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Approved Vendor List\"/>
    </mc:Choice>
  </mc:AlternateContent>
  <xr:revisionPtr revIDLastSave="0" documentId="8_{98179B39-4C87-48D7-AD72-F9D79714F62A}" xr6:coauthVersionLast="47" xr6:coauthVersionMax="47" xr10:uidLastSave="{00000000-0000-0000-0000-000000000000}"/>
  <bookViews>
    <workbookView xWindow="30135" yWindow="930" windowWidth="20820" windowHeight="10380" xr2:uid="{09132C42-75AB-405A-8A50-14F90438B171}"/>
  </bookViews>
  <sheets>
    <sheet name="All Vendor List" sheetId="1" r:id="rId1"/>
    <sheet name="Coop Links" sheetId="12" r:id="rId2"/>
    <sheet name="24-45-737 Printed Apparel" sheetId="4" r:id="rId3"/>
    <sheet name="25-62-737 Award, Trophy, Promo" sheetId="8" r:id="rId4"/>
    <sheet name="22-65-737 Onsite Campus" sheetId="5" r:id="rId5"/>
    <sheet name="25-31-883 CTE" sheetId="6" r:id="rId6"/>
    <sheet name="IISD 23-05-914 Furniture" sheetId="13" r:id="rId7"/>
    <sheet name="25-29-872 Speakers, Prof, Consu" sheetId="11" r:id="rId8"/>
    <sheet name="Charter Bus Service" sheetId="2" r:id="rId9"/>
    <sheet name="26-18-737 General Services" sheetId="19" r:id="rId10"/>
    <sheet name="Fine Arts" sheetId="16" r:id="rId11"/>
    <sheet name="PPE" sheetId="17" r:id="rId12"/>
    <sheet name="Exprired" sheetId="18" r:id="rId13"/>
  </sheets>
  <definedNames>
    <definedName name="_xlnm._FilterDatabase" localSheetId="0" hidden="1">'All Vendor List'!$A$3:$K$21734</definedName>
    <definedName name="_MailAutoSig" localSheetId="0">'All Vendor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1715" i="1" l="1"/>
  <c r="E21711" i="1"/>
  <c r="E21697" i="1"/>
  <c r="E21664" i="1"/>
  <c r="E21631" i="1"/>
  <c r="E21581" i="1"/>
  <c r="E21575" i="1"/>
  <c r="E21571" i="1"/>
  <c r="E21546" i="1"/>
  <c r="E21545" i="1"/>
  <c r="E21535" i="1"/>
  <c r="E21519" i="1"/>
  <c r="E21494" i="1"/>
  <c r="E21463" i="1"/>
  <c r="E21449" i="1"/>
  <c r="E21405" i="1"/>
  <c r="E21394" i="1"/>
  <c r="E21383" i="1"/>
  <c r="E21327" i="1"/>
  <c r="E21304" i="1"/>
  <c r="E21270" i="1"/>
  <c r="E21264" i="1"/>
  <c r="E21262" i="1"/>
  <c r="E21257" i="1"/>
  <c r="E21254" i="1"/>
  <c r="E21253" i="1"/>
  <c r="E21248" i="1"/>
  <c r="E21241" i="1"/>
  <c r="E21239" i="1"/>
  <c r="E21235" i="1"/>
  <c r="E21234" i="1"/>
  <c r="E21222" i="1"/>
  <c r="E21220" i="1"/>
  <c r="E21178" i="1"/>
  <c r="E21146" i="1"/>
  <c r="E21068" i="1"/>
  <c r="E21067" i="1"/>
  <c r="E21059" i="1"/>
  <c r="E21049" i="1"/>
  <c r="E21039" i="1"/>
  <c r="E21034" i="1"/>
  <c r="E21003" i="1"/>
  <c r="E20978" i="1"/>
  <c r="E20966" i="1"/>
  <c r="E20956" i="1"/>
  <c r="E20950" i="1"/>
  <c r="E20896" i="1"/>
  <c r="E20892" i="1"/>
  <c r="E20883" i="1"/>
  <c r="E20877" i="1"/>
  <c r="E20807" i="1"/>
  <c r="E20798" i="1"/>
  <c r="E20792" i="1"/>
  <c r="E20791" i="1"/>
  <c r="E20790" i="1"/>
  <c r="E20789" i="1"/>
  <c r="E20779" i="1"/>
  <c r="E20778" i="1"/>
  <c r="E20758" i="1"/>
  <c r="E20730" i="1"/>
  <c r="E20716" i="1"/>
  <c r="E20705" i="1"/>
  <c r="E20704" i="1"/>
  <c r="E20690" i="1"/>
  <c r="E20689" i="1"/>
  <c r="E20688" i="1"/>
  <c r="E20683" i="1"/>
  <c r="E20672" i="1"/>
  <c r="E20652" i="1"/>
  <c r="E20645" i="1"/>
  <c r="E20634" i="1"/>
  <c r="E20632" i="1"/>
  <c r="E20615" i="1"/>
  <c r="E20610" i="1"/>
  <c r="E20607" i="1"/>
  <c r="E20589" i="1"/>
  <c r="E20553" i="1"/>
  <c r="E20532" i="1"/>
  <c r="E20515" i="1"/>
  <c r="E20514" i="1"/>
  <c r="E20484" i="1"/>
  <c r="E20480" i="1"/>
  <c r="E20479" i="1"/>
  <c r="E20460" i="1"/>
  <c r="E20459" i="1"/>
  <c r="E20444" i="1"/>
  <c r="E20443" i="1"/>
  <c r="E20440" i="1"/>
  <c r="E20439" i="1"/>
  <c r="E20428" i="1"/>
  <c r="E20394" i="1"/>
  <c r="E20327" i="1"/>
  <c r="E20306" i="1"/>
  <c r="E20298" i="1"/>
  <c r="E20272" i="1"/>
  <c r="E20269" i="1"/>
  <c r="E20260" i="1"/>
  <c r="E20259" i="1"/>
  <c r="E20257" i="1"/>
  <c r="E20251" i="1"/>
  <c r="E20165" i="1"/>
  <c r="E20159" i="1"/>
  <c r="E20143" i="1"/>
  <c r="E20141" i="1"/>
  <c r="E20140" i="1"/>
  <c r="E20139" i="1"/>
  <c r="E20114" i="1"/>
  <c r="E20093" i="1"/>
  <c r="E20077" i="1"/>
  <c r="E20018" i="1"/>
  <c r="E20014" i="1"/>
  <c r="E19985" i="1"/>
  <c r="E19984" i="1"/>
  <c r="E19982" i="1"/>
  <c r="E19961" i="1"/>
  <c r="E19958" i="1"/>
  <c r="E19948" i="1"/>
  <c r="E19945" i="1"/>
  <c r="E19944" i="1"/>
  <c r="E19927" i="1"/>
  <c r="E19911" i="1"/>
  <c r="E19907" i="1"/>
  <c r="E19865" i="1"/>
  <c r="E19864" i="1"/>
  <c r="E19850" i="1"/>
  <c r="E19843" i="1"/>
  <c r="E19787" i="1"/>
  <c r="E19766" i="1"/>
  <c r="E19765" i="1"/>
  <c r="E19761" i="1"/>
  <c r="E19751" i="1"/>
  <c r="E19678" i="1"/>
  <c r="E19617" i="1"/>
  <c r="E19600" i="1"/>
  <c r="E19567" i="1"/>
  <c r="E19375" i="1"/>
  <c r="E19352" i="1"/>
  <c r="E19176" i="1"/>
  <c r="E19162" i="1"/>
  <c r="E19161" i="1"/>
  <c r="E19160" i="1"/>
  <c r="E19139" i="1"/>
  <c r="E19138" i="1"/>
  <c r="E19131" i="1"/>
  <c r="E19130" i="1"/>
  <c r="E19129" i="1"/>
  <c r="E19128" i="1"/>
  <c r="E19127" i="1"/>
  <c r="E19126" i="1"/>
  <c r="E19125" i="1"/>
  <c r="E19119" i="1"/>
  <c r="E19104" i="1"/>
  <c r="E19103" i="1"/>
  <c r="E19087" i="1"/>
  <c r="E19083" i="1"/>
  <c r="E19082" i="1"/>
  <c r="E19075" i="1"/>
  <c r="E19046" i="1"/>
  <c r="E19029" i="1"/>
  <c r="E18968" i="1"/>
  <c r="E18927" i="1"/>
  <c r="E18847" i="1"/>
  <c r="E18846" i="1"/>
  <c r="E18822" i="1"/>
  <c r="E18795" i="1"/>
  <c r="E18783" i="1"/>
  <c r="E18751" i="1"/>
  <c r="E18747" i="1"/>
  <c r="E18740" i="1"/>
  <c r="E18735" i="1"/>
  <c r="E18716" i="1"/>
  <c r="E18715" i="1"/>
  <c r="E18706" i="1"/>
  <c r="E18676" i="1"/>
  <c r="E18675" i="1"/>
  <c r="E18659" i="1"/>
  <c r="E18639" i="1"/>
  <c r="E18614" i="1"/>
  <c r="E18603" i="1"/>
  <c r="E18590" i="1"/>
  <c r="E18571" i="1"/>
  <c r="E18560" i="1"/>
  <c r="E18559" i="1"/>
  <c r="E18558" i="1"/>
  <c r="E18529" i="1"/>
  <c r="E18516" i="1"/>
  <c r="E18492" i="1"/>
  <c r="E18491" i="1"/>
  <c r="E18454" i="1"/>
  <c r="E18418" i="1"/>
  <c r="E18363" i="1"/>
  <c r="E18362" i="1"/>
  <c r="E18330" i="1"/>
  <c r="E18282" i="1"/>
  <c r="E18265" i="1"/>
  <c r="E18250" i="1"/>
  <c r="E18226" i="1"/>
  <c r="E18225" i="1"/>
  <c r="E18223" i="1"/>
  <c r="E18221" i="1"/>
  <c r="E18210" i="1"/>
  <c r="E18201" i="1"/>
  <c r="E18142" i="1"/>
  <c r="E18141" i="1"/>
  <c r="E18140" i="1"/>
  <c r="E18113" i="1"/>
  <c r="E18070" i="1"/>
  <c r="E18058" i="1"/>
  <c r="E18042" i="1"/>
  <c r="E18041" i="1"/>
  <c r="E18040" i="1"/>
  <c r="E17932" i="1"/>
  <c r="E17905" i="1"/>
  <c r="E17904" i="1"/>
  <c r="E17903" i="1"/>
  <c r="E17758" i="1"/>
  <c r="E17748" i="1"/>
  <c r="E17691" i="1"/>
  <c r="E17690" i="1"/>
  <c r="E17682" i="1"/>
  <c r="E17676" i="1"/>
  <c r="E17671" i="1"/>
  <c r="E17641" i="1"/>
  <c r="E17595" i="1"/>
  <c r="E17594" i="1"/>
  <c r="E17579" i="1"/>
  <c r="E17562" i="1"/>
  <c r="E17550" i="1"/>
  <c r="E17519" i="1"/>
  <c r="E17450" i="1"/>
  <c r="E17414" i="1"/>
  <c r="E17413" i="1"/>
  <c r="E17412" i="1"/>
  <c r="E17411" i="1"/>
  <c r="E17403" i="1"/>
  <c r="E17402" i="1"/>
  <c r="E17399" i="1"/>
  <c r="E17398" i="1"/>
  <c r="E17342" i="1"/>
  <c r="E17330" i="1"/>
  <c r="E17325" i="1"/>
  <c r="E17306" i="1"/>
  <c r="E17298" i="1"/>
  <c r="E17293" i="1"/>
  <c r="E17279" i="1"/>
  <c r="E17274" i="1"/>
  <c r="E17191" i="1"/>
  <c r="E17140" i="1"/>
  <c r="E17122" i="1"/>
  <c r="E17121" i="1"/>
  <c r="E17112" i="1"/>
  <c r="E17044" i="1"/>
  <c r="E17036" i="1"/>
  <c r="E16906" i="1"/>
  <c r="E16871" i="1"/>
  <c r="E16870" i="1"/>
  <c r="E16869" i="1"/>
  <c r="E16826" i="1"/>
  <c r="E16817" i="1"/>
  <c r="E16806" i="1"/>
  <c r="E16803" i="1"/>
  <c r="E16765" i="1"/>
  <c r="E16726" i="1"/>
  <c r="E16701" i="1"/>
  <c r="E16687" i="1"/>
  <c r="E16671" i="1"/>
  <c r="E16654" i="1"/>
  <c r="E16584" i="1"/>
  <c r="E16565" i="1"/>
  <c r="E16539" i="1"/>
  <c r="E16531" i="1"/>
  <c r="E16505" i="1"/>
  <c r="E16504" i="1"/>
  <c r="E16484" i="1"/>
  <c r="E16480" i="1"/>
  <c r="E16479" i="1"/>
  <c r="E16464" i="1"/>
  <c r="E16446" i="1"/>
  <c r="E16403" i="1"/>
  <c r="E16402" i="1"/>
  <c r="E16322" i="1"/>
  <c r="E16320" i="1"/>
  <c r="E16313" i="1"/>
  <c r="E16312" i="1"/>
  <c r="E16298" i="1"/>
  <c r="E16290" i="1"/>
  <c r="E16283" i="1"/>
  <c r="E16281" i="1"/>
  <c r="E16263" i="1"/>
  <c r="E16259" i="1"/>
  <c r="E16235" i="1"/>
  <c r="E16218" i="1"/>
  <c r="E16214" i="1"/>
  <c r="E16168" i="1"/>
  <c r="E16117" i="1"/>
  <c r="E16063" i="1"/>
  <c r="E15961" i="1"/>
  <c r="E15957" i="1"/>
  <c r="E15937" i="1"/>
  <c r="E15936" i="1"/>
  <c r="E15809" i="1"/>
  <c r="E15799" i="1"/>
  <c r="E15782" i="1"/>
  <c r="E15771" i="1"/>
  <c r="E15702" i="1"/>
  <c r="E15692" i="1"/>
  <c r="E15686" i="1"/>
  <c r="E15604" i="1"/>
  <c r="E15603" i="1"/>
  <c r="E15558" i="1"/>
  <c r="E15503" i="1"/>
  <c r="E15465" i="1"/>
  <c r="E15461" i="1"/>
  <c r="E15456" i="1"/>
  <c r="E15445" i="1"/>
  <c r="E15433" i="1"/>
  <c r="E15424" i="1"/>
  <c r="E15382" i="1"/>
  <c r="E15329" i="1"/>
  <c r="E15237" i="1"/>
  <c r="E15149" i="1"/>
  <c r="E15148" i="1"/>
  <c r="E15135" i="1"/>
  <c r="E15085" i="1"/>
  <c r="E15083" i="1"/>
  <c r="E15014" i="1"/>
  <c r="E14985" i="1"/>
  <c r="E14965" i="1"/>
  <c r="E14964" i="1"/>
  <c r="E14961" i="1"/>
  <c r="E14941" i="1"/>
  <c r="E14937" i="1"/>
  <c r="E14915" i="1"/>
  <c r="E14909" i="1"/>
  <c r="E14901" i="1"/>
  <c r="E14814" i="1"/>
  <c r="E14794" i="1"/>
  <c r="E14742" i="1"/>
  <c r="E14733" i="1"/>
  <c r="E14729" i="1"/>
  <c r="E14703" i="1"/>
  <c r="E14698" i="1"/>
  <c r="E14678" i="1"/>
  <c r="E14675" i="1"/>
  <c r="E14665" i="1"/>
  <c r="E14554" i="1"/>
  <c r="E14508" i="1"/>
  <c r="E14477" i="1"/>
  <c r="E14469" i="1"/>
  <c r="E14433" i="1"/>
  <c r="E14431" i="1"/>
  <c r="E14397" i="1"/>
  <c r="E14318" i="1"/>
  <c r="E14297" i="1"/>
  <c r="E14296" i="1"/>
  <c r="E14277" i="1"/>
  <c r="E14256" i="1"/>
  <c r="E14254" i="1"/>
  <c r="E14253" i="1"/>
  <c r="E14251" i="1"/>
  <c r="E14250" i="1"/>
  <c r="E14229" i="1"/>
  <c r="E14224" i="1"/>
  <c r="E14223" i="1"/>
  <c r="E14193" i="1"/>
  <c r="E14192" i="1"/>
  <c r="E14187" i="1"/>
  <c r="E14185" i="1"/>
  <c r="E14164" i="1"/>
  <c r="E14157" i="1"/>
  <c r="E14054" i="1"/>
  <c r="E14046" i="1"/>
  <c r="E14044" i="1"/>
  <c r="E14043" i="1"/>
  <c r="E14027" i="1"/>
  <c r="E14005" i="1"/>
  <c r="E14004" i="1"/>
  <c r="E14003" i="1"/>
  <c r="E13993" i="1"/>
  <c r="E13912" i="1"/>
  <c r="E13904" i="1"/>
  <c r="E13892" i="1"/>
  <c r="E13880" i="1"/>
  <c r="E13879" i="1"/>
  <c r="E13814" i="1"/>
  <c r="E13771" i="1"/>
  <c r="E13751" i="1"/>
  <c r="E13745" i="1"/>
  <c r="E13671" i="1"/>
  <c r="E13664" i="1"/>
  <c r="E13660" i="1"/>
  <c r="E13659" i="1"/>
  <c r="E13636" i="1"/>
  <c r="E13627" i="1"/>
  <c r="E13626" i="1"/>
  <c r="E13625" i="1"/>
  <c r="E13621" i="1"/>
  <c r="E13570" i="1"/>
  <c r="E13559" i="1"/>
  <c r="E13519" i="1"/>
  <c r="E13464" i="1"/>
  <c r="E13446" i="1"/>
  <c r="E13413" i="1"/>
  <c r="E13405" i="1"/>
  <c r="E13404" i="1"/>
  <c r="E13367" i="1"/>
  <c r="E13357" i="1"/>
  <c r="E13354" i="1"/>
  <c r="E13332" i="1"/>
  <c r="E13331" i="1"/>
  <c r="E13262" i="1"/>
  <c r="E13247" i="1"/>
  <c r="E13246" i="1"/>
  <c r="E13245" i="1"/>
  <c r="E13244" i="1"/>
  <c r="E13243" i="1"/>
  <c r="E13236" i="1"/>
  <c r="E13229" i="1"/>
  <c r="E13228" i="1"/>
  <c r="E13217" i="1"/>
  <c r="E13195" i="1"/>
  <c r="E13187" i="1"/>
  <c r="E13186" i="1"/>
  <c r="E13181" i="1"/>
  <c r="E13146" i="1"/>
  <c r="E13135" i="1"/>
  <c r="E13134" i="1"/>
  <c r="E13131" i="1"/>
  <c r="E13130" i="1"/>
  <c r="E13129" i="1"/>
  <c r="E13126" i="1"/>
  <c r="E13123" i="1"/>
  <c r="E13107" i="1"/>
  <c r="E13101" i="1"/>
  <c r="E13100" i="1"/>
  <c r="E13074" i="1"/>
  <c r="E13072" i="1"/>
  <c r="E13066" i="1"/>
  <c r="E13049" i="1"/>
  <c r="E13044" i="1"/>
  <c r="E13034" i="1"/>
  <c r="E13032" i="1"/>
  <c r="E13027" i="1"/>
  <c r="E13005" i="1"/>
  <c r="E13004" i="1"/>
  <c r="E13003" i="1"/>
  <c r="E12998" i="1"/>
  <c r="E12972" i="1"/>
  <c r="E12967" i="1"/>
  <c r="E12943" i="1"/>
  <c r="E12933" i="1"/>
  <c r="E12924" i="1"/>
  <c r="E12902" i="1"/>
  <c r="E12840" i="1"/>
  <c r="E12819" i="1"/>
  <c r="E12766" i="1"/>
  <c r="E12746" i="1"/>
  <c r="E12729" i="1"/>
  <c r="E12699" i="1"/>
  <c r="E12658" i="1"/>
  <c r="E12627" i="1"/>
  <c r="E12622" i="1"/>
  <c r="E12594" i="1"/>
  <c r="E12547" i="1"/>
  <c r="E12511" i="1"/>
  <c r="E12493" i="1"/>
  <c r="E12492" i="1"/>
  <c r="E12491" i="1"/>
  <c r="E12450" i="1"/>
  <c r="E12433" i="1"/>
  <c r="E12423" i="1"/>
  <c r="E12421" i="1"/>
  <c r="E12395" i="1"/>
  <c r="E12366" i="1"/>
  <c r="E12328" i="1"/>
  <c r="E12286" i="1"/>
  <c r="E12284" i="1"/>
  <c r="E12255" i="1"/>
  <c r="E12247" i="1"/>
  <c r="E12240" i="1"/>
  <c r="E12234" i="1"/>
  <c r="E12230" i="1"/>
  <c r="E12229" i="1"/>
  <c r="E12217" i="1"/>
  <c r="E12156" i="1"/>
  <c r="E12138" i="1"/>
  <c r="E12117" i="1"/>
  <c r="E12105" i="1"/>
  <c r="E12058" i="1"/>
  <c r="E12055" i="1"/>
  <c r="E12023" i="1"/>
  <c r="E12020" i="1"/>
  <c r="E11886" i="1"/>
  <c r="E11813" i="1"/>
  <c r="E11811" i="1"/>
  <c r="E11805" i="1"/>
  <c r="E11767" i="1"/>
  <c r="E11766" i="1"/>
  <c r="E11765" i="1"/>
  <c r="E11755" i="1"/>
  <c r="E11738" i="1"/>
  <c r="E11719" i="1"/>
  <c r="E11713" i="1"/>
  <c r="E11707" i="1"/>
  <c r="E11706" i="1"/>
  <c r="E11702" i="1"/>
  <c r="E11654" i="1"/>
  <c r="E11652" i="1"/>
  <c r="E11651" i="1"/>
  <c r="E11550" i="1"/>
  <c r="E11536" i="1"/>
  <c r="E11535" i="1"/>
  <c r="E11442" i="1"/>
  <c r="E11433" i="1"/>
  <c r="E11397" i="1"/>
  <c r="E11389" i="1"/>
  <c r="E11365" i="1"/>
  <c r="E11344" i="1"/>
  <c r="E11332" i="1"/>
  <c r="E11323" i="1"/>
  <c r="E11262" i="1"/>
  <c r="E11261" i="1"/>
  <c r="E11240" i="1"/>
  <c r="E11239" i="1"/>
  <c r="E11229" i="1"/>
  <c r="E11197" i="1"/>
  <c r="E11196" i="1"/>
  <c r="E11195" i="1"/>
  <c r="E11194" i="1"/>
  <c r="E11155" i="1"/>
  <c r="E11151" i="1"/>
  <c r="E11150" i="1"/>
  <c r="E11130" i="1"/>
  <c r="E11107" i="1"/>
  <c r="E11106" i="1"/>
  <c r="E11105" i="1"/>
  <c r="E11092" i="1"/>
  <c r="E11087" i="1"/>
  <c r="E11077" i="1"/>
  <c r="E11041" i="1"/>
  <c r="E11038" i="1"/>
  <c r="E10917" i="1"/>
  <c r="E10909" i="1"/>
  <c r="E10896" i="1"/>
  <c r="E10863" i="1"/>
  <c r="E10799" i="1"/>
  <c r="E10737" i="1"/>
  <c r="E10735" i="1"/>
  <c r="E10647" i="1"/>
  <c r="E10537" i="1"/>
  <c r="E10533" i="1"/>
  <c r="E10532" i="1"/>
  <c r="E10513" i="1"/>
  <c r="E10508" i="1"/>
  <c r="E10506" i="1"/>
  <c r="E10480" i="1"/>
  <c r="E10467" i="1"/>
  <c r="E10466" i="1"/>
  <c r="E10457" i="1"/>
  <c r="E10416" i="1"/>
  <c r="E10415" i="1"/>
  <c r="E10400" i="1"/>
  <c r="E10395" i="1"/>
  <c r="E10385" i="1"/>
  <c r="E10347" i="1"/>
  <c r="E10311" i="1"/>
  <c r="E10310" i="1"/>
  <c r="E10252" i="1"/>
  <c r="E10244" i="1"/>
  <c r="E10162" i="1"/>
  <c r="E10156" i="1"/>
  <c r="E10141" i="1"/>
  <c r="E10140" i="1"/>
  <c r="E10115" i="1"/>
  <c r="E10106" i="1"/>
  <c r="E10099" i="1"/>
  <c r="E10096" i="1"/>
  <c r="E10095" i="1"/>
  <c r="E10094" i="1"/>
  <c r="E10081" i="1"/>
  <c r="E9987" i="1"/>
  <c r="E9976" i="1"/>
  <c r="E9907" i="1"/>
  <c r="E9906" i="1"/>
  <c r="E9905" i="1"/>
  <c r="E9902" i="1"/>
  <c r="E9874" i="1"/>
  <c r="E9870" i="1"/>
  <c r="E9869" i="1"/>
  <c r="E9831" i="1"/>
  <c r="E9810" i="1"/>
  <c r="E9809" i="1"/>
  <c r="E9791" i="1"/>
  <c r="E9748" i="1"/>
  <c r="E9683" i="1"/>
  <c r="E9663" i="1"/>
  <c r="E9661" i="1"/>
  <c r="E9660" i="1"/>
  <c r="E9658" i="1"/>
  <c r="E9625" i="1"/>
  <c r="E9624" i="1"/>
  <c r="E9621" i="1"/>
  <c r="E9615" i="1"/>
  <c r="E9603" i="1"/>
  <c r="E9592" i="1"/>
  <c r="E9591" i="1"/>
  <c r="E9590" i="1"/>
  <c r="E9508" i="1"/>
  <c r="E9501" i="1"/>
  <c r="E9491" i="1"/>
  <c r="E9483" i="1"/>
  <c r="E9431" i="1"/>
  <c r="E9405" i="1"/>
  <c r="E9400" i="1"/>
  <c r="E9391" i="1"/>
  <c r="E9390" i="1"/>
  <c r="E9389" i="1"/>
  <c r="E9365" i="1"/>
  <c r="E9360" i="1"/>
  <c r="E9358" i="1"/>
  <c r="E9342" i="1"/>
  <c r="E9324" i="1"/>
  <c r="E9307" i="1"/>
  <c r="E9297" i="1"/>
  <c r="E9285" i="1"/>
  <c r="E9268" i="1"/>
  <c r="E9242" i="1"/>
  <c r="E9241" i="1"/>
  <c r="E9235" i="1"/>
  <c r="E9161" i="1"/>
  <c r="E9146" i="1"/>
  <c r="E9145" i="1"/>
  <c r="E9140" i="1"/>
  <c r="E9139" i="1"/>
  <c r="E9134" i="1"/>
  <c r="E9133" i="1"/>
  <c r="E9118" i="1"/>
  <c r="E9117" i="1"/>
  <c r="E9104" i="1"/>
  <c r="E9083" i="1"/>
  <c r="E9031" i="1"/>
  <c r="E9019" i="1"/>
  <c r="E9012" i="1"/>
  <c r="E8899" i="1"/>
  <c r="E8883" i="1"/>
  <c r="E8882" i="1"/>
  <c r="E8817" i="1"/>
  <c r="E8803" i="1"/>
  <c r="E8781" i="1"/>
  <c r="E8722" i="1"/>
  <c r="E8720" i="1"/>
  <c r="E8696" i="1"/>
  <c r="E8693" i="1"/>
  <c r="E8668" i="1"/>
  <c r="E8627" i="1"/>
  <c r="E8626" i="1"/>
  <c r="E8625" i="1"/>
  <c r="E8611" i="1"/>
  <c r="E8610" i="1"/>
  <c r="E8600" i="1"/>
  <c r="E8590" i="1"/>
  <c r="E8557" i="1"/>
  <c r="E8556" i="1"/>
  <c r="E8555" i="1"/>
  <c r="E8542" i="1"/>
  <c r="E8533" i="1"/>
  <c r="E8493" i="1"/>
  <c r="E8473" i="1"/>
  <c r="E8471" i="1"/>
  <c r="E8466" i="1"/>
  <c r="E8460" i="1"/>
  <c r="E8434" i="1"/>
  <c r="E8426" i="1"/>
  <c r="E8425" i="1"/>
  <c r="E8415" i="1"/>
  <c r="E8370" i="1"/>
  <c r="E8368" i="1"/>
  <c r="E8364" i="1"/>
  <c r="E8356" i="1"/>
  <c r="E8333" i="1"/>
  <c r="E8310" i="1"/>
  <c r="E8308" i="1"/>
  <c r="E8289" i="1"/>
  <c r="E8261" i="1"/>
  <c r="E8251" i="1"/>
  <c r="E8250" i="1"/>
  <c r="E8249" i="1"/>
  <c r="E8247" i="1"/>
  <c r="E8243" i="1"/>
  <c r="E8217" i="1"/>
  <c r="E8183" i="1"/>
  <c r="E8177" i="1"/>
  <c r="E8174" i="1"/>
  <c r="E8143" i="1"/>
  <c r="E8092" i="1"/>
  <c r="E8091" i="1"/>
  <c r="E8004" i="1"/>
  <c r="E7985" i="1"/>
  <c r="E7898" i="1"/>
  <c r="E7878" i="1"/>
  <c r="E7870" i="1"/>
  <c r="E7859" i="1"/>
  <c r="E7858" i="1"/>
  <c r="E7845" i="1"/>
  <c r="E7823" i="1"/>
  <c r="E7811" i="1"/>
  <c r="E7799" i="1"/>
  <c r="E7798" i="1"/>
  <c r="E7795" i="1"/>
  <c r="E7782" i="1"/>
  <c r="E7738" i="1"/>
  <c r="E7665" i="1"/>
  <c r="E7643" i="1"/>
  <c r="E7634" i="1"/>
  <c r="E7588" i="1"/>
  <c r="E7579" i="1"/>
  <c r="E7570" i="1"/>
  <c r="E7564" i="1"/>
  <c r="E7563" i="1"/>
  <c r="E7556" i="1"/>
  <c r="E7526" i="1"/>
  <c r="E7525" i="1"/>
  <c r="E7521" i="1"/>
  <c r="E7487" i="1"/>
  <c r="E7470" i="1"/>
  <c r="E7469" i="1"/>
  <c r="E7436" i="1"/>
  <c r="E7434" i="1"/>
  <c r="E7405" i="1"/>
  <c r="E7399" i="1"/>
  <c r="E7393" i="1"/>
  <c r="E7381" i="1"/>
  <c r="E7378" i="1"/>
  <c r="E7367" i="1"/>
  <c r="E7342" i="1"/>
  <c r="E7341" i="1"/>
  <c r="E7303" i="1"/>
  <c r="E7294" i="1"/>
  <c r="E7293" i="1"/>
  <c r="E7292" i="1"/>
  <c r="E7267" i="1"/>
  <c r="E7192" i="1"/>
  <c r="E7186" i="1"/>
  <c r="E7182" i="1"/>
  <c r="E7113" i="1"/>
  <c r="E7095" i="1"/>
  <c r="E7067" i="1"/>
  <c r="E7050" i="1"/>
  <c r="E7049" i="1"/>
  <c r="E7026" i="1"/>
  <c r="E7020" i="1"/>
  <c r="E7018" i="1"/>
  <c r="E7017" i="1"/>
  <c r="E6949" i="1"/>
  <c r="E6885" i="1"/>
  <c r="E6840" i="1"/>
  <c r="E6828" i="1"/>
  <c r="E6794" i="1"/>
  <c r="E6791" i="1"/>
  <c r="E6727" i="1"/>
  <c r="E6718" i="1"/>
  <c r="E6692" i="1"/>
  <c r="E6669" i="1"/>
  <c r="E6657" i="1"/>
  <c r="E6633" i="1"/>
  <c r="E6620" i="1"/>
  <c r="E6570" i="1"/>
  <c r="E6569" i="1"/>
  <c r="E6555" i="1"/>
  <c r="E6552" i="1"/>
  <c r="E6551" i="1"/>
  <c r="E6537" i="1"/>
  <c r="E6482" i="1"/>
  <c r="E6481" i="1"/>
  <c r="E6373" i="1"/>
  <c r="E6329" i="1"/>
  <c r="E6307" i="1"/>
  <c r="E6297" i="1"/>
  <c r="E6274" i="1"/>
  <c r="E6273" i="1"/>
  <c r="E6260" i="1"/>
  <c r="E6258" i="1"/>
  <c r="E6182" i="1"/>
  <c r="E6181" i="1"/>
  <c r="E6149" i="1"/>
  <c r="E6134" i="1"/>
  <c r="E6103" i="1"/>
  <c r="E6071" i="1"/>
  <c r="E6022" i="1"/>
  <c r="E6018" i="1"/>
  <c r="E6017" i="1"/>
  <c r="E5994" i="1"/>
  <c r="E5974" i="1"/>
  <c r="E5941" i="1"/>
  <c r="E5935" i="1"/>
  <c r="E5873" i="1"/>
  <c r="E5855" i="1"/>
  <c r="E5853" i="1"/>
  <c r="E5851" i="1"/>
  <c r="E5781" i="1"/>
  <c r="E5774" i="1"/>
  <c r="E5743" i="1"/>
  <c r="E5705" i="1"/>
  <c r="E5686" i="1"/>
  <c r="E5669" i="1"/>
  <c r="E5641" i="1"/>
  <c r="E5624" i="1"/>
  <c r="E5601" i="1"/>
  <c r="E5600" i="1"/>
  <c r="E5577" i="1"/>
  <c r="E5496" i="1"/>
  <c r="E5489" i="1"/>
  <c r="E5488" i="1"/>
  <c r="E5485" i="1"/>
  <c r="E5470" i="1"/>
  <c r="E5464" i="1"/>
  <c r="E5452" i="1"/>
  <c r="E5451" i="1"/>
  <c r="E5393" i="1"/>
  <c r="E5347" i="1"/>
  <c r="E5340" i="1"/>
  <c r="E5338" i="1"/>
  <c r="E5333" i="1"/>
  <c r="E5308" i="1"/>
  <c r="E5307" i="1"/>
  <c r="E5276" i="1"/>
  <c r="E5269" i="1"/>
  <c r="E5259" i="1"/>
  <c r="E5233" i="1"/>
  <c r="E5232" i="1"/>
  <c r="E5192" i="1"/>
  <c r="E5174" i="1"/>
  <c r="E5161" i="1"/>
  <c r="E5148" i="1"/>
  <c r="E5140" i="1"/>
  <c r="E5128" i="1"/>
  <c r="E5127" i="1"/>
  <c r="E5126" i="1"/>
  <c r="E5121" i="1"/>
  <c r="E5108" i="1"/>
  <c r="E5103" i="1"/>
  <c r="E5045" i="1"/>
  <c r="E4966" i="1"/>
  <c r="E4870" i="1"/>
  <c r="E4831" i="1"/>
  <c r="E4814" i="1"/>
  <c r="E4813" i="1"/>
  <c r="E4808" i="1"/>
  <c r="E4801" i="1"/>
  <c r="E4800" i="1"/>
  <c r="E4779" i="1"/>
  <c r="E4765" i="1"/>
  <c r="E4690" i="1"/>
  <c r="E4686" i="1"/>
  <c r="E4641" i="1"/>
  <c r="E4632" i="1"/>
  <c r="E4631" i="1"/>
  <c r="E4630" i="1"/>
  <c r="E4629" i="1"/>
  <c r="E4540" i="1"/>
  <c r="E4527" i="1"/>
  <c r="E4520" i="1"/>
  <c r="E4514" i="1"/>
  <c r="E4426" i="1"/>
  <c r="E4422" i="1"/>
  <c r="E4416" i="1"/>
  <c r="E4395" i="1"/>
  <c r="E4326" i="1"/>
  <c r="E4297" i="1"/>
  <c r="E4290" i="1"/>
  <c r="E4253" i="1"/>
  <c r="E4243" i="1"/>
  <c r="E4242" i="1"/>
  <c r="E4241" i="1"/>
  <c r="E4228" i="1"/>
  <c r="E4205" i="1"/>
  <c r="E4160" i="1"/>
  <c r="E4108" i="1"/>
  <c r="E4107" i="1"/>
  <c r="E4025" i="1"/>
  <c r="E3985" i="1"/>
  <c r="E3984" i="1"/>
  <c r="E3855" i="1"/>
  <c r="E3788" i="1"/>
  <c r="E3757" i="1"/>
  <c r="E3756" i="1"/>
  <c r="E3717" i="1"/>
  <c r="E3686" i="1"/>
  <c r="E3685" i="1"/>
  <c r="E3684" i="1"/>
  <c r="E3683" i="1"/>
  <c r="E3682" i="1"/>
  <c r="E3641" i="1"/>
  <c r="E3638" i="1"/>
  <c r="E3637" i="1"/>
  <c r="E3635" i="1"/>
  <c r="E3633" i="1"/>
  <c r="E3631" i="1"/>
  <c r="E3630" i="1"/>
  <c r="E3598" i="1"/>
  <c r="E3585" i="1"/>
  <c r="E3584" i="1"/>
  <c r="E3518" i="1"/>
  <c r="E3446" i="1"/>
  <c r="E3423" i="1"/>
  <c r="E3396" i="1"/>
  <c r="E3388" i="1"/>
  <c r="E3371" i="1"/>
  <c r="E3349" i="1"/>
  <c r="E3348" i="1"/>
  <c r="E3275" i="1"/>
  <c r="E3157" i="1"/>
  <c r="E3150" i="1"/>
  <c r="E3124" i="1"/>
  <c r="E3081" i="1"/>
  <c r="E3074" i="1"/>
  <c r="E3071" i="1"/>
  <c r="E3070" i="1"/>
  <c r="E3067" i="1"/>
  <c r="E3059" i="1"/>
  <c r="E3041" i="1"/>
  <c r="E2989" i="1"/>
  <c r="E2953" i="1"/>
  <c r="E2952" i="1"/>
  <c r="E2931" i="1"/>
  <c r="E2872" i="1"/>
  <c r="E2867" i="1"/>
  <c r="E2866" i="1"/>
  <c r="E2852" i="1"/>
  <c r="E2851" i="1"/>
  <c r="E2850" i="1"/>
  <c r="E2849" i="1"/>
  <c r="E2819" i="1"/>
  <c r="E2818" i="1"/>
  <c r="E2767" i="1"/>
  <c r="E2765" i="1"/>
  <c r="E2759" i="1"/>
  <c r="E2758" i="1"/>
  <c r="E2756" i="1"/>
  <c r="E2711" i="1"/>
  <c r="E2709" i="1"/>
  <c r="E2682" i="1"/>
  <c r="E2656" i="1"/>
  <c r="E2653" i="1"/>
  <c r="E2536" i="1"/>
  <c r="E2502" i="1"/>
  <c r="E2499" i="1"/>
  <c r="E2485" i="1"/>
  <c r="E2476" i="1"/>
  <c r="E2432" i="1"/>
  <c r="E2430" i="1"/>
  <c r="E2413" i="1"/>
  <c r="E2377" i="1"/>
  <c r="E2352" i="1"/>
  <c r="E2259" i="1"/>
  <c r="E2240" i="1"/>
  <c r="E2162" i="1"/>
  <c r="E2135" i="1"/>
  <c r="E2134" i="1"/>
  <c r="E2057" i="1"/>
  <c r="E2050" i="1"/>
  <c r="E2046" i="1"/>
  <c r="E2030" i="1"/>
  <c r="E2025" i="1"/>
  <c r="E2011" i="1"/>
  <c r="E1957" i="1"/>
  <c r="E1952" i="1"/>
  <c r="E1934" i="1"/>
  <c r="E1933" i="1"/>
  <c r="E1932" i="1"/>
  <c r="E1931" i="1"/>
  <c r="E1921" i="1"/>
  <c r="E1910" i="1"/>
  <c r="E1890" i="1"/>
  <c r="E1872" i="1"/>
  <c r="E1861" i="1"/>
  <c r="E1860" i="1"/>
  <c r="E1857" i="1"/>
  <c r="E1839" i="1"/>
  <c r="E1814" i="1"/>
  <c r="E1813" i="1"/>
  <c r="E1812" i="1"/>
  <c r="E1811" i="1"/>
  <c r="E1806" i="1"/>
  <c r="E1793" i="1"/>
  <c r="E1783" i="1"/>
  <c r="E1777" i="1"/>
  <c r="E1776" i="1"/>
  <c r="E1766" i="1"/>
  <c r="E1717" i="1"/>
  <c r="E1715" i="1"/>
  <c r="E1707" i="1"/>
  <c r="E1651" i="1"/>
  <c r="E1645" i="1"/>
  <c r="E1636" i="1"/>
  <c r="E1570" i="1"/>
  <c r="E1548" i="1"/>
  <c r="E1507" i="1"/>
  <c r="E1493" i="1"/>
  <c r="E1472" i="1"/>
  <c r="E1444" i="1"/>
  <c r="E1405" i="1"/>
  <c r="E1343" i="1"/>
  <c r="E1312" i="1"/>
  <c r="E1292" i="1"/>
  <c r="E1272" i="1"/>
  <c r="E1214" i="1"/>
  <c r="E1213" i="1"/>
  <c r="E1189" i="1"/>
  <c r="E1134" i="1"/>
  <c r="E1101" i="1"/>
  <c r="E1100" i="1"/>
  <c r="E1099" i="1"/>
  <c r="E1072" i="1"/>
  <c r="E1071" i="1"/>
  <c r="E1070" i="1"/>
  <c r="E1069" i="1"/>
  <c r="E1068" i="1"/>
  <c r="E1029" i="1"/>
  <c r="E980" i="1"/>
  <c r="E979" i="1"/>
  <c r="E978" i="1"/>
  <c r="E977" i="1"/>
  <c r="E975" i="1"/>
  <c r="E974" i="1"/>
  <c r="E973" i="1"/>
  <c r="E927" i="1"/>
  <c r="E898" i="1"/>
  <c r="E833" i="1"/>
  <c r="E814" i="1"/>
  <c r="E777" i="1"/>
  <c r="E751" i="1"/>
  <c r="E733" i="1"/>
  <c r="E719" i="1"/>
  <c r="E647" i="1"/>
  <c r="E646" i="1"/>
  <c r="E611" i="1"/>
  <c r="E566" i="1"/>
  <c r="E556" i="1"/>
  <c r="E548" i="1"/>
  <c r="E544" i="1"/>
  <c r="E469" i="1"/>
  <c r="E464" i="1"/>
  <c r="E449" i="1"/>
  <c r="E446" i="1"/>
  <c r="E368" i="1"/>
  <c r="E277" i="1"/>
  <c r="E182" i="1"/>
  <c r="E100" i="1"/>
  <c r="E99" i="1"/>
  <c r="E44" i="1"/>
  <c r="E43" i="1"/>
  <c r="E42" i="1"/>
  <c r="E41" i="1"/>
</calcChain>
</file>

<file path=xl/sharedStrings.xml><?xml version="1.0" encoding="utf-8"?>
<sst xmlns="http://schemas.openxmlformats.org/spreadsheetml/2006/main" count="106205" uniqueCount="22090">
  <si>
    <t>Facilities Sources</t>
  </si>
  <si>
    <t>Hunton Services (HVAC Mechanical)</t>
  </si>
  <si>
    <t>A/W Mechanical Services, LP</t>
  </si>
  <si>
    <t>Butler Business Products, LLC</t>
  </si>
  <si>
    <t>Challenge Office Products, Inc.</t>
  </si>
  <si>
    <t>Tejas Office Products</t>
  </si>
  <si>
    <t>Washington Music Center</t>
  </si>
  <si>
    <t>Kaplan Early Learning Company</t>
  </si>
  <si>
    <t>Kay Davis Associates, LLC</t>
  </si>
  <si>
    <t>Lakeshore Learning Materials</t>
  </si>
  <si>
    <t>Library Interiors of Texas</t>
  </si>
  <si>
    <t>Educator's Depot, Inc.</t>
  </si>
  <si>
    <t>Accelerate Learning Inc.</t>
  </si>
  <si>
    <t>Cengage Learning</t>
  </si>
  <si>
    <t>KAMICO Instructional Media, Inc.</t>
  </si>
  <si>
    <t>Teaching Systems, Inc.</t>
  </si>
  <si>
    <t>Texas Pride Marketing</t>
  </si>
  <si>
    <t>Ambassador Services, LLC</t>
  </si>
  <si>
    <t>AFC Transportation</t>
  </si>
  <si>
    <t>BSN Sports</t>
  </si>
  <si>
    <t>Fruhauf Uniforms, Inc.</t>
  </si>
  <si>
    <t>J. Harding &amp; Co.</t>
  </si>
  <si>
    <t>Aries Building Systems LLC</t>
  </si>
  <si>
    <t>Mid-Continental Restoration Company, Inc.</t>
  </si>
  <si>
    <t>Digital Air Control, Inc.</t>
  </si>
  <si>
    <t>American Reading Company</t>
  </si>
  <si>
    <t>Complete Book &amp; Media Supply</t>
  </si>
  <si>
    <t>Express Booksellers</t>
  </si>
  <si>
    <t>Steps To Literacy</t>
  </si>
  <si>
    <t>Teacher Created Materials</t>
  </si>
  <si>
    <t>TESCO Learning Environments</t>
  </si>
  <si>
    <t>BaseLine Paving &amp; Construction, Inc.</t>
  </si>
  <si>
    <t>Basic IDIQ</t>
  </si>
  <si>
    <t>Construction Masters of Houston</t>
  </si>
  <si>
    <t>E Contractors USA</t>
  </si>
  <si>
    <t>ERC Environmental &amp; Construction Services</t>
  </si>
  <si>
    <t>Vaughn Construction</t>
  </si>
  <si>
    <t>Westco Ventures</t>
  </si>
  <si>
    <t>Ace Mart Restaurant Supply Company</t>
  </si>
  <si>
    <t>Jean's Restaurant Supply</t>
  </si>
  <si>
    <t>Kommercial Kitchens</t>
  </si>
  <si>
    <t>Shepherd Food Equipment</t>
  </si>
  <si>
    <t>Carolina Biological Supply Company</t>
  </si>
  <si>
    <t>Flinn Scientific Inc</t>
  </si>
  <si>
    <t>NAO Global Health, LLC</t>
  </si>
  <si>
    <t>Pitsco Education</t>
  </si>
  <si>
    <t>Southern Science Supply</t>
  </si>
  <si>
    <t>Istation</t>
  </si>
  <si>
    <t>Gordon Food Service</t>
  </si>
  <si>
    <t>Labatt Food Service</t>
  </si>
  <si>
    <t>Veritiv Operating Company</t>
  </si>
  <si>
    <t>All Campus Security</t>
  </si>
  <si>
    <t>Gopher Sport</t>
  </si>
  <si>
    <t>US Games</t>
  </si>
  <si>
    <t>TXU Energy</t>
  </si>
  <si>
    <t>Aggieland Construction</t>
  </si>
  <si>
    <t>Corestone Construction Services</t>
  </si>
  <si>
    <t>Generocity Services, Inc.</t>
  </si>
  <si>
    <t>LMC Corporation</t>
  </si>
  <si>
    <t>Nash Industries, Inc.</t>
  </si>
  <si>
    <t>The Edu-Source Corporation</t>
  </si>
  <si>
    <t>Buffalo Specialties</t>
  </si>
  <si>
    <t>Marketing Magic International LTD</t>
  </si>
  <si>
    <t>Oriental Trading Company, Inc.</t>
  </si>
  <si>
    <t>Roadrunner Moving &amp; Storage</t>
  </si>
  <si>
    <t>Education Galaxy LLC</t>
  </si>
  <si>
    <t>Neuhaus Education Center</t>
  </si>
  <si>
    <t>Sirius Education Solutions</t>
  </si>
  <si>
    <t>Worth Hydrochem of Houston</t>
  </si>
  <si>
    <t>806 Technologies, Inc.</t>
  </si>
  <si>
    <t>Howard Technology Solutions</t>
  </si>
  <si>
    <t>Micro Integration</t>
  </si>
  <si>
    <t>Troxell Communications, Inc.</t>
  </si>
  <si>
    <t>The Spearhead Group Inc.</t>
  </si>
  <si>
    <t>CS Advantage USAA Inc.</t>
  </si>
  <si>
    <t>D7 Roofing &amp; Metal LLC</t>
  </si>
  <si>
    <t>Liqua Tech</t>
  </si>
  <si>
    <t>Weatherproofing Services</t>
  </si>
  <si>
    <t>Best Plumbing Specialties, Inc.</t>
  </si>
  <si>
    <t>TMS South</t>
  </si>
  <si>
    <t>Fleet IQ</t>
  </si>
  <si>
    <t>Impac Fleet</t>
  </si>
  <si>
    <t>Falkenberg Construction Co., Inc.</t>
  </si>
  <si>
    <t>Floors 2 Adore</t>
  </si>
  <si>
    <t>Near Future LLC</t>
  </si>
  <si>
    <t>SDB Contracting Services</t>
  </si>
  <si>
    <t>Sterling Structures, Inc.</t>
  </si>
  <si>
    <t>Sullivan Contracting Services</t>
  </si>
  <si>
    <t>The Fence Lady Inc.</t>
  </si>
  <si>
    <t>Blick Art Materials</t>
  </si>
  <si>
    <t>Discount School Supply</t>
  </si>
  <si>
    <t>Nasco</t>
  </si>
  <si>
    <t>Pyramid School Products</t>
  </si>
  <si>
    <t>S&amp;S Worldwide, Inc.</t>
  </si>
  <si>
    <t>Wallace Packaging, LLC</t>
  </si>
  <si>
    <t>Buckeye Cleaning Center</t>
  </si>
  <si>
    <t>High Point</t>
  </si>
  <si>
    <t>Southern Computer Warehouse</t>
  </si>
  <si>
    <t>Products Unlimited, Inc</t>
  </si>
  <si>
    <t>School Health Corporation</t>
  </si>
  <si>
    <t>Pinnacle Medical Management</t>
  </si>
  <si>
    <t>JTM Food Group</t>
  </si>
  <si>
    <t>Tasty Brands</t>
  </si>
  <si>
    <t>Ecolab, Inc.</t>
  </si>
  <si>
    <t>Atlas Universal</t>
  </si>
  <si>
    <t>CEV Multimedia</t>
  </si>
  <si>
    <t>EAI Education</t>
  </si>
  <si>
    <t>Frog Street Press</t>
  </si>
  <si>
    <t>Lab Resources, Inc</t>
  </si>
  <si>
    <t>QEP Professional Books</t>
  </si>
  <si>
    <t>Rally! Education</t>
  </si>
  <si>
    <t>Rhythm Band Instruments</t>
  </si>
  <si>
    <t>The Reading Warehouse</t>
  </si>
  <si>
    <t>WT Cox Information Services</t>
  </si>
  <si>
    <t>Agular Systems, Inc</t>
  </si>
  <si>
    <t>Brainchild</t>
  </si>
  <si>
    <t>Datavox, Inc.</t>
  </si>
  <si>
    <t>Enhanced Laser Products</t>
  </si>
  <si>
    <t>Global Asset</t>
  </si>
  <si>
    <t>Insight Investments, LLC</t>
  </si>
  <si>
    <t>LyncVerse Technologies</t>
  </si>
  <si>
    <t>Nearpod Inc.</t>
  </si>
  <si>
    <t>Netsync Network Solutions</t>
  </si>
  <si>
    <t>PolyPrinter</t>
  </si>
  <si>
    <t>SHI Government Solutions</t>
  </si>
  <si>
    <t>Shmoop University, Inc.</t>
  </si>
  <si>
    <t>Waypoint Business Solutions, LLC</t>
  </si>
  <si>
    <t>Complete Supply Inc.</t>
  </si>
  <si>
    <t>M.A.N.S. Distributors, Inc.</t>
  </si>
  <si>
    <t>Ridley's Vacuum and Janitorial Supply</t>
  </si>
  <si>
    <t>Ema Sport Solutions LLC</t>
  </si>
  <si>
    <t>Sports Field Solutions</t>
  </si>
  <si>
    <t>ASIET, INC</t>
  </si>
  <si>
    <t>United Rentals</t>
  </si>
  <si>
    <t>Descon Signage Solutions</t>
  </si>
  <si>
    <t>EMS LINQ</t>
  </si>
  <si>
    <t>Heartland School Solutions</t>
  </si>
  <si>
    <t>PCS Revenue Control Systems, Inc.</t>
  </si>
  <si>
    <t>Nutri-Link Technologies, Inc</t>
  </si>
  <si>
    <t>Blue Knight Security, LLC</t>
  </si>
  <si>
    <t>Acme Architectural Hardware</t>
  </si>
  <si>
    <t>Discount Two-Way Radio Corporation</t>
  </si>
  <si>
    <t>Office Supplies</t>
  </si>
  <si>
    <t>Furniture</t>
  </si>
  <si>
    <t>Disaster Recovery Consultants</t>
  </si>
  <si>
    <t>Construction-JOC (JOC-IDIQ)</t>
  </si>
  <si>
    <t>Commercial Food Distributor</t>
  </si>
  <si>
    <t>Dairy and Other Related Products</t>
  </si>
  <si>
    <t>M&amp;O Parts and Equipment</t>
  </si>
  <si>
    <t>Art Supplies and Related Items</t>
  </si>
  <si>
    <t>Food Service Supplies and Related Items</t>
  </si>
  <si>
    <t>Custodial Supplies and Services</t>
  </si>
  <si>
    <t>Office Supplies and Related Items</t>
  </si>
  <si>
    <t>Mechanical Contracting, Electrical, and Plumbing Services (JOC-IDIQ)</t>
  </si>
  <si>
    <t>Modular Buildings and Related Items JOC-IDIQ</t>
  </si>
  <si>
    <t>Athletic Surfaces (JOC-IDIQ)</t>
  </si>
  <si>
    <t>Industrial Equipment Rent, Lease or Purchase</t>
  </si>
  <si>
    <t>Medicaid Claiming &amp; Billing Services</t>
  </si>
  <si>
    <t>CATEGORY</t>
  </si>
  <si>
    <t>CONTRACT #</t>
  </si>
  <si>
    <t>COOPERATIVE</t>
  </si>
  <si>
    <t>EXPIRATION DATE</t>
  </si>
  <si>
    <t>ABM</t>
  </si>
  <si>
    <t>High Performance Building Consulting and Utility Management Solutions, Smart Technology and Related Products and Services</t>
  </si>
  <si>
    <t>Facilities and Asset Management Information Systems</t>
  </si>
  <si>
    <t>Security Solutions Products and Services</t>
  </si>
  <si>
    <t>Audio/Visual Products and Services</t>
  </si>
  <si>
    <t>AIS</t>
  </si>
  <si>
    <t>Alertus</t>
  </si>
  <si>
    <t>Digital Media Management &amp; Mass Notification</t>
  </si>
  <si>
    <t>Allsteel</t>
  </si>
  <si>
    <t>AmTab</t>
  </si>
  <si>
    <t>AOPD</t>
  </si>
  <si>
    <t>Office Supplies and Services</t>
  </si>
  <si>
    <t>Arcadia Chair Company</t>
  </si>
  <si>
    <t>ARI Phoenix</t>
  </si>
  <si>
    <t>Athletic Surfacing &amp; Asphalt Maintenance</t>
  </si>
  <si>
    <t>Berco</t>
  </si>
  <si>
    <t>Best Buy</t>
  </si>
  <si>
    <t>Technology Solutions</t>
  </si>
  <si>
    <t>Black Box</t>
  </si>
  <si>
    <t>Bonitz</t>
  </si>
  <si>
    <t>Flooring &amp; Outdoor Surfaces Solutions</t>
  </si>
  <si>
    <t>BOXX Modular</t>
  </si>
  <si>
    <t>Modular &amp; Pre-Engineered Buildings</t>
  </si>
  <si>
    <t>Bretford</t>
  </si>
  <si>
    <t>Cape and Island Tennis &amp; Track</t>
  </si>
  <si>
    <t>Carahsoft</t>
  </si>
  <si>
    <t>Software Products and Services</t>
  </si>
  <si>
    <t>CatchOn</t>
  </si>
  <si>
    <t>CDI Computer Dealers</t>
  </si>
  <si>
    <t>Clarus Glassboards</t>
  </si>
  <si>
    <t>Instructional and Educational Resources</t>
  </si>
  <si>
    <t>Telecommunication Services</t>
  </si>
  <si>
    <t>Documents and Records Management</t>
  </si>
  <si>
    <t>CompuNet</t>
  </si>
  <si>
    <t>Connection</t>
  </si>
  <si>
    <t>Convergint</t>
  </si>
  <si>
    <t>CORE Construction</t>
  </si>
  <si>
    <t>Job Order Contracting</t>
  </si>
  <si>
    <t>CS Group</t>
  </si>
  <si>
    <t>Daniel B. Stephens &amp; Associates</t>
  </si>
  <si>
    <t>Environmental Services</t>
  </si>
  <si>
    <t>Darran Furniture</t>
  </si>
  <si>
    <t>Furniture, Supplemental</t>
  </si>
  <si>
    <t>Davis</t>
  </si>
  <si>
    <t>Dell</t>
  </si>
  <si>
    <t>Demco</t>
  </si>
  <si>
    <t>DLT</t>
  </si>
  <si>
    <t>Systems and Information Management Software</t>
  </si>
  <si>
    <t>Data Storage, Cloud, Converged and Data Protection</t>
  </si>
  <si>
    <t>EC America</t>
  </si>
  <si>
    <t>Ecolane</t>
  </si>
  <si>
    <t>Transportation Software</t>
  </si>
  <si>
    <t>Egan Visual</t>
  </si>
  <si>
    <t>EnergyWare</t>
  </si>
  <si>
    <t>Engineered Floors</t>
  </si>
  <si>
    <t>ESI Ergonomic</t>
  </si>
  <si>
    <t>F.H. Paschen</t>
  </si>
  <si>
    <t>FieldTurf</t>
  </si>
  <si>
    <t>FireFly Computers</t>
  </si>
  <si>
    <t>FlashParking</t>
  </si>
  <si>
    <t>Parking Access Revenue Control System</t>
  </si>
  <si>
    <t>Fleetwood Group</t>
  </si>
  <si>
    <t>Foliot</t>
  </si>
  <si>
    <t>Ford AV</t>
  </si>
  <si>
    <t>Fortinet</t>
  </si>
  <si>
    <t>IT Security and Data Protection Solutions</t>
  </si>
  <si>
    <t>Frank Cooney Company</t>
  </si>
  <si>
    <t>Gaggle</t>
  </si>
  <si>
    <t>Safe Email and Storage Accounts</t>
  </si>
  <si>
    <t>Grand Rapids Chair Company</t>
  </si>
  <si>
    <t>Haskell Office</t>
  </si>
  <si>
    <t>HB Mechanical</t>
  </si>
  <si>
    <t>Hi-Line</t>
  </si>
  <si>
    <t>MRO Products and Services</t>
  </si>
  <si>
    <t>HITT Contracting</t>
  </si>
  <si>
    <t>Howard Technologies</t>
  </si>
  <si>
    <t>HTS</t>
  </si>
  <si>
    <t>IBM</t>
  </si>
  <si>
    <t>Enterprise Products and Services</t>
  </si>
  <si>
    <t>Indiana Furniture</t>
  </si>
  <si>
    <t>Moveable Wall Systems</t>
  </si>
  <si>
    <t>Invincible Furniture</t>
  </si>
  <si>
    <t>iParq</t>
  </si>
  <si>
    <t>Parking Products and Services</t>
  </si>
  <si>
    <t>JJ Kane</t>
  </si>
  <si>
    <t>Auction Services</t>
  </si>
  <si>
    <t>Johnson Controls</t>
  </si>
  <si>
    <t>Jonti Craft</t>
  </si>
  <si>
    <t>Kimball Office</t>
  </si>
  <si>
    <t>KM International</t>
  </si>
  <si>
    <t>Road Way Maintenance Equipment and Supplies</t>
  </si>
  <si>
    <t>Lakeshore Learning</t>
  </si>
  <si>
    <t>Landscape Forms</t>
  </si>
  <si>
    <t>Landscape Structures</t>
  </si>
  <si>
    <t>Playground Equipment, Surfacing, Site Furnishings, and Related Products/Services</t>
  </si>
  <si>
    <t>Laserfiche</t>
  </si>
  <si>
    <t>Layer 3 Technologies</t>
  </si>
  <si>
    <t>Electrical Equipment, Bulbs and Ballasts and Related Services</t>
  </si>
  <si>
    <t>Lenovo</t>
  </si>
  <si>
    <t>Lenovo Global Technology</t>
  </si>
  <si>
    <t>Loftwall</t>
  </si>
  <si>
    <t>Lyme Computer Systems</t>
  </si>
  <si>
    <t>Magnuson Group</t>
  </si>
  <si>
    <t>Maxon</t>
  </si>
  <si>
    <t>McCarthy Building Companies</t>
  </si>
  <si>
    <t>MCCI</t>
  </si>
  <si>
    <t>Risk/Insurance Management Services</t>
  </si>
  <si>
    <t>McKinsey</t>
  </si>
  <si>
    <t>Strategic Management Consulting Services</t>
  </si>
  <si>
    <t>Medical Wholesale</t>
  </si>
  <si>
    <t>Midwest Mechanical</t>
  </si>
  <si>
    <t>Plumbing Equipment, Installation, Service, &amp; Related Products</t>
  </si>
  <si>
    <t>MiEN Company</t>
  </si>
  <si>
    <t>MNJ Technologies</t>
  </si>
  <si>
    <t>MooreCo</t>
  </si>
  <si>
    <t>MSC Industrial Supply Co.</t>
  </si>
  <si>
    <t>Municipal Parking Services</t>
  </si>
  <si>
    <t>Self-Enforcing Parking Meters</t>
  </si>
  <si>
    <t>Elevator Inspection Services</t>
  </si>
  <si>
    <t>NEC</t>
  </si>
  <si>
    <t>NeedThese</t>
  </si>
  <si>
    <t>Nobel Systems</t>
  </si>
  <si>
    <t>Auto Impound Management</t>
  </si>
  <si>
    <t>Nucraft</t>
  </si>
  <si>
    <t>O'Reilly</t>
  </si>
  <si>
    <t>Automotive Parts</t>
  </si>
  <si>
    <t>Scoreboards and Electronic Signage, , Supplemental</t>
  </si>
  <si>
    <t>Integrated Parking Management System</t>
  </si>
  <si>
    <t>Passport</t>
  </si>
  <si>
    <t>Mobile Ticketing Solution for Transportation</t>
  </si>
  <si>
    <t>Paint and Supplies</t>
  </si>
  <si>
    <t>Promethean</t>
  </si>
  <si>
    <t>PS Furniture</t>
  </si>
  <si>
    <t>Rackspace</t>
  </si>
  <si>
    <t>Really Good Stuff</t>
  </si>
  <si>
    <t>Equipment Maintenance Management</t>
  </si>
  <si>
    <t>RT London</t>
  </si>
  <si>
    <t>S&amp;S Worldwide</t>
  </si>
  <si>
    <t>Athletic Supplies and Equipment</t>
  </si>
  <si>
    <t>SchoolMint (formerly Hero)</t>
  </si>
  <si>
    <t>Student Behavior Tracking System</t>
  </si>
  <si>
    <t>Sedia Systems</t>
  </si>
  <si>
    <t>Sherwin Williams</t>
  </si>
  <si>
    <t>Sierra Container</t>
  </si>
  <si>
    <t>Plastic Refuse / Recycling Collection Containers</t>
  </si>
  <si>
    <t>Silver Street</t>
  </si>
  <si>
    <t>Sitmatic</t>
  </si>
  <si>
    <t>Smith Systems</t>
  </si>
  <si>
    <t>SmoothWall</t>
  </si>
  <si>
    <t>Web Filtering and Internet Security Solutions</t>
  </si>
  <si>
    <t>Source International</t>
  </si>
  <si>
    <t>Athletic Court and Field Solutions</t>
  </si>
  <si>
    <t>Professional Consulting Services for Wireless Technologies</t>
  </si>
  <si>
    <t>TDIndustries</t>
  </si>
  <si>
    <t>Facilities Management Solutions and Related Services</t>
  </si>
  <si>
    <t>Tecta America</t>
  </si>
  <si>
    <t>Roofing Products and Services</t>
  </si>
  <si>
    <t>VOSS Lighting</t>
  </si>
  <si>
    <t>Comprehensive Operational and Janitorial Supplies Solutions</t>
  </si>
  <si>
    <t>02-64</t>
  </si>
  <si>
    <t>07-16</t>
  </si>
  <si>
    <t>01-90</t>
  </si>
  <si>
    <t>07-39</t>
  </si>
  <si>
    <t>07-17</t>
  </si>
  <si>
    <t>11-18</t>
  </si>
  <si>
    <t>07-18</t>
  </si>
  <si>
    <t>07-20</t>
  </si>
  <si>
    <t>01-40</t>
  </si>
  <si>
    <t>01-91</t>
  </si>
  <si>
    <t>07-21</t>
  </si>
  <si>
    <t>08-19</t>
  </si>
  <si>
    <t>01-86</t>
  </si>
  <si>
    <t>01-41</t>
  </si>
  <si>
    <t>07-22</t>
  </si>
  <si>
    <t>01-44</t>
  </si>
  <si>
    <t>04-13</t>
  </si>
  <si>
    <t>03-06</t>
  </si>
  <si>
    <t>07-23</t>
  </si>
  <si>
    <t>01-42</t>
  </si>
  <si>
    <t>07-24</t>
  </si>
  <si>
    <t>11-32</t>
  </si>
  <si>
    <t>01-81</t>
  </si>
  <si>
    <t>01-87</t>
  </si>
  <si>
    <t>05-33</t>
  </si>
  <si>
    <t>07-25</t>
  </si>
  <si>
    <t>02-60</t>
  </si>
  <si>
    <t>07-26</t>
  </si>
  <si>
    <t>01-43</t>
  </si>
  <si>
    <t>07-27</t>
  </si>
  <si>
    <t>07-29</t>
  </si>
  <si>
    <t>07-30</t>
  </si>
  <si>
    <t>07-31</t>
  </si>
  <si>
    <t>02-63</t>
  </si>
  <si>
    <t>01-45</t>
  </si>
  <si>
    <t>01-67</t>
  </si>
  <si>
    <t>07-32</t>
  </si>
  <si>
    <t>07-33</t>
  </si>
  <si>
    <t>07-34</t>
  </si>
  <si>
    <t>07-35</t>
  </si>
  <si>
    <t>11-34</t>
  </si>
  <si>
    <t>10-03</t>
  </si>
  <si>
    <t>01-46</t>
  </si>
  <si>
    <t>01-84</t>
  </si>
  <si>
    <t>01-93</t>
  </si>
  <si>
    <t>07-37</t>
  </si>
  <si>
    <t>02-65</t>
  </si>
  <si>
    <t>02-61</t>
  </si>
  <si>
    <t>07-38</t>
  </si>
  <si>
    <t>01-47</t>
  </si>
  <si>
    <t>02-62</t>
  </si>
  <si>
    <t>11-35</t>
  </si>
  <si>
    <t>05-31</t>
  </si>
  <si>
    <t>05-30</t>
  </si>
  <si>
    <t>01-85</t>
  </si>
  <si>
    <t>11-36</t>
  </si>
  <si>
    <t>11-39</t>
  </si>
  <si>
    <t>07-40</t>
  </si>
  <si>
    <t>07-41</t>
  </si>
  <si>
    <t>02-56</t>
  </si>
  <si>
    <t>02-58</t>
  </si>
  <si>
    <t>07-42</t>
  </si>
  <si>
    <t>07-43</t>
  </si>
  <si>
    <t>07-44</t>
  </si>
  <si>
    <t>01-80</t>
  </si>
  <si>
    <t>07-45</t>
  </si>
  <si>
    <t>01-95</t>
  </si>
  <si>
    <t>07-46</t>
  </si>
  <si>
    <t>04-19</t>
  </si>
  <si>
    <t>01-48</t>
  </si>
  <si>
    <t>05-34</t>
  </si>
  <si>
    <t>08-20</t>
  </si>
  <si>
    <t>07-47</t>
  </si>
  <si>
    <t>01-49</t>
  </si>
  <si>
    <t>07-48</t>
  </si>
  <si>
    <t>02-27</t>
  </si>
  <si>
    <t>11-37</t>
  </si>
  <si>
    <t>NCPA</t>
  </si>
  <si>
    <t>Keers Remediation Inc.</t>
  </si>
  <si>
    <t>School Specialty, Inc.</t>
  </si>
  <si>
    <t>Spectrum Paper Company, Inc</t>
  </si>
  <si>
    <t>Corporate Connection</t>
  </si>
  <si>
    <t>David's Apparel, Inc</t>
  </si>
  <si>
    <t>Gilman Gear</t>
  </si>
  <si>
    <t>Morse Enterprises</t>
  </si>
  <si>
    <t>Richey Athletics</t>
  </si>
  <si>
    <t>Abacus Computers, Inc.</t>
  </si>
  <si>
    <t>ElectriPro, Inc. dba Integrated Technologies and Design</t>
  </si>
  <si>
    <t>GarCom, Inc.</t>
  </si>
  <si>
    <t>Intraworks, Inc.</t>
  </si>
  <si>
    <t>All American Glass and Mirror</t>
  </si>
  <si>
    <t>Doggett Freightliner of South Texas, LLC</t>
  </si>
  <si>
    <t>Far West Services, Inc</t>
  </si>
  <si>
    <t>Advanced Auto Collision Repair Center Inc.</t>
  </si>
  <si>
    <t>Advanced Fleet Maintenance</t>
  </si>
  <si>
    <t>DA Defense Logistics HQ</t>
  </si>
  <si>
    <t>Integrated Mechanics, LLC</t>
  </si>
  <si>
    <t>Mike &amp; Sons Machine Shop, LLC</t>
  </si>
  <si>
    <t>Southern Tire Mart, LLC</t>
  </si>
  <si>
    <t>The Goodyear Tire &amp; Rubber Company</t>
  </si>
  <si>
    <t>USD INC.</t>
  </si>
  <si>
    <t>City Fence &amp; Pipe Company</t>
  </si>
  <si>
    <t>Abecedarian ABC, LLC</t>
  </si>
  <si>
    <t>Alamo Classroom Solutions</t>
  </si>
  <si>
    <t>Audio Resource Group</t>
  </si>
  <si>
    <t>Center for the Collaborative Classroom</t>
  </si>
  <si>
    <t>CEV Multimedia, Ltd.</t>
  </si>
  <si>
    <t>Christal Vision, Inc.</t>
  </si>
  <si>
    <t>Encore Data Products, Inc.</t>
  </si>
  <si>
    <t>Integral Mathematics, Inc.</t>
  </si>
  <si>
    <t>Learning A-Z, LLC</t>
  </si>
  <si>
    <t>Legends of Learning, Inc.</t>
  </si>
  <si>
    <t>Macie Publishing Company</t>
  </si>
  <si>
    <t>Music in Motion</t>
  </si>
  <si>
    <t>Okapi Educational Publishing, Inc.</t>
  </si>
  <si>
    <t>Pearlized Mathematics Consulting, LLC</t>
  </si>
  <si>
    <t>ACP Direct</t>
  </si>
  <si>
    <t>Bound To Stay Bound Books, Inc.</t>
  </si>
  <si>
    <t>Capstone</t>
  </si>
  <si>
    <t>Educational Products, Inc</t>
  </si>
  <si>
    <t>Hatch, Inc.</t>
  </si>
  <si>
    <t>Kamico Instructional Media, Inc</t>
  </si>
  <si>
    <t>Lectorum Publications, Inc</t>
  </si>
  <si>
    <t>Reynolds Manufacturing Corporation</t>
  </si>
  <si>
    <t>Scholastic Inc.</t>
  </si>
  <si>
    <t>Teacher Created Materials, Inc.</t>
  </si>
  <si>
    <t>Textbook Warehouse</t>
  </si>
  <si>
    <t>Abacus Service Corporation</t>
  </si>
  <si>
    <t>American Surveillance Co., Inc.</t>
  </si>
  <si>
    <t>Cambridge Educational Services, Inc.</t>
  </si>
  <si>
    <t>Fun and Function</t>
  </si>
  <si>
    <t>Infection Controls, Inc. dba GermBlast</t>
  </si>
  <si>
    <t>Infojini, Inc.</t>
  </si>
  <si>
    <t>Positive Behavior Supports Corp</t>
  </si>
  <si>
    <t>Renaissance Learning, Inc</t>
  </si>
  <si>
    <t>Saddleback Educational, Inc.</t>
  </si>
  <si>
    <t>Dual Language Education of NM</t>
  </si>
  <si>
    <t>Museum of Science</t>
  </si>
  <si>
    <t>Rio Grande Therapy Group</t>
  </si>
  <si>
    <t>Seidlitz Education, LLC.</t>
  </si>
  <si>
    <t>Solution Tree, Inc.</t>
  </si>
  <si>
    <t>Specialized Safety Training, Inc.</t>
  </si>
  <si>
    <t>2ove1, LLC</t>
  </si>
  <si>
    <t>AV Concepts and Security, LLC</t>
  </si>
  <si>
    <t>Centurion Solutions LLC</t>
  </si>
  <si>
    <t>Education Elements</t>
  </si>
  <si>
    <t>IXL Learning, Inc</t>
  </si>
  <si>
    <t>National Science Teachers Association-NSTA</t>
  </si>
  <si>
    <t>Otter Graphics Inc</t>
  </si>
  <si>
    <t>Responsive Learning, LP</t>
  </si>
  <si>
    <t>Southwest Plastic Binding Company dba Southwest Binding &amp; Laminating</t>
  </si>
  <si>
    <t>Bilinguistics, Inc</t>
  </si>
  <si>
    <t>Comco, Inc.</t>
  </si>
  <si>
    <t>Continental Promos, LLC.</t>
  </si>
  <si>
    <t>E3 Alliance</t>
  </si>
  <si>
    <t>El Paso Child Guidance Center</t>
  </si>
  <si>
    <t>El Paso SLI Sign Language Interpreters, LLC</t>
  </si>
  <si>
    <t>Eunice Martinez, LPC-S. LBSW, PLLC</t>
  </si>
  <si>
    <t>HopSkipDrive, Inc.</t>
  </si>
  <si>
    <t>Northwest Instructional 'N Educational Enterprises, Inc. (DBA: NINE Enterprises Inc)</t>
  </si>
  <si>
    <t>Pinnacle Social Services, LLC</t>
  </si>
  <si>
    <t>Presidio Networked Solutions Group, LLC</t>
  </si>
  <si>
    <t>Sandra Garcia-Salcido</t>
  </si>
  <si>
    <t>Studies Weekly</t>
  </si>
  <si>
    <t>True North Consulting Group</t>
  </si>
  <si>
    <t>William V. MacGill &amp; Co.</t>
  </si>
  <si>
    <t>Wyler Industrial Works, Inc.</t>
  </si>
  <si>
    <t>Advanced Network Management, Inc.</t>
  </si>
  <si>
    <t>Charles E. Black Jr. &amp; Associates, Inc</t>
  </si>
  <si>
    <t>Dantek Systems</t>
  </si>
  <si>
    <t>Houghton Mifflin Harcourt Publishing Company</t>
  </si>
  <si>
    <t>Inspiration *Motivation* Application</t>
  </si>
  <si>
    <t>Irma D. Gonzalez, LPC</t>
  </si>
  <si>
    <t>Jigsaw Learning LLC dba TeachTown</t>
  </si>
  <si>
    <t>Kids Excel El Paso, Inc.</t>
  </si>
  <si>
    <t>Lexia Learning Systems LLC</t>
  </si>
  <si>
    <t>Pasitos Clinic, LLC</t>
  </si>
  <si>
    <t>Stetson &amp; Associates</t>
  </si>
  <si>
    <t>The Master Teacher</t>
  </si>
  <si>
    <t>Four BT, LLC</t>
  </si>
  <si>
    <t>Why Try, LLC</t>
  </si>
  <si>
    <t>Currey Adkins, LP</t>
  </si>
  <si>
    <t>Follett School Solutions, Inc.</t>
  </si>
  <si>
    <t>Forde-Ferrier, LLC</t>
  </si>
  <si>
    <t>Sirius Education Solutions LLC</t>
  </si>
  <si>
    <t>Holaya Ponce Acosta, PLLC</t>
  </si>
  <si>
    <t>Longhorn Electrical Services, Inc.</t>
  </si>
  <si>
    <t>Mackin Educational Resources</t>
  </si>
  <si>
    <t>Maria de Jesus Ortiz</t>
  </si>
  <si>
    <t>Coast to Coast Computer Products, Inc.</t>
  </si>
  <si>
    <t>Comdata, Inc.</t>
  </si>
  <si>
    <t>Ecolab Inc</t>
  </si>
  <si>
    <t>MasterServ, Inc.</t>
  </si>
  <si>
    <t>Southwestern Mill Distributing Company</t>
  </si>
  <si>
    <t>APCO Building Specialties Co., Inc</t>
  </si>
  <si>
    <t>Door Sa-Lutions, Inc</t>
  </si>
  <si>
    <t>DataXport.Net, LLC</t>
  </si>
  <si>
    <t>Copper State Bolt &amp; Nut Co.</t>
  </si>
  <si>
    <t>Aegis Special Systems, LLC.</t>
  </si>
  <si>
    <t>ABM Building Services, LLC</t>
  </si>
  <si>
    <t>Control and Equipment Company, Inc.</t>
  </si>
  <si>
    <t>PyroCom Systems, Inc</t>
  </si>
  <si>
    <t>Sound &amp; Signal Systems of Texas</t>
  </si>
  <si>
    <t>Continental Flooring Company</t>
  </si>
  <si>
    <t>Innovation Floors</t>
  </si>
  <si>
    <t>Phoenix General Contractors LLC</t>
  </si>
  <si>
    <t>Pride General Contractors, LLC</t>
  </si>
  <si>
    <t>Southwest Decor El Paso Corporation</t>
  </si>
  <si>
    <t>Ace Mart Restaurant Supply</t>
  </si>
  <si>
    <t>National Restaurant Supply Company, Inc.</t>
  </si>
  <si>
    <t>K-Log, Inc.</t>
  </si>
  <si>
    <t>Stout Hardwood Floor Co., Inc.</t>
  </si>
  <si>
    <t>Baker Glass Company, Inc.</t>
  </si>
  <si>
    <t>Xerox Business Solutions Southwest</t>
  </si>
  <si>
    <t>Desert Contracting</t>
  </si>
  <si>
    <t>H.A. Gray &amp; Associates</t>
  </si>
  <si>
    <t>Technical Building Services</t>
  </si>
  <si>
    <t>El Paso Phoenix Pumps, Inc</t>
  </si>
  <si>
    <t>Wisco Supply, Inc</t>
  </si>
  <si>
    <t>Aztec Contractors, Inc.</t>
  </si>
  <si>
    <t>ESA Construction, Inc.</t>
  </si>
  <si>
    <t>G. Sandoval Construction, Inc.</t>
  </si>
  <si>
    <t>Hellas Construction, Inc.</t>
  </si>
  <si>
    <t>Jordan Foster Construction LLC</t>
  </si>
  <si>
    <t>Noble General Contractors LLC</t>
  </si>
  <si>
    <t>APi National Service Group, Inc.</t>
  </si>
  <si>
    <t>Morrison Supply Company</t>
  </si>
  <si>
    <t>Nova Safety Products, Inc.</t>
  </si>
  <si>
    <t>Qannex Corp.</t>
  </si>
  <si>
    <t>Tasman Geosciences, Inc.</t>
  </si>
  <si>
    <t>Total Maintenance Solutions</t>
  </si>
  <si>
    <t>Triple-S Janitorial Supplies</t>
  </si>
  <si>
    <t>Unipak Corp.</t>
  </si>
  <si>
    <t>Desert Drywall Inc.</t>
  </si>
  <si>
    <t>El Paso Bolt &amp; Screw Company, Inc.</t>
  </si>
  <si>
    <t>Frank's Supply Company, Inc</t>
  </si>
  <si>
    <t>G &amp; E Industrial Supplies</t>
  </si>
  <si>
    <t>Sun City Communications, LLC</t>
  </si>
  <si>
    <t>Alert Services</t>
  </si>
  <si>
    <t>School Nurse Supply, Inc.</t>
  </si>
  <si>
    <t>Aries Building Systems, LLC</t>
  </si>
  <si>
    <t>TSG Industries</t>
  </si>
  <si>
    <t>Westside Welding, Inc. General Contractors</t>
  </si>
  <si>
    <t>Dunn-Edwards Corporation</t>
  </si>
  <si>
    <t>ExerPlay, Inc.</t>
  </si>
  <si>
    <t>IQP Canopies LLC</t>
  </si>
  <si>
    <t>The PlayWell Group, Inc.</t>
  </si>
  <si>
    <t>Sun City Winnelson</t>
  </si>
  <si>
    <t>Trane U.S. Inc.</t>
  </si>
  <si>
    <t>Dream Ranch Office Supplies</t>
  </si>
  <si>
    <t>Regency Printing, Inc.</t>
  </si>
  <si>
    <t>Roy Lown Classic Awards</t>
  </si>
  <si>
    <t>Universal Graphics, Inc.</t>
  </si>
  <si>
    <t>David's Pennants, Banners, and Graphic Signs, Inc.</t>
  </si>
  <si>
    <t>Scorpion Sales &amp; Entertainment LLC.</t>
  </si>
  <si>
    <t>The Company Store</t>
  </si>
  <si>
    <t>Weldon, Williams &amp; Lick, Inc.</t>
  </si>
  <si>
    <t>All Trades Electrical Contractors, Inc</t>
  </si>
  <si>
    <t>GAP Air Conditioning and Heating</t>
  </si>
  <si>
    <t>PC Automated Controls, Inc.</t>
  </si>
  <si>
    <t>Volter Electrical</t>
  </si>
  <si>
    <t>Attainment Company, Inc.</t>
  </si>
  <si>
    <t>Aves Audio Visual Systems, Inc</t>
  </si>
  <si>
    <t>Edmentum</t>
  </si>
  <si>
    <t>Maxi Aids, Inc</t>
  </si>
  <si>
    <t>Rifton Equipment a division of Community Products LLC</t>
  </si>
  <si>
    <t>New IPS, Inc</t>
  </si>
  <si>
    <t>Plan B Networks, Inc.</t>
  </si>
  <si>
    <t>Skyward, Inc.</t>
  </si>
  <si>
    <t>FBMC Benefits Management, Inc.</t>
  </si>
  <si>
    <t>Decision Tree Technologies</t>
  </si>
  <si>
    <t>Learning List, Inc.</t>
  </si>
  <si>
    <t>MobyMax</t>
  </si>
  <si>
    <t>Lightspeed Systems</t>
  </si>
  <si>
    <t>SureScore, Inc.</t>
  </si>
  <si>
    <t>Waterford Research Institute</t>
  </si>
  <si>
    <t>ItsQuest, Inc</t>
  </si>
  <si>
    <t>RMP Temps, Inc.</t>
  </si>
  <si>
    <t>Murphy Pipeline Contractors, Inc</t>
  </si>
  <si>
    <t>1st Class Solutions</t>
  </si>
  <si>
    <t>247Security Inc</t>
  </si>
  <si>
    <t>308 Construction LLC</t>
  </si>
  <si>
    <t>323 Link LLC</t>
  </si>
  <si>
    <t>A Bargas and Associates LLC</t>
  </si>
  <si>
    <t>A to Z Books LLC</t>
  </si>
  <si>
    <t>AAA Time Saver Services</t>
  </si>
  <si>
    <t>Abernathy Company</t>
  </si>
  <si>
    <t>ACE Educational Supplies Inc</t>
  </si>
  <si>
    <t>Action Restoration Inc</t>
  </si>
  <si>
    <t>Adorama Inc</t>
  </si>
  <si>
    <t>Advantage Imaging Supply Inc</t>
  </si>
  <si>
    <t>Advantage Office Products LLC</t>
  </si>
  <si>
    <t>Alert Services Inc</t>
  </si>
  <si>
    <t>Alle Designs LLC</t>
  </si>
  <si>
    <t>Allovue Inc</t>
  </si>
  <si>
    <t>Alphonso Solomon And Company Inc</t>
  </si>
  <si>
    <t>Anonymous Alerts</t>
  </si>
  <si>
    <t>Aqua One LLC</t>
  </si>
  <si>
    <t>Area Wide Paving LLC</t>
  </si>
  <si>
    <t>Argus Talent</t>
  </si>
  <si>
    <t>Arnold and Blevins Electric Company Inc</t>
  </si>
  <si>
    <t>Ashcraft Company Inc</t>
  </si>
  <si>
    <t>AstroTurf</t>
  </si>
  <si>
    <t>ASW Enterprises LLC</t>
  </si>
  <si>
    <t>Audio Optical Systems of Austin Inc</t>
  </si>
  <si>
    <t>Austin Mac Repair LLC</t>
  </si>
  <si>
    <t>AVEX</t>
  </si>
  <si>
    <t>AVI SPL</t>
  </si>
  <si>
    <t>Avinext</t>
  </si>
  <si>
    <t>Axium Solar INC</t>
  </si>
  <si>
    <t>Azura Investigations</t>
  </si>
  <si>
    <t>B and A Concrete LLC</t>
  </si>
  <si>
    <t>Bailey Bark Materials Inc</t>
  </si>
  <si>
    <t>Balfour Beatty Construction LLC</t>
  </si>
  <si>
    <t>Basic IDIQ Inc</t>
  </si>
  <si>
    <t>Bay Promo LLC</t>
  </si>
  <si>
    <t>Bazan Roofing Inc</t>
  </si>
  <si>
    <t>Berliner Seilfabrik Play Equipment Corporation</t>
  </si>
  <si>
    <t>Billingsley Education</t>
  </si>
  <si>
    <t>Binswanger Glass</t>
  </si>
  <si>
    <t>Birch Cline Technologies</t>
  </si>
  <si>
    <t>BIT Direct</t>
  </si>
  <si>
    <t>Blue Iron Technologies</t>
  </si>
  <si>
    <t>BLUE RIBBON STYLES</t>
  </si>
  <si>
    <t>Broadcast Works</t>
  </si>
  <si>
    <t>Butler Business Products</t>
  </si>
  <si>
    <t>Buzz Seating Inc</t>
  </si>
  <si>
    <t>Cable Com Inc</t>
  </si>
  <si>
    <t>Camcor Inc</t>
  </si>
  <si>
    <t>Carahsoft Technology Corporation</t>
  </si>
  <si>
    <t>Carter Construction Company</t>
  </si>
  <si>
    <t>Cascade School Supplies</t>
  </si>
  <si>
    <t>Castro Roofing of Texas</t>
  </si>
  <si>
    <t>CDW Government LLC</t>
  </si>
  <si>
    <t>Cengage Learning Inc</t>
  </si>
  <si>
    <t>CI Pavement</t>
  </si>
  <si>
    <t>CI Solutions</t>
  </si>
  <si>
    <t>ClassLink Inc</t>
  </si>
  <si>
    <t>Clifford Power Systems</t>
  </si>
  <si>
    <t>CMC Network Solutions</t>
  </si>
  <si>
    <t>Command Commissioning LLC</t>
  </si>
  <si>
    <t>Complete Computing Inc</t>
  </si>
  <si>
    <t>Complete Records Management Inc</t>
  </si>
  <si>
    <t>CompuCycle Inc</t>
  </si>
  <si>
    <t>Contech Contractors Inc</t>
  </si>
  <si>
    <t>Continental Wireless Inc</t>
  </si>
  <si>
    <t>Corrosion Control Resources Inc</t>
  </si>
  <si>
    <t>Cramer LLC</t>
  </si>
  <si>
    <t>CRW Consulting</t>
  </si>
  <si>
    <t>Custard Construction Services</t>
  </si>
  <si>
    <t>Danny Cockburn Electric Inc</t>
  </si>
  <si>
    <t>Data Projections Inc</t>
  </si>
  <si>
    <t>Davidson Reconstruction Inc</t>
  </si>
  <si>
    <t>Davis Playgrounds Inc</t>
  </si>
  <si>
    <t>Dealers Electrical Supply</t>
  </si>
  <si>
    <t>DecisionEd Group Inc</t>
  </si>
  <si>
    <t>Delaney Educational Enterprises</t>
  </si>
  <si>
    <t>Delcom Group</t>
  </si>
  <si>
    <t>Demo Con Inc</t>
  </si>
  <si>
    <t>Diamond Legacy Group LLC</t>
  </si>
  <si>
    <t>Digital Ally Inc</t>
  </si>
  <si>
    <t>DocuNav Solutions</t>
  </si>
  <si>
    <t>Dowley Security Systems</t>
  </si>
  <si>
    <t>Dutch Glo Chemical Company Inc</t>
  </si>
  <si>
    <t>E Logic Inc</t>
  </si>
  <si>
    <t>Edlio</t>
  </si>
  <si>
    <t>Education Partners Solution Inc</t>
  </si>
  <si>
    <t>Education Service Center Region 12</t>
  </si>
  <si>
    <t>Educators Depot Inc</t>
  </si>
  <si>
    <t>Eduporium</t>
  </si>
  <si>
    <t>Edusmart</t>
  </si>
  <si>
    <t>ELB US Inc</t>
  </si>
  <si>
    <t>Empire Paper</t>
  </si>
  <si>
    <t>Encore Data Products Inc</t>
  </si>
  <si>
    <t>Energy Edge Consulting LLC</t>
  </si>
  <si>
    <t>Enterprise Fleet Management</t>
  </si>
  <si>
    <t>Enterprise Systems Corporation</t>
  </si>
  <si>
    <t>Enviro Services Inc</t>
  </si>
  <si>
    <t>Eternal Media Solutions LLC</t>
  </si>
  <si>
    <t>Excel Energy Group Inc</t>
  </si>
  <si>
    <t>F and P Construction LLC</t>
  </si>
  <si>
    <t>Facility Solutions Group Inc</t>
  </si>
  <si>
    <t>Falkenberg Construction Co Inc</t>
  </si>
  <si>
    <t>FieldTurf USA Inc</t>
  </si>
  <si>
    <t>Firelight Books</t>
  </si>
  <si>
    <t>Fisher Tracks Inc</t>
  </si>
  <si>
    <t>Fitness Finders Inc</t>
  </si>
  <si>
    <t>FLASH Visual Media</t>
  </si>
  <si>
    <t>Flintco</t>
  </si>
  <si>
    <t>Ford Audio Video Systems LLC</t>
  </si>
  <si>
    <t>Formative Loop</t>
  </si>
  <si>
    <t>Friant and Associates</t>
  </si>
  <si>
    <t>Frog Street Press LLC</t>
  </si>
  <si>
    <t>Garnet Dynamics Inc</t>
  </si>
  <si>
    <t>Garrett Book Company</t>
  </si>
  <si>
    <t>Gatekeeper Systems Inc</t>
  </si>
  <si>
    <t>Geiger</t>
  </si>
  <si>
    <t>GeoSport Lighting Systems LLC</t>
  </si>
  <si>
    <t>Gerloff Company Inc</t>
  </si>
  <si>
    <t>GF Educators Inc</t>
  </si>
  <si>
    <t>Globe Trailer Mfg Inc</t>
  </si>
  <si>
    <t>GovDeals</t>
  </si>
  <si>
    <t>GradeCam LLC</t>
  </si>
  <si>
    <t>Green Technology Specialists</t>
  </si>
  <si>
    <t>Greffen System Incorporated</t>
  </si>
  <si>
    <t>Groupe Lacasse LLC</t>
  </si>
  <si>
    <t>GTS Technology Solutions Inc</t>
  </si>
  <si>
    <t>Guardian Security Solutions LC</t>
  </si>
  <si>
    <t>Harold Hall Roofing Inc</t>
  </si>
  <si>
    <t>HCL Mechanical Services LLC</t>
  </si>
  <si>
    <t>Hellas Construction Inc</t>
  </si>
  <si>
    <t>Heritage One Roofing Inc</t>
  </si>
  <si>
    <t>Hertz Furniture Systems LLC</t>
  </si>
  <si>
    <t>Honeys Roofing LLC</t>
  </si>
  <si>
    <t>Horizon Software International</t>
  </si>
  <si>
    <t>ICON Voice Networks</t>
  </si>
  <si>
    <t>IK Network Solutions</t>
  </si>
  <si>
    <t>Industrial and Commercial Mechanical LLC</t>
  </si>
  <si>
    <t>Infodat International Inc</t>
  </si>
  <si>
    <t>Intech Southwest</t>
  </si>
  <si>
    <t>Interkal</t>
  </si>
  <si>
    <t>Inventive Works LLC</t>
  </si>
  <si>
    <t>IOF Business Furniture MFG</t>
  </si>
  <si>
    <t>Iron Lock Construction Services LLC</t>
  </si>
  <si>
    <t>IT Outlet Inc</t>
  </si>
  <si>
    <t>iTurity</t>
  </si>
  <si>
    <t>Jaco Roofing and Construction Inc</t>
  </si>
  <si>
    <t>K Con Inc</t>
  </si>
  <si>
    <t>KAMICO Instructional Media Inc</t>
  </si>
  <si>
    <t>Kelley Electrical Group LLC</t>
  </si>
  <si>
    <t>Keystone Books and Media</t>
  </si>
  <si>
    <t>KHT Electronics</t>
  </si>
  <si>
    <t>Kim Neal and Associates LLC</t>
  </si>
  <si>
    <t>King Consultants Inc</t>
  </si>
  <si>
    <t>Kirk Roofing and Construction Inc</t>
  </si>
  <si>
    <t>Lacys Welding LLC</t>
  </si>
  <si>
    <t>Landscapes Unlimited LLC</t>
  </si>
  <si>
    <t>Laser Shot Inc</t>
  </si>
  <si>
    <t>LD Products</t>
  </si>
  <si>
    <t>Learning Zone</t>
  </si>
  <si>
    <t>Lerner Publishing Group</t>
  </si>
  <si>
    <t>Lexmark International Inc</t>
  </si>
  <si>
    <t>LIAT</t>
  </si>
  <si>
    <t>Liberty Technologies Inc</t>
  </si>
  <si>
    <t>Lightspeed Technologies Inc</t>
  </si>
  <si>
    <t>LISCO SPORTS</t>
  </si>
  <si>
    <t>Little Sponges</t>
  </si>
  <si>
    <t>Live Systems LLC</t>
  </si>
  <si>
    <t>Logical Front LLC</t>
  </si>
  <si>
    <t>Lone Star Auctioneers Inc</t>
  </si>
  <si>
    <t>Lone Star Communications Inc</t>
  </si>
  <si>
    <t>Lone Star Furnishings LLC</t>
  </si>
  <si>
    <t>M and A Technology Inc</t>
  </si>
  <si>
    <t>Magazine Subscriptions PTP</t>
  </si>
  <si>
    <t>Maker Maven LLC</t>
  </si>
  <si>
    <t>ManagedMethods</t>
  </si>
  <si>
    <t>Mart Inc</t>
  </si>
  <si>
    <t>Masters Transportation Inc</t>
  </si>
  <si>
    <t>Math GPS LLC</t>
  </si>
  <si>
    <t>McKinney Office Supply</t>
  </si>
  <si>
    <t>McKinney Security Systems LLC</t>
  </si>
  <si>
    <t>Medicaleshop Inc</t>
  </si>
  <si>
    <t>Mico Industrial Corporation</t>
  </si>
  <si>
    <t>MicroReplay Inc</t>
  </si>
  <si>
    <t>MicroShare</t>
  </si>
  <si>
    <t>Mid Western Commercial Roofers</t>
  </si>
  <si>
    <t>MindWorks Resources</t>
  </si>
  <si>
    <t>Mitchell Furniture Systems Inc</t>
  </si>
  <si>
    <t>Mobilease Modular Space Inc</t>
  </si>
  <si>
    <t>Monarch Office Furniture</t>
  </si>
  <si>
    <t>Mondo USA</t>
  </si>
  <si>
    <t>Monster Technology LLC</t>
  </si>
  <si>
    <t>Monument Constructors Inc</t>
  </si>
  <si>
    <t>Nabholz Construction Corporation</t>
  </si>
  <si>
    <t>National Bus Sales Inc</t>
  </si>
  <si>
    <t>National Educational Systems Inc</t>
  </si>
  <si>
    <t>Nazca Technologies and Consulting LLC</t>
  </si>
  <si>
    <t>Neutral Posture Inc</t>
  </si>
  <si>
    <t>Newline Interactive</t>
  </si>
  <si>
    <t>NORESCO LLC</t>
  </si>
  <si>
    <t>Nova Solutions Inc</t>
  </si>
  <si>
    <t>Numbers Only Inc</t>
  </si>
  <si>
    <t>Office Depot</t>
  </si>
  <si>
    <t>Office Furniture and Related Services</t>
  </si>
  <si>
    <t>Okapi Educational Publishing Inc</t>
  </si>
  <si>
    <t>Online Technologies Inc</t>
  </si>
  <si>
    <t>Owner Insite LLC</t>
  </si>
  <si>
    <t>Pacific Environmental Group LLC</t>
  </si>
  <si>
    <t>Pacific Learning</t>
  </si>
  <si>
    <t>Pacific Mobile Structures Inc</t>
  </si>
  <si>
    <t>Palomar Modular Buildings LLC</t>
  </si>
  <si>
    <t>ParentSquare</t>
  </si>
  <si>
    <t>PEPCO Inc</t>
  </si>
  <si>
    <t>Performance Services Inc</t>
  </si>
  <si>
    <t>Pilgreen Electrical Service Inc</t>
  </si>
  <si>
    <t>Piraino Consulting Inc</t>
  </si>
  <si>
    <t>PlanetBids Inc</t>
  </si>
  <si>
    <t>Platinum Roofing LLC</t>
  </si>
  <si>
    <t>Porter Athletic</t>
  </si>
  <si>
    <t>PortionPac Chemical Corporation</t>
  </si>
  <si>
    <t>Possible Missions</t>
  </si>
  <si>
    <t>Precision Concrete Cutting</t>
  </si>
  <si>
    <t>Prestwick House Inc</t>
  </si>
  <si>
    <t>Priefert Mfg Co Inc</t>
  </si>
  <si>
    <t>Prime Source Construction Inc</t>
  </si>
  <si>
    <t>Pro Tech Mechanical Inc</t>
  </si>
  <si>
    <t>Prodigy Building Solutions LLC</t>
  </si>
  <si>
    <t>Promo Solutions</t>
  </si>
  <si>
    <t>PURELAND SUPPLY</t>
  </si>
  <si>
    <t>Qualite Sports Lighting LLC</t>
  </si>
  <si>
    <t>Rainbow Book Company</t>
  </si>
  <si>
    <t>Rama Computer Technology</t>
  </si>
  <si>
    <t>Reliance Mechanical Contractors</t>
  </si>
  <si>
    <t>Renaissance Learning Inc</t>
  </si>
  <si>
    <t>Rentacrate Enterprises LLC</t>
  </si>
  <si>
    <t>Responsive Services International Corp</t>
  </si>
  <si>
    <t>Reynolds Construction Company Inc</t>
  </si>
  <si>
    <t>Richard Drake Construction Company LP</t>
  </si>
  <si>
    <t>Riddell</t>
  </si>
  <si>
    <t>RingCentral Inc</t>
  </si>
  <si>
    <t>River City General Contractors Inc</t>
  </si>
  <si>
    <t>RWH Energy LLC</t>
  </si>
  <si>
    <t>S and S Electric Inc</t>
  </si>
  <si>
    <t>S and S Roofing Inc</t>
  </si>
  <si>
    <t>S and S Worldwide</t>
  </si>
  <si>
    <t>Safety Vision LLC</t>
  </si>
  <si>
    <t>Sandler Seating Inc</t>
  </si>
  <si>
    <t>Sawyers Construction Inc</t>
  </si>
  <si>
    <t>Scarborough Industries Inc</t>
  </si>
  <si>
    <t>Scholar Craft Products Inc</t>
  </si>
  <si>
    <t>Scholastic Inc</t>
  </si>
  <si>
    <t>School Outfitters</t>
  </si>
  <si>
    <t>SchoolMint Inc</t>
  </si>
  <si>
    <t>Seating Concepts Inc</t>
  </si>
  <si>
    <t>Sebco Books</t>
  </si>
  <si>
    <t>Securly Inc</t>
  </si>
  <si>
    <t>Seidlitz Education LLC</t>
  </si>
  <si>
    <t>Separation Systems Consultants Inc</t>
  </si>
  <si>
    <t>Sergeant Laboratories</t>
  </si>
  <si>
    <t>SFCC Inc</t>
  </si>
  <si>
    <t>Sharp Electronics Corporation</t>
  </si>
  <si>
    <t>Shiffler Equipment Sales Inc</t>
  </si>
  <si>
    <t>SmartSchool Systems</t>
  </si>
  <si>
    <t>South Texas School Furniture</t>
  </si>
  <si>
    <t>Southern Computer Warehouse Inc</t>
  </si>
  <si>
    <t>Southern Tire Mart LLC</t>
  </si>
  <si>
    <t>SPA Skateparks</t>
  </si>
  <si>
    <t>Splendid Technology Services LLC</t>
  </si>
  <si>
    <t>Sprinturf LLC</t>
  </si>
  <si>
    <t>Star Service Inc</t>
  </si>
  <si>
    <t>Steve Weiss Music</t>
  </si>
  <si>
    <t>Strattmont Group</t>
  </si>
  <si>
    <t>Strawbridge Studios Inc</t>
  </si>
  <si>
    <t>Super Duper Publications</t>
  </si>
  <si>
    <t>Superior Fiber and Data Services Inc</t>
  </si>
  <si>
    <t>Superior Group LLC</t>
  </si>
  <si>
    <t>Superior Services RSH Inc</t>
  </si>
  <si>
    <t>Superior Text LLC</t>
  </si>
  <si>
    <t>Supporting Science Inc</t>
  </si>
  <si>
    <t>Supreme Company Wholesaler of Books Inc</t>
  </si>
  <si>
    <t>Sustainable Furniture Inc</t>
  </si>
  <si>
    <t>Tarkett USA Inc</t>
  </si>
  <si>
    <t>Taylor Music Inc</t>
  </si>
  <si>
    <t>TEC Inc Tatum Excavating Company Inc</t>
  </si>
  <si>
    <t>Tech Defenders</t>
  </si>
  <si>
    <t>Temperature Control Systems Inc</t>
  </si>
  <si>
    <t>Terra Nova Violins</t>
  </si>
  <si>
    <t>Terrell Painting and Wallcovering Inc</t>
  </si>
  <si>
    <t>TFH USA LTD</t>
  </si>
  <si>
    <t>The Library Store Inc</t>
  </si>
  <si>
    <t>The Markerboard People</t>
  </si>
  <si>
    <t>The Motz Group LLC</t>
  </si>
  <si>
    <t>The Office Pal</t>
  </si>
  <si>
    <t>The PlayWell Group Inc</t>
  </si>
  <si>
    <t>THE SPORTSTOP INC</t>
  </si>
  <si>
    <t>Toledo Physical Education Supply</t>
  </si>
  <si>
    <t>Topwater Construction Services LLC</t>
  </si>
  <si>
    <t>Toshiba America Business Solutions Inc</t>
  </si>
  <si>
    <t>Tri Lam Roofing and Waterproofing Inc</t>
  </si>
  <si>
    <t>TriVAN Roofing Lynndom Enterprises LLC</t>
  </si>
  <si>
    <t>Two Guys Laser Engraving</t>
  </si>
  <si>
    <t>Twotrees Technologies LLC</t>
  </si>
  <si>
    <t>Unipak Corp</t>
  </si>
  <si>
    <t>United Systems Inc</t>
  </si>
  <si>
    <t>Valla Construction</t>
  </si>
  <si>
    <t>Velazquez Press</t>
  </si>
  <si>
    <t>Verity Services LLC</t>
  </si>
  <si>
    <t>VGI Technology</t>
  </si>
  <si>
    <t>Video Reality</t>
  </si>
  <si>
    <t>ViewSonic Corporation</t>
  </si>
  <si>
    <t>VISUAL AV LLC</t>
  </si>
  <si>
    <t>VST Services LP</t>
  </si>
  <si>
    <t>Waltz Construction</t>
  </si>
  <si>
    <t>WB Manufacturing LLC</t>
  </si>
  <si>
    <t>Weaver Technologies LLC</t>
  </si>
  <si>
    <t>Wenger Corporation</t>
  </si>
  <si>
    <t>West Techs Chill Water Specialist</t>
  </si>
  <si>
    <t>Windstream</t>
  </si>
  <si>
    <t>WnR Inc</t>
  </si>
  <si>
    <t>Wood Etc Co</t>
  </si>
  <si>
    <t>Xenith LLC</t>
  </si>
  <si>
    <t>Zoche LLC</t>
  </si>
  <si>
    <t>Furniture, Furnishings and Services</t>
  </si>
  <si>
    <t>Trades, Labor and Materials (JOC)</t>
  </si>
  <si>
    <t>Consulting and Other Related Services</t>
  </si>
  <si>
    <t>Roofing (JOC)</t>
  </si>
  <si>
    <t>Pavement and Other Related Services (JOC)</t>
  </si>
  <si>
    <t>Commercial Cafeteria Equipment and Furniture</t>
  </si>
  <si>
    <t>Lockers</t>
  </si>
  <si>
    <t>Sporting Goods and Exercise Equipment</t>
  </si>
  <si>
    <t>Assistive Technology Goods and Services</t>
  </si>
  <si>
    <t>Energy Savings Performance Contracts</t>
  </si>
  <si>
    <t>Criminal Background Check and Fingerprinting Equipment and Services</t>
  </si>
  <si>
    <t>Signage</t>
  </si>
  <si>
    <t>Science Equipment and Supplies</t>
  </si>
  <si>
    <t>Staffing Services</t>
  </si>
  <si>
    <t>Security Systems Products and Services</t>
  </si>
  <si>
    <t>Janitorial and Sanitation Supplies and Services</t>
  </si>
  <si>
    <t>Promotional and Award Products</t>
  </si>
  <si>
    <t>MRO Supplies and Equipment</t>
  </si>
  <si>
    <t>Photo ID Systems</t>
  </si>
  <si>
    <t>Holiday and Special Event Lighting</t>
  </si>
  <si>
    <t>Paper for Printing and Copying</t>
  </si>
  <si>
    <t>Telephone and Communications Data Systems and Solutions</t>
  </si>
  <si>
    <t>E-Rate</t>
  </si>
  <si>
    <t>Cafeteria Point of Sale</t>
  </si>
  <si>
    <t>Comprehensive Facilities Management and Services</t>
  </si>
  <si>
    <t>Photography</t>
  </si>
  <si>
    <t>Utility and Golf Vehicles</t>
  </si>
  <si>
    <t>Roadway and Site Controls Products and Services</t>
  </si>
  <si>
    <t>A V Pro, Inc.</t>
  </si>
  <si>
    <t>ABDO Publishing Company</t>
  </si>
  <si>
    <t>ADAPCO, LLC</t>
  </si>
  <si>
    <t>Advanced Filtration Products, LLC</t>
  </si>
  <si>
    <t>Agati, Inc.</t>
  </si>
  <si>
    <t>Air Filters, Inc.</t>
  </si>
  <si>
    <t>Alboum Translation Services</t>
  </si>
  <si>
    <t>Allied Associates Commercial Floors, Inc.</t>
  </si>
  <si>
    <t>America Team Sports</t>
  </si>
  <si>
    <t>American Tire Distributors</t>
  </si>
  <si>
    <t>Aquatic Commercial Solutions, Inc.</t>
  </si>
  <si>
    <t>Argument-Driven Inquiry</t>
  </si>
  <si>
    <t>Ariens Company</t>
  </si>
  <si>
    <t>Aries Industries, Inc.</t>
  </si>
  <si>
    <t>Armstrong Relocation</t>
  </si>
  <si>
    <t>Asel Art Supply</t>
  </si>
  <si>
    <t>AstroTurf Corporation</t>
  </si>
  <si>
    <t>Athletic Field Specialists</t>
  </si>
  <si>
    <t>Attainment Company</t>
  </si>
  <si>
    <t>Audio Visual Aids</t>
  </si>
  <si>
    <t>B.E. Publishing</t>
  </si>
  <si>
    <t>Bain Paper Company</t>
  </si>
  <si>
    <t>Bane Machinery, Inc.</t>
  </si>
  <si>
    <t>Barnes &amp; Noble Booksellers, Inc.</t>
  </si>
  <si>
    <t>BCI Burke Company, LLC</t>
  </si>
  <si>
    <t>Berger Engineering Company</t>
  </si>
  <si>
    <t>Bio Corporation</t>
  </si>
  <si>
    <t>Black Rock Technology Group</t>
  </si>
  <si>
    <t>Booksource</t>
  </si>
  <si>
    <t>Bound to Stay Bound Books, Inc.</t>
  </si>
  <si>
    <t>Brooks Duplicator Company</t>
  </si>
  <si>
    <t>BSN Sports, LLC</t>
  </si>
  <si>
    <t>ByteSpeed</t>
  </si>
  <si>
    <t>Camcor, Inc.</t>
  </si>
  <si>
    <t>Capstone Mechanical, LP.</t>
  </si>
  <si>
    <t>Carey's Sporting Goods</t>
  </si>
  <si>
    <t>Carrier Corporation</t>
  </si>
  <si>
    <t>CCS Presentation Systems</t>
  </si>
  <si>
    <t>Cengage Learning, Inc.</t>
  </si>
  <si>
    <t>Chalk's Truck Parts</t>
  </si>
  <si>
    <t>Cherry House Moving</t>
  </si>
  <si>
    <t>Children's Plus, Inc.</t>
  </si>
  <si>
    <t>Chrysler Jeep Dodge City of McKinney</t>
  </si>
  <si>
    <t>Climatec, LLC</t>
  </si>
  <si>
    <t>CLS Sewer Equipment Co., Inc.</t>
  </si>
  <si>
    <t>Coaches Video LLC</t>
  </si>
  <si>
    <t>Coast To Coast Computer Products, Inc.</t>
  </si>
  <si>
    <t>Coastal Enterprises</t>
  </si>
  <si>
    <t>Coban Technologies, Inc.</t>
  </si>
  <si>
    <t>Comfort Systems USA South Central</t>
  </si>
  <si>
    <t>Communication Concepts</t>
  </si>
  <si>
    <t>Competitive Choice, Inc.</t>
  </si>
  <si>
    <t>Cosenza &amp; Associates, LLC</t>
  </si>
  <si>
    <t>Crafco, Inc.</t>
  </si>
  <si>
    <t>Curriculum Associates, LLC</t>
  </si>
  <si>
    <t>D&amp;M Leasing</t>
  </si>
  <si>
    <t>Daikin Applied</t>
  </si>
  <si>
    <t>Data Projections, Inc.</t>
  </si>
  <si>
    <t>Davis Publications, Inc.</t>
  </si>
  <si>
    <t>DCC, Inc.</t>
  </si>
  <si>
    <t>Delegard Tool of Texas, Inc.</t>
  </si>
  <si>
    <t>Demco, Inc.</t>
  </si>
  <si>
    <t>doc2e-file Inc.</t>
  </si>
  <si>
    <t>Earthwalk Communications, Inc.</t>
  </si>
  <si>
    <t>Educational Products, Inc.</t>
  </si>
  <si>
    <t>Eduthings, LLC</t>
  </si>
  <si>
    <t>EDVOTEK, Inc.</t>
  </si>
  <si>
    <t>Enviromatic Systems</t>
  </si>
  <si>
    <t>Farber Specialty Vehicles</t>
  </si>
  <si>
    <t>Ferguson Waterworks</t>
  </si>
  <si>
    <t>FieldTurf USA, Inc.</t>
  </si>
  <si>
    <t>Fisher Tracks, Inc.</t>
  </si>
  <si>
    <t>Flinn Scientific, Inc.</t>
  </si>
  <si>
    <t>Ford Audio-Video Systems LLC</t>
  </si>
  <si>
    <t>Frio-Hydration, LLC</t>
  </si>
  <si>
    <t>Frog Publications, Inc.</t>
  </si>
  <si>
    <t>Gaggle.Net, Inc.</t>
  </si>
  <si>
    <t>Galls, LLC</t>
  </si>
  <si>
    <t>Gateway Printing &amp; Office Supply, Inc.</t>
  </si>
  <si>
    <t>GF Educators, Inc.</t>
  </si>
  <si>
    <t>Glass Doctor of North Texas</t>
  </si>
  <si>
    <t>Gomez Floor Covering, Inc.</t>
  </si>
  <si>
    <t>Goodheart-Willcox Publisher</t>
  </si>
  <si>
    <t>Grainger</t>
  </si>
  <si>
    <t>GT Distributors, Inc.</t>
  </si>
  <si>
    <t>Gumdrop Books</t>
  </si>
  <si>
    <t>Gunn Nissan</t>
  </si>
  <si>
    <t>Henry Schein, Inc.</t>
  </si>
  <si>
    <t>Hesselbein Tire Southwest</t>
  </si>
  <si>
    <t>Highlights Electrical</t>
  </si>
  <si>
    <t>Hill Country Electric Supply</t>
  </si>
  <si>
    <t>IdentiSys, Inc.</t>
  </si>
  <si>
    <t>Image Maker 4U, Inc.</t>
  </si>
  <si>
    <t>Indeco Sales, Inc.</t>
  </si>
  <si>
    <t>Industrial &amp; Commercial Mechanical, LLC</t>
  </si>
  <si>
    <t>Infinity Connections, Inc.</t>
  </si>
  <si>
    <t>Infinity Sound, Ltd.</t>
  </si>
  <si>
    <t>Interstate Trailers, Inc.</t>
  </si>
  <si>
    <t>Iteris, Inc.</t>
  </si>
  <si>
    <t>Jarrett Publishing Company</t>
  </si>
  <si>
    <t>JL Squared Construction</t>
  </si>
  <si>
    <t>JMS Integrated Building Solutions</t>
  </si>
  <si>
    <t>Jostens, Inc.</t>
  </si>
  <si>
    <t>JourneyEd.com</t>
  </si>
  <si>
    <t>Junior Library Guild</t>
  </si>
  <si>
    <t>Kann Manufacturing Corporation</t>
  </si>
  <si>
    <t>Kimball Midwest</t>
  </si>
  <si>
    <t>Knockout Sportswear</t>
  </si>
  <si>
    <t>Kustom Signals, Inc.</t>
  </si>
  <si>
    <t>Laerdal Medical Corporation</t>
  </si>
  <si>
    <t>Lake Country Chevrolet, Inc.</t>
  </si>
  <si>
    <t>Learning Farm, LLC.</t>
  </si>
  <si>
    <t>Learning List</t>
  </si>
  <si>
    <t>Learning Without Tears</t>
  </si>
  <si>
    <t>Lennox Industries, Inc</t>
  </si>
  <si>
    <t>Liberty Paper</t>
  </si>
  <si>
    <t>Library Interiors of Texas, LLC</t>
  </si>
  <si>
    <t>Lone Star Communications, Inc.</t>
  </si>
  <si>
    <t>Lone Star Furnishings, LLC</t>
  </si>
  <si>
    <t>Longhorn Inc.</t>
  </si>
  <si>
    <t>Mannington Commercial</t>
  </si>
  <si>
    <t>Marks Plumbing Parts</t>
  </si>
  <si>
    <t>Mart, Inc.</t>
  </si>
  <si>
    <t>Metro Fire Apparatus Specialists, Inc.</t>
  </si>
  <si>
    <t>MHC Kenworth</t>
  </si>
  <si>
    <t>MicroReplay</t>
  </si>
  <si>
    <t>Mission Golf Cars</t>
  </si>
  <si>
    <t>Mission Restaurant Supply</t>
  </si>
  <si>
    <t>MLN Service Company</t>
  </si>
  <si>
    <t>Musco Sports Lighting, LLC</t>
  </si>
  <si>
    <t>NAH Sports Flooring, LLC</t>
  </si>
  <si>
    <t>National Business Furniture</t>
  </si>
  <si>
    <t>National Guaranteed Vinyl, Inc.</t>
  </si>
  <si>
    <t>NorvaNivel USA LP</t>
  </si>
  <si>
    <t>Office Furniture for Less</t>
  </si>
  <si>
    <t>Oracle Elevator</t>
  </si>
  <si>
    <t>OverDrive, Inc.</t>
  </si>
  <si>
    <t>Perfection Learning Corporation</t>
  </si>
  <si>
    <t>Performance Truck</t>
  </si>
  <si>
    <t>Perma-Bound Books</t>
  </si>
  <si>
    <t>Pioneer Manufacturing Company</t>
  </si>
  <si>
    <t>Pitney Bowes</t>
  </si>
  <si>
    <t>Play &amp; Park Structures</t>
  </si>
  <si>
    <t>Power Lift</t>
  </si>
  <si>
    <t>Quality Hardwood Floors, Inc.</t>
  </si>
  <si>
    <t>Rabroker A/C &amp; Plumbing</t>
  </si>
  <si>
    <t>Ramtech Building Systems, Inc.</t>
  </si>
  <si>
    <t>Records Consultants, Inc.</t>
  </si>
  <si>
    <t>Reeder Distributors, Inc.</t>
  </si>
  <si>
    <t>Reliable Transmission Service</t>
  </si>
  <si>
    <t>Renaissance Learning, Inc.</t>
  </si>
  <si>
    <t>Rifton Equipment</t>
  </si>
  <si>
    <t>Roessler Equipment Company, Inc.</t>
  </si>
  <si>
    <t>Romtec, Inc.</t>
  </si>
  <si>
    <t>Rydin Decal</t>
  </si>
  <si>
    <t>Sam Pack's Five Star Ford</t>
  </si>
  <si>
    <t>San Antonio Floor Finishers Inc.</t>
  </si>
  <si>
    <t>Scholastic Book Fairs</t>
  </si>
  <si>
    <t>Scholastic Library Publishing</t>
  </si>
  <si>
    <t>SchooLinks</t>
  </si>
  <si>
    <t>Scott Electric</t>
  </si>
  <si>
    <t>Sideline Power, LLC</t>
  </si>
  <si>
    <t>SiteOne Landscape Supply</t>
  </si>
  <si>
    <t>Social Studies School Service</t>
  </si>
  <si>
    <t>Solid IT Networks</t>
  </si>
  <si>
    <t>Southwest Materials Handling Company</t>
  </si>
  <si>
    <t>StageRight Corporation</t>
  </si>
  <si>
    <t>Steelcase</t>
  </si>
  <si>
    <t>Sunbelt Pools, Inc.</t>
  </si>
  <si>
    <t>Superior Alarms</t>
  </si>
  <si>
    <t>T.E.A.M. Solutions, Inc.</t>
  </si>
  <si>
    <t>Taylor Music, Inc.</t>
  </si>
  <si>
    <t>Teachers Discovery Inc.</t>
  </si>
  <si>
    <t>Tex-Air Filters Mfg., Co.</t>
  </si>
  <si>
    <t>Texas Air Products, LTD</t>
  </si>
  <si>
    <t>Texas Alternator Starter Service</t>
  </si>
  <si>
    <t>Texas Highway Products, LTD</t>
  </si>
  <si>
    <t>The Playwell Group, Inc.</t>
  </si>
  <si>
    <t>thinkLaw</t>
  </si>
  <si>
    <t>Thomas Bus Gulf Coast GP, Inc.</t>
  </si>
  <si>
    <t>Titan Support Systems, Inc.</t>
  </si>
  <si>
    <t>Trane</t>
  </si>
  <si>
    <t>TraStar, Inc.</t>
  </si>
  <si>
    <t>TT Technologies, Inc.</t>
  </si>
  <si>
    <t>Turf Care of Texas</t>
  </si>
  <si>
    <t>Twin Flooring &amp; Finishes</t>
  </si>
  <si>
    <t>TYMCO, Inc.</t>
  </si>
  <si>
    <t>Universe Technical Translation, Inc.</t>
  </si>
  <si>
    <t>Utility Associates, Inc.</t>
  </si>
  <si>
    <t>Vibra-Whirl Sports, Ltd.</t>
  </si>
  <si>
    <t>Virtucom</t>
  </si>
  <si>
    <t>Waypoint Business Solutions</t>
  </si>
  <si>
    <t>Weisinger Incorporated</t>
  </si>
  <si>
    <t>West Music Company</t>
  </si>
  <si>
    <t>Winston Water Cooler</t>
  </si>
  <si>
    <t>Wirtgen America, Inc.</t>
  </si>
  <si>
    <t>Woodburn Press</t>
  </si>
  <si>
    <t>World Wide Imaging Supplies</t>
  </si>
  <si>
    <t>Worthington Direct</t>
  </si>
  <si>
    <t>Xylem Dewatering Solutions, Inc.</t>
  </si>
  <si>
    <t>Zaner-Bloser, Inc.</t>
  </si>
  <si>
    <t>Technology Equipment, Products, Services and Software</t>
  </si>
  <si>
    <t>Fire and Security Systems and Monitoring Services</t>
  </si>
  <si>
    <t>Trade Services</t>
  </si>
  <si>
    <t>Instructional Materials and Classroom Teaching Supplies and Equipment</t>
  </si>
  <si>
    <t>Moving Services and Supplies</t>
  </si>
  <si>
    <t>Furniture for School, Office, Science, Library and Dormitory</t>
  </si>
  <si>
    <t>Commercial Washers and Dryers</t>
  </si>
  <si>
    <t>Library Books, Used Textbooks, and Other Books</t>
  </si>
  <si>
    <t>Custodial Supplies and Equipment</t>
  </si>
  <si>
    <t>Audio Visual Equipment and Supplies</t>
  </si>
  <si>
    <t>HVAC Equipment, Supplies, and Installation of HVAC Equipment</t>
  </si>
  <si>
    <t>Office Supplies and Equipment</t>
  </si>
  <si>
    <t>General Disaster Recovery and Restoration Services</t>
  </si>
  <si>
    <t>Grounds Maintenance Equipment, Irrigation Parts, Supplies and Installation</t>
  </si>
  <si>
    <t>Copy/Office Paper and Toner Supplies</t>
  </si>
  <si>
    <t>Public Safety and Firehouse Supplies and Equipment</t>
  </si>
  <si>
    <t>First Aid, Emergency Medical, and Athletic Trainer Supplies and Equipment</t>
  </si>
  <si>
    <t>Musical Instruments, Equipment, Supplies, and Repairs</t>
  </si>
  <si>
    <t>Oral Interpretation and Written Translation Services</t>
  </si>
  <si>
    <t>Job Order Contracting (RSMeans)</t>
  </si>
  <si>
    <t>Tires, Tubes, Supplies and Equipment</t>
  </si>
  <si>
    <t>School Buses, Options and Parts</t>
  </si>
  <si>
    <t>Highway Safety and Traffic Control Products</t>
  </si>
  <si>
    <t>Copy-Print and Document Management Services</t>
  </si>
  <si>
    <t>Sewer Inspection and Cleaning Products</t>
  </si>
  <si>
    <t>Holiday Lighting and Decoration</t>
  </si>
  <si>
    <t>Energy Saving Lighting Products</t>
  </si>
  <si>
    <t>Law Enforcement Body Cameras, Supplies and Equipment</t>
  </si>
  <si>
    <t>Unmanned Aerial Vehicles and Surveillance Services</t>
  </si>
  <si>
    <t>Boats, Trailers, Marine and Waterway Equipment</t>
  </si>
  <si>
    <t>Copier Equipment and Supplies</t>
  </si>
  <si>
    <t>Water Treatment Chemicals and Pipe Bursting Equipment</t>
  </si>
  <si>
    <t>Outdoor Street Lighting</t>
  </si>
  <si>
    <t>Low-Speed Electric Vehicles (LSV)</t>
  </si>
  <si>
    <t>Ambulances</t>
  </si>
  <si>
    <t>Emergency Alert and Voice Broadcast Communications Systems</t>
  </si>
  <si>
    <t>Custodial and Lawn Care Services</t>
  </si>
  <si>
    <t>No</t>
  </si>
  <si>
    <t>Yes</t>
  </si>
  <si>
    <t>MWBE</t>
  </si>
  <si>
    <t>EDGAR</t>
  </si>
  <si>
    <t>EPCNT</t>
  </si>
  <si>
    <t>Cowtown Bus Charters</t>
  </si>
  <si>
    <t>Charter Bus Service</t>
  </si>
  <si>
    <t>Transportation Unlimited Inc</t>
  </si>
  <si>
    <t>Youth on the Move</t>
  </si>
  <si>
    <t>Wynne Motor Coaches LLC</t>
  </si>
  <si>
    <t>EPCNT Dallas ISD</t>
  </si>
  <si>
    <t>Dalworth Restoration</t>
  </si>
  <si>
    <t>Irving ISD</t>
  </si>
  <si>
    <t>Skilled Crafts and Trades</t>
  </si>
  <si>
    <t>Advanced Connections, Inc.</t>
  </si>
  <si>
    <t>AHI Enterprises, LLC</t>
  </si>
  <si>
    <t>Alamo Music Center</t>
  </si>
  <si>
    <t>B&amp;H Foto &amp; Electronics Corp.</t>
  </si>
  <si>
    <t>Bass Computers, Inc.</t>
  </si>
  <si>
    <t>Belfor USA Group</t>
  </si>
  <si>
    <t>Bill Overall &amp; Associates LLC</t>
  </si>
  <si>
    <t>Blick Art Materials LLC</t>
  </si>
  <si>
    <t>Business Embroidery Solutions</t>
  </si>
  <si>
    <t>CASO Document Management</t>
  </si>
  <si>
    <t>Cleaning Ideas Corp.</t>
  </si>
  <si>
    <t>Clear Visions, Inc.</t>
  </si>
  <si>
    <t>Complete Book &amp; Media Supply, LLC.</t>
  </si>
  <si>
    <t>Computer Express</t>
  </si>
  <si>
    <t>Coolsoft LLC</t>
  </si>
  <si>
    <t>Custom Chenille Embroidery, Inc. dba SSR Jackets</t>
  </si>
  <si>
    <t>Custom iDentification Systems</t>
  </si>
  <si>
    <t>Custom Sportswear, Inc.</t>
  </si>
  <si>
    <t>DakTech Inc.</t>
  </si>
  <si>
    <t>Delaney Educational</t>
  </si>
  <si>
    <t>Diamondback Promotions</t>
  </si>
  <si>
    <t>Domtar/Bosworth Papers</t>
  </si>
  <si>
    <t>Edinger Ventures LLC dba San Antonio Ink and Toner</t>
  </si>
  <si>
    <t>E-MAJ-EN Inc dba Visual Solutions</t>
  </si>
  <si>
    <t>ezTask</t>
  </si>
  <si>
    <t>FBS - Financial Benefit Services</t>
  </si>
  <si>
    <t>Fisher Scientific Company (Thermo Fisher Science Education)</t>
  </si>
  <si>
    <t>Fitness First Sports</t>
  </si>
  <si>
    <t>Flexile Multimedia Systems</t>
  </si>
  <si>
    <t>Follett</t>
  </si>
  <si>
    <t>Gandy Ink</t>
  </si>
  <si>
    <t>Gemini Office Products</t>
  </si>
  <si>
    <t>Goolsbee Tire Srevice Inc</t>
  </si>
  <si>
    <t>Green Planet, Inc.</t>
  </si>
  <si>
    <t>Gulf Coast Specialties</t>
  </si>
  <si>
    <t>Hatch, Inc</t>
  </si>
  <si>
    <t>HEB</t>
  </si>
  <si>
    <t>High School Music Service Inc</t>
  </si>
  <si>
    <t>Hillje Music Centers, LLC</t>
  </si>
  <si>
    <t>Itech Digital</t>
  </si>
  <si>
    <t>iTurity LLC</t>
  </si>
  <si>
    <t>JR Inc</t>
  </si>
  <si>
    <t>Lennox Industries</t>
  </si>
  <si>
    <t>Lone Star Learning</t>
  </si>
  <si>
    <t>Lonestar Copy Products</t>
  </si>
  <si>
    <t>Lulu-Bells LLC</t>
  </si>
  <si>
    <t>M&amp;A Technology</t>
  </si>
  <si>
    <t>McLemore Building Maintenance</t>
  </si>
  <si>
    <t>Microshare</t>
  </si>
  <si>
    <t>OEM Systems &amp; Services, Inc</t>
  </si>
  <si>
    <t>Optimizon</t>
  </si>
  <si>
    <t>Peoples Education Inc. dba Mastery Education</t>
  </si>
  <si>
    <t>Performance Diesel Truck Repair</t>
  </si>
  <si>
    <t>Public Consulting Group</t>
  </si>
  <si>
    <t>QA Systems</t>
  </si>
  <si>
    <t>Quill</t>
  </si>
  <si>
    <t>RAE Security</t>
  </si>
  <si>
    <t>RALLY! Education</t>
  </si>
  <si>
    <t>Reliance Air &amp; Refrigeration LLC</t>
  </si>
  <si>
    <t>Republic Services Inc.</t>
  </si>
  <si>
    <t>Reynolds Manufacturing Corp</t>
  </si>
  <si>
    <t xml:space="preserve">Riddell </t>
  </si>
  <si>
    <t>Sam's Club</t>
  </si>
  <si>
    <t>School Specialty</t>
  </si>
  <si>
    <t>School Tee Factory</t>
  </si>
  <si>
    <t>Scientel Solutions</t>
  </si>
  <si>
    <t>SEBCO Books</t>
  </si>
  <si>
    <t>Smith Supply Co LLC</t>
  </si>
  <si>
    <t>South Texas School Furniture (div of Lavaca County Office Supply Inc)</t>
  </si>
  <si>
    <t>South Texas Sign Solutions LLC</t>
  </si>
  <si>
    <t>Southern Computer Warehouse, Inc.</t>
  </si>
  <si>
    <t>SpawGlass Contractors Inc</t>
  </si>
  <si>
    <t>Summit Integration Systems and Troxell Communications</t>
  </si>
  <si>
    <t>Superior Expo Services</t>
  </si>
  <si>
    <t>Supporting Science, Inc.</t>
  </si>
  <si>
    <t>TD Industries</t>
  </si>
  <si>
    <t>Tennis Outlet Inc</t>
  </si>
  <si>
    <t>Texas Alternator</t>
  </si>
  <si>
    <t>Texas Lock &amp; Door Closer Inc</t>
  </si>
  <si>
    <t>Texas Scenic Company Inc</t>
  </si>
  <si>
    <t>The Business Center</t>
  </si>
  <si>
    <t>Tobii Dynavox LLC</t>
  </si>
  <si>
    <t>TRM Innovations LLC</t>
  </si>
  <si>
    <t>Uniforms and Service</t>
  </si>
  <si>
    <t>Voyager Sopris Learning, Inc.</t>
  </si>
  <si>
    <t>Wayfair Inc.</t>
  </si>
  <si>
    <t>WayTech, LLC dba Silicon Mountain Memory</t>
  </si>
  <si>
    <t>General Supplies</t>
  </si>
  <si>
    <t>Instructional Supplies</t>
  </si>
  <si>
    <t>Building Cleaning Services</t>
  </si>
  <si>
    <t>Reproduction Supplies</t>
  </si>
  <si>
    <t>Industrial Supplies</t>
  </si>
  <si>
    <t>Building Repair &amp; Maintenance</t>
  </si>
  <si>
    <t>Disaster Recovery and Repair</t>
  </si>
  <si>
    <t>Art Supplies</t>
  </si>
  <si>
    <t>Enterprise Content Management</t>
  </si>
  <si>
    <t>Custodial Supplies</t>
  </si>
  <si>
    <t>Paper Supplies</t>
  </si>
  <si>
    <t>Printing Services</t>
  </si>
  <si>
    <t>Books and Educational Materials</t>
  </si>
  <si>
    <t>Website Developer</t>
  </si>
  <si>
    <t>Copier Supplies, Equipment and Connectivity</t>
  </si>
  <si>
    <t>Electrical Supplies</t>
  </si>
  <si>
    <t>Books &amp; Educational Materials</t>
  </si>
  <si>
    <t>Fine Paper Products</t>
  </si>
  <si>
    <t>Website Development</t>
  </si>
  <si>
    <t>Employee Benefit Administration</t>
  </si>
  <si>
    <t>Fleet Vehicles</t>
  </si>
  <si>
    <t>Retail Suppliers</t>
  </si>
  <si>
    <t>Security &amp; Access Supplies and Equipment</t>
  </si>
  <si>
    <t>Instructional &amp; Classroom Supplies</t>
  </si>
  <si>
    <t>Heating, Ventilation &amp; Air/Conditioning</t>
  </si>
  <si>
    <t>Landscaping Services</t>
  </si>
  <si>
    <t>Flooring</t>
  </si>
  <si>
    <t>Books &amp; Educational Company</t>
  </si>
  <si>
    <t>Waste Collections</t>
  </si>
  <si>
    <t>Telecommunications, Data, Network, Security, Equipment, Services and Supplies</t>
  </si>
  <si>
    <t>Electronic Computing Products</t>
  </si>
  <si>
    <t>Audio, Visual</t>
  </si>
  <si>
    <t>P00163</t>
  </si>
  <si>
    <t>P00176</t>
  </si>
  <si>
    <t>P00166</t>
  </si>
  <si>
    <t>P00178</t>
  </si>
  <si>
    <t>P00156</t>
  </si>
  <si>
    <t>P00170</t>
  </si>
  <si>
    <t>P00165</t>
  </si>
  <si>
    <t>P00175</t>
  </si>
  <si>
    <t>www.pacecoop.org</t>
  </si>
  <si>
    <t>Finishline Prints</t>
  </si>
  <si>
    <t>Graphic Wear</t>
  </si>
  <si>
    <t>Horizon Imprinting LLC</t>
  </si>
  <si>
    <t>Printed Apparel</t>
  </si>
  <si>
    <t>yes</t>
  </si>
  <si>
    <t>no</t>
  </si>
  <si>
    <t>Just Say Yes</t>
  </si>
  <si>
    <t>National Inventors Hall of Fame</t>
  </si>
  <si>
    <t>Aire Designs of Texas</t>
  </si>
  <si>
    <t>Big Daddy Music</t>
  </si>
  <si>
    <t>Happy Trails Rail</t>
  </si>
  <si>
    <t>Snapshot Mediaworks</t>
  </si>
  <si>
    <t>Archive Supplies Inc</t>
  </si>
  <si>
    <t>IXL Learning Inc</t>
  </si>
  <si>
    <t>Kagan Publishing</t>
  </si>
  <si>
    <t>CTE Goods and Services</t>
  </si>
  <si>
    <t>Teaching Aids, Instructional Materials &amp; Curriculum</t>
  </si>
  <si>
    <t>American Ceramic Supply Company</t>
  </si>
  <si>
    <t>Amplify Education, Inc.</t>
  </si>
  <si>
    <t>Complete Book and Media Supply, LLC</t>
  </si>
  <si>
    <t>Grey House Publishing</t>
  </si>
  <si>
    <t>J.W. Pepper &amp; Son, Inc.</t>
  </si>
  <si>
    <t>Lee's School Supplies, Inc.</t>
  </si>
  <si>
    <t>Mentoring Minds, L.P.</t>
  </si>
  <si>
    <t>National Center for Youth Issues</t>
  </si>
  <si>
    <t>NCS Pearson, Inc.</t>
  </si>
  <si>
    <t>North Central Texas InterLink, Inc.</t>
  </si>
  <si>
    <t>Positive Promotions, Inc.</t>
  </si>
  <si>
    <t>PRO-ED, Inc.</t>
  </si>
  <si>
    <t>Project Lead The Way, Inc.</t>
  </si>
  <si>
    <t>Steps To Literacy, LLC</t>
  </si>
  <si>
    <t>Wood Etc. Co.</t>
  </si>
  <si>
    <t>Bentley Mills</t>
  </si>
  <si>
    <t>Deere and Company</t>
  </si>
  <si>
    <t>Fisher Engineering</t>
  </si>
  <si>
    <t>Gordian</t>
  </si>
  <si>
    <t>Interface Americas, Inc.</t>
  </si>
  <si>
    <t>Mannington</t>
  </si>
  <si>
    <t>PB Loader</t>
  </si>
  <si>
    <t>Poligon by PorterCorp</t>
  </si>
  <si>
    <t>Sewer Equipment</t>
  </si>
  <si>
    <t>SnowEx</t>
  </si>
  <si>
    <t>Staples Advantage</t>
  </si>
  <si>
    <t>Teknion</t>
  </si>
  <si>
    <t>Toro</t>
  </si>
  <si>
    <t>US Foods</t>
  </si>
  <si>
    <t>Verizon Connect</t>
  </si>
  <si>
    <t>Vermeer</t>
  </si>
  <si>
    <t xml:space="preserve">Virgin Pulse </t>
  </si>
  <si>
    <t>Volvo</t>
  </si>
  <si>
    <t>Xerox Corporation</t>
  </si>
  <si>
    <t>Spirit Monkey</t>
  </si>
  <si>
    <t>Vestige International</t>
  </si>
  <si>
    <t>Awards, Trophies and Promotional Products</t>
  </si>
  <si>
    <t>CNR01362</t>
  </si>
  <si>
    <t>CNR01440</t>
  </si>
  <si>
    <t>American Express</t>
  </si>
  <si>
    <t>CNR01117</t>
  </si>
  <si>
    <t>CNR01322</t>
  </si>
  <si>
    <t>CNR01394</t>
  </si>
  <si>
    <t>CNR01436</t>
  </si>
  <si>
    <t>CNR01332</t>
  </si>
  <si>
    <t>CNR01351</t>
  </si>
  <si>
    <t>E &amp; I Coop</t>
  </si>
  <si>
    <t>Asset Genie Inc (AGI Repair)</t>
  </si>
  <si>
    <t>iPad Parts and Related Services</t>
  </si>
  <si>
    <t>eTech Parts Plus</t>
  </si>
  <si>
    <t>iResq</t>
  </si>
  <si>
    <t>Ace Door and Repair</t>
  </si>
  <si>
    <t>Daico Supply Co</t>
  </si>
  <si>
    <t>Exterior Door Supplies</t>
  </si>
  <si>
    <t>19-05-914</t>
  </si>
  <si>
    <t>Site One Landscape Supply</t>
  </si>
  <si>
    <t>Trees, Plants and Nursery Supplies</t>
  </si>
  <si>
    <t>Gravel, Rock and Dirt Supplies</t>
  </si>
  <si>
    <t>Filter Systems</t>
  </si>
  <si>
    <t>Infinity Contractors</t>
  </si>
  <si>
    <t>Trane US Inc</t>
  </si>
  <si>
    <t>NO</t>
  </si>
  <si>
    <t>Levines</t>
  </si>
  <si>
    <t>Wholesale Schoolwear</t>
  </si>
  <si>
    <t>Student School Uniform</t>
  </si>
  <si>
    <t xml:space="preserve">AVID Center </t>
  </si>
  <si>
    <t>Instructional Supplies, Teaching Aids and Professional Development</t>
  </si>
  <si>
    <t>2018-03</t>
  </si>
  <si>
    <t>EPCNT Joshua ISD</t>
  </si>
  <si>
    <t>If bid has expired on this vendor, first check to see if they are approved by another method that has not expired.  If not, call purchasing for information on expired vendor contracts.</t>
  </si>
  <si>
    <t>Please attempt to get at least 3 quotes from these vendors and then select the vendor to do your requisition. We are compelled by State Law to seek "Best Value".   If a company refuses to quote, please report it to me.  If you receive a no bid , document it and attach all quotes, no bids to the requisition.  It is recommended that if the quote is very close, that you select the vendor with the greatest insurance coverage listed. Always ask that they provide the Insurance certificate and DOT authorization compliance certificate either by fax to you or when the driver arrives.</t>
  </si>
  <si>
    <t>800-546-6508</t>
  </si>
  <si>
    <t>bcross@cowtowncharters.com</t>
  </si>
  <si>
    <t>972-623-1100</t>
  </si>
  <si>
    <t>tuibus@sbcglobal.net</t>
  </si>
  <si>
    <t>214-946-8805</t>
  </si>
  <si>
    <t>youthonthemove75@yahoo.com</t>
  </si>
  <si>
    <t>214-597-1411</t>
  </si>
  <si>
    <t>Vendor</t>
  </si>
  <si>
    <t>Contact</t>
  </si>
  <si>
    <t>Email</t>
  </si>
  <si>
    <t>817-707-4278</t>
  </si>
  <si>
    <t>Name of Company</t>
  </si>
  <si>
    <t>Vendor #</t>
  </si>
  <si>
    <t>Contact Person</t>
  </si>
  <si>
    <t>City</t>
  </si>
  <si>
    <t>State</t>
  </si>
  <si>
    <t>E-mail</t>
  </si>
  <si>
    <t>Web Address- online catalogue</t>
  </si>
  <si>
    <t>Phone Number</t>
  </si>
  <si>
    <t>TX</t>
  </si>
  <si>
    <t>Layla Monastyrskiy</t>
  </si>
  <si>
    <t>laylasergey@gmail.com</t>
  </si>
  <si>
    <t>Products/Services</t>
  </si>
  <si>
    <t>Phone #</t>
  </si>
  <si>
    <t>Cindi Cavallini</t>
  </si>
  <si>
    <t>allaboutanimalslive@yahoo.com</t>
  </si>
  <si>
    <t>760.468.1147</t>
  </si>
  <si>
    <t>frank.kesh@sylvanlearning.com</t>
  </si>
  <si>
    <t>Billie Glanzer</t>
  </si>
  <si>
    <t>billie@airedesigns.com</t>
  </si>
  <si>
    <t>Eric Hurst</t>
  </si>
  <si>
    <t>admin@snapshotmediaworks.com</t>
  </si>
  <si>
    <t>AWARDED VENDOR</t>
  </si>
  <si>
    <t>CONTACT</t>
  </si>
  <si>
    <t>PHONE</t>
  </si>
  <si>
    <t>EMAIL</t>
  </si>
  <si>
    <t>Rene Zelt</t>
  </si>
  <si>
    <t>jule@expressbooksellers.com</t>
  </si>
  <si>
    <t>Jill Stone</t>
  </si>
  <si>
    <t>jill@lab-resources.net</t>
  </si>
  <si>
    <t>medcosalessupport@medcosupply.com</t>
  </si>
  <si>
    <t>Kathy Manders</t>
  </si>
  <si>
    <t>sales@paxpat.com</t>
  </si>
  <si>
    <t>Lisa Howerton</t>
  </si>
  <si>
    <t>orders@pitsco.com</t>
  </si>
  <si>
    <t>orders@schoolspecialty.com</t>
  </si>
  <si>
    <t>For a complete list of vendors and contact information, visit the Fine Arts page:</t>
  </si>
  <si>
    <t>covenantrophies@verizon.net</t>
  </si>
  <si>
    <t>972.254.3018</t>
  </si>
  <si>
    <t>mmartin@mtmrecognition.com</t>
  </si>
  <si>
    <t>juli@schoollife.com</t>
  </si>
  <si>
    <t>877.773.7705</t>
  </si>
  <si>
    <t>luis@spiritmonkey.com</t>
  </si>
  <si>
    <t>210.978.0457</t>
  </si>
  <si>
    <t>cedric@vestigeinternational.com</t>
  </si>
  <si>
    <t>972.230.5399</t>
  </si>
  <si>
    <t>Ark Designs</t>
  </si>
  <si>
    <t>EPCNT Ft Worth ISD</t>
  </si>
  <si>
    <t>Kelly Moore Paint</t>
  </si>
  <si>
    <t>Paint and supplies</t>
  </si>
  <si>
    <t>EPCNT Keller ISD</t>
  </si>
  <si>
    <t>ADP</t>
  </si>
  <si>
    <t>Advance Auto Parts</t>
  </si>
  <si>
    <t>AGCO Corporation</t>
  </si>
  <si>
    <t>Alvarez &amp; Marsal</t>
  </si>
  <si>
    <t>Applied Industrial Technologies Inc.</t>
  </si>
  <si>
    <t>AutoZone</t>
  </si>
  <si>
    <t>Big Truck Rental LLC</t>
  </si>
  <si>
    <t>Bob Barker Co</t>
  </si>
  <si>
    <t>Brown &amp; Root</t>
  </si>
  <si>
    <t>BSN SPORTS</t>
  </si>
  <si>
    <t>Carahsoft Technology Corp.</t>
  </si>
  <si>
    <t>Caterpillar</t>
  </si>
  <si>
    <t>Columbia</t>
  </si>
  <si>
    <t>Corby Energy Services, Inc.</t>
  </si>
  <si>
    <t>Daktronics</t>
  </si>
  <si>
    <t>DIRTT Environmental Solutions</t>
  </si>
  <si>
    <t>Elite Sports Builders</t>
  </si>
  <si>
    <t>Fastenal</t>
  </si>
  <si>
    <t>Gonzalez Office Products</t>
  </si>
  <si>
    <t>Harrell's</t>
  </si>
  <si>
    <t>HD Supply</t>
  </si>
  <si>
    <t>Herc Rentals Inc.</t>
  </si>
  <si>
    <t>HON Company</t>
  </si>
  <si>
    <t>HP Inc.</t>
  </si>
  <si>
    <t>Insight Public Sector, Inc.</t>
  </si>
  <si>
    <t>K12 Insight</t>
  </si>
  <si>
    <t>KONE Inc</t>
  </si>
  <si>
    <t>Krueger International (KI)</t>
  </si>
  <si>
    <t>Language Line Services, Inc</t>
  </si>
  <si>
    <t>Lawson Products, Inc.</t>
  </si>
  <si>
    <t>Lionbridge Global Solutions II, Inc.</t>
  </si>
  <si>
    <t>Lone Star Auctioneers, Inc.</t>
  </si>
  <si>
    <t>MasterWord Services, Inc.</t>
  </si>
  <si>
    <t>McKinstry</t>
  </si>
  <si>
    <t>Mythics Emergent Group</t>
  </si>
  <si>
    <t>Mythics, Inc.</t>
  </si>
  <si>
    <t>National Restaurant Supply Co., Inc.</t>
  </si>
  <si>
    <t>Panasonic</t>
  </si>
  <si>
    <t>GameTime</t>
  </si>
  <si>
    <t>Playcraft Systems, a Playcore Company</t>
  </si>
  <si>
    <t>Premier - US Foods</t>
  </si>
  <si>
    <t>Rehrig Pacific Company</t>
  </si>
  <si>
    <t>Ricoh Americas Corporation</t>
  </si>
  <si>
    <t>RoofConnect</t>
  </si>
  <si>
    <t>Safeware-Mallory</t>
  </si>
  <si>
    <t>SAK Construction</t>
  </si>
  <si>
    <t>Samson Equipment, Inc.</t>
  </si>
  <si>
    <t>Schneider Electric</t>
  </si>
  <si>
    <t>Shred-it USA LLC.</t>
  </si>
  <si>
    <t>Tradition Energy</t>
  </si>
  <si>
    <t>The Grasshopper Company</t>
  </si>
  <si>
    <t>Toshiba</t>
  </si>
  <si>
    <t>Toter</t>
  </si>
  <si>
    <t>UNICOM Government, Inc.</t>
  </si>
  <si>
    <t>Virco</t>
  </si>
  <si>
    <t>VS America, Inc.</t>
  </si>
  <si>
    <t>Webbco Enterprises LLC dba Visual Communication Services</t>
  </si>
  <si>
    <t>Cintas Corporation</t>
  </si>
  <si>
    <t>National Roofing Partners</t>
  </si>
  <si>
    <t>Facilities Management Software &amp; Solutions</t>
  </si>
  <si>
    <t>Staffing Services and Related Services and Solutions</t>
  </si>
  <si>
    <t>Public Sector Consulting</t>
  </si>
  <si>
    <t>Automotive Parts and Supplies</t>
  </si>
  <si>
    <t>Playground Systems, Installation, Service and Related Items</t>
  </si>
  <si>
    <t>Equipment Rentals and Related Products and Services</t>
  </si>
  <si>
    <t>Information Technology Solutions &amp; Services</t>
  </si>
  <si>
    <t>Maintenance, Repair, Operations (MRO) Supplies and Related Services</t>
  </si>
  <si>
    <t>Technology Products, Services, Solutions and Related Products and Services (Amazon Web Services)</t>
  </si>
  <si>
    <t>Fuel Card Services and Related Products</t>
  </si>
  <si>
    <t>Electrical, Lighting, Data Communications and Security Products and Related Products, Services and Solutions</t>
  </si>
  <si>
    <t>Office Furniture and Related Services and Solutions</t>
  </si>
  <si>
    <t>Maintenance, Repair, Operating Supplies, Industrial Supplies and Related Products and Services</t>
  </si>
  <si>
    <t>Technology Products, Services, Solutions and Related Products and Services</t>
  </si>
  <si>
    <t>Feedback and Customer Service Solutions for Schools</t>
  </si>
  <si>
    <t>Playground and Outdoor Fitness Equipment, Site Accessories, Surfacing, and Related Products and Services</t>
  </si>
  <si>
    <t>Elevator, Escalator and Walkway Maintenance and Modernization Services and Related Solutions</t>
  </si>
  <si>
    <t>Workforce Management Systems and Related Products, Services and Solutions</t>
  </si>
  <si>
    <t>Energy Savings Performance Contracting Technical Energy Audit Services</t>
  </si>
  <si>
    <t>Waste Carts, Recycling Carts, Cart Parts, Bins and Related Products and Services</t>
  </si>
  <si>
    <t>Public Safety and Emergency Preparedness and Related Service</t>
  </si>
  <si>
    <t>Document and Media Destruction Services</t>
  </si>
  <si>
    <t>Cleaning Supplies, Equipment and Custodial Related Services and Solutions</t>
  </si>
  <si>
    <t>Maintenance, Repair, Operating Supplies, Industrial Supplies, and Related Products and Services</t>
  </si>
  <si>
    <t>Employee Benefits and Retirement Enrollment Administrative Services</t>
  </si>
  <si>
    <t>Comprehensive Energy Consulting and Management Services</t>
  </si>
  <si>
    <t>Paint and Paint Supplies</t>
  </si>
  <si>
    <t>Refuse and Recycling Container Solutions and Related Products, Equipment and Services</t>
  </si>
  <si>
    <t>Energy Savings Performance Contracting (ESCO) Technical Energy Audit Services</t>
  </si>
  <si>
    <t>Travel Management Services</t>
  </si>
  <si>
    <t>Classroom Furniture</t>
  </si>
  <si>
    <t>Facilities Management Products and Solutions</t>
  </si>
  <si>
    <t>Oracle Products and Services</t>
  </si>
  <si>
    <t>US Communities</t>
  </si>
  <si>
    <t>Electrical Equipment and Parts</t>
  </si>
  <si>
    <t>Aqua-Rec, Inc.</t>
  </si>
  <si>
    <t>Consolidated Electrical Supply (CED Dallas)</t>
  </si>
  <si>
    <t>Equipment Depot, Ltd.</t>
  </si>
  <si>
    <t>Llano River Fence Company, LLC</t>
  </si>
  <si>
    <t>Pool Chemicals</t>
  </si>
  <si>
    <t>Material Handling Equipment</t>
  </si>
  <si>
    <t>Fencing and Bollards</t>
  </si>
  <si>
    <t>EMR Elevator, Inc.</t>
  </si>
  <si>
    <t>Metroplex Elevator Company</t>
  </si>
  <si>
    <t>Elevators &amp; Wheelchair Lifts, Service &amp; Inspections</t>
  </si>
  <si>
    <t>Kimbrough Fire Extinguisher Co., Inc.</t>
  </si>
  <si>
    <t>United Refrigeration</t>
  </si>
  <si>
    <t>EPCNT Cedar Hill</t>
  </si>
  <si>
    <t>Furniture, Fixtures, Equipment (FFE) and Related Items</t>
  </si>
  <si>
    <t>Disaster Recovery Services, LLC</t>
  </si>
  <si>
    <t>A. Bargas &amp; Associates, LLC</t>
  </si>
  <si>
    <t>Big Star Branding, Inc.</t>
  </si>
  <si>
    <t>Distractions, Inc.</t>
  </si>
  <si>
    <t>Fred J. Miller, Inc.</t>
  </si>
  <si>
    <t>Propane Specialty Services, LLC</t>
  </si>
  <si>
    <t>Reynolds Uniforms</t>
  </si>
  <si>
    <t>The Happy Chef, Inc.</t>
  </si>
  <si>
    <t>The Home Depot Pro</t>
  </si>
  <si>
    <t>The Stovall Corporation</t>
  </si>
  <si>
    <t>Uniforms and Accessories</t>
  </si>
  <si>
    <t>Correctional and Detention Facility Equipment and Supplies</t>
  </si>
  <si>
    <t>Fueling Systems and Equipment</t>
  </si>
  <si>
    <t>AdComp Systems Inc</t>
  </si>
  <si>
    <t>Advanced Network Management Inc</t>
  </si>
  <si>
    <t>Allied Plastics Co Inc</t>
  </si>
  <si>
    <t>AMTAB MANUFACTURING CORPORATION</t>
  </si>
  <si>
    <t>Bakers Safe and Lock Co</t>
  </si>
  <si>
    <t>Bills Fence Company</t>
  </si>
  <si>
    <t>Bolo Stick LLC</t>
  </si>
  <si>
    <t>BorderLAN</t>
  </si>
  <si>
    <t>Brighten Technology Solutions</t>
  </si>
  <si>
    <t>Brock USA</t>
  </si>
  <si>
    <t>Bump Armor</t>
  </si>
  <si>
    <t>Cannan Alexander and Scott LLC</t>
  </si>
  <si>
    <t>Coenco Inc</t>
  </si>
  <si>
    <t>Cooper Lighting</t>
  </si>
  <si>
    <t>Cyber Watch Systems LLC</t>
  </si>
  <si>
    <t>Dailey Solutions</t>
  </si>
  <si>
    <t>Digital Boundary Group Inc</t>
  </si>
  <si>
    <t>Dobbs Tennis Courts Inc</t>
  </si>
  <si>
    <t>Double Line Inc</t>
  </si>
  <si>
    <t>Eduphoria</t>
  </si>
  <si>
    <t>Emeco Industries Inc</t>
  </si>
  <si>
    <t>Ensolum LLC</t>
  </si>
  <si>
    <t>FireTron Inc</t>
  </si>
  <si>
    <t>Fomcore LLC</t>
  </si>
  <si>
    <t>Future Tech AV Integrations</t>
  </si>
  <si>
    <t>Gibson Consulting Group Inc</t>
  </si>
  <si>
    <t>Gressco Ltd</t>
  </si>
  <si>
    <t>Hamil Harrison and Co LLC</t>
  </si>
  <si>
    <t>Haskell Office LLC</t>
  </si>
  <si>
    <t>Hi Fidelity</t>
  </si>
  <si>
    <t>Hi5 Furniture Inc</t>
  </si>
  <si>
    <t>Kaduceus Holdings Inc</t>
  </si>
  <si>
    <t>KANSAS CITY AUDIO VISUAL</t>
  </si>
  <si>
    <t>Krueger International Inc</t>
  </si>
  <si>
    <t>Krug Inc</t>
  </si>
  <si>
    <t>LD Systems</t>
  </si>
  <si>
    <t>Lite the Nite Technologies</t>
  </si>
  <si>
    <t>Logical Solutions Inc</t>
  </si>
  <si>
    <t>Mahuya Industries LLC</t>
  </si>
  <si>
    <t>NASH ELECTRIC COMPANY INC</t>
  </si>
  <si>
    <t>NGS Films and Graphics</t>
  </si>
  <si>
    <t>OEM Systems and Services Inc</t>
  </si>
  <si>
    <t>OSI Hardware</t>
  </si>
  <si>
    <t>Pace Systems</t>
  </si>
  <si>
    <t>Paragon Furniture Inc</t>
  </si>
  <si>
    <t>Pedigo Staffing Services LLC</t>
  </si>
  <si>
    <t>Pemica Inc</t>
  </si>
  <si>
    <t>R Network Solutions LLC</t>
  </si>
  <si>
    <t>RockIT Consulting LLC</t>
  </si>
  <si>
    <t>RQC Services LLC</t>
  </si>
  <si>
    <t>Rugged Protection LLC</t>
  </si>
  <si>
    <t>Slim Chickens</t>
  </si>
  <si>
    <t>Systemates Inc</t>
  </si>
  <si>
    <t>Taste This Catering</t>
  </si>
  <si>
    <t>Texas Roadhouse Texarkana</t>
  </si>
  <si>
    <t>Texas Roof Management Inc</t>
  </si>
  <si>
    <t>TMC Furniture Inc</t>
  </si>
  <si>
    <t>Transnet Communications</t>
  </si>
  <si>
    <t>truecolor GRAPHICS FASTSIGNS</t>
  </si>
  <si>
    <t>Universal Exports LLC</t>
  </si>
  <si>
    <t>Unmanned Vehicle Technologies LLC</t>
  </si>
  <si>
    <t>Vertosoft LLC</t>
  </si>
  <si>
    <t>Virco Inc</t>
  </si>
  <si>
    <t>Visual Techniques</t>
  </si>
  <si>
    <t>Waterboy Graphics</t>
  </si>
  <si>
    <t>Safety Equipment, Supplies and Services</t>
  </si>
  <si>
    <t>Portable Storage</t>
  </si>
  <si>
    <t>EPCNT EMS ISD</t>
  </si>
  <si>
    <t>Advanced Technologies Consultants</t>
  </si>
  <si>
    <t>Teaching/Instr Supplies</t>
  </si>
  <si>
    <t>4imprint</t>
  </si>
  <si>
    <t>Bio-Rad Labortories</t>
  </si>
  <si>
    <t>Creative Mathematics</t>
  </si>
  <si>
    <t>Knowbuddy Resources</t>
  </si>
  <si>
    <t>Odessa Pumps</t>
  </si>
  <si>
    <t>The Right Supplies</t>
  </si>
  <si>
    <t>Lead4ward</t>
  </si>
  <si>
    <t>Magnatag Visible Systems</t>
  </si>
  <si>
    <t>Athletic Supplies, Equip and Uniforms</t>
  </si>
  <si>
    <t>The Skinny Armadillo Printing Co</t>
  </si>
  <si>
    <t>Anderson Powerlifting</t>
  </si>
  <si>
    <t>Moore Supply Co</t>
  </si>
  <si>
    <t>CTE Equip, Supplies &amp; Services</t>
  </si>
  <si>
    <t>Hudl</t>
  </si>
  <si>
    <t>Snap-On Industrial</t>
  </si>
  <si>
    <t>Pocket Nurse</t>
  </si>
  <si>
    <t>Allied Fence of Ft Worth</t>
  </si>
  <si>
    <t>Barsco Inc</t>
  </si>
  <si>
    <t>Kleen Air Filter Service and Sales</t>
  </si>
  <si>
    <t>SAS Security Alarm Service</t>
  </si>
  <si>
    <t>Woodard Builders Supply</t>
  </si>
  <si>
    <t>Building M&amp;O Procurement Program</t>
  </si>
  <si>
    <t>GWG Wood Group</t>
  </si>
  <si>
    <t>C&amp;P Pump Services</t>
  </si>
  <si>
    <t>Sav-On Fence</t>
  </si>
  <si>
    <t>Simba Industries</t>
  </si>
  <si>
    <t>Online Delivery Services</t>
  </si>
  <si>
    <t>ABDO Publishing</t>
  </si>
  <si>
    <t>Library Books, Media, Services and Magazine Subscriptions</t>
  </si>
  <si>
    <t>1516-025-2022</t>
  </si>
  <si>
    <t>Conscious Discipline</t>
  </si>
  <si>
    <t>Logan Graphics</t>
  </si>
  <si>
    <t>Printing and Copying Services</t>
  </si>
  <si>
    <t>Translation and Interpretation Services</t>
  </si>
  <si>
    <t>EPCNT Garland ISD</t>
  </si>
  <si>
    <t>American Golf Cars (Omkara 2750)</t>
  </si>
  <si>
    <t>General Trades Transportation Merchandise, Vehicles, Parts and Repair</t>
  </si>
  <si>
    <t>Big Rock Education</t>
  </si>
  <si>
    <t>Academic/Educational Consultant</t>
  </si>
  <si>
    <t>16-089</t>
  </si>
  <si>
    <t>Bull Market Promotions</t>
  </si>
  <si>
    <t>EPCNT Allen ISD</t>
  </si>
  <si>
    <t>EPCNT Birdville ISD</t>
  </si>
  <si>
    <t>Fireplace Inc dba Smores</t>
  </si>
  <si>
    <t>Flipgrid Inc</t>
  </si>
  <si>
    <t>Software, Apps and Online Subscriptions</t>
  </si>
  <si>
    <t>EPCNT Coppell ISD</t>
  </si>
  <si>
    <t>Andymark Inc</t>
  </si>
  <si>
    <t>Cambridge University Press</t>
  </si>
  <si>
    <t>Special Education Testing</t>
  </si>
  <si>
    <t>EPCNT Denton ISD</t>
  </si>
  <si>
    <t>Enpowering Writers</t>
  </si>
  <si>
    <t>Johnson Plastics Plus (Signcaster Corp)</t>
  </si>
  <si>
    <t>Jolly Farmer</t>
  </si>
  <si>
    <t>Northern Tool</t>
  </si>
  <si>
    <t>Classroom Instructional</t>
  </si>
  <si>
    <t>16-06</t>
  </si>
  <si>
    <t>17-08</t>
  </si>
  <si>
    <t>17-01</t>
  </si>
  <si>
    <t>18-08</t>
  </si>
  <si>
    <t>Uline</t>
  </si>
  <si>
    <t>El Saber Enterprises</t>
  </si>
  <si>
    <t>Literacy Resources</t>
  </si>
  <si>
    <t>Loving Guidance dba Conscious Discipline</t>
  </si>
  <si>
    <t>EPCNT HEB ISD</t>
  </si>
  <si>
    <t>Teacher Created Materials Inc</t>
  </si>
  <si>
    <t>Teacher Plan Book Inc</t>
  </si>
  <si>
    <t>Northwest Engravers</t>
  </si>
  <si>
    <t>Awards, Trophy and Signs</t>
  </si>
  <si>
    <t>Builders Flooring Supply (BF Supply)</t>
  </si>
  <si>
    <t>EPCNT McKinney ISD</t>
  </si>
  <si>
    <t>Special Education Supplies</t>
  </si>
  <si>
    <t>EPCNT Mansfield ISD</t>
  </si>
  <si>
    <t>General Maintenance Services and Supplies</t>
  </si>
  <si>
    <t>2019-554</t>
  </si>
  <si>
    <t>EPCNT Mesquite ISD</t>
  </si>
  <si>
    <t>EPCNT NW ISD</t>
  </si>
  <si>
    <t>Seal Tex</t>
  </si>
  <si>
    <t>EPCNT Plano ISD</t>
  </si>
  <si>
    <t>Cirriculum &amp; Instruction Products, Software, Licenses and Services</t>
  </si>
  <si>
    <t>1022-17</t>
  </si>
  <si>
    <t>EPCNT Weatherford ISD</t>
  </si>
  <si>
    <t>Lakeshore IT Solutions, Inc.</t>
  </si>
  <si>
    <t>Mardel, Inc.</t>
  </si>
  <si>
    <t>Romeo Music</t>
  </si>
  <si>
    <t>Central Programs Inc. d/b/a Gumdrop Books</t>
  </si>
  <si>
    <t>The Home Depot Pro Institutional (formerly SupplyWorks)</t>
  </si>
  <si>
    <t>2018011-01</t>
  </si>
  <si>
    <t>EV2370</t>
  </si>
  <si>
    <t>EV2516</t>
  </si>
  <si>
    <t>2018011-02</t>
  </si>
  <si>
    <t>2018-017</t>
  </si>
  <si>
    <t>R-TC-18004</t>
  </si>
  <si>
    <t>R-BB-19002</t>
  </si>
  <si>
    <t>R190301</t>
  </si>
  <si>
    <t>Drone Innovations</t>
  </si>
  <si>
    <t>2018-Aug-19</t>
  </si>
  <si>
    <t>General Merchandise</t>
  </si>
  <si>
    <t>Authentic Promotions.com</t>
  </si>
  <si>
    <t>Monarch Trophy Studio</t>
  </si>
  <si>
    <t>Promo Universal, LLC</t>
  </si>
  <si>
    <t>Smith Pump Company, Inc</t>
  </si>
  <si>
    <t>Specialty Advertisers</t>
  </si>
  <si>
    <t>Awards, Trophies, and Personal Recognition Products</t>
  </si>
  <si>
    <t>Water and Wastewater Pumps and Motors</t>
  </si>
  <si>
    <t>Maintenance Supplies</t>
  </si>
  <si>
    <t>Lendan Communications</t>
  </si>
  <si>
    <t>CPI (Crisis Prevention Institute)</t>
  </si>
  <si>
    <t>General Instruction</t>
  </si>
  <si>
    <t>17-033</t>
  </si>
  <si>
    <t>EPI (Educational Products Inc)</t>
  </si>
  <si>
    <t>Great Books Foundation</t>
  </si>
  <si>
    <t>Heinemann</t>
  </si>
  <si>
    <t>Figtree Technologies (eCampus)</t>
  </si>
  <si>
    <t>Misc Service and Supplies</t>
  </si>
  <si>
    <t>1907-14</t>
  </si>
  <si>
    <t>Vex Robotics</t>
  </si>
  <si>
    <t>Robotic Supplies</t>
  </si>
  <si>
    <t>YES</t>
  </si>
  <si>
    <t>Refrigerated Specialist Inc</t>
  </si>
  <si>
    <t>EPCNT Rockwall ISD</t>
  </si>
  <si>
    <t>Professional Services(Refeer Repair and Service including ice machines)</t>
  </si>
  <si>
    <t>Rank One Sport</t>
  </si>
  <si>
    <t>Getpoms.com</t>
  </si>
  <si>
    <t>Promaxima</t>
  </si>
  <si>
    <t>Klement Distribution</t>
  </si>
  <si>
    <t>Sam's Club (Irving)</t>
  </si>
  <si>
    <t>Concete Patching, Paving and Curbs</t>
  </si>
  <si>
    <t>H&amp;H Concrete</t>
  </si>
  <si>
    <t>Concrete Patching, Paving and Curbs</t>
  </si>
  <si>
    <t>JR Downes Company</t>
  </si>
  <si>
    <t>C&amp;S Trailers</t>
  </si>
  <si>
    <t>Trailer Purchase, Parts and Service</t>
  </si>
  <si>
    <t>18-87-914</t>
  </si>
  <si>
    <t>Henson Building Supplies (Metal)</t>
  </si>
  <si>
    <t>Ground Supplies, Equipment and Repair Services</t>
  </si>
  <si>
    <t>EPCNT Grandbury ISD</t>
  </si>
  <si>
    <t>Catalog</t>
  </si>
  <si>
    <t>Oticon</t>
  </si>
  <si>
    <t>Instructional Supplies, Services and Equipment (Hearing Aids)</t>
  </si>
  <si>
    <t>Manson Western (Western Psychological)</t>
  </si>
  <si>
    <t>Century Air Conditioning Supply LP</t>
  </si>
  <si>
    <t>HVAC Parts and Supplies</t>
  </si>
  <si>
    <t>Engineered Air (Airtex Manufacturing)</t>
  </si>
  <si>
    <t>Facilities and Transportation</t>
  </si>
  <si>
    <t>034-19</t>
  </si>
  <si>
    <t>Sentinel The Alarm Company</t>
  </si>
  <si>
    <t>M&amp;O Supplies and Services</t>
  </si>
  <si>
    <t>Horizon Distributors Inc</t>
  </si>
  <si>
    <t>Soundzabound Music Library</t>
  </si>
  <si>
    <t>2018-16</t>
  </si>
  <si>
    <t>Encyclopedia Britannica</t>
  </si>
  <si>
    <t xml:space="preserve">Instructional </t>
  </si>
  <si>
    <t>18-05</t>
  </si>
  <si>
    <t>019-024-01-011</t>
  </si>
  <si>
    <t xml:space="preserve">General Retail Supplies </t>
  </si>
  <si>
    <t xml:space="preserve">Walmart </t>
  </si>
  <si>
    <t>Chef Works</t>
  </si>
  <si>
    <t>Instructional Supplies and Culinary Uniforms</t>
  </si>
  <si>
    <t>Put In Cups</t>
  </si>
  <si>
    <t>Athletic Equipment and Supplies</t>
  </si>
  <si>
    <t>605-2018-03-22</t>
  </si>
  <si>
    <t>EPCNT Frisco ISD</t>
  </si>
  <si>
    <t>VITZ Metals</t>
  </si>
  <si>
    <t>Agile Sports Technologies (Hudl)</t>
  </si>
  <si>
    <t>CTE Materials, Services and Equipment</t>
  </si>
  <si>
    <t>19-085</t>
  </si>
  <si>
    <t xml:space="preserve">Online Delivery </t>
  </si>
  <si>
    <t>1516-029-2022D</t>
  </si>
  <si>
    <t>Hawthorne Educational Services</t>
  </si>
  <si>
    <t>General Retail</t>
  </si>
  <si>
    <t>16-082C</t>
  </si>
  <si>
    <t>Asentex, Inc.</t>
  </si>
  <si>
    <t>Kagan Professional Development</t>
  </si>
  <si>
    <t>Positive Directions Co.</t>
  </si>
  <si>
    <t>Southwest Training Systems, Inc.</t>
  </si>
  <si>
    <t>Traci Skrovan Consulting LLC</t>
  </si>
  <si>
    <t>Jo Mascorro</t>
  </si>
  <si>
    <t>Thinking Maps, Inc.</t>
  </si>
  <si>
    <t>Border Demolition &amp; Environmental, Inc.</t>
  </si>
  <si>
    <t>Environmental Reconditioning, Inc (Southwest Abatement, Inc)</t>
  </si>
  <si>
    <t>Creative Bus Sales</t>
  </si>
  <si>
    <t>HEC Software, Inc. dba Reading Horizons</t>
  </si>
  <si>
    <t>n2y, LLC</t>
  </si>
  <si>
    <t>Cerebellum Corporation</t>
  </si>
  <si>
    <t>NWEA</t>
  </si>
  <si>
    <t>Pencil Cup Office Products, Inc.</t>
  </si>
  <si>
    <t>Border States Industries, Inc. dba Border States Electric Supply</t>
  </si>
  <si>
    <t>Desert Electrical Supply, Inc.</t>
  </si>
  <si>
    <t>Summit Electric Supply Co. Inc.</t>
  </si>
  <si>
    <t>Century Fire Systems, LLC</t>
  </si>
  <si>
    <t>Henderson Fire Protection, Inc</t>
  </si>
  <si>
    <t>Tarkett USA, LLC</t>
  </si>
  <si>
    <t>Complete Parking Lot Solutions, LLC</t>
  </si>
  <si>
    <t>Heist Disposal, Inc</t>
  </si>
  <si>
    <t>Affordable Care Act (ACA) Auditing and Reporting</t>
  </si>
  <si>
    <t>Audio Visual Equipment</t>
  </si>
  <si>
    <t>Love Advertising</t>
  </si>
  <si>
    <t>Versa Creative</t>
  </si>
  <si>
    <t>Construction Photographic Documentation Service</t>
  </si>
  <si>
    <t>Doors, Windows, and Hardware (JOC-IDIQ)</t>
  </si>
  <si>
    <t>Educational/Instructional Software</t>
  </si>
  <si>
    <t>Electronic Procurement Software</t>
  </si>
  <si>
    <t>Financial Software</t>
  </si>
  <si>
    <t>Fire, Safety, Security and Surveillance Equipment/Services (JOC/IDIQ)</t>
  </si>
  <si>
    <t>Commercial Kitchen Parts &amp; Service</t>
  </si>
  <si>
    <t>Food Equipment, Parts, Repair, Installation, Maintenance, and Small Wares</t>
  </si>
  <si>
    <t>Frozen Dessert Products</t>
  </si>
  <si>
    <t xml:space="preserve">Southern Ice Cream </t>
  </si>
  <si>
    <t>Fuel Card Monitoring, GPS and Related Items</t>
  </si>
  <si>
    <t>Graduation Items, Yearbooks &amp; Commemorative Items</t>
  </si>
  <si>
    <t>HVAC Equipment and Service (JOC-IDIQ)</t>
  </si>
  <si>
    <t>Leasing (Technology and Assets)</t>
  </si>
  <si>
    <t>Painting, Drywall, Acoustical Ceilings, And Flooring (JOC-IDIQ)</t>
  </si>
  <si>
    <t>Paving Services, Asphalt/Concrete (JOC-IDIQ)</t>
  </si>
  <si>
    <t>Brothers Produce</t>
  </si>
  <si>
    <t>Produce</t>
  </si>
  <si>
    <t>Restaurant Branded Food Delivery</t>
  </si>
  <si>
    <t>Roofing (JOC-IDIQ)</t>
  </si>
  <si>
    <t>Security Officer Services and Private Investigation Work (Off-Duty Police)</t>
  </si>
  <si>
    <t>STEM &amp; CTE Materials</t>
  </si>
  <si>
    <t>Technology Security Solutions</t>
  </si>
  <si>
    <t>Third Party Code Inspection Service</t>
  </si>
  <si>
    <t>Toner and Ink Cartridges</t>
  </si>
  <si>
    <t>CTE Services and Software</t>
  </si>
  <si>
    <t>Proforma A-Z Specialties</t>
  </si>
  <si>
    <t>18-07</t>
  </si>
  <si>
    <t>Screen Printing Supplies</t>
  </si>
  <si>
    <t>Ryonet</t>
  </si>
  <si>
    <t>19-011</t>
  </si>
  <si>
    <t>0n-Line Catering Management Services</t>
  </si>
  <si>
    <t>Building Aut0mati0n, HVAC,HVAC-R Equip, Supplies &amp; Services</t>
  </si>
  <si>
    <t>CNR01465</t>
  </si>
  <si>
    <t>CNR01463</t>
  </si>
  <si>
    <t>Columbia Advisory Group (CAG)</t>
  </si>
  <si>
    <t>Techn0l0gy Management Services</t>
  </si>
  <si>
    <t>CNR01469</t>
  </si>
  <si>
    <t>C0mputer Equip &amp;  Related Hardware, S0ftware, Service &amp; Supp0rt</t>
  </si>
  <si>
    <t>Core Construction</t>
  </si>
  <si>
    <t>J0b 0rder C0ntrct</t>
  </si>
  <si>
    <t>CNR01470</t>
  </si>
  <si>
    <t>Core Health and Fitness, LLC</t>
  </si>
  <si>
    <t>Athletic Equipment &amp; Supplies</t>
  </si>
  <si>
    <t>CNR01486</t>
  </si>
  <si>
    <t>Corporate Travel Planners</t>
  </si>
  <si>
    <t>CNR01479</t>
  </si>
  <si>
    <t>D2L, Ltd</t>
  </si>
  <si>
    <t>Learning Management S0ftware</t>
  </si>
  <si>
    <t>CNR01467</t>
  </si>
  <si>
    <t>Maintenance  - HVAC</t>
  </si>
  <si>
    <t>CNR01464</t>
  </si>
  <si>
    <t>Gilbane Building Company  CMAR</t>
  </si>
  <si>
    <t>C0nstructi0n Management At Risk (CMAR)</t>
  </si>
  <si>
    <t>CNR01471</t>
  </si>
  <si>
    <t>Aut0 Parts, Supplies and Services</t>
  </si>
  <si>
    <t>CNR01477</t>
  </si>
  <si>
    <t>Mythics</t>
  </si>
  <si>
    <t>ERP S0ftware, Systems and Services</t>
  </si>
  <si>
    <t>CNR01474</t>
  </si>
  <si>
    <t>Pure Air Control</t>
  </si>
  <si>
    <t>Cleaning,Restoration,RemediationHVAC Equipment,IAQ Services</t>
  </si>
  <si>
    <t>CNR01488</t>
  </si>
  <si>
    <t>Sirva Worldwide Inc.</t>
  </si>
  <si>
    <t>Rel0cati0n M0ving and St0rage</t>
  </si>
  <si>
    <t xml:space="preserve">America to GO, LLC </t>
  </si>
  <si>
    <t>Carrier Enterprise,LLC        (Certified TX HUB available)</t>
  </si>
  <si>
    <t xml:space="preserve">Filtration Concepts  </t>
  </si>
  <si>
    <t>Genuine Parts Company dba NAPA</t>
  </si>
  <si>
    <t>Library Furnishings, Installati0n &amp; Related Services</t>
  </si>
  <si>
    <t>Lab Gas Cylinders/C0mpressed Gases/Equip.</t>
  </si>
  <si>
    <t>J0b 0rder C0ntract- Regi0nal C0ntract</t>
  </si>
  <si>
    <t>Procurement Card</t>
  </si>
  <si>
    <t>Mattresses,beddingc0vers,linens &amp;Services</t>
  </si>
  <si>
    <t xml:space="preserve">Digital Signage/Vide0 Design </t>
  </si>
  <si>
    <t>CNR01425</t>
  </si>
  <si>
    <t>Mobile/Portable Event Furniture</t>
  </si>
  <si>
    <t>Photographic Equipment Services &amp; Supplies</t>
  </si>
  <si>
    <t>CNR01341</t>
  </si>
  <si>
    <t>Cl0ud St0rage and Pr0ductivity S0luti0ns</t>
  </si>
  <si>
    <t>CNR01439</t>
  </si>
  <si>
    <t>Visual Display Pr0ducts &amp; Equipment</t>
  </si>
  <si>
    <t>Food &amp; Food Services</t>
  </si>
  <si>
    <t>CNR01406</t>
  </si>
  <si>
    <t>Vending services</t>
  </si>
  <si>
    <t>CNR01407</t>
  </si>
  <si>
    <t>0n-Line B00ks,Media,Related S0ftware and Services</t>
  </si>
  <si>
    <t>CNR01514</t>
  </si>
  <si>
    <t>Rental Cars</t>
  </si>
  <si>
    <t>Fleet Leasing Services</t>
  </si>
  <si>
    <t>Plumbing equipment Supplies and Services</t>
  </si>
  <si>
    <t>Building &amp; C0nstructi0n Management Services</t>
  </si>
  <si>
    <t>CNR01417</t>
  </si>
  <si>
    <t>0nline Aucti0ns f0r G0vernment &amp; Higher Educati0n</t>
  </si>
  <si>
    <t>Maintenance - MR0 Supplies</t>
  </si>
  <si>
    <t>Interi0r Designer Access0ries</t>
  </si>
  <si>
    <t>Backgr0und Investigati0n and Related Services</t>
  </si>
  <si>
    <t>CNR01336</t>
  </si>
  <si>
    <t>CNR01442</t>
  </si>
  <si>
    <t>Erg0n0mic Access0ries&amp;Furnishings (LPA)</t>
  </si>
  <si>
    <t>Carpet and related services</t>
  </si>
  <si>
    <t>Alpha Building Construction (TX. OK, AR) Certified Texas HUB</t>
  </si>
  <si>
    <t>American Education Supply division of American Hotel Register</t>
  </si>
  <si>
    <t>Anthony James Partners</t>
  </si>
  <si>
    <t>CDW-G   (There will be TX Certified HUB partners available)</t>
  </si>
  <si>
    <t xml:space="preserve">Claridge Products &amp; Equipment (2nd generation contract)                     </t>
  </si>
  <si>
    <t>Compass (vending services) Canteen</t>
  </si>
  <si>
    <t>Compass Group-Athletic Food Concessions &amp; Premium Catering (Levy)</t>
  </si>
  <si>
    <t>Complete Book and Media Supply(Certified Texas HUB Supplier)</t>
  </si>
  <si>
    <t>DEMCO, Inc</t>
  </si>
  <si>
    <t xml:space="preserve">Enterprise Rental </t>
  </si>
  <si>
    <t xml:space="preserve">Ferguson Enterprises </t>
  </si>
  <si>
    <t>Gilbane Building Company</t>
  </si>
  <si>
    <t xml:space="preserve">Global Furniture    (2nd generation contract) </t>
  </si>
  <si>
    <t xml:space="preserve">Grainger (Lab Safety Supply is part Of this contract)                      </t>
  </si>
  <si>
    <t>High Tower Group LLC</t>
  </si>
  <si>
    <t>HireRight, LLC  (2nd generation contract)</t>
  </si>
  <si>
    <t>HITT Contracting, Inc</t>
  </si>
  <si>
    <t>Humanscale Corporation</t>
  </si>
  <si>
    <t>Fixed Seating</t>
  </si>
  <si>
    <t>Multi-Media Marketing Rights</t>
  </si>
  <si>
    <t>CNR01378</t>
  </si>
  <si>
    <t>Electronic Procurement System</t>
  </si>
  <si>
    <t>Job order Contract - Regi0nal Contract</t>
  </si>
  <si>
    <t>CNR01443</t>
  </si>
  <si>
    <t>LabEquip, Instruments, Accessories,Supplies &amp; Maintenance</t>
  </si>
  <si>
    <t>CNR01424</t>
  </si>
  <si>
    <t>Building Supplies</t>
  </si>
  <si>
    <t>CNR01375</t>
  </si>
  <si>
    <t>Indoor/outdoor Sustainable Furnishings</t>
  </si>
  <si>
    <t>CNR01348</t>
  </si>
  <si>
    <t>Medline Industries, Inc. (TX HUB Partners available)</t>
  </si>
  <si>
    <t>Medical Surgical Products and Equipment</t>
  </si>
  <si>
    <t>CNR01385</t>
  </si>
  <si>
    <t>Medline Industries Pharmaceuticals  (TX HUB Partners available)</t>
  </si>
  <si>
    <t>Vaccines,Antibiotics,over the Counter(OTC)&amp; other pharmaceuticals</t>
  </si>
  <si>
    <t>CNR01449</t>
  </si>
  <si>
    <t>Modular Buildings Installation and Services</t>
  </si>
  <si>
    <t>CNR01338</t>
  </si>
  <si>
    <t>ERP Software, Systems and Services</t>
  </si>
  <si>
    <t>Microscopy Products</t>
  </si>
  <si>
    <t>CNR01457</t>
  </si>
  <si>
    <t>Job Order Contract - National Contract</t>
  </si>
  <si>
    <t>CNR01444</t>
  </si>
  <si>
    <t>CNR01423</t>
  </si>
  <si>
    <t>CNR01392</t>
  </si>
  <si>
    <t>Equipment Coil Cleaning &amp; Indoor Air Quality Services</t>
  </si>
  <si>
    <t>Renewable Sustainable Furniture</t>
  </si>
  <si>
    <t>CNR01451</t>
  </si>
  <si>
    <t>Maintenance-Paints, Coatings &amp; related supplies</t>
  </si>
  <si>
    <t>CNR01400</t>
  </si>
  <si>
    <t>Multimedia/Vide0 Conf,Lecture Capture Equip Software &amp; Services</t>
  </si>
  <si>
    <t>Southwest Contract (2nd Generation Contract) HUB Perry office Plus</t>
  </si>
  <si>
    <t>Residence Life Furniture</t>
  </si>
  <si>
    <t>CNR01354</t>
  </si>
  <si>
    <t>Equip Maintenance Management  Program</t>
  </si>
  <si>
    <t>CNR01337</t>
  </si>
  <si>
    <t>Oper &amp; Mgmt 0f Custodial Service</t>
  </si>
  <si>
    <t>Oper &amp; Mgmt Of Facilities Maintenance Serv</t>
  </si>
  <si>
    <t>0per &amp; Mgmt 0f Landscape Maintenance Serv</t>
  </si>
  <si>
    <t>CNR01340</t>
  </si>
  <si>
    <t>0ffice Pr0ducts, Supplies &amp; S0luti0ns</t>
  </si>
  <si>
    <t>CNR01373</t>
  </si>
  <si>
    <t>Pr0m0ti0nal Pr0ducts, Apparel &amp; 0ther Related Items</t>
  </si>
  <si>
    <t>CNR01398</t>
  </si>
  <si>
    <t>Premium Furniture</t>
  </si>
  <si>
    <t>CNR01419</t>
  </si>
  <si>
    <t>Strategic Equipment LLC (Trimark)</t>
  </si>
  <si>
    <t xml:space="preserve">C0mmercial Kitchen Equipment </t>
  </si>
  <si>
    <t>CNR01481</t>
  </si>
  <si>
    <t>Equip Rental, L0ease 0f Purchase and Related Services</t>
  </si>
  <si>
    <t>CNR01437</t>
  </si>
  <si>
    <t>Lab equipment,Instruments,Access0ries,Supplies &amp; Maintenance</t>
  </si>
  <si>
    <t>CNR01421</t>
  </si>
  <si>
    <t xml:space="preserve">Transformations Furniture, Inc  </t>
  </si>
  <si>
    <t>CNR01448</t>
  </si>
  <si>
    <t>Unimarket</t>
  </si>
  <si>
    <t>ePr0curement System and Services</t>
  </si>
  <si>
    <t>CNR01473</t>
  </si>
  <si>
    <t>Equip Rental, L0ease 0r Purchase and Related Services</t>
  </si>
  <si>
    <t>CNR01438</t>
  </si>
  <si>
    <t>Express Package &amp; Delivery Related Services</t>
  </si>
  <si>
    <t>CNR01461</t>
  </si>
  <si>
    <t>University Sleep Products</t>
  </si>
  <si>
    <t xml:space="preserve">Irwin Seating  </t>
  </si>
  <si>
    <t>JMI Sports</t>
  </si>
  <si>
    <t>Jaggaer</t>
  </si>
  <si>
    <t xml:space="preserve">Jamail &amp; Smith Construction, LP (TX, AR, LA) </t>
  </si>
  <si>
    <t>LabRepCo</t>
  </si>
  <si>
    <t>Lowe's Home Centers</t>
  </si>
  <si>
    <t>Max-R</t>
  </si>
  <si>
    <t xml:space="preserve">MityLite                                                </t>
  </si>
  <si>
    <t>Mobile Modular</t>
  </si>
  <si>
    <t>Nikon Instruments, Inc.</t>
  </si>
  <si>
    <t xml:space="preserve">Nouveau  (In 42 States including TX, OK, AR), Certified Texas HUB </t>
  </si>
  <si>
    <t>NuAire, Inc.</t>
  </si>
  <si>
    <t>Pure Air Control Services, Inc</t>
  </si>
  <si>
    <t>Sauder Mfg DBA Sauder Education</t>
  </si>
  <si>
    <t>Schindler Elevator Corporation</t>
  </si>
  <si>
    <t>SKC Communications Products,Inc.</t>
  </si>
  <si>
    <t>Specialty Underwriters  (2nd Generation Contract)</t>
  </si>
  <si>
    <t>SSC Service Solutions Custodial Maintenance</t>
  </si>
  <si>
    <t>SSC Service Solutions Landscape Maintenance</t>
  </si>
  <si>
    <t>Staples Promotional Products</t>
  </si>
  <si>
    <t>Steris Corporation</t>
  </si>
  <si>
    <t>Sunbelt Rental</t>
  </si>
  <si>
    <t>Tarkett  USA Inc.</t>
  </si>
  <si>
    <t>The Baker Company</t>
  </si>
  <si>
    <t>United Parcel Service</t>
  </si>
  <si>
    <t>SSC Service Solutions Facilities Maintenance</t>
  </si>
  <si>
    <t>Anderson's (Taymark)</t>
  </si>
  <si>
    <t>Do the Math</t>
  </si>
  <si>
    <t>2018-016</t>
  </si>
  <si>
    <t>Proximity Learning, Inc.</t>
  </si>
  <si>
    <t>Vendor Name</t>
  </si>
  <si>
    <t>CA</t>
  </si>
  <si>
    <t>NY</t>
  </si>
  <si>
    <t>TAMPA</t>
  </si>
  <si>
    <t>FL</t>
  </si>
  <si>
    <t>WI</t>
  </si>
  <si>
    <t>EL PASO</t>
  </si>
  <si>
    <t>San Antonio</t>
  </si>
  <si>
    <t>IL</t>
  </si>
  <si>
    <t>Houston</t>
  </si>
  <si>
    <t>Dallas</t>
  </si>
  <si>
    <t>NJ</t>
  </si>
  <si>
    <t>New York</t>
  </si>
  <si>
    <t>Abbas Ajmeri</t>
  </si>
  <si>
    <t>New Milford</t>
  </si>
  <si>
    <t>Woodridge</t>
  </si>
  <si>
    <t>Oakland</t>
  </si>
  <si>
    <t>Customer Service</t>
  </si>
  <si>
    <t>MN</t>
  </si>
  <si>
    <t>NC</t>
  </si>
  <si>
    <t>CT</t>
  </si>
  <si>
    <t>800-588-4031</t>
  </si>
  <si>
    <t>Garland</t>
  </si>
  <si>
    <t>Rolling Meadows</t>
  </si>
  <si>
    <t>Longview</t>
  </si>
  <si>
    <t>bids@masterteacher.com</t>
  </si>
  <si>
    <t>Amherst</t>
  </si>
  <si>
    <t>Lombard</t>
  </si>
  <si>
    <t>UT</t>
  </si>
  <si>
    <t>Orlando</t>
  </si>
  <si>
    <t>City of Industry</t>
  </si>
  <si>
    <t>Mirador Enterprises, Inc</t>
  </si>
  <si>
    <t>Nine Degrees Construction, LLC</t>
  </si>
  <si>
    <t>TN</t>
  </si>
  <si>
    <t>Brian Marcus</t>
  </si>
  <si>
    <t>SCHAUMBURG</t>
  </si>
  <si>
    <t>Seattle</t>
  </si>
  <si>
    <t>WA</t>
  </si>
  <si>
    <t>Charlotte</t>
  </si>
  <si>
    <t>Action Restoration, Inc.</t>
  </si>
  <si>
    <t>Atlas Sign Services, Inc.</t>
  </si>
  <si>
    <t>Gerloff Company, Inc.</t>
  </si>
  <si>
    <t>InfoSense, Inc.</t>
  </si>
  <si>
    <t>Music &amp; Arts Center</t>
  </si>
  <si>
    <t>Nema 3 Electric, Inc.</t>
  </si>
  <si>
    <t>Paradigm Contracting</t>
  </si>
  <si>
    <t>Playground Solutions of Texas, Inc.</t>
  </si>
  <si>
    <t>AMSYS Innovative Solutions</t>
  </si>
  <si>
    <t>Time Clock Systems</t>
  </si>
  <si>
    <t>Temporary Flood Barriers</t>
  </si>
  <si>
    <t>Commercial Risk Services Inc</t>
  </si>
  <si>
    <t>Datamax Inc</t>
  </si>
  <si>
    <t>DataVox Inc</t>
  </si>
  <si>
    <t>Dice Communications INC</t>
  </si>
  <si>
    <t>DIGITAL RESOURCES INC</t>
  </si>
  <si>
    <t>Dynamic Sports Construction Inc</t>
  </si>
  <si>
    <t>Mainstream Technologies Inc</t>
  </si>
  <si>
    <t>Parsons Commercial Roofing</t>
  </si>
  <si>
    <t>Southern Sound System Inc</t>
  </si>
  <si>
    <t>Taurus Technologies</t>
  </si>
  <si>
    <t>08-25</t>
  </si>
  <si>
    <t>Texas General Contractors, Inc.</t>
  </si>
  <si>
    <t>Instructional supplies</t>
  </si>
  <si>
    <t>EPCNT Grand Prairie</t>
  </si>
  <si>
    <t>Clampitt Paper Co Dallas (FasClampitt)</t>
  </si>
  <si>
    <t>Sphero</t>
  </si>
  <si>
    <t>Instructional Materials</t>
  </si>
  <si>
    <t>Color Station</t>
  </si>
  <si>
    <t>CTE Supplies, Services and Equipment</t>
  </si>
  <si>
    <t>1909-25</t>
  </si>
  <si>
    <t>Mastery Coding, Inc.</t>
  </si>
  <si>
    <t>Bound to Stay Bound Books Inc</t>
  </si>
  <si>
    <t>Danzgear</t>
  </si>
  <si>
    <t>ECS Learning Systems</t>
  </si>
  <si>
    <t>ExploreLearning LLC</t>
  </si>
  <si>
    <t>Gray Technologies</t>
  </si>
  <si>
    <t>HappyNumbers Inc</t>
  </si>
  <si>
    <t>Learning A-Z LLC</t>
  </si>
  <si>
    <t>Mid-Tex of Midland</t>
  </si>
  <si>
    <t>Nasco Education LLC</t>
  </si>
  <si>
    <t>Playwell Group, Inc.</t>
  </si>
  <si>
    <t>Responsive Learning LP</t>
  </si>
  <si>
    <t>RG2 Communications</t>
  </si>
  <si>
    <t>SpawGlass</t>
  </si>
  <si>
    <t>The Rosen Publishing Group Inc</t>
  </si>
  <si>
    <t>Toledo Physical Education Supply Inc</t>
  </si>
  <si>
    <t>Troxell Communications, Inc dba Summit Integration Systems</t>
  </si>
  <si>
    <t>VWR International LLC (Ward's Science)</t>
  </si>
  <si>
    <t>West Music</t>
  </si>
  <si>
    <t>Instructional Supplies and Services</t>
  </si>
  <si>
    <t>Musical Instruments and Supplies and Accessories</t>
  </si>
  <si>
    <t>Audio, Video</t>
  </si>
  <si>
    <t>Outdoor Recreation Equipment</t>
  </si>
  <si>
    <t>P00169</t>
  </si>
  <si>
    <t>P00184</t>
  </si>
  <si>
    <t>Harris Costume of Ft Worth</t>
  </si>
  <si>
    <t>Theater costumes and supplies</t>
  </si>
  <si>
    <t>Longhorn Harley-Davidson</t>
  </si>
  <si>
    <t>Pursuit Safety, Inc.</t>
  </si>
  <si>
    <t>Waste Systems Equipment, Inc.</t>
  </si>
  <si>
    <t>Waukesha-Pearce Industries, LLC</t>
  </si>
  <si>
    <t>Rudolph Chevrolet, LLC</t>
  </si>
  <si>
    <t>Scoreboards and Services</t>
  </si>
  <si>
    <t>KYA Services LLC</t>
  </si>
  <si>
    <t>Knowledge Matters</t>
  </si>
  <si>
    <t>2019-N11-13</t>
  </si>
  <si>
    <t>EPCNT Wylie ISD</t>
  </si>
  <si>
    <t>Online Technology &amp; Education Software and Subscriptions</t>
  </si>
  <si>
    <t>Whaley Food Service (PartsXpress/Parts Town)</t>
  </si>
  <si>
    <t>Equipment, Supplies and Installation for Maintenance/Food Service</t>
  </si>
  <si>
    <t>Insect Lore</t>
  </si>
  <si>
    <t>1718-014-2022</t>
  </si>
  <si>
    <t>EPCNT Whitesettlement</t>
  </si>
  <si>
    <t>360 Wraps</t>
  </si>
  <si>
    <t>EPCNT Lewisville ISD</t>
  </si>
  <si>
    <t>Auctioneer Services</t>
  </si>
  <si>
    <t>CKEPUSA</t>
  </si>
  <si>
    <t>Trenchless Technology Rehabilitation and Related Products and Services</t>
  </si>
  <si>
    <t>2018.000208</t>
  </si>
  <si>
    <t>EPIC Business Essentials</t>
  </si>
  <si>
    <t>Safco Products Co.</t>
  </si>
  <si>
    <t>TCG Consulting, LP / First Financial</t>
  </si>
  <si>
    <t>4400005869</t>
  </si>
  <si>
    <t>16111</t>
  </si>
  <si>
    <t>4400006643</t>
  </si>
  <si>
    <t>4400006644</t>
  </si>
  <si>
    <t>4400008468</t>
  </si>
  <si>
    <t>2019000319</t>
  </si>
  <si>
    <t>1019000318</t>
  </si>
  <si>
    <t>1153</t>
  </si>
  <si>
    <t>2017001135</t>
  </si>
  <si>
    <t>2017001134</t>
  </si>
  <si>
    <t>254</t>
  </si>
  <si>
    <t>16154</t>
  </si>
  <si>
    <t>42356</t>
  </si>
  <si>
    <t>1158</t>
  </si>
  <si>
    <t>Software Solutions and Services</t>
  </si>
  <si>
    <t>Utility, Transportation and Golf Vehicles Plus Related Accessories, Equipment, Parts and Services</t>
  </si>
  <si>
    <t>EV2671-01</t>
  </si>
  <si>
    <t>Utility, Transportation and Golf Vehicles plus Related Accessories, Equipment, Parts and Services</t>
  </si>
  <si>
    <t>EV2671</t>
  </si>
  <si>
    <t>Auctioneer Services and Related Products</t>
  </si>
  <si>
    <t>Music &amp; Arts</t>
  </si>
  <si>
    <t>Office Supplies, Related Products and Services</t>
  </si>
  <si>
    <t>R190303</t>
  </si>
  <si>
    <t>R190304</t>
  </si>
  <si>
    <t>Washington Music Center, Inc.</t>
  </si>
  <si>
    <t>R190302</t>
  </si>
  <si>
    <t>Office Supplies, Products and Related Services</t>
  </si>
  <si>
    <t>19-12R</t>
  </si>
  <si>
    <t>Elevator, Escalator, Chairlift and Platform Lift Maintenance &amp; Repair and Related Services</t>
  </si>
  <si>
    <t>2019001567</t>
  </si>
  <si>
    <t>2019001563</t>
  </si>
  <si>
    <t>Lerch Bates Inc.</t>
  </si>
  <si>
    <t>Elevator Services, Repair, Maintenance, Inspection/Testing, Parts, and Modernization</t>
  </si>
  <si>
    <t>2019001568</t>
  </si>
  <si>
    <t>2019001564</t>
  </si>
  <si>
    <t>Roofing Supplies and Services, Waterproofing, and Related Products and Services</t>
  </si>
  <si>
    <t>PW1925</t>
  </si>
  <si>
    <t>Stanbury Uniforms</t>
  </si>
  <si>
    <t>AVI-SPL</t>
  </si>
  <si>
    <t>Audio Visual Goods and Services</t>
  </si>
  <si>
    <t>2019.001535</t>
  </si>
  <si>
    <t>Key Code Media</t>
  </si>
  <si>
    <t>2019.001407</t>
  </si>
  <si>
    <t>Sterling</t>
  </si>
  <si>
    <t>Michelin North America, Inc.</t>
  </si>
  <si>
    <t>Vehicle Tires, Accessories and Related Services</t>
  </si>
  <si>
    <t>2019209</t>
  </si>
  <si>
    <t>Heil Environmental</t>
  </si>
  <si>
    <t>01-98</t>
  </si>
  <si>
    <t>05-43</t>
  </si>
  <si>
    <t>Amplyus (MiniPCR)</t>
  </si>
  <si>
    <t>2018-078</t>
  </si>
  <si>
    <t>Instructional Materials and Classroom Teaching Supplies and Software</t>
  </si>
  <si>
    <t>CNR01494</t>
  </si>
  <si>
    <t>Roto Rooter (Hoffman Texas Inc)</t>
  </si>
  <si>
    <t>Plumbing</t>
  </si>
  <si>
    <t>17-61-914</t>
  </si>
  <si>
    <t>20-04-922</t>
  </si>
  <si>
    <t>Marketing Services</t>
  </si>
  <si>
    <t>Rev Robotics</t>
  </si>
  <si>
    <t>CTE Materials, Supplies and Equipment</t>
  </si>
  <si>
    <t>Gounds Supply and Equipment</t>
  </si>
  <si>
    <t>16-37</t>
  </si>
  <si>
    <t>EPCNT CFB ISD</t>
  </si>
  <si>
    <t>Fine Arts Supplies, Equipment and Service</t>
  </si>
  <si>
    <t>1819-024-2024</t>
  </si>
  <si>
    <t>CNR01496</t>
  </si>
  <si>
    <t>2020-200</t>
  </si>
  <si>
    <t>Citywide Fire Protection</t>
  </si>
  <si>
    <t>Earlychildhood LLC dba Discount School Supply</t>
  </si>
  <si>
    <t>Gulf Coast Paper</t>
  </si>
  <si>
    <t>JR Uniforms &amp; Accessories</t>
  </si>
  <si>
    <t>School Nurse Supply Inc</t>
  </si>
  <si>
    <t>Wastewater Operations LLC dba Waste Water Solutions</t>
  </si>
  <si>
    <t>HopSkipDrive</t>
  </si>
  <si>
    <t>A &amp; I Custom Manufacturing, LLC</t>
  </si>
  <si>
    <t>DivisionOne Construction LLC</t>
  </si>
  <si>
    <t>JC Stonewall Constructors, LP</t>
  </si>
  <si>
    <t>Competitive Choice Inc.</t>
  </si>
  <si>
    <t>Fuel and Lubricants</t>
  </si>
  <si>
    <t>Jaguar Fueling Services</t>
  </si>
  <si>
    <t>Liberty Equipment Sales, Inc</t>
  </si>
  <si>
    <t>Petroleum Traders</t>
  </si>
  <si>
    <t>Medicaleshop Inc.</t>
  </si>
  <si>
    <t>Waste and Recycling Services</t>
  </si>
  <si>
    <t>4mativ Technologies, Inc</t>
  </si>
  <si>
    <t>Be GLAD, LLC</t>
  </si>
  <si>
    <t>Beltran Electrical Contractor, Inc.</t>
  </si>
  <si>
    <t>New Teacher Center</t>
  </si>
  <si>
    <t>WestEd</t>
  </si>
  <si>
    <t>Nancy Lugo</t>
  </si>
  <si>
    <t>Sufian Munir Inc. dba Clary Business Machines</t>
  </si>
  <si>
    <t>TestOut Corporation</t>
  </si>
  <si>
    <t>YuJa Inc.</t>
  </si>
  <si>
    <t>Zarco Electronic Supply, Inc.</t>
  </si>
  <si>
    <t>Software as a Service (SaaS), Cybersecurity Assessments and Related Products and Services</t>
  </si>
  <si>
    <t>Radio Communications and Video Recording Products and Services</t>
  </si>
  <si>
    <t>Anonymous Alerts, LLC</t>
  </si>
  <si>
    <t>Batteries Plus Bulbs</t>
  </si>
  <si>
    <t>City Electric Supply</t>
  </si>
  <si>
    <t>Clyde Armory, Inc.</t>
  </si>
  <si>
    <t>Epic Solar Control</t>
  </si>
  <si>
    <t>Excel Energy Group, Inc.</t>
  </si>
  <si>
    <t>Garrett Metal Detectors</t>
  </si>
  <si>
    <t>Gill Digital Services, LLC</t>
  </si>
  <si>
    <t>Hancock Pool Services, Inc.</t>
  </si>
  <si>
    <t>Image One Corporation</t>
  </si>
  <si>
    <t>Justin Seed Co.</t>
  </si>
  <si>
    <t>Life-Assist, Inc.</t>
  </si>
  <si>
    <t>Medco Supply Company</t>
  </si>
  <si>
    <t>Paradigm Traffic Systems, Inc</t>
  </si>
  <si>
    <t>Professional Turf Products, LP</t>
  </si>
  <si>
    <t>Reading Horizons</t>
  </si>
  <si>
    <t>RX Technology</t>
  </si>
  <si>
    <t>SpeakEZ Communications LLC</t>
  </si>
  <si>
    <t>Superior Text</t>
  </si>
  <si>
    <t>TexasCoach.Network</t>
  </si>
  <si>
    <t>Traffic Parts, Inc.</t>
  </si>
  <si>
    <t>Tri-County Communications</t>
  </si>
  <si>
    <t>Trinity Education Group, Inc.</t>
  </si>
  <si>
    <t>Zonar Systems, Inc.</t>
  </si>
  <si>
    <t>EKHP Consulting</t>
  </si>
  <si>
    <t>Direct Solutions</t>
  </si>
  <si>
    <t>Decker Inc</t>
  </si>
  <si>
    <t>Pasco Brokerage Inc</t>
  </si>
  <si>
    <t>3D Mechanical Plumbing Inc</t>
  </si>
  <si>
    <t>A Light Construction</t>
  </si>
  <si>
    <t>Advanced Roofing Services Inc</t>
  </si>
  <si>
    <t>Altech Inc</t>
  </si>
  <si>
    <t>BA Solutions</t>
  </si>
  <si>
    <t>Bartos Industries</t>
  </si>
  <si>
    <t>Boab Inc</t>
  </si>
  <si>
    <t>C Air S Mechanical</t>
  </si>
  <si>
    <t>Double M Plumbing</t>
  </si>
  <si>
    <t>Duncan Mechanical Services Inc</t>
  </si>
  <si>
    <t>Golden Rule Signs</t>
  </si>
  <si>
    <t>Luna and Associates</t>
  </si>
  <si>
    <t>Stripe Right</t>
  </si>
  <si>
    <t>Texas Pro Roofing</t>
  </si>
  <si>
    <t>The Scarlette Group</t>
  </si>
  <si>
    <t>Piraino Security Solutions</t>
  </si>
  <si>
    <t>CoachComm LLC</t>
  </si>
  <si>
    <t>EMA Sport Solutions</t>
  </si>
  <si>
    <t>Red River Recreation LLC</t>
  </si>
  <si>
    <t>Technology Solutions Products and Services</t>
  </si>
  <si>
    <t>9to5 Seating LLC</t>
  </si>
  <si>
    <t>A Team Office Products Inc</t>
  </si>
  <si>
    <t>Advanced Connections Inc</t>
  </si>
  <si>
    <t>AFFLINK LLC</t>
  </si>
  <si>
    <t>Heavy Duty Equipment</t>
  </si>
  <si>
    <t>Air Quality Associates Inc</t>
  </si>
  <si>
    <t>Allative Technologies</t>
  </si>
  <si>
    <t>American Bus Sales LLC</t>
  </si>
  <si>
    <t>Apptegy</t>
  </si>
  <si>
    <t>Aquila Environmental LLC</t>
  </si>
  <si>
    <t>ASAP Security Services</t>
  </si>
  <si>
    <t>Aspire HR Inc</t>
  </si>
  <si>
    <t>AvTek Solutions Inc</t>
  </si>
  <si>
    <t>Beaufurn LLC</t>
  </si>
  <si>
    <t>Benchmark Education Company LLC</t>
  </si>
  <si>
    <t>Grounds Management, Goods and Services including Turf Maintenance</t>
  </si>
  <si>
    <t>BioFit Engineered Products Limited Partnership</t>
  </si>
  <si>
    <t>Commissioning and Testing Services for Facility Systems</t>
  </si>
  <si>
    <t>Cable Matters Inc</t>
  </si>
  <si>
    <t>CEG Solutions LLC</t>
  </si>
  <si>
    <t>Choice Consulting LLC</t>
  </si>
  <si>
    <t>Claridge Products and Equipment Inc</t>
  </si>
  <si>
    <t>ClearGov Inc</t>
  </si>
  <si>
    <t>ClientFirst Technology Consulting</t>
  </si>
  <si>
    <t>Cloud Ingenuity</t>
  </si>
  <si>
    <t>CLS Sewer Equipment Co Inc</t>
  </si>
  <si>
    <t>Commercial Roofing Solutions</t>
  </si>
  <si>
    <t>Communication Specialists Contracting</t>
  </si>
  <si>
    <t>Complete Supply Inc</t>
  </si>
  <si>
    <t>Computer Information Systems Inc</t>
  </si>
  <si>
    <t>Construction Consulting 3 Inc</t>
  </si>
  <si>
    <t>Correll Inc</t>
  </si>
  <si>
    <t>Custom Access and Integration</t>
  </si>
  <si>
    <t>CUSTOM EDUCATIONAL FURNISHINGS</t>
  </si>
  <si>
    <t>Daktronics Inc</t>
  </si>
  <si>
    <t>DCI Inc</t>
  </si>
  <si>
    <t>Demco  Inc</t>
  </si>
  <si>
    <t>Discovery Information Technologies Inc</t>
  </si>
  <si>
    <t>dormakaba USA Inc</t>
  </si>
  <si>
    <t>Dunhill Development and Construction LLC</t>
  </si>
  <si>
    <t>Ecologic Industries</t>
  </si>
  <si>
    <t>Elite Solutions Inc</t>
  </si>
  <si>
    <t>Energy Systems Group LLC</t>
  </si>
  <si>
    <t>Extraco Technology</t>
  </si>
  <si>
    <t>Farm Country Inc</t>
  </si>
  <si>
    <t>Fulcrum Management Solutions Inc</t>
  </si>
  <si>
    <t>G2 Restoration LLC</t>
  </si>
  <si>
    <t>Grand Slam Safety LLC</t>
  </si>
  <si>
    <t>Grande Communications Networks LLC</t>
  </si>
  <si>
    <t>Hann Manufacturing Inc</t>
  </si>
  <si>
    <t>identiMetrics Inc</t>
  </si>
  <si>
    <t>Indeco Sales</t>
  </si>
  <si>
    <t>Innoseal Systems Inc</t>
  </si>
  <si>
    <t>Intrado Interactive Services Corporation</t>
  </si>
  <si>
    <t>Invoke LLC</t>
  </si>
  <si>
    <t>IPEVO INC</t>
  </si>
  <si>
    <t>Ironwood Manufacturing Inc</t>
  </si>
  <si>
    <t>ITPartners</t>
  </si>
  <si>
    <t>J R INC</t>
  </si>
  <si>
    <t>Jett Business Systems Inc</t>
  </si>
  <si>
    <t>JMS Technology Services LLC</t>
  </si>
  <si>
    <t>KAT Turf Services LLC</t>
  </si>
  <si>
    <t>Kirkland and Associates LLC</t>
  </si>
  <si>
    <t>LABSOURCE INC</t>
  </si>
  <si>
    <t>Lange Mechanical Services LP</t>
  </si>
  <si>
    <t>Layer 8 Solutions</t>
  </si>
  <si>
    <t>Lesro Industries Inc</t>
  </si>
  <si>
    <t>M and R Roofing and Construction Company LLC</t>
  </si>
  <si>
    <t>Maguire Iron Company Inc</t>
  </si>
  <si>
    <t>Midas Event Supply</t>
  </si>
  <si>
    <t>MiEN Company Inc</t>
  </si>
  <si>
    <t>Millennium Project Solutions INC</t>
  </si>
  <si>
    <t>Moser Construction LLC</t>
  </si>
  <si>
    <t>Myers Supply Inc</t>
  </si>
  <si>
    <t>New Trade Winds LLC</t>
  </si>
  <si>
    <t>Next Gen Construction</t>
  </si>
  <si>
    <t>North Texas Trailers LLC</t>
  </si>
  <si>
    <t>Office Master Inc</t>
  </si>
  <si>
    <t>Paragon Sports Constructors</t>
  </si>
  <si>
    <t>Playscapes</t>
  </si>
  <si>
    <t>Polk Mechanical Company</t>
  </si>
  <si>
    <t>Post L Group LLC</t>
  </si>
  <si>
    <t>Preferred Mechanical Group</t>
  </si>
  <si>
    <t>QOMO LLC</t>
  </si>
  <si>
    <t>R L Abatement Inc</t>
  </si>
  <si>
    <t>Rackspace US Inc</t>
  </si>
  <si>
    <t>Raptor Technologies</t>
  </si>
  <si>
    <t>Real Network Services Inc</t>
  </si>
  <si>
    <t>Records Consultants Inc</t>
  </si>
  <si>
    <t>Rene Bates Auctioneers Inc</t>
  </si>
  <si>
    <t>Revitalize Charging Solutions Inc</t>
  </si>
  <si>
    <t>Rogers Athletic Company</t>
  </si>
  <si>
    <t>Rolijo Inc</t>
  </si>
  <si>
    <t>RS Commercial Construction</t>
  </si>
  <si>
    <t>Satarii Inc</t>
  </si>
  <si>
    <t>Scandinavian Spaces</t>
  </si>
  <si>
    <t>Scenic Hill Solar</t>
  </si>
  <si>
    <t>Sideline Interactive LLC</t>
  </si>
  <si>
    <t>Snyder Environmental</t>
  </si>
  <si>
    <t>SonicWall</t>
  </si>
  <si>
    <t>Spacestor Inc</t>
  </si>
  <si>
    <t>SPEED STACKS INC</t>
  </si>
  <si>
    <t>Spruce Technology Inc</t>
  </si>
  <si>
    <t>Strictly Technology LLC</t>
  </si>
  <si>
    <t>Sweetwater Sound Inc</t>
  </si>
  <si>
    <t>System Five</t>
  </si>
  <si>
    <t>TechTerra Education</t>
  </si>
  <si>
    <t>Tekgration LLC</t>
  </si>
  <si>
    <t>TELEPRO COMMUNICATIONS</t>
  </si>
  <si>
    <t>Texas Lighting LLC</t>
  </si>
  <si>
    <t>TJs Professional Painting and Construction LLC</t>
  </si>
  <si>
    <t>TMG Contracting LLC</t>
  </si>
  <si>
    <t>Turf Alliance LLC</t>
  </si>
  <si>
    <t>Unified ConneXions</t>
  </si>
  <si>
    <t>Vertex Roofing LLC</t>
  </si>
  <si>
    <t>VIA Technology LLC</t>
  </si>
  <si>
    <t>Vibra Whirl Sports</t>
  </si>
  <si>
    <t>VIG Solutions Inc</t>
  </si>
  <si>
    <t>Vivacity Tech PBC</t>
  </si>
  <si>
    <t>Wayfair Supply Wayfaircom</t>
  </si>
  <si>
    <t>Worldwide Power Products LLC</t>
  </si>
  <si>
    <t>Zenith Roofing Services LLC</t>
  </si>
  <si>
    <t>1516-029-2022C</t>
  </si>
  <si>
    <t>20-040</t>
  </si>
  <si>
    <t>Field Dots.com</t>
  </si>
  <si>
    <t>2019-560A</t>
  </si>
  <si>
    <t>Fine Arts</t>
  </si>
  <si>
    <t>EZ Flex Sports Mats</t>
  </si>
  <si>
    <t>2019-555B</t>
  </si>
  <si>
    <t>Amplio Speech</t>
  </si>
  <si>
    <t>19-20-01</t>
  </si>
  <si>
    <t>Aloe Software Group</t>
  </si>
  <si>
    <t>Professional Services</t>
  </si>
  <si>
    <t>C2018-01B</t>
  </si>
  <si>
    <t xml:space="preserve">Instructional Aids and Materials </t>
  </si>
  <si>
    <t>Nessy Learning</t>
  </si>
  <si>
    <t>Curriculum &amp; Instruction Software, supplies and Services</t>
  </si>
  <si>
    <t>002-2020-009</t>
  </si>
  <si>
    <t>2018-07</t>
  </si>
  <si>
    <t>Graphics Solutions Group</t>
  </si>
  <si>
    <t>Facilities and Vehicle Services and Supplies (non Construction)</t>
  </si>
  <si>
    <t>Newsela</t>
  </si>
  <si>
    <t>2612-19</t>
  </si>
  <si>
    <t>Interquest Detection Canines K-9</t>
  </si>
  <si>
    <t>EPCNT Crowley ISD</t>
  </si>
  <si>
    <t xml:space="preserve">Canine Services-Retail Providers </t>
  </si>
  <si>
    <t>Dallas Strings</t>
  </si>
  <si>
    <t>Clever Items</t>
  </si>
  <si>
    <t>DFW Impression</t>
  </si>
  <si>
    <t>MGM Printing Services Inc</t>
  </si>
  <si>
    <t>Grounds Maintenance Equipment, Irrigation Parts, Supplies and Installations</t>
  </si>
  <si>
    <t>AED123</t>
  </si>
  <si>
    <t>Consolidated Traffic Controls, Inc.</t>
  </si>
  <si>
    <t>Custom Products Corporation</t>
  </si>
  <si>
    <t>Frog Street Press, LLC</t>
  </si>
  <si>
    <t>K&amp;K Systems, Inc.</t>
  </si>
  <si>
    <t>Languages Translation Services</t>
  </si>
  <si>
    <t>RC Mowers</t>
  </si>
  <si>
    <t>Scag Power Equipment</t>
  </si>
  <si>
    <t>The Penworthy Company, LLC</t>
  </si>
  <si>
    <t>The Slide Experts, Inc.</t>
  </si>
  <si>
    <t>The Tree House, Inc.</t>
  </si>
  <si>
    <t>Branded 1st</t>
  </si>
  <si>
    <t>Misc Services and Supplies</t>
  </si>
  <si>
    <t>Tumbleweed/Tumblebooks</t>
  </si>
  <si>
    <t>1516-029-2022 A</t>
  </si>
  <si>
    <t>Sound Productions</t>
  </si>
  <si>
    <t>2020 May 61</t>
  </si>
  <si>
    <t>Psychological Assessment Resources (PAR)</t>
  </si>
  <si>
    <t>U.S. School Supply</t>
  </si>
  <si>
    <t>2019-2024</t>
  </si>
  <si>
    <t>Technology Products and Services</t>
  </si>
  <si>
    <t>2018-551B</t>
  </si>
  <si>
    <t>20-45-737</t>
  </si>
  <si>
    <t>Groggy Dog Sportswear &amp; Graphics</t>
  </si>
  <si>
    <t>DFW Impressions</t>
  </si>
  <si>
    <t>22nd Century Technologies, Inc.</t>
  </si>
  <si>
    <t>Risk Preparedness and Claims Recovery Services</t>
  </si>
  <si>
    <t>Furniture, Installation and Related Services</t>
  </si>
  <si>
    <t>Agile Mind</t>
  </si>
  <si>
    <t>Educational Software Solutions and Services</t>
  </si>
  <si>
    <t>Job Order Contracting Services</t>
  </si>
  <si>
    <t>Systemwide Flooring</t>
  </si>
  <si>
    <t>2020002146</t>
  </si>
  <si>
    <t>04/14/2025</t>
  </si>
  <si>
    <t>10/31/2023</t>
  </si>
  <si>
    <t>09/30/2023</t>
  </si>
  <si>
    <t>12/31/2026</t>
  </si>
  <si>
    <t>DLT Solutions (Amazon Web Services)</t>
  </si>
  <si>
    <t>DLT Solutions (Oracle)</t>
  </si>
  <si>
    <t>180233-001</t>
  </si>
  <si>
    <t>11/30/2023</t>
  </si>
  <si>
    <t>Furniture, Installation and Related Products &amp; Services</t>
  </si>
  <si>
    <t>06/30/2023</t>
  </si>
  <si>
    <t>FedEx</t>
  </si>
  <si>
    <t>Expedited Mail, Small Ground Freight, Related Products and Services</t>
  </si>
  <si>
    <t>2020.002169</t>
  </si>
  <si>
    <t>Haworth</t>
  </si>
  <si>
    <t>2020000606</t>
  </si>
  <si>
    <t>Herman Miller</t>
  </si>
  <si>
    <t>2020000622</t>
  </si>
  <si>
    <t>Office Furniture</t>
  </si>
  <si>
    <t>2019.001890</t>
  </si>
  <si>
    <t>Hi-Line Electric</t>
  </si>
  <si>
    <t>2020002145</t>
  </si>
  <si>
    <t>JSI</t>
  </si>
  <si>
    <t>2019.001896</t>
  </si>
  <si>
    <t>Knoll</t>
  </si>
  <si>
    <t>11/30/2024</t>
  </si>
  <si>
    <t>18220 and 18221</t>
  </si>
  <si>
    <t>2020002148</t>
  </si>
  <si>
    <t>McGriff</t>
  </si>
  <si>
    <t>12/03/2028</t>
  </si>
  <si>
    <t>Michaels Stores, Inc.</t>
  </si>
  <si>
    <t>Arts, Crafts, Framing, and Related Services</t>
  </si>
  <si>
    <t>20-SEH-20</t>
  </si>
  <si>
    <t>Milliken</t>
  </si>
  <si>
    <t>2020002150</t>
  </si>
  <si>
    <t>2020002149</t>
  </si>
  <si>
    <t>180233-002</t>
  </si>
  <si>
    <t>Janitorial and Sanitation Supplies, Equipment, and Related Services</t>
  </si>
  <si>
    <t>202329-01</t>
  </si>
  <si>
    <t>Network/Waxie Janitorial Supplies &amp; Equipment</t>
  </si>
  <si>
    <t>2020002301</t>
  </si>
  <si>
    <t>04/26/2027</t>
  </si>
  <si>
    <t>Janitorial Supplies &amp; Equipment</t>
  </si>
  <si>
    <t>2020002300</t>
  </si>
  <si>
    <t>Petroleum Traders Corporation</t>
  </si>
  <si>
    <t>K-12 Food Products and Distribution</t>
  </si>
  <si>
    <t>Food Distribution Services and Products</t>
  </si>
  <si>
    <t>2020002144</t>
  </si>
  <si>
    <t>18-6320</t>
  </si>
  <si>
    <t>2019.001899</t>
  </si>
  <si>
    <t>2020002143</t>
  </si>
  <si>
    <t>2020000610</t>
  </si>
  <si>
    <t>The Chariot Group, Inc.</t>
  </si>
  <si>
    <t>Online Marketplace - Technology Category</t>
  </si>
  <si>
    <t>MA3460</t>
  </si>
  <si>
    <t>05/10/2025</t>
  </si>
  <si>
    <t>170009</t>
  </si>
  <si>
    <t>02/28/2025</t>
  </si>
  <si>
    <t>2020002299</t>
  </si>
  <si>
    <t>05/31/2027</t>
  </si>
  <si>
    <t>Traffic &amp; Parking Control Co., Inc. (TAPCO)</t>
  </si>
  <si>
    <t>Traffic Control Products and Related Products and Solutions</t>
  </si>
  <si>
    <t>12/03/2023</t>
  </si>
  <si>
    <t>Uniglobe Travel Designers</t>
  </si>
  <si>
    <t>WillScot</t>
  </si>
  <si>
    <t>CNR01504</t>
  </si>
  <si>
    <t>05-36</t>
  </si>
  <si>
    <t>05-42</t>
  </si>
  <si>
    <t>02-75</t>
  </si>
  <si>
    <t>Seesaw</t>
  </si>
  <si>
    <t>18-09</t>
  </si>
  <si>
    <t>Instructional</t>
  </si>
  <si>
    <t>2002-04</t>
  </si>
  <si>
    <t>Metal Dectectors and Related</t>
  </si>
  <si>
    <t>20-43-914</t>
  </si>
  <si>
    <t>Elevator,Escalator,&amp;Moving Walkway, New Installation, Upgrades, Mtn. &amp;Services</t>
  </si>
  <si>
    <t>Sherwin Williams Company</t>
  </si>
  <si>
    <t>Staples Contract &amp; Commercial Inc.(TX HUB Partners available)</t>
  </si>
  <si>
    <t>Lab Equip, Instruments, Access0ries,Supplies &amp; Maintenance</t>
  </si>
  <si>
    <t>Athletic Equipment, Supplies, Uniforms and Related- .</t>
  </si>
  <si>
    <t>Bedford, Freeman &amp; Worth Publishing Group, LLC (Macmillan Holdings LLC)</t>
  </si>
  <si>
    <t>Beyond Play LLC (Beyond Play)</t>
  </si>
  <si>
    <t>Blick Art Materials (Blick Art Materials LLC)</t>
  </si>
  <si>
    <t>Capstone (Coughlan Companies LLC)</t>
  </si>
  <si>
    <t>Character Development and Leadership LLC</t>
  </si>
  <si>
    <t>Empowering Writers, LLC</t>
  </si>
  <si>
    <t>Hiperware Labs Inc</t>
  </si>
  <si>
    <t>Learning Zone (Kimco Educational Products Inc)</t>
  </si>
  <si>
    <t>MathWarm-Ups.com (Baker &amp; Petsche Publishing LLC)</t>
  </si>
  <si>
    <t>Open Up Resources</t>
  </si>
  <si>
    <t>Richard C. Owen Publishers, Inc.</t>
  </si>
  <si>
    <t>Sweet Pipes (BRBM Publishing LLC)</t>
  </si>
  <si>
    <t>Teachers Discovery Inc (American Eagle Inc.)</t>
  </si>
  <si>
    <t>Teaching Strategies, LLC (UTJ Holdco, Inc.)</t>
  </si>
  <si>
    <t>The School Planner Company (Mimeo.com Inc)</t>
  </si>
  <si>
    <t>Think Big Learning</t>
  </si>
  <si>
    <t>Wood Etc. Co. (Anna Walther)</t>
  </si>
  <si>
    <t>Youthlight, Inc</t>
  </si>
  <si>
    <t>Party Bowl (Border Tobacco Co. Inc.)</t>
  </si>
  <si>
    <t>Binyod, LLC</t>
  </si>
  <si>
    <t>C.L. North Company (Keltic Inc.)</t>
  </si>
  <si>
    <t>Cleaver Brooks Sales and Service, Inc.</t>
  </si>
  <si>
    <t>SWIFCO (Southwestern Industrial Fasteners)</t>
  </si>
  <si>
    <t>Sun Travel Inc.</t>
  </si>
  <si>
    <t>Rose Costumes</t>
  </si>
  <si>
    <t>2606-19</t>
  </si>
  <si>
    <t>Rightway</t>
  </si>
  <si>
    <t>Floor Mats</t>
  </si>
  <si>
    <t>1819.03-006</t>
  </si>
  <si>
    <t>Ultimate Drill Book (Luke Gall)</t>
  </si>
  <si>
    <t>1819-020-2024</t>
  </si>
  <si>
    <t>National Restaurant Association (ServSafe)</t>
  </si>
  <si>
    <t>Awards, trohpies, promotional supplies</t>
  </si>
  <si>
    <t>ProSource Specialties</t>
  </si>
  <si>
    <t>Theatrical and Fine Arts</t>
  </si>
  <si>
    <t>972-871-0551</t>
  </si>
  <si>
    <t>mchambers@groggydogonline.com</t>
  </si>
  <si>
    <t>Carol Collier</t>
  </si>
  <si>
    <t>carol.graphicwear@gmail.com</t>
  </si>
  <si>
    <t>469-236-3437</t>
  </si>
  <si>
    <t>Instructional Aids</t>
  </si>
  <si>
    <t>Propel Education Strategies, Inc. DBA Applied Practice</t>
  </si>
  <si>
    <t>2020-02</t>
  </si>
  <si>
    <t>Math GPS, LLC</t>
  </si>
  <si>
    <t>Tennis Outlet, Inc</t>
  </si>
  <si>
    <t>CTE Supplies/Materials</t>
  </si>
  <si>
    <t>Alamo Music Center, Inc.</t>
  </si>
  <si>
    <t>World Book, Inc.</t>
  </si>
  <si>
    <t>Transportation</t>
  </si>
  <si>
    <t>2020-03</t>
  </si>
  <si>
    <t>Educational Enterprises Recording Co dba Deborah Talley</t>
  </si>
  <si>
    <t>Continental Battery Co</t>
  </si>
  <si>
    <t>19-0604</t>
  </si>
  <si>
    <t>EPCNT Azle ISD</t>
  </si>
  <si>
    <t>1819-026-2024</t>
  </si>
  <si>
    <t>Tree Trimming</t>
  </si>
  <si>
    <t>First Financial Administrators, Inc.</t>
  </si>
  <si>
    <t>H&amp;H Music/Brook Mays Music</t>
  </si>
  <si>
    <t>Rethink Autism, Inc.</t>
  </si>
  <si>
    <t>Texas Music Festivals Enterprise, Inc</t>
  </si>
  <si>
    <t>Crabtree Publishing Co</t>
  </si>
  <si>
    <t>Whiz Q Stone</t>
  </si>
  <si>
    <t>13-072D</t>
  </si>
  <si>
    <t>18-06-01</t>
  </si>
  <si>
    <t>Big Wheels Body Shop</t>
  </si>
  <si>
    <t>652-2019-05-23</t>
  </si>
  <si>
    <t>Facilities &amp; Vehicle Services and Supplies</t>
  </si>
  <si>
    <t>Assured Mechanical Solution</t>
  </si>
  <si>
    <t>CMS Mechanical Services</t>
  </si>
  <si>
    <t>HVAC Parts, Equipment and Related Service Accessories</t>
  </si>
  <si>
    <t>20-55-914</t>
  </si>
  <si>
    <t>Deaf Action Center</t>
  </si>
  <si>
    <t>20-05-25</t>
  </si>
  <si>
    <t>Region 11</t>
  </si>
  <si>
    <t>Professional Development &amp; Educational Services (Speakers, Consultants, Translators)</t>
  </si>
  <si>
    <t>Pest Control Management</t>
  </si>
  <si>
    <t>Musical Instruments, Equipment, Supplies, and Repair</t>
  </si>
  <si>
    <t>Bocal Majority Bassoon Camp, LLC</t>
  </si>
  <si>
    <t>Branded Pest Defense LLC</t>
  </si>
  <si>
    <t>Mobile Command, Emergency Management and Bio-Terrorist Vehicles</t>
  </si>
  <si>
    <t>David's Instrument Repair</t>
  </si>
  <si>
    <t>Election Systems &amp; Software, LLC</t>
  </si>
  <si>
    <t>Election Voting Systems Equipment &amp; Supplies</t>
  </si>
  <si>
    <t>Guitar Center Stores, Inc.</t>
  </si>
  <si>
    <t>LDV, Inc.</t>
  </si>
  <si>
    <t>Luck's Music Library</t>
  </si>
  <si>
    <t>Sam Gibbs Music</t>
  </si>
  <si>
    <t>Steinway Piano Gallery</t>
  </si>
  <si>
    <t>Tarpley Music Company, Inc.</t>
  </si>
  <si>
    <t>The Bandwagon Music Store &amp; Repair</t>
  </si>
  <si>
    <t>Woodwind &amp; Brasswind, Inc.</t>
  </si>
  <si>
    <t>All Points Communications, Inc dba Advantage Communications</t>
  </si>
  <si>
    <t>Fastsigns - Arlington</t>
  </si>
  <si>
    <t>20-01</t>
  </si>
  <si>
    <t>Signs, MRO Supplies</t>
  </si>
  <si>
    <t xml:space="preserve">Broad Reach Books </t>
  </si>
  <si>
    <t>2019 JAN 27</t>
  </si>
  <si>
    <t>Music First (Music Sales Digital Services)</t>
  </si>
  <si>
    <t>PowerSchool Group LLC</t>
  </si>
  <si>
    <t>2008-13</t>
  </si>
  <si>
    <t>Breezin Thru Inc</t>
  </si>
  <si>
    <t>y</t>
  </si>
  <si>
    <t>Alphagraphics</t>
  </si>
  <si>
    <t>Misc Services</t>
  </si>
  <si>
    <t>SP Controls</t>
  </si>
  <si>
    <t>Equipment Rentals and Service</t>
  </si>
  <si>
    <t>19-123</t>
  </si>
  <si>
    <t>Formal Fashions</t>
  </si>
  <si>
    <t>2019-560</t>
  </si>
  <si>
    <t>02-82</t>
  </si>
  <si>
    <t>02-90</t>
  </si>
  <si>
    <t>01-97</t>
  </si>
  <si>
    <t>02-93</t>
  </si>
  <si>
    <t>Global Solutions Group, Inc.</t>
  </si>
  <si>
    <t>Starpoint Global Services (Starpoint, Inc.)</t>
  </si>
  <si>
    <t>Electric Supply Source (SS Electric)</t>
  </si>
  <si>
    <t>JSR Construction &amp; Remodeling LLC (Jesus Rodriguez)</t>
  </si>
  <si>
    <t>Southwest Auto Glass, Inc.</t>
  </si>
  <si>
    <t>091620-GGI</t>
  </si>
  <si>
    <t>CNR01510</t>
  </si>
  <si>
    <t>19-20-06</t>
  </si>
  <si>
    <t>Oaktree Products</t>
  </si>
  <si>
    <t>2019-045</t>
  </si>
  <si>
    <t>Hearing Imparied Products</t>
  </si>
  <si>
    <t>2003-06</t>
  </si>
  <si>
    <t>Fine Arts Supplies, Services and Equipment</t>
  </si>
  <si>
    <t>Committee for Children</t>
  </si>
  <si>
    <t>Rochester 100</t>
  </si>
  <si>
    <t>1920-011-2025</t>
  </si>
  <si>
    <t>Core Essential Values</t>
  </si>
  <si>
    <t xml:space="preserve">Instructional Supplies </t>
  </si>
  <si>
    <t>2674-20</t>
  </si>
  <si>
    <t>Aves Audio Visual System</t>
  </si>
  <si>
    <t>Bocal Majority Bassoon Camp</t>
  </si>
  <si>
    <t>Carolyn Nussbaum Music Co</t>
  </si>
  <si>
    <t>Delgado Guitars</t>
  </si>
  <si>
    <t>Denton Big Brass/Wessex Texas (Texas Big Brass)</t>
  </si>
  <si>
    <t>Engel &amp; Sons Violin Shop</t>
  </si>
  <si>
    <t>Flash Visual Media (Bluestem Ingregated)</t>
  </si>
  <si>
    <t>La Hacienda Musica</t>
  </si>
  <si>
    <t>Lone Star Percussion (ZNK Partners)</t>
  </si>
  <si>
    <t>Melhart Music Center (Jim Melhart Piano &amp; Organ Co)</t>
  </si>
  <si>
    <t>Moe Blkelchner Music Dist</t>
  </si>
  <si>
    <t>Penders Music (Betrold Enterprises)</t>
  </si>
  <si>
    <t>Midwest Musical Imports (MSA Music Inc)</t>
  </si>
  <si>
    <t>Peripole</t>
  </si>
  <si>
    <t>Professional Instrument Repair</t>
  </si>
  <si>
    <t>SHAR Products Co</t>
  </si>
  <si>
    <t>Taylor Music</t>
  </si>
  <si>
    <t>Washington Music Center (Washington Music Sales Center)</t>
  </si>
  <si>
    <t>Classwork Co dba Classkick</t>
  </si>
  <si>
    <t>Online Delivery  Services</t>
  </si>
  <si>
    <t>Encore Data Products</t>
  </si>
  <si>
    <t>MindRise Learning</t>
  </si>
  <si>
    <t>Perfection Learning</t>
  </si>
  <si>
    <t>OTC Direct Inc dba Oriental Trading Company and MindWare</t>
  </si>
  <si>
    <t>Quill LLC</t>
  </si>
  <si>
    <t>RockGuard AutoGlass LLC</t>
  </si>
  <si>
    <t>09-08</t>
  </si>
  <si>
    <t>Rockler Woodworking and Hardward</t>
  </si>
  <si>
    <t>CTE Instructional Materials</t>
  </si>
  <si>
    <t>Teachers Pay Teachers</t>
  </si>
  <si>
    <t>Instructional Classroom Supplies, Services and Equipment</t>
  </si>
  <si>
    <t>Notable (Kami App)</t>
  </si>
  <si>
    <t>2021-J07-03</t>
  </si>
  <si>
    <t>2-3 Graphics LLC</t>
  </si>
  <si>
    <t>AwardsByWilson.com</t>
  </si>
  <si>
    <t>Balfour Northeast Texas</t>
  </si>
  <si>
    <t>Branded1st.com</t>
  </si>
  <si>
    <t>Carousel Publishing, LLC</t>
  </si>
  <si>
    <t>Casteel &amp; Associates, Inc.</t>
  </si>
  <si>
    <t>Champion Teamwear (It's Greek To Me, Inc)</t>
  </si>
  <si>
    <t>Creative Graphics (Chilleay)</t>
  </si>
  <si>
    <t>Dallas ISD Graphics Dept</t>
  </si>
  <si>
    <t>Ecoimprint</t>
  </si>
  <si>
    <t>EM Enterprises DBA Ink It Printing</t>
  </si>
  <si>
    <t>Five Star Printing</t>
  </si>
  <si>
    <t>Fourth Wall LLC (Theatre House)</t>
  </si>
  <si>
    <t>FR Girls of Texas</t>
  </si>
  <si>
    <t>Groggy Dog (Groggy Dog Sportswear &amp; Graphic Design, LLC)</t>
  </si>
  <si>
    <t>HDL ENTERPRISES</t>
  </si>
  <si>
    <t>Imagination Branding (Imagination Specialties)</t>
  </si>
  <si>
    <t>INSTANT IMPRINTS WEST PLANO</t>
  </si>
  <si>
    <t>J Brandt Recognition, Ltd</t>
  </si>
  <si>
    <t>Jarvis Press</t>
  </si>
  <si>
    <t>Knock-Out Specialties Inc.</t>
  </si>
  <si>
    <t>LoveYourLunchroom.com (Tacey LLC)</t>
  </si>
  <si>
    <t>MTM Recognition d/b/a Jostens Awards</t>
  </si>
  <si>
    <t>PADDLE TRAMPS MFG CO (Thomas Kenneth Abraham)</t>
  </si>
  <si>
    <t>Print Headquarters, LLC</t>
  </si>
  <si>
    <t>Print Tyme Printing &amp; Graphics (Kellar Graphics Inc.)</t>
  </si>
  <si>
    <t>Proforma Horizon Total Source (Horizon Total Source, Inc.)</t>
  </si>
  <si>
    <t>Promotional Marketplace</t>
  </si>
  <si>
    <t>Promotit Promotions LLC</t>
  </si>
  <si>
    <t>Renfro Industries</t>
  </si>
  <si>
    <t>Selections Promotional Products</t>
  </si>
  <si>
    <t>Sew Much Fun</t>
  </si>
  <si>
    <t>Taylor Publishing dba Balfour</t>
  </si>
  <si>
    <t>The Voom Group</t>
  </si>
  <si>
    <t>V.M. GRAPHIC PACKAGING &amp; SAFETY PRODUCTS</t>
  </si>
  <si>
    <t>EPCNT Terrell ISD</t>
  </si>
  <si>
    <t>2020-04</t>
  </si>
  <si>
    <t>2 THE POINT TEE'S AND MORE</t>
  </si>
  <si>
    <t>A Wish Come True, LP</t>
  </si>
  <si>
    <t>Anchor Printing (Silent Eagle Corp)</t>
  </si>
  <si>
    <t>Anchorage Medical Equipment &amp; Supplies, LLC  DBA Anchorage Unlimited</t>
  </si>
  <si>
    <t>Astro Apparel &amp; Uniforms LLC</t>
  </si>
  <si>
    <t>Barefoot (C&amp;G Sporting Goods)</t>
  </si>
  <si>
    <t>Cheerleading Company, Inc</t>
  </si>
  <si>
    <t>Coastal Enterprises (Joy Products of California, Inc.)</t>
  </si>
  <si>
    <t>Custom Design</t>
  </si>
  <si>
    <t>Dance Sophisticates</t>
  </si>
  <si>
    <t>DeMoulin Brothers &amp; Company</t>
  </si>
  <si>
    <t>Dozy Doats Totes (Jenkins)</t>
  </si>
  <si>
    <t>EmbroidMe</t>
  </si>
  <si>
    <t>Floyette Originals</t>
  </si>
  <si>
    <t>Fred J. Miller Inc.</t>
  </si>
  <si>
    <t>FYM Creations (Free Your Mind Creation Studios)</t>
  </si>
  <si>
    <t>GA advertising (Fidelfo Lozano Jr)</t>
  </si>
  <si>
    <t>Gandy Ink (G &amp; G Investments)</t>
  </si>
  <si>
    <t>Intermedia (Stage Accents)</t>
  </si>
  <si>
    <t>KicKnDesigns LLC</t>
  </si>
  <si>
    <t>Knockout Sportswear (Knockout Sportswear.com LLC)</t>
  </si>
  <si>
    <t>Riddell (Riddell/All American Sports Corp.)</t>
  </si>
  <si>
    <t>Rose Costumes (Gypsy Queen, LLC)</t>
  </si>
  <si>
    <t>Team Go Figure (Single Piece Apparel)</t>
  </si>
  <si>
    <t>Apparel, T Shirts, Spirit Wear, Costumes and Uniforms</t>
  </si>
  <si>
    <t>Academic Superstore</t>
  </si>
  <si>
    <t>ALERT SERVICES, INC.</t>
  </si>
  <si>
    <t>All About Animals, LLC</t>
  </si>
  <si>
    <t>AMPLYUS</t>
  </si>
  <si>
    <t>Anatomage Inc.</t>
  </si>
  <si>
    <t xml:space="preserve">Anchorage Medical Equipment &amp; </t>
  </si>
  <si>
    <t>Audio Resource Group, Inc</t>
  </si>
  <si>
    <t>AVANTI ENTERPRISES INC.</t>
  </si>
  <si>
    <t>CESCO, Inc.</t>
  </si>
  <si>
    <t>Cirkled In</t>
  </si>
  <si>
    <t>Coastal Welding Supply, Inc.</t>
  </si>
  <si>
    <t>College Guidance Consultants</t>
  </si>
  <si>
    <t>Concote dba Insulfab</t>
  </si>
  <si>
    <t>CookLearnGrow</t>
  </si>
  <si>
    <t>Darvid, Inc DBA Security Solut</t>
  </si>
  <si>
    <t>DATA PROJECTIONS, INC</t>
  </si>
  <si>
    <t>Excel RC</t>
  </si>
  <si>
    <t>Exercise Buddy, LLC</t>
  </si>
  <si>
    <t>GTS Technology Solutions, Inc</t>
  </si>
  <si>
    <t>Holt Anatomical, Inc.</t>
  </si>
  <si>
    <t xml:space="preserve">IDSC Holdings LLC dba Snap-on </t>
  </si>
  <si>
    <t>Industrial Communications</t>
  </si>
  <si>
    <t>Jet City Device Repair</t>
  </si>
  <si>
    <t>KAMICO Instructional Media, In</t>
  </si>
  <si>
    <t>Knowledge Matters, Inc.</t>
  </si>
  <si>
    <t xml:space="preserve">Knowsys Educational Services, </t>
  </si>
  <si>
    <t>LAKESHORE LEARNING MATERIALS</t>
  </si>
  <si>
    <t>LoganTech</t>
  </si>
  <si>
    <t>Marianna Industries, Inc</t>
  </si>
  <si>
    <t>Maxi Aids Inc</t>
  </si>
  <si>
    <t>METAL SUPERMARKETS - DALLAS</t>
  </si>
  <si>
    <t>MIDWEST TECHNOLOGY PRODUCTS</t>
  </si>
  <si>
    <t>ONE WAY EDUCATION, LLC</t>
  </si>
  <si>
    <t>PIKES PEAK OF DALLAS</t>
  </si>
  <si>
    <t>PopSmart Technologies, LLC</t>
  </si>
  <si>
    <t>Premier Systems Inc</t>
  </si>
  <si>
    <t>Reveal Medical</t>
  </si>
  <si>
    <t>school health corporation</t>
  </si>
  <si>
    <t>Security Data Supply of Dallas</t>
  </si>
  <si>
    <t>Sphero, Inc.</t>
  </si>
  <si>
    <t>Tarpley Music Company, Inc</t>
  </si>
  <si>
    <t xml:space="preserve">Technical Laboratory Systems, </t>
  </si>
  <si>
    <t>TPS Publishing, Inc.</t>
  </si>
  <si>
    <t>Travelvax _ Vaxanation</t>
  </si>
  <si>
    <t>White Rock Cybersecurity</t>
  </si>
  <si>
    <t>YourNewSchool</t>
  </si>
  <si>
    <t>Instrucitonal Supplies, Equipment and Services</t>
  </si>
  <si>
    <t>DCI Auto Glass</t>
  </si>
  <si>
    <t>Essential Education</t>
  </si>
  <si>
    <t>15-129A</t>
  </si>
  <si>
    <t>J.W. Pepper &amp; Sons</t>
  </si>
  <si>
    <t>01-104</t>
  </si>
  <si>
    <t>Southwest Emblem Company</t>
  </si>
  <si>
    <t>2019-555A</t>
  </si>
  <si>
    <t>ARC Document Solutions</t>
  </si>
  <si>
    <t>Arnold Oil Company</t>
  </si>
  <si>
    <t>Buck's Wheel &amp; Equipment Co.</t>
  </si>
  <si>
    <t>C.C. Battery Co. Inc.</t>
  </si>
  <si>
    <t>H&amp;G Systems, L.P.</t>
  </si>
  <si>
    <t>InterClean Equipment, LLC</t>
  </si>
  <si>
    <t>Ken Parker Service, Inc.</t>
  </si>
  <si>
    <t>Mac Haik Ford Lincoln</t>
  </si>
  <si>
    <t>Plastix Plus, LLC</t>
  </si>
  <si>
    <t>R.E.C. Industries, Inc.</t>
  </si>
  <si>
    <t>Rotex Truck Center, Inc.</t>
  </si>
  <si>
    <t>Roy C. Garrett, Inc.</t>
  </si>
  <si>
    <t>S &amp; S HVAC Equipment</t>
  </si>
  <si>
    <t>Southwest International Trucks (School Buses)</t>
  </si>
  <si>
    <t>Terra Cooling</t>
  </si>
  <si>
    <t>West Texas Air Conditioning and Heating Inc.</t>
  </si>
  <si>
    <t>Automotive Parts, Fluids, Maintenance and Equipment</t>
  </si>
  <si>
    <t>Underground Utility Location Services</t>
  </si>
  <si>
    <t>Waste Management of Texas, Inc.</t>
  </si>
  <si>
    <t>Tops Tire &amp; Wheel (Vidal Enterprises Inc.)</t>
  </si>
  <si>
    <t>Express Employment Professionals (Eddie Lee's Kovert Staffing)</t>
  </si>
  <si>
    <t>Footsteps2Brilliance, Inc.</t>
  </si>
  <si>
    <t>Global Sales and Services Inc.</t>
  </si>
  <si>
    <t>Green Light Group Tours (Grand Fund, Inc.)</t>
  </si>
  <si>
    <t>Houston Education Leadership Partners (Houston Education Leadership Partners, LLC)</t>
  </si>
  <si>
    <t>The Outsource Connection</t>
  </si>
  <si>
    <t>ChemGiant, LLC</t>
  </si>
  <si>
    <t>SpecialNeedsWare, Inc DBA ONEder</t>
  </si>
  <si>
    <t>Ascend Education (KMB of Shreveport, LLC)</t>
  </si>
  <si>
    <t>vCloud Tech Inc.</t>
  </si>
  <si>
    <t>CNR01511</t>
  </si>
  <si>
    <t>CNR01387</t>
  </si>
  <si>
    <t>TriMark</t>
  </si>
  <si>
    <t>Aries Building Systems</t>
  </si>
  <si>
    <t>Modular Buildings and related services</t>
  </si>
  <si>
    <t>CNR01523</t>
  </si>
  <si>
    <t>Battires, bulbs</t>
  </si>
  <si>
    <t>CNR01505</t>
  </si>
  <si>
    <t>321 Insight</t>
  </si>
  <si>
    <t>AIMCO Equipment Company LLC</t>
  </si>
  <si>
    <t>ALINEDS LLC</t>
  </si>
  <si>
    <t>All Printing</t>
  </si>
  <si>
    <t>ALTEX ELECTRONICS LTD</t>
  </si>
  <si>
    <t>Altor Safety LLC</t>
  </si>
  <si>
    <t>American Surveillance Co</t>
  </si>
  <si>
    <t>American Unit Inc</t>
  </si>
  <si>
    <t>Amro Music Stores Inc</t>
  </si>
  <si>
    <t>Apperson Inc</t>
  </si>
  <si>
    <t>ARIES BUILDING SYSTEMS LLC</t>
  </si>
  <si>
    <t>Auto Chlor Services LLC</t>
  </si>
  <si>
    <t>Bansar Technologies Inc</t>
  </si>
  <si>
    <t>Brazos Media Technologies LLC</t>
  </si>
  <si>
    <t>Build With Robots</t>
  </si>
  <si>
    <t>Business and Financial Management Solutions LLC</t>
  </si>
  <si>
    <t>BuzzClan LLC</t>
  </si>
  <si>
    <t>Capital Filtrations Inc</t>
  </si>
  <si>
    <t>Centric Mechanical Services LLC</t>
  </si>
  <si>
    <t>Champion Track and Turf Repair</t>
  </si>
  <si>
    <t>Clear Energy</t>
  </si>
  <si>
    <t>CMK Roofing Solutions</t>
  </si>
  <si>
    <t>CommScope Technologies LLC</t>
  </si>
  <si>
    <t>Computer Comforts Inc</t>
  </si>
  <si>
    <t>Covenant Communications</t>
  </si>
  <si>
    <t>Crabtree Publishing Company</t>
  </si>
  <si>
    <t>David K Young Consulting LLC</t>
  </si>
  <si>
    <t>Dealers Electrical supply</t>
  </si>
  <si>
    <t>DEEPKA IMPORT LLC</t>
  </si>
  <si>
    <t>Defined Learning</t>
  </si>
  <si>
    <t>DeltaWare Inc</t>
  </si>
  <si>
    <t>DGR Systems</t>
  </si>
  <si>
    <t>DiaMedical USA Equipment LLC</t>
  </si>
  <si>
    <t>Diligent Corporation</t>
  </si>
  <si>
    <t>Dos Hermanos Construction LLC</t>
  </si>
  <si>
    <t>Double First Medical LLC</t>
  </si>
  <si>
    <t>EAST TEXAS MACK SALES LLC</t>
  </si>
  <si>
    <t>Educational Service Solutions</t>
  </si>
  <si>
    <t>Footsteps2Brilliance Inc</t>
  </si>
  <si>
    <t>Foresight Services</t>
  </si>
  <si>
    <t>FRUHAUF UNIFORMS</t>
  </si>
  <si>
    <t>GLOBAL INDUSTRIAL</t>
  </si>
  <si>
    <t>GovConnection Inc</t>
  </si>
  <si>
    <t>Green Dream International LLC</t>
  </si>
  <si>
    <t>GREENSCAPES SIX LLC</t>
  </si>
  <si>
    <t>Hand Safety LLC</t>
  </si>
  <si>
    <t>Harrison Roofing Co Inc</t>
  </si>
  <si>
    <t>Hepacart Inc</t>
  </si>
  <si>
    <t>Hexagramm US LLC</t>
  </si>
  <si>
    <t>Hillyard Inc</t>
  </si>
  <si>
    <t>Houston Education Leadership Partners</t>
  </si>
  <si>
    <t>Infojini</t>
  </si>
  <si>
    <t>InfoSight Inc</t>
  </si>
  <si>
    <t>Innovate Audio Visual</t>
  </si>
  <si>
    <t>iSphere Innovation Partners LLC</t>
  </si>
  <si>
    <t>JAY S  STANLEY and ASSOCIATES INC</t>
  </si>
  <si>
    <t>KinderLab Robotics Inc</t>
  </si>
  <si>
    <t>KM International  LLC</t>
  </si>
  <si>
    <t>KNS LLC</t>
  </si>
  <si>
    <t>Kynetic Technologies LLC</t>
  </si>
  <si>
    <t>LECTORUM PUBLICATIONS INC</t>
  </si>
  <si>
    <t>LONESTAR ARMATURE LLC</t>
  </si>
  <si>
    <t>Lubbock Audio Visual Inc</t>
  </si>
  <si>
    <t>Luna Data Solutions Inc</t>
  </si>
  <si>
    <t>MARTCO MFG LLC</t>
  </si>
  <si>
    <t>MCA Communications Inc</t>
  </si>
  <si>
    <t>McKinstry Essention LLC</t>
  </si>
  <si>
    <t>Medical Illumination International Inc</t>
  </si>
  <si>
    <t>METCO Engineering Inc</t>
  </si>
  <si>
    <t>MyVRSpot LLC</t>
  </si>
  <si>
    <t>Plante and Moran PLLC</t>
  </si>
  <si>
    <t>PRECISION IMAGING</t>
  </si>
  <si>
    <t>Pro Chem Inc</t>
  </si>
  <si>
    <t>Read to Them</t>
  </si>
  <si>
    <t>RENOWORKS LLC</t>
  </si>
  <si>
    <t>Richard C Owen Publishers Inc</t>
  </si>
  <si>
    <t>RobotLAB Inc</t>
  </si>
  <si>
    <t>RoofConnect Logistics Inc</t>
  </si>
  <si>
    <t>SCG fields</t>
  </si>
  <si>
    <t>SCHOOL NURSE SUPPLY INC</t>
  </si>
  <si>
    <t>SERVPRO of Texarkana</t>
  </si>
  <si>
    <t>Smarter HR Solutions LLC</t>
  </si>
  <si>
    <t>Southern Aluminum Manufacturing Acquisition Inc</t>
  </si>
  <si>
    <t>Speech Corner</t>
  </si>
  <si>
    <t>SR Products</t>
  </si>
  <si>
    <t>SUPPLY STORE NOW LLC</t>
  </si>
  <si>
    <t>Supreme Fixture Company Inc</t>
  </si>
  <si>
    <t>Technical Laboratory Systems Inc</t>
  </si>
  <si>
    <t>TGE Resources Inc</t>
  </si>
  <si>
    <t>The Midtown Group</t>
  </si>
  <si>
    <t>The Pizzuto Group</t>
  </si>
  <si>
    <t>The Positive Program</t>
  </si>
  <si>
    <t>The ProMedia Group of Tampa Corp</t>
  </si>
  <si>
    <t>The Reading Warehouse Inc</t>
  </si>
  <si>
    <t>The Thrival Company</t>
  </si>
  <si>
    <t>Therapia Staffing</t>
  </si>
  <si>
    <t>TimeClock Plus LLC</t>
  </si>
  <si>
    <t>Triton Consulting Group</t>
  </si>
  <si>
    <t>True North Consulting Group LLC</t>
  </si>
  <si>
    <t>Unify Energy Solutions LLC</t>
  </si>
  <si>
    <t>UNX Industries Inc</t>
  </si>
  <si>
    <t>Uweport LLC</t>
  </si>
  <si>
    <t>Vista Higher Learning Inc</t>
  </si>
  <si>
    <t>VSC Fire and Security</t>
  </si>
  <si>
    <t>WaterSignal LLC</t>
  </si>
  <si>
    <t>Zonar Systems Inc</t>
  </si>
  <si>
    <t>Books, Library, and Educational Materials</t>
  </si>
  <si>
    <t>Vaping Sensors</t>
  </si>
  <si>
    <t>Tires and Associated Goods and Services</t>
  </si>
  <si>
    <t>Industrial and Facility Equipment, Chemicals, Supplies, and Services</t>
  </si>
  <si>
    <t>Audio Visual Equipment, Supplies, and Services</t>
  </si>
  <si>
    <t>Scoreboards and Services (JOC)</t>
  </si>
  <si>
    <t>Heavy Duty and Medium Duty Truck and Trailer Parts and Services</t>
  </si>
  <si>
    <t>Asbestos and other Hazardous Contaminant Abatement and Disposal Services (JOC)</t>
  </si>
  <si>
    <t>Renewable Energy and Solar Solutions and Services (JOC)</t>
  </si>
  <si>
    <t>Playground Equipment and Installation Services (JOC)</t>
  </si>
  <si>
    <t>Permanent Modular Buildings (JOC)</t>
  </si>
  <si>
    <t>Portable Modular Buildings (JOC)</t>
  </si>
  <si>
    <t>Energy and Water Efficiency Goods and Services JOC</t>
  </si>
  <si>
    <t>Electrical and Plumbing Supplies and Equipment</t>
  </si>
  <si>
    <t>Heavy Duty and Medium Duty Trucks and Trailers</t>
  </si>
  <si>
    <t>Sports Facility Lighting (JOC)</t>
  </si>
  <si>
    <t>Pipe Bursting (JOC)</t>
  </si>
  <si>
    <t>20-104</t>
  </si>
  <si>
    <t>Western BRW - Bosworth dba OVOL USA</t>
  </si>
  <si>
    <t>Case Construction</t>
  </si>
  <si>
    <t>Caterpillar Inc.</t>
  </si>
  <si>
    <t>ClearSpan</t>
  </si>
  <si>
    <t>Eppendorf</t>
  </si>
  <si>
    <t>Henderson</t>
  </si>
  <si>
    <t>John Deere</t>
  </si>
  <si>
    <t>Komatsu America</t>
  </si>
  <si>
    <t>Link-Belt Cranes</t>
  </si>
  <si>
    <t>Mack Trucks</t>
  </si>
  <si>
    <t>Nevco</t>
  </si>
  <si>
    <t>Rubb Building Systems</t>
  </si>
  <si>
    <t xml:space="preserve">Stafford-Smith </t>
  </si>
  <si>
    <t xml:space="preserve">Strategic Equipment </t>
  </si>
  <si>
    <t>Sunbelt Rentals</t>
  </si>
  <si>
    <t xml:space="preserve">Tyler Technologies </t>
  </si>
  <si>
    <t>WEX Bank</t>
  </si>
  <si>
    <t>Baker Distributing dba North Texas Ice Design</t>
  </si>
  <si>
    <t>Glowforge</t>
  </si>
  <si>
    <t>Summit K12 Holdings Inc</t>
  </si>
  <si>
    <t>TabletKiosk</t>
  </si>
  <si>
    <t>Maintenance, Operations, Custodial Supplies</t>
  </si>
  <si>
    <t>American Pride Paper &amp; Plastic</t>
  </si>
  <si>
    <t>Campbell Paper Co</t>
  </si>
  <si>
    <t>Central Poly-Bag Corp</t>
  </si>
  <si>
    <t>Chapa Son's Striping</t>
  </si>
  <si>
    <t>Climatec</t>
  </si>
  <si>
    <t>Communications Concepts</t>
  </si>
  <si>
    <t>Conserv Flag Co</t>
  </si>
  <si>
    <t>Dal-Worth Industries</t>
  </si>
  <si>
    <t>Dealers Electric Supply</t>
  </si>
  <si>
    <t>Ennis Oxygen</t>
  </si>
  <si>
    <t>Ewing Irrigation &amp; Landscape Supply</t>
  </si>
  <si>
    <t>Faucet Parts Store</t>
  </si>
  <si>
    <t>Insco Distributing</t>
  </si>
  <si>
    <t>Lewiston &amp; Sons LLC</t>
  </si>
  <si>
    <t>Logical Soulutions</t>
  </si>
  <si>
    <t>Lone Star Communications</t>
  </si>
  <si>
    <t>Max Pro Enterprises</t>
  </si>
  <si>
    <t>McMillian Movers</t>
  </si>
  <si>
    <t>Megahertz Technology</t>
  </si>
  <si>
    <t>National Wholesale Supply</t>
  </si>
  <si>
    <t>PBS of Texas</t>
  </si>
  <si>
    <t>Piper Weatherford Co</t>
  </si>
  <si>
    <t>Plumbmaster</t>
  </si>
  <si>
    <t>PPG Architectural Finishes</t>
  </si>
  <si>
    <t>Renfro Glass</t>
  </si>
  <si>
    <t>Richardson Saw &amp; Lawnmower</t>
  </si>
  <si>
    <t>U-Fix-It Parts</t>
  </si>
  <si>
    <t>Wesco Chemicals</t>
  </si>
  <si>
    <t>21-21-03</t>
  </si>
  <si>
    <t>202-JUL-63</t>
  </si>
  <si>
    <t>2020-07</t>
  </si>
  <si>
    <t>Print &amp; Sign Services, Supplies, Equipment and Repair</t>
  </si>
  <si>
    <t>1911-16</t>
  </si>
  <si>
    <t>Peerless Events and Tents</t>
  </si>
  <si>
    <t>Events and Tents</t>
  </si>
  <si>
    <t>Texas Veterinary Association</t>
  </si>
  <si>
    <t>Teacher Instructional/Classroom Supplies</t>
  </si>
  <si>
    <t>FastSigns of Dallas (Marvin D Love Fwy)</t>
  </si>
  <si>
    <t>Reliable Parts</t>
  </si>
  <si>
    <t>Appliance Parts</t>
  </si>
  <si>
    <t>17-06</t>
  </si>
  <si>
    <t>Library Books and Materials Catalog</t>
  </si>
  <si>
    <t>344-20</t>
  </si>
  <si>
    <t>Taylor's Rental Co.</t>
  </si>
  <si>
    <t>Alterman, Inc.</t>
  </si>
  <si>
    <t>Automation Integration</t>
  </si>
  <si>
    <t>C&amp;G Electric, Inc.</t>
  </si>
  <si>
    <t>Gillette Air Conditioning Co., Inc.</t>
  </si>
  <si>
    <t>Texas Refrigeration, Inc.</t>
  </si>
  <si>
    <t>The Brandt Companies, LLC</t>
  </si>
  <si>
    <t>Beasley Tire Service, Inc.</t>
  </si>
  <si>
    <t>Pacific Mobile Structures, Inc.</t>
  </si>
  <si>
    <t>Sustainable Modular Management, Inc.</t>
  </si>
  <si>
    <t>Modular Buildings, Classrooms, and Relocation Services</t>
  </si>
  <si>
    <t>Fuquay, Inc.</t>
  </si>
  <si>
    <t>Insituform Technologies, LLC</t>
  </si>
  <si>
    <t>National Water Main Cleaning Company</t>
  </si>
  <si>
    <t>Southern Trenchless Solutions, LLC</t>
  </si>
  <si>
    <t>CT Fieldscapes, LLC</t>
  </si>
  <si>
    <t>Trugreen</t>
  </si>
  <si>
    <t>Epic Solar Control LLC</t>
  </si>
  <si>
    <t>Pfeiffer &amp; Son</t>
  </si>
  <si>
    <t>Flooring Services (JOC-IDIQ)</t>
  </si>
  <si>
    <t>Bartlett Tree Expert Company</t>
  </si>
  <si>
    <t>Blue Ox Construction, Inc</t>
  </si>
  <si>
    <t>Audio Optical Systems of Austin, Inc.</t>
  </si>
  <si>
    <t>Boundless Assistive Technology, LLC.</t>
  </si>
  <si>
    <t>PRC-Saltillo (Prentke Romich Company)</t>
  </si>
  <si>
    <t>390-21</t>
  </si>
  <si>
    <t>Bayou City Steam Cleaning</t>
  </si>
  <si>
    <t>Carpet World</t>
  </si>
  <si>
    <t>Cintas</t>
  </si>
  <si>
    <t>Fabricon Modular</t>
  </si>
  <si>
    <t>Kay Twelve LLC</t>
  </si>
  <si>
    <t>Micro X1 OPS LLC</t>
  </si>
  <si>
    <t>Palmer Hamilton LLC</t>
  </si>
  <si>
    <t>Venue Industries</t>
  </si>
  <si>
    <t>Technology Solutions, Products and Services</t>
  </si>
  <si>
    <t>05/31/2026</t>
  </si>
  <si>
    <t>2002-01</t>
  </si>
  <si>
    <t>678-2020-09-25</t>
  </si>
  <si>
    <t>Wurth USA</t>
  </si>
  <si>
    <t>Clown Around Party Rentals</t>
  </si>
  <si>
    <t>Special Event Service Providers</t>
  </si>
  <si>
    <t>667-2019-11-24</t>
  </si>
  <si>
    <t>English Color</t>
  </si>
  <si>
    <t>PureOps, LLC</t>
  </si>
  <si>
    <t>EI00069</t>
  </si>
  <si>
    <t>EI00071</t>
  </si>
  <si>
    <t>Aerowave Technologies LLC</t>
  </si>
  <si>
    <t>ATI Restoration LLC</t>
  </si>
  <si>
    <t>Coast EMS LLC</t>
  </si>
  <si>
    <t>Competitive Choice</t>
  </si>
  <si>
    <t>Dana Safety Supply</t>
  </si>
  <si>
    <t>DH Pace Company Inc</t>
  </si>
  <si>
    <t>Firetrol Protection Systems Inc</t>
  </si>
  <si>
    <t>QYK BRANDS LLC</t>
  </si>
  <si>
    <t>Trades, Labor, and Materials (JOC)</t>
  </si>
  <si>
    <t>Fire, Firearm, and Active Shooter Safety and Security Solutions (JOC)</t>
  </si>
  <si>
    <t>2102-03A</t>
  </si>
  <si>
    <t>Aha! Process</t>
  </si>
  <si>
    <t>Screen Printing Supplies, Awards, Promotional</t>
  </si>
  <si>
    <t>LEAD Partners</t>
  </si>
  <si>
    <t>General Services</t>
  </si>
  <si>
    <t>2020-MAR-58</t>
  </si>
  <si>
    <t>HVAC Services, Repair, Parts and Supplies</t>
  </si>
  <si>
    <t>Belhaven Consulting Inc</t>
  </si>
  <si>
    <t>Independent Authors, Speakers &amp; Presenters</t>
  </si>
  <si>
    <t>21-60-872</t>
  </si>
  <si>
    <t>Corwin Press Inc</t>
  </si>
  <si>
    <t>Culturally Responsive Coaching</t>
  </si>
  <si>
    <t>Evidence Based Classroom Solutions</t>
  </si>
  <si>
    <t>Executive Speakers Bureau</t>
  </si>
  <si>
    <t>Experiential Solutions T.E.A.M. Inc</t>
  </si>
  <si>
    <t>Favor Consulting Inc (Demlan Solutions inc)</t>
  </si>
  <si>
    <t>Homework In a Café</t>
  </si>
  <si>
    <t xml:space="preserve">Lakeshore Learning Materials </t>
  </si>
  <si>
    <t>let it move inc</t>
  </si>
  <si>
    <t>LoveJoyCO LLC</t>
  </si>
  <si>
    <t>Team Affect Consultant</t>
  </si>
  <si>
    <t>The Southern Academy of Etiquette</t>
  </si>
  <si>
    <t>Professional Development Consulting Services</t>
  </si>
  <si>
    <t>21-59-872</t>
  </si>
  <si>
    <t>BELHAVEN CONSULTING INC</t>
  </si>
  <si>
    <t>Breedlove, Lynette Ph.D.</t>
  </si>
  <si>
    <t>C.A. Community Services</t>
  </si>
  <si>
    <t>Cambridge Educational Services</t>
  </si>
  <si>
    <t>Capturing Kids Hearts</t>
  </si>
  <si>
    <t>Child Safety Collaborative, The</t>
  </si>
  <si>
    <t>College Board</t>
  </si>
  <si>
    <t>Cultural Intelligence Center</t>
  </si>
  <si>
    <t>Dana Center</t>
  </si>
  <si>
    <t>GlobaLingo Ed Consulting, LLC</t>
  </si>
  <si>
    <t>GW Implementation Solutions LLC</t>
  </si>
  <si>
    <t>H3Diversity</t>
  </si>
  <si>
    <t>Happy Chapters, LLC</t>
  </si>
  <si>
    <t>Hartzell, Lagayla Robyn</t>
  </si>
  <si>
    <t>HighScope Educational Research</t>
  </si>
  <si>
    <t>Homework In a Cafe</t>
  </si>
  <si>
    <t>Houghton Mifflin Harcourt Publ</t>
  </si>
  <si>
    <t>HOUSTON EDUCATION LEADERSHIP P</t>
  </si>
  <si>
    <t>Instructional Coaching Group</t>
  </si>
  <si>
    <t>lead4ward, LLC</t>
  </si>
  <si>
    <t>Learning Forward Texas</t>
  </si>
  <si>
    <t>Learning Together Company, The</t>
  </si>
  <si>
    <t>Love Initiative, The</t>
  </si>
  <si>
    <t>Lowman Consulting LLC</t>
  </si>
  <si>
    <t>Marzano Resources, LLC</t>
  </si>
  <si>
    <t>Muir, Trevor</t>
  </si>
  <si>
    <t>NAF</t>
  </si>
  <si>
    <t>National Inventors Hall of FAme</t>
  </si>
  <si>
    <t>National Math and Science Init</t>
  </si>
  <si>
    <t>National Training Network, Inc.</t>
  </si>
  <si>
    <t>Practical Parent Education</t>
  </si>
  <si>
    <t>ProEd Consulting, LLC</t>
  </si>
  <si>
    <t>Project Lead The Way, Inc</t>
  </si>
  <si>
    <t>Red Panda ADR</t>
  </si>
  <si>
    <t xml:space="preserve">Rett University a division of </t>
  </si>
  <si>
    <t>Seidlitz Education</t>
  </si>
  <si>
    <t>Solution Tree Inc</t>
  </si>
  <si>
    <t>STEM Revolution LLC</t>
  </si>
  <si>
    <t>TaJu Educational Solutions</t>
  </si>
  <si>
    <t>Taylor, Christina</t>
  </si>
  <si>
    <t>Texas Instruments</t>
  </si>
  <si>
    <t>UnboundEd Learning, Inc.</t>
  </si>
  <si>
    <t>Warren Instructional Network</t>
  </si>
  <si>
    <t>www.maximizelearninginc.com</t>
  </si>
  <si>
    <t>Monteiro, Marilyn J Phd, PC</t>
  </si>
  <si>
    <t xml:space="preserve">Moon, Georgene W. </t>
  </si>
  <si>
    <t>02-85</t>
  </si>
  <si>
    <t>EI00057</t>
  </si>
  <si>
    <t>Postage Meters, Related Mailing Equipment, Software, Services and Accessories</t>
  </si>
  <si>
    <t>PPG Paints</t>
  </si>
  <si>
    <t>Paint, Stain, Coatings, Equipment and Supplies</t>
  </si>
  <si>
    <t>02-95</t>
  </si>
  <si>
    <t>01-108</t>
  </si>
  <si>
    <t>02-89</t>
  </si>
  <si>
    <t>02-84</t>
  </si>
  <si>
    <t>01-110</t>
  </si>
  <si>
    <t>08-29</t>
  </si>
  <si>
    <t>02-92</t>
  </si>
  <si>
    <t>dba Beck Total Office Interiors (GL Solutions 3, LLC)</t>
  </si>
  <si>
    <t>R200701</t>
  </si>
  <si>
    <t>J Taylor Education Inc</t>
  </si>
  <si>
    <t>2612A-19</t>
  </si>
  <si>
    <t>Poster Printers, Supplies, and Services</t>
  </si>
  <si>
    <t>RV-206050</t>
  </si>
  <si>
    <t>Laminators, Film Products and Services</t>
  </si>
  <si>
    <t>RV-206101</t>
  </si>
  <si>
    <t>Academic Superstore (JourneyEd.com, Inc.)</t>
  </si>
  <si>
    <t>Eric Watson</t>
  </si>
  <si>
    <t>800.876.3507 x7474</t>
  </si>
  <si>
    <t>ewatson@journeyed.com</t>
  </si>
  <si>
    <t>Kim Crum</t>
  </si>
  <si>
    <t>210.323.4414</t>
  </si>
  <si>
    <t>kcrum@acemart.com</t>
  </si>
  <si>
    <t>ACP Direct (Affordable Computer Products, Inc.)</t>
  </si>
  <si>
    <t>Vanessa Morris</t>
  </si>
  <si>
    <t>800.238.8009</t>
  </si>
  <si>
    <t>bids@acpdirect.com</t>
  </si>
  <si>
    <t>Cindi Cavalliniall</t>
  </si>
  <si>
    <t>Apogee Components, Inc.</t>
  </si>
  <si>
    <t>ArkDesigns (Kerry Minter)</t>
  </si>
  <si>
    <t>Kerry Minter</t>
  </si>
  <si>
    <t>469.426.6995</t>
  </si>
  <si>
    <t>arkdesigns3@att.net</t>
  </si>
  <si>
    <t>800.327.4269 x2291</t>
  </si>
  <si>
    <t>rzelt@attainmentcompany.com</t>
  </si>
  <si>
    <t>B.E Publishing</t>
  </si>
  <si>
    <t>CareerSafe, LLC (K2Share, LLC)</t>
  </si>
  <si>
    <t>Gail Adams</t>
  </si>
  <si>
    <t>318.745.5453</t>
  </si>
  <si>
    <t>gail.adams@cengage.com</t>
  </si>
  <si>
    <t>800.922.9965</t>
  </si>
  <si>
    <t>customersupport@cevmultimedia.com</t>
  </si>
  <si>
    <t xml:space="preserve"> </t>
  </si>
  <si>
    <t>Rendi Mills</t>
  </si>
  <si>
    <t>972.741.0083</t>
  </si>
  <si>
    <t>rhodge@delcomgroup.com</t>
  </si>
  <si>
    <t>Digital Resources, Inc</t>
  </si>
  <si>
    <t>Nanette Cook</t>
  </si>
  <si>
    <t>817.481.9300 x205</t>
  </si>
  <si>
    <t>ncook@digitalresources.com</t>
  </si>
  <si>
    <t>Discount School Supply (Earlychildhood LLC)</t>
  </si>
  <si>
    <t>Edvotek</t>
  </si>
  <si>
    <t>Embi Tec (C.C. Imex)</t>
  </si>
  <si>
    <t>Erika Fong</t>
  </si>
  <si>
    <t>650.727.2935</t>
  </si>
  <si>
    <t>erika_fong@embitec.com</t>
  </si>
  <si>
    <t>EXPERIENTIAL SOLUTIONS T.E.A.M., INC.</t>
  </si>
  <si>
    <t>Express Booksellers (Express Booksellers, LLC)</t>
  </si>
  <si>
    <t>Julie Maxwell</t>
  </si>
  <si>
    <t>Flinn Scienitific Inc</t>
  </si>
  <si>
    <t>Jim Nesbit</t>
  </si>
  <si>
    <t>800.452.1261</t>
  </si>
  <si>
    <t>businessdesk@flinnsci.com</t>
  </si>
  <si>
    <t>Fuel Education LLC</t>
  </si>
  <si>
    <t>Gas and Supply (Gas and Supply North Texas LLC)</t>
  </si>
  <si>
    <t>Goodheart-Willcox Publisher (The Goodheart-Willcox Company, Inc.)</t>
  </si>
  <si>
    <t>Brad Blankenship</t>
  </si>
  <si>
    <t>708.638.9693</t>
  </si>
  <si>
    <t>bblankenship@g-w.com</t>
  </si>
  <si>
    <t>H-ITT LLC</t>
  </si>
  <si>
    <t>Infobase Learning, Films Media Group, World Almanac, Learn 360</t>
  </si>
  <si>
    <t>Lab Resources, Inc.</t>
  </si>
  <si>
    <t>214.455.5184</t>
  </si>
  <si>
    <t>Samantha Hopwood</t>
  </si>
  <si>
    <t>800.228.9060</t>
  </si>
  <si>
    <t>shopwood@mariannabeauty.com</t>
  </si>
  <si>
    <t>McGraw Hill LLC</t>
  </si>
  <si>
    <t>Melissa Arnett</t>
  </si>
  <si>
    <t>972.310-1854</t>
  </si>
  <si>
    <t>melissa.arnett@mheducation.com</t>
  </si>
  <si>
    <t>Medco Sports Medicine (Performance Health Supply)</t>
  </si>
  <si>
    <t>Stephen Weiss</t>
  </si>
  <si>
    <t>800.556.3326</t>
  </si>
  <si>
    <t>Media Support Group, Ltd.</t>
  </si>
  <si>
    <t>Kimberly Bryant</t>
  </si>
  <si>
    <t>806.785.3600 x3</t>
  </si>
  <si>
    <t>kimberly@mediasupportgroup.net</t>
  </si>
  <si>
    <t>MIDWEST TECHNOLOGY PRODUCTS (MIDWEST SHOP SUPPLIES INC)</t>
  </si>
  <si>
    <t>Nasco (Nasco Education LLC)</t>
  </si>
  <si>
    <t>Nepris (Nepris, inc.)</t>
  </si>
  <si>
    <t>PASCO scientific (PASCO scientific A CA Corporation)</t>
  </si>
  <si>
    <t>Paxton/Patterson LLCB47:B70</t>
  </si>
  <si>
    <t>800.323.8484</t>
  </si>
  <si>
    <t>Kim Vance</t>
  </si>
  <si>
    <t>866.252.6580 x1126</t>
  </si>
  <si>
    <t>kvance@perfectionlearning.com</t>
  </si>
  <si>
    <t>PIKES PEAK OF DALLAS (PIKES PEAK OF TEXAS, A WHOLESALE FLORIST)</t>
  </si>
  <si>
    <t>Pitsco Education (Pitsco Inc)</t>
  </si>
  <si>
    <t>Staci Goodson</t>
  </si>
  <si>
    <t>800.835.0686</t>
  </si>
  <si>
    <t>Pocket Nurse Enterprises, Inc</t>
  </si>
  <si>
    <t>April Moon</t>
  </si>
  <si>
    <t>214.335.8337</t>
  </si>
  <si>
    <t>smoon@pltw.org</t>
  </si>
  <si>
    <t>Realityworks, Inc.</t>
  </si>
  <si>
    <t>Sofia Scott</t>
  </si>
  <si>
    <t>800.830.1416 ext1173</t>
  </si>
  <si>
    <t>sofia.scott@realityworks.com</t>
  </si>
  <si>
    <t>Tisha Jacquot</t>
  </si>
  <si>
    <t>tjacquot@reallygoodstuff.com</t>
  </si>
  <si>
    <t>Recovery Doors and Hardware LLC</t>
  </si>
  <si>
    <t>SAS SECURITY ALARM SERVICE CO., NC</t>
  </si>
  <si>
    <t>Savvas Learning Company LLC (Gateway Education Holdings LLC)</t>
  </si>
  <si>
    <t>972.965.8209</t>
  </si>
  <si>
    <t>lisa.howerton@savvas.com</t>
  </si>
  <si>
    <t>Schepf, Gary L.</t>
  </si>
  <si>
    <t>Tony Browning</t>
  </si>
  <si>
    <t>David Talamantez Jr</t>
  </si>
  <si>
    <t>512.297.4775</t>
  </si>
  <si>
    <t>david.talamantez@sphero.com</t>
  </si>
  <si>
    <t>SurScan,Inc.</t>
  </si>
  <si>
    <t>Technical Laboratory Systems, Inc.</t>
  </si>
  <si>
    <t>Chris McKay</t>
  </si>
  <si>
    <t>800.445.1088</t>
  </si>
  <si>
    <t>chris@tech-labs.com</t>
  </si>
  <si>
    <t>THE BURMAX COMPANY, INC.</t>
  </si>
  <si>
    <t>Yvonne Villano</t>
  </si>
  <si>
    <t>800.645.5118 x291</t>
  </si>
  <si>
    <t>y.villano@burmax.com</t>
  </si>
  <si>
    <t>Virginia Tech (Virginia Polytechnic Institute and State University)</t>
  </si>
  <si>
    <t>White Rock Cybersecurity (White Rock Security Group, LLC)</t>
  </si>
  <si>
    <t>21-68-883</t>
  </si>
  <si>
    <t>CTE Programs, Services and Instructional Supplies</t>
  </si>
  <si>
    <t>Just for Kix</t>
  </si>
  <si>
    <t>Dance Supplies</t>
  </si>
  <si>
    <t>19-015</t>
  </si>
  <si>
    <t>Happy Feet</t>
  </si>
  <si>
    <t>2018 Feb 10</t>
  </si>
  <si>
    <t>Custom Apparel &amp; Promotional Items</t>
  </si>
  <si>
    <t>Prime Source</t>
  </si>
  <si>
    <t>21-125</t>
  </si>
  <si>
    <t>FastSigns (Signit) N Richland Hills</t>
  </si>
  <si>
    <t>Athletic Supplies, Services and Instrutional Supplies</t>
  </si>
  <si>
    <t>Pending</t>
  </si>
  <si>
    <t>Stem Fuse LLC</t>
  </si>
  <si>
    <t>Instructional Supplies, Services and Equipment</t>
  </si>
  <si>
    <t>Training Wheels Group LLC</t>
  </si>
  <si>
    <t>Play Therapy Supply</t>
  </si>
  <si>
    <t>pending</t>
  </si>
  <si>
    <t>Frog Tutoring</t>
  </si>
  <si>
    <t>SchoolMasters (School Tech/Wolverine)</t>
  </si>
  <si>
    <t>Athletic, Physical Education, Organized Club Materials, Equipment, Clothing</t>
  </si>
  <si>
    <t>18-04</t>
  </si>
  <si>
    <t>Band Shoppe (Pearison, Inc)</t>
  </si>
  <si>
    <t>Clever Items, LLC</t>
  </si>
  <si>
    <t>Custom Sportswear, Inc</t>
  </si>
  <si>
    <t>Dan Carey Sporting Goods</t>
  </si>
  <si>
    <t>Esix Sportswear, Inc</t>
  </si>
  <si>
    <t>Express Press</t>
  </si>
  <si>
    <t>Lone Star Athletic Designs, Inc</t>
  </si>
  <si>
    <t>Rally Sportswear</t>
  </si>
  <si>
    <t>S&amp;R Sport (Granick Sport, Inc)</t>
  </si>
  <si>
    <t>Swim Shops of the Southwest (Adolph Kiefer &amp; Associates)</t>
  </si>
  <si>
    <t>Xtreme Swim, Inc</t>
  </si>
  <si>
    <t>AAE (Aluminum Athletic Equipment Co)</t>
  </si>
  <si>
    <t>Performance Course Enterprises</t>
  </si>
  <si>
    <t>Korney Board Aids, Inc</t>
  </si>
  <si>
    <t>School Specialty, Inc</t>
  </si>
  <si>
    <t>Athletic Services</t>
  </si>
  <si>
    <t>Gilman Gear (Marty Gilman, Inc.)</t>
  </si>
  <si>
    <t>CSB Unlimited, LLC</t>
  </si>
  <si>
    <t>Sports Radar LTD</t>
  </si>
  <si>
    <t>Allied Scoring Tables, Inc</t>
  </si>
  <si>
    <t>Alert Services, Inc</t>
  </si>
  <si>
    <t>Baden Sports</t>
  </si>
  <si>
    <t>Big Game Sports, INC</t>
  </si>
  <si>
    <t>BSN Sports-Equipment</t>
  </si>
  <si>
    <t>BSN Sports-Apparel</t>
  </si>
  <si>
    <t>Champion Teamwear (It's Greek to Me, Inc)</t>
  </si>
  <si>
    <t>Championship Productions, Inc</t>
  </si>
  <si>
    <t>Cheers, ETC1., Inc (Cheers, ETC, Inc)</t>
  </si>
  <si>
    <t>DanzGear, LLC</t>
  </si>
  <si>
    <t>Dick Pond Athletics, Inc</t>
  </si>
  <si>
    <t>DJO Global Inc. (DJO, LLC)</t>
  </si>
  <si>
    <t>Henry Schein, Inc</t>
  </si>
  <si>
    <t>K&amp;V Promotions(Krause &amp; Vaugh Promotions)</t>
  </si>
  <si>
    <t>Leapin' Leotards, LTD</t>
  </si>
  <si>
    <t>M-F Athletic/Perform Better/Everything Track &amp; Field (MFAC, LLC</t>
  </si>
  <si>
    <t>Nasco (Nasco Education, LLC</t>
  </si>
  <si>
    <t>Oates Specialties, LLC</t>
  </si>
  <si>
    <t>Olen Williams, Inc</t>
  </si>
  <si>
    <t>Pioneer Athletics  (Pioneer Manufacturing Company)</t>
  </si>
  <si>
    <t>Power Systems, Inc.</t>
  </si>
  <si>
    <t>S&amp;S World Wide</t>
  </si>
  <si>
    <t xml:space="preserve">School Tee Factory (Custom Sportswear, Inc) </t>
  </si>
  <si>
    <t>Sports Imports, Inc</t>
  </si>
  <si>
    <t xml:space="preserve">Team Express (Concourse Team Express </t>
  </si>
  <si>
    <t>The Playwell Group, Inc/Playworks, Inc.</t>
  </si>
  <si>
    <t>The Soccer Corner (Plano Soccer, Inc.)</t>
  </si>
  <si>
    <t>U.S. Games (BSN Sports Inc)</t>
  </si>
  <si>
    <t>Athletic Supplies, Accessories and Services</t>
  </si>
  <si>
    <t>21-78-892</t>
  </si>
  <si>
    <t>Jim Gym Supply (James McKinney)</t>
  </si>
  <si>
    <t>Carpet and Tile Flooring, Stage Floor Refinishing, Concrete Polishing, Grinding and Staining</t>
  </si>
  <si>
    <t>Indoor and Outdoor Sports Surfaces, Repair and Renovation and Gym Floor Refinishing</t>
  </si>
  <si>
    <t>Advantage Courts Company</t>
  </si>
  <si>
    <t>Ameresco, Inc.</t>
  </si>
  <si>
    <t>Photovoltaic Power Systems and Components</t>
  </si>
  <si>
    <t>Bob Barker Company, Inc.</t>
  </si>
  <si>
    <t>Digital Resources, Inc.</t>
  </si>
  <si>
    <t>Dobbs Tennis Courts, Inc.</t>
  </si>
  <si>
    <t>East End Transfer &amp; Storage, Inc.</t>
  </si>
  <si>
    <t>Engineered Floors, LLC</t>
  </si>
  <si>
    <t>FleetPride, Inc.</t>
  </si>
  <si>
    <t>ICS Jail Supplies, Inc.</t>
  </si>
  <si>
    <t>Pasco Brokerage, Inc.</t>
  </si>
  <si>
    <t>The Library Store, Inc.</t>
  </si>
  <si>
    <t>Allied Welding Supply (Airco Gases Southwest)</t>
  </si>
  <si>
    <t>Heggerty (Library Resources)</t>
  </si>
  <si>
    <t>2021-May 91</t>
  </si>
  <si>
    <t>Instructional - Catalog</t>
  </si>
  <si>
    <t>1 Priority Environmental Services LLC</t>
  </si>
  <si>
    <t>MRO (Maintenance, Repair and Operations of Facilities and Grounds) Supplies, Equipment, Tool Rental, Sales and Services</t>
  </si>
  <si>
    <t>Furniture, Furnishings, and Services</t>
  </si>
  <si>
    <t>Abacus Computers Inc</t>
  </si>
  <si>
    <t>Abecedarian ABC LLC</t>
  </si>
  <si>
    <t>ACNOVATE CORPORATION</t>
  </si>
  <si>
    <t>Airco Mechanical</t>
  </si>
  <si>
    <t>All American Flags and Banners LLC</t>
  </si>
  <si>
    <t>All Points of Texas</t>
  </si>
  <si>
    <t>Relocation, Moving, Storage, Materials, Management, and Services</t>
  </si>
  <si>
    <t>Alto Vista Roofing Inc</t>
  </si>
  <si>
    <t>Anova Furnishings</t>
  </si>
  <si>
    <t>Artopex Inc</t>
  </si>
  <si>
    <t>Ascend Education</t>
  </si>
  <si>
    <t>Ascendant Office Solutions</t>
  </si>
  <si>
    <t>Authers Building Group LLC</t>
  </si>
  <si>
    <t>B E Publishing</t>
  </si>
  <si>
    <t>BILINGUAL GRAMMAR CURRICULUM LLC</t>
  </si>
  <si>
    <t>Binyod LLC</t>
  </si>
  <si>
    <t>BLCCS LLC</t>
  </si>
  <si>
    <t>Blocksi Inc</t>
  </si>
  <si>
    <t>BREAKOUT INC</t>
  </si>
  <si>
    <t>Building Enclosure Solutions</t>
  </si>
  <si>
    <t>BZ DEFENSE LLC</t>
  </si>
  <si>
    <t>cébé IT &amp; Knowledge Management</t>
  </si>
  <si>
    <t>Century Concrete Construction Inc</t>
  </si>
  <si>
    <t>CESCO INC</t>
  </si>
  <si>
    <t>Cetrix Technologies LLC</t>
  </si>
  <si>
    <t>Clearwater Chemicals Inc</t>
  </si>
  <si>
    <t>CMP Commercial Construction</t>
  </si>
  <si>
    <t>CNC Pro Audio Video</t>
  </si>
  <si>
    <t>ComStruct Sales</t>
  </si>
  <si>
    <t>CXT Inc</t>
  </si>
  <si>
    <t>Diversified Woodcrafts INC</t>
  </si>
  <si>
    <t>East Coast Roofing Products</t>
  </si>
  <si>
    <t>Educational Products Inc</t>
  </si>
  <si>
    <t>Edutek Solutions LLC</t>
  </si>
  <si>
    <t>Engaged Systems</t>
  </si>
  <si>
    <t>Ergonomic Comfort Design</t>
  </si>
  <si>
    <t>F3 Furniture Home Furnishings Resource Group Inc</t>
  </si>
  <si>
    <t>Ferguson Veresh Inc</t>
  </si>
  <si>
    <t>FLATT STATIONERS</t>
  </si>
  <si>
    <t>Fox Mechanical</t>
  </si>
  <si>
    <t>GF EDUCATORS INC</t>
  </si>
  <si>
    <t>Gibbs Smith Education</t>
  </si>
  <si>
    <t>Goldsmith Construction Co Inc</t>
  </si>
  <si>
    <t>Gray Manufacturing Company Inc</t>
  </si>
  <si>
    <t>Great Openings Metalworks Inc</t>
  </si>
  <si>
    <t>Harness Roofing Inc</t>
  </si>
  <si>
    <t>Harper Winn Inc. Soffel</t>
  </si>
  <si>
    <t>Hawkins Drywall</t>
  </si>
  <si>
    <t>Health-e Pro</t>
  </si>
  <si>
    <t>Housman Institute</t>
  </si>
  <si>
    <t>iBridge Group Inc</t>
  </si>
  <si>
    <t>Ideal Construction Company</t>
  </si>
  <si>
    <t>Jasper Chair Company</t>
  </si>
  <si>
    <t>JGA Roofing Systems</t>
  </si>
  <si>
    <t>Lakeshore IT Solutions Inc</t>
  </si>
  <si>
    <t>Lawson Products Inc</t>
  </si>
  <si>
    <t>Master Audio Visual Inc</t>
  </si>
  <si>
    <t>Matrix Design Group LLC</t>
  </si>
  <si>
    <t>Midwest Coating Inc</t>
  </si>
  <si>
    <t>ModuForm</t>
  </si>
  <si>
    <t>Navetta ShuttleSystem LLC</t>
  </si>
  <si>
    <t>Nevers Industries Inc</t>
  </si>
  <si>
    <t>NewEdge Services LLC</t>
  </si>
  <si>
    <t>NextEra Energy Solutions</t>
  </si>
  <si>
    <t>Novium group LLC</t>
  </si>
  <si>
    <t>OKIO Labs Inc 201</t>
  </si>
  <si>
    <t>Payne Mechanical</t>
  </si>
  <si>
    <t>Pest Management Inc</t>
  </si>
  <si>
    <t>Petro Communications Inc</t>
  </si>
  <si>
    <t>Pieper Houston Electric L P</t>
  </si>
  <si>
    <t>PLAE Vertical Incorporated</t>
  </si>
  <si>
    <t>Precision Fencing LLC</t>
  </si>
  <si>
    <t>Premier Music Teaching Aids LLC</t>
  </si>
  <si>
    <t>Reclaim Construction</t>
  </si>
  <si>
    <t>Rocky Mountain Reps Inc</t>
  </si>
  <si>
    <t>Roofing Results Group Maddox Sales Inc</t>
  </si>
  <si>
    <t>RoofSource</t>
  </si>
  <si>
    <t>SchooLinks Inc</t>
  </si>
  <si>
    <t>Schoolytics</t>
  </si>
  <si>
    <t>SELS USA LLC</t>
  </si>
  <si>
    <t>Sequel Data Systems</t>
  </si>
  <si>
    <t>SICO AMERICA INC</t>
  </si>
  <si>
    <t>Spec Furniture Inc</t>
  </si>
  <si>
    <t>SurfaceWorks Bay View Industries Inc</t>
  </si>
  <si>
    <t>Sword Company</t>
  </si>
  <si>
    <t>Symbiote</t>
  </si>
  <si>
    <t>TeamDynamix</t>
  </si>
  <si>
    <t>The Brill Company</t>
  </si>
  <si>
    <t>The E-Reading Teacher</t>
  </si>
  <si>
    <t>The Roof Co Waco LLC</t>
  </si>
  <si>
    <t>THE TUBA EXCHANGE</t>
  </si>
  <si>
    <t>Three H</t>
  </si>
  <si>
    <t>Todays Classroom LLC</t>
  </si>
  <si>
    <t>Tratin Construction</t>
  </si>
  <si>
    <t>Trinity Enterprise Group LLC</t>
  </si>
  <si>
    <t>Tron Electric Inc</t>
  </si>
  <si>
    <t>Turnitin LLC</t>
  </si>
  <si>
    <t>VIRA Insight LLC</t>
  </si>
  <si>
    <t>Walco LLC</t>
  </si>
  <si>
    <t>White Rock Security Group LLC</t>
  </si>
  <si>
    <t>Z Constructors Nationwide LLC</t>
  </si>
  <si>
    <t>Zones LLC</t>
  </si>
  <si>
    <t>The Library Corporation</t>
  </si>
  <si>
    <t>Brown &amp; Brown Lone Star Insurance Services</t>
  </si>
  <si>
    <t>Athletic and Physical Education Supplies and Related Items</t>
  </si>
  <si>
    <t>Texas Swim Shop</t>
  </si>
  <si>
    <t>Anatomage Inc</t>
  </si>
  <si>
    <t>Bakpax, Inc.</t>
  </si>
  <si>
    <t>BetterRhetor Resources LLC</t>
  </si>
  <si>
    <t>Big Books, by George!</t>
  </si>
  <si>
    <t>BookNook, Inc.</t>
  </si>
  <si>
    <t>BOUND TO STAY BOUND BOOKS, INC.</t>
  </si>
  <si>
    <t>CareerSafe</t>
  </si>
  <si>
    <t>CEMAAC Group LLC</t>
  </si>
  <si>
    <t>Childswork/Childsplay</t>
  </si>
  <si>
    <t>COMPLETE BOOK AND MEDIA SUPPLY</t>
  </si>
  <si>
    <t>Connelly-3-Publishing Group, Inc.</t>
  </si>
  <si>
    <t>Coughlan Companies, Ilc. dba Capstone</t>
  </si>
  <si>
    <t>CursiveLogic LLC</t>
  </si>
  <si>
    <t>Davis Publications, Inc</t>
  </si>
  <si>
    <t>Delightex, Inc.</t>
  </si>
  <si>
    <t>Different Roads To Learning</t>
  </si>
  <si>
    <t>DNG Science Education dba Mad Science of Dallas</t>
  </si>
  <si>
    <t>DREAMBOX LEARNING, INC.</t>
  </si>
  <si>
    <t>DYNED INTERNATIONAL INC.</t>
  </si>
  <si>
    <t>Early Childhood LLC. DBA: Discount School Supply</t>
  </si>
  <si>
    <t>Edgenuity</t>
  </si>
  <si>
    <t>Educational IDEAS, Inc. dba Ballard &amp; Tighe, Publishers</t>
  </si>
  <si>
    <t>Eduphoria! Incorporated</t>
  </si>
  <si>
    <t>Empowering Writers LLC</t>
  </si>
  <si>
    <t>Encore Data Products, Inc</t>
  </si>
  <si>
    <t>Estrellita, Inc.</t>
  </si>
  <si>
    <t>Exceptional Teaching Inc.</t>
  </si>
  <si>
    <t>EXPANDING EXPRESSION LLC</t>
  </si>
  <si>
    <t>Fat Brain Toys</t>
  </si>
  <si>
    <t>First Choice Educational Publishing</t>
  </si>
  <si>
    <t>Fisher Scientific Company LLC (Fisher Science Education Business Unit)</t>
  </si>
  <si>
    <t>Friends on the Block</t>
  </si>
  <si>
    <t>General Printing &amp; Design DBA Coole School</t>
  </si>
  <si>
    <t>GF Educators, Inc</t>
  </si>
  <si>
    <t>GL Group Inc., dba Booksource</t>
  </si>
  <si>
    <t>Greenwood Publishing DBA Heinemann</t>
  </si>
  <si>
    <t>HAK Electronics, LLC</t>
  </si>
  <si>
    <t>hand2mind</t>
  </si>
  <si>
    <t>Hiperware Labs</t>
  </si>
  <si>
    <t xml:space="preserve">Humanware </t>
  </si>
  <si>
    <t>Imagination Playground, LLC</t>
  </si>
  <si>
    <t>Independent Living Aids LLC</t>
  </si>
  <si>
    <t>Infobase Holdings, Inc</t>
  </si>
  <si>
    <t>Innocorp, LTD.</t>
  </si>
  <si>
    <t>InterLink</t>
  </si>
  <si>
    <t>IXL Learning</t>
  </si>
  <si>
    <t>Japan-America Society of Dallas/Fort Worth</t>
  </si>
  <si>
    <t>JourneyEd.com, Inc.</t>
  </si>
  <si>
    <t>Kesler Science LLC</t>
  </si>
  <si>
    <t>KinderLab Robotics, Inc</t>
  </si>
  <si>
    <t>Lama Sewing Kit, Inc.</t>
  </si>
  <si>
    <t>Lectura, Inc., dba The Latino Family Literacy Project, dba Lectura Books</t>
  </si>
  <si>
    <t>Liberty Source</t>
  </si>
  <si>
    <t>Maker Maven, LLC</t>
  </si>
  <si>
    <t>Marco Products Inc.</t>
  </si>
  <si>
    <t>MathWarm-Ups.com</t>
  </si>
  <si>
    <t>Mindsets Learning, Inc.</t>
  </si>
  <si>
    <t>MONARCH TEACHING TECHNOLOGIES, INC.</t>
  </si>
  <si>
    <t>Morris Printing Group, Inc. dba School Mate</t>
  </si>
  <si>
    <t>National Educational Systems, Inc.</t>
  </si>
  <si>
    <t>NATIONAL SCHOOL PRODUCTS</t>
  </si>
  <si>
    <t>Nepris</t>
  </si>
  <si>
    <t>NoRedInk</t>
  </si>
  <si>
    <t>Notable Inc. Kami</t>
  </si>
  <si>
    <t>OTC Direct Inc. dba: Oriental Trading Company/Mindware</t>
  </si>
  <si>
    <t>PASCO scientific</t>
  </si>
  <si>
    <t>Pear Deck, Inc.</t>
  </si>
  <si>
    <t>PENN STATE INDUSTRIES</t>
  </si>
  <si>
    <t>Peoples Education Inc. DBA Mastery Education</t>
  </si>
  <si>
    <t>Perma-Bound Books/Hertzberg-New Method, Inc.</t>
  </si>
  <si>
    <t>Pieces of Learning, Inc.</t>
  </si>
  <si>
    <t>Pivot Point International, Inc</t>
  </si>
  <si>
    <t>Precision Business Machines, Inc.</t>
  </si>
  <si>
    <t>Riverside Asessments, LLC  d/b/a Riverside Insights</t>
  </si>
  <si>
    <t>Savvas Learning Company LLC</t>
  </si>
  <si>
    <t>School Specialty LLC</t>
  </si>
  <si>
    <t>Snapwiz Inc (dba Edulastic)</t>
  </si>
  <si>
    <t>Social Thinking</t>
  </si>
  <si>
    <t>Specially Designed Education Services</t>
  </si>
  <si>
    <t>STAR Autism Support</t>
  </si>
  <si>
    <t>Stuttering Therapy Resources, Inc.</t>
  </si>
  <si>
    <t>SUPER DUPER INC. DBA SUPER DUPER PUBLICATIONS</t>
  </si>
  <si>
    <t>Teaching Strategies LLC</t>
  </si>
  <si>
    <t>THE BURMAX CO. INC.</t>
  </si>
  <si>
    <t>The Curriculum Center for Family and Consumer Sciences</t>
  </si>
  <si>
    <t>The Lampo Group</t>
  </si>
  <si>
    <t>The Original Seat Sack Company</t>
  </si>
  <si>
    <t>Thimble.io</t>
  </si>
  <si>
    <t>TouchMath Acquisition LLC</t>
  </si>
  <si>
    <t>Treetop Publishing Inc</t>
  </si>
  <si>
    <t>University of Texas at Austin, Charles A. Dana Center</t>
  </si>
  <si>
    <t>Vernier Software &amp; Techonology</t>
  </si>
  <si>
    <t>VIS Entreprises</t>
  </si>
  <si>
    <t>Vista Higher learning, Inc.</t>
  </si>
  <si>
    <t>VWR International, LLC-Sargent Welch</t>
  </si>
  <si>
    <t>Wayside Publishing</t>
  </si>
  <si>
    <t>William H. Sadlier, Inc</t>
  </si>
  <si>
    <t>YouthLight, Inc.</t>
  </si>
  <si>
    <t>21-121</t>
  </si>
  <si>
    <t>EPCNT Richardson ISD</t>
  </si>
  <si>
    <t>Teaching Aids, Instructional Materials and Related Items</t>
  </si>
  <si>
    <t>21-123</t>
  </si>
  <si>
    <t>Prestige Elevator</t>
  </si>
  <si>
    <t>TK Elevator</t>
  </si>
  <si>
    <t>Safety Control LLC</t>
  </si>
  <si>
    <t>Fire Extinguishing Equipment, Service and Inspections</t>
  </si>
  <si>
    <t>20-103</t>
  </si>
  <si>
    <t>Art Center &amp; Signs (Greater Southwest Art Center Inc)</t>
  </si>
  <si>
    <t>Learning Without Tears (No Tears Learning)</t>
  </si>
  <si>
    <t>Skill Struck</t>
  </si>
  <si>
    <t>Starr Commonwealth</t>
  </si>
  <si>
    <t>Super Duper Publications (Super Duper Inc.)</t>
  </si>
  <si>
    <t>Tri-Lin Integrated Services (Tri-Lin Integrated Service, Inc)</t>
  </si>
  <si>
    <t>Fire Extinguishers, Fire Suppression Systems &amp; Related Purchases, Installations and Inspections .</t>
  </si>
  <si>
    <t>Sourcewell</t>
  </si>
  <si>
    <t>CNR01402</t>
  </si>
  <si>
    <t>E100104</t>
  </si>
  <si>
    <t>E100094</t>
  </si>
  <si>
    <t>341-21-01</t>
  </si>
  <si>
    <t>American Fire Protection Group</t>
  </si>
  <si>
    <t>2018-FEB 08</t>
  </si>
  <si>
    <t>AirGas Inc. (Cuevas Certified HUB Partner in Texas)</t>
  </si>
  <si>
    <t>Promotional and Commemorative Items</t>
  </si>
  <si>
    <t>Brazos Commercial Roofing</t>
  </si>
  <si>
    <t>Blink Marketing, Inc.</t>
  </si>
  <si>
    <t>2122.07-001</t>
  </si>
  <si>
    <t>McCormicks Group</t>
  </si>
  <si>
    <t>2102-04</t>
  </si>
  <si>
    <t>Athletics Supplies, Equipment, Repair and Services</t>
  </si>
  <si>
    <t>Redbird Flight Simulators</t>
  </si>
  <si>
    <t>JB 205466</t>
  </si>
  <si>
    <t>aai Trophies &amp; Awards LLC</t>
  </si>
  <si>
    <t>ArkDesigns</t>
  </si>
  <si>
    <t>Blue Ribbon Awards</t>
  </si>
  <si>
    <t>Champion Teamwear</t>
  </si>
  <si>
    <t>Covenant Trophies and Awards</t>
  </si>
  <si>
    <t>Fan Cloth</t>
  </si>
  <si>
    <t>Follett On-Demand</t>
  </si>
  <si>
    <t>Game Changing Image</t>
  </si>
  <si>
    <t>https://www.branded1st.com</t>
  </si>
  <si>
    <t>Image Source</t>
  </si>
  <si>
    <t>K &amp; V Promotions</t>
  </si>
  <si>
    <t>Leapin' Leotards Ltd</t>
  </si>
  <si>
    <t>Lone Star Athletic Designs, Inc.</t>
  </si>
  <si>
    <t>Oriental Trading Company</t>
  </si>
  <si>
    <t>School Life</t>
  </si>
  <si>
    <t>The GLITCH &amp; Co</t>
  </si>
  <si>
    <t>Trinity Enterprise Group</t>
  </si>
  <si>
    <t>Waldrum Lighting &amp; Signs</t>
  </si>
  <si>
    <t>21-92-737</t>
  </si>
  <si>
    <t>Freund, Shay</t>
  </si>
  <si>
    <t>bids@4imprint.com</t>
  </si>
  <si>
    <t>877.446.7746</t>
  </si>
  <si>
    <t>972.422.9420</t>
  </si>
  <si>
    <t>Nolan, Mark</t>
  </si>
  <si>
    <t>mark@ahitexas.com</t>
  </si>
  <si>
    <t>210.653.7770</t>
  </si>
  <si>
    <t>Minter, Kerry</t>
  </si>
  <si>
    <t>Carmazzi, Peter</t>
  </si>
  <si>
    <t>peter@authenticpromotions.com</t>
  </si>
  <si>
    <t>800.497.7765</t>
  </si>
  <si>
    <t>Arguello, Humberto</t>
  </si>
  <si>
    <t>bids@baypromo.net</t>
  </si>
  <si>
    <t>813.439.9638</t>
  </si>
  <si>
    <t>Weyrens, Bill</t>
  </si>
  <si>
    <t>info@blueribbontrophies.com</t>
  </si>
  <si>
    <t>972.964.2222</t>
  </si>
  <si>
    <t>Ramirez, rudy</t>
  </si>
  <si>
    <t>rudy@bullmarketpromotions.com</t>
  </si>
  <si>
    <t>817.760.7744</t>
  </si>
  <si>
    <t>Bohnenblust, Jaime</t>
  </si>
  <si>
    <t>mhk-gtmbids@hanes.com</t>
  </si>
  <si>
    <t>800.336.4486</t>
  </si>
  <si>
    <t>MALIYIL, GEORGE</t>
  </si>
  <si>
    <t>Duzenski, Ron</t>
  </si>
  <si>
    <t>Bids@customsportswear.net</t>
  </si>
  <si>
    <t>800.697.0330</t>
  </si>
  <si>
    <t>Scaperrotta, Theresa</t>
  </si>
  <si>
    <t>Bids@fancloth.com</t>
  </si>
  <si>
    <t>866.897.3349</t>
  </si>
  <si>
    <t>Gray, Ryan</t>
  </si>
  <si>
    <t>rgray@advanced-online.com</t>
  </si>
  <si>
    <t>972.471.5400</t>
  </si>
  <si>
    <t>Crenshaw, Larry</t>
  </si>
  <si>
    <t>larry@gamechangingimage.com</t>
  </si>
  <si>
    <t>918.851.5638</t>
  </si>
  <si>
    <t>GARCIA, NANCY</t>
  </si>
  <si>
    <t>bids@gandyink.com</t>
  </si>
  <si>
    <t>800.999.8137 X316</t>
  </si>
  <si>
    <t>Chambers, Mary Ann</t>
  </si>
  <si>
    <t>940.891.4022</t>
  </si>
  <si>
    <t>Conway, Derrell</t>
  </si>
  <si>
    <t>derrell@branded1st.com</t>
  </si>
  <si>
    <t>469.265.8620</t>
  </si>
  <si>
    <t>Weinberg, Michelle</t>
  </si>
  <si>
    <t>michelle@imagesourceteam.com</t>
  </si>
  <si>
    <t>425.747.7080</t>
  </si>
  <si>
    <t>Berger, Kathy</t>
  </si>
  <si>
    <t>bids@jostens.com</t>
  </si>
  <si>
    <t>953.830.3300</t>
  </si>
  <si>
    <t>VAUGHN, JAN</t>
  </si>
  <si>
    <t>javaughn1973@gmail.com</t>
  </si>
  <si>
    <t>254.965.2228</t>
  </si>
  <si>
    <t>Price, Jim</t>
  </si>
  <si>
    <t>service@leapinleos.com</t>
  </si>
  <si>
    <t>713.432.0202</t>
  </si>
  <si>
    <t>Daniell, Joseph</t>
  </si>
  <si>
    <t>Allen@lendanmktg.com</t>
  </si>
  <si>
    <t>817.797.3434</t>
  </si>
  <si>
    <t>Tokarczyk, Mark</t>
  </si>
  <si>
    <t>lonestarathletic@gmail.com</t>
  </si>
  <si>
    <t>903.729.1643</t>
  </si>
  <si>
    <t>Martin, Molly</t>
  </si>
  <si>
    <t>877.686.7464</t>
  </si>
  <si>
    <t>Stillman, Tony</t>
  </si>
  <si>
    <t>npsbids@oriental.com</t>
  </si>
  <si>
    <t>800.228.0038</t>
  </si>
  <si>
    <t>Marchese, Luke</t>
  </si>
  <si>
    <t>bids@positivepromotions.com</t>
  </si>
  <si>
    <t>877.258.1225</t>
  </si>
  <si>
    <t>McBRIDE, SHERI</t>
  </si>
  <si>
    <t>SHERI.MCBRIDE@PROFORMA.COM</t>
  </si>
  <si>
    <t>972.709.0015</t>
  </si>
  <si>
    <t>Smoot, Stacy</t>
  </si>
  <si>
    <t>stacy.nwpromo@att.net</t>
  </si>
  <si>
    <t>214.726.5838</t>
  </si>
  <si>
    <t>DellaLibera, Juli</t>
  </si>
  <si>
    <t>Bids@schoolteefactory.com</t>
  </si>
  <si>
    <t>888.301.3110</t>
  </si>
  <si>
    <t>deBonoPaula, Luis</t>
  </si>
  <si>
    <t>Sutton, Connie</t>
  </si>
  <si>
    <t>connie.sutton@staples.com</t>
  </si>
  <si>
    <t>972.472.2000</t>
  </si>
  <si>
    <t>Flinchbaugh, Angela</t>
  </si>
  <si>
    <t>angela@tmftoursandtravel.com</t>
  </si>
  <si>
    <t>956.984.9468</t>
  </si>
  <si>
    <t>Hughes, Gareth</t>
  </si>
  <si>
    <t>gareth.hughes@theglitchco.com</t>
  </si>
  <si>
    <t>972.217.4020</t>
  </si>
  <si>
    <t>Patterson, Angelika</t>
  </si>
  <si>
    <t>800.669.9633</t>
  </si>
  <si>
    <t>Gonzales, Casey</t>
  </si>
  <si>
    <t>casey@tegroup.biz</t>
  </si>
  <si>
    <t>214.786.6741</t>
  </si>
  <si>
    <t>Washington, Cedric</t>
  </si>
  <si>
    <t>RadioMobile</t>
  </si>
  <si>
    <t>RTA</t>
  </si>
  <si>
    <t xml:space="preserve">Unifirst </t>
  </si>
  <si>
    <t xml:space="preserve">Westnet </t>
  </si>
  <si>
    <t>ECXSystems LLC</t>
  </si>
  <si>
    <t>Fidlar Technologies</t>
  </si>
  <si>
    <t>Mountain Technology Resources Inc.</t>
  </si>
  <si>
    <t>PC University Distributors Inc</t>
  </si>
  <si>
    <t>Rc Security Consulting</t>
  </si>
  <si>
    <t>Software 4 Schools</t>
  </si>
  <si>
    <t>Sportscon</t>
  </si>
  <si>
    <t>SwetSPOT LLC</t>
  </si>
  <si>
    <t>The Stepping Stones Group LLC</t>
  </si>
  <si>
    <t>Networking Equipment, Software, and Services (JOC)</t>
  </si>
  <si>
    <t>Roofing</t>
  </si>
  <si>
    <t>Election Equipment and Services</t>
  </si>
  <si>
    <t>Shelters for Storm, Active Shooter, and other Emergencies</t>
  </si>
  <si>
    <t>Ebsco</t>
  </si>
  <si>
    <t>Library Books and Services</t>
  </si>
  <si>
    <t>19-20-07</t>
  </si>
  <si>
    <t>Golden d'or Fabrics</t>
  </si>
  <si>
    <t>Spartan Tools</t>
  </si>
  <si>
    <t>002-2020</t>
  </si>
  <si>
    <t>Maintenance Supplies and Serices- C</t>
  </si>
  <si>
    <t>Northwest Butane Gas Co</t>
  </si>
  <si>
    <t>Feul &amp; Tank Repair</t>
  </si>
  <si>
    <t>2021-002-2025</t>
  </si>
  <si>
    <t>Heath Scientific</t>
  </si>
  <si>
    <t>Amplify Fort Worth</t>
  </si>
  <si>
    <t>Transition Services</t>
  </si>
  <si>
    <t>17-05</t>
  </si>
  <si>
    <t>Voss Lighting</t>
  </si>
  <si>
    <t>LED Parking Lot Lighting and Related Services</t>
  </si>
  <si>
    <t>21-95-919</t>
  </si>
  <si>
    <t>Facility Maintenance and Operation Services</t>
  </si>
  <si>
    <t>Rental Services of Construction Equipment, Vehicles, and Other Equipment</t>
  </si>
  <si>
    <t>Clifford Power Systems, Inc.</t>
  </si>
  <si>
    <t>CourTex Construction, Inc.</t>
  </si>
  <si>
    <t>Momar, Inc.</t>
  </si>
  <si>
    <t>Unipak Corporation</t>
  </si>
  <si>
    <t>21-011</t>
  </si>
  <si>
    <t>02-109</t>
  </si>
  <si>
    <t>EPCNT Arlington ISD</t>
  </si>
  <si>
    <t>ChromebookParts.com</t>
  </si>
  <si>
    <t>GTS Technology Soulutions</t>
  </si>
  <si>
    <t>Chromebook &amp; Laptop Parts and Related Items</t>
  </si>
  <si>
    <t>21-111-860</t>
  </si>
  <si>
    <t>Prime Systems</t>
  </si>
  <si>
    <t>The Handwriting Clinic</t>
  </si>
  <si>
    <t>C2018-01C</t>
  </si>
  <si>
    <t>Avant Assessment LLC</t>
  </si>
  <si>
    <t>JoAnn Stores -OnLine Only</t>
  </si>
  <si>
    <t>Grocery, Retail Stoes</t>
  </si>
  <si>
    <t>Spectra Contract Flooring Services Inc</t>
  </si>
  <si>
    <t>2021-014</t>
  </si>
  <si>
    <t>Sport Decals</t>
  </si>
  <si>
    <t>Spirit Wear and Promotional Items</t>
  </si>
  <si>
    <t>2109-25</t>
  </si>
  <si>
    <t>Refrigeration Parts and Supplies</t>
  </si>
  <si>
    <t>Marcuse &amp; Son Inc</t>
  </si>
  <si>
    <t>Maintenance, Operations, Custodial Supplies (Air Compressors)</t>
  </si>
  <si>
    <t>General Parts LLC</t>
  </si>
  <si>
    <t>Kitchen Equipment, Parts and Supplies</t>
  </si>
  <si>
    <t>2016-21</t>
  </si>
  <si>
    <t>ProToCall LLC</t>
  </si>
  <si>
    <t>Kitchen, Equipment and Supplies</t>
  </si>
  <si>
    <t>Federal Supply USA</t>
  </si>
  <si>
    <t>Kitchen Equipment Services and Repair</t>
  </si>
  <si>
    <t>2017-24</t>
  </si>
  <si>
    <t>Certiport</t>
  </si>
  <si>
    <t>CTE Classroom Curriculum</t>
  </si>
  <si>
    <t>21-071</t>
  </si>
  <si>
    <t>2018-550</t>
  </si>
  <si>
    <t>Crown Trophy Lewisville</t>
  </si>
  <si>
    <t>Northwest Propane Gas Co</t>
  </si>
  <si>
    <t>Propane Fuel and Services</t>
  </si>
  <si>
    <t>2009-14</t>
  </si>
  <si>
    <t>Burlington English Inc.</t>
  </si>
  <si>
    <t>Data Optics Cable, Inc.</t>
  </si>
  <si>
    <t>DreamBox Learning</t>
  </si>
  <si>
    <t>Galaxy Next Generation</t>
  </si>
  <si>
    <t>Trafera LLC</t>
  </si>
  <si>
    <t>Computer Products Ed Tech</t>
  </si>
  <si>
    <t>Staffing and Related Services</t>
  </si>
  <si>
    <t>Cambay Consulting LLC</t>
  </si>
  <si>
    <t>L &amp; L Special Systems LLC</t>
  </si>
  <si>
    <t>Resident Technology (David Felix)</t>
  </si>
  <si>
    <t>PSI Bearing and Hydraulic Service LLC</t>
  </si>
  <si>
    <t>Apply EBP, LLC</t>
  </si>
  <si>
    <t>EKHP Consulting, LLC</t>
  </si>
  <si>
    <t>Engage! Learning Inc. (dba engage2learn)</t>
  </si>
  <si>
    <t>friEdTechnology</t>
  </si>
  <si>
    <t>Gayle-Reid Appraisal (Gayle-Reid Appraisal Services, Inc.)</t>
  </si>
  <si>
    <t>GPR Ventures, LLC (Deborah D Graham)</t>
  </si>
  <si>
    <t>National Recruiting Consultants</t>
  </si>
  <si>
    <t>The Flippen Group (Capturing Kids' Hearts Powered by Flippen Group)</t>
  </si>
  <si>
    <t>Wink Educational Consulting, Inc.</t>
  </si>
  <si>
    <t>El Paso Speech and Language Services Excellence INC</t>
  </si>
  <si>
    <t>Lexipol</t>
  </si>
  <si>
    <t>Amstar, Inc.</t>
  </si>
  <si>
    <t>El Paso J.A.G, Inc.</t>
  </si>
  <si>
    <t>Keystone Contractors and Engineers (Keystone GC, LLC.)</t>
  </si>
  <si>
    <t>The Roof &amp; Metal Co. (C. Ortiz Corp)</t>
  </si>
  <si>
    <t>Veliz Construction (Veliz Company, LLC)</t>
  </si>
  <si>
    <t>Partners in Education Solutions LLC</t>
  </si>
  <si>
    <t>Harrington Industrial Plastics</t>
  </si>
  <si>
    <t>Spark Multinational, LLC</t>
  </si>
  <si>
    <t>21-7421</t>
  </si>
  <si>
    <t>Maintenance Repair and Operations, Equipment, Supplies and Materials(Supplement)-.</t>
  </si>
  <si>
    <t xml:space="preserve">Interface </t>
  </si>
  <si>
    <t>EI 00120</t>
  </si>
  <si>
    <t>EI 00122</t>
  </si>
  <si>
    <t>2021-02</t>
  </si>
  <si>
    <t>17-034</t>
  </si>
  <si>
    <t>19-002</t>
  </si>
  <si>
    <t>02-112</t>
  </si>
  <si>
    <t>01-107</t>
  </si>
  <si>
    <t>05-60</t>
  </si>
  <si>
    <t>01-105</t>
  </si>
  <si>
    <t>01-126</t>
  </si>
  <si>
    <t>02-83</t>
  </si>
  <si>
    <t>21-085</t>
  </si>
  <si>
    <t>LRP Publications</t>
  </si>
  <si>
    <t>2020-SEP-69</t>
  </si>
  <si>
    <t>Graphic Wallcoverings, Murals, Wall Clings and Related Services</t>
  </si>
  <si>
    <t>21-119-737</t>
  </si>
  <si>
    <t>AimGraphics</t>
  </si>
  <si>
    <t>Graphic Wallcoverings, Murals, Wall Clings and Related Serivces</t>
  </si>
  <si>
    <t>Reprographic Consultants</t>
  </si>
  <si>
    <t>Animal Care Technologies</t>
  </si>
  <si>
    <t>Ryder Transportation Svcs</t>
  </si>
  <si>
    <t>2019-2022B</t>
  </si>
  <si>
    <t>Game Time Transportation LLC</t>
  </si>
  <si>
    <t>JAM Distributing</t>
  </si>
  <si>
    <t>22-14-737</t>
  </si>
  <si>
    <t>Grocery &amp; General Retail/Wholesale Merchandise Stores &amp; Supplies</t>
  </si>
  <si>
    <t>Globex America (CPI Importers)</t>
  </si>
  <si>
    <t>Ben E Keith Co</t>
  </si>
  <si>
    <t>Hobby Lobby Stores</t>
  </si>
  <si>
    <t>Kroger Texas LP (Irving)</t>
  </si>
  <si>
    <t>Howell International</t>
  </si>
  <si>
    <t>Ellison Educational Equipment</t>
  </si>
  <si>
    <t>696-2021-10-26</t>
  </si>
  <si>
    <t>Rocky Duron &amp; Associates</t>
  </si>
  <si>
    <t>Locker Installation &amp; Repairs</t>
  </si>
  <si>
    <t>2018-045</t>
  </si>
  <si>
    <t>AHI Enterprises LLC</t>
  </si>
  <si>
    <t>BEZ Electric, LLC</t>
  </si>
  <si>
    <t>BRBM Publishing LLC dba Sweet Pipes</t>
  </si>
  <si>
    <t>Ecolab</t>
  </si>
  <si>
    <t>Ferguson Facility Supply / Matera Division</t>
  </si>
  <si>
    <t>Interboro Packaging Corp</t>
  </si>
  <si>
    <t>IXL Learning, Inc.</t>
  </si>
  <si>
    <t>Nelson Plant Food</t>
  </si>
  <si>
    <t>Southern Contracting Services</t>
  </si>
  <si>
    <t>Super Duper Inc, dba Super Duper Publications</t>
  </si>
  <si>
    <t>Texas Graduation Sales</t>
  </si>
  <si>
    <t>Universal Pen &amp; Print, Inc. dba CUBIE CO</t>
  </si>
  <si>
    <t>02-119</t>
  </si>
  <si>
    <t>05-51</t>
  </si>
  <si>
    <t>01-127</t>
  </si>
  <si>
    <t>12-15</t>
  </si>
  <si>
    <t>Lakeshore Learning Materials, LLC</t>
  </si>
  <si>
    <t>Creative Recreational Designs, Inc.</t>
  </si>
  <si>
    <t>Grass Masters LLC DBA Global Maven Enterprises, LLC</t>
  </si>
  <si>
    <t>PlaySafe LLC (DeFillippo)</t>
  </si>
  <si>
    <t>22-7425</t>
  </si>
  <si>
    <t>HVAC</t>
  </si>
  <si>
    <t>Fitness Equipment</t>
  </si>
  <si>
    <t>071321-CEN</t>
  </si>
  <si>
    <t>071321-CDW</t>
  </si>
  <si>
    <t>071321-CAI</t>
  </si>
  <si>
    <t>071321-JDG</t>
  </si>
  <si>
    <t>090121-UPS</t>
  </si>
  <si>
    <t>Athletic Supplies</t>
  </si>
  <si>
    <t>Facilities</t>
  </si>
  <si>
    <t>694-2021-08-26</t>
  </si>
  <si>
    <t>Stage and Theater Curtains, Lighting, Sound Systems, and Supplies</t>
  </si>
  <si>
    <t>APi National Service Group</t>
  </si>
  <si>
    <t>Automated Logic Contracting Services Inc.</t>
  </si>
  <si>
    <t>Baxter</t>
  </si>
  <si>
    <t>Carrier Enterprise, LLC</t>
  </si>
  <si>
    <t>Caruth Protection Services, LLC</t>
  </si>
  <si>
    <t>Century Air Conditioning Supply LLC</t>
  </si>
  <si>
    <t>Child's Play, Inc. (Instructional Materials)</t>
  </si>
  <si>
    <t>Fire Service Apparatus Vehicles</t>
  </si>
  <si>
    <t>Dallas Door &amp; Supply Company</t>
  </si>
  <si>
    <t>ECM Today!</t>
  </si>
  <si>
    <t>Enterprise Security Solutions of Texas, Inc.</t>
  </si>
  <si>
    <t>G2 General Contractors</t>
  </si>
  <si>
    <t>Hajoca Corporation</t>
  </si>
  <si>
    <t>J M Electronic Engineering, Inc.</t>
  </si>
  <si>
    <t>Loftin Equipment Company</t>
  </si>
  <si>
    <t>McCormick's Group LLC</t>
  </si>
  <si>
    <t>N/S Corporation</t>
  </si>
  <si>
    <t>Network Thermostat</t>
  </si>
  <si>
    <t>Quadient, Inc.</t>
  </si>
  <si>
    <t>Ram Products, Ltd.</t>
  </si>
  <si>
    <t>Really Good Stuff, LLC</t>
  </si>
  <si>
    <t>Ripple Effects, Inc.</t>
  </si>
  <si>
    <t>Saddleback Educational, Inc</t>
  </si>
  <si>
    <t>Southern Floral Company</t>
  </si>
  <si>
    <t>Southpaw Enterprises, Inc.</t>
  </si>
  <si>
    <t>Teaching Strategies, LLC</t>
  </si>
  <si>
    <t>Texchem Corporation</t>
  </si>
  <si>
    <t>Magnus Mobility Systems(Monroe Magnus)</t>
  </si>
  <si>
    <t>Norcostco</t>
  </si>
  <si>
    <t>626-2018-11-22</t>
  </si>
  <si>
    <t xml:space="preserve">Weissman </t>
  </si>
  <si>
    <t>Costumes</t>
  </si>
  <si>
    <t>17-04</t>
  </si>
  <si>
    <t>Electronix Express</t>
  </si>
  <si>
    <t>Technology</t>
  </si>
  <si>
    <t>001-2020-09</t>
  </si>
  <si>
    <t>Flags</t>
  </si>
  <si>
    <t>Betsy Ross Flag Girl</t>
  </si>
  <si>
    <t>Beta Technology, Inc.</t>
  </si>
  <si>
    <t>Frontline Education</t>
  </si>
  <si>
    <t>iCaught Incorporated</t>
  </si>
  <si>
    <t>Premier Wireless Business Technology Solutions</t>
  </si>
  <si>
    <t>Secure ITAD Services, Inc.</t>
  </si>
  <si>
    <t>Transfinder Corporation</t>
  </si>
  <si>
    <t>EI00049</t>
  </si>
  <si>
    <t>Studies Weekly, Inc. (American Legacy Publishing)</t>
  </si>
  <si>
    <t>Adjuvant Consulting, Inc.</t>
  </si>
  <si>
    <t>Applied Practice (Propel Education Strategies, Inc.)</t>
  </si>
  <si>
    <t>Cady Studios, LLC</t>
  </si>
  <si>
    <t>Gilbert's Plumbing Services (Gilbert Hernandez)</t>
  </si>
  <si>
    <t>Growth Counseling Center (Rueda) (Brenda Rueda)</t>
  </si>
  <si>
    <t>HighScope Educational Research Foundation</t>
  </si>
  <si>
    <t>Rev it Up! Consulting Group (Rev it Up! Consulting Group, LLC)</t>
  </si>
  <si>
    <t>Scenario Learning DBA Vector Solutions</t>
  </si>
  <si>
    <t>P&amp;Y Pump Service (P&amp;Y Mobile Wash, Inc.)</t>
  </si>
  <si>
    <t>Fonroche Lighting America</t>
  </si>
  <si>
    <t>Multivista Systems LLC</t>
  </si>
  <si>
    <t>Pitsco Education, LLC</t>
  </si>
  <si>
    <t>R210405</t>
  </si>
  <si>
    <t>Online Marketplace</t>
  </si>
  <si>
    <t>MA3459</t>
  </si>
  <si>
    <t>05/05/2025</t>
  </si>
  <si>
    <t>R210401</t>
  </si>
  <si>
    <t>Print Goods and Services</t>
  </si>
  <si>
    <t>2021002788</t>
  </si>
  <si>
    <t>Fisher Scientific</t>
  </si>
  <si>
    <t>General Lab Supplies</t>
  </si>
  <si>
    <t>2021002889</t>
  </si>
  <si>
    <t>06/30/2025</t>
  </si>
  <si>
    <t>2020002686</t>
  </si>
  <si>
    <t>12/15/2025</t>
  </si>
  <si>
    <t>Maintenance, Repair and Operations (MRO) Supplies &amp; Equipment</t>
  </si>
  <si>
    <t>Network Distribution</t>
  </si>
  <si>
    <t>Cleaning Supplies, Breakroom, and Related Products</t>
  </si>
  <si>
    <t>R211301</t>
  </si>
  <si>
    <t>Iron Mountain</t>
  </si>
  <si>
    <t>Document and Information Lifecycle Management</t>
  </si>
  <si>
    <t>1325</t>
  </si>
  <si>
    <t>10/31/2025</t>
  </si>
  <si>
    <t>Medical and Surgical Supplies</t>
  </si>
  <si>
    <t>2021002973</t>
  </si>
  <si>
    <t>Audio Visual Equipment, Accessories &amp; Services</t>
  </si>
  <si>
    <t>2021003157</t>
  </si>
  <si>
    <t>11/02/2026</t>
  </si>
  <si>
    <t>School Specialty, LLC</t>
  </si>
  <si>
    <t>Athletic, Physical Education Supplies, and Team Uniforms</t>
  </si>
  <si>
    <t>Safeware</t>
  </si>
  <si>
    <t>Public Safety, Emergency Preparedness, Safety Equipment and Solutions</t>
  </si>
  <si>
    <t>159469</t>
  </si>
  <si>
    <t>Mallory</t>
  </si>
  <si>
    <t>4400008495</t>
  </si>
  <si>
    <t>159498</t>
  </si>
  <si>
    <t>2019000318</t>
  </si>
  <si>
    <t>HVAC Equipment, Installation, Service, &amp; Related Products</t>
  </si>
  <si>
    <t>R200401</t>
  </si>
  <si>
    <t>R210402</t>
  </si>
  <si>
    <t>Global Industrial</t>
  </si>
  <si>
    <t>Warehousing, Material Handling, and Production Support</t>
  </si>
  <si>
    <t>R211402</t>
  </si>
  <si>
    <t>Pest Control Products and Services</t>
  </si>
  <si>
    <t>3280-20-7210 (02)</t>
  </si>
  <si>
    <t>Terminix</t>
  </si>
  <si>
    <t>Human Capital Management Systems and Managed Business Solutions</t>
  </si>
  <si>
    <t>Maintenance, Repair &amp; Operations (MRO) Supplies &amp; Equipment</t>
  </si>
  <si>
    <t>KBS</t>
  </si>
  <si>
    <t>Janitorial Services</t>
  </si>
  <si>
    <t>R210901</t>
  </si>
  <si>
    <t>2020002755</t>
  </si>
  <si>
    <t>Best Buy Business</t>
  </si>
  <si>
    <t>Elevator Industry Equipment, Repair, Related Products and Services</t>
  </si>
  <si>
    <t>R200502</t>
  </si>
  <si>
    <t>Weichert Workforce Mobility</t>
  </si>
  <si>
    <t>Household Moving, Relocation Services and Related Products</t>
  </si>
  <si>
    <t>Job Order Contracting (JOC) Services</t>
  </si>
  <si>
    <t>2021002786</t>
  </si>
  <si>
    <t>R210403</t>
  </si>
  <si>
    <t>World Wide Technology</t>
  </si>
  <si>
    <t>R210407</t>
  </si>
  <si>
    <t>PODS</t>
  </si>
  <si>
    <t>2020002705</t>
  </si>
  <si>
    <t>12/31/2025</t>
  </si>
  <si>
    <t>UniGroup</t>
  </si>
  <si>
    <t>2020002703</t>
  </si>
  <si>
    <t>Wheaton</t>
  </si>
  <si>
    <t>2020002692</t>
  </si>
  <si>
    <t>Sunbelt Rentals, Inc.</t>
  </si>
  <si>
    <t>Equipment and Tool Rental Services</t>
  </si>
  <si>
    <t>R200601</t>
  </si>
  <si>
    <t>HVAC Equipment, Installation, Services &amp; Related Products</t>
  </si>
  <si>
    <t>R200403</t>
  </si>
  <si>
    <t>RingCentral</t>
  </si>
  <si>
    <t>Unified Communications as a Service (UCaaS)</t>
  </si>
  <si>
    <t>R200902</t>
  </si>
  <si>
    <t>ThunderCat Technology</t>
  </si>
  <si>
    <t>R210406</t>
  </si>
  <si>
    <t>vCloud Tech</t>
  </si>
  <si>
    <t>Iron Bow Technologies</t>
  </si>
  <si>
    <t>R210404</t>
  </si>
  <si>
    <t>Kelly Services</t>
  </si>
  <si>
    <t>Information Technology (IT) Temporary and Professional Services</t>
  </si>
  <si>
    <t>2021003064</t>
  </si>
  <si>
    <t>09/30/2026</t>
  </si>
  <si>
    <t>Insight Global, LLC</t>
  </si>
  <si>
    <t>2021003051</t>
  </si>
  <si>
    <t>Learning Management System</t>
  </si>
  <si>
    <t>Instructure</t>
  </si>
  <si>
    <t>10/31/2026</t>
  </si>
  <si>
    <t>Granite Telecommunications</t>
  </si>
  <si>
    <t>R200901</t>
  </si>
  <si>
    <t>R200402</t>
  </si>
  <si>
    <t>John Savoy &amp; Son, Inc.</t>
  </si>
  <si>
    <t>Dorm Furniture and Related Services</t>
  </si>
  <si>
    <t>2021003073</t>
  </si>
  <si>
    <t>R211302</t>
  </si>
  <si>
    <t>R201201</t>
  </si>
  <si>
    <t>Comcast Cable Communications Management, LLC</t>
  </si>
  <si>
    <t>AgreeYa Solutions, Inc.</t>
  </si>
  <si>
    <t>2021003045</t>
  </si>
  <si>
    <t>Interpretation and Translation Services and Related Solutions</t>
  </si>
  <si>
    <t>R210601</t>
  </si>
  <si>
    <t>ATI Restoration, LLC</t>
  </si>
  <si>
    <t>Disaster Relief Services</t>
  </si>
  <si>
    <t>R2021.003053</t>
  </si>
  <si>
    <t>08/05/2026</t>
  </si>
  <si>
    <t>AVID Technical Resources, Inc.</t>
  </si>
  <si>
    <t>2021003048</t>
  </si>
  <si>
    <t>Compu-Vision</t>
  </si>
  <si>
    <t>2021003050</t>
  </si>
  <si>
    <t>DCI, Inc.</t>
  </si>
  <si>
    <t>2021003074</t>
  </si>
  <si>
    <t>10/29/2026</t>
  </si>
  <si>
    <t>Golf, Utility and Hospitality Carts</t>
  </si>
  <si>
    <t>Enwork</t>
  </si>
  <si>
    <t>Proctoring Solutions: Live Online and Automated</t>
  </si>
  <si>
    <t>4900000529</t>
  </si>
  <si>
    <t>Fischer International Identity</t>
  </si>
  <si>
    <t>2021003140</t>
  </si>
  <si>
    <t>09/28/2026</t>
  </si>
  <si>
    <t>Spirion</t>
  </si>
  <si>
    <t>IT Security Tools - Data Detection</t>
  </si>
  <si>
    <t>2021003177</t>
  </si>
  <si>
    <t>11/03/2026</t>
  </si>
  <si>
    <t>R211101</t>
  </si>
  <si>
    <t>Gateway Mattress Company, Inc.</t>
  </si>
  <si>
    <t>Mattresses, Related Products, and Services</t>
  </si>
  <si>
    <t>GAT-SD-21-0901</t>
  </si>
  <si>
    <t>R210609</t>
  </si>
  <si>
    <t>GLOBO Language Solutions, LLC</t>
  </si>
  <si>
    <t>R210602</t>
  </si>
  <si>
    <t>Homeland Language Services</t>
  </si>
  <si>
    <t>R210603</t>
  </si>
  <si>
    <t>Honorlock, Inc.</t>
  </si>
  <si>
    <t>Hunter Knepshield</t>
  </si>
  <si>
    <t>Modular Buildings, Portable Storage, and Relocatable Walkways</t>
  </si>
  <si>
    <t>R210501</t>
  </si>
  <si>
    <t>R210604</t>
  </si>
  <si>
    <t>R220301</t>
  </si>
  <si>
    <t>R211403</t>
  </si>
  <si>
    <t>R211202</t>
  </si>
  <si>
    <t>Land Pride</t>
  </si>
  <si>
    <t>Implements, Attachments, and Related Products for Tractors, Mowers, and Related Equipment</t>
  </si>
  <si>
    <t>20-6504 (Reference No. 19548)</t>
  </si>
  <si>
    <t>R210605</t>
  </si>
  <si>
    <t>R210606</t>
  </si>
  <si>
    <t>R210608</t>
  </si>
  <si>
    <t>19FS1</t>
  </si>
  <si>
    <t>Pristine Systems, LLC</t>
  </si>
  <si>
    <t>R210902</t>
  </si>
  <si>
    <t>Proctorio, Inc.</t>
  </si>
  <si>
    <t>4900000531</t>
  </si>
  <si>
    <t>SAFEbuilt</t>
  </si>
  <si>
    <t>On Call Plan Review Services</t>
  </si>
  <si>
    <t>Apparel, Uniforms, Accessories, Products and Services</t>
  </si>
  <si>
    <t>R210102</t>
  </si>
  <si>
    <t>Sustainable Furniture Inc.</t>
  </si>
  <si>
    <t>2021003072</t>
  </si>
  <si>
    <t>TEKsystems</t>
  </si>
  <si>
    <t>2021003065</t>
  </si>
  <si>
    <t>Thatcher Chemicals</t>
  </si>
  <si>
    <t>Water Treatment Chemicals (Polymers and Misc.)</t>
  </si>
  <si>
    <t>212528</t>
  </si>
  <si>
    <t>R210610</t>
  </si>
  <si>
    <t>R211201</t>
  </si>
  <si>
    <t>US Tech Solutions</t>
  </si>
  <si>
    <t>2021003068</t>
  </si>
  <si>
    <t>R210611</t>
  </si>
  <si>
    <t>R210503</t>
  </si>
  <si>
    <t>WorldWide Interpreters, Inc.</t>
  </si>
  <si>
    <t>R210612</t>
  </si>
  <si>
    <t>110421-ALT</t>
  </si>
  <si>
    <t>08/31/2026</t>
  </si>
  <si>
    <t>911 Interpreters Inc</t>
  </si>
  <si>
    <t>Interpreting, Translation, and Multi-Lingual Goods and Services</t>
  </si>
  <si>
    <t>American Concrete Concepts Inc</t>
  </si>
  <si>
    <t>AMN Allied Services LLC</t>
  </si>
  <si>
    <t>Amplify Education Inc</t>
  </si>
  <si>
    <t>Approved Purchasing LLC</t>
  </si>
  <si>
    <t>Araiza General Construction</t>
  </si>
  <si>
    <t>Gym Floors, Repairs, Replacements, and Services (JOC)</t>
  </si>
  <si>
    <t>Equipment Maintenance Management Program</t>
  </si>
  <si>
    <t>Beereaders</t>
  </si>
  <si>
    <t>BioRad</t>
  </si>
  <si>
    <t>BK Technologies</t>
  </si>
  <si>
    <t>Records and Materials Management and Destruction Goods and Services</t>
  </si>
  <si>
    <t>BrightThinker Inc</t>
  </si>
  <si>
    <t>CARNEY ROOFING CO INC</t>
  </si>
  <si>
    <t>CED/Columbia Electric Supply</t>
  </si>
  <si>
    <t>CHECK MY UNIVERSE LLC</t>
  </si>
  <si>
    <t>Columbia Cascade Company</t>
  </si>
  <si>
    <t>Commercial Technology Group LLC</t>
  </si>
  <si>
    <t>Concord Commercial Services Inc</t>
  </si>
  <si>
    <t>Core Learning Exchange</t>
  </si>
  <si>
    <t>Crawford Roofing Inc</t>
  </si>
  <si>
    <t>Draper Inc</t>
  </si>
  <si>
    <t>Edinumen USA Editorial Edinumen</t>
  </si>
  <si>
    <t>Elite Refinishers LLC</t>
  </si>
  <si>
    <t>Elite Turf USA</t>
  </si>
  <si>
    <t>EREFLECT INC</t>
  </si>
  <si>
    <t>Florida Virtual School</t>
  </si>
  <si>
    <t>Frontiers Integrated</t>
  </si>
  <si>
    <t>G and S Glass LLC</t>
  </si>
  <si>
    <t>Gallagher Construction Company LP</t>
  </si>
  <si>
    <t>George Wayne Mechanical</t>
  </si>
  <si>
    <t>goCampusing</t>
  </si>
  <si>
    <t>Gym Masters LLC</t>
  </si>
  <si>
    <t>HiveIO Inc</t>
  </si>
  <si>
    <t>Honesty Environmental Services Inc</t>
  </si>
  <si>
    <t>Horizon Roofing Specialists LLC</t>
  </si>
  <si>
    <t>Identification Systems Group Inc</t>
  </si>
  <si>
    <t>Ilcor Builders</t>
  </si>
  <si>
    <t>Johnson Roofing Inc</t>
  </si>
  <si>
    <t>KL Kreations LLC</t>
  </si>
  <si>
    <t>Lexicon Technologies</t>
  </si>
  <si>
    <t>Library Furniture International LLC</t>
  </si>
  <si>
    <t>Lone Star Education Products and Services LLC</t>
  </si>
  <si>
    <t>Longview Roofing LLC</t>
  </si>
  <si>
    <t>Lydick Hooks Roofing Company of Wichita Falls Inc</t>
  </si>
  <si>
    <t>Staging, Enclosure, and Riser Products and Services (JOC)</t>
  </si>
  <si>
    <t>Mammoth Services LLC</t>
  </si>
  <si>
    <t>Manns Carpentry</t>
  </si>
  <si>
    <t>Marco A  Arredondo Inc</t>
  </si>
  <si>
    <t>McGee Electrical Services Inc</t>
  </si>
  <si>
    <t>Mechanical and Process Systems LLC</t>
  </si>
  <si>
    <t>Meyer Roofing and Sheet Metal Inc</t>
  </si>
  <si>
    <t>Milestone Construction Company</t>
  </si>
  <si>
    <t>MPWR Electrical Direct</t>
  </si>
  <si>
    <t>International Electrical Testing Association (NETA) Certified Electrical Testing</t>
  </si>
  <si>
    <t>National Fleet Tracking</t>
  </si>
  <si>
    <t>Oates Specialties LLC</t>
  </si>
  <si>
    <t>OG Benefits LLC</t>
  </si>
  <si>
    <t>Pitsco Education LLC</t>
  </si>
  <si>
    <t>Premiere Roofing</t>
  </si>
  <si>
    <t>PROMAXIMA MFG</t>
  </si>
  <si>
    <t>Read Naturally Inc</t>
  </si>
  <si>
    <t>Really Good Stuff LLC</t>
  </si>
  <si>
    <t>Rep Tech Inc</t>
  </si>
  <si>
    <t>Restoration Specialists LLC</t>
  </si>
  <si>
    <t>Rio United Builders LLC</t>
  </si>
  <si>
    <t>Saddleback Educational Inc</t>
  </si>
  <si>
    <t>Safe Air UV</t>
  </si>
  <si>
    <t>SAFEGUARD FIRE</t>
  </si>
  <si>
    <t>Sandia International Inc</t>
  </si>
  <si>
    <t>Secured Tech Solutions LLC</t>
  </si>
  <si>
    <t>Shelters for Storm, Active Shooter, and other Emergencies (JOC)</t>
  </si>
  <si>
    <t>SILSBEE FLEET</t>
  </si>
  <si>
    <t>SKC A C</t>
  </si>
  <si>
    <t>STX Underground LLC</t>
  </si>
  <si>
    <t>TalkingPoints</t>
  </si>
  <si>
    <t>Target Solutions</t>
  </si>
  <si>
    <t>Terracon</t>
  </si>
  <si>
    <t>Terrell Construction Services LLC</t>
  </si>
  <si>
    <t>Texas Fifth Wall Roofing Systems Inc</t>
  </si>
  <si>
    <t>Texas Security Shredding</t>
  </si>
  <si>
    <t>Texsport Turf Professionals LLC</t>
  </si>
  <si>
    <t>TransPerfect</t>
  </si>
  <si>
    <t>Trinity Air Conditioning</t>
  </si>
  <si>
    <t>Turf of America LLC</t>
  </si>
  <si>
    <t>USACapitol</t>
  </si>
  <si>
    <t>Varitronics LLC</t>
  </si>
  <si>
    <t>Vocabularycom</t>
  </si>
  <si>
    <t>Walker Engineering Inc</t>
  </si>
  <si>
    <t>Wiley Calhoon Company Inc</t>
  </si>
  <si>
    <t>YellowFolder LLC</t>
  </si>
  <si>
    <t>Zonda Intelligence Metrostudy</t>
  </si>
  <si>
    <t>Staffing Services and Related Solutions</t>
  </si>
  <si>
    <t>Building and Facilities Supplies and Services</t>
  </si>
  <si>
    <t>9to5 Seating</t>
  </si>
  <si>
    <t>HVAC Equipment, Installation, Service, Building Control Systems &amp; Related Products and Services</t>
  </si>
  <si>
    <t>02-122</t>
  </si>
  <si>
    <t>HVAC Equipment, Installation, Service, &amp; Related Products - Supplemental</t>
  </si>
  <si>
    <t>02-73</t>
  </si>
  <si>
    <t>Control Room Console Solutions</t>
  </si>
  <si>
    <t>Aggreko</t>
  </si>
  <si>
    <t>Generators and Related Equipment for Service Rental and Leasing</t>
  </si>
  <si>
    <t>Alight Solutions</t>
  </si>
  <si>
    <t>Software and SaaS Solutions</t>
  </si>
  <si>
    <t>01-113</t>
  </si>
  <si>
    <t>Ally Energy Solutions</t>
  </si>
  <si>
    <t>Electrical Power System and Electronics Systems Protection Consulting and related Products and Services</t>
  </si>
  <si>
    <t>02-120</t>
  </si>
  <si>
    <t>Ameresco</t>
  </si>
  <si>
    <t>Energy Management Consulation and Related Services</t>
  </si>
  <si>
    <t>11-48</t>
  </si>
  <si>
    <t>AMG Payment Solutions</t>
  </si>
  <si>
    <t>Merchant Processing Services</t>
  </si>
  <si>
    <t>11-46</t>
  </si>
  <si>
    <t>Amino</t>
  </si>
  <si>
    <t>Digital Healthcare Guidance</t>
  </si>
  <si>
    <t>09-10</t>
  </si>
  <si>
    <t>Aon</t>
  </si>
  <si>
    <t>Cyber-Security Solutions, Malware, Ransomware Protection, Other Related Products and Services</t>
  </si>
  <si>
    <t>01-129</t>
  </si>
  <si>
    <t>Apache Industrial Services</t>
  </si>
  <si>
    <t>UV-C Stationary and Autonomous Indoor Air Cleaning Systems and Services</t>
  </si>
  <si>
    <t>02-113</t>
  </si>
  <si>
    <t>ARI Phoneix</t>
  </si>
  <si>
    <t>Heavy-duty Transportation Maintenance Equipment Solutions and Related Services</t>
  </si>
  <si>
    <t>05-57</t>
  </si>
  <si>
    <t>Artopex</t>
  </si>
  <si>
    <t>07-19</t>
  </si>
  <si>
    <t>Aspire HR</t>
  </si>
  <si>
    <t>Cloud Administrative Solutions</t>
  </si>
  <si>
    <t>01-101</t>
  </si>
  <si>
    <t>AssetWorks</t>
  </si>
  <si>
    <t>02-111</t>
  </si>
  <si>
    <t>Avaap</t>
  </si>
  <si>
    <t>Business and IT Consulting and Advisory Services</t>
  </si>
  <si>
    <t>11-54</t>
  </si>
  <si>
    <t>Avaya</t>
  </si>
  <si>
    <t>01-114</t>
  </si>
  <si>
    <t>BerryDunn</t>
  </si>
  <si>
    <t>11-55</t>
  </si>
  <si>
    <t>Regional Flooring &amp; Outdoor Surfaces Solutions</t>
  </si>
  <si>
    <t>Brighton Cromwell</t>
  </si>
  <si>
    <t>Heavy Equipment, Diesel Truck, Bus Parts and Related Goods and Services</t>
  </si>
  <si>
    <t>05-46</t>
  </si>
  <si>
    <t>Building Health Check</t>
  </si>
  <si>
    <t>02-117</t>
  </si>
  <si>
    <t>Bush Hog</t>
  </si>
  <si>
    <t>Turf and Grounds Maintenance Equipment, Parts, Accessories, Supplies, Related Equipment, and Services</t>
  </si>
  <si>
    <t>02-106</t>
  </si>
  <si>
    <t>Cambium Networks</t>
  </si>
  <si>
    <t>Wireless Solutions</t>
  </si>
  <si>
    <t>01-111</t>
  </si>
  <si>
    <t>Carrier</t>
  </si>
  <si>
    <t>02-123</t>
  </si>
  <si>
    <t>Carrum Health</t>
  </si>
  <si>
    <t>Digital Healthcare Guidance – Surgical Consulting</t>
  </si>
  <si>
    <t>09-13</t>
  </si>
  <si>
    <t>Castlight Health</t>
  </si>
  <si>
    <t>09-14</t>
  </si>
  <si>
    <t>Software Products, Services and Training</t>
  </si>
  <si>
    <t>CBTS</t>
  </si>
  <si>
    <t>Advanced Cloud and On-Premise Communications Solutions</t>
  </si>
  <si>
    <t>01-124</t>
  </si>
  <si>
    <t>Choice Energy Management</t>
  </si>
  <si>
    <t>11-49</t>
  </si>
  <si>
    <t>Ciber Global</t>
  </si>
  <si>
    <t>11-56</t>
  </si>
  <si>
    <t>CityBase</t>
  </si>
  <si>
    <t>Cloud-Based SaaS Solution for Citizen Engagement and Government Transaction Processing</t>
  </si>
  <si>
    <t>14-02</t>
  </si>
  <si>
    <t>Civix</t>
  </si>
  <si>
    <t>Public Sector Operations, and Financial Management Software and Consulting Services</t>
  </si>
  <si>
    <t>14-06</t>
  </si>
  <si>
    <t>02-86</t>
  </si>
  <si>
    <t>Climb Channel Solutions</t>
  </si>
  <si>
    <t>01-130</t>
  </si>
  <si>
    <t>Cloud Igenuity</t>
  </si>
  <si>
    <t>01-131</t>
  </si>
  <si>
    <t>COGENT Infotech</t>
  </si>
  <si>
    <t>11-43</t>
  </si>
  <si>
    <t>Collaborative Solutions</t>
  </si>
  <si>
    <t>11-57</t>
  </si>
  <si>
    <t>Columbia Vehicle Group</t>
  </si>
  <si>
    <t>Golf Cars, Utility Vehicles and Maintenance Vehicles</t>
  </si>
  <si>
    <t>05-35</t>
  </si>
  <si>
    <t>Comfort Systems USA Southwest</t>
  </si>
  <si>
    <t>02-127</t>
  </si>
  <si>
    <t>Convergint Technologies</t>
  </si>
  <si>
    <t>Coolsys</t>
  </si>
  <si>
    <t>02-87</t>
  </si>
  <si>
    <t>Job Order Contracting Services (AZ)</t>
  </si>
  <si>
    <t>04-20</t>
  </si>
  <si>
    <t>02-124</t>
  </si>
  <si>
    <t>Cullum</t>
  </si>
  <si>
    <t>02-88</t>
  </si>
  <si>
    <t>Dauphin</t>
  </si>
  <si>
    <t>DebtBook</t>
  </si>
  <si>
    <t>Debt and Lease Management Software and Consulting Services</t>
  </si>
  <si>
    <t>14-03</t>
  </si>
  <si>
    <t>DESIGNA Access Corporation</t>
  </si>
  <si>
    <t>05-59</t>
  </si>
  <si>
    <t>Dixon Resources Unlimited</t>
  </si>
  <si>
    <t>Parking and Mobility Consulting</t>
  </si>
  <si>
    <t>05-62</t>
  </si>
  <si>
    <t>Ecore</t>
  </si>
  <si>
    <t>08-28</t>
  </si>
  <si>
    <t>Ecube Labs</t>
  </si>
  <si>
    <t>General, Recyclable, and Food Waste Collection, Compaction, Containment and Onsite Processing Systems and Components</t>
  </si>
  <si>
    <t>02-79</t>
  </si>
  <si>
    <t>Entegra Procurement Services</t>
  </si>
  <si>
    <t>Food Management Programs and Related Products and Services</t>
  </si>
  <si>
    <t>13-04</t>
  </si>
  <si>
    <t>Evans Consoles</t>
  </si>
  <si>
    <t>07-62</t>
  </si>
  <si>
    <t>EVSE</t>
  </si>
  <si>
    <t>Electric Vehicle Charging Infrastructure</t>
  </si>
  <si>
    <t>05-44</t>
  </si>
  <si>
    <t>Extreme Networks</t>
  </si>
  <si>
    <t>01-112</t>
  </si>
  <si>
    <t>EY</t>
  </si>
  <si>
    <t>11-58</t>
  </si>
  <si>
    <t>Water Metering, Monitoring, Devices and Related Services</t>
  </si>
  <si>
    <t>02-104</t>
  </si>
  <si>
    <t>FieldTurf USA</t>
  </si>
  <si>
    <t>Artificial Sport Surfaces, Installation and Related Materials</t>
  </si>
  <si>
    <t>08-30</t>
  </si>
  <si>
    <t>Fiserv</t>
  </si>
  <si>
    <t>11-47</t>
  </si>
  <si>
    <t>Municipal and Utility Billing Services</t>
  </si>
  <si>
    <t>11-53</t>
  </si>
  <si>
    <t>Flaghouse</t>
  </si>
  <si>
    <t>08-21</t>
  </si>
  <si>
    <t>Formetco</t>
  </si>
  <si>
    <t>01-109</t>
  </si>
  <si>
    <t>01-102</t>
  </si>
  <si>
    <t>Fusebox</t>
  </si>
  <si>
    <t>11-50</t>
  </si>
  <si>
    <t>Galls</t>
  </si>
  <si>
    <t>Firefighting Equipment and PPE</t>
  </si>
  <si>
    <t>02-118</t>
  </si>
  <si>
    <t>Game Day Athletic Surfaces</t>
  </si>
  <si>
    <t>08-31</t>
  </si>
  <si>
    <t>Gilbarco</t>
  </si>
  <si>
    <t>05-45</t>
  </si>
  <si>
    <t>Global Solutions Group</t>
  </si>
  <si>
    <t>01-132</t>
  </si>
  <si>
    <t>Granicus</t>
  </si>
  <si>
    <t>01-115</t>
  </si>
  <si>
    <t>Granite</t>
  </si>
  <si>
    <t>01-99</t>
  </si>
  <si>
    <t>Greenfields Outdoor Fitness</t>
  </si>
  <si>
    <t>Playground Equipment, Outdoor Fitness Equipment, Site Furnishings, Surfacing and Related Products/Services</t>
  </si>
  <si>
    <t>10-07</t>
  </si>
  <si>
    <t>11-33</t>
  </si>
  <si>
    <t>Harper Industries</t>
  </si>
  <si>
    <t>02-107</t>
  </si>
  <si>
    <t>HES Facilities</t>
  </si>
  <si>
    <t>Facilities, Janitorial, Groundskeeping, Management  Related Products and Services</t>
  </si>
  <si>
    <t>02-77</t>
  </si>
  <si>
    <t>Hill Mechanical</t>
  </si>
  <si>
    <t>02-125</t>
  </si>
  <si>
    <t>HonkMobile</t>
  </si>
  <si>
    <t>05-48</t>
  </si>
  <si>
    <t>IAP Government Services Group</t>
  </si>
  <si>
    <t>Owner Advocate/Representative for Capital Improvement Program Management (Supplement)</t>
  </si>
  <si>
    <t>02-70</t>
  </si>
  <si>
    <t>Icertis</t>
  </si>
  <si>
    <t>AI Contract Review Software and Contract Organization Services</t>
  </si>
  <si>
    <t>14-04</t>
  </si>
  <si>
    <t>InterClean Equipment</t>
  </si>
  <si>
    <t>Vehicle Wash Systems and Related Services</t>
  </si>
  <si>
    <t>05-64</t>
  </si>
  <si>
    <t>Interstate Outdoor Advertising</t>
  </si>
  <si>
    <t>Smart Parking Displays</t>
  </si>
  <si>
    <t>05-53</t>
  </si>
  <si>
    <t>Intrado</t>
  </si>
  <si>
    <t>01-128</t>
  </si>
  <si>
    <t>Intrivo</t>
  </si>
  <si>
    <t>Digital Healthcare Diagnostic Testing and Related Products and Services</t>
  </si>
  <si>
    <t>09-11</t>
  </si>
  <si>
    <t>IPS Group</t>
  </si>
  <si>
    <t>Parking Meters</t>
  </si>
  <si>
    <t>05-49</t>
  </si>
  <si>
    <t>Iron Age Designs</t>
  </si>
  <si>
    <t>Decorative Metal Casting and Tree Grates</t>
  </si>
  <si>
    <t>02-68</t>
  </si>
  <si>
    <t>Ivalua</t>
  </si>
  <si>
    <t>Source to Pay E-commerce Solutions for Public Sector Organizations</t>
  </si>
  <si>
    <t>11-41</t>
  </si>
  <si>
    <t>Jenne</t>
  </si>
  <si>
    <t>01-125</t>
  </si>
  <si>
    <t>JourneyEd</t>
  </si>
  <si>
    <t>01-116</t>
  </si>
  <si>
    <t>Keystone Ridge Designs</t>
  </si>
  <si>
    <t>10-08</t>
  </si>
  <si>
    <t>Knightscope</t>
  </si>
  <si>
    <t>Autonomous Security Systems and Services</t>
  </si>
  <si>
    <t>12-12</t>
  </si>
  <si>
    <t>KPMG</t>
  </si>
  <si>
    <t>11-59</t>
  </si>
  <si>
    <t>LAZ Parking</t>
  </si>
  <si>
    <t>Parking, Transportation, and Mobility Services</t>
  </si>
  <si>
    <t>05-61</t>
  </si>
  <si>
    <t>LegalSifter</t>
  </si>
  <si>
    <t>14-05</t>
  </si>
  <si>
    <t>Level One</t>
  </si>
  <si>
    <t>11-52</t>
  </si>
  <si>
    <t>Lifetouch</t>
  </si>
  <si>
    <t>Photography and Yearbook Services</t>
  </si>
  <si>
    <t>11-40</t>
  </si>
  <si>
    <t>Liftnow Automotive Equipment</t>
  </si>
  <si>
    <t>05-58</t>
  </si>
  <si>
    <t>Linea Solutions</t>
  </si>
  <si>
    <t>11-60</t>
  </si>
  <si>
    <t>LSS Holdings</t>
  </si>
  <si>
    <t>02-114</t>
  </si>
  <si>
    <t>MacKay Meters</t>
  </si>
  <si>
    <t>05-37</t>
  </si>
  <si>
    <t>Matrix Fitness</t>
  </si>
  <si>
    <t>08-23</t>
  </si>
  <si>
    <t>McKesson</t>
  </si>
  <si>
    <t>Medical Supplies and Related Goods and Services</t>
  </si>
  <si>
    <t>09-15</t>
  </si>
  <si>
    <t>11-61</t>
  </si>
  <si>
    <t>Med Solutions</t>
  </si>
  <si>
    <t>02-115</t>
  </si>
  <si>
    <t>02-91</t>
  </si>
  <si>
    <t>Mobile Smart City</t>
  </si>
  <si>
    <t>05-38</t>
  </si>
  <si>
    <t>NuHarbor Security</t>
  </si>
  <si>
    <t>01-133</t>
  </si>
  <si>
    <t>Oakland Consulting Group</t>
  </si>
  <si>
    <t>01-117</t>
  </si>
  <si>
    <t>02-121</t>
  </si>
  <si>
    <t>OnSolve</t>
  </si>
  <si>
    <t>01-118</t>
  </si>
  <si>
    <t>Parking Logix</t>
  </si>
  <si>
    <t>05-54</t>
  </si>
  <si>
    <t>Parkmobile</t>
  </si>
  <si>
    <t>05-50</t>
  </si>
  <si>
    <t>PayByPhone</t>
  </si>
  <si>
    <t>05-52</t>
  </si>
  <si>
    <t>PayIt</t>
  </si>
  <si>
    <t>14-01</t>
  </si>
  <si>
    <t>Peazy</t>
  </si>
  <si>
    <t>Parking Data Analytics, Predictive Analysis, and Optimization Systems and Services</t>
  </si>
  <si>
    <t>05-56</t>
  </si>
  <si>
    <t>PGi</t>
  </si>
  <si>
    <t>Web Based Meeting, Webinar, Conference, and Tradeshow Programs</t>
  </si>
  <si>
    <t>01-122</t>
  </si>
  <si>
    <t>Precision Task Group</t>
  </si>
  <si>
    <t>01-119</t>
  </si>
  <si>
    <t>Premier Sports Lighting</t>
  </si>
  <si>
    <t>Sports Lighting Products, Controls &amp; Services</t>
  </si>
  <si>
    <t>08-27</t>
  </si>
  <si>
    <t>Promark</t>
  </si>
  <si>
    <t>Advanced Technology Solutions Aggregator</t>
  </si>
  <si>
    <t>01-96</t>
  </si>
  <si>
    <t>Reliant Elevator Inspections</t>
  </si>
  <si>
    <t>02-69</t>
  </si>
  <si>
    <t>01-123</t>
  </si>
  <si>
    <t>Robotic Assistance Devices</t>
  </si>
  <si>
    <t>12-13</t>
  </si>
  <si>
    <t>Rubberecycle</t>
  </si>
  <si>
    <t>Playground Surfacing and Other Surfacing Solutions</t>
  </si>
  <si>
    <t>10-04</t>
  </si>
  <si>
    <t>Rush Enterprises</t>
  </si>
  <si>
    <t>05-47</t>
  </si>
  <si>
    <t>RX Savings Solutions</t>
  </si>
  <si>
    <t>Digital Healthcare Guidance – Pharmacy</t>
  </si>
  <si>
    <t>09-12</t>
  </si>
  <si>
    <t>S&amp;S Paving and Construction</t>
  </si>
  <si>
    <t>Asphalt Products and Services, Installation and Related Materials</t>
  </si>
  <si>
    <t>02-96</t>
  </si>
  <si>
    <t>02-108</t>
  </si>
  <si>
    <t>SecureWatch24</t>
  </si>
  <si>
    <t>12-16</t>
  </si>
  <si>
    <t>Series</t>
  </si>
  <si>
    <t>Sharecare</t>
  </si>
  <si>
    <t>01-120</t>
  </si>
  <si>
    <t>Softline Solutions</t>
  </si>
  <si>
    <t>10-05</t>
  </si>
  <si>
    <t>07-63</t>
  </si>
  <si>
    <t>01-121</t>
  </si>
  <si>
    <t>Intermediate Term Financing Programs and Related Services</t>
  </si>
  <si>
    <t>11-63</t>
  </si>
  <si>
    <t>11-62</t>
  </si>
  <si>
    <t>02-116</t>
  </si>
  <si>
    <t>Campus ID Credential Transaction Solutions</t>
  </si>
  <si>
    <t>01-100</t>
  </si>
  <si>
    <t>Fleet Management and Leasing</t>
  </si>
  <si>
    <t>05-29</t>
  </si>
  <si>
    <t>02-126</t>
  </si>
  <si>
    <t>11-45</t>
  </si>
  <si>
    <t>11-51</t>
  </si>
  <si>
    <t>01-134</t>
  </si>
  <si>
    <t>10-06</t>
  </si>
  <si>
    <t>Laundry, and Ware Wash Chemicals, and Related Products, and Services</t>
  </si>
  <si>
    <t>02-80</t>
  </si>
  <si>
    <t>Reconditioned Janitorial Equipment, and Janitorial Equipment Parts</t>
  </si>
  <si>
    <t>02-81</t>
  </si>
  <si>
    <t>01-106</t>
  </si>
  <si>
    <t>Waibel Energy</t>
  </si>
  <si>
    <t>05-63</t>
  </si>
  <si>
    <t>02-105</t>
  </si>
  <si>
    <t>Watson Consoles</t>
  </si>
  <si>
    <t>07-64</t>
  </si>
  <si>
    <t>05-65</t>
  </si>
  <si>
    <t>02-78</t>
  </si>
  <si>
    <t>21-085-A</t>
  </si>
  <si>
    <t>4imprint, Inc.</t>
  </si>
  <si>
    <t>ACE Sports</t>
  </si>
  <si>
    <t>Adorama Inc.</t>
  </si>
  <si>
    <t>AHI Enterprises</t>
  </si>
  <si>
    <t>AHI Industrial, LLC</t>
  </si>
  <si>
    <t>AHI-Facilities</t>
  </si>
  <si>
    <t>Airwave Radio Inc.</t>
  </si>
  <si>
    <t>AiSYS Consulting LLC</t>
  </si>
  <si>
    <t>Altex Electronics Ltd</t>
  </si>
  <si>
    <t>American Band Accessories</t>
  </si>
  <si>
    <t>Anesco AV Tech</t>
  </si>
  <si>
    <t>Aprotex Corporation</t>
  </si>
  <si>
    <t>Armstrong Mechanical Co.</t>
  </si>
  <si>
    <t>Asteria Learning, Inc dba ECS Learning Systems</t>
  </si>
  <si>
    <t>Audio Enhancement, Inc</t>
  </si>
  <si>
    <t>Avidex Industries LLC</t>
  </si>
  <si>
    <t>Bellwether Media</t>
  </si>
  <si>
    <t>Bright Thinker Inc</t>
  </si>
  <si>
    <t>Brooks Mays Music Company</t>
  </si>
  <si>
    <t>Cascio Music Co, Inc. dba Interstate Music</t>
  </si>
  <si>
    <t>Central Programs Inc. dba Gumdrop Books</t>
  </si>
  <si>
    <t>Chuck Levin's Washington Music Center</t>
  </si>
  <si>
    <t>Cleaning Ideas Corp dba Sanivac Davis</t>
  </si>
  <si>
    <t>Cleaning Ideas Corp. dba Sanivac Davis</t>
  </si>
  <si>
    <t>Dahill Office Technology Corporation dba Xerox Business Solutions Southwest</t>
  </si>
  <si>
    <t>DM Dilling Industries, LLC dba Filtration Products</t>
  </si>
  <si>
    <t>Dreambox Learning</t>
  </si>
  <si>
    <t>Edpuzzle Inc</t>
  </si>
  <si>
    <t>Eric Armin Inc</t>
  </si>
  <si>
    <t>Essendant Co.</t>
  </si>
  <si>
    <t>FASST Sports</t>
  </si>
  <si>
    <t>Fisher Scientific Company</t>
  </si>
  <si>
    <t>fitGear Solutions LLC dba American Platforms</t>
  </si>
  <si>
    <t>Follett Content Solutions LLC</t>
  </si>
  <si>
    <t>Fun &amp; Function</t>
  </si>
  <si>
    <t>GBCStories.com LLC</t>
  </si>
  <si>
    <t>Hand Safety, LLC</t>
  </si>
  <si>
    <t>Healthy School Supply</t>
  </si>
  <si>
    <t>Heartland Play</t>
  </si>
  <si>
    <t>Heinemann, a div of Greenwood Publishing Group LLC</t>
  </si>
  <si>
    <t>Henthorn Commercial Construction, LLC</t>
  </si>
  <si>
    <t>iBenzer Inc</t>
  </si>
  <si>
    <t>Imagination Station dba Istation</t>
  </si>
  <si>
    <t>Integral Mathematics Inc dba Math &amp; Science Cut Ups</t>
  </si>
  <si>
    <t>Interface Security Systems, LLC</t>
  </si>
  <si>
    <t>JASON Learning dba The JASON Project</t>
  </si>
  <si>
    <t>Just Right Reader</t>
  </si>
  <si>
    <t>Kaplan</t>
  </si>
  <si>
    <t>Lektro, Inc., dba Escue &amp; Associates</t>
  </si>
  <si>
    <t>Lerner Publishing Group dba Lakeview, EastWest, WillowLane</t>
  </si>
  <si>
    <t>Lexia Voyager Sopris Inc</t>
  </si>
  <si>
    <t>Maxi Aids</t>
  </si>
  <si>
    <t>Mersi Distribution LLC</t>
  </si>
  <si>
    <t>MT Library Services Inc dba Junior Library Guild</t>
  </si>
  <si>
    <t>MTech - Mechanical Technical Services, Inc.</t>
  </si>
  <si>
    <t>Music and Arts</t>
  </si>
  <si>
    <t>Newsela, Inc</t>
  </si>
  <si>
    <t>NoRedInk Corp</t>
  </si>
  <si>
    <t>Novium Group LLC</t>
  </si>
  <si>
    <t>Paul's Trophy and Engraving</t>
  </si>
  <si>
    <t>Paxton Patterson</t>
  </si>
  <si>
    <t>Precision Business Machines, Inc</t>
  </si>
  <si>
    <t>Prestige Printing LLC</t>
  </si>
  <si>
    <t>Pure Air Filter Co., Inc.</t>
  </si>
  <si>
    <t>Red Brick Resources</t>
  </si>
  <si>
    <t>Rethink Autism</t>
  </si>
  <si>
    <t>Riddell/All American Sports Corp</t>
  </si>
  <si>
    <t>Scholastic Library Publishing, Inc.</t>
  </si>
  <si>
    <t>School Mart, Inc dba Texas Business Products</t>
  </si>
  <si>
    <t>School Nurse Supply</t>
  </si>
  <si>
    <t>Sentry Security Service</t>
  </si>
  <si>
    <t>Soliant Health</t>
  </si>
  <si>
    <t>Starks Academy</t>
  </si>
  <si>
    <t>The Tech Doctor</t>
  </si>
  <si>
    <t>Tinkrworks Inc</t>
  </si>
  <si>
    <t>United Data Technologies, Inc dba UDT</t>
  </si>
  <si>
    <t>Outdoor, Scoreboard, Furniture, Recreation Equipment</t>
  </si>
  <si>
    <t>Retail Supplies &amp; Equipment</t>
  </si>
  <si>
    <t>Office Supplies, Furniture</t>
  </si>
  <si>
    <t>Janitorial and Sanitation Supplies</t>
  </si>
  <si>
    <t>Musical Instrument and Supplies and Accessories</t>
  </si>
  <si>
    <t>PE Supplies</t>
  </si>
  <si>
    <t>Computer Hardware, Software, Services and Supplies</t>
  </si>
  <si>
    <t>Outdoor, Scoreboard, Furnitire, Recreation Equipment</t>
  </si>
  <si>
    <t>First Aid &amp; Medical Supplies</t>
  </si>
  <si>
    <t>Adaptive Assistive Devices</t>
  </si>
  <si>
    <t>Athletic Supplies &amp; Equipment</t>
  </si>
  <si>
    <t>P00266</t>
  </si>
  <si>
    <t>20022B</t>
  </si>
  <si>
    <t>P00190</t>
  </si>
  <si>
    <t>P00154</t>
  </si>
  <si>
    <t>P00128</t>
  </si>
  <si>
    <t>P00155</t>
  </si>
  <si>
    <t>P00226</t>
  </si>
  <si>
    <t>P00270</t>
  </si>
  <si>
    <t>P00181</t>
  </si>
  <si>
    <t>P00234</t>
  </si>
  <si>
    <t>P00185</t>
  </si>
  <si>
    <t>P00183</t>
  </si>
  <si>
    <t>P00230</t>
  </si>
  <si>
    <t>P00182</t>
  </si>
  <si>
    <t>P00262</t>
  </si>
  <si>
    <t>P00238</t>
  </si>
  <si>
    <t>P00210</t>
  </si>
  <si>
    <t>P00250</t>
  </si>
  <si>
    <t>P00246</t>
  </si>
  <si>
    <t>P00254</t>
  </si>
  <si>
    <t>P00187</t>
  </si>
  <si>
    <t>P00186</t>
  </si>
  <si>
    <t>P00218</t>
  </si>
  <si>
    <t>P00222</t>
  </si>
  <si>
    <t>P00242</t>
  </si>
  <si>
    <t>P00188</t>
  </si>
  <si>
    <t>2013 Coop</t>
  </si>
  <si>
    <t>Ace Mart Restaurant Supply Co.</t>
  </si>
  <si>
    <t>Advanced Exercise</t>
  </si>
  <si>
    <t>America Athletic Wear</t>
  </si>
  <si>
    <t>AmTab Manufacturing Corporation</t>
  </si>
  <si>
    <t>Axis Construction LP</t>
  </si>
  <si>
    <t>Cavalry Construction Company</t>
  </si>
  <si>
    <t>Certwood Limited</t>
  </si>
  <si>
    <t>Cheerleading Company Inc.</t>
  </si>
  <si>
    <t>Child's Play, Inc.</t>
  </si>
  <si>
    <t>Clear Touch</t>
  </si>
  <si>
    <t>Cooper Equipment Company</t>
  </si>
  <si>
    <t>Dutch Glo Chemical Company, Inc.</t>
  </si>
  <si>
    <t>E3 Entegral Solutions, Inc.</t>
  </si>
  <si>
    <t>EKHP Consulting LLC</t>
  </si>
  <si>
    <t>Energreen America</t>
  </si>
  <si>
    <t>Fleetwood Furniture</t>
  </si>
  <si>
    <t>Follett Content Solutions, LLC</t>
  </si>
  <si>
    <t>Game Day Rejuvenation</t>
  </si>
  <si>
    <t>Global Pump Solutions</t>
  </si>
  <si>
    <t>Groves Electrical Service Inc</t>
  </si>
  <si>
    <t>Herff Jones, LLC</t>
  </si>
  <si>
    <t>Hunter Knepshield of Texas, Inc.</t>
  </si>
  <si>
    <t>Kay-Twelve</t>
  </si>
  <si>
    <t>Kirby-Smith Machinery Inc</t>
  </si>
  <si>
    <t>KMI Sports Construction, LLC</t>
  </si>
  <si>
    <t>Lea Park &amp; Play, Inc.</t>
  </si>
  <si>
    <t>LISCO Sports, LLC</t>
  </si>
  <si>
    <t>Liteco Electric, Inc.</t>
  </si>
  <si>
    <t>Mark Rite Lines Equipment Company, Inc.</t>
  </si>
  <si>
    <t>McKenna Contracting, Inc.</t>
  </si>
  <si>
    <t>MECA Sportswear, Inc</t>
  </si>
  <si>
    <t>Minimise USA LLC</t>
  </si>
  <si>
    <t>Minority Authority Uniform LLC</t>
  </si>
  <si>
    <t>OFGO Studio</t>
  </si>
  <si>
    <t>PriceSenz LLC</t>
  </si>
  <si>
    <t>Pride and Recognition, Inc.</t>
  </si>
  <si>
    <t>Promo Masters</t>
  </si>
  <si>
    <t>Pro-Techs Surfacing, LLC</t>
  </si>
  <si>
    <t>Red Stick Sports</t>
  </si>
  <si>
    <t>School Datebooks</t>
  </si>
  <si>
    <t>ScoreVision, LLC</t>
  </si>
  <si>
    <t>Spaeth Machine Shop, Inc.</t>
  </si>
  <si>
    <t>Tennis Outlet, Inc.</t>
  </si>
  <si>
    <t>Texas Motion Sports LLC</t>
  </si>
  <si>
    <t>Utility Service Co. Inc.</t>
  </si>
  <si>
    <t>Veregy</t>
  </si>
  <si>
    <t>VS Athletics</t>
  </si>
  <si>
    <t>Watchfire Signs</t>
  </si>
  <si>
    <t>Webuildfun, Inc.</t>
  </si>
  <si>
    <t>Food Service Equipment, Supplies and Appliances</t>
  </si>
  <si>
    <t>Temporary Personnel Staffing and Workforce Management Services</t>
  </si>
  <si>
    <t>Construction, Road and Bridge, and Other Related Equipment</t>
  </si>
  <si>
    <t>Graduation Products, Photography Services, and Award Jackets</t>
  </si>
  <si>
    <t>Scoreboards, Signage, Digital Display Products, and Installation Services</t>
  </si>
  <si>
    <t>Parks and Recreation Equipment, Products, and Installation</t>
  </si>
  <si>
    <t>Ditching, Trenching, Debris/Scrap and Other Utility Equipment</t>
  </si>
  <si>
    <t>Assistive Technology Products and Related Services</t>
  </si>
  <si>
    <t>Trailers, Optional Equipment, Parts and Maintenance Repair Service</t>
  </si>
  <si>
    <t>Refuse and Recycle Bodies, Containers and Other Transport Bodies</t>
  </si>
  <si>
    <t>Farm, Livestock, and Ranch Equipment and Products</t>
  </si>
  <si>
    <t>Parks and Sports Field Lighting Products and Installation Services</t>
  </si>
  <si>
    <t>681-22</t>
  </si>
  <si>
    <t>11/30/2025</t>
  </si>
  <si>
    <t>09/30/2025</t>
  </si>
  <si>
    <t>05/31/2025</t>
  </si>
  <si>
    <t>11/30/2027</t>
  </si>
  <si>
    <t>EI00241</t>
  </si>
  <si>
    <t>General Furniture Solutions, Supplies and Learning Materials</t>
  </si>
  <si>
    <t>Fauxcades</t>
  </si>
  <si>
    <t>Comprehensive Marketing Services</t>
  </si>
  <si>
    <t>7/31/20223</t>
  </si>
  <si>
    <t>Steelcase (TX Certified HUB dealers available)</t>
  </si>
  <si>
    <t>22/043KN-03</t>
  </si>
  <si>
    <t>Chemical Products and Services for Foodservice</t>
  </si>
  <si>
    <t>22/037TP-02</t>
  </si>
  <si>
    <t>22/037TP-03</t>
  </si>
  <si>
    <t>Seatex LLC</t>
  </si>
  <si>
    <t>22/037TP-04</t>
  </si>
  <si>
    <t>22/037TP-05</t>
  </si>
  <si>
    <t>22/041KN-01</t>
  </si>
  <si>
    <t>22/053KN-01</t>
  </si>
  <si>
    <t>22/053KN-02</t>
  </si>
  <si>
    <t>22/053KN-03</t>
  </si>
  <si>
    <t>22/053KN-05</t>
  </si>
  <si>
    <t>22/053KN-06</t>
  </si>
  <si>
    <t>22/053KN-07</t>
  </si>
  <si>
    <t>Hiland Dairy Foods Co fka Borden Dairy Company</t>
  </si>
  <si>
    <t>23/004LS-02</t>
  </si>
  <si>
    <t>Educational Materials and Related Items</t>
  </si>
  <si>
    <t>Boom Learning</t>
  </si>
  <si>
    <t>22/038SG-07</t>
  </si>
  <si>
    <t>22/038SG-10</t>
  </si>
  <si>
    <t>eDynamic LP</t>
  </si>
  <si>
    <t>22/038SG-11</t>
  </si>
  <si>
    <t>22/038SG-12</t>
  </si>
  <si>
    <t>22/038SG-16</t>
  </si>
  <si>
    <t>22/038SG-18</t>
  </si>
  <si>
    <t>22/038SG-19</t>
  </si>
  <si>
    <t>22/038SG-23</t>
  </si>
  <si>
    <t>22/038SG-24</t>
  </si>
  <si>
    <t>22/038SG-25</t>
  </si>
  <si>
    <t>22/038SG-26</t>
  </si>
  <si>
    <t>22/038SG-27</t>
  </si>
  <si>
    <t>Real OT Solutions, Inc.</t>
  </si>
  <si>
    <t>22/038SG-31</t>
  </si>
  <si>
    <t>22/038SG-32</t>
  </si>
  <si>
    <t>22/038SG-33</t>
  </si>
  <si>
    <t>22/038SG-36</t>
  </si>
  <si>
    <t>Tarkett USA Inc.</t>
  </si>
  <si>
    <t>22/056SG-01</t>
  </si>
  <si>
    <t>22/056SG-02</t>
  </si>
  <si>
    <t>22/056SG-03</t>
  </si>
  <si>
    <t>Pinnacle Petroleum, Inc</t>
  </si>
  <si>
    <t>22/056SG-04</t>
  </si>
  <si>
    <t>Vizocom ICT LLC</t>
  </si>
  <si>
    <t>22/052SG-02</t>
  </si>
  <si>
    <t>22/052SG-03</t>
  </si>
  <si>
    <t>22/043KN-07</t>
  </si>
  <si>
    <t>22/027MR-04</t>
  </si>
  <si>
    <t>Delta Air Conditioning and Heating</t>
  </si>
  <si>
    <t>22/027MR-08</t>
  </si>
  <si>
    <t>Wholesale Electric</t>
  </si>
  <si>
    <t>22/027MR-09</t>
  </si>
  <si>
    <t>Amazon.com Services LLC (Amazon Business)</t>
  </si>
  <si>
    <t>22/045KN-01</t>
  </si>
  <si>
    <t>22/045KN-02</t>
  </si>
  <si>
    <t>Mitchell Contracting</t>
  </si>
  <si>
    <t>22/052SG-01</t>
  </si>
  <si>
    <t>23/004LS-03</t>
  </si>
  <si>
    <t>23/004LS-05</t>
  </si>
  <si>
    <t>23/004LS-06</t>
  </si>
  <si>
    <t>23/004LS-08</t>
  </si>
  <si>
    <t>23/004LS-09</t>
  </si>
  <si>
    <t>22/047MR-01</t>
  </si>
  <si>
    <t>Ranger Security Service</t>
  </si>
  <si>
    <t>22/047MR-03</t>
  </si>
  <si>
    <t>Technology and Other Related Products and Services for Food Service</t>
  </si>
  <si>
    <t>23/004LS-10</t>
  </si>
  <si>
    <t>22/041KN-02</t>
  </si>
  <si>
    <t>Birch Cline Technologies, LLC</t>
  </si>
  <si>
    <t>22/042KN-02</t>
  </si>
  <si>
    <t>Burlington English</t>
  </si>
  <si>
    <t>Technology Software</t>
  </si>
  <si>
    <t>22/044KN-01</t>
  </si>
  <si>
    <t>22/044KN-05</t>
  </si>
  <si>
    <t>22/044KN-03</t>
  </si>
  <si>
    <t>22/044KN-04</t>
  </si>
  <si>
    <t>22/044KN-09</t>
  </si>
  <si>
    <t>Technology Supplies</t>
  </si>
  <si>
    <t>KeyWarden Systems Partners, LLP</t>
  </si>
  <si>
    <t>22/043KN-09</t>
  </si>
  <si>
    <t>Mark III Systems</t>
  </si>
  <si>
    <t>22/043KN-10</t>
  </si>
  <si>
    <t>PC Care, Inc. dba Square3</t>
  </si>
  <si>
    <t>22/043KN-13</t>
  </si>
  <si>
    <t>22/043KN-01</t>
  </si>
  <si>
    <t>Video Surveillance System and Related Items</t>
  </si>
  <si>
    <t>Preferred Technologies, LLC</t>
  </si>
  <si>
    <t>22/043KN-11</t>
  </si>
  <si>
    <t>22/030SG-02</t>
  </si>
  <si>
    <t>Chem-Aqua, Inc</t>
  </si>
  <si>
    <t>Water Treatment Chemicals and Related Items</t>
  </si>
  <si>
    <t>22/029SG-01</t>
  </si>
  <si>
    <t>22/029SG-02</t>
  </si>
  <si>
    <t>22/029SG-04</t>
  </si>
  <si>
    <t>Farrell Roofing</t>
  </si>
  <si>
    <t>Comcast Business</t>
  </si>
  <si>
    <t>07-83</t>
  </si>
  <si>
    <t>07-84</t>
  </si>
  <si>
    <t>01-136</t>
  </si>
  <si>
    <t>01-137</t>
  </si>
  <si>
    <t>07-89</t>
  </si>
  <si>
    <t>02-129</t>
  </si>
  <si>
    <t>05-76</t>
  </si>
  <si>
    <t>07-100</t>
  </si>
  <si>
    <t>04-17</t>
  </si>
  <si>
    <t>07-108</t>
  </si>
  <si>
    <t>07-110</t>
  </si>
  <si>
    <t>01-135</t>
  </si>
  <si>
    <t>07-117</t>
  </si>
  <si>
    <t xml:space="preserve">Sutphen </t>
  </si>
  <si>
    <t>TECTA AMERICA</t>
  </si>
  <si>
    <t>TinkRWorks, Inc</t>
  </si>
  <si>
    <t>Transact Commercial Interiors</t>
  </si>
  <si>
    <t>UNITED DATA TECHNOLOGIES</t>
  </si>
  <si>
    <t>Univ. Of TX at Dallas Callier Center</t>
  </si>
  <si>
    <t>vastmed, llc</t>
  </si>
  <si>
    <t>WAXIE Sanitary Supply</t>
  </si>
  <si>
    <t>R210701</t>
  </si>
  <si>
    <t>Office Supplies and Products</t>
  </si>
  <si>
    <t>PUR-05407</t>
  </si>
  <si>
    <t>Food Products and Distribution (other than School Food Authorities) with Related Supplies, Technology and Services</t>
  </si>
  <si>
    <t>040522 - USF</t>
  </si>
  <si>
    <t>06/03/2026</t>
  </si>
  <si>
    <t>Food Products and Distribution for School Food Authorities with Related Supplies, Technology, and Services</t>
  </si>
  <si>
    <t>111621-USF</t>
  </si>
  <si>
    <t>Total Cloud Solutions and Services</t>
  </si>
  <si>
    <t>R220801</t>
  </si>
  <si>
    <t>R220804</t>
  </si>
  <si>
    <t>HVAC Products, Installation, Labor Based Solutions, and Related Products and Services</t>
  </si>
  <si>
    <t>3341</t>
  </si>
  <si>
    <t>08/31/2027</t>
  </si>
  <si>
    <t>Energy Savings Performance Contracting Services</t>
  </si>
  <si>
    <t>The Home Depot Pro Institutional</t>
  </si>
  <si>
    <t>22-07</t>
  </si>
  <si>
    <t>10/31/2027</t>
  </si>
  <si>
    <t>Rental of Uniforms, Floor Mats, Mops, Towels, and Related Services</t>
  </si>
  <si>
    <t>222886</t>
  </si>
  <si>
    <t>07/14/2025</t>
  </si>
  <si>
    <t>Exterior Surfacing Products, Services, and Paving Solutions</t>
  </si>
  <si>
    <t>R220904</t>
  </si>
  <si>
    <t>11/30/2028</t>
  </si>
  <si>
    <t>Heavy Equipment, Parts, Accessories, Supplies and Related Services</t>
  </si>
  <si>
    <t>212816-01</t>
  </si>
  <si>
    <t>R220803</t>
  </si>
  <si>
    <t>Evident Scientific</t>
  </si>
  <si>
    <t>Microscopes, Related Accessories and Services</t>
  </si>
  <si>
    <t>2022003254</t>
  </si>
  <si>
    <t>12/31/2028</t>
  </si>
  <si>
    <t>Telecommunication Services - Landline category (Cloud VoIP sub-category only)</t>
  </si>
  <si>
    <t>2022003385</t>
  </si>
  <si>
    <t>08/30/2025</t>
  </si>
  <si>
    <t>R220802</t>
  </si>
  <si>
    <t>Scoreboards, Electronic Signs, Installation, Related Products and Services</t>
  </si>
  <si>
    <t>R220601</t>
  </si>
  <si>
    <t>OFS | Carolina</t>
  </si>
  <si>
    <t>R220201</t>
  </si>
  <si>
    <t>Facility Technology Integration &amp; Security System Services</t>
  </si>
  <si>
    <t>R220701</t>
  </si>
  <si>
    <t>Sport Surfaces, Installation, and Related Material</t>
  </si>
  <si>
    <t>R220501</t>
  </si>
  <si>
    <t>Axon</t>
  </si>
  <si>
    <t>Body Worn Cameras and Related Products and Services</t>
  </si>
  <si>
    <t>3544-21-4615</t>
  </si>
  <si>
    <t>BI Incorporated</t>
  </si>
  <si>
    <t>Offender Monitoring Solutions</t>
  </si>
  <si>
    <t>2022118</t>
  </si>
  <si>
    <t>05/03/2027</t>
  </si>
  <si>
    <t>Chrome River Technologies, Inc., part of the Emburse Group</t>
  </si>
  <si>
    <t>Travel Management, Travel Expense Management and Related Services</t>
  </si>
  <si>
    <t>R220101</t>
  </si>
  <si>
    <t>R220702</t>
  </si>
  <si>
    <t>R220401</t>
  </si>
  <si>
    <t>Cabling and Data Management</t>
  </si>
  <si>
    <t>Wall System Solutions</t>
  </si>
  <si>
    <t>R221101</t>
  </si>
  <si>
    <t>Dormlife</t>
  </si>
  <si>
    <t>DOR-SD-21-0901</t>
  </si>
  <si>
    <t>Brightly</t>
  </si>
  <si>
    <t>R210702</t>
  </si>
  <si>
    <t>R220502</t>
  </si>
  <si>
    <t>Ergonomic Workplace Solutions</t>
  </si>
  <si>
    <t>R221001</t>
  </si>
  <si>
    <t>Tractors, Mowers, and Other Equipment, Parts, and Services</t>
  </si>
  <si>
    <t>20469</t>
  </si>
  <si>
    <t>05/14/2025</t>
  </si>
  <si>
    <t>#R210201</t>
  </si>
  <si>
    <t>R220503</t>
  </si>
  <si>
    <t>Fitness &amp; Exercise Solutions</t>
  </si>
  <si>
    <t>2021003169</t>
  </si>
  <si>
    <t>10/09/2026</t>
  </si>
  <si>
    <t>Humanscale</t>
  </si>
  <si>
    <t>R221002</t>
  </si>
  <si>
    <t>Jacobsen</t>
  </si>
  <si>
    <t>20470</t>
  </si>
  <si>
    <t>R221103</t>
  </si>
  <si>
    <t>R221003</t>
  </si>
  <si>
    <t>Life Fitness</t>
  </si>
  <si>
    <t>2021003109</t>
  </si>
  <si>
    <t>R221104</t>
  </si>
  <si>
    <t>R220903</t>
  </si>
  <si>
    <t>R211502</t>
  </si>
  <si>
    <t>PaveConnect</t>
  </si>
  <si>
    <t>R220902</t>
  </si>
  <si>
    <t>R220202</t>
  </si>
  <si>
    <t>R220203</t>
  </si>
  <si>
    <t>06/30/2027</t>
  </si>
  <si>
    <t>222849-06</t>
  </si>
  <si>
    <t>Bureau Veritas North America, Inc.</t>
  </si>
  <si>
    <t>222849-02</t>
  </si>
  <si>
    <t>IBTS</t>
  </si>
  <si>
    <t>222849-03</t>
  </si>
  <si>
    <t>R220402</t>
  </si>
  <si>
    <t>R220703</t>
  </si>
  <si>
    <t>R220504</t>
  </si>
  <si>
    <t>Sysco</t>
  </si>
  <si>
    <t>111621-SYC</t>
  </si>
  <si>
    <t>Food Products and Distribution (other than School Food Authorities) with Related Supplies, Technology, and Services</t>
  </si>
  <si>
    <t>040522</t>
  </si>
  <si>
    <t>TACenergy</t>
  </si>
  <si>
    <t>R220102</t>
  </si>
  <si>
    <t>U.S. Bank</t>
  </si>
  <si>
    <t>Commercial Card Accounts and Related Services</t>
  </si>
  <si>
    <t>UCOP-319</t>
  </si>
  <si>
    <t>LiftNow</t>
  </si>
  <si>
    <t>R221004</t>
  </si>
  <si>
    <t>Workrite Ergonomics</t>
  </si>
  <si>
    <t>R221005</t>
  </si>
  <si>
    <t>911 Supply</t>
  </si>
  <si>
    <t>ASH North America</t>
  </si>
  <si>
    <t xml:space="preserve">Commercial Kitchen  </t>
  </si>
  <si>
    <t>Bonnell Industries</t>
  </si>
  <si>
    <t>Cimline</t>
  </si>
  <si>
    <t>Holland Pump</t>
  </si>
  <si>
    <t>Ring-O-Matic</t>
  </si>
  <si>
    <t>Trail King</t>
  </si>
  <si>
    <t>Vac-Con, Inc.</t>
  </si>
  <si>
    <t>Vactor Manufacturing</t>
  </si>
  <si>
    <t>090122-911</t>
  </si>
  <si>
    <t>090122-ATS</t>
  </si>
  <si>
    <t>092922-AGO</t>
  </si>
  <si>
    <t>031022-AST</t>
  </si>
  <si>
    <t>031622-AST</t>
  </si>
  <si>
    <t>031622-ATF</t>
  </si>
  <si>
    <t>030122-ARI</t>
  </si>
  <si>
    <t>040522-BEK</t>
  </si>
  <si>
    <t>011822-CAE</t>
  </si>
  <si>
    <t>092222-CAT</t>
  </si>
  <si>
    <t>060122-CMT</t>
  </si>
  <si>
    <t>062222-VCM</t>
  </si>
  <si>
    <t>110822-CSS</t>
  </si>
  <si>
    <t>092222-CMM</t>
  </si>
  <si>
    <t>030122-CVL</t>
  </si>
  <si>
    <t>092922-ETN</t>
  </si>
  <si>
    <t>092922-FTS</t>
  </si>
  <si>
    <t>031622-FTU</t>
  </si>
  <si>
    <t>031022-FTU</t>
  </si>
  <si>
    <t>031022-GER</t>
  </si>
  <si>
    <t>090122-GET</t>
  </si>
  <si>
    <t>092922-GLB</t>
  </si>
  <si>
    <t>111621-GSF</t>
  </si>
  <si>
    <t>080922-WWG</t>
  </si>
  <si>
    <t>090122-WWG</t>
  </si>
  <si>
    <t>031622-H2I</t>
  </si>
  <si>
    <t>031622-HLC</t>
  </si>
  <si>
    <t>110122-HLA</t>
  </si>
  <si>
    <t>012722-HNG</t>
  </si>
  <si>
    <t>092922-JHB</t>
  </si>
  <si>
    <t>092222-KOH</t>
  </si>
  <si>
    <t>062222-KUE</t>
  </si>
  <si>
    <t>090122-LNC</t>
  </si>
  <si>
    <t>011822-LAE</t>
  </si>
  <si>
    <t>011822-LXP</t>
  </si>
  <si>
    <t>011822-LIO</t>
  </si>
  <si>
    <t>062222-LFM</t>
  </si>
  <si>
    <t>092922-MCT</t>
  </si>
  <si>
    <t>022422-MML</t>
  </si>
  <si>
    <t>031622-MUI</t>
  </si>
  <si>
    <t>090122-MES</t>
  </si>
  <si>
    <t>110122-NCH</t>
  </si>
  <si>
    <t>090122-PNA</t>
  </si>
  <si>
    <t>092722-PZR</t>
  </si>
  <si>
    <t>092922-PTT</t>
  </si>
  <si>
    <t>031022-RBI</t>
  </si>
  <si>
    <t>080922-SAF</t>
  </si>
  <si>
    <t>110122-SWN</t>
  </si>
  <si>
    <t>031622-SNT</t>
  </si>
  <si>
    <t>101221-SPL</t>
  </si>
  <si>
    <t>113021-SUT</t>
  </si>
  <si>
    <t>040522-SYC</t>
  </si>
  <si>
    <t>092922-TBT</t>
  </si>
  <si>
    <t>092922-MNR</t>
  </si>
  <si>
    <t>092922-TKI</t>
  </si>
  <si>
    <t>040522-USF</t>
  </si>
  <si>
    <t>101221-VTR</t>
  </si>
  <si>
    <t>051922-VRG</t>
  </si>
  <si>
    <t>092922-CER</t>
  </si>
  <si>
    <t>090122-WHL</t>
  </si>
  <si>
    <t>Comprehensive HVAC (JOC)</t>
  </si>
  <si>
    <t>Trades, Labor and Materials (NON-JOC)</t>
  </si>
  <si>
    <t>04/30/2027</t>
  </si>
  <si>
    <t>3 C TECHNOLOGY LLC</t>
  </si>
  <si>
    <t>3form LLC</t>
  </si>
  <si>
    <t>Academic and Educational Goods and Services</t>
  </si>
  <si>
    <t>65th North Group  LLC</t>
  </si>
  <si>
    <t>A&amp;M Environmental</t>
  </si>
  <si>
    <t>07/31/2025</t>
  </si>
  <si>
    <t>AAdvanced Building Products of IN LLC</t>
  </si>
  <si>
    <t>03/31/2027</t>
  </si>
  <si>
    <t>Ace Computers JC Technology Inc</t>
  </si>
  <si>
    <t>Signage (JOC)</t>
  </si>
  <si>
    <t>Activa Products</t>
  </si>
  <si>
    <t>Adira LLC</t>
  </si>
  <si>
    <t>AGiRepair Inc</t>
  </si>
  <si>
    <t>AGM Energy Services LLC</t>
  </si>
  <si>
    <t>AgTac Services LLC</t>
  </si>
  <si>
    <t>Electronics, Appliances and Associated Goods and Services</t>
  </si>
  <si>
    <t>Alpha Pistol Training LLC</t>
  </si>
  <si>
    <t>Amcase Inc</t>
  </si>
  <si>
    <t>AMT Auction Marketing LLC</t>
  </si>
  <si>
    <t>Anuvision Technologies Inc</t>
  </si>
  <si>
    <t>ArchCon LLC</t>
  </si>
  <si>
    <t>Arkansas Filter</t>
  </si>
  <si>
    <t>Arkansas Public Safety Solutions</t>
  </si>
  <si>
    <t>07/31/2027</t>
  </si>
  <si>
    <t>Armoured One LLC</t>
  </si>
  <si>
    <t>Glass, Services, Break Repair, Replacement, and Miscellaneous Glass</t>
  </si>
  <si>
    <t>08/31/2025</t>
  </si>
  <si>
    <t>ATP GOV LLC</t>
  </si>
  <si>
    <t>August Schools Inc</t>
  </si>
  <si>
    <t>Austin Air Systems Ltd</t>
  </si>
  <si>
    <t>Austin Data Logics</t>
  </si>
  <si>
    <t>Axelliant LLC</t>
  </si>
  <si>
    <t>B9Creations LLC</t>
  </si>
  <si>
    <t>Best Flood Barriers LLC</t>
  </si>
  <si>
    <t>Blue Plains Technology LLC</t>
  </si>
  <si>
    <t>BlueVantage LLC</t>
  </si>
  <si>
    <t>BRADY ENVIRONMENTAL SERVICES INC</t>
  </si>
  <si>
    <t>Branch Construction Group LLC</t>
  </si>
  <si>
    <t>Bright White Paper Co</t>
  </si>
  <si>
    <t>BUILD Consulting Group LLC</t>
  </si>
  <si>
    <t>Building Wings LLC</t>
  </si>
  <si>
    <t>Burke Construction Group Inc</t>
  </si>
  <si>
    <t>Bush Hog Inc</t>
  </si>
  <si>
    <t>C and Js Designs and Solutions of East Texas</t>
  </si>
  <si>
    <t>Pumping Equipment Sales, Parts, Service, and Maintenance</t>
  </si>
  <si>
    <t>C R Crawford Construction</t>
  </si>
  <si>
    <t>Calidad Construction LLC</t>
  </si>
  <si>
    <t>Capital Construction Group</t>
  </si>
  <si>
    <t>CCNBI Inc</t>
  </si>
  <si>
    <t>Cell Tech Inc</t>
  </si>
  <si>
    <t>Center for Effective School Operations LLC</t>
  </si>
  <si>
    <t>CentralSquare Technologies LLC</t>
  </si>
  <si>
    <t>Centre Technologies Inc</t>
  </si>
  <si>
    <t>CertaPro Painters of Central Arkansas</t>
  </si>
  <si>
    <t>CHASE NETWORK SERVICES LLC</t>
  </si>
  <si>
    <t>Chem Aqua Inc</t>
  </si>
  <si>
    <t>Childrens Factory</t>
  </si>
  <si>
    <t>Choosing the Best Publishing LLC</t>
  </si>
  <si>
    <t>circle c mechanical llc</t>
  </si>
  <si>
    <t>Civic Solutions Group LLC</t>
  </si>
  <si>
    <t>CLUTCH SOLUTIONS</t>
  </si>
  <si>
    <t>Columbia Advisory Group LLC</t>
  </si>
  <si>
    <t>Columbia Manufacturing Inc</t>
  </si>
  <si>
    <t>COMPASS SALES GROUP LLC</t>
  </si>
  <si>
    <t>Complete Book and Media Supply LLC</t>
  </si>
  <si>
    <t>Complete Computing Solutions</t>
  </si>
  <si>
    <t>Cook Center for Human Connection</t>
  </si>
  <si>
    <t>CorporateLounge LLC</t>
  </si>
  <si>
    <t>Cowboys Roofing</t>
  </si>
  <si>
    <t>CPI Technologies LLC</t>
  </si>
  <si>
    <t>Creative Learning Collaborative LLC</t>
  </si>
  <si>
    <t>Crestline Specialties Inc</t>
  </si>
  <si>
    <t>Book Fairs, Fundraising Products and Services</t>
  </si>
  <si>
    <t>Crick Software Inc</t>
  </si>
  <si>
    <t>Curriculum Advantage Inc</t>
  </si>
  <si>
    <t>Curtis Stout</t>
  </si>
  <si>
    <t>Dalkia Energy Solutions</t>
  </si>
  <si>
    <t>Data Optics Cable Inc</t>
  </si>
  <si>
    <t>Def Logix Inc</t>
  </si>
  <si>
    <t>Diamond Business Services Inc</t>
  </si>
  <si>
    <t>Digital Scoreboards</t>
  </si>
  <si>
    <t>Digital Technology Solutions</t>
  </si>
  <si>
    <t>Discovery Education Inc.</t>
  </si>
  <si>
    <t>Diversified Roofing Solutions Inc.</t>
  </si>
  <si>
    <t>Diversified Thermal Services</t>
  </si>
  <si>
    <t>Division 7 Specialties</t>
  </si>
  <si>
    <t>Document Logistix</t>
  </si>
  <si>
    <t>Double A Plus Engineering LLC</t>
  </si>
  <si>
    <t>Down To Earth Services Inc</t>
  </si>
  <si>
    <t>Dr. Yacovodonato Educational Consulting LLC</t>
  </si>
  <si>
    <t>Driven Security</t>
  </si>
  <si>
    <t>DYMEC</t>
  </si>
  <si>
    <t>East Texas Truck Systems</t>
  </si>
  <si>
    <t>Ecoroq of Texas LLC</t>
  </si>
  <si>
    <t>Edgeium Inc</t>
  </si>
  <si>
    <t>EDU Specialist</t>
  </si>
  <si>
    <t>eduPARTS LLC</t>
  </si>
  <si>
    <t>Electro Mech Scoreboard Co</t>
  </si>
  <si>
    <t>Electronic Responsible Recyclers LLC</t>
  </si>
  <si>
    <t>Elite Customer Centered Solutions of New Mexico LLC</t>
  </si>
  <si>
    <t>Entegrity Energy Partners</t>
  </si>
  <si>
    <t>ESA Solutions LLC</t>
  </si>
  <si>
    <t>Essential Constructs LLC</t>
  </si>
  <si>
    <t>Evan-Moor Educational Publishers</t>
  </si>
  <si>
    <t>Executone of Central Louisiana Inc</t>
  </si>
  <si>
    <t>Facilities Management eXpress FMX</t>
  </si>
  <si>
    <t>Farmer's Daughter Landscape</t>
  </si>
  <si>
    <t>Farnsworth Group Inc</t>
  </si>
  <si>
    <t>Faye Whitlow Math Consulting</t>
  </si>
  <si>
    <t>Federal Signal Corporation</t>
  </si>
  <si>
    <t>FilteredNet</t>
  </si>
  <si>
    <t>ForeFront Power</t>
  </si>
  <si>
    <t>Fort Worth Electric</t>
  </si>
  <si>
    <t>Fort Worth Window Cleaning Inc</t>
  </si>
  <si>
    <t>Frasch</t>
  </si>
  <si>
    <t>Frontera Consulting Group LLC</t>
  </si>
  <si>
    <t>Frontier Communications</t>
  </si>
  <si>
    <t>Function 4 LLC</t>
  </si>
  <si>
    <t>GB Roofing Sales Inc</t>
  </si>
  <si>
    <t>GBCSTORIESCOM LLC</t>
  </si>
  <si>
    <t>General Datatech LP</t>
  </si>
  <si>
    <t>Gentle Minds Tutoring</t>
  </si>
  <si>
    <t>Geographic Technologies Group Inc</t>
  </si>
  <si>
    <t>GKSeal Consulting LLC</t>
  </si>
  <si>
    <t>GoTo Communications Inc</t>
  </si>
  <si>
    <t>Graco Mechanical Inc</t>
  </si>
  <si>
    <t>Granite Telecommunications LLC</t>
  </si>
  <si>
    <t>Graves Mechanical</t>
  </si>
  <si>
    <t>Grayco Enterprises LLC</t>
  </si>
  <si>
    <t>Great Lakes Roofing Solutions</t>
  </si>
  <si>
    <t>Groggy Dog Sportswear  Graphics Design</t>
  </si>
  <si>
    <t>Guard911</t>
  </si>
  <si>
    <t>Gulf Mechanical Solutions LLC</t>
  </si>
  <si>
    <t>05/31/2028</t>
  </si>
  <si>
    <t>H5 Traffic Safety LLC</t>
  </si>
  <si>
    <t>Harrison Walker and Harper</t>
  </si>
  <si>
    <t>Heartland Business Systems LLC</t>
  </si>
  <si>
    <t>Hewitt Electric Company Inc</t>
  </si>
  <si>
    <t>HiEd Inc</t>
  </si>
  <si>
    <t>Hillstock and Associates</t>
  </si>
  <si>
    <t>Hinsley and  Associates LLC</t>
  </si>
  <si>
    <t>HJ Staffing</t>
  </si>
  <si>
    <t>Horner and  Associates</t>
  </si>
  <si>
    <t>HPI international</t>
  </si>
  <si>
    <t>Human Active Technology LLC</t>
  </si>
  <si>
    <t>Hyer Office Furniture Inc</t>
  </si>
  <si>
    <t>Hytera US Inc</t>
  </si>
  <si>
    <t>ieSmart Systems</t>
  </si>
  <si>
    <t>iLearn Collaborative</t>
  </si>
  <si>
    <t>Imagine Learning LLC</t>
  </si>
  <si>
    <t>ImaginX LLC</t>
  </si>
  <si>
    <t>Incident IQ LLC</t>
  </si>
  <si>
    <t>Industrial Education Solutions LLC</t>
  </si>
  <si>
    <t>Innuvo Inc</t>
  </si>
  <si>
    <t>Inscape Inc</t>
  </si>
  <si>
    <t>Integral AV Solutions</t>
  </si>
  <si>
    <t>IoEnergy Inc</t>
  </si>
  <si>
    <t>i-PRO Americas Inc.</t>
  </si>
  <si>
    <t>IT Devices Online Inc</t>
  </si>
  <si>
    <t>J and R Recycling</t>
  </si>
  <si>
    <t>JM TAYLOR CONSTRUCTION LLC</t>
  </si>
  <si>
    <t>JP HARVEY MOTORS INC</t>
  </si>
  <si>
    <t>Just Right Reader Inc</t>
  </si>
  <si>
    <t>Justice Claims Consulting &amp; Disaster Recovery Services LLC</t>
  </si>
  <si>
    <t>Justice Claims LLC</t>
  </si>
  <si>
    <t>K2 SERVICES LLC</t>
  </si>
  <si>
    <t>KAM Technologies</t>
  </si>
  <si>
    <t>KEV Group Inc</t>
  </si>
  <si>
    <t>Keystone Ridge Designs Inc</t>
  </si>
  <si>
    <t>KeyWarden Systems Partners LLP</t>
  </si>
  <si>
    <t>Kickbox Leasing</t>
  </si>
  <si>
    <t>Site and Event Services</t>
  </si>
  <si>
    <t>KickUp</t>
  </si>
  <si>
    <t>kidgrit</t>
  </si>
  <si>
    <t>Kiefer America LLC</t>
  </si>
  <si>
    <t>Kilgore Industries LP</t>
  </si>
  <si>
    <t>Kognity USA Inc</t>
  </si>
  <si>
    <t>KTECH PRODUCTS LLC</t>
  </si>
  <si>
    <t>Kyndryl INC</t>
  </si>
  <si>
    <t>Lake Management Services LP</t>
  </si>
  <si>
    <t>Learning Environments LLC</t>
  </si>
  <si>
    <t>Learning Services</t>
  </si>
  <si>
    <t xml:space="preserve">LearningMate Solutions Inc. </t>
  </si>
  <si>
    <t>LED ARE US LLC</t>
  </si>
  <si>
    <t>Leeder Furniture LLC</t>
  </si>
  <si>
    <t>Library Interiors of Texas LLC</t>
  </si>
  <si>
    <t>Lippert Components Inc</t>
  </si>
  <si>
    <t>Literati Inc</t>
  </si>
  <si>
    <t>LMT and Supply Inc</t>
  </si>
  <si>
    <t>Trades, Labor, and Materials (NON-JOC)</t>
  </si>
  <si>
    <t>04/30/2028</t>
  </si>
  <si>
    <t>Lochridge Priest Inc</t>
  </si>
  <si>
    <t>Longhorn Commercial Roofing</t>
  </si>
  <si>
    <t>Lockers (JOC)</t>
  </si>
  <si>
    <t>Manning Brothers Food Equipment Co Inc</t>
  </si>
  <si>
    <t>Manufacture Direct Inc</t>
  </si>
  <si>
    <t>Marzano Resources LLC</t>
  </si>
  <si>
    <t>MEXZIM Corporation</t>
  </si>
  <si>
    <t>Mid American Research Chemical</t>
  </si>
  <si>
    <t>Retail Electric Power (Texas Only)</t>
  </si>
  <si>
    <t>01/31/2028</t>
  </si>
  <si>
    <t>Midtown Video</t>
  </si>
  <si>
    <t>Midwest Field Solutions</t>
  </si>
  <si>
    <t>Mint Technologies LLC</t>
  </si>
  <si>
    <t>Moore Pest Control Inc</t>
  </si>
  <si>
    <t>MSC Industrial Supply</t>
  </si>
  <si>
    <t>National Works Inc</t>
  </si>
  <si>
    <t>Navitas LLC</t>
  </si>
  <si>
    <t>Network Craze Technologies</t>
  </si>
  <si>
    <t>Newegg Business Inc</t>
  </si>
  <si>
    <t>Next Level Libraries</t>
  </si>
  <si>
    <t>NTD Mechanical</t>
  </si>
  <si>
    <t>NV5 Consultants</t>
  </si>
  <si>
    <t>Oak Security Group LLC</t>
  </si>
  <si>
    <t>One Diversified LLC</t>
  </si>
  <si>
    <t>One Reef LLC</t>
  </si>
  <si>
    <t>Open Plan Systems LLC</t>
  </si>
  <si>
    <t>OperationsHERO</t>
  </si>
  <si>
    <t>Orange Flood Control LLC</t>
  </si>
  <si>
    <t>Palmieri Furniture</t>
  </si>
  <si>
    <t>Panasonic Connect North America</t>
  </si>
  <si>
    <t>Paper Education America Inc</t>
  </si>
  <si>
    <t>Path Company LLC</t>
  </si>
  <si>
    <t>Patterson Equipment Company</t>
  </si>
  <si>
    <t>Pavement Technologies International Corp</t>
  </si>
  <si>
    <t>PEEQ Technologies Inc</t>
  </si>
  <si>
    <t>Performance Scoring LLC</t>
  </si>
  <si>
    <t>Phil Long Ford of Denver</t>
  </si>
  <si>
    <t>PickUp Patrol LLC</t>
  </si>
  <si>
    <t>PlainView LED</t>
  </si>
  <si>
    <t>PLM Spraying LLC</t>
  </si>
  <si>
    <t>PMCS Services Inc</t>
  </si>
  <si>
    <t>PMR Roofing</t>
  </si>
  <si>
    <t>PPM Company</t>
  </si>
  <si>
    <t>Project Integrity Analyst</t>
  </si>
  <si>
    <t>PROPAC INC</t>
  </si>
  <si>
    <t>Quality Construction Services Inc</t>
  </si>
  <si>
    <t>Ram Air Engineering Inc</t>
  </si>
  <si>
    <t>Ranger Security Solutions</t>
  </si>
  <si>
    <t>Rave Mobile Safety</t>
  </si>
  <si>
    <t>Remedi8 LLC</t>
  </si>
  <si>
    <t>Renewed Lawn and Landscape</t>
  </si>
  <si>
    <t>Rio Elevator Company Inc</t>
  </si>
  <si>
    <t>Roaring Moose LLC</t>
  </si>
  <si>
    <t>Rojas Heavy Equipment LLC</t>
  </si>
  <si>
    <t>Ronco Technology Services LLC</t>
  </si>
  <si>
    <t>Roofcare LLC</t>
  </si>
  <si>
    <t>ROOFING REPRESENTATIVES</t>
  </si>
  <si>
    <t>S3Consulting LLC</t>
  </si>
  <si>
    <t>Samsung Opto Electronics America Inc</t>
  </si>
  <si>
    <t>Satchel Pulse</t>
  </si>
  <si>
    <t>SchoolSAFEid LLC</t>
  </si>
  <si>
    <t>SchoolStatus</t>
  </si>
  <si>
    <t>SEC Snellstrom Electrical Contracting</t>
  </si>
  <si>
    <t>Second Chance Fitness Inc</t>
  </si>
  <si>
    <t>Seesaw Learning Inc</t>
  </si>
  <si>
    <t>SketchforSchools Publishing Inc</t>
  </si>
  <si>
    <t>Skydio Inc</t>
  </si>
  <si>
    <t>Skyline Technology Solutions LLC</t>
  </si>
  <si>
    <t>Sloans technology</t>
  </si>
  <si>
    <t>Smarter Furnishings</t>
  </si>
  <si>
    <t>Sonova USA Inc</t>
  </si>
  <si>
    <t>Southend Asphalt</t>
  </si>
  <si>
    <t>Sparks Office Solutions Inc</t>
  </si>
  <si>
    <t>Specialty Restoration of Texas Inc</t>
  </si>
  <si>
    <t>Specified Sales Inc</t>
  </si>
  <si>
    <t>Spectrum Energy LLC</t>
  </si>
  <si>
    <t>Square Panda</t>
  </si>
  <si>
    <t>STEM Education Works</t>
  </si>
  <si>
    <t>Streamline Fire &amp; Life Safety</t>
  </si>
  <si>
    <t>Stryke Security Inc</t>
  </si>
  <si>
    <t>Summit 360</t>
  </si>
  <si>
    <t>Sunflower Lab LLC</t>
  </si>
  <si>
    <t>SWYE360 LEARNING</t>
  </si>
  <si>
    <t>Tactura Network Solutions LLC</t>
  </si>
  <si>
    <t>TCB Consulting LLC</t>
  </si>
  <si>
    <t>Teachers Pay Teachers Teacher Synergy llc</t>
  </si>
  <si>
    <t>Tech Reformers LLC</t>
  </si>
  <si>
    <t>Technology Providers Inc</t>
  </si>
  <si>
    <t>Tecta America Corp</t>
  </si>
  <si>
    <t>Tekni-Kut Corporation</t>
  </si>
  <si>
    <t>Teneo Linguistics Company LLC</t>
  </si>
  <si>
    <t>TEXAS AIRSYSTEMS LLC</t>
  </si>
  <si>
    <t>Texas Chiller Systems</t>
  </si>
  <si>
    <t>Texas CPG LLC</t>
  </si>
  <si>
    <t>Texas Custom Commercial Floors</t>
  </si>
  <si>
    <t>Texas Pride Utilities</t>
  </si>
  <si>
    <t>Texas Roof Support LLC</t>
  </si>
  <si>
    <t>Texas Traditions Roofing</t>
  </si>
  <si>
    <t>Texas Yard Pro Inc</t>
  </si>
  <si>
    <t>Textbook Warehouse LLC</t>
  </si>
  <si>
    <t>The KR Group Inc</t>
  </si>
  <si>
    <t>The MacMan LLC</t>
  </si>
  <si>
    <t>The Safeguard System Inc</t>
  </si>
  <si>
    <t>THE TECH GUY</t>
  </si>
  <si>
    <t>ThinkGard LLC</t>
  </si>
  <si>
    <t>Thru Consulting</t>
  </si>
  <si>
    <t>TKABO TECHNICAL SOLUTIONS LLC</t>
  </si>
  <si>
    <t>Tomahawk Strategic Solutions</t>
  </si>
  <si>
    <t>TR Facility Services</t>
  </si>
  <si>
    <t>Track Barn</t>
  </si>
  <si>
    <t>TreeTech LLC</t>
  </si>
  <si>
    <t>Tri Chi TID LLC</t>
  </si>
  <si>
    <t>TS Group LLC</t>
  </si>
  <si>
    <t>Unisys Corporation</t>
  </si>
  <si>
    <t>Unlimited Sports Solutions Inc</t>
  </si>
  <si>
    <t>UR TURN SBC</t>
  </si>
  <si>
    <t>USLED</t>
  </si>
  <si>
    <t>UVC Sanitizing Solutions LLC</t>
  </si>
  <si>
    <t>VALLEYWIDE TREE TRIMMING LLC</t>
  </si>
  <si>
    <t>VECTOR IT SOLUTIONS INC</t>
  </si>
  <si>
    <t>Veoci Inc</t>
  </si>
  <si>
    <t>Vertical Alliance Group Inc</t>
  </si>
  <si>
    <t>VirtualArmour</t>
  </si>
  <si>
    <t>WM Commercial Roofing LLC</t>
  </si>
  <si>
    <t>Worth Ave Group</t>
  </si>
  <si>
    <t>Zaavya LLC</t>
  </si>
  <si>
    <t>Zephon LLC</t>
  </si>
  <si>
    <t>Zeptive Inc</t>
  </si>
  <si>
    <t>ZeroEyes</t>
  </si>
  <si>
    <t>22-7440</t>
  </si>
  <si>
    <t>A &amp; A Custom Engravers (Carrion Enterprises)</t>
  </si>
  <si>
    <t>22-7442</t>
  </si>
  <si>
    <t>Blue Star Custom Uniforms (Sergio Marrufo)</t>
  </si>
  <si>
    <t>Cheers, Etc., Inc.</t>
  </si>
  <si>
    <t>D Embroidery Corp</t>
  </si>
  <si>
    <t>Intrepid Sportswear, Inc</t>
  </si>
  <si>
    <t>Julieâ€™s Promotional Products (Julia E. Aldaz)</t>
  </si>
  <si>
    <t>Proper Printshop (Proper Printshop Productions LLC)</t>
  </si>
  <si>
    <t>Riddell (Riddell/All American) (All American Sports Corp.)</t>
  </si>
  <si>
    <t>SSR JACKETS (MONK HOLDINGS, LLC)</t>
  </si>
  <si>
    <t>Texas Motion Sports</t>
  </si>
  <si>
    <t>Full Turn Interior Solutions</t>
  </si>
  <si>
    <t>Alamo Auto Supply (Alamo Industries, Inc)</t>
  </si>
  <si>
    <t>Really Great Reading Company, LLC</t>
  </si>
  <si>
    <t>Active Parenting Publishers</t>
  </si>
  <si>
    <t>Beable Education, Inc.</t>
  </si>
  <si>
    <t>Capital Microscope Services, Inc</t>
  </si>
  <si>
    <t>CELEBRATE Successful Early Learning LLC</t>
  </si>
  <si>
    <t>EAI Education (Eric Armin Inc)</t>
  </si>
  <si>
    <t>Harry K. Wong Publications, Inc.</t>
  </si>
  <si>
    <t>Lilliworks Active Learning Foundation</t>
  </si>
  <si>
    <t>Mackin Educational Resources  (Mackin Book Company)</t>
  </si>
  <si>
    <t>News-O-Matic (Press4Kids Inc.)</t>
  </si>
  <si>
    <t>Perma-Bound Books (Hertzberg-New Method, Inc.)</t>
  </si>
  <si>
    <t>Progress Learning, LLC</t>
  </si>
  <si>
    <t>Ripple Effects (Ripple Effects, Inc.)</t>
  </si>
  <si>
    <t>Science Safety Inc.</t>
  </si>
  <si>
    <t>Express Employment Professionals East El Paso (AM Innovations,  Corp. / Express Services Inc.)</t>
  </si>
  <si>
    <t>Axiom Learning, Inc.</t>
  </si>
  <si>
    <t>Carol Cooper dba N&amp;C Consulting</t>
  </si>
  <si>
    <t>Christ Chavez (Christ Chavez Photographer)</t>
  </si>
  <si>
    <t>Comprehensive Training Center</t>
  </si>
  <si>
    <t>Crisis Prevention Institute, Inc.</t>
  </si>
  <si>
    <t>CS Educational Services LLC (thinkLaw)</t>
  </si>
  <si>
    <t>FACTS Education Solutions, LLC</t>
  </si>
  <si>
    <t>Lighthouse Therapy LLC (Janet L. Courtney)</t>
  </si>
  <si>
    <t>Pikitin Learning Projects</t>
  </si>
  <si>
    <t>Rigged In Your Favor (Leticia M. Salas)</t>
  </si>
  <si>
    <t>Salas Music (Salas Music Publishing and Production/Angel Music) (Arturo Salas Salas)</t>
  </si>
  <si>
    <t>StratComm Inc.</t>
  </si>
  <si>
    <t>TAG2:The Art of Continuous Growth</t>
  </si>
  <si>
    <t>TCASE Services by Design (C/O Texas Council of Administrators of Special Education)</t>
  </si>
  <si>
    <t>The Forma Group, LLC</t>
  </si>
  <si>
    <t>Fastsigns (Love Ewe Inc.)</t>
  </si>
  <si>
    <t>Terralogic Document Systems, Inc</t>
  </si>
  <si>
    <t>22-7447</t>
  </si>
  <si>
    <t>Fleet Service Solutions (Michael N Keagle)</t>
  </si>
  <si>
    <t>Douglas Equipment (Douglas Food Stores Inc)</t>
  </si>
  <si>
    <t>Shelby Distributions Inc. (Express Office Products)</t>
  </si>
  <si>
    <t>Xerox Business Solutions Southwest (Dahill Office Technology Corporation)</t>
  </si>
  <si>
    <t>22-7434</t>
  </si>
  <si>
    <t>AmeriChoice Construction, LLC</t>
  </si>
  <si>
    <t>Burman Construction, LLC</t>
  </si>
  <si>
    <t>DH Pace (D.H. Pace Company, Inc.)</t>
  </si>
  <si>
    <t>El Paso Tinting 2 LLC (Luis A. Marquez)</t>
  </si>
  <si>
    <t>Holts Mechanical Ltd</t>
  </si>
  <si>
    <t>Ketner Enterprises of El Paso LLC dba Johnstone Supply</t>
  </si>
  <si>
    <t>M Squared Electric</t>
  </si>
  <si>
    <t>MARKS PLUMBING PARTS (John W Gasparini Inc)</t>
  </si>
  <si>
    <t>One Stop Glass</t>
  </si>
  <si>
    <t>The Sherwin-Williams Company</t>
  </si>
  <si>
    <t>THREE O MACHINE SHOP, INC (Felix Sanchez)</t>
  </si>
  <si>
    <t>22-7446</t>
  </si>
  <si>
    <t>22-7443</t>
  </si>
  <si>
    <t>JGF Built LLC</t>
  </si>
  <si>
    <t>Ricks  Paving &amp; Sealing</t>
  </si>
  <si>
    <t>Synergy Project Contractors, Inc</t>
  </si>
  <si>
    <t>Artist Touch Design Firm (Knotts, Inc.)</t>
  </si>
  <si>
    <t>Advertising Specialties of El Paso (Jose Luis Nava)</t>
  </si>
  <si>
    <t>Printing Services, Promotional Supplies and Related- .</t>
  </si>
  <si>
    <t>23-7456</t>
  </si>
  <si>
    <t>Defenz Special Systems LLC</t>
  </si>
  <si>
    <t>Mike Garcia Merchant Security, LLC</t>
  </si>
  <si>
    <t>GoTo Communications, Inc.</t>
  </si>
  <si>
    <t>Calian Corp</t>
  </si>
  <si>
    <t>23-7452</t>
  </si>
  <si>
    <t>Age of Learning, Inc.</t>
  </si>
  <si>
    <t>AGParts Worldwide, Inc.</t>
  </si>
  <si>
    <t>Compu-Cel (Personal Computer Technologies,Inc.)</t>
  </si>
  <si>
    <t>Forward Edge LLC</t>
  </si>
  <si>
    <t>Helios Ed (Mann InfoCom Inc.)</t>
  </si>
  <si>
    <t>iBenzer Inc.</t>
  </si>
  <si>
    <t>InformedK12 (Emics, Inc.)</t>
  </si>
  <si>
    <t>LibraryTrac</t>
  </si>
  <si>
    <t>PCS Revenue Control Systems</t>
  </si>
  <si>
    <t>Securly, Inc.</t>
  </si>
  <si>
    <t>STS Recycling LLC</t>
  </si>
  <si>
    <t>System Liquidation</t>
  </si>
  <si>
    <t>TalkingPoints of Illinois (TalkingPoints)</t>
  </si>
  <si>
    <t>Audio Enhancement, Inc.</t>
  </si>
  <si>
    <t>Net-Tech Consulting LLC</t>
  </si>
  <si>
    <t>Square Technology (David Frisbie)</t>
  </si>
  <si>
    <t>Tek84 Inc.</t>
  </si>
  <si>
    <t>Tools For Schools Inc.</t>
  </si>
  <si>
    <t>22-7448</t>
  </si>
  <si>
    <t>Burnett Specialists (The Burnett Companies Consolidated Inc.)</t>
  </si>
  <si>
    <t>C.A. Community Services, Inc (Campus Adventures Ancillary Services, LLC)</t>
  </si>
  <si>
    <t>Diskriter, Inc.</t>
  </si>
  <si>
    <t>HireQuest, LLC dba Snelling</t>
  </si>
  <si>
    <t>LanceSoft, Inc.</t>
  </si>
  <si>
    <t>Peak Performers (St. Vincent DePaul Rehabilitation Service of Texas, Inc)</t>
  </si>
  <si>
    <t>SearchPros Staffing</t>
  </si>
  <si>
    <t>Sparrow Company (Sparrow Company LLC)</t>
  </si>
  <si>
    <t>The Job Connection, Inc</t>
  </si>
  <si>
    <t>El Paso Disposal (El Paso Disposal, LP)</t>
  </si>
  <si>
    <t>22-7441</t>
  </si>
  <si>
    <t>1 GPA</t>
  </si>
  <si>
    <t>Web Content and/or Mass Notification System</t>
  </si>
  <si>
    <t>Playground Solutions</t>
  </si>
  <si>
    <t>23-07P-01</t>
  </si>
  <si>
    <t>Applied Economics</t>
  </si>
  <si>
    <t>Professional Consulting Services</t>
  </si>
  <si>
    <t>Furniture Products and Services</t>
  </si>
  <si>
    <t>22-02PV-19</t>
  </si>
  <si>
    <t>22-02PV-05</t>
  </si>
  <si>
    <t>Automotive and Bus Parts, Equipment and Services</t>
  </si>
  <si>
    <t>Building Management/Automation Systems</t>
  </si>
  <si>
    <t>Cybersecurity Products and Services</t>
  </si>
  <si>
    <t>Business Intelligence &amp; Data Analytic Solutions</t>
  </si>
  <si>
    <t>22-04P-01</t>
  </si>
  <si>
    <t>Locks, Door Hardware, Related Parts and Services</t>
  </si>
  <si>
    <t>EAR Professional Audio Video</t>
  </si>
  <si>
    <t>22-02PV-06</t>
  </si>
  <si>
    <t>Office and School Supplies</t>
  </si>
  <si>
    <t>Epic Solar Control, LLC</t>
  </si>
  <si>
    <t>Safety &amp; Security Film Applications</t>
  </si>
  <si>
    <t>23-12P-01</t>
  </si>
  <si>
    <t>Grounds and Irrigation Products and Services</t>
  </si>
  <si>
    <t>23-10DV-02</t>
  </si>
  <si>
    <t>23-07P-04</t>
  </si>
  <si>
    <t>Athletic Surfaces, Appurtenances and Minor Structures</t>
  </si>
  <si>
    <t>23-01DP-01</t>
  </si>
  <si>
    <t>Fisher Scientific Company LLC</t>
  </si>
  <si>
    <t>23-07P-05</t>
  </si>
  <si>
    <t>Roofing Services</t>
  </si>
  <si>
    <t>Fusebox, LLC</t>
  </si>
  <si>
    <t>22-04P-04</t>
  </si>
  <si>
    <t>Gaggle.Net Inc.</t>
  </si>
  <si>
    <t>22-02PV-07</t>
  </si>
  <si>
    <t>Janitorial Supplies, Equipment and Services</t>
  </si>
  <si>
    <t>22-04P-05</t>
  </si>
  <si>
    <t>Grant Consulting and Other Research Services</t>
  </si>
  <si>
    <t>Heinfeld, Meech &amp; Co., P.C.</t>
  </si>
  <si>
    <t>23-01DP-03</t>
  </si>
  <si>
    <t>22-02PV-08</t>
  </si>
  <si>
    <t>Johnson Controls Fire Protection LP</t>
  </si>
  <si>
    <t>Kidstuff Playsystems Inc.</t>
  </si>
  <si>
    <t>23-07P-06</t>
  </si>
  <si>
    <t>22-10DP-03</t>
  </si>
  <si>
    <t>Kimley-Horn and Associates, Inc.</t>
  </si>
  <si>
    <t>KOI Education</t>
  </si>
  <si>
    <t>22-02PV-11</t>
  </si>
  <si>
    <t>22-02PV-12</t>
  </si>
  <si>
    <t>McREL International</t>
  </si>
  <si>
    <t>Midstate Energy LLC. - A Veregy Company</t>
  </si>
  <si>
    <t>Electrical and Lighting Products, EV Charging Stations and Services</t>
  </si>
  <si>
    <t>22-11PV-03</t>
  </si>
  <si>
    <t>22-11PV-04</t>
  </si>
  <si>
    <t>22-02PV-14</t>
  </si>
  <si>
    <t>Gymnasium/Athletic Equipment &amp; Spectator Seating</t>
  </si>
  <si>
    <t>23-06P-02</t>
  </si>
  <si>
    <t>23-01DP-04</t>
  </si>
  <si>
    <t>23-10DV-03</t>
  </si>
  <si>
    <t>22-02PV-17</t>
  </si>
  <si>
    <t>22-04P-07</t>
  </si>
  <si>
    <t>RNA Facilities Management</t>
  </si>
  <si>
    <t>23-01DP-05</t>
  </si>
  <si>
    <t>Russell's Educational Consulting</t>
  </si>
  <si>
    <t>23-12P-02</t>
  </si>
  <si>
    <t>Medicaid Reimbursement Services</t>
  </si>
  <si>
    <t>23-03DV-02</t>
  </si>
  <si>
    <t>22-02PV-18</t>
  </si>
  <si>
    <t>23-03DV-03</t>
  </si>
  <si>
    <t>22-10DP-04</t>
  </si>
  <si>
    <t>Sunland Asphalt &amp; Construction LLC</t>
  </si>
  <si>
    <t>Asphalt Products and Services</t>
  </si>
  <si>
    <t>22-15P-04</t>
  </si>
  <si>
    <t>Third Party Administration Retirement Plan Services</t>
  </si>
  <si>
    <t>Thielsch Engineering, Inc.</t>
  </si>
  <si>
    <t>Thinking Maps Inc.</t>
  </si>
  <si>
    <t>22-11PV-08</t>
  </si>
  <si>
    <t>Visp Group LLC</t>
  </si>
  <si>
    <t>Willdan Energy Solutions</t>
  </si>
  <si>
    <t>Assoc for Supervision and Curriculum Dev (ASCD)</t>
  </si>
  <si>
    <t>Special Education Professional Dev</t>
  </si>
  <si>
    <t>22-06</t>
  </si>
  <si>
    <t>Community Coffee Co</t>
  </si>
  <si>
    <t>Retail Providers</t>
  </si>
  <si>
    <t>2019-2022</t>
  </si>
  <si>
    <t>Fine Arts Supplies, Equipment and Services</t>
  </si>
  <si>
    <t>006-2021-2023</t>
  </si>
  <si>
    <t>Bandmans Company</t>
  </si>
  <si>
    <t>2019-JUL 2019</t>
  </si>
  <si>
    <t>2021-May-91</t>
  </si>
  <si>
    <t>KP Education</t>
  </si>
  <si>
    <t>2022-JUN-116</t>
  </si>
  <si>
    <t>22-67</t>
  </si>
  <si>
    <t>MTS Publications</t>
  </si>
  <si>
    <t>23-04</t>
  </si>
  <si>
    <t>Facilites, Maintenance and Transportation</t>
  </si>
  <si>
    <t>013-22</t>
  </si>
  <si>
    <t>ED311</t>
  </si>
  <si>
    <t>Specialized Supplies and Equipment</t>
  </si>
  <si>
    <t>B2019-2020</t>
  </si>
  <si>
    <t>RVG Mariachi Warehouse</t>
  </si>
  <si>
    <t>Fine Arts Supplies, Equipment, service</t>
  </si>
  <si>
    <t>InCon-trol Water Systems</t>
  </si>
  <si>
    <t>BG-205970</t>
  </si>
  <si>
    <t>Dollamur Sports Surfaces</t>
  </si>
  <si>
    <t>Jones School Supply</t>
  </si>
  <si>
    <t>Awards and Trophies</t>
  </si>
  <si>
    <t>Planners</t>
  </si>
  <si>
    <t>Subsite, LLC</t>
  </si>
  <si>
    <t>2010-16</t>
  </si>
  <si>
    <t>Benchmark Signs (Brooks &amp; Brooks Services)</t>
  </si>
  <si>
    <t>Chaney Electronics</t>
  </si>
  <si>
    <t>1920-004-2025</t>
  </si>
  <si>
    <t>Shoppas</t>
  </si>
  <si>
    <t>Maintenance, Operations and Transporation Supplies</t>
  </si>
  <si>
    <t>2021-002-2025A</t>
  </si>
  <si>
    <t>Operation Supply/Svc</t>
  </si>
  <si>
    <t>817-2022-05-28</t>
  </si>
  <si>
    <t>Bill Doran</t>
  </si>
  <si>
    <t xml:space="preserve">Core Curriculum Supplies and Services </t>
  </si>
  <si>
    <t>803-2021-05-27</t>
  </si>
  <si>
    <t>HOTSY DBA North Texas Sales &amp; Dist</t>
  </si>
  <si>
    <t>801-2021-05-27</t>
  </si>
  <si>
    <t>Maintenace and General Trades Merchandise and Services</t>
  </si>
  <si>
    <t>215-21</t>
  </si>
  <si>
    <t>Brown Industries</t>
  </si>
  <si>
    <t>DFW Waste Oil Services</t>
  </si>
  <si>
    <t>Maintenance, Equiqment, Supplies, Transportation</t>
  </si>
  <si>
    <t>18-06</t>
  </si>
  <si>
    <t>Follett Higher Education Group</t>
  </si>
  <si>
    <t>Visual &amp; Performing Arts Supplies, Equip and Services</t>
  </si>
  <si>
    <t>21-09</t>
  </si>
  <si>
    <t>21-11</t>
  </si>
  <si>
    <t>Hexco Academic</t>
  </si>
  <si>
    <t>2205-20</t>
  </si>
  <si>
    <t xml:space="preserve">Office and School Supplies Products </t>
  </si>
  <si>
    <t>Soliant</t>
  </si>
  <si>
    <t>Professional Services for Speical Programs</t>
  </si>
  <si>
    <t>2202-08</t>
  </si>
  <si>
    <t>Cooking Equipment Specialist</t>
  </si>
  <si>
    <t>Equipment Service</t>
  </si>
  <si>
    <t>PART (A)</t>
  </si>
  <si>
    <t>e-Mail</t>
  </si>
  <si>
    <t>Diamond Kean learning LLC dba SLC</t>
  </si>
  <si>
    <t>PSAT/SAT Seminars, Student Language Arts, Math and Writing Programs &amp; Reading and Remedial Math Program</t>
  </si>
  <si>
    <t xml:space="preserve">Frank Kesh </t>
  </si>
  <si>
    <t>Infinite</t>
  </si>
  <si>
    <t>Abstinece Education, Authors/ Speakers, Bullying Education, Student Drug Alcohol &amp; Tabacco Prevention, Entertainment, Student Motivational Program, Student Reading/Language Arts, Science &amp; Math Program, &amp; Student Services Program.</t>
  </si>
  <si>
    <t xml:space="preserve">Shariah Smith </t>
  </si>
  <si>
    <t xml:space="preserve">contact@cre8infinite.org </t>
  </si>
  <si>
    <t>515-573-0238</t>
  </si>
  <si>
    <t>Abstinence Education, Authors/Speakers, Bullying Education, Student Drug, Alcohol &amp; Tobacco Prevention, Student Motivational Program,Peer-to-Peer Mentoring Program for High School, Staff Development Programming, Mental Health/Bullying/Cyber Safety/Sexual Health</t>
  </si>
  <si>
    <t>C. Weitzel</t>
  </si>
  <si>
    <t>cweitzel@justsayyes.org</t>
  </si>
  <si>
    <t>972-437-0002</t>
  </si>
  <si>
    <t xml:space="preserve">Student Science Programs </t>
  </si>
  <si>
    <t>Ashley Takacs</t>
  </si>
  <si>
    <t>Ldloperations@invent.org</t>
  </si>
  <si>
    <t>800-968-4332</t>
  </si>
  <si>
    <t>PART (B)</t>
  </si>
  <si>
    <r>
      <rPr>
        <b/>
        <sz val="11"/>
        <color theme="1"/>
        <rFont val="Calibri"/>
        <family val="2"/>
        <scheme val="minor"/>
      </rPr>
      <t>Event Decorations</t>
    </r>
    <r>
      <rPr>
        <sz val="11"/>
        <color theme="1"/>
        <rFont val="Calibri"/>
        <family val="2"/>
        <scheme val="minor"/>
      </rPr>
      <t xml:space="preserve">- Props (priced per item), lighting Accents(priced by the foot or item depending on set up), </t>
    </r>
    <r>
      <rPr>
        <b/>
        <sz val="11"/>
        <color theme="1"/>
        <rFont val="Calibri"/>
        <family val="2"/>
        <scheme val="minor"/>
      </rPr>
      <t>Balloons</t>
    </r>
    <r>
      <rPr>
        <sz val="11"/>
        <color theme="1"/>
        <rFont val="Calibri"/>
        <family val="2"/>
        <scheme val="minor"/>
      </rPr>
      <t xml:space="preserve"> (Bouquet w/ (6) 11" latex helium balloons -$25, 8'tall baloon column/tower -$85, 8'tall x 10' wide balloon Arch- $198) , </t>
    </r>
    <r>
      <rPr>
        <b/>
        <sz val="11"/>
        <color theme="1"/>
        <rFont val="Calibri"/>
        <family val="2"/>
        <scheme val="minor"/>
      </rPr>
      <t xml:space="preserve">Canopies </t>
    </r>
    <r>
      <rPr>
        <sz val="11"/>
        <color theme="1"/>
        <rFont val="Calibri"/>
        <family val="2"/>
        <scheme val="minor"/>
      </rPr>
      <t>(priced by the foot), Sets (Balloon/prop design sets for entrances, stages, photo area), etc.</t>
    </r>
  </si>
  <si>
    <r>
      <rPr>
        <b/>
        <sz val="11"/>
        <color theme="1"/>
        <rFont val="Calibri"/>
        <family val="2"/>
        <scheme val="minor"/>
      </rPr>
      <t>Animal Presentations</t>
    </r>
    <r>
      <rPr>
        <sz val="11"/>
        <color theme="1"/>
        <rFont val="Calibri"/>
        <family val="2"/>
        <scheme val="minor"/>
      </rPr>
      <t>- $350 per event</t>
    </r>
  </si>
  <si>
    <t>760-468-1147</t>
  </si>
  <si>
    <t>Barrel of Monkeys</t>
  </si>
  <si>
    <t>Blip N Time (GloCor LLC)</t>
  </si>
  <si>
    <r>
      <rPr>
        <b/>
        <sz val="11"/>
        <color theme="1"/>
        <rFont val="Calibri"/>
        <family val="2"/>
        <scheme val="minor"/>
      </rPr>
      <t>Photo Booth</t>
    </r>
    <r>
      <rPr>
        <sz val="11"/>
        <color theme="1"/>
        <rFont val="Calibri"/>
        <family val="2"/>
        <scheme val="minor"/>
      </rPr>
      <t xml:space="preserve"> $157 per hour $3,000 per day, 350 4x6 prints or 700 2x6 prints $150), back drops; regualr cloth $75, Sequins $175, Floral &amp; Rose Wall $175</t>
    </r>
  </si>
  <si>
    <t>Card My Yard Irving</t>
  </si>
  <si>
    <t>$95 for 24 hour rental, additional $60  each day after the first 24 hours. 30% discount for any sign booked for more than 2 days.</t>
  </si>
  <si>
    <t>Classic Moments 360</t>
  </si>
  <si>
    <t>Country Critters Farm, LLC</t>
  </si>
  <si>
    <t>DJ- A.Ven</t>
  </si>
  <si>
    <t>Vendor did not add her pricing</t>
  </si>
  <si>
    <t>Ashlety Ventura</t>
  </si>
  <si>
    <t>aventrua@irvingisd.net</t>
  </si>
  <si>
    <t>972-900-6000</t>
  </si>
  <si>
    <r>
      <rPr>
        <b/>
        <sz val="11"/>
        <color theme="1"/>
        <rFont val="Calibri"/>
        <family val="2"/>
        <scheme val="minor"/>
      </rPr>
      <t>Train</t>
    </r>
    <r>
      <rPr>
        <sz val="11"/>
        <color theme="1"/>
        <rFont val="Calibri"/>
        <family val="2"/>
        <scheme val="minor"/>
      </rPr>
      <t xml:space="preserve"> $750 per event</t>
    </r>
  </si>
  <si>
    <t>Sandra Gauna</t>
  </si>
  <si>
    <t>Happytrailsrail@yahoo.com</t>
  </si>
  <si>
    <t>817-366-6359     972-877-3801</t>
  </si>
  <si>
    <t>Red Photo Booths</t>
  </si>
  <si>
    <t>Anil (AJ) John</t>
  </si>
  <si>
    <t>Info@redphotobooths.com</t>
  </si>
  <si>
    <t>469-751-7331</t>
  </si>
  <si>
    <r>
      <rPr>
        <b/>
        <sz val="11"/>
        <color theme="1"/>
        <rFont val="Calibri"/>
        <family val="2"/>
        <scheme val="minor"/>
      </rPr>
      <t>Event Photography-</t>
    </r>
    <r>
      <rPr>
        <sz val="11"/>
        <color theme="1"/>
        <rFont val="Calibri"/>
        <family val="2"/>
        <scheme val="minor"/>
      </rPr>
      <t xml:space="preserve"> $200 Max pricing if 2 2 shooters may be needed, includes any editing that may be needed; </t>
    </r>
    <r>
      <rPr>
        <b/>
        <sz val="11"/>
        <color theme="1"/>
        <rFont val="Calibri"/>
        <family val="2"/>
        <scheme val="minor"/>
      </rPr>
      <t>Photo Booth</t>
    </r>
    <r>
      <rPr>
        <sz val="11"/>
        <color theme="1"/>
        <rFont val="Calibri"/>
        <family val="2"/>
        <scheme val="minor"/>
      </rPr>
      <t xml:space="preserve"> $150 per hour includes 100 photos per hour, includes capability to text, email and post to social media.</t>
    </r>
    <r>
      <rPr>
        <b/>
        <sz val="11"/>
        <color theme="1"/>
        <rFont val="Calibri"/>
        <family val="2"/>
        <scheme val="minor"/>
      </rPr>
      <t xml:space="preserve"> Roamer Photo Booth</t>
    </r>
    <r>
      <rPr>
        <sz val="11"/>
        <color theme="1"/>
        <rFont val="Calibri"/>
        <family val="2"/>
        <scheme val="minor"/>
      </rPr>
      <t>, $225 per hour no photos, but includes capability to email, text, post ot social media, customized photo border.</t>
    </r>
  </si>
  <si>
    <t>512-970-6998</t>
  </si>
  <si>
    <t>Spacewalk of North Fort Worth</t>
  </si>
  <si>
    <t>Wholegrooves</t>
  </si>
  <si>
    <t>$200 per hour (max 5 hours) Additional fee of $150 for set up/tear down. Any request beyond 5 hours will require a quote</t>
  </si>
  <si>
    <t>Joseph Rockett</t>
  </si>
  <si>
    <t>joseph.rockett@gmail.com</t>
  </si>
  <si>
    <t>972-265-9794</t>
  </si>
  <si>
    <t>OnSite Campus Instructional Programs</t>
  </si>
  <si>
    <t>22-65-737</t>
  </si>
  <si>
    <t>HVAC Parts and Equipment</t>
  </si>
  <si>
    <t>IISD 20-55-914</t>
  </si>
  <si>
    <t>Bartos</t>
  </si>
  <si>
    <t>CMS</t>
  </si>
  <si>
    <t>360TXC, LLC</t>
  </si>
  <si>
    <t>Carpet, Tile, Wood and other Related Flooring Services</t>
  </si>
  <si>
    <t>IISD 22-68-914</t>
  </si>
  <si>
    <t>Gomez Floor Covering, Inc</t>
  </si>
  <si>
    <t>One Source Commerical Flooring</t>
  </si>
  <si>
    <t>Staff Uniforms</t>
  </si>
  <si>
    <t>IISD 22-82-737</t>
  </si>
  <si>
    <t>Automotive Parts and Related Supplies</t>
  </si>
  <si>
    <t>IISD 23-10-914</t>
  </si>
  <si>
    <t>Aramark</t>
  </si>
  <si>
    <t>Blackmon Mooring</t>
  </si>
  <si>
    <t>Disaster Recovery, Restoration and Related Svcs</t>
  </si>
  <si>
    <t>IISD 22-71-914</t>
  </si>
  <si>
    <t>FIVE STAR CHEVROLET</t>
  </si>
  <si>
    <t>Industrial Power LLC</t>
  </si>
  <si>
    <t>Napa Auto Parts</t>
  </si>
  <si>
    <t>Parts Authority (Dave LaBarre)</t>
  </si>
  <si>
    <t>Romaine Electric Corporation</t>
  </si>
  <si>
    <t>ServPro of N Irving (MBW Serv Corp.)</t>
  </si>
  <si>
    <t>Network Infrastructure Cabling Services</t>
  </si>
  <si>
    <t>23-15-860</t>
  </si>
  <si>
    <t>Avidex Industries</t>
  </si>
  <si>
    <t>Audio Visual Services</t>
  </si>
  <si>
    <t>23-07-860</t>
  </si>
  <si>
    <t>E- Logic IT Solutions</t>
  </si>
  <si>
    <t xml:space="preserve">Infinity Sound </t>
  </si>
  <si>
    <t>MCA Communications</t>
  </si>
  <si>
    <t>Superior Fiber &amp; Data Services</t>
  </si>
  <si>
    <t>Blue Box, LLC</t>
  </si>
  <si>
    <t>Office and Classroom Furniture</t>
  </si>
  <si>
    <t>23-05-914</t>
  </si>
  <si>
    <t>Business Interiors</t>
  </si>
  <si>
    <t>Contrax Furnishings</t>
  </si>
  <si>
    <t>Educators Depot</t>
  </si>
  <si>
    <t>Exser Facility Services</t>
  </si>
  <si>
    <t>Kaplan Early Learning Co</t>
  </si>
  <si>
    <t>Learning Environments</t>
  </si>
  <si>
    <t>LITX, LLC</t>
  </si>
  <si>
    <t>Plano Office Supply</t>
  </si>
  <si>
    <t>Shiffler Equipment Sales</t>
  </si>
  <si>
    <t>School Bus Parts</t>
  </si>
  <si>
    <t>22-99-926</t>
  </si>
  <si>
    <t>Cummins Sales and Service (Cummins Inc)</t>
  </si>
  <si>
    <t xml:space="preserve">Southwest International Truck </t>
  </si>
  <si>
    <t>Green Dream International</t>
  </si>
  <si>
    <t>22-96-916</t>
  </si>
  <si>
    <t>Living Earth (Letco Group Dallas)</t>
  </si>
  <si>
    <t>HVAC Maintenance, Installation and Repair</t>
  </si>
  <si>
    <t>22-83-914</t>
  </si>
  <si>
    <t>Aim Graphics</t>
  </si>
  <si>
    <t>22-84-914</t>
  </si>
  <si>
    <t>Amon Welding Construction</t>
  </si>
  <si>
    <t>Assured Comfort (Innovation HVAC Svcs)</t>
  </si>
  <si>
    <t>Assured Comfort Svc (Innovation HVAC Svcs)</t>
  </si>
  <si>
    <t>ATCO EnviroAir Testing</t>
  </si>
  <si>
    <t>Berger Engineering</t>
  </si>
  <si>
    <t>Cates Construction Svcs</t>
  </si>
  <si>
    <t>Century Mechanical Contractors</t>
  </si>
  <si>
    <t>CMS Mechanical (CBS Mechanical)</t>
  </si>
  <si>
    <t>CMS Mechanical Svc (CBS Mechancial Svs)</t>
  </si>
  <si>
    <t>Colden Hot Services</t>
  </si>
  <si>
    <t>Davis Crane</t>
  </si>
  <si>
    <t>Denali CS</t>
  </si>
  <si>
    <t>Directors Choice</t>
  </si>
  <si>
    <t>Ed Brown Distributors (Signature Services Corp)</t>
  </si>
  <si>
    <t>Evolution Mechancial</t>
  </si>
  <si>
    <t>Exserve Facility Services</t>
  </si>
  <si>
    <t>Eyeful Art</t>
  </si>
  <si>
    <t>Ft Worth Window Cleaning</t>
  </si>
  <si>
    <t>Green Planet</t>
  </si>
  <si>
    <t>HTS Texas</t>
  </si>
  <si>
    <t>Industrial Power</t>
  </si>
  <si>
    <t>JJ Red Commercial Roofing</t>
  </si>
  <si>
    <t>22-95-914</t>
  </si>
  <si>
    <t>Kwik Kar</t>
  </si>
  <si>
    <t>North Texas Crane Service, Inc</t>
  </si>
  <si>
    <t>Pro To Call</t>
  </si>
  <si>
    <t>ProToCall</t>
  </si>
  <si>
    <t>Real Network Services</t>
  </si>
  <si>
    <t>Rent a Crate</t>
  </si>
  <si>
    <t>Rescue Restoration</t>
  </si>
  <si>
    <t>Ricks Car Care</t>
  </si>
  <si>
    <t>Sam Packs Five Star Ford</t>
  </si>
  <si>
    <t>San Jacinto Environmental Supply</t>
  </si>
  <si>
    <t>Sanus Solutions</t>
  </si>
  <si>
    <t>Select Millwork</t>
  </si>
  <si>
    <t>Trane US</t>
  </si>
  <si>
    <t>22-67-914</t>
  </si>
  <si>
    <t>Legendary Services</t>
  </si>
  <si>
    <t>Reeder Concrete</t>
  </si>
  <si>
    <t>22-60-881</t>
  </si>
  <si>
    <t>Groggy Dog Sportswear</t>
  </si>
  <si>
    <t>Just Right Products (FW Promo)</t>
  </si>
  <si>
    <t>Sanitize Now Inc</t>
  </si>
  <si>
    <r>
      <t>WHP Trainingtowers</t>
    </r>
    <r>
      <rPr>
        <b/>
        <sz val="9"/>
        <color theme="5" tint="-0.499984740745262"/>
        <rFont val="Calibri"/>
        <family val="2"/>
      </rPr>
      <t xml:space="preserve"> </t>
    </r>
  </si>
  <si>
    <t>3-C TECHNOLOGY, LLC</t>
  </si>
  <si>
    <t>PPE Supplies, Equipment and Related Products and Services</t>
  </si>
  <si>
    <t>22-48-902</t>
  </si>
  <si>
    <t>abaca lab llc</t>
  </si>
  <si>
    <t>Accurate C&amp;S Services Inc</t>
  </si>
  <si>
    <t>AERUS (ARS Home Solutions)</t>
  </si>
  <si>
    <t>Alterra Medical</t>
  </si>
  <si>
    <t>Brookaire Company, LLC</t>
  </si>
  <si>
    <t>Bttn Technologies, Inc</t>
  </si>
  <si>
    <t>By Love Inc.</t>
  </si>
  <si>
    <t>Carter Health Disposables, LLC</t>
  </si>
  <si>
    <t>Citadel PPE dba Stand Up Stations (Stand Up Stations)</t>
  </si>
  <si>
    <t>COMOROZ INC</t>
  </si>
  <si>
    <t>Complete Supply, Inc</t>
  </si>
  <si>
    <t>Indo Trading LLC</t>
  </si>
  <si>
    <t>Interboro Packaging Corporation</t>
  </si>
  <si>
    <t>ivWatch</t>
  </si>
  <si>
    <t>Kimbell Inc</t>
  </si>
  <si>
    <t>Kits for Kidz</t>
  </si>
  <si>
    <t>Liberty Office Products (Liberty Data Products)</t>
  </si>
  <si>
    <t>LubeMatrix, Inc.</t>
  </si>
  <si>
    <t>Malor Company Inc (MALOR &amp; COMPANY IN)</t>
  </si>
  <si>
    <t>Medzon Health</t>
  </si>
  <si>
    <t>Office Depot, Inc</t>
  </si>
  <si>
    <t>Precision Imaging (L &amp; B Group, LLC)</t>
  </si>
  <si>
    <t>PREMIER MEDICAL DISTRIBUTION</t>
  </si>
  <si>
    <t>PYRAMID SCHOOL PRODUCTS</t>
  </si>
  <si>
    <t>RADG Holdings LLC</t>
  </si>
  <si>
    <t>SMART GROUP SYSTEMS</t>
  </si>
  <si>
    <t>South Texas Solar Systems (Aberration Inc.)</t>
  </si>
  <si>
    <t>Texas MedPlast, LLC</t>
  </si>
  <si>
    <t>THE HOME DEPOT PRO</t>
  </si>
  <si>
    <t>U.S. Health Express Corp.</t>
  </si>
  <si>
    <t>Wedge Supply, LLC</t>
  </si>
  <si>
    <t>22-40-914</t>
  </si>
  <si>
    <t>Special Education Materials</t>
  </si>
  <si>
    <t>22-18-884</t>
  </si>
  <si>
    <t>Learning without Tears</t>
  </si>
  <si>
    <t>Mealtime Partners, Inc</t>
  </si>
  <si>
    <t>Medicaleshop, Inc</t>
  </si>
  <si>
    <t xml:space="preserve">Rifton Equipment </t>
  </si>
  <si>
    <t>Savvas Learning Company, LLC</t>
  </si>
  <si>
    <t>Comet Signs</t>
  </si>
  <si>
    <t>Marquee &amp; Signs</t>
  </si>
  <si>
    <t>22-17-914</t>
  </si>
  <si>
    <t>Complete Signs</t>
  </si>
  <si>
    <t>High Value Signs</t>
  </si>
  <si>
    <t>Metro LED Light &amp; Sign</t>
  </si>
  <si>
    <t>Assoc. for Supervision and Curriculum Development (ASCD)</t>
  </si>
  <si>
    <t>Special Education Professional Development</t>
  </si>
  <si>
    <t>22-16-884</t>
  </si>
  <si>
    <t>Catapult Learning</t>
  </si>
  <si>
    <t>Crisis Prevention Institute, Inc</t>
  </si>
  <si>
    <t>Heather Towell</t>
  </si>
  <si>
    <t>Light Street Special Education Solutions</t>
  </si>
  <si>
    <t>National Traning Network, Inc</t>
  </si>
  <si>
    <t>Rethink Autism, Inc</t>
  </si>
  <si>
    <t>Online Special Education Curriculum Platform</t>
  </si>
  <si>
    <t xml:space="preserve"> 22-12-884</t>
  </si>
  <si>
    <t>N2Y, LLC</t>
  </si>
  <si>
    <t>Read Naturally</t>
  </si>
  <si>
    <t xml:space="preserve">Buck's Wheel &amp; Equipment </t>
  </si>
  <si>
    <t>School Bus Maintenance and Repair</t>
  </si>
  <si>
    <t>22-100-926</t>
  </si>
  <si>
    <t>Southern Tire Mart</t>
  </si>
  <si>
    <t>SOUTHWEST INTERNATIONAL TRUCKS</t>
  </si>
  <si>
    <t>Century Fire Protection</t>
  </si>
  <si>
    <t>Fire Suppression Systems and Related Svcs</t>
  </si>
  <si>
    <t>22-09-914</t>
  </si>
  <si>
    <t>Cintas Education</t>
  </si>
  <si>
    <t>Ideal Fire &amp; Security</t>
  </si>
  <si>
    <t>Quality Sound and Communications</t>
  </si>
  <si>
    <t>22-08-871</t>
  </si>
  <si>
    <t>https://www.eandi.org/</t>
  </si>
  <si>
    <t>https://www.sourcewell-mn.gov/</t>
  </si>
  <si>
    <t>RFP 23-05-914 Office and Classroom Furniture</t>
  </si>
  <si>
    <t>For purchases over $50,000, obtain 3 quotes from awarded vendors</t>
  </si>
  <si>
    <t>Contact Info</t>
  </si>
  <si>
    <t>Niki Ham</t>
  </si>
  <si>
    <t>972-445-9955</t>
  </si>
  <si>
    <t>niki.ham@bybluebox.com</t>
  </si>
  <si>
    <t xml:space="preserve">www.bybluebox.com </t>
  </si>
  <si>
    <t>David Griggs</t>
  </si>
  <si>
    <t>972-979-9665</t>
  </si>
  <si>
    <t>dgriggs@businessinteriors.com</t>
  </si>
  <si>
    <t xml:space="preserve">www.businessinteriors.com </t>
  </si>
  <si>
    <t>Veronica Pohl</t>
  </si>
  <si>
    <t>469-520-6486</t>
  </si>
  <si>
    <t>vpohl@meteoreducation.com</t>
  </si>
  <si>
    <t xml:space="preserve">www.meteoreducation.com </t>
  </si>
  <si>
    <t>203-880-6401</t>
  </si>
  <si>
    <t xml:space="preserve">www.discountschoolsupply.com  </t>
  </si>
  <si>
    <t>Educator's Depot</t>
  </si>
  <si>
    <t>David Jones</t>
  </si>
  <si>
    <t>979-387-3000</t>
  </si>
  <si>
    <t xml:space="preserve">customerservice@educatorsdepot.com </t>
  </si>
  <si>
    <t xml:space="preserve">www.educatorsdepot.com  </t>
  </si>
  <si>
    <t>Exserv Facility Services</t>
  </si>
  <si>
    <t>Octavio Rios</t>
  </si>
  <si>
    <t>214-934-7113</t>
  </si>
  <si>
    <t>rios@exservinc.com</t>
  </si>
  <si>
    <t xml:space="preserve">www.exservinc.com </t>
  </si>
  <si>
    <t>Shawna Tiner</t>
  </si>
  <si>
    <t>800-334-2014 x5290</t>
  </si>
  <si>
    <t>stiner@kaplanco.com</t>
  </si>
  <si>
    <t xml:space="preserve">www.kaplanco.com </t>
  </si>
  <si>
    <t>Joe Sosa</t>
  </si>
  <si>
    <t>214-893-8565</t>
  </si>
  <si>
    <t>jsosa@lakeshorelearning.com</t>
  </si>
  <si>
    <t xml:space="preserve">www.LakeshoreLearning.com </t>
  </si>
  <si>
    <t>Learning Environments, LLC</t>
  </si>
  <si>
    <t>Jeff Renkel</t>
  </si>
  <si>
    <t>832-205-4933</t>
  </si>
  <si>
    <t>jeff@learningenvironments.com</t>
  </si>
  <si>
    <t xml:space="preserve">www.learningenvironments.com </t>
  </si>
  <si>
    <t>Judy Yost</t>
  </si>
  <si>
    <t>888-689-5489 x8</t>
  </si>
  <si>
    <t>judy@li-tx.com</t>
  </si>
  <si>
    <t xml:space="preserve">www.li-tx.com </t>
  </si>
  <si>
    <t>Rhonda Webb</t>
  </si>
  <si>
    <t>214-564-9751</t>
  </si>
  <si>
    <t>rhonda.webb@workspaceinteriorsod.com</t>
  </si>
  <si>
    <t xml:space="preserve">www.hon.com; www.officedepot.com  </t>
  </si>
  <si>
    <t xml:space="preserve">Plano Office Supply </t>
  </si>
  <si>
    <t>Will Watts</t>
  </si>
  <si>
    <t>214-704-5999</t>
  </si>
  <si>
    <t>willw@planoofficesupply.com</t>
  </si>
  <si>
    <t xml:space="preserve">www.planoofficesupply.com </t>
  </si>
  <si>
    <t xml:space="preserve">www.reallygoodstuff.com </t>
  </si>
  <si>
    <t>Vicky Reynolds</t>
  </si>
  <si>
    <t>customer-service@reynoldstx.com</t>
  </si>
  <si>
    <t xml:space="preserve">www.reynoldstx.com </t>
  </si>
  <si>
    <t>Cathy Schirra</t>
  </si>
  <si>
    <t>855-619-7394</t>
  </si>
  <si>
    <t>cathy.schirra@schooloutfitters.com</t>
  </si>
  <si>
    <t xml:space="preserve">www.schooloutfitters.com </t>
  </si>
  <si>
    <t>Kim Gilbert</t>
  </si>
  <si>
    <t>682-277-6895</t>
  </si>
  <si>
    <t>kim.gilbert@schoolspecialty.com</t>
  </si>
  <si>
    <t xml:space="preserve">www.schoolspecialty.com  </t>
  </si>
  <si>
    <t>Kristen Goddard</t>
  </si>
  <si>
    <t>214-336-2375</t>
  </si>
  <si>
    <t>kgoddard@shifflerequip.com</t>
  </si>
  <si>
    <t xml:space="preserve">www.shifflerequip.com </t>
  </si>
  <si>
    <t>Tangram Interiors</t>
  </si>
  <si>
    <t>Vernon Steitz</t>
  </si>
  <si>
    <t>972-922-5151</t>
  </si>
  <si>
    <t>vsteitz@tangraminteriors.com</t>
  </si>
  <si>
    <t xml:space="preserve">www.tangraminteriors.com  </t>
  </si>
  <si>
    <t xml:space="preserve">Virco, Inc. </t>
  </si>
  <si>
    <t>Beth Hudacky</t>
  </si>
  <si>
    <t>800-448-4726</t>
  </si>
  <si>
    <t>bethhudacky@virco.com</t>
  </si>
  <si>
    <t xml:space="preserve">www.virco.com  </t>
  </si>
  <si>
    <t>Mary Steidler</t>
  </si>
  <si>
    <t>507-774-8395</t>
  </si>
  <si>
    <t>mary.steidler@wengercorp.com</t>
  </si>
  <si>
    <t xml:space="preserve">www.wengercorp.com/music-education.php </t>
  </si>
  <si>
    <t xml:space="preserve">Wood Etc. Co. </t>
  </si>
  <si>
    <t>Wolfgang Walther</t>
  </si>
  <si>
    <t>972-255-1935</t>
  </si>
  <si>
    <t>mail@woodetcco.com</t>
  </si>
  <si>
    <t xml:space="preserve">www.woodetcco.com </t>
  </si>
  <si>
    <t>Awarded Vendors by Categories</t>
  </si>
  <si>
    <t>Vendor (Alphabetical)</t>
  </si>
  <si>
    <t>Minimum % Discount Off Catalog/Price List</t>
  </si>
  <si>
    <t>Installation Hourly Labor Rate</t>
  </si>
  <si>
    <t>30-46%</t>
  </si>
  <si>
    <t>www.bybluebox.com</t>
  </si>
  <si>
    <t>www.businessinteriors.com</t>
  </si>
  <si>
    <t>0-67.5%</t>
  </si>
  <si>
    <t>www.meteoreducation.com</t>
  </si>
  <si>
    <t xml:space="preserve">www.discountschoolsupply.com </t>
  </si>
  <si>
    <t>0-50%</t>
  </si>
  <si>
    <t xml:space="preserve">www.educatorsdepot.com </t>
  </si>
  <si>
    <t>5-61%</t>
  </si>
  <si>
    <t>www.learningenvironments.com</t>
  </si>
  <si>
    <t>25-53%</t>
  </si>
  <si>
    <t xml:space="preserve">www.hon.com; www.officedepot.com </t>
  </si>
  <si>
    <t>www.planoofficesupply.com</t>
  </si>
  <si>
    <t>www.reallygoodstuff.com</t>
  </si>
  <si>
    <t>www.schooloutfitters.com</t>
  </si>
  <si>
    <t>14-69%</t>
  </si>
  <si>
    <t xml:space="preserve">www.schoolspecialty.com </t>
  </si>
  <si>
    <t>www.shifflerequip.com</t>
  </si>
  <si>
    <t>30-53%</t>
  </si>
  <si>
    <t xml:space="preserve">www.tangraminteriors.com </t>
  </si>
  <si>
    <t xml:space="preserve">www.virco.com </t>
  </si>
  <si>
    <t>www.educatorsdepot.com</t>
  </si>
  <si>
    <t>www.kaplanco.com</t>
  </si>
  <si>
    <t>www.LakeshoreLearning.com</t>
  </si>
  <si>
    <t>www.reynoldstx.com</t>
  </si>
  <si>
    <t>www.wengercorp.com/music-education.php</t>
  </si>
  <si>
    <t>25-30%</t>
  </si>
  <si>
    <t>www.woodetcco.com</t>
  </si>
  <si>
    <t>Library Furniture</t>
  </si>
  <si>
    <t>www.li-tx.com</t>
  </si>
  <si>
    <t>Science Lab Furniture</t>
  </si>
  <si>
    <t>Technology Lab Furniture</t>
  </si>
  <si>
    <t>Cafeteria Furniture</t>
  </si>
  <si>
    <t>Music Furniture</t>
  </si>
  <si>
    <t>Classroom Manipulatives Furniture</t>
  </si>
  <si>
    <t>Only Installation, Relocation, and/or Removal</t>
  </si>
  <si>
    <t>www.exservinc.com</t>
  </si>
  <si>
    <t>Category</t>
  </si>
  <si>
    <t>Therapy Shoppe</t>
  </si>
  <si>
    <t>Name</t>
  </si>
  <si>
    <t>Phone</t>
  </si>
  <si>
    <t>gary@aimgraphicsco.com</t>
  </si>
  <si>
    <t>Diane Mills</t>
  </si>
  <si>
    <t>dmills@centurymech.com</t>
  </si>
  <si>
    <t>Tracy Delio</t>
  </si>
  <si>
    <t>Call Dispatch</t>
  </si>
  <si>
    <t>Office restoration, furniture moving, furniture installation, relocation Services</t>
  </si>
  <si>
    <t>817-834-8600</t>
  </si>
  <si>
    <t xml:space="preserve">Roofing Repair, Sheet Metal Fab, </t>
  </si>
  <si>
    <t>Diego E. Olmos</t>
  </si>
  <si>
    <t>dolmos@txmedplast.com</t>
  </si>
  <si>
    <t>Cole Zarcone</t>
  </si>
  <si>
    <t>Cole.zarcone@bttnusa.com</t>
  </si>
  <si>
    <t>James Marino</t>
  </si>
  <si>
    <t>james.marino@ivwatch.com</t>
  </si>
  <si>
    <t>Newport News</t>
  </si>
  <si>
    <t>VA</t>
  </si>
  <si>
    <t>customercare@unipakcorp.net</t>
  </si>
  <si>
    <t>West Long Branch</t>
  </si>
  <si>
    <t>Jianping Liu</t>
  </si>
  <si>
    <t>Jianping.liu@jointown-iintl.com</t>
  </si>
  <si>
    <t>Regina Jones</t>
  </si>
  <si>
    <t>rjones@accuratescreens.com</t>
  </si>
  <si>
    <t>Vivian Huang Secretary</t>
  </si>
  <si>
    <t>Vivihuang@bylovesupplies.com</t>
  </si>
  <si>
    <t>Orange</t>
  </si>
  <si>
    <t>Michael LaPerle</t>
  </si>
  <si>
    <t>Michaelalaperle@gmail.com</t>
  </si>
  <si>
    <t>macgill@macgill.com</t>
  </si>
  <si>
    <t>Miriam Stuhl</t>
  </si>
  <si>
    <t>Abraham@interboropackaging.com</t>
  </si>
  <si>
    <t>Montgomery</t>
  </si>
  <si>
    <t>Colby Bowles</t>
  </si>
  <si>
    <t>colby@standupstations.com</t>
  </si>
  <si>
    <t>Farmers Branch</t>
  </si>
  <si>
    <t>Donald La Sala</t>
  </si>
  <si>
    <t>bidding@tradgroup.com</t>
  </si>
  <si>
    <t>Knoxville</t>
  </si>
  <si>
    <t>Rachel Osmond</t>
  </si>
  <si>
    <t>customerservice@alterramedical.com</t>
  </si>
  <si>
    <t>Salt Lake City</t>
  </si>
  <si>
    <t>Tony Drassiou</t>
  </si>
  <si>
    <t>gsa@vastmed.com</t>
  </si>
  <si>
    <t>grand prairie</t>
  </si>
  <si>
    <t xml:space="preserve"> bids@medicaleshop.com</t>
  </si>
  <si>
    <t>Joe Kimbell</t>
  </si>
  <si>
    <t>joe@kimbellinc.com</t>
  </si>
  <si>
    <t>St Paul</t>
  </si>
  <si>
    <t>Anmole Bhandari</t>
  </si>
  <si>
    <t>info@medmart32.com</t>
  </si>
  <si>
    <t>union</t>
  </si>
  <si>
    <t>maria garcia</t>
  </si>
  <si>
    <t>maria@precisionimaging.net</t>
  </si>
  <si>
    <t>Awfmar Sihotang</t>
  </si>
  <si>
    <t>support@indotradingusa.com</t>
  </si>
  <si>
    <t>Pomona</t>
  </si>
  <si>
    <t>Joseph Caruso</t>
  </si>
  <si>
    <t xml:space="preserve"> jcaruso@schoolnursesupply.com</t>
  </si>
  <si>
    <t>Michael George</t>
  </si>
  <si>
    <t>m.george@kitsforkidz.org</t>
  </si>
  <si>
    <t xml:space="preserve">Bruce Moncrieff </t>
  </si>
  <si>
    <t>bruce@lubematrix.com</t>
  </si>
  <si>
    <t>MILWAUKEE</t>
  </si>
  <si>
    <t>AUDLEY LOGAN SR.</t>
  </si>
  <si>
    <t>ALOGAN@TEAM3C.COM</t>
  </si>
  <si>
    <t>LANCASTER</t>
  </si>
  <si>
    <t>Maklin Ryan</t>
  </si>
  <si>
    <t>maklin@uweport.com</t>
  </si>
  <si>
    <t>Conner Clark</t>
  </si>
  <si>
    <t>conner@pmdistribution.com</t>
  </si>
  <si>
    <t>Draper</t>
  </si>
  <si>
    <t>Lucas Walker</t>
  </si>
  <si>
    <t>lucas@brookaire.com</t>
  </si>
  <si>
    <t>East Rutherford</t>
  </si>
  <si>
    <t>Mike Watson</t>
  </si>
  <si>
    <t>michael.watson@hdsupply.com</t>
  </si>
  <si>
    <t>FORT WORTH</t>
  </si>
  <si>
    <t>Paul Elliott</t>
  </si>
  <si>
    <t>paul@txsolarsystems.com</t>
  </si>
  <si>
    <t>Tommy Knight</t>
  </si>
  <si>
    <t>tknight@schoolhealth.com</t>
  </si>
  <si>
    <t>Janine King</t>
  </si>
  <si>
    <t>Janine@CHDisposables.com</t>
  </si>
  <si>
    <t>TYLER ERVINE</t>
  </si>
  <si>
    <t>TERVINE@C-SUPPLY.COM</t>
  </si>
  <si>
    <t>MICKEY FARUQUE</t>
  </si>
  <si>
    <t>MICKEY@SMGSYSTEMS.NET</t>
  </si>
  <si>
    <t>RICHARDSON</t>
  </si>
  <si>
    <t>Margina Arguello</t>
  </si>
  <si>
    <t>Tampa</t>
  </si>
  <si>
    <t xml:space="preserve"> STANLEY ADIGUN</t>
  </si>
  <si>
    <t>STANLEYADIGUN@COMOROZ.COM</t>
  </si>
  <si>
    <t>AVENTURA</t>
  </si>
  <si>
    <t>Scott Wiland</t>
  </si>
  <si>
    <t>swiland@libertyoffice.com</t>
  </si>
  <si>
    <t>Robin Hunter</t>
  </si>
  <si>
    <t>robinh@vizocom.us</t>
  </si>
  <si>
    <t>El Cajon</t>
  </si>
  <si>
    <t>Medcosalessupport@medcosupply.com</t>
  </si>
  <si>
    <t>Balaji Tammabattula</t>
  </si>
  <si>
    <t>rfp@qyk.us</t>
  </si>
  <si>
    <t>GARDEN GROVE</t>
  </si>
  <si>
    <t>KENNY MILLER</t>
  </si>
  <si>
    <t>BIDDEPT@PYRAMIDSP.COM</t>
  </si>
  <si>
    <t>Alton Dunn</t>
  </si>
  <si>
    <t>Alton@wedgesupply.com</t>
  </si>
  <si>
    <t>Kirsten Teig</t>
  </si>
  <si>
    <t>kteig@medzonhealth.com</t>
  </si>
  <si>
    <t>Anaheim</t>
  </si>
  <si>
    <t>Barbara Gill</t>
  </si>
  <si>
    <t>bgill@gilldigital.com</t>
  </si>
  <si>
    <t>Brian Hall</t>
  </si>
  <si>
    <t>brian.hall@officedepot.com</t>
  </si>
  <si>
    <t>Garly Benoit</t>
  </si>
  <si>
    <t>gmab@redevelopmentconstruction.com</t>
  </si>
  <si>
    <t>Shona Huffman</t>
  </si>
  <si>
    <t>shuffman@friscotexas.gov</t>
  </si>
  <si>
    <t>frisco</t>
  </si>
  <si>
    <t>Trinity Ceramics</t>
  </si>
  <si>
    <t>3/33/2023</t>
  </si>
  <si>
    <t>Sight Reading Factory dba GraceNotes</t>
  </si>
  <si>
    <t>Sunbelt Warehouse Systems (Sunbelt Material Handling)</t>
  </si>
  <si>
    <t>Overhead Door Maintenance, Repair, Parts and Replacement</t>
  </si>
  <si>
    <t>23-22-914</t>
  </si>
  <si>
    <t>Economy Supply</t>
  </si>
  <si>
    <t>Plumbing Parts, Supplies and Related Services</t>
  </si>
  <si>
    <t>MacArthur Gauge</t>
  </si>
  <si>
    <t>Mark's Plumbing Parts</t>
  </si>
  <si>
    <t>Texas Wholesale Plumbing</t>
  </si>
  <si>
    <t>Home Depot Pro</t>
  </si>
  <si>
    <t>CEC Facilities Group</t>
  </si>
  <si>
    <t>Dynamic Systems</t>
  </si>
  <si>
    <t>One Source Plumbing (One Source Media Group)</t>
  </si>
  <si>
    <t>23-26-914</t>
  </si>
  <si>
    <t>21-079</t>
  </si>
  <si>
    <t>General Retail, Groceries, Supplies</t>
  </si>
  <si>
    <t>MOC: EPCNT Dallas ISD RV206900</t>
  </si>
  <si>
    <t>Game Time Transportation</t>
  </si>
  <si>
    <t>JL Tours</t>
  </si>
  <si>
    <t>Durham School Services</t>
  </si>
  <si>
    <t>Imperial Charters LLC</t>
  </si>
  <si>
    <t>RV206900</t>
  </si>
  <si>
    <t>Everdriven Technologies</t>
  </si>
  <si>
    <t>Imperial Charters</t>
  </si>
  <si>
    <t>Game Time Charters</t>
  </si>
  <si>
    <t>Engneered Air Balance Co</t>
  </si>
  <si>
    <t>Professional Engineering Services</t>
  </si>
  <si>
    <t>2022-592</t>
  </si>
  <si>
    <t>J.W. Pepper &amp; Son Inc</t>
  </si>
  <si>
    <t>Glass Equipment, Security Film, Parts and Related Svcs</t>
  </si>
  <si>
    <t>Epic Solar Control- (Kelly Eder)</t>
  </si>
  <si>
    <t>Glass Doctor of N Texas</t>
  </si>
  <si>
    <t>Metro Tint Texas (Bearfish Holdings)</t>
  </si>
  <si>
    <t>Sunsafe Film LLC</t>
  </si>
  <si>
    <t>23-21-914</t>
  </si>
  <si>
    <r>
      <t xml:space="preserve">To ensure the best quality and best value to the district, for orders over </t>
    </r>
    <r>
      <rPr>
        <b/>
        <sz val="11"/>
        <rFont val="Arial"/>
        <family val="2"/>
      </rPr>
      <t>$1,000.00</t>
    </r>
    <r>
      <rPr>
        <b/>
        <sz val="11"/>
        <color rgb="FFFF0000"/>
        <rFont val="Arial"/>
        <family val="2"/>
      </rPr>
      <t xml:space="preserve">, quotes will be REQUIRED from at least three (3) of the ten (10) approved vendors below. You may request quotes from other approved vendors in addition to the three (3) quotes. Add ALL quotes as back up in TCM. Do not share quoted amounts with vendors until the PO is printed and the order is placed. </t>
    </r>
  </si>
  <si>
    <t>Purvis Industries</t>
  </si>
  <si>
    <t>Big Tex Trailer</t>
  </si>
  <si>
    <t>32-18-03</t>
  </si>
  <si>
    <t>EI00233</t>
  </si>
  <si>
    <t>EI00254</t>
  </si>
  <si>
    <t>General Supplies, Groceries, Equipment and Services</t>
  </si>
  <si>
    <t>CTPA Ft Worth ISD</t>
  </si>
  <si>
    <t>2106-21</t>
  </si>
  <si>
    <t>23-42-860</t>
  </si>
  <si>
    <t>United Data Technologies (UDT)</t>
  </si>
  <si>
    <t>EDUPARTS (Mobile Defenders)</t>
  </si>
  <si>
    <t xml:space="preserve">Advanced Proactive Solutions </t>
  </si>
  <si>
    <t>AFFLINK, LLC</t>
  </si>
  <si>
    <t>Facilities Services, Equipment, and Supplies</t>
  </si>
  <si>
    <t>All Traffic Solutions</t>
  </si>
  <si>
    <t>Alpha Building Corporation</t>
  </si>
  <si>
    <t>Job Order Contracting / IDIQ / Best Value Unit-Price -Part 2</t>
  </si>
  <si>
    <t>Aspire HR, Inc.</t>
  </si>
  <si>
    <t>BTCPower Broadband Telcom Power</t>
  </si>
  <si>
    <t>Electric Vehicle Charging Stations, Systems, and Solutions Including Consulting and Planning</t>
  </si>
  <si>
    <t>Camelot Facility &amp; Property Management</t>
  </si>
  <si>
    <t>CAN-AM Wireless LLC</t>
  </si>
  <si>
    <t>Vehicle Fleet Management Services</t>
  </si>
  <si>
    <t>HVAC Equipment and Services</t>
  </si>
  <si>
    <t>Carrier Enterprises</t>
  </si>
  <si>
    <t>Centrica Business Solutions Services, Inc.</t>
  </si>
  <si>
    <t xml:space="preserve">Champion Energy Services LLC a Subsidiary of Calpine Corporation </t>
  </si>
  <si>
    <t>Retail Electric Power</t>
  </si>
  <si>
    <t>Comfort Systems USA Mtech Icon</t>
  </si>
  <si>
    <t>Building and Facility Trade Equipment and Maintenance Services</t>
  </si>
  <si>
    <t>DFW Security MGM Security Services, Inc.</t>
  </si>
  <si>
    <t>Security Products, Equipment, and Services</t>
  </si>
  <si>
    <t>Diamond Drugs, Inc.</t>
  </si>
  <si>
    <t>Jail Inmate Medical and Pharmacy Services</t>
  </si>
  <si>
    <t>Douglas Equipment</t>
  </si>
  <si>
    <t>Element Fleet</t>
  </si>
  <si>
    <t>ERENEWABLE LLC</t>
  </si>
  <si>
    <t>Energy Efficiency Products and Services including Automation, HVAC, Electrical, and Solar</t>
  </si>
  <si>
    <t>Fusion Capital Management</t>
  </si>
  <si>
    <t xml:space="preserve">Gomez Floor Covering </t>
  </si>
  <si>
    <t>Hunton Services</t>
  </si>
  <si>
    <t>IHS Pharmacy</t>
  </si>
  <si>
    <t xml:space="preserve">International Consulting Engineers (ICE) </t>
  </si>
  <si>
    <t>JF Petroleum Group, Inc.</t>
  </si>
  <si>
    <t>JGA Roofing Systems, LLC</t>
  </si>
  <si>
    <t>HVAC Equipment and Services Part 2</t>
  </si>
  <si>
    <t>JonesCo General Contractors LLC.</t>
  </si>
  <si>
    <t xml:space="preserve">KLC Video Security </t>
  </si>
  <si>
    <t>L R Global LLC</t>
  </si>
  <si>
    <t>LB Technology, Inc.</t>
  </si>
  <si>
    <t>NaphCare, Inc.</t>
  </si>
  <si>
    <t>Noble Texas Builders, LLC.</t>
  </si>
  <si>
    <t>PREFERRED FACILITIES GROUP - USA</t>
  </si>
  <si>
    <t>Prodigy Building Solutions, LLC</t>
  </si>
  <si>
    <t>Reliant Energy Retail Services, LLC</t>
  </si>
  <si>
    <t>Stracon Group, Inc.</t>
  </si>
  <si>
    <t>United Data Technologies</t>
  </si>
  <si>
    <t xml:space="preserve">Waterman Construction </t>
  </si>
  <si>
    <t>WAVE, LLC.</t>
  </si>
  <si>
    <t>791 Cooperative</t>
  </si>
  <si>
    <t>Playscripts</t>
  </si>
  <si>
    <t>Scripts</t>
  </si>
  <si>
    <t>Group Dynamix</t>
  </si>
  <si>
    <t>Capps Van &amp; Truck Rental</t>
  </si>
  <si>
    <t>Rentals</t>
  </si>
  <si>
    <t>RV206295</t>
  </si>
  <si>
    <t>School Bus Safety Co</t>
  </si>
  <si>
    <t>20-13-3</t>
  </si>
  <si>
    <t>EPCNT Grapevine Colleyville</t>
  </si>
  <si>
    <t>LessonPix</t>
  </si>
  <si>
    <t>2019-JUN 35</t>
  </si>
  <si>
    <t>F1051-23</t>
  </si>
  <si>
    <t>ODP- Office Depot</t>
  </si>
  <si>
    <t>College Board, The</t>
  </si>
  <si>
    <t>23/017KN-01</t>
  </si>
  <si>
    <t>2301-11</t>
  </si>
  <si>
    <t xml:space="preserve">Sonic Tools (Effcient Tool Solutions) </t>
  </si>
  <si>
    <t>Vehicle Parts, Supplies, Equipment and Parts</t>
  </si>
  <si>
    <t>23/022MF-01</t>
  </si>
  <si>
    <t>23/016MR-02</t>
  </si>
  <si>
    <t>Commodity Processing of USDA Foods</t>
  </si>
  <si>
    <t>23/016MR-03</t>
  </si>
  <si>
    <t>23/016MR-04</t>
  </si>
  <si>
    <t>Bear Construction Company</t>
  </si>
  <si>
    <t>23/016MR-05</t>
  </si>
  <si>
    <t>Bluum USA, Inc.</t>
  </si>
  <si>
    <t>23/016MR-07</t>
  </si>
  <si>
    <t>23/017KN-02</t>
  </si>
  <si>
    <t>23/022MF-04</t>
  </si>
  <si>
    <t>Carroll's Discount Office Furniture</t>
  </si>
  <si>
    <t>23/022MF-05</t>
  </si>
  <si>
    <t>23/017KN-03</t>
  </si>
  <si>
    <t>23/022MF-06</t>
  </si>
  <si>
    <t>Dilly Letter Jackets</t>
  </si>
  <si>
    <t>Drug and Alcohol Testing</t>
  </si>
  <si>
    <t>23/016MR-09</t>
  </si>
  <si>
    <t>Dudley Construction, Ltd.</t>
  </si>
  <si>
    <t>23/016MR-10</t>
  </si>
  <si>
    <t>23/016MR-12</t>
  </si>
  <si>
    <t>23/022MF-07</t>
  </si>
  <si>
    <t>F.H. Paschen, S.N. Nielsen &amp; Associates LLC</t>
  </si>
  <si>
    <t>23/016MR-15</t>
  </si>
  <si>
    <t>23/016MR-16</t>
  </si>
  <si>
    <t>23/023SG-03</t>
  </si>
  <si>
    <t>First Class Transportation</t>
  </si>
  <si>
    <t>23/014MR-02</t>
  </si>
  <si>
    <t>23/016MR-17</t>
  </si>
  <si>
    <t>Gerloff Company Inc.</t>
  </si>
  <si>
    <t>Musical Instruments &amp; Related Items</t>
  </si>
  <si>
    <t>HCS Inc.</t>
  </si>
  <si>
    <t>23/016MR-19</t>
  </si>
  <si>
    <t>23/012SG-03</t>
  </si>
  <si>
    <t>23/014MR-03</t>
  </si>
  <si>
    <t>23/016MR-20</t>
  </si>
  <si>
    <t>23/016MR-21</t>
  </si>
  <si>
    <t>23/022MF-08</t>
  </si>
  <si>
    <t>Integrated Food Service</t>
  </si>
  <si>
    <t>23/016MR-23</t>
  </si>
  <si>
    <t>23/012SG-04</t>
  </si>
  <si>
    <t>23/022MF-10</t>
  </si>
  <si>
    <t>23/022MF-11</t>
  </si>
  <si>
    <t>23/017KN-04</t>
  </si>
  <si>
    <t>23/022MF-13</t>
  </si>
  <si>
    <t>23/022MF-14</t>
  </si>
  <si>
    <t>23/016MR-25</t>
  </si>
  <si>
    <t>Majestic Transportation</t>
  </si>
  <si>
    <t>23/014MR-04</t>
  </si>
  <si>
    <t>McCain Foods USA, Inc.</t>
  </si>
  <si>
    <t>23/016MR-26</t>
  </si>
  <si>
    <t xml:space="preserve">MSB School Services, LLC </t>
  </si>
  <si>
    <t>23/016MR-27</t>
  </si>
  <si>
    <t>23/022MF-15</t>
  </si>
  <si>
    <t>Cafeteria Trades</t>
  </si>
  <si>
    <t>Peterson Farms Fresh, Inc</t>
  </si>
  <si>
    <t>23/017KN-05</t>
  </si>
  <si>
    <t>23/012SG-05</t>
  </si>
  <si>
    <t>23/017KN-06</t>
  </si>
  <si>
    <t>Radius Design Works, LLC</t>
  </si>
  <si>
    <t>23/019TP-02</t>
  </si>
  <si>
    <t>Red Gold, LLC</t>
  </si>
  <si>
    <t>Rich Chicks, LLC</t>
  </si>
  <si>
    <t>Rich Products Corporation</t>
  </si>
  <si>
    <t>23/017KN-08</t>
  </si>
  <si>
    <t>Tabatchnick Fine Foods, Inc.</t>
  </si>
  <si>
    <t>23/017KN-09</t>
  </si>
  <si>
    <t>23/022MF-18</t>
  </si>
  <si>
    <t>23/019TP-03</t>
  </si>
  <si>
    <t>23/016MR-31</t>
  </si>
  <si>
    <t>Tyson Prepared Foods, Inc.</t>
  </si>
  <si>
    <t>Velocity Business Products</t>
  </si>
  <si>
    <t>23/022MF-19</t>
  </si>
  <si>
    <t>Walsworth Publishing Company</t>
  </si>
  <si>
    <t>23/012SG-06</t>
  </si>
  <si>
    <t>23/016MR-32</t>
  </si>
  <si>
    <t>3Sixty Integrated</t>
  </si>
  <si>
    <t>525 Technologies</t>
  </si>
  <si>
    <t>5G Security LLC</t>
  </si>
  <si>
    <t>A Sharper Image</t>
  </si>
  <si>
    <t>A.T.G.-Ram Industries LLC</t>
  </si>
  <si>
    <t>AACE Inc</t>
  </si>
  <si>
    <t>AAE ALUMINUM ATHLETIC EQUIPMENT CO</t>
  </si>
  <si>
    <t>Abacus Sports Installations Ltd</t>
  </si>
  <si>
    <t>Adkins &amp; Ellison Investment Group</t>
  </si>
  <si>
    <t>ADVANTAGE USAA INC</t>
  </si>
  <si>
    <t>AeroTech Edu</t>
  </si>
  <si>
    <t>Agati Inc</t>
  </si>
  <si>
    <t>AGC Education</t>
  </si>
  <si>
    <t>Age of Learning Inc</t>
  </si>
  <si>
    <t>Aha Education LLC</t>
  </si>
  <si>
    <t>ALL STAR FENCE CO. LLC</t>
  </si>
  <si>
    <t>Ambit Solutions</t>
  </si>
  <si>
    <t>American Protective Services</t>
  </si>
  <si>
    <t>American Restoration LLC</t>
  </si>
  <si>
    <t>American Signal Corp</t>
  </si>
  <si>
    <t>AMS of Texas LLC</t>
  </si>
  <si>
    <t>Anatomage inc</t>
  </si>
  <si>
    <t>Apex Group LLC</t>
  </si>
  <si>
    <t>Archer Construction &amp; Design Inc.</t>
  </si>
  <si>
    <t>Ardour Consulting LLC</t>
  </si>
  <si>
    <t>Armor Glass International Inc</t>
  </si>
  <si>
    <t>Athlete Intelligence</t>
  </si>
  <si>
    <t>A-Turf Inc.</t>
  </si>
  <si>
    <t>Austen Consultants LLC</t>
  </si>
  <si>
    <t>Avadek Inc</t>
  </si>
  <si>
    <t>Axtion Technology</t>
  </si>
  <si>
    <t>BadgePass</t>
  </si>
  <si>
    <t>Band Today</t>
  </si>
  <si>
    <t>Bentley Mills Inc</t>
  </si>
  <si>
    <t>Biblo XPO Corporation</t>
  </si>
  <si>
    <t>Big Game Sports Inc.</t>
  </si>
  <si>
    <t>Bill Bunton Auto Supply &amp; Machine Inc.</t>
  </si>
  <si>
    <t>Bison Construction Services</t>
  </si>
  <si>
    <t>Biway International Technology Inc</t>
  </si>
  <si>
    <t>Blackswan Cybersecurity</t>
  </si>
  <si>
    <t>Bob Robinson Commercial Flooring Inc</t>
  </si>
  <si>
    <t>Bobby Smallwood Construction Inc</t>
  </si>
  <si>
    <t>Booe Commercial Roofing Inc</t>
  </si>
  <si>
    <t>BridgeNet Communications LLC</t>
  </si>
  <si>
    <t>Bright Light Technologies LLC</t>
  </si>
  <si>
    <t>BRIGHTCENTRA INC</t>
  </si>
  <si>
    <t>BryComm LLC</t>
  </si>
  <si>
    <t>Burman Construction LLC</t>
  </si>
  <si>
    <t>Business Oriented Software Solutions Inc</t>
  </si>
  <si>
    <t>BWI Companies</t>
  </si>
  <si>
    <t>CanTex Roofing &amp; Construction LLC</t>
  </si>
  <si>
    <t>Capital Coating Inc.</t>
  </si>
  <si>
    <t>Capitol Aluminum and Glass Corporation</t>
  </si>
  <si>
    <t>Carefree Janitorial Supply</t>
  </si>
  <si>
    <t>Carson Quality Heat and Air LLC</t>
  </si>
  <si>
    <t>Caruth Protection Services</t>
  </si>
  <si>
    <t>Catalyst Consulting Group</t>
  </si>
  <si>
    <t>Cayuse Commercial Services LLC</t>
  </si>
  <si>
    <t>cb20 Inc</t>
  </si>
  <si>
    <t>CertaPro Painters</t>
  </si>
  <si>
    <t>CF SUPPLY INC</t>
  </si>
  <si>
    <t>Christman Facility Solutions</t>
  </si>
  <si>
    <t>CityZen Energy Services</t>
  </si>
  <si>
    <t>Clark Roofing &amp; Construction</t>
  </si>
  <si>
    <t>ClassTag Inc</t>
  </si>
  <si>
    <t>Clear Fork Roofing Company</t>
  </si>
  <si>
    <t>Clear Touch Interactive</t>
  </si>
  <si>
    <t>Coastal Landscape Management and design</t>
  </si>
  <si>
    <t>Commercial Electric Inc.</t>
  </si>
  <si>
    <t>Commercial Restoration Company</t>
  </si>
  <si>
    <t>Commercial Roofing Specialists</t>
  </si>
  <si>
    <t>Comm-Fit Holdings</t>
  </si>
  <si>
    <t>Consolidated Flooring of Chicago LLC</t>
  </si>
  <si>
    <t>Contractors Plus Roofing and Construction LLC</t>
  </si>
  <si>
    <t>ConvergeOne Inc</t>
  </si>
  <si>
    <t>Core Displays LLC</t>
  </si>
  <si>
    <t>Coryell Roofing &amp; Construction Inc.</t>
  </si>
  <si>
    <t>CourTex Construction Inc.</t>
  </si>
  <si>
    <t>Craig Mechanical Inc</t>
  </si>
  <si>
    <t>Crailley Enterprises LLC (Craig Gresham)</t>
  </si>
  <si>
    <t>Critical Response Group Inc</t>
  </si>
  <si>
    <t>CUE Construction Services LLC</t>
  </si>
  <si>
    <t>Custom Draperies &amp; Upholstery Inc</t>
  </si>
  <si>
    <t>Cytek Media Systems Inc</t>
  </si>
  <si>
    <t>Delaneys Restoration Inc.</t>
  </si>
  <si>
    <t>Design Roof Services LLC</t>
  </si>
  <si>
    <t>Dezvia LLC</t>
  </si>
  <si>
    <t>Different Roads to Learning Inc</t>
  </si>
  <si>
    <t>DWR Solutions</t>
  </si>
  <si>
    <t>E D I Communications</t>
  </si>
  <si>
    <t>Eagle Barricade LLC</t>
  </si>
  <si>
    <t>East Texas Lighthouse for the Blind</t>
  </si>
  <si>
    <t>East Texas Sports</t>
  </si>
  <si>
    <t>Edmentum Inc</t>
  </si>
  <si>
    <t>Energy Mechanical Services</t>
  </si>
  <si>
    <t>ESC Brands LLC</t>
  </si>
  <si>
    <t>Exceptional Roofing LLC</t>
  </si>
  <si>
    <t>Facilities Mechanical</t>
  </si>
  <si>
    <t>FacilityForce Inc</t>
  </si>
  <si>
    <t>Fedora Intertech LLC</t>
  </si>
  <si>
    <t>Flip Lok</t>
  </si>
  <si>
    <t>Florico Inc 1611</t>
  </si>
  <si>
    <t>Flynn Midwest LP</t>
  </si>
  <si>
    <t>Frontier Waterproofing Inc.</t>
  </si>
  <si>
    <t>GaggleNet Inc</t>
  </si>
  <si>
    <t>Gallo Mechanical Services LLC</t>
  </si>
  <si>
    <t>GameDay Lighting</t>
  </si>
  <si>
    <t>Gant Industries Inc</t>
  </si>
  <si>
    <t>GarCom Inc</t>
  </si>
  <si>
    <t>Gateway Sight and Sound LLC</t>
  </si>
  <si>
    <t>GHD Services Inc</t>
  </si>
  <si>
    <t>Go Solutions</t>
  </si>
  <si>
    <t>Goodman Construction LLC</t>
  </si>
  <si>
    <t>GreenLand Contracting LLC</t>
  </si>
  <si>
    <t>GreenTech Energy Services Inc</t>
  </si>
  <si>
    <t>Gregory-Edwards Inc</t>
  </si>
  <si>
    <t>GXC Inc</t>
  </si>
  <si>
    <t>Hall Pass</t>
  </si>
  <si>
    <t>Hamm Mechanical LLC</t>
  </si>
  <si>
    <t>Harvest Technology Group Inc</t>
  </si>
  <si>
    <t>HCS Inc. Commercial General Contractor</t>
  </si>
  <si>
    <t>Home Window Tinting and Commercial Tim's Window Tinting Inc</t>
  </si>
  <si>
    <t>Indepth Utility Solutions LLC</t>
  </si>
  <si>
    <t>Infobase Holdings LLC Formally Hoonuit LLC</t>
  </si>
  <si>
    <t>Ink Labs Buffalo LLC</t>
  </si>
  <si>
    <t>Integrated Openings Solutions LLC</t>
  </si>
  <si>
    <t>Intex Electrical Contractors Inc.</t>
  </si>
  <si>
    <t>Invicta PCs</t>
  </si>
  <si>
    <t>IronForge Systems</t>
  </si>
  <si>
    <t>J M Electronic Engineering Inc</t>
  </si>
  <si>
    <t>Jackson Construction Co Inc</t>
  </si>
  <si>
    <t>JDS Networking LLC</t>
  </si>
  <si>
    <t>JLM Contracting LLC</t>
  </si>
  <si>
    <t>K and R Mechanical Services LLC</t>
  </si>
  <si>
    <t>Kami</t>
  </si>
  <si>
    <t>Keeper Goals A Division of Demand and Precision Parts</t>
  </si>
  <si>
    <t>KORNEY BOARD AIDS. INC</t>
  </si>
  <si>
    <t>Krause Service Company Inc</t>
  </si>
  <si>
    <t>Labscape LLC</t>
  </si>
  <si>
    <t>Legacy Rock Corporation</t>
  </si>
  <si>
    <t>Light Corp Inc</t>
  </si>
  <si>
    <t>LINEV Systems US Inc</t>
  </si>
  <si>
    <t>Locke Construction Services LLC</t>
  </si>
  <si>
    <t>LPS GREEN TECHNOLOGIES</t>
  </si>
  <si>
    <t>Mammoth Sports Construction LLC</t>
  </si>
  <si>
    <t>McAllen Roofing LLC</t>
  </si>
  <si>
    <t>Mechanical Service Company</t>
  </si>
  <si>
    <t>Michael Searcy dot com LLC</t>
  </si>
  <si>
    <t>Midas Contractors LLC</t>
  </si>
  <si>
    <t>Mid-Continental Restoration Co. Inc.</t>
  </si>
  <si>
    <t>Midwest Mechanical Solutions</t>
  </si>
  <si>
    <t>Midwest Sporting Goods</t>
  </si>
  <si>
    <t>Mig Equipment LLC</t>
  </si>
  <si>
    <t>MindPlay Education LLC</t>
  </si>
  <si>
    <t>MISSCO INTERIOR CONCEPTS LLC</t>
  </si>
  <si>
    <t>Morlandt Electric Company LLC</t>
  </si>
  <si>
    <t>MP2 Energy Texas LLC</t>
  </si>
  <si>
    <t>MultiLink Security</t>
  </si>
  <si>
    <t>Myriad Roofing &amp; Construction LLC</t>
  </si>
  <si>
    <t>NELCO MEDIA INC</t>
  </si>
  <si>
    <t>Neopart Transit LLC</t>
  </si>
  <si>
    <t>NEWCOM Wireless Services LLC</t>
  </si>
  <si>
    <t>NO RED INK</t>
  </si>
  <si>
    <t>Nomic Networks Inc</t>
  </si>
  <si>
    <t>Nook Pod</t>
  </si>
  <si>
    <t>Nu Idea School Supply Furniture Inc</t>
  </si>
  <si>
    <t>Oasis Waterplaygrounds Inc</t>
  </si>
  <si>
    <t>OEO Energy Solutions</t>
  </si>
  <si>
    <t>Okos Inc</t>
  </si>
  <si>
    <t>Ortiz Construction Group LLC</t>
  </si>
  <si>
    <t>P2 Electric Services LLC</t>
  </si>
  <si>
    <t>ParentSquare Inc</t>
  </si>
  <si>
    <t>PepWear LLC</t>
  </si>
  <si>
    <t>Perdue Acoustics</t>
  </si>
  <si>
    <t>Pinion 91 Contracting LLC</t>
  </si>
  <si>
    <t>Polarity Networks LLC</t>
  </si>
  <si>
    <t>Ponder Company Inc.</t>
  </si>
  <si>
    <t>PRC Roofing Co. Inc.</t>
  </si>
  <si>
    <t>Pritchard Industries</t>
  </si>
  <si>
    <t>Promethean Inc</t>
  </si>
  <si>
    <t>Pump Solutions Inc</t>
  </si>
  <si>
    <t>Purvis Industries LLC</t>
  </si>
  <si>
    <t>Quantum-Mechanical Contractors</t>
  </si>
  <si>
    <t>R and R Distributors</t>
  </si>
  <si>
    <t>R K Bass Electric III LP</t>
  </si>
  <si>
    <t>RAE Security Inc</t>
  </si>
  <si>
    <t>RAM CONCRETE &amp; ASPHALT LLC</t>
  </si>
  <si>
    <t>Ramon Franklin LLC</t>
  </si>
  <si>
    <t>RB Doors and Hardware Inc</t>
  </si>
  <si>
    <t>RDI Mechanical</t>
  </si>
  <si>
    <t>Recon InfoSec</t>
  </si>
  <si>
    <t>RedBird Cleaning Services LLC</t>
  </si>
  <si>
    <t>Reliable Chevrolet</t>
  </si>
  <si>
    <t>Reliable Plant Maintenance Inc.</t>
  </si>
  <si>
    <t>Renown Construction LLC</t>
  </si>
  <si>
    <t>Republic Transport and Install LLC</t>
  </si>
  <si>
    <t>Richardson Fence &amp; Patio Inc.</t>
  </si>
  <si>
    <t>Robertson Mechanical Contractors LLC</t>
  </si>
  <si>
    <t>Ruff Roofing and Sheet Metal Inc.</t>
  </si>
  <si>
    <t>Sandlot Construction LLC</t>
  </si>
  <si>
    <t>SecureTech Systems Inc</t>
  </si>
  <si>
    <t>Security Control Systems</t>
  </si>
  <si>
    <t>Selco Seating and Courts LLC</t>
  </si>
  <si>
    <t>Signs Manufacturing Corporation</t>
  </si>
  <si>
    <t>SkyRider Communications Inc</t>
  </si>
  <si>
    <t>Sonoran Building Products LLC</t>
  </si>
  <si>
    <t>South Western Communications Inc</t>
  </si>
  <si>
    <t>Stansell Construction LLC</t>
  </si>
  <si>
    <t>Stephen Martin Construction LLC</t>
  </si>
  <si>
    <t>Stonhard division of StonCor Group inc.</t>
  </si>
  <si>
    <t>Strong7</t>
  </si>
  <si>
    <t>Stuart and Associates Commercial Flooring Inc</t>
  </si>
  <si>
    <t>TAM Graphics</t>
  </si>
  <si>
    <t>Technisoft Consulting Inc</t>
  </si>
  <si>
    <t>Teinert Construction</t>
  </si>
  <si>
    <t>Terralogic Solutions Inc</t>
  </si>
  <si>
    <t>TEXADIA SYSTEMS LLC</t>
  </si>
  <si>
    <t>Texas Drainage Inc</t>
  </si>
  <si>
    <t>Texas Soft Wash LLC</t>
  </si>
  <si>
    <t>TGS Sports LLC</t>
  </si>
  <si>
    <t>The Demo Company</t>
  </si>
  <si>
    <t>The Lift Doctor LLC</t>
  </si>
  <si>
    <t>The Sensory Path Inc.</t>
  </si>
  <si>
    <t>Toner Quest Inc</t>
  </si>
  <si>
    <t>TriCorps Surveillance</t>
  </si>
  <si>
    <t>Triun LLC</t>
  </si>
  <si>
    <t>Tubbesing Services LLC</t>
  </si>
  <si>
    <t>UEL Solutions LLC</t>
  </si>
  <si>
    <t>Unicorn Magic</t>
  </si>
  <si>
    <t>United Commercial Energy Partners</t>
  </si>
  <si>
    <t>Universal IFM</t>
  </si>
  <si>
    <t>Visceral Illumination Code LLC</t>
  </si>
  <si>
    <t>Ware Fencing LLC</t>
  </si>
  <si>
    <t>wd fencing llc</t>
  </si>
  <si>
    <t>West Texas Refrigeration</t>
  </si>
  <si>
    <t>Wingo Service Company</t>
  </si>
  <si>
    <t>Winkler Waterworks LLC</t>
  </si>
  <si>
    <t>Wolverine Roofing and Solar Inc</t>
  </si>
  <si>
    <t>Wood Air Conditioning LLC</t>
  </si>
  <si>
    <t>XFComputers</t>
  </si>
  <si>
    <t>Xtralight Manufacturing LTD</t>
  </si>
  <si>
    <t>Zyaa Inc</t>
  </si>
  <si>
    <t>Sports, Activity Equipment, and Related Services</t>
  </si>
  <si>
    <t>Synthetic Turf or Natural Sports Fields, Grounds, Courts, and Tracks Goods and Services (JOC)</t>
  </si>
  <si>
    <t>Buses and other Transportation Vehicles</t>
  </si>
  <si>
    <t>West-Mark</t>
  </si>
  <si>
    <t>Wille North America</t>
  </si>
  <si>
    <t>020723-ASI</t>
  </si>
  <si>
    <t>110122-ADB</t>
  </si>
  <si>
    <t>011223-ADX</t>
  </si>
  <si>
    <t>111522-APT</t>
  </si>
  <si>
    <t>111522-AEB</t>
  </si>
  <si>
    <t>020223-AVT</t>
  </si>
  <si>
    <t>120122-AVY</t>
  </si>
  <si>
    <t>092722-AXN</t>
  </si>
  <si>
    <t>020223-CEC</t>
  </si>
  <si>
    <t>020923-CEC</t>
  </si>
  <si>
    <t>020723-CBS</t>
  </si>
  <si>
    <t>011223-DTK</t>
  </si>
  <si>
    <t>011223-FLM</t>
  </si>
  <si>
    <t>111522-FTB</t>
  </si>
  <si>
    <t>020923-GNR</t>
  </si>
  <si>
    <t>011723-HTI</t>
  </si>
  <si>
    <t>011723-HCE</t>
  </si>
  <si>
    <t>111522-JAL</t>
  </si>
  <si>
    <t>020223-JCB</t>
  </si>
  <si>
    <t>020923-JCB</t>
  </si>
  <si>
    <t>011723-JDC</t>
  </si>
  <si>
    <t>011723-KBL</t>
  </si>
  <si>
    <t>011723-KOM</t>
  </si>
  <si>
    <t>011723-LIN</t>
  </si>
  <si>
    <t>011723-LIU</t>
  </si>
  <si>
    <t>020223-MAI</t>
  </si>
  <si>
    <t>121522-MNF</t>
  </si>
  <si>
    <t>120822-MMR</t>
  </si>
  <si>
    <t>030923-MBI</t>
  </si>
  <si>
    <t>111522-MUL</t>
  </si>
  <si>
    <t>020923-MTQ</t>
  </si>
  <si>
    <t>020723-NTA</t>
  </si>
  <si>
    <t>120122-NEW</t>
  </si>
  <si>
    <t>020723-PSB</t>
  </si>
  <si>
    <t>120122-PSO</t>
  </si>
  <si>
    <t>020923-PGS</t>
  </si>
  <si>
    <t>120122-RNG</t>
  </si>
  <si>
    <t>011223-RMS</t>
  </si>
  <si>
    <t>030923-RTO</t>
  </si>
  <si>
    <t>011723-SNY</t>
  </si>
  <si>
    <t>121522-SRT</t>
  </si>
  <si>
    <t>020223-TBO</t>
  </si>
  <si>
    <t>121522-TAC</t>
  </si>
  <si>
    <t>111522-TEA</t>
  </si>
  <si>
    <t>020723-TMS</t>
  </si>
  <si>
    <t>120822-TRM</t>
  </si>
  <si>
    <t>111522-TYM</t>
  </si>
  <si>
    <t>011223-UNM</t>
  </si>
  <si>
    <t>011723-GRD</t>
  </si>
  <si>
    <t>011223-VTS</t>
  </si>
  <si>
    <t>111522-WLE</t>
  </si>
  <si>
    <t>020223-XCM</t>
  </si>
  <si>
    <t>Xerox</t>
  </si>
  <si>
    <t>Graybar</t>
  </si>
  <si>
    <t>AWS Marketplace</t>
  </si>
  <si>
    <t>Software Including Cloud Services through a Marketplace</t>
  </si>
  <si>
    <t>Insight Public Sector</t>
  </si>
  <si>
    <t>Acro</t>
  </si>
  <si>
    <t>KONE</t>
  </si>
  <si>
    <t>Mythics, LLC</t>
  </si>
  <si>
    <t>Medline</t>
  </si>
  <si>
    <t>Herc Rentals</t>
  </si>
  <si>
    <t>Orkin</t>
  </si>
  <si>
    <t>EverDriven</t>
  </si>
  <si>
    <t>Staffmark</t>
  </si>
  <si>
    <t>Lowe's</t>
  </si>
  <si>
    <t>KOMPAN</t>
  </si>
  <si>
    <t>Club Car</t>
  </si>
  <si>
    <t>UKG</t>
  </si>
  <si>
    <t>Konica Minolta Business Solutions</t>
  </si>
  <si>
    <t>Lawson Products</t>
  </si>
  <si>
    <t>Belfor</t>
  </si>
  <si>
    <t>Mobile Computing Solutions</t>
  </si>
  <si>
    <t>Getac</t>
  </si>
  <si>
    <t>Sit On It</t>
  </si>
  <si>
    <t>Job Order Contracting Services In the State of Florida</t>
  </si>
  <si>
    <t>BWS Architects</t>
  </si>
  <si>
    <t>On-Call Architect Services</t>
  </si>
  <si>
    <t>Acolad</t>
  </si>
  <si>
    <t>Big Truck Rental</t>
  </si>
  <si>
    <t>E-Z-GO</t>
  </si>
  <si>
    <t>Summa Linguae</t>
  </si>
  <si>
    <t>Kyocera</t>
  </si>
  <si>
    <t>Mohawk Industries</t>
  </si>
  <si>
    <t>Premier</t>
  </si>
  <si>
    <t>Puretec Industrial Water</t>
  </si>
  <si>
    <t>Water Filtration</t>
  </si>
  <si>
    <t>ServiceWear Apparel</t>
  </si>
  <si>
    <t>Shred-it</t>
  </si>
  <si>
    <t>Technical Safety Services</t>
  </si>
  <si>
    <t>Woods Equipment Company</t>
  </si>
  <si>
    <t>RH-22-026</t>
  </si>
  <si>
    <t>R221201</t>
  </si>
  <si>
    <t>226017-02</t>
  </si>
  <si>
    <t>226017-01</t>
  </si>
  <si>
    <t>23-909-02700</t>
  </si>
  <si>
    <t>222865-01</t>
  </si>
  <si>
    <t>2022003437</t>
  </si>
  <si>
    <t>2022003438</t>
  </si>
  <si>
    <t>20-6504 (Reference No. 19549)</t>
  </si>
  <si>
    <t>08/13/2027</t>
  </si>
  <si>
    <t>12/31/2027</t>
  </si>
  <si>
    <t>02/05/2028</t>
  </si>
  <si>
    <t>04-14</t>
  </si>
  <si>
    <t>01-154</t>
  </si>
  <si>
    <t>05-80</t>
  </si>
  <si>
    <t>01-158</t>
  </si>
  <si>
    <t>01-155</t>
  </si>
  <si>
    <t>07-102</t>
  </si>
  <si>
    <t>01-162</t>
  </si>
  <si>
    <t>14-14</t>
  </si>
  <si>
    <t>OES Scoreboards</t>
  </si>
  <si>
    <t>08-37</t>
  </si>
  <si>
    <t>05-82</t>
  </si>
  <si>
    <t>07-114</t>
  </si>
  <si>
    <t>The Remi Group</t>
  </si>
  <si>
    <t>HVAC Equipment, Installation, Service and Related Products</t>
  </si>
  <si>
    <t xml:space="preserve">Job Order Contracting </t>
  </si>
  <si>
    <t>04-16</t>
  </si>
  <si>
    <t>TK Elevator (Thyssenkrup)</t>
  </si>
  <si>
    <t>Elevator Equipment, Service, Repair and Related Services</t>
  </si>
  <si>
    <t>Southwest Elevator</t>
  </si>
  <si>
    <t>002-98</t>
  </si>
  <si>
    <t>Glass</t>
  </si>
  <si>
    <t>02-137</t>
  </si>
  <si>
    <t>Colbi</t>
  </si>
  <si>
    <t>Capital Building &amp; Bond Program Management</t>
  </si>
  <si>
    <t>02-131</t>
  </si>
  <si>
    <t>Bond &amp; Bond Auctioneers</t>
  </si>
  <si>
    <t>02-128</t>
  </si>
  <si>
    <t>The Cleaning Guys (CG Environmental)</t>
  </si>
  <si>
    <t>Environmental Spill Response, Secondary Spill Containment Solutions</t>
  </si>
  <si>
    <t>02-135</t>
  </si>
  <si>
    <t>Teal</t>
  </si>
  <si>
    <t>Central Plant as a service</t>
  </si>
  <si>
    <t>02-132</t>
  </si>
  <si>
    <t>Gov Deals (Liquidity Services)</t>
  </si>
  <si>
    <t>02-130</t>
  </si>
  <si>
    <t>On-Site Drapery Cleaners</t>
  </si>
  <si>
    <t>Drapery Restoration Services</t>
  </si>
  <si>
    <t>02-133</t>
  </si>
  <si>
    <t>Y-pers</t>
  </si>
  <si>
    <t>02-136</t>
  </si>
  <si>
    <t>Software as a Solution for Infrastructure Projects</t>
  </si>
  <si>
    <t>Measurabl</t>
  </si>
  <si>
    <t>Software as a Solution for Infrastructure</t>
  </si>
  <si>
    <t>02-144</t>
  </si>
  <si>
    <t>HKA Tech</t>
  </si>
  <si>
    <t>02-143</t>
  </si>
  <si>
    <t>Aurigo Software Technologies</t>
  </si>
  <si>
    <t>02-142</t>
  </si>
  <si>
    <t>Cannon Design</t>
  </si>
  <si>
    <t>Job Order Contracting Program</t>
  </si>
  <si>
    <t>O &amp; M Resources</t>
  </si>
  <si>
    <t>Triad Mechanical Contractors</t>
  </si>
  <si>
    <t>North American Corp (Waxie)</t>
  </si>
  <si>
    <t>Ferguson Facilites Supply</t>
  </si>
  <si>
    <t>Plumbing Supplies, HVAC Products and Building Supplies</t>
  </si>
  <si>
    <t>02-138</t>
  </si>
  <si>
    <t>Linev Systems US Inc</t>
  </si>
  <si>
    <t>0012 - 14</t>
  </si>
  <si>
    <t>CTS Gunworks</t>
  </si>
  <si>
    <t>Police Gear</t>
  </si>
  <si>
    <t>0012 - 19</t>
  </si>
  <si>
    <t>i-Pro Americas</t>
  </si>
  <si>
    <t>Threat and Weapons Detection Software and Equip</t>
  </si>
  <si>
    <t>13-22</t>
  </si>
  <si>
    <t>14-22</t>
  </si>
  <si>
    <t>BeMotion Inc (Law Enforcement Network)</t>
  </si>
  <si>
    <t>Thread and Weapon Detection Software and Equip</t>
  </si>
  <si>
    <t>14-23</t>
  </si>
  <si>
    <t>Wahsega Labs</t>
  </si>
  <si>
    <t>0012 - 17</t>
  </si>
  <si>
    <t>Collaborative Classrooom</t>
  </si>
  <si>
    <t>0011 - 31</t>
  </si>
  <si>
    <t>Sarah's Spanish School</t>
  </si>
  <si>
    <t>Educational Content Providers and Learning Mgmt Systms</t>
  </si>
  <si>
    <t>0011- 67</t>
  </si>
  <si>
    <t>Go School Box</t>
  </si>
  <si>
    <t>0011-65</t>
  </si>
  <si>
    <t>Locker Pro</t>
  </si>
  <si>
    <t>Lockers, Bleachers, Benches, Seating and Related</t>
  </si>
  <si>
    <t>008 - 36</t>
  </si>
  <si>
    <t>Athletic Equip</t>
  </si>
  <si>
    <t>008 - 34</t>
  </si>
  <si>
    <t>Activa Products, Inc.</t>
  </si>
  <si>
    <t>Back 2 School Texas, L.L.C.</t>
  </si>
  <si>
    <t>Carnegie Learning, Inc</t>
  </si>
  <si>
    <t>Childrenâ€™s Plus Inc.</t>
  </si>
  <si>
    <t>EDpuzzle, Inc.</t>
  </si>
  <si>
    <t>eReflect Inc</t>
  </si>
  <si>
    <t>Just Right Reader, Inc.</t>
  </si>
  <si>
    <t>NS4ed, LLC</t>
  </si>
  <si>
    <t>Ori Learning (SpecialNeedsWare, Inc)</t>
  </si>
  <si>
    <t>Pacific Learning, Inc.</t>
  </si>
  <si>
    <t>ProSolve LLC</t>
  </si>
  <si>
    <t>Black Fire &amp; Security Services LLC</t>
  </si>
  <si>
    <t>23-7457</t>
  </si>
  <si>
    <t>American Refrigeration Supplies Inc (ARS)</t>
  </si>
  <si>
    <t>AMPTX Electric, LP</t>
  </si>
  <si>
    <t>B&amp;M Machinery (B&amp;M Industrial Inc)</t>
  </si>
  <si>
    <t>Bio Remedies (Texas Fannon Enterprises Inc)</t>
  </si>
  <si>
    <t>Clowe &amp; Cowan (Clowe and Cowan of El Paso LLC)</t>
  </si>
  <si>
    <t>Contractors Tiles Plus, Inc.</t>
  </si>
  <si>
    <t>Dale Boren's Service Supply, Inc.</t>
  </si>
  <si>
    <t>El Paso and Juarez Paint Inc.</t>
  </si>
  <si>
    <t>El Paso Rio Electric, Inc.</t>
  </si>
  <si>
    <t>Ferguson Enterprises LLC (Ferguson US Holdings, Inc)</t>
  </si>
  <si>
    <t>Hercules Industries</t>
  </si>
  <si>
    <t>Mentru Enterprises (Olga Mendoza Duran)</t>
  </si>
  <si>
    <t>Sigler Wholesale Distributors (Russell Sigler Inc)</t>
  </si>
  <si>
    <t>Sun City Plumbers, LLC</t>
  </si>
  <si>
    <t>Sunset Carpets (Victor F. Nevarez dba Sunset Carpets)</t>
  </si>
  <si>
    <t>Texas EnviroBlast,LLC</t>
  </si>
  <si>
    <t>Varitec Solutions (Javine WMC) (JVI Arizona LLC)</t>
  </si>
  <si>
    <t>Warrior Xpress Solutions, LLC</t>
  </si>
  <si>
    <t>Western Star Enterprises</t>
  </si>
  <si>
    <t>Woodart Enterprises, LLC</t>
  </si>
  <si>
    <t>EI00235</t>
  </si>
  <si>
    <t>EI00239</t>
  </si>
  <si>
    <t>EI00135</t>
  </si>
  <si>
    <t>EI00140</t>
  </si>
  <si>
    <t>Ace Sports</t>
  </si>
  <si>
    <t>Traffic Signal Systems &amp; Safety Barrier Products</t>
  </si>
  <si>
    <t>Angel Armor, LLC</t>
  </si>
  <si>
    <t>Bill Jeter Inc.</t>
  </si>
  <si>
    <t>Waste/Recycling Containers (Residential/Commercial) and Waste Disposal Services</t>
  </si>
  <si>
    <t>CareerCraft</t>
  </si>
  <si>
    <t>Centennial Contractors Enterprises, Inc.</t>
  </si>
  <si>
    <t>Chem-Aqua, Inc.</t>
  </si>
  <si>
    <t>Cloud Unity</t>
  </si>
  <si>
    <t>Background, Fingerprinting, Drug/Diagnostic Testing Services &amp; Products</t>
  </si>
  <si>
    <t>Construction Managers of Southeast Texas, LLC.</t>
  </si>
  <si>
    <t>Currux Vision LLC</t>
  </si>
  <si>
    <t>Dailey and Wells Communications, Inc.</t>
  </si>
  <si>
    <t>Dana Safety Supply, Inc.</t>
  </si>
  <si>
    <t>Defensify, LLC</t>
  </si>
  <si>
    <t>Downtown Decorations, Inc.</t>
  </si>
  <si>
    <t>Elliott Electric Supply</t>
  </si>
  <si>
    <t>For Good Environmental LLC</t>
  </si>
  <si>
    <t>GFC Contracting</t>
  </si>
  <si>
    <t>JAK Environmental, LLC</t>
  </si>
  <si>
    <t>Joe W. Fly Co., Inc.</t>
  </si>
  <si>
    <t>Johnson-Burks Supply Co. Inc.</t>
  </si>
  <si>
    <t>Kettle Creek Corporation</t>
  </si>
  <si>
    <t>Link America LLC</t>
  </si>
  <si>
    <t>Living Earth</t>
  </si>
  <si>
    <t>MAL Technologies Fleet, LLC</t>
  </si>
  <si>
    <t>Native Construction</t>
  </si>
  <si>
    <t>Driver Training Simulation Equipment and Services</t>
  </si>
  <si>
    <t>Omega Broadcast and Cinema</t>
  </si>
  <si>
    <t>Parkway Chevrolet, Inc.</t>
  </si>
  <si>
    <t>Possip</t>
  </si>
  <si>
    <t>Radarsign, LLC</t>
  </si>
  <si>
    <t>Ricoh USA, Inc.</t>
  </si>
  <si>
    <t>Siddons Martin Emergency Group, LLC</t>
  </si>
  <si>
    <t>SpawGlass Contractors, Inc.</t>
  </si>
  <si>
    <t>Tommy Klein Construction, Inc.</t>
  </si>
  <si>
    <t>Tuxedo Connect</t>
  </si>
  <si>
    <t>Utilitac Equipment and Upfitting</t>
  </si>
  <si>
    <t>Virage Simulation Inc.</t>
  </si>
  <si>
    <t>08/29/2026</t>
  </si>
  <si>
    <t>Painting Products and Services</t>
  </si>
  <si>
    <t>Amplify Education Inc.</t>
  </si>
  <si>
    <t>Instructional Aids, Materials and Athletic Products</t>
  </si>
  <si>
    <t>Commerce Bank</t>
  </si>
  <si>
    <t>Procurement Card/Automated Accounts Payable Services</t>
  </si>
  <si>
    <t>CS Educational Services LLC, dba thinkLaw</t>
  </si>
  <si>
    <t>Fun and Function LLC</t>
  </si>
  <si>
    <t>Dropout Prevention and Recovery Services</t>
  </si>
  <si>
    <t>Graduation Solutions</t>
  </si>
  <si>
    <t>Just Right Reader Inc.</t>
  </si>
  <si>
    <t>Lakeshore Learning Materials LLC</t>
  </si>
  <si>
    <t>Super Duper Inc., dba Super Duper Publications</t>
  </si>
  <si>
    <t>23-13P-01</t>
  </si>
  <si>
    <t>23-13P-02</t>
  </si>
  <si>
    <t>23-13P-04</t>
  </si>
  <si>
    <t>23-13P-05</t>
  </si>
  <si>
    <t>23-13P-06</t>
  </si>
  <si>
    <t>23-05DV-01</t>
  </si>
  <si>
    <t>22-02PV-04</t>
  </si>
  <si>
    <t>23-13P-07</t>
  </si>
  <si>
    <t>23-13P-08</t>
  </si>
  <si>
    <t>23-13P-09</t>
  </si>
  <si>
    <t>23-13P-10</t>
  </si>
  <si>
    <t>23-13P-11</t>
  </si>
  <si>
    <t>23-13P-12</t>
  </si>
  <si>
    <t>23-13P-14</t>
  </si>
  <si>
    <t>23-09P-01</t>
  </si>
  <si>
    <t>23-09P-02</t>
  </si>
  <si>
    <t>23-13P-16</t>
  </si>
  <si>
    <t>23-13P-17</t>
  </si>
  <si>
    <t>23-13P-18</t>
  </si>
  <si>
    <t>23-13P-19</t>
  </si>
  <si>
    <t>23-13P-20</t>
  </si>
  <si>
    <t>23-13P-22</t>
  </si>
  <si>
    <t>23-13P-23</t>
  </si>
  <si>
    <t>23-13P-24</t>
  </si>
  <si>
    <t>23-13P-25</t>
  </si>
  <si>
    <t>23-13P-26</t>
  </si>
  <si>
    <t>23-13P-27</t>
  </si>
  <si>
    <t>23-13P-28</t>
  </si>
  <si>
    <t>23-13P-29</t>
  </si>
  <si>
    <t>23-13P-30</t>
  </si>
  <si>
    <t>23-13P-31</t>
  </si>
  <si>
    <t>23-13P-32</t>
  </si>
  <si>
    <t>23-13P-34</t>
  </si>
  <si>
    <t>23-13P-35</t>
  </si>
  <si>
    <t>23-11PV-07</t>
  </si>
  <si>
    <t>23-14P-01</t>
  </si>
  <si>
    <t>23-13P-36</t>
  </si>
  <si>
    <t>23-13P-37</t>
  </si>
  <si>
    <t>23-13P-38</t>
  </si>
  <si>
    <t>EI00216</t>
  </si>
  <si>
    <t>Swimming Pool Chemicals, Supplies, and Equipment</t>
  </si>
  <si>
    <t>Grounds Maintenance Equipment, Parts, and Supplies</t>
  </si>
  <si>
    <t>Adventure Playground Systems, Inc.</t>
  </si>
  <si>
    <t>Field and Turf Irrigation Products, Landscaping Products, and Specialty Conditioners/Soils</t>
  </si>
  <si>
    <t>Job Order Contracting for Energy Conservation and Efficiency</t>
  </si>
  <si>
    <t>American Signal Company</t>
  </si>
  <si>
    <t>Anderson Fencing And Custom Welding</t>
  </si>
  <si>
    <t>Asphalt Products and Parking/Road Striping Services</t>
  </si>
  <si>
    <t>Cardio Partners, Inc.</t>
  </si>
  <si>
    <t>Ennis-Flint, Inc.</t>
  </si>
  <si>
    <t>Ewing Irrigation Products, Inc.</t>
  </si>
  <si>
    <t>Gulf Highway Equipment, LLC</t>
  </si>
  <si>
    <t>Hayden Paving, Inc.</t>
  </si>
  <si>
    <t>Interspec LLC</t>
  </si>
  <si>
    <t>Kyle Landscaping Services</t>
  </si>
  <si>
    <t>Mountjoy Aquatics, LLC</t>
  </si>
  <si>
    <t>M-Pak, Inc.</t>
  </si>
  <si>
    <t>North American Rescue LLC</t>
  </si>
  <si>
    <t>North Star Editions</t>
  </si>
  <si>
    <t>Otis Elevator Company</t>
  </si>
  <si>
    <t>Texas Band and Orchestra</t>
  </si>
  <si>
    <t>Treasure Bay, Inc.</t>
  </si>
  <si>
    <t>2 90 Sign Systems</t>
  </si>
  <si>
    <t>3BRANCH PRODUCTS INC</t>
  </si>
  <si>
    <t>Aarco Products Inc</t>
  </si>
  <si>
    <t>Alive Studios LLC</t>
  </si>
  <si>
    <t>Arconas Inc</t>
  </si>
  <si>
    <t>Aurora Storage Products Inc</t>
  </si>
  <si>
    <t>Bass Computers Inc.</t>
  </si>
  <si>
    <t>BATTERSON TRUCK EQUIPMENT LLC</t>
  </si>
  <si>
    <t>BCI-Eurobib USA Inc</t>
  </si>
  <si>
    <t>BDO Public Sector LLC</t>
  </si>
  <si>
    <t>benchmark contract furniture</t>
  </si>
  <si>
    <t>Binova LLC</t>
  </si>
  <si>
    <t>Blockhouse Company Inc</t>
  </si>
  <si>
    <t>Colbi Technologies Inc</t>
  </si>
  <si>
    <t>Colecraft Commercial Furnishings</t>
  </si>
  <si>
    <t>COMHOME Technology Solutions LLC</t>
  </si>
  <si>
    <t>Communications Technologies Inc</t>
  </si>
  <si>
    <t>Computer Transition Services Inc</t>
  </si>
  <si>
    <t>Connect Technology Group LLC</t>
  </si>
  <si>
    <t>Core Business Interiors</t>
  </si>
  <si>
    <t>CORE Office Interiors</t>
  </si>
  <si>
    <t>Correct Digital Displays Inc.</t>
  </si>
  <si>
    <t>CortechUSA</t>
  </si>
  <si>
    <t>CounterTrade Products Inc</t>
  </si>
  <si>
    <t>Crossland Construction Company Inc</t>
  </si>
  <si>
    <t>CXtec Inc</t>
  </si>
  <si>
    <t>Cynamics</t>
  </si>
  <si>
    <t>DADE TECHNOLOGY SOLUTIONS LLC</t>
  </si>
  <si>
    <t>DARRAN Furniture</t>
  </si>
  <si>
    <t>Datum Storage Solutions</t>
  </si>
  <si>
    <t>DCS Telecom</t>
  </si>
  <si>
    <t>Deledao Education</t>
  </si>
  <si>
    <t>DFW Drywall Experts LLC</t>
  </si>
  <si>
    <t>Doctums Global LLC</t>
  </si>
  <si>
    <t>Documation Inc</t>
  </si>
  <si>
    <t>Educational Technology Learning</t>
  </si>
  <si>
    <t>eFileCabinet Inc</t>
  </si>
  <si>
    <t>Element Ergo LLC</t>
  </si>
  <si>
    <t>Emmanta Inc</t>
  </si>
  <si>
    <t>Enterprise Technology Solutions Inc</t>
  </si>
  <si>
    <t>ergoCentric Inc</t>
  </si>
  <si>
    <t>Ernie Morris Enterprises Inc</t>
  </si>
  <si>
    <t>Exterior Materials LLC</t>
  </si>
  <si>
    <t>Facilities Resource Inc</t>
  </si>
  <si>
    <t>Facility Armor LLC</t>
  </si>
  <si>
    <t>Fairfield Chair Company</t>
  </si>
  <si>
    <t>Farley's Tech Solutions LLC</t>
  </si>
  <si>
    <t>Fellowes Inc</t>
  </si>
  <si>
    <t>Finalsite</t>
  </si>
  <si>
    <t>Fortinet Inc</t>
  </si>
  <si>
    <t>Frovi North America Inc</t>
  </si>
  <si>
    <t>FSIoffice</t>
  </si>
  <si>
    <t>G&amp;L Installations Inc</t>
  </si>
  <si>
    <t>Gebesa LLC</t>
  </si>
  <si>
    <t>Genesis Consulting Partners LLC</t>
  </si>
  <si>
    <t>Genetec Inc</t>
  </si>
  <si>
    <t>Global Furniture Group</t>
  </si>
  <si>
    <t>Global Intelligence Services LLC</t>
  </si>
  <si>
    <t>GoApron Inc</t>
  </si>
  <si>
    <t>Goldsmith Solutions LLC</t>
  </si>
  <si>
    <t>Green Furniture Concept</t>
  </si>
  <si>
    <t>Gruber Power Services</t>
  </si>
  <si>
    <t>Harris School Solutions</t>
  </si>
  <si>
    <t>Harrison Contracting Company</t>
  </si>
  <si>
    <t>Hello Baru</t>
  </si>
  <si>
    <t>Horizon Consoles</t>
  </si>
  <si>
    <t>IDEX Global Services Inc</t>
  </si>
  <si>
    <t>IES Communications LLC</t>
  </si>
  <si>
    <t>Ilife LLC</t>
  </si>
  <si>
    <t>Inception Lighting Inc</t>
  </si>
  <si>
    <t>Innerplan Office Interiors</t>
  </si>
  <si>
    <t>Innovare</t>
  </si>
  <si>
    <t>Integra Inc</t>
  </si>
  <si>
    <t>ITPartsHelp</t>
  </si>
  <si>
    <t>Jabra</t>
  </si>
  <si>
    <t>JANGA Technology LLC.</t>
  </si>
  <si>
    <t>Jasper Group</t>
  </si>
  <si>
    <t>JC Communications</t>
  </si>
  <si>
    <t>K logix LLC</t>
  </si>
  <si>
    <t>Kaiden Bretal Technologies</t>
  </si>
  <si>
    <t>Keeping Your Kids Safe LLC</t>
  </si>
  <si>
    <t>Kimiko Designs Inc</t>
  </si>
  <si>
    <t>K-Log Inc</t>
  </si>
  <si>
    <t>Krebs Brothers Restaurant Supply Co Inc</t>
  </si>
  <si>
    <t>Learning Beautiful</t>
  </si>
  <si>
    <t>Libra-Tech Corporation</t>
  </si>
  <si>
    <t>Loftwall Inc</t>
  </si>
  <si>
    <t>LogicWing Inc</t>
  </si>
  <si>
    <t>LumenServe Inc</t>
  </si>
  <si>
    <t>M and M Public Safety LLC</t>
  </si>
  <si>
    <t>MajorClarity by Paper Inc</t>
  </si>
  <si>
    <t>Martin Brattrud</t>
  </si>
  <si>
    <t>MD Facilities LLC</t>
  </si>
  <si>
    <t>Merge Labs Inc</t>
  </si>
  <si>
    <t>Millennium Communications Group Inc</t>
  </si>
  <si>
    <t>MityBilt Products</t>
  </si>
  <si>
    <t>Montisa</t>
  </si>
  <si>
    <t>Nagarro Inc</t>
  </si>
  <si>
    <t>Nightingale Corp</t>
  </si>
  <si>
    <t>NITCO Inc</t>
  </si>
  <si>
    <t>Novel Effect Inc</t>
  </si>
  <si>
    <t>NUMBEROCK LLC</t>
  </si>
  <si>
    <t>Omega Furniture and Design Solutions LLC</t>
  </si>
  <si>
    <t>Onset Technologies LLC</t>
  </si>
  <si>
    <t>Paragon Compliance LLC</t>
  </si>
  <si>
    <t>Pathwayz Communications Inc</t>
  </si>
  <si>
    <t>Pineapple Contracts Inc</t>
  </si>
  <si>
    <t>Presentation Solutions Inc</t>
  </si>
  <si>
    <t>Primeway Inc</t>
  </si>
  <si>
    <t>Raynor Marketing ltd</t>
  </si>
  <si>
    <t>Red River Technology LLC</t>
  </si>
  <si>
    <t>Rex Academy</t>
  </si>
  <si>
    <t>Ripple Effects Inc</t>
  </si>
  <si>
    <t>Rise Vision Inc</t>
  </si>
  <si>
    <t>Roof Spec Solutions LLC</t>
  </si>
  <si>
    <t>RoofPro Inc</t>
  </si>
  <si>
    <t>S and L Integrated Systems</t>
  </si>
  <si>
    <t>Safari Micro</t>
  </si>
  <si>
    <t>Sage Integration Holdings LLC</t>
  </si>
  <si>
    <t>Segis-USA</t>
  </si>
  <si>
    <t>Series USA LLC</t>
  </si>
  <si>
    <t>Serverless Solutions LLC</t>
  </si>
  <si>
    <t>Service Ninjas Inc</t>
  </si>
  <si>
    <t>Skyline Design Inc</t>
  </si>
  <si>
    <t>Smart Folks Inc</t>
  </si>
  <si>
    <t>Smart Pro Technologies LLC</t>
  </si>
  <si>
    <t>Smartcom Telephone LLC</t>
  </si>
  <si>
    <t>StarBoard Solution Inc</t>
  </si>
  <si>
    <t>Student Conductor Inc</t>
  </si>
  <si>
    <t>Sunline Office LLC</t>
  </si>
  <si>
    <t>Tascosa Office Machines</t>
  </si>
  <si>
    <t>TCASE Services Inc</t>
  </si>
  <si>
    <t>TechCycle Solutions</t>
  </si>
  <si>
    <t>Teltech Communications LLC</t>
  </si>
  <si>
    <t>Tevora Business Solutions Inc</t>
  </si>
  <si>
    <t>TFE Connect</t>
  </si>
  <si>
    <t>The Junkluggers of El Paso</t>
  </si>
  <si>
    <t>Thinkspace Inc</t>
  </si>
  <si>
    <t>TMi-ASG</t>
  </si>
  <si>
    <t>TodoVerde Consulting Ventures LLC</t>
  </si>
  <si>
    <t>Transportant</t>
  </si>
  <si>
    <t>Trilogy NextGen</t>
  </si>
  <si>
    <t>Trinity Furniture Inc</t>
  </si>
  <si>
    <t>UDT</t>
  </si>
  <si>
    <t>Unhinged Commercial Doors &amp; Hardware LLC</t>
  </si>
  <si>
    <t>United Fence and Construction Co Inc</t>
  </si>
  <si>
    <t>Verkada Inc.</t>
  </si>
  <si>
    <t>Via Seating</t>
  </si>
  <si>
    <t>Virtual Technologies Inc</t>
  </si>
  <si>
    <t>Vizipp  Inc</t>
  </si>
  <si>
    <t>Wahsega Labs LLC</t>
  </si>
  <si>
    <t>WeVideo Inc</t>
  </si>
  <si>
    <t>World Wide Technology LLC</t>
  </si>
  <si>
    <t>Xello Inc</t>
  </si>
  <si>
    <t>XtraMath</t>
  </si>
  <si>
    <t>Information Technology Equipment, Software, and Services</t>
  </si>
  <si>
    <t>07/31/2028</t>
  </si>
  <si>
    <t>Waste Management, Recycling, and Sustainability Solutions</t>
  </si>
  <si>
    <t>Data Center Hosting, Sales, and Service</t>
  </si>
  <si>
    <t>01-164</t>
  </si>
  <si>
    <t>Apple Inc.</t>
  </si>
  <si>
    <t>Computers, Hardware, Technology Devices, Maintenance, and Related Services</t>
  </si>
  <si>
    <t>23/036SG-01</t>
  </si>
  <si>
    <t xml:space="preserve">Conference Technologies Inc. </t>
  </si>
  <si>
    <t>23/036SG-03</t>
  </si>
  <si>
    <t>23/027MF-01</t>
  </si>
  <si>
    <t>23/025SG-01</t>
  </si>
  <si>
    <t>Integrated Solutions Consulting, Corp.</t>
  </si>
  <si>
    <t>23/027MF-03</t>
  </si>
  <si>
    <t>23/036SG-06</t>
  </si>
  <si>
    <t>23/036SG-07</t>
  </si>
  <si>
    <t>23/015MR-01</t>
  </si>
  <si>
    <t>The Mariachi Connection, Inc.</t>
  </si>
  <si>
    <t>23/025SG-04</t>
  </si>
  <si>
    <t>The Sulzer Group, LLC</t>
  </si>
  <si>
    <t>23/027MF-04</t>
  </si>
  <si>
    <t>23/025SG-05</t>
  </si>
  <si>
    <t>2021-11-046</t>
  </si>
  <si>
    <t>EPCNT New Caney ISD</t>
  </si>
  <si>
    <t>Contracted Professional Development Services</t>
  </si>
  <si>
    <t>149.20 III</t>
  </si>
  <si>
    <t>Cochlear Americas</t>
  </si>
  <si>
    <t>2022-052</t>
  </si>
  <si>
    <t>PT Services</t>
  </si>
  <si>
    <t>Benchmark Signs</t>
  </si>
  <si>
    <t>Isikel Medical Supplies</t>
  </si>
  <si>
    <t>Parts Town LLC</t>
  </si>
  <si>
    <t>Fleetpride Inc</t>
  </si>
  <si>
    <t>23-17PV-03</t>
  </si>
  <si>
    <t>23/039MR-01</t>
  </si>
  <si>
    <t>Communications, Creative, Language, and Marketing Services</t>
  </si>
  <si>
    <t>23/035SG-01</t>
  </si>
  <si>
    <t>Waterproofing/Masonry (JOC-IDIQ)</t>
  </si>
  <si>
    <t>BrainBuzzed Tutoring INC</t>
  </si>
  <si>
    <t>23/029SG-03</t>
  </si>
  <si>
    <t>23/029SG-04</t>
  </si>
  <si>
    <t>23/039MR-02</t>
  </si>
  <si>
    <t>Harvest Innovative Solutions</t>
  </si>
  <si>
    <t>23/039MR-03</t>
  </si>
  <si>
    <t>Kaemark</t>
  </si>
  <si>
    <t>23/029SG-07</t>
  </si>
  <si>
    <t>23/029SG-08</t>
  </si>
  <si>
    <t>LECS, Ltd</t>
  </si>
  <si>
    <t>23/039MR-04</t>
  </si>
  <si>
    <t>Letsos Company Mechanical Contractors</t>
  </si>
  <si>
    <t>23/039MR-05</t>
  </si>
  <si>
    <t>23/035SG-03</t>
  </si>
  <si>
    <t>Mechanical Partners</t>
  </si>
  <si>
    <t>23/039MR-06</t>
  </si>
  <si>
    <t>Health, Medical, Veterinary Supplies and Related Items</t>
  </si>
  <si>
    <t>23/029SG-10</t>
  </si>
  <si>
    <t>Outreach Strategists, LLC</t>
  </si>
  <si>
    <t>23/035SG-04</t>
  </si>
  <si>
    <t>23/039MR-07</t>
  </si>
  <si>
    <t>23/026KN-03</t>
  </si>
  <si>
    <t>Satori Marketing, LLC</t>
  </si>
  <si>
    <t>23/035SG-06</t>
  </si>
  <si>
    <t>Star Service, Inc.</t>
  </si>
  <si>
    <t>23/039MR-08</t>
  </si>
  <si>
    <t>STEMfinity LLC</t>
  </si>
  <si>
    <t>23/029SG-14</t>
  </si>
  <si>
    <t>23/029SG-15</t>
  </si>
  <si>
    <t>Trio Electric</t>
  </si>
  <si>
    <t>23/039MR-09</t>
  </si>
  <si>
    <t>23/035SG-07</t>
  </si>
  <si>
    <t>020723-EPP</t>
  </si>
  <si>
    <t>020923-TER</t>
  </si>
  <si>
    <t>One Belief Organization</t>
  </si>
  <si>
    <t>Pinagraph</t>
  </si>
  <si>
    <t>Travelin Tom's Coffee of Grapevine</t>
  </si>
  <si>
    <t>Tutorfly Holdings</t>
  </si>
  <si>
    <t>214-997-1219</t>
  </si>
  <si>
    <t>lance.smith@tutorfly.com</t>
  </si>
  <si>
    <t>wreese@kona-ice.com</t>
  </si>
  <si>
    <t>713-962-2523</t>
  </si>
  <si>
    <t>purejoyphotobooth@gmail.com</t>
  </si>
  <si>
    <t>469-262-8699</t>
  </si>
  <si>
    <t>Danny Campbell</t>
  </si>
  <si>
    <t>danny@dannycampbell.com</t>
  </si>
  <si>
    <t>214-986-0686</t>
  </si>
  <si>
    <t>onebelieforganization@gmail.com</t>
  </si>
  <si>
    <t>682-888-9347</t>
  </si>
  <si>
    <t>Travelin Tom's Coffee of Grand Prairie</t>
  </si>
  <si>
    <t>Kona Ice North Grand Priaire</t>
  </si>
  <si>
    <t>Pure Joy Photo Booth</t>
  </si>
  <si>
    <t>22-65-737A</t>
  </si>
  <si>
    <t>21-079B</t>
  </si>
  <si>
    <t>2111-450-272</t>
  </si>
  <si>
    <t>EPCNT Belton ISD</t>
  </si>
  <si>
    <t>Starfall Education</t>
  </si>
  <si>
    <t>Acronym</t>
  </si>
  <si>
    <t>Name of Sponsoring Organization</t>
  </si>
  <si>
    <t>Link</t>
  </si>
  <si>
    <t>Expiration/Fees</t>
  </si>
  <si>
    <t>UPDATED INTERLOCAL</t>
  </si>
  <si>
    <t>Edgar Compliance</t>
  </si>
  <si>
    <t>Notes</t>
  </si>
  <si>
    <t>1GPA</t>
  </si>
  <si>
    <t>www.1GPA.org</t>
  </si>
  <si>
    <t>No Expiration/No Fees</t>
  </si>
  <si>
    <t>Current 5/16/2022</t>
  </si>
  <si>
    <t>Yes Attached to Agreement</t>
  </si>
  <si>
    <t xml:space="preserve">2013 Coop </t>
  </si>
  <si>
    <t>ESC 20 and ESC 13</t>
  </si>
  <si>
    <t>https://www.esc20.net/apps/pages/2013-purchasing-cooperative</t>
  </si>
  <si>
    <t>January 2023/$150.00</t>
  </si>
  <si>
    <t>Current 11/22/2019</t>
  </si>
  <si>
    <t>Cannot confirm Edgar Compliance</t>
  </si>
  <si>
    <t>3/3/2023 Email attached to contract in regards to Edgar Compliance</t>
  </si>
  <si>
    <t>791 Coop</t>
  </si>
  <si>
    <t>791 Purchasing Cooperative</t>
  </si>
  <si>
    <t xml:space="preserve">https://www.791coop.org </t>
  </si>
  <si>
    <t>3/3/2023 Email attached to Agreement stating no renewal needed</t>
  </si>
  <si>
    <t>CTPA</t>
  </si>
  <si>
    <t>Central Texas Purchasing Alliance</t>
  </si>
  <si>
    <t>https://www.txctpa.org/</t>
  </si>
  <si>
    <t>3/8/2023 Requested Interlocal Agreement form</t>
  </si>
  <si>
    <t>E&amp;I Cooperative</t>
  </si>
  <si>
    <r>
      <t>Educational and Institutional Cooperative Purchasing through National Association of Educational Procurement</t>
    </r>
    <r>
      <rPr>
        <sz val="11"/>
        <color rgb="FF000000"/>
        <rFont val="Calibri"/>
        <family val="2"/>
        <scheme val="minor"/>
      </rPr>
      <t xml:space="preserve"> (E&amp;I) </t>
    </r>
  </si>
  <si>
    <t>8/1/2023/No Fees This Year</t>
  </si>
  <si>
    <t>Educational Purchasing Cooperative of North Texas</t>
  </si>
  <si>
    <t>http://www.EPCNT.com/</t>
  </si>
  <si>
    <t>Part of ESC 20 Below</t>
  </si>
  <si>
    <t>See Below</t>
  </si>
  <si>
    <t>ESC 11- Fort Worth, TX</t>
  </si>
  <si>
    <t>Texas Educational Technology "Group" Purchasing Consortium (TETPC) through EPCNT</t>
  </si>
  <si>
    <t>https://www.esc11.net/</t>
  </si>
  <si>
    <t>9/1/2023/$1647.00</t>
  </si>
  <si>
    <t>Current 8/29/2022</t>
  </si>
  <si>
    <t>ESC 16 Coop (TXBuy)</t>
  </si>
  <si>
    <t xml:space="preserve">Region 16 ESC Statewide Cooperative Purchasing Program </t>
  </si>
  <si>
    <t>http://www.texbuy.net/</t>
  </si>
  <si>
    <t>New Interlocal being signed.</t>
  </si>
  <si>
    <t>ESC1</t>
  </si>
  <si>
    <t>Region 1 Purchasing Cooperative</t>
  </si>
  <si>
    <t>https://www.esc1.net/Page/2057</t>
  </si>
  <si>
    <t>3/9/2023 Requested Interlocal Agreement form</t>
  </si>
  <si>
    <t>ESC19 ASC</t>
  </si>
  <si>
    <t>Education Svc Center 19 Allied State Cooperative</t>
  </si>
  <si>
    <t>https://www.esc19.net/</t>
  </si>
  <si>
    <t>HCDE/Choice Partners</t>
  </si>
  <si>
    <t>Harris County Department of Education</t>
  </si>
  <si>
    <t>http://www.choicepartners.org/</t>
  </si>
  <si>
    <t>H-GAC</t>
  </si>
  <si>
    <t>Houston-Galveston Area Cooperative</t>
  </si>
  <si>
    <t>https://hgacbuy.org/</t>
  </si>
  <si>
    <t xml:space="preserve">Region 14 Education Service Center and the National Cooperative Purchasing Alliance </t>
  </si>
  <si>
    <t>http://www.ncpa.us/</t>
  </si>
  <si>
    <t>Omnia Partners formerly TCPN &amp; NIPA</t>
  </si>
  <si>
    <t>The Cooperative Purchasing Network
US Communities</t>
  </si>
  <si>
    <t>https://www.omniapartners.com/</t>
  </si>
  <si>
    <t>Part of State of Texas below</t>
  </si>
  <si>
    <t>This is renewed Annually</t>
  </si>
  <si>
    <t>Pace Cooperative</t>
  </si>
  <si>
    <t>ESC 20</t>
  </si>
  <si>
    <t>https://pace.esc20.net/</t>
  </si>
  <si>
    <t>Sourcewell formerly NJPA</t>
  </si>
  <si>
    <t>State of Texas Purchasing Page</t>
  </si>
  <si>
    <t>Texas Smart Buy</t>
  </si>
  <si>
    <t>http://txsmartbuy.com/</t>
  </si>
  <si>
    <t>3/7/2023 sent Email to verify.</t>
  </si>
  <si>
    <t>TASB Buyboard</t>
  </si>
  <si>
    <t>Texas Association of School Boards- Buyboard</t>
  </si>
  <si>
    <t>https://www.buyboard.com/</t>
  </si>
  <si>
    <t>Texas DIR</t>
  </si>
  <si>
    <t>Texas Department of Information Resources</t>
  </si>
  <si>
    <t>http://dir.texas.gov/</t>
  </si>
  <si>
    <t>10/22/2023/$100.00</t>
  </si>
  <si>
    <t>Texas Term Contract</t>
  </si>
  <si>
    <t>State of Texas Term Contract</t>
  </si>
  <si>
    <t>http://www.window.state.tx.us/procurement/cat_page/</t>
  </si>
  <si>
    <t xml:space="preserve">TIPS </t>
  </si>
  <si>
    <t>The Interlocal Purchasing System</t>
  </si>
  <si>
    <t>http://www.tips-usa.com/</t>
  </si>
  <si>
    <t xml:space="preserve">TXMAS </t>
  </si>
  <si>
    <t>Texas Multiple Award Schedule</t>
  </si>
  <si>
    <t>https://Comptroller.Texas.gov/purchasing/contract/TXMAS/</t>
  </si>
  <si>
    <t>10 Year Renewal</t>
  </si>
  <si>
    <t>22-23-06</t>
  </si>
  <si>
    <t xml:space="preserve">Name of Company </t>
  </si>
  <si>
    <r>
      <rPr>
        <b/>
        <sz val="14"/>
        <color theme="1"/>
        <rFont val="Calibri"/>
        <family val="2"/>
        <scheme val="minor"/>
      </rPr>
      <t>Products/Services</t>
    </r>
    <r>
      <rPr>
        <sz val="14"/>
        <color theme="1"/>
        <rFont val="Calibri"/>
        <family val="2"/>
        <scheme val="minor"/>
      </rPr>
      <t xml:space="preserve"> </t>
    </r>
  </si>
  <si>
    <t xml:space="preserve">Contact Person </t>
  </si>
  <si>
    <t xml:space="preserve">e-mail </t>
  </si>
  <si>
    <t xml:space="preserve">One Belief Organization </t>
  </si>
  <si>
    <r>
      <rPr>
        <b/>
        <sz val="11"/>
        <color theme="1"/>
        <rFont val="Calibri"/>
        <family val="2"/>
        <scheme val="minor"/>
      </rPr>
      <t>Mental Health Awareness-</t>
    </r>
    <r>
      <rPr>
        <sz val="11"/>
        <color theme="1"/>
        <rFont val="Calibri"/>
        <family val="2"/>
        <scheme val="minor"/>
      </rPr>
      <t xml:space="preserve"> Curriculum/Professional Development/Speaking /Keynote Speaking and Class Presentations- by grade level range $2250 per session. $3000 per session up to 500 people. Full day (8 Hrs) $6,000. </t>
    </r>
    <r>
      <rPr>
        <b/>
        <sz val="11"/>
        <color theme="1"/>
        <rFont val="Calibri"/>
        <family val="2"/>
        <scheme val="minor"/>
      </rPr>
      <t>Travel Charges</t>
    </r>
    <r>
      <rPr>
        <sz val="11"/>
        <color theme="1"/>
        <rFont val="Calibri"/>
        <family val="2"/>
        <scheme val="minor"/>
      </rPr>
      <t xml:space="preserve"> - $11,500</t>
    </r>
  </si>
  <si>
    <t>Tashina Calhourn</t>
  </si>
  <si>
    <t xml:space="preserve">Pinagraph </t>
  </si>
  <si>
    <r>
      <t xml:space="preserve">Media Production, Photography - </t>
    </r>
    <r>
      <rPr>
        <b/>
        <sz val="11"/>
        <color theme="1"/>
        <rFont val="Calibri"/>
        <family val="2"/>
        <scheme val="minor"/>
      </rPr>
      <t>Event</t>
    </r>
    <r>
      <rPr>
        <sz val="11"/>
        <color theme="1"/>
        <rFont val="Calibri"/>
        <family val="2"/>
        <scheme val="minor"/>
      </rPr>
      <t xml:space="preserve"> $175 per hour, Videography, Photo &amp; Video Editing, Graphic Design, and Podcasts. </t>
    </r>
    <r>
      <rPr>
        <b/>
        <sz val="11"/>
        <color theme="1"/>
        <rFont val="Calibri"/>
        <family val="2"/>
        <scheme val="minor"/>
      </rPr>
      <t xml:space="preserve">Package Items - </t>
    </r>
    <r>
      <rPr>
        <sz val="11"/>
        <color theme="1"/>
        <rFont val="Calibri"/>
        <family val="2"/>
        <scheme val="minor"/>
      </rPr>
      <t>$50 per hour, Half</t>
    </r>
    <r>
      <rPr>
        <b/>
        <sz val="11"/>
        <color theme="1"/>
        <rFont val="Calibri"/>
        <family val="2"/>
        <scheme val="minor"/>
      </rPr>
      <t xml:space="preserve"> </t>
    </r>
    <r>
      <rPr>
        <sz val="11"/>
        <color theme="1"/>
        <rFont val="Calibri"/>
        <family val="2"/>
        <scheme val="minor"/>
      </rPr>
      <t xml:space="preserve">day (4 hours) $200, Full day (8 hours) $400. </t>
    </r>
    <r>
      <rPr>
        <b/>
        <sz val="11"/>
        <color theme="1"/>
        <rFont val="Calibri"/>
        <family val="2"/>
        <scheme val="minor"/>
      </rPr>
      <t>Travel Costs</t>
    </r>
    <r>
      <rPr>
        <sz val="11"/>
        <color theme="1"/>
        <rFont val="Calibri"/>
        <family val="2"/>
        <scheme val="minor"/>
      </rPr>
      <t xml:space="preserve"> - $650</t>
    </r>
  </si>
  <si>
    <t xml:space="preserve">Angel Pina </t>
  </si>
  <si>
    <t>Agadpina@gmail.com</t>
  </si>
  <si>
    <t xml:space="preserve">Tutor Holdings </t>
  </si>
  <si>
    <t>K -12 Tutoring (in person or virtual) for all core subjects: math, reading, ELA, Social Studies, and science</t>
  </si>
  <si>
    <t xml:space="preserve">Lance Smith </t>
  </si>
  <si>
    <t>214-233-6003</t>
  </si>
  <si>
    <r>
      <rPr>
        <b/>
        <sz val="11"/>
        <color theme="1"/>
        <rFont val="Calibri"/>
        <family val="2"/>
        <scheme val="minor"/>
      </rPr>
      <t>Event Photography</t>
    </r>
    <r>
      <rPr>
        <sz val="11"/>
        <color theme="1"/>
        <rFont val="Calibri"/>
        <family val="2"/>
        <scheme val="minor"/>
      </rPr>
      <t xml:space="preserve">- $250 per hour 2 hour minimum per hour. "Shoot and Print" package $350 per hour, 2 hour minimum. </t>
    </r>
    <r>
      <rPr>
        <b/>
        <sz val="11"/>
        <color theme="1"/>
        <rFont val="Calibri"/>
        <family val="2"/>
        <scheme val="minor"/>
      </rPr>
      <t>Photo Booth</t>
    </r>
    <r>
      <rPr>
        <sz val="11"/>
        <color theme="1"/>
        <rFont val="Calibri"/>
        <family val="2"/>
        <scheme val="minor"/>
      </rPr>
      <t xml:space="preserve"> $125 per hour mimnimum of 4 hour per rental. All inclusive of custom design of template, travel delivery and set up, staff on site to assist guests, instant sharing via email or text. Package comes with still photos (4x6 single and 2X6 photo strip) Digital props and filters are also included in the price. </t>
    </r>
    <r>
      <rPr>
        <b/>
        <sz val="11"/>
        <color theme="1"/>
        <rFont val="Calibri"/>
        <family val="2"/>
        <scheme val="minor"/>
      </rPr>
      <t>360 Photo Booth</t>
    </r>
    <r>
      <rPr>
        <sz val="11"/>
        <color theme="1"/>
        <rFont val="Calibri"/>
        <family val="2"/>
        <scheme val="minor"/>
      </rPr>
      <t xml:space="preserve"> $600 per hour minimum of 3 hours</t>
    </r>
  </si>
  <si>
    <t xml:space="preserve">PART (B) </t>
  </si>
  <si>
    <t>e-mail</t>
  </si>
  <si>
    <t xml:space="preserve">Daniel Campbell Photography </t>
  </si>
  <si>
    <r>
      <rPr>
        <b/>
        <sz val="11"/>
        <color theme="1"/>
        <rFont val="Calibri"/>
        <family val="2"/>
        <scheme val="minor"/>
      </rPr>
      <t xml:space="preserve">Event Photography - </t>
    </r>
    <r>
      <rPr>
        <sz val="11"/>
        <color theme="1"/>
        <rFont val="Calibri"/>
        <family val="2"/>
        <scheme val="minor"/>
      </rPr>
      <t>$150 per hour. $1000 Full day rate (8 hours)</t>
    </r>
  </si>
  <si>
    <t xml:space="preserve">Kona Ice North Grand Prairie </t>
  </si>
  <si>
    <r>
      <rPr>
        <b/>
        <sz val="11"/>
        <color theme="1"/>
        <rFont val="Calibri"/>
        <family val="2"/>
        <scheme val="minor"/>
      </rPr>
      <t xml:space="preserve">Snow Cone Food Truck - </t>
    </r>
    <r>
      <rPr>
        <sz val="11"/>
        <color theme="1"/>
        <rFont val="Calibri"/>
        <family val="2"/>
        <scheme val="minor"/>
      </rPr>
      <t>$200 per hour. Cost includes: driver/server, ice, flavors, and truck with a maximum quantity of 67, 12oz cups. Each additional cup is $3.00 each</t>
    </r>
  </si>
  <si>
    <t xml:space="preserve">Wayne or Diana Reese </t>
  </si>
  <si>
    <t>Pure Joy Photography Booth</t>
  </si>
  <si>
    <r>
      <rPr>
        <b/>
        <sz val="11"/>
        <color theme="1"/>
        <rFont val="Calibri"/>
        <family val="2"/>
        <scheme val="minor"/>
      </rPr>
      <t>Photo Booth</t>
    </r>
    <r>
      <rPr>
        <sz val="11"/>
        <color theme="1"/>
        <rFont val="Calibri"/>
        <family val="2"/>
        <scheme val="minor"/>
      </rPr>
      <t xml:space="preserve"> -$175 per hour 3 hour minimum. Pricing includes customized templates for event, setup/breakdown, and your choice of backdrop provided by vendor. </t>
    </r>
    <r>
      <rPr>
        <b/>
        <sz val="11"/>
        <color theme="1"/>
        <rFont val="Calibri"/>
        <family val="2"/>
        <scheme val="minor"/>
      </rPr>
      <t xml:space="preserve">Unlimited Printing - </t>
    </r>
    <r>
      <rPr>
        <sz val="11"/>
        <color theme="1"/>
        <rFont val="Calibri"/>
        <family val="2"/>
        <scheme val="minor"/>
      </rPr>
      <t>$50; Additional charge with minimum of 3 hour photo booth rental</t>
    </r>
  </si>
  <si>
    <t xml:space="preserve">Kimberly Becerra </t>
  </si>
  <si>
    <r>
      <t xml:space="preserve">Mobile Catering Coffee Truck - Minimium order requirement- </t>
    </r>
    <r>
      <rPr>
        <sz val="11"/>
        <color theme="1"/>
        <rFont val="Calibri"/>
        <family val="2"/>
        <scheme val="minor"/>
      </rPr>
      <t>$175 for 30 mintues w/up to 25 servings</t>
    </r>
  </si>
  <si>
    <t>Daniel Campbell Photography</t>
  </si>
  <si>
    <t>VanWey Overhead Doors</t>
  </si>
  <si>
    <t>4Imprint</t>
  </si>
  <si>
    <t>23/030TP-02</t>
  </si>
  <si>
    <t>23/041MR-06</t>
  </si>
  <si>
    <t>DSI Medical Services Inc</t>
  </si>
  <si>
    <t>23/023SG-02</t>
  </si>
  <si>
    <t>FieldTurf USA, Inc</t>
  </si>
  <si>
    <t>23/040MR-01</t>
  </si>
  <si>
    <t>23/030TP-03</t>
  </si>
  <si>
    <t>23/041MR-08</t>
  </si>
  <si>
    <t>Parts Town, LLC</t>
  </si>
  <si>
    <t>Protiviti Government Services, Inc.</t>
  </si>
  <si>
    <t>23/035SG-05</t>
  </si>
  <si>
    <t>Rain King Inc.</t>
  </si>
  <si>
    <t>23/040MR-02</t>
  </si>
  <si>
    <t>23-7465</t>
  </si>
  <si>
    <t>Center for Applied Linguistics</t>
  </si>
  <si>
    <t>Construction Product Marketing (CPM Pipelines)</t>
  </si>
  <si>
    <t>Dodguidons (915 Synergy LLC)</t>
  </si>
  <si>
    <t>Edward Schultz, PhD LLC</t>
  </si>
  <si>
    <t>Freedom Rhythm, PLLC</t>
  </si>
  <si>
    <t>GSFT - School Safety Certification (Go Strapped Firearms Training LLC)</t>
  </si>
  <si>
    <t>HeyTutor (HeyTutor, Inc.)</t>
  </si>
  <si>
    <t>kid-grit, LLC</t>
  </si>
  <si>
    <t>Library Speakers Consortium (PBC Guru LLC)</t>
  </si>
  <si>
    <t>LumenKind, LLC</t>
  </si>
  <si>
    <t>Performance Graphix Inc. (Celestra)</t>
  </si>
  <si>
    <t>Rubber Ducky Screenprinting (Enchinton Enterprises Inc.)</t>
  </si>
  <si>
    <t>Southwest Sonitrol Inc. (Sonitrol of El Paso)</t>
  </si>
  <si>
    <t>08-42</t>
  </si>
  <si>
    <t>11-72</t>
  </si>
  <si>
    <t>02-146</t>
  </si>
  <si>
    <t>11-77</t>
  </si>
  <si>
    <t>02-147</t>
  </si>
  <si>
    <t>02-149</t>
  </si>
  <si>
    <t>07-130</t>
  </si>
  <si>
    <t>Energy Solutions</t>
  </si>
  <si>
    <t>R221505</t>
  </si>
  <si>
    <t>06/30/2026</t>
  </si>
  <si>
    <t>CDW•G</t>
  </si>
  <si>
    <t>Workplace Solutions</t>
  </si>
  <si>
    <t>001299</t>
  </si>
  <si>
    <t>Industrial MRO Supplies</t>
  </si>
  <si>
    <t>TD SYNNEX</t>
  </si>
  <si>
    <t>2018.000207</t>
  </si>
  <si>
    <t>Lemons Auctioneers &amp; OnlinePros</t>
  </si>
  <si>
    <t>Mansfield Oil</t>
  </si>
  <si>
    <t>Oracle Products and Services (DLT Solutions)</t>
  </si>
  <si>
    <t>10/13/2027</t>
  </si>
  <si>
    <t>OTIS Elevator</t>
  </si>
  <si>
    <t>MillerKnoll</t>
  </si>
  <si>
    <t>Furniture, Installation and Related Products &amp; Services (Herman Miller)</t>
  </si>
  <si>
    <t>Wurth NSI</t>
  </si>
  <si>
    <t>Wesco Distribution, Inc.</t>
  </si>
  <si>
    <t>Shaw Integrated &amp; Turf Solutions, Inc.</t>
  </si>
  <si>
    <t>Tarkett</t>
  </si>
  <si>
    <t>Kimball International</t>
  </si>
  <si>
    <t>ITC Translation USA, Inc.</t>
  </si>
  <si>
    <t>Honeywell</t>
  </si>
  <si>
    <t>R221502</t>
  </si>
  <si>
    <t>R221503</t>
  </si>
  <si>
    <t>R221504</t>
  </si>
  <si>
    <t>Exmark Manufacturing Company</t>
  </si>
  <si>
    <t>Ingram Micro</t>
  </si>
  <si>
    <t>VARI</t>
  </si>
  <si>
    <t>84 Lumber</t>
  </si>
  <si>
    <t>Ally Energy Solutions, LLC</t>
  </si>
  <si>
    <t>01-142</t>
  </si>
  <si>
    <t>ENGIE Services US Inc</t>
  </si>
  <si>
    <t>R221501</t>
  </si>
  <si>
    <t>Bluum USA, Inc</t>
  </si>
  <si>
    <t>01-150</t>
  </si>
  <si>
    <t>COLBI</t>
  </si>
  <si>
    <t>Capital Building &amp; Bond Program Management Software</t>
  </si>
  <si>
    <t>Comfort Systems USA</t>
  </si>
  <si>
    <t>01-144</t>
  </si>
  <si>
    <t>01-143</t>
  </si>
  <si>
    <t>01-153</t>
  </si>
  <si>
    <t>ECS Imaging</t>
  </si>
  <si>
    <t>01-159</t>
  </si>
  <si>
    <t>HealthEquity</t>
  </si>
  <si>
    <t>HSA, FSA, DCFSA and Other Lifestyle Financial Management Services</t>
  </si>
  <si>
    <t>09-22</t>
  </si>
  <si>
    <t>07-73</t>
  </si>
  <si>
    <t>Agati</t>
  </si>
  <si>
    <t>Privacy Pods and Furniture Booth</t>
  </si>
  <si>
    <t>07-67</t>
  </si>
  <si>
    <t>Integrated Security Technologies and Safety Systems Products and Services</t>
  </si>
  <si>
    <t>12-22</t>
  </si>
  <si>
    <t>07-74</t>
  </si>
  <si>
    <t>Allied</t>
  </si>
  <si>
    <t>07-75</t>
  </si>
  <si>
    <t>07-76</t>
  </si>
  <si>
    <t>Energy Management Consultation and Related Services</t>
  </si>
  <si>
    <t>EVSE LLC</t>
  </si>
  <si>
    <t>Job Order Contracting in Virginia</t>
  </si>
  <si>
    <t>Flowbird (Cale America &amp; Parkeon)</t>
  </si>
  <si>
    <t>Global Solutions Group, Inc</t>
  </si>
  <si>
    <t>01-160</t>
  </si>
  <si>
    <t>Job Order Contracting Services in the State of Maryland and Washington DC</t>
  </si>
  <si>
    <t>23-JH-022</t>
  </si>
  <si>
    <t>Guidehouse</t>
  </si>
  <si>
    <t>ERP Software and Implementation Services</t>
  </si>
  <si>
    <t>01-139</t>
  </si>
  <si>
    <t>09/30/2027</t>
  </si>
  <si>
    <t>14-13</t>
  </si>
  <si>
    <t>Harper Turf Equipment</t>
  </si>
  <si>
    <t>Turf and Grounds Maintenance Equipment, Parts, Accessories, Supplies, Related Equipment and Services</t>
  </si>
  <si>
    <t>HVAC Equipment, Installation, Service, and Related Products</t>
  </si>
  <si>
    <t>Facilities, Janitorial, Groundskeeping, Management Related Products and Services</t>
  </si>
  <si>
    <t>HITT Contracting Inc.</t>
  </si>
  <si>
    <t>Parking Enforcement Software and Equipment</t>
  </si>
  <si>
    <t>05-81</t>
  </si>
  <si>
    <t>Jenne, Inc</t>
  </si>
  <si>
    <t>01-146</t>
  </si>
  <si>
    <t>01-147</t>
  </si>
  <si>
    <t>LINQ</t>
  </si>
  <si>
    <t>01-141</t>
  </si>
  <si>
    <t>Affiliate Compliance Management</t>
  </si>
  <si>
    <t>02-139</t>
  </si>
  <si>
    <t>Lumen</t>
  </si>
  <si>
    <t>01-156</t>
  </si>
  <si>
    <t>MCCi, LLC</t>
  </si>
  <si>
    <t>07-77</t>
  </si>
  <si>
    <t>01-148</t>
  </si>
  <si>
    <t>Arcadia + Encore</t>
  </si>
  <si>
    <t>07-78</t>
  </si>
  <si>
    <t>Automotus</t>
  </si>
  <si>
    <t>Curb Management Technology</t>
  </si>
  <si>
    <t>05-73</t>
  </si>
  <si>
    <t>BDO USA</t>
  </si>
  <si>
    <t>14-11</t>
  </si>
  <si>
    <t>Borgo</t>
  </si>
  <si>
    <t>07-80</t>
  </si>
  <si>
    <t>O'Reilly Auto Parts</t>
  </si>
  <si>
    <t>01-140</t>
  </si>
  <si>
    <t>Rackspace Technology</t>
  </si>
  <si>
    <t>RSI Security</t>
  </si>
  <si>
    <t>01-157</t>
  </si>
  <si>
    <t>SchoolMint</t>
  </si>
  <si>
    <t>Strategic Enrollment Management, Positive Classroom, and Teacher Coaching Solutions</t>
  </si>
  <si>
    <t>02-98</t>
  </si>
  <si>
    <t>The Hill Mechanical Group</t>
  </si>
  <si>
    <t>Thomas Scientific</t>
  </si>
  <si>
    <t>Distribution of General Lab Supplies</t>
  </si>
  <si>
    <t>02-145</t>
  </si>
  <si>
    <t>Threat and Weapons Detection Software and Equipment</t>
  </si>
  <si>
    <t>07-79</t>
  </si>
  <si>
    <t>02-99</t>
  </si>
  <si>
    <t>Trafera</t>
  </si>
  <si>
    <t>01-149</t>
  </si>
  <si>
    <t>Boss Design</t>
  </si>
  <si>
    <t>Transact</t>
  </si>
  <si>
    <t>Turnitin</t>
  </si>
  <si>
    <t>01-151</t>
  </si>
  <si>
    <t>UNX Industries</t>
  </si>
  <si>
    <t>USA-CLEAN</t>
  </si>
  <si>
    <t>Waibel Energy Systems</t>
  </si>
  <si>
    <t>WFF Facility Services</t>
  </si>
  <si>
    <t>Zep Sales &amp; Service</t>
  </si>
  <si>
    <t>Zones</t>
  </si>
  <si>
    <t>01-152</t>
  </si>
  <si>
    <t>WEX</t>
  </si>
  <si>
    <t>09-24</t>
  </si>
  <si>
    <t>Westmatic Corporation</t>
  </si>
  <si>
    <t>Digital Healthcare Guidance - Diabetes</t>
  </si>
  <si>
    <t>S-Works Construction</t>
  </si>
  <si>
    <t>02-140</t>
  </si>
  <si>
    <t>Weaver</t>
  </si>
  <si>
    <t>14-17</t>
  </si>
  <si>
    <t>Wayfair Professional</t>
  </si>
  <si>
    <t>Watson</t>
  </si>
  <si>
    <t>07-129</t>
  </si>
  <si>
    <t>Virta Health</t>
  </si>
  <si>
    <t>09-17</t>
  </si>
  <si>
    <t>Via</t>
  </si>
  <si>
    <t>07-128</t>
  </si>
  <si>
    <t>Versteel</t>
  </si>
  <si>
    <t>07-127</t>
  </si>
  <si>
    <t>Trinity Furniture</t>
  </si>
  <si>
    <t>07-126</t>
  </si>
  <si>
    <t>Three H Furniture</t>
  </si>
  <si>
    <t>07-124</t>
  </si>
  <si>
    <t>SurfaceWorks</t>
  </si>
  <si>
    <t>07-123</t>
  </si>
  <si>
    <t>Special-T</t>
  </si>
  <si>
    <t>07-122</t>
  </si>
  <si>
    <t>Smith System</t>
  </si>
  <si>
    <t>07-120</t>
  </si>
  <si>
    <t>Digital Healthcare Guidance - Surgical Consulting</t>
  </si>
  <si>
    <t>Businessolver</t>
  </si>
  <si>
    <t>Administrative Management Solutions</t>
  </si>
  <si>
    <t>14-07</t>
  </si>
  <si>
    <t>Educational Carpets and Mats</t>
  </si>
  <si>
    <t>07-81</t>
  </si>
  <si>
    <t>Leland Furniture</t>
  </si>
  <si>
    <t>07-101</t>
  </si>
  <si>
    <t>Loll Designs</t>
  </si>
  <si>
    <t>07-103</t>
  </si>
  <si>
    <t>07-104</t>
  </si>
  <si>
    <t>Mamava</t>
  </si>
  <si>
    <t>07-105</t>
  </si>
  <si>
    <t>Mediatechnologies</t>
  </si>
  <si>
    <t>07-106</t>
  </si>
  <si>
    <t>07-107</t>
  </si>
  <si>
    <t>Norix</t>
  </si>
  <si>
    <t>07-109</t>
  </si>
  <si>
    <t>07-111</t>
  </si>
  <si>
    <t>Paragon Furniture</t>
  </si>
  <si>
    <t>07-112</t>
  </si>
  <si>
    <t>Peter Pepper Products</t>
  </si>
  <si>
    <t>07-113</t>
  </si>
  <si>
    <t>07-115</t>
  </si>
  <si>
    <t>07-116</t>
  </si>
  <si>
    <t>Series Seating</t>
  </si>
  <si>
    <t>SiteScapes</t>
  </si>
  <si>
    <t>07-118</t>
  </si>
  <si>
    <t>07-119</t>
  </si>
  <si>
    <t>07-121</t>
  </si>
  <si>
    <t>ParkMobile</t>
  </si>
  <si>
    <t>DESIGNA</t>
  </si>
  <si>
    <t>07-82</t>
  </si>
  <si>
    <t>Dauphin HumanDesign Group</t>
  </si>
  <si>
    <t>07-85</t>
  </si>
  <si>
    <t>07-86</t>
  </si>
  <si>
    <t>07-87</t>
  </si>
  <si>
    <t>07-88</t>
  </si>
  <si>
    <t>Forms + Surfaces</t>
  </si>
  <si>
    <t>07-90</t>
  </si>
  <si>
    <t>07-91</t>
  </si>
  <si>
    <t>07-92</t>
  </si>
  <si>
    <t>Haskell Education</t>
  </si>
  <si>
    <t>07-93</t>
  </si>
  <si>
    <t>Hightower</t>
  </si>
  <si>
    <t>07-94</t>
  </si>
  <si>
    <t>Homecrest Outdoor Furniture</t>
  </si>
  <si>
    <t>07-95</t>
  </si>
  <si>
    <t>07-96</t>
  </si>
  <si>
    <t>07-97</t>
  </si>
  <si>
    <t>07-99</t>
  </si>
  <si>
    <t>Optum Financial</t>
  </si>
  <si>
    <t>09-23</t>
  </si>
  <si>
    <t>Security Solutions, Products and Services</t>
  </si>
  <si>
    <t>SecureWatch 24</t>
  </si>
  <si>
    <t>Deloitte Consulting LLP</t>
  </si>
  <si>
    <t>14-12</t>
  </si>
  <si>
    <t>McKinsey &amp; Company</t>
  </si>
  <si>
    <t>North Highland</t>
  </si>
  <si>
    <t>14-15</t>
  </si>
  <si>
    <t>Boston Consulting Group</t>
  </si>
  <si>
    <t>14-16</t>
  </si>
  <si>
    <t>Bulk Fuel</t>
  </si>
  <si>
    <t>Crafco</t>
  </si>
  <si>
    <t>Roadway Maintenance Equipment and Supplies</t>
  </si>
  <si>
    <t>05-75</t>
  </si>
  <si>
    <t>Stepp Manufacturing</t>
  </si>
  <si>
    <t>05-77</t>
  </si>
  <si>
    <t>Fixed and Vehicle License Plate Recognition</t>
  </si>
  <si>
    <t>Jenoptik</t>
  </si>
  <si>
    <t>05-69</t>
  </si>
  <si>
    <t>Curator Solutions</t>
  </si>
  <si>
    <t>Educational Content Providers and Learning Management Systems</t>
  </si>
  <si>
    <t>11-64</t>
  </si>
  <si>
    <t>GoSchoolBox</t>
  </si>
  <si>
    <t>11-65</t>
  </si>
  <si>
    <t>11-67</t>
  </si>
  <si>
    <t>Tequipment</t>
  </si>
  <si>
    <t>11-69</t>
  </si>
  <si>
    <t>MyVRSpot</t>
  </si>
  <si>
    <t>11-66</t>
  </si>
  <si>
    <t>Scoreboards and Electronic Signage</t>
  </si>
  <si>
    <t>CTC Gunworks</t>
  </si>
  <si>
    <t>Ammunition, Weapons, and Police Gear</t>
  </si>
  <si>
    <t>12-19</t>
  </si>
  <si>
    <t>08-38</t>
  </si>
  <si>
    <t>Impact Suite</t>
  </si>
  <si>
    <t>Digital Healthcare Guidance - Mental Health</t>
  </si>
  <si>
    <t>09-21</t>
  </si>
  <si>
    <t>07-66</t>
  </si>
  <si>
    <t>Discount Two-Way Radio</t>
  </si>
  <si>
    <t>Athletic Equipment and Uniforms</t>
  </si>
  <si>
    <t>School Transportation for Students with Special Needs</t>
  </si>
  <si>
    <t>05-78</t>
  </si>
  <si>
    <t>i-PRO Americas</t>
  </si>
  <si>
    <t>Sports, Inc</t>
  </si>
  <si>
    <t>08-35</t>
  </si>
  <si>
    <t>TCS</t>
  </si>
  <si>
    <t>Business Process Automation Solutions and Services</t>
  </si>
  <si>
    <t>14-09</t>
  </si>
  <si>
    <t>TCP (TimeClock Plus)</t>
  </si>
  <si>
    <t>Integrated Cloud Payroll, Human Resource, Time &amp; Labor Management, and Employee Scheduling Technology Solutions and Service Support</t>
  </si>
  <si>
    <t>14-10</t>
  </si>
  <si>
    <t>McKesson Medical-Surgical Government Solutions</t>
  </si>
  <si>
    <t>04-26</t>
  </si>
  <si>
    <t>ImageSoft</t>
  </si>
  <si>
    <t>01-161</t>
  </si>
  <si>
    <t>Softdocs</t>
  </si>
  <si>
    <t>01-163</t>
  </si>
  <si>
    <t>Zum Services Inc.</t>
  </si>
  <si>
    <t>05-79</t>
  </si>
  <si>
    <t>Vertosoft</t>
  </si>
  <si>
    <t>01-165</t>
  </si>
  <si>
    <t>Technology Products, Solutions and Related Services</t>
  </si>
  <si>
    <t>23-6692-01</t>
  </si>
  <si>
    <t>23-6692-02</t>
  </si>
  <si>
    <t>23-6692-03</t>
  </si>
  <si>
    <t>11-78</t>
  </si>
  <si>
    <t>23-6692-04</t>
  </si>
  <si>
    <t>Presidio</t>
  </si>
  <si>
    <t>23-6692-05</t>
  </si>
  <si>
    <t>Vasco</t>
  </si>
  <si>
    <t>08-43</t>
  </si>
  <si>
    <t>Nidy</t>
  </si>
  <si>
    <t>Cape &amp; Island</t>
  </si>
  <si>
    <t>ATC</t>
  </si>
  <si>
    <t>08-40</t>
  </si>
  <si>
    <t>Mercury Associates</t>
  </si>
  <si>
    <t>05-84</t>
  </si>
  <si>
    <t>TransPar Group</t>
  </si>
  <si>
    <t>05-85</t>
  </si>
  <si>
    <t>Flooring and Outdoor Surfaces Solutions</t>
  </si>
  <si>
    <t>Paint and Related Supplies</t>
  </si>
  <si>
    <t>Sierra Container Group</t>
  </si>
  <si>
    <t>Plastic Refuse and Recycling Collection Containers</t>
  </si>
  <si>
    <t>Schafer Plastics North America</t>
  </si>
  <si>
    <t>02-148</t>
  </si>
  <si>
    <t>Cayenta</t>
  </si>
  <si>
    <t>01-138</t>
  </si>
  <si>
    <t>01-145</t>
  </si>
  <si>
    <t>Siemens Industry, Inc.</t>
  </si>
  <si>
    <t>Building Management Services</t>
  </si>
  <si>
    <t>2023003490</t>
  </si>
  <si>
    <t>05/26/2028</t>
  </si>
  <si>
    <t>2023003495</t>
  </si>
  <si>
    <t>06/04/2028</t>
  </si>
  <si>
    <t>Otto Environmental Systems</t>
  </si>
  <si>
    <t>226024-01</t>
  </si>
  <si>
    <t>Refuse &amp; Recycling Container Solutions and Related Products, Equipment &amp; Services</t>
  </si>
  <si>
    <t>226024-02</t>
  </si>
  <si>
    <t>Athletic and Physical Education Supplies, Equipment and Related Products</t>
  </si>
  <si>
    <t>23-SR-020</t>
  </si>
  <si>
    <t>07/31/2026</t>
  </si>
  <si>
    <t>Parking Management Solutions</t>
  </si>
  <si>
    <t>CW18653</t>
  </si>
  <si>
    <t>07/11/2026</t>
  </si>
  <si>
    <t>CW18955</t>
  </si>
  <si>
    <t>08/01/2026</t>
  </si>
  <si>
    <t>Perfect Turf</t>
  </si>
  <si>
    <t>Playground and Recreational Surface Products and Services</t>
  </si>
  <si>
    <t>R230201</t>
  </si>
  <si>
    <t>Robertson Recreational Surfaces</t>
  </si>
  <si>
    <t>R230202</t>
  </si>
  <si>
    <t>EI00221</t>
  </si>
  <si>
    <t>CNR 1441</t>
  </si>
  <si>
    <t>EI00302</t>
  </si>
  <si>
    <t>CNR01522</t>
  </si>
  <si>
    <t>EI00298</t>
  </si>
  <si>
    <t>031423-CGI</t>
  </si>
  <si>
    <t>030223-DAK</t>
  </si>
  <si>
    <t>031423-HPI</t>
  </si>
  <si>
    <t>030923-KMP</t>
  </si>
  <si>
    <t>041123-MSL</t>
  </si>
  <si>
    <t>030223-NVC</t>
  </si>
  <si>
    <t>030923-VRM</t>
  </si>
  <si>
    <t>3DV Corporation</t>
  </si>
  <si>
    <t>4EverGuard Protective Coatings</t>
  </si>
  <si>
    <t>A Tex Restaurant Supply Inc</t>
  </si>
  <si>
    <t>Ace Mart Restaurant Supply Co</t>
  </si>
  <si>
    <t>AdamsFab LLC</t>
  </si>
  <si>
    <t>Aetos LLC</t>
  </si>
  <si>
    <t>AF Services LLC</t>
  </si>
  <si>
    <t>AG EDUCATIONAL SOLUTIONS LLC</t>
  </si>
  <si>
    <t>Anderson Asphalt and Concrete Paving LLC</t>
  </si>
  <si>
    <t>Annapurna Solutions LLC</t>
  </si>
  <si>
    <t>Aspire Technology Partners LLC</t>
  </si>
  <si>
    <t>Base Media</t>
  </si>
  <si>
    <t>Big Country Solar Solutions LLC</t>
  </si>
  <si>
    <t>BookNook Inc</t>
  </si>
  <si>
    <t>Buchanan Pest Management</t>
  </si>
  <si>
    <t>Burgoon Company</t>
  </si>
  <si>
    <t>Busology Tech</t>
  </si>
  <si>
    <t>CANAM Wireless LLC</t>
  </si>
  <si>
    <t>CoolVu of College Station</t>
  </si>
  <si>
    <t>Corpus Groundworks LLC</t>
  </si>
  <si>
    <t>Crossley Staffing LLC</t>
  </si>
  <si>
    <t>CV INDUSTRIAL HARDWARE LLC</t>
  </si>
  <si>
    <t>DBA University Inc</t>
  </si>
  <si>
    <t>DeltaMath Solutions Inc</t>
  </si>
  <si>
    <t>DFW Concrete Contractor</t>
  </si>
  <si>
    <t>DHMSA Construction LLC</t>
  </si>
  <si>
    <t>DrPowerWasher Inc</t>
  </si>
  <si>
    <t>Effervescent Consulting LLC</t>
  </si>
  <si>
    <t>Ekon-O-Pac LLC</t>
  </si>
  <si>
    <t>EliteGamingLIVE Inc</t>
  </si>
  <si>
    <t>E-Logic Inc Southlake</t>
  </si>
  <si>
    <t>Empire Paper Company</t>
  </si>
  <si>
    <t>Encyclopaedia Britannica Inc</t>
  </si>
  <si>
    <t>ESS Northeast LLC</t>
  </si>
  <si>
    <t>FiberLight LLC</t>
  </si>
  <si>
    <t>Five Star Landscape Inc.</t>
  </si>
  <si>
    <t>Foodservice Equipment Brokers Inc</t>
  </si>
  <si>
    <t>Fortalice Solutions LLC</t>
  </si>
  <si>
    <t>Genesis Air Inc</t>
  </si>
  <si>
    <t>Hayes eGovernment Resources Inc</t>
  </si>
  <si>
    <t>HB Mechanical Services Inc</t>
  </si>
  <si>
    <t>HD Industries Inc</t>
  </si>
  <si>
    <t>InCharge Energy Inc.</t>
  </si>
  <si>
    <t>Instructure Inc</t>
  </si>
  <si>
    <t>IQS Inc</t>
  </si>
  <si>
    <t>Link Computer Corp</t>
  </si>
  <si>
    <t>Logistics365 Inc</t>
  </si>
  <si>
    <t>Malek Inc</t>
  </si>
  <si>
    <t>MindShine Technologies Inc</t>
  </si>
  <si>
    <t>MITSTRIKE LLC</t>
  </si>
  <si>
    <t>Morgan Livestock Equipment Sales Inc.</t>
  </si>
  <si>
    <t>NetSupport Incorporated</t>
  </si>
  <si>
    <t>Nightlock</t>
  </si>
  <si>
    <t>Norix Group Inc</t>
  </si>
  <si>
    <t>NRG Business Services LLC</t>
  </si>
  <si>
    <t>Nucleus Robotics LLC</t>
  </si>
  <si>
    <t>Nutri-Link Technologies Inc</t>
  </si>
  <si>
    <t>On Demand Pest Management</t>
  </si>
  <si>
    <t>Onsite Utility Services Capital LLC</t>
  </si>
  <si>
    <t>Prism Energy Solutions</t>
  </si>
  <si>
    <t>Puremaxx LLC</t>
  </si>
  <si>
    <t>Rapid Technologies LLC</t>
  </si>
  <si>
    <t>REMS AV LLC</t>
  </si>
  <si>
    <t>Renaissance Institute</t>
  </si>
  <si>
    <t>SameGoal Inc</t>
  </si>
  <si>
    <t>School Outfitters LLC</t>
  </si>
  <si>
    <t>Shutterfly Lifetouch LLC</t>
  </si>
  <si>
    <t>Sol's Enterprises Inc.</t>
  </si>
  <si>
    <t>Stripe-A-Zone LLC</t>
  </si>
  <si>
    <t>Tangram</t>
  </si>
  <si>
    <t>TEEMA</t>
  </si>
  <si>
    <t>Tequipment Inc</t>
  </si>
  <si>
    <t>Texas State Billing Services Inc</t>
  </si>
  <si>
    <t>The Cook &amp; Boardman Group</t>
  </si>
  <si>
    <t>Tryggr Roofing &amp; Construction LLC</t>
  </si>
  <si>
    <t>V Group Inc</t>
  </si>
  <si>
    <t>Walker Quality Services</t>
  </si>
  <si>
    <t>WBF Tinting...under the Son</t>
  </si>
  <si>
    <t>WIRED! Technology Partners</t>
  </si>
  <si>
    <t>WURTH USA INC</t>
  </si>
  <si>
    <t>W-W Livestock Systems</t>
  </si>
  <si>
    <t>ZDAAS LLC</t>
  </si>
  <si>
    <t>zSpace Inc</t>
  </si>
  <si>
    <t>Food Service Equipment, Chemicals, Supplies, and Services</t>
  </si>
  <si>
    <t>Vehicle Parts, Supplies, Equipment, and Affiliated Services</t>
  </si>
  <si>
    <t>Agricultural and Animal Equipment, Supplies, and Services</t>
  </si>
  <si>
    <t>MRO (Maintenance, Repair and Operations of Facilities and Grounds)</t>
  </si>
  <si>
    <t>Fire Trucks, Ambulances, and Other First Responder Vehicles</t>
  </si>
  <si>
    <t>Paint and Coating Supplies, Equipment, and Equipment Repairs</t>
  </si>
  <si>
    <t>Natural Gas Service (Texas Only)</t>
  </si>
  <si>
    <t>08/31/2028</t>
  </si>
  <si>
    <t>EPCNT Granbury ISD</t>
  </si>
  <si>
    <t>Ark Designs (Kerry Minter)</t>
  </si>
  <si>
    <t>24-06</t>
  </si>
  <si>
    <t>Unchartered Learning NFP</t>
  </si>
  <si>
    <t>2303-01</t>
  </si>
  <si>
    <t>Airco Gases Southwest LLC</t>
  </si>
  <si>
    <t>Misc Serivces and Supplies</t>
  </si>
  <si>
    <t>2306-08</t>
  </si>
  <si>
    <t>Antonio Strad Violin, LLC</t>
  </si>
  <si>
    <t>Blades Group LLC</t>
  </si>
  <si>
    <t>Denver Percussion LLC dba Dallas Percussion</t>
  </si>
  <si>
    <t>El Valle Pest Control LLC</t>
  </si>
  <si>
    <t>EnGoPlanet Energy Solutions, LLC</t>
  </si>
  <si>
    <t>Fire-Dex</t>
  </si>
  <si>
    <t>General Truck Body Manufacturing Co.</t>
  </si>
  <si>
    <t>RJW Music USA Corp. dba Bosky Strings</t>
  </si>
  <si>
    <t>Romeo Music LLC</t>
  </si>
  <si>
    <t>Sea-Chord Group, Inc. dba Steinway Piano Gallery</t>
  </si>
  <si>
    <t>Shar Products Company dba Shar Music</t>
  </si>
  <si>
    <t>South Texas Music Mart, Inc.</t>
  </si>
  <si>
    <t>Strait Music Company</t>
  </si>
  <si>
    <t>Sweet Pipes LLC</t>
  </si>
  <si>
    <t>Tatum Music Company, Inc.</t>
  </si>
  <si>
    <t>Terra Nova Violins LLC</t>
  </si>
  <si>
    <t>The String and Horn Shop, Inc.</t>
  </si>
  <si>
    <t>Valmont Industries, Inc.</t>
  </si>
  <si>
    <t>Vio Strings Inc dba Katy Violin Shop</t>
  </si>
  <si>
    <t>VR Systems, Inc.</t>
  </si>
  <si>
    <t>365 Health and Fitness</t>
  </si>
  <si>
    <t>Bliss Products and Services</t>
  </si>
  <si>
    <t>Carolina Gym Supply</t>
  </si>
  <si>
    <t>Crown Trophy of Lewisville</t>
  </si>
  <si>
    <t>Discount Dance</t>
  </si>
  <si>
    <t>Discount Two-Way Radio Corp.</t>
  </si>
  <si>
    <t>Dugout Sports</t>
  </si>
  <si>
    <t>Edwards and Patterson Signs</t>
  </si>
  <si>
    <t>Fairfax and 5th</t>
  </si>
  <si>
    <t>Howies Athletic Tape</t>
  </si>
  <si>
    <t>Innovative Rehab Systems</t>
  </si>
  <si>
    <t>MECA SPORTSWEAR INC</t>
  </si>
  <si>
    <t>Perry Weather Consulting Inc.</t>
  </si>
  <si>
    <t>The Prehab Guys LLC</t>
  </si>
  <si>
    <t>The Soccer Wall Company</t>
  </si>
  <si>
    <t>TOTE UNLIMITED</t>
  </si>
  <si>
    <t>Varsity Spirit Fashions &amp; Supplies, LLC</t>
  </si>
  <si>
    <t>Yoga Ed.</t>
  </si>
  <si>
    <t>21-78-892A</t>
  </si>
  <si>
    <t>Mitchell1 (Mitchell Repair Info)</t>
  </si>
  <si>
    <t>Building &amp; Automotive Maintenance, Repair, Supplies &amp; Equipment</t>
  </si>
  <si>
    <t>2023-002</t>
  </si>
  <si>
    <t>21-08</t>
  </si>
  <si>
    <t>Palco Specialites</t>
  </si>
  <si>
    <t>Indoor Air Quality Equipment and Services</t>
  </si>
  <si>
    <t>Medical Equipment, Supplies, and Services</t>
  </si>
  <si>
    <t>5 L5E  LLC</t>
  </si>
  <si>
    <t>Auditorium, Stadium, Field Seating, Bleachers, and Installation Services Non-JOC</t>
  </si>
  <si>
    <t>A+ Technology and  Security Solutions Inc</t>
  </si>
  <si>
    <t>Adapting Leaders</t>
  </si>
  <si>
    <t>Airborne Athletics Inc</t>
  </si>
  <si>
    <t>All About Animals LLC</t>
  </si>
  <si>
    <t>AmpedUpLearning</t>
  </si>
  <si>
    <t>Angel Medical Supply</t>
  </si>
  <si>
    <t>Ark Infotech LLC</t>
  </si>
  <si>
    <t>Art Plus Artisans Consulting</t>
  </si>
  <si>
    <t>Avant Assessment</t>
  </si>
  <si>
    <t>Avela Inc</t>
  </si>
  <si>
    <t>Azavar Audit Solutions Inc</t>
  </si>
  <si>
    <t>BEPC Incorporated</t>
  </si>
  <si>
    <t>Blackmon Mooring of Texas LLC</t>
  </si>
  <si>
    <t>Blenderbox</t>
  </si>
  <si>
    <t>Borel Educational Consulting Services</t>
  </si>
  <si>
    <t>Bracane Company</t>
  </si>
  <si>
    <t>Cbs Dme &amp; Medical Supplies</t>
  </si>
  <si>
    <t>Centrix Energy Partners LLC</t>
  </si>
  <si>
    <t>Century Air conditioning Supply LLC</t>
  </si>
  <si>
    <t>CEV Multimedia LLC</t>
  </si>
  <si>
    <t>Chatam Group</t>
  </si>
  <si>
    <t>CityFront Innovations LLC</t>
  </si>
  <si>
    <t>Coenseo Education LLC</t>
  </si>
  <si>
    <t>Daystar Filters</t>
  </si>
  <si>
    <t>Auditorium, Stadium, Field Seating, Bleachers, and Installation Services JOC</t>
  </si>
  <si>
    <t>Devopar Consulting</t>
  </si>
  <si>
    <t>Digital Respons-Ability</t>
  </si>
  <si>
    <t>DLZP GROUP LLC</t>
  </si>
  <si>
    <t>DREAMBOX LEARNING INC</t>
  </si>
  <si>
    <t>E&amp;D Specialty Stands</t>
  </si>
  <si>
    <t>Educational Support Services</t>
  </si>
  <si>
    <t>Eedi Ltd</t>
  </si>
  <si>
    <t>Energia</t>
  </si>
  <si>
    <t>Enterprise Global Solution Inc</t>
  </si>
  <si>
    <t>EPS Operations LLC</t>
  </si>
  <si>
    <t>Ewing Irrigation Products Inc</t>
  </si>
  <si>
    <t>FireKing International</t>
  </si>
  <si>
    <t>Five Star Technology Solutions</t>
  </si>
  <si>
    <t>Fleming Electric Inc</t>
  </si>
  <si>
    <t>Frenalytics</t>
  </si>
  <si>
    <t>Goodheart Willcox Publisher</t>
  </si>
  <si>
    <t>Griesenbeck Architectural Products Inc</t>
  </si>
  <si>
    <t>GT Grandstands Inc.</t>
  </si>
  <si>
    <t>Harold Beck and  Sons Inc</t>
  </si>
  <si>
    <t>11/30/2026</t>
  </si>
  <si>
    <t>Health Advocates Network Inc</t>
  </si>
  <si>
    <t>HLH Design Build Inc</t>
  </si>
  <si>
    <t>Hughes Environmental</t>
  </si>
  <si>
    <t>IEPand Me</t>
  </si>
  <si>
    <t>J Waite Services  Inc</t>
  </si>
  <si>
    <t>Jaypro Sports</t>
  </si>
  <si>
    <t>JEM Woodworking LLC</t>
  </si>
  <si>
    <t>Kariba Systems Inc</t>
  </si>
  <si>
    <t>La Rocca Literacy LLC</t>
  </si>
  <si>
    <t>Lafayette Music Co Inc</t>
  </si>
  <si>
    <t>Laprea Education</t>
  </si>
  <si>
    <t>LEARNING ALLY INC</t>
  </si>
  <si>
    <t>Learning Farm LLC</t>
  </si>
  <si>
    <t>Legacy Electric</t>
  </si>
  <si>
    <t>Lerch Bates Inc</t>
  </si>
  <si>
    <t>Longview Lights LLC</t>
  </si>
  <si>
    <t>Marksmen General Contractors LLC</t>
  </si>
  <si>
    <t>MasterCraft Renovation Systems LLC.</t>
  </si>
  <si>
    <t>Math and  Science Cut Ups</t>
  </si>
  <si>
    <t>MEDwheels Inc</t>
  </si>
  <si>
    <t>MSB School Services LLC</t>
  </si>
  <si>
    <t>Mujo Learning Systems</t>
  </si>
  <si>
    <t>National Recreation Systems Inc.</t>
  </si>
  <si>
    <t>Natural Shield Technologies Inc</t>
  </si>
  <si>
    <t>NEDRP LLC</t>
  </si>
  <si>
    <t>NL Solutions</t>
  </si>
  <si>
    <t>NMNBCTNetwork</t>
  </si>
  <si>
    <t>Onward Learning</t>
  </si>
  <si>
    <t>Ori Learning</t>
  </si>
  <si>
    <t>OUTDOOR ALUMINUM INC.</t>
  </si>
  <si>
    <t>Pacific Star Corporation</t>
  </si>
  <si>
    <t>Pala Supply Company Inc</t>
  </si>
  <si>
    <t>Paragon Roofing</t>
  </si>
  <si>
    <t>Pencil Ladies LLC</t>
  </si>
  <si>
    <t>Playlearn USA Inc</t>
  </si>
  <si>
    <t>Preferred Business Solutions</t>
  </si>
  <si>
    <t>Project ARC PBC</t>
  </si>
  <si>
    <t>Protecall LLC</t>
  </si>
  <si>
    <t>PROTRAIN LLC</t>
  </si>
  <si>
    <t>Quality Assured Grant Consulting</t>
  </si>
  <si>
    <t>RAD Furniture LLC</t>
  </si>
  <si>
    <t>Rally Inc</t>
  </si>
  <si>
    <t>Randles &amp; Associates LLC</t>
  </si>
  <si>
    <t>RB Books and Media</t>
  </si>
  <si>
    <t>Ready2STEM LLC</t>
  </si>
  <si>
    <t>Really Great Reading Company LLC</t>
  </si>
  <si>
    <t>Robolink Inc</t>
  </si>
  <si>
    <t>RPM Staffing Professionals Inc</t>
  </si>
  <si>
    <t>SA Smart Solutions</t>
  </si>
  <si>
    <t>Safe Global Services</t>
  </si>
  <si>
    <t>Schlager Group Inc</t>
  </si>
  <si>
    <t>SchoolsPLP</t>
  </si>
  <si>
    <t>ScienceWear</t>
  </si>
  <si>
    <t>Siemens Industry Inc</t>
  </si>
  <si>
    <t>Southern Bleacher Company Inc.</t>
  </si>
  <si>
    <t>SPARK IT Services LLC</t>
  </si>
  <si>
    <t>SPECIALTY FLEET SALES LLC</t>
  </si>
  <si>
    <t>SVL Inc</t>
  </si>
  <si>
    <t>TCG  Advisory Services LLC</t>
  </si>
  <si>
    <t>Texas AirSystems LLC</t>
  </si>
  <si>
    <t>Texas Book Distribution LLC</t>
  </si>
  <si>
    <t>The Penworthy Company</t>
  </si>
  <si>
    <t>The Repair Depot LLC</t>
  </si>
  <si>
    <t>The School Planner Company</t>
  </si>
  <si>
    <t>The Teachers Teacher LLC</t>
  </si>
  <si>
    <t>The Translation Company Group LLC</t>
  </si>
  <si>
    <t>Troy and  Banks Inc</t>
  </si>
  <si>
    <t>TUNE IN</t>
  </si>
  <si>
    <t>TX-Star Speech Language Services</t>
  </si>
  <si>
    <t>UnTapped Genius</t>
  </si>
  <si>
    <t>US OXO LLC</t>
  </si>
  <si>
    <t>VM Cardio Vascular Inc</t>
  </si>
  <si>
    <t>Volvo &amp; Mack Trucks of Waco</t>
  </si>
  <si>
    <t>Voyage Medical Solutions</t>
  </si>
  <si>
    <t>West Mark</t>
  </si>
  <si>
    <t>Zoobean Inc</t>
  </si>
  <si>
    <t>95 Percent Group</t>
  </si>
  <si>
    <t>Age of Learning</t>
  </si>
  <si>
    <t>P00274</t>
  </si>
  <si>
    <t>BrainPOP LLC</t>
  </si>
  <si>
    <t>Audio, Video, Lighting</t>
  </si>
  <si>
    <t>P00278</t>
  </si>
  <si>
    <t>Crisis Prevention Institute Inc</t>
  </si>
  <si>
    <t>Fun &amp; Function LLC</t>
  </si>
  <si>
    <t>iT1 Source</t>
  </si>
  <si>
    <t>Readable English</t>
  </si>
  <si>
    <t>San Antonio Tropicals</t>
  </si>
  <si>
    <t>South Texas Trophies</t>
  </si>
  <si>
    <t>SummitK12</t>
  </si>
  <si>
    <t>The Twig Book Shop</t>
  </si>
  <si>
    <t>23/016MR-01</t>
  </si>
  <si>
    <t>23/014MR-01</t>
  </si>
  <si>
    <t>CPower</t>
  </si>
  <si>
    <t xml:space="preserve">Demand Response Services </t>
  </si>
  <si>
    <t>23/045MF-01</t>
  </si>
  <si>
    <t>Holder's Pest Solutions</t>
  </si>
  <si>
    <t>Pest Control Services</t>
  </si>
  <si>
    <t>24/003MR-01</t>
  </si>
  <si>
    <t>23/026KN-02</t>
  </si>
  <si>
    <t>Omega Furniture &amp; Design Solutions, LLC</t>
  </si>
  <si>
    <t>Rhino Pest Protection LLC</t>
  </si>
  <si>
    <t>24/003MR-02</t>
  </si>
  <si>
    <t>23/037TP-01</t>
  </si>
  <si>
    <t>WEX Bank (Exxon)</t>
  </si>
  <si>
    <t>23/005SG-01</t>
  </si>
  <si>
    <t>WEX Bank (Shell Fleet Solutions)</t>
  </si>
  <si>
    <t>23/005SG-02</t>
  </si>
  <si>
    <t>El Paso Body Shop (Octavio Soto dba El Paso Auto Sales and Body Shop)</t>
  </si>
  <si>
    <t>Applebee's Neighborhood Grill &amp; Bar (Lone Star Apple, LLC)</t>
  </si>
  <si>
    <t>23-7471</t>
  </si>
  <si>
    <t>Boss Tenders, Dogs &amp; Custard (Boss Restaurants LLC)</t>
  </si>
  <si>
    <t>Chick-fil-A (AJMartinez, LLC)</t>
  </si>
  <si>
    <t>21-7422</t>
  </si>
  <si>
    <t>Chiquis Grandma Cuisine (Movement USA GNT-VAL LLC)</t>
  </si>
  <si>
    <t>Diamond Catering</t>
  </si>
  <si>
    <t>HoneyBaked Ham of El Paso (IRBER Industries, INC.)</t>
  </si>
  <si>
    <t>KONA ICE SOUTHERN EL PASO (EPTX ENTERTAINMENT LLC)</t>
  </si>
  <si>
    <t>Nothingbundt Cakes</t>
  </si>
  <si>
    <t>Off the Grill</t>
  </si>
  <si>
    <t>Organiza Eventos (Marcela G. Pinon)</t>
  </si>
  <si>
    <t>Peter Piper Pizza (Pizza Properties, Inc.)</t>
  </si>
  <si>
    <t>Subway (Lonche, Inc)</t>
  </si>
  <si>
    <t>Super Chef, Inc</t>
  </si>
  <si>
    <t>Crowning Point LLC</t>
  </si>
  <si>
    <t>23-7470</t>
  </si>
  <si>
    <t>23-7469</t>
  </si>
  <si>
    <t>Phi-Tech LLC</t>
  </si>
  <si>
    <t>Santech, LLC</t>
  </si>
  <si>
    <t>23-7473</t>
  </si>
  <si>
    <t>Akshar Staffing (Akshar IT Solutions LLC)</t>
  </si>
  <si>
    <t>DatamanUSA, LLC</t>
  </si>
  <si>
    <t>Insight Global LLC</t>
  </si>
  <si>
    <t>InstantServe, LLC</t>
  </si>
  <si>
    <t>Loyal Source Government Services, LLC (Loyal Source Worldwide, Inc.)</t>
  </si>
  <si>
    <t>S4 Global Solutions LLC DBA Hospitality Services Group</t>
  </si>
  <si>
    <t>EI00291</t>
  </si>
  <si>
    <t>22-08</t>
  </si>
  <si>
    <t>23-07-860A</t>
  </si>
  <si>
    <t>Landry's Sound Design</t>
  </si>
  <si>
    <t>Cowtown Timing</t>
  </si>
  <si>
    <t>Instructional, CTE, Fine Arts</t>
  </si>
  <si>
    <t>22-08.01</t>
  </si>
  <si>
    <t>Playaway Products LLC</t>
  </si>
  <si>
    <t>23-77</t>
  </si>
  <si>
    <t>720-23</t>
  </si>
  <si>
    <t>1800 Radiator &amp; A/C #295</t>
  </si>
  <si>
    <t>Automotive Parts, Fluids, Equipment, Maintenance Services</t>
  </si>
  <si>
    <t>715-23</t>
  </si>
  <si>
    <t>A &amp; G Services</t>
  </si>
  <si>
    <t>Water Utility Meters &amp; Monitoring Systems</t>
  </si>
  <si>
    <t>717-23</t>
  </si>
  <si>
    <t>718-23</t>
  </si>
  <si>
    <t xml:space="preserve">Advance Auto Parts </t>
  </si>
  <si>
    <t>Electric Vehicle &amp; Other Charging Stations</t>
  </si>
  <si>
    <t>719-23</t>
  </si>
  <si>
    <t>Air-Tech Brazos Valley A/C Heating Service, INC.</t>
  </si>
  <si>
    <t>716-23</t>
  </si>
  <si>
    <t xml:space="preserve">Andy's Auto &amp; Bus Air, Inc. </t>
  </si>
  <si>
    <t>722-23</t>
  </si>
  <si>
    <t>ARI Phoenix, Inc.</t>
  </si>
  <si>
    <t>Auto Z Repairs LLC</t>
  </si>
  <si>
    <t>AutoZone Parts, Inc.</t>
  </si>
  <si>
    <t>AV Water Technologies, Inc.</t>
  </si>
  <si>
    <t>A-Z Bus Texas LLC</t>
  </si>
  <si>
    <t>Baker Distributing Company: Scientific Divison</t>
  </si>
  <si>
    <t>BC Solutions LLC / Building Controls &amp; Solutions (BCS)</t>
  </si>
  <si>
    <t>BG Products-Lubrication Specialists, Inc.</t>
  </si>
  <si>
    <t>Bond Equipment Company</t>
  </si>
  <si>
    <t>Medium and Heavy-Duty Trucks, Parts, and Maintenance Repair Services</t>
  </si>
  <si>
    <t>723-23</t>
  </si>
  <si>
    <t>BRINC Drones Inc.</t>
  </si>
  <si>
    <t>Buck's Wheel and Equipment Corp</t>
  </si>
  <si>
    <t>Vehicles, Police Motorcycles, Parts, and Maintenance Repair Services</t>
  </si>
  <si>
    <t>724-23</t>
  </si>
  <si>
    <t>Cameron Country Dodge</t>
  </si>
  <si>
    <t xml:space="preserve">Carlisle Auto Air </t>
  </si>
  <si>
    <t>CD Starter Service, LLC</t>
  </si>
  <si>
    <t>Center Stone Services</t>
  </si>
  <si>
    <t>Chalk's Truck Parts, Inc.</t>
  </si>
  <si>
    <t>Clean Ayr</t>
  </si>
  <si>
    <t>Colliers Engineering &amp; Design, Inc.</t>
  </si>
  <si>
    <t>721-23</t>
  </si>
  <si>
    <t>Control Technologies, Inc.</t>
  </si>
  <si>
    <t>Ferrara's Heating and Air Conditioning</t>
  </si>
  <si>
    <t>Fissco Supply</t>
  </si>
  <si>
    <t>G7 Air</t>
  </si>
  <si>
    <t>Graham International, Inc</t>
  </si>
  <si>
    <t>Granite Defense &amp; Technologies, LLC</t>
  </si>
  <si>
    <t>GRAPEVINE DCJ, LLC</t>
  </si>
  <si>
    <t>Gulf Mechanical Solutions, LLC</t>
  </si>
  <si>
    <t>Gunn Buick, GMC Ltd</t>
  </si>
  <si>
    <t>Hamilton Electric Works, Inc.</t>
  </si>
  <si>
    <t>Heat Transfer Solutions</t>
  </si>
  <si>
    <t>Hunton Distribution</t>
  </si>
  <si>
    <t>Hunton Trane</t>
  </si>
  <si>
    <t>HydroPro Solutions</t>
  </si>
  <si>
    <t>ICS Energy Management Service, LLC</t>
  </si>
  <si>
    <t>INSCO Distributing Inc</t>
  </si>
  <si>
    <t>Interstate Batteries</t>
  </si>
  <si>
    <t>iZone</t>
  </si>
  <si>
    <t>Jasper Engines &amp; Transmissions</t>
  </si>
  <si>
    <t>Jones Enterprises</t>
  </si>
  <si>
    <t>M&amp;D Distributors</t>
  </si>
  <si>
    <t>McMillan James Equipment Company, L.P.</t>
  </si>
  <si>
    <t>Midwest Bus Parts, Inc.</t>
  </si>
  <si>
    <t>MK2 Service and Solutions</t>
  </si>
  <si>
    <t>Model 1 Commercial Vehicles</t>
  </si>
  <si>
    <t xml:space="preserve">NAPA Auto Parts </t>
  </si>
  <si>
    <t>Perry Mechanical Systems, LLC</t>
  </si>
  <si>
    <t>RDI Mechanical, Inc.</t>
  </si>
  <si>
    <t>Robert Madden Ind. - Austin</t>
  </si>
  <si>
    <t>Rockdale Country Ford</t>
  </si>
  <si>
    <t>Rush Truck Centers of Texas, L.P.</t>
  </si>
  <si>
    <t>Safety-Kleen Systems, Inc.</t>
  </si>
  <si>
    <t>Sam Pack's Five Star Chevrolet</t>
  </si>
  <si>
    <t>Schaeffer Manufacturing Company</t>
  </si>
  <si>
    <t>Sewell Family of Companies</t>
  </si>
  <si>
    <t>SI Mechanical LLC</t>
  </si>
  <si>
    <t>Sign Champ Inc.</t>
  </si>
  <si>
    <t>Silsbee Ford, Inc.</t>
  </si>
  <si>
    <t>Skydio, Inc.</t>
  </si>
  <si>
    <t>Slate Group</t>
  </si>
  <si>
    <t>South Texas Truck Centers</t>
  </si>
  <si>
    <t>Southwest CDJR, LLC</t>
  </si>
  <si>
    <t>Southwest Equipment Company</t>
  </si>
  <si>
    <t>Southwest International Trucks, Inc.</t>
  </si>
  <si>
    <t>Spring Klein Auto and Truck</t>
  </si>
  <si>
    <t>TDIndustries, Inc</t>
  </si>
  <si>
    <t>Tech Sales LTD</t>
  </si>
  <si>
    <t>Terralogic Document Systems Inc (formerly Professional Document Systems Inc)</t>
  </si>
  <si>
    <t>Texas Enterprises, Inc.</t>
  </si>
  <si>
    <t>Thomas Printworks Inc</t>
  </si>
  <si>
    <t>Tower Engineering Inc.</t>
  </si>
  <si>
    <t>True Upside Consulting</t>
  </si>
  <si>
    <t>United Mechanical</t>
  </si>
  <si>
    <t xml:space="preserve">USA RIMSA LLC </t>
  </si>
  <si>
    <t>Volvo &amp; Mack Trucks of Waco (VED Heritage)</t>
  </si>
  <si>
    <t>Willbanks &amp; Associates, Inc.</t>
  </si>
  <si>
    <t>XL Parts, LLC</t>
  </si>
  <si>
    <t>Zenner USA, Inc.</t>
  </si>
  <si>
    <t>Lincoln Electric Co.</t>
  </si>
  <si>
    <t>23-11-05</t>
  </si>
  <si>
    <t>EPCNT Prosper ISD</t>
  </si>
  <si>
    <t>CTE Supplies, Instructional</t>
  </si>
  <si>
    <t>Norton Metals (JMS Russel Metals)</t>
  </si>
  <si>
    <t>Parks Coffee</t>
  </si>
  <si>
    <t>Coffee Service</t>
  </si>
  <si>
    <t>2020-565</t>
  </si>
  <si>
    <t>Grizzly Industrial</t>
  </si>
  <si>
    <t>1072-23</t>
  </si>
  <si>
    <t>Instrurctional Supplies</t>
  </si>
  <si>
    <t>Chrome Heating and Air Conditioning</t>
  </si>
  <si>
    <t>23-26-914A</t>
  </si>
  <si>
    <t>Ferguson Enterprises</t>
  </si>
  <si>
    <t>Charlie Riggs</t>
  </si>
  <si>
    <t>972-786-4698</t>
  </si>
  <si>
    <t>Waterguy3286@yahoo.com </t>
  </si>
  <si>
    <t>Student Bus Ridership Tracking Software</t>
  </si>
  <si>
    <t>21-49-926</t>
  </si>
  <si>
    <t>Liberty Source LLC</t>
  </si>
  <si>
    <t>24-7477</t>
  </si>
  <si>
    <t>24-7474</t>
  </si>
  <si>
    <t>24-7475</t>
  </si>
  <si>
    <t>24-7480</t>
  </si>
  <si>
    <t>Brandability</t>
  </si>
  <si>
    <t>AVX (D.W. Collins Inc)</t>
  </si>
  <si>
    <t>1-800 Radiator &amp; A/C of El Paso (JJ RADZ, LLC); (Radiator Fans Unlimited LLC)</t>
  </si>
  <si>
    <t>Border International Trucks (RJ Border International) (RJ Border International, LP)</t>
  </si>
  <si>
    <t>Empire Dent &amp; Body (Automobile Reconditioning Services of Texas, Inc.)</t>
  </si>
  <si>
    <t>Factory Motor Parts (Elliott Auto Supply Co., Inc.)</t>
  </si>
  <si>
    <t>Goodyear Commercial Tire &amp; Service Center (Goodyear Tire &amp; Rubber Company)</t>
  </si>
  <si>
    <t>Midas (Border Services Group) (Midas Auto Repair; Border Services Group, LLC)</t>
  </si>
  <si>
    <t>Sergio Lewis Body Shop (Lewis Body Shop, Inc.)</t>
  </si>
  <si>
    <t>The Eastside Collision 2 Corp</t>
  </si>
  <si>
    <t>4D Works LLC / Mike Desparrois Consulting</t>
  </si>
  <si>
    <t>4QM Teaching</t>
  </si>
  <si>
    <t>Ballard &amp; Tighe, Publishers (Educational IDEAS, Inc)</t>
  </si>
  <si>
    <t>BattleQuestions.com (Donna McAlonen)</t>
  </si>
  <si>
    <t>BlueWonder Creative</t>
  </si>
  <si>
    <t>BookNook Inc.</t>
  </si>
  <si>
    <t>Braintrust Tutors</t>
  </si>
  <si>
    <t>C/Q International, LLC (Marisa Quintanilla)</t>
  </si>
  <si>
    <t>Care Behavioral Health, LLC</t>
  </si>
  <si>
    <t>Constructive Playthings (U.S. Toy Company, Inc.)</t>
  </si>
  <si>
    <t>Crabtree Coaching Collaborative (Alissa Crabtree)</t>
  </si>
  <si>
    <t>Creative Mathematics (Kimberly Sutton)</t>
  </si>
  <si>
    <t>Dallas Ecological Foundation (Outdoors Tomorrow Foundation)</t>
  </si>
  <si>
    <t>Educational Research Institute (ERI Funding Group, Inc.)</t>
  </si>
  <si>
    <t>Emily Iland Inc</t>
  </si>
  <si>
    <t>EPS Operations, LLC (EEP-EPS Holdings, LLC)</t>
  </si>
  <si>
    <t>Expedited Reports (Alexis Arceo)</t>
  </si>
  <si>
    <t>Filo Edtech (Filo Edtech Inc.)</t>
  </si>
  <si>
    <t>Forethought Essentials LLC (Kimberly Harmon Welch)</t>
  </si>
  <si>
    <t>Frenalytics (Think Group Holdings, Inc.)</t>
  </si>
  <si>
    <t>Garro Behavior Consulting (Joan Marie Rickerl Garro)</t>
  </si>
  <si>
    <t>getpoms.com (Michele Summerall)</t>
  </si>
  <si>
    <t>Gumdrop Books (Central Programs Inc.)</t>
  </si>
  <si>
    <t>Happy and Fun Lifestyle LLC (Lisa Caprelli, Children's Author, Speaker) (Lisa Caprelli Solomon)</t>
  </si>
  <si>
    <t>HMH-NWEA (NWEA, a division of Houghton Mifflin Harcourt Publishing Company)</t>
  </si>
  <si>
    <t>IEP Curriculum and Consulting, LLC (Michael P Soria)</t>
  </si>
  <si>
    <t>ILO Group LLC</t>
  </si>
  <si>
    <t>Instructional Empowerment, Inc. (Learning Services International and The Marzano Evaluation Center)</t>
  </si>
  <si>
    <t>Josh Shipp Productions, LLC (Top Youth Speakers)</t>
  </si>
  <si>
    <t>JROTC Dog Tags, Inc</t>
  </si>
  <si>
    <t>Kajitani Education (Alex Kajitani)</t>
  </si>
  <si>
    <t>Lakeshore Learning Materials, LLC (Lakeshore Parent, LLC)</t>
  </si>
  <si>
    <t>Learner's Edge Consulting (Tara M. Brown)</t>
  </si>
  <si>
    <t>Learning Farm, LLC</t>
  </si>
  <si>
    <t>Loom Consulting</t>
  </si>
  <si>
    <t>Loving Guidance LLC (Conscious Discipline Holdings, LLC)</t>
  </si>
  <si>
    <t>Mamba GaGa, LLC</t>
  </si>
  <si>
    <t>Math &amp; Science Cut Ups (Integral Mathematics, Inc.)</t>
  </si>
  <si>
    <t>Nextec Inc.</t>
  </si>
  <si>
    <t>Onofre &amp; Associates INC.</t>
  </si>
  <si>
    <t>Platinum Consulting Services</t>
  </si>
  <si>
    <t>Playlearn USA Inc.</t>
  </si>
  <si>
    <t>QEP Professional Books (QEP, Inc.)</t>
  </si>
  <si>
    <t>Rainbow Book Company (Rainbow Books, Inc. dba Rainbow Book Company of Illinois)</t>
  </si>
  <si>
    <t>Richards Lindsay &amp; Martin, LLP</t>
  </si>
  <si>
    <t>Russell's Educational Consulting (Hazel Russell)</t>
  </si>
  <si>
    <t>Sandviks HOP, Inc. (Hooked on Phonics)</t>
  </si>
  <si>
    <t>Summit K12 Holdings, Inc</t>
  </si>
  <si>
    <t>TCASE Services by Design (TCASE Services, Inc.)</t>
  </si>
  <si>
    <t>Threads of Love LLC</t>
  </si>
  <si>
    <t>Tutorfly (Tutorfly Holdings Inc.)</t>
  </si>
  <si>
    <t>Uworld, LLC</t>
  </si>
  <si>
    <t>XanEdu Publishing, Inc.</t>
  </si>
  <si>
    <t>Xello Inc.</t>
  </si>
  <si>
    <t>Ztastic Solutions, LLC</t>
  </si>
  <si>
    <t>Alboum Translation Services (Alboum &amp; Associates LLC)</t>
  </si>
  <si>
    <t>Candor Consulting and Diagnostics, LLC</t>
  </si>
  <si>
    <t>Delta-T Group Texas, Inc.</t>
  </si>
  <si>
    <t>Epic Special Education Staffing (TherapyTravelers LLC &amp; 3Chords Inc)</t>
  </si>
  <si>
    <t>GHR Education (General Healthcare Resources, LLC)</t>
  </si>
  <si>
    <t>HealthPRO Pediatrics, LLC</t>
  </si>
  <si>
    <t>Karina Hernandez, LPC-A (Karina Hernandez Counseling &amp; Consulting Services PLLC)</t>
  </si>
  <si>
    <t>New Story IDS LLC</t>
  </si>
  <si>
    <t>Oasis Mental Health Applications Corp</t>
  </si>
  <si>
    <t>Personal Growth and Healing Center, Inc (Maria Paez-Rios)</t>
  </si>
  <si>
    <t>PresenceLearning</t>
  </si>
  <si>
    <t>Serene Life Family Counseling (Sylvia Herrera)</t>
  </si>
  <si>
    <t>Talkspace Provider Network PA</t>
  </si>
  <si>
    <t>TX-STAR Speech Language Services, Corp.</t>
  </si>
  <si>
    <t>Spectrum Technologies (Spectrum Imaging Technologies Inc.)</t>
  </si>
  <si>
    <t>WINSTON WATER COOLER (Winston Water Cooler of Las Cruces, LTD)</t>
  </si>
  <si>
    <t>Winsupply El Paso TX (Winsupply El Paso TX Co.)</t>
  </si>
  <si>
    <t>Winsupply S El Paso TX Co.</t>
  </si>
  <si>
    <t>Texas Custom Embroidery (Hector Medina)</t>
  </si>
  <si>
    <t>Abre.io</t>
  </si>
  <si>
    <t>Automation Arts</t>
  </si>
  <si>
    <t>Cibus Brokerage (Michael &amp; Lourdes Company LLC) (Nerdy Cat Technology)</t>
  </si>
  <si>
    <t>Curipod AS</t>
  </si>
  <si>
    <t>Embark Corporation</t>
  </si>
  <si>
    <t>ERP Analysts, Inc.</t>
  </si>
  <si>
    <t>ESEI (Electro Systems Engineers, Inc.)</t>
  </si>
  <si>
    <t>Gamwell Technologies Inc</t>
  </si>
  <si>
    <t>Hello World CS (HW Tech Studio, Inc)</t>
  </si>
  <si>
    <t>Infrastructure R&amp;D</t>
  </si>
  <si>
    <t>Masser Technologies (The Masser Group Inc.)</t>
  </si>
  <si>
    <t>MobyMax (MobyMax Education, LLC)</t>
  </si>
  <si>
    <t>Mood Texas (Muzicom Inc)</t>
  </si>
  <si>
    <t>Mountain Vector Energy</t>
  </si>
  <si>
    <t>New Tech Solutions, Inc.</t>
  </si>
  <si>
    <t>Precision Solutions, LLC</t>
  </si>
  <si>
    <t>Reflection Sciences, Inc.</t>
  </si>
  <si>
    <t>Softdocs SC LLC</t>
  </si>
  <si>
    <t>Tuatara Consulting Inc.</t>
  </si>
  <si>
    <t>Utility Solutions Partners LLC</t>
  </si>
  <si>
    <t>Yoongli LLC</t>
  </si>
  <si>
    <t>04-27</t>
  </si>
  <si>
    <t>04-28</t>
  </si>
  <si>
    <t>Walmart Business</t>
  </si>
  <si>
    <t>Retail and Wholesale Merchandise Solutions and Services</t>
  </si>
  <si>
    <t>15-02</t>
  </si>
  <si>
    <t>Tremco Roofing/WTI</t>
  </si>
  <si>
    <t>10/14/2029</t>
  </si>
  <si>
    <t>Cyber Security Solutions and Associated Products &amp; Services (TD SYNNEX)</t>
  </si>
  <si>
    <t>The Public Group</t>
  </si>
  <si>
    <t>Online Auction Services</t>
  </si>
  <si>
    <t>161468</t>
  </si>
  <si>
    <t>Fellowes</t>
  </si>
  <si>
    <t>Irwin Seating</t>
  </si>
  <si>
    <t>Motion</t>
  </si>
  <si>
    <t>12/20/2030</t>
  </si>
  <si>
    <t>BradyPLUS</t>
  </si>
  <si>
    <t>Ferguson</t>
  </si>
  <si>
    <t>Lion National Corp</t>
  </si>
  <si>
    <t>Skyline Design Glass</t>
  </si>
  <si>
    <t>06/14/2025</t>
  </si>
  <si>
    <t>T2 Systems, A Verra Mobility Company</t>
  </si>
  <si>
    <t>Cardinal Tracking</t>
  </si>
  <si>
    <t>CW18866</t>
  </si>
  <si>
    <t>07/27/2026</t>
  </si>
  <si>
    <t>REPAY</t>
  </si>
  <si>
    <t>Automated Payable Solutions</t>
  </si>
  <si>
    <t>R230103</t>
  </si>
  <si>
    <t>Ramp</t>
  </si>
  <si>
    <t>R230102</t>
  </si>
  <si>
    <t>R230101</t>
  </si>
  <si>
    <t>2023003491</t>
  </si>
  <si>
    <t>Job Ordering Contracting</t>
  </si>
  <si>
    <t>04-29</t>
  </si>
  <si>
    <t>IT Storage, IT Security and Managed Services</t>
  </si>
  <si>
    <t>01-167</t>
  </si>
  <si>
    <t>Four Inc.</t>
  </si>
  <si>
    <t>01-166</t>
  </si>
  <si>
    <t>CW19188</t>
  </si>
  <si>
    <t>09/21/2026</t>
  </si>
  <si>
    <t>Automotive Parts &amp; Accessories for Light, Medium and Heavy Duty Vehicles and Related Products &amp; Services</t>
  </si>
  <si>
    <t>R-LD-23013-01</t>
  </si>
  <si>
    <t>10/31/2028</t>
  </si>
  <si>
    <t>Kitchen and Serving Line Equipment, Smallware, Parts, and design and/or Installation</t>
  </si>
  <si>
    <t>23FS4</t>
  </si>
  <si>
    <t>Chesapeake Marine, LLC</t>
  </si>
  <si>
    <t>Marine Equipment and Supplies</t>
  </si>
  <si>
    <t>R230601</t>
  </si>
  <si>
    <t>West Marine Pro</t>
  </si>
  <si>
    <t>R230602</t>
  </si>
  <si>
    <t>Grounds Maintenance Equipment, Parts, Accessories, Supplies, Related Services and Equipment</t>
  </si>
  <si>
    <t>2023261</t>
  </si>
  <si>
    <t>03/31/2029</t>
  </si>
  <si>
    <t>Citadel Sciences</t>
  </si>
  <si>
    <t>Occupational Safety &amp; Health Compliance</t>
  </si>
  <si>
    <t>R230501</t>
  </si>
  <si>
    <t>Protecall</t>
  </si>
  <si>
    <t>R230502</t>
  </si>
  <si>
    <t>Safety Management Group</t>
  </si>
  <si>
    <t>R230503</t>
  </si>
  <si>
    <t>Educational School Supplies, Instructional Solutions, and Related Products</t>
  </si>
  <si>
    <t>R230302</t>
  </si>
  <si>
    <t>R230304</t>
  </si>
  <si>
    <t>R230301</t>
  </si>
  <si>
    <t>R230305</t>
  </si>
  <si>
    <t>R230303</t>
  </si>
  <si>
    <t>Roofing Products, Services, and Job-Order-Contracting Services</t>
  </si>
  <si>
    <t>R230404</t>
  </si>
  <si>
    <t>R230401</t>
  </si>
  <si>
    <t>R230402</t>
  </si>
  <si>
    <t>R230403</t>
  </si>
  <si>
    <t>Johnson-Lancaster</t>
  </si>
  <si>
    <t>Groundskeeping Materials – Fertilizer, Pesticide, Herbicide, Grass Seed and Related Items</t>
  </si>
  <si>
    <t>RH-23-037</t>
  </si>
  <si>
    <t>Ride1Up</t>
  </si>
  <si>
    <t>eBike Purchase Program</t>
  </si>
  <si>
    <t>2023003918</t>
  </si>
  <si>
    <t>11/01/2029</t>
  </si>
  <si>
    <t>Velopower</t>
  </si>
  <si>
    <t>2023003916</t>
  </si>
  <si>
    <t>Lectric e-Bikes</t>
  </si>
  <si>
    <t>2023003915</t>
  </si>
  <si>
    <t>Dirwin</t>
  </si>
  <si>
    <t>2023003917</t>
  </si>
  <si>
    <t>01-170</t>
  </si>
  <si>
    <t>01-169</t>
  </si>
  <si>
    <t>01-171</t>
  </si>
  <si>
    <t>11-79</t>
  </si>
  <si>
    <t>D&amp;H Distributing</t>
  </si>
  <si>
    <t>01-168</t>
  </si>
  <si>
    <t>02-150</t>
  </si>
  <si>
    <t>Job Order Contracting Services in the State of Michigan</t>
  </si>
  <si>
    <t>RH-23-034</t>
  </si>
  <si>
    <t>8/A Builders LLC</t>
  </si>
  <si>
    <t>01/31/2027</t>
  </si>
  <si>
    <t>Floor Covering, Supplies, and Services (JOC)</t>
  </si>
  <si>
    <t>Civilian-Use Drone Goods and Services (Non-Military)</t>
  </si>
  <si>
    <t>Aero Systems West</t>
  </si>
  <si>
    <t>AeroSync Solutions LLC</t>
  </si>
  <si>
    <t>AISYS ConsultingLLC</t>
  </si>
  <si>
    <t>Uniforms and Promotional Attire, Accessories, and Services</t>
  </si>
  <si>
    <t>Already Gear Inc</t>
  </si>
  <si>
    <t>Ameresco Inc.</t>
  </si>
  <si>
    <t>Anatomy Warehouse</t>
  </si>
  <si>
    <t>Anchorage Medical Equipment &amp; Supplies</t>
  </si>
  <si>
    <t>Associated Food Equipment and Supplies Co</t>
  </si>
  <si>
    <t>BCS INC</t>
  </si>
  <si>
    <t>Energy and Water Efficiency Goods and Services Non-JOC</t>
  </si>
  <si>
    <t>BIS Digital Business Information Systems</t>
  </si>
  <si>
    <t>Bluewater CAS</t>
  </si>
  <si>
    <t>BookPal LLC</t>
  </si>
  <si>
    <t>BOXX Modular Inc.</t>
  </si>
  <si>
    <t>Brewer Educational Resources Inc</t>
  </si>
  <si>
    <t>Brewer-Garrett Company</t>
  </si>
  <si>
    <t>Building Optimization Technologies LLC</t>
  </si>
  <si>
    <t>Built by Grid LLC</t>
  </si>
  <si>
    <t>Champion Awards Inc.</t>
  </si>
  <si>
    <t>CHASTANG ENTERPRISES HOUSTON LLC</t>
  </si>
  <si>
    <t>Cherry Lake Publishing and  Sleeping Bear Press</t>
  </si>
  <si>
    <t>CompuScholar Inc</t>
  </si>
  <si>
    <t>Control Concepts of Ohio LLC.</t>
  </si>
  <si>
    <t>CVAL Innovations LLC</t>
  </si>
  <si>
    <t>Diaz Floors &amp; Interiors Inc.</t>
  </si>
  <si>
    <t>Doggett Freightliner of South Texas LLC</t>
  </si>
  <si>
    <t xml:space="preserve">Douglas Equipment </t>
  </si>
  <si>
    <t>Energy Solutions Professionals LLC</t>
  </si>
  <si>
    <t>Engineered Floors LLC</t>
  </si>
  <si>
    <t>ESESIS Environmental Partners Corp</t>
  </si>
  <si>
    <t>Essential Industries Inc</t>
  </si>
  <si>
    <t>Eurotrend Furniture LLC</t>
  </si>
  <si>
    <t>Everest Trading Corp</t>
  </si>
  <si>
    <t>Fitz Associates LLC</t>
  </si>
  <si>
    <t>Focus Camera</t>
  </si>
  <si>
    <t>Forde-Ferrier LLC</t>
  </si>
  <si>
    <t>Frog Publications Inc</t>
  </si>
  <si>
    <t>Fyre Marketing LLC</t>
  </si>
  <si>
    <t>GBS Group Inc.</t>
  </si>
  <si>
    <t>Genially LLC</t>
  </si>
  <si>
    <t>getpoms.com</t>
  </si>
  <si>
    <t>Grizzly Industrial Inc</t>
  </si>
  <si>
    <t>GT DISTRIBUTORS INC</t>
  </si>
  <si>
    <t>Heggerty</t>
  </si>
  <si>
    <t>Heller LLC</t>
  </si>
  <si>
    <t>Henricksen TN LLC</t>
  </si>
  <si>
    <t>Himmels Architectural Door and  Hardw</t>
  </si>
  <si>
    <t>i2i Technologies</t>
  </si>
  <si>
    <t>ICS Energy Management Service LLC</t>
  </si>
  <si>
    <t>Ideal Impact Inc.</t>
  </si>
  <si>
    <t>Infiniti Communications Technologies Inc</t>
  </si>
  <si>
    <t>Infinity Martial Arts &amp; Fitness LLC</t>
  </si>
  <si>
    <t>Infinity Sound</t>
  </si>
  <si>
    <t>Insignia Software Corporation</t>
  </si>
  <si>
    <t>IRIS Connect</t>
  </si>
  <si>
    <t>Johnnie Max</t>
  </si>
  <si>
    <t>Keystone Books and  Media</t>
  </si>
  <si>
    <t>KFI Furniture LLC</t>
  </si>
  <si>
    <t>Lab Resources Inc</t>
  </si>
  <si>
    <t>Lantek Audio Video and Communications</t>
  </si>
  <si>
    <t>Level 42 Sports</t>
  </si>
  <si>
    <t>LibraryPass Inc</t>
  </si>
  <si>
    <t>Linhdor Inc</t>
  </si>
  <si>
    <t>Longhorn Locker Co LLC</t>
  </si>
  <si>
    <t>Made by Design Tyler</t>
  </si>
  <si>
    <t>Mid Atlantic Crane and  Equipment Co</t>
  </si>
  <si>
    <t>Midway Restaurant Supply</t>
  </si>
  <si>
    <t>MindRise Learning LLC</t>
  </si>
  <si>
    <t>Mobile Modular Management Corp</t>
  </si>
  <si>
    <t>Mohawk Carpet Distribution LLC</t>
  </si>
  <si>
    <t>Moix Carpets &amp; Fans Inc</t>
  </si>
  <si>
    <t>Montgomery Electronics &amp; Communications Services LLC</t>
  </si>
  <si>
    <t>Murti LLC</t>
  </si>
  <si>
    <t>New Tech Solutions Inc</t>
  </si>
  <si>
    <t>Nightingale Intelligent Systems Inc</t>
  </si>
  <si>
    <t>NO EGO INC</t>
  </si>
  <si>
    <t>Nu-Genesis Tech Solutions</t>
  </si>
  <si>
    <t>OneSeventeen Media</t>
  </si>
  <si>
    <t>Outdoorsiness</t>
  </si>
  <si>
    <t>Positive Promotions Inc</t>
  </si>
  <si>
    <t>Power Scoop Utility LLC</t>
  </si>
  <si>
    <t>Purpose Built Drone &amp; Robotic LLC</t>
  </si>
  <si>
    <t>Ram Rod Utilities LLC</t>
  </si>
  <si>
    <t>Reliance Refrigeration and Restaurant Supply LLC</t>
  </si>
  <si>
    <t>REMS Rolling Equipment Management Services LLC</t>
  </si>
  <si>
    <t>Riddell All American Sports</t>
  </si>
  <si>
    <t>RZ Communications Laredo</t>
  </si>
  <si>
    <t>Sargent Welch VWR International LLC</t>
  </si>
  <si>
    <t>Schneider Electric Schneider Electric Buildings Americas Inc</t>
  </si>
  <si>
    <t>Scientific Sales Inc</t>
  </si>
  <si>
    <t>Scrubs 'n Style LLC</t>
  </si>
  <si>
    <t>Seacoast Uniforms</t>
  </si>
  <si>
    <t>Signature Solar LLC</t>
  </si>
  <si>
    <t>SMART VISION BUILDING MATERIALS TRADING LLC</t>
  </si>
  <si>
    <t>Stanbury Uniforms LLC</t>
  </si>
  <si>
    <t>Standard Textile Co. Inc</t>
  </si>
  <si>
    <t>Storage Equipment Co. Inc.</t>
  </si>
  <si>
    <t>Sydaptic Inc</t>
  </si>
  <si>
    <t>TAG Communications L.P.</t>
  </si>
  <si>
    <t>Tate Computer Systems Inc</t>
  </si>
  <si>
    <t>Texoma Xtreme Roofing and Costruction LLC</t>
  </si>
  <si>
    <t>The Awareness and Compassion Project</t>
  </si>
  <si>
    <t>The Barnyard Tees</t>
  </si>
  <si>
    <t>TopTalent Learning LLC</t>
  </si>
  <si>
    <t>TOTE UNLIMITED HAPPY FEET BOOTS</t>
  </si>
  <si>
    <t>Trails Country Security</t>
  </si>
  <si>
    <t>Trifecta Integrations LLC</t>
  </si>
  <si>
    <t>TSN Visual Communication Solutions LLC</t>
  </si>
  <si>
    <t>Visionality DESIGNS THAT COMPUTE</t>
  </si>
  <si>
    <t>Ward's MediaTech Inc</t>
  </si>
  <si>
    <t>Wards Science VWR International LLC</t>
  </si>
  <si>
    <t>WB Hunt Co Inc</t>
  </si>
  <si>
    <t>Zaner Bloser Inc</t>
  </si>
  <si>
    <t>Smart Group Systems (Beepsmart Communications)</t>
  </si>
  <si>
    <t>HP Technology Products and Services, Printers, Ink &amp; Toners</t>
  </si>
  <si>
    <t>DIR-TSO-4159</t>
  </si>
  <si>
    <t>TX DIR</t>
  </si>
  <si>
    <t>Software Products and Services (SaaS)</t>
  </si>
  <si>
    <t>DIR-TSO-4383</t>
  </si>
  <si>
    <t>Technology Based Recording and Conferencing Products and Related Services</t>
  </si>
  <si>
    <t>DIR-CPO-5077</t>
  </si>
  <si>
    <t>IT Hardware Peripherals, Components, and Related Services</t>
  </si>
  <si>
    <t>DIR-CPO-5096</t>
  </si>
  <si>
    <t>7/31/20227</t>
  </si>
  <si>
    <t>19-022S</t>
  </si>
  <si>
    <t>EPCNT SCUC ISD</t>
  </si>
  <si>
    <t>Hood Boss</t>
  </si>
  <si>
    <t>Maintenance, Operations, Parts, Supplies and Equipment and services</t>
  </si>
  <si>
    <t>22-019S</t>
  </si>
  <si>
    <t>CTPA SCUS ISD</t>
  </si>
  <si>
    <t>Avalon Motor Coaches</t>
  </si>
  <si>
    <t>info@gowynne.com</t>
  </si>
  <si>
    <t>A2Z Limos 4U Inc</t>
  </si>
  <si>
    <t>23-24-03</t>
  </si>
  <si>
    <t>Educational Training, Development and Enrichment</t>
  </si>
  <si>
    <t>Ashlock Consulting, Inc.</t>
  </si>
  <si>
    <t>Associates for Educational Success</t>
  </si>
  <si>
    <t>B&amp;C Constructors, LP</t>
  </si>
  <si>
    <t>Job Order Contracting Services TEXAS</t>
  </si>
  <si>
    <t>Branching Minds</t>
  </si>
  <si>
    <t>Employee Benefits Broker/Consultant Services</t>
  </si>
  <si>
    <t>Building Materials, Equipment, and Related Services</t>
  </si>
  <si>
    <t>BusPlanner USA Inc.</t>
  </si>
  <si>
    <t>Transportation Routing, Planning and Management Software</t>
  </si>
  <si>
    <t>CCS Facility Services</t>
  </si>
  <si>
    <t>Coyote School Furnishings</t>
  </si>
  <si>
    <t>Educators Depot, Inc.</t>
  </si>
  <si>
    <t>Empower Educational Consulting</t>
  </si>
  <si>
    <t>Engage! Learning, LLC., dba engage2learn Proposal</t>
  </si>
  <si>
    <t>Exemplary Educators</t>
  </si>
  <si>
    <t>HUB International Insurance Services Inc.</t>
  </si>
  <si>
    <t>Institute for Multi-Sensory Education</t>
  </si>
  <si>
    <t>Kamm Solutions</t>
  </si>
  <si>
    <t>Keys to Literacy</t>
  </si>
  <si>
    <t>Lindamood-Bell Learning Processes</t>
  </si>
  <si>
    <t>Meteor Education LLC</t>
  </si>
  <si>
    <t>Metro Fire Equipment</t>
  </si>
  <si>
    <t>Network Services Company dba Network Distribution</t>
  </si>
  <si>
    <t>Norcon Industries, Inc.</t>
  </si>
  <si>
    <t>Progressive Services, Inc. dba Progressive Roofing</t>
  </si>
  <si>
    <t>Ribbit Learning Company</t>
  </si>
  <si>
    <t>RS Commercial Construction, LLC</t>
  </si>
  <si>
    <t>Solution Tree</t>
  </si>
  <si>
    <t>Spalding Education International</t>
  </si>
  <si>
    <t>TF Harper &amp; Assoc LP</t>
  </si>
  <si>
    <t>The Achievement Network, Ltd.</t>
  </si>
  <si>
    <t>The Flippen Group - Capturing Kids' Hearts</t>
  </si>
  <si>
    <t>TNTP</t>
  </si>
  <si>
    <t>Vari Sales Corporation</t>
  </si>
  <si>
    <t>24-04PV-01</t>
  </si>
  <si>
    <t>24-04PV-02</t>
  </si>
  <si>
    <t>24-04PV-04</t>
  </si>
  <si>
    <t>24-04PV-05</t>
  </si>
  <si>
    <t>24-04PV-06</t>
  </si>
  <si>
    <t>24-06DP-01</t>
  </si>
  <si>
    <t>24-06DP-02</t>
  </si>
  <si>
    <t>23-16PV-03</t>
  </si>
  <si>
    <t>24-07PV-01</t>
  </si>
  <si>
    <t>24-04PV-07</t>
  </si>
  <si>
    <t>23-17PV-01</t>
  </si>
  <si>
    <t>23-17PV-02</t>
  </si>
  <si>
    <t>24-04PV-08</t>
  </si>
  <si>
    <t>24-06DP-03</t>
  </si>
  <si>
    <t>24-04PV-09</t>
  </si>
  <si>
    <t>23-16PV-05</t>
  </si>
  <si>
    <t>24-04PV-10</t>
  </si>
  <si>
    <t>23-16PV-06</t>
  </si>
  <si>
    <t>23-16PV-07</t>
  </si>
  <si>
    <t>24-04PV-12</t>
  </si>
  <si>
    <t>24-04PV-13</t>
  </si>
  <si>
    <t>24-04PV-14</t>
  </si>
  <si>
    <t>24-04PV-15</t>
  </si>
  <si>
    <t>24-06DP-04</t>
  </si>
  <si>
    <t>24-07PV-02</t>
  </si>
  <si>
    <t>24-05P-03</t>
  </si>
  <si>
    <t>24-04PV-17</t>
  </si>
  <si>
    <t>24-07PV-03</t>
  </si>
  <si>
    <t>24-04PV-18</t>
  </si>
  <si>
    <t>24-04PV-19</t>
  </si>
  <si>
    <t>23-16PV-09</t>
  </si>
  <si>
    <t>24-04PV-20</t>
  </si>
  <si>
    <t>24-04PV-21</t>
  </si>
  <si>
    <t>23-16PV-10</t>
  </si>
  <si>
    <t>24-04PV-22</t>
  </si>
  <si>
    <t>23-16PV-11</t>
  </si>
  <si>
    <t>24-04PV-23</t>
  </si>
  <si>
    <t>24-02NAU-02</t>
  </si>
  <si>
    <t>24-04PV-25</t>
  </si>
  <si>
    <t>24-06DP-05</t>
  </si>
  <si>
    <t>24-04PV-26</t>
  </si>
  <si>
    <t>24-04PV-27</t>
  </si>
  <si>
    <t>23-16PV-12</t>
  </si>
  <si>
    <t>24-07PV-04</t>
  </si>
  <si>
    <t>24-04PV-28</t>
  </si>
  <si>
    <t>23-08PV-05</t>
  </si>
  <si>
    <t>24-04PV-29</t>
  </si>
  <si>
    <t>24-06DP-07</t>
  </si>
  <si>
    <t>24-04PV-31</t>
  </si>
  <si>
    <t>23-08PV-06</t>
  </si>
  <si>
    <t>24-06DP-08</t>
  </si>
  <si>
    <t>24-04PV-32</t>
  </si>
  <si>
    <t>24-06DP-09</t>
  </si>
  <si>
    <t>24-04PV-34</t>
  </si>
  <si>
    <t>24-04PV-35</t>
  </si>
  <si>
    <t>24-04PV-36</t>
  </si>
  <si>
    <t>24-06DP-10</t>
  </si>
  <si>
    <t>24-04PV-37</t>
  </si>
  <si>
    <t>24-04PV-38</t>
  </si>
  <si>
    <t>24-05P-04</t>
  </si>
  <si>
    <t>24-04PV-40</t>
  </si>
  <si>
    <t>24-04PV-41</t>
  </si>
  <si>
    <t>23-16PV-16</t>
  </si>
  <si>
    <t>23-16PV-17</t>
  </si>
  <si>
    <t>24-07PV-06</t>
  </si>
  <si>
    <t>24-06DP-11</t>
  </si>
  <si>
    <t>24-07PV-07</t>
  </si>
  <si>
    <t>24-04PV-42</t>
  </si>
  <si>
    <t>Security Products, Equipment and Services</t>
  </si>
  <si>
    <t>Consulting Services</t>
  </si>
  <si>
    <t>ALL ABOUT ANIMALS, LLC</t>
  </si>
  <si>
    <t>Technology Products, Equipment and Services</t>
  </si>
  <si>
    <t>Furniture Products, Equipment and Services</t>
  </si>
  <si>
    <t>Apptegy, Inc</t>
  </si>
  <si>
    <t>Facility Trade Products, Equipment, and Maintenance Services Part 1 (non-JOC)</t>
  </si>
  <si>
    <t>Bass Computers, Inc</t>
  </si>
  <si>
    <t>Facility Trade Services-JOC PART 2</t>
  </si>
  <si>
    <t>Energy Savings Performance</t>
  </si>
  <si>
    <t>Commonwealth Computer Company</t>
  </si>
  <si>
    <t>Discount PC</t>
  </si>
  <si>
    <t>Downtowner Holdings LLC</t>
  </si>
  <si>
    <t>Mobility As A Service and Solutions</t>
  </si>
  <si>
    <t>EDpuzzle, Inc</t>
  </si>
  <si>
    <t>Encore Data Products.com</t>
  </si>
  <si>
    <t>Ener-Tel Services I, LLC.</t>
  </si>
  <si>
    <t>Lighting Products, Equipment and Services</t>
  </si>
  <si>
    <t>FiveStones Safety</t>
  </si>
  <si>
    <t>Galiguer Corporation dba Xtreme Security &amp; Fire</t>
  </si>
  <si>
    <t>Global VIDA</t>
  </si>
  <si>
    <t>GovConnection, Inc</t>
  </si>
  <si>
    <t>Green Light Group Tours</t>
  </si>
  <si>
    <t>iBenzer</t>
  </si>
  <si>
    <t>Kevadiya Inc</t>
  </si>
  <si>
    <t>Kickbox Leasing, LLC</t>
  </si>
  <si>
    <t>LaHarpe's Office Furniture</t>
  </si>
  <si>
    <t>Lakeshore IT Solutions</t>
  </si>
  <si>
    <t xml:space="preserve">Lone Star Learning </t>
  </si>
  <si>
    <t>May Mobility Inc</t>
  </si>
  <si>
    <t>MobyMax Education, LLC</t>
  </si>
  <si>
    <t>NZS Inc. dba OneScreen</t>
  </si>
  <si>
    <t>Parker ISG, LLC</t>
  </si>
  <si>
    <t>Spare Labs</t>
  </si>
  <si>
    <t>Mobility Software and Solutions</t>
  </si>
  <si>
    <t>Trafera, LLC</t>
  </si>
  <si>
    <t>Triple J Roof Solutions LLC</t>
  </si>
  <si>
    <t>UNIFIED SUNERGY SYSTEMS, LLC</t>
  </si>
  <si>
    <t>Uzurv Holdings Inc</t>
  </si>
  <si>
    <t>Via Transportation Inc</t>
  </si>
  <si>
    <t>10/23/2028</t>
  </si>
  <si>
    <t>9/30/2028</t>
  </si>
  <si>
    <t>5-F Mechanical Group Inc.</t>
  </si>
  <si>
    <t>726-24</t>
  </si>
  <si>
    <t>02/28/2027</t>
  </si>
  <si>
    <t>725-24</t>
  </si>
  <si>
    <t>Amstar Inc.</t>
  </si>
  <si>
    <t>Regional Job Order Contracting (Gordian ezIQC)</t>
  </si>
  <si>
    <t>660-21</t>
  </si>
  <si>
    <t>ATI Restoration, LLC. (EzIQC)</t>
  </si>
  <si>
    <t>B&amp;C Constructors L.P.</t>
  </si>
  <si>
    <t>Basic IDIQ Inc.</t>
  </si>
  <si>
    <t>Bass Construction Co., Inc. (EzIQC)</t>
  </si>
  <si>
    <t>729-24</t>
  </si>
  <si>
    <t>Broadway Motors (dba Bill Williams Tire Center)</t>
  </si>
  <si>
    <t>Brown &amp; Root Industrial Services, LLC</t>
  </si>
  <si>
    <t>Caleb Daniel Rude /dba/ Bayou City Gym Floors LLC</t>
  </si>
  <si>
    <t>Central Air and Heating Service, Inc</t>
  </si>
  <si>
    <t>Charlie's Plumbing</t>
  </si>
  <si>
    <t>CMS Mechanical Services Inc</t>
  </si>
  <si>
    <t>CPM Design LLC. (EzIQC)</t>
  </si>
  <si>
    <t>Crescent Electric Co.</t>
  </si>
  <si>
    <t>D.L. Bandy Constructors Inc.</t>
  </si>
  <si>
    <t>Decker Mechanical (DMI Corp)</t>
  </si>
  <si>
    <t>Dodson House Moving</t>
  </si>
  <si>
    <t>Duke's Root Control, Inc</t>
  </si>
  <si>
    <t>E Contractors USA, LLC</t>
  </si>
  <si>
    <t>EcoXstream, LLC. (EzIQC)</t>
  </si>
  <si>
    <t>EEC Enviro Service Co.</t>
  </si>
  <si>
    <t>Efficient Facilities International, Inc.</t>
  </si>
  <si>
    <t>Entech Sales and Service LLC</t>
  </si>
  <si>
    <t xml:space="preserve">ERC </t>
  </si>
  <si>
    <t>Freedom Construction (EzIQC)</t>
  </si>
  <si>
    <t>Garcia J. Contractors, Inc</t>
  </si>
  <si>
    <t>Gonzalez Auto Parts</t>
  </si>
  <si>
    <t>Gray Manufacturing Company, Inc</t>
  </si>
  <si>
    <t>H Services, LLC</t>
  </si>
  <si>
    <t>H. D. Snow and Son House Moving, Inc.</t>
  </si>
  <si>
    <t>Henthorn Commercial Construction (EzIQC)</t>
  </si>
  <si>
    <t>Herrcon, LLC</t>
  </si>
  <si>
    <t>Horizon International Group, LLC</t>
  </si>
  <si>
    <t>Humphrey &amp; Associates Inc</t>
  </si>
  <si>
    <t>IQS Inc.</t>
  </si>
  <si>
    <t>Jamail &amp; Smith Construction, LP</t>
  </si>
  <si>
    <t>KingsClean (The King's Southern Division LLC)</t>
  </si>
  <si>
    <t>Kleen Pipe, Inc</t>
  </si>
  <si>
    <t>Lochridge Priest</t>
  </si>
  <si>
    <t>Lone Star Boilers LLC</t>
  </si>
  <si>
    <t>Lubricant Product Supplies LLC</t>
  </si>
  <si>
    <t xml:space="preserve">McCaffety Electric Co. Inc. </t>
  </si>
  <si>
    <t>Millennium Projects Solutions, Inc.</t>
  </si>
  <si>
    <t>Mtech (Mechanical Technical Services, Inc.)</t>
  </si>
  <si>
    <t>Noble Texas Builders</t>
  </si>
  <si>
    <t>Pro Tech Mechanical, Inc.</t>
  </si>
  <si>
    <t xml:space="preserve">REDD TEAM by HYDRO </t>
  </si>
  <si>
    <t>Restoration Specialists, LLC</t>
  </si>
  <si>
    <t>SKE Construction, LLC.</t>
  </si>
  <si>
    <t>T &amp; W Tire</t>
  </si>
  <si>
    <t>Tejas Maintenance /dba/ Dustless Air Filter Company /dba/ American Filtration /dba/ Pan American</t>
  </si>
  <si>
    <t>Vortex Services, LLC</t>
  </si>
  <si>
    <t>Waterman Construction</t>
  </si>
  <si>
    <t xml:space="preserve">Westco Ventures LLC  </t>
  </si>
  <si>
    <t>Youngblood Auto &amp; Tire, LLC</t>
  </si>
  <si>
    <t>CNR01485</t>
  </si>
  <si>
    <t>EI00350</t>
  </si>
  <si>
    <t>Arnold Oil Company of Austin</t>
  </si>
  <si>
    <t>24/016MR-01</t>
  </si>
  <si>
    <t>Brown and Root Industrial Services, LLC</t>
  </si>
  <si>
    <t>24/018MR-02</t>
  </si>
  <si>
    <t>24/018MR-03</t>
  </si>
  <si>
    <t>Cotton Commercial USA</t>
  </si>
  <si>
    <t>Fitz Associates</t>
  </si>
  <si>
    <t>24/018MR-04</t>
  </si>
  <si>
    <t>24/018MR-05</t>
  </si>
  <si>
    <t>FMG Construction Group</t>
  </si>
  <si>
    <t>24/018MR-06</t>
  </si>
  <si>
    <t>Freedom Construction</t>
  </si>
  <si>
    <t>GC Commercial Construction</t>
  </si>
  <si>
    <t>24/018MR-08</t>
  </si>
  <si>
    <t>24/016MR-02</t>
  </si>
  <si>
    <t>Lemons Auctioneers, LLC</t>
  </si>
  <si>
    <t>24/004TC-02</t>
  </si>
  <si>
    <t>Leopardo Companies</t>
  </si>
  <si>
    <t>24/018MR-10</t>
  </si>
  <si>
    <t>24/016MR-03</t>
  </si>
  <si>
    <t>LP Printing</t>
  </si>
  <si>
    <t>Marek Brothers Construction</t>
  </si>
  <si>
    <t>24/018MR-11</t>
  </si>
  <si>
    <t>24/018MR-13</t>
  </si>
  <si>
    <t>24/018MR-14</t>
  </si>
  <si>
    <t>24/016MR-04</t>
  </si>
  <si>
    <t>24/016MR-05</t>
  </si>
  <si>
    <t>24/018MR-19</t>
  </si>
  <si>
    <t>Prestige Building Maintenance</t>
  </si>
  <si>
    <t>24/018MR-16</t>
  </si>
  <si>
    <t>Rio United Builders</t>
  </si>
  <si>
    <t>24/018MR-17</t>
  </si>
  <si>
    <t>24/018MR-20</t>
  </si>
  <si>
    <t>24/018MR-21</t>
  </si>
  <si>
    <t>22nd Century Technologies</t>
  </si>
  <si>
    <t>A3 Communications</t>
  </si>
  <si>
    <t>Across International</t>
  </si>
  <si>
    <t>ADB Safegate</t>
  </si>
  <si>
    <t>Advexure</t>
  </si>
  <si>
    <t>Agile Fleet</t>
  </si>
  <si>
    <t>Airport Technologies</t>
  </si>
  <si>
    <t>All-American Arena Products</t>
  </si>
  <si>
    <t>Altec Industries</t>
  </si>
  <si>
    <t>American Ramp Company</t>
  </si>
  <si>
    <t>AmTab Manufacturing</t>
  </si>
  <si>
    <t>AngelTrax</t>
  </si>
  <si>
    <t>Ariens</t>
  </si>
  <si>
    <t>Aries Industries</t>
  </si>
  <si>
    <t>ARI-Hetra</t>
  </si>
  <si>
    <t>Arthur J. Gallagher &amp; Co.</t>
  </si>
  <si>
    <t>Artisan Skateparks</t>
  </si>
  <si>
    <t>ASATI</t>
  </si>
  <si>
    <t>Astec</t>
  </si>
  <si>
    <t>AT&amp;T</t>
  </si>
  <si>
    <t>Atlas Greenhouse</t>
  </si>
  <si>
    <t>A-Turf</t>
  </si>
  <si>
    <t>Autocar</t>
  </si>
  <si>
    <t>Avant Tecno</t>
  </si>
  <si>
    <t>Axon Enterprise</t>
  </si>
  <si>
    <t>BCI Burke</t>
  </si>
  <si>
    <t>Ben E. Keith</t>
  </si>
  <si>
    <t>BendPak Inc.</t>
  </si>
  <si>
    <t>Blauer Manufacturing</t>
  </si>
  <si>
    <t>Blinkay</t>
  </si>
  <si>
    <t>Blue Systems</t>
  </si>
  <si>
    <t>BMG Money</t>
  </si>
  <si>
    <t>BOMAG</t>
  </si>
  <si>
    <t>Bomford Turner</t>
  </si>
  <si>
    <t>Box Gang Manufacturing</t>
  </si>
  <si>
    <t>BrightPlan</t>
  </si>
  <si>
    <t>Brindlee Mountain Fire Apparatus</t>
  </si>
  <si>
    <t>Britespan</t>
  </si>
  <si>
    <t>Bucher</t>
  </si>
  <si>
    <t>C.E.T. Fire Pumps</t>
  </si>
  <si>
    <t>Calhoun Super Structures</t>
  </si>
  <si>
    <t>California Skateparks</t>
  </si>
  <si>
    <t>Camion</t>
  </si>
  <si>
    <t>Cascade Engineering</t>
  </si>
  <si>
    <t>Case IH Agriculture</t>
  </si>
  <si>
    <t>CaseCracker by Cardinal Peak Technologies</t>
  </si>
  <si>
    <t>Cemen Tech</t>
  </si>
  <si>
    <t>ChargePoint</t>
  </si>
  <si>
    <t>Cleverciti</t>
  </si>
  <si>
    <t>Colonial Life &amp; Accident Insurance Company</t>
  </si>
  <si>
    <t>Computer Aid, Inc.</t>
  </si>
  <si>
    <t>Connor Sports</t>
  </si>
  <si>
    <t>Cook's Direct</t>
  </si>
  <si>
    <t>Cordant Health Solutions</t>
  </si>
  <si>
    <t>CORT</t>
  </si>
  <si>
    <t>Cummins</t>
  </si>
  <si>
    <t>CurbIQ</t>
  </si>
  <si>
    <t>Curbtender</t>
  </si>
  <si>
    <t>CURTIS Blue Line</t>
  </si>
  <si>
    <t>Custom Fire Apparatus</t>
  </si>
  <si>
    <t>CXT, Inc.</t>
  </si>
  <si>
    <t>Dant Clayton</t>
  </si>
  <si>
    <t>Darby Dental Supply</t>
  </si>
  <si>
    <t>Dasco</t>
  </si>
  <si>
    <t>DeBourgh</t>
  </si>
  <si>
    <t>Deccan</t>
  </si>
  <si>
    <t>Deep Trekker</t>
  </si>
  <si>
    <t>Demers Ambulance</t>
  </si>
  <si>
    <t>Diamond Mowers</t>
  </si>
  <si>
    <t>Digital Ally</t>
  </si>
  <si>
    <t>Ditch Witch</t>
  </si>
  <si>
    <t>Division 9</t>
  </si>
  <si>
    <t>Dover Fueling Solutions</t>
  </si>
  <si>
    <t>Draeger</t>
  </si>
  <si>
    <t>Duncan Parking / CivicSmart</t>
  </si>
  <si>
    <t>Dynapac</t>
  </si>
  <si>
    <t>E.J. Ward</t>
  </si>
  <si>
    <t>EastBanc Technologies</t>
  </si>
  <si>
    <t>Ecopest Inc.</t>
  </si>
  <si>
    <t>Ecoverse</t>
  </si>
  <si>
    <t>EDGE Innovate</t>
  </si>
  <si>
    <t>eleven-x</t>
  </si>
  <si>
    <t>Elgin Sweeper</t>
  </si>
  <si>
    <t>Elliott Equipment Company</t>
  </si>
  <si>
    <t>Envirosight</t>
  </si>
  <si>
    <t>Everest - Alamo Group (USA)</t>
  </si>
  <si>
    <t>EZ Dock - PlayPower, Inc.</t>
  </si>
  <si>
    <t>Facility Optimization Solutions</t>
  </si>
  <si>
    <t>Factory Motor Parts</t>
  </si>
  <si>
    <t>Fastenal Company</t>
  </si>
  <si>
    <t>Felling Trailers</t>
  </si>
  <si>
    <t>FERNO</t>
  </si>
  <si>
    <t>Ferrara - REV Group</t>
  </si>
  <si>
    <t>Figueras Seating</t>
  </si>
  <si>
    <t>First Student</t>
  </si>
  <si>
    <t>FLYMOTION</t>
  </si>
  <si>
    <t>Forbo Flooring</t>
  </si>
  <si>
    <t>Ford</t>
  </si>
  <si>
    <t>ForeverLawn</t>
  </si>
  <si>
    <t>Fortbrand Services LLC</t>
  </si>
  <si>
    <t>Forward Thinking Systems</t>
  </si>
  <si>
    <t>GapVax</t>
  </si>
  <si>
    <t>Genasys</t>
  </si>
  <si>
    <t>Generac</t>
  </si>
  <si>
    <t>Geotab</t>
  </si>
  <si>
    <t>Gerflor</t>
  </si>
  <si>
    <t>GiANT by Tobroco</t>
  </si>
  <si>
    <t>Global Environmental Products</t>
  </si>
  <si>
    <t>Global Rental</t>
  </si>
  <si>
    <t>Globe Trailers</t>
  </si>
  <si>
    <t>Gold Star Foods</t>
  </si>
  <si>
    <t>GPS Insight, LLC</t>
  </si>
  <si>
    <t>Gradall Industries, LLC</t>
  </si>
  <si>
    <t>Gravely</t>
  </si>
  <si>
    <t>Green Climber</t>
  </si>
  <si>
    <t>H2I Group</t>
  </si>
  <si>
    <t>Hatch Associates</t>
  </si>
  <si>
    <t>Hawkeye</t>
  </si>
  <si>
    <t>HealthSource Solutions</t>
  </si>
  <si>
    <t>HighCom Armor</t>
  </si>
  <si>
    <t>Highland Electric Fleets</t>
  </si>
  <si>
    <t>Hi-Lite Airfield Services</t>
  </si>
  <si>
    <t>Hinge Health</t>
  </si>
  <si>
    <t>Hitachi</t>
  </si>
  <si>
    <t>HME</t>
  </si>
  <si>
    <t>Holman</t>
  </si>
  <si>
    <t>Husqvarna</t>
  </si>
  <si>
    <t>Hussey Seating</t>
  </si>
  <si>
    <t>Hyland Software</t>
  </si>
  <si>
    <t>Hyundai</t>
  </si>
  <si>
    <t>IC Bus</t>
  </si>
  <si>
    <t>ICF Resources</t>
  </si>
  <si>
    <t>Icom America</t>
  </si>
  <si>
    <t>Ideal System Solutions</t>
  </si>
  <si>
    <t>Imperial Supplies</t>
  </si>
  <si>
    <t>InCharge Energy</t>
  </si>
  <si>
    <t>INF Associates</t>
  </si>
  <si>
    <t>INRIX</t>
  </si>
  <si>
    <t>International Truck</t>
  </si>
  <si>
    <t>IP Access</t>
  </si>
  <si>
    <t>J.A. Larue</t>
  </si>
  <si>
    <t>JCB</t>
  </si>
  <si>
    <t>JF Petroleum Group</t>
  </si>
  <si>
    <t>JHB Group</t>
  </si>
  <si>
    <t>Johnson Controls Fire Protection</t>
  </si>
  <si>
    <t>Judge Technical Services</t>
  </si>
  <si>
    <t>Kardex Remstar</t>
  </si>
  <si>
    <t>KI Furniture</t>
  </si>
  <si>
    <t>KME - REV Group</t>
  </si>
  <si>
    <t>Kobelco</t>
  </si>
  <si>
    <t>Kubota</t>
  </si>
  <si>
    <t>Kueper</t>
  </si>
  <si>
    <t>L.N. Curtis</t>
  </si>
  <si>
    <t>L3Harris Technologies</t>
  </si>
  <si>
    <t>Labrie Environmental Group</t>
  </si>
  <si>
    <t>Laerdal Medical</t>
  </si>
  <si>
    <t>Landscape Structures, Inc.</t>
  </si>
  <si>
    <t>LeeBoy, Inc.</t>
  </si>
  <si>
    <t>Liebherr-America</t>
  </si>
  <si>
    <t>Life Fitness LLC</t>
  </si>
  <si>
    <t>Life Safety Services</t>
  </si>
  <si>
    <t>LIFTNOW</t>
  </si>
  <si>
    <t>Lincoln Financial Group</t>
  </si>
  <si>
    <t>LION First Responder</t>
  </si>
  <si>
    <t>Little Falls Machine</t>
  </si>
  <si>
    <t>Little Tikes Commercial - PlayPower, Inc.</t>
  </si>
  <si>
    <t>LiuGong</t>
  </si>
  <si>
    <t>Lytx</t>
  </si>
  <si>
    <t>MAC Trailer</t>
  </si>
  <si>
    <t>MANCON Supply Chain Management</t>
  </si>
  <si>
    <t>Manitou/GEHL</t>
  </si>
  <si>
    <t>Marathon</t>
  </si>
  <si>
    <t>Matter Surfaces</t>
  </si>
  <si>
    <t>Maxi-Metal</t>
  </si>
  <si>
    <t>McKesson Medical-Surgical Government Solutions LLC</t>
  </si>
  <si>
    <t>McNeilus Truck</t>
  </si>
  <si>
    <t>Medefy Health</t>
  </si>
  <si>
    <t>Medix Specialty Vehicles</t>
  </si>
  <si>
    <t>Meyer</t>
  </si>
  <si>
    <t>Michelin</t>
  </si>
  <si>
    <t>Midwest Fire</t>
  </si>
  <si>
    <t>Miracle Recreation - PlayPower, Inc.</t>
  </si>
  <si>
    <t>Mitel Business Systems</t>
  </si>
  <si>
    <t>Mitsubishi Logisnext Americas (Houston)</t>
  </si>
  <si>
    <t>Modern Mechanical Ice Systems</t>
  </si>
  <si>
    <t>Modii</t>
  </si>
  <si>
    <t>Mohawk Carpet Distribution, LLC</t>
  </si>
  <si>
    <t>Mohawk Lifts, LLC</t>
  </si>
  <si>
    <t>Mondo USA, Inc.</t>
  </si>
  <si>
    <t>Monroe</t>
  </si>
  <si>
    <t>Morbark</t>
  </si>
  <si>
    <t>Motion Industries</t>
  </si>
  <si>
    <t>Motorola Solutions</t>
  </si>
  <si>
    <t>mtu – A Rolls-Royce Solution</t>
  </si>
  <si>
    <t>Multihog</t>
  </si>
  <si>
    <t>Multiquip</t>
  </si>
  <si>
    <t>Municipal Emergency Services</t>
  </si>
  <si>
    <t>Nachurs Alpine</t>
  </si>
  <si>
    <t>National Auto Fleet Group</t>
  </si>
  <si>
    <t>National Recreation Systems</t>
  </si>
  <si>
    <t>NCL Government Capital</t>
  </si>
  <si>
    <t>Neta Scientific</t>
  </si>
  <si>
    <t>New Deal Deicing</t>
  </si>
  <si>
    <t>New Holland - Agriculture</t>
  </si>
  <si>
    <t>New Holland-Construction</t>
  </si>
  <si>
    <t>New Way</t>
  </si>
  <si>
    <t>Newcastle Communications</t>
  </si>
  <si>
    <t>No Fault - PlayPower, Inc.</t>
  </si>
  <si>
    <t>Nuvve</t>
  </si>
  <si>
    <t>Off Duty Management</t>
  </si>
  <si>
    <t>OFS Brands</t>
  </si>
  <si>
    <t>Old Dominion Brush</t>
  </si>
  <si>
    <t>Omada Health</t>
  </si>
  <si>
    <t>Oshkosh Airport Products</t>
  </si>
  <si>
    <t>P.L. Custom</t>
  </si>
  <si>
    <t>PA Consulting</t>
  </si>
  <si>
    <t>Palmer Hamilton</t>
  </si>
  <si>
    <t>Panasonic Corp.</t>
  </si>
  <si>
    <t>Passport Labs</t>
  </si>
  <si>
    <t>Patcraft</t>
  </si>
  <si>
    <t>Patterson Dental Supply</t>
  </si>
  <si>
    <t>Paul Revere</t>
  </si>
  <si>
    <t>Peterbilt</t>
  </si>
  <si>
    <t>PhaZZer, LLC</t>
  </si>
  <si>
    <t>Philadelphia Commercial</t>
  </si>
  <si>
    <t>Pitts Enterprises</t>
  </si>
  <si>
    <t>Playworld Systems - PlayPower, Inc.</t>
  </si>
  <si>
    <t>Polaris</t>
  </si>
  <si>
    <t>Populus Technologies</t>
  </si>
  <si>
    <t>Portafloor</t>
  </si>
  <si>
    <t>PositivEnergy</t>
  </si>
  <si>
    <t>Power Technique</t>
  </si>
  <si>
    <t>Precor</t>
  </si>
  <si>
    <t>Progress Solar</t>
  </si>
  <si>
    <t>PropertyRoom.com</t>
  </si>
  <si>
    <t>Provident, Underwritten by AXIS Insurance Company</t>
  </si>
  <si>
    <t>Public Restroom Company</t>
  </si>
  <si>
    <t>PURVIS Systems</t>
  </si>
  <si>
    <t>Quadient</t>
  </si>
  <si>
    <t>Quicket Solutions</t>
  </si>
  <si>
    <t>Rain Drop Products, LLC</t>
  </si>
  <si>
    <t>RapidView</t>
  </si>
  <si>
    <t>Rausch Electronics</t>
  </si>
  <si>
    <t>Redwood Toxicology</t>
  </si>
  <si>
    <t>RG Event Surfaces</t>
  </si>
  <si>
    <t>RMUS</t>
  </si>
  <si>
    <t>Robbins Inc.</t>
  </si>
  <si>
    <t>Romtec</t>
  </si>
  <si>
    <t>Roppe</t>
  </si>
  <si>
    <t>Rosenbauer America</t>
  </si>
  <si>
    <t>Roth IAMS</t>
  </si>
  <si>
    <t>Rotochopper, Inc.</t>
  </si>
  <si>
    <t>RPM Tech-Alamo Group</t>
  </si>
  <si>
    <t>Samsara</t>
  </si>
  <si>
    <t>SANY</t>
  </si>
  <si>
    <t>SB Manufacturing</t>
  </si>
  <si>
    <t>Schindler</t>
  </si>
  <si>
    <t>School Health</t>
  </si>
  <si>
    <t>Schulte Ind.</t>
  </si>
  <si>
    <t>Schwarze</t>
  </si>
  <si>
    <t>Securitas Technology Corporation</t>
  </si>
  <si>
    <t>Shaw Contract</t>
  </si>
  <si>
    <t>Shaw Integrated and Turf Solutions, Inc.</t>
  </si>
  <si>
    <t>Sherwin-Williams Company</t>
  </si>
  <si>
    <t>SHI International</t>
  </si>
  <si>
    <t>Sia Partners</t>
  </si>
  <si>
    <t>SICO</t>
  </si>
  <si>
    <t>Siemens</t>
  </si>
  <si>
    <t>Skyjack</t>
  </si>
  <si>
    <t>SmartCOP, Inc.</t>
  </si>
  <si>
    <t>Snap-on</t>
  </si>
  <si>
    <t>SofSurfaces, Inc.</t>
  </si>
  <si>
    <t>Soft Play - PlayPower, Inc.</t>
  </si>
  <si>
    <t>Spacefile International</t>
  </si>
  <si>
    <t>Spacesaver</t>
  </si>
  <si>
    <t>Spohn Ranch, Inc.</t>
  </si>
  <si>
    <t>Sport Court</t>
  </si>
  <si>
    <t>SportsArt Inc</t>
  </si>
  <si>
    <t>Sprinturf</t>
  </si>
  <si>
    <t>Stafford-Smith</t>
  </si>
  <si>
    <t>Staples</t>
  </si>
  <si>
    <t>STEM For Kids</t>
  </si>
  <si>
    <t>STEM Supplies</t>
  </si>
  <si>
    <t>Stertil-Koni</t>
  </si>
  <si>
    <t>Stryker</t>
  </si>
  <si>
    <t>Stryker Canada</t>
  </si>
  <si>
    <t>Summer PBC</t>
  </si>
  <si>
    <t>Super Products LLC</t>
  </si>
  <si>
    <t>Sutphen</t>
  </si>
  <si>
    <t>Swenson Spreader</t>
  </si>
  <si>
    <t>Swisstrax</t>
  </si>
  <si>
    <t>SWORD Health</t>
  </si>
  <si>
    <t>Sysco Corp.</t>
  </si>
  <si>
    <t>T2 Systems</t>
  </si>
  <si>
    <t>Talbert</t>
  </si>
  <si>
    <t>Talkspace, Inc.</t>
  </si>
  <si>
    <t>Team Eagle</t>
  </si>
  <si>
    <t>Techline Sports Lighting</t>
  </si>
  <si>
    <t>TELUS Health</t>
  </si>
  <si>
    <t>Tenco-Alamo Group</t>
  </si>
  <si>
    <t>Terex</t>
  </si>
  <si>
    <t>Terex/Genie</t>
  </si>
  <si>
    <t>Thomas Built Buses</t>
  </si>
  <si>
    <t>T-Mobile</t>
  </si>
  <si>
    <t>Towmaster</t>
  </si>
  <si>
    <t>Towmaster Trailers</t>
  </si>
  <si>
    <t>Triumph Modular</t>
  </si>
  <si>
    <t>TRUE Fitness</t>
  </si>
  <si>
    <t>Tyler Technologies</t>
  </si>
  <si>
    <t>TYMCO</t>
  </si>
  <si>
    <t>U.S. Armor</t>
  </si>
  <si>
    <t>Ultra Base</t>
  </si>
  <si>
    <t>Umojo</t>
  </si>
  <si>
    <t>Unmanned Vehicle Technologies</t>
  </si>
  <si>
    <t>UPS</t>
  </si>
  <si>
    <t>Urban Radar</t>
  </si>
  <si>
    <t>VariTech</t>
  </si>
  <si>
    <t>Vector Solutions</t>
  </si>
  <si>
    <t>Ventrac Products - Toro</t>
  </si>
  <si>
    <t>VersaCourt</t>
  </si>
  <si>
    <t>Versalift, A Time Manufacturing Company</t>
  </si>
  <si>
    <t>Viking-Cives</t>
  </si>
  <si>
    <t>Virage Simulation, Inc.</t>
  </si>
  <si>
    <t>Volatus Aerospace</t>
  </si>
  <si>
    <t>Wabash Valley - PlayPower, Inc.</t>
  </si>
  <si>
    <t>Wastequip</t>
  </si>
  <si>
    <t>Watchfire</t>
  </si>
  <si>
    <t>Waterplay</t>
  </si>
  <si>
    <t>Weiler</t>
  </si>
  <si>
    <t>WESCO</t>
  </si>
  <si>
    <t>Western Global</t>
  </si>
  <si>
    <t>Western Products</t>
  </si>
  <si>
    <t>Westnet</t>
  </si>
  <si>
    <t>Westward Industries</t>
  </si>
  <si>
    <t>WEX Health</t>
  </si>
  <si>
    <t>Whelen Engineering</t>
  </si>
  <si>
    <t>White Cap, LP</t>
  </si>
  <si>
    <t>WHP Trainingtowers</t>
  </si>
  <si>
    <t>Wirtgen</t>
  </si>
  <si>
    <t>XCMG</t>
  </si>
  <si>
    <t>Yeadon Domes</t>
  </si>
  <si>
    <t>Zamboni</t>
  </si>
  <si>
    <t>Zetron, Inc.</t>
  </si>
  <si>
    <t>ZOLL Medical</t>
  </si>
  <si>
    <t>121923-A3C</t>
  </si>
  <si>
    <t>071223-ACS</t>
  </si>
  <si>
    <t>062723-ADT</t>
  </si>
  <si>
    <t>082923-AGCO</t>
  </si>
  <si>
    <t>091423-AMTAB</t>
  </si>
  <si>
    <t>031623-GLG</t>
  </si>
  <si>
    <t>071223-ASA</t>
  </si>
  <si>
    <t>062723-ARS</t>
  </si>
  <si>
    <t>071223-AGR</t>
  </si>
  <si>
    <t>120423-AUTOM</t>
  </si>
  <si>
    <t>101223-AXN</t>
  </si>
  <si>
    <t>121223-BND</t>
  </si>
  <si>
    <t>061323-BPS</t>
  </si>
  <si>
    <t>120423-BLKAY</t>
  </si>
  <si>
    <t>120423-BLUSY</t>
  </si>
  <si>
    <t>031623-BMG</t>
  </si>
  <si>
    <t>120822-BXX</t>
  </si>
  <si>
    <t>031623-BRP</t>
  </si>
  <si>
    <t>031423-BRM</t>
  </si>
  <si>
    <t>071223-BRT</t>
  </si>
  <si>
    <t>071223-CLH</t>
  </si>
  <si>
    <t>031423-EDP</t>
  </si>
  <si>
    <t>011723-CNH-1</t>
  </si>
  <si>
    <t>082923-CNH-1</t>
  </si>
  <si>
    <t>101223-CARD</t>
  </si>
  <si>
    <t>011723-CAT</t>
  </si>
  <si>
    <t>020223-CAT</t>
  </si>
  <si>
    <t>121923-CDW</t>
  </si>
  <si>
    <t>030223-CLT</t>
  </si>
  <si>
    <t>071223-CSS</t>
  </si>
  <si>
    <t>120423-CLVR</t>
  </si>
  <si>
    <t>051623-CLA</t>
  </si>
  <si>
    <t>121923-CAI</t>
  </si>
  <si>
    <t>031022-GER-2</t>
  </si>
  <si>
    <t>041123-CPL</t>
  </si>
  <si>
    <t>091423-COR</t>
  </si>
  <si>
    <t>122123-CRR</t>
  </si>
  <si>
    <t>120423-CRBIQ</t>
  </si>
  <si>
    <t>110223-CRB</t>
  </si>
  <si>
    <t>081523-DCT</t>
  </si>
  <si>
    <t>092623-DARBY</t>
  </si>
  <si>
    <t>110923-DASCO</t>
  </si>
  <si>
    <t>110923-DBM</t>
  </si>
  <si>
    <t>082923-DAC</t>
  </si>
  <si>
    <t>121923-DGR</t>
  </si>
  <si>
    <t>101223-ALLY</t>
  </si>
  <si>
    <t>061323-DV9</t>
  </si>
  <si>
    <t>120423-DNCN</t>
  </si>
  <si>
    <t>120423-EASTBA</t>
  </si>
  <si>
    <t>030923-ECV</t>
  </si>
  <si>
    <t>030923-EDG</t>
  </si>
  <si>
    <t>120423-ELVNX</t>
  </si>
  <si>
    <t>111522-AGI-1</t>
  </si>
  <si>
    <t>091422-FAS</t>
  </si>
  <si>
    <t>020923-FCC</t>
  </si>
  <si>
    <t>091423-FELL</t>
  </si>
  <si>
    <t>041823-FNO</t>
  </si>
  <si>
    <t>081523-FGS</t>
  </si>
  <si>
    <t>062723-FIR</t>
  </si>
  <si>
    <t>061323-FRO</t>
  </si>
  <si>
    <t>031622-FVL</t>
  </si>
  <si>
    <t>121923-FTN</t>
  </si>
  <si>
    <t>092222-GNR</t>
  </si>
  <si>
    <t>091422-WWG</t>
  </si>
  <si>
    <t>051123-GUI</t>
  </si>
  <si>
    <t>051123-HAT</t>
  </si>
  <si>
    <t>071223-HWK</t>
  </si>
  <si>
    <t>091423-HAWRT</t>
  </si>
  <si>
    <t>110223-THC</t>
  </si>
  <si>
    <t>041123-HLC</t>
  </si>
  <si>
    <t>051123-HEF</t>
  </si>
  <si>
    <t>062723-HSD</t>
  </si>
  <si>
    <t>081523-HSC</t>
  </si>
  <si>
    <t>102623-ICB</t>
  </si>
  <si>
    <t>051123-ICF</t>
  </si>
  <si>
    <t>121923-IDL</t>
  </si>
  <si>
    <t>051123-INC</t>
  </si>
  <si>
    <t>051123-INA</t>
  </si>
  <si>
    <t>071321-INF</t>
  </si>
  <si>
    <t>120423-INRIX</t>
  </si>
  <si>
    <t>061323-IFA</t>
  </si>
  <si>
    <t>101223-IPRO</t>
  </si>
  <si>
    <t>120423-IPS</t>
  </si>
  <si>
    <t>110923-KRS</t>
  </si>
  <si>
    <t>091423-KII</t>
  </si>
  <si>
    <t>101223-KON</t>
  </si>
  <si>
    <t>082923-KBA</t>
  </si>
  <si>
    <t>110223-LEG</t>
  </si>
  <si>
    <t>091423-LSH</t>
  </si>
  <si>
    <t>011723-LEB</t>
  </si>
  <si>
    <t>051623-LNG</t>
  </si>
  <si>
    <t>061323-MMI</t>
  </si>
  <si>
    <t>061323-MAT</t>
  </si>
  <si>
    <t>041823-MML</t>
  </si>
  <si>
    <t>110223-MCN</t>
  </si>
  <si>
    <t>111623-MEDE</t>
  </si>
  <si>
    <t>122123-MDX</t>
  </si>
  <si>
    <t>061323-MAC</t>
  </si>
  <si>
    <t>120122-MBS</t>
  </si>
  <si>
    <t>120423-MODII</t>
  </si>
  <si>
    <t>061323-MCD</t>
  </si>
  <si>
    <t>121223-MRL</t>
  </si>
  <si>
    <t>091422-MII</t>
  </si>
  <si>
    <t>101223-MOT</t>
  </si>
  <si>
    <t>091422-MSI</t>
  </si>
  <si>
    <t>092222-RYC</t>
  </si>
  <si>
    <t>081523-NRS</t>
  </si>
  <si>
    <t>031423-NDD</t>
  </si>
  <si>
    <t>082923-CNH-2</t>
  </si>
  <si>
    <t>011723-CNH-2</t>
  </si>
  <si>
    <t>110223-NWY</t>
  </si>
  <si>
    <t>091423-OFS</t>
  </si>
  <si>
    <t>012722-OMA</t>
  </si>
  <si>
    <t>122123-PLC</t>
  </si>
  <si>
    <t>051123-PAC</t>
  </si>
  <si>
    <t>091423-PHL</t>
  </si>
  <si>
    <t>120423-PSPRT</t>
  </si>
  <si>
    <t>061323-SII-1</t>
  </si>
  <si>
    <t>092623-PTRSN</t>
  </si>
  <si>
    <t>051623-CLA-1</t>
  </si>
  <si>
    <t>061323-SII-2</t>
  </si>
  <si>
    <t>120423-POPU</t>
  </si>
  <si>
    <t>031022-GER-1</t>
  </si>
  <si>
    <t>051123-PST</t>
  </si>
  <si>
    <t>020923-PWT</t>
  </si>
  <si>
    <t>091323-PPG</t>
  </si>
  <si>
    <t>030223-PSO</t>
  </si>
  <si>
    <t>051623-AXC</t>
  </si>
  <si>
    <t>031022-REC-3</t>
  </si>
  <si>
    <t>061323-RPP</t>
  </si>
  <si>
    <t>111522-AGI-3</t>
  </si>
  <si>
    <t>071223-RBB</t>
  </si>
  <si>
    <t>111522-SBM</t>
  </si>
  <si>
    <t>041823-SHC</t>
  </si>
  <si>
    <t>061323-SII</t>
  </si>
  <si>
    <t>031622-SII</t>
  </si>
  <si>
    <t>091323-SHW</t>
  </si>
  <si>
    <t>121923-SHI</t>
  </si>
  <si>
    <t>051123-SIA</t>
  </si>
  <si>
    <t>081523-SICO</t>
  </si>
  <si>
    <t>091423-SICO</t>
  </si>
  <si>
    <t>020923-SKJ</t>
  </si>
  <si>
    <t>110923-SPCFI</t>
  </si>
  <si>
    <t>110923-SPC</t>
  </si>
  <si>
    <t>091423-KII-1</t>
  </si>
  <si>
    <t>031022-GER-3</t>
  </si>
  <si>
    <t>091423-SCC</t>
  </si>
  <si>
    <t>091423-STI</t>
  </si>
  <si>
    <t>121223-SKI</t>
  </si>
  <si>
    <t>041823-STY</t>
  </si>
  <si>
    <t>041823-STK</t>
  </si>
  <si>
    <t>031623-SMR</t>
  </si>
  <si>
    <t>031022-REC-1</t>
  </si>
  <si>
    <t>012722-SWD</t>
  </si>
  <si>
    <t>061323-TFU</t>
  </si>
  <si>
    <t>041123-TCE</t>
  </si>
  <si>
    <t>091423-TKN</t>
  </si>
  <si>
    <t>111522-AGI-5</t>
  </si>
  <si>
    <t>110421-TER</t>
  </si>
  <si>
    <t>030923-TER</t>
  </si>
  <si>
    <t>102623-TBB</t>
  </si>
  <si>
    <t>031022-REC-2</t>
  </si>
  <si>
    <t>120423-UMOJO</t>
  </si>
  <si>
    <t>120423-URBAN</t>
  </si>
  <si>
    <t>031423-VAR</t>
  </si>
  <si>
    <t>031022-REC-4</t>
  </si>
  <si>
    <t>011723-VCE</t>
  </si>
  <si>
    <t>030223-WCH</t>
  </si>
  <si>
    <t>111522-AGI-4</t>
  </si>
  <si>
    <t>091422-WES</t>
  </si>
  <si>
    <t>031623-WXH</t>
  </si>
  <si>
    <t>111623-WXH</t>
  </si>
  <si>
    <t>091422-WCP</t>
  </si>
  <si>
    <t>071223-YEA</t>
  </si>
  <si>
    <t>041823-ZLL</t>
  </si>
  <si>
    <t>3N1 OFFICE PRODUCTS INC</t>
  </si>
  <si>
    <t>Copiers, Fax, Multifunction Machines, and Services</t>
  </si>
  <si>
    <t>Emergency Responder Supplies, Equipment, and Services</t>
  </si>
  <si>
    <t>Apple Pavement Services LLC</t>
  </si>
  <si>
    <t>Trades, Labor, and Materials (NON JOC)</t>
  </si>
  <si>
    <t>04/30/2029</t>
  </si>
  <si>
    <t>APS Building Services Inc</t>
  </si>
  <si>
    <t>Central Texas Elevator  LLC</t>
  </si>
  <si>
    <t>Clear K12 INC</t>
  </si>
  <si>
    <t>CMS Communication Inc</t>
  </si>
  <si>
    <t>Collins Communications Company</t>
  </si>
  <si>
    <t>Commercial Industrial Builders</t>
  </si>
  <si>
    <t>Disaster Relief &amp; Innovative Protection Systems LLC</t>
  </si>
  <si>
    <t>Doral Digital Reprographics Corp</t>
  </si>
  <si>
    <t>Dymaptic</t>
  </si>
  <si>
    <t>Technology Solutions, Products, and Services</t>
  </si>
  <si>
    <t>05/31/2029</t>
  </si>
  <si>
    <t>Emerald Paving Company</t>
  </si>
  <si>
    <t>Epic Office Solutions</t>
  </si>
  <si>
    <t>Four Corner Solutions Inc</t>
  </si>
  <si>
    <t>GroundFORCE Building Systems LLC</t>
  </si>
  <si>
    <t>GRP WEGMAN Company</t>
  </si>
  <si>
    <t>Guerraco</t>
  </si>
  <si>
    <t>HVAC RNTL LLC</t>
  </si>
  <si>
    <t>HVAC USA</t>
  </si>
  <si>
    <t>ImageNet Consulting LLC</t>
  </si>
  <si>
    <t>IML Security Supply</t>
  </si>
  <si>
    <t>INA Alert Inc</t>
  </si>
  <si>
    <t>IntegrityOne Solutions</t>
  </si>
  <si>
    <t>LODE Defense</t>
  </si>
  <si>
    <t>M&amp;H SUPPLY</t>
  </si>
  <si>
    <t>MACE Virtual Labs LLC</t>
  </si>
  <si>
    <t>Main Street Installers</t>
  </si>
  <si>
    <t>Mark One Medical Ltd.</t>
  </si>
  <si>
    <t>MCCi LLC</t>
  </si>
  <si>
    <t>Mechanical Materials LLC</t>
  </si>
  <si>
    <t>MVP Same Day Signs LLC</t>
  </si>
  <si>
    <t>Nadler Mobile LLC</t>
  </si>
  <si>
    <t>NAG Industries INC</t>
  </si>
  <si>
    <t>ON THE GO MEDICAL SUPPLY LLC</t>
  </si>
  <si>
    <t>PC Parts Pros</t>
  </si>
  <si>
    <t>Perry Weather Inc.</t>
  </si>
  <si>
    <t>PGW Solutions</t>
  </si>
  <si>
    <t>Plover General Contractors</t>
  </si>
  <si>
    <t>Portadam Inc.</t>
  </si>
  <si>
    <t>ProActive Air Solutions</t>
  </si>
  <si>
    <t>Pro-Link Inc</t>
  </si>
  <si>
    <t>Ratcliff Recovery Services</t>
  </si>
  <si>
    <t>REC-TXK LLC</t>
  </si>
  <si>
    <t>RevoTRAC LLC</t>
  </si>
  <si>
    <t>Rooftop Media</t>
  </si>
  <si>
    <t>Ruckus Wireless LLC</t>
  </si>
  <si>
    <t>Sabroff Technologies LLC</t>
  </si>
  <si>
    <t>Schumacher Construction Services LLC</t>
  </si>
  <si>
    <t>Shinetoo Lighting USA LLC</t>
  </si>
  <si>
    <t>Shreveport Communications Service LLC</t>
  </si>
  <si>
    <t>SKO Elite Repair LLC</t>
  </si>
  <si>
    <t>Solvere Tech Support</t>
  </si>
  <si>
    <t>Square Technology David Frisbie</t>
  </si>
  <si>
    <t>STRACK INC.</t>
  </si>
  <si>
    <t>T&amp;N Fence Construction</t>
  </si>
  <si>
    <t>W&amp;B Enterprises LLC</t>
  </si>
  <si>
    <t>Wade Garcia &amp; Associates INC</t>
  </si>
  <si>
    <t>White Horse Distribution LLC</t>
  </si>
  <si>
    <t>ShowDay Designs LLC</t>
  </si>
  <si>
    <t>2105-125-259</t>
  </si>
  <si>
    <t>Building Maps</t>
  </si>
  <si>
    <t>Administrative &amp; Academic Consultants</t>
  </si>
  <si>
    <t>1920-012-2025-C</t>
  </si>
  <si>
    <t xml:space="preserve">EPNCT EMS </t>
  </si>
  <si>
    <t>Lowman Education, LLC</t>
  </si>
  <si>
    <t>MGT of America Consulting, LLC (TVG-MGT Holdings, LLC)</t>
  </si>
  <si>
    <t>Mobile Communications America Inc.</t>
  </si>
  <si>
    <t>Roto-Rooter (D &amp; K Plumbing, Inc)</t>
  </si>
  <si>
    <t>24-7484</t>
  </si>
  <si>
    <t>Education Compliance Solutions LLC</t>
  </si>
  <si>
    <t>Enterprise Risk Management LLC (Guadalupe Rodriguez)</t>
  </si>
  <si>
    <t>NURAAMI, LLC (Alberto Hernandez-Bardan)</t>
  </si>
  <si>
    <t>24-7483</t>
  </si>
  <si>
    <t>Born Ready Films</t>
  </si>
  <si>
    <t>From Above Droneworks (Schofield Solutions LLC)</t>
  </si>
  <si>
    <t>Patty Muro Photography (Paula Patricia Cruz)</t>
  </si>
  <si>
    <t>Seer Productions LLC</t>
  </si>
  <si>
    <t>Skyline Photo Booth &amp; Rentals (Julieta Yvette Santiago)</t>
  </si>
  <si>
    <t>All Aboard America! (Industrial Bus Lines Inc.)</t>
  </si>
  <si>
    <t>24-7482</t>
  </si>
  <si>
    <t>24-7486</t>
  </si>
  <si>
    <t>Silver Creek Materials</t>
  </si>
  <si>
    <t>Maintenance, Operations, and Transportation Supplie</t>
  </si>
  <si>
    <t>2023-022</t>
  </si>
  <si>
    <t>Patterson Veterinary (Patterson Dental)</t>
  </si>
  <si>
    <t>Facilites Management-Outside Contracted Services</t>
  </si>
  <si>
    <t>2023-011</t>
  </si>
  <si>
    <t>Overhead Door of Dallas (Miner Ltd)</t>
  </si>
  <si>
    <t>AGiRepair</t>
  </si>
  <si>
    <t>AGiRepair (Asset Genie)</t>
  </si>
  <si>
    <t>RV-207371</t>
  </si>
  <si>
    <t>Office Equipment Maintenace and Repair Services</t>
  </si>
  <si>
    <t>Smart Pass LLC</t>
  </si>
  <si>
    <t>CTPA Frisco ISD</t>
  </si>
  <si>
    <t>A &amp; B Lawn and Garden</t>
  </si>
  <si>
    <t>22-136</t>
  </si>
  <si>
    <t>1-A Fire &amp; Domestic Testing</t>
  </si>
  <si>
    <t>22-136-B</t>
  </si>
  <si>
    <t>A Affordable Auto Upholstery</t>
  </si>
  <si>
    <t>22-136-A</t>
  </si>
  <si>
    <t>A Premier Automotive Services</t>
  </si>
  <si>
    <t>A-1 Freeman North American, Inc.</t>
  </si>
  <si>
    <t>ABC Home and Commercial Services</t>
  </si>
  <si>
    <t>ABC WRECKER</t>
  </si>
  <si>
    <t>22-136-E</t>
  </si>
  <si>
    <t>Action Cleaning Systems INC</t>
  </si>
  <si>
    <t>Adams Welding Co., Inc (DBA Shaw Bros. Welding)</t>
  </si>
  <si>
    <t>22-136-C</t>
  </si>
  <si>
    <t>Advance / CARQUEST Auto Parts</t>
  </si>
  <si>
    <t>Advance / CARQUEST Auto Parts (Advance Stores Company Inc.)</t>
  </si>
  <si>
    <t>22-136-D</t>
  </si>
  <si>
    <t>Advanced Starter Service</t>
  </si>
  <si>
    <t>Advantage Supply</t>
  </si>
  <si>
    <t>Aerowave Technologies, LLC</t>
  </si>
  <si>
    <t>Ahead of the Rest Plumbing</t>
  </si>
  <si>
    <t>Air Flow Solutions Inc</t>
  </si>
  <si>
    <t>Allied Fence of Ft. Worth</t>
  </si>
  <si>
    <t>Alternator Service, Inc.</t>
  </si>
  <si>
    <t>American Elevator Technologies LLC</t>
  </si>
  <si>
    <t>AMS of Texas, LLC</t>
  </si>
  <si>
    <t>ASCO Equipment</t>
  </si>
  <si>
    <t>Ashcraft Company, Inc</t>
  </si>
  <si>
    <t>Atlas International Laundry Equipment LLC</t>
  </si>
  <si>
    <t>ATLAS UTILITY SUPPLY COMPANY</t>
  </si>
  <si>
    <t>Austin Turf &amp; Tractor</t>
  </si>
  <si>
    <t>Auto Plus Auto Parts</t>
  </si>
  <si>
    <t>autonation ford south fort worth</t>
  </si>
  <si>
    <t>BAT Mobile Bus Repair LLC</t>
  </si>
  <si>
    <t>Batteries Plus (B. Garth Co.)</t>
  </si>
  <si>
    <t>Bearing Chain &amp; Supply, Inc.</t>
  </si>
  <si>
    <t>Benbrook Glass</t>
  </si>
  <si>
    <t>BENCHMARK SIGNS (Brooks &amp; Brooks Services Inc)</t>
  </si>
  <si>
    <t>Beta Technology Inc.</t>
  </si>
  <si>
    <t>Big Wheels Body Shop LLC</t>
  </si>
  <si>
    <t>Blend Supply LTD</t>
  </si>
  <si>
    <t>Breaker Broker Inc.</t>
  </si>
  <si>
    <t>Bright's Transmission Service Inc</t>
  </si>
  <si>
    <t>Bruce Lowrie Chevrolet, Inc.</t>
  </si>
  <si>
    <t>BSB Tools, LLC</t>
  </si>
  <si>
    <t>Builders Equipment &amp; Supply Co</t>
  </si>
  <si>
    <t>Burleson Outdoor Power Equipment</t>
  </si>
  <si>
    <t>Buzz Custom Fence</t>
  </si>
  <si>
    <t>Campbell Paper Company</t>
  </si>
  <si>
    <t>Campbell Paper Company (Praetorian Operating Inc.)</t>
  </si>
  <si>
    <t>Capleshaw Ind</t>
  </si>
  <si>
    <t>Car Concepts Commercial, LLC</t>
  </si>
  <si>
    <t>Carrier Enterprise LLC</t>
  </si>
  <si>
    <t>Caststone Solutions Company</t>
  </si>
  <si>
    <t>CATI Striping &amp; Coating (CATI Striping, LLC)</t>
  </si>
  <si>
    <t>CED/Miller Electric</t>
  </si>
  <si>
    <t>Century Mechanical Contractors Inc.</t>
  </si>
  <si>
    <t>Certified Laboratories</t>
  </si>
  <si>
    <t>Circle Saw Builders Supply, Inc</t>
  </si>
  <si>
    <t>Clarity DPF Cleaning Service LLC</t>
  </si>
  <si>
    <t>Climate Comfort Solutions LLC</t>
  </si>
  <si>
    <t>CM Service Pros</t>
  </si>
  <si>
    <t>Cohn &amp; Gregory Supply</t>
  </si>
  <si>
    <t>COLDEN HOT SERVICES</t>
  </si>
  <si>
    <t>Comm-Fit</t>
  </si>
  <si>
    <t>Continental Battery Systems</t>
  </si>
  <si>
    <t>Contractors Plus Roofing &amp; Construction, LLC</t>
  </si>
  <si>
    <t>Core Controls</t>
  </si>
  <si>
    <t>COWSER TIRE AND SERVICE</t>
  </si>
  <si>
    <t>Custom Thread Art</t>
  </si>
  <si>
    <t>D.H. Pace Company Inc</t>
  </si>
  <si>
    <t>Darr Equipment Co</t>
  </si>
  <si>
    <t>DCI AUTO GLASS, LLC</t>
  </si>
  <si>
    <t>DEALERS ELECTRICAL SUPPLY</t>
  </si>
  <si>
    <t>Delegard Tool of Texas</t>
  </si>
  <si>
    <t>Dent Enterprises LLC</t>
  </si>
  <si>
    <t>DFW Drywall Experts, LLC</t>
  </si>
  <si>
    <t>DGJD, Inc</t>
  </si>
  <si>
    <t>Diamond Brothers Construction</t>
  </si>
  <si>
    <t>Diamond Drywall &amp; Painting, LLC</t>
  </si>
  <si>
    <t>Digi Security Systems</t>
  </si>
  <si>
    <t>Double First Medical, LLC</t>
  </si>
  <si>
    <t>E77 LLC (Kristi Mayfield)</t>
  </si>
  <si>
    <t>ECS Transportation Group</t>
  </si>
  <si>
    <t>EE&amp;G, Inc.</t>
  </si>
  <si>
    <t>Elevated Solutions Team LLC (Alonzo Isaiah Hill Jr)</t>
  </si>
  <si>
    <t>Elite Fleet Solutions LLC</t>
  </si>
  <si>
    <t>EP Services (EP Remodeling Services LLC)</t>
  </si>
  <si>
    <t>EPIC SOLAR CONTROL, LLC</t>
  </si>
  <si>
    <t>Equipment Depot</t>
  </si>
  <si>
    <t>Exserv Facility Services, Inc.</t>
  </si>
  <si>
    <t>Facility Response Group</t>
  </si>
  <si>
    <t>FACTORY OUTLET TOOLING</t>
  </si>
  <si>
    <t>FERGUSON FACILITIES SUPPLY</t>
  </si>
  <si>
    <t>Filterbuy Incorporated</t>
  </si>
  <si>
    <t>Final Limit Elevator Inspections, LLC</t>
  </si>
  <si>
    <t>Firemans Paving Contractors</t>
  </si>
  <si>
    <t>FireTron Life Safety Solutions</t>
  </si>
  <si>
    <t>Fish Window Cleaning</t>
  </si>
  <si>
    <t>Five Star Ford of Texes</t>
  </si>
  <si>
    <t>Flip Lok LLC</t>
  </si>
  <si>
    <t>Frank W. Neal &amp; Assoc., Inc.</t>
  </si>
  <si>
    <t>Franks Wheel aligning inc</t>
  </si>
  <si>
    <t>Frigelar North America DBA Fissco Supply</t>
  </si>
  <si>
    <t>Frontier Paint Company</t>
  </si>
  <si>
    <t>FTW Safety</t>
  </si>
  <si>
    <t>Gail's Flags &amp; Golf Course Accessories, Inc.</t>
  </si>
  <si>
    <t>Garratt-Callahan Company</t>
  </si>
  <si>
    <t>Gas and Supply North Texas LLC (Gas and Supply)</t>
  </si>
  <si>
    <t>Genesis Elevator Services LLC</t>
  </si>
  <si>
    <t>Gomez Floor Covering, Inc. dba GFC Contracting</t>
  </si>
  <si>
    <t>Goodson Golf &amp; Utility Vehicles</t>
  </si>
  <si>
    <t>Goolsbee Tire Service Inc.</t>
  </si>
  <si>
    <t>Grand Landscapes, LLC</t>
  </si>
  <si>
    <t>Grayco Enterprises</t>
  </si>
  <si>
    <t>Harper Supply, LLC</t>
  </si>
  <si>
    <t>Helm Paint/dba Texas Paint &amp; Wallpaper Co.</t>
  </si>
  <si>
    <t>Heritage PPG</t>
  </si>
  <si>
    <t>HI-LINE ELECTRIC CO., INC</t>
  </si>
  <si>
    <t>Holt Texas, LTD.</t>
  </si>
  <si>
    <t>HP Envirovision</t>
  </si>
  <si>
    <t>Huckabee</t>
  </si>
  <si>
    <t>HYDRO-MAX JETTER</t>
  </si>
  <si>
    <t>I.V. Tire Service, Inc.</t>
  </si>
  <si>
    <t>ICON Diversified, LLC</t>
  </si>
  <si>
    <t>IDN Acme</t>
  </si>
  <si>
    <t>IEC Fort Worth/Tarrant County (Associated Independent Electrical Contractors of America, Inc. Fort Worth/Tarrant County Chapter)</t>
  </si>
  <si>
    <t>Industrial Power Truck</t>
  </si>
  <si>
    <t>Industrial Power Truck (Industrial Power LLC)</t>
  </si>
  <si>
    <t>Intrepid Security &amp; Protection (Intrepid Protection Services Inc.)</t>
  </si>
  <si>
    <t>ISFLOOR (Indoor Sport Flooring LLC)</t>
  </si>
  <si>
    <t>ISI Commercial Refrigeration, LLC.</t>
  </si>
  <si>
    <t>ISI Commercial Refrigeration, LLC. (Strategic Equipment, LLC)</t>
  </si>
  <si>
    <t>J&amp;J Supply, Inc.</t>
  </si>
  <si>
    <t>J.L. MATTHEWS</t>
  </si>
  <si>
    <t>Jabo's Ace Hardware</t>
  </si>
  <si>
    <t>JBC Commercial Plumbing</t>
  </si>
  <si>
    <t>JDB Towing, LLC</t>
  </si>
  <si>
    <t>Jendco Safety Supply</t>
  </si>
  <si>
    <t>Junk King Fort Worth (BerrCorp LLC)</t>
  </si>
  <si>
    <t>K Post Company</t>
  </si>
  <si>
    <t>KaBOOM!</t>
  </si>
  <si>
    <t>Kimbrough Life Safety LLC</t>
  </si>
  <si>
    <t>Kings III Emergency Communications (Kings III of America)</t>
  </si>
  <si>
    <t>Kirby's Radiator Service</t>
  </si>
  <si>
    <t>KNS, L.L.C.</t>
  </si>
  <si>
    <t>L &amp; D Hot Shot Service LLC</t>
  </si>
  <si>
    <t>Laguna Tools Inc</t>
  </si>
  <si>
    <t>Lawn Patrol Service, Inc</t>
  </si>
  <si>
    <t>Lea Park &amp; Play</t>
  </si>
  <si>
    <t>Lennox Industries Inc.</t>
  </si>
  <si>
    <t>Leonard's Farm &amp; Ranch Store, Inc.</t>
  </si>
  <si>
    <t>Lifetime Quality Roofing, LLC</t>
  </si>
  <si>
    <t>Lift Aids Inc.</t>
  </si>
  <si>
    <t>LiftCrete Solutions (Green Foam Solutions, inc)</t>
  </si>
  <si>
    <t>Logical Solutions, Inc.</t>
  </si>
  <si>
    <t>Longhorn inc</t>
  </si>
  <si>
    <t>Lowery Sand &amp; Gravel Company</t>
  </si>
  <si>
    <t>LSM OUTDOOR  POWER</t>
  </si>
  <si>
    <t>Lux Texas Landscaping</t>
  </si>
  <si>
    <t>M.A.N.S.Distributors, Inc</t>
  </si>
  <si>
    <t>MacArthur Gauge Inc</t>
  </si>
  <si>
    <t>Marsh Cable &amp; Connectors</t>
  </si>
  <si>
    <t>MAVICH</t>
  </si>
  <si>
    <t>McMillan James Equipment Company</t>
  </si>
  <si>
    <t>METRO CHEMICALS</t>
  </si>
  <si>
    <t>MICHAELS KEYS</t>
  </si>
  <si>
    <t>Millicare (Omniservices Capital Millicare, LLC)</t>
  </si>
  <si>
    <t>MLD Painting</t>
  </si>
  <si>
    <t>Moody Labs</t>
  </si>
  <si>
    <t>MORRISON SUPPLY #1004</t>
  </si>
  <si>
    <t>Napa AUTO CARE CENTER</t>
  </si>
  <si>
    <t>NAPA Auto Parts</t>
  </si>
  <si>
    <t>NCAELECTRIC LLC</t>
  </si>
  <si>
    <t>Network Cabling Services, Inc.</t>
  </si>
  <si>
    <t>Nitty Gritty Powerwashing</t>
  </si>
  <si>
    <t>Norman Radiator Service, Inc.</t>
  </si>
  <si>
    <t>North Texas Winsupply</t>
  </si>
  <si>
    <t>Norton Metals</t>
  </si>
  <si>
    <t>O.N. Point Pressure Washing</t>
  </si>
  <si>
    <t>O2 Cool Manufacturing, LLC</t>
  </si>
  <si>
    <t>Oilonit Design llc</t>
  </si>
  <si>
    <t>OxyTurf Inc.</t>
  </si>
  <si>
    <t>Parts Authority LLC</t>
  </si>
  <si>
    <t>Patriot Parts &amp; Service Llc</t>
  </si>
  <si>
    <t>PIERCE PUMP COMPANY (FCX PERFORMANCE, INC.)</t>
  </si>
  <si>
    <t>Pinnacle Propane LLC</t>
  </si>
  <si>
    <t>Pioneer Athletics</t>
  </si>
  <si>
    <t>Pirtek Fort Worth</t>
  </si>
  <si>
    <t>Plywood Company of Fort Worth, Inc</t>
  </si>
  <si>
    <t>Post L Group, LLC</t>
  </si>
  <si>
    <t>PPG INDUSTRIES</t>
  </si>
  <si>
    <t>Preferred Mechanical Group LLC</t>
  </si>
  <si>
    <t>Premier Truck Group</t>
  </si>
  <si>
    <t>Proair LLC</t>
  </si>
  <si>
    <t>PROFESSIONAL POLISH, INC.</t>
  </si>
  <si>
    <t>Progressive Roofing</t>
  </si>
  <si>
    <t>Pro-Line Industrial Products, Inc</t>
  </si>
  <si>
    <t>ProToCall, LLC.</t>
  </si>
  <si>
    <t>QUALITY AIR &amp; LIFT</t>
  </si>
  <si>
    <t>Quantum North America (Quantum Mechanical)</t>
  </si>
  <si>
    <t>Real Network Services, Inc.</t>
  </si>
  <si>
    <t>Reliable Parts Inc</t>
  </si>
  <si>
    <t>Rexel</t>
  </si>
  <si>
    <t>Richards Supply</t>
  </si>
  <si>
    <t>Rick's Tire Service, Inc.</t>
  </si>
  <si>
    <t>Ride N Shine</t>
  </si>
  <si>
    <t>RNDI Companies</t>
  </si>
  <si>
    <t>Roto-Rooter Plumbing &amp; Drain</t>
  </si>
  <si>
    <t>RUSH TRUCK CENTER</t>
  </si>
  <si>
    <t>S.T.O.P. of Western Fort Worth (West Tarrant Associates)</t>
  </si>
  <si>
    <t>Scaffolds USA, Inc.</t>
  </si>
  <si>
    <t>School Safety Solution</t>
  </si>
  <si>
    <t>SERVPRO of Dallas Love</t>
  </si>
  <si>
    <t>Servpro of North Fort Worth</t>
  </si>
  <si>
    <t>22-136, 22-136-A</t>
  </si>
  <si>
    <t>Smith Landscape Co.</t>
  </si>
  <si>
    <t>Smith Pump Company</t>
  </si>
  <si>
    <t>SolArm, Inc.</t>
  </si>
  <si>
    <t>Southwest Industrial Services, Inc.</t>
  </si>
  <si>
    <t>Southwest Networks, Inc.</t>
  </si>
  <si>
    <t>spaeth machine shop inc.</t>
  </si>
  <si>
    <t>Storage Equipment Company Inc.</t>
  </si>
  <si>
    <t>STUART HOSE AND PIPE</t>
  </si>
  <si>
    <t>Summit Electric Supply</t>
  </si>
  <si>
    <t>Summit Fire &amp; Security, LLC</t>
  </si>
  <si>
    <t>Sunbelt Industrial Services</t>
  </si>
  <si>
    <t>Superior Industrial Products</t>
  </si>
  <si>
    <t>Swat Plumbing LLC</t>
  </si>
  <si>
    <t>Synergy Environmental Services, LLC</t>
  </si>
  <si>
    <t>Tacony Corporation</t>
  </si>
  <si>
    <t>Taylor's Rental</t>
  </si>
  <si>
    <t>TDI Fleet Services</t>
  </si>
  <si>
    <t>TEAGUE LUMBER COMPANY</t>
  </si>
  <si>
    <t>Temperature Control Systems, Inc.</t>
  </si>
  <si>
    <t>Temporary Wall Systems Fort Worth (Matjac Holdings Incorporated)</t>
  </si>
  <si>
    <t>Texas AirSystems, LLC</t>
  </si>
  <si>
    <t>TEXAS FIRE AND SOUND</t>
  </si>
  <si>
    <t>Texas Overhead Door Company</t>
  </si>
  <si>
    <t>Texas Stucco Supply</t>
  </si>
  <si>
    <t>Texas Towing Wrecker Service</t>
  </si>
  <si>
    <t>Texas Truck A/C Inc.</t>
  </si>
  <si>
    <t>Texas Water Technologies LLC</t>
  </si>
  <si>
    <t>Tex-Sun Shade Specialties, Inc.</t>
  </si>
  <si>
    <t>The Paysage Group dba Smith Lawn and Tree</t>
  </si>
  <si>
    <t>The Sherwin Williams Company</t>
  </si>
  <si>
    <t>Tifco Industries Inc</t>
  </si>
  <si>
    <t>TJ's Professional Painting and Construction, LLC</t>
  </si>
  <si>
    <t>Tradesmen International, LLC</t>
  </si>
  <si>
    <t>Tri-Lam Roofing &amp; Waterproofing, Inc.</t>
  </si>
  <si>
    <t>Triple-C Fence, LLC</t>
  </si>
  <si>
    <t>TRU CHEM SOLUTIONS LLC</t>
  </si>
  <si>
    <t>T-Tech Power Solutions</t>
  </si>
  <si>
    <t>Turf and Soil Management</t>
  </si>
  <si>
    <t>Universal Recycling Technologies, LLC</t>
  </si>
  <si>
    <t>Valiant Chemical</t>
  </si>
  <si>
    <t>Waukesha Pearce Industries</t>
  </si>
  <si>
    <t>Wesley Trujillo llc</t>
  </si>
  <si>
    <t>Western Marketing, Inc a RelaDyne Co</t>
  </si>
  <si>
    <t>Western States Fire Protection Co</t>
  </si>
  <si>
    <t>Whirlix Design Inc</t>
  </si>
  <si>
    <t>Woodcraft Supply</t>
  </si>
  <si>
    <t>Wrangler Roofing, Inc.</t>
  </si>
  <si>
    <t>XL Parts LLC</t>
  </si>
  <si>
    <t>Zenith Roofing</t>
  </si>
  <si>
    <t>Zimmerer Kubota &amp; Equipment, Inc.</t>
  </si>
  <si>
    <t xml:space="preserve">AirGas </t>
  </si>
  <si>
    <t>22-136-F</t>
  </si>
  <si>
    <t>EPCNT FW ISD</t>
  </si>
  <si>
    <t>Maintenance, Repair, and Operations Supplies and Services</t>
  </si>
  <si>
    <t>Assurance Fire Protection</t>
  </si>
  <si>
    <t>Car-Mac Special Systems LLC (Carlos L Macias)</t>
  </si>
  <si>
    <t>Saucedo Lock Company (DACAMA LLC)</t>
  </si>
  <si>
    <t>Technology World LLC (DBA Sentry)</t>
  </si>
  <si>
    <t>Batteriesplusbulbs 442 (Gorman Batteries LLC DBA Batteriesplusbulbs 442) (Batteris Plus)</t>
  </si>
  <si>
    <t>Ranch Restaurants LLC (Cattleman's Steakhouse)</t>
  </si>
  <si>
    <t>Zayas Restaurant Group, Inc. dba Chick-fil-a Rojas/Chick-fil-a Eastlake Marketplace</t>
  </si>
  <si>
    <t>MT Needles Embroidery LLC</t>
  </si>
  <si>
    <t>240 Tutoring, Inc.</t>
  </si>
  <si>
    <t>Adventures in Learning / AIL Products (Gregory Dale Laufer)</t>
  </si>
  <si>
    <t>Air Education, Inc (Xing Zhang)</t>
  </si>
  <si>
    <t>Anissa Moore dba Anissa Moore Educational Consulting (Anissa Moore)</t>
  </si>
  <si>
    <t>Betters-Bubon Consulting (Jennifer Betters-Bubon dba Betters Bubon Educational Consulting)</t>
  </si>
  <si>
    <t>Bookelicious, Inc.</t>
  </si>
  <si>
    <t>Books del Sur LLC</t>
  </si>
  <si>
    <t>CEV Multimedia, LLC</t>
  </si>
  <si>
    <t>CharacterStrong LLC</t>
  </si>
  <si>
    <t>Conquer Consulting Solutions LLC (Eduardo Pizarro)</t>
  </si>
  <si>
    <t>Creative Roar Inc.</t>
  </si>
  <si>
    <t>Didax Educational Resources Inc. (Didax Inc.)</t>
  </si>
  <si>
    <t>Dr Melissa A Reeves LLC</t>
  </si>
  <si>
    <t>Dr. Jose Medina Educational Solutions (Medina)</t>
  </si>
  <si>
    <t>EdFuture (TeachlikeTED) (Rachael Mann)</t>
  </si>
  <si>
    <t>Education Resource Strategies</t>
  </si>
  <si>
    <t>El Paso Office Products (El Paso Office Products, LLC.)</t>
  </si>
  <si>
    <t>Encyclopaedia Britannica, Inc.</t>
  </si>
  <si>
    <t>FEV Tutor (Focus Care, Inc.)</t>
  </si>
  <si>
    <t>Friendzy, INC.</t>
  </si>
  <si>
    <t>Gemas de Vida, LLC (Enrique Lopez-Escalera)</t>
  </si>
  <si>
    <t>Kishmorr Productions, LLC</t>
  </si>
  <si>
    <t>Math-A-Matics Tutoring, LLC</t>
  </si>
  <si>
    <t>Nward Journey (Stanley B. Lewis)</t>
  </si>
  <si>
    <t>Pathful, Inc.</t>
  </si>
  <si>
    <t>Preeminence Professional Consulting Agency LLC</t>
  </si>
  <si>
    <t>Pro-Action, Inc. (Pro Action Emergency Services Institute)</t>
  </si>
  <si>
    <t>PSNI LLC</t>
  </si>
  <si>
    <t>RASADAZZLE, LLC dba Friedrich + Byers</t>
  </si>
  <si>
    <t>Safe and Sound: A Sandy Hook Initiative, Inc.</t>
  </si>
  <si>
    <t>Smekens Education (Smekens Education Solutions, Inc.) (The Literacy Store)</t>
  </si>
  <si>
    <t>STEM Detective, LLC</t>
  </si>
  <si>
    <t>Subject Technologies, Inc</t>
  </si>
  <si>
    <t>Teachstone Inc.</t>
  </si>
  <si>
    <t>TechTerra Education, LLC (TechTerra Education)</t>
  </si>
  <si>
    <t>The Bandmans Company (The Bandmans Company Southwest)</t>
  </si>
  <si>
    <t>The Bridgify Group</t>
  </si>
  <si>
    <t>The PLAY Project (Richard Solomon PLC)</t>
  </si>
  <si>
    <t>U Startups Inc</t>
  </si>
  <si>
    <t>Van Soelen &amp; Associates (Thomas Michael Van Soelen)</t>
  </si>
  <si>
    <t>Wakelet Inc.</t>
  </si>
  <si>
    <t>Your Board Coach, LLC</t>
  </si>
  <si>
    <t>Corpay Technologies Operating Company, LLC dba Fuelman (Corpay, Inc.)</t>
  </si>
  <si>
    <t>Worthington Direct (Worthington Direct Holdings, LLC)</t>
  </si>
  <si>
    <t>Acebo Solutions, LLC</t>
  </si>
  <si>
    <t>ACO Remodeling &amp; Construction, Inc.</t>
  </si>
  <si>
    <t>AO General Contractor, Inc.</t>
  </si>
  <si>
    <t>CORE Construction (CORE Construction Services of Texas, Inc.)</t>
  </si>
  <si>
    <t>Gracen Engineering &amp; Construction, Inc.</t>
  </si>
  <si>
    <t>HVAC Control Systems Inc</t>
  </si>
  <si>
    <t>J &amp; M Heritage Construction Company LLC</t>
  </si>
  <si>
    <t>United Roofing &amp; Construction (E. Ortiz, Corp.)</t>
  </si>
  <si>
    <t>A&amp;S Renovations (Corina Chavez)</t>
  </si>
  <si>
    <t>AB Powers, LLC</t>
  </si>
  <si>
    <t>Air Compressor Solutions, Inc.</t>
  </si>
  <si>
    <t>All Finishes, LLC</t>
  </si>
  <si>
    <t>Alliance Electrical Contractors (Jorge Loya)</t>
  </si>
  <si>
    <t>Alpha Southwest an Impel Company (Pumptech Holdings LLC)</t>
  </si>
  <si>
    <t>Big Media (EP Big Media, Inc)</t>
  </si>
  <si>
    <t>Capital Pump &amp; Equipment</t>
  </si>
  <si>
    <t>Custom Forest Products (Custom Crates &amp; Pallets, Ltd)</t>
  </si>
  <si>
    <t>El Paso Automated, LLC</t>
  </si>
  <si>
    <t>Glass Doctor of North Texas (Peruna Glass Inc)</t>
  </si>
  <si>
    <t>Guerrero Nuts &amp; Bolts LLC</t>
  </si>
  <si>
    <t>Hand Safety, LLC (Ramon Flanigan)</t>
  </si>
  <si>
    <t>Hennesy Mechanical Sales</t>
  </si>
  <si>
    <t>Industrial Water Engineering</t>
  </si>
  <si>
    <t>K. D. Scholten Co (Ken Scholten)</t>
  </si>
  <si>
    <t>Legacy Construction (Emiliano &amp; Associates LLC)</t>
  </si>
  <si>
    <t>Longhorn Distributing (Loren Hodges &amp; Sons, Inc)</t>
  </si>
  <si>
    <t>Massey Johnson Associates, Inc. (R.W. Johnson Associates, Inc. dba Massey Johnson Associates)</t>
  </si>
  <si>
    <t>Motive Energy of Texas LLC</t>
  </si>
  <si>
    <t>Plumbers Drain Cleaning, Inc</t>
  </si>
  <si>
    <t>Rexel USA, Inc</t>
  </si>
  <si>
    <t>Southwest G.C.E.P., Inc</t>
  </si>
  <si>
    <t>Superior Sign &amp; Lighting (PDN SSL LLC)</t>
  </si>
  <si>
    <t>SW Roofing &amp; Construction LLC</t>
  </si>
  <si>
    <t>Synergy Temperature Control LLC (Coldstone Refrigeration)</t>
  </si>
  <si>
    <t>Vizcarra Plumbing, LLC</t>
  </si>
  <si>
    <t>Angel Medical Supply, LLC</t>
  </si>
  <si>
    <t>Cbs Dme &amp; Medical Supplies (Cbs Medical Supplies, LLC)</t>
  </si>
  <si>
    <t>Bug Out (Rentokil North America Inc)</t>
  </si>
  <si>
    <t>Continental Termite &amp; Pest Control</t>
  </si>
  <si>
    <t>El Paso Mosquito, LLC</t>
  </si>
  <si>
    <t>Local Pest Managers (Michael Pacheco)</t>
  </si>
  <si>
    <t>Gandy Ink (G&amp;G Investments Inc.)</t>
  </si>
  <si>
    <t>Focus School Software, LLC</t>
  </si>
  <si>
    <t>Frontline Education (Frontline Technologies Group LLC)</t>
  </si>
  <si>
    <t>A &amp; Associates</t>
  </si>
  <si>
    <t>24-7488</t>
  </si>
  <si>
    <t>24-7491</t>
  </si>
  <si>
    <t>24-7487</t>
  </si>
  <si>
    <t>24-7494</t>
  </si>
  <si>
    <t>24-7492</t>
  </si>
  <si>
    <t>24-7489</t>
  </si>
  <si>
    <t>24-7490</t>
  </si>
  <si>
    <t>visit PACE site</t>
  </si>
  <si>
    <t>Computer Hardware, Supplies, Accessories and Services</t>
  </si>
  <si>
    <t>P00282</t>
  </si>
  <si>
    <t>Instructional &amp; Classroom Supplies and Services</t>
  </si>
  <si>
    <t>P00286</t>
  </si>
  <si>
    <t>Community Products, LLC dba Rifton Equipment</t>
  </si>
  <si>
    <t>Eric Armin Inc. dba EAI Education</t>
  </si>
  <si>
    <t>FlipLok</t>
  </si>
  <si>
    <t>Primary Arms LLC</t>
  </si>
  <si>
    <t>Teacher's Discovery</t>
  </si>
  <si>
    <t>Therapro, Inc</t>
  </si>
  <si>
    <t>All Hands Fire Equipment</t>
  </si>
  <si>
    <t>Anchortex Corporation</t>
  </si>
  <si>
    <t>Betacom</t>
  </si>
  <si>
    <t>BlueConduit</t>
  </si>
  <si>
    <t>Collins Bus</t>
  </si>
  <si>
    <t>Communication Technology Services (CTS)</t>
  </si>
  <si>
    <t>Compactor Rentals</t>
  </si>
  <si>
    <t>CopsPlus</t>
  </si>
  <si>
    <t>Dan Enterprises Team</t>
  </si>
  <si>
    <t>Darley</t>
  </si>
  <si>
    <t>Diverse Tech</t>
  </si>
  <si>
    <t>Elevate Healthcare, Inc. (formerly CAE Healthcare, Inc.)</t>
  </si>
  <si>
    <t>Empyrean Benefit Solutions</t>
  </si>
  <si>
    <t>Fair Manufacturing Inc.</t>
  </si>
  <si>
    <t>Global Environmental Consulting (GEC)</t>
  </si>
  <si>
    <t>HAIX North America</t>
  </si>
  <si>
    <t>Interspiro</t>
  </si>
  <si>
    <t>iTAD Solutions</t>
  </si>
  <si>
    <t>Kajeet</t>
  </si>
  <si>
    <t>Logicalis</t>
  </si>
  <si>
    <t>Lube-Tech</t>
  </si>
  <si>
    <t>Mobile Communications (MCA)</t>
  </si>
  <si>
    <t>MSA Safety Sales</t>
  </si>
  <si>
    <t>Nobel Computer Systems</t>
  </si>
  <si>
    <t>Outdoor-Fit Exercise Systems</t>
  </si>
  <si>
    <t>REV Group</t>
  </si>
  <si>
    <t>Ricochet Manufacturing</t>
  </si>
  <si>
    <t>SeaWestern</t>
  </si>
  <si>
    <t>Six Degrees Flooring Surfaces</t>
  </si>
  <si>
    <t>Tempest Technology</t>
  </si>
  <si>
    <t>TPX Communications</t>
  </si>
  <si>
    <t>TriMark USA</t>
  </si>
  <si>
    <t>Trinnex</t>
  </si>
  <si>
    <t>TruePani</t>
  </si>
  <si>
    <t>UniFirst Corporation</t>
  </si>
  <si>
    <t>UScellular</t>
  </si>
  <si>
    <t>Valvoline</t>
  </si>
  <si>
    <t>Vector Fleet Management</t>
  </si>
  <si>
    <t>Vehicle Management Solutions</t>
  </si>
  <si>
    <t>Vestis Services</t>
  </si>
  <si>
    <t>Viably (formerly Komptech Americas)</t>
  </si>
  <si>
    <t>VIKING Life-Saving Equipment</t>
  </si>
  <si>
    <t>VODA.ai</t>
  </si>
  <si>
    <t>Wesco</t>
  </si>
  <si>
    <t>WithersRavenel</t>
  </si>
  <si>
    <t>121923-CEN</t>
  </si>
  <si>
    <t>122123-RVG-1</t>
  </si>
  <si>
    <t>010424-ALH</t>
  </si>
  <si>
    <t>020124-ALH</t>
  </si>
  <si>
    <t>011124-ATX</t>
  </si>
  <si>
    <t>020624-BTC</t>
  </si>
  <si>
    <t>011124-BLA</t>
  </si>
  <si>
    <t>012524-ABN</t>
  </si>
  <si>
    <t>020124-CET</t>
  </si>
  <si>
    <t>102623-COLNS</t>
  </si>
  <si>
    <t>020624-CTS</t>
  </si>
  <si>
    <t>040924-CMR</t>
  </si>
  <si>
    <t>121923-GVC</t>
  </si>
  <si>
    <t>011124-CPS</t>
  </si>
  <si>
    <t>010424-DAN</t>
  </si>
  <si>
    <t>011824-DAN</t>
  </si>
  <si>
    <t>020124-WSD</t>
  </si>
  <si>
    <t>122123-DEM</t>
  </si>
  <si>
    <t>121923-DVT</t>
  </si>
  <si>
    <t>011824-DRG</t>
  </si>
  <si>
    <t>111623-EMPY</t>
  </si>
  <si>
    <t>010424-FDX</t>
  </si>
  <si>
    <t>031224-FIR</t>
  </si>
  <si>
    <t>011124-GAL</t>
  </si>
  <si>
    <t>012524-GEC</t>
  </si>
  <si>
    <t>010424-HAX</t>
  </si>
  <si>
    <t>122123-RVG-2</t>
  </si>
  <si>
    <t>011824-INT</t>
  </si>
  <si>
    <t>020624-IAC</t>
  </si>
  <si>
    <t>020624-KAJ</t>
  </si>
  <si>
    <t>011824-LNC</t>
  </si>
  <si>
    <t>010424-LNC</t>
  </si>
  <si>
    <t>020124-LNC</t>
  </si>
  <si>
    <t>020624-LCS</t>
  </si>
  <si>
    <t>122123-RVG-3</t>
  </si>
  <si>
    <t>121223-LFT</t>
  </si>
  <si>
    <t>010424-LIO</t>
  </si>
  <si>
    <t>011124-LIO</t>
  </si>
  <si>
    <t>020624-LOG</t>
  </si>
  <si>
    <t>031224-LUT</t>
  </si>
  <si>
    <t>020624-MCA</t>
  </si>
  <si>
    <t>010424-MNP</t>
  </si>
  <si>
    <t>011824-MSS</t>
  </si>
  <si>
    <t>011824-MES</t>
  </si>
  <si>
    <t>011124-MES</t>
  </si>
  <si>
    <t>010424-MES</t>
  </si>
  <si>
    <t>020124-MES</t>
  </si>
  <si>
    <t>031224-NBL</t>
  </si>
  <si>
    <t>122123-RVG</t>
  </si>
  <si>
    <t>010424-RIC</t>
  </si>
  <si>
    <t>122123-RVG-4</t>
  </si>
  <si>
    <t>011824-SEW</t>
  </si>
  <si>
    <t>020124-SEW</t>
  </si>
  <si>
    <t>061323-RPP-1</t>
  </si>
  <si>
    <t>121223-SNP</t>
  </si>
  <si>
    <t>020624-SYN</t>
  </si>
  <si>
    <t>020124-TEM</t>
  </si>
  <si>
    <t>020624-SPT</t>
  </si>
  <si>
    <t>031924-SPT</t>
  </si>
  <si>
    <t>121923-UST</t>
  </si>
  <si>
    <t>012524-TRX</t>
  </si>
  <si>
    <t>012524-TRP</t>
  </si>
  <si>
    <t>011124-UFC</t>
  </si>
  <si>
    <t>040924-URI</t>
  </si>
  <si>
    <t>031924-USC</t>
  </si>
  <si>
    <t>031224-VAL</t>
  </si>
  <si>
    <t>031224-VEC</t>
  </si>
  <si>
    <t>031224-VMS</t>
  </si>
  <si>
    <t>011124-VST</t>
  </si>
  <si>
    <t>010424-VKN</t>
  </si>
  <si>
    <t>012524-VDA</t>
  </si>
  <si>
    <t>122123-RVG-5</t>
  </si>
  <si>
    <t>012524-WHR</t>
  </si>
  <si>
    <t>Meteor Education</t>
  </si>
  <si>
    <t>09/28/2025</t>
  </si>
  <si>
    <t>05/30/2027</t>
  </si>
  <si>
    <t>09/30/2028</t>
  </si>
  <si>
    <t>08/31/2029</t>
  </si>
  <si>
    <t>Corpay</t>
  </si>
  <si>
    <t>20468-22-6640</t>
  </si>
  <si>
    <t>04-24</t>
  </si>
  <si>
    <t>TADERA</t>
  </si>
  <si>
    <t>Athletic Surfacing and Asphalt Maintenance</t>
  </si>
  <si>
    <t>08-41</t>
  </si>
  <si>
    <t>Benmar Group</t>
  </si>
  <si>
    <t>Systemwide IT Consulting Services</t>
  </si>
  <si>
    <t>2023003892</t>
  </si>
  <si>
    <t>Geo-Logic Associates</t>
  </si>
  <si>
    <t>#03-07</t>
  </si>
  <si>
    <t>Clean Harbors</t>
  </si>
  <si>
    <t>Hazardous and Medical Waste</t>
  </si>
  <si>
    <t>2023.003937</t>
  </si>
  <si>
    <t>12/01/2028</t>
  </si>
  <si>
    <t>Environmental Logistics</t>
  </si>
  <si>
    <t>2023.003924</t>
  </si>
  <si>
    <t>Hotel Engine</t>
  </si>
  <si>
    <t>Lodging Services and Booking Tool</t>
  </si>
  <si>
    <t>PRO-IT-000588</t>
  </si>
  <si>
    <t>12/17/2026</t>
  </si>
  <si>
    <t>BJ's Wholesale Club, Inc</t>
  </si>
  <si>
    <t>15-01</t>
  </si>
  <si>
    <t>09/04/2026</t>
  </si>
  <si>
    <t>Hoerr Construction, Inc</t>
  </si>
  <si>
    <t>Trenchless Rehabilitation and Maintenance of Pipeline Infrastructure</t>
  </si>
  <si>
    <t>23-065-PW(3)</t>
  </si>
  <si>
    <t>02/12/2027</t>
  </si>
  <si>
    <t>Insituform Technologies</t>
  </si>
  <si>
    <t>23-065-PW</t>
  </si>
  <si>
    <t>Blink Charging</t>
  </si>
  <si>
    <t>Electric Vehicle Charging Stations</t>
  </si>
  <si>
    <t>3654-55-2517</t>
  </si>
  <si>
    <t>01/31/2030</t>
  </si>
  <si>
    <t>Chemistry, Biology, Physics and Anatomy Instructional Supplies and Services</t>
  </si>
  <si>
    <t>R230701</t>
  </si>
  <si>
    <t>MATHESON</t>
  </si>
  <si>
    <t>Laboratory, Medical, and Industrial Gases, Accessories and Services</t>
  </si>
  <si>
    <t>2023003888</t>
  </si>
  <si>
    <t>10/31/2030</t>
  </si>
  <si>
    <t>Slalom, Inc.</t>
  </si>
  <si>
    <t>2024004018</t>
  </si>
  <si>
    <t>2024004017</t>
  </si>
  <si>
    <t>2023003897</t>
  </si>
  <si>
    <t>12/21/2026</t>
  </si>
  <si>
    <t>Huron</t>
  </si>
  <si>
    <t>2024004019</t>
  </si>
  <si>
    <t>Comprehensive Operational and Janitorial Supplies and Solutions</t>
  </si>
  <si>
    <t>152609</t>
  </si>
  <si>
    <t>152611</t>
  </si>
  <si>
    <t>152610</t>
  </si>
  <si>
    <t>156948</t>
  </si>
  <si>
    <t>Compu-Link</t>
  </si>
  <si>
    <t>152613</t>
  </si>
  <si>
    <t xml:space="preserve">US Communities </t>
  </si>
  <si>
    <t>24-12P-01</t>
  </si>
  <si>
    <t>24-10P-03</t>
  </si>
  <si>
    <t>24-12P-02</t>
  </si>
  <si>
    <t>24-11DV-03</t>
  </si>
  <si>
    <t>25-01PV-02</t>
  </si>
  <si>
    <t>25-04DV-01</t>
  </si>
  <si>
    <t>Food Service Equipment, Parts, Supplies and Services</t>
  </si>
  <si>
    <t>Performing Arts Staging Products and Services</t>
  </si>
  <si>
    <t>24-10P-01</t>
  </si>
  <si>
    <t>Avantor</t>
  </si>
  <si>
    <t>Laboratory Supplies and Services</t>
  </si>
  <si>
    <t>CNR01459</t>
  </si>
  <si>
    <t>Audio Visual Technologies, Solutions and Services</t>
  </si>
  <si>
    <t>Janitorial Cleaning Services</t>
  </si>
  <si>
    <t>24/017MR-01</t>
  </si>
  <si>
    <t>Award Jackets, Apparel, Uniforms, Screen Printing, and Embroidery</t>
  </si>
  <si>
    <t>24/012MF-02</t>
  </si>
  <si>
    <t>Human Resources Support Software and Services</t>
  </si>
  <si>
    <t>24/025SG-01</t>
  </si>
  <si>
    <t>24/017MR-02</t>
  </si>
  <si>
    <t>Ambrit, LLC., dba Gaskets First</t>
  </si>
  <si>
    <t>24/023TC-02</t>
  </si>
  <si>
    <t>Black Board International</t>
  </si>
  <si>
    <t>24/012MF-01</t>
  </si>
  <si>
    <t>Insurance and Third Party Administration</t>
  </si>
  <si>
    <t>24/026SG-02</t>
  </si>
  <si>
    <t>Bruckner Truck Sales, Inc.</t>
  </si>
  <si>
    <t>Trucks, Chassis and Trailers</t>
  </si>
  <si>
    <t>24/019TC-01</t>
  </si>
  <si>
    <t>Caring Commercial Cleaning Inc.</t>
  </si>
  <si>
    <t>24/017MR-03</t>
  </si>
  <si>
    <t>Chefs Corner Foods</t>
  </si>
  <si>
    <t>24/022AK-11</t>
  </si>
  <si>
    <t>24/023TC-07</t>
  </si>
  <si>
    <t>Covergame USA Inc.</t>
  </si>
  <si>
    <t>24/026SG-03</t>
  </si>
  <si>
    <t>23/016MR-13</t>
  </si>
  <si>
    <t>23/016MR-14</t>
  </si>
  <si>
    <t>24/012MF-03</t>
  </si>
  <si>
    <t>24/026SG-05</t>
  </si>
  <si>
    <t>Flip Lok, LLC.</t>
  </si>
  <si>
    <t>24/023TC-10</t>
  </si>
  <si>
    <t>24/023TC-13</t>
  </si>
  <si>
    <t>24/018MR-09</t>
  </si>
  <si>
    <t>24/022AK-22</t>
  </si>
  <si>
    <t>24/022AK-23</t>
  </si>
  <si>
    <t>24/022AK-24</t>
  </si>
  <si>
    <t>24/023TC-16</t>
  </si>
  <si>
    <t xml:space="preserve">JR Thomas Group, Inc. </t>
  </si>
  <si>
    <t>23/016MR-24</t>
  </si>
  <si>
    <t>24/022AK-25</t>
  </si>
  <si>
    <t>Kraft Heinz Foods Company</t>
  </si>
  <si>
    <t>24/022AK-26</t>
  </si>
  <si>
    <t>24/022AK-27</t>
  </si>
  <si>
    <t>M.C.I. Foods</t>
  </si>
  <si>
    <t>24/022AK-28</t>
  </si>
  <si>
    <t>Mango Languages</t>
  </si>
  <si>
    <t>24/012MF-04</t>
  </si>
  <si>
    <t>24/022AK-29</t>
  </si>
  <si>
    <t>24/026SG-06</t>
  </si>
  <si>
    <t>McLemore Building Maintenance, Inc.</t>
  </si>
  <si>
    <t>24/017MR-06</t>
  </si>
  <si>
    <t>Metroclean Commercial Building Services</t>
  </si>
  <si>
    <t>24/017MR-07</t>
  </si>
  <si>
    <t>Michael Foods Inc.</t>
  </si>
  <si>
    <t>Nardone Bros Baking Co Inc.</t>
  </si>
  <si>
    <t>24/022AK-31</t>
  </si>
  <si>
    <t>24/022AK-32</t>
  </si>
  <si>
    <t>Next Level Urgent Care</t>
  </si>
  <si>
    <t>Health and Wellness Screening and Related Services</t>
  </si>
  <si>
    <t>24/021SG-01</t>
  </si>
  <si>
    <t>Out of the Shell DBA Yangs 5th</t>
  </si>
  <si>
    <t>24/023TC-23</t>
  </si>
  <si>
    <t>24/022AK-34</t>
  </si>
  <si>
    <t>23/029SG-13</t>
  </si>
  <si>
    <t>24/022AK-35</t>
  </si>
  <si>
    <t>24/023TC-27</t>
  </si>
  <si>
    <t>24/022AK-36</t>
  </si>
  <si>
    <t>24/022AK-37</t>
  </si>
  <si>
    <t>Rodriguez Foods LTD</t>
  </si>
  <si>
    <t>24/022AK-38</t>
  </si>
  <si>
    <t>S.A. Piazza &amp; Associates, LLC</t>
  </si>
  <si>
    <t>24/022AK-39</t>
  </si>
  <si>
    <t>Schwans Food Service, Inc.</t>
  </si>
  <si>
    <t>24/022AK-40</t>
  </si>
  <si>
    <t>Signage ONE</t>
  </si>
  <si>
    <t>24/023TC-28</t>
  </si>
  <si>
    <t>24/022AK-41</t>
  </si>
  <si>
    <t>24/022AK-42</t>
  </si>
  <si>
    <t>24/012MF-13</t>
  </si>
  <si>
    <t>24/017MR-05</t>
  </si>
  <si>
    <t>Trident Seafoods</t>
  </si>
  <si>
    <t>24/022AK-43</t>
  </si>
  <si>
    <t>24/022AK-44</t>
  </si>
  <si>
    <t>Varsity Yearbook</t>
  </si>
  <si>
    <t>23/012SG-03A</t>
  </si>
  <si>
    <t>Gabi Pressley</t>
  </si>
  <si>
    <t>irving@cardmyyard.com</t>
  </si>
  <si>
    <t>972-793-3560</t>
  </si>
  <si>
    <r>
      <t xml:space="preserve">RFP #22-65-737B </t>
    </r>
    <r>
      <rPr>
        <sz val="14"/>
        <color theme="1"/>
        <rFont val="Calibri"/>
        <family val="2"/>
        <scheme val="minor"/>
      </rPr>
      <t>Onsite Campus Instuctional Programs (Part A) &amp; Campus Equipment Rentals (Part B)</t>
    </r>
    <r>
      <rPr>
        <b/>
        <sz val="14"/>
        <color rgb="FFC00000"/>
        <rFont val="Calibri"/>
        <family val="2"/>
        <scheme val="minor"/>
      </rPr>
      <t xml:space="preserve"> *NEW*</t>
    </r>
  </si>
  <si>
    <t>Fastsigns Irving (Outstanding Graphics Solutions)</t>
  </si>
  <si>
    <t>Lilys Balloons dba Lilys Decorations The Store</t>
  </si>
  <si>
    <t>Social Films</t>
  </si>
  <si>
    <t>Emerald Educational Services (Dwight Cooley)</t>
  </si>
  <si>
    <t>Feel da Flow Productions</t>
  </si>
  <si>
    <t>In Motion Studios</t>
  </si>
  <si>
    <t>Readers 2 Leaders</t>
  </si>
  <si>
    <t>The Confidence Group</t>
  </si>
  <si>
    <t>Belle Décor Dallas, LLC</t>
  </si>
  <si>
    <r>
      <t xml:space="preserve">RFP #22-65-737A </t>
    </r>
    <r>
      <rPr>
        <sz val="14"/>
        <color theme="1"/>
        <rFont val="Calibri"/>
        <family val="2"/>
        <scheme val="minor"/>
      </rPr>
      <t>Onsite Campus Instuctional Programs (Part A) &amp; Campus Equipment Rentals (Part B)</t>
    </r>
    <r>
      <rPr>
        <b/>
        <sz val="14"/>
        <color rgb="FFC00000"/>
        <rFont val="Calibri"/>
        <family val="2"/>
        <scheme val="minor"/>
      </rPr>
      <t xml:space="preserve"> </t>
    </r>
  </si>
  <si>
    <r>
      <rPr>
        <b/>
        <sz val="14"/>
        <color rgb="FFC00000"/>
        <rFont val="Calibri"/>
        <family val="2"/>
        <scheme val="minor"/>
      </rPr>
      <t>RFP #22-65-737A</t>
    </r>
    <r>
      <rPr>
        <b/>
        <sz val="14"/>
        <color theme="1"/>
        <rFont val="Calibri"/>
        <family val="2"/>
        <scheme val="minor"/>
      </rPr>
      <t xml:space="preserve"> </t>
    </r>
    <r>
      <rPr>
        <sz val="14"/>
        <color theme="1"/>
        <rFont val="Calibri"/>
        <family val="2"/>
        <scheme val="minor"/>
      </rPr>
      <t>Onsite Campus Instuctional Programs (Part A) &amp; Campus Equipment Rentals (Part B)</t>
    </r>
    <r>
      <rPr>
        <b/>
        <sz val="14"/>
        <color theme="1"/>
        <rFont val="Calibri"/>
        <family val="2"/>
        <scheme val="minor"/>
      </rPr>
      <t xml:space="preserve"> </t>
    </r>
  </si>
  <si>
    <r>
      <rPr>
        <b/>
        <sz val="14"/>
        <color rgb="FFC00000"/>
        <rFont val="Calibri"/>
        <family val="2"/>
        <scheme val="minor"/>
      </rPr>
      <t>RFP # 22-65-737</t>
    </r>
    <r>
      <rPr>
        <sz val="14"/>
        <color theme="1"/>
        <rFont val="Calibri"/>
        <family val="2"/>
        <scheme val="minor"/>
      </rPr>
      <t xml:space="preserve"> OnSite Campus Instructional Programs (Part A) &amp; Campus Equipment Rentals (Part B)</t>
    </r>
  </si>
  <si>
    <t>Texas Air Systems</t>
  </si>
  <si>
    <t>ABC Commercial Services</t>
  </si>
  <si>
    <t>FireWise Texas,LLC</t>
  </si>
  <si>
    <t>M&amp;E Plastic Repair</t>
  </si>
  <si>
    <t>22-65-737 B</t>
  </si>
  <si>
    <t>4@fastsigns.com</t>
  </si>
  <si>
    <t>Jacob KincerSales Director</t>
  </si>
  <si>
    <t>972-255-2022</t>
  </si>
  <si>
    <t>Manny Hernandez</t>
  </si>
  <si>
    <t>hernandezmanuel91@gmail.com</t>
  </si>
  <si>
    <t>Entertainment</t>
  </si>
  <si>
    <t>Student math program</t>
  </si>
  <si>
    <t>Student Fine Arts Program, Theatre, musical theatre</t>
  </si>
  <si>
    <t>Student reading/language, literacy instructional coaching, professional deveolpment</t>
  </si>
  <si>
    <t>Abstinece Education, Authors/ Speakers, Bullying Education, Student Drug Alcohol &amp; Tabacco Prevention, Entertainment, Musician, PSAT/SAT Seminar, Student Motivational Program, Student Reading/Language Arts, Science &amp; Math Program, Student Services Program, afterschool tutoring program k-12, Student summer programs</t>
  </si>
  <si>
    <t>Funmi Omotayo</t>
  </si>
  <si>
    <t>emeraldedserv@gmail.com</t>
  </si>
  <si>
    <t>Dwight Cooley</t>
  </si>
  <si>
    <t>817/902-4644</t>
  </si>
  <si>
    <t xml:space="preserve">(214) 436 2124, </t>
  </si>
  <si>
    <t>funmi@belledallas.com; myevent@belledallas.com</t>
  </si>
  <si>
    <t>Emily McKinney719-649-5922Emily@inmotion-studios.com</t>
  </si>
  <si>
    <t>Lisa Dickerson214-905-00952800 N. Hampton Road. Suite 120Dallas, TX 75212</t>
  </si>
  <si>
    <t>Michelle Ramirez (469)826-7980 ; Joshua Echeverria (469)236-8886socialfilmsbooth@gmail.com</t>
  </si>
  <si>
    <t>Isaac Barnes 469-261-5328 Ibarnes@theconfidencegroup.com</t>
  </si>
  <si>
    <t>Fernando Flores 214.207.0980 ferny78@aol.com</t>
  </si>
  <si>
    <t>Creative Costuming and Designs</t>
  </si>
  <si>
    <t>016-2022-2024</t>
  </si>
  <si>
    <t>Athletic Supplies and Services</t>
  </si>
  <si>
    <t>Ark Designs ( Kerry Minter)</t>
  </si>
  <si>
    <t>469-426-6995</t>
  </si>
  <si>
    <t xml:space="preserve">Branded 1st </t>
  </si>
  <si>
    <t xml:space="preserve">Derrell Conway </t>
  </si>
  <si>
    <t>https://www.branded1st.com/</t>
  </si>
  <si>
    <t>469-265-8620</t>
  </si>
  <si>
    <t xml:space="preserve">Bull Market Promotions </t>
  </si>
  <si>
    <t>Rudy Ramirez</t>
  </si>
  <si>
    <t>https://www.bullmarketpromotions.com/</t>
  </si>
  <si>
    <t>817-760-7744</t>
  </si>
  <si>
    <t xml:space="preserve">DFW Impressions </t>
  </si>
  <si>
    <t xml:space="preserve">Lil Bikram Thapa </t>
  </si>
  <si>
    <t>mail@dfwimpression.com / lbikramthapa@gmail.com</t>
  </si>
  <si>
    <t>https://dfwimpression.com/</t>
  </si>
  <si>
    <t xml:space="preserve">Educational Products, Inc. </t>
  </si>
  <si>
    <t>Amy Barnett</t>
  </si>
  <si>
    <t>abarnett@educationalproducts.com</t>
  </si>
  <si>
    <t>https://site.educationalproducts.com/</t>
  </si>
  <si>
    <t>817-975-8662</t>
  </si>
  <si>
    <t xml:space="preserve">Gandy Ink </t>
  </si>
  <si>
    <t xml:space="preserve">Cambrey Hardy / Adam Meister </t>
  </si>
  <si>
    <t>cambrey.hardy@gandyink.com / adam.meister@gandyink.com</t>
  </si>
  <si>
    <t>https://www.gandyink.com/</t>
  </si>
  <si>
    <t>800-999-8137</t>
  </si>
  <si>
    <t xml:space="preserve">Yes </t>
  </si>
  <si>
    <t>https://www.companycasuals.com/graphicwearbiz/start.jsp</t>
  </si>
  <si>
    <t>https://groggydogonline.com/</t>
  </si>
  <si>
    <t>https://horizonimprinting.com/</t>
  </si>
  <si>
    <t>972-438-6670</t>
  </si>
  <si>
    <t xml:space="preserve">Lasting Impressions, Inc. </t>
  </si>
  <si>
    <t>Shay Freund</t>
  </si>
  <si>
    <t>info@liteam.com</t>
  </si>
  <si>
    <t>https://www.liteam.com/</t>
  </si>
  <si>
    <t xml:space="preserve"> 888-343-8270</t>
  </si>
  <si>
    <t xml:space="preserve">Vestige International </t>
  </si>
  <si>
    <t>Cedric Washington</t>
  </si>
  <si>
    <t xml:space="preserve">cedric@vestigeinternational.com </t>
  </si>
  <si>
    <t>http://vestigeinternational.com/</t>
  </si>
  <si>
    <t>972-230-5399</t>
  </si>
  <si>
    <r>
      <rPr>
        <b/>
        <sz val="9"/>
        <color theme="1"/>
        <rFont val="Calibri"/>
        <family val="2"/>
        <scheme val="minor"/>
      </rPr>
      <t>Bounce House Rental</t>
    </r>
    <r>
      <rPr>
        <sz val="9"/>
        <color theme="1"/>
        <rFont val="Calibri"/>
        <family val="2"/>
        <scheme val="minor"/>
      </rPr>
      <t xml:space="preserve">- $899 - 1,399, </t>
    </r>
    <r>
      <rPr>
        <b/>
        <sz val="9"/>
        <color theme="1"/>
        <rFont val="Calibri"/>
        <family val="2"/>
        <scheme val="minor"/>
      </rPr>
      <t>Inflatable Movie Screen</t>
    </r>
    <r>
      <rPr>
        <sz val="9"/>
        <color theme="1"/>
        <rFont val="Calibri"/>
        <family val="2"/>
        <scheme val="minor"/>
      </rPr>
      <t xml:space="preserve"> $999, </t>
    </r>
    <r>
      <rPr>
        <b/>
        <sz val="9"/>
        <color theme="1"/>
        <rFont val="Calibri"/>
        <family val="2"/>
        <scheme val="minor"/>
      </rPr>
      <t>DJ</t>
    </r>
    <r>
      <rPr>
        <sz val="9"/>
        <color theme="1"/>
        <rFont val="Calibri"/>
        <family val="2"/>
        <scheme val="minor"/>
      </rPr>
      <t xml:space="preserve"> - $500,</t>
    </r>
    <r>
      <rPr>
        <b/>
        <sz val="9"/>
        <color theme="1"/>
        <rFont val="Calibri"/>
        <family val="2"/>
        <scheme val="minor"/>
      </rPr>
      <t xml:space="preserve"> Event Photography</t>
    </r>
    <r>
      <rPr>
        <sz val="9"/>
        <color theme="1"/>
        <rFont val="Calibri"/>
        <family val="2"/>
        <scheme val="minor"/>
      </rPr>
      <t xml:space="preserve"> - $750, </t>
    </r>
    <r>
      <rPr>
        <b/>
        <sz val="9"/>
        <color theme="1"/>
        <rFont val="Calibri"/>
        <family val="2"/>
        <scheme val="minor"/>
      </rPr>
      <t>Photo Booth</t>
    </r>
    <r>
      <rPr>
        <sz val="9"/>
        <color theme="1"/>
        <rFont val="Calibri"/>
        <family val="2"/>
        <scheme val="minor"/>
      </rPr>
      <t xml:space="preserve"> - $399 per hr, $1299 for 24 hrs, </t>
    </r>
    <r>
      <rPr>
        <b/>
        <sz val="9"/>
        <color theme="1"/>
        <rFont val="Calibri"/>
        <family val="2"/>
        <scheme val="minor"/>
      </rPr>
      <t>Equipment (sound, lighting equipment etc..)</t>
    </r>
    <r>
      <rPr>
        <sz val="9"/>
        <color theme="1"/>
        <rFont val="Calibri"/>
        <family val="2"/>
        <scheme val="minor"/>
      </rPr>
      <t xml:space="preserve"> - $999.</t>
    </r>
    <r>
      <rPr>
        <b/>
        <sz val="9"/>
        <color theme="1"/>
        <rFont val="Calibri"/>
        <family val="2"/>
        <scheme val="minor"/>
      </rPr>
      <t xml:space="preserve"> Popcorn machine</t>
    </r>
    <r>
      <rPr>
        <sz val="9"/>
        <color theme="1"/>
        <rFont val="Calibri"/>
        <family val="2"/>
        <scheme val="minor"/>
      </rPr>
      <t xml:space="preserve"> $299, </t>
    </r>
    <r>
      <rPr>
        <b/>
        <sz val="9"/>
        <color theme="1"/>
        <rFont val="Calibri"/>
        <family val="2"/>
        <scheme val="minor"/>
      </rPr>
      <t xml:space="preserve">Snow Cone machine </t>
    </r>
    <r>
      <rPr>
        <sz val="9"/>
        <color theme="1"/>
        <rFont val="Calibri"/>
        <family val="2"/>
        <scheme val="minor"/>
      </rPr>
      <t xml:space="preserve">$299, </t>
    </r>
    <r>
      <rPr>
        <b/>
        <sz val="9"/>
        <color theme="1"/>
        <rFont val="Calibri"/>
        <family val="2"/>
        <scheme val="minor"/>
      </rPr>
      <t>Cotton</t>
    </r>
    <r>
      <rPr>
        <sz val="9"/>
        <color theme="1"/>
        <rFont val="Calibri"/>
        <family val="2"/>
        <scheme val="minor"/>
      </rPr>
      <t xml:space="preserve"> C</t>
    </r>
    <r>
      <rPr>
        <b/>
        <sz val="9"/>
        <color theme="1"/>
        <rFont val="Calibri"/>
        <family val="2"/>
        <scheme val="minor"/>
      </rPr>
      <t>andy machine</t>
    </r>
    <r>
      <rPr>
        <sz val="9"/>
        <color theme="1"/>
        <rFont val="Calibri"/>
        <family val="2"/>
        <scheme val="minor"/>
      </rPr>
      <t xml:space="preserve"> $299 and tables - </t>
    </r>
    <r>
      <rPr>
        <b/>
        <sz val="9"/>
        <color theme="1"/>
        <rFont val="Calibri"/>
        <family val="2"/>
        <scheme val="minor"/>
      </rPr>
      <t>Folding table</t>
    </r>
    <r>
      <rPr>
        <sz val="9"/>
        <color theme="1"/>
        <rFont val="Calibri"/>
        <family val="2"/>
        <scheme val="minor"/>
      </rPr>
      <t xml:space="preserve"> $47.98, 6'round - $19.99, 60' round - $27.99 and chairs - $6.99. </t>
    </r>
    <r>
      <rPr>
        <b/>
        <sz val="9"/>
        <color theme="1"/>
        <rFont val="Calibri"/>
        <family val="2"/>
        <scheme val="minor"/>
      </rPr>
      <t>Trackless Train</t>
    </r>
    <r>
      <rPr>
        <sz val="9"/>
        <color theme="1"/>
        <rFont val="Calibri"/>
        <family val="2"/>
        <scheme val="minor"/>
      </rPr>
      <t xml:space="preserve"> $1,499, </t>
    </r>
    <r>
      <rPr>
        <b/>
        <sz val="9"/>
        <color theme="1"/>
        <rFont val="Calibri"/>
        <family val="2"/>
        <scheme val="minor"/>
      </rPr>
      <t>Yard games</t>
    </r>
    <r>
      <rPr>
        <sz val="9"/>
        <color theme="1"/>
        <rFont val="Calibri"/>
        <family val="2"/>
        <scheme val="minor"/>
      </rPr>
      <t xml:space="preserve"> $199, </t>
    </r>
    <r>
      <rPr>
        <b/>
        <sz val="9"/>
        <color theme="1"/>
        <rFont val="Calibri"/>
        <family val="2"/>
        <scheme val="minor"/>
      </rPr>
      <t>Balloon air tanks</t>
    </r>
    <r>
      <rPr>
        <sz val="9"/>
        <color theme="1"/>
        <rFont val="Calibri"/>
        <family val="2"/>
        <scheme val="minor"/>
      </rPr>
      <t xml:space="preserve"> - $150 for 24hrs. </t>
    </r>
    <r>
      <rPr>
        <b/>
        <sz val="9"/>
        <color theme="1"/>
        <rFont val="Calibri"/>
        <family val="2"/>
        <scheme val="minor"/>
      </rPr>
      <t xml:space="preserve">Power Generators </t>
    </r>
  </si>
  <si>
    <r>
      <rPr>
        <b/>
        <sz val="11"/>
        <color theme="1"/>
        <rFont val="Calibri"/>
        <family val="2"/>
        <scheme val="minor"/>
      </rPr>
      <t>Exhibits &amp; Displays</t>
    </r>
    <r>
      <rPr>
        <sz val="11"/>
        <color theme="1"/>
        <rFont val="Calibri"/>
        <family val="2"/>
        <scheme val="minor"/>
      </rPr>
      <t xml:space="preserve">, Exterior Signage and Custom Banners, Signs and Graphics, Wall Murals </t>
    </r>
  </si>
  <si>
    <r>
      <rPr>
        <b/>
        <sz val="11"/>
        <color theme="1"/>
        <rFont val="Calibri"/>
        <family val="2"/>
        <scheme val="minor"/>
      </rPr>
      <t>Event Photography -</t>
    </r>
    <r>
      <rPr>
        <sz val="11"/>
        <color theme="1"/>
        <rFont val="Calibri"/>
        <family val="2"/>
        <scheme val="minor"/>
      </rPr>
      <t xml:space="preserve"> $125</t>
    </r>
  </si>
  <si>
    <t>24-45-737</t>
  </si>
  <si>
    <t>Lasting Impressions</t>
  </si>
  <si>
    <t>22-71-914</t>
  </si>
  <si>
    <t>23-10-914</t>
  </si>
  <si>
    <t>24-36-914</t>
  </si>
  <si>
    <t>Dallas Automatic Gate, Inc</t>
  </si>
  <si>
    <t>Gomez Floor Covering, Inc (GFC)</t>
  </si>
  <si>
    <t>Sav-On Fence, LLC</t>
  </si>
  <si>
    <t>Commercial Fencing and Gates</t>
  </si>
  <si>
    <t>24-57-914</t>
  </si>
  <si>
    <t>DJ / Disk Jockey- $75</t>
  </si>
  <si>
    <r>
      <rPr>
        <b/>
        <sz val="11"/>
        <color theme="1"/>
        <rFont val="Calibri"/>
        <family val="2"/>
        <scheme val="minor"/>
      </rPr>
      <t>DJ/Disk Jockey</t>
    </r>
    <r>
      <rPr>
        <sz val="11"/>
        <color theme="1"/>
        <rFont val="Calibri"/>
        <family val="2"/>
        <scheme val="minor"/>
      </rPr>
      <t xml:space="preserve"> $ 1,000 per hour $50 for travel fee up to 20 mile radius, additional $25 for every 10 miles after 20 mile radius,</t>
    </r>
    <r>
      <rPr>
        <b/>
        <sz val="11"/>
        <color theme="1"/>
        <rFont val="Calibri"/>
        <family val="2"/>
        <scheme val="minor"/>
      </rPr>
      <t xml:space="preserve"> Drone aerial videopgraphy </t>
    </r>
    <r>
      <rPr>
        <sz val="11"/>
        <color theme="1"/>
        <rFont val="Calibri"/>
        <family val="2"/>
        <scheme val="minor"/>
      </rPr>
      <t xml:space="preserve">(1-16 shots and a vide) $250, </t>
    </r>
    <r>
      <rPr>
        <b/>
        <sz val="11"/>
        <color theme="1"/>
        <rFont val="Calibri"/>
        <family val="2"/>
        <scheme val="minor"/>
      </rPr>
      <t>sound equipment</t>
    </r>
    <r>
      <rPr>
        <sz val="11"/>
        <color theme="1"/>
        <rFont val="Calibri"/>
        <family val="2"/>
        <scheme val="minor"/>
      </rPr>
      <t xml:space="preserve"> $650,</t>
    </r>
    <r>
      <rPr>
        <b/>
        <sz val="11"/>
        <color theme="1"/>
        <rFont val="Calibri"/>
        <family val="2"/>
        <scheme val="minor"/>
      </rPr>
      <t xml:space="preserve"> lighting equipment </t>
    </r>
    <r>
      <rPr>
        <sz val="11"/>
        <color theme="1"/>
        <rFont val="Calibri"/>
        <family val="2"/>
        <scheme val="minor"/>
      </rPr>
      <t>per unit $30 , package 8 light $250 24 lights400, moving lights both $300 control 150 -250 depending on the hours</t>
    </r>
  </si>
  <si>
    <t>parking lot striping, sport court/basketball, pickleball courts, warehouse striping</t>
  </si>
  <si>
    <t>centraldallas@1800striper.com</t>
  </si>
  <si>
    <t>Curtis King</t>
  </si>
  <si>
    <t>cking@abcpest.com</t>
  </si>
  <si>
    <t>gpnunez@amsofusa.com</t>
  </si>
  <si>
    <t>Auto body Repair, painting</t>
  </si>
  <si>
    <t>Ricky Harper</t>
  </si>
  <si>
    <t>972-438-6766</t>
  </si>
  <si>
    <t>Installation, service, inspection and monitoring of fire alarm, installation, service &amp; inspection of sprinkler &amp; fire extinguishers, kitchen hood inspections, backflows and installation &amp; service of access control, security and surveillance</t>
  </si>
  <si>
    <t>214-919-2231</t>
  </si>
  <si>
    <t>Windshield Replacement on any kind of car, bus, truck, heavy equipment, etc.• Rock Chip Repair</t>
  </si>
  <si>
    <t>dciautoglass1@gmail.com</t>
  </si>
  <si>
    <t>wdecker@deckermechanical.com</t>
  </si>
  <si>
    <t>972-291-9907 x 111</t>
  </si>
  <si>
    <t>Tawni Gonzalez</t>
  </si>
  <si>
    <t>tawni.gonzalez@fastsigns.com</t>
  </si>
  <si>
    <t>817-557-1191</t>
  </si>
  <si>
    <t>Brent Allar</t>
  </si>
  <si>
    <t>682-774-1924</t>
  </si>
  <si>
    <t>817-572-1111</t>
  </si>
  <si>
    <t>David Cromer</t>
  </si>
  <si>
    <t>dcromer@lsicontrols.com</t>
  </si>
  <si>
    <t>FoodService Equipment, Service Calls,  Supplies and Design</t>
  </si>
  <si>
    <t>Mind Education</t>
  </si>
  <si>
    <t>22-27-12-082</t>
  </si>
  <si>
    <t>CTPA Killeen ISD</t>
  </si>
  <si>
    <t>733-24</t>
  </si>
  <si>
    <t>Time Matters Entertainment</t>
  </si>
  <si>
    <t>Fine Arts, Equipment Rental</t>
  </si>
  <si>
    <t>A W Crisp Fire Sprinkler Inc</t>
  </si>
  <si>
    <t>Facilites Management</t>
  </si>
  <si>
    <t>Barsco</t>
  </si>
  <si>
    <t>Carrier Enterprise</t>
  </si>
  <si>
    <t>Filterbuy</t>
  </si>
  <si>
    <t>24/030SG-19</t>
  </si>
  <si>
    <t>24/028SG-01</t>
  </si>
  <si>
    <t>24/028SG-02</t>
  </si>
  <si>
    <t>24/028SG-03</t>
  </si>
  <si>
    <t>24/028SG-04</t>
  </si>
  <si>
    <t>24/028SG-05</t>
  </si>
  <si>
    <t>24/028SG-06</t>
  </si>
  <si>
    <t>irving@groggydogonline.com</t>
  </si>
  <si>
    <t>Gabii Pressley</t>
  </si>
  <si>
    <t>CRivera@alcschools.com</t>
  </si>
  <si>
    <t>866-999-3371</t>
  </si>
  <si>
    <t>Jife Luxury Car Service</t>
  </si>
  <si>
    <t>info@jifeluxurycarservice.com</t>
  </si>
  <si>
    <t>972-971-6399</t>
  </si>
  <si>
    <t>venus@gametimetransportation.com</t>
  </si>
  <si>
    <t>682-716-9982</t>
  </si>
  <si>
    <t>info@bususa.net</t>
  </si>
  <si>
    <t>214-748-5466</t>
  </si>
  <si>
    <t>Kerrville Bus Company Inc</t>
  </si>
  <si>
    <t>GLORIA.BUTLER@COACHUSA.COM</t>
  </si>
  <si>
    <t>800-256-2757</t>
  </si>
  <si>
    <t>transportespegasos@msn.com</t>
  </si>
  <si>
    <t>214-317-2661</t>
  </si>
  <si>
    <t>jtunstall@imperial-charters.com</t>
  </si>
  <si>
    <t>214-414-9041</t>
  </si>
  <si>
    <t>310-391-6161</t>
  </si>
  <si>
    <t>972-257-0325</t>
  </si>
  <si>
    <t>22-23-07</t>
  </si>
  <si>
    <t>Reid's Floral dba Saleplace</t>
  </si>
  <si>
    <t xml:space="preserve">CTE Supplies </t>
  </si>
  <si>
    <t>Readymade Music</t>
  </si>
  <si>
    <t>2403-05</t>
  </si>
  <si>
    <t>2023-10-047</t>
  </si>
  <si>
    <t>EPCNT PLANO ISD</t>
  </si>
  <si>
    <t xml:space="preserve">RhythmBee </t>
  </si>
  <si>
    <t>24-59</t>
  </si>
  <si>
    <t>2105-07</t>
  </si>
  <si>
    <t>A &amp; G Safety Solutions</t>
  </si>
  <si>
    <t>2408-08</t>
  </si>
  <si>
    <t>EPCNT Aledo ISD</t>
  </si>
  <si>
    <t>Electude</t>
  </si>
  <si>
    <t>23-02-4</t>
  </si>
  <si>
    <t>EPCNT Grapevine ISD</t>
  </si>
  <si>
    <t>Belmont Safety Products</t>
  </si>
  <si>
    <t>Products and Services for Facilites, Grounds, and Transportation</t>
  </si>
  <si>
    <t>2408-07</t>
  </si>
  <si>
    <t>2408-13</t>
  </si>
  <si>
    <t>Method Learning</t>
  </si>
  <si>
    <t>Apparel, Awards, Promotional Products</t>
  </si>
  <si>
    <t>2408-10</t>
  </si>
  <si>
    <t>743-24</t>
  </si>
  <si>
    <t>2023-APR-131</t>
  </si>
  <si>
    <t>2023-APR-130</t>
  </si>
  <si>
    <t>2022-2025</t>
  </si>
  <si>
    <t>2023-0365-S2</t>
  </si>
  <si>
    <t xml:space="preserve">Unit Sets Unlimited </t>
  </si>
  <si>
    <t>20219-560</t>
  </si>
  <si>
    <t>Agile Mind Educational Holdings</t>
  </si>
  <si>
    <t>Amira Learning</t>
  </si>
  <si>
    <t>BrainPOP</t>
  </si>
  <si>
    <t>Capstone (Coughlan Companies, Inc.)</t>
  </si>
  <si>
    <t>Digital Theatre</t>
  </si>
  <si>
    <t>Discovery Education</t>
  </si>
  <si>
    <t xml:space="preserve">Eduphoria!  </t>
  </si>
  <si>
    <t>Engageli</t>
  </si>
  <si>
    <t>Explore Learning</t>
  </si>
  <si>
    <t>Fireplace</t>
  </si>
  <si>
    <t>Houghton Mifflin Harcourt Publishing</t>
  </si>
  <si>
    <t>Imagine Learning</t>
  </si>
  <si>
    <t>Insignia Software</t>
  </si>
  <si>
    <t>Learn Engines</t>
  </si>
  <si>
    <t>Learning A-Z</t>
  </si>
  <si>
    <t>Learning Farm</t>
  </si>
  <si>
    <t>Lexia Learning Systems</t>
  </si>
  <si>
    <t>McGraw Hill</t>
  </si>
  <si>
    <t>MIcroShare</t>
  </si>
  <si>
    <t>Moby Max</t>
  </si>
  <si>
    <t>ORI Learning</t>
  </si>
  <si>
    <t>ProQuest</t>
  </si>
  <si>
    <t>Renaissance Learning</t>
  </si>
  <si>
    <t>Rosetta Stone</t>
  </si>
  <si>
    <t>Savvas Learning Company</t>
  </si>
  <si>
    <t>SMART Technologies</t>
  </si>
  <si>
    <t>Swank K-12 Streaming</t>
  </si>
  <si>
    <t>The Computing Technology Induatry Association</t>
  </si>
  <si>
    <t>Varsity Tutors for Schools</t>
  </si>
  <si>
    <t>Vista Higher Learning</t>
  </si>
  <si>
    <t>K-12 Instructional Software and Learning Management Tools</t>
  </si>
  <si>
    <t>25-02-859</t>
  </si>
  <si>
    <t>Yoyager Sopris Learning</t>
  </si>
  <si>
    <t>Security Product Kits</t>
  </si>
  <si>
    <t>23B-12-600</t>
  </si>
  <si>
    <t xml:space="preserve">Alertus Technologies </t>
  </si>
  <si>
    <t>Security Products-Sensors, Beacons and Related Products</t>
  </si>
  <si>
    <t>23B-13-600</t>
  </si>
  <si>
    <t>25-01-739</t>
  </si>
  <si>
    <t>Safety Footwear</t>
  </si>
  <si>
    <t>Red Wing Shoe Store - Irving</t>
  </si>
  <si>
    <t>Shoes for Crews North American LLC</t>
  </si>
  <si>
    <t>24/043SG-01</t>
  </si>
  <si>
    <t>739-24</t>
  </si>
  <si>
    <t>2021-048</t>
  </si>
  <si>
    <t>10story Learning, LLC</t>
  </si>
  <si>
    <t>Curriculum, Instructional Programs, Assessment Materials, and Related Items</t>
  </si>
  <si>
    <t>24/029SG-01</t>
  </si>
  <si>
    <t>A1 Mobil Fleet Wash &amp; Detail</t>
  </si>
  <si>
    <t>Parking Lot and Street Cleaning Services</t>
  </si>
  <si>
    <t>24/049MR-01</t>
  </si>
  <si>
    <t>24/029SG-02</t>
  </si>
  <si>
    <t>24/050MR-01</t>
  </si>
  <si>
    <t>23/038TP-01</t>
  </si>
  <si>
    <t>Digital/Internet Instructional Applications, Platforms, Content, and Related Items</t>
  </si>
  <si>
    <t>24/030SG-01</t>
  </si>
  <si>
    <t>24/050MR-02</t>
  </si>
  <si>
    <t>Debris Removal Service</t>
  </si>
  <si>
    <t>24/048MR-02</t>
  </si>
  <si>
    <t>American Fire Systems, Inc.</t>
  </si>
  <si>
    <t>American General Infrastructure Services Group</t>
  </si>
  <si>
    <t>Landscape and Maintenance Services</t>
  </si>
  <si>
    <t>24/048MR-01</t>
  </si>
  <si>
    <t>American Vending Sales, Inc.</t>
  </si>
  <si>
    <t>23/038TP-02</t>
  </si>
  <si>
    <t>Americlean</t>
  </si>
  <si>
    <t>Building Cleaning, Exterior</t>
  </si>
  <si>
    <t>24/049MR-02</t>
  </si>
  <si>
    <t>ArborTrue, LLC</t>
  </si>
  <si>
    <t>24/048MR-03</t>
  </si>
  <si>
    <t>24/048MR-04</t>
  </si>
  <si>
    <t>24/048MR-05</t>
  </si>
  <si>
    <t>23/041MR-03</t>
  </si>
  <si>
    <t>24/043SG-03</t>
  </si>
  <si>
    <t>24/053TC-01</t>
  </si>
  <si>
    <t>24/043SG-04</t>
  </si>
  <si>
    <t>CELEBRATE Successful Early Learning</t>
  </si>
  <si>
    <t>Textbooks, Library Books, Printed Instructional Resources, and Related Items</t>
  </si>
  <si>
    <t>Central Landscape and Maintenance</t>
  </si>
  <si>
    <t>24/048MR-06</t>
  </si>
  <si>
    <t>23/038TP-04</t>
  </si>
  <si>
    <t>Compass Group USA, Inc., by and through its Canteen Division</t>
  </si>
  <si>
    <t>Vending Machines and Service for Beverages and Snacks</t>
  </si>
  <si>
    <t>24/007AK-01</t>
  </si>
  <si>
    <t>Coolers, Inc.</t>
  </si>
  <si>
    <t>23/038TP-05</t>
  </si>
  <si>
    <t>Design Security Controls, LLC., dba DSC</t>
  </si>
  <si>
    <t>24/050MR-05</t>
  </si>
  <si>
    <t>24/043SG-05</t>
  </si>
  <si>
    <t>24/030SG-05</t>
  </si>
  <si>
    <t>ETC Companies</t>
  </si>
  <si>
    <t>24/051SG-02</t>
  </si>
  <si>
    <t>24/050MR-06</t>
  </si>
  <si>
    <t>24/031TP-01</t>
  </si>
  <si>
    <t>Hiveclass Inc</t>
  </si>
  <si>
    <t>24/029SG-04</t>
  </si>
  <si>
    <t>Innoseal Systems</t>
  </si>
  <si>
    <t>23/038TP-06</t>
  </si>
  <si>
    <t>24/029SG-05</t>
  </si>
  <si>
    <t>24/043SG-06</t>
  </si>
  <si>
    <t>23/038TP-08</t>
  </si>
  <si>
    <t>24/029SG-06</t>
  </si>
  <si>
    <t>Kept Companies</t>
  </si>
  <si>
    <t>24/029SG-07</t>
  </si>
  <si>
    <t>Kleen Supply Company</t>
  </si>
  <si>
    <t>24/023TC-05</t>
  </si>
  <si>
    <t>24/031TP-02</t>
  </si>
  <si>
    <t>23/022MF-12</t>
  </si>
  <si>
    <t>Little STEM Academy</t>
  </si>
  <si>
    <t>24/029SG-08</t>
  </si>
  <si>
    <t>24/043SG-07</t>
  </si>
  <si>
    <t>Metropolitan Landscape Management</t>
  </si>
  <si>
    <t>24/048MR-07</t>
  </si>
  <si>
    <t>23/038TP-10</t>
  </si>
  <si>
    <t>24/029SG-09</t>
  </si>
  <si>
    <t>Okapi Educational Publishing</t>
  </si>
  <si>
    <t>24/029SG-10</t>
  </si>
  <si>
    <t>23/038TP-11</t>
  </si>
  <si>
    <t>23/038TP-12</t>
  </si>
  <si>
    <t>24/043SG-09</t>
  </si>
  <si>
    <t>Project Education</t>
  </si>
  <si>
    <t>24/050MR-07</t>
  </si>
  <si>
    <t>Reliable Commercial Roofing Services, Inc.</t>
  </si>
  <si>
    <t>24/030SG-12</t>
  </si>
  <si>
    <t>23/038TP-13</t>
  </si>
  <si>
    <t>Apparel and Footwear for Food Service</t>
  </si>
  <si>
    <t>Skilled Construction Subs Unlimited</t>
  </si>
  <si>
    <t>24/048MR-08</t>
  </si>
  <si>
    <t>Southern Brothers Properties</t>
  </si>
  <si>
    <t>24/049MR-06</t>
  </si>
  <si>
    <t>Southern Care Sweeping &amp; Paving Company</t>
  </si>
  <si>
    <t>24/049MR-07</t>
  </si>
  <si>
    <t>SR Max</t>
  </si>
  <si>
    <t>24/044TP-02</t>
  </si>
  <si>
    <t>24/029SG-12</t>
  </si>
  <si>
    <t>24/030SG-14</t>
  </si>
  <si>
    <t>24/029SG-14</t>
  </si>
  <si>
    <t>24/043SG-12</t>
  </si>
  <si>
    <t>Texas Letter Jackets</t>
  </si>
  <si>
    <t>24/043SG-13</t>
  </si>
  <si>
    <t>Texas Power Equipment Inc</t>
  </si>
  <si>
    <t>24/049MR-08</t>
  </si>
  <si>
    <t>24/044TP-03</t>
  </si>
  <si>
    <t>24/030SG-15</t>
  </si>
  <si>
    <t>Frozen and Chilled Beverage Products</t>
  </si>
  <si>
    <t>24/041AK-01</t>
  </si>
  <si>
    <t>23/038TP-07</t>
  </si>
  <si>
    <t>TSN Visual Communication Solutions, LLC</t>
  </si>
  <si>
    <t>Varsity Tutors for Schools LLC</t>
  </si>
  <si>
    <t>Willdan Engineering</t>
  </si>
  <si>
    <t>24/053TC-02</t>
  </si>
  <si>
    <t>Wilson Language Training</t>
  </si>
  <si>
    <t>24/029SG-16</t>
  </si>
  <si>
    <t>Yellowstone Landscape</t>
  </si>
  <si>
    <t>24/048MR-09</t>
  </si>
  <si>
    <t>Bluum Inc</t>
  </si>
  <si>
    <t>Dewitt Poth &amp; Son LLC</t>
  </si>
  <si>
    <t>Ed Tech Soft Inc</t>
  </si>
  <si>
    <t>MobyMax Education</t>
  </si>
  <si>
    <t>Seamless Advanced Solutions</t>
  </si>
  <si>
    <t>SlateXP</t>
  </si>
  <si>
    <t>Stackleader</t>
  </si>
  <si>
    <t>1st Choice Restaurant Equipment and  Supply LLC</t>
  </si>
  <si>
    <t>1Team Insurance Network LLC</t>
  </si>
  <si>
    <t>Employee Benefits and Insurance Solutions</t>
  </si>
  <si>
    <t>Office and School Supplies, Products, and Services</t>
  </si>
  <si>
    <t>MRO (Maintenance, Repair, and Operations of Facilities and Grounds)</t>
  </si>
  <si>
    <t>07/31/2029</t>
  </si>
  <si>
    <t>Fire, Firearm, and Active Shooter Safety and Security Solutions (NON-JOC)</t>
  </si>
  <si>
    <t>42 Construction LLC</t>
  </si>
  <si>
    <t>Staging, Enclosure, and Riser Products and Services</t>
  </si>
  <si>
    <t>A Brush Above Services LLC</t>
  </si>
  <si>
    <t>ABC Home &amp; Commercial Services</t>
  </si>
  <si>
    <t>Data Analytics, Solutions, and Services</t>
  </si>
  <si>
    <t>Acme Auto Leasing LLC</t>
  </si>
  <si>
    <t>Comprehensive Fleet Leasing and Management</t>
  </si>
  <si>
    <t>Acumen Enterprises Inc.</t>
  </si>
  <si>
    <t>Renewable Energy and Solar Solutions (NON-JOC)</t>
  </si>
  <si>
    <t>Renewable Energy and Solar Solutions (JOC)</t>
  </si>
  <si>
    <t>Lighting Systems, Parts, and Installations (JOC)</t>
  </si>
  <si>
    <t>ADERSA Group LLC</t>
  </si>
  <si>
    <t>Adjuvant Consulting Inc</t>
  </si>
  <si>
    <t>Music Instruments, Sheet Music, and Repair</t>
  </si>
  <si>
    <t>Advanced Construction Testing LLC</t>
  </si>
  <si>
    <t>Advanced Management Group LLC</t>
  </si>
  <si>
    <t>Aerem Environmental Consultants LLC</t>
  </si>
  <si>
    <t>Air Now Heating &amp; Air Conditioning LLC</t>
  </si>
  <si>
    <t>ALL In Learning Inc.</t>
  </si>
  <si>
    <t>All South Flooring LLC</t>
  </si>
  <si>
    <t>Allana Buick &amp; Bers</t>
  </si>
  <si>
    <t>Allied Fire Protection-SA LP</t>
  </si>
  <si>
    <t>Allied Flooring Solutions LLC</t>
  </si>
  <si>
    <t>Alpha Omega Wireless Inc</t>
  </si>
  <si>
    <t>AM&amp;N Electronics LLC</t>
  </si>
  <si>
    <t>Amber Electrical Contractors Inc</t>
  </si>
  <si>
    <t>American AVL</t>
  </si>
  <si>
    <t>American Defense Solutions of Texas LLC</t>
  </si>
  <si>
    <t>AmeriPlay Sports and Recreation</t>
  </si>
  <si>
    <t>Andrews Technology HMS Inc.</t>
  </si>
  <si>
    <t>Anthony Truck Bus and Auto LLC</t>
  </si>
  <si>
    <t>Networking Equipment, Software, and Services</t>
  </si>
  <si>
    <t>AOK Speciallties LLC</t>
  </si>
  <si>
    <t>AOT Recreation LLC</t>
  </si>
  <si>
    <t>App Maisters</t>
  </si>
  <si>
    <t>Apple Books LLC</t>
  </si>
  <si>
    <t>Applied Curiosity Inc</t>
  </si>
  <si>
    <t>Ardham Technologies Inc.</t>
  </si>
  <si>
    <t>Portable Modular Buildings (NON-JOC)</t>
  </si>
  <si>
    <t>Arkansas Office Products Inc</t>
  </si>
  <si>
    <t>Artisan Consulting LLC</t>
  </si>
  <si>
    <t>ASCENDING INC</t>
  </si>
  <si>
    <t>Assessment Intervention Management LLC</t>
  </si>
  <si>
    <t>Assisted Building Solutions</t>
  </si>
  <si>
    <t>Associated Time On Demand</t>
  </si>
  <si>
    <t>Astarr Tech LLC</t>
  </si>
  <si>
    <t>ATCO Structures &amp; Logistics USA</t>
  </si>
  <si>
    <t>Atlantic Construction Sales</t>
  </si>
  <si>
    <t>Auxium Systems Inc</t>
  </si>
  <si>
    <t>AV AIR SOLUTIONS</t>
  </si>
  <si>
    <t>Avantis Education Inc.</t>
  </si>
  <si>
    <t>AVES AUDIO VISUAL SYSTEMS INC.</t>
  </si>
  <si>
    <t>Av-Ology Inc.</t>
  </si>
  <si>
    <t>B&amp;M Construction Inc.</t>
  </si>
  <si>
    <t>Backpack Gear Inc.</t>
  </si>
  <si>
    <t>Bandstar Musical Instruments LLC</t>
  </si>
  <si>
    <t>Barrow Wise Consulting LLC</t>
  </si>
  <si>
    <t>Bass Roofing &amp; Restoration LLC</t>
  </si>
  <si>
    <t>Bayou Electric Inc</t>
  </si>
  <si>
    <t>BB2 Technology Group</t>
  </si>
  <si>
    <t>Beable Education Inc.</t>
  </si>
  <si>
    <t>Beam Professionals</t>
  </si>
  <si>
    <t>BERPL Technologies LLC</t>
  </si>
  <si>
    <t>Black Stone Roofing LLC</t>
  </si>
  <si>
    <t>Blue Rose Consulting Group Inc.</t>
  </si>
  <si>
    <t>Bluebonnet Construction Inc</t>
  </si>
  <si>
    <t>BMP Rackmount Solutions LLC</t>
  </si>
  <si>
    <t>BMS CAT LLC</t>
  </si>
  <si>
    <t>Bounce Town Inflatables LLC</t>
  </si>
  <si>
    <t>Brad Hulse Plumbing LLC</t>
  </si>
  <si>
    <t>Brandt Electrical</t>
  </si>
  <si>
    <t>Energy Savings Performance Contracting (ESPC and EAAS)</t>
  </si>
  <si>
    <t>Brilled Lighting</t>
  </si>
  <si>
    <t>Brook Mays Music and H&amp;H Music and Fishburn Violin Shop</t>
  </si>
  <si>
    <t>Brothers Moving and Storage</t>
  </si>
  <si>
    <t>Building Controls and Services Inc.</t>
  </si>
  <si>
    <t>Buy-Rite Beauty</t>
  </si>
  <si>
    <t>BYO Recreation LLC</t>
  </si>
  <si>
    <t>C &amp; M Tech Solutions</t>
  </si>
  <si>
    <t>C&amp;P ELECTRICAL SYSTEMS</t>
  </si>
  <si>
    <t>Cabling and Wireless Solutions</t>
  </si>
  <si>
    <t>Campus Safety Products</t>
  </si>
  <si>
    <t>Canopy Management Consulting Group LLC</t>
  </si>
  <si>
    <t>CapsuleTek LLC</t>
  </si>
  <si>
    <t>Carnegie Fabrics LLC</t>
  </si>
  <si>
    <t>Casey Slone Construction</t>
  </si>
  <si>
    <t>Cavalry Construction Company LLC</t>
  </si>
  <si>
    <t>CB Ketsal LLC</t>
  </si>
  <si>
    <t>CBS Roofing Services A Division of CBS Mechanical Inc.</t>
  </si>
  <si>
    <t>CDM7 LLC</t>
  </si>
  <si>
    <t>CDS Micro Systems LLC</t>
  </si>
  <si>
    <t>CELEBRITY GREENS LLC</t>
  </si>
  <si>
    <t>Centex Technologies .</t>
  </si>
  <si>
    <t>CertaPro Painters CPP Indianapolis LLC</t>
  </si>
  <si>
    <t>CFE Services May Enterprises Inc</t>
  </si>
  <si>
    <t>Chalk Talk Solutions Inc.</t>
  </si>
  <si>
    <t>Chamberlin Austin LLC</t>
  </si>
  <si>
    <t>Chamberlin Dallas LLC</t>
  </si>
  <si>
    <t>Chamberlin Houston LLC</t>
  </si>
  <si>
    <t>Champion Construction</t>
  </si>
  <si>
    <t>Chrome Heating &amp; Air Conditioning</t>
  </si>
  <si>
    <t>Cintas Corporation No. 2</t>
  </si>
  <si>
    <t>CIO Consulting Group LLC</t>
  </si>
  <si>
    <t>Circle Industries Inc.</t>
  </si>
  <si>
    <t>Citiri Inc.</t>
  </si>
  <si>
    <t>Clear-Armor LLC</t>
  </si>
  <si>
    <t>ClearSpace Design</t>
  </si>
  <si>
    <t>CM3 Building Solutions Inc</t>
  </si>
  <si>
    <t>CMTA Inc.</t>
  </si>
  <si>
    <t>Coast To Coast Computer Products Inc.</t>
  </si>
  <si>
    <t>Code for America</t>
  </si>
  <si>
    <t>Combined Benefits Group</t>
  </si>
  <si>
    <t>Come and Tech IT LLC</t>
  </si>
  <si>
    <t>Commercial Furniture Group</t>
  </si>
  <si>
    <t>COMPU-DATA INTERNATIONAL LLC</t>
  </si>
  <si>
    <t>ComSource Inc.</t>
  </si>
  <si>
    <t>Concept Facility Services</t>
  </si>
  <si>
    <t>Conductive Electric LLC</t>
  </si>
  <si>
    <t>Corey Construction Commercial Services</t>
  </si>
  <si>
    <t>Coriander Designs and Meyer Wells Ken Boudreau Inc.</t>
  </si>
  <si>
    <t>Corporate Benefit Initiative Inc</t>
  </si>
  <si>
    <t>Cre8Stone DFW LLC</t>
  </si>
  <si>
    <t>Crimson Construction Management LLC</t>
  </si>
  <si>
    <t>critical edge inc.</t>
  </si>
  <si>
    <t>Cross Country Communications Corp.</t>
  </si>
  <si>
    <t>Current Surfaces Inc</t>
  </si>
  <si>
    <t>Cyber Donkey</t>
  </si>
  <si>
    <t>CyberOne</t>
  </si>
  <si>
    <t>Cynergy Technology</t>
  </si>
  <si>
    <t>DakTech</t>
  </si>
  <si>
    <t>Darkhorse Emergency LP</t>
  </si>
  <si>
    <t>Dascom Americas SBI LLC</t>
  </si>
  <si>
    <t>Data Center Warehouse LLC</t>
  </si>
  <si>
    <t>DataDesign Solutions Holdings LLC</t>
  </si>
  <si>
    <t>Deen's Irrigation</t>
  </si>
  <si>
    <t>Design A Sign Inc</t>
  </si>
  <si>
    <t>DFW Mechanical Group LLC</t>
  </si>
  <si>
    <t>DFW Window Film Inc</t>
  </si>
  <si>
    <t>Diamond J Insulation</t>
  </si>
  <si>
    <t>Digital Trusted Identity Services</t>
  </si>
  <si>
    <t>Dilytics Inc</t>
  </si>
  <si>
    <t>DK Haney Roofing Inc.</t>
  </si>
  <si>
    <t>D-Link Systems Inc.</t>
  </si>
  <si>
    <t>DMW Commercial Inc</t>
  </si>
  <si>
    <t>D-N-D Services Inc</t>
  </si>
  <si>
    <t>Dodson House Moving LLC</t>
  </si>
  <si>
    <t>Dreamscapes Artificial grass LLC</t>
  </si>
  <si>
    <t>Drewery Construction Co. Inc.</t>
  </si>
  <si>
    <t>Droplet Solutions Inc.</t>
  </si>
  <si>
    <t>DTurfMeister</t>
  </si>
  <si>
    <t>DYCHE Industrial Services LLC</t>
  </si>
  <si>
    <t>E and J Lopez Roofing LLC</t>
  </si>
  <si>
    <t>E Contractors USA LLC</t>
  </si>
  <si>
    <t>E3 Entegral Solutions Inc.</t>
  </si>
  <si>
    <t>E4 Contracting LLC</t>
  </si>
  <si>
    <t>EAB Global Inc.</t>
  </si>
  <si>
    <t>East Point Consulting PC</t>
  </si>
  <si>
    <t>EcoLite Holdings LLC</t>
  </si>
  <si>
    <t>ecoReach Inc.</t>
  </si>
  <si>
    <t>Educational Networks</t>
  </si>
  <si>
    <t>Educational Research Institute</t>
  </si>
  <si>
    <t>Edukit</t>
  </si>
  <si>
    <t>EKSPERTSOFT LLC</t>
  </si>
  <si>
    <t>Electronic Contracting Company</t>
  </si>
  <si>
    <t>Ellis Air LLC</t>
  </si>
  <si>
    <t>Empyra.com Inc.</t>
  </si>
  <si>
    <t>EMS LINQ LLC</t>
  </si>
  <si>
    <t>emuamericas llc</t>
  </si>
  <si>
    <t>Endur Contractors</t>
  </si>
  <si>
    <t>E-Rate Central Tel/Logic Inc.</t>
  </si>
  <si>
    <t>E-Rate Elite Services Inc.</t>
  </si>
  <si>
    <t>E-RATE FIRST LLC</t>
  </si>
  <si>
    <t>ESI Hosted Services</t>
  </si>
  <si>
    <t>Eskola LLC.</t>
  </si>
  <si>
    <t>Esolvit Inc.</t>
  </si>
  <si>
    <t>Evan Butler</t>
  </si>
  <si>
    <t>Everon LLC</t>
  </si>
  <si>
    <t>Everyonelovesair</t>
  </si>
  <si>
    <t>Evo Business Environments</t>
  </si>
  <si>
    <t>Exceptional Educational Services LLC</t>
  </si>
  <si>
    <t>Exergenics USA Inc.</t>
  </si>
  <si>
    <t>ExServ Facility Services Inc</t>
  </si>
  <si>
    <t>Eyetopia TPA LLC</t>
  </si>
  <si>
    <t>EZ Systems</t>
  </si>
  <si>
    <t>EzyPA</t>
  </si>
  <si>
    <t>FacilitiesCONNECT</t>
  </si>
  <si>
    <t>FEDERAL PROTECTION INC</t>
  </si>
  <si>
    <t>FedTec LLC</t>
  </si>
  <si>
    <t>Field Dots LLC</t>
  </si>
  <si>
    <t>FIELD OPS of North Texas</t>
  </si>
  <si>
    <t>First Line Fire Protection LLC</t>
  </si>
  <si>
    <t>Fleming Network &amp; Security Services Inc.</t>
  </si>
  <si>
    <t>FlexPrint Intermediate LLC</t>
  </si>
  <si>
    <t>Flowers Construction LLC</t>
  </si>
  <si>
    <t>Flynn &amp; Associates LLC</t>
  </si>
  <si>
    <t>Foremost Telecommunications</t>
  </si>
  <si>
    <t>Forge Mobile LLC</t>
  </si>
  <si>
    <t>FORT BEND BATTERY &amp; GOLF CARS LLC</t>
  </si>
  <si>
    <t>FORTCON INC</t>
  </si>
  <si>
    <t>Fortress Elevator LLC</t>
  </si>
  <si>
    <t>Framery Inc</t>
  </si>
  <si>
    <t>FreeDoc</t>
  </si>
  <si>
    <t>FSJ Tactical LLC</t>
  </si>
  <si>
    <t>FTG International LLC</t>
  </si>
  <si>
    <t>Function5 Technology Group</t>
  </si>
  <si>
    <t>Furniture Reuse Solutions Inc</t>
  </si>
  <si>
    <t>GCI Solutions LLC</t>
  </si>
  <si>
    <t>Global Power Telecom Group LLC</t>
  </si>
  <si>
    <t>Go Turf</t>
  </si>
  <si>
    <t>Grand Stands Inc</t>
  </si>
  <si>
    <t>Graystone Concrete Solutions</t>
  </si>
  <si>
    <t>Greenwood Asher &amp; Associates</t>
  </si>
  <si>
    <t>GSFT- School Safety Certification</t>
  </si>
  <si>
    <t>GWB Insurance Group</t>
  </si>
  <si>
    <t>Hall Turf Inc</t>
  </si>
  <si>
    <t>Hargrove Roofing</t>
  </si>
  <si>
    <t>Hart InterCivic Inc</t>
  </si>
  <si>
    <t>Hawkmicro LLC</t>
  </si>
  <si>
    <t>Henderson USA Recreation Equipment Limited</t>
  </si>
  <si>
    <t>Hickory Contract or Hickory Leather Co</t>
  </si>
  <si>
    <t>High Point Furniture Industries Inc</t>
  </si>
  <si>
    <t>Hoar Construction</t>
  </si>
  <si>
    <t>Hodell Window Covering</t>
  </si>
  <si>
    <t>Holistic Utility Solutions</t>
  </si>
  <si>
    <t>HQ Contracting Inc</t>
  </si>
  <si>
    <t>HUNT CONSTRUCTION</t>
  </si>
  <si>
    <t>Hutcherson Construction Inc</t>
  </si>
  <si>
    <t>HVAC CONTROL SYSTEMS INC</t>
  </si>
  <si>
    <t>Hydromax USA LLC</t>
  </si>
  <si>
    <t>I Mark Sports</t>
  </si>
  <si>
    <t>Ideamapper inc.</t>
  </si>
  <si>
    <t>iDocket.com LLC</t>
  </si>
  <si>
    <t>Ikio LED Lighting</t>
  </si>
  <si>
    <t>Indeal Inc</t>
  </si>
  <si>
    <t>indigoChart LLC</t>
  </si>
  <si>
    <t>Infinite Talent</t>
  </si>
  <si>
    <t>Innovative Recreation of Louisiana LLC</t>
  </si>
  <si>
    <t>Intech Southwest Services LLC</t>
  </si>
  <si>
    <t>Intelligent Technology Solutions</t>
  </si>
  <si>
    <t>Intermedia.net LLC</t>
  </si>
  <si>
    <t>Interplay Learning</t>
  </si>
  <si>
    <t>Intervene K-12</t>
  </si>
  <si>
    <t>Intrado Life &amp; Safety</t>
  </si>
  <si>
    <t>IOffice</t>
  </si>
  <si>
    <t>Iron Sleek Inc</t>
  </si>
  <si>
    <t>J and H Global LLC</t>
  </si>
  <si>
    <t>James Teleco Inc.</t>
  </si>
  <si>
    <t>JAR Systems</t>
  </si>
  <si>
    <t>Jeff Eubank Roofing Co Inc.</t>
  </si>
  <si>
    <t>Johnson Commercial Solutions</t>
  </si>
  <si>
    <t>Johnson Controls Inc.</t>
  </si>
  <si>
    <t>JPD Government Services</t>
  </si>
  <si>
    <t>JPS Drywall LLC</t>
  </si>
  <si>
    <t>JRJ Enterprise LLC</t>
  </si>
  <si>
    <t>J-Tech Digital Inc.</t>
  </si>
  <si>
    <t>JTS Johnston Technical Services Inc.</t>
  </si>
  <si>
    <t>K12 Repair Parts LLC</t>
  </si>
  <si>
    <t>Kaizenerds LLC</t>
  </si>
  <si>
    <t>Kevin Mitch Group Inc.</t>
  </si>
  <si>
    <t>Keys Contractors LLC</t>
  </si>
  <si>
    <t>Keystone Solutions</t>
  </si>
  <si>
    <t>KH Commercial Roofing</t>
  </si>
  <si>
    <t>Koll Office Interiors</t>
  </si>
  <si>
    <t>KreativDesk Tometys Inc</t>
  </si>
  <si>
    <t>L Wallace Construction Company LLC</t>
  </si>
  <si>
    <t>Lakeview Alarms</t>
  </si>
  <si>
    <t>Landscape Structures Inc.</t>
  </si>
  <si>
    <t>Lateralus Group</t>
  </si>
  <si>
    <t>Latson's Office Solutions Inc.</t>
  </si>
  <si>
    <t>LBK TURF GUYS</t>
  </si>
  <si>
    <t>Lee &amp; Associates - WBE LLC</t>
  </si>
  <si>
    <t>Lee's Heating Air and Electric</t>
  </si>
  <si>
    <t>Legacy Signs of Texas</t>
  </si>
  <si>
    <t>LFA4 Enterprise LLC</t>
  </si>
  <si>
    <t>Liberty Paper DD Office Products Inc.</t>
  </si>
  <si>
    <t>LightStream Networks LLC</t>
  </si>
  <si>
    <t>Lloyd Smith and Associates</t>
  </si>
  <si>
    <t>Logic Mechanical Inc</t>
  </si>
  <si>
    <t>Logos Systems</t>
  </si>
  <si>
    <t>Lone Star Land Enhancement Inc</t>
  </si>
  <si>
    <t>LowCostEarbuds.com</t>
  </si>
  <si>
    <t>Lynk Automation LLC</t>
  </si>
  <si>
    <t>MAF Consultants</t>
  </si>
  <si>
    <t>Magnolia Fisheries</t>
  </si>
  <si>
    <t>Managed Health LLC</t>
  </si>
  <si>
    <t>Mantra Inspired Furniture</t>
  </si>
  <si>
    <t>Marco Group Inc</t>
  </si>
  <si>
    <t>Master Systems</t>
  </si>
  <si>
    <t>Maximum Mosquito Control</t>
  </si>
  <si>
    <t>McClure Company</t>
  </si>
  <si>
    <t>MealManage Inc</t>
  </si>
  <si>
    <t>Mean Green Lawn and Landscape</t>
  </si>
  <si>
    <t>Measuring Effectiveness</t>
  </si>
  <si>
    <t>Mechanical Partners Inc</t>
  </si>
  <si>
    <t>Meerkat Technologies Inc.</t>
  </si>
  <si>
    <t>MidPoint Technology Group LLC</t>
  </si>
  <si>
    <t>Mid-Tex of Midland Inc</t>
  </si>
  <si>
    <t>Miller at Work</t>
  </si>
  <si>
    <t>Minga Solutions Inc.</t>
  </si>
  <si>
    <t>Minntek Solutions Inc.</t>
  </si>
  <si>
    <t>Miracle Method of Austin Nartor Associates Inc.</t>
  </si>
  <si>
    <t>Mitel Business Systems Inc.</t>
  </si>
  <si>
    <t>Modine Manufacturing Company</t>
  </si>
  <si>
    <t>Move Solutions LTD</t>
  </si>
  <si>
    <t>Mutualink Inc.</t>
  </si>
  <si>
    <t>Nash Industries Inc</t>
  </si>
  <si>
    <t>Nation &amp; Co. Management Group LLC</t>
  </si>
  <si>
    <t>National Energy Solutions Inc.</t>
  </si>
  <si>
    <t>National Waterproofing &amp; Roofing</t>
  </si>
  <si>
    <t>Navigate360 LLC</t>
  </si>
  <si>
    <t>Navtex Construction LLC</t>
  </si>
  <si>
    <t>Nemaha Sports Construction LLC.</t>
  </si>
  <si>
    <t>NetZero USA Holdings Inc</t>
  </si>
  <si>
    <t>Nevins LLC</t>
  </si>
  <si>
    <t>NHQS CORP</t>
  </si>
  <si>
    <t>Nitty Gritty Powerwashing LLC.</t>
  </si>
  <si>
    <t>NMH Tech Inc.</t>
  </si>
  <si>
    <t>Nouveau Emerging Solutions</t>
  </si>
  <si>
    <t>Novant LLC</t>
  </si>
  <si>
    <t>Novom Group Inc</t>
  </si>
  <si>
    <t>Numentica LLC</t>
  </si>
  <si>
    <t>Octopus BI Inc</t>
  </si>
  <si>
    <t>Office Furniture Warehouse</t>
  </si>
  <si>
    <t>Ojasam LLC</t>
  </si>
  <si>
    <t>One Source Building Services</t>
  </si>
  <si>
    <t>One Workplace L. Ferrari LLC</t>
  </si>
  <si>
    <t>Open Architects Inc.</t>
  </si>
  <si>
    <t>P.I. Roofing and Home Solutions</t>
  </si>
  <si>
    <t>Panorama Education</t>
  </si>
  <si>
    <t>ParentPowered PBC</t>
  </si>
  <si>
    <t>Parker Construction and Fence LLC</t>
  </si>
  <si>
    <t>Pathway Communications Group LLC</t>
  </si>
  <si>
    <t>PC SOLUTIONS &amp; INTEGRATION INC.</t>
  </si>
  <si>
    <t>PCS Telecom Inc.</t>
  </si>
  <si>
    <t>Pearl Street Lighting Systems</t>
  </si>
  <si>
    <t>Pegasus Technology Solutions</t>
  </si>
  <si>
    <t>PEMBA Lighting Electrical Sound</t>
  </si>
  <si>
    <t>PHD COMMUNICATIONS LLC</t>
  </si>
  <si>
    <t>PIC Global</t>
  </si>
  <si>
    <t>Pierotti Corp</t>
  </si>
  <si>
    <t>Play Mart Inc</t>
  </si>
  <si>
    <t>PLAY RGV LLC</t>
  </si>
  <si>
    <t>Playground Boss LLC</t>
  </si>
  <si>
    <t>Playtopia</t>
  </si>
  <si>
    <t>Pocketalk Inc.</t>
  </si>
  <si>
    <t>Powder River inc.</t>
  </si>
  <si>
    <t>Power Curbers Companies</t>
  </si>
  <si>
    <t>Precision Business Machines Inc</t>
  </si>
  <si>
    <t>Precision Fence</t>
  </si>
  <si>
    <t>Precision Retirement Group</t>
  </si>
  <si>
    <t>Precision Solutions LLC</t>
  </si>
  <si>
    <t>Elevators and Servicing (JOC)</t>
  </si>
  <si>
    <t>Pro Buyers LLC</t>
  </si>
  <si>
    <t>Procom Enterprises Ltd.</t>
  </si>
  <si>
    <t>Professional Tree Care Group LLC</t>
  </si>
  <si>
    <t>Progressive Technologies Inc.</t>
  </si>
  <si>
    <t>Progsit LLC</t>
  </si>
  <si>
    <t>ProSolveLLC</t>
  </si>
  <si>
    <t>Prosystems</t>
  </si>
  <si>
    <t>Prudent Technologies &amp; Consulting</t>
  </si>
  <si>
    <t>PureTek Group Inc.</t>
  </si>
  <si>
    <t>QCTV Corp. QC TV Corp.</t>
  </si>
  <si>
    <t>Quality Roofing Contractors of Southeast Missouri</t>
  </si>
  <si>
    <t>R B Hash &amp; Associates Inc</t>
  </si>
  <si>
    <t>R2 Building Group</t>
  </si>
  <si>
    <t>RAB GRoup Inc</t>
  </si>
  <si>
    <t>Radio Engineering Industries (REI)</t>
  </si>
  <si>
    <t>RAM Companies LLC</t>
  </si>
  <si>
    <t>Ramtech Building Systems</t>
  </si>
  <si>
    <t>Raulston Electric LLC</t>
  </si>
  <si>
    <t>RCJ Roofing &amp; Construction</t>
  </si>
  <si>
    <t>ReadWrite Digital LLC</t>
  </si>
  <si>
    <t>Reed Industrial Systems LLC</t>
  </si>
  <si>
    <t>Reneau Roofing &amp; Sheet Metal Inc.</t>
  </si>
  <si>
    <t>Repco Systems</t>
  </si>
  <si>
    <t>Resource Synergy</t>
  </si>
  <si>
    <t>Restoration Nation inc</t>
  </si>
  <si>
    <t>Rethink Ed</t>
  </si>
  <si>
    <t>Riley Harris Construction</t>
  </si>
  <si>
    <t>Rio Grande Roofing Reps LLC</t>
  </si>
  <si>
    <t>RK Consultancy Services Inc.</t>
  </si>
  <si>
    <t>Rockin G Fence Co LLC</t>
  </si>
  <si>
    <t>ROI Energy</t>
  </si>
  <si>
    <t>ROI Telephony</t>
  </si>
  <si>
    <t>Roofing Solutions LLC</t>
  </si>
  <si>
    <t>Rosetta Stone LLC</t>
  </si>
  <si>
    <t>Royal Architectural Products Ltd</t>
  </si>
  <si>
    <t>RT London Company</t>
  </si>
  <si>
    <t>RTB Data &amp; Consulting LLC</t>
  </si>
  <si>
    <t>RTI Scheduler Gammon Applications LLC</t>
  </si>
  <si>
    <t>Rudick Innovation &amp; Technology</t>
  </si>
  <si>
    <t>S &amp; S Services</t>
  </si>
  <si>
    <t>Salient Sales LLC</t>
  </si>
  <si>
    <t>Sanalife</t>
  </si>
  <si>
    <t>SAS SECURITY ALARM SERVICE CO. INC</t>
  </si>
  <si>
    <t>School Webmasters</t>
  </si>
  <si>
    <t>Sea-Breeze Roofing Inc</t>
  </si>
  <si>
    <t>Securranty Inc</t>
  </si>
  <si>
    <t>Sentinel Power Services</t>
  </si>
  <si>
    <t>Serenity Roofing &amp; Construction Inc</t>
  </si>
  <si>
    <t>ServiceMaster TRS: Total Restoration Services</t>
  </si>
  <si>
    <t>SERVPRO of Beaumont</t>
  </si>
  <si>
    <t>Sewell Fleet Management LLC</t>
  </si>
  <si>
    <t>Shar Music</t>
  </si>
  <si>
    <t>Shawnee Services LLC</t>
  </si>
  <si>
    <t>Shields and  Associates Inc</t>
  </si>
  <si>
    <t>ShopBot Tools Inc.</t>
  </si>
  <si>
    <t>SIC Midwest</t>
  </si>
  <si>
    <t>Sightline Commercial Solutions LLC</t>
  </si>
  <si>
    <t>Simtronics Corporation</t>
  </si>
  <si>
    <t>SitelogIQ Inc</t>
  </si>
  <si>
    <t>Sixto Garza Jr Enterprises LLC</t>
  </si>
  <si>
    <t>Smith System Manufacturing Company Inc</t>
  </si>
  <si>
    <t>SOAL Technologies LLC</t>
  </si>
  <si>
    <t>SOLON Corporation</t>
  </si>
  <si>
    <t>Solution Mechanical LLC</t>
  </si>
  <si>
    <t>Sonic Tools USA</t>
  </si>
  <si>
    <t>Sorinex Exercise Equipment</t>
  </si>
  <si>
    <t>SoundThinking Inc.</t>
  </si>
  <si>
    <t>Southland Industries</t>
  </si>
  <si>
    <t>Southpaw Enterprises Inc.</t>
  </si>
  <si>
    <t>Sparkle Wash Texarkana</t>
  </si>
  <si>
    <t>SpawGlass Contractors Inc.</t>
  </si>
  <si>
    <t>SpecPro Inc</t>
  </si>
  <si>
    <t>Spectrum Resource Roofing</t>
  </si>
  <si>
    <t>Sports Fields Inc</t>
  </si>
  <si>
    <t>Staley Technologies</t>
  </si>
  <si>
    <t>Stance Healthcare Inc</t>
  </si>
  <si>
    <t>Standard Roofing Company</t>
  </si>
  <si>
    <t>Starlight Technology</t>
  </si>
  <si>
    <t>State Supply Company</t>
  </si>
  <si>
    <t>SteelSentry</t>
  </si>
  <si>
    <t>STEERus INC</t>
  </si>
  <si>
    <t>Stellar Plumbing Services</t>
  </si>
  <si>
    <t>Stock-Trak Inc.</t>
  </si>
  <si>
    <t>StooC GC</t>
  </si>
  <si>
    <t>StressCrete Inc</t>
  </si>
  <si>
    <t>Stronghold Data</t>
  </si>
  <si>
    <t>STV Construction Inc.</t>
  </si>
  <si>
    <t>Stylex Inc</t>
  </si>
  <si>
    <t>Success Play Inc.</t>
  </si>
  <si>
    <t>Sundance Information Technology</t>
  </si>
  <si>
    <t>Sunon Furniture LLC</t>
  </si>
  <si>
    <t>Supercybex Solutions LLC</t>
  </si>
  <si>
    <t>Superior Broadband Services</t>
  </si>
  <si>
    <t>Superior Environmental Services</t>
  </si>
  <si>
    <t>Synetic Technologies</t>
  </si>
  <si>
    <t>SYSTEM CHEMICAL INC</t>
  </si>
  <si>
    <t>Systematix Inc</t>
  </si>
  <si>
    <t>Tayco Office Furnishings Inc</t>
  </si>
  <si>
    <t>TDR Technology Solutions LLC</t>
  </si>
  <si>
    <t>Team CPT</t>
  </si>
  <si>
    <t>Tech Solutions Group</t>
  </si>
  <si>
    <t>Technomax LLC</t>
  </si>
  <si>
    <t>TechProtectus</t>
  </si>
  <si>
    <t>Tekton Tradesmen LLC</t>
  </si>
  <si>
    <t>TeleComp</t>
  </si>
  <si>
    <t>Telephonics Unlimited Inc.</t>
  </si>
  <si>
    <t>Teracai Corporation</t>
  </si>
  <si>
    <t>Terry Rose Inc</t>
  </si>
  <si>
    <t>Tex-Oma Builders Supply Co</t>
  </si>
  <si>
    <t>TF Harper &amp; Associates LP</t>
  </si>
  <si>
    <t>TGR Technologies LLC</t>
  </si>
  <si>
    <t>The Cecilia Global Group</t>
  </si>
  <si>
    <t>The Gate Doctor</t>
  </si>
  <si>
    <t>The LDM Group LLC</t>
  </si>
  <si>
    <t>The Office Center Inc.</t>
  </si>
  <si>
    <t>TheDataFyles</t>
  </si>
  <si>
    <t>Think Beyond Inc</t>
  </si>
  <si>
    <t>Tippett Construction</t>
  </si>
  <si>
    <t>Titan Roofing Services</t>
  </si>
  <si>
    <t>TMA LASER GROUP INC</t>
  </si>
  <si>
    <t>Top Shelf Technologies LLC.</t>
  </si>
  <si>
    <t>Tredent Data Systems Inc</t>
  </si>
  <si>
    <t>Trein Management</t>
  </si>
  <si>
    <t>Trilyon Inc.</t>
  </si>
  <si>
    <t>Tri-State Sales &amp; Construction LLC</t>
  </si>
  <si>
    <t>TriVan Roofing Systems of Oklahoma</t>
  </si>
  <si>
    <t>TriVigil Inc</t>
  </si>
  <si>
    <t>Troy Flooring Center</t>
  </si>
  <si>
    <t>True IP Solutions LLC</t>
  </si>
  <si>
    <t>Truly Green Solutions LLC</t>
  </si>
  <si>
    <t>Tryon Clear View Group LLC</t>
  </si>
  <si>
    <t>Ts EQUIP-IT</t>
  </si>
  <si>
    <t>Turf and Soil Management Contract Services LLC</t>
  </si>
  <si>
    <t>Turf Tank</t>
  </si>
  <si>
    <t>Twilight Bedding Co Inc</t>
  </si>
  <si>
    <t>U.S. Site Services LLC</t>
  </si>
  <si>
    <t>UBF Consulting Inc.</t>
  </si>
  <si>
    <t>United Laboratories Inc.</t>
  </si>
  <si>
    <t>US Imaging Inc.</t>
  </si>
  <si>
    <t>VAL - AIR LLC</t>
  </si>
  <si>
    <t>Vanguard Trailworks LLC</t>
  </si>
  <si>
    <t>Vector Controls LLC</t>
  </si>
  <si>
    <t>VendorPanel</t>
  </si>
  <si>
    <t>VERKPLEYS</t>
  </si>
  <si>
    <t>Vested Networks</t>
  </si>
  <si>
    <t>Veteran Solutions Group LLC</t>
  </si>
  <si>
    <t>Vexus Fiber</t>
  </si>
  <si>
    <t>VIABLE IMAGING</t>
  </si>
  <si>
    <t>Victoria communication Services Inc</t>
  </si>
  <si>
    <t>Virginia TIP LLC.</t>
  </si>
  <si>
    <t>Vogler Sheet Metal Co. Inc.</t>
  </si>
  <si>
    <t>WASHINGTON MUSIC SALES CENTER INC</t>
  </si>
  <si>
    <t>Water Play Expressions</t>
  </si>
  <si>
    <t>Water Rock Financial Network</t>
  </si>
  <si>
    <t>Way Engineering Ltd</t>
  </si>
  <si>
    <t>Wendel Construction Inc</t>
  </si>
  <si>
    <t>Wholesale Electric Supply Co. Inc.</t>
  </si>
  <si>
    <t>Winsupply Of McAllen TX CO</t>
  </si>
  <si>
    <t>Winward Academy</t>
  </si>
  <si>
    <t>Wisdom Playgrounds INC</t>
  </si>
  <si>
    <t>Woodall Companies LLC</t>
  </si>
  <si>
    <t>Wyebot Inc</t>
  </si>
  <si>
    <t>Wytec International</t>
  </si>
  <si>
    <t>XSAIL MECHANICAL AC &amp; HEATING</t>
  </si>
  <si>
    <t>Yellowstone Concrete Striping</t>
  </si>
  <si>
    <t>Yondr Inc</t>
  </si>
  <si>
    <t>Your Money Line Advanced Planning Solutions Inc.</t>
  </si>
  <si>
    <t>Jits Automotive LLC (Super 5 Auto Center)</t>
  </si>
  <si>
    <t>LWK Truck Parts - El Paso</t>
  </si>
  <si>
    <t>Fab Lab El Paso (Tech Frontier)</t>
  </si>
  <si>
    <t>Apperson Education Products, Inc.</t>
  </si>
  <si>
    <t>RL Acquisitions Inc (Nearpod LLC)</t>
  </si>
  <si>
    <t>24-7501</t>
  </si>
  <si>
    <t>DRS Imaging Services, LLC (Daida)</t>
  </si>
  <si>
    <t>Edoc Technologies, Inc.</t>
  </si>
  <si>
    <t>Sun City Records Management, Inc. (Mr Tyler Scott Cope); (Sun City Shredding)</t>
  </si>
  <si>
    <t>Furniture Marketing Group, Inc</t>
  </si>
  <si>
    <t>Serene Life Services</t>
  </si>
  <si>
    <t>DDM Corporation LLC</t>
  </si>
  <si>
    <t>24-7500</t>
  </si>
  <si>
    <t>MFH Environmental Corp.</t>
  </si>
  <si>
    <t>Clear K12, Inc</t>
  </si>
  <si>
    <t>CNR01268</t>
  </si>
  <si>
    <t>CR001224</t>
  </si>
  <si>
    <t>25-02PV-03</t>
  </si>
  <si>
    <t>25-02PV-05</t>
  </si>
  <si>
    <t>040924-ALT</t>
  </si>
  <si>
    <t>032824-CER</t>
  </si>
  <si>
    <t>A Technology &amp; Security</t>
  </si>
  <si>
    <t>Alarm Systems, Hardware and Monitoring Services</t>
  </si>
  <si>
    <t>EI00467</t>
  </si>
  <si>
    <t>EI00470</t>
  </si>
  <si>
    <t xml:space="preserve">Columbia Advisory Group (CAG) </t>
  </si>
  <si>
    <t>Application Consulting &amp; Support Services</t>
  </si>
  <si>
    <t>EI00457</t>
  </si>
  <si>
    <t>Bank Card Processing Services</t>
  </si>
  <si>
    <t>Arrow Payments</t>
  </si>
  <si>
    <t>PaymentWorks</t>
  </si>
  <si>
    <t>EI00185</t>
  </si>
  <si>
    <t>Aarete</t>
  </si>
  <si>
    <t>Abacus</t>
  </si>
  <si>
    <t>Campus Works</t>
  </si>
  <si>
    <t>Civic Initiatives</t>
  </si>
  <si>
    <t>Compu-Vison Consulting</t>
  </si>
  <si>
    <t>D. Stafford &amp; Associates</t>
  </si>
  <si>
    <t>Deloitte</t>
  </si>
  <si>
    <t>Husch Blackwell</t>
  </si>
  <si>
    <t>InfoStride</t>
  </si>
  <si>
    <t>Kennedy &amp; Co</t>
  </si>
  <si>
    <t>LanceSoft Inc</t>
  </si>
  <si>
    <t>RGMA</t>
  </si>
  <si>
    <t>Slalom LLC</t>
  </si>
  <si>
    <t>TNG</t>
  </si>
  <si>
    <t>Consulting</t>
  </si>
  <si>
    <t>EI00415</t>
  </si>
  <si>
    <t>EI00169</t>
  </si>
  <si>
    <t>EI00416</t>
  </si>
  <si>
    <t>EI00170</t>
  </si>
  <si>
    <t>EI00171</t>
  </si>
  <si>
    <t>EI00417</t>
  </si>
  <si>
    <t>EI00401</t>
  </si>
  <si>
    <t>EI00172</t>
  </si>
  <si>
    <t>EI00173</t>
  </si>
  <si>
    <t>EI00402</t>
  </si>
  <si>
    <t>EI00418</t>
  </si>
  <si>
    <t>EI00174</t>
  </si>
  <si>
    <t>EI00414</t>
  </si>
  <si>
    <t>EI00337</t>
  </si>
  <si>
    <t>EI00175</t>
  </si>
  <si>
    <t>EI00403</t>
  </si>
  <si>
    <t>EI00419</t>
  </si>
  <si>
    <t>Cornerstone OnDemand</t>
  </si>
  <si>
    <t>D2L Ltd</t>
  </si>
  <si>
    <t>Proctorio</t>
  </si>
  <si>
    <t>Content Management Software</t>
  </si>
  <si>
    <t>EI00300</t>
  </si>
  <si>
    <t>CNR01520</t>
  </si>
  <si>
    <t>BenMar Group</t>
  </si>
  <si>
    <t>Coro</t>
  </si>
  <si>
    <t>Pondurance</t>
  </si>
  <si>
    <t>Cyber Security</t>
  </si>
  <si>
    <t>EI00456</t>
  </si>
  <si>
    <t>EI00458</t>
  </si>
  <si>
    <t>EI00460</t>
  </si>
  <si>
    <t>747-24</t>
  </si>
  <si>
    <t>F1073A-24</t>
  </si>
  <si>
    <t>050224-SCH</t>
  </si>
  <si>
    <t>TEI Group</t>
  </si>
  <si>
    <t>050224-TRL</t>
  </si>
  <si>
    <t>050224-TKE</t>
  </si>
  <si>
    <t>031224-ELF</t>
  </si>
  <si>
    <t>031924-ATT</t>
  </si>
  <si>
    <t>Utility Metering Solutions</t>
  </si>
  <si>
    <t>A&amp;C Welding</t>
  </si>
  <si>
    <t>741-24</t>
  </si>
  <si>
    <t>Ace Flooring Solutions, LLC</t>
  </si>
  <si>
    <t>736-24</t>
  </si>
  <si>
    <t>Acerra Technologies /dba/ Audio Visual Technologies Group, Inc.</t>
  </si>
  <si>
    <t>Acuity Specialty Products Inc dba Zep Sales &amp; Service</t>
  </si>
  <si>
    <t>728-24</t>
  </si>
  <si>
    <t>737-24</t>
  </si>
  <si>
    <t>Advent Systems, Inc. /dba/ Sound Techs</t>
  </si>
  <si>
    <t>738-24</t>
  </si>
  <si>
    <t>Airtrol Supply Inc /dba/ Johnstone Supply (Corpus Christi)</t>
  </si>
  <si>
    <t>Aladdin Manufacturing Corporation /dba/ Mohawk Carpet Distribution LLC</t>
  </si>
  <si>
    <t>746-24</t>
  </si>
  <si>
    <t>Allen Sports Floors, LLC</t>
  </si>
  <si>
    <t>American Book Company</t>
  </si>
  <si>
    <t>American Eagle Co Inc. dba Teacher's Discovery</t>
  </si>
  <si>
    <t>740-24</t>
  </si>
  <si>
    <t>Arbo's Floor Service, LLC</t>
  </si>
  <si>
    <t>732-24</t>
  </si>
  <si>
    <t>A-Rocket Moving &amp; Delivery, Inc. /dba/ A-Rocket Moving &amp; Storage, Inc.</t>
  </si>
  <si>
    <t>ASI Associates Inc dba Arbor Scientific</t>
  </si>
  <si>
    <t>Asteria Learning LLC dba ECS Learning Systems</t>
  </si>
  <si>
    <t>ATG Sports Industries, Inc.</t>
  </si>
  <si>
    <t xml:space="preserve">Atlas Greenhouse </t>
  </si>
  <si>
    <t>Audio Enhancement Inc.</t>
  </si>
  <si>
    <t>Audio Visual Aids Co.</t>
  </si>
  <si>
    <t>Axis Portable Air</t>
  </si>
  <si>
    <t>Bauer Sport Floors, Inc.</t>
  </si>
  <si>
    <t>Baxter Chemical &amp; Janitorial Supply Company, Inc.</t>
  </si>
  <si>
    <t>BD Holt Co /dba/ Holt Industrial Rentals, LLC</t>
  </si>
  <si>
    <t>BD Holt Co /dba/ Holt Texas LTD</t>
  </si>
  <si>
    <t>BD Holt Co /dba/ Texas First Rentals LLC</t>
  </si>
  <si>
    <t>742-24</t>
  </si>
  <si>
    <t>Beltmann Group Incorporated /dba/ Beltmann Relocation Group</t>
  </si>
  <si>
    <t>Berger Transfer &amp; Storage /dba/ Berger Texas, Inc.</t>
  </si>
  <si>
    <t>Best Buy Stores. L.P.</t>
  </si>
  <si>
    <t>Beynon Sports Surfaces, Inc.</t>
  </si>
  <si>
    <t>Bibliotheca, LLC</t>
  </si>
  <si>
    <t>Biway International Technology, Inc. /dba/ Biway Media</t>
  </si>
  <si>
    <t>Buckeye International Inc dba Buckeye Cleaning Center - Austin</t>
  </si>
  <si>
    <t>Business Flooring Specialists, LP</t>
  </si>
  <si>
    <t>Cambridge Educational Services, Inc</t>
  </si>
  <si>
    <t>Capital Business Machines Inc dba Pure Flow Global</t>
  </si>
  <si>
    <t>Carolina Biological Supply Co</t>
  </si>
  <si>
    <t>735-24</t>
  </si>
  <si>
    <t>CC Distributors, Inc</t>
  </si>
  <si>
    <t>Charles T. Yarbrough /dba/ Wes Grable Company</t>
  </si>
  <si>
    <t>Chastang Enterprises Houston LLC dba Chastang Ford</t>
  </si>
  <si>
    <t>Cheney Electric, LLC</t>
  </si>
  <si>
    <t>Choice Cleaning Supply Inc dba Kim Paper</t>
  </si>
  <si>
    <t>Commercial Vehicle Leasing LLC dba D&amp;M Leasing Commercial</t>
  </si>
  <si>
    <t xml:space="preserve">Vehicle &amp; Bus Fleet Leasing &amp; Management Services </t>
  </si>
  <si>
    <t>744-24</t>
  </si>
  <si>
    <t>Community Products LLC dba Rifton Equipment</t>
  </si>
  <si>
    <t>Conference Technologies, Inc./dba/CTI</t>
  </si>
  <si>
    <t>Custom Truck One Source, L.P. /dba/ CTOS Rentals, LLC</t>
  </si>
  <si>
    <t>Custom Wholesale Supply Co Inc /dba/ Johnstone Supply (Odessa)</t>
  </si>
  <si>
    <t>Decor IQ, LLC</t>
  </si>
  <si>
    <t>Deep South Fire Trucks</t>
  </si>
  <si>
    <t>Dekra-Lite Industries, Inc.</t>
  </si>
  <si>
    <t>Delcom Group LP</t>
  </si>
  <si>
    <t>DeSoto Janitorial Supply, Inc</t>
  </si>
  <si>
    <t>Display Sales Co</t>
  </si>
  <si>
    <t>Diversitech Systems &amp; Sales Group Inc.</t>
  </si>
  <si>
    <t>Dream Ranch LLC dba Dream Ranch Office Supplies</t>
  </si>
  <si>
    <t>Cured in Place (CIPP) for Pipeline Rehabilitation (Thermo-Cured-Products)</t>
  </si>
  <si>
    <t>730-24</t>
  </si>
  <si>
    <t>Cured in Place (CIPP) for Pipeline Rehabilitation (Ultraviolet-Light-Cured-Products)</t>
  </si>
  <si>
    <t>731-24</t>
  </si>
  <si>
    <t>DWN Ventures, LLC /dba/ Newman Sports Flooring</t>
  </si>
  <si>
    <t>Eagle Companies LLC dba Eagle Brush &amp; chemical</t>
  </si>
  <si>
    <t xml:space="preserve">Eagle Maintenance Co Inc </t>
  </si>
  <si>
    <t>Edmentum, Inc.</t>
  </si>
  <si>
    <t>Edpuzzle, Inc.</t>
  </si>
  <si>
    <t>Electra Link, Inc</t>
  </si>
  <si>
    <t>Everlast Epoxy Systems, Inc</t>
  </si>
  <si>
    <t>EVERWhite Corporation</t>
  </si>
  <si>
    <t>Fisher Scientific Co LLC</t>
  </si>
  <si>
    <t>Fitz LLC</t>
  </si>
  <si>
    <t>Flyleaf Publishing, LLC</t>
  </si>
  <si>
    <t>Forbo Flooring Inc. /dba/ Forbo Flooring Systems</t>
  </si>
  <si>
    <t>friEdTechnology LLC</t>
  </si>
  <si>
    <t>Pavement Assessment Services for Road &amp; Highways</t>
  </si>
  <si>
    <t>734-24</t>
  </si>
  <si>
    <t>GKSEAL Consulting, LLC</t>
  </si>
  <si>
    <t>Glass Geeks LLC</t>
  </si>
  <si>
    <t>Gomez Floor Covering, Inc. /dba/ GFC Contracting</t>
  </si>
  <si>
    <t>Halbrook and Miller, Inc. /dba/ TM Television</t>
  </si>
  <si>
    <t>hand2mind Inc</t>
  </si>
  <si>
    <t>Hatch Inc</t>
  </si>
  <si>
    <t>Hillyard Inc. dba Hillyard Texas</t>
  </si>
  <si>
    <t>Hohenberger Inc dba CSI:  Lubbock</t>
  </si>
  <si>
    <t>HPS Audio &amp; Video, LLC/dba/HPS-AV</t>
  </si>
  <si>
    <t>IES Commercial, Inc./dba/IES Communications, LLC</t>
  </si>
  <si>
    <t>Imperial Bag &amp; Paper Co LLC dba Wagner Supply Company</t>
  </si>
  <si>
    <t>Imperial Bag &amp; Paper Co LLC dba Wedge Supply</t>
  </si>
  <si>
    <t>Inside Edge Commercial Interior Services, LLC</t>
  </si>
  <si>
    <t>Jacob Gustainis /dba/ Lynk Automation LLC</t>
  </si>
  <si>
    <t>Kickbox Leasing, LLC /dba/ Kickbox Leasing</t>
  </si>
  <si>
    <t>Knowledge Tree Inc</t>
  </si>
  <si>
    <t>Learn-Ed LLC dba EduSmart</t>
  </si>
  <si>
    <t xml:space="preserve">LEMCO Construction &amp; Materials </t>
  </si>
  <si>
    <t>Lexia Voyager Sopris Inc.</t>
  </si>
  <si>
    <t>Lexia Voyager Sopris Inc. dba Lexia Learning Systems LLC</t>
  </si>
  <si>
    <t>Library Video Company dba SAFARI Montage</t>
  </si>
  <si>
    <t>Lord's Relocation Services, Inc. /dba/ All Points of Texas</t>
  </si>
  <si>
    <t>LVR Commercial Flooring /dba/ LVR Carpet Center)</t>
  </si>
  <si>
    <t>Maker Maven</t>
  </si>
  <si>
    <t>Maneuvering the Middle LLC</t>
  </si>
  <si>
    <t>Mannington Mills, Inc. /dba/ Mannington Commercial</t>
  </si>
  <si>
    <t>Master Audio Visuals Inc.</t>
  </si>
  <si>
    <t>McKenna Moving Company /dba/ The Move Team</t>
  </si>
  <si>
    <t>Milliken Design, Inc. /dba/ Milliken Services, LLC</t>
  </si>
  <si>
    <t>Mindplay Education, LLC</t>
  </si>
  <si>
    <t>MJD Moving, Inc. /dba/ MoveCorp</t>
  </si>
  <si>
    <t>Mondo Gardens /dba/ Thomas Turfgrass</t>
  </si>
  <si>
    <t>Morris Printing Group Inc. dba School Mate</t>
  </si>
  <si>
    <t>Move Solutions, LTD</t>
  </si>
  <si>
    <t>Municipal Fire Apparatus Specialists LLC</t>
  </si>
  <si>
    <t>Navigate360, LLC</t>
  </si>
  <si>
    <t>Network Cabling Services, Inc./dba/NCS</t>
  </si>
  <si>
    <t>NEXCO Highway Solutions of America Inc.</t>
  </si>
  <si>
    <t>No Tears Learning Inc. dba Learning Without Tears</t>
  </si>
  <si>
    <t>Nouveau Emerging Solutions, LLC</t>
  </si>
  <si>
    <t>OneSource Commercial Flooring, LLC</t>
  </si>
  <si>
    <t>Osage Industries Inc dba Osage Ambulances</t>
  </si>
  <si>
    <t>745-24</t>
  </si>
  <si>
    <t>Pacific Northwest Publishing, Inc. dba Ancora Publishing</t>
  </si>
  <si>
    <t>PASCO Scientific</t>
  </si>
  <si>
    <t>Perry Weather, Inc.</t>
  </si>
  <si>
    <t>Pioneer Contract Services, Inc.</t>
  </si>
  <si>
    <t>PLAE Vertical</t>
  </si>
  <si>
    <t>Preferred Facilities Group USA</t>
  </si>
  <si>
    <t>Pro Serve Enterprise, Inc.</t>
  </si>
  <si>
    <t>Pro Track and Tennis, Inc. /dba/ Professional Track and Tennis</t>
  </si>
  <si>
    <t>Professional Ambulance Sales &amp; Service LLC dba SERVS</t>
  </si>
  <si>
    <t>Professional Polish, Inc.</t>
  </si>
  <si>
    <t>ProSTAR Industries, Inc. dba ProSTAR</t>
  </si>
  <si>
    <t>Pro-Touch Contractors, Inc.</t>
  </si>
  <si>
    <t>PV Rentals, LLC /dba/ PV Rentals, Leasing and Sales</t>
  </si>
  <si>
    <t>QA Construction Services, Inc.</t>
  </si>
  <si>
    <t>Quality Hardwood Floors, Inc. /dba/ QHF Sports</t>
  </si>
  <si>
    <t>RCS Flooring Services LLC</t>
  </si>
  <si>
    <t>Reinland Corporation dba Reinert Paper &amp; Chemical</t>
  </si>
  <si>
    <t>Rileighs Outdoor, LLC /dba/ Holiday Outdoor Decor</t>
  </si>
  <si>
    <t>Rio Paper and Supply,LLC</t>
  </si>
  <si>
    <t>Roadrunner, LTD /dba/ Roadrunner Moving and Storage</t>
  </si>
  <si>
    <t>Roadway Asset Services, LLC</t>
  </si>
  <si>
    <t>RP Tellone &amp; Company, Inc. /dba/ Avsant</t>
  </si>
  <si>
    <t>Rush Truck Centers of Texas LP /dba/ Rush Bus Centers</t>
  </si>
  <si>
    <t>Ryan Sanders Sports Services, LLC /dba/ RS3 Turf</t>
  </si>
  <si>
    <t>Safeway Supply Inc.</t>
  </si>
  <si>
    <t>Shaw Integrated &amp;Turf Solutions, Inc</t>
  </si>
  <si>
    <t>Sherrariums Co. /dba/ Sherrariums Company</t>
  </si>
  <si>
    <t>Shultz House Moving LLC</t>
  </si>
  <si>
    <t>SitePro Rentals, Inc.</t>
  </si>
  <si>
    <t>Sixto Garza Jr Enterprises LLC /dba/ Six Shooter Softwash</t>
  </si>
  <si>
    <t>South Texas Boiler Industries</t>
  </si>
  <si>
    <t>Southern Turf Co. LLC</t>
  </si>
  <si>
    <t>Southwest Courts &amp; Floors, Inc. /dba/ Sport Court Texas</t>
  </si>
  <si>
    <t>Spectra Holdings, Inc. /dba/ Spectra Contract Flooring</t>
  </si>
  <si>
    <t>Sphero Inc</t>
  </si>
  <si>
    <t>STBP, Inc. /dba/ South Texas Building Partners</t>
  </si>
  <si>
    <t>Super Duper, Inc.  dba Super Duper Publications</t>
  </si>
  <si>
    <t>SYDH Dallas, Inc. /dba/ Certified Lighting Pros</t>
  </si>
  <si>
    <t>Symmetry Sports Construction</t>
  </si>
  <si>
    <t>Teacher Created Materials Publishing</t>
  </si>
  <si>
    <t>Tennant Sales and Service Company</t>
  </si>
  <si>
    <t>Texan Floor Service Holdings Inc. /dba/ Texan Floor Service Inc</t>
  </si>
  <si>
    <t>Texas Film Gear, LLC</t>
  </si>
  <si>
    <t>Texas Scenic Company, Inc.</t>
  </si>
  <si>
    <t>TGS Sports, LLC</t>
  </si>
  <si>
    <t>The Decor Group, Inc.</t>
  </si>
  <si>
    <t>The Goodheart-Wilcox Company Inc. dba Goodheart-Willcox Publisher</t>
  </si>
  <si>
    <t>The Sutphen Corporation</t>
  </si>
  <si>
    <t>TJ's Professional Painting, LLC</t>
  </si>
  <si>
    <t>TK Sales Inc</t>
  </si>
  <si>
    <t>Travis Cox Plumbing Company, LLC</t>
  </si>
  <si>
    <t xml:space="preserve">TSG Industries, LLC </t>
  </si>
  <si>
    <t>Twin Flooring &amp; Finishes, LLC</t>
  </si>
  <si>
    <t xml:space="preserve">Upside Innovations LLC </t>
  </si>
  <si>
    <t>URETEK USA, Inc.</t>
  </si>
  <si>
    <t>UTJ Holdco Inc. dba Teaching Strategies, LLC</t>
  </si>
  <si>
    <t>V V Construction, LLC /dba/ Victory Tracks</t>
  </si>
  <si>
    <t>Varsity Spirit Fashions &amp; Supplies LLC</t>
  </si>
  <si>
    <t>Vector Concepts Inc</t>
  </si>
  <si>
    <t>W.E. Imhoff &amp; Co., Inc. /dba/ Intertech Flooring</t>
  </si>
  <si>
    <t>Webb Electronics LTD /dba/ Coaches Video, LLC</t>
  </si>
  <si>
    <t>Z Floor Co., Ltd.</t>
  </si>
  <si>
    <t>HD Supply, Formerly Home Depot Pro Institutional</t>
  </si>
  <si>
    <t>01/31/2029</t>
  </si>
  <si>
    <t>11/30/2029</t>
  </si>
  <si>
    <t>08/10/2025</t>
  </si>
  <si>
    <t>VDA</t>
  </si>
  <si>
    <t>09/30/2029</t>
  </si>
  <si>
    <t>3280-20-7210 (01)</t>
  </si>
  <si>
    <t>06/30/2029</t>
  </si>
  <si>
    <t>Everon</t>
  </si>
  <si>
    <t>10/02/2026</t>
  </si>
  <si>
    <t>Job Ordering Contracting Program</t>
  </si>
  <si>
    <t>Schaefer Plastics North America</t>
  </si>
  <si>
    <t>GLHN</t>
  </si>
  <si>
    <t>222865-03</t>
  </si>
  <si>
    <t>DYNAMIC Fitness &amp; Strength</t>
  </si>
  <si>
    <t>152616</t>
  </si>
  <si>
    <t>Johnson Commercial Fitness</t>
  </si>
  <si>
    <t>157521</t>
  </si>
  <si>
    <t>Compulink</t>
  </si>
  <si>
    <t>152614</t>
  </si>
  <si>
    <t>157549</t>
  </si>
  <si>
    <t>SpyGlass</t>
  </si>
  <si>
    <t>157548</t>
  </si>
  <si>
    <t>Information Technology Products and Services</t>
  </si>
  <si>
    <t>2024056-02</t>
  </si>
  <si>
    <t>07/01/2028</t>
  </si>
  <si>
    <t>2024056-01</t>
  </si>
  <si>
    <t>Performing Arts Apparel, Instruments, Equipment and Related Services</t>
  </si>
  <si>
    <t>R230804</t>
  </si>
  <si>
    <t>R230803</t>
  </si>
  <si>
    <t>Kofile</t>
  </si>
  <si>
    <t>Digital Solutions and Records Management</t>
  </si>
  <si>
    <t>R231003</t>
  </si>
  <si>
    <t>Alternative Student Transportation</t>
  </si>
  <si>
    <t>R230901</t>
  </si>
  <si>
    <t>R230902</t>
  </si>
  <si>
    <t>DataBank IMX</t>
  </si>
  <si>
    <t>R231002</t>
  </si>
  <si>
    <t>R231004</t>
  </si>
  <si>
    <t>G2 Performance</t>
  </si>
  <si>
    <t>R230801</t>
  </si>
  <si>
    <t>R230802</t>
  </si>
  <si>
    <t>Wander Maps</t>
  </si>
  <si>
    <t>Interactive Mapping Solutions</t>
  </si>
  <si>
    <t>LS4614</t>
  </si>
  <si>
    <t>LS4611</t>
  </si>
  <si>
    <t>Inframappa</t>
  </si>
  <si>
    <t>LS4615</t>
  </si>
  <si>
    <t>LS4612</t>
  </si>
  <si>
    <t>Neumeric Technologies</t>
  </si>
  <si>
    <t>Ambulance, Emergency Vehicles, Fire Apparatus and Specialty Vehicles, Equipment and Accessories and Related Equipment, Supplies and Services</t>
  </si>
  <si>
    <t>177718</t>
  </si>
  <si>
    <t>07/25/2029</t>
  </si>
  <si>
    <t>LDV</t>
  </si>
  <si>
    <t>177720</t>
  </si>
  <si>
    <t>08/22/2029</t>
  </si>
  <si>
    <t>Campus ID Credential Transaction and Digital Payment Solutions</t>
  </si>
  <si>
    <t>158060</t>
  </si>
  <si>
    <t>09/17/2027</t>
  </si>
  <si>
    <t>Omnia</t>
  </si>
  <si>
    <t>Symonds Flags &amp; Poles Inc</t>
  </si>
  <si>
    <t>2021-581</t>
  </si>
  <si>
    <t>25-15-914</t>
  </si>
  <si>
    <t>Interior/Exterior Door Supplies &amp; Repair</t>
  </si>
  <si>
    <t>Fairway Supply Inc</t>
  </si>
  <si>
    <t>Hans Johnsen Company</t>
  </si>
  <si>
    <t>IML Security Supply (Intermountain Lock Security)</t>
  </si>
  <si>
    <t>3D Molecular Designs</t>
  </si>
  <si>
    <t>EPNCT EMS ISD</t>
  </si>
  <si>
    <t>748-24</t>
  </si>
  <si>
    <t>750-24</t>
  </si>
  <si>
    <t>Central National Gottesman Inc dba Lindenmeyr Munroe (Custodial)</t>
  </si>
  <si>
    <t>Instructional Technology Equipment and Related Services</t>
  </si>
  <si>
    <t>749-24</t>
  </si>
  <si>
    <t>Everbridge, Inc.</t>
  </si>
  <si>
    <t>Kurtz Bros. Inc</t>
  </si>
  <si>
    <t>Tenex Software Solutions, Inc.</t>
  </si>
  <si>
    <t>Transmogrify Custom Designs (General Partnership)</t>
  </si>
  <si>
    <t>CESO Consulting, LLC</t>
  </si>
  <si>
    <t>Strategar LLC</t>
  </si>
  <si>
    <t>The Ward Group, Inc.</t>
  </si>
  <si>
    <t>1708 Media LLC</t>
  </si>
  <si>
    <t>DFWChild Magazines</t>
  </si>
  <si>
    <t>BrandEra, Inc.</t>
  </si>
  <si>
    <t>Fauxcades, Inc.</t>
  </si>
  <si>
    <t>Proscalar LLC</t>
  </si>
  <si>
    <t>Rhodes Branding LLC</t>
  </si>
  <si>
    <t>25-04-922</t>
  </si>
  <si>
    <t>Comprehensive Marketing</t>
  </si>
  <si>
    <t>Translation and Interpretation Network</t>
  </si>
  <si>
    <t>Lakeshore Learning Materials LLC (Lakeshore Parent LLC)</t>
  </si>
  <si>
    <t>Crosswalk Education (TMP Consulting)</t>
  </si>
  <si>
    <t>Y.B.Normal?</t>
  </si>
  <si>
    <t>Light Street Special Education Solutions, LLC</t>
  </si>
  <si>
    <t>DataWORKS Educational Research (DW Educational Research, Inc.)</t>
  </si>
  <si>
    <t>Learning Without Tears (No Tears Learning Inc.)</t>
  </si>
  <si>
    <t>Dionna Latimer-Hearn Speech Pathology &amp; Educational Consulting</t>
  </si>
  <si>
    <t>Axiom Learning</t>
  </si>
  <si>
    <t>Special Education Professional Development Consultant Svcs</t>
  </si>
  <si>
    <t>STAR Autism Support (STAR Autism Support, LLC.)</t>
  </si>
  <si>
    <t>n2y LLC</t>
  </si>
  <si>
    <t>25-12-884</t>
  </si>
  <si>
    <t>25-03-884</t>
  </si>
  <si>
    <t>Bjorem Speech Publications</t>
  </si>
  <si>
    <t>Superior Text, LLC</t>
  </si>
  <si>
    <t>Crossbow Education Corporation</t>
  </si>
  <si>
    <t>Smarty Symbols</t>
  </si>
  <si>
    <t>Barrier Free Lifts of Texas (MGM Lifting Systems of Texas DBA)</t>
  </si>
  <si>
    <t xml:space="preserve">Special Education Instructional Supplies and Materials </t>
  </si>
  <si>
    <t>25-09-884</t>
  </si>
  <si>
    <t>Acer Service Corp</t>
  </si>
  <si>
    <t>21-111-860A</t>
  </si>
  <si>
    <t>240078-01</t>
  </si>
  <si>
    <t>School Bus and Transportation Surveillance</t>
  </si>
  <si>
    <t>A.M. Designs LLC</t>
  </si>
  <si>
    <t>10/31/2029</t>
  </si>
  <si>
    <t>ABDO-Spotlight-Magic Wagon ABDO Publishing Company</t>
  </si>
  <si>
    <t>Advent Tech Inc</t>
  </si>
  <si>
    <t>AeroFrohne</t>
  </si>
  <si>
    <t>Aerohead Group Inc.</t>
  </si>
  <si>
    <t>Alfred Publishing LLC</t>
  </si>
  <si>
    <t>Alpine Education Solutions</t>
  </si>
  <si>
    <t>American Barbell LLC</t>
  </si>
  <si>
    <t>Aqua-Rec Inc.</t>
  </si>
  <si>
    <t>Axiom Learning Inc.</t>
  </si>
  <si>
    <t>Aztec Software LLC</t>
  </si>
  <si>
    <t>BioScan USA</t>
  </si>
  <si>
    <t>Bolt Fitness Supply</t>
  </si>
  <si>
    <t>Boss Office Products (Michalsen)</t>
  </si>
  <si>
    <t>BOUND TO STAY BOUND BOOKS INC.</t>
  </si>
  <si>
    <t>Braintrust Tutors Inc.</t>
  </si>
  <si>
    <t>BSN Sports LLC .</t>
  </si>
  <si>
    <t>Cambridge Educational Services Inc.</t>
  </si>
  <si>
    <t>Car Wrap City</t>
  </si>
  <si>
    <t>Carnegie Learning Inc.</t>
  </si>
  <si>
    <t>ChanceLight Inc.</t>
  </si>
  <si>
    <t>Cleverex Systems Inc.</t>
  </si>
  <si>
    <t>CMS Electracom</t>
  </si>
  <si>
    <t>Code4Kids</t>
  </si>
  <si>
    <t>Crockett Iron Works</t>
  </si>
  <si>
    <t>Curtis Stout A/V</t>
  </si>
  <si>
    <t>Cybersoft Technologies</t>
  </si>
  <si>
    <t>Decoulant Inc</t>
  </si>
  <si>
    <t>Defiant Strength Inc.</t>
  </si>
  <si>
    <t>Didax INC</t>
  </si>
  <si>
    <t>Echo Publishing Company Inc</t>
  </si>
  <si>
    <t>Ecos Systems Inc</t>
  </si>
  <si>
    <t>Edpuzzle inc.</t>
  </si>
  <si>
    <t>Education Graphic Solutions LLC</t>
  </si>
  <si>
    <t>Educentric Inc.</t>
  </si>
  <si>
    <t>EnviroTech Services LLC</t>
  </si>
  <si>
    <t>EOLA POWER LLC</t>
  </si>
  <si>
    <t>Exploros Inc.</t>
  </si>
  <si>
    <t>FASTSIGNS Galveston</t>
  </si>
  <si>
    <t>Felix Construction Company</t>
  </si>
  <si>
    <t>fitGear Solutions LLC</t>
  </si>
  <si>
    <t>GAR Construction</t>
  </si>
  <si>
    <t>Glasscock Chevrolet Inc</t>
  </si>
  <si>
    <t>Government Supply Services</t>
  </si>
  <si>
    <t>Green Machines Inc</t>
  </si>
  <si>
    <t>Groggy Dog Sportswear &amp; Graphics Design</t>
  </si>
  <si>
    <t>Hefco Services LLC</t>
  </si>
  <si>
    <t>inBYLT</t>
  </si>
  <si>
    <t>Kodely</t>
  </si>
  <si>
    <t>Learn by Doing Inc.</t>
  </si>
  <si>
    <t>Legends of Learning Inc.</t>
  </si>
  <si>
    <t>Lehrbook LLC</t>
  </si>
  <si>
    <t>MakeMusic Inc.</t>
  </si>
  <si>
    <t>Marshal Stuff Inc</t>
  </si>
  <si>
    <t>Metro Golf Cars Inc.</t>
  </si>
  <si>
    <t>MNI Diesel LLC</t>
  </si>
  <si>
    <t>modsilver</t>
  </si>
  <si>
    <t>Mosa Mack Science Inc</t>
  </si>
  <si>
    <t>Motive Technologies Inc.</t>
  </si>
  <si>
    <t>MoveStrong Functional Fitness Equipment</t>
  </si>
  <si>
    <t>National Retail Solutions</t>
  </si>
  <si>
    <t>PANTHER RODZ LLC</t>
  </si>
  <si>
    <t>Paradise Conversions LLC</t>
  </si>
  <si>
    <t>PCS Revenue Control SystemsInc.</t>
  </si>
  <si>
    <t>Petrosoft LLC</t>
  </si>
  <si>
    <t>Practicing Musician</t>
  </si>
  <si>
    <t>Prisms of Reality Inc.</t>
  </si>
  <si>
    <t>PROGRESS LEARNING LLC</t>
  </si>
  <si>
    <t>QuaverEd Inc</t>
  </si>
  <si>
    <t>Realityworks</t>
  </si>
  <si>
    <t>Riverside Insights</t>
  </si>
  <si>
    <t>RushCo Energy Specialists Inc.</t>
  </si>
  <si>
    <t>Sames Bastrop CDJ</t>
  </si>
  <si>
    <t>Sames Bastrop Ford</t>
  </si>
  <si>
    <t>Sames Laredo Chevrolet INC</t>
  </si>
  <si>
    <t>Schutt Sports LLC</t>
  </si>
  <si>
    <t>Seal Tite of Arklahoma  LLC</t>
  </si>
  <si>
    <t>Shine Construction LLC</t>
  </si>
  <si>
    <t>Simply Commercial LLC</t>
  </si>
  <si>
    <t>Simulation Curriculum Corp.</t>
  </si>
  <si>
    <t>Specialty Underwriters LLC</t>
  </si>
  <si>
    <t>Steel Cabinets USA Inc.</t>
  </si>
  <si>
    <t>STEM Detective LLC</t>
  </si>
  <si>
    <t>Stephen Winton</t>
  </si>
  <si>
    <t>Stone Security LLC</t>
  </si>
  <si>
    <t>TekVisionsInc.</t>
  </si>
  <si>
    <t>Texas Fleet Outfitters</t>
  </si>
  <si>
    <t>The Continental Press Inc</t>
  </si>
  <si>
    <t>The Faulk Company</t>
  </si>
  <si>
    <t>Therapro Inc.</t>
  </si>
  <si>
    <t>TinkRworks Inc.</t>
  </si>
  <si>
    <t>Titan Support Systems Inc.</t>
  </si>
  <si>
    <t>TNTP Inc.</t>
  </si>
  <si>
    <t>Together Telehealth PLLC</t>
  </si>
  <si>
    <t>Trekorda</t>
  </si>
  <si>
    <t>U-C Holdings INC</t>
  </si>
  <si>
    <t>Vehicle Maintenance program</t>
  </si>
  <si>
    <t>VEX Robotics INC.</t>
  </si>
  <si>
    <t>Vista School Resources Inc.</t>
  </si>
  <si>
    <t>W.W. Norton &amp; Company Inc.</t>
  </si>
  <si>
    <t>Williams AV</t>
  </si>
  <si>
    <t>Yune Yoga</t>
  </si>
  <si>
    <t>Ztastic Solutions</t>
  </si>
  <si>
    <t>TIPS</t>
  </si>
  <si>
    <t>ODP Business Solutions Office Depot</t>
  </si>
  <si>
    <t>2023-616</t>
  </si>
  <si>
    <t>Refrigerated Specialist Inc (RSI)</t>
  </si>
  <si>
    <t>755-24</t>
  </si>
  <si>
    <t>513 Solutions Group LLC</t>
  </si>
  <si>
    <t>751-24</t>
  </si>
  <si>
    <t>752-24</t>
  </si>
  <si>
    <t>Classroom &amp; Teaching Aids, Supplies, &amp; Equipment</t>
  </si>
  <si>
    <t>Facility Maintenance Equipment and Services</t>
  </si>
  <si>
    <t>757-24</t>
  </si>
  <si>
    <t>Building Maintenance, Repair, and Operations (MRO) Products and Supplies</t>
  </si>
  <si>
    <t>756-24</t>
  </si>
  <si>
    <t>Acme Architectural Hardware Inc</t>
  </si>
  <si>
    <t>Instructional Materials (Non-Adopted) for PK-12, Special Education, &amp; Career and Technology</t>
  </si>
  <si>
    <t>Affiliated Telephone, Inc.</t>
  </si>
  <si>
    <t>Age of Learning, Inc</t>
  </si>
  <si>
    <t>AISYS Consulting LLC</t>
  </si>
  <si>
    <t>Alan Yoder Enterprises Inc dba Superior Alarms</t>
  </si>
  <si>
    <t>Allison Enterprises Inc dba Kleen-Air Filter Service &amp; Sales</t>
  </si>
  <si>
    <t>Altex Electronics LTD dba Altex Computers &amp; Electronics</t>
  </si>
  <si>
    <t>American Mechanical Holdings Inc dba American Mechanical Services of Houston LLC</t>
  </si>
  <si>
    <t>American Welding &amp; Gas Inc dba Coastal Welding Supply</t>
  </si>
  <si>
    <t>Anderson Fencing and Custom Welding</t>
  </si>
  <si>
    <t>Austin Red Cedar Supply Inc dba Johnstone Supply (Austin)</t>
  </si>
  <si>
    <t>AVES Audio Visual Systems Inc</t>
  </si>
  <si>
    <t>AZTECA Designs, Inc dba AZTECA Designs and Construction</t>
  </si>
  <si>
    <t>Barbizon Light of the Rockies Inc dba Barbizon Light</t>
  </si>
  <si>
    <t>Beakerz LLC</t>
  </si>
  <si>
    <t>Benchmark Education Company, LLC</t>
  </si>
  <si>
    <t>Bertelsmann Publishing Group, Inc. dba Playaway Products LLC</t>
  </si>
  <si>
    <t>Best Plumbing Specialties Inc.</t>
  </si>
  <si>
    <t>Big House Sound, Incorporated dba Big House Sound</t>
  </si>
  <si>
    <t>Bilingual Dictionaries, Inc.</t>
  </si>
  <si>
    <t>Binswanger Holding Corp dba Binswanger Enterprises LLC / Binswanger Glass</t>
  </si>
  <si>
    <t>Bluum USA Inc</t>
  </si>
  <si>
    <t>Boat Right Marine Inc</t>
  </si>
  <si>
    <t>753-24</t>
  </si>
  <si>
    <t>Boyer, Inc.</t>
  </si>
  <si>
    <t>Burton Companies LLC</t>
  </si>
  <si>
    <t>Butler Business Products LLC</t>
  </si>
  <si>
    <t>Cape Equipment &amp; Services LLC</t>
  </si>
  <si>
    <t>Carnegie Learning Inc</t>
  </si>
  <si>
    <t>Carolina Covertech Inc dba School Safety Solution</t>
  </si>
  <si>
    <t>CASO LLC dba ECM Today!</t>
  </si>
  <si>
    <t>Charles J Becker &amp; Bro Inc. dba Becker's School Supplies</t>
  </si>
  <si>
    <t>Cielo Office Products LLC</t>
  </si>
  <si>
    <t>City Supply Company Inc</t>
  </si>
  <si>
    <t>CodeHS</t>
  </si>
  <si>
    <t xml:space="preserve">Communicon Inc dba Communication Concepts </t>
  </si>
  <si>
    <t>COMPanion Corporation</t>
  </si>
  <si>
    <t>Computer Technology Link Corp dba CTL</t>
  </si>
  <si>
    <t>Consolidated Electrical Distributors (CED) dba Bush Supply Company (Edinburg)</t>
  </si>
  <si>
    <t>Consolidated Electrical Distributors (CED) dba CED Houston</t>
  </si>
  <si>
    <t>CV Industrial Hardware LLC</t>
  </si>
  <si>
    <t>DC &amp; B Investments LLC dba Aggieland Golf Cars</t>
  </si>
  <si>
    <t>754-24</t>
  </si>
  <si>
    <t>De La Garza Fence Co Inc dba De La Garza Fence &amp; Supply Co</t>
  </si>
  <si>
    <t>Diana De Alba dba De Alba Math Center</t>
  </si>
  <si>
    <t>Digital Air Control Inc dba DAC, Inc.</t>
  </si>
  <si>
    <t>DKMarsh Inc. dba Destination Knowledge</t>
  </si>
  <si>
    <t>Edia Learning Inc dba Edia</t>
  </si>
  <si>
    <t>Education 2000</t>
  </si>
  <si>
    <t>Education Associates Inc</t>
  </si>
  <si>
    <t>Electracom Supply Inc.</t>
  </si>
  <si>
    <t>Elliott Electric Supply Inc dba Elliott Electric Supply</t>
  </si>
  <si>
    <t>Endurant Sports LLC dba P2P Rescue</t>
  </si>
  <si>
    <t>Ener-Tel Services I, LLC</t>
  </si>
  <si>
    <t>ePrep, Inc.</t>
  </si>
  <si>
    <t>Ereflect Inc</t>
  </si>
  <si>
    <t>FastBall Integration LLC</t>
  </si>
  <si>
    <t>FastBreak LC dba Balco Systems</t>
  </si>
  <si>
    <t>FastLap LLC dba Blagg Tire Wholesale</t>
  </si>
  <si>
    <t>Ferguson US Holdings Inc dba Ferguson Enterprises</t>
  </si>
  <si>
    <t>Fire Safe Protection Services, LP</t>
  </si>
  <si>
    <t>Firetrol Protection Systems, Inc.</t>
  </si>
  <si>
    <t>FireTron, Inc.</t>
  </si>
  <si>
    <t>Flashlight Learning, Inc.</t>
  </si>
  <si>
    <t>Foremost Telecommunications Corporation dba Foremost Telecommunications</t>
  </si>
  <si>
    <t>Fort Worth Window Cleaning, Inc</t>
  </si>
  <si>
    <t>Four Feathers Alarm LLC dba Texas FFA LLC</t>
  </si>
  <si>
    <t>Frontline Technologies Group LLC dba Frontline Education</t>
  </si>
  <si>
    <t>FSS Software Topco LP (formerly Follett School Solutions) dba Follett Software LLC</t>
  </si>
  <si>
    <t>Gateway Printing &amp; Office Supply Inc dba Liberty Office Products</t>
  </si>
  <si>
    <t>GCB Industries LLC dba Gulf Coast Boiler LLC</t>
  </si>
  <si>
    <t>GenServe LLC</t>
  </si>
  <si>
    <t>Global Equipment Company Inc dba Global Industrial</t>
  </si>
  <si>
    <t>Golf Cars of Conroe Inc</t>
  </si>
  <si>
    <t>Gopher Industrial Inc</t>
  </si>
  <si>
    <t>GovConnection Inc dba Connection-Public Sector Solutions</t>
  </si>
  <si>
    <t>Graves Winlectric Co.</t>
  </si>
  <si>
    <t>Greenwood Publishing Group LLC dba Heinemann Publishing</t>
  </si>
  <si>
    <t>Gypsy Queen LLC dba Rose Costumes</t>
  </si>
  <si>
    <t>H&amp;H Golf Carts Inc</t>
  </si>
  <si>
    <t>Hameray Publishing Group, Inc.</t>
  </si>
  <si>
    <t>HD Supply Inc dba HD Supply Facilities Maintenance (FKA The Home Depot Pro)</t>
  </si>
  <si>
    <t>Himmel's Architectural Door &amp; Hardware LLC</t>
  </si>
  <si>
    <t>Horizon Telephone Systems Inc dba HTS Voice &amp; Data Systems</t>
  </si>
  <si>
    <t>Howard Industries Inc dba Howard Technology Solutions</t>
  </si>
  <si>
    <t>HURFCO Industries Inc dba Hurricane Fence Company</t>
  </si>
  <si>
    <t>Iconic Sign Group</t>
  </si>
  <si>
    <t>iCopy LLC dba iOffice</t>
  </si>
  <si>
    <t>IDN Global Inc dba IDN Acme Inc</t>
  </si>
  <si>
    <t>Infinity Contractors International Ltd</t>
  </si>
  <si>
    <t>J Services All In One LLC</t>
  </si>
  <si>
    <t>James Stallman dba Imagination Playground LLC</t>
  </si>
  <si>
    <t>JLA Communications LLC</t>
  </si>
  <si>
    <t>John W Gasparini Inc dba Mark's Plumbing Parts</t>
  </si>
  <si>
    <t>Johnson Supply &amp; Equipment Corporation dba Johnson Supply</t>
  </si>
  <si>
    <t>Johnston Technical Services Inc dba JTS</t>
  </si>
  <si>
    <t>K &amp; M Elevator, LLC</t>
  </si>
  <si>
    <t>K Jones Industries Inc dba Pinnacle Dryer Corporation</t>
  </si>
  <si>
    <t>Kajeet Inc</t>
  </si>
  <si>
    <t>Language Lizard,LLC</t>
  </si>
  <si>
    <t>Learning Labs, Inc.</t>
  </si>
  <si>
    <t>Learning Services International Inc</t>
  </si>
  <si>
    <t>Llano River Fence Company LLC</t>
  </si>
  <si>
    <t>M&amp;A Technology Inc</t>
  </si>
  <si>
    <t>Mach B Technologies Inc</t>
  </si>
  <si>
    <t>Magic School, Inc.</t>
  </si>
  <si>
    <t>Managed Methods Inc</t>
  </si>
  <si>
    <t>MarcoPolo Learning Inc</t>
  </si>
  <si>
    <t>Mayfield Paper Company Inc</t>
  </si>
  <si>
    <t>McCoy Corporation dba Mccoy's Building Supply</t>
  </si>
  <si>
    <t>Mechanical Reps, Inc</t>
  </si>
  <si>
    <t>MNJ Technologies Direct Inc</t>
  </si>
  <si>
    <t>MobileMind Technologies Inc</t>
  </si>
  <si>
    <t>Mometrix Media LLC</t>
  </si>
  <si>
    <t>NCH Corporation dba Certified Laboratories</t>
  </si>
  <si>
    <t>NCH Corporation dba Chemsearch FE</t>
  </si>
  <si>
    <t>Norcostco, Inc.</t>
  </si>
  <si>
    <t>NoRedInk Corp.</t>
  </si>
  <si>
    <t>North Texas Winwater Co</t>
  </si>
  <si>
    <t>NorthStar AV LLC dba NSAV Inc</t>
  </si>
  <si>
    <t>NSEC LLC dba National Stage Equipment Company</t>
  </si>
  <si>
    <t>Officewise Furniture and Supply LLC</t>
  </si>
  <si>
    <t>Oracle Elevator Holdco Inc dba Elevated Facility Services Group: EMR Elevator; Oracle Elevator; Premier Elevator</t>
  </si>
  <si>
    <t>OTC Brands Inc. dba Oriental Trading Company</t>
  </si>
  <si>
    <t>Pace Enterprise of Texas LLC dba Pace Protection</t>
  </si>
  <si>
    <t>PAES Productions LLC</t>
  </si>
  <si>
    <t>Palco Specialties Inc</t>
  </si>
  <si>
    <t>Panorama Education Inc</t>
  </si>
  <si>
    <t>Pathful Inc</t>
  </si>
  <si>
    <t>PCS Education Systems Inc. dba PCS Edventures</t>
  </si>
  <si>
    <t>Pearson Education, Inc.</t>
  </si>
  <si>
    <t>Peruna Glass Inc dba Glass Doctor of North Texas</t>
  </si>
  <si>
    <t>Pitney Bowes Inc</t>
  </si>
  <si>
    <t>Planware LLC</t>
  </si>
  <si>
    <t>Plumbmaster Inc</t>
  </si>
  <si>
    <t>Precision Concrete Cutting, Inc.</t>
  </si>
  <si>
    <t>Prestige Elevator Services LLC dba Prestige Elevator Services, LLC.</t>
  </si>
  <si>
    <t>ProComputing LLC dba LockStep Technology Group</t>
  </si>
  <si>
    <t>Progress Learning LLC</t>
  </si>
  <si>
    <t>PureTek Group Inc</t>
  </si>
  <si>
    <t>Quantum Mechanical Services Inc dba Quantum North America</t>
  </si>
  <si>
    <t>Raptor Technologies LLC</t>
  </si>
  <si>
    <t>Red Fox CD Holding Corporation dba SBS Architectural Building Supply / H&amp;H Door</t>
  </si>
  <si>
    <t>Reece Supply LLC dba Reece Plumbing</t>
  </si>
  <si>
    <t>RLS Interests Inc dba Prime Systems</t>
  </si>
  <si>
    <t>RLTW Services LLC dba RLTW Services, LLC</t>
  </si>
  <si>
    <t>Robert Ferrilli LLC dba Ferrilli</t>
  </si>
  <si>
    <t>Robert L. Beyer Enterprises LLC dba Automated Financial Systems Inc</t>
  </si>
  <si>
    <t>Rose Brand Wipers Inc</t>
  </si>
  <si>
    <t>Rudy Rodriguez dba 421 Productions</t>
  </si>
  <si>
    <t>Schuring Enterprises LLC dba Stripe Right</t>
  </si>
  <si>
    <t>Security International Inc</t>
  </si>
  <si>
    <t>Security One Inc.</t>
  </si>
  <si>
    <t>Security Signal Devices Inc dba SSD Alarm</t>
  </si>
  <si>
    <t>ShopBot Tools Inc</t>
  </si>
  <si>
    <t>Sigma Surveillance Inc dba STS360</t>
  </si>
  <si>
    <t>Solid Border Inc</t>
  </si>
  <si>
    <t>SourceBlue, LLC.</t>
  </si>
  <si>
    <t>Stages Learning</t>
  </si>
  <si>
    <t>STEMfinity, LLC</t>
  </si>
  <si>
    <t>T &amp; G Identification Systems Inc</t>
  </si>
  <si>
    <t>Techland Houston dba CostumeWorx</t>
  </si>
  <si>
    <t>Technology Assets LLC dba Global Asset</t>
  </si>
  <si>
    <t>Technology For Education LLC dba TFE</t>
  </si>
  <si>
    <t>Terra Pave International Inc</t>
  </si>
  <si>
    <t>TestEquity, LLC</t>
  </si>
  <si>
    <t>The Anchor Group Inc</t>
  </si>
  <si>
    <t>The NROC Project</t>
  </si>
  <si>
    <t>The Sensory Path, Inc</t>
  </si>
  <si>
    <t>The University of Texas Health Science Center at Houston</t>
  </si>
  <si>
    <t>Therapro, Inc.</t>
  </si>
  <si>
    <t>Top Shelf Technologies LLC dba TopShelf Imaging</t>
  </si>
  <si>
    <t>Total Fire &amp; Safety Inc</t>
  </si>
  <si>
    <t>Total Maintenance Solutions South dba TMS-South</t>
  </si>
  <si>
    <t>TouchMath Acquisition LLC dba TouchMath</t>
  </si>
  <si>
    <t>Transfr Inc.</t>
  </si>
  <si>
    <t>Varitronics, LLC</t>
  </si>
  <si>
    <t>Vernier Software &amp; Technology Inc</t>
  </si>
  <si>
    <t>VGI Technology Inc</t>
  </si>
  <si>
    <t>Virtucom Inc</t>
  </si>
  <si>
    <t>Visual Techniques Inc</t>
  </si>
  <si>
    <t>VRTKL Inc. dba Fork Farms, LLC</t>
  </si>
  <si>
    <t>VWR Funding, Inc. dba VWR International, LLC dba Ward's Science</t>
  </si>
  <si>
    <t>Warner Communications Inc dba Voceon Digital Radio Communications</t>
  </si>
  <si>
    <t>Waypoint Business Solutions LLC</t>
  </si>
  <si>
    <t>West Texas Fire Extinguisher Inc dba West Texas Fire &amp; Industrial Supply / City Janitorial Supply / West Texas Hotsy</t>
  </si>
  <si>
    <t>Wholesale Electric Supply Co Inc</t>
  </si>
  <si>
    <t>Wilson Language Training Corporation</t>
  </si>
  <si>
    <t>Winston Water Cooler of Jacksonville Ltd</t>
  </si>
  <si>
    <t>Zogo Technolgies LLC dba Zogo Tech</t>
  </si>
  <si>
    <t>25-07P-12</t>
  </si>
  <si>
    <t>25-08PV-03</t>
  </si>
  <si>
    <t>25-06PV-02</t>
  </si>
  <si>
    <t>25-06PV-05</t>
  </si>
  <si>
    <t>Aztec Software</t>
  </si>
  <si>
    <t>Technology Accessories, Software and Security Supplies</t>
  </si>
  <si>
    <t>P00306</t>
  </si>
  <si>
    <t>Christal Vision</t>
  </si>
  <si>
    <t>Cignition, Inc.</t>
  </si>
  <si>
    <t>Ferguson Enterprises LLC dba Ferguson Facilities Supply</t>
  </si>
  <si>
    <t>Game One</t>
  </si>
  <si>
    <t>Globo Language Solutions</t>
  </si>
  <si>
    <t>Gunn Automotive</t>
  </si>
  <si>
    <t>Halo Branded Solutions</t>
  </si>
  <si>
    <t>Higginbotham Public Sector</t>
  </si>
  <si>
    <t>Learn by Doing, Inc.</t>
  </si>
  <si>
    <t>New School Hero (CellockEd)</t>
  </si>
  <si>
    <t>Texas Scottish Rite</t>
  </si>
  <si>
    <t>11-D Marketing, LLC. (Denisse Olivas)</t>
  </si>
  <si>
    <t>25-7510</t>
  </si>
  <si>
    <t>CESO Communications LLC</t>
  </si>
  <si>
    <t>EFO Media (EFO LLC)</t>
  </si>
  <si>
    <t>For The Brand Marketing LLC</t>
  </si>
  <si>
    <t>Fuzzy Red Panda (Patricia Chavarria)</t>
  </si>
  <si>
    <t>KFOX14 (Sinclair Communications, LLC) (Sinclair Television Group, Inc. dba KFOX-TV)</t>
  </si>
  <si>
    <t>KVIA TV (NPG of Texas, LP KVIA TV) (KVIA, NVIA, OVIA, QVIA)</t>
  </si>
  <si>
    <t>Luna Creative, LLC</t>
  </si>
  <si>
    <t>Magnum Opus (Khaleel Artis dba Magnum Opus Strategic Design LLC)</t>
  </si>
  <si>
    <t>Prime Advertising (Lead AD LLC)</t>
  </si>
  <si>
    <t>Stanton Street Technology Group, Inc.</t>
  </si>
  <si>
    <t>True North Inc.</t>
  </si>
  <si>
    <t>Xclaymation (Collaboratorz LLC)</t>
  </si>
  <si>
    <t>AJs Uniforms (AJs Uniforms of Texas, LLC)</t>
  </si>
  <si>
    <t>APIC Solutions Texas LLC</t>
  </si>
  <si>
    <t>EP Trident Fire Protection, LLC</t>
  </si>
  <si>
    <t>25-7507</t>
  </si>
  <si>
    <t>Advanced Starter Service (HaasTech) (Heavy Duty HQ)(Advanced Auto Service)</t>
  </si>
  <si>
    <t>Easy Way Safety Services, Inc.</t>
  </si>
  <si>
    <t>Fleetpride Inc.</t>
  </si>
  <si>
    <t>TE El Paso, LLC (Vernon Gene's Truck &amp; Trailer Supermarket)</t>
  </si>
  <si>
    <t>Wofford Truck Parts (TE El Paso, LLC)</t>
  </si>
  <si>
    <t>25-7509</t>
  </si>
  <si>
    <t>Air Tutors, LLC</t>
  </si>
  <si>
    <t>BeeReaders Inc</t>
  </si>
  <si>
    <t>Behavior Navigators</t>
  </si>
  <si>
    <t>BLMS,LLC DBA Bertie's Music Sales &amp; Repair (Bertie's Music Sales &amp; Repair)</t>
  </si>
  <si>
    <t>BrainPOP (BrainPOP LLC)</t>
  </si>
  <si>
    <t>Brown Dog Gadgets</t>
  </si>
  <si>
    <t>CasasLWP, LLC (Jimmy Casas)</t>
  </si>
  <si>
    <t>Character Matters LLC</t>
  </si>
  <si>
    <t>College Contact (https://www.yourcollegecontact.com/)</t>
  </si>
  <si>
    <t>Cosenza and Associates, LLC</t>
  </si>
  <si>
    <t>Cristina Devereaux Ramirez</t>
  </si>
  <si>
    <t>Dale Carnegie of El Paso (Leadership Training Group, LLC)</t>
  </si>
  <si>
    <t>Denis Sheeran</t>
  </si>
  <si>
    <t>designEDengagement, PBC</t>
  </si>
  <si>
    <t>Educational Products Inc.</t>
  </si>
  <si>
    <t>Human Jolt, LLC (David Valero)</t>
  </si>
  <si>
    <t>HYA Corporation (Hazard, Young, Attea &amp; Associates)</t>
  </si>
  <si>
    <t>Ignite Reading PBC</t>
  </si>
  <si>
    <t>Instruction Partners</t>
  </si>
  <si>
    <t>integratED, LLC (Jacey Erickson)</t>
  </si>
  <si>
    <t>Jennifer DeGraaf</t>
  </si>
  <si>
    <t>Jyutika Mehta</t>
  </si>
  <si>
    <t>KiwiCo Inc.</t>
  </si>
  <si>
    <t>Knowledge Pillars (Knowledge Pillars Education, Inc.)</t>
  </si>
  <si>
    <t>LearningMate Solutions, Inc.</t>
  </si>
  <si>
    <t>Mathnasium (The Math Path LLC)</t>
  </si>
  <si>
    <t>Mindsets Learning</t>
  </si>
  <si>
    <t>MobileMind (MobileMind Technologies, Inc)</t>
  </si>
  <si>
    <t>Nancy Larson Publishers, Inc.</t>
  </si>
  <si>
    <t>National Educational Systems</t>
  </si>
  <si>
    <t>Newsela, Inc.</t>
  </si>
  <si>
    <t>Paul H. Brookes Publishing Co., Inc.</t>
  </si>
  <si>
    <t>Pearson Education INC</t>
  </si>
  <si>
    <t>QuaverEd, Inc.</t>
  </si>
  <si>
    <t>Studiously (Granthropology LLC)</t>
  </si>
  <si>
    <t>SurfWisely, Inc</t>
  </si>
  <si>
    <t>Test Prep Seminars (Design Team, LLC) (Test Prep America)</t>
  </si>
  <si>
    <t>Texas Scholastic Esports Federation</t>
  </si>
  <si>
    <t>The EPC Museum dba La Nube</t>
  </si>
  <si>
    <t>The OSO Consulting Group LLC</t>
  </si>
  <si>
    <t>Tom Mullaney Educational Consulting (Tom Mullaney)</t>
  </si>
  <si>
    <t>Wisconsin Center for Education Products and Services</t>
  </si>
  <si>
    <t>YaizY (21Skills Inc.)</t>
  </si>
  <si>
    <t>Yolanda Moore Global LLC (Yolanda Moore)</t>
  </si>
  <si>
    <t>Discovery Education, Inc.</t>
  </si>
  <si>
    <t>E-Therapy Intermediate Inc</t>
  </si>
  <si>
    <t>Thunder Lightning Protection LLC</t>
  </si>
  <si>
    <t>La Estrella (Aida Campa)</t>
  </si>
  <si>
    <t>FinQuery, LLC</t>
  </si>
  <si>
    <t>Link Imaging, LLC dba LD Products</t>
  </si>
  <si>
    <t>25-7506</t>
  </si>
  <si>
    <t>Sames Bastrop Ford (Sames Bastrop Ford, INC.)</t>
  </si>
  <si>
    <t>24-7504</t>
  </si>
  <si>
    <t>Bazaar Uniforms &amp; Mens Store</t>
  </si>
  <si>
    <t>La Estrella Screen Printing &amp; Embroidery</t>
  </si>
  <si>
    <t>Shoes For Crews North America, LLC (Shoes for Crews)</t>
  </si>
  <si>
    <t>Early Childhood Supplies and Related Items</t>
  </si>
  <si>
    <t>25/006SG-01</t>
  </si>
  <si>
    <t>25/006SG-03</t>
  </si>
  <si>
    <t>Learning Beyond Paper, Inc</t>
  </si>
  <si>
    <t>25/006SG-06</t>
  </si>
  <si>
    <t>25/006SG-07</t>
  </si>
  <si>
    <t>25/006SG-08</t>
  </si>
  <si>
    <t>25/006SG-09</t>
  </si>
  <si>
    <t>25/006SG-11</t>
  </si>
  <si>
    <t>25/006SG-12</t>
  </si>
  <si>
    <t>QSS, L.C. dba Quality Security Systems</t>
  </si>
  <si>
    <t>24/047TC-23</t>
  </si>
  <si>
    <t>24/047TC-15</t>
  </si>
  <si>
    <t>Scientific Equipment and Related Items</t>
  </si>
  <si>
    <t>24/052SG-01</t>
  </si>
  <si>
    <t>24/052SG-02</t>
  </si>
  <si>
    <t>24/052SG-03</t>
  </si>
  <si>
    <t>24/047TC-28</t>
  </si>
  <si>
    <t>Cabling (JOC-IDIQ)</t>
  </si>
  <si>
    <t>24/047TC-01</t>
  </si>
  <si>
    <t>Playground Systems (JOC-IDIQ)</t>
  </si>
  <si>
    <t>24/054MF-01</t>
  </si>
  <si>
    <t>Ally Roofing Services, LLC</t>
  </si>
  <si>
    <t>24/047TC-02</t>
  </si>
  <si>
    <t>AMS of Houston, LLC.</t>
  </si>
  <si>
    <t>24/047TC-04</t>
  </si>
  <si>
    <t>Axiom Division 7 Inc.</t>
  </si>
  <si>
    <t>24/047TC-06</t>
  </si>
  <si>
    <t>Binswanger Enterprises, LLC., dba Binswanger Glass</t>
  </si>
  <si>
    <t>24/047TC-09</t>
  </si>
  <si>
    <t>24/047TC-11</t>
  </si>
  <si>
    <t>Dependable Comfort Air Conditioning &amp; Heating, Inc.</t>
  </si>
  <si>
    <t>24/047TC-13</t>
  </si>
  <si>
    <t>24/054MF-02</t>
  </si>
  <si>
    <t>Ezzi Signs Inc.</t>
  </si>
  <si>
    <t>Signage (JOC-IDIQ)</t>
  </si>
  <si>
    <t>24/047TC-16</t>
  </si>
  <si>
    <t>24/047TC-17</t>
  </si>
  <si>
    <t>Foster Fence Ltd.</t>
  </si>
  <si>
    <t>Fencing Services (JOC-IDIQ)</t>
  </si>
  <si>
    <t>24/047TC-18</t>
  </si>
  <si>
    <t>Heritage Air Services LLC</t>
  </si>
  <si>
    <t>24/047TC-20</t>
  </si>
  <si>
    <t>Pfeiffer &amp; Son Ltd.</t>
  </si>
  <si>
    <t>24/047TC-22</t>
  </si>
  <si>
    <t>Sea-Breeze Roofing, Inc.</t>
  </si>
  <si>
    <t>24/047TC-24</t>
  </si>
  <si>
    <t>Signs and More, LLC.</t>
  </si>
  <si>
    <t>24/047TC-25</t>
  </si>
  <si>
    <t>SpawGlass Construction Corporation</t>
  </si>
  <si>
    <t>24/047TC-27</t>
  </si>
  <si>
    <t>24/030SG-04</t>
  </si>
  <si>
    <t>Liberty Office Products / Gateway Printing and Office Supply</t>
  </si>
  <si>
    <t>23/016MR-30</t>
  </si>
  <si>
    <t>PrimeroEdge Cybersoft</t>
  </si>
  <si>
    <t>Acterra Group</t>
  </si>
  <si>
    <t>081524-ACR</t>
  </si>
  <si>
    <t>ADROIT (Alternative Student Transportation)</t>
  </si>
  <si>
    <t>Adroit Staffing</t>
  </si>
  <si>
    <t>060624-ASL</t>
  </si>
  <si>
    <t>091924-ALH</t>
  </si>
  <si>
    <t>Amergis Healthcare Staffing &amp; Sunburst Workforce Advisors</t>
  </si>
  <si>
    <t>061324-AMH</t>
  </si>
  <si>
    <t>Aquatix</t>
  </si>
  <si>
    <t>Atlas Toyota</t>
  </si>
  <si>
    <t>053024-ATY</t>
  </si>
  <si>
    <t>032824-ATC</t>
  </si>
  <si>
    <t>Battle Motors, Inc.</t>
  </si>
  <si>
    <t>032824-CRN</t>
  </si>
  <si>
    <t>Black Box Safety</t>
  </si>
  <si>
    <t>091924-BBS</t>
  </si>
  <si>
    <t>081524-TAN</t>
  </si>
  <si>
    <t>Claflin Service Company (dba CME Corp)</t>
  </si>
  <si>
    <t>091024-CCR</t>
  </si>
  <si>
    <t>Cogent Infotech Corp.</t>
  </si>
  <si>
    <t>061324-COG</t>
  </si>
  <si>
    <t>Collective Data</t>
  </si>
  <si>
    <t>060624-COL</t>
  </si>
  <si>
    <t>Community Leasing Partners</t>
  </si>
  <si>
    <t>092424-CFB</t>
  </si>
  <si>
    <t>061324-CAI</t>
  </si>
  <si>
    <t>Computrol</t>
  </si>
  <si>
    <t>081524-CUL</t>
  </si>
  <si>
    <t>Core Engineered Solutions</t>
  </si>
  <si>
    <t>081524-CES</t>
  </si>
  <si>
    <t>Crown Equipment</t>
  </si>
  <si>
    <t>053024-CRO</t>
  </si>
  <si>
    <t>091024-JCS-1</t>
  </si>
  <si>
    <t>Daimler Truck North America</t>
  </si>
  <si>
    <t>032824-DAI</t>
  </si>
  <si>
    <t>Defiant Strength</t>
  </si>
  <si>
    <t>050924-DFT</t>
  </si>
  <si>
    <t>053024-DIV</t>
  </si>
  <si>
    <t>Draeger Safety Canada</t>
  </si>
  <si>
    <t>011824-DRA</t>
  </si>
  <si>
    <t>050924-DRP</t>
  </si>
  <si>
    <t>Dynamic Fitness &amp; Strength</t>
  </si>
  <si>
    <t>052324-DYF</t>
  </si>
  <si>
    <t>EGYM</t>
  </si>
  <si>
    <t>052324-EGY</t>
  </si>
  <si>
    <t>Electric Vehicle Choice (EVC)</t>
  </si>
  <si>
    <t>032824-ELV</t>
  </si>
  <si>
    <t>030122-ELE</t>
  </si>
  <si>
    <t>Energy Systems Group</t>
  </si>
  <si>
    <t>071624-ENE</t>
  </si>
  <si>
    <t>Eucast Global</t>
  </si>
  <si>
    <t>020624-EUC</t>
  </si>
  <si>
    <t>Euna Solutions</t>
  </si>
  <si>
    <t>060624-GTH</t>
  </si>
  <si>
    <t>Excellance</t>
  </si>
  <si>
    <t>122123-EXL</t>
  </si>
  <si>
    <t>Federal Contracts Company</t>
  </si>
  <si>
    <t>FedTec</t>
  </si>
  <si>
    <t>061324-FED</t>
  </si>
  <si>
    <t>FirstAlt | First Student</t>
  </si>
  <si>
    <t>Fisher Scientific provided by Possible Missions</t>
  </si>
  <si>
    <t>FuelCloud</t>
  </si>
  <si>
    <t>081524-FUD</t>
  </si>
  <si>
    <t>Gemplers</t>
  </si>
  <si>
    <t>082724-GEM</t>
  </si>
  <si>
    <t>Gill Athletics</t>
  </si>
  <si>
    <t>050924-PTA-1</t>
  </si>
  <si>
    <t>050924-PRO</t>
  </si>
  <si>
    <t>Greenheck Group</t>
  </si>
  <si>
    <t>080824-GRH</t>
  </si>
  <si>
    <t>Henry Schein</t>
  </si>
  <si>
    <t>092623-HENRY</t>
  </si>
  <si>
    <t>040924-HRC</t>
  </si>
  <si>
    <t>080824-HNY</t>
  </si>
  <si>
    <t>060624-HYL</t>
  </si>
  <si>
    <t>Hyster-Yale Group</t>
  </si>
  <si>
    <t>053024-HYS</t>
  </si>
  <si>
    <t>053024-HCE</t>
  </si>
  <si>
    <t>061324-INF</t>
  </si>
  <si>
    <t>061324-IGT</t>
  </si>
  <si>
    <t>International Parts (Navistar)</t>
  </si>
  <si>
    <t>080124-NVS</t>
  </si>
  <si>
    <t>032824-NVS</t>
  </si>
  <si>
    <t>JAPA Equipment</t>
  </si>
  <si>
    <t>040924-JPA</t>
  </si>
  <si>
    <t>050924-JAY</t>
  </si>
  <si>
    <t>Joe Johnson Equipment (Federal Signal Corporation)</t>
  </si>
  <si>
    <t>040924-FSC</t>
  </si>
  <si>
    <t>080824-JHN</t>
  </si>
  <si>
    <t>071624-JHN</t>
  </si>
  <si>
    <t>Kenworth Trucks &amp; Parts</t>
  </si>
  <si>
    <t>032824-KTC</t>
  </si>
  <si>
    <t>052324-LFF</t>
  </si>
  <si>
    <t>032824-MAK</t>
  </si>
  <si>
    <t>090624-MAN</t>
  </si>
  <si>
    <t>Manitou</t>
  </si>
  <si>
    <t>053024-MAI</t>
  </si>
  <si>
    <t>071624-MCE</t>
  </si>
  <si>
    <t>MetLife</t>
  </si>
  <si>
    <t>051623-MET</t>
  </si>
  <si>
    <t>060624-MGT</t>
  </si>
  <si>
    <t>053024-MCF</t>
  </si>
  <si>
    <t>Motrec International</t>
  </si>
  <si>
    <t>091024-MTR</t>
  </si>
  <si>
    <t>082724-MSI</t>
  </si>
  <si>
    <t>NAPA Integrated Business Solutions</t>
  </si>
  <si>
    <t>090624-GPC</t>
  </si>
  <si>
    <t>032824-NAF</t>
  </si>
  <si>
    <t>092424-NCL</t>
  </si>
  <si>
    <t>040924-NWY</t>
  </si>
  <si>
    <t>NTT DATA</t>
  </si>
  <si>
    <t>020624-NTT</t>
  </si>
  <si>
    <t>060624-OFF</t>
  </si>
  <si>
    <t>061324-OFF</t>
  </si>
  <si>
    <t>032824-OLA</t>
  </si>
  <si>
    <t>Parts Authority (PAI)</t>
  </si>
  <si>
    <t>080124-PAH</t>
  </si>
  <si>
    <t>032824-PMC</t>
  </si>
  <si>
    <t>Pierson Wireless Corp.</t>
  </si>
  <si>
    <t>020624-PRS</t>
  </si>
  <si>
    <t>091024-PSI</t>
  </si>
  <si>
    <t>050924-PTA</t>
  </si>
  <si>
    <t>060624-PRT</t>
  </si>
  <si>
    <t>052324-PCR</t>
  </si>
  <si>
    <t>PSD Citywide</t>
  </si>
  <si>
    <t>060624-PSD</t>
  </si>
  <si>
    <t>060624-QKT</t>
  </si>
  <si>
    <t>Rehlko (formerly Kohler)</t>
  </si>
  <si>
    <t>Riddell/All American Sports Corp.</t>
  </si>
  <si>
    <t>050924-RIL</t>
  </si>
  <si>
    <t>Roundtrip EV Solutions</t>
  </si>
  <si>
    <t>032824-RDT</t>
  </si>
  <si>
    <t>Rush Trucks</t>
  </si>
  <si>
    <t>032824-RTG</t>
  </si>
  <si>
    <t>Rynse</t>
  </si>
  <si>
    <t>031224-RYN</t>
  </si>
  <si>
    <t>050924-SHC</t>
  </si>
  <si>
    <t>061324-SPS</t>
  </si>
  <si>
    <t>SkyWays</t>
  </si>
  <si>
    <t>031022-GER-4</t>
  </si>
  <si>
    <t>052324-SPA</t>
  </si>
  <si>
    <t>STEMfinity</t>
  </si>
  <si>
    <t>050924-STN</t>
  </si>
  <si>
    <t>Tartan Oil LLC</t>
  </si>
  <si>
    <t>091024-JCS</t>
  </si>
  <si>
    <t>TMA Systems</t>
  </si>
  <si>
    <t>060624-TMA</t>
  </si>
  <si>
    <t>032824-TRK</t>
  </si>
  <si>
    <t>052324-TRU</t>
  </si>
  <si>
    <t>Tryfacta</t>
  </si>
  <si>
    <t>061324-TRY</t>
  </si>
  <si>
    <t>091924-URM</t>
  </si>
  <si>
    <t>071624-VER</t>
  </si>
  <si>
    <t>Veritiv</t>
  </si>
  <si>
    <t>082724-VET</t>
  </si>
  <si>
    <t>060624-VTO</t>
  </si>
  <si>
    <t>Waev</t>
  </si>
  <si>
    <t>091024-WVE</t>
  </si>
  <si>
    <t>Wausau - Alamo Group</t>
  </si>
  <si>
    <t>081524-WST</t>
  </si>
  <si>
    <t>091024-WWI</t>
  </si>
  <si>
    <t>Workhorse Technologies</t>
  </si>
  <si>
    <t>032824-WKH</t>
  </si>
  <si>
    <t>Yamaha</t>
  </si>
  <si>
    <t>091024-YGC</t>
  </si>
  <si>
    <t>ODP Business Solutions</t>
  </si>
  <si>
    <t>06/30/2028</t>
  </si>
  <si>
    <t>05/31/2030</t>
  </si>
  <si>
    <t>Canon</t>
  </si>
  <si>
    <t>SHI</t>
  </si>
  <si>
    <t>11/30/2030</t>
  </si>
  <si>
    <t>12/31/2030</t>
  </si>
  <si>
    <t>12/22/2025</t>
  </si>
  <si>
    <t>05/14/2027</t>
  </si>
  <si>
    <t>02/27/2027</t>
  </si>
  <si>
    <t>MGT Impact Solutions</t>
  </si>
  <si>
    <t>LS4613</t>
  </si>
  <si>
    <t>158057</t>
  </si>
  <si>
    <t>158058</t>
  </si>
  <si>
    <t>Background and Drug Screening, Related Products and Services</t>
  </si>
  <si>
    <t>R240504</t>
  </si>
  <si>
    <t>R240501</t>
  </si>
  <si>
    <t>Hire Honest</t>
  </si>
  <si>
    <t>R240502</t>
  </si>
  <si>
    <t>JD Palatine</t>
  </si>
  <si>
    <t>R240503</t>
  </si>
  <si>
    <t>Maintenance Repair and Operations (MRO) Supplies, Parts, Equipment, and Materials</t>
  </si>
  <si>
    <t>Tencate Grass</t>
  </si>
  <si>
    <t>Sport Surfaces, Installation &amp; Related Products &amp; Services</t>
  </si>
  <si>
    <t>158070</t>
  </si>
  <si>
    <t>Consolidus</t>
  </si>
  <si>
    <t>Promotional Products and Services</t>
  </si>
  <si>
    <t>2024004236</t>
  </si>
  <si>
    <t>Club Colors</t>
  </si>
  <si>
    <t>2024004237</t>
  </si>
  <si>
    <t>Manhattan Stitching</t>
  </si>
  <si>
    <t>2024004231</t>
  </si>
  <si>
    <t>Gorilla Marketing</t>
  </si>
  <si>
    <t>2024004232</t>
  </si>
  <si>
    <t>I.D. ME Promotions, LLC</t>
  </si>
  <si>
    <t>2024004235</t>
  </si>
  <si>
    <t>Companion Data Services</t>
  </si>
  <si>
    <t>R231001</t>
  </si>
  <si>
    <t>Automotive Parts and Solutions</t>
  </si>
  <si>
    <t>158963</t>
  </si>
  <si>
    <t>Comprehensive Energy Consulting and Management Services, Building and Other Energy Solutions and Related Products and Services</t>
  </si>
  <si>
    <t>158962</t>
  </si>
  <si>
    <t>158961</t>
  </si>
  <si>
    <t>Parking Meters, Software, Systems and Related Products and Services</t>
  </si>
  <si>
    <t>158972</t>
  </si>
  <si>
    <t>158973</t>
  </si>
  <si>
    <t>158974</t>
  </si>
  <si>
    <t>158971</t>
  </si>
  <si>
    <t>158975</t>
  </si>
  <si>
    <t>Maintenance, Repair and Operations (MRO) Supplies, Equipment, and Related Products and Services</t>
  </si>
  <si>
    <t>R240802</t>
  </si>
  <si>
    <t>R240804</t>
  </si>
  <si>
    <t>R240806</t>
  </si>
  <si>
    <t>R240808</t>
  </si>
  <si>
    <t>R240809</t>
  </si>
  <si>
    <t>R240807</t>
  </si>
  <si>
    <t>R240805</t>
  </si>
  <si>
    <t>R240803</t>
  </si>
  <si>
    <t>Arbill Industries</t>
  </si>
  <si>
    <t>R240801</t>
  </si>
  <si>
    <t>Fleet Maintenance and Related Products and Services</t>
  </si>
  <si>
    <t>4412</t>
  </si>
  <si>
    <t>Furniture, Installation, and Related Services</t>
  </si>
  <si>
    <t>R240120</t>
  </si>
  <si>
    <t>Identity Group</t>
  </si>
  <si>
    <t>R240105</t>
  </si>
  <si>
    <t>Aeries Education Solutions LLC</t>
  </si>
  <si>
    <t>Agape Therapies &amp; Educational Services</t>
  </si>
  <si>
    <t>Americhoice Construction LLC</t>
  </si>
  <si>
    <t>AnKa Global Inc</t>
  </si>
  <si>
    <t>Armoured One Glass LLC</t>
  </si>
  <si>
    <t>Gym Floors, Repairs, Replacements, and Services</t>
  </si>
  <si>
    <t>Bailey Neon &amp; Signs</t>
  </si>
  <si>
    <t>Blue Mantis Inc</t>
  </si>
  <si>
    <t>Bold Hispanic Marketing Agency</t>
  </si>
  <si>
    <t>Bromberg &amp; Associates</t>
  </si>
  <si>
    <t>Catapult Learning LLC</t>
  </si>
  <si>
    <t>Centex Carpet and Interiors</t>
  </si>
  <si>
    <t>Climate Solutions</t>
  </si>
  <si>
    <t>CM3 Roofing LLC</t>
  </si>
  <si>
    <t>COE Distributing</t>
  </si>
  <si>
    <t>Complete Contract Consulting</t>
  </si>
  <si>
    <t>Doggett Auto Group LLC</t>
  </si>
  <si>
    <t>EAG Ford Mt Pleasant Cypress Ford Lincoln Mercury</t>
  </si>
  <si>
    <t>Electronic Risks Consultants Inc.</t>
  </si>
  <si>
    <t>EPIC Translations LLC</t>
  </si>
  <si>
    <t>Findmeavan.com LLC</t>
  </si>
  <si>
    <t>Fox Translation Services</t>
  </si>
  <si>
    <t>Gracefully Global Group</t>
  </si>
  <si>
    <t>Harbor Freight</t>
  </si>
  <si>
    <t>Helfman Ford</t>
  </si>
  <si>
    <t>Idea Language ServicesLLC</t>
  </si>
  <si>
    <t>Impact Pipe Inspection</t>
  </si>
  <si>
    <t>IPS PowerServe National Field Services</t>
  </si>
  <si>
    <t>JOHNSTON FORD LP</t>
  </si>
  <si>
    <t>JS Waltz Construction LLC</t>
  </si>
  <si>
    <t>KTL Communications LLC</t>
  </si>
  <si>
    <t>Latino Bridge</t>
  </si>
  <si>
    <t>Lit for Life LLC</t>
  </si>
  <si>
    <t>LND TECHNICAL SERVICES LLC</t>
  </si>
  <si>
    <t>Locus Diagnostics LLC</t>
  </si>
  <si>
    <t>Maverick Chevrolet LLC</t>
  </si>
  <si>
    <t>Minchew Brothers Construction</t>
  </si>
  <si>
    <t>Mobile Enterprises Inc</t>
  </si>
  <si>
    <t>National HVAC Service</t>
  </si>
  <si>
    <t>New In Blue</t>
  </si>
  <si>
    <t>Olathe Ford Sales Inc.</t>
  </si>
  <si>
    <t>Pacific LearningInc.</t>
  </si>
  <si>
    <t>PIPPEN MOTOR COMPANY</t>
  </si>
  <si>
    <t>PowerlingInc.</t>
  </si>
  <si>
    <t>Premier Courts</t>
  </si>
  <si>
    <t>Procor Play and Recreation</t>
  </si>
  <si>
    <t>ResQ Plumbers</t>
  </si>
  <si>
    <t>RFS Sports</t>
  </si>
  <si>
    <t>SAI Language Solutions LLC</t>
  </si>
  <si>
    <t>School Rewards Me LLC</t>
  </si>
  <si>
    <t>Starr Janitorial Inc.</t>
  </si>
  <si>
    <t>Storer Services LTD</t>
  </si>
  <si>
    <t>Stringer Construction Management Services LLC</t>
  </si>
  <si>
    <t>TaikaTranslations</t>
  </si>
  <si>
    <t>UMD Energy Solutions</t>
  </si>
  <si>
    <t>Universe Technical Translation</t>
  </si>
  <si>
    <t>Visual Language Professionals</t>
  </si>
  <si>
    <t>Wapiti Services LLC</t>
  </si>
  <si>
    <t>WhyTry LLC</t>
  </si>
  <si>
    <t>24-23</t>
  </si>
  <si>
    <t>Online Books and Instructional Materials for Gifted and Talented</t>
  </si>
  <si>
    <t>22-19-882</t>
  </si>
  <si>
    <t>Dynos Inc</t>
  </si>
  <si>
    <t>Perfection Learning Corp</t>
  </si>
  <si>
    <t>Newslea</t>
  </si>
  <si>
    <t>CPA</t>
  </si>
  <si>
    <t>975-C1</t>
  </si>
  <si>
    <t>Positive Proof</t>
  </si>
  <si>
    <t xml:space="preserve">School Safety Products and Services </t>
  </si>
  <si>
    <t>2023-103-39</t>
  </si>
  <si>
    <t>CTPA Humble ISD</t>
  </si>
  <si>
    <t>Ameriband</t>
  </si>
  <si>
    <t>Condor 2Way Radio LLC</t>
  </si>
  <si>
    <t>Great Minds PBC</t>
  </si>
  <si>
    <t>24-29-03-041</t>
  </si>
  <si>
    <t>2425-003-2029</t>
  </si>
  <si>
    <t>CTPA EMS ISD</t>
  </si>
  <si>
    <t>Secured Mobility, LLC. (Smart Tag)</t>
  </si>
  <si>
    <t>Music is Elementary</t>
  </si>
  <si>
    <t>Sheet Music and Music Supplies</t>
  </si>
  <si>
    <t>2024-05-024</t>
  </si>
  <si>
    <t xml:space="preserve">Metro Graphic Services </t>
  </si>
  <si>
    <t>860-2024-05-30</t>
  </si>
  <si>
    <t>Non-Professional Service Providers</t>
  </si>
  <si>
    <t>Si Bilingual Books</t>
  </si>
  <si>
    <t>RFP #25-29-872 Professional Training &amp;  Consulting Services</t>
  </si>
  <si>
    <t>Professional Training &amp;  Consulting Services</t>
  </si>
  <si>
    <t>25-29-872</t>
  </si>
  <si>
    <t>Applewhite Nutrition, LLC</t>
  </si>
  <si>
    <t>Array Education (Teach Like a Champion)</t>
  </si>
  <si>
    <t>Array Education, Inc. (dba Lit)</t>
  </si>
  <si>
    <t>Association for Supervision and Curriculum Development</t>
  </si>
  <si>
    <t>BAAS</t>
  </si>
  <si>
    <t>Be GLAD LLC</t>
  </si>
  <si>
    <t>Caissa Public Strategy</t>
  </si>
  <si>
    <t>CAPS Intervention Academy</t>
  </si>
  <si>
    <t>Capturing Kids' Hearts</t>
  </si>
  <si>
    <t>Carl Hess</t>
  </si>
  <si>
    <t>Embi Tec</t>
  </si>
  <si>
    <t>Free To Do Me Foundation, LLC</t>
  </si>
  <si>
    <t>Group Dynamix, LLC</t>
  </si>
  <si>
    <t>HOUSTON EDUCATION LEADERSHIP PARTNERS</t>
  </si>
  <si>
    <t>K12 Coalition</t>
  </si>
  <si>
    <t>K-12 Leadership Diagnostics, LLC</t>
  </si>
  <si>
    <t>Knowsys Educational Services</t>
  </si>
  <si>
    <t>Live Free Mindfully</t>
  </si>
  <si>
    <t>Monumental Learning Consulting, LLC</t>
  </si>
  <si>
    <t>Noahs Art Acting</t>
  </si>
  <si>
    <t>Organizational Wellness &amp; Learning Systems</t>
  </si>
  <si>
    <t>Rachel Fuller</t>
  </si>
  <si>
    <t>Relego LLC DBA Pivotn</t>
  </si>
  <si>
    <t>Richwood International</t>
  </si>
  <si>
    <t>The Southport CoLAB</t>
  </si>
  <si>
    <t>ThinkCERCA.com, Inc.</t>
  </si>
  <si>
    <t>Trevor Muir</t>
  </si>
  <si>
    <t>Uncharted Learning, NFP</t>
  </si>
  <si>
    <t>UTJ Holdco, Inc. DBA Teaching Strategies, LLC</t>
  </si>
  <si>
    <t>Professional Training &amp; Consultant Services &amp; Speakers</t>
  </si>
  <si>
    <t>Between the Lines Sports Striping, LLC</t>
  </si>
  <si>
    <t>Tennis Express (Tennis Express, LP)</t>
  </si>
  <si>
    <t>ABI Digital Solutions / Digital Performance Gear (Airbrush Images Inc)</t>
  </si>
  <si>
    <t>Advanced Muscle Mechanics LLC</t>
  </si>
  <si>
    <t>Anchorage Medical Equipment &amp; Supplies, LLC</t>
  </si>
  <si>
    <t>AOK Specialties, LLC</t>
  </si>
  <si>
    <t>Big Hit Creative Group (Big Hit Productions)</t>
  </si>
  <si>
    <t>EST Promo (Sweely)</t>
  </si>
  <si>
    <t>GameBreaker</t>
  </si>
  <si>
    <t>QUILL CORPORATION</t>
  </si>
  <si>
    <t>Speed Stacks, Inc</t>
  </si>
  <si>
    <t>Sports Imports Inc</t>
  </si>
  <si>
    <t>Varsity Spirit Fashions &amp; Supplies, LLC (Varsity Brands Holding Co., Inc)</t>
  </si>
  <si>
    <t xml:space="preserve">Fitness Superstore, Inc. </t>
  </si>
  <si>
    <t>Advanced Healthstyles Fitness Equipment Inc.</t>
  </si>
  <si>
    <t>Allied Scoring Tables Inc</t>
  </si>
  <si>
    <t>Big Game Sports, Inc</t>
  </si>
  <si>
    <t>Bliss Products and Services, Inc</t>
  </si>
  <si>
    <t>Prehab Guys, LLC</t>
  </si>
  <si>
    <t>TOTE Unlimited</t>
  </si>
  <si>
    <t>21-78-892B</t>
  </si>
  <si>
    <t>11 Straight Graphics</t>
  </si>
  <si>
    <t>ATHLETIC SUPPLIES, EQUIP., SPORTING GOODS</t>
  </si>
  <si>
    <t>FOOD SERVICE EQUIPMENT/PARTS, SERVICE, SUPPLIES</t>
  </si>
  <si>
    <t>2Kreeks</t>
  </si>
  <si>
    <t>CUSTOM CLOTHING</t>
  </si>
  <si>
    <t>CONSULTING AND RELATED SERVICES</t>
  </si>
  <si>
    <t>3-C Technology , LLC</t>
  </si>
  <si>
    <t>AUDIO VISUAL EQUIPMENT, SUPPLIES, SERVICE</t>
  </si>
  <si>
    <t>3-C Technology, LLC</t>
  </si>
  <si>
    <t>CTE - EQUIPMENT, SUPPLIES, SERVICE</t>
  </si>
  <si>
    <t>PROMOTIONAL PRODUCTS</t>
  </si>
  <si>
    <t>AWARDS AND TROPHIES</t>
  </si>
  <si>
    <t>TECHNOLOGY SOLUTIONS &amp; SERVICES</t>
  </si>
  <si>
    <t>COMPUTER HARDWARE, SOFTWARE, SERVICES AND SUPPLIES</t>
  </si>
  <si>
    <t>A&amp;W Ironworks</t>
  </si>
  <si>
    <t>MRO SUPPLIES, EQUIPMENT, TOOL RENTAL, SALES &amp; SERVICES</t>
  </si>
  <si>
    <t>A New Creation in Him</t>
  </si>
  <si>
    <t>UNIFORMS - SALES, SERVICE, RENTALS</t>
  </si>
  <si>
    <t>SECURITY - SYSTEMS, SUPPLIES, SERVICE</t>
  </si>
  <si>
    <t>BUILDING MATERIALS, HARDWARE, SERVICES</t>
  </si>
  <si>
    <t>BOOKS - LIBRARY, TEXT, PUBLICATIONS</t>
  </si>
  <si>
    <t>INSTRUCTIONAL SUPPLIES - ACADEMIC CURRICULUM, MATERIALS, EQUIPMENT</t>
  </si>
  <si>
    <t>Able Glass and Mirror Co. Inc.</t>
  </si>
  <si>
    <t>GLASS - SUPPLIES, SERVICES, REPAIRS &amp; MISC.</t>
  </si>
  <si>
    <t>Accelerate Learning, Inc.</t>
  </si>
  <si>
    <t>Accelerated Solutions LLC</t>
  </si>
  <si>
    <t>ACCO Brands USA LLC</t>
  </si>
  <si>
    <t>AccuCut</t>
  </si>
  <si>
    <t>INSTRUCTIONAL SUPPLIES, MATERIALS &amp; EQUIPMENT FOR THE CLASSROOM</t>
  </si>
  <si>
    <t>OFFICE SUPPLIES, OFFICE FURNITURE &amp; SERVICES</t>
  </si>
  <si>
    <t>FLORAL &amp; CRAFTS SUPPLIES, EQUIPMENT AND RELATED SERVICES</t>
  </si>
  <si>
    <t>SCHOOL FURNITURE &amp; SERVICES</t>
  </si>
  <si>
    <t>Action Wear Plus</t>
  </si>
  <si>
    <t>AWARDS AND TROPHIES, FLAGS, BANNERS</t>
  </si>
  <si>
    <t>ACTIVA Products Inc.</t>
  </si>
  <si>
    <t>SPECIAL EDUCATION SUPPLIES, TEACHING AIDS, EQUIPMENT</t>
  </si>
  <si>
    <t>ADA Technologies</t>
  </si>
  <si>
    <t>ADS Custom Signs</t>
  </si>
  <si>
    <t>SIGNAGE - SIGNS, BANNERS, FLAGS, ACCESSORIES &amp; SERVICES</t>
  </si>
  <si>
    <t>SPECIAL EDUCATION SUPPLIES, TEACHING AIDS, EQUIPMENT, SERVICES</t>
  </si>
  <si>
    <t>MEDICAL AND FIRST AID SUPPLIES &amp; EQUIPMENT AND SAFETY EQUIPMENT</t>
  </si>
  <si>
    <t>Affiliated Communications</t>
  </si>
  <si>
    <t>Aftermath Disaster Recovery</t>
  </si>
  <si>
    <t>DISASTER RESTORATION AND EMEGENCY RECOVERY GOODS &amp; SERVICES</t>
  </si>
  <si>
    <t xml:space="preserve">AGAS Mfg. </t>
  </si>
  <si>
    <t>Aimgraphics</t>
  </si>
  <si>
    <t>MUSICAL INSTRUMENTS, SHEET MUSIC, SUPPLIES, REPAIRS</t>
  </si>
  <si>
    <t>Alert Services, Inc.</t>
  </si>
  <si>
    <t>MEDICAL AND FIRST AID SUPPLIES, EQUIPMENT, SERVICES</t>
  </si>
  <si>
    <t>Alfred Music</t>
  </si>
  <si>
    <t>All American Flags and Banners</t>
  </si>
  <si>
    <t>All Creative Promotional Plus</t>
  </si>
  <si>
    <t>All Out Graphics</t>
  </si>
  <si>
    <t>Allendorph Specialties, Inc.</t>
  </si>
  <si>
    <t>JANITORIAL -  EQUIPMENT, SUPPLIES, SERVICES</t>
  </si>
  <si>
    <t>ELECTRICAL PARTS, SUPPLIES &amp; SERVICE</t>
  </si>
  <si>
    <t>HVAC PARTS, SUPPLIES, SERVICES</t>
  </si>
  <si>
    <t>GROUNDS / TURF MAINTENANCE SUPPLIES, EQUIPMENT, SERVICES</t>
  </si>
  <si>
    <t>PLUMBING PARTS, SUPPLIES, SERVICES</t>
  </si>
  <si>
    <t>ROOFING MATERIALS, SUPPLIES, SERVICES</t>
  </si>
  <si>
    <t>VEHICLE PARTS &amp; SERVICES - MAINTENANCE/REPAIR, TIRES, WASHING</t>
  </si>
  <si>
    <t>AllTex Welding Supply, Inc.</t>
  </si>
  <si>
    <t>AMC Music, LLC</t>
  </si>
  <si>
    <t>MUSICAL INSTRUMENTS, SHEET MUSIC, SUPPLIES, SERVICES</t>
  </si>
  <si>
    <t>American Glass &amp; Mirror</t>
  </si>
  <si>
    <t>VEHICLE SERVICES - MAINTENANCE/REPAIR, TIRES, WASHING</t>
  </si>
  <si>
    <t>American Screen Graphics</t>
  </si>
  <si>
    <t>American Vending</t>
  </si>
  <si>
    <t>Ameriplay Sports and Recreation</t>
  </si>
  <si>
    <t>AMN Allied Services, LLC</t>
  </si>
  <si>
    <t>Astro Fence Company</t>
  </si>
  <si>
    <t>ASW Enterprises, LLC</t>
  </si>
  <si>
    <t>A-Tex Resturant Supply</t>
  </si>
  <si>
    <t>Au Concepts &amp; Designs</t>
  </si>
  <si>
    <t>Audio Resource Group, Inc.</t>
  </si>
  <si>
    <t>AVES Audio Visual Systems Inc.</t>
  </si>
  <si>
    <t>AVES Audio Visual Systems, Inc.</t>
  </si>
  <si>
    <t>Awards of Distinction</t>
  </si>
  <si>
    <t>B &amp; H Photo &amp; Electronics Corp.</t>
  </si>
  <si>
    <t>Ballard &amp; Tighe Publishers (Educational IDEAS, Inc.)</t>
  </si>
  <si>
    <t>UNIFORMS &amp; ACCESSORIES SALES, RENTAL, SERVICES</t>
  </si>
  <si>
    <t>Bandmans</t>
  </si>
  <si>
    <t>PERFORMING ARTS SUPPLIES, EQUIPMENT, SERVICES</t>
  </si>
  <si>
    <t>Batteries Plus Bulbs #428</t>
  </si>
  <si>
    <t>Beable</t>
  </si>
  <si>
    <t>Beast Up Sportswear</t>
  </si>
  <si>
    <t>Bittick Services LLC</t>
  </si>
  <si>
    <t>Blacksmith Blades</t>
  </si>
  <si>
    <t>Blue Ribbon Styles</t>
  </si>
  <si>
    <t>Bluum</t>
  </si>
  <si>
    <t>OFFICE SUPPLIES &amp; FURNITURE</t>
  </si>
  <si>
    <t>FURNITURE - SCHOOL CLASSROOM, LIBRARY, CAFETERIA</t>
  </si>
  <si>
    <t>Bookelicious, LLC</t>
  </si>
  <si>
    <t>Bo's Promos</t>
  </si>
  <si>
    <t>Brainstorm</t>
  </si>
  <si>
    <t>Branding Iron Productions</t>
  </si>
  <si>
    <t xml:space="preserve">Braun's </t>
  </si>
  <si>
    <t>Brentwood Marketing, LLC</t>
  </si>
  <si>
    <t>Brook Mays Music</t>
  </si>
  <si>
    <t>PERFORMING ARTS SUPPLIES &amp; SERVICES</t>
  </si>
  <si>
    <t>COPY PAPER</t>
  </si>
  <si>
    <t>BuzzClan, LLC</t>
  </si>
  <si>
    <t>Bytespeed</t>
  </si>
  <si>
    <t>Calfee Specialties</t>
  </si>
  <si>
    <t>California Creative Solutions Inc.</t>
  </si>
  <si>
    <t>Canopy Management Consulting Group</t>
  </si>
  <si>
    <t>Cape Equipment &amp; Services, LLC</t>
  </si>
  <si>
    <t>Capital Filtrations Inc.</t>
  </si>
  <si>
    <t>CAPP Inc.</t>
  </si>
  <si>
    <t>Career Solutions Publishing (Career Solutions, Inc.)</t>
  </si>
  <si>
    <t>Careers By the People (Answer Press LLC)</t>
  </si>
  <si>
    <t>Cari Trading Company LLC</t>
  </si>
  <si>
    <t>Carson Dellosa Publishing</t>
  </si>
  <si>
    <t>Casiday's Creations</t>
  </si>
  <si>
    <t xml:space="preserve">Cavendish Square </t>
  </si>
  <si>
    <t>CC Creations</t>
  </si>
  <si>
    <t>Ceramic Store of Houston, LLC</t>
  </si>
  <si>
    <t>ChalkTalk Solutions</t>
  </si>
  <si>
    <t>Champion Teamwear (GTM Sportswear)</t>
  </si>
  <si>
    <t>Changing Lives Together LLC</t>
  </si>
  <si>
    <t>Chase Network Services, LLC</t>
  </si>
  <si>
    <t>Cheerleading Company</t>
  </si>
  <si>
    <t>Cherry Lake Publishing</t>
  </si>
  <si>
    <t>Circle P Feed</t>
  </si>
  <si>
    <t>ClarusTec, Inc.</t>
  </si>
  <si>
    <t>Clear Ridge Hardware (Burhani Enterprises Inc.)</t>
  </si>
  <si>
    <t>Clutch Solutions</t>
  </si>
  <si>
    <t>Coaches Video</t>
  </si>
  <si>
    <t>Coastal Welding Supply</t>
  </si>
  <si>
    <t>Coburn Supply Company, Inc.</t>
  </si>
  <si>
    <t>CompleteBook &amp; Media Supply, LLC</t>
  </si>
  <si>
    <t>Constructive Playthings (US Toy Co. Inc.)</t>
  </si>
  <si>
    <t>Contract Paper Group Inc.</t>
  </si>
  <si>
    <t>Convergint Technologies LLC (Ballou Fire Systems)</t>
  </si>
  <si>
    <t>LAW ENFORCEMENT &amp; FIRE EQUIPMENT, SUPPLIES, SERVICES</t>
  </si>
  <si>
    <t>Corporate Incentives Inc.</t>
  </si>
  <si>
    <t>Cover Zero</t>
  </si>
  <si>
    <t>Creative Costuming &amp; Design, Inc.</t>
  </si>
  <si>
    <t>Creative Costuming &amp; Designs, Inc.</t>
  </si>
  <si>
    <t>Crisis Prevention Institute</t>
  </si>
  <si>
    <t>Crown Trophy (JM Awards, LLC)</t>
  </si>
  <si>
    <t>CST Corp.</t>
  </si>
  <si>
    <t>Custom Built Awards</t>
  </si>
  <si>
    <t>Custom Graphix Signworks, LLC</t>
  </si>
  <si>
    <t>Cynosure Educational Supports, LLC</t>
  </si>
  <si>
    <t>D&amp;J Sports</t>
  </si>
  <si>
    <t>LAW ENFORCEMENT &amp; FIRE &amp; SAFETY EQUIPMENT, SUPPLIES, SERVICES</t>
  </si>
  <si>
    <t>Dance Sopisticates</t>
  </si>
  <si>
    <t>Data Projections, Inc</t>
  </si>
  <si>
    <t>Delta T Equipment</t>
  </si>
  <si>
    <t>DEMCO, Inc.</t>
  </si>
  <si>
    <t>Design Security Controls LLC</t>
  </si>
  <si>
    <t>Destination Athlete</t>
  </si>
  <si>
    <t>Dick Pond Athletics, Inc.</t>
  </si>
  <si>
    <t>Didax Inc.</t>
  </si>
  <si>
    <t>Discount PC (Evergreen Electronics, Inc)</t>
  </si>
  <si>
    <t>Diversified Woodcrafts</t>
  </si>
  <si>
    <t>Dowley Security Systems, Inc</t>
  </si>
  <si>
    <t>Down South Printing Company</t>
  </si>
  <si>
    <t>Dragon A/C &amp; Heating Co.</t>
  </si>
  <si>
    <t>DreamBox By Discovery Education</t>
  </si>
  <si>
    <t>East Texas T-Shirts &amp; More</t>
  </si>
  <si>
    <t>ECS Texas, LLP</t>
  </si>
  <si>
    <t>Edpact LLC</t>
  </si>
  <si>
    <t>Education Resource Strategies, Inc.</t>
  </si>
  <si>
    <t>Educational Innovations, Inc.</t>
  </si>
  <si>
    <t>Educator‘s Depot, Inc.</t>
  </si>
  <si>
    <t>eDynamic Learning ULC</t>
  </si>
  <si>
    <t>Electric Bluebird Printing</t>
  </si>
  <si>
    <t>Elevator Transportation Services, Inc.</t>
  </si>
  <si>
    <t>Elevators of Beaumont</t>
  </si>
  <si>
    <t>ELITE Promotions</t>
  </si>
  <si>
    <t>Elite Swag Promotional Products</t>
  </si>
  <si>
    <t>E-Logic, Inc.</t>
  </si>
  <si>
    <t>EMS for Kids</t>
  </si>
  <si>
    <t>Enhanced Laser Products (Double M Laser Products Inc.)</t>
  </si>
  <si>
    <t>Entourage Yearbooks</t>
  </si>
  <si>
    <t>GRADUATION ITEMS, YEARBOOKS &amp; COMMEMORATIVE ITEMS</t>
  </si>
  <si>
    <t>Envirotech Mechanical Systems</t>
  </si>
  <si>
    <t>eReflect Inc.</t>
  </si>
  <si>
    <t>eSpecial Needs</t>
  </si>
  <si>
    <t>Exploros, Inc.</t>
  </si>
  <si>
    <t>EZ Flex, LLC (EZ Flex Sport Mats)</t>
  </si>
  <si>
    <t>Fab Signs Inc.</t>
  </si>
  <si>
    <t>Fastsigns Conroe</t>
  </si>
  <si>
    <t>Fibertown Holdings, LLC</t>
  </si>
  <si>
    <t>Fields In Grass LLC</t>
  </si>
  <si>
    <t>First Choice Educational Solutions</t>
  </si>
  <si>
    <t>Fitness Superstore, Inc.</t>
  </si>
  <si>
    <t>Flatt Stationers, Inc.</t>
  </si>
  <si>
    <t>Flip Flop Bling</t>
  </si>
  <si>
    <t>Flying Ace Ink, LLC</t>
  </si>
  <si>
    <t>Focus on the Student (Daniel Fair)</t>
  </si>
  <si>
    <t>Follett Software, LLC</t>
  </si>
  <si>
    <t>Forrest Signs &amp; Graphics</t>
  </si>
  <si>
    <t>Fort Bend Music Center</t>
  </si>
  <si>
    <t>FTG International, LLC</t>
  </si>
  <si>
    <t>Fueling Brains</t>
  </si>
  <si>
    <t>Fully Promoted-Conroe (JR Enterprise)</t>
  </si>
  <si>
    <t>Gateway Printing &amp; Office Supply</t>
  </si>
  <si>
    <t>GeM Educational Assessment Consulting Services</t>
  </si>
  <si>
    <t>Get More Math</t>
  </si>
  <si>
    <t>GetPoms.com</t>
  </si>
  <si>
    <t>Glendale Parade Store, LLC</t>
  </si>
  <si>
    <t xml:space="preserve">GOAT Athletix, Inc. </t>
  </si>
  <si>
    <t>SPORTS FACILITIES &amp;  SURFACES - EQUIPMENT, SUPPLIES, INSTALLATION, SERVICES</t>
  </si>
  <si>
    <t>Goodheart-Wilcox Publisher</t>
  </si>
  <si>
    <t>GPR Ventures, LLC</t>
  </si>
  <si>
    <t>GraduationSource (Graduation Solutions LLC)</t>
  </si>
  <si>
    <t>Grady's Foodservice (Pueblo Hotel Supply)</t>
  </si>
  <si>
    <t>Guardian Repair &amp; Parts (Scrubber Doctor LLC)</t>
  </si>
  <si>
    <t>Gynzy</t>
  </si>
  <si>
    <t>Hand2mind</t>
  </si>
  <si>
    <t>HB Mechanical Services</t>
  </si>
  <si>
    <t>HBI Office Solutions, Inc.</t>
  </si>
  <si>
    <t>Herff Jones (Graduate Sales &amp; Recognition, LLC)</t>
  </si>
  <si>
    <t xml:space="preserve">Herff Jones LLC </t>
  </si>
  <si>
    <t>Hermann Alarm and Home Services</t>
  </si>
  <si>
    <t>High Performance Construction LLC</t>
  </si>
  <si>
    <t>Highpoint Signs &amp; Apparel (Tough Shirts)</t>
  </si>
  <si>
    <t>Houston Truck Wash &amp; Lube, Inc.</t>
  </si>
  <si>
    <t>Humble Elevator Services, Inc.</t>
  </si>
  <si>
    <t>Hydrotex</t>
  </si>
  <si>
    <t>iBenzer, Inc.</t>
  </si>
  <si>
    <t>Image Printing Co. Inc.</t>
  </si>
  <si>
    <t>PRINTING SOLUTIONS - GOODS &amp; RELATED SERVICES</t>
  </si>
  <si>
    <t>Imagination's Designs (id Screen Print, LLC)</t>
  </si>
  <si>
    <t>Imperial Utilities &amp; Sustainability, Inc.</t>
  </si>
  <si>
    <t>Impressable Promotional Products</t>
  </si>
  <si>
    <t>Independent Living Aids, LLC</t>
  </si>
  <si>
    <t>Infobase, Infobase Learning, Films Media Group</t>
  </si>
  <si>
    <t>Ink Slingers Custom T-Shirts</t>
  </si>
  <si>
    <t>Integrity Awards &amp; Trophies (Honor Trophies)</t>
  </si>
  <si>
    <t>Intentional Change LLC</t>
  </si>
  <si>
    <t>Intrepid Sportswear</t>
  </si>
  <si>
    <t>Inventia Scientific Corporation</t>
  </si>
  <si>
    <t>Inzer Advance Designs</t>
  </si>
  <si>
    <t>IRC Team Sports</t>
  </si>
  <si>
    <t>J Harding &amp; Co.</t>
  </si>
  <si>
    <t>J&amp;L Technology Group, LLC</t>
  </si>
  <si>
    <t>J. R., INC.</t>
  </si>
  <si>
    <t>Jackson Electric</t>
  </si>
  <si>
    <t>Jaco Roofing &amp; Construction, Inc.</t>
  </si>
  <si>
    <t xml:space="preserve">JourneyEd.com, Inc. </t>
  </si>
  <si>
    <t>Justin Seed Co. (Tally)</t>
  </si>
  <si>
    <t>Kaemark Salon Furnishings</t>
  </si>
  <si>
    <t>Kaleidoscope Learning, Inc.</t>
  </si>
  <si>
    <t>Katy Violin Shop</t>
  </si>
  <si>
    <t>KBO Solutions</t>
  </si>
  <si>
    <t>Kelly's Tees</t>
  </si>
  <si>
    <t>Kilgore Mechanical</t>
  </si>
  <si>
    <t>Kingwood Screen Graphics (MVP Athletics Inc.)</t>
  </si>
  <si>
    <t>KLC Video Security (KLC Custom Electronics, LLC)</t>
  </si>
  <si>
    <t>L&amp;R Graphics</t>
  </si>
  <si>
    <t xml:space="preserve">Lab Resources, Inc. </t>
  </si>
  <si>
    <t>Lakeshore IT Solutions Inc.</t>
  </si>
  <si>
    <t>Lakeview (Lerner Publishing Group Inc)</t>
  </si>
  <si>
    <t>Leapin' Leotards, Inc.</t>
  </si>
  <si>
    <t>Learning Enviroments LLC</t>
  </si>
  <si>
    <t>Learning Zone (Kimco Educational Products)</t>
  </si>
  <si>
    <t>LearnSafe</t>
  </si>
  <si>
    <t>Lehmans Pipe and Steel Inc.</t>
  </si>
  <si>
    <t>LehrBook, LLC</t>
  </si>
  <si>
    <t>Lessco Roof Systems (Texas Signature Roofing)</t>
  </si>
  <si>
    <t>Liberty Office Products</t>
  </si>
  <si>
    <t>Liberty Paper (DD Office Products)</t>
  </si>
  <si>
    <t>PAPER - FOR OFFICE, SCHOOL, AND PRINT SHOP USE</t>
  </si>
  <si>
    <t>Liberty Source, LP</t>
  </si>
  <si>
    <t>Lisco Sports</t>
  </si>
  <si>
    <t>Lisle Violin Shop</t>
  </si>
  <si>
    <t>Lone Star A/C</t>
  </si>
  <si>
    <t>Lowman Education LLC</t>
  </si>
  <si>
    <t>M&amp;A Technology, Inc.</t>
  </si>
  <si>
    <t>Magazine Subscription PTP</t>
  </si>
  <si>
    <t>Magazine Subscription Service Agency</t>
  </si>
  <si>
    <t>Magnolia Awards, LLC</t>
  </si>
  <si>
    <t>Magnum Air Inc.</t>
  </si>
  <si>
    <t>Marco Learning</t>
  </si>
  <si>
    <t>Marker Learning</t>
  </si>
  <si>
    <t>Mars Hill T-Shirt Company</t>
  </si>
  <si>
    <t>Math &amp; Science Cut Outs</t>
  </si>
  <si>
    <t>MatterHackers Inc.</t>
  </si>
  <si>
    <t>Maxiaids</t>
  </si>
  <si>
    <t>McGriff Insurance Services, Inc.</t>
  </si>
  <si>
    <t>PLAYGROUND - EQUIPMENT, INSTALLATION, SERVICE</t>
  </si>
  <si>
    <t>McKinney Office Supply, Inc.</t>
  </si>
  <si>
    <t>Measured Moments Music Therapy, LLC</t>
  </si>
  <si>
    <t>Medco Sports Medicine Inc</t>
  </si>
  <si>
    <t>Medical Wholesale Inc.</t>
  </si>
  <si>
    <t>Medwheels Inc.</t>
  </si>
  <si>
    <t>Metrasens, Inc.</t>
  </si>
  <si>
    <t>Mighty Music Publishing (Mollie Gregory Tower, LLC)</t>
  </si>
  <si>
    <t>MJM Uniforms</t>
  </si>
  <si>
    <t>Mountain Math/Language, LLC</t>
  </si>
  <si>
    <t>MPS (Macmillian Holdings, LLC)</t>
  </si>
  <si>
    <t>MSL Pro Services LLC</t>
  </si>
  <si>
    <t>Multi-Health Systems Inc.</t>
  </si>
  <si>
    <t xml:space="preserve">Music &amp; Arts Centers </t>
  </si>
  <si>
    <t>MyVRSpot, LLC</t>
  </si>
  <si>
    <t>Nasco LLC</t>
  </si>
  <si>
    <t>National Glazing Solutions, LLC</t>
  </si>
  <si>
    <t>NEDRP, LLC</t>
  </si>
  <si>
    <t>Nerdy Cat Technology</t>
  </si>
  <si>
    <t>New Readers Press</t>
  </si>
  <si>
    <t>NextWaveSTEM</t>
  </si>
  <si>
    <t>Noble OTC</t>
  </si>
  <si>
    <t>North Houston Athletics</t>
  </si>
  <si>
    <t>Northern Tool &amp; Equipment Co., Inc.</t>
  </si>
  <si>
    <t>Nucleus Robotics, LLC</t>
  </si>
  <si>
    <t>NW Digital Works, LLC</t>
  </si>
  <si>
    <t>Nylynn Cosmetics</t>
  </si>
  <si>
    <t>ODP Business Solutions (Office Depot)</t>
  </si>
  <si>
    <t>OEM Systems &amp; Services, Inc.</t>
  </si>
  <si>
    <t>On The Go Medical Supply</t>
  </si>
  <si>
    <t>One Screen (NZS Inc.)</t>
  </si>
  <si>
    <t>Osprey Industries Corporation</t>
  </si>
  <si>
    <t>Oticon Inc</t>
  </si>
  <si>
    <t>Otter Graphics Inc.</t>
  </si>
  <si>
    <t>Overhead Door Co. of The Woodlands</t>
  </si>
  <si>
    <t>Ozobot</t>
  </si>
  <si>
    <t>Panther City Industrial Supply, LLC</t>
  </si>
  <si>
    <t>PAR, Inc.</t>
  </si>
  <si>
    <t>Pathway Communications, Ltd.</t>
  </si>
  <si>
    <t xml:space="preserve">PC Services </t>
  </si>
  <si>
    <t>Pediatric Developmental Services</t>
  </si>
  <si>
    <t>PepWear, LLC</t>
  </si>
  <si>
    <t>Performing Arts Supply Company, Inc.</t>
  </si>
  <si>
    <t>Pioneer Project Management &amp; Investment LLC</t>
  </si>
  <si>
    <t>FLOORING - MATERIALS, SUPPLIES AND RELATED SERVICES</t>
  </si>
  <si>
    <t xml:space="preserve">Pioneer Steel and Pipe Co. </t>
  </si>
  <si>
    <t>Piraino Consulting, Inc.</t>
  </si>
  <si>
    <t>Plano Office Supply Co.</t>
  </si>
  <si>
    <t>Pollock Investments Inc.</t>
  </si>
  <si>
    <t>Positive Promotions Inc.</t>
  </si>
  <si>
    <t>Positive Proof LLC</t>
  </si>
  <si>
    <t>PRC-Saltillo</t>
  </si>
  <si>
    <t>Press4Kids Inc. (news-o-matic)</t>
  </si>
  <si>
    <t>Printing Supplies USA</t>
  </si>
  <si>
    <t>Proforma Horizon Total Source</t>
  </si>
  <si>
    <t>Progress Learning (USA Testprep LLC)</t>
  </si>
  <si>
    <t>Promentum Group</t>
  </si>
  <si>
    <t xml:space="preserve">Pyramid School Products </t>
  </si>
  <si>
    <t>QC TV Corp</t>
  </si>
  <si>
    <t>Quill, LLC</t>
  </si>
  <si>
    <t>Read Naturally, Inc.</t>
  </si>
  <si>
    <t>Ready Bodies, Learning Minds, LLC</t>
  </si>
  <si>
    <t>Recruiting Source International, LLC</t>
  </si>
  <si>
    <t>Redtail Rental</t>
  </si>
  <si>
    <t>Respondus, Inc.</t>
  </si>
  <si>
    <t>RevoTRAC, LLC</t>
  </si>
  <si>
    <t>Rex Academy, Inc.</t>
  </si>
  <si>
    <t>Roessler Equipment Company</t>
  </si>
  <si>
    <t>Ron's Laser Service Inc.</t>
  </si>
  <si>
    <t>Ron's Trophys</t>
  </si>
  <si>
    <t>Rosen Publishing Group</t>
  </si>
  <si>
    <t>Roy Brothers of Texas LLC</t>
  </si>
  <si>
    <t>RTA Fleet</t>
  </si>
  <si>
    <t>Rubin Educational Services, LLC</t>
  </si>
  <si>
    <t>Salter Services</t>
  </si>
  <si>
    <t xml:space="preserve">Scholastic Inc. </t>
  </si>
  <si>
    <t>School Life, a division of imagestuff.com, inc</t>
  </si>
  <si>
    <t>SchoolLinks</t>
  </si>
  <si>
    <t>SCHOOLSin</t>
  </si>
  <si>
    <t>Sea Cool</t>
  </si>
  <si>
    <t>Seon Design (USA) Corp. dba Safe Fleet.</t>
  </si>
  <si>
    <t>Separation Systems Consultants, Inc. (SSCI)</t>
  </si>
  <si>
    <t>Servpro of Pflugerville, Round Rock, Georgetown</t>
  </si>
  <si>
    <t>Shiffler Equipment Sales Inc.</t>
  </si>
  <si>
    <t>Shop Team Golf</t>
  </si>
  <si>
    <t>Sign Solutions, Inc.</t>
  </si>
  <si>
    <t>Signs Simple, LLC</t>
  </si>
  <si>
    <t>Silicon Mountain Memory</t>
  </si>
  <si>
    <t>Simeon | Supportive Hearing Systems</t>
  </si>
  <si>
    <t>Smockers by Bexar Mfg. Co.</t>
  </si>
  <si>
    <t xml:space="preserve">Sonova USA Inc. (Phonak) </t>
  </si>
  <si>
    <t>SOS: Strategic Out-Source Services</t>
  </si>
  <si>
    <t>South County Signs</t>
  </si>
  <si>
    <t>Southwest Binding &amp; Laminating</t>
  </si>
  <si>
    <t>Sown To Grow, Inc.</t>
  </si>
  <si>
    <t>SPARKLE</t>
  </si>
  <si>
    <t>SpawGlass Construction Corp.</t>
  </si>
  <si>
    <t>Speed Printing of Conroe, Inc.</t>
  </si>
  <si>
    <t>Square Technology</t>
  </si>
  <si>
    <t xml:space="preserve">SSR Jackets </t>
  </si>
  <si>
    <t>Star Tech Group</t>
  </si>
  <si>
    <t>stsrecycle.com</t>
  </si>
  <si>
    <t>Student Conductor, Inc.</t>
  </si>
  <si>
    <t>Studies Weekly, Inc.</t>
  </si>
  <si>
    <t>STX Roofing</t>
  </si>
  <si>
    <t>Subject Technologies, Inc.</t>
  </si>
  <si>
    <t>Superior Trophies</t>
  </si>
  <si>
    <t>Sweetwater Sound</t>
  </si>
  <si>
    <t>Swicegood Music Company</t>
  </si>
  <si>
    <t>T Shirt Time LLC</t>
  </si>
  <si>
    <t>TAG Communications, LP</t>
  </si>
  <si>
    <t>TagleRock Technologies</t>
  </si>
  <si>
    <t>Tangent Signs LLC</t>
  </si>
  <si>
    <t>Teach Town (Jigsaw Learning LLC)</t>
  </si>
  <si>
    <t xml:space="preserve">Teachers Discovery </t>
  </si>
  <si>
    <t>TechTerra Education, LLC</t>
  </si>
  <si>
    <t>Tex Air Filters</t>
  </si>
  <si>
    <t>Texas Art Supply Company</t>
  </si>
  <si>
    <t>Texas Book Distribution, LLC</t>
  </si>
  <si>
    <t>Texas Letter Jackets / Balfour</t>
  </si>
  <si>
    <t>Texas Public Safety and Investigations</t>
  </si>
  <si>
    <t>Texas RealiTees</t>
  </si>
  <si>
    <t>Textbook Warehouse, LLC</t>
  </si>
  <si>
    <t>TFD Unlimited, LLC (TFD Supplies)</t>
  </si>
  <si>
    <t>The Booster Banner Store, Inc.</t>
  </si>
  <si>
    <t>The Burmax Company</t>
  </si>
  <si>
    <t>The Child‘s World, Inc.</t>
  </si>
  <si>
    <t>The Costume Closet</t>
  </si>
  <si>
    <t>The Master Teacher, Inc</t>
  </si>
  <si>
    <t>The Next Step, Inc.</t>
  </si>
  <si>
    <t>The School Planner (Mimeo.com, Inc.)</t>
  </si>
  <si>
    <t>The Shirt Off My Back</t>
  </si>
  <si>
    <t>The String and Horn Shop Inc</t>
  </si>
  <si>
    <t>The T-Shirt Guy (Alfred Lopez)</t>
  </si>
  <si>
    <t xml:space="preserve">Theatrefolk Ltd. </t>
  </si>
  <si>
    <t>TinkRworks, Inc.</t>
  </si>
  <si>
    <t>Tobii Dynavox</t>
  </si>
  <si>
    <t>Tough Shirts</t>
  </si>
  <si>
    <t>Tourbillon Enterprises LLC (Batteries Plus)</t>
  </si>
  <si>
    <t>Trophy House Texas</t>
  </si>
  <si>
    <t>T-Shirts Plus</t>
  </si>
  <si>
    <t>Twisted Tech</t>
  </si>
  <si>
    <t>Uncharted Territory LLC</t>
  </si>
  <si>
    <t>Varsity Spirit Fashion</t>
  </si>
  <si>
    <t>Vector Solutions (Scenario Learning)</t>
  </si>
  <si>
    <t>Virtucom, Inc</t>
  </si>
  <si>
    <t>Vista Higher Learning, Inc.</t>
  </si>
  <si>
    <t>Visual Communication Services</t>
  </si>
  <si>
    <t>Visual Techniques Inc.</t>
  </si>
  <si>
    <t>Vivo Technology</t>
  </si>
  <si>
    <t>Vizocom</t>
  </si>
  <si>
    <t>Voss Lighting (Voss Electric Company)</t>
  </si>
  <si>
    <t>W.T. Cox Information Services</t>
  </si>
  <si>
    <t>Ward Furniture &amp; Flooring</t>
  </si>
  <si>
    <t>Waterford Institute</t>
  </si>
  <si>
    <t>WB Manufacturing</t>
  </si>
  <si>
    <t>Webb's Uniforms LLC</t>
  </si>
  <si>
    <t>Webb's Uniforms, LLC</t>
  </si>
  <si>
    <t>Westcom Wireless Inc.</t>
  </si>
  <si>
    <t>Whitestone Printing, LLC</t>
  </si>
  <si>
    <t>Wildcat Mfg. Inc.</t>
  </si>
  <si>
    <t>Willow Creek Golf Shop</t>
  </si>
  <si>
    <t>Wilson Fire Equipment and Service Co. Inc.</t>
  </si>
  <si>
    <t>Wilton‘s OfficeWorks Ltd.</t>
  </si>
  <si>
    <t>Woodlands Screen Printing / Threads of Fun</t>
  </si>
  <si>
    <t>Woodlands Trophies &amp; Awards</t>
  </si>
  <si>
    <t>Work On Learning (TeacherMade)</t>
  </si>
  <si>
    <t>Worldwide Fitness Products</t>
  </si>
  <si>
    <t>Xplosive Ink</t>
  </si>
  <si>
    <t>Xtreme Swim, Inc.</t>
  </si>
  <si>
    <t>YaizY</t>
  </si>
  <si>
    <t>You Name It</t>
  </si>
  <si>
    <t>YouScience, LLC</t>
  </si>
  <si>
    <t>ZenTek Consultants</t>
  </si>
  <si>
    <t>ZenTek Cosultants</t>
  </si>
  <si>
    <t>EPIC 6</t>
  </si>
  <si>
    <t>11 Series Energy Inc.</t>
  </si>
  <si>
    <t>03/31/2028</t>
  </si>
  <si>
    <t>11400 LLC</t>
  </si>
  <si>
    <t>2B Builders</t>
  </si>
  <si>
    <t>02/29/2028</t>
  </si>
  <si>
    <t>Wireless and Radio Communication Goods and Services</t>
  </si>
  <si>
    <t>3C Mechanical Technologies</t>
  </si>
  <si>
    <t>4 STAR GENERAL CONTRACTING INC</t>
  </si>
  <si>
    <t>9 Square in the Air</t>
  </si>
  <si>
    <t>A Plus Heating &amp; Air Conditioning &amp; Sheet Metal Inc.</t>
  </si>
  <si>
    <t>A&amp;A Villa Construction LLC</t>
  </si>
  <si>
    <t>A&amp;S Air Conditioning LLC</t>
  </si>
  <si>
    <t>A.I.N. Mechanical</t>
  </si>
  <si>
    <t>AAA State of Play</t>
  </si>
  <si>
    <t>04/30/2030</t>
  </si>
  <si>
    <t>Absolute Business Consulting Group</t>
  </si>
  <si>
    <t>Absolute Communications &amp; Network Inc.</t>
  </si>
  <si>
    <t>Absolute Facility Solutions LLC</t>
  </si>
  <si>
    <t>Absolute Security Force LLC</t>
  </si>
  <si>
    <t>Abundans Information Technology LLC</t>
  </si>
  <si>
    <t>ABX Industries LLC</t>
  </si>
  <si>
    <t>AC Language School</t>
  </si>
  <si>
    <t>AC TOWER LLC</t>
  </si>
  <si>
    <t>ACADEMIA FURNITURE INDUSTRIES</t>
  </si>
  <si>
    <t>Academic Technologies Inc</t>
  </si>
  <si>
    <t>Academy Security Group</t>
  </si>
  <si>
    <t>AccuCut LLC</t>
  </si>
  <si>
    <t>Accur8 Software Solutions LLC</t>
  </si>
  <si>
    <t>Accurate Air Solutions LLC</t>
  </si>
  <si>
    <t>Accurate Utility Supply LLC</t>
  </si>
  <si>
    <t>AccuSourceHR Inc.</t>
  </si>
  <si>
    <t>ACE CO</t>
  </si>
  <si>
    <t>Acrylic Source+</t>
  </si>
  <si>
    <t>Advanced Temperature Control LLC</t>
  </si>
  <si>
    <t>Aedile Plumbing LLC</t>
  </si>
  <si>
    <t>Agility Heating &amp; Air LLC</t>
  </si>
  <si>
    <t>Air Comm Corporation</t>
  </si>
  <si>
    <t>Air Flow Filter Service Ltd</t>
  </si>
  <si>
    <t>Air Texas Mechanical LLC</t>
  </si>
  <si>
    <t>All Elements Heating &amp; Air</t>
  </si>
  <si>
    <t>AMBERCREST CONSTRUCTION</t>
  </si>
  <si>
    <t>Amplio Learning Technologies Inc</t>
  </si>
  <si>
    <t>Amstar Inc</t>
  </si>
  <si>
    <t>ANDERSON FENCING AND CUSTOM WELDING</t>
  </si>
  <si>
    <t>AP Supply LLC</t>
  </si>
  <si>
    <t>APCA AC and Heating Repair (APCA GROUP LLC)</t>
  </si>
  <si>
    <t>Arlos Group LLC</t>
  </si>
  <si>
    <t>ASSETWORKS</t>
  </si>
  <si>
    <t>Automated Building Solutions</t>
  </si>
  <si>
    <t>B and H Foto Electronics Corp</t>
  </si>
  <si>
    <t>B&amp;E MEDICAL SUPPLY AND EQUIPMENT LLC (B&amp;E MEDICAL SUPPLY AND EQUIPMENT)</t>
  </si>
  <si>
    <t>Ballard &amp; Tighe Publishers</t>
  </si>
  <si>
    <t>Batjer Service LLC.</t>
  </si>
  <si>
    <t>Beam Polish LLC</t>
  </si>
  <si>
    <t>BearCom (BearCom Operating LLC)</t>
  </si>
  <si>
    <t>Belknap Plumbing Systems Inc</t>
  </si>
  <si>
    <t>Bella Luna Engineering &amp; Building Maintenance</t>
  </si>
  <si>
    <t>Benken's Sign Company LLC</t>
  </si>
  <si>
    <t>Best Buy Stores L.P.</t>
  </si>
  <si>
    <t>BobTack LLC</t>
  </si>
  <si>
    <t>Branded Essentials</t>
  </si>
  <si>
    <t>BRANDED1st.com</t>
  </si>
  <si>
    <t>Brown &amp; Root Industrial Services LLC</t>
  </si>
  <si>
    <t>BusPatrol America LLC</t>
  </si>
  <si>
    <t>C and R Seating Inc</t>
  </si>
  <si>
    <t>C E MARLER &amp; ASSOCIATES INC</t>
  </si>
  <si>
    <t>Camfil USA Inc</t>
  </si>
  <si>
    <t>Capital Typing Office Motive Inc.</t>
  </si>
  <si>
    <t>Cat Simulators</t>
  </si>
  <si>
    <t>Catawba Lighting Solutions LLC</t>
  </si>
  <si>
    <t>CCE Business Solutions LLC</t>
  </si>
  <si>
    <t>Centennial Contractors Enterprises Inc</t>
  </si>
  <si>
    <t>Cen-Tex fire and Security</t>
  </si>
  <si>
    <t>CES/Way Ltd.</t>
  </si>
  <si>
    <t>Champions Choice Coffee Company</t>
  </si>
  <si>
    <t>Charlie Williams Painting Charles Williams</t>
  </si>
  <si>
    <t>Clark Contractors LLC</t>
  </si>
  <si>
    <t>Clear NRG Solutions</t>
  </si>
  <si>
    <t>Collier Construction</t>
  </si>
  <si>
    <t>Construction Managers of Southeast Texas LLC</t>
  </si>
  <si>
    <t>CoreRecon LLC</t>
  </si>
  <si>
    <t>Corvus Communications LLC</t>
  </si>
  <si>
    <t>CoxJones</t>
  </si>
  <si>
    <t>CPM DESIGN LLC</t>
  </si>
  <si>
    <t>Cross Electric LLC</t>
  </si>
  <si>
    <t>Crunched Inc.</t>
  </si>
  <si>
    <t>CT Electric</t>
  </si>
  <si>
    <t>Custom Works Plumbing</t>
  </si>
  <si>
    <t>Daffodil Culinary LLC</t>
  </si>
  <si>
    <t>Catering- Food and Non-Alcoholic Drink</t>
  </si>
  <si>
    <t>Daikin Applied Americas Inc</t>
  </si>
  <si>
    <t>Dallas Harmony Construction LLC</t>
  </si>
  <si>
    <t>Dallas Mechanical Group</t>
  </si>
  <si>
    <t>Davis-Houk Mechanical</t>
  </si>
  <si>
    <t>Dennard Construction</t>
  </si>
  <si>
    <t>Derryberrys Mechanical</t>
  </si>
  <si>
    <t>DFW Painting Experts LLC</t>
  </si>
  <si>
    <t>Display Services Inc</t>
  </si>
  <si>
    <t>DITTA ENTERPRISES INC</t>
  </si>
  <si>
    <t>DL Plumbing &amp; Heating LLC</t>
  </si>
  <si>
    <t>Dodson Development Group LLC</t>
  </si>
  <si>
    <t>Domino's</t>
  </si>
  <si>
    <t>DP Solutions Inc.</t>
  </si>
  <si>
    <t>DUBB CRETE LLC</t>
  </si>
  <si>
    <t>DUF Independent Contractor</t>
  </si>
  <si>
    <t>duratex apparel</t>
  </si>
  <si>
    <t>Dynaten Corporation a division of Comfort SystemsUSA</t>
  </si>
  <si>
    <t>East Texas Canopy Inc</t>
  </si>
  <si>
    <t>ECBuild LLC</t>
  </si>
  <si>
    <t>Education Advanced Inc.</t>
  </si>
  <si>
    <t>ElstonAire Inc.</t>
  </si>
  <si>
    <t>Energy Systems Group(Yearout Energy Services Company LLC)</t>
  </si>
  <si>
    <t>Engaged Systems of TN</t>
  </si>
  <si>
    <t>ENVIRODREDGE LLC</t>
  </si>
  <si>
    <t>EveryDay Labs</t>
  </si>
  <si>
    <t>Evolution Mechanical</t>
  </si>
  <si>
    <t>Evress Analytics (GoSchoolBox Inc)</t>
  </si>
  <si>
    <t>Express Booksellers LLC</t>
  </si>
  <si>
    <t>Facilitex LLC</t>
  </si>
  <si>
    <t>Federal Eastern International LLC</t>
  </si>
  <si>
    <t>FloorsEliteDFW LLC</t>
  </si>
  <si>
    <t>Fort Worth Combatives (Sudo Dynamics LLC)</t>
  </si>
  <si>
    <t>Fujitec America Inc</t>
  </si>
  <si>
    <t>Futra-Vest Construction LLC</t>
  </si>
  <si>
    <t>G2 Construction Services Inc</t>
  </si>
  <si>
    <t>Garrett Metal Detectors (Garrett Electronics Inc)</t>
  </si>
  <si>
    <t>Gary's Dallas Performance Cleaning</t>
  </si>
  <si>
    <t>General Iron Works LLC</t>
  </si>
  <si>
    <t>Ghise Associates Inc</t>
  </si>
  <si>
    <t>GK Contractors</t>
  </si>
  <si>
    <t>GonLED</t>
  </si>
  <si>
    <t>Grand River Maintenance and Services LLC</t>
  </si>
  <si>
    <t>Graves Construction Consulting LLC</t>
  </si>
  <si>
    <t>Groundworks Commercial</t>
  </si>
  <si>
    <t>H&amp;H Air Specialties LLC</t>
  </si>
  <si>
    <t>Hallmark Mitigation &amp; Construction LLC</t>
  </si>
  <si>
    <t>Hanna's Mechanical Contractors Inc</t>
  </si>
  <si>
    <t>Harrison Energy Partners (William A. Harrison Inc.)</t>
  </si>
  <si>
    <t>HDL PROMOS LLC</t>
  </si>
  <si>
    <t>Heartland Essentials LLC.</t>
  </si>
  <si>
    <t>HJD Capital Electric Inc</t>
  </si>
  <si>
    <t>HNAC Services (Brenda Torgan Inc)</t>
  </si>
  <si>
    <t>Homeland Safety Systems</t>
  </si>
  <si>
    <t>Hydronics Piping &amp; Welding Specialty</t>
  </si>
  <si>
    <t>I Fix Pipe LLC</t>
  </si>
  <si>
    <t>IA Facilities Solutions Corp</t>
  </si>
  <si>
    <t>INFINITY HVAC SERVICE</t>
  </si>
  <si>
    <t>Integra Premier Construction</t>
  </si>
  <si>
    <t>Interquest Detection Canines of North Texas (Bramdak  Inc)</t>
  </si>
  <si>
    <t>IRIS Ltd. Inc.</t>
  </si>
  <si>
    <t>JAG Electric (El Paso J.A.G. Inc.)</t>
  </si>
  <si>
    <t>Jmar Wellness Solutions Inc.</t>
  </si>
  <si>
    <t>Johnson Laux Construction</t>
  </si>
  <si>
    <t>JS Electric Inc</t>
  </si>
  <si>
    <t>JS Mechanical Inc (Jay Simon)</t>
  </si>
  <si>
    <t>JSR Construction &amp; Remodeling LLC</t>
  </si>
  <si>
    <t>Kearney Electrical Systems &amp; Service LLC</t>
  </si>
  <si>
    <t>Kingdom Fire Pros</t>
  </si>
  <si>
    <t>KLC Video Security</t>
  </si>
  <si>
    <t>Language Line Services Inc.</t>
  </si>
  <si>
    <t>LANRover Network Services Inc</t>
  </si>
  <si>
    <t>Legefy Roofing LLC</t>
  </si>
  <si>
    <t>Leomar Construction LLC</t>
  </si>
  <si>
    <t>Level 3 Audio Visual LLC</t>
  </si>
  <si>
    <t>Liongate Builders LLC</t>
  </si>
  <si>
    <t>Little Rock Filter Service (National Filter Solutions Inc.)</t>
  </si>
  <si>
    <t>Mc T-shirts LLC</t>
  </si>
  <si>
    <t>Mechanical &amp; Plumbing Systems LLC</t>
  </si>
  <si>
    <t>Mechanical Concepts</t>
  </si>
  <si>
    <t>MICHAEL'S KEYS INC</t>
  </si>
  <si>
    <t>Middleton Heat and Air (Middleton Inc)</t>
  </si>
  <si>
    <t>Midwest Netting Solutions LLC</t>
  </si>
  <si>
    <t>Mimbleball Inc.</t>
  </si>
  <si>
    <t>MLEDTECH LLC</t>
  </si>
  <si>
    <t>MPAK Construction Inc</t>
  </si>
  <si>
    <t>MTI Greenhouse Solutions LLC</t>
  </si>
  <si>
    <t>NAE Contracting NAE Enterprises Inc</t>
  </si>
  <si>
    <t>Negawatt Partners LLC</t>
  </si>
  <si>
    <t>Nelson Elevator LLC.</t>
  </si>
  <si>
    <t>Next LED Signs</t>
  </si>
  <si>
    <t>Nooter Construction Company LLC</t>
  </si>
  <si>
    <t>NTG Properties LLC</t>
  </si>
  <si>
    <t>NW Digital Works LLC</t>
  </si>
  <si>
    <t>OCOP Express</t>
  </si>
  <si>
    <t>One Planet</t>
  </si>
  <si>
    <t>Paris Air Conditioning Co.</t>
  </si>
  <si>
    <t>Pecos Construction and Fencing LLC</t>
  </si>
  <si>
    <t>Perry Mechanical Service LLC</t>
  </si>
  <si>
    <t>Perry Mechanical Systems (Perry Mechanical Systems LLC)</t>
  </si>
  <si>
    <t>Power Products Unlimited LLC</t>
  </si>
  <si>
    <t>Powers of Arkansas (Mechanical Service Company)</t>
  </si>
  <si>
    <t>Preferred Technologies LLC.</t>
  </si>
  <si>
    <t>Prime Building Solutions LLC (Mahurin)</t>
  </si>
  <si>
    <t>PRO VISION Video Systems (PRO-VISION Solutions LLC)</t>
  </si>
  <si>
    <t>PROCESSMAKER INC</t>
  </si>
  <si>
    <t>ProTec</t>
  </si>
  <si>
    <t>PyroCom Systems Inc</t>
  </si>
  <si>
    <t>Ramirez Heating &amp; Cooling LLC</t>
  </si>
  <si>
    <t>RBO Technology LLC</t>
  </si>
  <si>
    <t>Red River Outdoor Living Inc</t>
  </si>
  <si>
    <t>RedZone Robotics Inc.</t>
  </si>
  <si>
    <t>RHOADS CO</t>
  </si>
  <si>
    <t>Riverside Technologies Inc.</t>
  </si>
  <si>
    <t>Riverview Systems Group Inc</t>
  </si>
  <si>
    <t>RNDI Companies Inc</t>
  </si>
  <si>
    <t>Robert Madden industries</t>
  </si>
  <si>
    <t>Roberts Air Conditioning</t>
  </si>
  <si>
    <t>RR Multiservices LLC</t>
  </si>
  <si>
    <t>RT&amp;E Rural Water</t>
  </si>
  <si>
    <t>RW Construction &amp; Associates LLC</t>
  </si>
  <si>
    <t>Rymar Construction Inc</t>
  </si>
  <si>
    <t>S&amp;S HVAC Equipment</t>
  </si>
  <si>
    <t>S&amp;W Integrated Safety Solutions</t>
  </si>
  <si>
    <t>Saenz Brothers Construction LLC</t>
  </si>
  <si>
    <t>Safe Haven Defense US LLC</t>
  </si>
  <si>
    <t>Safe Solutions Global Inc</t>
  </si>
  <si>
    <t>Salem Press Product Line</t>
  </si>
  <si>
    <t>SANDS BUSINESS EQUIPMENT &amp; SUPPLIES LLC</t>
  </si>
  <si>
    <t>School AI Inc</t>
  </si>
  <si>
    <t>Scoreboard Screen Printing and Embroidery LLC</t>
  </si>
  <si>
    <t>Secured Mobility LLC.</t>
  </si>
  <si>
    <t>Segra</t>
  </si>
  <si>
    <t>Service First Janitorial</t>
  </si>
  <si>
    <t>Shades of Texas LLC</t>
  </si>
  <si>
    <t>Signage One</t>
  </si>
  <si>
    <t>Sign-Tech of Paragould LLC</t>
  </si>
  <si>
    <t>Simple Solutions</t>
  </si>
  <si>
    <t>SITE AND FIELD ENTERPRISES LLC</t>
  </si>
  <si>
    <t>Siteco Lighting US Inc.</t>
  </si>
  <si>
    <t>Skill Struck Inc.</t>
  </si>
  <si>
    <t>Skyline Roofing Inc.</t>
  </si>
  <si>
    <t>Slone Construction Co</t>
  </si>
  <si>
    <t>SmartWAVE Technologies</t>
  </si>
  <si>
    <t>Solis Contractors Inc</t>
  </si>
  <si>
    <t>SolTyr Technologies</t>
  </si>
  <si>
    <t>Southern Sustainability</t>
  </si>
  <si>
    <t>Spectra Contract Flooring</t>
  </si>
  <si>
    <t>Sports Netting Systems LLC</t>
  </si>
  <si>
    <t>Stearman Roofing &amp; Sheet Metal LLC</t>
  </si>
  <si>
    <t>Stewart Signs</t>
  </si>
  <si>
    <t>STR Constructors LLC</t>
  </si>
  <si>
    <t>Structured Construction LLC</t>
  </si>
  <si>
    <t>STS Brand LLC</t>
  </si>
  <si>
    <t>Stuppy Inc</t>
  </si>
  <si>
    <t>Sun Tech Glass Tinting LLC</t>
  </si>
  <si>
    <t>Sunsational Solutions (Ten Twenty-Four Industries LLC.)</t>
  </si>
  <si>
    <t>Swinerton Builders</t>
  </si>
  <si>
    <t>Sycamore Life Sciences</t>
  </si>
  <si>
    <t>SYNERGY TELCOM INC</t>
  </si>
  <si>
    <t>T&amp;G Chemical and Supply (T&amp;G Chemical and Supply Co Inc)</t>
  </si>
  <si>
    <t>Table Rock Alerting Systems LLC</t>
  </si>
  <si>
    <t>Tacos 4 Life</t>
  </si>
  <si>
    <t>TDS Computers LLC</t>
  </si>
  <si>
    <t>TEACHTOWN</t>
  </si>
  <si>
    <t>Team Mechanical of Texas LLC</t>
  </si>
  <si>
    <t>Tempset Controls Inc.</t>
  </si>
  <si>
    <t>Tessera Technology Group</t>
  </si>
  <si>
    <t>Texas Air Maintenance &amp; Service LLC</t>
  </si>
  <si>
    <t>Texas Air Products</t>
  </si>
  <si>
    <t>Texas Artificial Turf &amp; Design LLC</t>
  </si>
  <si>
    <t>The Little Sign Company</t>
  </si>
  <si>
    <t>The ORTUS LLC</t>
  </si>
  <si>
    <t>The RhysIvy Company</t>
  </si>
  <si>
    <t>ThinkCERCA</t>
  </si>
  <si>
    <t>Thomas Hicks Construction Inc</t>
  </si>
  <si>
    <t>Tiger Roofing LLC</t>
  </si>
  <si>
    <t>Titan Fence &amp; Supply Company</t>
  </si>
  <si>
    <t>Toepperwein Air Conditioning and Refrigeration</t>
  </si>
  <si>
    <t>TOP FLIGHT DESIGN &amp; PROPERTIESLLC</t>
  </si>
  <si>
    <t>Trautwein-GEOTAC</t>
  </si>
  <si>
    <t>Trimad Consultants LLC</t>
  </si>
  <si>
    <t>Trinity2819</t>
  </si>
  <si>
    <t>Triple Crown Roofing &amp; Construction Inc</t>
  </si>
  <si>
    <t>TUCON LLC</t>
  </si>
  <si>
    <t>Ventris Learning LLC</t>
  </si>
  <si>
    <t>VirtualGuarding.com</t>
  </si>
  <si>
    <t>VOIICE Solutions</t>
  </si>
  <si>
    <t>Wade's Heating Air Conditioning &amp; Electric (Murphree Family Investments)</t>
  </si>
  <si>
    <t>Watson Roofing &amp; Associates LLC</t>
  </si>
  <si>
    <t>Way Companies (Way Service Ltd)</t>
  </si>
  <si>
    <t>Wedge Supply (Imperial Bag &amp; Paper Co LLC)</t>
  </si>
  <si>
    <t>Weruche Living LLC</t>
  </si>
  <si>
    <t>Westco Ventures LLC</t>
  </si>
  <si>
    <t>Western BRW  Bosworth  OVOL USA</t>
  </si>
  <si>
    <t>Western Specialty Contractors of America</t>
  </si>
  <si>
    <t>Willbanks Inc. Willbanks Contractor Support LLC (Willbanks &amp; Associates Inc)</t>
  </si>
  <si>
    <t>Window Film Depot Inc.</t>
  </si>
  <si>
    <t>Windsor Electrical Service Inc</t>
  </si>
  <si>
    <t>XPEL Inc.</t>
  </si>
  <si>
    <t>Yoder Bridge LLC</t>
  </si>
  <si>
    <t>Z Floor Co Ltd</t>
  </si>
  <si>
    <t>Zamco Services LLC</t>
  </si>
  <si>
    <t>ZapStand (ZapStand LLC)</t>
  </si>
  <si>
    <t>Zeitgeist Wellness Group</t>
  </si>
  <si>
    <t>ZH Commissioning (Zerhusen Holten Commissioning)</t>
  </si>
  <si>
    <t>https://www.esc6.net/277695_2</t>
  </si>
  <si>
    <t>Region 6 Purchasing Cooperative</t>
  </si>
  <si>
    <t>323Link Inc</t>
  </si>
  <si>
    <t>Technology: Hardware Equipment and Products</t>
  </si>
  <si>
    <t>760-25</t>
  </si>
  <si>
    <t>759-25</t>
  </si>
  <si>
    <t>A. Bargas &amp; Associates LLC</t>
  </si>
  <si>
    <t>Academic Learning Company LLC dba Velazquez Press LLC</t>
  </si>
  <si>
    <t>ACCO Brands Corporation dba ACCO Brands USA LLC</t>
  </si>
  <si>
    <t>Accu Aire Mechanical LLC</t>
  </si>
  <si>
    <t>Accurate Utility Supply, LLC</t>
  </si>
  <si>
    <t>Ace Audio Communications, Inc.</t>
  </si>
  <si>
    <t>Advanced Healthstyles Fitness Equipment Inc dba Advanced Exercise</t>
  </si>
  <si>
    <t>Telecommunication Products and Services</t>
  </si>
  <si>
    <t>758-25</t>
  </si>
  <si>
    <t>Affordable Computer Products Inc. dba ACP Direct</t>
  </si>
  <si>
    <t>AFMA Inc. dba Core Office Interiors</t>
  </si>
  <si>
    <t>AGParts Worldwide Inc dba AGParts Education</t>
  </si>
  <si>
    <t>Alchemy Technology Group LLC</t>
  </si>
  <si>
    <t>All American Sports Corp dba Riddell All American Sports</t>
  </si>
  <si>
    <t>APS Building Services</t>
  </si>
  <si>
    <t>Blick Art Materials LLC dba Blick Art Materials</t>
  </si>
  <si>
    <t>BSN Sports LLC dba US Games</t>
  </si>
  <si>
    <t>BTA Asset Holdings Inc dba Buck Terrell Athletics Inc</t>
  </si>
  <si>
    <t>Capitol Blind &amp; Drapery Company Inc.</t>
  </si>
  <si>
    <t>Cloud Ingenuity LLC</t>
  </si>
  <si>
    <t>CNB Computers USA Inc dba System Liquidation</t>
  </si>
  <si>
    <t>Comm-Fit Holdings LLC</t>
  </si>
  <si>
    <t>Community Products LLC dba Community Playthings</t>
  </si>
  <si>
    <t>Component Fabricators Inc dba Legend Fitness</t>
  </si>
  <si>
    <t>Consolidated Communications of Texas Company dba Consolidated Communications</t>
  </si>
  <si>
    <t>Dan Carey Sporting Goods Ltd dba Carey's Sporting Goods</t>
  </si>
  <si>
    <t>Demco Inc</t>
  </si>
  <si>
    <t>Dynamic Fitness &amp; Strength LLC</t>
  </si>
  <si>
    <t>Engin Kocabas dba Pexbo LLC</t>
  </si>
  <si>
    <t>Exemplis LLC dba SitOnIt Seating</t>
  </si>
  <si>
    <t>First Assistance Sports of South Texas dba FASST Sports LLC</t>
  </si>
  <si>
    <t>Fit Supply LLC</t>
  </si>
  <si>
    <t>FTTF Holdings dba First to the Finish</t>
  </si>
  <si>
    <t>Game Court Services Inc</t>
  </si>
  <si>
    <t>GD Roberts &amp; Company Inc dba PowerGistics</t>
  </si>
  <si>
    <t>Green Dog Inc. dba My Unique Office</t>
  </si>
  <si>
    <t>Heart Zones Inc</t>
  </si>
  <si>
    <t>Indeco Sales Inc</t>
  </si>
  <si>
    <t>Insane Impact</t>
  </si>
  <si>
    <t>JAF III Technologies Inc dba Global Technologies</t>
  </si>
  <si>
    <t>Jasper Seating Company Inc. dba Jasper Group-JSI</t>
  </si>
  <si>
    <t>Jellison Inc dba Jelco</t>
  </si>
  <si>
    <t>Johnson Health Tech North America Inc. dba Matrix Fitness</t>
  </si>
  <si>
    <t>Johnson Health Tech Retail Inc dba Johnson Fitness &amp; Wellness</t>
  </si>
  <si>
    <t>Key Installations, LLC</t>
  </si>
  <si>
    <t>Knuckle Bean Inc dba Westgate Computers</t>
  </si>
  <si>
    <t>Korney Board Aids Inc</t>
  </si>
  <si>
    <t>Lakeshore Parent LLC dba Lakeshore Learning Materials LLC</t>
  </si>
  <si>
    <t>Lavaca County Office Supply Inc dba South Texas School Furniture-Prestige Office Products</t>
  </si>
  <si>
    <t>Library Design Systems Inc</t>
  </si>
  <si>
    <t>LISCO Sports LLC</t>
  </si>
  <si>
    <t>MainMicro Technologies Corporation</t>
  </si>
  <si>
    <t>Marty Gilman Inc. dba Gilman Gear</t>
  </si>
  <si>
    <t>MFAC LLC dba M-F Athletic / Perform Better</t>
  </si>
  <si>
    <t>Monk Holdings LLC dba SSR Jackets</t>
  </si>
  <si>
    <t>MooreCo Inc</t>
  </si>
  <si>
    <t>National Scoreboard &amp; Display Services LLC</t>
  </si>
  <si>
    <t>Officewise Commercial Interiors LLC</t>
  </si>
  <si>
    <t>Orthotech Sports Medical Equipment Inc. dba Intek Strength</t>
  </si>
  <si>
    <t>Paul A. Dickerson dba Dickerson PK Properties-The Orange Stationer</t>
  </si>
  <si>
    <t>PC Parts Plus LLC dba ChromebookParts.com</t>
  </si>
  <si>
    <t>Ponder Company Inc</t>
  </si>
  <si>
    <t>Power Lift Acquisition Inc dba Power Lift</t>
  </si>
  <si>
    <t>PS Lightwave LLC dba Pure Speed Lightwave</t>
  </si>
  <si>
    <t>Rack Performance Inc dba RackCoach</t>
  </si>
  <si>
    <t>Randy Risher Fitness dba Risher Fitness Equipment</t>
  </si>
  <si>
    <t>Reliable Network Solutions Inc</t>
  </si>
  <si>
    <t>Richey &amp; Son Inc dba Richey Athletics</t>
  </si>
  <si>
    <t>Rockytech Inc</t>
  </si>
  <si>
    <t>Rubber Flooring Systems dba RFS Sports</t>
  </si>
  <si>
    <t>S &amp; S Worldwide Inc</t>
  </si>
  <si>
    <t>Sachi Tech Inc dba PikMyKid</t>
  </si>
  <si>
    <t>Sansi North America LLC dba SNA Displays</t>
  </si>
  <si>
    <t>Sauder Manufacturing Co</t>
  </si>
  <si>
    <t>School Specialty LLC (Furniture)</t>
  </si>
  <si>
    <t>SICO America Inc</t>
  </si>
  <si>
    <t>Simply Innovative Unified Communications LLC dba SynovativeUC</t>
  </si>
  <si>
    <t>Smith System Manufacturing Company Inc.</t>
  </si>
  <si>
    <t>South Coast Promotions Inc dba 8554MYLOGO.com</t>
  </si>
  <si>
    <t>SpecSeats Int'l Corp</t>
  </si>
  <si>
    <t>Staples Contract &amp; Commercial LLC dba Staples Business Advantage</t>
  </si>
  <si>
    <t>Steelcase Inc.</t>
  </si>
  <si>
    <t>Stone Road Ventures LLC dba Game Day Rejuvenation</t>
  </si>
  <si>
    <t>Takkt America Holding Inc. dba National Business Furniture LLC</t>
  </si>
  <si>
    <t>Team Marathon Fitness Inc. dba Marathon Fitness</t>
  </si>
  <si>
    <t>Tesco Industries LLC dba Tesco Learning Environments</t>
  </si>
  <si>
    <t>TestForce USA Inc</t>
  </si>
  <si>
    <t>The HON Company LLC</t>
  </si>
  <si>
    <t>The Prophet Corporation dba Gopher Sport</t>
  </si>
  <si>
    <t>Timothy Owen Linley dba Cadenza Strategy Group LLC</t>
  </si>
  <si>
    <t>Titan Support Systems Inc</t>
  </si>
  <si>
    <t>Trafera Holdings LLC dba Trafera LLC</t>
  </si>
  <si>
    <t>Unistar-Sparco Computers Inc</t>
  </si>
  <si>
    <t>W.W. Grainger Inc dba Grainger</t>
  </si>
  <si>
    <t>Web Resource LLC dba Schooloutlet.com</t>
  </si>
  <si>
    <t>Westcom Wireless Inc</t>
  </si>
  <si>
    <t>Wildcat Mfg Company of Texas dba Wildcat Mfg</t>
  </si>
  <si>
    <t>Worthington Contract Furniture LP</t>
  </si>
  <si>
    <t>Worthington Direct Holdings LLC dba Worthington Direct</t>
  </si>
  <si>
    <t>WynnPro LLC dba Promaxima Manufacturing</t>
  </si>
  <si>
    <t>Accelerate Learning Inc. (STEMScopes)</t>
  </si>
  <si>
    <t>Accutek Technologies, Inc.</t>
  </si>
  <si>
    <t>25/012MF-01</t>
  </si>
  <si>
    <t>Grease Trap/Vent Hood Cleaning</t>
  </si>
  <si>
    <t>Fine Paper and Related Items</t>
  </si>
  <si>
    <t>25/010SG-01</t>
  </si>
  <si>
    <t>25/010SG-02</t>
  </si>
  <si>
    <t>Documation (fka: PopSmart Technologies, LLC)</t>
  </si>
  <si>
    <t>FCS Services, LLC., dba AD2 Construction Services</t>
  </si>
  <si>
    <t>Focus School Software LLC</t>
  </si>
  <si>
    <t>25/012MF-03</t>
  </si>
  <si>
    <t>Freezing Point LLC (Frazil) fka Trident Beverage, Inc.</t>
  </si>
  <si>
    <t>FundView Software</t>
  </si>
  <si>
    <t>25/012MF-04</t>
  </si>
  <si>
    <t>25/006SG-05</t>
  </si>
  <si>
    <t>25/011MR-02</t>
  </si>
  <si>
    <t>McGriff, a Marsh &amp; McClennan Agency LLC Company</t>
  </si>
  <si>
    <t>Play with a Purpose</t>
  </si>
  <si>
    <t>Reliant Elevator Inspections &amp; Consulting, Inc.</t>
  </si>
  <si>
    <t>25/006SG-10</t>
  </si>
  <si>
    <t>Southwaste Disposal LLC</t>
  </si>
  <si>
    <t>25/011MR-03</t>
  </si>
  <si>
    <t>ST Sanitation LLC</t>
  </si>
  <si>
    <t>25/011MR-04</t>
  </si>
  <si>
    <t>TriMark USA (Strategic Equipment)</t>
  </si>
  <si>
    <t>AHI Industrial</t>
  </si>
  <si>
    <t xml:space="preserve">Armstrong Mechanical </t>
  </si>
  <si>
    <t>Essendant</t>
  </si>
  <si>
    <t>TDI Industries</t>
  </si>
  <si>
    <t>CDW-G</t>
  </si>
  <si>
    <t xml:space="preserve">Electronic Computing Products </t>
  </si>
  <si>
    <t xml:space="preserve">SHI Government Solutions </t>
  </si>
  <si>
    <t>Outdoor, Scoreboard, Furniture</t>
  </si>
  <si>
    <t>Adorama</t>
  </si>
  <si>
    <t>AHI Med LLC</t>
  </si>
  <si>
    <t>First Aid &amp; Medical Supplies and Equipment</t>
  </si>
  <si>
    <t>Brook Mays</t>
  </si>
  <si>
    <t>Chuck Levin's Washington Music</t>
  </si>
  <si>
    <t>Discount School Supplies</t>
  </si>
  <si>
    <t>Instructionsal &amp; Classroom Supplies</t>
  </si>
  <si>
    <t>Lennox</t>
  </si>
  <si>
    <t>MaxiAids</t>
  </si>
  <si>
    <t>MedicleShop</t>
  </si>
  <si>
    <t>Mtech</t>
  </si>
  <si>
    <t>Music &amp; Art</t>
  </si>
  <si>
    <t>Teachers Discovery</t>
  </si>
  <si>
    <t>Apple</t>
  </si>
  <si>
    <t>Computer Hardware, Supplies and Servicces</t>
  </si>
  <si>
    <t>Disaster Recovery</t>
  </si>
  <si>
    <t>Caqpstone</t>
  </si>
  <si>
    <t>AVL</t>
  </si>
  <si>
    <t>Complete Book &amp; Media Supplies</t>
  </si>
  <si>
    <t>Domtar/Western Paper Company</t>
  </si>
  <si>
    <t>ECM Today !</t>
  </si>
  <si>
    <t>ESA Construction</t>
  </si>
  <si>
    <t>G2 General Constracots</t>
  </si>
  <si>
    <t>Gordian Group</t>
  </si>
  <si>
    <t>P00214</t>
  </si>
  <si>
    <t>Henthorn Commercial Construction</t>
  </si>
  <si>
    <t>Novium Group</t>
  </si>
  <si>
    <t>Sams Club</t>
  </si>
  <si>
    <t>SpawGlass Contractors</t>
  </si>
  <si>
    <t>Wayfair Inc</t>
  </si>
  <si>
    <t>Copier</t>
  </si>
  <si>
    <t>Security and Access Supplies &amp; Equipment</t>
  </si>
  <si>
    <t>Primary Arms</t>
  </si>
  <si>
    <t>PACE</t>
  </si>
  <si>
    <t>Uniforms Today</t>
  </si>
  <si>
    <t xml:space="preserve">Uniforms </t>
  </si>
  <si>
    <t>EI00330</t>
  </si>
  <si>
    <t>Occumed</t>
  </si>
  <si>
    <t>Professional Medical Services</t>
  </si>
  <si>
    <t>690-2021-08-29</t>
  </si>
  <si>
    <t>21-26-07-202</t>
  </si>
  <si>
    <t>EPCNT Killeen ISD</t>
  </si>
  <si>
    <t>RFP #25-31-883 CTE Programs, Services &amp; Instructional Supplies</t>
  </si>
  <si>
    <t>AC Supply (Midwest Model &amp; Supply Co)</t>
  </si>
  <si>
    <t>BAAS (Edmond Endeavors, LLC)</t>
  </si>
  <si>
    <t>Barnes &amp; Noble Booksellers, Inc</t>
  </si>
  <si>
    <t>BLICK ART MATERIALS LLC</t>
  </si>
  <si>
    <t>Carolina Biological Supply</t>
  </si>
  <si>
    <t>CIRCLE SAW BUILDERS SUPPLY</t>
  </si>
  <si>
    <t>Coherent Cyber Education, LLC</t>
  </si>
  <si>
    <t>Competitive Cameras LTD.</t>
  </si>
  <si>
    <t>FireWise Texas LLC</t>
  </si>
  <si>
    <t>General Assembly Space, Inc</t>
  </si>
  <si>
    <t>Hats &amp; Ladders</t>
  </si>
  <si>
    <t>Innov8 TX (Parachute RGV LLC)</t>
  </si>
  <si>
    <t>JoyLabz LLC</t>
  </si>
  <si>
    <t>Junior Library Guild (MT Library Services, Inc.)</t>
  </si>
  <si>
    <t xml:space="preserve">LEGO Education </t>
  </si>
  <si>
    <t>Lincoln Technical Institute, Inc.</t>
  </si>
  <si>
    <t>LowCostEarbuds.com (The Black Vault, Inc.)</t>
  </si>
  <si>
    <t xml:space="preserve">NCS Pearson, Inc., through its Clinical Assessment </t>
  </si>
  <si>
    <t>SolidProfessor (SP Applications Holdings LLC)</t>
  </si>
  <si>
    <t>Southwest Equipment (DL ALBERTS INC)</t>
  </si>
  <si>
    <t>Toolkit Technologies, Inc.</t>
  </si>
  <si>
    <t>Trinity Ceramic Supply, Inc.</t>
  </si>
  <si>
    <t>VEX ROBOTICS INC.</t>
  </si>
  <si>
    <t>Virtucom, Inc.</t>
  </si>
  <si>
    <t>Career and Technical Education (CTE) Programs, Services and Inst Supplies</t>
  </si>
  <si>
    <t>25-31-883</t>
  </si>
  <si>
    <t>Mascot Junction</t>
  </si>
  <si>
    <t>2024-06-626</t>
  </si>
  <si>
    <t>Instructional &amp; Extra Curricular Catalog/Discount</t>
  </si>
  <si>
    <t>763-25</t>
  </si>
  <si>
    <r>
      <t xml:space="preserve">This bid </t>
    </r>
    <r>
      <rPr>
        <b/>
        <sz val="14"/>
        <color theme="1"/>
        <rFont val="Calibri"/>
        <family val="2"/>
        <scheme val="minor"/>
      </rPr>
      <t xml:space="preserve">DOES NOT </t>
    </r>
    <r>
      <rPr>
        <sz val="14"/>
        <color theme="1"/>
        <rFont val="Calibri"/>
        <family val="2"/>
        <scheme val="minor"/>
      </rPr>
      <t>apply to Printed Apparel as Irving ISD has a separate bid award for Custom &amp; Printed Apparel (See RFP #24-45-737 Printed Apparel).</t>
    </r>
  </si>
  <si>
    <t>25-7511</t>
  </si>
  <si>
    <t>Rapid Fire Safety &amp; Security LLC</t>
  </si>
  <si>
    <t>The Cable Source (The Cable Source Ltd.Co.)</t>
  </si>
  <si>
    <t>C&amp;A Hydraulic Performance (Enrique Espino)</t>
  </si>
  <si>
    <t>Accelerated Solutions LLC (Terri Cofer)</t>
  </si>
  <si>
    <t>Immigr8 Inc. (Sandra D. Benavidez-Perez)</t>
  </si>
  <si>
    <t>Learners Edge, LLC (K12 Coalition)</t>
  </si>
  <si>
    <t>25-7514</t>
  </si>
  <si>
    <t>AB Staffing Solutions</t>
  </si>
  <si>
    <t>Assessment Intervention Management, LLC</t>
  </si>
  <si>
    <t>Beyond Therapy Educational Solutions</t>
  </si>
  <si>
    <t>CareStaff Partners LLC</t>
  </si>
  <si>
    <t>Cell Staff, LLC</t>
  </si>
  <si>
    <t>CRA Therapy (Community Rehab Associates, Inc.)</t>
  </si>
  <si>
    <t>EDU Healthcare, LLC</t>
  </si>
  <si>
    <t>Junction of Function, Inc.</t>
  </si>
  <si>
    <t>Parallel Learning Behavioral Health P.C.</t>
  </si>
  <si>
    <t>Pediatric Developmental Services (The Therapy Spot LLC)</t>
  </si>
  <si>
    <t>Speaking of Speech and Language Therapy</t>
  </si>
  <si>
    <t>TeleHelp 24/7 (Tele-Help, Inc)</t>
  </si>
  <si>
    <t>Texas Speech and More (Happy Speech and Language Services, LLC)</t>
  </si>
  <si>
    <t>Therapy Source, Inc.</t>
  </si>
  <si>
    <t>TinyEYE Therapy Services (TinyEYE Technologies Corporation)</t>
  </si>
  <si>
    <t>TrueCare24, Inc.</t>
  </si>
  <si>
    <t>Access Communications Group, LLC</t>
  </si>
  <si>
    <t>Accents and Accessories dba Accent Interiors</t>
  </si>
  <si>
    <t>Ketner Enterprises of Las Cruces LLC dba Johnstone Supply</t>
  </si>
  <si>
    <t>UniFirst First Aid Corp (UniFirst First Aid + Safety)</t>
  </si>
  <si>
    <t>United Sales USA Corp</t>
  </si>
  <si>
    <t>PestMaster of El Paso (Aetna &amp; Elliot Enterprise Inc.)</t>
  </si>
  <si>
    <t>Accur8 Software Solutions LLC (Accur8 Software LLP)</t>
  </si>
  <si>
    <t>ADA Technologies (Asterisk Dot Asterisk Technologies LLC)</t>
  </si>
  <si>
    <t>B &amp; H Foto &amp; Electronics Corp.</t>
  </si>
  <si>
    <t>Blue Heron Consulting Corporation</t>
  </si>
  <si>
    <t>BMS Digital Tech LCC</t>
  </si>
  <si>
    <t>Buildtech Automation Inc LLC</t>
  </si>
  <si>
    <t>Calian Corp.</t>
  </si>
  <si>
    <t>CDW Government, LLC</t>
  </si>
  <si>
    <t>Chromebookparts.com (PC Parts Plus LLC)</t>
  </si>
  <si>
    <t>Citygovapp Inc</t>
  </si>
  <si>
    <t>CompanyMileage.com LLC</t>
  </si>
  <si>
    <t>Conterra Ultra Broadband LLC (Conterra Ultra Broadband Holdings, Inc.)</t>
  </si>
  <si>
    <t>Coquina (Coquina Labs Inc.)</t>
  </si>
  <si>
    <t>Cut Time LLC</t>
  </si>
  <si>
    <t>Cyber Watch Systems, LLC</t>
  </si>
  <si>
    <t>EP Technology Group (Luciano LLC)</t>
  </si>
  <si>
    <t>Finalsite (Active Internet Technologies, LLC)</t>
  </si>
  <si>
    <t>GameSalad, Inc.</t>
  </si>
  <si>
    <t>GLOBAL CELLUTIONS DISTRIBUTORS INC</t>
  </si>
  <si>
    <t>Howard Technology Solutions (Howard Industries, Inc.)</t>
  </si>
  <si>
    <t>Info-Solutions Inc</t>
  </si>
  <si>
    <t>JMT Associates (Educational Business Services PC)</t>
  </si>
  <si>
    <t>Mvation Worldwide Inc.</t>
  </si>
  <si>
    <t>New In Blue, Inc.</t>
  </si>
  <si>
    <t>OneScreen (NZS Inc.)</t>
  </si>
  <si>
    <t>Onward Learning (Texas Special Education Software Solutions LLC)</t>
  </si>
  <si>
    <t>Pixton Comics Inc.</t>
  </si>
  <si>
    <t>PolicyMap Inc</t>
  </si>
  <si>
    <t>PowerSchool Holdings LLC dba PowerSchool Group LLC</t>
  </si>
  <si>
    <t>Presidio Networked Solutions (Presidio Networked Solutions Group, LLC) (Presidio Holdings Inc.)</t>
  </si>
  <si>
    <t>Rank One (AllPlayers Network, Inc.)</t>
  </si>
  <si>
    <t>Rockytech, Inc.</t>
  </si>
  <si>
    <t>School Technology Associates</t>
  </si>
  <si>
    <t>SDLC Advisors (Office Support Professionals, LLC)</t>
  </si>
  <si>
    <t>Seesaw Learning, Inc. (Seesaw)</t>
  </si>
  <si>
    <t>Silicon Mountain Memory (WTK, LLC)</t>
  </si>
  <si>
    <t>SLP Toolkit LLC</t>
  </si>
  <si>
    <t>Software Information Resource</t>
  </si>
  <si>
    <t>SRB Consulting &amp; Design LLC (SRB Pro)</t>
  </si>
  <si>
    <t>SWYE360 Learning</t>
  </si>
  <si>
    <t>The Rosen Publishing Group, Inc. (Rosen Classroom OR Rosen Digital OR PowerKids Press OR Jackdaw Publications OR Norwood House Press)</t>
  </si>
  <si>
    <t>Trafera LLC (Trafera Holdings, LLC)</t>
  </si>
  <si>
    <t>Troxell Web Design, LLC (Jeremy Troxell)</t>
  </si>
  <si>
    <t>V3 Cybersecurity, Inc.</t>
  </si>
  <si>
    <t>Western BRW Paper Co Inc dba Baxter</t>
  </si>
  <si>
    <t>Copier and Color Paper</t>
  </si>
  <si>
    <t>F1077-24</t>
  </si>
  <si>
    <t>A-1 Fire &amp; Safety</t>
  </si>
  <si>
    <t>Accu-Aire Mechanical, LLC</t>
  </si>
  <si>
    <t>Acme Safe &amp; Lock Co</t>
  </si>
  <si>
    <t>Alamo Filter Co. Inc.</t>
  </si>
  <si>
    <t>Alamo Iron Works</t>
  </si>
  <si>
    <t>Amistad Floral &amp; Crafts LLC</t>
  </si>
  <si>
    <t>Carolina Covertech, Inc. dba School Safety Solution</t>
  </si>
  <si>
    <t>Central Electric</t>
  </si>
  <si>
    <t>Coastal Welding Supply &amp; Specialty Gas</t>
  </si>
  <si>
    <t>Cochran &amp; Cochran Ent Inc. dba Fort Bend Music Center</t>
  </si>
  <si>
    <t>Dragonfly Apparel &amp; Branding LLC</t>
  </si>
  <si>
    <t>EP Moore Services LLC dba ProGreen Arbor Care</t>
  </si>
  <si>
    <t>Filters4Air, LLC</t>
  </si>
  <si>
    <t>Henna Raja dba Gemini Office Products / Frio Dollar</t>
  </si>
  <si>
    <t>JRF Industries LLC dba JR Uniforms &amp; Accessories</t>
  </si>
  <si>
    <t>Lemoine Disaster Recovery, LLC</t>
  </si>
  <si>
    <t>Litho Press</t>
  </si>
  <si>
    <t>Mexico Tipico Costumes and More</t>
  </si>
  <si>
    <t>Monk Holdings, LLC dba SSR Jackets</t>
  </si>
  <si>
    <t>MooreCo, Inc.</t>
  </si>
  <si>
    <t>Musical Instrument Service LLC</t>
  </si>
  <si>
    <t>myMRPlace Inc</t>
  </si>
  <si>
    <t>Poster-Pros.com LLC</t>
  </si>
  <si>
    <t>Pure Tone Diagnostics</t>
  </si>
  <si>
    <t>Quick Aid Medical Supply Inc</t>
  </si>
  <si>
    <t>RG Commercial Doors &amp; Hardware LLC</t>
  </si>
  <si>
    <t>Sheenko Engineering LLC</t>
  </si>
  <si>
    <t>Signs and More LLC</t>
  </si>
  <si>
    <t>StructureTone</t>
  </si>
  <si>
    <t>Sweet Pipes</t>
  </si>
  <si>
    <t>Terranight Studio</t>
  </si>
  <si>
    <t>US Toy Company, Inc dba Constructive Playthings</t>
  </si>
  <si>
    <t>Wick Floor Machine Co, Inc.</t>
  </si>
  <si>
    <t>P00294</t>
  </si>
  <si>
    <t>P00298</t>
  </si>
  <si>
    <t>P00302</t>
  </si>
  <si>
    <t>24/023TC-01</t>
  </si>
  <si>
    <t>Landscape and Maintenance Services_x000D_ Tree Trimming</t>
  </si>
  <si>
    <t>OVOL, FKA Bosworth Papers</t>
  </si>
  <si>
    <t>Quad-Tex Construction, Inc.</t>
  </si>
  <si>
    <t>Virtue Construction Partners LLC</t>
  </si>
  <si>
    <t>1st FP Waco LLC</t>
  </si>
  <si>
    <t>365 Builders llc</t>
  </si>
  <si>
    <t>A &amp; A Electric Industrial LLC</t>
  </si>
  <si>
    <t>A&amp;B Taping Bedding Painting Co</t>
  </si>
  <si>
    <t>ABF Commercial Roofing and Foam Inc</t>
  </si>
  <si>
    <t>Adventus Materials Strategies LLC</t>
  </si>
  <si>
    <t>Aeon Electrical LLC</t>
  </si>
  <si>
    <t>AK Sales and Consulting Inc</t>
  </si>
  <si>
    <t>All Star Roofing</t>
  </si>
  <si>
    <t>Allegion Access Technologies LLC</t>
  </si>
  <si>
    <t>Alliance Electrical Group LLC</t>
  </si>
  <si>
    <t>Amira Learning Inc.</t>
  </si>
  <si>
    <t>AMS of Houston LLC</t>
  </si>
  <si>
    <t>Anthony Mechanical Inc</t>
  </si>
  <si>
    <t>Anthony Mechanical Services Inc</t>
  </si>
  <si>
    <t>A-Precision Tint</t>
  </si>
  <si>
    <t>Asay &amp; Sons Commercial</t>
  </si>
  <si>
    <t>A-Squared Water Treatment LLC</t>
  </si>
  <si>
    <t>Associated Controls + Design LLC</t>
  </si>
  <si>
    <t>Atlas Safe Rooms</t>
  </si>
  <si>
    <t>Atlas Sign Services Inc</t>
  </si>
  <si>
    <t>Barco Products LLC</t>
  </si>
  <si>
    <t>Benchmark Building &amp; Construction LLC</t>
  </si>
  <si>
    <t>Big Little Cooling Co</t>
  </si>
  <si>
    <t>Big Sun Solar</t>
  </si>
  <si>
    <t>Bush Sports Turf</t>
  </si>
  <si>
    <t>C4 Asphalt Solution</t>
  </si>
  <si>
    <t>Cactus Abatement &amp; Demolition LLC</t>
  </si>
  <si>
    <t>Casteel &amp; Associates Inc</t>
  </si>
  <si>
    <t>Centrica Business Solutions Services Inc</t>
  </si>
  <si>
    <t>Cherry Coatings</t>
  </si>
  <si>
    <t>Cogent Commissioning</t>
  </si>
  <si>
    <t>Comfort Systems USA-Central Texas</t>
  </si>
  <si>
    <t>Coogan and Coogan Inc</t>
  </si>
  <si>
    <t>CPMR HOUSTON INC</t>
  </si>
  <si>
    <t>CSI Renovations &amp; Roofing llc</t>
  </si>
  <si>
    <t>Cybernut</t>
  </si>
  <si>
    <t>DA MID SOUTH</t>
  </si>
  <si>
    <t>Delta innovative services</t>
  </si>
  <si>
    <t>Delta T Equipment LP</t>
  </si>
  <si>
    <t>Distinct Services LLC</t>
  </si>
  <si>
    <t>Diversified Construction &amp; Design LLC</t>
  </si>
  <si>
    <t>DT Commercial Roofing Systems LLC</t>
  </si>
  <si>
    <t>Eduready360</t>
  </si>
  <si>
    <t>E-MC Electrical Services</t>
  </si>
  <si>
    <t>ENECON Corporation</t>
  </si>
  <si>
    <t>Essex Electrical &amp; Construction Inc</t>
  </si>
  <si>
    <t>ETEX Electric LLC</t>
  </si>
  <si>
    <t>Euna Solutions Inc</t>
  </si>
  <si>
    <t>Fogel-Anderson Construction Co</t>
  </si>
  <si>
    <t>Force Services LLC</t>
  </si>
  <si>
    <t>Fraley Roofing Inc</t>
  </si>
  <si>
    <t>Francis Excavating LLC</t>
  </si>
  <si>
    <t>GC Legacy Construction LLC</t>
  </si>
  <si>
    <t>General Commercial Solutions LLC</t>
  </si>
  <si>
    <t>GeoSurfaces Inc</t>
  </si>
  <si>
    <t>Heroes Lawn Care</t>
  </si>
  <si>
    <t>Highland Resource Group</t>
  </si>
  <si>
    <t>Horseshoe Construction Inc</t>
  </si>
  <si>
    <t>Impact Sport Lighting</t>
  </si>
  <si>
    <t>Infinity Contractors International LTD</t>
  </si>
  <si>
    <t>InventoryID LLC</t>
  </si>
  <si>
    <t>IQP CANOPIES LLC</t>
  </si>
  <si>
    <t>J&amp;N KING INC</t>
  </si>
  <si>
    <t>Jackson Agrobuilders LLC</t>
  </si>
  <si>
    <t>Jones Lang LaSalle Americans Inc</t>
  </si>
  <si>
    <t>Jonesboro Winair Co</t>
  </si>
  <si>
    <t>K. Scribner Integrity Construction LLC</t>
  </si>
  <si>
    <t>Katalism Technology Inc.</t>
  </si>
  <si>
    <t>Keeley Construction Group Inc</t>
  </si>
  <si>
    <t>Knight Restoration</t>
  </si>
  <si>
    <t>KPost Company</t>
  </si>
  <si>
    <t>KPTFC Corp</t>
  </si>
  <si>
    <t>L J Design &amp; Construction</t>
  </si>
  <si>
    <t>Land Rite Enterprises LLC</t>
  </si>
  <si>
    <t>Langford Roofing and Construction LLC</t>
  </si>
  <si>
    <t>Lanwire Systems</t>
  </si>
  <si>
    <t>Levata</t>
  </si>
  <si>
    <t>LeWolf Professional Services LLC</t>
  </si>
  <si>
    <t>Lighting Services Inc</t>
  </si>
  <si>
    <t>Logistical Maintenance</t>
  </si>
  <si>
    <t>Lone star Chiller Systems</t>
  </si>
  <si>
    <t>Lone Star Project Management LLC</t>
  </si>
  <si>
    <t>LUNA GLASS LLC</t>
  </si>
  <si>
    <t>M &amp; S Tree Service LLC</t>
  </si>
  <si>
    <t>Majestic Services Inc</t>
  </si>
  <si>
    <t>Mattco Commercial Services LLC</t>
  </si>
  <si>
    <t>Max Electric</t>
  </si>
  <si>
    <t>May's Lone Star Flooring</t>
  </si>
  <si>
    <t>McMahan Turf and Agronomics LLC</t>
  </si>
  <si>
    <t>McMillan James Equipment Company LLC</t>
  </si>
  <si>
    <t>MD Doyne Construction</t>
  </si>
  <si>
    <t>Metro Elevator Central Texas Inc</t>
  </si>
  <si>
    <t>Metro Elevator DFW Inc</t>
  </si>
  <si>
    <t>Metro Elevator Houston Inc</t>
  </si>
  <si>
    <t>Metro Elevator Waco Inc</t>
  </si>
  <si>
    <t>Miner LTD.</t>
  </si>
  <si>
    <t>Morales Construction Services Inc</t>
  </si>
  <si>
    <t>Multi Craft Contractors Inc</t>
  </si>
  <si>
    <t>Natural State Putting Greens</t>
  </si>
  <si>
    <t>Newman Regency Group</t>
  </si>
  <si>
    <t>Next Level Flooring</t>
  </si>
  <si>
    <t>Nortex Concrete Lift and Stabilization</t>
  </si>
  <si>
    <t>North East Air Conditioning Heating &amp; Plumbing Services Inc</t>
  </si>
  <si>
    <t>PaperPie</t>
  </si>
  <si>
    <t>Pearson Farm &amp; Fence</t>
  </si>
  <si>
    <t>PSG ENERGY SERVICES LLC</t>
  </si>
  <si>
    <t>Quick Roofing LLC</t>
  </si>
  <si>
    <t>RA Teal Construction LLC</t>
  </si>
  <si>
    <t>Raven Mechanical LP</t>
  </si>
  <si>
    <t>RCI Concrete Construction LLC</t>
  </si>
  <si>
    <t>Reelstrong LLC</t>
  </si>
  <si>
    <t>Robinson Benat Construction Inc</t>
  </si>
  <si>
    <t>Ronald D Hicks</t>
  </si>
  <si>
    <t>RYCARS Construction LLC</t>
  </si>
  <si>
    <t>Simple Reliable Supply LLC</t>
  </si>
  <si>
    <t>Snorkel International</t>
  </si>
  <si>
    <t>Southern Landscape and Irrigation LLC</t>
  </si>
  <si>
    <t>Sterling Services Inc</t>
  </si>
  <si>
    <t>Sterling Services of Arizona</t>
  </si>
  <si>
    <t>Sterling Services of Texas LLC</t>
  </si>
  <si>
    <t>Syntergy EMS LLC</t>
  </si>
  <si>
    <t>Talbert Rodd LLC</t>
  </si>
  <si>
    <t>TEXAS METER AND DEVICE COMPANY LLC</t>
  </si>
  <si>
    <t>Texas Music Festivals Enterprise Inc</t>
  </si>
  <si>
    <t>Texas Refrigeration Inc</t>
  </si>
  <si>
    <t>The Brass Effect Incorporated</t>
  </si>
  <si>
    <t>The Playground Consultants LLC</t>
  </si>
  <si>
    <t>Thiel Bros. Roofing</t>
  </si>
  <si>
    <t>TMD Integration LLC</t>
  </si>
  <si>
    <t>Trusted General Contracting LLC</t>
  </si>
  <si>
    <t>Veeya (Veeya LLC)</t>
  </si>
  <si>
    <t>Work On Learning Inc. (Classwork.com)</t>
  </si>
  <si>
    <t>WRL General Contractors</t>
  </si>
  <si>
    <t>Xtreme Manufacturing</t>
  </si>
  <si>
    <t>ZED SECURITY LLC</t>
  </si>
  <si>
    <t>ZeroEnergy LLC</t>
  </si>
  <si>
    <t>Z-NON ELECTRIC INC</t>
  </si>
  <si>
    <t>Commercial Grade/Heavy Duty Equipment and Related Accessories</t>
  </si>
  <si>
    <t>764-25</t>
  </si>
  <si>
    <t>Gymnasium &amp; Outdoor Sport Field Equipment and Supplies</t>
  </si>
  <si>
    <t>765-25</t>
  </si>
  <si>
    <t>767-25</t>
  </si>
  <si>
    <t>766-25</t>
  </si>
  <si>
    <t>ASB Sports Acquisition, Inc. dba Game One</t>
  </si>
  <si>
    <t>762-25</t>
  </si>
  <si>
    <t>Water Storage Tank Maintenance &amp; Rehabilitation, Trenchless Pipe Repair Systems</t>
  </si>
  <si>
    <t>761-25</t>
  </si>
  <si>
    <t>Central Texas Recognition Inc dba CenTex Recognition, a div of Herff Jones</t>
  </si>
  <si>
    <t>Commemorative Brands Inc. dba Balfour &amp; Co</t>
  </si>
  <si>
    <t>Covermaster Inc.</t>
  </si>
  <si>
    <t>Defiant Strength Inc</t>
  </si>
  <si>
    <t>Dhanirama LLC dba Career Uniforms</t>
  </si>
  <si>
    <t>Facilitech Inc. dba Business Interiors</t>
  </si>
  <si>
    <t>Facility Interiors Inc</t>
  </si>
  <si>
    <t>Ferguson Enterprises LLC /dba/ Ferguson Waterworks</t>
  </si>
  <si>
    <t>Fidelity Security Operations LLC</t>
  </si>
  <si>
    <t>Security Officer (Contracted) Services and Solutions</t>
  </si>
  <si>
    <t>768-25</t>
  </si>
  <si>
    <t>GameBreaker Inc</t>
  </si>
  <si>
    <t>Hanson Grant LLC dba Think Board</t>
  </si>
  <si>
    <t>Hanson's Installations Inc. dba The Hanson Group</t>
  </si>
  <si>
    <t>Houston Graduation Center, Inc dba Herff Jones</t>
  </si>
  <si>
    <t>HSSSSH LLC dba Fast Pro Blinds</t>
  </si>
  <si>
    <t>Intelligent Interiors Inc.</t>
  </si>
  <si>
    <t>Invengo American Corp. dba FE Technologies</t>
  </si>
  <si>
    <t>JJW Inc dba The Fitness Superstore</t>
  </si>
  <si>
    <t>K &amp; J Woodworks LLC dba K &amp; J Woodworks</t>
  </si>
  <si>
    <t>Marc Daniel Enterprises Inc. dba Buy-Rite Beauty</t>
  </si>
  <si>
    <t>Mays Lab Sales LLC</t>
  </si>
  <si>
    <t>Omega Furniture &amp; Design Services LLC</t>
  </si>
  <si>
    <t>Paxton-Patterson LLC</t>
  </si>
  <si>
    <t>Schauer Family Innovations LLC dba HangSafe Hooks</t>
  </si>
  <si>
    <t>SimpliFaster LLC</t>
  </si>
  <si>
    <t>Supportive Hearing Systems, Inc.</t>
  </si>
  <si>
    <t>Synced Up Products dba Synced Up Designs</t>
  </si>
  <si>
    <t>The Suddath Companies dba Suddath Relocation Systems of Texas Inc.</t>
  </si>
  <si>
    <t>TinyMobileRobots US LLC</t>
  </si>
  <si>
    <t>TrackBarn LLC</t>
  </si>
  <si>
    <t>United Canvas &amp; Sling dba UCS Inc</t>
  </si>
  <si>
    <t>Unity One East, Inc.</t>
  </si>
  <si>
    <t>Viking Industrial Painting dba Viking Industrial Painting LLC</t>
  </si>
  <si>
    <t>Western-BRW Paper Co Inc dba Baxter</t>
  </si>
  <si>
    <t>Wilson Bauhaus Interiors LLC</t>
  </si>
  <si>
    <t>WYT Enterprises Inc dba QuarterFour</t>
  </si>
  <si>
    <t>Xtech Protective Equipment LLC</t>
  </si>
  <si>
    <t>Xtreme Swim Inc</t>
  </si>
  <si>
    <t>Avalon Motor Coach</t>
  </si>
  <si>
    <t>R240115</t>
  </si>
  <si>
    <t>827-2022-10-27</t>
  </si>
  <si>
    <t>Vent Hood Inspection</t>
  </si>
  <si>
    <t>25-06-916</t>
  </si>
  <si>
    <t>Briggs Equipment</t>
  </si>
  <si>
    <t>Lift Maintenance and Repair</t>
  </si>
  <si>
    <t>Sunbelt Material Handling</t>
  </si>
  <si>
    <t>Shoppa's Material Handling</t>
  </si>
  <si>
    <t>NJ Malin &amp; Associates</t>
  </si>
  <si>
    <t>Elite Material Handling</t>
  </si>
  <si>
    <t>Vent Hood Cleaning and Inspections</t>
  </si>
  <si>
    <t>Rhino Shine</t>
  </si>
  <si>
    <t>Kept</t>
  </si>
  <si>
    <t>MTI Production (Music Theatre International)</t>
  </si>
  <si>
    <t>Big Rock Educational Services</t>
  </si>
  <si>
    <t>24-057</t>
  </si>
  <si>
    <t>Academic/Educational Consultants</t>
  </si>
  <si>
    <t>21-083C</t>
  </si>
  <si>
    <t>Trotec Laser Inc</t>
  </si>
  <si>
    <t>MRO</t>
  </si>
  <si>
    <t>2024-May 149</t>
  </si>
  <si>
    <t>General Retail Merchandise, Groceries, Supplies, Equipment and Services</t>
  </si>
  <si>
    <t>21-085-C</t>
  </si>
  <si>
    <t>773-25</t>
  </si>
  <si>
    <t>082724-SCC</t>
  </si>
  <si>
    <t>070924-SCC</t>
  </si>
  <si>
    <t>Island Teine Boutique</t>
  </si>
  <si>
    <t>Lasting Impressions, Inc.</t>
  </si>
  <si>
    <t>Champion Teamwear (It's Greek To Me, INC)</t>
  </si>
  <si>
    <t>EST Promo (Sweely)*</t>
  </si>
  <si>
    <t>Fundraiser Blankets (Birdy Boutique LLC)</t>
  </si>
  <si>
    <t>Gandy Ink (RECEIVABLE)</t>
  </si>
  <si>
    <t>Oriental Trading Company (OTC Direct Inc)*</t>
  </si>
  <si>
    <t>Stan Miller &amp; Associates, LLC</t>
  </si>
  <si>
    <t>The Master Teacher (The Master Teacher, Inc.)*</t>
  </si>
  <si>
    <t>School Life (imagestuff)*</t>
  </si>
  <si>
    <t>Legends Athletic Supply</t>
  </si>
  <si>
    <t>MTM Recognition d/b/a Jostens Awards*</t>
  </si>
  <si>
    <t>4imprint (4imprint, Inc.)*</t>
  </si>
  <si>
    <t>IMPACT PRINTING AND GRAPHICS LTD</t>
  </si>
  <si>
    <t>Horizon Imprinting LLC*</t>
  </si>
  <si>
    <t>The Design Lab (5 STONES CREATIVE)</t>
  </si>
  <si>
    <t>Proforma A-Z Specialties (A-Z Specialties, Inc.)</t>
  </si>
  <si>
    <t>Blue Ribbon Awards (The Weyrens Group, Inc)</t>
  </si>
  <si>
    <t>Versa Printing Inc.</t>
  </si>
  <si>
    <t>Herff Jones</t>
  </si>
  <si>
    <t>Leapin' Leotards (NS Leotards LLC.)</t>
  </si>
  <si>
    <t>Fastsigns South Arlington</t>
  </si>
  <si>
    <t>RFP #25-62-737 AWARDS, TROPHIES &amp; PROMOTIONAL PRODUCTS</t>
  </si>
  <si>
    <t>Awards, Trophy and Promotional Items</t>
  </si>
  <si>
    <t>25-62-737</t>
  </si>
  <si>
    <t>Small Wares, Preventative Maintenance and Repairs for Food Service</t>
  </si>
  <si>
    <t>25/025SG-01</t>
  </si>
  <si>
    <t>24/027AK-02</t>
  </si>
  <si>
    <t>Action Wear Plus, Inc.</t>
  </si>
  <si>
    <t>25/025SG-02</t>
  </si>
  <si>
    <t>24/047TC-03</t>
  </si>
  <si>
    <t>Amira Learning, Inc., fka Istation</t>
  </si>
  <si>
    <t>Arnold Refrigeration Inc</t>
  </si>
  <si>
    <t>24/027AK-03</t>
  </si>
  <si>
    <t>25/025SG-03</t>
  </si>
  <si>
    <t>Roofing &amp; Waterproofing_x000D_ Roofing (JOC-IDIQ)</t>
  </si>
  <si>
    <t>Brazos Urethane, Inc</t>
  </si>
  <si>
    <t>25/025SG-04</t>
  </si>
  <si>
    <t>25/025SG-05</t>
  </si>
  <si>
    <t>Colorado Time Systems</t>
  </si>
  <si>
    <t>25/016SG-01</t>
  </si>
  <si>
    <t>24/027AK-05</t>
  </si>
  <si>
    <t>Compass Group USA, Inc. by and through its Canteen Division</t>
  </si>
  <si>
    <t>Coffee, Tea and Related Goods and Services</t>
  </si>
  <si>
    <t>25/024AK-01</t>
  </si>
  <si>
    <t>Diadem Sports LLC</t>
  </si>
  <si>
    <t>25/016SG-02</t>
  </si>
  <si>
    <t>25/016SG-03</t>
  </si>
  <si>
    <t>25/018MF-21</t>
  </si>
  <si>
    <t>25/016SG-04</t>
  </si>
  <si>
    <t>23/016MR-18</t>
  </si>
  <si>
    <t>Automotive Equipment, Tires, Parts, Supplies, Services, and Related Items</t>
  </si>
  <si>
    <t>25/021SG-01</t>
  </si>
  <si>
    <t>Hobart Service</t>
  </si>
  <si>
    <t>24/027AK-06</t>
  </si>
  <si>
    <t>Identity Plus LLC</t>
  </si>
  <si>
    <t>25/025SG-06</t>
  </si>
  <si>
    <t>24/027AK-08</t>
  </si>
  <si>
    <t>25/018MF-35</t>
  </si>
  <si>
    <t>25/018MF-36</t>
  </si>
  <si>
    <t>25/025SG-08</t>
  </si>
  <si>
    <t>Move &amp; Store, LLC., dba Motivated Movers</t>
  </si>
  <si>
    <t>Moving and Storage Services, Packaging Supplies, Boxes and Related Items</t>
  </si>
  <si>
    <t>25/017TC-04</t>
  </si>
  <si>
    <t>23/018SG-01</t>
  </si>
  <si>
    <t>25/016SG-05</t>
  </si>
  <si>
    <t>24/027AK-10</t>
  </si>
  <si>
    <t>Printed Promotionals</t>
  </si>
  <si>
    <t>25/025SG-09</t>
  </si>
  <si>
    <t>25/021SG-04</t>
  </si>
  <si>
    <t>25/016SG-06</t>
  </si>
  <si>
    <t>25/016SG-07</t>
  </si>
  <si>
    <t>25/017TC-09</t>
  </si>
  <si>
    <t>25/018MF-79</t>
  </si>
  <si>
    <t>3:5 Group, LLC dba Da Mid South</t>
  </si>
  <si>
    <t>25-7521</t>
  </si>
  <si>
    <t>Essential Fire Protection Systems, Inc.</t>
  </si>
  <si>
    <t>HPS Audio &amp; Video</t>
  </si>
  <si>
    <t>Integrated Internet of Things LLC (Integrated Internet of Things)</t>
  </si>
  <si>
    <t>Matrix Special Systems, Inc.</t>
  </si>
  <si>
    <t>Network Resources (EP Network Resources LLC)</t>
  </si>
  <si>
    <t>Amira Learning, Inc.</t>
  </si>
  <si>
    <t>Stukent, Inc</t>
  </si>
  <si>
    <t>Adaptability Learning (Twin Entreprises LLC)</t>
  </si>
  <si>
    <t>25-7524</t>
  </si>
  <si>
    <t>AnLar LLC</t>
  </si>
  <si>
    <t>Array Education, Inc. (dba Lit) (Array Education, Inc.)</t>
  </si>
  <si>
    <t>B.E.L.I.E.V.E.! LLC</t>
  </si>
  <si>
    <t>Center for Community Empowerment Systems</t>
  </si>
  <si>
    <t>ChalkTalk (Chalk Talk Solutions, Inc)</t>
  </si>
  <si>
    <t>Chrissy Beltran (Buzzing with Ms. B)</t>
  </si>
  <si>
    <t>Dr. Mike's Test Prep (Davio Group LLC)</t>
  </si>
  <si>
    <t>EDU Specialist, LLC</t>
  </si>
  <si>
    <t>ETA hand2mind (hand2mind, Inc.)</t>
  </si>
  <si>
    <t>EyeClick, inc.</t>
  </si>
  <si>
    <t>Frog Publications, Inc</t>
  </si>
  <si>
    <t>Gerry Brooks (Gerald A. Brooks Jr.)</t>
  </si>
  <si>
    <t>Hamilton Consultants</t>
  </si>
  <si>
    <t>Indigo Education Company</t>
  </si>
  <si>
    <t>Insights to Behavior (Briton Education LLC)</t>
  </si>
  <si>
    <t>Inspiring Leaders LLC (Donna Vallese)</t>
  </si>
  <si>
    <t>Ivy Bound Tutors (Firm Connections, LLC) (Aspire Academy)</t>
  </si>
  <si>
    <t>Labtopia Inc. (EM2 Management Solutions, Inc.)</t>
  </si>
  <si>
    <t>Lingco Language Labs, Inc.</t>
  </si>
  <si>
    <t>Littera Education Inc</t>
  </si>
  <si>
    <t>Marching365, LLC (Clayton H Harris)</t>
  </si>
  <si>
    <t>Meagan Schurr</t>
  </si>
  <si>
    <t>Mrs. Nelson's Book Company</t>
  </si>
  <si>
    <t>Muse Art Studio (Pat Vazquez)</t>
  </si>
  <si>
    <t>National Inventors Hall of Fame, Inc.</t>
  </si>
  <si>
    <t>Paloma Learning Inc.</t>
  </si>
  <si>
    <t>Paper Education America Inc.</t>
  </si>
  <si>
    <t>Pearl (Trilogy Mentors Inc)</t>
  </si>
  <si>
    <t>Psychological Assessment Resources, Inc (PAR, Inc.)</t>
  </si>
  <si>
    <t>ReadTheory Education Services Inc.</t>
  </si>
  <si>
    <t>Spark Innovations</t>
  </si>
  <si>
    <t>Strive Now</t>
  </si>
  <si>
    <t>The DBQ Project (The DBQ Company)</t>
  </si>
  <si>
    <t>The EDMAT Company (EDMAT Inc)</t>
  </si>
  <si>
    <t>The Leading Edge (The Leading Edge Group, Inc)</t>
  </si>
  <si>
    <t>The Sensory Path, Inc.</t>
  </si>
  <si>
    <t>The Southport CoLAB (The Southport School, Inc.)</t>
  </si>
  <si>
    <t>Thriving Students Collective Inc.</t>
  </si>
  <si>
    <t>Vision Educational Solutions, LLC</t>
  </si>
  <si>
    <t>CompTIA. Inc.</t>
  </si>
  <si>
    <t>Laun-Dry Supply Co. Inc.</t>
  </si>
  <si>
    <t>25-7525</t>
  </si>
  <si>
    <t>First Financial Group of America</t>
  </si>
  <si>
    <t>Higginbotham Public Sector, LLC (FBS)</t>
  </si>
  <si>
    <t>Invictus Group Benefits (Show Me Health Solutions LLC)</t>
  </si>
  <si>
    <t>McGriff, a Marsh &amp; McLennan Agency LLC Company (Marsh &amp; McLennan Companies, Inc.)</t>
  </si>
  <si>
    <t>Robinson Brokerage Firm (Shana Robinson)</t>
  </si>
  <si>
    <t>TEB (TEB Benefits Group Inc.)</t>
  </si>
  <si>
    <t>USI Southwest, Inc. (USI Insurance Services Southwest)</t>
  </si>
  <si>
    <t>25-7517</t>
  </si>
  <si>
    <t>Apex HVAC and Refrigeration</t>
  </si>
  <si>
    <t>Carolina Premier Window Films</t>
  </si>
  <si>
    <t>Crescent Electric Supply Company</t>
  </si>
  <si>
    <t>Delta Air (Omar Medina)</t>
  </si>
  <si>
    <t>El Paso Bearing and Hydraulic Service (Miranda Enterprises LLC)</t>
  </si>
  <si>
    <t>El Paso Tinting (Fernando Marquez)</t>
  </si>
  <si>
    <t>Elliott Electric Supply Inc</t>
  </si>
  <si>
    <t>IML Security Supply (Intermountain Lock &amp; Security Supply Co)</t>
  </si>
  <si>
    <t>Industrial Water Services (El Paso Water Industrial Services, Inc.)</t>
  </si>
  <si>
    <t>JAN Construction (Jose Luis Medina Sr.)</t>
  </si>
  <si>
    <t>Knight Safety and Industrial (Knight Safety and Industrial, LLC)</t>
  </si>
  <si>
    <t>Medley Material Handling Company</t>
  </si>
  <si>
    <t>Miner, Ltd</t>
  </si>
  <si>
    <t>MOBINSA TRADING LLC</t>
  </si>
  <si>
    <t>Mountain Lift dba Towlift (dba TOWLIFT)</t>
  </si>
  <si>
    <t>MSC Industrial Supply Co. (SID Tool Co., Inc.)</t>
  </si>
  <si>
    <t>Mural Technologies dba CIMA Technologies</t>
  </si>
  <si>
    <t>Poly Air Systems (Hector Alvarado)</t>
  </si>
  <si>
    <t>Rain for Rent (Western Oilfields Supply Company dba Rain for Rent)</t>
  </si>
  <si>
    <t>S&amp;M Primero Express LLC</t>
  </si>
  <si>
    <t>S&amp;T Refrigeration LLC (Anastacio Villanueva Jr.)</t>
  </si>
  <si>
    <t>Saenz Material &amp; Handling of El Paso Inc.</t>
  </si>
  <si>
    <t>Safety Instruments EP (JORGE EDUARDO LEAL)</t>
  </si>
  <si>
    <t>Sun City Eco Wash LLC</t>
  </si>
  <si>
    <t>Texas State Insulation, Inc.</t>
  </si>
  <si>
    <t>The Sprinkler Guy (Santa Badillo DBA The Sprinkler Guy)</t>
  </si>
  <si>
    <t>Turbine Electric LLC (Ernesto Ceballos)</t>
  </si>
  <si>
    <t>VEGA Americas, Inc</t>
  </si>
  <si>
    <t>Vertical 1 Communications</t>
  </si>
  <si>
    <t>West Texas Industrial Contractors LLC (Marco A. Lopez)</t>
  </si>
  <si>
    <t>CED-El Paso (Consolidated Electrical Distributors)</t>
  </si>
  <si>
    <t>25-7522</t>
  </si>
  <si>
    <t>Electro Medical Analysis</t>
  </si>
  <si>
    <t>eSpecial Needs (Carrie A. Kouri)</t>
  </si>
  <si>
    <t>Mac Converting Inc. (Mac Converting)</t>
  </si>
  <si>
    <t>Medicaleshop, Inc.</t>
  </si>
  <si>
    <t>Quick Aid Medical Supply (Quick Aid Medical Supply, Inc.)</t>
  </si>
  <si>
    <t>25-7516</t>
  </si>
  <si>
    <t>Avaap (Avaap U.S.A. LLC)</t>
  </si>
  <si>
    <t>Kellogg &amp; Sovereign Consulting (Sigma Technology Fund); Sigma Technology Fund, LLC. dba Kellogg &amp; Sovereign Consulting</t>
  </si>
  <si>
    <t>The Gordian Group; The Gordian Group Inc.</t>
  </si>
  <si>
    <t>Turner &amp; Townsend Heery, LLC</t>
  </si>
  <si>
    <t>YIIU (Kristal Eley LLC)</t>
  </si>
  <si>
    <t>25-7520</t>
  </si>
  <si>
    <t>LexisNexisVitalChek Network Inc.</t>
  </si>
  <si>
    <t>PayGen, LLC</t>
  </si>
  <si>
    <t>Paymentus Group,  Inc.</t>
  </si>
  <si>
    <t>All Aboard Tours &amp; Travel LLC</t>
  </si>
  <si>
    <t>25-7519</t>
  </si>
  <si>
    <t>ByzTrav Consultants Inc (Candida Ross)</t>
  </si>
  <si>
    <t>Dumonde Travel (Dumonde Group LLC)</t>
  </si>
  <si>
    <t>1 Stop Tees &amp; Signs</t>
  </si>
  <si>
    <t xml:space="preserve">22nd Century Technologies Inc. </t>
  </si>
  <si>
    <t>AUDIO VISUAL - EQUIPMENT, SUPPLIES, SERVICE</t>
  </si>
  <si>
    <t>A Bargas and Associates</t>
  </si>
  <si>
    <t xml:space="preserve">ABI Digital Solutions </t>
  </si>
  <si>
    <t>AC Supply</t>
  </si>
  <si>
    <t>BUILDING MATERIALS - EQUIPMENT, SUPPLIES, HARDWARE, SERVICES</t>
  </si>
  <si>
    <t>Active Campus, LLC</t>
  </si>
  <si>
    <t>LAW ENFORCEMENT &amp; FIRE - EQUIPMENT, SUPPLIES, SERVICES</t>
  </si>
  <si>
    <t>Adandy Cabling</t>
  </si>
  <si>
    <t>Advantage Imaging Supply, Inc.</t>
  </si>
  <si>
    <t>MEDICAL &amp; FIRST AID SUPPLIES, EQUIPMENT, SERVICES</t>
  </si>
  <si>
    <t>Aeterna Enviromental LLC</t>
  </si>
  <si>
    <t>GROUNDS / TURF MAINTENANCE - SUPPLIES, EQUIPMENT, SERVICES</t>
  </si>
  <si>
    <t xml:space="preserve">AGiRepair, Inc. </t>
  </si>
  <si>
    <t>COMPUTER HARDWARE &amp; SOFTWARE - EQUIPMENT, SERVICES AND SUPPLIES</t>
  </si>
  <si>
    <t>Aim Therapy, PLLC</t>
  </si>
  <si>
    <t>ELECTRICAL - PARTS, EQUIPMENT, SUPPLIES &amp; SERVICE</t>
  </si>
  <si>
    <t>HVAC - PARTS, SUPPLIES, EQUIPMENT, SERVICES</t>
  </si>
  <si>
    <t>ROOFING - MATERIALS, SUPPLIES, SERVICES</t>
  </si>
  <si>
    <t>American Unit Inc.</t>
  </si>
  <si>
    <t xml:space="preserve">Amira Learning, Inc. </t>
  </si>
  <si>
    <t xml:space="preserve">Ancora Publishing </t>
  </si>
  <si>
    <t>Arcotype Bows</t>
  </si>
  <si>
    <t>PERFORMING ARTS - SUPPLIES, EQUIPMENT, SERVICES</t>
  </si>
  <si>
    <t>Arrowhead Electric, Inc.</t>
  </si>
  <si>
    <t xml:space="preserve">Baker's Safe &amp; Lock Co. </t>
  </si>
  <si>
    <t>Balfour &amp; Co. (American Achievement Corp.)</t>
  </si>
  <si>
    <t>Barbizon Light</t>
  </si>
  <si>
    <t>Barranco Educational Assessment, Counseling &amp; Consulting Services</t>
  </si>
  <si>
    <t>Bax Integration</t>
  </si>
  <si>
    <t>Bear AC LLC</t>
  </si>
  <si>
    <t>Bee and K Designs</t>
  </si>
  <si>
    <t>Bio Corporation (Bio Company Inc.)</t>
  </si>
  <si>
    <t>Burlington English, Inc.</t>
  </si>
  <si>
    <t>Campus Communications Services</t>
  </si>
  <si>
    <t>Cardinal Construction</t>
  </si>
  <si>
    <t>SCHOOL FURNITURE &amp; RELATED SERVICES</t>
  </si>
  <si>
    <t>CC Assessment Services</t>
  </si>
  <si>
    <t>Centering on Children</t>
  </si>
  <si>
    <t xml:space="preserve">ChromeBookparts.com </t>
  </si>
  <si>
    <t xml:space="preserve">Cignition, Inc. </t>
  </si>
  <si>
    <t>Coherent Cyber Education</t>
  </si>
  <si>
    <t xml:space="preserve">Colonial Roofing and Construction </t>
  </si>
  <si>
    <t>Conroe Truck &amp; Trailer</t>
  </si>
  <si>
    <t>Consultadd Inc.</t>
  </si>
  <si>
    <t>CustomInsight</t>
  </si>
  <si>
    <t>DASH12</t>
  </si>
  <si>
    <t>Data Recognition Corporation</t>
  </si>
  <si>
    <t xml:space="preserve">Davis Publications, Inc. </t>
  </si>
  <si>
    <t>Destination Knowledge</t>
  </si>
  <si>
    <t>Diadem Sports</t>
  </si>
  <si>
    <t>Digital Pro Installation, LLC</t>
  </si>
  <si>
    <t>Discount Magazines LLC</t>
  </si>
  <si>
    <t>Discovery Toys</t>
  </si>
  <si>
    <t>DJO Global (Enovis)</t>
  </si>
  <si>
    <t>Dogus USA LLC</t>
  </si>
  <si>
    <t>Dr. Q Consulting</t>
  </si>
  <si>
    <t>Elevation Healthcare LLC</t>
  </si>
  <si>
    <t>ELITE Promtions</t>
  </si>
  <si>
    <t xml:space="preserve">Encore Data Products Inc. </t>
  </si>
  <si>
    <t>Entry Shield</t>
  </si>
  <si>
    <t>Explore Interactive</t>
  </si>
  <si>
    <t>EyeClick, Inc.</t>
  </si>
  <si>
    <t>Firefly Professional Service Providers LLC</t>
  </si>
  <si>
    <t>Fisher Science Education</t>
  </si>
  <si>
    <t>Flexxform Designs</t>
  </si>
  <si>
    <t>Focus Camera, LLC</t>
  </si>
  <si>
    <t>Foundations In Teaching</t>
  </si>
  <si>
    <t>Fred J. Miler Inc.</t>
  </si>
  <si>
    <t xml:space="preserve">Frog Publications, Inc. </t>
  </si>
  <si>
    <t>Hands On Task</t>
  </si>
  <si>
    <t>Hatch Early Learning</t>
  </si>
  <si>
    <t>Helios Ed</t>
  </si>
  <si>
    <t>HOKALI</t>
  </si>
  <si>
    <t>IDEA Reimagined Coaching and Consulting LLC</t>
  </si>
  <si>
    <t>ILO Group</t>
  </si>
  <si>
    <t>Infostride, Inc.</t>
  </si>
  <si>
    <t>J. Brandt Recognition</t>
  </si>
  <si>
    <t>Jubilee Communication Therapy</t>
  </si>
  <si>
    <t>K12savings</t>
  </si>
  <si>
    <t>Kaduceus Inc.</t>
  </si>
  <si>
    <t>Kap 7 International Inc.</t>
  </si>
  <si>
    <t>Kiddom</t>
  </si>
  <si>
    <t>Klett World Languages, Inc.</t>
  </si>
  <si>
    <t>Lansdowne Moody (Ewald Kubota)</t>
  </si>
  <si>
    <t>Libraria (Children's Plus, Inc.)</t>
  </si>
  <si>
    <t>Literacy For Texas</t>
  </si>
  <si>
    <t>LOL Resources</t>
  </si>
  <si>
    <t>LSPS Solutions LLC</t>
  </si>
  <si>
    <t xml:space="preserve">M&amp;A Technology, Inc. </t>
  </si>
  <si>
    <t>M&amp;M Apparel</t>
  </si>
  <si>
    <t>Mersoft Technology LLC</t>
  </si>
  <si>
    <t>Meteor Education, LLC</t>
  </si>
  <si>
    <t>Mold Testing Houston</t>
  </si>
  <si>
    <t>Mosaic Instructional Planning</t>
  </si>
  <si>
    <t>MP Healthcare Medical Supply</t>
  </si>
  <si>
    <t>MVS360, LLC</t>
  </si>
  <si>
    <t>One-By-One Solutions</t>
  </si>
  <si>
    <t>Onux Global Networks (BlueNet Technologies, Inc.)</t>
  </si>
  <si>
    <t>ORIGO Education</t>
  </si>
  <si>
    <t>Ovol USA (JP Gould, Bosworth Papers, High Point)</t>
  </si>
  <si>
    <t xml:space="preserve">Paddle Tramps Mfg. Co. </t>
  </si>
  <si>
    <t>Paratum Solutions</t>
  </si>
  <si>
    <t>Parts-People.com Inc.</t>
  </si>
  <si>
    <t>Paxton/Patterson LLC</t>
  </si>
  <si>
    <t>Photo Texas Photography</t>
  </si>
  <si>
    <t>Plank Road Publishing</t>
  </si>
  <si>
    <t>Precision Business Machines (Advanced Graphics)</t>
  </si>
  <si>
    <t>Rae's Riviera</t>
  </si>
  <si>
    <t>Region Equipment</t>
  </si>
  <si>
    <t>Rotation Software Inc.</t>
  </si>
  <si>
    <t>Safe Fleet (Seon)</t>
  </si>
  <si>
    <t>Salem Press (Grey House Publishing)</t>
  </si>
  <si>
    <t>SAM Labs Inc</t>
  </si>
  <si>
    <t>SaRi's Creations</t>
  </si>
  <si>
    <t>School Safety and Preparedness Consulting, LLC</t>
  </si>
  <si>
    <t>Scinary Cybersecurity, LLC</t>
  </si>
  <si>
    <t xml:space="preserve">Scoot Education Inc. </t>
  </si>
  <si>
    <t>Seaside Companies LLC</t>
  </si>
  <si>
    <t>SenoPro, LLC</t>
  </si>
  <si>
    <t>Sevn Workforce Solutions, LLC</t>
  </si>
  <si>
    <t>Spring Glass &amp; Mirror</t>
  </si>
  <si>
    <t>St. Nick's Christmas Lighting &amp; Decor</t>
  </si>
  <si>
    <t>Studiously</t>
  </si>
  <si>
    <t>Sunsational Solutions</t>
  </si>
  <si>
    <t>Supporting Success for Children with Hearing Loss</t>
  </si>
  <si>
    <t>Swag Solutions (PrintGlobe LLC)</t>
  </si>
  <si>
    <t>Switch Safety</t>
  </si>
  <si>
    <t xml:space="preserve">T&amp;R Mechanical, Inc. </t>
  </si>
  <si>
    <t>Taika Translations, LLC</t>
  </si>
  <si>
    <t>Tall City Cyber LLC</t>
  </si>
  <si>
    <t>Tennis Express</t>
  </si>
  <si>
    <t>Texas School Neuropsychology</t>
  </si>
  <si>
    <t>The EDMAT Company</t>
  </si>
  <si>
    <t xml:space="preserve">ThinkCERCA.com, Inc. </t>
  </si>
  <si>
    <t>TMF</t>
  </si>
  <si>
    <t>Tourbillion Enterprises LLC (Batteries Plus)</t>
  </si>
  <si>
    <t>Traci Ferris</t>
  </si>
  <si>
    <t>Tri State Camera</t>
  </si>
  <si>
    <t>TurtleNeck Technology</t>
  </si>
  <si>
    <t xml:space="preserve">Twin City Hardware Company, Inc. </t>
  </si>
  <si>
    <t>USI Insurance Services</t>
  </si>
  <si>
    <t>VEX Robotics, Inc.</t>
  </si>
  <si>
    <t>Viviana Hall, LLC</t>
  </si>
  <si>
    <t>Wholesale Electric Supply Co. of Houston, Inc.</t>
  </si>
  <si>
    <t>Wiesner Inc. Huntsville</t>
  </si>
  <si>
    <t>110724-CEN</t>
  </si>
  <si>
    <t>ABM Building Solutions, LLC</t>
  </si>
  <si>
    <t>080824-ABL</t>
  </si>
  <si>
    <t>Accruent</t>
  </si>
  <si>
    <t>102424-ACN</t>
  </si>
  <si>
    <t>Accubrine</t>
  </si>
  <si>
    <t>Accu-Steel, Inc.</t>
  </si>
  <si>
    <t>Acrisure</t>
  </si>
  <si>
    <t>012125-ACS</t>
  </si>
  <si>
    <t>102924-AAC</t>
  </si>
  <si>
    <t>Alamo Group Ag Americas — Bush Hog</t>
  </si>
  <si>
    <t>032525-ALO-1</t>
  </si>
  <si>
    <t>Alamo Group Ag Americas — Dixie Chopper</t>
  </si>
  <si>
    <t>032525-ALO-2</t>
  </si>
  <si>
    <t>Alamo Group Ag Americas — RhinoAg</t>
  </si>
  <si>
    <t>032525-ALO-3</t>
  </si>
  <si>
    <t>Alliant Insurance</t>
  </si>
  <si>
    <t>012125-AIS</t>
  </si>
  <si>
    <t>ALPHA Facilities</t>
  </si>
  <si>
    <t>102424-ALP</t>
  </si>
  <si>
    <t>071624-AMC</t>
  </si>
  <si>
    <t>102924-IVS</t>
  </si>
  <si>
    <t>Aon Risk Services</t>
  </si>
  <si>
    <t>012125-AON</t>
  </si>
  <si>
    <t>APi</t>
  </si>
  <si>
    <t>121024-API</t>
  </si>
  <si>
    <t>112624-ACO</t>
  </si>
  <si>
    <t>121223-ARP</t>
  </si>
  <si>
    <t>Ascendum Solutions</t>
  </si>
  <si>
    <t>110724-ASCEN</t>
  </si>
  <si>
    <t>032525-AMX</t>
  </si>
  <si>
    <t>ATSR</t>
  </si>
  <si>
    <t>102424-ATR</t>
  </si>
  <si>
    <t>Auctions International</t>
  </si>
  <si>
    <t>111424-AUC</t>
  </si>
  <si>
    <t>100124-AUZ</t>
  </si>
  <si>
    <t>Bandit Industries</t>
  </si>
  <si>
    <t>010925-BAN</t>
  </si>
  <si>
    <t>Beonic</t>
  </si>
  <si>
    <t>022525-BEO</t>
  </si>
  <si>
    <t>Blue1 / SPATCO</t>
  </si>
  <si>
    <t>112624-CEC</t>
  </si>
  <si>
    <t>BOSS Snow Plows- Toro</t>
  </si>
  <si>
    <t>112624-TTC-1</t>
  </si>
  <si>
    <t>010825-BXG</t>
  </si>
  <si>
    <t>BrainStorm STEM Education</t>
  </si>
  <si>
    <t>010725-BRS</t>
  </si>
  <si>
    <t>Brine Technologies</t>
  </si>
  <si>
    <t>Buckled In</t>
  </si>
  <si>
    <t>Cadence Solutions</t>
  </si>
  <si>
    <t>110724-CADEN</t>
  </si>
  <si>
    <t>Canon USA</t>
  </si>
  <si>
    <t>112124-CAN</t>
  </si>
  <si>
    <t>010725-CBS</t>
  </si>
  <si>
    <t>080824-CAR</t>
  </si>
  <si>
    <t>120324-CEI</t>
  </si>
  <si>
    <t>040924-CAT</t>
  </si>
  <si>
    <t>CompassCom</t>
  </si>
  <si>
    <t>102924-CMP</t>
  </si>
  <si>
    <t>121024-CTL</t>
  </si>
  <si>
    <t>050625-CFC</t>
  </si>
  <si>
    <t>Cub Cadet</t>
  </si>
  <si>
    <t>112624-MTD</t>
  </si>
  <si>
    <t>052725-CXT</t>
  </si>
  <si>
    <t>080824-DIN</t>
  </si>
  <si>
    <t>112624-DAC</t>
  </si>
  <si>
    <t>DeWalt</t>
  </si>
  <si>
    <t>112624-MTD-1</t>
  </si>
  <si>
    <t>032525-DMM</t>
  </si>
  <si>
    <t>081524-DVR</t>
  </si>
  <si>
    <t>081524-EJW</t>
  </si>
  <si>
    <t>ECHO Inc.</t>
  </si>
  <si>
    <t>112624-ECHO</t>
  </si>
  <si>
    <t>012825-ECO</t>
  </si>
  <si>
    <t>Embross</t>
  </si>
  <si>
    <t>022525-EBS</t>
  </si>
  <si>
    <t>032525-EGN</t>
  </si>
  <si>
    <t>050625-ETN</t>
  </si>
  <si>
    <t>121024-EVER</t>
  </si>
  <si>
    <t>102424-FOS</t>
  </si>
  <si>
    <t>FAE Inc.</t>
  </si>
  <si>
    <t>032525-FAE</t>
  </si>
  <si>
    <t>010925-FAE</t>
  </si>
  <si>
    <t>Falcon Road Maintenance Equipment</t>
  </si>
  <si>
    <t>050625-FRM</t>
  </si>
  <si>
    <t>Fecon</t>
  </si>
  <si>
    <t>010925-FECON</t>
  </si>
  <si>
    <t>First Services | First Student</t>
  </si>
  <si>
    <t>Flexco</t>
  </si>
  <si>
    <t>061323-RPP-2</t>
  </si>
  <si>
    <t>080124-FMC</t>
  </si>
  <si>
    <t>102924-FWD</t>
  </si>
  <si>
    <t>091924-GAL</t>
  </si>
  <si>
    <t>Gasboy, Veeder-Root, ANGI, Teletrac Navman &amp; Konect (Vontier Companies)</t>
  </si>
  <si>
    <t>081524-GVR</t>
  </si>
  <si>
    <t>112624-GNR</t>
  </si>
  <si>
    <t>General Motors (GM)</t>
  </si>
  <si>
    <t>080124-GNL</t>
  </si>
  <si>
    <t>102924-GEO</t>
  </si>
  <si>
    <t>GH Armor Systems</t>
  </si>
  <si>
    <t>091924-GHA</t>
  </si>
  <si>
    <t>Global Cloud Fleet</t>
  </si>
  <si>
    <t>102924-GCF</t>
  </si>
  <si>
    <t>Global Tracking/GPS Trackit</t>
  </si>
  <si>
    <t>102924-GPS</t>
  </si>
  <si>
    <t>102424-GGI</t>
  </si>
  <si>
    <t>GovDeals/Bid4Assets</t>
  </si>
  <si>
    <t>111424-GDI</t>
  </si>
  <si>
    <t>102924-GPI</t>
  </si>
  <si>
    <t>112624-ACO-1</t>
  </si>
  <si>
    <t>Great Water Tech</t>
  </si>
  <si>
    <t>091724-GRWT</t>
  </si>
  <si>
    <t>032525-GCL</t>
  </si>
  <si>
    <t>GRP Mechanical</t>
  </si>
  <si>
    <t>071624-GRP</t>
  </si>
  <si>
    <t>010725-H2I</t>
  </si>
  <si>
    <t>091924-HCM</t>
  </si>
  <si>
    <t>010825-HMC</t>
  </si>
  <si>
    <t>071624-HNY</t>
  </si>
  <si>
    <t>121024-HNY</t>
  </si>
  <si>
    <t>112124-HPC</t>
  </si>
  <si>
    <t>112624-HSQ</t>
  </si>
  <si>
    <t>Hustler Turf Equipment</t>
  </si>
  <si>
    <t>112624-HTE</t>
  </si>
  <si>
    <t>100124-IMP</t>
  </si>
  <si>
    <t>Infinite Computing Systems</t>
  </si>
  <si>
    <t>061324-ICS</t>
  </si>
  <si>
    <t>Infodev</t>
  </si>
  <si>
    <t>022525-IFD</t>
  </si>
  <si>
    <t>110724-INF</t>
  </si>
  <si>
    <t>112624-JCS</t>
  </si>
  <si>
    <t>081524-JFA</t>
  </si>
  <si>
    <t>JJ Kane Auctions</t>
  </si>
  <si>
    <t>111424-JJK</t>
  </si>
  <si>
    <t>121024-JHN</t>
  </si>
  <si>
    <t>Kaizen Laboratories</t>
  </si>
  <si>
    <t>022525-KZN</t>
  </si>
  <si>
    <t>060624-KON</t>
  </si>
  <si>
    <t>112124-KON</t>
  </si>
  <si>
    <t>Kress/Positec Commercial</t>
  </si>
  <si>
    <t>112624-POSC</t>
  </si>
  <si>
    <t>112624-KBA</t>
  </si>
  <si>
    <t>010725-LSH</t>
  </si>
  <si>
    <t>032525-LPI</t>
  </si>
  <si>
    <t>Legence Holdings</t>
  </si>
  <si>
    <t>102424-ICC</t>
  </si>
  <si>
    <t>Lexmark International</t>
  </si>
  <si>
    <t>112124-LEX</t>
  </si>
  <si>
    <t>031125-LSS</t>
  </si>
  <si>
    <t>MACQUEEN</t>
  </si>
  <si>
    <t>ManpowerGroup</t>
  </si>
  <si>
    <t>061324-MPG</t>
  </si>
  <si>
    <t>Max-R (Prestwick Group, LLC)</t>
  </si>
  <si>
    <t>120324-PSW</t>
  </si>
  <si>
    <t>102424-MCK</t>
  </si>
  <si>
    <t>Mender</t>
  </si>
  <si>
    <t>Merchants Fleet</t>
  </si>
  <si>
    <t>030122-MAG</t>
  </si>
  <si>
    <t>Montage Enterprises</t>
  </si>
  <si>
    <t>032525-MNT</t>
  </si>
  <si>
    <t>010925-MBI</t>
  </si>
  <si>
    <t>Motive Technologies</t>
  </si>
  <si>
    <t>102924-MTV</t>
  </si>
  <si>
    <t>091724-NACH</t>
  </si>
  <si>
    <t>100124-GPC</t>
  </si>
  <si>
    <t>Nasco Education</t>
  </si>
  <si>
    <t>010725-NAS</t>
  </si>
  <si>
    <t>NewGen Cleaning Services</t>
  </si>
  <si>
    <t>031125-NEWG</t>
  </si>
  <si>
    <t>112624-ODB</t>
  </si>
  <si>
    <t>100124-ORA</t>
  </si>
  <si>
    <t>012825-ORK</t>
  </si>
  <si>
    <t>Orkin Canada</t>
  </si>
  <si>
    <t>012825-ORKN</t>
  </si>
  <si>
    <t>Outlook Insight</t>
  </si>
  <si>
    <t>110724-OUTLK</t>
  </si>
  <si>
    <t>PACCAR</t>
  </si>
  <si>
    <t>080124-PCP</t>
  </si>
  <si>
    <t>010725-PHL</t>
  </si>
  <si>
    <t>050625-PBL</t>
  </si>
  <si>
    <t>Personify Health</t>
  </si>
  <si>
    <t>010825-PII</t>
  </si>
  <si>
    <t>030923-TER-1</t>
  </si>
  <si>
    <t>111424-PRC</t>
  </si>
  <si>
    <t>112624-EMB</t>
  </si>
  <si>
    <t>120324-REH</t>
  </si>
  <si>
    <t>112124-RCH</t>
  </si>
  <si>
    <t>RISO</t>
  </si>
  <si>
    <t>112124-RSO</t>
  </si>
  <si>
    <t>052725-RMT</t>
  </si>
  <si>
    <t>102424-RTH</t>
  </si>
  <si>
    <t>102924-RTA</t>
  </si>
  <si>
    <t>102924-SAM</t>
  </si>
  <si>
    <t>112624-SCG</t>
  </si>
  <si>
    <t>Schaefer Plastics</t>
  </si>
  <si>
    <t>120324-SFR</t>
  </si>
  <si>
    <t>121024-SCS</t>
  </si>
  <si>
    <t>Sharp</t>
  </si>
  <si>
    <t>112124-SEC</t>
  </si>
  <si>
    <t>Sherwin Industries</t>
  </si>
  <si>
    <t>110724-SIA</t>
  </si>
  <si>
    <t>080824-SIE</t>
  </si>
  <si>
    <t>071624-SIE</t>
  </si>
  <si>
    <t>121024-SIE</t>
  </si>
  <si>
    <t>110724-SLALM</t>
  </si>
  <si>
    <t>010725-SFK</t>
  </si>
  <si>
    <t>010725-STM</t>
  </si>
  <si>
    <t>010725-STN</t>
  </si>
  <si>
    <t>Stepp Manufacturing Company, Inc.</t>
  </si>
  <si>
    <t>050625-SMC</t>
  </si>
  <si>
    <t>STIHL</t>
  </si>
  <si>
    <t>112624-STIHL</t>
  </si>
  <si>
    <t>040924-SNB</t>
  </si>
  <si>
    <t>Syntech / FuelMaster</t>
  </si>
  <si>
    <t>081524-SYS</t>
  </si>
  <si>
    <t>TELUS Communications / Skyhawk Telematics</t>
  </si>
  <si>
    <t>102924-SKY</t>
  </si>
  <si>
    <t>Teq</t>
  </si>
  <si>
    <t>010725-TEQ</t>
  </si>
  <si>
    <t>102424-TRC</t>
  </si>
  <si>
    <t>Tessera</t>
  </si>
  <si>
    <t>031125-SKOO</t>
  </si>
  <si>
    <t>Tetra Tech</t>
  </si>
  <si>
    <t>102424-TTT</t>
  </si>
  <si>
    <t>The ActOne Group</t>
  </si>
  <si>
    <t>061324-TAO</t>
  </si>
  <si>
    <t>The Pittsburgh Paints Company</t>
  </si>
  <si>
    <t>112624-TTC</t>
  </si>
  <si>
    <t>112124-TOS</t>
  </si>
  <si>
    <t>120324-TOT</t>
  </si>
  <si>
    <t>Tradesmen International</t>
  </si>
  <si>
    <t>031125-TRSM</t>
  </si>
  <si>
    <t>TrafFix Devices</t>
  </si>
  <si>
    <t>042225-TFX</t>
  </si>
  <si>
    <t>010925-TRK</t>
  </si>
  <si>
    <t>060624-TTI</t>
  </si>
  <si>
    <t>Urban Solar</t>
  </si>
  <si>
    <t>022525-URS</t>
  </si>
  <si>
    <t>USCellular / USCC Services</t>
  </si>
  <si>
    <t>102924-USC</t>
  </si>
  <si>
    <t>Valvoline Instant Oil Change</t>
  </si>
  <si>
    <t>112124-VCO</t>
  </si>
  <si>
    <t>Vemoco</t>
  </si>
  <si>
    <t>102924-VEM</t>
  </si>
  <si>
    <t>112624-TTC-2</t>
  </si>
  <si>
    <t>102924-NWF</t>
  </si>
  <si>
    <t>010925-VRM</t>
  </si>
  <si>
    <t>VIDIZMO</t>
  </si>
  <si>
    <t>110724-VIDIZ</t>
  </si>
  <si>
    <t>Walker Manufacturing</t>
  </si>
  <si>
    <t>112624-WKR</t>
  </si>
  <si>
    <t>010825-WQI</t>
  </si>
  <si>
    <t>WHA Insurance Agency</t>
  </si>
  <si>
    <t>012125-WHA</t>
  </si>
  <si>
    <t>110724-WWTEC</t>
  </si>
  <si>
    <t>Wright Mfg.</t>
  </si>
  <si>
    <t>112624-WRT</t>
  </si>
  <si>
    <t>112124-XOX</t>
  </si>
  <si>
    <t>Xovis</t>
  </si>
  <si>
    <t>022525-XOV</t>
  </si>
  <si>
    <t>Xylem Vue</t>
  </si>
  <si>
    <t>091724-XYLE</t>
  </si>
  <si>
    <t>ZenduiT</t>
  </si>
  <si>
    <t>102924-ZEN</t>
  </si>
  <si>
    <t>102924-ZSI</t>
  </si>
  <si>
    <t>07/13/2027</t>
  </si>
  <si>
    <t>R240111</t>
  </si>
  <si>
    <t>09/17/2025</t>
  </si>
  <si>
    <t>HVAC and Building Control Systems, Equipment, Installation, and Related Products and Services</t>
  </si>
  <si>
    <t>159053</t>
  </si>
  <si>
    <t>DLT Solutions</t>
  </si>
  <si>
    <t>2020000604</t>
  </si>
  <si>
    <t>04/01/2027</t>
  </si>
  <si>
    <t>11/09/2027</t>
  </si>
  <si>
    <t>04/22/2029</t>
  </si>
  <si>
    <t>04/14/2027</t>
  </si>
  <si>
    <t>Rentokil</t>
  </si>
  <si>
    <t>Propio</t>
  </si>
  <si>
    <t>02/01/2027</t>
  </si>
  <si>
    <t>05/14/2026</t>
  </si>
  <si>
    <t>ACCO Engineered Systems</t>
  </si>
  <si>
    <t>Aon Cyber Solutions</t>
  </si>
  <si>
    <t>Sentinel Supply</t>
  </si>
  <si>
    <t>02-1445</t>
  </si>
  <si>
    <t>06/14/2026</t>
  </si>
  <si>
    <t>Accenture</t>
  </si>
  <si>
    <t>152615</t>
  </si>
  <si>
    <t>Accurate</t>
  </si>
  <si>
    <t>158071</t>
  </si>
  <si>
    <t>Auctioneer Services and Related Products and Services</t>
  </si>
  <si>
    <t>R240602</t>
  </si>
  <si>
    <t>R240601</t>
  </si>
  <si>
    <t>R240603</t>
  </si>
  <si>
    <t>Purple Wave</t>
  </si>
  <si>
    <t>R240604</t>
  </si>
  <si>
    <t>159051</t>
  </si>
  <si>
    <t>159052</t>
  </si>
  <si>
    <t>R240119</t>
  </si>
  <si>
    <t>R240101</t>
  </si>
  <si>
    <t>R240114</t>
  </si>
  <si>
    <t>R240113</t>
  </si>
  <si>
    <t>R240103</t>
  </si>
  <si>
    <t>R240104</t>
  </si>
  <si>
    <t>R240102</t>
  </si>
  <si>
    <t>Ambassador Program and Related Products and Services</t>
  </si>
  <si>
    <t>159074</t>
  </si>
  <si>
    <t>Block by Block</t>
  </si>
  <si>
    <t>159076</t>
  </si>
  <si>
    <t>R240309</t>
  </si>
  <si>
    <t>Ardham Technologies</t>
  </si>
  <si>
    <t>R240302</t>
  </si>
  <si>
    <t>R240303</t>
  </si>
  <si>
    <t>R240304</t>
  </si>
  <si>
    <t>R240305</t>
  </si>
  <si>
    <t>Hyland Software, Inc.</t>
  </si>
  <si>
    <t>R240307</t>
  </si>
  <si>
    <t>Hypersign</t>
  </si>
  <si>
    <t>R240308</t>
  </si>
  <si>
    <t>R240106</t>
  </si>
  <si>
    <t>R240117</t>
  </si>
  <si>
    <t>R240107</t>
  </si>
  <si>
    <t>R240118</t>
  </si>
  <si>
    <t>R240202</t>
  </si>
  <si>
    <t>159072</t>
  </si>
  <si>
    <t>01/05/2028</t>
  </si>
  <si>
    <t>R240110</t>
  </si>
  <si>
    <t>R240109</t>
  </si>
  <si>
    <t>R240112</t>
  </si>
  <si>
    <t>HVAC Solutions, Related Products and Services</t>
  </si>
  <si>
    <t>R240901</t>
  </si>
  <si>
    <t>R240903</t>
  </si>
  <si>
    <t>Parts Town</t>
  </si>
  <si>
    <t>R240902</t>
  </si>
  <si>
    <t>R240201</t>
  </si>
  <si>
    <t>R240116</t>
  </si>
  <si>
    <t>Chemistry, Biology, Physics, and Anatomy Instructional Supplies (Supplemental)</t>
  </si>
  <si>
    <t>R241001</t>
  </si>
  <si>
    <t>R241002</t>
  </si>
  <si>
    <t>R240301</t>
  </si>
  <si>
    <t>R240108</t>
  </si>
  <si>
    <t>IronBrick Associates</t>
  </si>
  <si>
    <t>Cloud Solutions for HR, Finance and Planning</t>
  </si>
  <si>
    <t>159124</t>
  </si>
  <si>
    <t>R240306</t>
  </si>
  <si>
    <t>Digital Workspace Solutions</t>
  </si>
  <si>
    <t>R241203</t>
  </si>
  <si>
    <t>R241204</t>
  </si>
  <si>
    <t>R241202</t>
  </si>
  <si>
    <t>R241205</t>
  </si>
  <si>
    <t>Weapons and Threat Detection Equipment, Services, and Other Solutions</t>
  </si>
  <si>
    <t>R250205</t>
  </si>
  <si>
    <t>Flock Safety</t>
  </si>
  <si>
    <t>R250203</t>
  </si>
  <si>
    <t>Verkada</t>
  </si>
  <si>
    <t>R250206</t>
  </si>
  <si>
    <t>R250202</t>
  </si>
  <si>
    <t>R241607</t>
  </si>
  <si>
    <t>R241602</t>
  </si>
  <si>
    <t>R241605</t>
  </si>
  <si>
    <t>R241604</t>
  </si>
  <si>
    <t>R241603</t>
  </si>
  <si>
    <t>Oracle</t>
  </si>
  <si>
    <t>R240203</t>
  </si>
  <si>
    <t>Dex Imaging</t>
  </si>
  <si>
    <t>R241201</t>
  </si>
  <si>
    <t>Dayforce</t>
  </si>
  <si>
    <t>159162</t>
  </si>
  <si>
    <t>Athena</t>
  </si>
  <si>
    <t>R250201</t>
  </si>
  <si>
    <t>Genetec</t>
  </si>
  <si>
    <t>R250204</t>
  </si>
  <si>
    <t>R241608</t>
  </si>
  <si>
    <t>R241601</t>
  </si>
  <si>
    <t>Preferred Facilities Group</t>
  </si>
  <si>
    <t>R241606</t>
  </si>
  <si>
    <t>Hertz</t>
  </si>
  <si>
    <t>Car Rental and Carshare (UC-Wide)</t>
  </si>
  <si>
    <t>2025004487</t>
  </si>
  <si>
    <t>03/31/2030</t>
  </si>
  <si>
    <t>Inmate and Detention Supplies and Solutions</t>
  </si>
  <si>
    <t>Keefe Supply Company</t>
  </si>
  <si>
    <t>WA000046788</t>
  </si>
  <si>
    <t>Daniels Sharpsmart</t>
  </si>
  <si>
    <t>2023.003936</t>
  </si>
  <si>
    <t>K16 Solutions</t>
  </si>
  <si>
    <t>Data Integration Exchange</t>
  </si>
  <si>
    <t>2025004518</t>
  </si>
  <si>
    <t>04/06/2030</t>
  </si>
  <si>
    <t>Victory Supply</t>
  </si>
  <si>
    <t>WA00046785</t>
  </si>
  <si>
    <t>05/05/2030</t>
  </si>
  <si>
    <t>LS4680</t>
  </si>
  <si>
    <t>Compunnel</t>
  </si>
  <si>
    <t>2025004532</t>
  </si>
  <si>
    <t>04/13/2030</t>
  </si>
  <si>
    <t>R250101</t>
  </si>
  <si>
    <t>R250102</t>
  </si>
  <si>
    <t>R250103</t>
  </si>
  <si>
    <t>R250104</t>
  </si>
  <si>
    <t>R250105</t>
  </si>
  <si>
    <t>Cleaning Supplies, Equipment, and Custodial Related Products, Services, and Solutions</t>
  </si>
  <si>
    <t>25-JH-011</t>
  </si>
  <si>
    <t>R241502</t>
  </si>
  <si>
    <t>R241501</t>
  </si>
  <si>
    <t>Consolidated Communications</t>
  </si>
  <si>
    <t>Telecommunications - Wireline, Wireless, IoT, Unified Communications &amp; Data Communications</t>
  </si>
  <si>
    <t>R241101</t>
  </si>
  <si>
    <t>R241103</t>
  </si>
  <si>
    <t>R241104</t>
  </si>
  <si>
    <t>Mac Business Solutions</t>
  </si>
  <si>
    <t>Apple Computer Products and Services</t>
  </si>
  <si>
    <t>R241702</t>
  </si>
  <si>
    <t>Motor and Aviation Fuels, Bulk Fuels, and Related Products and Services</t>
  </si>
  <si>
    <t>159331</t>
  </si>
  <si>
    <t>159332</t>
  </si>
  <si>
    <t>3 Phase Elevator</t>
  </si>
  <si>
    <t>Elevator, Escalator, and Lift Industry Equipment and Related Products and Services</t>
  </si>
  <si>
    <t>R250701</t>
  </si>
  <si>
    <t>R250702</t>
  </si>
  <si>
    <t>R250703</t>
  </si>
  <si>
    <t>R250704</t>
  </si>
  <si>
    <t>Risk/Insurance Management Solutions</t>
  </si>
  <si>
    <t>159337</t>
  </si>
  <si>
    <t>06/15/2028</t>
  </si>
  <si>
    <t>159338</t>
  </si>
  <si>
    <t>250048-01</t>
  </si>
  <si>
    <t>240240-01</t>
  </si>
  <si>
    <t>06/29/2028</t>
  </si>
  <si>
    <t>20-SHE-20</t>
  </si>
  <si>
    <t>CNR01388</t>
  </si>
  <si>
    <t>Lawton Commercial Services</t>
  </si>
  <si>
    <t>Fort Worth Electric, LP</t>
  </si>
  <si>
    <t>Facility Solutions Group</t>
  </si>
  <si>
    <t>CEC facilities group</t>
  </si>
  <si>
    <t>Vondrick Electric LLC (Vondrick Electric)</t>
  </si>
  <si>
    <t>Victory Lighting and Electrical Services</t>
  </si>
  <si>
    <t>Dalworth Lighting &amp; Electrical Services</t>
  </si>
  <si>
    <t>Electrical Services</t>
  </si>
  <si>
    <t>25-60-914</t>
  </si>
  <si>
    <t>2505-13</t>
  </si>
  <si>
    <t>22-136-G</t>
  </si>
  <si>
    <t>Zimmerer Kubota &amp; Equipment, Inc. (Ft Worth)</t>
  </si>
  <si>
    <t>22-136C</t>
  </si>
  <si>
    <t>Custodial, Grounds and Facility Maintenance Services</t>
  </si>
  <si>
    <t>Internal Connections (E-Rate Category 2)</t>
  </si>
  <si>
    <t>Glass Replacement &amp; Repair Services (Structure &amp; Auto)</t>
  </si>
  <si>
    <t>Safety and Security Products, Services and Systems</t>
  </si>
  <si>
    <t>Computerized Maintenance Management System</t>
  </si>
  <si>
    <t>Scoreboards, Signs and Related Products</t>
  </si>
  <si>
    <t>Baker Tilly Advisory Group LP</t>
  </si>
  <si>
    <t>Executive Coaching and Team Facilitation Services</t>
  </si>
  <si>
    <t>Tutoring, Mentoring and Teaching Services</t>
  </si>
  <si>
    <t>Cook's Direct Inc.</t>
  </si>
  <si>
    <t>EAPC Architects Engineers</t>
  </si>
  <si>
    <t>FlowPath Corporation, Inc.</t>
  </si>
  <si>
    <t>GrantSmiths</t>
  </si>
  <si>
    <t>Guitar Center DBA Music &amp; Arts</t>
  </si>
  <si>
    <t>Band and Music Instruments, Supplies, Sheet Music and Services</t>
  </si>
  <si>
    <t>Guitar Center Stores</t>
  </si>
  <si>
    <t>Human Capital Management &amp; Financial Data Reporting Applications</t>
  </si>
  <si>
    <t>HES Facilities Management</t>
  </si>
  <si>
    <t>Houghton Horns LLC</t>
  </si>
  <si>
    <t>iGrad</t>
  </si>
  <si>
    <t>Student Financial Educational Programs</t>
  </si>
  <si>
    <t>Innovative Funding Partners</t>
  </si>
  <si>
    <t>Intermountain Lock and Security Supply dba IML Security Supply</t>
  </si>
  <si>
    <t>JS Waltz Construction dba Waltz</t>
  </si>
  <si>
    <t>MasterCorp Commercial Services</t>
  </si>
  <si>
    <t>McLemore Building Maintenance Inc.</t>
  </si>
  <si>
    <t>MERP Systems, Inc.</t>
  </si>
  <si>
    <t>Monad Solutions, Inc.</t>
  </si>
  <si>
    <t>NAVIGATE Building Solutions LLC</t>
  </si>
  <si>
    <t>Nextgen People</t>
  </si>
  <si>
    <t>One on One Learning Corp</t>
  </si>
  <si>
    <t>Polyloom Corporation of America dba TenCate Grass N.A.</t>
  </si>
  <si>
    <t>Sealant, Caulking, Waterproofing &amp; Other Related Services</t>
  </si>
  <si>
    <t>Red Tree Consulting</t>
  </si>
  <si>
    <t>Ron Turley Associates, Inc.</t>
  </si>
  <si>
    <t>Smart Care Equipment Solutions</t>
  </si>
  <si>
    <t>Southwest Integrated Solutions</t>
  </si>
  <si>
    <t>SSC Services for Education</t>
  </si>
  <si>
    <t>Students of Wealth dba Goalsetter</t>
  </si>
  <si>
    <t>Sweetwater Sound, LLC</t>
  </si>
  <si>
    <t>Tech24</t>
  </si>
  <si>
    <t>The United Group</t>
  </si>
  <si>
    <t>Varitec Controls and Service Solutions</t>
  </si>
  <si>
    <t>Vidl Solutions Inc. dba Vidl Work</t>
  </si>
  <si>
    <t>Wekeza Holdings, Inc.</t>
  </si>
  <si>
    <t>22-13DP-01</t>
  </si>
  <si>
    <t>25-10PV-01</t>
  </si>
  <si>
    <t>25-09PV-01</t>
  </si>
  <si>
    <t>25-07P-01</t>
  </si>
  <si>
    <t>22-13DP-02</t>
  </si>
  <si>
    <t>25-11P-01</t>
  </si>
  <si>
    <t>25-14P-01</t>
  </si>
  <si>
    <t>25-07P-04</t>
  </si>
  <si>
    <t>25-11P-02</t>
  </si>
  <si>
    <t>25-15PV-01</t>
  </si>
  <si>
    <t>25-07P-06</t>
  </si>
  <si>
    <t>25-07P-07</t>
  </si>
  <si>
    <t>25-10PV-02</t>
  </si>
  <si>
    <t>25-07P-09</t>
  </si>
  <si>
    <t>25-07P-10</t>
  </si>
  <si>
    <t>25-07P-11</t>
  </si>
  <si>
    <t>25-09PV-02</t>
  </si>
  <si>
    <t>24-11DV-02</t>
  </si>
  <si>
    <t>25-09PV-03</t>
  </si>
  <si>
    <t>25-11P-03</t>
  </si>
  <si>
    <t>25-15PV-02</t>
  </si>
  <si>
    <t>25-05P-02</t>
  </si>
  <si>
    <t>24-01DV-04</t>
  </si>
  <si>
    <t>25-07P-13</t>
  </si>
  <si>
    <t>25-15PV-03</t>
  </si>
  <si>
    <t>25-06PV-01</t>
  </si>
  <si>
    <t>25-11P-04</t>
  </si>
  <si>
    <t>25-11P-05</t>
  </si>
  <si>
    <t>24-12P-04</t>
  </si>
  <si>
    <t>25-11P-06</t>
  </si>
  <si>
    <t>25-09PV-04</t>
  </si>
  <si>
    <t>25-14P-02</t>
  </si>
  <si>
    <t>24-14DV-01</t>
  </si>
  <si>
    <t>24-14DV-02</t>
  </si>
  <si>
    <t>25-10PV-03</t>
  </si>
  <si>
    <t>24-14DV-03</t>
  </si>
  <si>
    <t>25-12P-01</t>
  </si>
  <si>
    <t>25-14P-04</t>
  </si>
  <si>
    <t>25-08PV-04</t>
  </si>
  <si>
    <t>25-07P-19</t>
  </si>
  <si>
    <t>24-12P-12</t>
  </si>
  <si>
    <t>25-06PV-03</t>
  </si>
  <si>
    <t>25-15PV-04</t>
  </si>
  <si>
    <t>25-15PV-05</t>
  </si>
  <si>
    <t>24-14DV-05</t>
  </si>
  <si>
    <t>25-07P-20</t>
  </si>
  <si>
    <t>25-09PV-05</t>
  </si>
  <si>
    <t>25-10PV-04</t>
  </si>
  <si>
    <t>25-10PV-05</t>
  </si>
  <si>
    <t>24-09P-02</t>
  </si>
  <si>
    <t>24-09P-03</t>
  </si>
  <si>
    <t>24-14DV-06</t>
  </si>
  <si>
    <t>24-09P-04</t>
  </si>
  <si>
    <t>25-15PV-06</t>
  </si>
  <si>
    <t>25-15PV-07</t>
  </si>
  <si>
    <t>24-12P-07</t>
  </si>
  <si>
    <t>25-15PV-08</t>
  </si>
  <si>
    <t>24-09P-05</t>
  </si>
  <si>
    <t>25-05P-03</t>
  </si>
  <si>
    <t>25-08PV-06</t>
  </si>
  <si>
    <t>25-07P-22</t>
  </si>
  <si>
    <t>25-01PV-01</t>
  </si>
  <si>
    <t>24-10P-04</t>
  </si>
  <si>
    <t>25-07P-23</t>
  </si>
  <si>
    <t>25-09PV-06</t>
  </si>
  <si>
    <t>25-06PV-04</t>
  </si>
  <si>
    <t>25-07P-24</t>
  </si>
  <si>
    <t>25-03NAU-01</t>
  </si>
  <si>
    <t>25-14P-05</t>
  </si>
  <si>
    <t>25-15PV-09</t>
  </si>
  <si>
    <t>24-11DV-04</t>
  </si>
  <si>
    <t>25-07P-25</t>
  </si>
  <si>
    <t>24-12P-08</t>
  </si>
  <si>
    <t>25-10PV-06</t>
  </si>
  <si>
    <t>25-11P-07</t>
  </si>
  <si>
    <t>25-07P-27</t>
  </si>
  <si>
    <t>25-07P-26</t>
  </si>
  <si>
    <t>25-01PV-03</t>
  </si>
  <si>
    <t>25-09PV-07</t>
  </si>
  <si>
    <t>25-14P-06</t>
  </si>
  <si>
    <t>24-12P-10</t>
  </si>
  <si>
    <t>24-11DV-05</t>
  </si>
  <si>
    <t>25-09PV-08</t>
  </si>
  <si>
    <t>25-07P-28</t>
  </si>
  <si>
    <t>25-10PV-07</t>
  </si>
  <si>
    <t>24-14DV-08</t>
  </si>
  <si>
    <t>24-10P-05</t>
  </si>
  <si>
    <t>25-12P-02</t>
  </si>
  <si>
    <t>25-07P-29</t>
  </si>
  <si>
    <t>24-14DV-09</t>
  </si>
  <si>
    <t>24-11DV-07</t>
  </si>
  <si>
    <t>25-14P-07</t>
  </si>
  <si>
    <t>25-14P-03</t>
  </si>
  <si>
    <t>24-11DV-08</t>
  </si>
  <si>
    <t>25-15PV-11</t>
  </si>
  <si>
    <t>25-11P-08</t>
  </si>
  <si>
    <t>25-02PV-08</t>
  </si>
  <si>
    <t>25-10PV-08</t>
  </si>
  <si>
    <t>25-02PV-09</t>
  </si>
  <si>
    <t>25-09PV-09</t>
  </si>
  <si>
    <t>22-13DP-06</t>
  </si>
  <si>
    <t>25-02PV-10</t>
  </si>
  <si>
    <t>25-11P-09</t>
  </si>
  <si>
    <t>25-15PV-12</t>
  </si>
  <si>
    <t>25-09PV-10</t>
  </si>
  <si>
    <t>25-12P-03</t>
  </si>
  <si>
    <t>24-14DV-10</t>
  </si>
  <si>
    <t>22-13DP-07</t>
  </si>
  <si>
    <t>25-14P-08</t>
  </si>
  <si>
    <t>25-10PV-09</t>
  </si>
  <si>
    <t>22nd Century Technologies Inc.</t>
  </si>
  <si>
    <t>25/032SG-01</t>
  </si>
  <si>
    <t>25/018MF-01</t>
  </si>
  <si>
    <t>25/032SG-02</t>
  </si>
  <si>
    <t>A-Rocket Moving &amp; Storage, Inc.</t>
  </si>
  <si>
    <t>25/017TC-02</t>
  </si>
  <si>
    <t>25/032SG-03</t>
  </si>
  <si>
    <t xml:space="preserve">ACCO Brands USA </t>
  </si>
  <si>
    <t>25/018MF-02</t>
  </si>
  <si>
    <t>22/027MR-01</t>
  </si>
  <si>
    <t>25/018MF-03</t>
  </si>
  <si>
    <t>Advanced Digital Solutions LLC</t>
  </si>
  <si>
    <t>25/018MF-04</t>
  </si>
  <si>
    <t>25/018MF-05</t>
  </si>
  <si>
    <t>25/018MF-06</t>
  </si>
  <si>
    <t>25/017TC-01</t>
  </si>
  <si>
    <t>Allied Facility Partners LLC</t>
  </si>
  <si>
    <t>25/033MR-01</t>
  </si>
  <si>
    <t>ALOIS LLC</t>
  </si>
  <si>
    <t>25/032SG-05</t>
  </si>
  <si>
    <t xml:space="preserve">Alpha Foods Co. </t>
  </si>
  <si>
    <t>24/022AK-02</t>
  </si>
  <si>
    <t>24/050MR-03</t>
  </si>
  <si>
    <t>American Technology Consulting, LLC</t>
  </si>
  <si>
    <t>25/018MF-07</t>
  </si>
  <si>
    <t>25/032SG-06</t>
  </si>
  <si>
    <t>25/033MR-02</t>
  </si>
  <si>
    <t>Argio Roofing &amp; Construction</t>
  </si>
  <si>
    <t>23/041MR-02</t>
  </si>
  <si>
    <t>Armstrong Repair Center, Inc.</t>
  </si>
  <si>
    <t>22/037TP-01</t>
  </si>
  <si>
    <t xml:space="preserve">Asian Food Solutions </t>
  </si>
  <si>
    <t>24/022AK-03</t>
  </si>
  <si>
    <t>Authorium, Inc.</t>
  </si>
  <si>
    <t>25/039MF-01</t>
  </si>
  <si>
    <t>Automated Logic Contracting Services, Inc.</t>
  </si>
  <si>
    <t>Building Controls (JOC-IDIQ)</t>
  </si>
  <si>
    <t>24/047TC-05</t>
  </si>
  <si>
    <t>Bake Crafters Food Company</t>
  </si>
  <si>
    <t>24/022AK-04</t>
  </si>
  <si>
    <t>Basic American Foods</t>
  </si>
  <si>
    <t>24/022AK-05</t>
  </si>
  <si>
    <t>25/033MR-03</t>
  </si>
  <si>
    <t>BE Staffing Solutions</t>
  </si>
  <si>
    <t>25/032SG-07</t>
  </si>
  <si>
    <t>24/047TC-08</t>
  </si>
  <si>
    <t>25/033MR-04</t>
  </si>
  <si>
    <t>Biddingo</t>
  </si>
  <si>
    <t>25/039MF-02</t>
  </si>
  <si>
    <t>25/033MR-06</t>
  </si>
  <si>
    <t>Blue Triton Brands, Inc.</t>
  </si>
  <si>
    <t>Bottled Drinking Water, Coolers and Other Beverage Related Products</t>
  </si>
  <si>
    <t>25/020AK-01</t>
  </si>
  <si>
    <t>BMS HOLDINGS III CORP, dba BMS CAT, LLC</t>
  </si>
  <si>
    <t>25/033MR-05</t>
  </si>
  <si>
    <t>Bongards' Creameries</t>
  </si>
  <si>
    <t>24/022AK-06</t>
  </si>
  <si>
    <t>Brookwood Farms Inc</t>
  </si>
  <si>
    <t>24/022AK-07</t>
  </si>
  <si>
    <t xml:space="preserve">Brothers Food Service </t>
  </si>
  <si>
    <t>23/030TP-01</t>
  </si>
  <si>
    <t>25/033MR-07</t>
  </si>
  <si>
    <t>25/032SG-08</t>
  </si>
  <si>
    <t>Butterball</t>
  </si>
  <si>
    <t>24/022AK-09</t>
  </si>
  <si>
    <t>25/032SG-09</t>
  </si>
  <si>
    <t>25/018MF-10</t>
  </si>
  <si>
    <t>Cargill Kitchen Solutions</t>
  </si>
  <si>
    <t>24/022AK-10</t>
  </si>
  <si>
    <t>CCS Global Tech</t>
  </si>
  <si>
    <t>25/018MF-11</t>
  </si>
  <si>
    <t>CDW Government</t>
  </si>
  <si>
    <t>25/018MF-12</t>
  </si>
  <si>
    <t>25/018MF-13</t>
  </si>
  <si>
    <t>Challenge Office Products</t>
  </si>
  <si>
    <t>25/018MF-14</t>
  </si>
  <si>
    <t>Retail Energy Purchase</t>
  </si>
  <si>
    <t>Chromebookparts.com</t>
  </si>
  <si>
    <t>25/018MF-48</t>
  </si>
  <si>
    <t>Clearbrook Farms</t>
  </si>
  <si>
    <t>25/023TP-01</t>
  </si>
  <si>
    <t>Clever Inc.</t>
  </si>
  <si>
    <t>25/018MF-16</t>
  </si>
  <si>
    <t>Cogent Infotech Corporation</t>
  </si>
  <si>
    <t>25/032SG-11</t>
  </si>
  <si>
    <t>24/023TC-06</t>
  </si>
  <si>
    <t>Compunnel, Inc.</t>
  </si>
  <si>
    <t>25/032SG-12</t>
  </si>
  <si>
    <t>24/022AK-13</t>
  </si>
  <si>
    <t>CornerStone Staffing</t>
  </si>
  <si>
    <t>25/032SG-13</t>
  </si>
  <si>
    <t>CPS HR Consulting</t>
  </si>
  <si>
    <t>25/032SG-14</t>
  </si>
  <si>
    <t>Critical Infrastructure Solutions (CIS) LLC</t>
  </si>
  <si>
    <t>25/018MF-18</t>
  </si>
  <si>
    <t>Cross Country Healthcare Staffing Services</t>
  </si>
  <si>
    <t>25/032SG-15</t>
  </si>
  <si>
    <t>Crowned Eagle Construction</t>
  </si>
  <si>
    <t>25/033MR-08</t>
  </si>
  <si>
    <t>23/041MR-05</t>
  </si>
  <si>
    <t>Cy-Fair Tire (FKA Goolsbee Tire Service Inc)</t>
  </si>
  <si>
    <t>Fleet Leasing and Management</t>
  </si>
  <si>
    <t>24/005MR-01</t>
  </si>
  <si>
    <t>Deirdre Orr Consulting, LLC.</t>
  </si>
  <si>
    <t>25/032SG-16</t>
  </si>
  <si>
    <t>Del Monte Foods, Inc.</t>
  </si>
  <si>
    <t>24/022AK-14</t>
  </si>
  <si>
    <t>24/050MR-04</t>
  </si>
  <si>
    <t>Digi Security Systems, LLC</t>
  </si>
  <si>
    <t>25/018MF-19</t>
  </si>
  <si>
    <t>25/033MR-09</t>
  </si>
  <si>
    <t>25/018MF-20</t>
  </si>
  <si>
    <t xml:space="preserve">Don Lee Farms </t>
  </si>
  <si>
    <t>24/022AK-15</t>
  </si>
  <si>
    <t>Dunhill Development and Construction</t>
  </si>
  <si>
    <t>25/033MR-10</t>
  </si>
  <si>
    <t>25/033MR-11</t>
  </si>
  <si>
    <t>E-Solutions</t>
  </si>
  <si>
    <t>25/032SG-21</t>
  </si>
  <si>
    <t>E7Strategies Inc</t>
  </si>
  <si>
    <t>25/032SG-17</t>
  </si>
  <si>
    <t>Eagle Mountain Flag and Flagpole</t>
  </si>
  <si>
    <t>24/023TC-09</t>
  </si>
  <si>
    <t>25/017TC-03</t>
  </si>
  <si>
    <t>EcoXstream, LLC</t>
  </si>
  <si>
    <t>25/033MR-12</t>
  </si>
  <si>
    <t>Elegant Enterprise-Wide Solutions, Inc.</t>
  </si>
  <si>
    <t>25/032SG-18</t>
  </si>
  <si>
    <t>Elite Solution LLC</t>
  </si>
  <si>
    <t>25/032SG-19</t>
  </si>
  <si>
    <t>25/033MR-13</t>
  </si>
  <si>
    <t>eNcloud Services LLC</t>
  </si>
  <si>
    <t>25/032SG-20</t>
  </si>
  <si>
    <t>25/033MR-14</t>
  </si>
  <si>
    <t>Euna Solutions, Inc.</t>
  </si>
  <si>
    <t>25/039MF-04</t>
  </si>
  <si>
    <t>Evolve Holdings Inc</t>
  </si>
  <si>
    <t>25/018MF-22</t>
  </si>
  <si>
    <t>25/033MR-15</t>
  </si>
  <si>
    <t>25/033MR-16</t>
  </si>
  <si>
    <t>25/033MR-17</t>
  </si>
  <si>
    <t>25/033MR-18</t>
  </si>
  <si>
    <t>Ferrilli</t>
  </si>
  <si>
    <t>25/012MF-02</t>
  </si>
  <si>
    <t>25/018MF-23</t>
  </si>
  <si>
    <t>25/033MR-19</t>
  </si>
  <si>
    <t>25/033MR-20</t>
  </si>
  <si>
    <t>Food Handler Solutions</t>
  </si>
  <si>
    <t>25/018MF-24</t>
  </si>
  <si>
    <t>Foster Farms</t>
  </si>
  <si>
    <t>24/022AK-17</t>
  </si>
  <si>
    <t>25/018MF-25</t>
  </si>
  <si>
    <t>25/033MR-21</t>
  </si>
  <si>
    <t>25/033MR-22</t>
  </si>
  <si>
    <t>General Commercial Solutions, LLC</t>
  </si>
  <si>
    <t>25/033MR-23</t>
  </si>
  <si>
    <t>25/033MR-24</t>
  </si>
  <si>
    <t>25/033MR-25</t>
  </si>
  <si>
    <t>Gold Creek Foods, LLC</t>
  </si>
  <si>
    <t>24/022AK-18</t>
  </si>
  <si>
    <t>Goldkist, A Pilgrims Pride Corp</t>
  </si>
  <si>
    <t>24/022AK-33</t>
  </si>
  <si>
    <t>GovConnection, Inc.</t>
  </si>
  <si>
    <t>25/018MF-26</t>
  </si>
  <si>
    <t>Gyrus Systems</t>
  </si>
  <si>
    <t>25/018MF-27</t>
  </si>
  <si>
    <t>HiEd, Inc.</t>
  </si>
  <si>
    <t>25/018MF-29</t>
  </si>
  <si>
    <t>High Liner Foods</t>
  </si>
  <si>
    <t>24/022AK-19</t>
  </si>
  <si>
    <t>25/023TP-02</t>
  </si>
  <si>
    <t>Hireteq Solutions Inc.</t>
  </si>
  <si>
    <t>25/032SG-22</t>
  </si>
  <si>
    <t>25/032SG-23</t>
  </si>
  <si>
    <t>25/033MR-26</t>
  </si>
  <si>
    <t>Hormel Food Sales, LLC</t>
  </si>
  <si>
    <t>24/022AK-20</t>
  </si>
  <si>
    <t>Houston Communications</t>
  </si>
  <si>
    <t>25/018MF-30</t>
  </si>
  <si>
    <t>25/033MR-27</t>
  </si>
  <si>
    <t>Idahoan Foods, LLC</t>
  </si>
  <si>
    <t>24/022AK-21</t>
  </si>
  <si>
    <t>In-Telecom Consulting, LLC (fka: Lantana Communications)</t>
  </si>
  <si>
    <t>25/018MF-31</t>
  </si>
  <si>
    <t>Indi Construction Partners LLC (fka: A Status Construction LLC)</t>
  </si>
  <si>
    <t>25/033MR-28</t>
  </si>
  <si>
    <t>Infojini Inc.</t>
  </si>
  <si>
    <t>25/032SG-24</t>
  </si>
  <si>
    <t>Wireless Temperature Monitoring Systems and Other Related Products</t>
  </si>
  <si>
    <t>25/029TP-01</t>
  </si>
  <si>
    <t>InstantServe Limited Liability Company</t>
  </si>
  <si>
    <t>25/032SG-25</t>
  </si>
  <si>
    <t>25/033MR-29</t>
  </si>
  <si>
    <t>25/033MR-51</t>
  </si>
  <si>
    <t>JJ Flores Roofing</t>
  </si>
  <si>
    <t>23/041MR-07</t>
  </si>
  <si>
    <t>Jonahten, LLC</t>
  </si>
  <si>
    <t>25/018MF-32</t>
  </si>
  <si>
    <t>JonesCo General Contractors LLC</t>
  </si>
  <si>
    <t>25/033MR-30</t>
  </si>
  <si>
    <t>25/033MR-31</t>
  </si>
  <si>
    <t>24/049MR-04</t>
  </si>
  <si>
    <t>Knight Office Solutions, Inc.</t>
  </si>
  <si>
    <t>25/018MF-33</t>
  </si>
  <si>
    <t>22/038SG-17</t>
  </si>
  <si>
    <t>25/018MF-34</t>
  </si>
  <si>
    <t>25/032SG-26</t>
  </si>
  <si>
    <t>25/032SG-27</t>
  </si>
  <si>
    <t>25/033MR-32</t>
  </si>
  <si>
    <t>25/033MR-33</t>
  </si>
  <si>
    <t>Lone Star Security Shield Inc.</t>
  </si>
  <si>
    <t>25/018MF-37</t>
  </si>
  <si>
    <t>25/018MF-38</t>
  </si>
  <si>
    <t>Marathon Staffing Group, Inc.</t>
  </si>
  <si>
    <t>25/032SG-28</t>
  </si>
  <si>
    <t>METCO Engineering, Inc.</t>
  </si>
  <si>
    <t>25/033MR-34</t>
  </si>
  <si>
    <t>Millennium Project Solutions, Inc</t>
  </si>
  <si>
    <t>25/033MR-35</t>
  </si>
  <si>
    <t>Mohawk Lifts LLC</t>
  </si>
  <si>
    <t>25/021SG-02</t>
  </si>
  <si>
    <t>MSys, Inc.</t>
  </si>
  <si>
    <t>25/032SG-29</t>
  </si>
  <si>
    <t>25/033MR-36</t>
  </si>
  <si>
    <t>National Food Group, Inc</t>
  </si>
  <si>
    <t>24/022AK-30</t>
  </si>
  <si>
    <t>New Horizons (fka: United Training)</t>
  </si>
  <si>
    <t>25/018MF-39</t>
  </si>
  <si>
    <t>25/018MF-40</t>
  </si>
  <si>
    <t>25/018MF-41</t>
  </si>
  <si>
    <t>25/033MR-37</t>
  </si>
  <si>
    <t>NoodleTools, Inc.</t>
  </si>
  <si>
    <t>25/018MF-42</t>
  </si>
  <si>
    <t>NW Radio</t>
  </si>
  <si>
    <t>25/018MF-43</t>
  </si>
  <si>
    <t>NWN Corporation</t>
  </si>
  <si>
    <t>25/018MF-44</t>
  </si>
  <si>
    <t>ObjectWin Technology, Inc.</t>
  </si>
  <si>
    <t>25/032SG-30</t>
  </si>
  <si>
    <t>25/032SG-31</t>
  </si>
  <si>
    <t>Openwork, LLC</t>
  </si>
  <si>
    <t>25/032SG-32</t>
  </si>
  <si>
    <t>Panorama Education, Inc.</t>
  </si>
  <si>
    <t>25/018MF-45</t>
  </si>
  <si>
    <t>Paragon Micro, Inc.</t>
  </si>
  <si>
    <t>25/018MF-46</t>
  </si>
  <si>
    <t>Paratum Solutions, LLC</t>
  </si>
  <si>
    <t>25/018MF-47</t>
  </si>
  <si>
    <t>25/018MF-49</t>
  </si>
  <si>
    <t>PCs2U, Inc.</t>
  </si>
  <si>
    <t>25/018MF-50</t>
  </si>
  <si>
    <t>25/018MF-51</t>
  </si>
  <si>
    <t>Performance Scoring, LLC</t>
  </si>
  <si>
    <t>25/018MF-52</t>
  </si>
  <si>
    <t>Phoenix Business Consulting</t>
  </si>
  <si>
    <t>25/017TC-05</t>
  </si>
  <si>
    <t>22/038SG-28</t>
  </si>
  <si>
    <t>25/018MF-54</t>
  </si>
  <si>
    <t>25/033MR-44</t>
  </si>
  <si>
    <t>Premise One, LLC</t>
  </si>
  <si>
    <t>25/018MF-55</t>
  </si>
  <si>
    <t>25/033MR-38</t>
  </si>
  <si>
    <t>Prime Systems / Directron</t>
  </si>
  <si>
    <t>25/018MF-56</t>
  </si>
  <si>
    <t>PROLIM Global Corporation</t>
  </si>
  <si>
    <t>25/032SG-33</t>
  </si>
  <si>
    <t>25/032SG-34</t>
  </si>
  <si>
    <t>Protouch Staffing</t>
  </si>
  <si>
    <t>25/032SG-35</t>
  </si>
  <si>
    <t>PS Lightwave LLC</t>
  </si>
  <si>
    <t>25/018MF-57</t>
  </si>
  <si>
    <t>25/018MF-58</t>
  </si>
  <si>
    <t>25/033MR-39</t>
  </si>
  <si>
    <t>Quasar Data Center, Ltd.</t>
  </si>
  <si>
    <t>25/018MF-59</t>
  </si>
  <si>
    <t>R3 Collaboratives Inc</t>
  </si>
  <si>
    <t>25/018MF-60</t>
  </si>
  <si>
    <t>RADgov, Inc.</t>
  </si>
  <si>
    <t>25/032SG-36</t>
  </si>
  <si>
    <t>23/041MR-09</t>
  </si>
  <si>
    <t>Raindrop Systems, Inc.</t>
  </si>
  <si>
    <t>25/039MF-05</t>
  </si>
  <si>
    <t>Rang Technologies Inc.</t>
  </si>
  <si>
    <t>25/032SG-37</t>
  </si>
  <si>
    <t>Redline Builders LLC</t>
  </si>
  <si>
    <t>25/033MR-41</t>
  </si>
  <si>
    <t>Reliant Business Products</t>
  </si>
  <si>
    <t>25/018MF-61</t>
  </si>
  <si>
    <t>Revolution Data Systems, LLC</t>
  </si>
  <si>
    <t>25/018MF-62</t>
  </si>
  <si>
    <t>25/033MR-42</t>
  </si>
  <si>
    <t>25/017TC-07</t>
  </si>
  <si>
    <t>25/032SG-38</t>
  </si>
  <si>
    <t>School Nurse Supply, Inc</t>
  </si>
  <si>
    <t>23/026KN-04</t>
  </si>
  <si>
    <t>24/018MR-18</t>
  </si>
  <si>
    <t>25/033MR-43</t>
  </si>
  <si>
    <t>Shipcom Federal Solutions, LLC</t>
  </si>
  <si>
    <t>25/029TP-02</t>
  </si>
  <si>
    <t>Shoes for Crews, LLC</t>
  </si>
  <si>
    <t>24/044TP-01</t>
  </si>
  <si>
    <t>25/033MR-45</t>
  </si>
  <si>
    <t>25/018MF-63</t>
  </si>
  <si>
    <t>SKO Elite</t>
  </si>
  <si>
    <t>25/033MR-46</t>
  </si>
  <si>
    <t>SmartSense by Digi</t>
  </si>
  <si>
    <t>25/029TP-03</t>
  </si>
  <si>
    <t>25/033MR-47</t>
  </si>
  <si>
    <t>25/033MR-48</t>
  </si>
  <si>
    <t>Sphere Superior Services LLC</t>
  </si>
  <si>
    <t>25/033MR-49</t>
  </si>
  <si>
    <t>25/033MR-50</t>
  </si>
  <si>
    <t>25/033MR-52</t>
  </si>
  <si>
    <t>Suddath Workplace Solutions</t>
  </si>
  <si>
    <t>25/033MR-53</t>
  </si>
  <si>
    <t>Swan Solutions, LLC</t>
  </si>
  <si>
    <t>25/018MF-64</t>
  </si>
  <si>
    <t>Swing Education, Inc.</t>
  </si>
  <si>
    <t>25/032SG-39</t>
  </si>
  <si>
    <t>Synergy Staffing Inc</t>
  </si>
  <si>
    <t>25/032SG-40</t>
  </si>
  <si>
    <t>Sysintellects LLC</t>
  </si>
  <si>
    <t>25/039MF-07</t>
  </si>
  <si>
    <t>Talosys Inc.</t>
  </si>
  <si>
    <t>25/029TP-04</t>
  </si>
  <si>
    <t>TapeWorks Texas, Inc.</t>
  </si>
  <si>
    <t>25/018MF-72</t>
  </si>
  <si>
    <t>Tech Fest Live</t>
  </si>
  <si>
    <t>25/018MF-65</t>
  </si>
  <si>
    <t>25/018MF-66</t>
  </si>
  <si>
    <t>Tekvisions, Inc.</t>
  </si>
  <si>
    <t>23/004LS-11</t>
  </si>
  <si>
    <t>Telephonics Unlimited, Inc.</t>
  </si>
  <si>
    <t>25/018MF-67</t>
  </si>
  <si>
    <t>25/018MF-68</t>
  </si>
  <si>
    <t>25/033MR-55</t>
  </si>
  <si>
    <t>25/018MF-69</t>
  </si>
  <si>
    <t>The Masters Distribution Systems Company, Inc.</t>
  </si>
  <si>
    <t>25/020AK-02</t>
  </si>
  <si>
    <t>The Reserves Network, Inc.</t>
  </si>
  <si>
    <t>25/032SG-41</t>
  </si>
  <si>
    <t>25/032SG-42</t>
  </si>
  <si>
    <t>Trace3, LLC (fka: Set Solutions)</t>
  </si>
  <si>
    <t>25/018MF-71</t>
  </si>
  <si>
    <t>Triton Design and Construction</t>
  </si>
  <si>
    <t>25/033MR-56</t>
  </si>
  <si>
    <t>Tryfacta, Inc.</t>
  </si>
  <si>
    <t>25/032SG-43</t>
  </si>
  <si>
    <t>TXU Energy Retail Company LLC</t>
  </si>
  <si>
    <t>25/038TC-02</t>
  </si>
  <si>
    <t>25/018MF-73</t>
  </si>
  <si>
    <t>Urbego, Inc.</t>
  </si>
  <si>
    <t>25/018MF-74</t>
  </si>
  <si>
    <t>Valla Construction, Inc</t>
  </si>
  <si>
    <t>25/033MR-57</t>
  </si>
  <si>
    <t>25/033MR-58</t>
  </si>
  <si>
    <t>VolunteerNow</t>
  </si>
  <si>
    <t>25/018MF-75</t>
  </si>
  <si>
    <t>23/036SG-09</t>
  </si>
  <si>
    <t>WebRevelation, Inc</t>
  </si>
  <si>
    <t>25/018MF-76</t>
  </si>
  <si>
    <t>25/033MR-59</t>
  </si>
  <si>
    <t>WeVideo, Inc.</t>
  </si>
  <si>
    <t>25/018MF-77</t>
  </si>
  <si>
    <t>Wyebot, Inc.</t>
  </si>
  <si>
    <t>25/018MF-78</t>
  </si>
  <si>
    <t>Zion Cloud Solutions LLC</t>
  </si>
  <si>
    <t>25/032SG-44</t>
  </si>
  <si>
    <t>IT managed services and staff augmentation provider</t>
  </si>
  <si>
    <t>Security, cloud, network, and data services</t>
  </si>
  <si>
    <t>AI Strategy, Implementation &amp; Support Services</t>
  </si>
  <si>
    <t>Law enforcement equipment *available only in Canada</t>
  </si>
  <si>
    <t>Full-service systems integrator</t>
  </si>
  <si>
    <t>HVAC (mechanical) systems with related products and services</t>
  </si>
  <si>
    <t>Facility assessment</t>
  </si>
  <si>
    <t>Salt and brine</t>
  </si>
  <si>
    <t>Fabric-covered buildings</t>
  </si>
  <si>
    <t>Public entity insurance solutions</t>
  </si>
  <si>
    <t>Material processing and medical laboratory equipment</t>
  </si>
  <si>
    <t>Aboveground storage tank equipment &amp; service</t>
  </si>
  <si>
    <t>Airport runway materials</t>
  </si>
  <si>
    <t>Alternative student transportation solutions</t>
  </si>
  <si>
    <t>Public sector and education administration software solutions</t>
  </si>
  <si>
    <t>Public safety training equipment</t>
  </si>
  <si>
    <t>Law enforcement equipment</t>
  </si>
  <si>
    <t>Wellness engagement program</t>
  </si>
  <si>
    <t>Advantage One Technology</t>
  </si>
  <si>
    <t>Public works route management software</t>
  </si>
  <si>
    <t>102924-ADO</t>
  </si>
  <si>
    <t>Unmanned vehicle systems</t>
  </si>
  <si>
    <t>AEV: Emergency Vehicle Excellence</t>
  </si>
  <si>
    <t>Agricultural tractors</t>
  </si>
  <si>
    <t>Fleet management and motor pool automation</t>
  </si>
  <si>
    <t>Airport runway equipment</t>
  </si>
  <si>
    <t>Road right-of-way equipment</t>
  </si>
  <si>
    <t>Road right-of-way maintenance equipment</t>
  </si>
  <si>
    <t>Body armor with related accessories, equipment, and services</t>
  </si>
  <si>
    <t>Firefighting PPE and Cleaning</t>
  </si>
  <si>
    <t>Firefighter equipment and rescue tools</t>
  </si>
  <si>
    <t>Insurance broker and consulting services</t>
  </si>
  <si>
    <t>Facility assessment and planning</t>
  </si>
  <si>
    <t>Digger derricks, bucket trucks, and utility equipment</t>
  </si>
  <si>
    <t>Energy savings performance contracts</t>
  </si>
  <si>
    <t>Healthcare and educational staffing services. Sunburst MSP services</t>
  </si>
  <si>
    <t>Trailers</t>
  </si>
  <si>
    <t>Furniture and signage</t>
  </si>
  <si>
    <t>Uniforms, tactical gear, and detention supplies</t>
  </si>
  <si>
    <t>In-vehicle HD video surveillance and tracking</t>
  </si>
  <si>
    <t>Risk management</t>
  </si>
  <si>
    <t>Facility security</t>
  </si>
  <si>
    <t>Aquatix aqua play is for everyone everywhere</t>
  </si>
  <si>
    <t>Snow removal, landscape, and grounds equipment</t>
  </si>
  <si>
    <t>Pipeline video inspection/rehabilitation equipment</t>
  </si>
  <si>
    <t>Heavy-duty vehicle maintenance equipment</t>
  </si>
  <si>
    <t>Employee financial wellness</t>
  </si>
  <si>
    <t>Fabric air structures</t>
  </si>
  <si>
    <t>AI development and custom digital solutions</t>
  </si>
  <si>
    <t>Snow and ice equipment</t>
  </si>
  <si>
    <t>Road paving and construction equipment</t>
  </si>
  <si>
    <t>Artificial turf</t>
  </si>
  <si>
    <t>Athletic surfaces</t>
  </si>
  <si>
    <t>Wireless services: public safety and education</t>
  </si>
  <si>
    <t>Ice arena and sports facility products</t>
  </si>
  <si>
    <t>Fabric structure and greenhouse manufacturer</t>
  </si>
  <si>
    <t>Forklifts</t>
  </si>
  <si>
    <t>ATS Traffic | AGS</t>
  </si>
  <si>
    <t>Safety and traffic equipment</t>
  </si>
  <si>
    <t>042225-ATST</t>
  </si>
  <si>
    <t>Synthetic turf fields</t>
  </si>
  <si>
    <t>Online surplus auction services</t>
  </si>
  <si>
    <t>Automated curb management for safer streets</t>
  </si>
  <si>
    <t>Automotive replacement parts</t>
  </si>
  <si>
    <t>Medium-duty construction equipment</t>
  </si>
  <si>
    <t>Integrated communications experiences</t>
  </si>
  <si>
    <t>Conducted energy weapons</t>
  </si>
  <si>
    <t>Public safety video surveillance</t>
  </si>
  <si>
    <t>Tree care and wood waste recycling</t>
  </si>
  <si>
    <t>Class 6, 7, and 8 chassis</t>
  </si>
  <si>
    <t>Playground equipment</t>
  </si>
  <si>
    <t>Ice rink and arena equipment</t>
  </si>
  <si>
    <t>Food service supplies and equipment</t>
  </si>
  <si>
    <t>Vehicle lifts, wheel service &amp; shop equipment</t>
  </si>
  <si>
    <t>Passenger and crowd flow</t>
  </si>
  <si>
    <t>Private wireless</t>
  </si>
  <si>
    <t>Public safety communications solutions</t>
  </si>
  <si>
    <t>020625-BKT</t>
  </si>
  <si>
    <t>High-performance body armor solutions</t>
  </si>
  <si>
    <t>Uniforms and Related Accessories</t>
  </si>
  <si>
    <t>Electric vehicle equipment</t>
  </si>
  <si>
    <t>Complete parking control solution</t>
  </si>
  <si>
    <t>School buses</t>
  </si>
  <si>
    <t>Curb and mobility management data platform</t>
  </si>
  <si>
    <t>Above-ground fuel storage and dispensing equipment</t>
  </si>
  <si>
    <t>Lead service line inventory solutions</t>
  </si>
  <si>
    <t>Pre-engineered buildings</t>
  </si>
  <si>
    <t>Employee financial wellness - LoansAtWork</t>
  </si>
  <si>
    <t>Portable construction equipment</t>
  </si>
  <si>
    <t>Grounds maintenance</t>
  </si>
  <si>
    <t>032525-BFD</t>
  </si>
  <si>
    <t>Snow and Ice removal equipment</t>
  </si>
  <si>
    <t>Waste and recycling equipment and containers</t>
  </si>
  <si>
    <t>Relocatable building solutions</t>
  </si>
  <si>
    <t>Hands-on STEM products for the classroom</t>
  </si>
  <si>
    <t>BRINC Drones</t>
  </si>
  <si>
    <t>020625-BRNC</t>
  </si>
  <si>
    <t>Fabric structures</t>
  </si>
  <si>
    <t>Street sweepers</t>
  </si>
  <si>
    <t>Alternative student transportation</t>
  </si>
  <si>
    <t>Fire suppression and pumping systems for fixed and mobile firefighting</t>
  </si>
  <si>
    <t>AI readiness and M365 support services</t>
  </si>
  <si>
    <t>Design/build skate parks, bike parks, and pump tracks</t>
  </si>
  <si>
    <t>Copiers, printers, MFDs, and related solutions</t>
  </si>
  <si>
    <t>Educational materials and supplies</t>
  </si>
  <si>
    <t>Educational science products</t>
  </si>
  <si>
    <t>HVAC systems</t>
  </si>
  <si>
    <t>Custom sport solutions for ice hockey and MAC sports</t>
  </si>
  <si>
    <t>Heavy construction equipment</t>
  </si>
  <si>
    <t>Record, store, search, share important interviews</t>
  </si>
  <si>
    <t>Rental equipment</t>
  </si>
  <si>
    <t>Roadway paving</t>
  </si>
  <si>
    <t>Electrical energy power generation equipment</t>
  </si>
  <si>
    <t>Waste recycling equipment</t>
  </si>
  <si>
    <t>Managed services and staff augmentation</t>
  </si>
  <si>
    <t>Technology products and services</t>
  </si>
  <si>
    <t>CentralSquare Technologies</t>
  </si>
  <si>
    <t>030425-CNSQ</t>
  </si>
  <si>
    <t>Pavement maintenance and repair equipment</t>
  </si>
  <si>
    <t>050625-CME</t>
  </si>
  <si>
    <t>Interactive technology</t>
  </si>
  <si>
    <t>Engineered fabric buildings</t>
  </si>
  <si>
    <t>Integrated parking intelligence solutions</t>
  </si>
  <si>
    <t>Utility and transportation vehicles</t>
  </si>
  <si>
    <t>CMTA</t>
  </si>
  <si>
    <t>Energy savings performance contracting</t>
  </si>
  <si>
    <t>071624-CMA</t>
  </si>
  <si>
    <t>Governance, staffing, training, labor, and compliance services</t>
  </si>
  <si>
    <t>Asset management software solutions</t>
  </si>
  <si>
    <t>Bus manufacturer for student transportation.</t>
  </si>
  <si>
    <t>Group employee benefits</t>
  </si>
  <si>
    <t>National compactor and baler rental provider</t>
  </si>
  <si>
    <t>GIS-based fleet GPS tracking solutions</t>
  </si>
  <si>
    <t>Compusult Systems</t>
  </si>
  <si>
    <t>Incident command/emergency management software</t>
  </si>
  <si>
    <t>030425-CMPS</t>
  </si>
  <si>
    <t>Managed services provider (MSP): T&amp;M and project-based staffing</t>
  </si>
  <si>
    <t>Managed service provider (MSP) for information technology</t>
  </si>
  <si>
    <t>Security, cloud, network and data services and IT lifecycle services</t>
  </si>
  <si>
    <t>Fuel management cardlocks &amp; software</t>
  </si>
  <si>
    <t>Sports lighting</t>
  </si>
  <si>
    <t>Public safety and military gear and equipment</t>
  </si>
  <si>
    <t>Laboratory and instant device drug testing services</t>
  </si>
  <si>
    <t>Aboveground fuel and fluid storage</t>
  </si>
  <si>
    <t>Home and office furniture rental services</t>
  </si>
  <si>
    <t>Roadway maintenance equipment</t>
  </si>
  <si>
    <t>Lawn, grounds, and snow removal equipment</t>
  </si>
  <si>
    <t>Digital curb management solutions</t>
  </si>
  <si>
    <t>Refuse collection trucks (front-, rear-, and side-loading)</t>
  </si>
  <si>
    <t>Utility, transport, golf and recreation vehicles</t>
  </si>
  <si>
    <t>Firefighting apparatus</t>
  </si>
  <si>
    <t>Precast concrete buildings</t>
  </si>
  <si>
    <t>Leasing and fleet management</t>
  </si>
  <si>
    <t>Freightliner &amp; Western Star Class 6-8 Trucks</t>
  </si>
  <si>
    <t>Scoreboards</t>
  </si>
  <si>
    <t>High-tech firefighter gear and protection equipment</t>
  </si>
  <si>
    <t>Interspiro self-contained breathing app. (SCBA)</t>
  </si>
  <si>
    <t>Event seating</t>
  </si>
  <si>
    <t>Dental supplies</t>
  </si>
  <si>
    <t>Firefighting and rescue equipment</t>
  </si>
  <si>
    <t>Secure military, police, and school storage</t>
  </si>
  <si>
    <t>Physical storage</t>
  </si>
  <si>
    <t>Public safety software</t>
  </si>
  <si>
    <t>030425-DEC</t>
  </si>
  <si>
    <t>Weight room and fitness equipment</t>
  </si>
  <si>
    <t>Battery outdoor power equipment</t>
  </si>
  <si>
    <t>Vehicle and body cameras with cloud service</t>
  </si>
  <si>
    <t>Dimonoff</t>
  </si>
  <si>
    <t>Smart lighting and control systems</t>
  </si>
  <si>
    <t>041525-DIMN</t>
  </si>
  <si>
    <t>Flooring and related services</t>
  </si>
  <si>
    <t>Fleet fuel management systems and software</t>
  </si>
  <si>
    <t>Self-Contained Breathing Apparatus (SCBA) &amp; Related Equipment</t>
  </si>
  <si>
    <t>Firefighting equipment *available only in Canada*</t>
  </si>
  <si>
    <t>Indoor and outdoor athletic equipment</t>
  </si>
  <si>
    <t>AI-based automated curb management</t>
  </si>
  <si>
    <t>Fitness equipment</t>
  </si>
  <si>
    <t>E.F. Johnson Company</t>
  </si>
  <si>
    <t>Public safety communications</t>
  </si>
  <si>
    <t>020625-EFJ</t>
  </si>
  <si>
    <t>Fuel, EV &amp; telematics management</t>
  </si>
  <si>
    <t>Cloud-based business intelligence platform</t>
  </si>
  <si>
    <t>Eastern Communications</t>
  </si>
  <si>
    <t>Mission critical public safety radio networks</t>
  </si>
  <si>
    <t>020625-EAC</t>
  </si>
  <si>
    <t>Echo Data Analytics</t>
  </si>
  <si>
    <t>Public safety data analytics platform</t>
  </si>
  <si>
    <t>030425-EDA</t>
  </si>
  <si>
    <t>Outdoor power equipment and autonomous mowers</t>
  </si>
  <si>
    <t>Pest control</t>
  </si>
  <si>
    <t>Cutting edge environmental processing equipment</t>
  </si>
  <si>
    <t>EIS</t>
  </si>
  <si>
    <t>030425-EIS</t>
  </si>
  <si>
    <t>Electric vehicles &amp; related equipment/services</t>
  </si>
  <si>
    <t>Tailored fleet management solutions</t>
  </si>
  <si>
    <t>Fleet management solutions</t>
  </si>
  <si>
    <t>Parking and curb management solutions</t>
  </si>
  <si>
    <t>Queue management and self-service kiosks</t>
  </si>
  <si>
    <t>Emergent</t>
  </si>
  <si>
    <t>Purpose-built software solutions for public safety</t>
  </si>
  <si>
    <t>030425-EMR</t>
  </si>
  <si>
    <t>Employee benefits</t>
  </si>
  <si>
    <t>Energy savings</t>
  </si>
  <si>
    <t>Fleet management</t>
  </si>
  <si>
    <t>Enterprise Mobility</t>
  </si>
  <si>
    <t>Near-new vehicle purchasing</t>
  </si>
  <si>
    <t>050125-ENH</t>
  </si>
  <si>
    <t>Sewer inspection and maintenance equipment</t>
  </si>
  <si>
    <t>Lab equipment, instruments, and consumables</t>
  </si>
  <si>
    <t>4G/5G private cellular</t>
  </si>
  <si>
    <t>Purpose-built software for the public sector</t>
  </si>
  <si>
    <t>Emergency vehicle manufacturer</t>
  </si>
  <si>
    <t>Government, commercial, and industrial waterfront solutions</t>
  </si>
  <si>
    <t>Pavement marking vehicles and removal equipment solutions</t>
  </si>
  <si>
    <t>050625-EZL</t>
  </si>
  <si>
    <t>Program management consulting services</t>
  </si>
  <si>
    <t>Tree and land maintenance equipment attachments and accessories</t>
  </si>
  <si>
    <t>Road right of way maintenance equipment</t>
  </si>
  <si>
    <t>MRO equipment, supplies, and related services</t>
  </si>
  <si>
    <t>Vegetation management mulching attachments and tractors</t>
  </si>
  <si>
    <t>Integrated workforce and management solutions</t>
  </si>
  <si>
    <t>Workspace products, ergonomic accessories, and modular walls</t>
  </si>
  <si>
    <t>EMS equipment</t>
  </si>
  <si>
    <t>Sports surfacing solutions</t>
  </si>
  <si>
    <t>Seating solutions for collectives</t>
  </si>
  <si>
    <t>Firefighting PPE</t>
  </si>
  <si>
    <t>Fleet maintenance and procurement</t>
  </si>
  <si>
    <t>Alternative transportation services</t>
  </si>
  <si>
    <t>Lab and science equipment</t>
  </si>
  <si>
    <t>Resilient flooring, wall base, stair treads and installation products</t>
  </si>
  <si>
    <t>Automotive parts, service, and supplies</t>
  </si>
  <si>
    <t>Synthetic grass solutions and maintenance</t>
  </si>
  <si>
    <t>Security, Cloud, Network, and Data Services</t>
  </si>
  <si>
    <t>Fleet and asset tracking solutions, GPS/AVL, AI dashcams</t>
  </si>
  <si>
    <t>Bulk fuel monitoring and management</t>
  </si>
  <si>
    <t>Body armor</t>
  </si>
  <si>
    <t>Public safety uniforms</t>
  </si>
  <si>
    <t>Sewer cleaning and hydro excavation equipment</t>
  </si>
  <si>
    <t>Fleet fueling, management and GPS solutions</t>
  </si>
  <si>
    <t>Janitorial supplies</t>
  </si>
  <si>
    <t>Public safety alert and secure messaging tools</t>
  </si>
  <si>
    <t>030425-GYS</t>
  </si>
  <si>
    <t>Automotive parts and supplies</t>
  </si>
  <si>
    <t>Advanced ballistic and tactical armor</t>
  </si>
  <si>
    <t>Athletic equipment</t>
  </si>
  <si>
    <t>GPS fleet management and asset tracking</t>
  </si>
  <si>
    <t>Software &amp; consulting to state water programs</t>
  </si>
  <si>
    <t>Rental equipment and used equipment sales</t>
  </si>
  <si>
    <t>Fleet telematics, management and efficiency</t>
  </si>
  <si>
    <t>School nutrition service provider for K-12</t>
  </si>
  <si>
    <t>Physical education, athletic, and fitness equipment</t>
  </si>
  <si>
    <t>Building/infrastructure repairs, alterations, and restoration services</t>
  </si>
  <si>
    <t>Auction services</t>
  </si>
  <si>
    <t>End-to-end fleet and field service management platform</t>
  </si>
  <si>
    <t>Sewer vacuum</t>
  </si>
  <si>
    <t>Heavy and medium construction equipment</t>
  </si>
  <si>
    <t>Facility MRO</t>
  </si>
  <si>
    <t>Public safety and emergency management</t>
  </si>
  <si>
    <t>Landscape and grounds equipment and UTVs</t>
  </si>
  <si>
    <t>Waste water and drinking water treatment</t>
  </si>
  <si>
    <t>Outdoor fitness equipment</t>
  </si>
  <si>
    <t>Energy savings performance contracting with related services</t>
  </si>
  <si>
    <t>Fleet assessment, fleet electrification services, change management</t>
  </si>
  <si>
    <t>Artificial turf, track surfacing, and associated equipment</t>
  </si>
  <si>
    <t>STEM, CTE, and lab equipment solutions</t>
  </si>
  <si>
    <t>Commercial playground manufacturer</t>
  </si>
  <si>
    <t>Station, structural, and wildland fire boots</t>
  </si>
  <si>
    <t>Sustainable transportation services</t>
  </si>
  <si>
    <t>Span-Tech: Sand, salt, and military fabric structures</t>
  </si>
  <si>
    <t>Office furniture, seating, and movable walls</t>
  </si>
  <si>
    <t>Mobile refuse collection vehicles</t>
  </si>
  <si>
    <t>Indoor and outdoor athletic surfaces</t>
  </si>
  <si>
    <t>Dental supplies, equipment and service</t>
  </si>
  <si>
    <t>Public utility and airport equipment</t>
  </si>
  <si>
    <t>Digital health products</t>
  </si>
  <si>
    <t>050625-MAR-2</t>
  </si>
  <si>
    <t>Sewer lift station bypass and portable dewatering pumps</t>
  </si>
  <si>
    <t>Bulk solid waste and recycling</t>
  </si>
  <si>
    <t>Ambulances and emergency vehicles</t>
  </si>
  <si>
    <t>Copiers, MFD, printers, scanners, and service solutions</t>
  </si>
  <si>
    <t>Facilities maintenance</t>
  </si>
  <si>
    <t>031125-LSS-3</t>
  </si>
  <si>
    <t>Grounds Maintenance and Landscaping Equipment</t>
  </si>
  <si>
    <t>Software solutions and Related Services</t>
  </si>
  <si>
    <t>Material Handling Equipment and Solutions</t>
  </si>
  <si>
    <t>Fleet electrification solutions</t>
  </si>
  <si>
    <t>Quality Wireless Communication Solutions</t>
  </si>
  <si>
    <t>020625-ICM</t>
  </si>
  <si>
    <t>Fleet maintenance, repair, and operation supplies</t>
  </si>
  <si>
    <t>Indigetech Software</t>
  </si>
  <si>
    <t>Regulatory compliance and software solutions</t>
  </si>
  <si>
    <t>030425-INDG</t>
  </si>
  <si>
    <t>Turnkey energy solutions integrator</t>
  </si>
  <si>
    <t>Minority Owned Staffing &amp; Workforce Solutions</t>
  </si>
  <si>
    <t>Automatic passenger and people counting</t>
  </si>
  <si>
    <t>Staffing services</t>
  </si>
  <si>
    <t>AI consulting and automation services</t>
  </si>
  <si>
    <t>IT professional services and IT staff augmentation</t>
  </si>
  <si>
    <t>Multimodal mobility intelligence solutions</t>
  </si>
  <si>
    <t>Staffing solutions and professional services</t>
  </si>
  <si>
    <t>Carbon neutral modular carpet tile, LVT, rubber flooring, and services</t>
  </si>
  <si>
    <t>International parts purchasing program</t>
  </si>
  <si>
    <t>Class 4-8 chassis with related equipment</t>
  </si>
  <si>
    <t>Self-contained breathing apparatus and accessories</t>
  </si>
  <si>
    <t>Interwest Safety Supply</t>
  </si>
  <si>
    <t>042225-INW</t>
  </si>
  <si>
    <t>Private wireless solutions with 4G/5G &amp; CBRS</t>
  </si>
  <si>
    <t>Public safety surveillance</t>
  </si>
  <si>
    <t>Parking and curbside management solutions</t>
  </si>
  <si>
    <t>ITS Plus</t>
  </si>
  <si>
    <t>Vehicle detection products</t>
  </si>
  <si>
    <t>041525-ITS</t>
  </si>
  <si>
    <t>Mowers and turf equipment</t>
  </si>
  <si>
    <t>Sports Facilities Equipment Manufacturer</t>
  </si>
  <si>
    <t>Fuels and fluids storage, management, and dispensing systems</t>
  </si>
  <si>
    <t>Public works municipal equipment rentals</t>
  </si>
  <si>
    <t>IT managed service and staff augmentation</t>
  </si>
  <si>
    <t>Private wireless and neutral host networks</t>
  </si>
  <si>
    <t>High Density Automated Storage, Lockers, &amp; Shelving</t>
  </si>
  <si>
    <t>050625-KMI</t>
  </si>
  <si>
    <t>Class 5-8 chassis with related equipment</t>
  </si>
  <si>
    <t>Intelligent information and workflow management</t>
  </si>
  <si>
    <t>Commercial outdoor power equipment and robotic mowers</t>
  </si>
  <si>
    <t>Ground maintenance equipment and solutions</t>
  </si>
  <si>
    <t>Firefighter protective gear-equipment</t>
  </si>
  <si>
    <t>SCBA, respiratory, air quality</t>
  </si>
  <si>
    <t>Firefighting equipment, rescue tools, and accessories</t>
  </si>
  <si>
    <t>Waste collection vehicles</t>
  </si>
  <si>
    <t>K-12 Classroom furniture and materials</t>
  </si>
  <si>
    <t>STEM curriculum solutions</t>
  </si>
  <si>
    <t>Private network solutions and services</t>
  </si>
  <si>
    <t>Tractor and skid-steer mounted maintenance equipment</t>
  </si>
  <si>
    <t>Playground, shade, and splash play equipment for parks</t>
  </si>
  <si>
    <t>Emergency solutions</t>
  </si>
  <si>
    <t>050625-VTL</t>
  </si>
  <si>
    <t>Copiers</t>
  </si>
  <si>
    <t>Exercise and Fitness Equipment</t>
  </si>
  <si>
    <t>031125-LSS-2</t>
  </si>
  <si>
    <t>Fire safety training tools</t>
  </si>
  <si>
    <t>Uniforms for law enforcement, fire, and EMS</t>
  </si>
  <si>
    <t>Private 4G/5G wireless products and services</t>
  </si>
  <si>
    <t>Equipment installation, maintenance, services and lubricants</t>
  </si>
  <si>
    <t>Class 6-7 medium-duty, class 8 heavy-duty, diesel and battery electric</t>
  </si>
  <si>
    <t>Ambulance remounts</t>
  </si>
  <si>
    <t>Fleet and facilities parts storeroom management</t>
  </si>
  <si>
    <t>Carpet, vinyl, rubber, and hardwood flooring</t>
  </si>
  <si>
    <t>Supply and delivery of fuel and fuel-related services</t>
  </si>
  <si>
    <t>032525-AGI-3</t>
  </si>
  <si>
    <t>010825-MEC</t>
  </si>
  <si>
    <t>Road marking and removal equipment solutions</t>
  </si>
  <si>
    <t>050625-MAR-1</t>
  </si>
  <si>
    <t>Sustainable flooring and matting solutions</t>
  </si>
  <si>
    <t>Waste and recycling bins with/without technology</t>
  </si>
  <si>
    <t>050625-MBC</t>
  </si>
  <si>
    <t>Med, pharmaceutical, laboratory distribution for critical care</t>
  </si>
  <si>
    <t>Medical supplies, healthcare solutions, distribution and resources</t>
  </si>
  <si>
    <t>Facility and infrastructure consulting, assessment and planning</t>
  </si>
  <si>
    <t>Refuse collection vehicles</t>
  </si>
  <si>
    <t>Medical supplies and equipment</t>
  </si>
  <si>
    <t>Fleet solutions</t>
  </si>
  <si>
    <t>Software solutions and services for public sector &amp; education</t>
  </si>
  <si>
    <t>Tires with related equipment</t>
  </si>
  <si>
    <t>Miovision Technologies</t>
  </si>
  <si>
    <t>030425-MIO</t>
  </si>
  <si>
    <t>Commercial playground and fitness manufacturer</t>
  </si>
  <si>
    <t>Unified communications</t>
  </si>
  <si>
    <t>Data-led parking operations and guidance</t>
  </si>
  <si>
    <t>Hard- and soft-surface commercial flooring with installation services</t>
  </si>
  <si>
    <t>Vehicle lifts</t>
  </si>
  <si>
    <t>Roadside mowing equipment and parts</t>
  </si>
  <si>
    <t>Tree maintenance</t>
  </si>
  <si>
    <t>Tree maintenance equipment</t>
  </si>
  <si>
    <t>Recycling and repurposing equipment</t>
  </si>
  <si>
    <t>Personal protective equipment for firefighters</t>
  </si>
  <si>
    <t>Fleet management and AI dashcams</t>
  </si>
  <si>
    <t>Utility transport vehicles</t>
  </si>
  <si>
    <t>Safety and personal protection equipment</t>
  </si>
  <si>
    <t>Supplier of MRO products</t>
  </si>
  <si>
    <t>Emergency power-generation equipment</t>
  </si>
  <si>
    <t>Uniforms, tailoring, and fitting services</t>
  </si>
  <si>
    <t>Firefighting equipment</t>
  </si>
  <si>
    <t>Water treatment</t>
  </si>
  <si>
    <t>Aftermarket vehicle parts</t>
  </si>
  <si>
    <t>Customized fleet and single source supply chain management</t>
  </si>
  <si>
    <t>Learning materials for K-12 classrooms</t>
  </si>
  <si>
    <t>Tax-exempt municipal leasing and financing</t>
  </si>
  <si>
    <t>Refuse trucks</t>
  </si>
  <si>
    <t>Garbage truck rentals</t>
  </si>
  <si>
    <t>NEWCOM</t>
  </si>
  <si>
    <t>Public safety technology</t>
  </si>
  <si>
    <t>030425-NEWCM</t>
  </si>
  <si>
    <t>Janitorial and facility maintenance</t>
  </si>
  <si>
    <t>Playground safety surface products</t>
  </si>
  <si>
    <t>Optimal fleet and impound solutions</t>
  </si>
  <si>
    <t>NTT America</t>
  </si>
  <si>
    <t>Innovative smart infrastructure solutions</t>
  </si>
  <si>
    <t>041525-NTTA</t>
  </si>
  <si>
    <t>Private cellular network solutions and services</t>
  </si>
  <si>
    <t>nureal.ai</t>
  </si>
  <si>
    <t>Smart city solutions, outdoor sensors, AI software and pro. services</t>
  </si>
  <si>
    <t>041525-NURL</t>
  </si>
  <si>
    <t>Management of off-duty work for public safety professionals</t>
  </si>
  <si>
    <t>Software solutions - school safety officers</t>
  </si>
  <si>
    <t>Furniture and related services</t>
  </si>
  <si>
    <t>Fleet chassis dealership</t>
  </si>
  <si>
    <t>Aftermarket automotive parts</t>
  </si>
  <si>
    <t>Manufacturer of unique outdoor fitness equipment</t>
  </si>
  <si>
    <t>Outdoorlink</t>
  </si>
  <si>
    <t>041525-OUTD</t>
  </si>
  <si>
    <t>Agency AI documentation discovery solutions</t>
  </si>
  <si>
    <t>Manufacturer of Emergency Vehicles</t>
  </si>
  <si>
    <t>Fleet decarbonization strategy and operations</t>
  </si>
  <si>
    <t>STEM products, furniture, and design services</t>
  </si>
  <si>
    <t>Furnishings and design</t>
  </si>
  <si>
    <t>Parking management systems</t>
  </si>
  <si>
    <t>Auto and truck parts, supplies and equipment</t>
  </si>
  <si>
    <t>Unified parking and curb management</t>
  </si>
  <si>
    <t>Carpet and floor covering</t>
  </si>
  <si>
    <t>Dental supplies, equipment, and related services</t>
  </si>
  <si>
    <t>PEAKE</t>
  </si>
  <si>
    <t>Public safety connectivity and technology</t>
  </si>
  <si>
    <t>020625-PEAK</t>
  </si>
  <si>
    <t>Cab and chassis, vocational and medium-duty trucks, class 6, 7, and 8</t>
  </si>
  <si>
    <t>Bulk waste collection equipment</t>
  </si>
  <si>
    <t>Commercial flooring</t>
  </si>
  <si>
    <t>Turnkey telecommunications solutions</t>
  </si>
  <si>
    <t>Mailing and shipping software and solutions</t>
  </si>
  <si>
    <t>PMY ETS</t>
  </si>
  <si>
    <t>Real-time analysis of crowd movement and behavior</t>
  </si>
  <si>
    <t>022525-PMY</t>
  </si>
  <si>
    <t>Off-road vehicles, UTVs, ATVs, Snowmobiles</t>
  </si>
  <si>
    <t>Open air structures</t>
  </si>
  <si>
    <t>Curb and mobility management systems</t>
  </si>
  <si>
    <t>Turnkey EV charging solutions</t>
  </si>
  <si>
    <t>Workday SaaS subscription, implementation, and consulting services</t>
  </si>
  <si>
    <t>Audio, video, and digital solutions</t>
  </si>
  <si>
    <t>Digital services and solutions</t>
  </si>
  <si>
    <t>Online auction services: vehicles, property, evidence, and firearms</t>
  </si>
  <si>
    <t>Cloud-based EAM, PP&amp;L, GIS, &amp; Budget Software</t>
  </si>
  <si>
    <t>Restroom and shower facility</t>
  </si>
  <si>
    <t>052725-PRM</t>
  </si>
  <si>
    <t>Intelligent software and hardware solutions</t>
  </si>
  <si>
    <t>Cloud-based ERP, Case Management, and Workflow Automation Software</t>
  </si>
  <si>
    <t>Fire and EMS: MDC, FSA, networking, and integration</t>
  </si>
  <si>
    <t>Underground infrastructure</t>
  </si>
  <si>
    <t>Remote-operated robotic slope mowers and autonomous mowing robots</t>
  </si>
  <si>
    <t>Container and technology recycling and waste solutions</t>
  </si>
  <si>
    <t>Modular athletic surfacing and rentals</t>
  </si>
  <si>
    <t>Firefighting PPE and related equipment and cleaning</t>
  </si>
  <si>
    <t>Office equipment/software and services</t>
  </si>
  <si>
    <t>Sales &amp; Reconditioning of Athletic Equipment</t>
  </si>
  <si>
    <t>Unified communications and contact center solutions</t>
  </si>
  <si>
    <t>Inkjet Printers and Digital Duplicators</t>
  </si>
  <si>
    <t>Road Rescue: Ambulance Excellence</t>
  </si>
  <si>
    <t>RoadFlex</t>
  </si>
  <si>
    <t>Fleet cards and fleet payments</t>
  </si>
  <si>
    <t>030625-RDFX</t>
  </si>
  <si>
    <t>Recycling and repurposing processing equipment</t>
  </si>
  <si>
    <t>Electric trucks and charging infrastructure for municipalities</t>
  </si>
  <si>
    <t>Commercial truck sales, parts, and service</t>
  </si>
  <si>
    <t>Car washes and preventative maintenance for fleets</t>
  </si>
  <si>
    <t>SaferWatch</t>
  </si>
  <si>
    <t>030425-SFRW</t>
  </si>
  <si>
    <t>Public Safety Catalog Solutions</t>
  </si>
  <si>
    <t>Grounds and landscape equipment for lawn, turf, and debris</t>
  </si>
  <si>
    <t>Injection-molded rollout carts</t>
  </si>
  <si>
    <t>Elevators</t>
  </si>
  <si>
    <t>Athletic and physical education equipment with related supplies</t>
  </si>
  <si>
    <t>Medical supply solutions</t>
  </si>
  <si>
    <t>Emergency medical and supplies</t>
  </si>
  <si>
    <t>032525-SCI</t>
  </si>
  <si>
    <t>Workforce management solutions</t>
  </si>
  <si>
    <t>3M Scott SCBAs &amp; Bauer Compressors</t>
  </si>
  <si>
    <t>Copiers, printers, multifunction devices and managed print services</t>
  </si>
  <si>
    <t>Commercial flooring and accessories</t>
  </si>
  <si>
    <t>Turnkey turf surfacing</t>
  </si>
  <si>
    <t>Paint</t>
  </si>
  <si>
    <t>Management consulting on energy, environment, and data science</t>
  </si>
  <si>
    <t>Mobile furniture and design services</t>
  </si>
  <si>
    <t>Mobile folding stages, risers, and design services</t>
  </si>
  <si>
    <t>USA Made Luxury Vinyl Tile, Plank and Stair Treads</t>
  </si>
  <si>
    <t>Experience cool with SkyWays® shade products</t>
  </si>
  <si>
    <t>Slalom Inc.</t>
  </si>
  <si>
    <t>Artificial Intelligence (AI) Services</t>
  </si>
  <si>
    <t>Software Solutions for Public Safety</t>
  </si>
  <si>
    <t>030425-SMT</t>
  </si>
  <si>
    <t>Garage and fleet maintenance equipment and vehicle lifts</t>
  </si>
  <si>
    <t>Contained playgrounds, play sculptures, and indoor play areas</t>
  </si>
  <si>
    <t>SoundThinking</t>
  </si>
  <si>
    <t>Public safety solutions</t>
  </si>
  <si>
    <t>030425-SND</t>
  </si>
  <si>
    <t>High-density mobile storage shelving solutions</t>
  </si>
  <si>
    <t>High-quality, efficient storage solutions</t>
  </si>
  <si>
    <t>Skate parks, pump tracks, and wheel sports facilities</t>
  </si>
  <si>
    <t>Exercise, fitness and rehabilitation equipment</t>
  </si>
  <si>
    <t>Synthetic turf manufacturer and installer</t>
  </si>
  <si>
    <t>Commercial food service equipment</t>
  </si>
  <si>
    <t>Office and education furniture</t>
  </si>
  <si>
    <t>Janitorial and facilities supplies</t>
  </si>
  <si>
    <t>Office supplies and workplace solutions</t>
  </si>
  <si>
    <t>Office, hospital, and classroom furniture</t>
  </si>
  <si>
    <t>STEM lessons, training, workbooks, classes</t>
  </si>
  <si>
    <t>STEM, STEAM, and makerspace equipment</t>
  </si>
  <si>
    <t>STEM resources for PreK-12+ schools &amp; home use</t>
  </si>
  <si>
    <t>Esports</t>
  </si>
  <si>
    <t>Outdoor power and grounds maintenance equipment</t>
  </si>
  <si>
    <t>Strategic Communications</t>
  </si>
  <si>
    <t>Public safety technology solutions</t>
  </si>
  <si>
    <t>030425-STRC</t>
  </si>
  <si>
    <t>Vacuum trucks for sewer cleaning and excavation</t>
  </si>
  <si>
    <t>Modular athletic surfacing</t>
  </si>
  <si>
    <t>Fuel &amp; fluid storage</t>
  </si>
  <si>
    <t>Food products</t>
  </si>
  <si>
    <t>Food products for schools</t>
  </si>
  <si>
    <t>Fuel supplier: sales, management, and delivery</t>
  </si>
  <si>
    <t>Tait Communications</t>
  </si>
  <si>
    <t>Critical communications products and services</t>
  </si>
  <si>
    <t>020625-TAIT</t>
  </si>
  <si>
    <t>Solution SPECtrum Flooring</t>
  </si>
  <si>
    <t>Bulk fuel supply</t>
  </si>
  <si>
    <t>LED sports lighting solutions</t>
  </si>
  <si>
    <t>Public sector and education furnishings</t>
  </si>
  <si>
    <t>Remote fleet and asset management solutions</t>
  </si>
  <si>
    <t>Educational technology, STEAM, PBL, and PD</t>
  </si>
  <si>
    <t>Aerial work-platforms and digger derricks, advanced mixers</t>
  </si>
  <si>
    <t>032525-AGI-2</t>
  </si>
  <si>
    <t>Facilities maintenance and management</t>
  </si>
  <si>
    <t>Utility, transport, golf, and recreation vehicles</t>
  </si>
  <si>
    <t>Comprehensive staffing and workforce solutions</t>
  </si>
  <si>
    <t>Paint and wallcoverings</t>
  </si>
  <si>
    <t>Laboratory, life science, equipment, and safety distribution</t>
  </si>
  <si>
    <t>ThorWorks Industries - SealMaster</t>
  </si>
  <si>
    <t>050625-TWK</t>
  </si>
  <si>
    <t>032525-AGI-1</t>
  </si>
  <si>
    <t>Software solutions</t>
  </si>
  <si>
    <t>Private wireless and hybrid wireless networking solutions</t>
  </si>
  <si>
    <t>Wireless voice and data services, equipment, solutions</t>
  </si>
  <si>
    <t>Landscape and grounds maintenance equipment</t>
  </si>
  <si>
    <t>Copiers, printers, document services, and signage</t>
  </si>
  <si>
    <t>Waste and recycling collection solutions</t>
  </si>
  <si>
    <t>Technology products</t>
  </si>
  <si>
    <t>Municipal tractor</t>
  </si>
  <si>
    <t>050625-MAR-3</t>
  </si>
  <si>
    <t>Facilities maintenance staffing</t>
  </si>
  <si>
    <t>Traffic Logix</t>
  </si>
  <si>
    <t>Traffic safety, analytics, and enforcement</t>
  </si>
  <si>
    <t>042225-LGX</t>
  </si>
  <si>
    <t>Class 4-8 chassis</t>
  </si>
  <si>
    <t>Fitness, rehab, and wellness equipment</t>
  </si>
  <si>
    <t>Environmental Consulting, Safe Drinking Water</t>
  </si>
  <si>
    <t>Staffing with related services and solutions</t>
  </si>
  <si>
    <t>Software and services for government and schools</t>
  </si>
  <si>
    <t>Fleet payment</t>
  </si>
  <si>
    <t>030625-USB</t>
  </si>
  <si>
    <t>Base solutions for athletic surfacing</t>
  </si>
  <si>
    <t>End-to-end, dynamic curb inventory management</t>
  </si>
  <si>
    <t>Uniforms</t>
  </si>
  <si>
    <t>Express courier and ground delivery</t>
  </si>
  <si>
    <t>Curb management, visualization, and analytics</t>
  </si>
  <si>
    <t>Off-grid bus stop amenities</t>
  </si>
  <si>
    <t>Food service distribution for government and higher education</t>
  </si>
  <si>
    <t>Food service distribution for K-12</t>
  </si>
  <si>
    <t>Design/build fabric shade structure manufacturer</t>
  </si>
  <si>
    <t>Preventive maintenance for fleet vehicles</t>
  </si>
  <si>
    <t>Copiers, printers, scanners, toners, and accessories</t>
  </si>
  <si>
    <t>Fleet Maintenance and Parts Management Programs</t>
  </si>
  <si>
    <t>Technology to train, prepare, and retain your people</t>
  </si>
  <si>
    <t>Dispatch and vehicle management</t>
  </si>
  <si>
    <t>Fleet telematics and field automation</t>
  </si>
  <si>
    <t>Telematics devices and services for fleet management</t>
  </si>
  <si>
    <t>Public utility equipment</t>
  </si>
  <si>
    <t>Grinders, trommel screens, compost turners, tree chippers and mulchers</t>
  </si>
  <si>
    <t>Modular athletic surfacing and accessories</t>
  </si>
  <si>
    <t>Software distributor/reseller</t>
  </si>
  <si>
    <t>Uniform and workplace supply provider</t>
  </si>
  <si>
    <t>Waste and recycling equipment and systems</t>
  </si>
  <si>
    <t>AI readiness, development, and AI solutions</t>
  </si>
  <si>
    <t>030425-VIDIZ</t>
  </si>
  <si>
    <t>Firefighter protective gear</t>
  </si>
  <si>
    <t>AI software for water utilities</t>
  </si>
  <si>
    <t>Professional mowing/maintenance equipment</t>
  </si>
  <si>
    <t>Outdoor and indoor aquatic play equipment and site amenities</t>
  </si>
  <si>
    <t>Road construction and asphalt paving equipment</t>
  </si>
  <si>
    <t>Wesco distribution, Wesco-Canada, Anixter, Wesco Energy Solutions</t>
  </si>
  <si>
    <t>Fuel storage, transport tanks, and dispensing equipment</t>
  </si>
  <si>
    <t>Specialized, compact, fleet utility vehicles</t>
  </si>
  <si>
    <t>Fleet card and related services</t>
  </si>
  <si>
    <t>030625-WEX</t>
  </si>
  <si>
    <t>Facility MRO, Construction Supplies and related Equipment</t>
  </si>
  <si>
    <t>Lifecycle Modeling, Asset Management, and Engineering Services</t>
  </si>
  <si>
    <t>Class 4-6 battery electric vehicles</t>
  </si>
  <si>
    <t>Artificial intelligence (AI) readiness, implementation, and support</t>
  </si>
  <si>
    <t>Commercial lawn mowers</t>
  </si>
  <si>
    <t>Multifunction devices, printers, and managed print services</t>
  </si>
  <si>
    <t>Water/sewer utility software &amp; analytics platform</t>
  </si>
  <si>
    <t>Custom air-supported domes</t>
  </si>
  <si>
    <t>Telematics, dashcams &amp; fleet software</t>
  </si>
  <si>
    <t>Critical communications solutions that save lives</t>
  </si>
  <si>
    <t>020625-ZET</t>
  </si>
  <si>
    <t>Medical devices</t>
  </si>
  <si>
    <t>25-7529</t>
  </si>
  <si>
    <t>Alpha Paving (Alpha Asphalt and Parking Lot Contractors LLC)</t>
  </si>
  <si>
    <t>Black Stallion Contractors, Inc.</t>
  </si>
  <si>
    <t>El Paso Trench Safety, Inc.</t>
  </si>
  <si>
    <t>Smith &amp; Aguirre Construction Company, Inc. (Smith &amp; Aguirre Construction Co., Inc.)</t>
  </si>
  <si>
    <t>25-7530</t>
  </si>
  <si>
    <t>A&amp;M Signs (A&amp;M Printing and Signs)</t>
  </si>
  <si>
    <t>Discount Banners and Signs Inc</t>
  </si>
  <si>
    <t>Field Dots</t>
  </si>
  <si>
    <t>Gail's Flags</t>
  </si>
  <si>
    <t>Jarvis Press (RRD)</t>
  </si>
  <si>
    <t>Kronbergs Flags and Flagpoles (Associated Builders Specialties)</t>
  </si>
  <si>
    <t>Lone Star Banners and Flags (ABC Flag Acquistion)</t>
  </si>
  <si>
    <t>McCormick's Group</t>
  </si>
  <si>
    <t>MGM Printing Service</t>
  </si>
  <si>
    <t>SignsAreUs</t>
  </si>
  <si>
    <t>Texas Music Festivals Enterprise</t>
  </si>
  <si>
    <t>Trophy Arts Inc</t>
  </si>
  <si>
    <t>The Sub Station</t>
  </si>
  <si>
    <t>The Print Genies</t>
  </si>
  <si>
    <t>Signs, Flags, Banners, Monuments and Related Services</t>
  </si>
  <si>
    <t>2408-09</t>
  </si>
  <si>
    <t>Compass ( Parks Coffee)</t>
  </si>
  <si>
    <t>2025-05-642</t>
  </si>
  <si>
    <t>Airgas USA</t>
  </si>
  <si>
    <t>2425-002-2029</t>
  </si>
  <si>
    <t>2505-03</t>
  </si>
  <si>
    <t>Allied Fence Company</t>
  </si>
  <si>
    <t>Repair Trade Services for Facilities, Grounds and Transportation</t>
  </si>
  <si>
    <t>771-25</t>
  </si>
  <si>
    <t>4B Recreation Group LLC dba Playgrounds Etc.</t>
  </si>
  <si>
    <t>ABM Industries, Inc. dba ABM Industry Groups,LLC</t>
  </si>
  <si>
    <t>Ace Signs of Arkansas LLC</t>
  </si>
  <si>
    <t>AirCo Mechanical, Ltd.</t>
  </si>
  <si>
    <t>All Play, Inc.</t>
  </si>
  <si>
    <t>Alsco Inc.  dba Alsco Uniforms</t>
  </si>
  <si>
    <t>America Team Sports LLC  dba America Team Sports</t>
  </si>
  <si>
    <t>ASquared Promotions, LLC</t>
  </si>
  <si>
    <t>Bankson Group LTD dba Alamo Tees &amp; Advertising</t>
  </si>
  <si>
    <t>Bartholow Rental Company, Inc. dba Barco Pump</t>
  </si>
  <si>
    <t>BCK Interests, LLC dba Fuel Control Solutions</t>
  </si>
  <si>
    <t>BD Holt Co.,  dba Holt Truck Centers</t>
  </si>
  <si>
    <t>BELFOR USA Group, Inc.</t>
  </si>
  <si>
    <t>BenMark Supply Company, Inc</t>
  </si>
  <si>
    <t>Brian Cole dba Cole's Screen Printing</t>
  </si>
  <si>
    <t>BTE Body Company, Inc.</t>
  </si>
  <si>
    <t>Bucephalus Buyer, LLC dba Briggs &amp; Stratton, LLC</t>
  </si>
  <si>
    <t>C &amp; G Sporting Goods, LLC dba Barefoot Athletics, Barefoot Campus Outfitter</t>
  </si>
  <si>
    <t>CEIA USA Ltd.</t>
  </si>
  <si>
    <t>Centex Laser Engraving &amp; Embroidery</t>
  </si>
  <si>
    <t>Charm-Tex Inc</t>
  </si>
  <si>
    <t>Cloud Consulting Services Inc</t>
  </si>
  <si>
    <t>Coastal Pump Services, Inc</t>
  </si>
  <si>
    <t>Codex Corp. dba Guardian RFID</t>
  </si>
  <si>
    <t>Con10gency Consulting LLC</t>
  </si>
  <si>
    <t>Concourse Team Express LLC</t>
  </si>
  <si>
    <t>Core and Main, LP  dba Green Equipment Company</t>
  </si>
  <si>
    <t>Cousin's Uniforms &amp; Tux, LLC  dba Cousin's Concert Attire</t>
  </si>
  <si>
    <t>CTBook Holdings LLC dba Bulk BookStore</t>
  </si>
  <si>
    <t>Daktronics, Inc.</t>
  </si>
  <si>
    <t>Deanna Patterson dba Down Patt</t>
  </si>
  <si>
    <t>Donalson-Hiner Automotive Group Inc dba Silsbee Toyota</t>
  </si>
  <si>
    <t>Dynamo Industries Inc.</t>
  </si>
  <si>
    <t>Eaasy US Holdco LLC dba ENFRA MCC LLC (formerly Bernhard MCC, LLC)</t>
  </si>
  <si>
    <t>EKC Enterprise Inc (formerly Videotex Systems)</t>
  </si>
  <si>
    <t>Everlast Climbing Industries, Inc. dba Colorado Time Systems</t>
  </si>
  <si>
    <t>Everway Holdco LLC (formerly Texthelp, Inc) dba Everway LLC</t>
  </si>
  <si>
    <t>ExerPlay, Inc</t>
  </si>
  <si>
    <t>EZ Dock of Texas LP</t>
  </si>
  <si>
    <t xml:space="preserve">FCX Performance Inc dba Pierce Pump Company </t>
  </si>
  <si>
    <t>Federal Eastern International, LLC</t>
  </si>
  <si>
    <t>Floyette Originals, Inc.</t>
  </si>
  <si>
    <t>Forms and Surfaces, Inc</t>
  </si>
  <si>
    <t>fun abounds,Inc.</t>
  </si>
  <si>
    <t>GapVax Inc.</t>
  </si>
  <si>
    <t>Geneologie, LLC dba Cyan Creative</t>
  </si>
  <si>
    <t>Genius Road, LLC dba Genius Road</t>
  </si>
  <si>
    <t>Green Flush Technologies LLC dba Green Flush Restrooms</t>
  </si>
  <si>
    <t>Greenfields Outdoor Fitness, Inc.</t>
  </si>
  <si>
    <t>Groves Electrical Service, Inc.</t>
  </si>
  <si>
    <t>Gulf Coast Trophies LLC dba Awards by Gulf Coast Trophies</t>
  </si>
  <si>
    <t>GWG Wood Group Inc.</t>
  </si>
  <si>
    <t>H&amp;H Electrical Contractors, Inc.</t>
  </si>
  <si>
    <t>Hamilton's Theatrical LLC</t>
  </si>
  <si>
    <t>Hi-Lite Airfield Services, LLC</t>
  </si>
  <si>
    <t>HMH Education Company (formerly Houghton Mifflin Harcourt Publishing Company)</t>
  </si>
  <si>
    <t>Huntington Sky Production LTD dba FASTSIGNS</t>
  </si>
  <si>
    <t>Impact Marketing</t>
  </si>
  <si>
    <t>Impact Promotional Services dba Got You Covered Work Wear and Uniforms</t>
  </si>
  <si>
    <t>Innovation HVAC Services dba Assured Comfort Services</t>
  </si>
  <si>
    <t>InstantServe LLC</t>
  </si>
  <si>
    <t>Interstate Restoration, LLC dba First Onsite Property Restoration</t>
  </si>
  <si>
    <t>It's Greek to Me, Inc.  dba Champion Teamwear</t>
  </si>
  <si>
    <t>J. Brandt Recognition Ltd.</t>
  </si>
  <si>
    <t>J.A.K. Printwear, Inc. dba Ace T-Shirts</t>
  </si>
  <si>
    <t>James T Stephens dba Redmont Sign LLC dba Stewart Signs</t>
  </si>
  <si>
    <t>JSJ Rodriguez Inc. dba Telepro Communications</t>
  </si>
  <si>
    <t>Jurgensen Pump LLC</t>
  </si>
  <si>
    <t>K. Hanes, Incorporated dba BJ's Park &amp; Recreation Products</t>
  </si>
  <si>
    <t>Keith Barton Kouba dba DBS Texas - Houston</t>
  </si>
  <si>
    <t>Kinloch Equipment &amp; Supply, Inc.</t>
  </si>
  <si>
    <t>LED OEM Partners LLC dba LED Partners</t>
  </si>
  <si>
    <t>Lewis Electric Motors, inc.</t>
  </si>
  <si>
    <t>LINEV System US, Inc.</t>
  </si>
  <si>
    <t>Lone Star Recreation of Texas, LLC</t>
  </si>
  <si>
    <t>Lonestar Armature LLC</t>
  </si>
  <si>
    <t>Lonestar Municipal Equipment LLC</t>
  </si>
  <si>
    <t>Manuel Delgado dba Delgado Guitars LLC</t>
  </si>
  <si>
    <t>Marchmaster Inc.</t>
  </si>
  <si>
    <t>Marine Services LLC dba Northstar Industries</t>
  </si>
  <si>
    <t>May Recreation Equipment &amp; Design, LP</t>
  </si>
  <si>
    <t>M-B Co, Inc. dba M-B Companies Inc.</t>
  </si>
  <si>
    <t>McKenna Contracting</t>
  </si>
  <si>
    <t>Metrasens Inc.</t>
  </si>
  <si>
    <t>Michele Summerall dba getpoms.com</t>
  </si>
  <si>
    <t>Mobile Modular Management Corporation</t>
  </si>
  <si>
    <t>Mooring Recovery Services, Inc. dba Mooring USA</t>
  </si>
  <si>
    <t>Musco Corporation dba Musco Sports Lighting, LLC</t>
  </si>
  <si>
    <t>Nevco Sports LLC</t>
  </si>
  <si>
    <t>North America Fire Equipment Co., Inc. dba NAFECO</t>
  </si>
  <si>
    <t>Oasis Waterplaygrounds Inc.</t>
  </si>
  <si>
    <t>Octagon Staffing, LLC</t>
  </si>
  <si>
    <t xml:space="preserve">Olen Williams Inc. </t>
  </si>
  <si>
    <t>One Print Solutions Inc.</t>
  </si>
  <si>
    <t>Openwork LLC</t>
  </si>
  <si>
    <t>Panhandle Steel Buildings, Inc</t>
  </si>
  <si>
    <t>Park Place Recreation Designs, Inc.</t>
  </si>
  <si>
    <t>Paul E. Allen Company, Inc.</t>
  </si>
  <si>
    <t>Pedigo Staffing Services, LLC</t>
  </si>
  <si>
    <t>Perry Office Products, Inc. dba Perry</t>
  </si>
  <si>
    <t>Playcore Group, Inc dba PS Commercial Play dba Play and Park Structures</t>
  </si>
  <si>
    <t>PlayCore Wisconsin, Inc. dba GameTime</t>
  </si>
  <si>
    <t>PlayPower LT Farmington, Inc</t>
  </si>
  <si>
    <t>Pollock Investments Inc. dba Veritiv Pollock</t>
  </si>
  <si>
    <t>Project Iceman Holdings, LLC dba Fortbrand Services LLC</t>
  </si>
  <si>
    <t>PSI JF Petroleum Group Inc. dba JF Petroleum Group</t>
  </si>
  <si>
    <t>Pump Mechanical Technical Service LLC</t>
  </si>
  <si>
    <t>Rain Ponchos Plus</t>
  </si>
  <si>
    <t>Restroom Facilities Ltd.</t>
  </si>
  <si>
    <t>RS Equity Holdco, LLC dba Dalworth Restoration</t>
  </si>
  <si>
    <t>Sabas Lopez Jr. dba SRS Advertising</t>
  </si>
  <si>
    <t>Schultz Industries, Inc dba Sturdisteel Company</t>
  </si>
  <si>
    <t>SDI Innovations, Inc. dba School Datebooks</t>
  </si>
  <si>
    <t>Shade Structures Inc. dba USA Shade &amp; Fabric Structures</t>
  </si>
  <si>
    <t>ShadePro, L.L.C.</t>
  </si>
  <si>
    <t>Shane Jefferys dba The Playground, Shade and Surfacing Depot LLC</t>
  </si>
  <si>
    <t>Sign Depot USA, LLC</t>
  </si>
  <si>
    <t>Soil Express, Ltd.</t>
  </si>
  <si>
    <t>Southeastern Career Apparel, Inc. dba Southeastern Performance Apparel</t>
  </si>
  <si>
    <t>Southern Bleacher Company, Inc.</t>
  </si>
  <si>
    <t>Spark Lighting LLC</t>
  </si>
  <si>
    <t>Stovall Commercial Contractors LLC</t>
  </si>
  <si>
    <t>Sunbelt Pools, Inc</t>
  </si>
  <si>
    <t>Superior International Industries dba Superior Recreational Products</t>
  </si>
  <si>
    <t>Syn-Tech Systems Inc.</t>
  </si>
  <si>
    <t>T.F. Harper &amp; Associates dba Harper Smith &amp; Associates</t>
  </si>
  <si>
    <t>Teamleader Inc  dba Teamleader</t>
  </si>
  <si>
    <t>Techline Sports Lighting, LLC</t>
  </si>
  <si>
    <t>TekWings LLC</t>
  </si>
  <si>
    <t>Tenzo McAllen, LLC.</t>
  </si>
  <si>
    <t>Texas Municipal Equipment LLC</t>
  </si>
  <si>
    <t>Texas Underground, Inc.  dba Underground, Inc.</t>
  </si>
  <si>
    <t>The Public Restroom Company</t>
  </si>
  <si>
    <t>The Steam Team Inc.</t>
  </si>
  <si>
    <t>The Urban Circle</t>
  </si>
  <si>
    <t>Tote Inc. dba Tote Unlimited, Happy Feet Boots</t>
  </si>
  <si>
    <t>Tuxedo Connect LLC dba Tuxedo Connect</t>
  </si>
  <si>
    <t>UniFirst Holding, Inc.</t>
  </si>
  <si>
    <t>United Tactical Systems LLC dba PepperBall</t>
  </si>
  <si>
    <t>Versasport, LLC dba Actively Play</t>
  </si>
  <si>
    <t>Victor Stanley, LLC</t>
  </si>
  <si>
    <t>Victory Supply LLC</t>
  </si>
  <si>
    <t>Vitosha Inc.</t>
  </si>
  <si>
    <t>Voluble Systems LLC</t>
  </si>
  <si>
    <t>Watchfire Enterprises, Inc. dba Watchfire Signs, LLC</t>
  </si>
  <si>
    <t>Weissman's Theatrical Supplies Inc dba Weissman</t>
  </si>
  <si>
    <t>Wicked Stinger Media LLC</t>
  </si>
  <si>
    <t>YNIS, Inc dba You Name It Specialties</t>
  </si>
  <si>
    <t>Zone Industries, LLC</t>
  </si>
  <si>
    <t>Z-Wear Inc dba Deep South Athletic Pads</t>
  </si>
  <si>
    <t>770-25</t>
  </si>
  <si>
    <t xml:space="preserve">Athletic &amp; Physical Education Supplies &amp; Equipment </t>
  </si>
  <si>
    <t>774-25</t>
  </si>
  <si>
    <t>769-25</t>
  </si>
  <si>
    <t>772-25</t>
  </si>
  <si>
    <t xml:space="preserve"> Airport Runway Equipment, Products, and Related Services</t>
  </si>
  <si>
    <t>775-25</t>
  </si>
  <si>
    <t>CCS Construction Staffing</t>
  </si>
  <si>
    <t>Printing Services, Awards/Recognition Items and Promotional/Spirit Items</t>
  </si>
  <si>
    <t>2024-617</t>
  </si>
  <si>
    <t>B &amp; H Foto &amp; Electronics Corp</t>
  </si>
  <si>
    <t>776-25</t>
  </si>
  <si>
    <t>26-03-737</t>
  </si>
  <si>
    <t>Champion Teamwear dba It's Greek to Me</t>
  </si>
  <si>
    <t>Groomer Supply Depot LLC</t>
  </si>
  <si>
    <t>Maverick Emerging Technologies Inc</t>
  </si>
  <si>
    <t>Mr Lukas LLC</t>
  </si>
  <si>
    <t>Oriental Trading Co OTC</t>
  </si>
  <si>
    <t>Positive Promotions</t>
  </si>
  <si>
    <t>Juice Plus, The dba Towergarden</t>
  </si>
  <si>
    <t>LoveGreen Co, The</t>
  </si>
  <si>
    <t>Fine Arts Insruments &amp; Equipment</t>
  </si>
  <si>
    <t>25B-04-897</t>
  </si>
  <si>
    <t>Dallas Percussion</t>
  </si>
  <si>
    <t>26B-03-600</t>
  </si>
  <si>
    <t>Moving and Relocation Services</t>
  </si>
  <si>
    <t>Davis Moving &amp; Cleaning LLC</t>
  </si>
  <si>
    <t>All My Sons Moving and Storage</t>
  </si>
  <si>
    <t>DWD Moving &amp; Logistics</t>
  </si>
  <si>
    <t>Exxerv Facility Services Inc</t>
  </si>
  <si>
    <t>Priority Resources &amp; Solutions</t>
  </si>
  <si>
    <t>E-Logic Inc</t>
  </si>
  <si>
    <t>Soccer Post (formerly The Soccer Corner)</t>
  </si>
  <si>
    <t>Farmer Environmental Group</t>
  </si>
  <si>
    <t>Environmental Consulting Services for Indoor Air Quality</t>
  </si>
  <si>
    <t>020-25</t>
  </si>
  <si>
    <t>2021-005</t>
  </si>
  <si>
    <t>EPCNT Humble ISD</t>
  </si>
  <si>
    <t>Aadvantage Panels and Fence, Inc. dba MyTCoat</t>
  </si>
  <si>
    <t>Allen Teinert Construction Co.,Inc. dba Teinert Construction</t>
  </si>
  <si>
    <t>Aoka LLC</t>
  </si>
  <si>
    <t>Archer Electrical Contracting Co.</t>
  </si>
  <si>
    <t>A-Z Specialties, Inc. dba Proforma A-Z Specialties</t>
  </si>
  <si>
    <t>B&amp;H Foto &amp; Electronics Corp</t>
  </si>
  <si>
    <t>Barrett Contracting Group, LLC</t>
  </si>
  <si>
    <t>BYO Recreation, LLC</t>
  </si>
  <si>
    <t>Caldwell Country Chevrolet II LLC</t>
  </si>
  <si>
    <t>Capital Shade LLC</t>
  </si>
  <si>
    <t>Casteel &amp;  Associates, Inc.</t>
  </si>
  <si>
    <t>CCGMG LLC Series B</t>
  </si>
  <si>
    <t>CTX1 Restoration, LLC dba SERVPRO of Downtown San Antonio</t>
  </si>
  <si>
    <t>D&amp;D Retail LLC dba D&amp;D Trailers</t>
  </si>
  <si>
    <t>Dependable Docks LLC</t>
  </si>
  <si>
    <t>East Gate Industrial Services, LLC</t>
  </si>
  <si>
    <t>Elegant Construction Inc</t>
  </si>
  <si>
    <t>Engineering Services and Products Company dba FarmTek</t>
  </si>
  <si>
    <t>Fazzone Builders, Inc. dba Southwest Monument &amp; Sign</t>
  </si>
  <si>
    <t>Florida Recreational Products, LLC</t>
  </si>
  <si>
    <t>H2O Terra, LLC</t>
  </si>
  <si>
    <t>HJD Capital Electric, Inc.</t>
  </si>
  <si>
    <t>Horizon Branding LLC dba Fastsigns of San Angelo</t>
  </si>
  <si>
    <t>Horseshoe Construction, Inc.</t>
  </si>
  <si>
    <t>Hurco Technologies, Inc.</t>
  </si>
  <si>
    <t>JL Flooring LLC</t>
  </si>
  <si>
    <t>JNA Painting &amp; Contracting Company, Inc.</t>
  </si>
  <si>
    <t>Johnson-Laux Construction, LLC</t>
  </si>
  <si>
    <t>JSJ Fire Inc. dba Safeguard Fire</t>
  </si>
  <si>
    <t>Julio C Paez &amp; Sylvia L Paez dba Dos Hermanos Construction, LLC</t>
  </si>
  <si>
    <t>Katherine Simmerman-Morgan dba Benchmark Building &amp; Construction LLC</t>
  </si>
  <si>
    <t>Knight Restoration, LLC</t>
  </si>
  <si>
    <t>Kompan, Inc.</t>
  </si>
  <si>
    <t>Lee Construction and Maintenance Company dba LMC Corporation</t>
  </si>
  <si>
    <t>LRMB Group LLC dba SERVPRO Hyde Park &amp; Central Austin</t>
  </si>
  <si>
    <t>M. Kaser &amp; Associates, Inc.</t>
  </si>
  <si>
    <t>Marsh Waterproofing, Inc.</t>
  </si>
  <si>
    <t>Mascot Holdings LLC dba KMI Sports Construction</t>
  </si>
  <si>
    <t>McCune Electrical Services LLC</t>
  </si>
  <si>
    <t>Mega Sign Inc. dba Mega LED Technology</t>
  </si>
  <si>
    <t>Midas Contractors, LLC</t>
  </si>
  <si>
    <t>National LED LLC</t>
  </si>
  <si>
    <t>Ostos, LLC dba Proforma Diversified Corporate Solutions</t>
  </si>
  <si>
    <t>Outdoor Aluminum, Inc.</t>
  </si>
  <si>
    <t>Playcore Group, Inc dba Highland Products Group, LLC dba The Park Catalog</t>
  </si>
  <si>
    <t>Playworks, Inc.</t>
  </si>
  <si>
    <t>PRRH, LP dba Five Oak Construction</t>
  </si>
  <si>
    <t>R.L. Rohde General Contracting, Inc.l</t>
  </si>
  <si>
    <t>RCP Shelters, Inc.</t>
  </si>
  <si>
    <t>RNDI Companies, Inc</t>
  </si>
  <si>
    <t>SAFEbuilt Texas, LLC</t>
  </si>
  <si>
    <t>Scherr, Inc. dba Advanced Electrical Solutions</t>
  </si>
  <si>
    <t>Shade Systems, Inc.</t>
  </si>
  <si>
    <t>Signs Plus, New Ideas-New Technology, Inc. dba Signs Plus</t>
  </si>
  <si>
    <t>Siteco Lighting US, Inc.</t>
  </si>
  <si>
    <t>Skanska USA Building Inc.</t>
  </si>
  <si>
    <t>SLR Building Contractors, LLC</t>
  </si>
  <si>
    <t>SPADA Tractor Imports, LLC</t>
  </si>
  <si>
    <t>Splashtacular, LLC</t>
  </si>
  <si>
    <t>Steven E Teas dba ENTECH Associates</t>
  </si>
  <si>
    <t>Sun Capital Enterprises, LLC dba ExoFit Outdoor Fitness</t>
  </si>
  <si>
    <t>Surfacing Specialties LLC dba Vitriturf</t>
  </si>
  <si>
    <t>The Pittsburgh Paints Co / dba / PPG Architectural Finishes Inc dba PPG Paints</t>
  </si>
  <si>
    <t>The Wright Venture Company, LLC dba Three Sixty Health &amp; Safety</t>
  </si>
  <si>
    <t>TriActive USA Fitness Equipment Corp.</t>
  </si>
  <si>
    <t>Ultra Play Systems, Inc.</t>
  </si>
  <si>
    <t>Valla Construction, Inc.</t>
  </si>
  <si>
    <t>Vestre Inc</t>
  </si>
  <si>
    <t>Vortex USA INC</t>
  </si>
  <si>
    <t>Westhill Paving, Inc.</t>
  </si>
  <si>
    <t>XGrass, LLC</t>
  </si>
  <si>
    <t>Xpress Restoration, LLC dba Servpro Team Shaw</t>
  </si>
  <si>
    <t>Zeus Restoration, LLC</t>
  </si>
  <si>
    <t>Zitro Electric LLC</t>
  </si>
  <si>
    <t>781-25</t>
  </si>
  <si>
    <t>Technology:  Software and Services</t>
  </si>
  <si>
    <t xml:space="preserve">Job Order Contracting (JOC) RSMeans for Trades </t>
  </si>
  <si>
    <t>783-25</t>
  </si>
  <si>
    <t>777-25</t>
  </si>
  <si>
    <t>780-25</t>
  </si>
  <si>
    <t xml:space="preserve">Building Plan Review, Inspection, &amp; Code Compliance Services </t>
  </si>
  <si>
    <t>782-25</t>
  </si>
  <si>
    <t>779-25</t>
  </si>
  <si>
    <t>778-25</t>
  </si>
  <si>
    <t>09/30/2030</t>
  </si>
  <si>
    <t>Jayroe Printing (Jayroe Litho, Inc)</t>
  </si>
  <si>
    <t>Custom Printing Services</t>
  </si>
  <si>
    <t>2022-01-002</t>
  </si>
  <si>
    <t>Shoppa's</t>
  </si>
  <si>
    <t>C &amp; S Trailers (Kirby Honeycutt)</t>
  </si>
  <si>
    <t>Vehicle Services, Equipment, Parts and Supplies</t>
  </si>
  <si>
    <t>National Seating and Mobility</t>
  </si>
  <si>
    <t>Products and Services for Facilites, Grounds, Transporation and District Operations</t>
  </si>
  <si>
    <t>2048-07</t>
  </si>
  <si>
    <t>Special Education Supplies, Materials, Equipment, Software, Repair Svcs</t>
  </si>
  <si>
    <t>2410-14</t>
  </si>
  <si>
    <t>orders@nascoeducation.com</t>
  </si>
  <si>
    <t>800-558-9595 x 1</t>
  </si>
  <si>
    <t>EPCNT FT WORTH ISD 22-113A</t>
  </si>
  <si>
    <t>SALES@ECHOAFC.COM</t>
  </si>
  <si>
    <t>1st FP Extinguishers LLC</t>
  </si>
  <si>
    <t>07/31/2030</t>
  </si>
  <si>
    <t>08/31/2030</t>
  </si>
  <si>
    <t>360 Practical Leadership LLC</t>
  </si>
  <si>
    <t>Job Order Contracting (eConverge JOC)</t>
  </si>
  <si>
    <t>3P Learning  Inc</t>
  </si>
  <si>
    <t>4MATIV Technologies Inc</t>
  </si>
  <si>
    <t>513 Solutions Group  LLC</t>
  </si>
  <si>
    <t>Grounds Maintenance Goods and Services</t>
  </si>
  <si>
    <t>Disaster Restoration and Emergency Recovery Services</t>
  </si>
  <si>
    <t>Disaster Restoration and Emergency Recovery Services (JOC)</t>
  </si>
  <si>
    <t>AAR Incorporated</t>
  </si>
  <si>
    <t>ABI Digital Solutions/Digital Performance Gear</t>
  </si>
  <si>
    <t>Fleet Fueling and Charging Equipment Facilities</t>
  </si>
  <si>
    <t>Fleet Fueling and Charging Equipment Facilities (JOC)</t>
  </si>
  <si>
    <t>Accelerate Education</t>
  </si>
  <si>
    <t>AccountabilIT</t>
  </si>
  <si>
    <t>AchillionSports LLC</t>
  </si>
  <si>
    <t>Action Based Learning LLC</t>
  </si>
  <si>
    <t>Action Cleaning Systems Inc</t>
  </si>
  <si>
    <t>Advantage Consulting and Solutions LLC</t>
  </si>
  <si>
    <t>Aeterna Environmental LLC</t>
  </si>
  <si>
    <t>Affiliated  Telephone Inc</t>
  </si>
  <si>
    <t>AGELIX CONSULTING LLC</t>
  </si>
  <si>
    <t>AHM Developments</t>
  </si>
  <si>
    <t>Air Master Systems</t>
  </si>
  <si>
    <t>Airwavz Solutions  Inc</t>
  </si>
  <si>
    <t>AKKO LLC</t>
  </si>
  <si>
    <t>Alarm Systems  Inc</t>
  </si>
  <si>
    <t>Alegra Learning Inc.</t>
  </si>
  <si>
    <t>All State Manufacturing</t>
  </si>
  <si>
    <t>Vending Machines and Related Supplies and Services</t>
  </si>
  <si>
    <t>All States Concrete LLC</t>
  </si>
  <si>
    <t>Goods, Supplies and Services for Facility and Site ADA Compliance (Non-Public Work Construction Only)</t>
  </si>
  <si>
    <t>AlmsTravel LLC</t>
  </si>
  <si>
    <t>Alpha Paving Industries</t>
  </si>
  <si>
    <t>Alpha Tango  LLC</t>
  </si>
  <si>
    <t>AL'S FURNITURE</t>
  </si>
  <si>
    <t>Altex Power Systems and Controls LLC</t>
  </si>
  <si>
    <t>Amarok Defense Company</t>
  </si>
  <si>
    <t>Amaze Puzzles Inc</t>
  </si>
  <si>
    <t>Ammon Consulting Group LLC</t>
  </si>
  <si>
    <t>Amrize Building Envelope LLC</t>
  </si>
  <si>
    <t>Online Auction Systems and/or Auctioneer Services</t>
  </si>
  <si>
    <t>Angel Protection System  LLC</t>
  </si>
  <si>
    <t>APC Scientific Consultants &amp; Associates LLC</t>
  </si>
  <si>
    <t>APIC Solutions LLC</t>
  </si>
  <si>
    <t>APT Communications Inc</t>
  </si>
  <si>
    <t>AquaDesign Mfg</t>
  </si>
  <si>
    <t>Aquatic Interactive LLC</t>
  </si>
  <si>
    <t>Archivalock  LLC</t>
  </si>
  <si>
    <t>AREDi Enterprises LLC</t>
  </si>
  <si>
    <t>ASCEND LEARNING HOLDINGS LLC</t>
  </si>
  <si>
    <t>ASE Construction LLC</t>
  </si>
  <si>
    <t>Ask Marj LLC</t>
  </si>
  <si>
    <t>Auctions International Inc</t>
  </si>
  <si>
    <t>Avive Solutions Inc</t>
  </si>
  <si>
    <t>B2G VICTORY</t>
  </si>
  <si>
    <t>Baker &amp; Petsche Publishing LLC</t>
  </si>
  <si>
    <t>Baketivity Kids LLC</t>
  </si>
  <si>
    <t>BannerVantage LLC</t>
  </si>
  <si>
    <t>Barnes and Noble Booksellers Inc</t>
  </si>
  <si>
    <t>Job Order Contracting (eConverge JOC) (CJP Accreditation)</t>
  </si>
  <si>
    <t>Beacon Administrative Consulting</t>
  </si>
  <si>
    <t>Bear Creek Glass</t>
  </si>
  <si>
    <t>BenQ America Corp</t>
  </si>
  <si>
    <t>Bensberg Technologies</t>
  </si>
  <si>
    <t>Best Care Cleaning Service</t>
  </si>
  <si>
    <t>Big Books By George!</t>
  </si>
  <si>
    <t>Bilingual Speech Services LLC</t>
  </si>
  <si>
    <t>Blu Avo Group LLC</t>
  </si>
  <si>
    <t>Blue Streak Strategies</t>
  </si>
  <si>
    <t>Bodemuller the Printer</t>
  </si>
  <si>
    <t>Body Interact Inc</t>
  </si>
  <si>
    <t>Boo G Photo Booth</t>
  </si>
  <si>
    <t>Bookelicious Inc</t>
  </si>
  <si>
    <t>Bosanna llc</t>
  </si>
  <si>
    <t>Bright World Technologies Inc</t>
  </si>
  <si>
    <t>Brisk Labs Corp</t>
  </si>
  <si>
    <t>Brother International Corporation</t>
  </si>
  <si>
    <t>C AND P PUMP SERVICES INC</t>
  </si>
  <si>
    <t>C2 Communications LCC</t>
  </si>
  <si>
    <t>Calculated Hire</t>
  </si>
  <si>
    <t>Callmasters Inc</t>
  </si>
  <si>
    <t>Candor Consulting &amp; Diagnostics LLC</t>
  </si>
  <si>
    <t>Cascade Engineering Inc</t>
  </si>
  <si>
    <t>Charles E Black Jr &amp; Assoc Inc</t>
  </si>
  <si>
    <t>Chemonics International Inc</t>
  </si>
  <si>
    <t>Chicago Power and Light LLC</t>
  </si>
  <si>
    <t>Cignition Inc</t>
  </si>
  <si>
    <t>Cinga Technologies  LLC</t>
  </si>
  <si>
    <t>Claritics LLC</t>
  </si>
  <si>
    <t>Class Creator</t>
  </si>
  <si>
    <t>Classbridgek12 Inc</t>
  </si>
  <si>
    <t>ClassCloud Inc</t>
  </si>
  <si>
    <t>Classic Landscapes and Maintenance</t>
  </si>
  <si>
    <t>Clear Winds Technologies  Inc</t>
  </si>
  <si>
    <t>ClearSpan Fabric Structures International Inc</t>
  </si>
  <si>
    <t>Clever Inc</t>
  </si>
  <si>
    <t>Clevr</t>
  </si>
  <si>
    <t>Columbia Contracting Inc</t>
  </si>
  <si>
    <t>Command GoBag</t>
  </si>
  <si>
    <t>Courier, Mail, Freight, Shipping and Delivery Services</t>
  </si>
  <si>
    <t>Computer Solutions (Great South Texas Corp)</t>
  </si>
  <si>
    <t>Computer Store 1</t>
  </si>
  <si>
    <t>Concourse Tech Inc.</t>
  </si>
  <si>
    <t>Connexionz Ltd</t>
  </si>
  <si>
    <t>Containers On Demand LLC</t>
  </si>
  <si>
    <t>Contract Paper Group Inc</t>
  </si>
  <si>
    <t>Conway Fence Inc</t>
  </si>
  <si>
    <t>CoolVu of NW Arkansas / ArmorVu</t>
  </si>
  <si>
    <t>craving for a change foundation inc</t>
  </si>
  <si>
    <t>Crayon Software Experts LLC</t>
  </si>
  <si>
    <t>CSI (A3 Communications Inc)</t>
  </si>
  <si>
    <t>CTS Mobility Ltd</t>
  </si>
  <si>
    <t>cubicles.com</t>
  </si>
  <si>
    <t>Culture to Color LLC</t>
  </si>
  <si>
    <t>Cummings Electrical</t>
  </si>
  <si>
    <t>Curipod Inc</t>
  </si>
  <si>
    <t>Custom Case Pros LLC</t>
  </si>
  <si>
    <t>DB3 Roofing</t>
  </si>
  <si>
    <t>DBISP  LLC</t>
  </si>
  <si>
    <t>DCO Energy LLC</t>
  </si>
  <si>
    <t>deko LLC</t>
  </si>
  <si>
    <t>Delaney Quality Consultants</t>
  </si>
  <si>
    <t>DeskMakers / Peter Pepper Products</t>
  </si>
  <si>
    <t>Dewinne Equipment Company</t>
  </si>
  <si>
    <t>DHE Computer Systems</t>
  </si>
  <si>
    <t>Diamondback Landscaping &amp; Lawn Care Inc</t>
  </si>
  <si>
    <t>District Fleet LLC</t>
  </si>
  <si>
    <t>DLMR Group LLC</t>
  </si>
  <si>
    <t>Don Smith Concrete</t>
  </si>
  <si>
    <t>DoorCheck LLC</t>
  </si>
  <si>
    <t>Double Eagle Plumbing LLC</t>
  </si>
  <si>
    <t>DroneBlocks LLC</t>
  </si>
  <si>
    <t>East Gate Industrial Services LLC</t>
  </si>
  <si>
    <t>ECS Southwest LLP</t>
  </si>
  <si>
    <t>Edia Learning Inc</t>
  </si>
  <si>
    <t>Education Shed</t>
  </si>
  <si>
    <t>EGSW LLC</t>
  </si>
  <si>
    <t>Element451</t>
  </si>
  <si>
    <t>Elijah P. Israel LLC</t>
  </si>
  <si>
    <t>Elkins Campus Security Consulting LLC</t>
  </si>
  <si>
    <t>EMCOR Service Scalise Industries</t>
  </si>
  <si>
    <t>Empowering Business Solutions LLC</t>
  </si>
  <si>
    <t>Entech Engineering Inc</t>
  </si>
  <si>
    <t>Enteranet LLC</t>
  </si>
  <si>
    <t>Epson America  Inc</t>
  </si>
  <si>
    <t>ERG INTERNATIONAL / WEST COAST INDUSTRIES</t>
  </si>
  <si>
    <t>eSpark Inc</t>
  </si>
  <si>
    <t>Essential Business Solutions LLC</t>
  </si>
  <si>
    <t>ETX OUTDOOR CONNECTIONS LLC</t>
  </si>
  <si>
    <t>EVenergi LLC</t>
  </si>
  <si>
    <t>Everblue Training Institute</t>
  </si>
  <si>
    <t>Extreme Water LLC</t>
  </si>
  <si>
    <t>F&amp;H Cleaning Services</t>
  </si>
  <si>
    <t>Facility Concepts Inc</t>
  </si>
  <si>
    <t>FACTS Education Solutions</t>
  </si>
  <si>
    <t>Ferguson Learning Company LC</t>
  </si>
  <si>
    <t>FILLERB CO</t>
  </si>
  <si>
    <t>Filter Technology Company Inc</t>
  </si>
  <si>
    <t>Fire Ant Professinals LLC</t>
  </si>
  <si>
    <t>Flint Avenue LLC</t>
  </si>
  <si>
    <t>FlutterBee Education Group</t>
  </si>
  <si>
    <t>FOH Productions  LLC</t>
  </si>
  <si>
    <t>ForeverLawn Central Texas</t>
  </si>
  <si>
    <t>Formetco Inc</t>
  </si>
  <si>
    <t>FORTE (AVI Systems Inc)</t>
  </si>
  <si>
    <t>FSR LLC</t>
  </si>
  <si>
    <t>Future Tek Inc</t>
  </si>
  <si>
    <t>G&amp;M Mechanical Engineering LLC</t>
  </si>
  <si>
    <t>Garrison Systems LLC</t>
  </si>
  <si>
    <t>Gateway Printing and office Supply Inc</t>
  </si>
  <si>
    <t>Ghent</t>
  </si>
  <si>
    <t>Global Computer Sales  Inc</t>
  </si>
  <si>
    <t>Global Vending Group</t>
  </si>
  <si>
    <t>GoReact</t>
  </si>
  <si>
    <t>Gray Mechanical Contractors LLC</t>
  </si>
  <si>
    <t>Greene Manufacturing Inc.</t>
  </si>
  <si>
    <t>Grounds Guys of University Park</t>
  </si>
  <si>
    <t>Gulf Coast Flooring &amp; Services</t>
  </si>
  <si>
    <t>GXC LLC</t>
  </si>
  <si>
    <t>H3 Restoration LLC</t>
  </si>
  <si>
    <t>H5 Auction and Realty</t>
  </si>
  <si>
    <t>Hardin Consulting LLC</t>
  </si>
  <si>
    <t>Hatch  Inc</t>
  </si>
  <si>
    <t>Helm Services (Mechanical Inc)</t>
  </si>
  <si>
    <t>HeyTutor Inc</t>
  </si>
  <si>
    <t>High Point Networks</t>
  </si>
  <si>
    <t>Hill &amp; Wilkinson General Contractors</t>
  </si>
  <si>
    <t>Horizon AVL System Integrator</t>
  </si>
  <si>
    <t>Hot Dog Marketing LLC</t>
  </si>
  <si>
    <t>HOT ROD MECHANICAL INC</t>
  </si>
  <si>
    <t>Houston Tents &amp; Events</t>
  </si>
  <si>
    <t>HubbleIQ Inc</t>
  </si>
  <si>
    <t>Huddlbox  LLC</t>
  </si>
  <si>
    <t>Huntington Learning Corporation</t>
  </si>
  <si>
    <t>i2 Visual Inc</t>
  </si>
  <si>
    <t>i5 Industries</t>
  </si>
  <si>
    <t>Identity Automation  LP</t>
  </si>
  <si>
    <t>Imaging Spectrum  Inc</t>
  </si>
  <si>
    <t>Immersive Vision Technology Inc</t>
  </si>
  <si>
    <t>In Depth Events Inc</t>
  </si>
  <si>
    <t>Indoff LLC</t>
  </si>
  <si>
    <t>Industrial Water Treatment</t>
  </si>
  <si>
    <t>Ingram Technologies  LLC</t>
  </si>
  <si>
    <t>Innovative Logics LLC</t>
  </si>
  <si>
    <t>In-Pipe Technology</t>
  </si>
  <si>
    <t>Inspira Enterprise Inc</t>
  </si>
  <si>
    <t>Inspirit Learning Inc</t>
  </si>
  <si>
    <t>Intellectyx  Inc</t>
  </si>
  <si>
    <t>Interior Finish Systems LLC</t>
  </si>
  <si>
    <t>Intermountain Slurry Seal Inc</t>
  </si>
  <si>
    <t>International Responder Systems</t>
  </si>
  <si>
    <t>InTouch Receipting Integrated Register Systems Inc</t>
  </si>
  <si>
    <t>iResQ</t>
  </si>
  <si>
    <t>J Poole Group</t>
  </si>
  <si>
    <t>J W Pepper and Son Inc</t>
  </si>
  <si>
    <t>Janitorial Manager LLC</t>
  </si>
  <si>
    <t>Jan-Worx</t>
  </si>
  <si>
    <t>Jazzy Js LLC</t>
  </si>
  <si>
    <t>JB Cannon Construction LLC</t>
  </si>
  <si>
    <t>Johnson HVAC Services LLC</t>
  </si>
  <si>
    <t>JonesCo General Contractors llc</t>
  </si>
  <si>
    <t>Jonti-Craft Inc</t>
  </si>
  <si>
    <t>JR Thomas Group Inc</t>
  </si>
  <si>
    <t>Jubilee Decor LLC</t>
  </si>
  <si>
    <t>K12 Computers</t>
  </si>
  <si>
    <t>Kadera</t>
  </si>
  <si>
    <t>Kai's Education</t>
  </si>
  <si>
    <t>Kambrian Corporation</t>
  </si>
  <si>
    <t>KC Enterprises</t>
  </si>
  <si>
    <t>Kellogg &amp; Sovereign Consulting</t>
  </si>
  <si>
    <t>Ken Parker Service Inc</t>
  </si>
  <si>
    <t>Kenmark Interiors</t>
  </si>
  <si>
    <t>KHR Construction and Consulting LLC</t>
  </si>
  <si>
    <t>KickStart Enterprises</t>
  </si>
  <si>
    <t>KIDaccount LLC</t>
  </si>
  <si>
    <t>Kingdom Roofing &amp; Konstruction</t>
  </si>
  <si>
    <t>KIOTI Tractor Corp</t>
  </si>
  <si>
    <t>KK Landscape Services</t>
  </si>
  <si>
    <t>Klett World Languages Inc</t>
  </si>
  <si>
    <t>Knight Restoration LLC</t>
  </si>
  <si>
    <t>L4 Enterprise Consulting LLC</t>
  </si>
  <si>
    <t>Learning Beyond Paper  Inc</t>
  </si>
  <si>
    <t>Learning Source LLC</t>
  </si>
  <si>
    <t>Learn-It Systems LLC</t>
  </si>
  <si>
    <t>LED Partners LLC</t>
  </si>
  <si>
    <t>LEK Technology Group LLC</t>
  </si>
  <si>
    <t>LENA</t>
  </si>
  <si>
    <t>Leon's Signs Inc</t>
  </si>
  <si>
    <t>LETSGOLEARN INC</t>
  </si>
  <si>
    <t>LetzChat  Inc</t>
  </si>
  <si>
    <t>LevelOne Technology</t>
  </si>
  <si>
    <t>Lingco Language Labs Inc</t>
  </si>
  <si>
    <t>LinkSource Systems</t>
  </si>
  <si>
    <t>List Industries</t>
  </si>
  <si>
    <t>London Consulting Group</t>
  </si>
  <si>
    <t>Lone Star Hazmat Response LLC</t>
  </si>
  <si>
    <t>Loodor LLC</t>
  </si>
  <si>
    <t>MaddBurt Innovations</t>
  </si>
  <si>
    <t>Magic School Inc</t>
  </si>
  <si>
    <t>MAL Technologies Fleet  LLC</t>
  </si>
  <si>
    <t>MANDO TECHNOLOGIES INC</t>
  </si>
  <si>
    <t>Martin's Office Supply Inc</t>
  </si>
  <si>
    <t>Masabi LLC</t>
  </si>
  <si>
    <t>Maumee Bay Turf LLC</t>
  </si>
  <si>
    <t>MD Health Pathways Inc</t>
  </si>
  <si>
    <t>Mensch Mill &amp; Lumber Corp</t>
  </si>
  <si>
    <t>Merit Roofing Systems Inc</t>
  </si>
  <si>
    <t>Method CM LLC</t>
  </si>
  <si>
    <t>MGT FILMS Strong Glass Systems</t>
  </si>
  <si>
    <t>Milam Land Management LLC</t>
  </si>
  <si>
    <t>Mission Electronics Inc</t>
  </si>
  <si>
    <t>Money MGMT LLC</t>
  </si>
  <si>
    <t>MOSER CORPORATION</t>
  </si>
  <si>
    <t>MPS</t>
  </si>
  <si>
    <t>MRI Builders</t>
  </si>
  <si>
    <t>Multi seal Corp</t>
  </si>
  <si>
    <t>Multimedia Led Inc</t>
  </si>
  <si>
    <t>MURCOM INC</t>
  </si>
  <si>
    <t>MVS360 LLC</t>
  </si>
  <si>
    <t>N1 Critical Technologies</t>
  </si>
  <si>
    <t>National Center on Education and Economy</t>
  </si>
  <si>
    <t>National Inventors Hall of Fame Inc</t>
  </si>
  <si>
    <t>Nationwide Sports Construction</t>
  </si>
  <si>
    <t>NCRI KC</t>
  </si>
  <si>
    <t>New Life Computer Services LLC</t>
  </si>
  <si>
    <t>Nextgen Furniture Inc</t>
  </si>
  <si>
    <t>Nextiva Inc</t>
  </si>
  <si>
    <t>Nexus AI</t>
  </si>
  <si>
    <t>Noble Alliance Construction LLC</t>
  </si>
  <si>
    <t>Nomad Coatings</t>
  </si>
  <si>
    <t>NORTHEAST TEXAS LAWN AND AG</t>
  </si>
  <si>
    <t>Northstar K12 Inc</t>
  </si>
  <si>
    <t>Nouveau Construction</t>
  </si>
  <si>
    <t>Novotx LLC</t>
  </si>
  <si>
    <t>NRI(Core BTS  Inc)</t>
  </si>
  <si>
    <t>NSAV Solutions</t>
  </si>
  <si>
    <t>Ntiva Inc</t>
  </si>
  <si>
    <t>Nutty Brown Press</t>
  </si>
  <si>
    <t>OculusIT LLC</t>
  </si>
  <si>
    <t>Ohana Lawn Care LLC</t>
  </si>
  <si>
    <t>OpenTeams Inc</t>
  </si>
  <si>
    <t>OPTERRA Energy Services LLC</t>
  </si>
  <si>
    <t>Optoma Technology Inc</t>
  </si>
  <si>
    <t>Orbus LLC</t>
  </si>
  <si>
    <t>Osmo</t>
  </si>
  <si>
    <t>Outlaws BBQ</t>
  </si>
  <si>
    <t>PACIFIC ERGONOMICS INC</t>
  </si>
  <si>
    <t>Palm Valley Construction LLC</t>
  </si>
  <si>
    <t>Parafour Innovations LLC</t>
  </si>
  <si>
    <t>Paragon Micro Inc</t>
  </si>
  <si>
    <t>Paralleltek</t>
  </si>
  <si>
    <t>Partners In Education Solutions LLC</t>
  </si>
  <si>
    <t>Pathway Communications LTD</t>
  </si>
  <si>
    <t>PCLiquidations</t>
  </si>
  <si>
    <t>Physics Classroom LLC</t>
  </si>
  <si>
    <t>Piedmont Global LLC</t>
  </si>
  <si>
    <t>Pinnacle Coatings Group</t>
  </si>
  <si>
    <t>Pipeworx Plumbing</t>
  </si>
  <si>
    <t>Piros Signs Inc.</t>
  </si>
  <si>
    <t>Pixton Comics Inc</t>
  </si>
  <si>
    <t>Play Piper LLC</t>
  </si>
  <si>
    <t>Pocket Coach Academy</t>
  </si>
  <si>
    <t>Powerhouse (Parrish-Hare Supply LLC)</t>
  </si>
  <si>
    <t>Precision Construction &amp; Contracting</t>
  </si>
  <si>
    <t>Premier Contractors LLC</t>
  </si>
  <si>
    <t>Presentation Concepts Corporation</t>
  </si>
  <si>
    <t>Prestige Innovation Technology  LLC</t>
  </si>
  <si>
    <t>PRO AIR MECHANICAL LLC</t>
  </si>
  <si>
    <t>Pro Tech Service Co LLC</t>
  </si>
  <si>
    <t>Pro-Shield Commercial Roofing LLC</t>
  </si>
  <si>
    <t>PSI Roofing</t>
  </si>
  <si>
    <t>Pumps Motors &amp; Controls Inc</t>
  </si>
  <si>
    <t>PuroClean of Southlake</t>
  </si>
  <si>
    <t>PurOptima Inc</t>
  </si>
  <si>
    <t>PWP Construction</t>
  </si>
  <si>
    <t>QuickStart Learning Inc</t>
  </si>
  <si>
    <t>R J HARRIS GROUP LLC</t>
  </si>
  <si>
    <t>R Zero Systems Inc</t>
  </si>
  <si>
    <t>Recon Technical Solutions Inc</t>
  </si>
  <si>
    <t>Recourse Communications Inc</t>
  </si>
  <si>
    <t>Red Oak Construction</t>
  </si>
  <si>
    <t>Red Siege LLC</t>
  </si>
  <si>
    <t>Resolution Bandwidth LLC</t>
  </si>
  <si>
    <t>Restoration 1 Lone Star</t>
  </si>
  <si>
    <t>Revolution Data Systems</t>
  </si>
  <si>
    <t>RGV Site Services LLC</t>
  </si>
  <si>
    <t>RGV Vocational Services</t>
  </si>
  <si>
    <t>Roberts McNutt Inc</t>
  </si>
  <si>
    <t>Rockstart</t>
  </si>
  <si>
    <t>Roof Technology Partners</t>
  </si>
  <si>
    <t>Rose Alan Real Estate</t>
  </si>
  <si>
    <t>Rowe Group LLC</t>
  </si>
  <si>
    <t>Royal Auction Group Inc</t>
  </si>
  <si>
    <t>Rubin Educational Services LLC</t>
  </si>
  <si>
    <t>S&amp;M Cleaning Services</t>
  </si>
  <si>
    <t>S3 Construction Services</t>
  </si>
  <si>
    <t>SAFFE Furniture Corp</t>
  </si>
  <si>
    <t>Sandia Construction Inc</t>
  </si>
  <si>
    <t>Sanford Hess Consulting Inc</t>
  </si>
  <si>
    <t>SanJae Educational Resources Inc</t>
  </si>
  <si>
    <t>Save Watt Technologies LLC</t>
  </si>
  <si>
    <t>School Yard Rap LLC</t>
  </si>
  <si>
    <t>SDF Inc</t>
  </si>
  <si>
    <t>Sentinel Information Security LLC</t>
  </si>
  <si>
    <t>ServiceMaster by Quality Restoration</t>
  </si>
  <si>
    <t>SERVPRO of Brazos Valley SERVPRO of Temple &amp; Belton</t>
  </si>
  <si>
    <t>Servpro of Lee's Summit Overland Park E Kansas City Harrisonville</t>
  </si>
  <si>
    <t>Shepherd’s Painting LLC</t>
  </si>
  <si>
    <t>Simii Design LLC</t>
  </si>
  <si>
    <t>Simpledu LLC</t>
  </si>
  <si>
    <t>Simplify Learning</t>
  </si>
  <si>
    <t>Simulation Curriculum Corp</t>
  </si>
  <si>
    <t>SISSCORP (SaaS Implementation and Support Services)</t>
  </si>
  <si>
    <t>Sistema Technologies Inc</t>
  </si>
  <si>
    <t>SmartStart Education LLC</t>
  </si>
  <si>
    <t>Solar Tech</t>
  </si>
  <si>
    <t>Sophisticated Real-Life Publications LLC</t>
  </si>
  <si>
    <t>Sound Productions Inc</t>
  </si>
  <si>
    <t>South East Texas Pumps</t>
  </si>
  <si>
    <t>Stage Corps LLC</t>
  </si>
  <si>
    <t>Staples Contract &amp; Commercial LLC</t>
  </si>
  <si>
    <t>STARMOR</t>
  </si>
  <si>
    <t>Storage Scholars LLC</t>
  </si>
  <si>
    <t>Storyshares</t>
  </si>
  <si>
    <t>Stratatech Education Group</t>
  </si>
  <si>
    <t>STX Fiber</t>
  </si>
  <si>
    <t>Sun City Party Rentals</t>
  </si>
  <si>
    <t>Sunburst Digital Inc</t>
  </si>
  <si>
    <t>Supply Chimp</t>
  </si>
  <si>
    <t>Supportive Hearing Systems Inc</t>
  </si>
  <si>
    <t>SurePrime Technologies LLC</t>
  </si>
  <si>
    <t>S-Works Construction Corporation</t>
  </si>
  <si>
    <t>Symmetry Sports LLC</t>
  </si>
  <si>
    <t>Synergy Environmental Services LLC</t>
  </si>
  <si>
    <t>TAMZ Renovations LLC</t>
  </si>
  <si>
    <t>Taproot Solutions Inc</t>
  </si>
  <si>
    <t>Target River</t>
  </si>
  <si>
    <t>TCS Mechanical LLC</t>
  </si>
  <si>
    <t>Tech Advanced Computers</t>
  </si>
  <si>
    <t>Tech My School</t>
  </si>
  <si>
    <t>Tech Sourced Solutions</t>
  </si>
  <si>
    <t>Techline Roofing and Restoration LLC</t>
  </si>
  <si>
    <t>TechnoLogyx Inc</t>
  </si>
  <si>
    <t>Temporary Staffing Professionals ED CO</t>
  </si>
  <si>
    <t>Texas Computer Education Association</t>
  </si>
  <si>
    <t>Texas Energy Aggregation LLC</t>
  </si>
  <si>
    <t>The Academy of MotivAction</t>
  </si>
  <si>
    <t>The Borrego Establishment LLC</t>
  </si>
  <si>
    <t>The CoBuilders LLC</t>
  </si>
  <si>
    <t>The Discovery Source</t>
  </si>
  <si>
    <t>The Douglas Stewart Company Inc</t>
  </si>
  <si>
    <t>The Manhattan Strategy Group LLC</t>
  </si>
  <si>
    <t>The Mattri Group LLC</t>
  </si>
  <si>
    <t>The Prestwick Group</t>
  </si>
  <si>
    <t>The RISE Group Inc</t>
  </si>
  <si>
    <t>The Steam Team</t>
  </si>
  <si>
    <t>The Uthe Group LLC</t>
  </si>
  <si>
    <t>Thrive Operations LLC</t>
  </si>
  <si>
    <t>Thriving Students Collective Inc</t>
  </si>
  <si>
    <t>Tiger Supplies</t>
  </si>
  <si>
    <t>Tino LLC</t>
  </si>
  <si>
    <t>TintMaster Plus</t>
  </si>
  <si>
    <t>Trebron Security LLC</t>
  </si>
  <si>
    <t>Tree Shepherds LLC</t>
  </si>
  <si>
    <t>TRIM TECH LLC</t>
  </si>
  <si>
    <t>Triton Design &amp; Construction LLC</t>
  </si>
  <si>
    <t>TSSC ENTERPRISES METAL ROOFING &amp; CONSTRUCTION</t>
  </si>
  <si>
    <t>Turn-Key Security Solutions LLC</t>
  </si>
  <si>
    <t>Tutored by Teachers</t>
  </si>
  <si>
    <t>Twins and Teaching Culinary and FACS</t>
  </si>
  <si>
    <t>TX One Source</t>
  </si>
  <si>
    <t>U S Flood Control Corp</t>
  </si>
  <si>
    <t>Upchurch Services LLC</t>
  </si>
  <si>
    <t>URBEGO INC</t>
  </si>
  <si>
    <t>Valley Athletics</t>
  </si>
  <si>
    <t>Valley Precision Grading Inc</t>
  </si>
  <si>
    <t>Vantage Point Disposition LLC</t>
  </si>
  <si>
    <t>Viridi Parente Inc</t>
  </si>
  <si>
    <t>Vision Works Consulting</t>
  </si>
  <si>
    <t>Vitosha Inc</t>
  </si>
  <si>
    <t>Vivi LLC</t>
  </si>
  <si>
    <t>Vocera Communications Inc</t>
  </si>
  <si>
    <t>Voltus Inc</t>
  </si>
  <si>
    <t>VOSS Lighting Inc</t>
  </si>
  <si>
    <t>VRC Companies LLC</t>
  </si>
  <si>
    <t>Wacebo USA</t>
  </si>
  <si>
    <t>Water Company of America</t>
  </si>
  <si>
    <t>Watermaster Irrigation Supply</t>
  </si>
  <si>
    <t>Wayground</t>
  </si>
  <si>
    <t>Westhill Paving Inc</t>
  </si>
  <si>
    <t>White Sign Company inc</t>
  </si>
  <si>
    <t>Whole Phonics Inc</t>
  </si>
  <si>
    <t>Williams Mechanical Services</t>
  </si>
  <si>
    <t>Win Elements LLC</t>
  </si>
  <si>
    <t>Winn-Marion Barber LLC</t>
  </si>
  <si>
    <t>Workspace48 Inc</t>
  </si>
  <si>
    <t>Xcite Audiovisuals LLC</t>
  </si>
  <si>
    <t>Xerox IT Solutions</t>
  </si>
  <si>
    <t>Yates Company LLC</t>
  </si>
  <si>
    <t>YBNormal?</t>
  </si>
  <si>
    <t>Zayo Education Inc</t>
  </si>
  <si>
    <t>Zelvin Security</t>
  </si>
  <si>
    <t>ZeroLogic Systems LLC</t>
  </si>
  <si>
    <t>ARTIFICIAL INTELLEGENCE (AI) SOLUTIONS &amp; SERVICES</t>
  </si>
  <si>
    <t>CTE - CURRICULUM, EQUIPMENT, SUPPLIES, SERVICE</t>
  </si>
  <si>
    <t>Advanced Learning Partnerships, Inc.</t>
  </si>
  <si>
    <t xml:space="preserve">Alamo Iron Works </t>
  </si>
  <si>
    <t>App Maisters Inc.</t>
  </si>
  <si>
    <t xml:space="preserve">Arcotype Bows </t>
  </si>
  <si>
    <t>Bargreen (Bargreen Ellingson Inc.)</t>
  </si>
  <si>
    <t>Bayinfotech LLC</t>
  </si>
  <si>
    <t>Central Point Group</t>
  </si>
  <si>
    <t>Cognitive BI, Inc.</t>
  </si>
  <si>
    <t>CS Global Tech LLC</t>
  </si>
  <si>
    <t>Culinary Depot (Chefs Depot Inc.)</t>
  </si>
  <si>
    <t>Cyber Workforce (Coherent Cyber Education, LLC)</t>
  </si>
  <si>
    <t>DA Mid South Integrated Security Systems (3:5 Group, LLC)</t>
  </si>
  <si>
    <t>Def-Logix, Inc.</t>
  </si>
  <si>
    <t xml:space="preserve">Digital Performance Gear </t>
  </si>
  <si>
    <t>Divine Janitorial</t>
  </si>
  <si>
    <t>Electronic Security Service</t>
  </si>
  <si>
    <t>ELEVATOR / ESCALATOR - EQUIPMENT, INSTALLATION, SERVICES</t>
  </si>
  <si>
    <t>Entry Sheild (Entry Shield Security LCC)</t>
  </si>
  <si>
    <t>Esolvit Government Solutions LLC</t>
  </si>
  <si>
    <t>Expediteinfo Tech, Inc.</t>
  </si>
  <si>
    <t>Flutterbee Education Group (Bellwether Media)</t>
  </si>
  <si>
    <t>FriEd Technology, LLC</t>
  </si>
  <si>
    <t>GOV AI Inc.</t>
  </si>
  <si>
    <t>Grizzly Industrial, Inc.</t>
  </si>
  <si>
    <t>Gulf Coast Trophies, LLC</t>
  </si>
  <si>
    <t>HALO Branded Solutions</t>
  </si>
  <si>
    <t xml:space="preserve">J.W. Pepper &amp; Son, Inc. </t>
  </si>
  <si>
    <t>Kevadiya Inc.</t>
  </si>
  <si>
    <t>Kings Sports &amp; Awards</t>
  </si>
  <si>
    <t>PLAYGROUND / PARK - EQUIPMENT, INSTALLATION, SERVICE</t>
  </si>
  <si>
    <t>Kira Learning, Inc.</t>
  </si>
  <si>
    <t>Legacy Transfers (Ligons Legacy Group, LLC)</t>
  </si>
  <si>
    <t>LeWolf Window Tint and Film Solutions</t>
  </si>
  <si>
    <t>Logical Front, LLC</t>
  </si>
  <si>
    <t>MacGill &amp; Co.</t>
  </si>
  <si>
    <t>MegaMinds</t>
  </si>
  <si>
    <t>Metal Toad Media Inc.</t>
  </si>
  <si>
    <t>Modlee, Inc.</t>
  </si>
  <si>
    <t>Open Teams, Inc.</t>
  </si>
  <si>
    <t>Proforma Promotions Group (PPG Enterprises, Inc.)</t>
  </si>
  <si>
    <t>Regency Security Group</t>
  </si>
  <si>
    <t>Science L.E.A.F</t>
  </si>
  <si>
    <t xml:space="preserve">Scribedoc.com Inc. </t>
  </si>
  <si>
    <t>Seer Solutions Inc.</t>
  </si>
  <si>
    <t>Skill Struck, Inc.</t>
  </si>
  <si>
    <t>SPRUCE Home Inc.</t>
  </si>
  <si>
    <t>Stan Miller &amp; Associates</t>
  </si>
  <si>
    <t>Still Struck, Inc.</t>
  </si>
  <si>
    <t>Symmetry Sports Construction (Symmetry Turf Installations LLC)</t>
  </si>
  <si>
    <t>Symosis Security</t>
  </si>
  <si>
    <t>Synkriom Inc.</t>
  </si>
  <si>
    <t>Technology Management Corporation</t>
  </si>
  <si>
    <t>Techsec Corporation</t>
  </si>
  <si>
    <t>Texas Top Cop Shop</t>
  </si>
  <si>
    <t>The Digital Decision (LeGrande Technical and Social Services LLC)</t>
  </si>
  <si>
    <t>The Filter Man, LLC</t>
  </si>
  <si>
    <t>Thunkable Inc.</t>
  </si>
  <si>
    <t>Van Robotics Inc.</t>
  </si>
  <si>
    <t>Work On Learning (Classwork.com)</t>
  </si>
  <si>
    <t>Borderline Creative LLC, dba CultureSpan Marketing + Digital</t>
  </si>
  <si>
    <t>Team Express (Concourse Team Express LLC)</t>
  </si>
  <si>
    <t>Everway LLC (Everway Holdco, LLC)</t>
  </si>
  <si>
    <t>MasteryPrep, LLC (Sirius Education Solutions)</t>
  </si>
  <si>
    <t>Ivan's Site Service Inc (DBA Ivan's Portable Jons, DBA Ivan's Fencing Division &amp; DBA Ivan's Disposal Services)</t>
  </si>
  <si>
    <t>Soliant Health LLC</t>
  </si>
  <si>
    <t>RBC Industrial LLC (Liber Holdings LLC)</t>
  </si>
  <si>
    <t>Mission Linen Supply (Mission Linen and Uniform Service)</t>
  </si>
  <si>
    <t>Prudential Overall Supply (dba Prudential Cleanroom Services)</t>
  </si>
  <si>
    <t>25-7532</t>
  </si>
  <si>
    <t>Brunson Pump Service (Brunson Investment LLC)</t>
  </si>
  <si>
    <t>Sarabia's Portable Jons and Blue Sanitation (FusionSite Texas LLC)</t>
  </si>
  <si>
    <t>Bienali Promotions, LLC</t>
  </si>
  <si>
    <t>Chuco Relic LLC</t>
  </si>
  <si>
    <t>Display Services, Inc.</t>
  </si>
  <si>
    <t>Everest Trading Corporation</t>
  </si>
  <si>
    <t>Rol-N Enterprise, Inc.</t>
  </si>
  <si>
    <t>CNB Computers USA, Inc (System Liquidation)</t>
  </si>
  <si>
    <t>Red Arc Environmental Inc</t>
  </si>
  <si>
    <t>Building &amp; Grounds Maintenance Services</t>
  </si>
  <si>
    <t>2023-11-067-S4</t>
  </si>
  <si>
    <t>789-25</t>
  </si>
  <si>
    <t>MityLite Inc</t>
  </si>
  <si>
    <t>2022-10-033</t>
  </si>
  <si>
    <t>Administrative, Educational Consultants, &amp; Prof Dev Svcs</t>
  </si>
  <si>
    <t>GraceNotes, LLC (Sight Reading Factory)</t>
  </si>
  <si>
    <t>785-25</t>
  </si>
  <si>
    <t>787-25</t>
  </si>
  <si>
    <t>788-25</t>
  </si>
  <si>
    <t>4 Rivers Equipment | MDD for John Deere Shared Services LLC</t>
  </si>
  <si>
    <t>Aadvantage Laundry Systems dba Aadvantage Laundry</t>
  </si>
  <si>
    <t>Adventus Material Strategies LLC</t>
  </si>
  <si>
    <t>AEG Petroleum LLC (formerly Dixie Oil Company)</t>
  </si>
  <si>
    <t>Alliance Distribution Holdings Inc. dba Alliance Laundry Systems Distribution Llc</t>
  </si>
  <si>
    <t>Anderson Crane &amp; Bridge Technologies, LLC dba Anderson UnderBridge</t>
  </si>
  <si>
    <t>Anderson Hydra Platforms, LLC dba Anderson UnderBridge</t>
  </si>
  <si>
    <t>Anderson Machinery Company Inc</t>
  </si>
  <si>
    <t>Associated Supply Company, Inc. dba ASCO, ASCO Equipment, ASCO Rentals</t>
  </si>
  <si>
    <t>A-Tex Restaurant Supply, Inc</t>
  </si>
  <si>
    <t>Authentic Sport Specialty Inc (formerly The Soccer Corner) dba Soccer Post</t>
  </si>
  <si>
    <t>Bargreen Ellingson Inc.</t>
  </si>
  <si>
    <t>BD Holt Co dba Holt Cat, Ltd</t>
  </si>
  <si>
    <t>Bosch Building Technologies LLC (formerly Climatec, LLC)</t>
  </si>
  <si>
    <t>Brazos Trailer Manufacturing, Llc</t>
  </si>
  <si>
    <t>Briggs Industrial Solutions, Inc. dba Briggs Equipment</t>
  </si>
  <si>
    <t>Central Texas Heavy Equipment Co dba Central Texas Equipment</t>
  </si>
  <si>
    <t>Chefs Depot Inc dba Culinary Depot Inc</t>
  </si>
  <si>
    <t>Closner Equipment Co., Inc.</t>
  </si>
  <si>
    <t>Cook's Direct, Inc.</t>
  </si>
  <si>
    <t xml:space="preserve">Crazy Cousins, Inc. dba Shepherd Food Equipment </t>
  </si>
  <si>
    <t>Cybersoft Technologies, Inc.</t>
  </si>
  <si>
    <t>D&amp;H Equipment, Ltd.</t>
  </si>
  <si>
    <t>Dance Investments LLC dba The Lawn Shoppe @ Almighty Rentals</t>
  </si>
  <si>
    <t>Darr Equipment LP dba Darr Equipment Co.</t>
  </si>
  <si>
    <t>Doggett Heavy Machinery Services | MDD for John Deere Shared Services LLC</t>
  </si>
  <si>
    <t>Doggett Machinery Services LA | MDD for John Deere Shared Services LLC</t>
  </si>
  <si>
    <t>Doosan Bobcat North America, Inc. dba Bobcat Company</t>
  </si>
  <si>
    <t>EAS EducAide Software Inc. dba EducAide Software</t>
  </si>
  <si>
    <t>Edward Don &amp; Company Holdings, LLC</t>
  </si>
  <si>
    <t>Energreen America Inc.</t>
  </si>
  <si>
    <t>Excell Environmental LLC dba Excell Fueling Systems</t>
  </si>
  <si>
    <t>Falcon Equipment Holdings LLC dba Falcon Road Maintenance Equipment, LLC</t>
  </si>
  <si>
    <t>Fayat, Inc dba Dynapac North America, LLC</t>
  </si>
  <si>
    <t>Gator Chef Inc.</t>
  </si>
  <si>
    <t>General Engines Co. Inc. dba Eager Beaver Trailers</t>
  </si>
  <si>
    <t>Global Payments Inc. dba Heartland Payment Systems, LLC dba Heartland School Solutions</t>
  </si>
  <si>
    <t>Greenwich LLC dba Commercial Kitchen Parts and Service</t>
  </si>
  <si>
    <t>H.D. Industries, Inc.</t>
  </si>
  <si>
    <t>HD Hyundai Infracore North America LLC dba Develon</t>
  </si>
  <si>
    <t>Holt Truck Centers Of Texas Llc dba Holt Truck Centers</t>
  </si>
  <si>
    <t>Houston Heavy Machinery LLC</t>
  </si>
  <si>
    <t>Illinois Tool Works dba E.H. Wachs</t>
  </si>
  <si>
    <t>JCB, Inc.</t>
  </si>
  <si>
    <t>JHouston Holdings LLC dba LSM Outdoor Power</t>
  </si>
  <si>
    <t>John Deere Shared Services LLC</t>
  </si>
  <si>
    <t>Karcher Municipal North America Corp dba Karcher Municipal</t>
  </si>
  <si>
    <t>Kesco Supply Inc</t>
  </si>
  <si>
    <t>King Ranch Ag &amp; Turf | MDD for John Deere Shared Services LLC</t>
  </si>
  <si>
    <t>Kubota Tractor Corporation</t>
  </si>
  <si>
    <t>LG Delta LLC  dba Delta T LLC /dba/ Big Ass Fans</t>
  </si>
  <si>
    <t>Loftness Specialized Farm Equipment, Inc.</t>
  </si>
  <si>
    <t>Magnum Custom Trailer Manufacturer Co., Inc. dba Magnum Custom Trailers</t>
  </si>
  <si>
    <t>Mustang Acquisition, Ltd. dba Mustang Enterprises, Ltd.</t>
  </si>
  <si>
    <t>Mustang Machinery Company, LLC dba Mustang Cat</t>
  </si>
  <si>
    <t>National Trailer Source</t>
  </si>
  <si>
    <t>Nortex Concrete Lift and Stabilization Inc.</t>
  </si>
  <si>
    <t>North Texas Trailers Llc dba North Texas Trailers</t>
  </si>
  <si>
    <t>Nueces Farm Center, Inc. dba Nueces Power Equipment</t>
  </si>
  <si>
    <t>ODRA, LLC</t>
  </si>
  <si>
    <t>Pakmor, Ltd.</t>
  </si>
  <si>
    <t>Pasco Brokerage. Inc.</t>
  </si>
  <si>
    <t>Pellerin Laundry Machinery Sales Company, Inc.</t>
  </si>
  <si>
    <t>PlayLearn USA Inc</t>
  </si>
  <si>
    <t>Profile Systems Inc (formerly PrintCube Inc) dba Magnum Print Solutions</t>
  </si>
  <si>
    <t>R.B. Everett and Company dba R.B Everett &amp; Co.</t>
  </si>
  <si>
    <t>R.D. Offutt Company dba RDO Equipment</t>
  </si>
  <si>
    <t>R.D. Offutt Company dba RDO Equipment | MDD for John Deere Shared Services LLC</t>
  </si>
  <si>
    <t>Readymade Music, LLC</t>
  </si>
  <si>
    <t>Reliance Enviromental Truck Sales, LLC dba Reliance Truck &amp; Equipment</t>
  </si>
  <si>
    <t>Rentacrate Enterprises, LLC</t>
  </si>
  <si>
    <t>Rentaltyme Ice Machines, LLC</t>
  </si>
  <si>
    <t>Robert Contreras dba A+ Fabrication</t>
  </si>
  <si>
    <t>Roll-Offs Of America, Inc dba Roll-Offs Usa</t>
  </si>
  <si>
    <t>ROMCO, Inc. dba ROMCO Equipment Co, LLC</t>
  </si>
  <si>
    <t>Salon &amp; Spa Design Services Inc. dba Salon Equipment USA</t>
  </si>
  <si>
    <t>Scott Equipment LLC</t>
  </si>
  <si>
    <t>Scranton Manufacturing Co., Inc. dba New Way Trucks</t>
  </si>
  <si>
    <t>Shoppa's Farm Supply Inc | MDD for John Deere Shared Services LLC</t>
  </si>
  <si>
    <t>Skyline Equipment LLC</t>
  </si>
  <si>
    <t>Snorkel International dba SNORKEL</t>
  </si>
  <si>
    <t>South Plains Implement LTD | MDD for John Deere Shared Services LLC</t>
  </si>
  <si>
    <t>Southland Industries (formerly The Brandt Companies LLC)</t>
  </si>
  <si>
    <t>Southwest Texas Equipment Distributors, Inc dba Mission Restaurant Supply</t>
  </si>
  <si>
    <t>Standard Equipment, LLC</t>
  </si>
  <si>
    <t>Sunstate Equipment Co., LLC</t>
  </si>
  <si>
    <t>Supreme Custom Fabricators, Inc dba Supreme Fixture Company, Inc</t>
  </si>
  <si>
    <t>TAKKT America Holding, Inc. dba Hubert Company</t>
  </si>
  <si>
    <t>TARI Inc. dba Jean’s Restaurant Supply</t>
  </si>
  <si>
    <t>TekVisions, Inc.</t>
  </si>
  <si>
    <t>Tellus Equipment Solutions | MDD for John Deere Shared Services LLC</t>
  </si>
  <si>
    <t>Terry Woodard Enterprise Inc. dba Kommercial Kitchens</t>
  </si>
  <si>
    <t>Texan Waste Equipment Inc. dba Heil of Texas</t>
  </si>
  <si>
    <t>Texas Custom Trailers, LP</t>
  </si>
  <si>
    <t>Texas Packer And Loader Sales, Inc. dba Texas Pack And Load</t>
  </si>
  <si>
    <t>Texas Pneudraulic Inc. dba Southwestern Equipment Company</t>
  </si>
  <si>
    <t>Texas Restaurant Equipment Exchange dba Trex Inc.</t>
  </si>
  <si>
    <t>Thermo-Lay Manufacturing LLC</t>
  </si>
  <si>
    <t>TriMark USA, LLC</t>
  </si>
  <si>
    <t>Vermeer Equipment of Texas LLC dba Vermeer Texas - Louisiana</t>
  </si>
  <si>
    <t>Vogel Traffic Services, Inc. dba EZ Liner</t>
  </si>
  <si>
    <t>Waco Hotel Supply, Inc dba Waco Restaurant Supply</t>
  </si>
  <si>
    <t>Warren Power &amp; Machinery, Inc dba Warren Cat</t>
  </si>
  <si>
    <t>Warren Power Attachments</t>
  </si>
  <si>
    <t>Western Equipment LLC | MDD for John Deere Shared Services LLC</t>
  </si>
  <si>
    <t>Wilkens Industries Inc.</t>
  </si>
  <si>
    <t>Worth Trailer Parts, Inc.  dba Worth Trailer</t>
  </si>
  <si>
    <t>Xtreme Manufacturing LLC</t>
  </si>
  <si>
    <t>Yellowhouse Machinery Co. | MDD for John Deere Shared Services LLC</t>
  </si>
  <si>
    <t>784-25</t>
  </si>
  <si>
    <t>786-25</t>
  </si>
  <si>
    <t>Hired Hands</t>
  </si>
  <si>
    <t>20-054</t>
  </si>
  <si>
    <t>2410-450-372</t>
  </si>
  <si>
    <t>CTPA Belton ISD</t>
  </si>
  <si>
    <t>Richie Auto Service</t>
  </si>
  <si>
    <t>Auto Repairs and Service</t>
  </si>
  <si>
    <t>877-2025-05-31</t>
  </si>
  <si>
    <t>A-1 Personnel of Houston Inc.</t>
  </si>
  <si>
    <t>ABC Restoration, Inc.</t>
  </si>
  <si>
    <t>Disaster and Non-Disaster Remediation, Restoration and Related Services Component, with Build Back / Job Order Contracting (JOC-IDIQ)</t>
  </si>
  <si>
    <t>25/044TC-01</t>
  </si>
  <si>
    <t>Adept Facilities &amp; Design</t>
  </si>
  <si>
    <t>25/044TC-02</t>
  </si>
  <si>
    <t>Aeon Electrical, LLC</t>
  </si>
  <si>
    <t>Electrical Contractor Services (JOC-IDIQ)</t>
  </si>
  <si>
    <t>25/035MR-01</t>
  </si>
  <si>
    <t>Alamo Environmental, Inc., dba Alamo1</t>
  </si>
  <si>
    <t>25/044TC-03</t>
  </si>
  <si>
    <t>25/035MR-02</t>
  </si>
  <si>
    <t>Athletic and Physical Education Supplies and Related Items_x000D_ Automotive Equipment, Tires, Parts, Supplies, Services, and Related Items_x000D_ Bottled Drinking Water, Coolers and Other Beverage Related Products_x000D_ Boxes, Packaging Supplies, Freight Services, and Related Items_x000D_ Cash Counting Systems_x000D_ Communication/Phone Systems (VoIP)_x000D_ Custodial Supplies and Services_x000D_ Direct Delivery of Snacks and Beverages_x000D_ Early Childhood Supplies_x000D_ Educational Materials and Related Items_x000D_ Fine Paper and Related Items_x000D_ Flags and Flag Poles_x000D_ Food Equipment, Parts, Repair, Installation, Maintenance, and Small Wares_x000D_ Furniture, Fixtures, Equipment (FFE) and Related Items_x000D_ Graduation Items, Yearbooks &amp; Commemorative Items_x000D_ Health, Medical, Veterinary Supplies and Related Items_x000D_ Janitorial Supplies and Related Items_x000D_ M&amp;O Parts and Equipment_x000D_ Musical Instruments &amp; Related Items_x000D_ Office Supplies and Related Items_x000D_ Online Marketplace_x000D_ Promotional and Commemorative Items_x000D_ Safety Supplies and Equipment_x000D_ Scientific Equipment and Related Items_x000D_ Technology Supplies_x000D_ Textbooks and Library Books_x000D_ Toner and Ink Cartridges_x000D_ Uniforms_x000D_ Water Treatment Chemicals and Related Items</t>
  </si>
  <si>
    <t>American Contracting USA, Inc.</t>
  </si>
  <si>
    <t>25/035MR-03</t>
  </si>
  <si>
    <t>25/035MR-04</t>
  </si>
  <si>
    <t>25/035MR-05</t>
  </si>
  <si>
    <t>ASA Builders, Inc</t>
  </si>
  <si>
    <t>Canopies and Awnings</t>
  </si>
  <si>
    <t>25/035MR-06</t>
  </si>
  <si>
    <t>Industrial Equipment (Rent, Lease or Purchase)</t>
  </si>
  <si>
    <t>25/035MR-07</t>
  </si>
  <si>
    <t>Batson-Cook Texas LLC</t>
  </si>
  <si>
    <t>25/035MR-08</t>
  </si>
  <si>
    <t>25/035MR-09</t>
  </si>
  <si>
    <t>Bluesteel Construction</t>
  </si>
  <si>
    <t>25/035MR-11</t>
  </si>
  <si>
    <t>Bluesteel Construction LLC</t>
  </si>
  <si>
    <t>Road Products and Equipment (Construction Materials, Chemicals, Asphalt, Gravel, Concrete, and Related Items)</t>
  </si>
  <si>
    <t>25/054LL-01</t>
  </si>
  <si>
    <t>25/035MR-10</t>
  </si>
  <si>
    <t>25/044TC-04</t>
  </si>
  <si>
    <t>25/035MR-12</t>
  </si>
  <si>
    <t>Burnett Specialists</t>
  </si>
  <si>
    <t>Athletic and Physical Education Supplies and Related Items_x000D_ Custodial Supplies and Services_x000D_ Early Childhood Supplies and Related Items_x000D_ Educational Materials and Related Items_x000D_ Fine Paper and Related Items_x000D_ Furniture, Fixtures, Equipment (FFE) and Related Items_x000D_ Medical and First Aid Supplies_x000D_ Office Supplies and Related Items_x000D_ Online Marketplace_x000D_ Paper_x000D_ Safety Supplies and Equipment_x000D_ Technology Products and Services_x000D_ Toner and Ink Cartridges_x000D_ Uniforms</t>
  </si>
  <si>
    <t>Printing, Copying, &amp; RI</t>
  </si>
  <si>
    <t>25/052TC-01</t>
  </si>
  <si>
    <t>Buyers Barricades, Inc.</t>
  </si>
  <si>
    <t>Highway Safety, Traffic Control Products and Related Services</t>
  </si>
  <si>
    <t>25/050LL-01</t>
  </si>
  <si>
    <t>Capsuletek, LLC</t>
  </si>
  <si>
    <t>Card Integrity</t>
  </si>
  <si>
    <t>Payables Solutions, Purchasing Card Programs, and Related Services</t>
  </si>
  <si>
    <t>25/041SG-02</t>
  </si>
  <si>
    <t>25/035MR-13</t>
  </si>
  <si>
    <t>25/035MR-14</t>
  </si>
  <si>
    <t>Chamberlin Roofing and Waterproofing</t>
  </si>
  <si>
    <t>25/035MR-15</t>
  </si>
  <si>
    <t>CobbleStone Software</t>
  </si>
  <si>
    <t>25/039MF-03</t>
  </si>
  <si>
    <t>Color One Systems, Inc.</t>
  </si>
  <si>
    <t>25/052TC-07</t>
  </si>
  <si>
    <t>25/035MR-16</t>
  </si>
  <si>
    <t>25/041SG-01</t>
  </si>
  <si>
    <t>25/044TC-05</t>
  </si>
  <si>
    <t>CRC</t>
  </si>
  <si>
    <t>Technology Asset Solutions</t>
  </si>
  <si>
    <t>25/049MF-02</t>
  </si>
  <si>
    <t>25/035MR-17</t>
  </si>
  <si>
    <t>25/035MR-19</t>
  </si>
  <si>
    <t>25/035MR-20</t>
  </si>
  <si>
    <t>25/035MR-21</t>
  </si>
  <si>
    <t>Design Controls LLC (Chemdac Solutions)</t>
  </si>
  <si>
    <t>Dominus Gray, LLC</t>
  </si>
  <si>
    <t>25/035MR-22</t>
  </si>
  <si>
    <t>Flags and Flag Poles_x000D_ M&amp;O Parts and Equipment</t>
  </si>
  <si>
    <t>Efurb</t>
  </si>
  <si>
    <t>Technology Recycling</t>
  </si>
  <si>
    <t>25/048MF-01</t>
  </si>
  <si>
    <t>25/035MR-23</t>
  </si>
  <si>
    <t>Envirotech Mechanical Systems LLC</t>
  </si>
  <si>
    <t>25/035MR-24</t>
  </si>
  <si>
    <t>25/035MR-25</t>
  </si>
  <si>
    <t>EWaste Pro Inc.</t>
  </si>
  <si>
    <t>25/048MF-02</t>
  </si>
  <si>
    <t>25/035MR-26</t>
  </si>
  <si>
    <t>25/035MR-28</t>
  </si>
  <si>
    <t>FedTec, LLC</t>
  </si>
  <si>
    <t>25/035MR-29</t>
  </si>
  <si>
    <t>Fork Farms</t>
  </si>
  <si>
    <t>Hydroponic Farm</t>
  </si>
  <si>
    <t>25/040AK-02</t>
  </si>
  <si>
    <t>FW Walton Inc</t>
  </si>
  <si>
    <t>25/035MR-27</t>
  </si>
  <si>
    <t>G Owens Enterprises, Inc. dba SERVPRO of Brazos Valley / SERVPRO of Temple Belton</t>
  </si>
  <si>
    <t>25/044TC-07</t>
  </si>
  <si>
    <t>Gardyn, Inc.</t>
  </si>
  <si>
    <t>25/040AK-01</t>
  </si>
  <si>
    <t>Genesis Consulting Partners, LLC</t>
  </si>
  <si>
    <t>25/041SG-03</t>
  </si>
  <si>
    <t>Glass Doctor of Greater South Houston</t>
  </si>
  <si>
    <t>25/035MR-31</t>
  </si>
  <si>
    <t>Gomez Floor Covering Inc DBA GFC Contracting</t>
  </si>
  <si>
    <t>25/035MR-30</t>
  </si>
  <si>
    <t>25/035MR-32</t>
  </si>
  <si>
    <t>25/044TC-08</t>
  </si>
  <si>
    <t>25/035MR-33</t>
  </si>
  <si>
    <t>Hurricane Fence Company</t>
  </si>
  <si>
    <t>25/035MR-34</t>
  </si>
  <si>
    <t>25/044TC-09</t>
  </si>
  <si>
    <t>J C M Squared LLC</t>
  </si>
  <si>
    <t>25/035MR-35</t>
  </si>
  <si>
    <t>JGA Roofing Systems LLC</t>
  </si>
  <si>
    <t>25/035MR-36</t>
  </si>
  <si>
    <t>25/035MR-37</t>
  </si>
  <si>
    <t>K12 Computers  Ltd.</t>
  </si>
  <si>
    <t>25/048MF-03</t>
  </si>
  <si>
    <t>25/035MR-38</t>
  </si>
  <si>
    <t>25/049MF-03</t>
  </si>
  <si>
    <t>LaneStaffing Inc.</t>
  </si>
  <si>
    <t>Lemoine Services Holdings, LP dba Lemoine Disaster Recovery, LLC</t>
  </si>
  <si>
    <t>25/044TC-11</t>
  </si>
  <si>
    <t>Commercial Printing, Copying Services and Related Items_x000D_ Printing, Copying, &amp; RI</t>
  </si>
  <si>
    <t>25/052TC-02</t>
  </si>
  <si>
    <t>25/035MR-59</t>
  </si>
  <si>
    <t>25/035MR-39</t>
  </si>
  <si>
    <t>25/044TC-10</t>
  </si>
  <si>
    <t>25/049MF-04</t>
  </si>
  <si>
    <t>25/052TC-03</t>
  </si>
  <si>
    <t>LyncVerse Technologies, Inc.</t>
  </si>
  <si>
    <t>Marine Connection Services Inc DBA Power Field Services</t>
  </si>
  <si>
    <t>Generator Power Equipment</t>
  </si>
  <si>
    <t>25/035MR-43</t>
  </si>
  <si>
    <t>Marsden South LLC (fka: 1 Stone Solutions, LLC)</t>
  </si>
  <si>
    <t>McCune Electrical Service LLC</t>
  </si>
  <si>
    <t>25/035MR-40</t>
  </si>
  <si>
    <t>Michelin Connected Fleet (FKA NexTraq LLC)</t>
  </si>
  <si>
    <t>Mooring Recovery Services, LLC, dba Mooring USA</t>
  </si>
  <si>
    <t>25/044TC-12</t>
  </si>
  <si>
    <t>Musigraphics</t>
  </si>
  <si>
    <t>25/052TC-04</t>
  </si>
  <si>
    <t>Notia Tech LLC</t>
  </si>
  <si>
    <t>NTXP LLC</t>
  </si>
  <si>
    <t>NWEA, a division of HMH Education Company</t>
  </si>
  <si>
    <t>25/049MF-05</t>
  </si>
  <si>
    <t>25/044TC-13</t>
  </si>
  <si>
    <t>Omm Inc.</t>
  </si>
  <si>
    <t>PedalPoint EvTerra Recycling, LLC</t>
  </si>
  <si>
    <t>25/048MF-04</t>
  </si>
  <si>
    <t>25/035MR-42</t>
  </si>
  <si>
    <t>Preferred Facilities Group-USA</t>
  </si>
  <si>
    <t>25/035MR-44</t>
  </si>
  <si>
    <t>25/035MR-45</t>
  </si>
  <si>
    <t>Quality Security Systems</t>
  </si>
  <si>
    <t>25/035MR-46</t>
  </si>
  <si>
    <t>25/033MR-40</t>
  </si>
  <si>
    <t>25/035MR-47</t>
  </si>
  <si>
    <t>25/052TC-05</t>
  </si>
  <si>
    <t>25/044TC-14</t>
  </si>
  <si>
    <t>Richmond Printing, LLC</t>
  </si>
  <si>
    <t>25/052TC-06</t>
  </si>
  <si>
    <t>Roadrunner Ltd dba Roadrunner Moving &amp; Storage</t>
  </si>
  <si>
    <t>25/044TC-15</t>
  </si>
  <si>
    <t>Robert Half, Inc.</t>
  </si>
  <si>
    <t>25/035MR-48</t>
  </si>
  <si>
    <t>25/044TC-16</t>
  </si>
  <si>
    <t>25/035MR-49</t>
  </si>
  <si>
    <t>SERVPRO of North Fort Worth</t>
  </si>
  <si>
    <t>25/044TC-06</t>
  </si>
  <si>
    <t>25/035MR-50</t>
  </si>
  <si>
    <t>25/035MR-60</t>
  </si>
  <si>
    <t>25/035MR-51</t>
  </si>
  <si>
    <t>Tellepsen Builders</t>
  </si>
  <si>
    <t>25/033MR-54</t>
  </si>
  <si>
    <t>25/044TC-17</t>
  </si>
  <si>
    <t>Tidypro</t>
  </si>
  <si>
    <t>25/035MR-61</t>
  </si>
  <si>
    <t>25/035MR-62</t>
  </si>
  <si>
    <t>Unique Digital Technology, LLC</t>
  </si>
  <si>
    <t>United Rentals (North America)</t>
  </si>
  <si>
    <t>US Electronics Recycling Center Inc.</t>
  </si>
  <si>
    <t>25/048MF-05</t>
  </si>
  <si>
    <t>Vantage Point ITAD</t>
  </si>
  <si>
    <t>25/048MF-06</t>
  </si>
  <si>
    <t>25/049MF-07</t>
  </si>
  <si>
    <t>ZipGrow Inc.</t>
  </si>
  <si>
    <t>25/040AK-03</t>
  </si>
  <si>
    <t>HB Pro Sound (H.B. ELECTRONICS, INC.)</t>
  </si>
  <si>
    <t>26-7541</t>
  </si>
  <si>
    <t>Collision Expertz &amp; Fleet Service LLC</t>
  </si>
  <si>
    <t>Hammer Performance (Hammer Performance LLC)</t>
  </si>
  <si>
    <t>Innovative Collision Center, Inc.</t>
  </si>
  <si>
    <t>Just Like New Automotive LLC</t>
  </si>
  <si>
    <t>Mango Automotive (Four Squared LLC)</t>
  </si>
  <si>
    <t>Mango Automotive (Seven Squared LLC)</t>
  </si>
  <si>
    <t>MTST Distribution LLC</t>
  </si>
  <si>
    <t>2Partner Mathematics Consulting LLC</t>
  </si>
  <si>
    <t>26-7543</t>
  </si>
  <si>
    <t>915 Gypsy LLC</t>
  </si>
  <si>
    <t>Alliance for a Healthier Generation</t>
  </si>
  <si>
    <t>Always Food Safe (The Always Food Safe Company)</t>
  </si>
  <si>
    <t>Baxter Educational (Jamie Goodwin)</t>
  </si>
  <si>
    <t>Be Heard Education (FRB Educational Consulting LLC)</t>
  </si>
  <si>
    <t>Brainspring (Reading and Language Arts Centers Inc)</t>
  </si>
  <si>
    <t>Carlene Thomas Consulting LLC (Carlene Thomas)</t>
  </si>
  <si>
    <t>ClickView</t>
  </si>
  <si>
    <t>Coaching Excellence in Organization</t>
  </si>
  <si>
    <t>Conover Company (Oakwood Solutions, LLC)</t>
  </si>
  <si>
    <t>Consortium On Reaching Excellence in Education, Inc. (CORE, Inc.)</t>
  </si>
  <si>
    <t>Creative Leadership Solutions LLC</t>
  </si>
  <si>
    <t>Dr. Jerry Wallace, LLC (Jerry Lewis Wallace Jr.)</t>
  </si>
  <si>
    <t>Dr. Zelaya  Educational Consulting LLC</t>
  </si>
  <si>
    <t>EdConnective</t>
  </si>
  <si>
    <t>eLearning District (eLearning District LLC)</t>
  </si>
  <si>
    <t>INNOV8 TX (Parachute RGV LLC)</t>
  </si>
  <si>
    <t>K12 Tutoring, Inc.</t>
  </si>
  <si>
    <t>Mother Daughter ISH (Aungelique Roberts)</t>
  </si>
  <si>
    <t>MYJOVE Corporation (JoVE)</t>
  </si>
  <si>
    <t>National Professional Resources (JeL Sales &amp; Marketing, LLC)</t>
  </si>
  <si>
    <t>NeuraPoints</t>
  </si>
  <si>
    <t>NO RED INK (NoRedInk Corporation)</t>
  </si>
  <si>
    <t>Off2Class (Global Online Language Services US Inc.)</t>
  </si>
  <si>
    <t>Padlet (Wallwisher, Inc. DBA Padlet)</t>
  </si>
  <si>
    <t>Passage Preparation (Quad C LE Holdings LLC)</t>
  </si>
  <si>
    <t>Pender's Music Company (Pender's Music Company, LLC)</t>
  </si>
  <si>
    <t>Purple Apple Ed (Livian M Baity)</t>
  </si>
  <si>
    <t>Rescue Simulation Products (Rescue Safety Products, LLC)</t>
  </si>
  <si>
    <t>Robert Tinajero (Dr. Robert Tinajero, LLC)</t>
  </si>
  <si>
    <t>Stacer Group LLC</t>
  </si>
  <si>
    <t>STEDI.org (STEDI LLC)</t>
  </si>
  <si>
    <t>Sterling Literacy Consulting</t>
  </si>
  <si>
    <t>Teach Us Texas (Versidi Inc.)</t>
  </si>
  <si>
    <t>Texas EdTech Review (Francisca Garcia)</t>
  </si>
  <si>
    <t>The Princeton Review (TPR Education, LLC)</t>
  </si>
  <si>
    <t>Thunkable Inc</t>
  </si>
  <si>
    <t>Tumbleweed Publishing</t>
  </si>
  <si>
    <t>Vaughn Gage Center (Vaughn Gage Adult Wellness Center)</t>
  </si>
  <si>
    <t>Whole Phonics, Inc.</t>
  </si>
  <si>
    <t>Zoila the Zebra, LLC (Juana Q Gandara)</t>
  </si>
  <si>
    <t>Quill Corporation (Quill LLC; Staples, Inc.)</t>
  </si>
  <si>
    <t>26-7545</t>
  </si>
  <si>
    <t>Brady Industries of Texas LLC (Brady Companies LLC); (BradyPLUS of Texas)</t>
  </si>
  <si>
    <t>Chemsearch, a division of NCH Corporation (Chemsearch FE)</t>
  </si>
  <si>
    <t>Ferguson Enterprises (Ferguson Enterprises, LLC; Ferguson US Holdings, Inc.)</t>
  </si>
  <si>
    <t>Progressive Pools LLC</t>
  </si>
  <si>
    <t>Southland Organics (Southland Organics Company; Southland Industrial)</t>
  </si>
  <si>
    <t>United Laboratories, Inc.</t>
  </si>
  <si>
    <t>26-7550</t>
  </si>
  <si>
    <t>Global Maven Enterprises, LLC</t>
  </si>
  <si>
    <t>HF IRONWORKS &amp; FENCE LLC</t>
  </si>
  <si>
    <t>26-7539</t>
  </si>
  <si>
    <t>United Uptime Services Inc.</t>
  </si>
  <si>
    <t>Advance Plus Therapy Services, LLC</t>
  </si>
  <si>
    <t>26-7549</t>
  </si>
  <si>
    <t>American Medical Staffing, Inc.</t>
  </si>
  <si>
    <t>AMN Allied Services, LLC.</t>
  </si>
  <si>
    <t>Angels of Care Pediatric Home Health</t>
  </si>
  <si>
    <t>Career Links</t>
  </si>
  <si>
    <t>Connected Health Care, LLC</t>
  </si>
  <si>
    <t>eLuma, LLC</t>
  </si>
  <si>
    <t>IDR Healthcare, LLC</t>
  </si>
  <si>
    <t>Inter American Interpreting Services, LLC</t>
  </si>
  <si>
    <t>Lango LLC</t>
  </si>
  <si>
    <t>Love Occupational Therapy Services, LLC (Love Therapy Services)</t>
  </si>
  <si>
    <t>McHur Management (McHur Care); (McHur Holdings LLC)</t>
  </si>
  <si>
    <t>Mind &amp; Faith PLLC</t>
  </si>
  <si>
    <t>Novo Staffing LLC</t>
  </si>
  <si>
    <t>Psychiatry of Texas, PLLC (PsychPlus); (PsychPlus Associates)</t>
  </si>
  <si>
    <t>The Krystal Clear Group, INC</t>
  </si>
  <si>
    <t>26-7551</t>
  </si>
  <si>
    <t>Prime Pump Service LLC</t>
  </si>
  <si>
    <t>Wastewater Solutions LLC</t>
  </si>
  <si>
    <t>One Industrial Works Inc.</t>
  </si>
  <si>
    <t>Allegiant Generator Services NA</t>
  </si>
  <si>
    <t>C &amp; C Industrial Solutions LLC</t>
  </si>
  <si>
    <t>Walsh Gallegos Kyle Robinson &amp; De Los Santos P.C.</t>
  </si>
  <si>
    <t>BZ Defense LLC</t>
  </si>
  <si>
    <t>26-7548</t>
  </si>
  <si>
    <t>26-7547</t>
  </si>
  <si>
    <t>Complete Office Technologies Inc (Complete Office (Texas) Technologies Inc)</t>
  </si>
  <si>
    <t>Badgeworks Plus LLC</t>
  </si>
  <si>
    <t>Amergis Healthcare Staffing, Inc.</t>
  </si>
  <si>
    <t>26-7546</t>
  </si>
  <si>
    <t>Attain Therapy, LLC</t>
  </si>
  <si>
    <t>Attainment Company, Inc. (Attainment Co. Inc.)</t>
  </si>
  <si>
    <t>Onward Search LLC</t>
  </si>
  <si>
    <t>Point Quest (Point Quest Therapeudic Services, LLC)</t>
  </si>
  <si>
    <t>Scoot Education Inc</t>
  </si>
  <si>
    <t>The Digital SLP (The Digital SLP, LLC)</t>
  </si>
  <si>
    <t>Tutor Doctor Glen Allen (Richmond Tutoring, Inc.)</t>
  </si>
  <si>
    <t>xSPEDite School Services</t>
  </si>
  <si>
    <t>26-7544</t>
  </si>
  <si>
    <t>3P Learning</t>
  </si>
  <si>
    <t>AGiRepair, Inc.</t>
  </si>
  <si>
    <t>Alchemy Technology Group</t>
  </si>
  <si>
    <t>Aloe Software Group LLC</t>
  </si>
  <si>
    <t>Alpha Technologies USA Inc.</t>
  </si>
  <si>
    <t>Axis Global Technologies, LLC</t>
  </si>
  <si>
    <t>Better Speech LLC</t>
  </si>
  <si>
    <t>Blue360 Media LLC</t>
  </si>
  <si>
    <t>CodeStream Studios LLC</t>
  </si>
  <si>
    <t>CoGrader (CoGrader, Co)</t>
  </si>
  <si>
    <t>Cyproteck Inc (Cyproteck Technologies Inc.)</t>
  </si>
  <si>
    <t>DOCUmation of West Texas (DOCUmation,inc)</t>
  </si>
  <si>
    <t>Embrace Education (Brecht's Database Solutions, LLC) (New Symbol Buyer, LLC)</t>
  </si>
  <si>
    <t>Exhibit Inc. (Exhibit Incorporation, LLC)</t>
  </si>
  <si>
    <t>GTS Technology Solutions, Inc.</t>
  </si>
  <si>
    <t>Hapara, a business unit of Cordance Operations LLC (Cordance Operations LLC)</t>
  </si>
  <si>
    <t>HB Stage Productions (EABDBL, LP)</t>
  </si>
  <si>
    <t>HPI International Inc</t>
  </si>
  <si>
    <t>iDismiss, LLC</t>
  </si>
  <si>
    <t>Imaging Spectrum</t>
  </si>
  <si>
    <t>IntegrateUs LLC</t>
  </si>
  <si>
    <t>MANTA AI (Casually AI, Inc.)</t>
  </si>
  <si>
    <t>Mazevo (Peck)</t>
  </si>
  <si>
    <t>Millennium Info Tech Inc</t>
  </si>
  <si>
    <t>Money Mystery Detectives LLC (Derreka Walkup)</t>
  </si>
  <si>
    <t>Novatech Systems LLC</t>
  </si>
  <si>
    <t>Paratum Solutions (Paratum Solutions, LLC) (Christopher James Akin)</t>
  </si>
  <si>
    <t>Play Versus Inc</t>
  </si>
  <si>
    <t>PMCS Services</t>
  </si>
  <si>
    <t>Procare Software, LLC (Genesis Acquisition Co.)</t>
  </si>
  <si>
    <t>Recite Me NA LLC</t>
  </si>
  <si>
    <t>Sequel Data Systems, Inc.</t>
  </si>
  <si>
    <t>Telo AI Inc.</t>
  </si>
  <si>
    <t>U.S. Electronics Recycling Center Inc. (Isaac Sunday)</t>
  </si>
  <si>
    <t>H.G. Arias &amp; Associates LLC</t>
  </si>
  <si>
    <t>Public safety and law enforcement software solutions</t>
  </si>
  <si>
    <t>365Labs</t>
  </si>
  <si>
    <t>Public safety software (CAD, RMS, JMS and prosecution)</t>
  </si>
  <si>
    <t>3AM Innovations</t>
  </si>
  <si>
    <t>FLORIAN app, team tracking, and APL</t>
  </si>
  <si>
    <t>Accurate Language Services</t>
  </si>
  <si>
    <t>Foreign language interpreting and translation services</t>
  </si>
  <si>
    <t>Action Target</t>
  </si>
  <si>
    <t>Shooting range design, equipment, and services</t>
  </si>
  <si>
    <t>Alexis Fire Equipment Company</t>
  </si>
  <si>
    <t>Custom fire apparatus manufacturing solutions</t>
  </si>
  <si>
    <t>Public safety training and simulation equipment</t>
  </si>
  <si>
    <t>Boats and watercraft solutions with related equipment and services</t>
  </si>
  <si>
    <t>Roadway work zone traffic safety equipment</t>
  </si>
  <si>
    <t>Ice arena products and services</t>
  </si>
  <si>
    <t>AMN Allied Services</t>
  </si>
  <si>
    <t>Virtual and onsite K-12 school clinical staffing</t>
  </si>
  <si>
    <t>APS Firehouse Alerting</t>
  </si>
  <si>
    <t>Fire and rescue station alerting</t>
  </si>
  <si>
    <t>Insurance Brokerage and Consulting</t>
  </si>
  <si>
    <t>Skateparks, BMX parks, pump tracks and sports facilities</t>
  </si>
  <si>
    <t>ASH North America — Aebi Schmidt North America</t>
  </si>
  <si>
    <t>AssetGenie</t>
  </si>
  <si>
    <t>Battery energy storage systems (BESS)</t>
  </si>
  <si>
    <t>Athletica Sport Systems</t>
  </si>
  <si>
    <t>Micro sensors and detection devices</t>
  </si>
  <si>
    <t>Class 6-8 chassis with related equipment</t>
  </si>
  <si>
    <t>Averhealth</t>
  </si>
  <si>
    <t>Best practice drug screening products and services</t>
  </si>
  <si>
    <t>Azuria Water Solutions</t>
  </si>
  <si>
    <t>Trenchless rehabilitation and maintenance of pipeline infrastructure</t>
  </si>
  <si>
    <t>Barco Products</t>
  </si>
  <si>
    <t>Outdoor furnishings and traffic safety products</t>
  </si>
  <si>
    <t>Beam Global</t>
  </si>
  <si>
    <t>Sustainable off-grid energy solutions</t>
  </si>
  <si>
    <t>BeaverFit</t>
  </si>
  <si>
    <t>Outdoor, indoor, and mobile fitness solutions</t>
  </si>
  <si>
    <t>Becker Arena Products</t>
  </si>
  <si>
    <t>Blink Network (Blink Charging)</t>
  </si>
  <si>
    <t>Blue Whale</t>
  </si>
  <si>
    <t>EVSE design, installation and maintenance services</t>
  </si>
  <si>
    <t>BlueCrest</t>
  </si>
  <si>
    <t>Print production and mail automation solutions</t>
  </si>
  <si>
    <t>BME Fire Trucks</t>
  </si>
  <si>
    <t>Firefighting apparatus manufacturing and sales</t>
  </si>
  <si>
    <t>Bobcat Company - Grounds Maintenance</t>
  </si>
  <si>
    <t>Bobcat Company - Material Handling</t>
  </si>
  <si>
    <t>Bobcat Company - Medium Construction</t>
  </si>
  <si>
    <t>Bobcat Company - Portable Power</t>
  </si>
  <si>
    <t>Bridgestone Tires</t>
  </si>
  <si>
    <t>Tires and tire-related services</t>
  </si>
  <si>
    <t>Us-built public safety drone programs</t>
  </si>
  <si>
    <t>Buy, sell, fix, refurbish, and lease used fire apparatus</t>
  </si>
  <si>
    <t>Language, accessibility, and technology solutions</t>
  </si>
  <si>
    <t>Bryx</t>
  </si>
  <si>
    <t>Fire station alerting</t>
  </si>
  <si>
    <t>Fire and rescue vehicles</t>
  </si>
  <si>
    <t>Carbyne</t>
  </si>
  <si>
    <t>Cloud-native 911 communications platform</t>
  </si>
  <si>
    <t>Carolina® Science</t>
  </si>
  <si>
    <t>Plastic refuse and recycling containers</t>
  </si>
  <si>
    <t>Flood barriers and water control products</t>
  </si>
  <si>
    <t>Cascade Fire Equipment</t>
  </si>
  <si>
    <t>Wildland brush trucks and slip-on units</t>
  </si>
  <si>
    <t>Cascadia Sport Systems</t>
  </si>
  <si>
    <t>CCI Group</t>
  </si>
  <si>
    <t>Translation, interpretation, and global language solutions</t>
  </si>
  <si>
    <t>Public safety software solutions</t>
  </si>
  <si>
    <t>Electric vehicle charging solutions</t>
  </si>
  <si>
    <t>ChargerCrew</t>
  </si>
  <si>
    <t>EV charger supply and installation services</t>
  </si>
  <si>
    <t>CIMCO Refrigeration, a division of Toromont Industries Ltd.</t>
  </si>
  <si>
    <t>Clauger Canada</t>
  </si>
  <si>
    <t>Industrial refrigeration, ice rink, and services</t>
  </si>
  <si>
    <t>Clovity</t>
  </si>
  <si>
    <t>Staffing, Software Solutions, IoT, AI/ML, Atlassian, Cloud Migration</t>
  </si>
  <si>
    <t>Pool and spa chemicals and equipment</t>
  </si>
  <si>
    <t>Tax exempt leasing and lease purchase financing</t>
  </si>
  <si>
    <t>Smart lighting and controls solutions</t>
  </si>
  <si>
    <t>Core and Main</t>
  </si>
  <si>
    <t>Water, sewer, storm, and AMI infrastructure solutions</t>
  </si>
  <si>
    <t>Cushman</t>
  </si>
  <si>
    <t>Firefighting apparatus and service</t>
  </si>
  <si>
    <t>Davey Coach Sales</t>
  </si>
  <si>
    <t>Shuttle bus sales and service</t>
  </si>
  <si>
    <t>DD DANNAR</t>
  </si>
  <si>
    <t>Mobile and self-propelled battery power storage</t>
  </si>
  <si>
    <t>Dependable Emergency Vehicles</t>
  </si>
  <si>
    <t>Used fire vehicles - Canadian built</t>
  </si>
  <si>
    <t>Fire apparatus - in-stock and custom-built units available</t>
  </si>
  <si>
    <t>DiaMedical USA Equipment</t>
  </si>
  <si>
    <t>Simulation medical supply solutions</t>
  </si>
  <si>
    <t>digiTICKET by Saltus Technologies</t>
  </si>
  <si>
    <t>Citation software and hardware for public safety</t>
  </si>
  <si>
    <t>District Fleet e-Mobility</t>
  </si>
  <si>
    <t>EVSE sales, installation, products, and services</t>
  </si>
  <si>
    <t>Dog-ON-It Parks</t>
  </si>
  <si>
    <t>Dog park equipment and solutions</t>
  </si>
  <si>
    <t>Doron Precision Systems</t>
  </si>
  <si>
    <t>Driving and operational training simulator systems</t>
  </si>
  <si>
    <t>Driver Training Solutions</t>
  </si>
  <si>
    <t>Professional driving simulators &amp; training services</t>
  </si>
  <si>
    <t>Education Logistics (Edulog)</t>
  </si>
  <si>
    <t>Student transportation management systems</t>
  </si>
  <si>
    <t>eLuma</t>
  </si>
  <si>
    <t>K12 special education and counseling staffing</t>
  </si>
  <si>
    <t>E-ONE - REV Group</t>
  </si>
  <si>
    <t>Firefighting apparatus and services</t>
  </si>
  <si>
    <t>Etnyre International</t>
  </si>
  <si>
    <t>Roadway maintenance preservation equipment</t>
  </si>
  <si>
    <t>EVReady Energy</t>
  </si>
  <si>
    <t>Energy management and EV charging solutions</t>
  </si>
  <si>
    <t>EZ Liner - Arrow</t>
  </si>
  <si>
    <t>FastLane Emergency Vehicles</t>
  </si>
  <si>
    <t>Emergency response vehicles</t>
  </si>
  <si>
    <t>FAYAT Cleantech America</t>
  </si>
  <si>
    <t>Fire Engineering Training</t>
  </si>
  <si>
    <t>Fire and rescue training management platform</t>
  </si>
  <si>
    <t>First Due</t>
  </si>
  <si>
    <t>First Responders Resilience Network</t>
  </si>
  <si>
    <t>Virtual health therapy</t>
  </si>
  <si>
    <t>Fleetforce LLC</t>
  </si>
  <si>
    <t>Fonroche Lighting</t>
  </si>
  <si>
    <t>Reliable solar lighting solutions</t>
  </si>
  <si>
    <t>Telematics and fleet management</t>
  </si>
  <si>
    <t>Fleet electrification, solar and energy storage systems</t>
  </si>
  <si>
    <t>Fort Garry Fire Trucks</t>
  </si>
  <si>
    <t>Custom and commercial firefighting apparatus</t>
  </si>
  <si>
    <t>Fouts Bros</t>
  </si>
  <si>
    <t>Frontline™ Communications</t>
  </si>
  <si>
    <t>Command units</t>
  </si>
  <si>
    <t>Garrison Flood Control Systems</t>
  </si>
  <si>
    <t>Flood control barriers and stormwater solutions</t>
  </si>
  <si>
    <t>GeoComm</t>
  </si>
  <si>
    <t>Public safety GIS solutions</t>
  </si>
  <si>
    <t>Gilbarco Konect</t>
  </si>
  <si>
    <t>EV charging hardware, software, and services</t>
  </si>
  <si>
    <t>GlobalMed</t>
  </si>
  <si>
    <t>Telehealth software and hardware</t>
  </si>
  <si>
    <t>Goodyear</t>
  </si>
  <si>
    <t>Tires, retreads, and fleet services</t>
  </si>
  <si>
    <t>Guardian RFID</t>
  </si>
  <si>
    <t>RFID mobile inmate tracking system</t>
  </si>
  <si>
    <t>Hendrick Automotive Group</t>
  </si>
  <si>
    <t>Cars, vans, SUVs, trucks, cab chassis, and other vehicles</t>
  </si>
  <si>
    <t>Medical Supplies, Lab, Pharma &amp; Emergency Kits</t>
  </si>
  <si>
    <t>Fleet electrification and charge/energy systems</t>
  </si>
  <si>
    <t>Custom and Commercial Firefighting apparatus</t>
  </si>
  <si>
    <t>Holz Motors</t>
  </si>
  <si>
    <t>Automobiles, vans, light trucks, and upfits</t>
  </si>
  <si>
    <t>School transportation solution</t>
  </si>
  <si>
    <t>Hub Fire Engines &amp; Equipment</t>
  </si>
  <si>
    <t>Custom fire apparatus manufacturing</t>
  </si>
  <si>
    <t>Hybrid Lynx</t>
  </si>
  <si>
    <t>Language translation, interpretation, and accessibility solutions</t>
  </si>
  <si>
    <t>ICON Shelter Systems</t>
  </si>
  <si>
    <t>Standard and custom commercial shelter solutions</t>
  </si>
  <si>
    <t>ImageTrend</t>
  </si>
  <si>
    <t>EMS, Fire, and hospital software</t>
  </si>
  <si>
    <t>EV charging, service support, and energy management</t>
  </si>
  <si>
    <t>Turnkey EV fleet charging, service support, and energy management</t>
  </si>
  <si>
    <t>Electric vehicle charging and microgrids</t>
  </si>
  <si>
    <t>International Language Center</t>
  </si>
  <si>
    <t>Translation, interpretation, and language services</t>
  </si>
  <si>
    <t>International Public Safety Data Institute (IPSDI)</t>
  </si>
  <si>
    <t>Public safety analytics and planning solutions</t>
  </si>
  <si>
    <t>Traffic safety signs, supplies, and roadway solutions</t>
  </si>
  <si>
    <t>Blended LTE, LEO, and GEO connectivity</t>
  </si>
  <si>
    <t>ITURRI America</t>
  </si>
  <si>
    <t>Wildland and firefighting apparatus</t>
  </si>
  <si>
    <t>Fire safety education and training solutions</t>
  </si>
  <si>
    <t>Commercial Site Furnishings &amp; Site Amenities</t>
  </si>
  <si>
    <t>Kompan</t>
  </si>
  <si>
    <t>Playgrounds and outdoor fitness solutions</t>
  </si>
  <si>
    <t>Video surveillance solutions, equipment, software, and accessories</t>
  </si>
  <si>
    <t>Multifunction devices, copiers, printers, services, software solutions</t>
  </si>
  <si>
    <t>Public safety communications products and services</t>
  </si>
  <si>
    <t>Language Testing International</t>
  </si>
  <si>
    <t>Language proficiency assessments</t>
  </si>
  <si>
    <t>Latitude Prime</t>
  </si>
  <si>
    <t>Comprehensive language solutions</t>
  </si>
  <si>
    <t>Lavi Industries</t>
  </si>
  <si>
    <t>LDV Inc.</t>
  </si>
  <si>
    <t>Emergency response vehicles and trailers</t>
  </si>
  <si>
    <t>Vehicle lifts and garage equipment</t>
  </si>
  <si>
    <t>Lighthouse Therapy</t>
  </si>
  <si>
    <t>Lynkwell</t>
  </si>
  <si>
    <t>Electric vehicle equipment and management</t>
  </si>
  <si>
    <t>Video telematics and safety solutions</t>
  </si>
  <si>
    <t>Mark43</t>
  </si>
  <si>
    <t>Canadian-built custom and commercial fire apparatus</t>
  </si>
  <si>
    <t>MGT Impact Solutions, LLC</t>
  </si>
  <si>
    <t>MIDL Technology</t>
  </si>
  <si>
    <t>Unified safety and security software</t>
  </si>
  <si>
    <t>Firefighting apparatus &amp; fire service vehicles</t>
  </si>
  <si>
    <t>Minicam</t>
  </si>
  <si>
    <t>Restroom and shower facility solutions</t>
  </si>
  <si>
    <t>Mobile and power storage</t>
  </si>
  <si>
    <t>Vehicles, work trucks, vans, upfitting, and parts</t>
  </si>
  <si>
    <t>Ice rink equipment</t>
  </si>
  <si>
    <t>Morning Pride</t>
  </si>
  <si>
    <t>Communications equipment and services</t>
  </si>
  <si>
    <t>MSS</t>
  </si>
  <si>
    <t>Multilingual Connections</t>
  </si>
  <si>
    <t>Translation and interpretation</t>
  </si>
  <si>
    <t>National Car Charging</t>
  </si>
  <si>
    <t>EV charging infrastructure reseller</t>
  </si>
  <si>
    <t>NEOGOV, NEOED, and PowerDMS</t>
  </si>
  <si>
    <t>Workforce management software for government</t>
  </si>
  <si>
    <t>New Line Skateparks</t>
  </si>
  <si>
    <t>Skateparks, Pump Tracks, Bike Parks &amp; All-Wheel Parks</t>
  </si>
  <si>
    <t>NOMAD Power</t>
  </si>
  <si>
    <t>Mobile battery energy storage systems</t>
  </si>
  <si>
    <t>NueGOV by Navjoy</t>
  </si>
  <si>
    <t>Scalable software platform for assets, staff, training, and incidents</t>
  </si>
  <si>
    <t>ODRA Road Sweepers</t>
  </si>
  <si>
    <t>Chassis mounted mechanical street sweepers</t>
  </si>
  <si>
    <t>Olathe Fleet</t>
  </si>
  <si>
    <t>Turnkey fleet vehicles</t>
  </si>
  <si>
    <t>ARFF Vehicles</t>
  </si>
  <si>
    <t>Cellular-based power control systems</t>
  </si>
  <si>
    <t>OEM and aftermarket vehicle parts and supplies</t>
  </si>
  <si>
    <t>Pac-Mac (Hol-Mac)</t>
  </si>
  <si>
    <t>Pierce Manufacturing Inc.</t>
  </si>
  <si>
    <t>Fire apparatus</t>
  </si>
  <si>
    <t>pi-lit</t>
  </si>
  <si>
    <t>Smart infrastructure</t>
  </si>
  <si>
    <t>Pitney Bowes Inc.</t>
  </si>
  <si>
    <t>Pritchard Companies (PNI Holdco)</t>
  </si>
  <si>
    <t>Cars, trucks, vans, SUVs, cab chassis, fleet, and upfit</t>
  </si>
  <si>
    <t>Protocall Services</t>
  </si>
  <si>
    <t>PSTrax</t>
  </si>
  <si>
    <t>Public safety inventory management software</t>
  </si>
  <si>
    <t>Automated dispatch, fire and EMS alerting solutions</t>
  </si>
  <si>
    <t>Unified justice platform for law enforcement and courts</t>
  </si>
  <si>
    <t>Radarsign</t>
  </si>
  <si>
    <t>Spraypark/splashpad features and equipment</t>
  </si>
  <si>
    <t>RCP Shelters</t>
  </si>
  <si>
    <t>Open air shelters and structures</t>
  </si>
  <si>
    <t>Drugs of abuse testing products and laboratory services</t>
  </si>
  <si>
    <t>Rescue 42</t>
  </si>
  <si>
    <t>Rapid deployable communications</t>
  </si>
  <si>
    <t>River Raptor Jetboats</t>
  </si>
  <si>
    <t>Public service watercraft solutions</t>
  </si>
  <si>
    <t>Rivian</t>
  </si>
  <si>
    <t>Electric vans, trucks, and SUVs</t>
  </si>
  <si>
    <t>Firefighting apparatus solutions</t>
  </si>
  <si>
    <t>SAFE Boats</t>
  </si>
  <si>
    <t>Custom welded aluminum public safety boats</t>
  </si>
  <si>
    <t>Public safety software and panic buttons</t>
  </si>
  <si>
    <t>Senzary</t>
  </si>
  <si>
    <t>Wireless IoT and AI automation solutions</t>
  </si>
  <si>
    <t>Shade Structures - PlayPower, Inc.</t>
  </si>
  <si>
    <t>Data and AI consulting services</t>
  </si>
  <si>
    <t>Signify North America</t>
  </si>
  <si>
    <t>Smart infrastructure products and software</t>
  </si>
  <si>
    <t>SnapSports</t>
  </si>
  <si>
    <t>Playground Safety Surfaces</t>
  </si>
  <si>
    <t>SOS International</t>
  </si>
  <si>
    <t>Language access and interpreting services</t>
  </si>
  <si>
    <t>Spartan Emergency Response - REV Group</t>
  </si>
  <si>
    <t>Sport Resource Group</t>
  </si>
  <si>
    <t>Portable sports containment solutions</t>
  </si>
  <si>
    <t>Super Vacuum Manufacturing</t>
  </si>
  <si>
    <t>Firefighting apparatus and fire service vehicles</t>
  </si>
  <si>
    <t>Superior Recreational Products</t>
  </si>
  <si>
    <t>Playgrounds-Pavilions-Shades-Site Furnishings</t>
  </si>
  <si>
    <t>SupplyCore</t>
  </si>
  <si>
    <t>Sutton Ford</t>
  </si>
  <si>
    <t>Autos, SUVs, vans, and trucks</t>
  </si>
  <si>
    <t>Symtech Fire</t>
  </si>
  <si>
    <t>Live fire training facilities and simulators</t>
  </si>
  <si>
    <t>TacMed Solutions</t>
  </si>
  <si>
    <t>Human and K9 simulators, first aid kits, and blood coolers</t>
  </si>
  <si>
    <t>TALOSYS</t>
  </si>
  <si>
    <t>TBL Systems</t>
  </si>
  <si>
    <t>RMS, CAD, eCitation, eCrash, manage evidence, and ALPR</t>
  </si>
  <si>
    <t>Telex Radio Dispatch by Bosch</t>
  </si>
  <si>
    <t>Critical radio dispatch communication</t>
  </si>
  <si>
    <t>Professional firefighting and ventilation tools</t>
  </si>
  <si>
    <t>Terex/EvoQuip</t>
  </si>
  <si>
    <t>Terex/Green-Tec</t>
  </si>
  <si>
    <t>Vegetation and tree care solutions</t>
  </si>
  <si>
    <t>Terex/Powerscreen</t>
  </si>
  <si>
    <t>Terrabilt</t>
  </si>
  <si>
    <t>Trailhead kiosks, signs, and wayfinding systems</t>
  </si>
  <si>
    <t>Tesla</t>
  </si>
  <si>
    <t>Electric cars, SUVs, trucks, and EVSE</t>
  </si>
  <si>
    <t>Tessco</t>
  </si>
  <si>
    <t>Wireless communications products and services</t>
  </si>
  <si>
    <t>The Mobility House</t>
  </si>
  <si>
    <t>Fleet charging and energy management solutions</t>
  </si>
  <si>
    <t>Custom park site furnishings and furniture</t>
  </si>
  <si>
    <t>Ti Training LE dba Table Mountain Group</t>
  </si>
  <si>
    <t>Immersive simulation training systems</t>
  </si>
  <si>
    <t>Transnet Logistics</t>
  </si>
  <si>
    <t>Logistics, freight, and delivery services</t>
  </si>
  <si>
    <t>TruckCorp</t>
  </si>
  <si>
    <t>TXAT</t>
  </si>
  <si>
    <t>Emergency call handling solutions</t>
  </si>
  <si>
    <t>Street, road, and pavement cleaning sweepers</t>
  </si>
  <si>
    <t>Express courier</t>
  </si>
  <si>
    <t>Verdek</t>
  </si>
  <si>
    <t>EVSE sales, installation, products &amp; services</t>
  </si>
  <si>
    <t>AI digital evidence, video, and redaction tools</t>
  </si>
  <si>
    <t>Public safety training and simulation solutions</t>
  </si>
  <si>
    <t>Vortex Aquatic Structures International</t>
  </si>
  <si>
    <t>Aquatic Play Solutions and Cooling Solutions</t>
  </si>
  <si>
    <t>W.S. Darley</t>
  </si>
  <si>
    <t>Fire apparatus manufacturing and related services</t>
  </si>
  <si>
    <t>Indoor and outdoor recreation, and playground equipment</t>
  </si>
  <si>
    <t>GEM electric LSV, Taylor-Dunn, Tiger, and Fusion</t>
  </si>
  <si>
    <t>Ward Apparatus</t>
  </si>
  <si>
    <t>Fire and rescue apparatus solutions for all hazards</t>
  </si>
  <si>
    <t>Water Splash</t>
  </si>
  <si>
    <t>Design-build splash pad equipment and services</t>
  </si>
  <si>
    <t>Public safety alerting technologies</t>
  </si>
  <si>
    <t>Insurance and risk mgmt services for public entities</t>
  </si>
  <si>
    <t>Public safety training Equipment</t>
  </si>
  <si>
    <t>Xos Trucks</t>
  </si>
  <si>
    <t>Mobile energy storage systems and EV charging</t>
  </si>
  <si>
    <t>030425-CEN</t>
  </si>
  <si>
    <t>030425-365L</t>
  </si>
  <si>
    <t>030425-3AM</t>
  </si>
  <si>
    <t>081225-ACL</t>
  </si>
  <si>
    <t>102325-ATG</t>
  </si>
  <si>
    <t>032525-AGI</t>
  </si>
  <si>
    <t>082025-ALX</t>
  </si>
  <si>
    <t>102325-ALH</t>
  </si>
  <si>
    <t>092525-ALH</t>
  </si>
  <si>
    <t>042225-ATS</t>
  </si>
  <si>
    <t>081425-ALL</t>
  </si>
  <si>
    <t>090425-ARC</t>
  </si>
  <si>
    <t>072225-AMN</t>
  </si>
  <si>
    <t>020625-APS</t>
  </si>
  <si>
    <t>101625-LSI-1</t>
  </si>
  <si>
    <t>080525-ARS</t>
  </si>
  <si>
    <t>012125-GLG</t>
  </si>
  <si>
    <t>090425-ART</t>
  </si>
  <si>
    <t>062425-AEB</t>
  </si>
  <si>
    <t>062625-ASTG</t>
  </si>
  <si>
    <t>081425-BAP-1</t>
  </si>
  <si>
    <t>041525-ATST</t>
  </si>
  <si>
    <t>101425-AVH</t>
  </si>
  <si>
    <t>040825-AZU</t>
  </si>
  <si>
    <t>101625-BCO</t>
  </si>
  <si>
    <t>101625-BUR</t>
  </si>
  <si>
    <t>021825-BML</t>
  </si>
  <si>
    <t>101625-BFT</t>
  </si>
  <si>
    <t>081425-BAP</t>
  </si>
  <si>
    <t>021825-BLN</t>
  </si>
  <si>
    <t>021825-BWL</t>
  </si>
  <si>
    <t>070125-BLCR</t>
  </si>
  <si>
    <t>082025-BME</t>
  </si>
  <si>
    <t>051525-BRDG</t>
  </si>
  <si>
    <t>101525-BLE</t>
  </si>
  <si>
    <t>081225-BBG</t>
  </si>
  <si>
    <t>030425-BRYX</t>
  </si>
  <si>
    <t>062425-BUC</t>
  </si>
  <si>
    <t>082025-CET</t>
  </si>
  <si>
    <t>090425-CAS</t>
  </si>
  <si>
    <t>030425-CRBN</t>
  </si>
  <si>
    <t>040825-CEI</t>
  </si>
  <si>
    <t>082025-CFR</t>
  </si>
  <si>
    <t>081425-BAP-2</t>
  </si>
  <si>
    <t>081225-IDY</t>
  </si>
  <si>
    <t>021825-CPI</t>
  </si>
  <si>
    <t>021825-CCW</t>
  </si>
  <si>
    <t>081425-CIM</t>
  </si>
  <si>
    <t>090925-CLF</t>
  </si>
  <si>
    <t>081425-CLU</t>
  </si>
  <si>
    <t>041525-CLVY</t>
  </si>
  <si>
    <t>012226-AQUA</t>
  </si>
  <si>
    <t>041525-CPL</t>
  </si>
  <si>
    <t>101425-CDT</t>
  </si>
  <si>
    <t>040825-CAM</t>
  </si>
  <si>
    <t>062425-CRB</t>
  </si>
  <si>
    <t>082025-CSM</t>
  </si>
  <si>
    <t>081325-DAV</t>
  </si>
  <si>
    <t>021825-DDD</t>
  </si>
  <si>
    <t>062625-DDD</t>
  </si>
  <si>
    <t>101525-DEP</t>
  </si>
  <si>
    <t>082025-DEP</t>
  </si>
  <si>
    <t>090925-DIA</t>
  </si>
  <si>
    <t>030425-SLTS</t>
  </si>
  <si>
    <t>021825-DSF</t>
  </si>
  <si>
    <t>101625-DOG</t>
  </si>
  <si>
    <t>102325-DRN</t>
  </si>
  <si>
    <t>102325-DRT</t>
  </si>
  <si>
    <t>102924-EDL</t>
  </si>
  <si>
    <t>062425-ELG</t>
  </si>
  <si>
    <t>072225-ELA</t>
  </si>
  <si>
    <t>080525-EVS</t>
  </si>
  <si>
    <t>082025-RVG-1</t>
  </si>
  <si>
    <t>041525-EVRY</t>
  </si>
  <si>
    <t>101625-PLP-2</t>
  </si>
  <si>
    <t>082025-AFT</t>
  </si>
  <si>
    <t>062425-FAY</t>
  </si>
  <si>
    <t>082025-RVG-2</t>
  </si>
  <si>
    <t>102325-CLN</t>
  </si>
  <si>
    <t>030425-LME</t>
  </si>
  <si>
    <t>072225-FRR</t>
  </si>
  <si>
    <t>041525-FNR</t>
  </si>
  <si>
    <t>102924-FMC</t>
  </si>
  <si>
    <t>021825-FFP</t>
  </si>
  <si>
    <t>082025-FTG</t>
  </si>
  <si>
    <t>082025-FBR</t>
  </si>
  <si>
    <t>082025-PMI-1</t>
  </si>
  <si>
    <t>040825-GAR</t>
  </si>
  <si>
    <t>030425-GEOC</t>
  </si>
  <si>
    <t>021825-GVR</t>
  </si>
  <si>
    <t>062425-GEP</t>
  </si>
  <si>
    <t>090925-GLM</t>
  </si>
  <si>
    <t>051525-GTC</t>
  </si>
  <si>
    <t>010626-GGI</t>
  </si>
  <si>
    <t>101625-GRN</t>
  </si>
  <si>
    <t>030425-CDX</t>
  </si>
  <si>
    <t>081325-HND</t>
  </si>
  <si>
    <t>090925-HENRY</t>
  </si>
  <si>
    <t>021825-HEF</t>
  </si>
  <si>
    <t>082025-HME</t>
  </si>
  <si>
    <t>081325-HLZ</t>
  </si>
  <si>
    <t>082025-HUB</t>
  </si>
  <si>
    <t>081225-HBL</t>
  </si>
  <si>
    <t>092325-ICON</t>
  </si>
  <si>
    <t>030425-IMG</t>
  </si>
  <si>
    <t>021825-INC</t>
  </si>
  <si>
    <t>021825-INA</t>
  </si>
  <si>
    <t>081225-ILC</t>
  </si>
  <si>
    <t>030425-IPSDI</t>
  </si>
  <si>
    <t>020625-IAC</t>
  </si>
  <si>
    <t>082025-ITI</t>
  </si>
  <si>
    <t>102325-JHB</t>
  </si>
  <si>
    <t>101625-KEY</t>
  </si>
  <si>
    <t>082025-RVG-3</t>
  </si>
  <si>
    <t>101625-KPN</t>
  </si>
  <si>
    <t>020625-L3H</t>
  </si>
  <si>
    <t>102325-LAE</t>
  </si>
  <si>
    <t>101625-LSI</t>
  </si>
  <si>
    <t>081225-LTG</t>
  </si>
  <si>
    <t>081225-LTP</t>
  </si>
  <si>
    <t>122325-LAVI</t>
  </si>
  <si>
    <t>082025-LDV</t>
  </si>
  <si>
    <t>072225-LGT</t>
  </si>
  <si>
    <t>101625-PLP-4</t>
  </si>
  <si>
    <t>021825-LIV</t>
  </si>
  <si>
    <t>102924-LYX</t>
  </si>
  <si>
    <t>030425-MR43</t>
  </si>
  <si>
    <t>082025-MAX</t>
  </si>
  <si>
    <t>090925-MML</t>
  </si>
  <si>
    <t>090925-MDL</t>
  </si>
  <si>
    <t>051525-MLN</t>
  </si>
  <si>
    <t>030425-MIDL</t>
  </si>
  <si>
    <t>082025-RCK</t>
  </si>
  <si>
    <t>080525-MNC</t>
  </si>
  <si>
    <t>101625-PLP-3</t>
  </si>
  <si>
    <t>052725-MMR</t>
  </si>
  <si>
    <t>062625-MMR</t>
  </si>
  <si>
    <t>081325-CRE</t>
  </si>
  <si>
    <t>081425-AMR</t>
  </si>
  <si>
    <t>030425-MOT</t>
  </si>
  <si>
    <t>020625-MOT</t>
  </si>
  <si>
    <t>090925-MSSL</t>
  </si>
  <si>
    <t>081225-MLC</t>
  </si>
  <si>
    <t>081325-NAF</t>
  </si>
  <si>
    <t>021825-NCC</t>
  </si>
  <si>
    <t>030425-PDMS</t>
  </si>
  <si>
    <t>090425-NLS</t>
  </si>
  <si>
    <t>101625-PLP-1</t>
  </si>
  <si>
    <t>062625-NOMD</t>
  </si>
  <si>
    <t>030425-NAV</t>
  </si>
  <si>
    <t>021825-NUV</t>
  </si>
  <si>
    <t>062425-ODRA</t>
  </si>
  <si>
    <t>030425-OFF</t>
  </si>
  <si>
    <t>081325-OLA</t>
  </si>
  <si>
    <t>082025-PMI-2</t>
  </si>
  <si>
    <t>101625-ODR</t>
  </si>
  <si>
    <t>082025-PLC</t>
  </si>
  <si>
    <t>082025-PMI</t>
  </si>
  <si>
    <t>041525-PIV</t>
  </si>
  <si>
    <t>070125-PIT</t>
  </si>
  <si>
    <t>101625-PLP-8</t>
  </si>
  <si>
    <t>092325-PPC</t>
  </si>
  <si>
    <t>072225-PSL</t>
  </si>
  <si>
    <t>081325-PNI</t>
  </si>
  <si>
    <t>072225-PLL</t>
  </si>
  <si>
    <t>030425-SAU</t>
  </si>
  <si>
    <t>020625-PUR</t>
  </si>
  <si>
    <t>070125-QDT</t>
  </si>
  <si>
    <t>030425-QKT</t>
  </si>
  <si>
    <t>122325-RDRS</t>
  </si>
  <si>
    <t>020625-RDO</t>
  </si>
  <si>
    <t>101625-RDP</t>
  </si>
  <si>
    <t>080525-RVL</t>
  </si>
  <si>
    <t>092325-RCP</t>
  </si>
  <si>
    <t>101425-RTL</t>
  </si>
  <si>
    <t>020625-R42</t>
  </si>
  <si>
    <t>092525-RAP</t>
  </si>
  <si>
    <t>081325-RVN</t>
  </si>
  <si>
    <t>092325-RMT</t>
  </si>
  <si>
    <t>082025-RSD</t>
  </si>
  <si>
    <t>092525-SAFE</t>
  </si>
  <si>
    <t>090925-SHC</t>
  </si>
  <si>
    <t>090925-SNS</t>
  </si>
  <si>
    <t>062425-SWZ</t>
  </si>
  <si>
    <t>041525-SENZ</t>
  </si>
  <si>
    <t>101625-PLP-6</t>
  </si>
  <si>
    <t>021825-SIE</t>
  </si>
  <si>
    <t>041525-SINF</t>
  </si>
  <si>
    <t>101625-LSI-2</t>
  </si>
  <si>
    <t>101625-SFS</t>
  </si>
  <si>
    <t>101625-PLP-7</t>
  </si>
  <si>
    <t>081225-SOS</t>
  </si>
  <si>
    <t>082025-RVG-4</t>
  </si>
  <si>
    <t>090425-SRI</t>
  </si>
  <si>
    <t>081425-SRG</t>
  </si>
  <si>
    <t>082025-SVM</t>
  </si>
  <si>
    <t>101625-SPR</t>
  </si>
  <si>
    <t>102325-SPY</t>
  </si>
  <si>
    <t>082025-SUT</t>
  </si>
  <si>
    <t>081325-SNF</t>
  </si>
  <si>
    <t>102325-SYM</t>
  </si>
  <si>
    <t>030425-SYN</t>
  </si>
  <si>
    <t>102325-TMD</t>
  </si>
  <si>
    <t>072225-TKS</t>
  </si>
  <si>
    <t>041525-TALO</t>
  </si>
  <si>
    <t>030425-TBL</t>
  </si>
  <si>
    <t>020625-BOS</t>
  </si>
  <si>
    <t>072225-LFW</t>
  </si>
  <si>
    <t>030923-TER-2</t>
  </si>
  <si>
    <t>030923-TER-4</t>
  </si>
  <si>
    <t>122325-TEBT</t>
  </si>
  <si>
    <t>081325-TES</t>
  </si>
  <si>
    <t>020625-TESS</t>
  </si>
  <si>
    <t>021825-MBH</t>
  </si>
  <si>
    <t>101625-PSW</t>
  </si>
  <si>
    <t>102325-TITR</t>
  </si>
  <si>
    <t>111325-TRT</t>
  </si>
  <si>
    <t>062425-TRK</t>
  </si>
  <si>
    <t>030425-TXAT</t>
  </si>
  <si>
    <t>062425-TYM</t>
  </si>
  <si>
    <t>111325-UPS</t>
  </si>
  <si>
    <t>030425-ENV</t>
  </si>
  <si>
    <t>021825-VRK</t>
  </si>
  <si>
    <t>102325-VIR</t>
  </si>
  <si>
    <t>101625-VOR</t>
  </si>
  <si>
    <t>082025-WSD</t>
  </si>
  <si>
    <t>101625-PLP-5</t>
  </si>
  <si>
    <t>082025-WRD</t>
  </si>
  <si>
    <t>101625-WTS</t>
  </si>
  <si>
    <t>101625-WTR</t>
  </si>
  <si>
    <t>020625-WNT</t>
  </si>
  <si>
    <t>102325-JHK</t>
  </si>
  <si>
    <t>062625-XOS</t>
  </si>
  <si>
    <t>081425-FZC</t>
  </si>
  <si>
    <t>22nd Century Technologies, Inc</t>
  </si>
  <si>
    <t>3Duxdesign</t>
  </si>
  <si>
    <t>Advanced Calculations, LLC dba Surveillance Analytics</t>
  </si>
  <si>
    <t>Amira Learning, Inc. (formerly Istation)</t>
  </si>
  <si>
    <t>Ashley Festa Writing</t>
  </si>
  <si>
    <t>Beacon Hill Solutions Group LLC</t>
  </si>
  <si>
    <t>Bedford, Freeman, &amp; Worth Publishing Group LLC</t>
  </si>
  <si>
    <t>Bellwether Media LLC dba Flutterbee Education Group</t>
  </si>
  <si>
    <t>Braintrust Tutoring</t>
  </si>
  <si>
    <t>BT0-1, Inc dba Express Employment Professionals</t>
  </si>
  <si>
    <t>Casa Verde Farms, Inc</t>
  </si>
  <si>
    <t>Centegix</t>
  </si>
  <si>
    <t>Central Technologies Inc</t>
  </si>
  <si>
    <t>Cignition, Inc</t>
  </si>
  <si>
    <t>Coastal Office Solutions, Inc</t>
  </si>
  <si>
    <t>Core Electrical Group</t>
  </si>
  <si>
    <t>Corwin Press</t>
  </si>
  <si>
    <t>Country Club Cleaners Inc., dba Country Club OnSite</t>
  </si>
  <si>
    <t>Creative Awards &amp; Trophies</t>
  </si>
  <si>
    <t>Delta-T Group Texas Inc</t>
  </si>
  <si>
    <t>EDUStaff, LLC</t>
  </si>
  <si>
    <t>Express Employment Professionals Northwest</t>
  </si>
  <si>
    <t>Fintique</t>
  </si>
  <si>
    <t>Gonzalez and Olympia Associates LLC</t>
  </si>
  <si>
    <t>Grand Fund, Inc dba Green Light Group Tours</t>
  </si>
  <si>
    <t>HMH Education</t>
  </si>
  <si>
    <t>Imperial Dade LLC dba Gulf Coast Paper</t>
  </si>
  <si>
    <t>JW Pepper &amp; Son Inc</t>
  </si>
  <si>
    <t>Knight Officee Solutions</t>
  </si>
  <si>
    <t>Lehr Book</t>
  </si>
  <si>
    <t>Lingco Language Labs</t>
  </si>
  <si>
    <t>Math &amp; Science Cut Ups</t>
  </si>
  <si>
    <t>MT Library Services Inc. dba Junior Library Guild</t>
  </si>
  <si>
    <t>Nationwide Pharmaceutical, LLC dba Medical Wholesale</t>
  </si>
  <si>
    <t>Netsynk Inc</t>
  </si>
  <si>
    <t>Nexus Horizons LLC dba Express Employment Professionals</t>
  </si>
  <si>
    <t>OVOL USA/Bosworth/Western BRW</t>
  </si>
  <si>
    <t>Papaya Tutoring Services</t>
  </si>
  <si>
    <t>Pearson Education Inc</t>
  </si>
  <si>
    <t>Precision Landscaping &amp; Irrigation LLC</t>
  </si>
  <si>
    <t>Printglobe LLC dba Swag Solutions</t>
  </si>
  <si>
    <t>Stitch Monkeys</t>
  </si>
  <si>
    <t>Texas Solutions Security and Patrol</t>
  </si>
  <si>
    <t>The IMG Studio</t>
  </si>
  <si>
    <t>The OrganWise Guys</t>
  </si>
  <si>
    <t>The Overall Graduation Office</t>
  </si>
  <si>
    <t>Touch Math Acquisition</t>
  </si>
  <si>
    <t>Trinity Staffing Services</t>
  </si>
  <si>
    <t>US Games A Division of BSN Sports LLC</t>
  </si>
  <si>
    <t>Valley Grocers LLC</t>
  </si>
  <si>
    <t>Vocera Communications Inc (a Stryker company)</t>
  </si>
  <si>
    <t>Temporary Labor Services</t>
  </si>
  <si>
    <t>Office Supply, Furniture, Technology, Jan San, Food Service Supplies and Equipment</t>
  </si>
  <si>
    <t>Floorcare Products</t>
  </si>
  <si>
    <t>23022B</t>
  </si>
  <si>
    <t>P00402</t>
  </si>
  <si>
    <t>P00307</t>
  </si>
  <si>
    <t>CNR01452</t>
  </si>
  <si>
    <t>CR001423</t>
  </si>
  <si>
    <t>CNR01309</t>
  </si>
  <si>
    <t>CNR01502</t>
  </si>
  <si>
    <t>Medical Surgical Products, Sports Medicine Products</t>
  </si>
  <si>
    <t>CR001453</t>
  </si>
  <si>
    <t>Source to Pay</t>
  </si>
  <si>
    <t>CR001497</t>
  </si>
  <si>
    <t>CR001320</t>
  </si>
  <si>
    <t>7//31/2030</t>
  </si>
  <si>
    <t>Chromebookparts.com (formerly Eduparts/Mobile defenders)</t>
  </si>
  <si>
    <t>Midwest Bioservice</t>
  </si>
  <si>
    <t>21-071B</t>
  </si>
  <si>
    <t>2022-21</t>
  </si>
  <si>
    <t>Locke Supply Co</t>
  </si>
  <si>
    <t>22-136G</t>
  </si>
  <si>
    <t>Albros Construction Group</t>
  </si>
  <si>
    <t>Concrete Patching, paving &amp; Curbs</t>
  </si>
  <si>
    <t>CT4 Construction</t>
  </si>
  <si>
    <t>DFW Concrete Contractor, LLC</t>
  </si>
  <si>
    <t>H &amp; H Concrete</t>
  </si>
  <si>
    <t>Potere Construction LLC</t>
  </si>
  <si>
    <t>26-13-914</t>
  </si>
  <si>
    <t>Equipment,Supplies/Services for Maintenance/facilites/transportation</t>
  </si>
  <si>
    <t>23-01</t>
  </si>
  <si>
    <t>Kubota of Dallas (Irving)</t>
  </si>
  <si>
    <t>798-26</t>
  </si>
  <si>
    <t>Alamo Building Maintenance</t>
  </si>
  <si>
    <t>American Welding &amp; Gas</t>
  </si>
  <si>
    <t>Bucks Wheel &amp; Equipment</t>
  </si>
  <si>
    <t>Central Technology</t>
  </si>
  <si>
    <t>Clampitt Paper Company</t>
  </si>
  <si>
    <t>Clear Visions</t>
  </si>
  <si>
    <t>Coastal Office Solutions</t>
  </si>
  <si>
    <t>EMC Communications, Inc.</t>
  </si>
  <si>
    <t>Ferguson Facilities</t>
  </si>
  <si>
    <t>Flowater</t>
  </si>
  <si>
    <t>HV Tees Screen Printing</t>
  </si>
  <si>
    <t>New School hero</t>
  </si>
  <si>
    <t>On Par Golf Apparel</t>
  </si>
  <si>
    <t>Primo Plumbing</t>
  </si>
  <si>
    <t>Pure Air Filter Co</t>
  </si>
  <si>
    <t>Realityworks Inc</t>
  </si>
  <si>
    <t>Silver Lining Learning</t>
  </si>
  <si>
    <t>Snoco Team Sales</t>
  </si>
  <si>
    <t>Strongs Unlimited</t>
  </si>
  <si>
    <t>Tessera Technology Group LLC</t>
  </si>
  <si>
    <t>Texas Custom Signs</t>
  </si>
  <si>
    <t>Waste Water Solutions</t>
  </si>
  <si>
    <t>Networking, Classroom Tech, Security Tech and Supplies</t>
  </si>
  <si>
    <t>Water Filtration Services and Supplies</t>
  </si>
  <si>
    <t>Energy Efficiency Solutions</t>
  </si>
  <si>
    <t>24027B</t>
  </si>
  <si>
    <t>P00416</t>
  </si>
  <si>
    <t>P00418</t>
  </si>
  <si>
    <t>P00422</t>
  </si>
  <si>
    <t>P00410</t>
  </si>
  <si>
    <t>Amazon Business</t>
  </si>
  <si>
    <t>Online Marketplace for the Purchase of Products and Services</t>
  </si>
  <si>
    <t>Roofing and Related Products and Services</t>
  </si>
  <si>
    <t>ProctorU Inc. dba Meazure Learning</t>
  </si>
  <si>
    <t>Amplexor, Inc. by Acolad Inc.</t>
  </si>
  <si>
    <t>OPTERRA Energy Services</t>
  </si>
  <si>
    <t>The Boston Consulting Group, Inc.</t>
  </si>
  <si>
    <t>MyVideoSpot</t>
  </si>
  <si>
    <t>Wander App</t>
  </si>
  <si>
    <t>Amazon.com</t>
  </si>
  <si>
    <t>Retail Automation (Just Walk Out)</t>
  </si>
  <si>
    <t>Fidium Business</t>
  </si>
  <si>
    <t>PeopleOne Health</t>
  </si>
  <si>
    <t>Enhanced Primary Care and Related Services</t>
  </si>
  <si>
    <t>Via Transportation</t>
  </si>
  <si>
    <t>On-Demand Transportation (Rideshare), Meals, and Logistics Solutions</t>
  </si>
  <si>
    <t>Cyber Security Solutions &amp; Services</t>
  </si>
  <si>
    <t>Blackwood</t>
  </si>
  <si>
    <t>Human Resource Systems and Related Products and Services</t>
  </si>
  <si>
    <t>Uber Technologies</t>
  </si>
  <si>
    <t>Advent</t>
  </si>
  <si>
    <t>Digital Immersion and Marketing Solutions</t>
  </si>
  <si>
    <t>rusd solutions</t>
  </si>
  <si>
    <t>West Coast Arborists</t>
  </si>
  <si>
    <t>Tree Trimming Services, and/or Related Products</t>
  </si>
  <si>
    <t>D2L</t>
  </si>
  <si>
    <t>Meridian Knowledge Solutions</t>
  </si>
  <si>
    <t>Storyland Studios</t>
  </si>
  <si>
    <t>MPMTeam</t>
  </si>
  <si>
    <t>Software &amp; SaaS Solutions</t>
  </si>
  <si>
    <t>Direct Purchase of Apparel, Uniforms, Accessories, Products and Services</t>
  </si>
  <si>
    <t>GALLS</t>
  </si>
  <si>
    <t>Insparisk</t>
  </si>
  <si>
    <t>Elevator Product Inspection Services and Other Solutions</t>
  </si>
  <si>
    <t>Elevated Technologies Inc. dba Metro Elevator</t>
  </si>
  <si>
    <t>Waterworks Materials, Services, Operations and Related Solutions</t>
  </si>
  <si>
    <t>Vortex Services</t>
  </si>
  <si>
    <t>Azuria Water Solutions, Inc.</t>
  </si>
  <si>
    <t>Lynch Motor Vehicle Group</t>
  </si>
  <si>
    <t>Fleet Solutions: Light to Heavy Duty Vehicles and Related Products and Services</t>
  </si>
  <si>
    <t>Staples Business</t>
  </si>
  <si>
    <t>Audio Visual Solutions &amp; Services</t>
  </si>
  <si>
    <t>B&amp;H Photo</t>
  </si>
  <si>
    <t>Conference Technologies</t>
  </si>
  <si>
    <t>FORTÉ</t>
  </si>
  <si>
    <t>Optiv Security</t>
  </si>
  <si>
    <t>Job Order Contracting Services In the State of Oregon</t>
  </si>
  <si>
    <t>CalAmp Wireless Networks Corporation</t>
  </si>
  <si>
    <t>Flagship</t>
  </si>
  <si>
    <t>Lab Equipment Preventive Maintenance and Repair Services</t>
  </si>
  <si>
    <t>Euna</t>
  </si>
  <si>
    <t>Element Fleet Management Corp</t>
  </si>
  <si>
    <t>NEOGOV</t>
  </si>
  <si>
    <t>Human Capital Management Systems and Business Management Solutions</t>
  </si>
  <si>
    <t>Staffmark Group</t>
  </si>
  <si>
    <t>Telecommunications - Wireline, Wireless, IoT, Unified Comm &amp; Data Comm</t>
  </si>
  <si>
    <t>Debt and Lease Management and Consulting Services</t>
  </si>
  <si>
    <t>Excelsoft</t>
  </si>
  <si>
    <t>Online Proctoring Solutions</t>
  </si>
  <si>
    <t>FocalPoint Education</t>
  </si>
  <si>
    <t>Education Analytics</t>
  </si>
  <si>
    <t>06/03/2027</t>
  </si>
  <si>
    <t>01/18/2028</t>
  </si>
  <si>
    <t>12/30/2026</t>
  </si>
  <si>
    <t>01/25/2031</t>
  </si>
  <si>
    <t>11/24/2030</t>
  </si>
  <si>
    <t>12/15/2026</t>
  </si>
  <si>
    <t>04/13/2027</t>
  </si>
  <si>
    <t>07/01/2026</t>
  </si>
  <si>
    <t>01/07/2031</t>
  </si>
  <si>
    <t>05/21/2026</t>
  </si>
  <si>
    <t>07/04/2026</t>
  </si>
  <si>
    <t>04/08/2029</t>
  </si>
  <si>
    <t>08/05/2029</t>
  </si>
  <si>
    <t>08/31/2031</t>
  </si>
  <si>
    <t>06/14/2027</t>
  </si>
  <si>
    <t>12/03/2026</t>
  </si>
  <si>
    <t>02/20/2030</t>
  </si>
  <si>
    <t>04/03/2027</t>
  </si>
  <si>
    <t>07/13/2029</t>
  </si>
  <si>
    <t>10/02/2028</t>
  </si>
  <si>
    <t>09/18/2030</t>
  </si>
  <si>
    <t>12/31/2029</t>
  </si>
  <si>
    <t>02/18/2029</t>
  </si>
  <si>
    <t>02/10/2031</t>
  </si>
  <si>
    <t>02/28/2029</t>
  </si>
  <si>
    <t>R-TC-17006</t>
  </si>
  <si>
    <t>FY250005-01</t>
  </si>
  <si>
    <t>2019.001568</t>
  </si>
  <si>
    <t>2021.003053</t>
  </si>
  <si>
    <t>2023.003935</t>
  </si>
  <si>
    <t>2025004494</t>
  </si>
  <si>
    <t>WA00046786</t>
  </si>
  <si>
    <t>LS4679</t>
  </si>
  <si>
    <t>159335</t>
  </si>
  <si>
    <t>R241701</t>
  </si>
  <si>
    <t>R250802</t>
  </si>
  <si>
    <t>R250302</t>
  </si>
  <si>
    <t>R250304</t>
  </si>
  <si>
    <t>R250307</t>
  </si>
  <si>
    <t>R250301</t>
  </si>
  <si>
    <t>R250303</t>
  </si>
  <si>
    <t>24-6833</t>
  </si>
  <si>
    <t>R250801</t>
  </si>
  <si>
    <t>2025004656</t>
  </si>
  <si>
    <t>R250306</t>
  </si>
  <si>
    <t>PM-25-13</t>
  </si>
  <si>
    <t>R250501</t>
  </si>
  <si>
    <t>R250502</t>
  </si>
  <si>
    <t>R250503</t>
  </si>
  <si>
    <t>2025004655</t>
  </si>
  <si>
    <t>2025004657</t>
  </si>
  <si>
    <t>159573</t>
  </si>
  <si>
    <t>159574</t>
  </si>
  <si>
    <t>159571</t>
  </si>
  <si>
    <t>159572</t>
  </si>
  <si>
    <t>FY250005</t>
  </si>
  <si>
    <t>R251002</t>
  </si>
  <si>
    <t>R251001</t>
  </si>
  <si>
    <t>159579</t>
  </si>
  <si>
    <t>159584</t>
  </si>
  <si>
    <t>159582</t>
  </si>
  <si>
    <t>159587</t>
  </si>
  <si>
    <t>159580</t>
  </si>
  <si>
    <t>159885</t>
  </si>
  <si>
    <t>159583</t>
  </si>
  <si>
    <t>159586</t>
  </si>
  <si>
    <t>159596</t>
  </si>
  <si>
    <t>159581</t>
  </si>
  <si>
    <t>159570</t>
  </si>
  <si>
    <t>159575</t>
  </si>
  <si>
    <t>159595</t>
  </si>
  <si>
    <t>159594</t>
  </si>
  <si>
    <t>159592</t>
  </si>
  <si>
    <t>159593</t>
  </si>
  <si>
    <t>159567</t>
  </si>
  <si>
    <t>159566</t>
  </si>
  <si>
    <t>4863</t>
  </si>
  <si>
    <t>R250405</t>
  </si>
  <si>
    <t>R250402</t>
  </si>
  <si>
    <t>R250401</t>
  </si>
  <si>
    <t>R250404</t>
  </si>
  <si>
    <t>R250406</t>
  </si>
  <si>
    <t>R250305</t>
  </si>
  <si>
    <t>2026-019</t>
  </si>
  <si>
    <t>R250407</t>
  </si>
  <si>
    <t>159569</t>
  </si>
  <si>
    <t>R250403</t>
  </si>
  <si>
    <t>2025004593</t>
  </si>
  <si>
    <t>159688</t>
  </si>
  <si>
    <t>159568</t>
  </si>
  <si>
    <t>159698</t>
  </si>
  <si>
    <t>R250901</t>
  </si>
  <si>
    <t>R250903</t>
  </si>
  <si>
    <t>R250902</t>
  </si>
  <si>
    <t>159701</t>
  </si>
  <si>
    <t>R241102</t>
  </si>
  <si>
    <t>159768</t>
  </si>
  <si>
    <t>159796</t>
  </si>
  <si>
    <t>159797</t>
  </si>
  <si>
    <t>159808</t>
  </si>
  <si>
    <t>CW33250</t>
  </si>
  <si>
    <t>CW33432</t>
  </si>
  <si>
    <t>260006-01</t>
  </si>
  <si>
    <t>260006-02</t>
  </si>
  <si>
    <t>260006-03</t>
  </si>
  <si>
    <t>CW33116</t>
  </si>
  <si>
    <t>R250610</t>
  </si>
  <si>
    <t>R250608</t>
  </si>
  <si>
    <t>R250605</t>
  </si>
  <si>
    <t>R250609</t>
  </si>
  <si>
    <t>R250607</t>
  </si>
  <si>
    <t>R250603</t>
  </si>
  <si>
    <t>CW33228</t>
  </si>
  <si>
    <t>R250601</t>
  </si>
  <si>
    <t>R250606</t>
  </si>
  <si>
    <t>OMNIA</t>
  </si>
  <si>
    <t>Gaumard Scientific Company, Inc.</t>
  </si>
  <si>
    <t>Commercial Printing, Copying Services and Related Items</t>
  </si>
  <si>
    <t>Neotrack US</t>
  </si>
  <si>
    <t>Bus Fleet Modifications, Upgrades, and Related Items</t>
  </si>
  <si>
    <t>Thomas Bus Gulf Coast/ Thomas Bus Texas</t>
  </si>
  <si>
    <t>UDT Financial Services</t>
  </si>
  <si>
    <t>25/049MF-06</t>
  </si>
  <si>
    <t>101VOICE ITM CX</t>
  </si>
  <si>
    <t>Comprehensive HVAC</t>
  </si>
  <si>
    <t>1st Photo</t>
  </si>
  <si>
    <t>1Touch Communications</t>
  </si>
  <si>
    <t>1Vision</t>
  </si>
  <si>
    <t>22nd Century Technologies Inc</t>
  </si>
  <si>
    <t>2M Business Products</t>
  </si>
  <si>
    <t>3 Oaks Resource Group International</t>
  </si>
  <si>
    <t>04/30/2031</t>
  </si>
  <si>
    <t>365 Equipment and Supply</t>
  </si>
  <si>
    <t>3DCapture Services</t>
  </si>
  <si>
    <t>3i Construction Management LLC</t>
  </si>
  <si>
    <t>Security Systems, Products, and Services</t>
  </si>
  <si>
    <t>4Crawfords Legacy Texas LLC</t>
  </si>
  <si>
    <t>Synthetic Turf or Natural Sports Fields, Grounds, Courts, and Tracks Goods and Services</t>
  </si>
  <si>
    <t>512 Refrigeration Services</t>
  </si>
  <si>
    <t>7M Services</t>
  </si>
  <si>
    <t>Floor Covering, Supplies, and Services</t>
  </si>
  <si>
    <t>A and F Construction LLC</t>
  </si>
  <si>
    <t>A Lert Roof Systems</t>
  </si>
  <si>
    <t>A N Systems</t>
  </si>
  <si>
    <t>A Plus Janitorial and Mowing Service</t>
  </si>
  <si>
    <t>A-1 LED LLC</t>
  </si>
  <si>
    <t>A-Z Bus Sales</t>
  </si>
  <si>
    <t>Bus and other Transportation Vehicles Parts and Service</t>
  </si>
  <si>
    <t>A&amp;C AIRWORKS</t>
  </si>
  <si>
    <t>Asbestos and other Hazardous Contaminant Abatement and Disposal Services</t>
  </si>
  <si>
    <t>A+ Playgrounds</t>
  </si>
  <si>
    <t>A1 Facility Services</t>
  </si>
  <si>
    <t>AAA Plumbers Inc.</t>
  </si>
  <si>
    <t>Aacer Sports Flooring</t>
  </si>
  <si>
    <t>aadval</t>
  </si>
  <si>
    <t>AAMECC</t>
  </si>
  <si>
    <t>ABC Bus, Inc.</t>
  </si>
  <si>
    <t>ABC Restoration Inc</t>
  </si>
  <si>
    <t>ABF USA LTD</t>
  </si>
  <si>
    <t>ABM Industry Groups LLC</t>
  </si>
  <si>
    <t>Renewable Energy and Solar Solutions and Services</t>
  </si>
  <si>
    <t>Absorbent Specialty Products</t>
  </si>
  <si>
    <t>ACG</t>
  </si>
  <si>
    <t>ACIS Team Services</t>
  </si>
  <si>
    <t>Acorn Naturalists</t>
  </si>
  <si>
    <t>ACR Engineering Inc</t>
  </si>
  <si>
    <t>ACT Construction</t>
  </si>
  <si>
    <t>Act Global LLC</t>
  </si>
  <si>
    <t>Active Defender</t>
  </si>
  <si>
    <t>Lighting Systems, Parts, and Installations</t>
  </si>
  <si>
    <t>Adaptive Technology Systems</t>
  </si>
  <si>
    <t>ADI</t>
  </si>
  <si>
    <t>Adonis Solutions Group</t>
  </si>
  <si>
    <t>Advanced Networks of Texas</t>
  </si>
  <si>
    <t>Advanced Roofing</t>
  </si>
  <si>
    <t>AED One-Stop Shop</t>
  </si>
  <si>
    <t>Aerus Electrolux</t>
  </si>
  <si>
    <t>Affiliated Electric Group LLC</t>
  </si>
  <si>
    <t>Affiliated Marketing LLC</t>
  </si>
  <si>
    <t>Ag Electric Services LLC</t>
  </si>
  <si>
    <t>Agilicus</t>
  </si>
  <si>
    <t>AGIS</t>
  </si>
  <si>
    <t>AGParts Worldwide Inc.</t>
  </si>
  <si>
    <t>Air Tutors LLC</t>
  </si>
  <si>
    <t>Aire Frezco LLC</t>
  </si>
  <si>
    <t>AJ3 Construction LLC</t>
  </si>
  <si>
    <t>AKJ Education</t>
  </si>
  <si>
    <t>Aladdin's Flooring</t>
  </si>
  <si>
    <t>Alamo Classroom  Solutions</t>
  </si>
  <si>
    <t>Playground Equipment and Installation Services</t>
  </si>
  <si>
    <t>ALARM MASTERS</t>
  </si>
  <si>
    <t>ALBO Construction LLC</t>
  </si>
  <si>
    <t>All Audio Visual Services</t>
  </si>
  <si>
    <t>Pipe Bursting</t>
  </si>
  <si>
    <t>All Star Exteriors</t>
  </si>
  <si>
    <t>All Star Inflatables Inc</t>
  </si>
  <si>
    <t>ALL-C LLC</t>
  </si>
  <si>
    <t>Allen's Electric Motor Service Inc.</t>
  </si>
  <si>
    <t>Allermuir</t>
  </si>
  <si>
    <t>Alliance Technology Group</t>
  </si>
  <si>
    <t>Allied Electric Services Inc.</t>
  </si>
  <si>
    <t>Sports Facility Lighting</t>
  </si>
  <si>
    <t>Allison Corp</t>
  </si>
  <si>
    <t>Allseating Corporation</t>
  </si>
  <si>
    <t>Allstar Business Concepts</t>
  </si>
  <si>
    <t>Alpha Electrical Solutions LLC</t>
  </si>
  <si>
    <t>ALPHA Facilities Solutions  LLC</t>
  </si>
  <si>
    <t>Alterman</t>
  </si>
  <si>
    <t>ALTIUS Graphics</t>
  </si>
  <si>
    <t>Alumni Educational Solutions</t>
  </si>
  <si>
    <t>AMA Roof Solutions LLC</t>
  </si>
  <si>
    <t>Amergis Healthcare Staffing Inc.</t>
  </si>
  <si>
    <t>American Industrial Mechanical LLC</t>
  </si>
  <si>
    <t>American Parks Company</t>
  </si>
  <si>
    <t>American Sentinel LLC</t>
  </si>
  <si>
    <t>Amitrace</t>
  </si>
  <si>
    <t>Amusi LLC</t>
  </si>
  <si>
    <t>Anchor Roofing Systems</t>
  </si>
  <si>
    <t>Anderson LED Signs</t>
  </si>
  <si>
    <t>Anderson Paving Inc</t>
  </si>
  <si>
    <t>Andreu World America</t>
  </si>
  <si>
    <t>Anthony Bryan Construction</t>
  </si>
  <si>
    <t>AnyWay Technologies</t>
  </si>
  <si>
    <t>AOM</t>
  </si>
  <si>
    <t>APCO Signs</t>
  </si>
  <si>
    <t>Apollo Office Systems LLC</t>
  </si>
  <si>
    <t>Apperson Education Products Inc.</t>
  </si>
  <si>
    <t>Applied Climate Solutions</t>
  </si>
  <si>
    <t>Applied Practice</t>
  </si>
  <si>
    <t>Archway Graphic Designs</t>
  </si>
  <si>
    <t>Arey Jones Educational Solutions</t>
  </si>
  <si>
    <t>ARGIO Roofing &amp; Construction LLC</t>
  </si>
  <si>
    <t>Aria Contracting Sales &amp; Services</t>
  </si>
  <si>
    <t>ARLU Security Solutions LLC</t>
  </si>
  <si>
    <t>Armour Industries Inc.</t>
  </si>
  <si>
    <t>Armstrong Plumbing Air Electric</t>
  </si>
  <si>
    <t>Array Web Development LLc</t>
  </si>
  <si>
    <t>Artcom Associates Inc</t>
  </si>
  <si>
    <t>ArTex Dirtworks</t>
  </si>
  <si>
    <t>Artex Truck Center Inc</t>
  </si>
  <si>
    <t>ASAP Roofing</t>
  </si>
  <si>
    <t>ASI Signage Innovations</t>
  </si>
  <si>
    <t>ASSA ABLOY Entrance Systems US Inc.</t>
  </si>
  <si>
    <t>ATHLETIC FIELD SERVICES OF ARKASNAS</t>
  </si>
  <si>
    <t>Atlas Commercial Renovations</t>
  </si>
  <si>
    <t>Atlas Consulting</t>
  </si>
  <si>
    <t>Attune</t>
  </si>
  <si>
    <t>Austin Drone Wash</t>
  </si>
  <si>
    <t>Austin Structured Cabling LLC</t>
  </si>
  <si>
    <t>AVCO Commercial LLC</t>
  </si>
  <si>
    <t>AVSANT</t>
  </si>
  <si>
    <t>Azteca Designs and Construction</t>
  </si>
  <si>
    <t>B&amp;J Welding Supply</t>
  </si>
  <si>
    <t>B2Z Builders LLC</t>
  </si>
  <si>
    <t>Bachner Electro USA</t>
  </si>
  <si>
    <t>Back Road Builders LLC</t>
  </si>
  <si>
    <t>BAD Company Inc</t>
  </si>
  <si>
    <t>Banner Solutions</t>
  </si>
  <si>
    <t>Bar H Contractors</t>
  </si>
  <si>
    <t>Barbizon Lighting</t>
  </si>
  <si>
    <t>Barcom Technology Solutions</t>
  </si>
  <si>
    <t>Barr Roofing Company</t>
  </si>
  <si>
    <t>BAT Security North Texas Fire and Security Inc</t>
  </si>
  <si>
    <t>Bath Group LLC</t>
  </si>
  <si>
    <t>Batson-Cook Texas, LLC</t>
  </si>
  <si>
    <t>Batteries Plus</t>
  </si>
  <si>
    <t>BCI Plumbing Heating and Air</t>
  </si>
  <si>
    <t>BDJtech</t>
  </si>
  <si>
    <t>Beacon Creative</t>
  </si>
  <si>
    <t>Beck Commercial Roofing</t>
  </si>
  <si>
    <t>Beckers School Supplies</t>
  </si>
  <si>
    <t>Bee</t>
  </si>
  <si>
    <t>Beldon Roofing Company</t>
  </si>
  <si>
    <t>BELFOR Property Restoration</t>
  </si>
  <si>
    <t>Berry &amp; Clay Inc.</t>
  </si>
  <si>
    <t>Berry Dunn McNeil and Parker LLC</t>
  </si>
  <si>
    <t>Best Bus Sales</t>
  </si>
  <si>
    <t>Transportation Vehicles</t>
  </si>
  <si>
    <t>BestLine Solutions</t>
  </si>
  <si>
    <t>Beyond Play LLC</t>
  </si>
  <si>
    <t>Big D Mechanical</t>
  </si>
  <si>
    <t>Big Dog Roofing and Construction LLC</t>
  </si>
  <si>
    <t>Big Hit Creative Group</t>
  </si>
  <si>
    <t>Big Thicket Ventures LLC</t>
  </si>
  <si>
    <t>Billingsley Structural Moving LLC</t>
  </si>
  <si>
    <t>BIS Consulting</t>
  </si>
  <si>
    <t>Bishop Clean Care Inc</t>
  </si>
  <si>
    <t>Black Watch Systems LLC</t>
  </si>
  <si>
    <t>Blink Supplies INC</t>
  </si>
  <si>
    <t>Blu Creative Digital Technologies Inc</t>
  </si>
  <si>
    <t>Blue Halo Corp</t>
  </si>
  <si>
    <t>Blue Ribbon Services Inc</t>
  </si>
  <si>
    <t>Blue Star Education</t>
  </si>
  <si>
    <t>BLUESTEEL CONSTRUCTION</t>
  </si>
  <si>
    <t>Boardwalk Paving &amp; Construction, LLC</t>
  </si>
  <si>
    <t>Bolin Roofing and Construction LLC</t>
  </si>
  <si>
    <t>Border Engine Rebuilders &amp; Diesel Services</t>
  </si>
  <si>
    <t>05/31/2031</t>
  </si>
  <si>
    <t>Borgman Athletics Group LLC</t>
  </si>
  <si>
    <t>Borgo Contract Seating</t>
  </si>
  <si>
    <t>Elevators and Servicing</t>
  </si>
  <si>
    <t>Bosque Construction LLC</t>
  </si>
  <si>
    <t>BOSS Controls</t>
  </si>
  <si>
    <t>Boss Office Products Inc.</t>
  </si>
  <si>
    <t>BOSWELL ELLIFF FORD</t>
  </si>
  <si>
    <t>Botton + Gardiner Func</t>
  </si>
  <si>
    <t>BPS Southeast</t>
  </si>
  <si>
    <t>BrainFreeze LLC</t>
  </si>
  <si>
    <t>Braxton-Grant Technologies Inc.</t>
  </si>
  <si>
    <t>Brazos Commercial Roofing LLC</t>
  </si>
  <si>
    <t>Brazos Urethane Inc</t>
  </si>
  <si>
    <t>Brewer Learning Company</t>
  </si>
  <si>
    <t>BrightLeaf Group Inc.</t>
  </si>
  <si>
    <t>brightwheel</t>
  </si>
  <si>
    <t>Bronco Services LLC</t>
  </si>
  <si>
    <t>Brownstone Consultants</t>
  </si>
  <si>
    <t>Brunswick Bowling Products LLC</t>
  </si>
  <si>
    <t>Brushfire Technology</t>
  </si>
  <si>
    <t>Buckeye Cleaning Centers</t>
  </si>
  <si>
    <t>Bulk BookStore</t>
  </si>
  <si>
    <t>Bullfrog Sprinklers LLC</t>
  </si>
  <si>
    <t>Burke Family Plumbing LLC</t>
  </si>
  <si>
    <t>Bus Service Inc BSI</t>
  </si>
  <si>
    <t>Busesforsale.com</t>
  </si>
  <si>
    <t>Business Essentials</t>
  </si>
  <si>
    <t>BusRight Inc.</t>
  </si>
  <si>
    <t>BWC Education Group LLC</t>
  </si>
  <si>
    <t>C &amp; A Builders</t>
  </si>
  <si>
    <t>C &amp; C Wholesale Distributors Inc.</t>
  </si>
  <si>
    <t>C &amp; G Roofing</t>
  </si>
  <si>
    <t>C &amp; H FLOORING</t>
  </si>
  <si>
    <t>C and R Services</t>
  </si>
  <si>
    <t>C1 Fiber LLC</t>
  </si>
  <si>
    <t>Cabot Wrenn</t>
  </si>
  <si>
    <t>CAD Supplies Specialty  Inc</t>
  </si>
  <si>
    <t>CALVIN'S CLIMATE AIR CONDITIONING &amp; HEATING SOLUTIONS LLC</t>
  </si>
  <si>
    <t>CAM-CRETE CONTRACTING INC</t>
  </si>
  <si>
    <t>Cantecc Construction</t>
  </si>
  <si>
    <t>Carbontek Texas</t>
  </si>
  <si>
    <t>Career Uniforms</t>
  </si>
  <si>
    <t>Carnes Builders LLC</t>
  </si>
  <si>
    <t>Carson Dellosa Education</t>
  </si>
  <si>
    <t>Cartz Partz</t>
  </si>
  <si>
    <t>Caso Document Management Inc.</t>
  </si>
  <si>
    <t>CASPR Technologies LLC</t>
  </si>
  <si>
    <t>Castle Sports</t>
  </si>
  <si>
    <t>Cathy's Immaculate Cleaning</t>
  </si>
  <si>
    <t>Ceco Contracting Company LLC</t>
  </si>
  <si>
    <t>Ceilpro Construction</t>
  </si>
  <si>
    <t>Cellairis</t>
  </si>
  <si>
    <t>Cellteks</t>
  </si>
  <si>
    <t>Celso Gonzalez Construction Inc.</t>
  </si>
  <si>
    <t>Cen-Tex Roof Systems</t>
  </si>
  <si>
    <t>Centervention</t>
  </si>
  <si>
    <t>Centex Softwash</t>
  </si>
  <si>
    <t>CentiMark Corporation</t>
  </si>
  <si>
    <t>Central Texas Tractor and Imlement Inc</t>
  </si>
  <si>
    <t>CertaPro Painters of Northwest Arkansas A and M Lewis Enterprises</t>
  </si>
  <si>
    <t>CertaPro Painters of Pearland</t>
  </si>
  <si>
    <t>CertaPro Painters of Weatherford</t>
  </si>
  <si>
    <t>CertaPro Painters of Western Chester County</t>
  </si>
  <si>
    <t>Chambers Engineering LLC</t>
  </si>
  <si>
    <t>Champion Pro Cleaners LLC</t>
  </si>
  <si>
    <t>Chemsearch FE</t>
  </si>
  <si>
    <t>Christmas Designers</t>
  </si>
  <si>
    <t>Chromebookpartscom</t>
  </si>
  <si>
    <t>Chuck Nash Chevrolet Buick GMC</t>
  </si>
  <si>
    <t>Cinetcomm</t>
  </si>
  <si>
    <t>Circet USA</t>
  </si>
  <si>
    <t>City Tint LLC</t>
  </si>
  <si>
    <t>Civic Tech LLC</t>
  </si>
  <si>
    <t>CivicPlus LLC</t>
  </si>
  <si>
    <t>Clarium Managed Services</t>
  </si>
  <si>
    <t>Clary Business Machines</t>
  </si>
  <si>
    <t>CLASSIC CHEVROLET</t>
  </si>
  <si>
    <t>Classic Chevrolet Cadillac Denison</t>
  </si>
  <si>
    <t>Classic Services</t>
  </si>
  <si>
    <t>CleanSpray Technologies LLC</t>
  </si>
  <si>
    <t>Clever Guys Media LLC</t>
  </si>
  <si>
    <t>CMC Neptune</t>
  </si>
  <si>
    <t>Cmerek Supply</t>
  </si>
  <si>
    <t>CodeHS Inc.</t>
  </si>
  <si>
    <t>CoGrader</t>
  </si>
  <si>
    <t>Coit Cleaning &amp; Restoration Services</t>
  </si>
  <si>
    <t>Coker Services</t>
  </si>
  <si>
    <t>Cole's Screen Printing</t>
  </si>
  <si>
    <t>COLEMAN MOTORS INC</t>
  </si>
  <si>
    <t>COLLECT-ED LLC</t>
  </si>
  <si>
    <t>Communications ETC</t>
  </si>
  <si>
    <t>Communications Plus Inc</t>
  </si>
  <si>
    <t>Companion Care Transport</t>
  </si>
  <si>
    <t>Complete Service Solutions, LLC</t>
  </si>
  <si>
    <t>CompTIA, Inc.</t>
  </si>
  <si>
    <t>CompuCel</t>
  </si>
  <si>
    <t>CONECTAPRO SUPPLIES LLC</t>
  </si>
  <si>
    <t>Construction Zone of DFW LLC</t>
  </si>
  <si>
    <t>Constructive Playthings</t>
  </si>
  <si>
    <t>Contextual Code</t>
  </si>
  <si>
    <t>Continental Athletic Supply</t>
  </si>
  <si>
    <t>Convergint Technologies LLC</t>
  </si>
  <si>
    <t>Cool-Aid Air Conditioning &amp; Refrigeration</t>
  </si>
  <si>
    <t>CoolVu of Knoxville</t>
  </si>
  <si>
    <t>Cornerstone Roofing &amp; Remodeling</t>
  </si>
  <si>
    <t>Cornerstone Roofing and Construction</t>
  </si>
  <si>
    <t>CorpDesign</t>
  </si>
  <si>
    <t>Correct Fee LLC</t>
  </si>
  <si>
    <t>Cosco Fire Protection Inc</t>
  </si>
  <si>
    <t>Cosgrove Construction Inc</t>
  </si>
  <si>
    <t>Cotton Ridge Management Services LLC</t>
  </si>
  <si>
    <t>Cousins' Office Furniture</t>
  </si>
  <si>
    <t>Coverall Management &amp; Associates Inc.</t>
  </si>
  <si>
    <t>Cozy D Heating &amp; A/C LLC</t>
  </si>
  <si>
    <t>CPM Pipelines LLC</t>
  </si>
  <si>
    <t>CR Systems Inc</t>
  </si>
  <si>
    <t>Crawford Turf Consulting</t>
  </si>
  <si>
    <t>Critical Tech Solutions</t>
  </si>
  <si>
    <t>Crystal Clear Cleaning Company LLC</t>
  </si>
  <si>
    <t>CS ADVANTAGE USAA INC</t>
  </si>
  <si>
    <t>CS Construction and Development</t>
  </si>
  <si>
    <t>CST CORP</t>
  </si>
  <si>
    <t>CTEPromoVideos com</t>
  </si>
  <si>
    <t>CTI (Conference Technologies)</t>
  </si>
  <si>
    <t>CTL</t>
  </si>
  <si>
    <t>Culinary Depot</t>
  </si>
  <si>
    <t>Culleoka Company LLC.</t>
  </si>
  <si>
    <t>Curtis Consulting</t>
  </si>
  <si>
    <t>Curtis-McKinley Roofing &amp; Sheet Metal Inc.</t>
  </si>
  <si>
    <t>Custom Athletic Apparel LLC</t>
  </si>
  <si>
    <t>Custom Electronics Inc</t>
  </si>
  <si>
    <t>Custom Sportswear Inc.</t>
  </si>
  <si>
    <t>Custom Truck One Source Inc</t>
  </si>
  <si>
    <t>CXM Consulting Inc</t>
  </si>
  <si>
    <t>Cy-Fair Tire</t>
  </si>
  <si>
    <t>Cyber Workforce</t>
  </si>
  <si>
    <t>D&amp;AP Construction LLC</t>
  </si>
  <si>
    <t>D&amp;D Commercial Landscape Management</t>
  </si>
  <si>
    <t>D&amp;M Leasing Commercial</t>
  </si>
  <si>
    <t>Damschroder Roofing Inc</t>
  </si>
  <si>
    <t>DashPass</t>
  </si>
  <si>
    <t>Datalinx Technology Solutions</t>
  </si>
  <si>
    <t>David James</t>
  </si>
  <si>
    <t>David M. Maines Associates Inc</t>
  </si>
  <si>
    <t>Deadbolt Networks LLC</t>
  </si>
  <si>
    <t>Debtbook</t>
  </si>
  <si>
    <t>Defender Supply</t>
  </si>
  <si>
    <t>Transportation Vehicle Parts and Services</t>
  </si>
  <si>
    <t>Del Sol Solutions</t>
  </si>
  <si>
    <t>Del-Max Restaurant Supply</t>
  </si>
  <si>
    <t>Delta-T Group Texas Inc.</t>
  </si>
  <si>
    <t>Dennard Electric Inc of Brownwood</t>
  </si>
  <si>
    <t>DETEL Computer Solutions</t>
  </si>
  <si>
    <t>Device Unity</t>
  </si>
  <si>
    <t>Diffit</t>
  </si>
  <si>
    <t>Digital Pro Service  Installation</t>
  </si>
  <si>
    <t>Digitalis Education Solutions Inc</t>
  </si>
  <si>
    <t>Direct Expansion Solutions</t>
  </si>
  <si>
    <t>Discount Fence Company</t>
  </si>
  <si>
    <t>DiscountCell  LLC</t>
  </si>
  <si>
    <t>Diversified Product Development</t>
  </si>
  <si>
    <t>DIVERSIFIED ROOFING LLC</t>
  </si>
  <si>
    <t>Diverzify Pro LLC</t>
  </si>
  <si>
    <t>Division 12</t>
  </si>
  <si>
    <t>DLS Computer Services Inc</t>
  </si>
  <si>
    <t>DNC Facility Services</t>
  </si>
  <si>
    <t>doc2e-file  Inc</t>
  </si>
  <si>
    <t>Don Ringler Chevrolet</t>
  </si>
  <si>
    <t>Donnie's Heat and Air LLC</t>
  </si>
  <si>
    <t>Double A Mechanical</t>
  </si>
  <si>
    <t>Double Down Tree Service</t>
  </si>
  <si>
    <t>Drake Paving LLC</t>
  </si>
  <si>
    <t>Dream Ranch Supply &amp; Procurement Group</t>
  </si>
  <si>
    <t>DreamSeats LLC</t>
  </si>
  <si>
    <t>Drive Auto Collision</t>
  </si>
  <si>
    <t>Dronetag</t>
  </si>
  <si>
    <t>DSTC LLC</t>
  </si>
  <si>
    <t>Du-West Construction Inc.</t>
  </si>
  <si>
    <t>Duvon Lighting LLC</t>
  </si>
  <si>
    <t>DYNASTY GENERAL CONSTRUCTION L.L.C.</t>
  </si>
  <si>
    <t>Dyson Plumbing Services LLC</t>
  </si>
  <si>
    <t>E TEX SEPTIC &amp; SUPPLY</t>
  </si>
  <si>
    <t>E-PANZER SECURITY CONSULTING INC.</t>
  </si>
  <si>
    <t>E77 LLC</t>
  </si>
  <si>
    <t>Eagle Custom Apparel</t>
  </si>
  <si>
    <t>Eagle Mechanical LLC</t>
  </si>
  <si>
    <t>Eagle Mountain Flag &amp; Flagpole</t>
  </si>
  <si>
    <t>Eastern Builders</t>
  </si>
  <si>
    <t>EBSS Unlimited LLC</t>
  </si>
  <si>
    <t>Ecolab Inc.</t>
  </si>
  <si>
    <t>eConverge</t>
  </si>
  <si>
    <t>Ecore International Inc</t>
  </si>
  <si>
    <t>EDG Pro Contractors LLC</t>
  </si>
  <si>
    <t>EdGraph</t>
  </si>
  <si>
    <t>EDRS Inc</t>
  </si>
  <si>
    <t>EDTX Equipment Depot Ltd</t>
  </si>
  <si>
    <t>Educate-me.net</t>
  </si>
  <si>
    <t>Educational Directions</t>
  </si>
  <si>
    <t>Educational Resource Company</t>
  </si>
  <si>
    <t>EDUStaff</t>
  </si>
  <si>
    <t>Edwards Energy Environmental &amp; Waste Management</t>
  </si>
  <si>
    <t>EFORCE Software</t>
  </si>
  <si>
    <t>EIS Group</t>
  </si>
  <si>
    <t>EKC Enterprises  Inc</t>
  </si>
  <si>
    <t>Eldridge Electric Company Inc.</t>
  </si>
  <si>
    <t>Elevated Solutions Team</t>
  </si>
  <si>
    <t>Elite Automation LLC</t>
  </si>
  <si>
    <t>Elite Custom Glass LLC</t>
  </si>
  <si>
    <t>Elite Facility Management LLC</t>
  </si>
  <si>
    <t>ELK ELECTRIC INC</t>
  </si>
  <si>
    <t>Elyon Fire &amp; Life Safety</t>
  </si>
  <si>
    <t>EMA Engineering &amp; Consulting Inc</t>
  </si>
  <si>
    <t>Encompass LLC</t>
  </si>
  <si>
    <t>Energy X LLC</t>
  </si>
  <si>
    <t>engage2learn</t>
  </si>
  <si>
    <t>Entec Solutions LLC</t>
  </si>
  <si>
    <t>Entenmann-Rovin Co.</t>
  </si>
  <si>
    <t>Enterprise Security Solutions of Texas</t>
  </si>
  <si>
    <t>Environmental Modifications LLC</t>
  </si>
  <si>
    <t>EP Remodeling Services LLC</t>
  </si>
  <si>
    <t>EP Techworks LLC</t>
  </si>
  <si>
    <t>EPIC iO Technologies Inc.</t>
  </si>
  <si>
    <t>ePlus Technology inc.</t>
  </si>
  <si>
    <t>EPS</t>
  </si>
  <si>
    <t>Equipment Pros LLC</t>
  </si>
  <si>
    <t>EquipmentSharecom Inc</t>
  </si>
  <si>
    <t>ERC ENVIRONMENTAL and CONSTRUCTION SERVICES INC</t>
  </si>
  <si>
    <t>ESGI LLC</t>
  </si>
  <si>
    <t>Estacado Construction</t>
  </si>
  <si>
    <t>Evergreen Electronics Inc / Discount PC</t>
  </si>
  <si>
    <t>Evergreen Sustainability Programming</t>
  </si>
  <si>
    <t>EverLine Coating and Services</t>
  </si>
  <si>
    <t>EverLine Coatings and Services-College Station/Waco</t>
  </si>
  <si>
    <t>Evolution Technologies LLC</t>
  </si>
  <si>
    <t>EXPO AUTO COLLISION CENTER</t>
  </si>
  <si>
    <t>Exterior Building Solutions</t>
  </si>
  <si>
    <t>Extron Electronics</t>
  </si>
  <si>
    <t>Exum Plumbing</t>
  </si>
  <si>
    <t>F W Walton Inc</t>
  </si>
  <si>
    <t>F.A. Technologies</t>
  </si>
  <si>
    <t>Faber Communications</t>
  </si>
  <si>
    <t>Facilities Sources Dura Pier Facilities Services</t>
  </si>
  <si>
    <t>Facilitron</t>
  </si>
  <si>
    <t>FacilityCare</t>
  </si>
  <si>
    <t>Fair-Play Corporation</t>
  </si>
  <si>
    <t>FalconOps</t>
  </si>
  <si>
    <t>Fantastic Restoration</t>
  </si>
  <si>
    <t>FASTSIGNS Conroe</t>
  </si>
  <si>
    <t>Fastsigns Texarkana</t>
  </si>
  <si>
    <t>Favor Consulting Inc</t>
  </si>
  <si>
    <t>FBMC Benefits Mgmt Inc</t>
  </si>
  <si>
    <t>FE Hale Manufacturing</t>
  </si>
  <si>
    <t>FEBA Inc</t>
  </si>
  <si>
    <t>FH ARC Abatement</t>
  </si>
  <si>
    <t>FH Paschen</t>
  </si>
  <si>
    <t>Fibertown DC,  LLC</t>
  </si>
  <si>
    <t>Field Of Play</t>
  </si>
  <si>
    <t>FinalForms</t>
  </si>
  <si>
    <t>Finntastic Plumbing</t>
  </si>
  <si>
    <t>First Team Outdoor Video Display Inc</t>
  </si>
  <si>
    <t>FIZUAS</t>
  </si>
  <si>
    <t>Flair Data Systems</t>
  </si>
  <si>
    <t>Fleming Controls and Power Specialties Inc</t>
  </si>
  <si>
    <t>Fletco Construction</t>
  </si>
  <si>
    <t>Flex Membrane International Corp.</t>
  </si>
  <si>
    <t>Flow International</t>
  </si>
  <si>
    <t>fluid concepts</t>
  </si>
  <si>
    <t>FoamWorks</t>
  </si>
  <si>
    <t>Fork Farms LLC</t>
  </si>
  <si>
    <t>Formaspace</t>
  </si>
  <si>
    <t>Fortiline Inc</t>
  </si>
  <si>
    <t>Fransen Pittman General Contractors</t>
  </si>
  <si>
    <t>Frontline Home Solutions</t>
  </si>
  <si>
    <t>Fry RoofingInc</t>
  </si>
  <si>
    <t>FS &amp; More Commissary</t>
  </si>
  <si>
    <t>Full Circle Technologies</t>
  </si>
  <si>
    <t>Furniture Tycoon</t>
  </si>
  <si>
    <t>FurnitureLab</t>
  </si>
  <si>
    <t>G.L. Hunt Foundation Repair</t>
  </si>
  <si>
    <t>Game Court Services</t>
  </si>
  <si>
    <t>GameDay Floors</t>
  </si>
  <si>
    <t>GARCO HEATING AND AIR LLC</t>
  </si>
  <si>
    <t>Gareth Stevens Publishing</t>
  </si>
  <si>
    <t>Garstang Group</t>
  </si>
  <si>
    <t>Gary's Termite &amp; Pest Control</t>
  </si>
  <si>
    <t>Gen2 Office Furniture</t>
  </si>
  <si>
    <t>Genan Inc</t>
  </si>
  <si>
    <t>Generator Supercenter of Midland</t>
  </si>
  <si>
    <t>Genius Road</t>
  </si>
  <si>
    <t>Gerald Nunn Electric LLC</t>
  </si>
  <si>
    <t>GermBlast</t>
  </si>
  <si>
    <t>Giant Maintenance &amp; Restoration</t>
  </si>
  <si>
    <t>GKS Commercial</t>
  </si>
  <si>
    <t>Glass Doctor Home Greater South Houston</t>
  </si>
  <si>
    <t>Glick Roofing Systems</t>
  </si>
  <si>
    <t>Global Data Technologies</t>
  </si>
  <si>
    <t>Global GRAB Technologies Inc</t>
  </si>
  <si>
    <t>GOLDEN CONSTRUCTION SERVICES</t>
  </si>
  <si>
    <t>Gomez 3 Construction LLC</t>
  </si>
  <si>
    <t>goSafe</t>
  </si>
  <si>
    <t>Goto Automation</t>
  </si>
  <si>
    <t>GovSmart Inc.</t>
  </si>
  <si>
    <t>Gradys Foodservice  Equipment</t>
  </si>
  <si>
    <t>Grand Landscapes &amp; Athletics</t>
  </si>
  <si>
    <t>Granicus LLC</t>
  </si>
  <si>
    <t>Grayson Collin Communications</t>
  </si>
  <si>
    <t>Great Western Sport Fields</t>
  </si>
  <si>
    <t>Green Energy Solutions LLC</t>
  </si>
  <si>
    <t>Green Foam Solutions</t>
  </si>
  <si>
    <t>Green Monkey Promotions</t>
  </si>
  <si>
    <t>Greenhouse Electrical Professionals</t>
  </si>
  <si>
    <t>Groovelit</t>
  </si>
  <si>
    <t>Gutermann, Inc.</t>
  </si>
  <si>
    <t>GWS FF&amp;E</t>
  </si>
  <si>
    <t>H &amp; N Landscaping</t>
  </si>
  <si>
    <t>H V Caver Inc</t>
  </si>
  <si>
    <t>H2I GROUP INC</t>
  </si>
  <si>
    <t>H5 Consulting &amp; Construction</t>
  </si>
  <si>
    <t>Hale Industries</t>
  </si>
  <si>
    <t>Hall Truck Center</t>
  </si>
  <si>
    <t>Haltex Plumbing LLC</t>
  </si>
  <si>
    <t>Har-Con Mechanical LLC</t>
  </si>
  <si>
    <t>Harrell Hydro-Wash</t>
  </si>
  <si>
    <t>Hawkeye S3 LLC</t>
  </si>
  <si>
    <t>Hayes Business Solutions LLC</t>
  </si>
  <si>
    <t>Hazel Health Inc</t>
  </si>
  <si>
    <t>HB Construction</t>
  </si>
  <si>
    <t>Heart of Texas Landscape &amp; Irrigation Co. Inc.</t>
  </si>
  <si>
    <t>Hello World CS</t>
  </si>
  <si>
    <t>Hemma Lighting Solutions Inc.</t>
  </si>
  <si>
    <t>High Tech Floors Inc</t>
  </si>
  <si>
    <t>Hilldrup</t>
  </si>
  <si>
    <t>Holiday Chevrolet</t>
  </si>
  <si>
    <t>Holloway Carpet</t>
  </si>
  <si>
    <t>Homes2liv LLC</t>
  </si>
  <si>
    <t>Honeywell Building Solutions</t>
  </si>
  <si>
    <t>Host My Calls</t>
  </si>
  <si>
    <t>Hotwire Electric Inc</t>
  </si>
  <si>
    <t>HOUSTON COMMUNICATIONS INC</t>
  </si>
  <si>
    <t>Houston Washpros Power Washing</t>
  </si>
  <si>
    <t>HOUSTON'S #1 CLEANING SPECIALIST LLC</t>
  </si>
  <si>
    <t>HSQ LLC dba Superior Air Quality</t>
  </si>
  <si>
    <t>Hub City Plumbing &amp; Mechanical</t>
  </si>
  <si>
    <t>Humphrey Air Conditioning LLC</t>
  </si>
  <si>
    <t>Hunter Elite Concrete Leveling</t>
  </si>
  <si>
    <t>Hydro-Temp Corporation</t>
  </si>
  <si>
    <t>Hypertec Direct</t>
  </si>
  <si>
    <t>I Create Art</t>
  </si>
  <si>
    <t>I.V.Tire Service Inc</t>
  </si>
  <si>
    <t>IBEX Builds</t>
  </si>
  <si>
    <t>Ideacom of Amarillo / Ideacom of Lubbock</t>
  </si>
  <si>
    <t>IDG Services Inc</t>
  </si>
  <si>
    <t>If I Get Lost Inc</t>
  </si>
  <si>
    <t>IHP INDUSTRIAL INC</t>
  </si>
  <si>
    <t>ii Spaces</t>
  </si>
  <si>
    <t>IMADE3D LLC</t>
  </si>
  <si>
    <t>Imaginate Your Space</t>
  </si>
  <si>
    <t>Impact Environmental</t>
  </si>
  <si>
    <t>Imperial Construction Inc.</t>
  </si>
  <si>
    <t>Imperial Utilities and Sustainability</t>
  </si>
  <si>
    <t>Industrial chemical sales and services</t>
  </si>
  <si>
    <t>Industrial Disposal Supply</t>
  </si>
  <si>
    <t>Industrial Power Truck  and Equipment</t>
  </si>
  <si>
    <t>Ineapple Corp</t>
  </si>
  <si>
    <t>Informed K12</t>
  </si>
  <si>
    <t>Infrastructure Equipment Group</t>
  </si>
  <si>
    <t>InNet</t>
  </si>
  <si>
    <t>Innoseal Systems Inc.</t>
  </si>
  <si>
    <t>Insulated Roofing Contractors</t>
  </si>
  <si>
    <t>Intek Manufacturing LLC</t>
  </si>
  <si>
    <t>Intertech Flooring</t>
  </si>
  <si>
    <t>ITIGNITE</t>
  </si>
  <si>
    <t>Ivy Bound Tutors</t>
  </si>
  <si>
    <t>J &amp; J Roofing Company</t>
  </si>
  <si>
    <t>J and S Equipment Co</t>
  </si>
  <si>
    <t>J.E.Wright Mechanical LLC</t>
  </si>
  <si>
    <t>Jacobs-Cathey Company</t>
  </si>
  <si>
    <t>JAJ Property Services</t>
  </si>
  <si>
    <t>Jamail and Smith Construction LP</t>
  </si>
  <si>
    <t>JAMCO Ventures LLC</t>
  </si>
  <si>
    <t>JAN Construction</t>
  </si>
  <si>
    <t>JANUS Associates</t>
  </si>
  <si>
    <t>JAX CONSTRUCTION</t>
  </si>
  <si>
    <t>JD's Air Conditioning &amp; Heating</t>
  </si>
  <si>
    <t>JE Systems Inc.</t>
  </si>
  <si>
    <t>Jelco</t>
  </si>
  <si>
    <t>JJC Technology Services LLC</t>
  </si>
  <si>
    <t>JMI Contractors LLC</t>
  </si>
  <si>
    <t>Jobot</t>
  </si>
  <si>
    <t>Joe W Fly Co Inc</t>
  </si>
  <si>
    <t>JOURNEYED.COMINC</t>
  </si>
  <si>
    <t>JPJ Construction</t>
  </si>
  <si>
    <t>K and V PROMOTIONS</t>
  </si>
  <si>
    <t>K12 Tech</t>
  </si>
  <si>
    <t>K3 Integrated</t>
  </si>
  <si>
    <t>Kader Camp Inc</t>
  </si>
  <si>
    <t>Kahoot! AS</t>
  </si>
  <si>
    <t>Karcher North America</t>
  </si>
  <si>
    <t>Kastech Solutions LLC</t>
  </si>
  <si>
    <t>Keilhauer</t>
  </si>
  <si>
    <t>Keith Air Conditioning</t>
  </si>
  <si>
    <t>Kele Inc.</t>
  </si>
  <si>
    <t>Kelly Educational Staffing</t>
  </si>
  <si>
    <t>Kenmar Paving</t>
  </si>
  <si>
    <t>Kenton Brothers Inc</t>
  </si>
  <si>
    <t>Keystone GC LLC</t>
  </si>
  <si>
    <t>KH Literacy Education LLC</t>
  </si>
  <si>
    <t>Kinloch Equipment &amp; Supply Inc</t>
  </si>
  <si>
    <t>KiNotion</t>
  </si>
  <si>
    <t>Kirby Restaurant and Chemical Supply</t>
  </si>
  <si>
    <t>Kitchen Guard of Central Texas</t>
  </si>
  <si>
    <t>KKE Concrete Lifting</t>
  </si>
  <si>
    <t>Kloud 12 LLC</t>
  </si>
  <si>
    <t>Knight Safety and Industrial</t>
  </si>
  <si>
    <t>Knight Technology Group</t>
  </si>
  <si>
    <t>Koetter Fire Protection</t>
  </si>
  <si>
    <t>Koppl Services Inc</t>
  </si>
  <si>
    <t>Kreyco Inc</t>
  </si>
  <si>
    <t>Kromer Company LLC</t>
  </si>
  <si>
    <t>Kurtz Bros</t>
  </si>
  <si>
    <t>Kwickscreen Inc</t>
  </si>
  <si>
    <t>L&amp;L Mechanical Services LLC</t>
  </si>
  <si>
    <t>L&amp;M Security Services</t>
  </si>
  <si>
    <t>LAB Information Technology Inc</t>
  </si>
  <si>
    <t>Lackey De Carvajal Cx</t>
  </si>
  <si>
    <t>Land &amp; Sea Services 1 Inc</t>
  </si>
  <si>
    <t>Landmark Roofing &amp; Sheet Metal</t>
  </si>
  <si>
    <t>Language Testing International Inc.</t>
  </si>
  <si>
    <t>Laura's Cheesecake LLC</t>
  </si>
  <si>
    <t>LBK Roofing</t>
  </si>
  <si>
    <t>Learning Keys Partners Inc</t>
  </si>
  <si>
    <t>LED Lighting Solutions</t>
  </si>
  <si>
    <t>Ledgent Technology</t>
  </si>
  <si>
    <t>Ledwell &amp; Sons Enterprises Inc.</t>
  </si>
  <si>
    <t>Legacy Property Restoration LLC</t>
  </si>
  <si>
    <t>LEGO Education</t>
  </si>
  <si>
    <t>LEIF JOHNSON FORD of BUDA</t>
  </si>
  <si>
    <t>Leif Johnson Ford of Manor</t>
  </si>
  <si>
    <t>Leland International</t>
  </si>
  <si>
    <t>Lennox Industries Inc</t>
  </si>
  <si>
    <t>LEVINES STORES</t>
  </si>
  <si>
    <t>Lexine Group</t>
  </si>
  <si>
    <t>Liberty PCS</t>
  </si>
  <si>
    <t>Libraria</t>
  </si>
  <si>
    <t>Liles Home Security</t>
  </si>
  <si>
    <t>Limitless Office Products</t>
  </si>
  <si>
    <t>Lincoln Property Company</t>
  </si>
  <si>
    <t>Line Drive Supply LLC.</t>
  </si>
  <si>
    <t>Linewize</t>
  </si>
  <si>
    <t>LinkIt! / Advanced Assessment Systems Inc</t>
  </si>
  <si>
    <t>Linmore LED Labs</t>
  </si>
  <si>
    <t>Live Mobile Technology Inc.</t>
  </si>
  <si>
    <t>Lockstep Technology Group LLC</t>
  </si>
  <si>
    <t>LogiCourt</t>
  </si>
  <si>
    <t>Logista</t>
  </si>
  <si>
    <t>Logix Fiber Networks</t>
  </si>
  <si>
    <t>Lone Star Fountains</t>
  </si>
  <si>
    <t>Lonestar Exterior</t>
  </si>
  <si>
    <t>Lonestar Tint llc</t>
  </si>
  <si>
    <t>Lonestar Truck Group Texarkana</t>
  </si>
  <si>
    <t>Longhorn Inc</t>
  </si>
  <si>
    <t>LP Marlowe Roofing and Waterproofing</t>
  </si>
  <si>
    <t>Lucas Color Card</t>
  </si>
  <si>
    <t>Lycan Interiors and Development</t>
  </si>
  <si>
    <t>Lyness Construction LP</t>
  </si>
  <si>
    <t>M&amp;M Service</t>
  </si>
  <si>
    <t>MacDermott Method</t>
  </si>
  <si>
    <t>Mackey Services</t>
  </si>
  <si>
    <t>Makr Furniture</t>
  </si>
  <si>
    <t>Malum Inc.</t>
  </si>
  <si>
    <t>MANS DISTRIBUTORS</t>
  </si>
  <si>
    <t>MANTA AI</t>
  </si>
  <si>
    <t>Mar-Cone Appliance Parts Co</t>
  </si>
  <si>
    <t>Marathon Staffing</t>
  </si>
  <si>
    <t>Marching365 LLC</t>
  </si>
  <si>
    <t>Marcis &amp; Associates Inc.</t>
  </si>
  <si>
    <t>Mark Collins Construction LLC</t>
  </si>
  <si>
    <t>Marmic Fire &amp; Safety Co. Inc.</t>
  </si>
  <si>
    <t>Martin Mechanical</t>
  </si>
  <si>
    <t>Mascon Medical</t>
  </si>
  <si>
    <t>Mason Technologies Inc</t>
  </si>
  <si>
    <t>MASS Group Inc</t>
  </si>
  <si>
    <t>Matkins</t>
  </si>
  <si>
    <t>Maverick Coil LLC</t>
  </si>
  <si>
    <t>Maverick Desk</t>
  </si>
  <si>
    <t>MCA</t>
  </si>
  <si>
    <t>McClung Roofing</t>
  </si>
  <si>
    <t>McDaniel A/C &amp; Heating</t>
  </si>
  <si>
    <t>McKinstry Co LLC.</t>
  </si>
  <si>
    <t>McKinstry Viridis LLC</t>
  </si>
  <si>
    <t>McLarty Ford THTS Inc</t>
  </si>
  <si>
    <t>MDST Contractors LLC</t>
  </si>
  <si>
    <t>Mechdyne</t>
  </si>
  <si>
    <t>MEDICAL SHIPMENT</t>
  </si>
  <si>
    <t>Meis Roofing &amp; Construction</t>
  </si>
  <si>
    <t>Melink Corporation</t>
  </si>
  <si>
    <t>Melloy Chevrolet</t>
  </si>
  <si>
    <t>Melloy Chrysler Jeep Dodge Ram</t>
  </si>
  <si>
    <t>Melloy Ford</t>
  </si>
  <si>
    <t>Membean</t>
  </si>
  <si>
    <t>MergeWorks</t>
  </si>
  <si>
    <t>Metropolis</t>
  </si>
  <si>
    <t>MGT Impact Solutions LLC</t>
  </si>
  <si>
    <t>Mid South Fire Solutions LLC</t>
  </si>
  <si>
    <t>Midland Machinery</t>
  </si>
  <si>
    <t>Midwest Machinery Newco, LLC</t>
  </si>
  <si>
    <t>Midwest Musical Imports</t>
  </si>
  <si>
    <t>Midwest Office Furniture Inc</t>
  </si>
  <si>
    <t>Midwest Social Science Research Assoc LLC</t>
  </si>
  <si>
    <t>Midwest Track Builders</t>
  </si>
  <si>
    <t>Milder Furniture</t>
  </si>
  <si>
    <t>Miracle Method Chicago NW Metro</t>
  </si>
  <si>
    <t>Miracle Method of Tacoma</t>
  </si>
  <si>
    <t>Miracle Recreation Equipment Company</t>
  </si>
  <si>
    <t>MJYC tech</t>
  </si>
  <si>
    <t>MMG GLOBAL CONSULTING LLC</t>
  </si>
  <si>
    <t>Model 1 Commercial Vehicles Inc.</t>
  </si>
  <si>
    <t>Mold Testing Houston LLC</t>
  </si>
  <si>
    <t>MONTEK CONSTRUCTION AND COMMUNICATION</t>
  </si>
  <si>
    <t>Mooring USA</t>
  </si>
  <si>
    <t>Motive Infrastructure Solutions</t>
  </si>
  <si>
    <t>Moyers Group</t>
  </si>
  <si>
    <t>MProtective LLC</t>
  </si>
  <si>
    <t>MPSW LLC</t>
  </si>
  <si>
    <t>MRB Contractors</t>
  </si>
  <si>
    <t>MRB Mechanical LLC.</t>
  </si>
  <si>
    <t>MTCO Consultants LLC</t>
  </si>
  <si>
    <t>Multivista</t>
  </si>
  <si>
    <t>Municipal Valve</t>
  </si>
  <si>
    <t>Musco Sports Lighting LLC</t>
  </si>
  <si>
    <t>MusicFirst</t>
  </si>
  <si>
    <t>MVA Services LLC</t>
  </si>
  <si>
    <t>MVP Playgrounds LLC</t>
  </si>
  <si>
    <t>MY HR Management</t>
  </si>
  <si>
    <t>MyTCoat Commercial Outdoor Furniture</t>
  </si>
  <si>
    <t>N.E. Texas Roof System LLC</t>
  </si>
  <si>
    <t>NanoTech Materials Inc.</t>
  </si>
  <si>
    <t>National Public Seating</t>
  </si>
  <si>
    <t>Nationwide Bus Parts, Inc</t>
  </si>
  <si>
    <t>NBCP Communications Systems</t>
  </si>
  <si>
    <t>Neatframe Inc</t>
  </si>
  <si>
    <t>NEI Datacom</t>
  </si>
  <si>
    <t>Nelmscape Studios</t>
  </si>
  <si>
    <t>Net A Corp</t>
  </si>
  <si>
    <t>NetCom Inc.</t>
  </si>
  <si>
    <t>Netwatch Inc.</t>
  </si>
  <si>
    <t>Network Securitas</t>
  </si>
  <si>
    <t>New Horizons</t>
  </si>
  <si>
    <t>New School Hero</t>
  </si>
  <si>
    <t>Newks Eatery</t>
  </si>
  <si>
    <t>Next Meters Global LLC</t>
  </si>
  <si>
    <t>Next Step Innovation</t>
  </si>
  <si>
    <t>NextGen Security</t>
  </si>
  <si>
    <t>NGU Sportslighting</t>
  </si>
  <si>
    <t>Nippon Sanso Matheson Inc</t>
  </si>
  <si>
    <t>No DigTec LLC</t>
  </si>
  <si>
    <t>Noble Texas Builders LLC</t>
  </si>
  <si>
    <t>NOF Technologies</t>
  </si>
  <si>
    <t>North Texas Industrial Solutions</t>
  </si>
  <si>
    <t>Northeast Texas Janitorial Supply Co.</t>
  </si>
  <si>
    <t>Northstar Builders Group LLC</t>
  </si>
  <si>
    <t>NutKase Accessories USA LLC</t>
  </si>
  <si>
    <t>NV5 formerly The Sextant Group</t>
  </si>
  <si>
    <t>NWA Rubber Mulch</t>
  </si>
  <si>
    <t>OCI Seating</t>
  </si>
  <si>
    <t>Office Furniture Distributors</t>
  </si>
  <si>
    <t>Office Makers Plus</t>
  </si>
  <si>
    <t>Office Products Alliance</t>
  </si>
  <si>
    <t>Office Star Products</t>
  </si>
  <si>
    <t>Olden Lighting</t>
  </si>
  <si>
    <t>Oliver Cook Millwork</t>
  </si>
  <si>
    <t>Onboarding Mock Vendor</t>
  </si>
  <si>
    <t>OneScreen Solutions</t>
  </si>
  <si>
    <t>OneVision Solutions</t>
  </si>
  <si>
    <t>Online Pros</t>
  </si>
  <si>
    <t>OnPoynt</t>
  </si>
  <si>
    <t>Oriental Trading Company Inc</t>
  </si>
  <si>
    <t>Orion Security Solutions LLC</t>
  </si>
  <si>
    <t>OSR Holding Company LLC</t>
  </si>
  <si>
    <t>Over The Top Roofing</t>
  </si>
  <si>
    <t>Padlet</t>
  </si>
  <si>
    <t>Paez Family Homes LLC</t>
  </si>
  <si>
    <t>Palmer Conservation Consulting</t>
  </si>
  <si>
    <t>Palmer Interiors LLC</t>
  </si>
  <si>
    <t>Pantheon Global Solutions LLC</t>
  </si>
  <si>
    <t xml:space="preserve">Paragon Sports Constructors, Inc. </t>
  </si>
  <si>
    <t>Paramount Software Solutions Inc</t>
  </si>
  <si>
    <t>Parking Lot Pros</t>
  </si>
  <si>
    <t>Pasadena Sporting Goods</t>
  </si>
  <si>
    <t>Paschal Home Services</t>
  </si>
  <si>
    <t>Patriot Consulting Technology Group LLC</t>
  </si>
  <si>
    <t>Pavecon</t>
  </si>
  <si>
    <t>Pavion Corp</t>
  </si>
  <si>
    <t>PAX Services Group</t>
  </si>
  <si>
    <t>PCS Edventures</t>
  </si>
  <si>
    <t>PCS Personal Computer Systems Inc</t>
  </si>
  <si>
    <t>PDN Group</t>
  </si>
  <si>
    <t>Peak Performers</t>
  </si>
  <si>
    <t>Pearl</t>
  </si>
  <si>
    <t>Pender's Music Company</t>
  </si>
  <si>
    <t>People Signs</t>
  </si>
  <si>
    <t>Peoples</t>
  </si>
  <si>
    <t>Perfect Play Fields And Links Inc</t>
  </si>
  <si>
    <t>Performance Sports Systems</t>
  </si>
  <si>
    <t>PETERS CHEVROLET INC.</t>
  </si>
  <si>
    <t>PFU America Inc.</t>
  </si>
  <si>
    <t>Phoenix Contractor Services LLC</t>
  </si>
  <si>
    <t>Pinkston Companies</t>
  </si>
  <si>
    <t>Pinnacle Dryer Corporation</t>
  </si>
  <si>
    <t>Pinnacle Sign Group</t>
  </si>
  <si>
    <t>Pioneer Valley Books</t>
  </si>
  <si>
    <t>PipeCore Solutions LLC</t>
  </si>
  <si>
    <t>Platinum Construction LLC</t>
  </si>
  <si>
    <t>Platinum Mechanical Group LLC</t>
  </si>
  <si>
    <t>Platinum Technologies LLC</t>
  </si>
  <si>
    <t>Platinum Visual Systems</t>
  </si>
  <si>
    <t>Play and Park Structures</t>
  </si>
  <si>
    <t>PMY ETS (USA) Inc</t>
  </si>
  <si>
    <t>Pogue Construction</t>
  </si>
  <si>
    <t>Poster Studio Express</t>
  </si>
  <si>
    <t>Power Clean of Texarkana</t>
  </si>
  <si>
    <t>Power Of Sight Foundation</t>
  </si>
  <si>
    <t>Power Systems Computers</t>
  </si>
  <si>
    <t>Power Systems LLC</t>
  </si>
  <si>
    <t>PowerGistics</t>
  </si>
  <si>
    <t>PowerLift Doors of TX</t>
  </si>
  <si>
    <t>Powers Mechanical Service Company</t>
  </si>
  <si>
    <t>PowerUp EDU</t>
  </si>
  <si>
    <t>Precise Contractors</t>
  </si>
  <si>
    <t>Precision Camera &amp; Video LLP</t>
  </si>
  <si>
    <t>Precision Data Holdings LLC</t>
  </si>
  <si>
    <t>Precision Infrastructure Management</t>
  </si>
  <si>
    <t>Preferred Roofing Solutions</t>
  </si>
  <si>
    <t>Premier Data Solution LLC</t>
  </si>
  <si>
    <t>Premiere Events</t>
  </si>
  <si>
    <t>PremiseOne</t>
  </si>
  <si>
    <t>Prime M&amp;C Inc</t>
  </si>
  <si>
    <t>Prime Mechanical Group, LLC</t>
  </si>
  <si>
    <t>Prime Sod</t>
  </si>
  <si>
    <t>Primeshire Technologies</t>
  </si>
  <si>
    <t>Prism Electric LLC</t>
  </si>
  <si>
    <t>Pro Chem Sales</t>
  </si>
  <si>
    <t>Pro Exteriors LLC</t>
  </si>
  <si>
    <t>Pro Service Builders</t>
  </si>
  <si>
    <t>Pro Tech Track and Tennis</t>
  </si>
  <si>
    <t>Pro-Techs Surfacing LLC</t>
  </si>
  <si>
    <t>PROCO Roofing</t>
  </si>
  <si>
    <t>Procom</t>
  </si>
  <si>
    <t>ProComm Roofing Group LLC</t>
  </si>
  <si>
    <t>Procon Consulting LLC</t>
  </si>
  <si>
    <t>Professional Track and Tennis</t>
  </si>
  <si>
    <t>ProLogic ITS</t>
  </si>
  <si>
    <t>ProMAS Technology Works</t>
  </si>
  <si>
    <t>Propello</t>
  </si>
  <si>
    <t>ProSite Facilities &amp; Paving Group Inc.</t>
  </si>
  <si>
    <t>Prota Inc.</t>
  </si>
  <si>
    <t>ProTech Group LLC</t>
  </si>
  <si>
    <t>ProtectED</t>
  </si>
  <si>
    <t>ProtekAV</t>
  </si>
  <si>
    <t>ProTurf</t>
  </si>
  <si>
    <t>Pure Speed Lightwave</t>
  </si>
  <si>
    <t>Purefoy Electric LLC</t>
  </si>
  <si>
    <t>Purple Ruler LLC</t>
  </si>
  <si>
    <t>Pye-Barker Pflugerville</t>
  </si>
  <si>
    <t>Quantum Building Solutions</t>
  </si>
  <si>
    <t>Quantum North America</t>
  </si>
  <si>
    <t>Quick Set Construction LLC</t>
  </si>
  <si>
    <t>Quillorg</t>
  </si>
  <si>
    <t>R and C Services and Construction</t>
  </si>
  <si>
    <t>Raiderpower comercial services</t>
  </si>
  <si>
    <t>Ramcon Group LLC</t>
  </si>
  <si>
    <t>RAMTECH ROOFING</t>
  </si>
  <si>
    <t>RangerPRINT</t>
  </si>
  <si>
    <t>RBT Roofing</t>
  </si>
  <si>
    <t>RCA Commercial Painting</t>
  </si>
  <si>
    <t>RE Global</t>
  </si>
  <si>
    <t>Recreation Construction Group LLC</t>
  </si>
  <si>
    <t>Red Comet</t>
  </si>
  <si>
    <t>Red Dog Contracting LLC</t>
  </si>
  <si>
    <t>Red Elephant</t>
  </si>
  <si>
    <t>Redwire Audio Visual</t>
  </si>
  <si>
    <t>Regency Supply</t>
  </si>
  <si>
    <t>Reliant Media LLC</t>
  </si>
  <si>
    <t>Renntech Graphics LLC</t>
  </si>
  <si>
    <t>Restoration Engineering Inc.</t>
  </si>
  <si>
    <t>Restoration Roofing</t>
  </si>
  <si>
    <t>Restoration Solutions</t>
  </si>
  <si>
    <t>Results Computers Inc</t>
  </si>
  <si>
    <t>RetirePC</t>
  </si>
  <si>
    <t>ReUp Education Inc</t>
  </si>
  <si>
    <t>ReVamp Oilfield Services LLC</t>
  </si>
  <si>
    <t>Reveal Medical Inc</t>
  </si>
  <si>
    <t>Rexel USA INC</t>
  </si>
  <si>
    <t>RG Enterprises LLC</t>
  </si>
  <si>
    <t>RGV Tire Pros -Mcallen</t>
  </si>
  <si>
    <t>RGV Tire Pros -Mission</t>
  </si>
  <si>
    <t>Rhoden Roofing</t>
  </si>
  <si>
    <t>Rhombus Systems</t>
  </si>
  <si>
    <t>RideCo US Inc</t>
  </si>
  <si>
    <t>Right Height Manufacturing</t>
  </si>
  <si>
    <t>RightAngle</t>
  </si>
  <si>
    <t>RIGOR</t>
  </si>
  <si>
    <t>RISE Engineering</t>
  </si>
  <si>
    <t>Risk Strategy Group</t>
  </si>
  <si>
    <t>Robo Wunderkind</t>
  </si>
  <si>
    <t>Rocket Drones Inc</t>
  </si>
  <si>
    <t>ROOF TIME GENERAL CONTRACTORS</t>
  </si>
  <si>
    <t>Roofing Solutions Group Inc.</t>
  </si>
  <si>
    <t>Roofix Technologies LLC</t>
  </si>
  <si>
    <t>RoofMasters GC LLC</t>
  </si>
  <si>
    <t>Rorie Stone Construction LLC</t>
  </si>
  <si>
    <t>Rosen Classroom</t>
  </si>
  <si>
    <t>Ross Welding and Fabrication, LLC</t>
  </si>
  <si>
    <t>Rotaserv LP</t>
  </si>
  <si>
    <t>Royale Concrete</t>
  </si>
  <si>
    <t>Rozin Technologies LLC</t>
  </si>
  <si>
    <t>Rubbercycle LLC</t>
  </si>
  <si>
    <t>Rubin Education</t>
  </si>
  <si>
    <t>RUSSELLS EDUCATIONAL CONSULTING</t>
  </si>
  <si>
    <t>RUTS Construction</t>
  </si>
  <si>
    <t>S'Ville Services LLC</t>
  </si>
  <si>
    <t>Safe Fleet</t>
  </si>
  <si>
    <t>Safety Rail Source LLC</t>
  </si>
  <si>
    <t>San Jacinto Capital Corporation</t>
  </si>
  <si>
    <t>SANCHEZ JANITORIAL SERVICE</t>
  </si>
  <si>
    <t>Sandy Spin Slade Inc</t>
  </si>
  <si>
    <t>Sasser Companies</t>
  </si>
  <si>
    <t>Satterfield &amp; Pontikes Construction Inc.</t>
  </si>
  <si>
    <t>Savoy Contract Furniture</t>
  </si>
  <si>
    <t>sBiz360</t>
  </si>
  <si>
    <t>Schillers Audio Visual</t>
  </si>
  <si>
    <t>SchoolBanks Inc</t>
  </si>
  <si>
    <t>SchoolBlocks</t>
  </si>
  <si>
    <t>Schooley Mitchell</t>
  </si>
  <si>
    <t>Science Interactive Group</t>
  </si>
  <si>
    <t>Sciens Consulting</t>
  </si>
  <si>
    <t>Scinary Cybersecurity LLC</t>
  </si>
  <si>
    <t>Scott Nolan Painting Contractor Inc.</t>
  </si>
  <si>
    <t>Screencastify</t>
  </si>
  <si>
    <t>Script It</t>
  </si>
  <si>
    <t>SDLC Advisors</t>
  </si>
  <si>
    <t>Second Life Mac</t>
  </si>
  <si>
    <t>Seconds Matter Safety Solutions</t>
  </si>
  <si>
    <t>Secure Oklahoma Security Systems</t>
  </si>
  <si>
    <t>Security 101</t>
  </si>
  <si>
    <t>Security Locksmiths</t>
  </si>
  <si>
    <t>Seeker Construction Services LP</t>
  </si>
  <si>
    <t>SEI Wireless Solutions</t>
  </si>
  <si>
    <t>Sentinel Commercial Construction Management LLC</t>
  </si>
  <si>
    <t>Service Lamp Corp.</t>
  </si>
  <si>
    <t>ServiceMaster by Cornerstone</t>
  </si>
  <si>
    <t>ServiceMaster Services</t>
  </si>
  <si>
    <t>Servpro of Fayetteville Springdale So No Washington Co</t>
  </si>
  <si>
    <t>SERVPRO of Harrisburg West</t>
  </si>
  <si>
    <t>Servpro of Northeast Collin County</t>
  </si>
  <si>
    <t>Servpro of Pflugerville Round Rock Georgetown Downtown Austin The Domain</t>
  </si>
  <si>
    <t>Servpro of South Tulsa County</t>
  </si>
  <si>
    <t>SERVPRO of Southwest Lubbock</t>
  </si>
  <si>
    <t>SERVPRO of Spring Tomball Downtown HCN &amp; HCE</t>
  </si>
  <si>
    <t>SERVPRO Team Shaw</t>
  </si>
  <si>
    <t>SERVPRO Team Wilson</t>
  </si>
  <si>
    <t>Seymore Group LLC</t>
  </si>
  <si>
    <t>Shahan &amp; Son Ltd</t>
  </si>
  <si>
    <t>Shaw Sports Turf</t>
  </si>
  <si>
    <t>Shepherd Communication &amp; Security</t>
  </si>
  <si>
    <t>Shepherd Electric Supply</t>
  </si>
  <si>
    <t>SIGN WORKS LLC</t>
  </si>
  <si>
    <t>Signature School Products</t>
  </si>
  <si>
    <t>Silotech Group Inc</t>
  </si>
  <si>
    <t>SIM2GROW LLC</t>
  </si>
  <si>
    <t>Sima Contractors</t>
  </si>
  <si>
    <t>Simply Coding</t>
  </si>
  <si>
    <t>Sister Bay Furniture</t>
  </si>
  <si>
    <t>Sitek Omni Services LLC</t>
  </si>
  <si>
    <t>SKE Construction LLC</t>
  </si>
  <si>
    <t>SKYCO CONCRETE LLC</t>
  </si>
  <si>
    <t>Skylands E-Rate</t>
  </si>
  <si>
    <t>SkyPBX</t>
  </si>
  <si>
    <t>SLK Construction LLC</t>
  </si>
  <si>
    <t>Smart Solutions Group</t>
  </si>
  <si>
    <t>Smart Tech Insurance</t>
  </si>
  <si>
    <t>SMART TECHNOLOGIES</t>
  </si>
  <si>
    <t>Smartbridge</t>
  </si>
  <si>
    <t>Smith Supply Co. LLC</t>
  </si>
  <si>
    <t>Sology Solutions</t>
  </si>
  <si>
    <t>Sooth.fyi</t>
  </si>
  <si>
    <t>Soulstice Leadership Consulting</t>
  </si>
  <si>
    <t>Source International Corp</t>
  </si>
  <si>
    <t>SourceCorp BPS Inc.</t>
  </si>
  <si>
    <t>South Valley Plumbing LLC</t>
  </si>
  <si>
    <t>SOUTHERN BROTHERS PROPERTIES LL</t>
  </si>
  <si>
    <t>Southern Charm Softwash</t>
  </si>
  <si>
    <t>Southern Floor Co and Interiors</t>
  </si>
  <si>
    <t>Southern Kustom Services</t>
  </si>
  <si>
    <t>Southern Landscapes</t>
  </si>
  <si>
    <t>Southern Pipe &amp; Supply</t>
  </si>
  <si>
    <t>Southern Style Construction Inc.</t>
  </si>
  <si>
    <t>Sown To Grow Inc.</t>
  </si>
  <si>
    <t>Spacesaver Corporation</t>
  </si>
  <si>
    <t>Spacesaver Interiors</t>
  </si>
  <si>
    <t>Spartan Surfaces Inc.</t>
  </si>
  <si>
    <t>Spears and Co Roofing and Construction</t>
  </si>
  <si>
    <t>Spectrum Heat &amp; Air / Construction Services</t>
  </si>
  <si>
    <t>Speech Specialists of San Antonio P.C.</t>
  </si>
  <si>
    <t>SPERTEX COMPANY LLC</t>
  </si>
  <si>
    <t>Sphere Audio Video</t>
  </si>
  <si>
    <t>Spirtas Wrecking Company</t>
  </si>
  <si>
    <t>SPORT RESOURCE GROUP INC</t>
  </si>
  <si>
    <t>Sports Venue Padding</t>
  </si>
  <si>
    <t>SportsArt Fitness</t>
  </si>
  <si>
    <t>SPORTSCAPES CONSTRUCTION LLC</t>
  </si>
  <si>
    <t>Spring Branch Landscape Services LLC</t>
  </si>
  <si>
    <t>Squishy Circuits</t>
  </si>
  <si>
    <t>SSC Service Solutions</t>
  </si>
  <si>
    <t>SSR JACKETS</t>
  </si>
  <si>
    <t>Staat Inc.</t>
  </si>
  <si>
    <t>StageAgent</t>
  </si>
  <si>
    <t>Stanger Industries Inc</t>
  </si>
  <si>
    <t>State Industrial Products</t>
  </si>
  <si>
    <t>State Toner</t>
  </si>
  <si>
    <t>SteepSteel</t>
  </si>
  <si>
    <t>Stephens Painting Inc</t>
  </si>
  <si>
    <t>Stephenson Dirt Contracting LLC</t>
  </si>
  <si>
    <t>Stetson Roofing &amp; Construction LLC</t>
  </si>
  <si>
    <t>Stewart Builders LLC</t>
  </si>
  <si>
    <t>StickTogether</t>
  </si>
  <si>
    <t>Strong Commerical</t>
  </si>
  <si>
    <t>Structure Roof and Wall Solutions Inc</t>
  </si>
  <si>
    <t>Structured Light Group LLC</t>
  </si>
  <si>
    <t>STS Education</t>
  </si>
  <si>
    <t>STS360</t>
  </si>
  <si>
    <t>Student Provisioning Services</t>
  </si>
  <si>
    <t>Sturdisteel Company</t>
  </si>
  <si>
    <t>Sunbolt</t>
  </si>
  <si>
    <t>SUPER DUPER PUBLICATIONS</t>
  </si>
  <si>
    <t>Supreme Roofing</t>
  </si>
  <si>
    <t>Switch Global</t>
  </si>
  <si>
    <t>Swordsmen Roofing &amp; Construction LLC</t>
  </si>
  <si>
    <t>Symphony Tables</t>
  </si>
  <si>
    <t>Synergy Development &amp; Construction LLC</t>
  </si>
  <si>
    <t>Syntrio</t>
  </si>
  <si>
    <t>System Integrations LLC</t>
  </si>
  <si>
    <t>Systems Design</t>
  </si>
  <si>
    <t>T and R Mechnical</t>
  </si>
  <si>
    <t>T&amp;K Fence</t>
  </si>
  <si>
    <t>TablEx LLC</t>
  </si>
  <si>
    <t>Takeform</t>
  </si>
  <si>
    <t>Talkido</t>
  </si>
  <si>
    <t>Target Solutions / Cotton Commercial</t>
  </si>
  <si>
    <t>Tasman Inc.</t>
  </si>
  <si>
    <t>Tasso Construction</t>
  </si>
  <si>
    <t>Taurus Commercial Inc</t>
  </si>
  <si>
    <t>TCP Facility Services</t>
  </si>
  <si>
    <t>TEACHER DIRECT</t>
  </si>
  <si>
    <t>Teachers Discovery Inc</t>
  </si>
  <si>
    <t>Team 1st Technologies LLC</t>
  </si>
  <si>
    <t>Team North Texas</t>
  </si>
  <si>
    <t>Team Venti</t>
  </si>
  <si>
    <t>Tech to School</t>
  </si>
  <si>
    <t>Technical Security Integration inc</t>
  </si>
  <si>
    <t>Technogym USA Corp</t>
  </si>
  <si>
    <t>Technology Group Solutions LLC</t>
  </si>
  <si>
    <t>Tekvox</t>
  </si>
  <si>
    <t>Televon</t>
  </si>
  <si>
    <t>TenCate Grass</t>
  </si>
  <si>
    <t>Tenjam</t>
  </si>
  <si>
    <t>TensoShade LLC</t>
  </si>
  <si>
    <t>Teters Faucet Parts</t>
  </si>
  <si>
    <t>Texarkana Tent and  Awning</t>
  </si>
  <si>
    <t>Texas Air</t>
  </si>
  <si>
    <t>Texas Cordia Construction LLC</t>
  </si>
  <si>
    <t>Texas Custom Exteriors</t>
  </si>
  <si>
    <t>Texas Sports Lighting</t>
  </si>
  <si>
    <t>TFD SUPPLIES</t>
  </si>
  <si>
    <t>Thatch Engineering</t>
  </si>
  <si>
    <t>The AC Hero LLC</t>
  </si>
  <si>
    <t>The Bleacher Company</t>
  </si>
  <si>
    <t>The Creative Company</t>
  </si>
  <si>
    <t>The Go-To Guys RGV LLC</t>
  </si>
  <si>
    <t>The Library Furniture Guy</t>
  </si>
  <si>
    <t>The Lyfe Course INC.</t>
  </si>
  <si>
    <t>The Orange Stationer</t>
  </si>
  <si>
    <t>The Pathfinder Solutions Group LLC</t>
  </si>
  <si>
    <t>The Perfect Light</t>
  </si>
  <si>
    <t>The Solcon Group LLC</t>
  </si>
  <si>
    <t>The Turner Company LLC</t>
  </si>
  <si>
    <t>The Worden Company</t>
  </si>
  <si>
    <t>Thomas Bus Texas</t>
  </si>
  <si>
    <t>Thompson Air Conditioning</t>
  </si>
  <si>
    <t>Thunder River Construction LLC</t>
  </si>
  <si>
    <t>Tier4 Technologies</t>
  </si>
  <si>
    <t>Timothy Bowen</t>
  </si>
  <si>
    <t>Tint Spec</t>
  </si>
  <si>
    <t>Tipton Ford Lincoln</t>
  </si>
  <si>
    <t>Titan Armored</t>
  </si>
  <si>
    <t>TLS by Design</t>
  </si>
  <si>
    <t>Toledo Furniture Inc.</t>
  </si>
  <si>
    <t>Toolkit Technologies Inc.</t>
  </si>
  <si>
    <t>Topp Office Supply</t>
  </si>
  <si>
    <t>Total Lawn &amp; Fence</t>
  </si>
  <si>
    <t>TouchMath  LLC</t>
  </si>
  <si>
    <t>TouchScreen Pros</t>
  </si>
  <si>
    <t>Touchview Interactive</t>
  </si>
  <si>
    <t>Toughook USA</t>
  </si>
  <si>
    <t>TP and R CONSTRUCTION LLC</t>
  </si>
  <si>
    <t>TPx Communications</t>
  </si>
  <si>
    <t>Tradesmen International LLC</t>
  </si>
  <si>
    <t>Tremain USA</t>
  </si>
  <si>
    <t>TrendTech Designs LLC</t>
  </si>
  <si>
    <t>TREX INC</t>
  </si>
  <si>
    <t>Trident Construction Solutions</t>
  </si>
  <si>
    <t>Triple R Custom Metal Roofing</t>
  </si>
  <si>
    <t>Triton Sensors</t>
  </si>
  <si>
    <t>Tusker Technology</t>
  </si>
  <si>
    <t>Tutorade</t>
  </si>
  <si>
    <t>U Construction LLC</t>
  </si>
  <si>
    <t>U.S.COATING SPECIALISTS, LLC</t>
  </si>
  <si>
    <t>Ultimate Presentation Systems Inc</t>
  </si>
  <si>
    <t>Ulu Niu Energy</t>
  </si>
  <si>
    <t>Uncharted Territory Solutions</t>
  </si>
  <si>
    <t xml:space="preserve">United Turf and Track </t>
  </si>
  <si>
    <t>University Loft Company</t>
  </si>
  <si>
    <t>UPMLLC</t>
  </si>
  <si>
    <t>USI Inc.</t>
  </si>
  <si>
    <t>Utility &amp; Excavation Contractors LLC</t>
  </si>
  <si>
    <t>V-Bar Equipment Company</t>
  </si>
  <si>
    <t>V-Project Management Consulting LLC</t>
  </si>
  <si>
    <t>Valley Fence Company</t>
  </si>
  <si>
    <t>VALLEY GROCERS LLC</t>
  </si>
  <si>
    <t>Vanguard Truck Center of Houston</t>
  </si>
  <si>
    <t>Vantage Environmental Services LP</t>
  </si>
  <si>
    <t>Varia</t>
  </si>
  <si>
    <t>Vazquez Commercial Contracting LLC</t>
  </si>
  <si>
    <t>VCRNOW</t>
  </si>
  <si>
    <t>Verde Solutions</t>
  </si>
  <si>
    <t>Vescios SportsFields</t>
  </si>
  <si>
    <t>Vigilance Technology LLC</t>
  </si>
  <si>
    <t>Vinmark Roofing and Construction LLC</t>
  </si>
  <si>
    <t>Visual Sound Inc.</t>
  </si>
  <si>
    <t>VIVO</t>
  </si>
  <si>
    <t>Vocabulary Quest LLC</t>
  </si>
  <si>
    <t>Vortex Companies</t>
  </si>
  <si>
    <t>VPAAL LLC</t>
  </si>
  <si>
    <t>W3Schools</t>
  </si>
  <si>
    <t>Walker Bookstore</t>
  </si>
  <si>
    <t>WarEagle Security Services</t>
  </si>
  <si>
    <t>WareHouse 13</t>
  </si>
  <si>
    <t>WattEdge Lighting LLC</t>
  </si>
  <si>
    <t>Way Mechanical</t>
  </si>
  <si>
    <t>Wayne Electric Inc.</t>
  </si>
  <si>
    <t>Weathershield Roofing &amp; Sheetmetal LLC</t>
  </si>
  <si>
    <t>Weaver and Jacobs Constructors Inc</t>
  </si>
  <si>
    <t>Weber Educational Staffing Solutions</t>
  </si>
  <si>
    <t>WellWell Technologies</t>
  </si>
  <si>
    <t>Wendel Energy Services LLC</t>
  </si>
  <si>
    <t>Western Certified Arborists</t>
  </si>
  <si>
    <t>Western Enterprises Inc</t>
  </si>
  <si>
    <t>WesTex Connect</t>
  </si>
  <si>
    <t>White River Services and Solutions</t>
  </si>
  <si>
    <t>Whitlock Building Services</t>
  </si>
  <si>
    <t>Wholesale Electric Supply Company of Houston Inc.</t>
  </si>
  <si>
    <t>Wil-Shar Steel</t>
  </si>
  <si>
    <t>Winsupply of Amarillo Texas CO.</t>
  </si>
  <si>
    <t>WinterGreen Synthetic Grass</t>
  </si>
  <si>
    <t>WISCHNEWSKY CHRYSLER DODGE JEEP RAM</t>
  </si>
  <si>
    <t>Wisdom Pumps LLC</t>
  </si>
  <si>
    <t>Wonder Workshop Inc</t>
  </si>
  <si>
    <t>Wood Alternator and Starter Services</t>
  </si>
  <si>
    <t>Wood Designs</t>
  </si>
  <si>
    <t>Workrite Ergonomics Canada</t>
  </si>
  <si>
    <t>Worsham Tree Service</t>
  </si>
  <si>
    <t>WR Construction Inc</t>
  </si>
  <si>
    <t>Wrangler K9 Detection</t>
  </si>
  <si>
    <t>Wrangler Roofing</t>
  </si>
  <si>
    <t>Wyatt Seating</t>
  </si>
  <si>
    <t>XE OUTDOORS</t>
  </si>
  <si>
    <t>Xtreme Security  Fire</t>
  </si>
  <si>
    <t>Yosemite Commercial Roofing and Construction</t>
  </si>
  <si>
    <t>YOUNG'S AIR CONDIONTING AND COMMERICIAL REFRIGERATION INC.</t>
  </si>
  <si>
    <t>ZeroDamage Sahara Case LLC</t>
  </si>
  <si>
    <t>ZTAG Inc</t>
  </si>
  <si>
    <t>AARDVARK</t>
  </si>
  <si>
    <t>ACT Pipe &amp; Supply, Inc.</t>
  </si>
  <si>
    <t>Advanced Water Well Technologies, LLC</t>
  </si>
  <si>
    <t>Allsource Enterprises LLC dba Safe Industries</t>
  </si>
  <si>
    <t>Apex Water and Process, Inc</t>
  </si>
  <si>
    <t>Applicant Insight, Inc. dba aINSIGHT</t>
  </si>
  <si>
    <t>Applied Security Convergence LLC dba A S C</t>
  </si>
  <si>
    <t>August Industries LLC</t>
  </si>
  <si>
    <t>Auto Alarm of Laredo, LLC</t>
  </si>
  <si>
    <t>Axon Enterprise, Inc.</t>
  </si>
  <si>
    <t>Azle Communications Solutions, LP dba Breakthrough Communications</t>
  </si>
  <si>
    <t>Barry Slater, Inc. d/b/a Repd dba Rep'd</t>
  </si>
  <si>
    <t>Bayer Construction Electrical Contractors, Inc.</t>
  </si>
  <si>
    <t>BearCom Operating, LLC dba BearCom</t>
  </si>
  <si>
    <t>Book Systems, Inc.</t>
  </si>
  <si>
    <t>Brisk Labs Corp.</t>
  </si>
  <si>
    <t>ByteSpeed, LLC</t>
  </si>
  <si>
    <t>CAP Fleet Upfitters, LLC</t>
  </si>
  <si>
    <t>CareerCraft, Inc.</t>
  </si>
  <si>
    <t>Casco Industries Inc</t>
  </si>
  <si>
    <t>CASTUS Corporation</t>
  </si>
  <si>
    <t>Catalis Public Works &amp; Citizen Engagement, LLC</t>
  </si>
  <si>
    <t>CDS Properties, Inc. dba Southwest Public Safety</t>
  </si>
  <si>
    <t>Classic CC Denison LLC dba Classic Chevrolet Cadillac of Denison</t>
  </si>
  <si>
    <t>Classwork Co. dba Classkick</t>
  </si>
  <si>
    <t>ClearGov Inc.</t>
  </si>
  <si>
    <t>CMC Government Services Inc dba CMC Government Supply</t>
  </si>
  <si>
    <t>CoachComm, LLC</t>
  </si>
  <si>
    <t>Cobalt FTS LLC (formerly Flores Technical Services, Inc)</t>
  </si>
  <si>
    <t>Consolidated Electrical Distributors Inc.  dba Columbia Electric Supply</t>
  </si>
  <si>
    <t>Consolidated Electrical Distributors Inc. dba First Light of Tulsa</t>
  </si>
  <si>
    <t>Cordance Operations LLC</t>
  </si>
  <si>
    <t>CoStream Technologies, Inc</t>
  </si>
  <si>
    <t>Cotton Commercial USA Inc</t>
  </si>
  <si>
    <t>Covert Armor International LLC</t>
  </si>
  <si>
    <t>Crawford Electric Supply Co., LLC</t>
  </si>
  <si>
    <t>CSS Mindshare LLC</t>
  </si>
  <si>
    <t>CTC Gunworks, LLC dba Sentinel Supply, LLC</t>
  </si>
  <si>
    <t>CyberForce|Q LLC</t>
  </si>
  <si>
    <t>Dealers Electrical Supply Co.</t>
  </si>
  <si>
    <t xml:space="preserve">Decker Inc. dba Decker Equipment School Fix </t>
  </si>
  <si>
    <t>DeepWalk Research Inc. dba DeepWalk</t>
  </si>
  <si>
    <t>Defender Supply LLC</t>
  </si>
  <si>
    <t>Definable Solutions Inc. dba SchoolData Solutions LLC</t>
  </si>
  <si>
    <t xml:space="preserve">Delta Fire &amp; Safety dba Delta Industrial Service &amp; Supply </t>
  </si>
  <si>
    <t>Design a Sign Inc.</t>
  </si>
  <si>
    <t>DFC Company dba Sign Solutions USA, LLC</t>
  </si>
  <si>
    <t>Discount Two Way Radio Corporation</t>
  </si>
  <si>
    <t>Dos Terra Llimited Liability Company dba Sibme</t>
  </si>
  <si>
    <t>Duramax Holdings LLC dba Otto Environmental Systems</t>
  </si>
  <si>
    <t>Earle Kinlaw and Associates, Inc. dba EKA</t>
  </si>
  <si>
    <t>EasyVote Solutions Inc.</t>
  </si>
  <si>
    <t>Eco Illumination LLC</t>
  </si>
  <si>
    <t>Eco-Worx, Inc.</t>
  </si>
  <si>
    <t>Eduphoria! Inc.</t>
  </si>
  <si>
    <t>EduProject ELL, LLC dba Project Education</t>
  </si>
  <si>
    <t>Enhanced Voting LLC</t>
  </si>
  <si>
    <t>Enpro Distributing, Inc. dba The Enpro Group</t>
  </si>
  <si>
    <t>Extreme Water, LLC</t>
  </si>
  <si>
    <t>FarrWest Environmental Supply, Inc.</t>
  </si>
  <si>
    <t>FastServ Supply Inc</t>
  </si>
  <si>
    <t>Feniex Industries Inc.</t>
  </si>
  <si>
    <t>Ferno-Washington</t>
  </si>
  <si>
    <t>Fifth Asset, Inc.  dba DebtBook</t>
  </si>
  <si>
    <t>Figtree Technologies Inc dba eCampus Systems</t>
  </si>
  <si>
    <t>Fire Cam, LLC</t>
  </si>
  <si>
    <t>Fire-Dex, Inc. dba Fire-Dex, LLC</t>
  </si>
  <si>
    <t>FireTech Supplies LLC</t>
  </si>
  <si>
    <t>Flymotion, LLC</t>
  </si>
  <si>
    <t>Fonroche Lighting America Inc.</t>
  </si>
  <si>
    <t>Fotokite US LLC</t>
  </si>
  <si>
    <t>FourNet Solutions JV LLC</t>
  </si>
  <si>
    <t>Fremarek, Inc. dba Mid-American Research Chemical (MARC)</t>
  </si>
  <si>
    <t>Frontier K2, LLC dba Frontier Waste</t>
  </si>
  <si>
    <t>Gama Sonic USA, Inc.</t>
  </si>
  <si>
    <t>Global Trading, Inc.</t>
  </si>
  <si>
    <t>GMES LLC dba GME Supply</t>
  </si>
  <si>
    <t>Gunfighter Supply, LLC dba GFS</t>
  </si>
  <si>
    <t>Highlights of Houston, Inc dba Highlights Electrical</t>
  </si>
  <si>
    <t>Hytera US, Inc.</t>
  </si>
  <si>
    <t>iamGIS Group LLC dba Gridbase</t>
  </si>
  <si>
    <t>Identity Automation LP</t>
  </si>
  <si>
    <t>Information Technology Company, LLC</t>
  </si>
  <si>
    <t>Inspect2go, Inc.</t>
  </si>
  <si>
    <t>Integrated Axis Group, LLC.</t>
  </si>
  <si>
    <t>Intellichoice, Inc. dba EFORCE Software</t>
  </si>
  <si>
    <t>Intellinetics, Inc. dba YellowFolder</t>
  </si>
  <si>
    <t>ITS Plus, Inc.</t>
  </si>
  <si>
    <t>IVS, Inc. dba AngelTrax</t>
  </si>
  <si>
    <t>J.P. Jenkins Inc. dba South Plains Communications</t>
  </si>
  <si>
    <t>J.R., Inc dba J. R., INC.</t>
  </si>
  <si>
    <t>Joseph Farag dba OPS Inc Security Services</t>
  </si>
  <si>
    <t>Kadera Group LLC</t>
  </si>
  <si>
    <t>Keystone Waste Solutions LLC</t>
  </si>
  <si>
    <t>Kiesler Police Supply, Inc.</t>
  </si>
  <si>
    <t>Knowledge As A Service, Inc.</t>
  </si>
  <si>
    <t>Kologik Software, LLC</t>
  </si>
  <si>
    <t>LE1R Distribution, LLC.</t>
  </si>
  <si>
    <t>Leatham Family, LLC dba SymbolArts, LLC</t>
  </si>
  <si>
    <t>Legends of Learning, Inc</t>
  </si>
  <si>
    <t>Level Data, LLC</t>
  </si>
  <si>
    <t>Lion Group, Inc. dba Lion</t>
  </si>
  <si>
    <t>Macmillan Holdings, LLC dba MPS, c/o Bedford, Freeman &amp; Worth Publishing Group LLC</t>
  </si>
  <si>
    <t>Manage Mindfully, Inc. dba Move This World</t>
  </si>
  <si>
    <t>MAXSUR LLC</t>
  </si>
  <si>
    <t>MES 1 Acquisitions, Inc dba MES Service Company, LLC</t>
  </si>
  <si>
    <t>metroSTOR Inc</t>
  </si>
  <si>
    <t>Miller Mendel, Inc</t>
  </si>
  <si>
    <t>Minga Solutions US Inc.</t>
  </si>
  <si>
    <t>Mobile Communications America, Inc.</t>
  </si>
  <si>
    <t>Mobile Tint, LLC dba Patriot Glass Solutions</t>
  </si>
  <si>
    <t>MoboTrex, LLC</t>
  </si>
  <si>
    <t>Monique KK Momand dba Oracle Tech Diagnostic Labs LLC</t>
  </si>
  <si>
    <t>MyHR LLC dba BestDayHR</t>
  </si>
  <si>
    <t>Nardis, Inc. dba Nardis Public Safety</t>
  </si>
  <si>
    <t>Nelson Smith dba Student Transport Training Partners, LLC.</t>
  </si>
  <si>
    <t>Nucleus Robotics, LLC dba Nucleus Courses</t>
  </si>
  <si>
    <t>OD Security North America LLC</t>
  </si>
  <si>
    <t>Omega Broadcast &amp; Cinema, LP</t>
  </si>
  <si>
    <t>OMJC Signal Inc</t>
  </si>
  <si>
    <t>Paragon Sports Constructors Inc</t>
  </si>
  <si>
    <t>Parkscapes Texas LLC (formerly Playground Solutions of Texas, Inc.) dba Southwest Playground Equipment LLC</t>
  </si>
  <si>
    <t>PDG Industries LLC dba Alamo Classroom Solutions dba Alamo Canopy</t>
  </si>
  <si>
    <t>Pearce Industries, Inc. dba Waukehsa Pearce Industries, LLC.</t>
  </si>
  <si>
    <t>Platinum Technologies, LLC</t>
  </si>
  <si>
    <t>Plum Creek Environmental Technologies LLC</t>
  </si>
  <si>
    <t>PMY ETS (USA), Inc.</t>
  </si>
  <si>
    <t>Precision Arms of Indiana LLC dba PAI Defense</t>
  </si>
  <si>
    <t>Precision Delta Corporation</t>
  </si>
  <si>
    <t>PresenceLearning, Inc.</t>
  </si>
  <si>
    <t>Prestige Worldwide Technologies, LLC</t>
  </si>
  <si>
    <t>Prism Electric, Inc.</t>
  </si>
  <si>
    <t>Proforce Marketing, Inc. dba Proforce Law Enforcement</t>
  </si>
  <si>
    <t>Pro-Vision Solutions, LLC dba Pro-Vision Video Systems</t>
  </si>
  <si>
    <t>Public Consulting Group LLC</t>
  </si>
  <si>
    <t>Pursuit Surplus LLC dba Chiefs Pursuit Surplus</t>
  </si>
  <si>
    <t>Pyrotex Systems, Inc</t>
  </si>
  <si>
    <t>QuakeLogic Inc.</t>
  </si>
  <si>
    <t>R &amp; D Communications, Inc. dba American Communications</t>
  </si>
  <si>
    <t>Rainbow Water Purification LLC</t>
  </si>
  <si>
    <t>Ready Education LLC</t>
  </si>
  <si>
    <t>Rebel Athletic Holdings LLC dba Rebel Athletic LLC</t>
  </si>
  <si>
    <t>RedEye Chems LLC</t>
  </si>
  <si>
    <t>Rescue Gear, Inc.</t>
  </si>
  <si>
    <t>Rexel USA, Inc.</t>
  </si>
  <si>
    <t>Robert J. Young Company, LLC dba RJ Young Company, LLC</t>
  </si>
  <si>
    <t>Rozin Technologies, LLC dba Rozin Tech</t>
  </si>
  <si>
    <t>RTS Tactical dba Ambitec Inc.</t>
  </si>
  <si>
    <t>Rules of Engagement Tactical LLC dba ROETAC</t>
  </si>
  <si>
    <t>Safe Haven Defense US, LLC</t>
  </si>
  <si>
    <t>Safeguard Recruiting LLC</t>
  </si>
  <si>
    <t>Safety Vision, LLC</t>
  </si>
  <si>
    <t>Salty Cloud PBC</t>
  </si>
  <si>
    <t>SAT Radio Communications LTD dba Industrial Communications</t>
  </si>
  <si>
    <t>Schneider Geospatial, LLC</t>
  </si>
  <si>
    <t>SchoolStatus LLC</t>
  </si>
  <si>
    <t>Screencastify, LLC</t>
  </si>
  <si>
    <t>Sellmark Corporation</t>
  </si>
  <si>
    <t>Seon Design (USA) Corp. dba Safe Fleet Seon</t>
  </si>
  <si>
    <t>Shellback Tactical LLC</t>
  </si>
  <si>
    <t>Shiffler Equipment Sales, Inc.</t>
  </si>
  <si>
    <t>Shipcom Wireless, Inc.</t>
  </si>
  <si>
    <t>Silk Worldwide, Inc. dba Bolton Install Pros</t>
  </si>
  <si>
    <t>Smart Sales, LLC dba Smartox</t>
  </si>
  <si>
    <t>Solar Electric Power Company</t>
  </si>
  <si>
    <t>Solar Tonic, LLC</t>
  </si>
  <si>
    <t>South Texas Communications, Inc..</t>
  </si>
  <si>
    <t>Spinmetry Inc. dba Intelocate</t>
  </si>
  <si>
    <t>SSD International Inc</t>
  </si>
  <si>
    <t>Staccato 2011 LLC</t>
  </si>
  <si>
    <t>Stolz Telecom, Inc</t>
  </si>
  <si>
    <t>Storm Sirens, Inc.</t>
  </si>
  <si>
    <t>Strattmont Group LLC</t>
  </si>
  <si>
    <t>Summit Electrical Supply, LLC</t>
  </si>
  <si>
    <t>T. Gregory Bender dba Anonymous Alerts, LLC</t>
  </si>
  <si>
    <t>Tall City Cyber, LLC</t>
  </si>
  <si>
    <t>Task Force Tips Holdings, LLC dba Innovative Rescue Systems dba Amkus Rescue Systems</t>
  </si>
  <si>
    <t>TCG Investments, LLC dba The Cambridge Group</t>
  </si>
  <si>
    <t>Teeco Safety, Inc.</t>
  </si>
  <si>
    <t>The Scalp Boss LLC dba Walker Wellness &amp; Aesthetics Clinic</t>
  </si>
  <si>
    <t>Thriving Students Collective, Inc.</t>
  </si>
  <si>
    <t>Timothy W Larson dba Host Integrity Systems Inc</t>
  </si>
  <si>
    <t>Titan Armored Systems LLC</t>
  </si>
  <si>
    <t>Titan LED, Inc.</t>
  </si>
  <si>
    <t>Tourbillon Enterprises LLC dba Batteries Plus</t>
  </si>
  <si>
    <t>TransAct Communications, LLC</t>
  </si>
  <si>
    <t>Transit Safety, LLC dba Vestige GPS</t>
  </si>
  <si>
    <t>Trevor Johnston dba TRED Robotics LLC</t>
  </si>
  <si>
    <t>Tri-County Communications LLC</t>
  </si>
  <si>
    <t>TrueMark Systems Corporation</t>
  </si>
  <si>
    <t>Twincrest, Inc. dba Twincrest Technologies</t>
  </si>
  <si>
    <t>Typing.com LLC</t>
  </si>
  <si>
    <t>US Underwater LLC (formerly Consor Engineers LLC)</t>
  </si>
  <si>
    <t>Vcheck Global, LLC</t>
  </si>
  <si>
    <t>VDAL Enterprises, Inc dba Big Country Supply</t>
  </si>
  <si>
    <t>Veoci Inc.</t>
  </si>
  <si>
    <t>Viena Stafa-Ludewig dba Emergency Responder Products LLC</t>
  </si>
  <si>
    <t>Viking Life-Saving Equipment</t>
  </si>
  <si>
    <t>Voss Electric dba Voss Lighting</t>
  </si>
  <si>
    <t>Wallwisher, Inc. dba Padlet</t>
  </si>
  <si>
    <t>Wanco, Inc.</t>
  </si>
  <si>
    <t>Wardbord, LLC</t>
  </si>
  <si>
    <t>WasteWater Solutions, LLC</t>
  </si>
  <si>
    <t>Wavetronix LLC</t>
  </si>
  <si>
    <t>WBL Tracker LLC</t>
  </si>
  <si>
    <t>WOLFCOM Enterprises</t>
  </si>
  <si>
    <t>Zealot Interactive Inc.</t>
  </si>
  <si>
    <t>Zelvin Security, LLC</t>
  </si>
  <si>
    <t>790-26</t>
  </si>
  <si>
    <t>792-26</t>
  </si>
  <si>
    <t>791-26</t>
  </si>
  <si>
    <t>796-26</t>
  </si>
  <si>
    <t>793-26</t>
  </si>
  <si>
    <t>795-26</t>
  </si>
  <si>
    <t>794-26</t>
  </si>
  <si>
    <t>797-26</t>
  </si>
  <si>
    <t>AeroFrohne LLC (Derrick Frohne)</t>
  </si>
  <si>
    <t>Central Technologies Inc. (Central Knox, Inc.)</t>
  </si>
  <si>
    <t>Jaxson Dave’s Fire Protection</t>
  </si>
  <si>
    <t>Nightlock (Taylor Brothers Door Lock, LLC)</t>
  </si>
  <si>
    <t>TeacherLock (SaberLock Solutions LLC)</t>
  </si>
  <si>
    <t>Jericho - Technology for the Gospel</t>
  </si>
  <si>
    <t>Condor Consulting Group, LLC</t>
  </si>
  <si>
    <t>A2Z Supplies (Heather Ivy)</t>
  </si>
  <si>
    <t>Culinary Depot (Chef's Depot); (Chef's Depot Inc)</t>
  </si>
  <si>
    <t>Mission Restaurant Supply (S.T.E.D.) (Southwest Texas Equipment Distributors, Inc.)</t>
  </si>
  <si>
    <t>Sam Tell &amp; Son Inc</t>
  </si>
  <si>
    <t>Anchorage Medical Equipment &amp; Supplies, LLC (Anchorage Innovative Designs) / Anchorage Unlimited</t>
  </si>
  <si>
    <t>Case Systems, Inc.</t>
  </si>
  <si>
    <t>Computer Comforts , Inc.</t>
  </si>
  <si>
    <t>Metadil USA Corporation</t>
  </si>
  <si>
    <t>Promethium Enterprises LLC (Almega Distribution)</t>
  </si>
  <si>
    <t>Sun City Furniture Services Inc</t>
  </si>
  <si>
    <t>USA Capitol (Capitol Seating)</t>
  </si>
  <si>
    <t>070 Keenan Supply (HAJOCA Corporation)</t>
  </si>
  <si>
    <t>All Glass Cleaned LLC</t>
  </si>
  <si>
    <t>ALZA Electrical Corp.</t>
  </si>
  <si>
    <t>Anthonies Cleaning Service</t>
  </si>
  <si>
    <t>Aquatech Septic &amp; Underground,LLC</t>
  </si>
  <si>
    <t>ARUSA Enterprises (Ricardo Aros)</t>
  </si>
  <si>
    <t>Car Parts Machine (Stafford Performance Inc.)</t>
  </si>
  <si>
    <t>Citizens First Fire Training</t>
  </si>
  <si>
    <t>Desert Air Quality (Desert Service Company LLC)</t>
  </si>
  <si>
    <t>DNA ELECTRICAL CONCEPT LLC</t>
  </si>
  <si>
    <t>Fallsway Equipment Co., LLC (MADISA Holdings Inc.)</t>
  </si>
  <si>
    <t>FoamWorks (PJM Construction dba FoamWorks)</t>
  </si>
  <si>
    <t>Gateway Air Conditioning &amp; Sheet Metal Co., Inc.</t>
  </si>
  <si>
    <t>HE-Tex Electrical</t>
  </si>
  <si>
    <t>IPCON Construction LLC (IPCON LLC)</t>
  </si>
  <si>
    <t>IWCS Scale LLC</t>
  </si>
  <si>
    <t>Jackson Supply Company</t>
  </si>
  <si>
    <t>Master Seal Roof and Pave LLC. (Sergio Arriola)</t>
  </si>
  <si>
    <t>Matrix Endeavors Inc.</t>
  </si>
  <si>
    <t>Milestone Construction LLC (Marco T. Hamilton)</t>
  </si>
  <si>
    <t>MPSW (Mechanical Products Southwest, LLC)</t>
  </si>
  <si>
    <t>Mr. Electrical Solutions Inc</t>
  </si>
  <si>
    <t>Norman S Wright CO</t>
  </si>
  <si>
    <t>ReeComp Compression Specialist &amp; Supply LLC</t>
  </si>
  <si>
    <t>Security Hardware Solutions, LLC</t>
  </si>
  <si>
    <t>Service Lamp Corp. (Service Lamp Corporation)</t>
  </si>
  <si>
    <t>Solar Electric Power Company (SEPCO)</t>
  </si>
  <si>
    <t>Solar Smart Living LLC (Lorenzo Perea Jr)</t>
  </si>
  <si>
    <t>Southern Dock Products (DuraServ Corp)</t>
  </si>
  <si>
    <t>Tex-Martinez Roofing LLC</t>
  </si>
  <si>
    <t>TMS South, Inc. (Total Maintenance Solutions South, Inc.)</t>
  </si>
  <si>
    <t>Trejo Commercial Refrigeration, LLC</t>
  </si>
  <si>
    <t>White Line Contracting, LLC</t>
  </si>
  <si>
    <t>Winzer Corporation</t>
  </si>
  <si>
    <t>Southwest Water Supplies and Services LLC</t>
  </si>
  <si>
    <t>ZOLL Medical Corporation</t>
  </si>
  <si>
    <t>BonFire Leadership Solutions (BonFire Leadership Solutions LLC)</t>
  </si>
  <si>
    <t>Crown Academic Solutions LLC (Coronado Consulting Inc)</t>
  </si>
  <si>
    <t>edwell, Inc.</t>
  </si>
  <si>
    <t>El Paso CWI &amp; NDE Inspection Services LLC</t>
  </si>
  <si>
    <t>Exhibit Concepts, Inc.</t>
  </si>
  <si>
    <t>Innovative, Information, and Intelligence Solutions, LLC.</t>
  </si>
  <si>
    <t>QBS LLC</t>
  </si>
  <si>
    <t>Parkscapes Texas, LLC</t>
  </si>
  <si>
    <t>26-7559</t>
  </si>
  <si>
    <t>26-7553</t>
  </si>
  <si>
    <t>26-7557</t>
  </si>
  <si>
    <t>26-7555</t>
  </si>
  <si>
    <t>26-7558</t>
  </si>
  <si>
    <t>26-7554</t>
  </si>
  <si>
    <t>26-05P-03</t>
  </si>
  <si>
    <t>Youth Equipped to Succeed (formerly Just Say Yes)</t>
  </si>
  <si>
    <t>Bass Computers</t>
  </si>
  <si>
    <t>Ener-Tel Services</t>
  </si>
  <si>
    <t>Five Stones Safety</t>
  </si>
  <si>
    <t>Galiguer Corp dba Xtreme Security and Fire</t>
  </si>
  <si>
    <t>LR Global</t>
  </si>
  <si>
    <t>NZS Inc dba OneScreen</t>
  </si>
  <si>
    <t>ABDO Publishing Company dba ABDO-Spotlight-Magic Wagon</t>
  </si>
  <si>
    <t>ACP International dba SA-SO</t>
  </si>
  <si>
    <t>Ad Astra Education LLC dba Bellwether Media LLC/FlutterBee Education Group</t>
  </si>
  <si>
    <t>AED Brands</t>
  </si>
  <si>
    <t>AED Service America</t>
  </si>
  <si>
    <t>AED123, LLC</t>
  </si>
  <si>
    <t>Alamo Group Ag Americas LLC dba Bush Hog, RhinoAg, Dixie Chopper</t>
  </si>
  <si>
    <t>Alamo Group Municipal Mowing Solutions LLC dba Alamo Industrial, Mantis, Terrain King, Tiger Mowers</t>
  </si>
  <si>
    <t>Alboum &amp; Associates LLC dba Alboum Translation Services</t>
  </si>
  <si>
    <t>Allison Landscape &amp; Pool Ltd dba Allison Aquatics Group</t>
  </si>
  <si>
    <t>AM Signal, LLC</t>
  </si>
  <si>
    <t>America Conference Services dba Clarus Language Solutions</t>
  </si>
  <si>
    <t>Amusement Restoration Companies LLC</t>
  </si>
  <si>
    <t>Applied Concepts, Inc. dba Stalker Radar</t>
  </si>
  <si>
    <t>Aramsco, Inc.</t>
  </si>
  <si>
    <t>Asphalt Research Technology Inc. dba The EZ Street Company</t>
  </si>
  <si>
    <t>Avive Solutions, Inc.</t>
  </si>
  <si>
    <t>Avkin Inc</t>
  </si>
  <si>
    <t>B&amp;E Medical Supply and Equipment, LLC</t>
  </si>
  <si>
    <t>B2B Supplies USA LLC dba Printing Supplies USA LLC</t>
  </si>
  <si>
    <t>Bad Boy Mowers LLC</t>
  </si>
  <si>
    <t>Batterson LLP</t>
  </si>
  <si>
    <t>Bayou City Interpreting LLC</t>
  </si>
  <si>
    <t>BeepSmart Communications Inc. dba Smart Group Systems</t>
  </si>
  <si>
    <t>Betts Platinum Group LLC dba J-Tech</t>
  </si>
  <si>
    <t>BG Interpool Inc</t>
  </si>
  <si>
    <t>Bound Tree Medical, LLC</t>
  </si>
  <si>
    <t>Brazos Tractor &amp; Equipment, LLC</t>
  </si>
  <si>
    <t>Buyers Barricades Austin, LLC</t>
  </si>
  <si>
    <t>Buyers Barricades Houston, LLC</t>
  </si>
  <si>
    <t>Buyers Barricades San Antonio, LLC</t>
  </si>
  <si>
    <t>BWI Companies, Inc</t>
  </si>
  <si>
    <t>Candy Freiheit dba Opal Booz &amp; Associates</t>
  </si>
  <si>
    <t>Cardiac Nation</t>
  </si>
  <si>
    <t>Centerline Supply, Inc</t>
  </si>
  <si>
    <t>Central National Gottesman Inc. dba Lindenmeyr Munroe</t>
  </si>
  <si>
    <t>Children's Plus, Inc. dba Libraria</t>
  </si>
  <si>
    <t>Cinco Peso Training Group, LLC</t>
  </si>
  <si>
    <t>CNH Industrial America LLC</t>
  </si>
  <si>
    <t>Commercial Energy Specialist LLC</t>
  </si>
  <si>
    <t>Complete Book &amp; Media Supply LLC</t>
  </si>
  <si>
    <t>Cornish Medical Electronics Corporation of Texas dba Cornish Medical</t>
  </si>
  <si>
    <t>Coufal-Prater Equipment LLC dba United Ag &amp; Turf | MDD for John Deere Shared Services LLC</t>
  </si>
  <si>
    <t>Coufal-Prater Equipment LLC dba United Ag &amp; Turf</t>
  </si>
  <si>
    <t>Coughlan Companies, LLC dba Capstone</t>
  </si>
  <si>
    <t>Cox Subscriptions, Inc. dba W.T. Cox Information Services</t>
  </si>
  <si>
    <t>Cubic ITS, Inc.</t>
  </si>
  <si>
    <t>D D Office Products, Inc. dba Liberty Paper</t>
  </si>
  <si>
    <t>Daedong-USA dba KIOTI Tractor Corporation</t>
  </si>
  <si>
    <t>Dale Cooper LLC dba Safe Slide Restoration</t>
  </si>
  <si>
    <t>Dallas Lite &amp; Barricade, Inc.</t>
  </si>
  <si>
    <t>Datagain Inc.</t>
  </si>
  <si>
    <t>Deere &amp; Company dba John Deere Shared Services, LLC</t>
  </si>
  <si>
    <t>Delaney Educational Enterprises, Inc.</t>
  </si>
  <si>
    <t>Derq USA, Inc.</t>
  </si>
  <si>
    <t>DeWinne Equipment Co Inc</t>
  </si>
  <si>
    <t>Diamond Mowers, LLC</t>
  </si>
  <si>
    <t>DJO Global, Inc. dba Enovis Bracing &amp; Supports</t>
  </si>
  <si>
    <t>Donnelly, LTD dba C&amp;S Safety Supply</t>
  </si>
  <si>
    <t>Double M Laser Products dba Enhanced Laser Products</t>
  </si>
  <si>
    <t>Dynamic Language Center, Ltd. dba Dynamic Language</t>
  </si>
  <si>
    <t>EmbankScape Equipment LLC dba RC Mowers</t>
  </si>
  <si>
    <t>Empire Merchant Group dba eTranslation Services</t>
  </si>
  <si>
    <t>Ewing Irrigation Products Inc.</t>
  </si>
  <si>
    <t>Express Booksellers, LLC</t>
  </si>
  <si>
    <t>EyeP Solutions Inc</t>
  </si>
  <si>
    <t>Ferguson Enterprises LLC dba Pollardwater</t>
  </si>
  <si>
    <t>Five Star Aquatics LLC dba Magnolia Fisheries</t>
  </si>
  <si>
    <t>Four Brothers Ford Tractor, Inc. dba Four Brothers Outdoor Power</t>
  </si>
  <si>
    <t>Gail's Flags &amp; Golf Course Accessories, Inc. dba Gail's Flags, Inc.</t>
  </si>
  <si>
    <t>GATORMOTO UTILITY VEHICLES AND MORE LLC dba MOTO ELECTRIC VEHICLES</t>
  </si>
  <si>
    <t>Glade Family Enterprises LLC dba R&amp;K Commercial Aquatic Services</t>
  </si>
  <si>
    <t>GLK Turf Solutions LLC</t>
  </si>
  <si>
    <t>Global Interpreting Network Inc</t>
  </si>
  <si>
    <t>Grand Landscapes, LLC dba Grand Landscpaes &amp; Athletics</t>
  </si>
  <si>
    <t>Hanna Interpreting Services LLC</t>
  </si>
  <si>
    <t>Harrell's, LLC</t>
  </si>
  <si>
    <t>HCOP, LLC dba Hill Country Outdoor Power</t>
  </si>
  <si>
    <t>Heritage Landscape Supply Group Inc dba Heritage Professional Products Group</t>
  </si>
  <si>
    <t>Hertzberg-New Method, Inc. dba Perma-Bound Books</t>
  </si>
  <si>
    <t>Hines Pool and Spa Inc.</t>
  </si>
  <si>
    <t>Horizon Distributors</t>
  </si>
  <si>
    <t>Hustler Turf Equipment, LLC</t>
  </si>
  <si>
    <t>HydroApps, LLC</t>
  </si>
  <si>
    <t>HydroWorx International Inc</t>
  </si>
  <si>
    <t>Impact Recovery Systems Inc</t>
  </si>
  <si>
    <t>Imperial Bag &amp; Paper Co., LLC dba Imperial Dade (formerly Gulf Coast Paper)</t>
  </si>
  <si>
    <t>Indy Interpreting Inc dba CCI Group</t>
  </si>
  <si>
    <t>Innovative Rehab Systems, Inc.</t>
  </si>
  <si>
    <t>Innovative Turf Supply Inc.</t>
  </si>
  <si>
    <t>Inspiration Medical Technology, Inc.</t>
  </si>
  <si>
    <t>Intelligent Marking USA, Inc. dba Turf Tank</t>
  </si>
  <si>
    <t>Interprenet, Ltd</t>
  </si>
  <si>
    <t>J&amp;M Supply, Inc.</t>
  </si>
  <si>
    <t>Jamie Crandall Equipment Corporation dba Richmond Equipment</t>
  </si>
  <si>
    <t>Jasmine Paul dba CreateFinstew LLC-The Wealth Playground</t>
  </si>
  <si>
    <t>Jimenez Motorsports, LLC</t>
  </si>
  <si>
    <t>John C Strider dba Diving Board Solutions, LLC</t>
  </si>
  <si>
    <t>JRE Golf Cars, LLC dba Mission Golf Cars Commercial &amp; Leasing</t>
  </si>
  <si>
    <t>Justin Seed Co</t>
  </si>
  <si>
    <t>Kinney Bonded Warehouse, Inc. dba KBW Supply, Inc.</t>
  </si>
  <si>
    <t>Ladd's Golf &amp; Turf, LLC</t>
  </si>
  <si>
    <t>Ladon Technologies Public Benefit Corp. dba Ladon Technologies Inc.</t>
  </si>
  <si>
    <t>Land Pride, Division of Great Plains Mfg. dba Land Pride</t>
  </si>
  <si>
    <t>Language Phone</t>
  </si>
  <si>
    <t>LanguageUSA, Inc.</t>
  </si>
  <si>
    <t>Library Sales, Inc dba Sebco Books</t>
  </si>
  <si>
    <t>Lightbox Learning Inc.(formerly Smartbook Media)</t>
  </si>
  <si>
    <t>Lori Warner dba Ed Publishing and Consulting</t>
  </si>
  <si>
    <t>Mackin Book Company dba GL Group LLC dba Booksource</t>
  </si>
  <si>
    <t>Mackin Book Company dba Mackin Educational Resources</t>
  </si>
  <si>
    <t>Marubeni America Corp. dba Helena Agri-Enterprises LLC</t>
  </si>
  <si>
    <t>MasterTurf Products and Service, Inc</t>
  </si>
  <si>
    <t>McKesson Medical-Surgical Inc. dba McKesson Medical-Surgical Government Solutions LLC</t>
  </si>
  <si>
    <t>Melvin Clearman dba Magazine Subscriptions PTP</t>
  </si>
  <si>
    <t>Metro Golf Cars, Inc</t>
  </si>
  <si>
    <t>Millennials Virtual Services, Inc.</t>
  </si>
  <si>
    <t>Miovision Technologies US, LLC</t>
  </si>
  <si>
    <t>Miranda Enterprises LLC dba El Paso Bearing and Hydraulic Service</t>
  </si>
  <si>
    <t>Mission Auto Electric, Inc. dba MAE Power Equipment</t>
  </si>
  <si>
    <t>Moridge Manufacturing Inc. dba The Grasshopper Company</t>
  </si>
  <si>
    <t>M-Pak, Inc. dba M-Pak Packaging, Tactical &amp; Medical</t>
  </si>
  <si>
    <t>MT Library Services LLC dba Junior Library Guild</t>
  </si>
  <si>
    <t>MTD Products Company dba Cub Cadet</t>
  </si>
  <si>
    <t>Multilingual Connections LLC</t>
  </si>
  <si>
    <t>Officemotive, Inc. dba Capital Typing</t>
  </si>
  <si>
    <t>Pala Supply Company, Inc.</t>
  </si>
  <si>
    <t>Patten Seed Company, LLC dba Super-Sod</t>
  </si>
  <si>
    <t>Paul H Brookes Publishing Co., Inc</t>
  </si>
  <si>
    <t>Pavecon Ltd.Co</t>
  </si>
  <si>
    <t>Performance Health Holdings, Inc. dba Medco Supply Company</t>
  </si>
  <si>
    <t>Philippians 2:3 Consulting, LLC</t>
  </si>
  <si>
    <t>Pi Variables, Inc. dba Pi-Lit</t>
  </si>
  <si>
    <t>Pioneer Manufacturing Company dba Pioneer Athletics</t>
  </si>
  <si>
    <t>Pocket Nurse Enterprises, LLC</t>
  </si>
  <si>
    <t>Powerling, Inc.</t>
  </si>
  <si>
    <t>Preform, LLC</t>
  </si>
  <si>
    <t>Prime Office Products LLC</t>
  </si>
  <si>
    <t>Propio LS, LLC</t>
  </si>
  <si>
    <t>QEP Inc</t>
  </si>
  <si>
    <t>Rafael Tree Services</t>
  </si>
  <si>
    <t>Rainbow Books, Inc. dba Rainbow Book Company of Illinois</t>
  </si>
  <si>
    <t>Rainbow Treecare Scientific Advancements dba Rainbow Ecoscience</t>
  </si>
  <si>
    <t>Robertson Commercial Pools, Inc.</t>
  </si>
  <si>
    <t>Rommelmann Enterprises, LLC dba Big Tex Pool Supplies</t>
  </si>
  <si>
    <t>Roots Multiclean Inc. dba Victory Sweepers</t>
  </si>
  <si>
    <t>RTC Manufacturing, Inc.</t>
  </si>
  <si>
    <t>S.A. Lone Star Truck &amp; Equipment, Inc. dba Lone Star Truck &amp; Equipment</t>
  </si>
  <si>
    <t>SafetyMed, LLC</t>
  </si>
  <si>
    <t>SAI Language Solutions, LLC</t>
  </si>
  <si>
    <t>Scholastic Inc. (Scholastic Book Fairs)</t>
  </si>
  <si>
    <t>School Solutions 360, Inc</t>
  </si>
  <si>
    <t>Simplot AB Retail, Inc. dba Simplot Turf &amp; Horticulture</t>
  </si>
  <si>
    <t>Sir HC40 LLC dba Crockett Service Center</t>
  </si>
  <si>
    <t>SiteOne Landscape Supply Holding, LLC dba SiteOne Landscape Supply, LLC</t>
  </si>
  <si>
    <t>SKTR Inc. dba Pro Chem Sales</t>
  </si>
  <si>
    <t>SmartDots LLC</t>
  </si>
  <si>
    <t>Solar Thingz, Inc. dba LED Lighting Solutions</t>
  </si>
  <si>
    <t>Spark ATS TX  LLC dba LSM Outdoor Power</t>
  </si>
  <si>
    <t>Sports Field Holdings LLC dba Sports Field Solutions</t>
  </si>
  <si>
    <t>StewMac Holdings LLC dba Fastest Labs of Downtown Austin</t>
  </si>
  <si>
    <t>Tamis Corporation</t>
  </si>
  <si>
    <t>Texas Irrigation Supply LLC</t>
  </si>
  <si>
    <t>Texas Multi-Chem, Ltd</t>
  </si>
  <si>
    <t>The AED Store LLC</t>
  </si>
  <si>
    <t>The Clampitt Companies, LLC</t>
  </si>
  <si>
    <t>The Lawn Stylist dba Shades Of Texas</t>
  </si>
  <si>
    <t>The LETCO Group, LLC dba Living Earth</t>
  </si>
  <si>
    <t>The Library Collective dba Garrett Book Company</t>
  </si>
  <si>
    <t>Thomas Bros Grass, LLC dba Prime Sod</t>
  </si>
  <si>
    <t>Tiger Traffic Inc.</t>
  </si>
  <si>
    <t>Traffic and Parking Control Co., LLC</t>
  </si>
  <si>
    <t>Trantex Transportation Products of Texas, Inc.</t>
  </si>
  <si>
    <t>Trimax Mowing Systems, Inc</t>
  </si>
  <si>
    <t>Triple 3C Inc dba Mitchell Lane Publishers</t>
  </si>
  <si>
    <t>Turf and Soil Management Contract Services , LLC</t>
  </si>
  <si>
    <t>United Ribbon Company, Inc. dba United Imaging/United Interiors</t>
  </si>
  <si>
    <t>Venture Products Inc</t>
  </si>
  <si>
    <t>Veritiv Operating Company dba Veritiv</t>
  </si>
  <si>
    <t>Vista School Resources, Inc.</t>
  </si>
  <si>
    <t>Vulcan Materials Company dba Vulcan Construction Materials LLC</t>
  </si>
  <si>
    <t>Vulcan, Inc. dba Vulcan Aluminum Mill-Vulcan Signs</t>
  </si>
  <si>
    <t>Walden Chemical, Inc. dba Bluewater CAS</t>
  </si>
  <si>
    <t>WC Aquatics, LLC dba Lone Star Fountains</t>
  </si>
  <si>
    <t>Western-BRW Paper Co. Inc dba Ovol USA-Bosworth</t>
  </si>
  <si>
    <t>William V. MacGill and Co. dba MacGill &amp; Co.</t>
  </si>
  <si>
    <t>Williams Landscape, Inc.</t>
  </si>
  <si>
    <t>Winsupply NE Albuquerque NM Co. dba Winsupply Irrigation &amp; Landscape</t>
  </si>
  <si>
    <t>WorldWide Interpreters Inc</t>
  </si>
  <si>
    <t>Wright Manufacturing, Inc.</t>
  </si>
  <si>
    <t>Yamaha Golf Car Company</t>
  </si>
  <si>
    <t>Yorktown Industries Indiana, Inc.</t>
  </si>
  <si>
    <t>Zapopan Business Group, LLC dba World Wide Imaging Supplies</t>
  </si>
  <si>
    <t>802-26</t>
  </si>
  <si>
    <t>803-26</t>
  </si>
  <si>
    <t>806-26</t>
  </si>
  <si>
    <t>807-26</t>
  </si>
  <si>
    <t>804-26</t>
  </si>
  <si>
    <t>799-26</t>
  </si>
  <si>
    <t>801-26</t>
  </si>
  <si>
    <t>800-26</t>
  </si>
  <si>
    <t>805-26</t>
  </si>
  <si>
    <t>2324-027-2029</t>
  </si>
  <si>
    <t>F1072B-23</t>
  </si>
  <si>
    <t>22-210</t>
  </si>
  <si>
    <t>July Crockett</t>
  </si>
  <si>
    <t>july@aaitrophies.com</t>
  </si>
  <si>
    <t>26-366</t>
  </si>
  <si>
    <t>Safe-Gard Safety Shoe Co (formerly: Work Wear Safety Shoes (Northern Imports)</t>
  </si>
  <si>
    <t>1-800-Striper of Central Dallas (GuinnFamilyPartners, LLC)</t>
  </si>
  <si>
    <t>A Plus Air (A Plus AC Heating and Refrig)</t>
  </si>
  <si>
    <t>AIMGRAPHICS (gary springer)</t>
  </si>
  <si>
    <t>ATCO EnviroAir Testing Engineers</t>
  </si>
  <si>
    <t>Batteries Plus #1180 (Fully Charged #1180 LLC)</t>
  </si>
  <si>
    <t>BELFOR USA Group, Inc., dba BELFOR Property Restoration</t>
  </si>
  <si>
    <t>Big Sky Construction Company</t>
  </si>
  <si>
    <t>Blackmon Mooring BMS CAT (Blackmon Mooring Company)</t>
  </si>
  <si>
    <t>BRAMDAK (Interquest Detection Canines of North Texas)</t>
  </si>
  <si>
    <t>BW COLLISION REPAIR, INC.</t>
  </si>
  <si>
    <t>CASTEEL &amp; ASSOCIATES, INC</t>
  </si>
  <si>
    <t>Century Mechanical Contractors, Inc.</t>
  </si>
  <si>
    <t>Chavez Roofing Solutions</t>
  </si>
  <si>
    <t>CI Pavement (Alderink Enterprises, Inc)</t>
  </si>
  <si>
    <t>City Wide Building Services</t>
  </si>
  <si>
    <t>Concord Commercial Services, Inc.</t>
  </si>
  <si>
    <t>Davis Crane Service (Davis Motor Crane Service Inc.)</t>
  </si>
  <si>
    <t>DFW Backflow Testing and Repair</t>
  </si>
  <si>
    <t>DMI Corp/Decker Mechanical</t>
  </si>
  <si>
    <t>Dream Ranch Supply &amp; Procurement Group (Dream Ranch LLC)</t>
  </si>
  <si>
    <t>Du-West Construction, Inc.</t>
  </si>
  <si>
    <t>Efficient Facilities International Inc.</t>
  </si>
  <si>
    <t>Ever Group Construction Corp dba Ever Construction</t>
  </si>
  <si>
    <t>Evolution Mechanical, LLC</t>
  </si>
  <si>
    <t>Fairway Supply, Inc.</t>
  </si>
  <si>
    <t>Fort Worth Window Cleaning, Inc.</t>
  </si>
  <si>
    <t>Freedom Construction (Freedom Construction - a series of tFg Companies LLC)</t>
  </si>
  <si>
    <t>Glass Doctor Of North Texas (Peruna Glass Inc)</t>
  </si>
  <si>
    <t>Hawk Plumbing Heating &amp; Air Conditioning, Inc.</t>
  </si>
  <si>
    <t>Higher Ground Mechanical LLC</t>
  </si>
  <si>
    <t>HP EnviroVision (HP Ecological Services)</t>
  </si>
  <si>
    <t>HTS TEXAS</t>
  </si>
  <si>
    <t>J.R. Downes Company (John Downes)</t>
  </si>
  <si>
    <t>JabberComm, Inc.</t>
  </si>
  <si>
    <t>LEMCO Construction &amp; Materials, LLC</t>
  </si>
  <si>
    <t>Little Grande Trackless Trains</t>
  </si>
  <si>
    <t>Logical Solutions Inc.</t>
  </si>
  <si>
    <t>My Tech Texas LLC</t>
  </si>
  <si>
    <t>NGS Films and Graphics dba National Window Covering Solutions (National Glazing Solutions, LLC)</t>
  </si>
  <si>
    <t>North Star Elite Services, LLC</t>
  </si>
  <si>
    <t>O2 Theatrical Systems (O2 Theatrical Systems Inc.)</t>
  </si>
  <si>
    <t>Omega Industries Inc</t>
  </si>
  <si>
    <t>One Source Media Group</t>
  </si>
  <si>
    <t>Platinum Outdoor service LLC</t>
  </si>
  <si>
    <t>Polyfix Inc</t>
  </si>
  <si>
    <t>Rexel USA Inc</t>
  </si>
  <si>
    <t>Richie's Auto Service</t>
  </si>
  <si>
    <t>Sam Pack Five Star Ford</t>
  </si>
  <si>
    <t>Securranty, Inc.</t>
  </si>
  <si>
    <t>SERVPRO Team SHAW (Xpress Restoration, LLC)</t>
  </si>
  <si>
    <t>South Texas Movers LLP, dba Oler Relo Group</t>
  </si>
  <si>
    <t>Star Roofing and Sheet Metal (M&amp;H Roofing and Sheet Metal, Inc.)</t>
  </si>
  <si>
    <t>Storage Equipment Co., Inc.</t>
  </si>
  <si>
    <t>STRATEGIC EQUIPMENT LLC</t>
  </si>
  <si>
    <t>Superiair LLC</t>
  </si>
  <si>
    <t>Tango Tango (Tango Tango Inc)</t>
  </si>
  <si>
    <t>Temporary Wall Systems North Dallas (Shamiana Group LLC)</t>
  </si>
  <si>
    <t>Texas AirSystems</t>
  </si>
  <si>
    <t>Texas Industrial Infrastructure Services, LLC</t>
  </si>
  <si>
    <t>Voss Lighting (Voss Electric)</t>
  </si>
  <si>
    <t>Western Certified Arborists (West Coast Arborists, Inc.)</t>
  </si>
  <si>
    <t>Winston Water Cooler, Ltd.</t>
  </si>
  <si>
    <t>26-18-737</t>
  </si>
  <si>
    <t>Carol M. Rice</t>
  </si>
  <si>
    <t>A&amp;A Exchange LLC</t>
  </si>
  <si>
    <t>Advanced Technologies Consultants (T.S. Enterprise Associates, LLC)</t>
  </si>
  <si>
    <t>Advantage Imaging Supply, Inc</t>
  </si>
  <si>
    <t>AGParts Worldwide, Inc</t>
  </si>
  <si>
    <t>Alison's Montessori &amp; Educational Materials (Alison's Trading Corp)</t>
  </si>
  <si>
    <t>Arcadian Pursuits LLC (Duane Henderson)</t>
  </si>
  <si>
    <t>Array Education (Teach Like a Champion) (Array Education, Inc)</t>
  </si>
  <si>
    <t>AVES AUDIO VISUAL SYSTEMS, INC.</t>
  </si>
  <si>
    <t>Ballard &amp; Tighe, Publishers (Educational IDEAS INC.)</t>
  </si>
  <si>
    <t>Band Shoppe (Pearison, Inc.)</t>
  </si>
  <si>
    <t>Barbizon Light of Texas (Barbizon Light of the Rockies)</t>
  </si>
  <si>
    <t>Bells Music Shop Inc</t>
  </si>
  <si>
    <t>Bellwether Media LLC DBA FlutterBee Education Group (Ad Astra Education LLC)</t>
  </si>
  <si>
    <t>Bio Corporation (Bio Company Inc)</t>
  </si>
  <si>
    <t>Bi-Rite Global LLC</t>
  </si>
  <si>
    <t>Blue Box LLC</t>
  </si>
  <si>
    <t>BookNook LLC</t>
  </si>
  <si>
    <t>Booksource (GL group, Inc., dba, Booksource)</t>
  </si>
  <si>
    <t>Brains and Motion Education Inc.</t>
  </si>
  <si>
    <t>Brodart Co.</t>
  </si>
  <si>
    <t>Brown Industries, Inc.</t>
  </si>
  <si>
    <t>Capstone (Coughlan Companies, LLC)</t>
  </si>
  <si>
    <t>Central Creativity, LLC</t>
  </si>
  <si>
    <t>Cheers, Etc1., Inc. (Cheers, Etc., Inc.)</t>
  </si>
  <si>
    <t>Childswork/Childsplay (Prevention Products &amp; Services, Inc.)</t>
  </si>
  <si>
    <t>Clear K12 Inc.</t>
  </si>
  <si>
    <t>Corwin Press, Inc</t>
  </si>
  <si>
    <t>Culinary Depot (Chef's Depot)</t>
  </si>
  <si>
    <t>DeSoto Janitorial Supply, Inc.</t>
  </si>
  <si>
    <t>DICK POND ATHLETICS, INC</t>
  </si>
  <si>
    <t>Digi-Block, Inc.</t>
  </si>
  <si>
    <t>E &amp; J Photo Booth &amp; Captured Memories</t>
  </si>
  <si>
    <t>EBSCO Information Services (EBSCO Industries, Inc.)</t>
  </si>
  <si>
    <t>eduphoria! inc</t>
  </si>
  <si>
    <t>Ferguson Enterprises LLC.</t>
  </si>
  <si>
    <t>Fisher Scientific Co LLC (Fisher Science Education Business Unit)</t>
  </si>
  <si>
    <t>Frankly (Relationship to Learning Inc.)</t>
  </si>
  <si>
    <t>GF EDUCATORS, INC</t>
  </si>
  <si>
    <t>Global Equipment Company Inc.</t>
  </si>
  <si>
    <t>Gomez Floor Covering, Inc. (GFC)</t>
  </si>
  <si>
    <t>Hameray Publishing Group</t>
  </si>
  <si>
    <t>hand2mind, Inc.</t>
  </si>
  <si>
    <t>Health Edco, a division of WRS Group, Ltd (SJS Partnership)</t>
  </si>
  <si>
    <t>Heinemann (Greenwood Publishing Group LLC dba Heinemann)</t>
  </si>
  <si>
    <t>Hertz Furniture Systems, LLC</t>
  </si>
  <si>
    <t>HiEd Inc (Moore)</t>
  </si>
  <si>
    <t>Hilti Inc.</t>
  </si>
  <si>
    <t>Hobby Lobby Stores, Inc.</t>
  </si>
  <si>
    <t>Howard Technology Solutions (Howard Industries Inc)</t>
  </si>
  <si>
    <t>I Love to Read in Spanish, LLC.</t>
  </si>
  <si>
    <t>Jean's Restaurant Supply (TARI INC)</t>
  </si>
  <si>
    <t>Junior Library Guild (MT Library Services, LLC)</t>
  </si>
  <si>
    <t>Kaemark Salon Furnishings (POLR Furnishings)</t>
  </si>
  <si>
    <t>Kele, Inc</t>
  </si>
  <si>
    <t>KORNEY BOARD AIDS, INC</t>
  </si>
  <si>
    <t>LAZEL, Inc.</t>
  </si>
  <si>
    <t>LC ID Badging Supplies</t>
  </si>
  <si>
    <t>LEVINES (LAMDIS PARTNERSHIP II LP)</t>
  </si>
  <si>
    <t>LiveSchool (LiveSchool, Inc.)</t>
  </si>
  <si>
    <t>Living Earth (The LETCO Group LLC)</t>
  </si>
  <si>
    <t>Lone Star Learning (Lone Star Learning Sales &amp; Marketing, Inc.)</t>
  </si>
  <si>
    <t>Mackin Educational Resources (Mackin Book Company)</t>
  </si>
  <si>
    <t>MANS DISTRIBUTORS, INC.</t>
  </si>
  <si>
    <t>MARK'S PLUMBING PARTS (JOHN W GASPARINI INC)</t>
  </si>
  <si>
    <t>Music and Arts (Guitar Center Stores Inc)</t>
  </si>
  <si>
    <t>NCS Pearson, Inc., through its Clinical Assessment business (NCS Pearson, Inc.)</t>
  </si>
  <si>
    <t>Norcostco Inc</t>
  </si>
  <si>
    <t>Omnicor, Inc.</t>
  </si>
  <si>
    <t>Oriental Trading Company (OTC Direct Inc)</t>
  </si>
  <si>
    <t>Ovol USA f/k/a JP Gould a/k/a Baxter, Bosworth Papers, High Point (Western-BRW Paper Co. Inc)</t>
  </si>
  <si>
    <t>Paloma Learning, Inc.</t>
  </si>
  <si>
    <t>PHOENIX MOBILE AIR INC</t>
  </si>
  <si>
    <t>Pioneer Athletics (Pioneer Manufacturing Company)</t>
  </si>
  <si>
    <t>PLANO OFFICE SUPPLY CO</t>
  </si>
  <si>
    <t>PrimerLibro</t>
  </si>
  <si>
    <t>Pro-Vision Solutions, LLC.</t>
  </si>
  <si>
    <t>RALLY! EDUCATION (RALLY EDUCATION LLC)</t>
  </si>
  <si>
    <t>Really Great Reading Company</t>
  </si>
  <si>
    <t>Redbird Flight Simulations, Inc.</t>
  </si>
  <si>
    <t>Renewal Global Exchange Limited Liability Company</t>
  </si>
  <si>
    <t>Rescue Cooling INC</t>
  </si>
  <si>
    <t>Riverside Insights (Riverside Assessments, LLC)</t>
  </si>
  <si>
    <t>RobotLAB Dallas</t>
  </si>
  <si>
    <t>RTS Tactical (Ambitec INC)</t>
  </si>
  <si>
    <t>School Life (Imagestuff.com)</t>
  </si>
  <si>
    <t>School-Radio (A Beep, LLC)</t>
  </si>
  <si>
    <t>School's In, LLC (SCHOOLSin)</t>
  </si>
  <si>
    <t>Shar Music (Shar Products Company)</t>
  </si>
  <si>
    <t>Sirius Education Solutions (Sirius Education Solutions LLC)</t>
  </si>
  <si>
    <t>Sound Matrix Corp</t>
  </si>
  <si>
    <t>Southeastern Performance Apparel (Southeastern Career Apparel)</t>
  </si>
  <si>
    <t>Stone Education Consultants LLC.</t>
  </si>
  <si>
    <t>Sweetwater Sound LLC (Sweetwater Sound Holdings LLC)</t>
  </si>
  <si>
    <t>TALOSYS Inc.</t>
  </si>
  <si>
    <t>Tangram Interiors (New Tangram LLC)</t>
  </si>
  <si>
    <t>Teacher Study Hall LLC (Dorian Valentina Wesley)</t>
  </si>
  <si>
    <t>TEACHERS DISCOVERY (AMERICAN EAGLE CO INC)</t>
  </si>
  <si>
    <t>Textbook Warehouse (Textbook Warehouse, LLC)</t>
  </si>
  <si>
    <t>The Bach Company (El Dorado Trading Group, Inc. dba The Bach Company)</t>
  </si>
  <si>
    <t>The Great Books Foundation</t>
  </si>
  <si>
    <t>THERAPRO, INC.</t>
  </si>
  <si>
    <t>TXCCMRI, LLC</t>
  </si>
  <si>
    <t>U.S. Games (BSN Sports, Inc.)</t>
  </si>
  <si>
    <t>W.T. Cox Information Services (Cox Subscriptions, Inc.)</t>
  </si>
  <si>
    <t>Wards Science/VWR (VWR International LLC)</t>
  </si>
  <si>
    <t>Washington Music Center (WASHINGTON  MUSIC SALES CENTER, INC.)</t>
  </si>
  <si>
    <t>webuildfun, inc. (Miracle Recreation Equipment)</t>
  </si>
  <si>
    <t>West Music Company, Inc</t>
  </si>
  <si>
    <t>William H. Sadlier,Inc.</t>
  </si>
  <si>
    <t>www.fwpromo.com (Just Right Products)</t>
  </si>
  <si>
    <t>YouthLight, LLC</t>
  </si>
  <si>
    <t>Zaner-Bloser</t>
  </si>
  <si>
    <t>Catalog/Discount Vendors</t>
  </si>
  <si>
    <t>26-24-737</t>
  </si>
  <si>
    <t>26-070</t>
  </si>
  <si>
    <t>856-202-4-05-30</t>
  </si>
  <si>
    <t>25-41-914</t>
  </si>
  <si>
    <t>General Retail, Groceries, Supplies, Equipment and Service</t>
  </si>
  <si>
    <t>https://www.irvingisd.net/departments-services/fine-arts-and-enrichment</t>
  </si>
  <si>
    <t>Allied Maintenance Supplies &amp; Solutions LLC</t>
  </si>
  <si>
    <t>Mainteance Supplies</t>
  </si>
  <si>
    <t>GS-21F-0050X</t>
  </si>
  <si>
    <t>GSA</t>
  </si>
  <si>
    <t>ABcreative</t>
  </si>
  <si>
    <t>Acer</t>
  </si>
  <si>
    <t>ADPRO Sports</t>
  </si>
  <si>
    <t>Advanced Green Technologies</t>
  </si>
  <si>
    <t>Advantage One</t>
  </si>
  <si>
    <t>Allseating</t>
  </si>
  <si>
    <t>ALOIS</t>
  </si>
  <si>
    <t>AMN Healthcare</t>
  </si>
  <si>
    <t>Aramark Facilities Management</t>
  </si>
  <si>
    <t>Ariens + Gravely</t>
  </si>
  <si>
    <t>Artcobell</t>
  </si>
  <si>
    <t xml:space="preserve">AstroTurf® </t>
  </si>
  <si>
    <t>Atrium</t>
  </si>
  <si>
    <t>Autoclear</t>
  </si>
  <si>
    <t>Avis</t>
  </si>
  <si>
    <t>BELDON Roofing</t>
  </si>
  <si>
    <t>Bibliotheca</t>
  </si>
  <si>
    <t>Blade</t>
  </si>
  <si>
    <t>Blue Bird</t>
  </si>
  <si>
    <t>Bobcat</t>
  </si>
  <si>
    <t>Brady Signs</t>
  </si>
  <si>
    <t>Busch Systems</t>
  </si>
  <si>
    <t>Chevin Fleet Solutions</t>
  </si>
  <si>
    <t>Clair Global Integration (CGI)</t>
  </si>
  <si>
    <t>ClearSpan Structures</t>
  </si>
  <si>
    <t>Clearwing</t>
  </si>
  <si>
    <t>CME Corp.</t>
  </si>
  <si>
    <t>Cogent Infotech</t>
  </si>
  <si>
    <t>CORE Energy</t>
  </si>
  <si>
    <t>Cotton</t>
  </si>
  <si>
    <t>Create Spaces</t>
  </si>
  <si>
    <t>Crocus</t>
  </si>
  <si>
    <t>D&amp;H Distributing Company</t>
  </si>
  <si>
    <t>DATSON360</t>
  </si>
  <si>
    <t>Dave Bang Associates</t>
  </si>
  <si>
    <t>Diagnostic Assessment Services</t>
  </si>
  <si>
    <t>Disaster Recovery Services</t>
  </si>
  <si>
    <t>Diversified</t>
  </si>
  <si>
    <t>DKI</t>
  </si>
  <si>
    <t>DreamSeat</t>
  </si>
  <si>
    <t>E3</t>
  </si>
  <si>
    <t>Educational Environments</t>
  </si>
  <si>
    <t>Edustaff</t>
  </si>
  <si>
    <t>EMCOR Services Mesa Energy</t>
  </si>
  <si>
    <t>Environ Energy</t>
  </si>
  <si>
    <t>ePlus Technology, inc.</t>
  </si>
  <si>
    <t>EPS Learning</t>
  </si>
  <si>
    <t>ESS</t>
  </si>
  <si>
    <t>Euna Budget</t>
  </si>
  <si>
    <t>Euna Grants</t>
  </si>
  <si>
    <t>Euna Payments</t>
  </si>
  <si>
    <t>Euna Procurement™</t>
  </si>
  <si>
    <t>Euna Special Education™</t>
  </si>
  <si>
    <t>Eurotech Seating</t>
  </si>
  <si>
    <t>Ewing Outdoor Supply</t>
  </si>
  <si>
    <t>ezCater</t>
  </si>
  <si>
    <t>FastServ Supply</t>
  </si>
  <si>
    <t>FieldWare</t>
  </si>
  <si>
    <t>Foliot Furniture</t>
  </si>
  <si>
    <t>Fōmcore</t>
  </si>
  <si>
    <t>Forward Edge</t>
  </si>
  <si>
    <t>Four Seasons Environmental, Inc.</t>
  </si>
  <si>
    <t>Friant</t>
  </si>
  <si>
    <t>G&amp;R Controls</t>
  </si>
  <si>
    <t>Gardiner</t>
  </si>
  <si>
    <t>Gerflor USA</t>
  </si>
  <si>
    <t>Global Furniture</t>
  </si>
  <si>
    <t>Gonzalez Solutions for Business</t>
  </si>
  <si>
    <t>Great Southern Recreation</t>
  </si>
  <si>
    <t>GreenPower Motor Company</t>
  </si>
  <si>
    <t>GRM Information Management</t>
  </si>
  <si>
    <t>Helm Group</t>
  </si>
  <si>
    <t>HireRight</t>
  </si>
  <si>
    <t>HiTouch Business Services</t>
  </si>
  <si>
    <t>HiTouch Contract Furniture</t>
  </si>
  <si>
    <t>Holman Capital</t>
  </si>
  <si>
    <t>HotSpot</t>
  </si>
  <si>
    <t>HQE Systems, Inc</t>
  </si>
  <si>
    <t>HUB</t>
  </si>
  <si>
    <t>Hughes</t>
  </si>
  <si>
    <t>Hunter Knepshield Company</t>
  </si>
  <si>
    <t>IKIO LED Lighting</t>
  </si>
  <si>
    <t>Indoff</t>
  </si>
  <si>
    <t>InfoStride, Inc.</t>
  </si>
  <si>
    <t>Insidesource</t>
  </si>
  <si>
    <t>Interior Environments</t>
  </si>
  <si>
    <t>Iron Mountain Government Solutions</t>
  </si>
  <si>
    <t>JAMB Services</t>
  </si>
  <si>
    <t>JMO MODULAR</t>
  </si>
  <si>
    <t>JustPark</t>
  </si>
  <si>
    <t>Karber Corporation</t>
  </si>
  <si>
    <t>Kelso Building Services</t>
  </si>
  <si>
    <t>Kenworth</t>
  </si>
  <si>
    <t>Krueger International</t>
  </si>
  <si>
    <t>Kyndryl</t>
  </si>
  <si>
    <t>Laykold®</t>
  </si>
  <si>
    <t>Learn It</t>
  </si>
  <si>
    <t>Lobaki</t>
  </si>
  <si>
    <t>Lockton</t>
  </si>
  <si>
    <t>Maintex</t>
  </si>
  <si>
    <t>Mammoth Sports Construction</t>
  </si>
  <si>
    <t>Marsden Services</t>
  </si>
  <si>
    <t>MasteryPrep</t>
  </si>
  <si>
    <t>McCoy Rockford</t>
  </si>
  <si>
    <t>Metro Elevator</t>
  </si>
  <si>
    <t>Midstates Recreation</t>
  </si>
  <si>
    <t>Mohawk Group</t>
  </si>
  <si>
    <t>Moto Electric Vehicles</t>
  </si>
  <si>
    <t>Musco Lighting</t>
  </si>
  <si>
    <t>NBCP Communication Systems</t>
  </si>
  <si>
    <t>Network Distribution®</t>
  </si>
  <si>
    <t>NetZero USA®</t>
  </si>
  <si>
    <t>New Tech Solutions</t>
  </si>
  <si>
    <t>Next Generation Recreation</t>
  </si>
  <si>
    <t>NGS</t>
  </si>
  <si>
    <t>Nickerson</t>
  </si>
  <si>
    <t>NorthStar Recovery Services</t>
  </si>
  <si>
    <t>Northwest Playground Equipment</t>
  </si>
  <si>
    <t>NorvaNivel</t>
  </si>
  <si>
    <t>Novatech</t>
  </si>
  <si>
    <t>OPEX Corporation</t>
  </si>
  <si>
    <t>OTTO</t>
  </si>
  <si>
    <t>Pacific Ink</t>
  </si>
  <si>
    <t>Parallel Learning</t>
  </si>
  <si>
    <t>Parkscapes Texas</t>
  </si>
  <si>
    <t>Patriot Construction Management</t>
  </si>
  <si>
    <t>Peach State Truck Centers</t>
  </si>
  <si>
    <t>Pedagogy Furniture</t>
  </si>
  <si>
    <t>Pelican Playgrounds</t>
  </si>
  <si>
    <t>Plante Moran</t>
  </si>
  <si>
    <t>Platinum Visual Solutions</t>
  </si>
  <si>
    <t>Playground Specialists</t>
  </si>
  <si>
    <t>Playmore</t>
  </si>
  <si>
    <t>Postal Source</t>
  </si>
  <si>
    <t>Powr-Flite</t>
  </si>
  <si>
    <t>PreCise MRM</t>
  </si>
  <si>
    <t>Premium Parking</t>
  </si>
  <si>
    <t>PrepScholar</t>
  </si>
  <si>
    <t>Price Modern</t>
  </si>
  <si>
    <t>PROCEDEO Group</t>
  </si>
  <si>
    <t>Pro-Link</t>
  </si>
  <si>
    <t>Qualtrics</t>
  </si>
  <si>
    <t>ReadyRefresh by Nestle</t>
  </si>
  <si>
    <t>Rehlko</t>
  </si>
  <si>
    <t>Rekortan®</t>
  </si>
  <si>
    <t>RIDE Mobility</t>
  </si>
  <si>
    <t>RLP Mechanical Contractors, Inc.</t>
  </si>
  <si>
    <t>RoofConnect (OH)</t>
  </si>
  <si>
    <t>Rose Paving</t>
  </si>
  <si>
    <t>Rotolo Consultants, Inc.</t>
  </si>
  <si>
    <t>Rush Bus Centers of Georgia</t>
  </si>
  <si>
    <t>Savoy Contract Furniture™</t>
  </si>
  <si>
    <t>SCRAM Systems</t>
  </si>
  <si>
    <t>SealMaster</t>
  </si>
  <si>
    <t>Secure Logic</t>
  </si>
  <si>
    <t>Shamrock Foods</t>
  </si>
  <si>
    <t>Sherwin-Williams</t>
  </si>
  <si>
    <t>Singer Equipment Company</t>
  </si>
  <si>
    <t>Skanska</t>
  </si>
  <si>
    <t>Snap-on Industrial</t>
  </si>
  <si>
    <t>Snider Fleet Solutions</t>
  </si>
  <si>
    <t>Southwest Solutions Group</t>
  </si>
  <si>
    <t>SP+ Transportation Services</t>
  </si>
  <si>
    <t>SportMaster</t>
  </si>
  <si>
    <t>Star Playgrounds</t>
  </si>
  <si>
    <t>Stark Tech</t>
  </si>
  <si>
    <t>Student Nest</t>
  </si>
  <si>
    <t>Sunstate Mechanical Services</t>
  </si>
  <si>
    <t>S-Works</t>
  </si>
  <si>
    <t>Synergy Disaster Solutions</t>
  </si>
  <si>
    <t>SYNLawn®</t>
  </si>
  <si>
    <t>Tayco</t>
  </si>
  <si>
    <t>TD SYNNEX Public Sector</t>
  </si>
  <si>
    <t>Tech Logic</t>
  </si>
  <si>
    <t>Technogym</t>
  </si>
  <si>
    <t>TenCate</t>
  </si>
  <si>
    <t>Tennant</t>
  </si>
  <si>
    <t>Terminix Commercial</t>
  </si>
  <si>
    <t>The Bus Center Atlanta</t>
  </si>
  <si>
    <t>The Group</t>
  </si>
  <si>
    <t>The HVAC Company</t>
  </si>
  <si>
    <t>The LandTek Group</t>
  </si>
  <si>
    <t>Top Line Recreation</t>
  </si>
  <si>
    <t>Tornado</t>
  </si>
  <si>
    <t>TPx</t>
  </si>
  <si>
    <t>Transfr, Inc.</t>
  </si>
  <si>
    <t>TRP</t>
  </si>
  <si>
    <t>True North</t>
  </si>
  <si>
    <t>turnerboone</t>
  </si>
  <si>
    <t>Tutor.com</t>
  </si>
  <si>
    <t>TutorMe</t>
  </si>
  <si>
    <t>U.S. Foam &amp; Etch</t>
  </si>
  <si>
    <t>Uber for Business</t>
  </si>
  <si>
    <t>UltiPlay Parks &amp; Playgrounds</t>
  </si>
  <si>
    <t>Underwood Distributing</t>
  </si>
  <si>
    <t>United Site Services</t>
  </si>
  <si>
    <t>Vari</t>
  </si>
  <si>
    <t>Vestis</t>
  </si>
  <si>
    <t>Victor Stanley</t>
  </si>
  <si>
    <t>VisualVault</t>
  </si>
  <si>
    <t>W.B. Mason</t>
  </si>
  <si>
    <t>W.B. Mason Interiors</t>
  </si>
  <si>
    <t>Waibel</t>
  </si>
  <si>
    <t>Waibel (Ohio)</t>
  </si>
  <si>
    <t>Westwind Computer Products</t>
  </si>
  <si>
    <t xml:space="preserve">What Drives Winning Education </t>
  </si>
  <si>
    <t>Winzer</t>
  </si>
  <si>
    <t>World Kinect</t>
  </si>
  <si>
    <t>Wright Manufacturing</t>
  </si>
  <si>
    <t>Xerox Business Solutions</t>
  </si>
  <si>
    <t>Xpel by Forward Edge</t>
  </si>
  <si>
    <t>Yamaha Motor Co</t>
  </si>
  <si>
    <t>Zayo</t>
  </si>
  <si>
    <t>HR &amp; Benefits</t>
  </si>
  <si>
    <t>Enterprise Solutions &amp; Services, HR &amp; Benefits</t>
  </si>
  <si>
    <t>Athletics, Parks &amp; Recreation</t>
  </si>
  <si>
    <t>Facilities &amp; MRO, Personal Protective Equipment</t>
  </si>
  <si>
    <t>Facilities &amp; MRO</t>
  </si>
  <si>
    <t>Information Technology</t>
  </si>
  <si>
    <t>Educational Products &amp; Services, Information Technology, Office Equipment, Services &amp; Supplies</t>
  </si>
  <si>
    <t>Construction, Facilities &amp; MRO</t>
  </si>
  <si>
    <t>Enterprise Solutions &amp; Services, Fleet, Information Technology</t>
  </si>
  <si>
    <t>Facilities &amp; MRO, Furniture &amp; Storage</t>
  </si>
  <si>
    <t>Educational Products &amp; Services, Furniture &amp; Storage</t>
  </si>
  <si>
    <t>Educational Products &amp; Services, Facilities &amp; MRO, Furniture &amp; Storage</t>
  </si>
  <si>
    <t>Educational Products &amp; Services, Furniture &amp; Storage</t>
  </si>
  <si>
    <t>Educational Products &amp; Services, Facilities &amp; MRO, Furniture &amp; Storage, Information Technology, Office Equipment &amp; Services &amp; Supplies</t>
  </si>
  <si>
    <t>Athletics, Parks &amp; Recreation, Facilities &amp; MRO, Fleet</t>
  </si>
  <si>
    <t>Athletics, Parks &amp; Recreation, Construction, Facilities &amp; MRO</t>
  </si>
  <si>
    <t>Educational Products &amp; Services, Enterprise Solutions &amp; Services, Facilities &amp; MRO, Information Technology</t>
  </si>
  <si>
    <t>Fleet</t>
  </si>
  <si>
    <t>Educational Products &amp; Services</t>
  </si>
  <si>
    <t>Athletics, Parks &amp; Recreation, Educational Products &amp; Services</t>
  </si>
  <si>
    <t>Educational Products &amp; Services, Information Technology</t>
  </si>
  <si>
    <t>Educational Products &amp; Services, Facilities &amp; MRO</t>
  </si>
  <si>
    <t>Educational Products &amp; Services, Fleet</t>
  </si>
  <si>
    <t>Enterprise Solutions &amp; Services, Information Technology, Office Equipment &amp; Services &amp; Supplies, Voting &amp; Ballot Solutions</t>
  </si>
  <si>
    <t>Athletics, Parks &amp; Recreation, Educational Products &amp; Services, Facilities &amp; MRO</t>
  </si>
  <si>
    <t>Office Equipment, Services &amp; Supplies</t>
  </si>
  <si>
    <t>Facilities &amp; MRO, Office Equipment, Services &amp; Supplies</t>
  </si>
  <si>
    <t>Assistive Technology &amp; Services, Educational Products &amp; Services, Enterprise Solutions &amp; Services, Information Technology, Office Equipment &amp; Services &amp; Supplies</t>
  </si>
  <si>
    <t xml:space="preserve">Educational Products &amp; Services, Facilities &amp; MRO	</t>
  </si>
  <si>
    <t>Educational Products &amp; Services, Facilities &amp; MRO</t>
  </si>
  <si>
    <t>Medical</t>
  </si>
  <si>
    <t>Facilities &amp; MRO, Food &amp; Beverage</t>
  </si>
  <si>
    <t>Construction, Facilities &amp; MRO, Furniture &amp; Storage</t>
  </si>
  <si>
    <t>Construction, Enterprise Solutions &amp; Services, Facilities &amp; MRO</t>
  </si>
  <si>
    <t>Educational Products &amp; Services, Enterprise Solutions &amp; Services</t>
  </si>
  <si>
    <t xml:space="preserve">	Enterprise Solutions &amp; Services, HR &amp; Benefits</t>
  </si>
  <si>
    <t>Consulting, Disaster Recovery, Grant Management</t>
  </si>
  <si>
    <t>Athletics, Parks &amp; Recreation, Facilities &amp; MRO</t>
  </si>
  <si>
    <t xml:space="preserve">	Construction, Facilities &amp; MRO</t>
  </si>
  <si>
    <t>Athletics, Parks &amp; Recreation, Educational Products &amp; Services, Facilities &amp; MRO, Furniture &amp; Storage, Information Technology, Office Equipment, Services &amp; Supplies</t>
  </si>
  <si>
    <t>Construction, Educational Products &amp; Services, Facilities &amp; MRO</t>
  </si>
  <si>
    <t>Enterprise Solutions &amp; Services, Information Technology</t>
  </si>
  <si>
    <t>Furniture &amp; Storage</t>
  </si>
  <si>
    <t>Food &amp; Beverage</t>
  </si>
  <si>
    <t>Facilities &amp; MRO, Fleet, Office Equipment &amp; Services &amp; Supplies, Personal Protective Equipment</t>
  </si>
  <si>
    <t>Construction, Fleet</t>
  </si>
  <si>
    <t xml:space="preserve">	Information Technology</t>
  </si>
  <si>
    <t>Facilities &amp; MRO, Personal Protective Equipment</t>
  </si>
  <si>
    <t>Educational Products &amp; Services, Facilities &amp; MRO, Fleet, Furniture &amp; Storage, Office Equipment, Services &amp; Supplies, Personal Protective Equipment</t>
  </si>
  <si>
    <t>Construction</t>
  </si>
  <si>
    <t>Enterprise Solutions &amp; Services</t>
  </si>
  <si>
    <t>Enterprise Solutions &amp; Services, Information Technology, Office Equipment, Services &amp; Supplies</t>
  </si>
  <si>
    <t>Office Equipment &amp; Services &amp; Supplies</t>
  </si>
  <si>
    <t>Construction, Facilities &amp; MRO, Fleet, Furniture &amp; Storage, Information Technology, Medical, Office Equipment, Services &amp; Supplies</t>
  </si>
  <si>
    <t>Information Technology, Office Equipment &amp; Services &amp; Supplies</t>
  </si>
  <si>
    <t>Construction, Facilities &amp; MRO</t>
  </si>
  <si>
    <t xml:space="preserve">Enterprise Solutions &amp; Services, Information Technology	</t>
  </si>
  <si>
    <t>Facilities &amp; MRO, Fleet, Office Equipment, Services &amp; Supplies, Personal Protective Equipment</t>
  </si>
  <si>
    <t>Assistive Technology &amp; Services, Educational Products &amp; Services, Information Technology</t>
  </si>
  <si>
    <t>Assistive Technology &amp; Services, Personal Protective Equipment, Medical</t>
  </si>
  <si>
    <t>Athletics, Parks &amp; Recreation, Construction, Educational Products &amp; Services, Facilities &amp; MRO</t>
  </si>
  <si>
    <t>Information Technology, Office Equipment, Services &amp; Supplies</t>
  </si>
  <si>
    <t>Educational Products &amp; Services, Furniture &amp; Storage, Information Technology, Office Equipment, Services &amp; Supplies, Personal Protective Equipment</t>
  </si>
  <si>
    <t>Facilities &amp; MRO, Information Technology</t>
  </si>
  <si>
    <t>Enterprise Solutions &amp; Services, Office Equipment, Services &amp; Supplies</t>
  </si>
  <si>
    <t>Facilities &amp; MRO, Food &amp; Beverage, Personal Protective Equipment</t>
  </si>
  <si>
    <t>Educational Products &amp; Services, Facilities &amp; MRO, Information Technology</t>
  </si>
  <si>
    <t>Food &amp; Beverage, Personal Protective Equipment</t>
  </si>
  <si>
    <t xml:space="preserve">	Athletics, Parks &amp; Recreation</t>
  </si>
  <si>
    <t>Assistive Technology &amp; Services, Athletics, Parks &amp; Recreation, Educational Products &amp; Services, Medical, Personal Protective Equipment</t>
  </si>
  <si>
    <t>Facilities &amp; MRO, Food &amp; Beverage, Office Equipment &amp; Services &amp; Supplies</t>
  </si>
  <si>
    <t>Athletics, Parks &amp; Recreation, Educational Products &amp; Services, Furniture &amp; Storage</t>
  </si>
  <si>
    <t xml:space="preserve">Athletics, Parks &amp; Recreation, Construction, Educational Products &amp; Services, Facilities &amp; MRO	</t>
  </si>
  <si>
    <t xml:space="preserve">	Enterprise Solutions &amp; Services</t>
  </si>
  <si>
    <t>Facilities &amp; MRO, Food &amp; Beverage, Office Equipment &amp; Services &amp; Supplies, Personal Protective Equipment</t>
  </si>
  <si>
    <t>Construction, Facilities &amp; MRO, HR &amp; Benefits</t>
  </si>
  <si>
    <t>Educational Products &amp; Services, Enterprise Solutions &amp; Services, Information Technology</t>
  </si>
  <si>
    <t xml:space="preserve">	Facilities &amp; MRO, Furniture &amp; Storage</t>
  </si>
  <si>
    <t>Furniture &amp; Storage, Information Technology, Office Equipment, Services &amp; Supplies, Personal Protective Equipment</t>
  </si>
  <si>
    <t xml:space="preserve">	Educational Products &amp; Services, Facilities &amp; MRO, Furniture &amp; Storage</t>
  </si>
  <si>
    <t>R10-1105A</t>
  </si>
  <si>
    <t>COG-2148A</t>
  </si>
  <si>
    <t>R10-1180A</t>
  </si>
  <si>
    <t>R10-1159A</t>
  </si>
  <si>
    <t>R10-1132A</t>
  </si>
  <si>
    <t>R10-1177A</t>
  </si>
  <si>
    <t>COG-2160A</t>
  </si>
  <si>
    <t>R10-1123A</t>
  </si>
  <si>
    <t>COG-2144A</t>
  </si>
  <si>
    <t>COG-2143A</t>
  </si>
  <si>
    <t>R10-1166A</t>
  </si>
  <si>
    <t>COG-2173B</t>
  </si>
  <si>
    <t>COG-2152A</t>
  </si>
  <si>
    <t>R10-1180B</t>
  </si>
  <si>
    <t>R10-1176A</t>
  </si>
  <si>
    <t>COG-2114A</t>
  </si>
  <si>
    <t>R10-1180C</t>
  </si>
  <si>
    <t>COG-2152B</t>
  </si>
  <si>
    <t>FF-F-26-09701-2040A</t>
  </si>
  <si>
    <t>R10-1187A</t>
  </si>
  <si>
    <t>R10-1167A</t>
  </si>
  <si>
    <t>R10-1165A</t>
  </si>
  <si>
    <t>R10-1176B</t>
  </si>
  <si>
    <t>COG-2173A</t>
  </si>
  <si>
    <t>COG-2164C</t>
  </si>
  <si>
    <t>CS-1010</t>
  </si>
  <si>
    <t>R10-1129B</t>
  </si>
  <si>
    <t>COG-2159A</t>
  </si>
  <si>
    <t>R10-1152A</t>
  </si>
  <si>
    <t>R10-1123B</t>
  </si>
  <si>
    <t>COG-2165A</t>
  </si>
  <si>
    <t>R10-1172A</t>
  </si>
  <si>
    <t>COG-2181A</t>
  </si>
  <si>
    <t>R10-1136B</t>
  </si>
  <si>
    <t>RFP-2501KM-C</t>
  </si>
  <si>
    <t>COG-2179A</t>
  </si>
  <si>
    <t>26-36</t>
  </si>
  <si>
    <t>COG-2169B</t>
  </si>
  <si>
    <t>COG-2162A</t>
  </si>
  <si>
    <t>R10-1169A</t>
  </si>
  <si>
    <t>COG-2175A</t>
  </si>
  <si>
    <t>R10-1176E</t>
  </si>
  <si>
    <t>R10-1169B</t>
  </si>
  <si>
    <t>R10-1182A</t>
  </si>
  <si>
    <t>COG-2173C</t>
  </si>
  <si>
    <t>R10-1191A</t>
  </si>
  <si>
    <t>R10-1186A</t>
  </si>
  <si>
    <t>EQ-111519-05A</t>
  </si>
  <si>
    <t>COG-2167A</t>
  </si>
  <si>
    <t>COG-2163A</t>
  </si>
  <si>
    <t>COG-2171F</t>
  </si>
  <si>
    <t>COG-2132A</t>
  </si>
  <si>
    <t>R10-1166B</t>
  </si>
  <si>
    <t>R10-1135A</t>
  </si>
  <si>
    <t>R10-1130A</t>
  </si>
  <si>
    <t>COG-2134A</t>
  </si>
  <si>
    <t>FF-F-26-09701-2040B</t>
  </si>
  <si>
    <t>EQ-111519-06A</t>
  </si>
  <si>
    <t>R10-1173A</t>
  </si>
  <si>
    <t>R10-1180E</t>
  </si>
  <si>
    <t>R10-1159B1</t>
  </si>
  <si>
    <t>R10-1141A</t>
  </si>
  <si>
    <t>R10-1180F</t>
  </si>
  <si>
    <t>R10-1165B</t>
  </si>
  <si>
    <t>COG-2125A</t>
  </si>
  <si>
    <t>R10-1130B</t>
  </si>
  <si>
    <t>R10-1176D</t>
  </si>
  <si>
    <t>COG-2134B</t>
  </si>
  <si>
    <t>R10-1189A</t>
  </si>
  <si>
    <t>COG-2144C</t>
  </si>
  <si>
    <t>R10-1135B</t>
  </si>
  <si>
    <t>R10-1143A</t>
  </si>
  <si>
    <t>COG-2152E</t>
  </si>
  <si>
    <t>COG-2148B</t>
  </si>
  <si>
    <t>R10-1177H</t>
  </si>
  <si>
    <t>COG-2172A</t>
  </si>
  <si>
    <t>FF-F-26-09701-2040C</t>
  </si>
  <si>
    <t>R10-1171A</t>
  </si>
  <si>
    <t>R10-1146A</t>
  </si>
  <si>
    <t>R10-1173B</t>
  </si>
  <si>
    <t>R10-1158A</t>
  </si>
  <si>
    <t>R10-1180G</t>
  </si>
  <si>
    <t>COG-2139C</t>
  </si>
  <si>
    <t>R10-1176U</t>
  </si>
  <si>
    <t>R10-1129A</t>
  </si>
  <si>
    <t>R10-1154A</t>
  </si>
  <si>
    <t>R10-1162A</t>
  </si>
  <si>
    <t>COG-2132B</t>
  </si>
  <si>
    <t>COG-2129A</t>
  </si>
  <si>
    <t>R10-1160D</t>
  </si>
  <si>
    <t>COG-2149B</t>
  </si>
  <si>
    <t>R10-1175A</t>
  </si>
  <si>
    <t>R10-1136E</t>
  </si>
  <si>
    <t>COG-2152C</t>
  </si>
  <si>
    <t>COG-2164A</t>
  </si>
  <si>
    <t>COG-2170A</t>
  </si>
  <si>
    <t>R10-1149A</t>
  </si>
  <si>
    <t>COG-2152D</t>
  </si>
  <si>
    <t>R10-1176F</t>
  </si>
  <si>
    <t>R10-1182B</t>
  </si>
  <si>
    <t>COG-2127C</t>
  </si>
  <si>
    <t>COG-2163B</t>
  </si>
  <si>
    <t>R10-1177B</t>
  </si>
  <si>
    <t>R10-1176G</t>
  </si>
  <si>
    <t>R10-1177C</t>
  </si>
  <si>
    <t>R10-1183A</t>
  </si>
  <si>
    <t>COG-2144B</t>
  </si>
  <si>
    <t xml:space="preserve">COG-2124B </t>
  </si>
  <si>
    <t>R10-1135C</t>
  </si>
  <si>
    <t>COG-2133A</t>
  </si>
  <si>
    <t>COG-2157B</t>
  </si>
  <si>
    <t>R10-1176H</t>
  </si>
  <si>
    <t>R10-1160A</t>
  </si>
  <si>
    <t>RFP-2601AM</t>
  </si>
  <si>
    <t>R10-1187B</t>
  </si>
  <si>
    <t>R10-1179B</t>
  </si>
  <si>
    <t>R10-1134A</t>
  </si>
  <si>
    <t>R10-1120A</t>
  </si>
  <si>
    <t>COG-2165B</t>
  </si>
  <si>
    <t>RFP-2501KM-B</t>
  </si>
  <si>
    <t>COG-2168A</t>
  </si>
  <si>
    <t>R10-1165C</t>
  </si>
  <si>
    <t>COG-2152F</t>
  </si>
  <si>
    <t>R10-1132B</t>
  </si>
  <si>
    <t>R10-1177G</t>
  </si>
  <si>
    <t>COG-2110A</t>
  </si>
  <si>
    <t>R10-1119A</t>
  </si>
  <si>
    <t>R10-1171B</t>
  </si>
  <si>
    <t>COG-2152G</t>
  </si>
  <si>
    <t>COG-2145A</t>
  </si>
  <si>
    <t>R10-1143B</t>
  </si>
  <si>
    <t>COG-2154A</t>
  </si>
  <si>
    <t>R10-1147A</t>
  </si>
  <si>
    <t>R10-1125B</t>
  </si>
  <si>
    <t>COG-2161A</t>
  </si>
  <si>
    <t>R10-1186B</t>
  </si>
  <si>
    <t>R10-1170A</t>
  </si>
  <si>
    <t>R10-1176I</t>
  </si>
  <si>
    <t>COG-2148C</t>
  </si>
  <si>
    <t>R10-1180H</t>
  </si>
  <si>
    <t>R10-1180I</t>
  </si>
  <si>
    <t>COG-2152Q</t>
  </si>
  <si>
    <t>R10-1173C</t>
  </si>
  <si>
    <t>R10-1180J</t>
  </si>
  <si>
    <t>COG-2152H</t>
  </si>
  <si>
    <t>COG-2168B</t>
  </si>
  <si>
    <t>R10-1179A</t>
  </si>
  <si>
    <t>COG-2149E</t>
  </si>
  <si>
    <t>R10-1186C</t>
  </si>
  <si>
    <t>COG-2143B</t>
  </si>
  <si>
    <t>R10-1168A</t>
  </si>
  <si>
    <t>R10-1177D</t>
  </si>
  <si>
    <t>R10-1143C</t>
  </si>
  <si>
    <t>COG-2154D</t>
  </si>
  <si>
    <t>R10-1164A</t>
  </si>
  <si>
    <t>COG-2152J</t>
  </si>
  <si>
    <t>R10-1177E</t>
  </si>
  <si>
    <t>R10-1135D</t>
  </si>
  <si>
    <t>COG-2129D</t>
  </si>
  <si>
    <t>COG-2152K</t>
  </si>
  <si>
    <t>COG-2149A</t>
  </si>
  <si>
    <t>COG-2139D</t>
  </si>
  <si>
    <t>R10-1164B</t>
  </si>
  <si>
    <t>COG-2152L</t>
  </si>
  <si>
    <t>R10-1160B</t>
  </si>
  <si>
    <t>R10-1152C</t>
  </si>
  <si>
    <t>COG-2160B</t>
  </si>
  <si>
    <t>COG-2160C</t>
  </si>
  <si>
    <t>R10-1157A</t>
  </si>
  <si>
    <t>R10-1125A</t>
  </si>
  <si>
    <t>COG-2171C</t>
  </si>
  <si>
    <t>COG-2138A</t>
  </si>
  <si>
    <t>R10-1167B</t>
  </si>
  <si>
    <t>R10-1158B</t>
  </si>
  <si>
    <t>R10-1177F</t>
  </si>
  <si>
    <t>R10-1176J</t>
  </si>
  <si>
    <t>COG-2167B</t>
  </si>
  <si>
    <t>FF-F-26-09701-2040D</t>
  </si>
  <si>
    <t>R10-1176K</t>
  </si>
  <si>
    <t>R10-1188B</t>
  </si>
  <si>
    <t>R10-1159B3</t>
  </si>
  <si>
    <t>RFP-2501KM-E</t>
  </si>
  <si>
    <t>COG-2157A</t>
  </si>
  <si>
    <t>R10-1175B</t>
  </si>
  <si>
    <t>COG-2149C</t>
  </si>
  <si>
    <t>COG-2166A</t>
  </si>
  <si>
    <t>R10-1183B</t>
  </si>
  <si>
    <t>COG-2129B</t>
  </si>
  <si>
    <t>COG-2152M</t>
  </si>
  <si>
    <t>COG-2152N</t>
  </si>
  <si>
    <t>R10-1182C</t>
  </si>
  <si>
    <t>RPS-1020-A</t>
  </si>
  <si>
    <t>R10-1138A</t>
  </si>
  <si>
    <t>R10-1170B</t>
  </si>
  <si>
    <t>R10-1183C</t>
  </si>
  <si>
    <t>R10-1159B8</t>
  </si>
  <si>
    <t>R10-1146B</t>
  </si>
  <si>
    <t>R10-1176L</t>
  </si>
  <si>
    <t>COG-2134C</t>
  </si>
  <si>
    <t>R10-1159B4</t>
  </si>
  <si>
    <t>COG-2152S</t>
  </si>
  <si>
    <t>R10-1169D</t>
  </si>
  <si>
    <t>R10-1128A</t>
  </si>
  <si>
    <t>COG-2156A</t>
  </si>
  <si>
    <t>COG-2179B</t>
  </si>
  <si>
    <t>COG-2175B</t>
  </si>
  <si>
    <t>R10-1171C</t>
  </si>
  <si>
    <t>R10-1176M</t>
  </si>
  <si>
    <t>R10-1180L</t>
  </si>
  <si>
    <t>COG-2154C</t>
  </si>
  <si>
    <t>R10-1159B5</t>
  </si>
  <si>
    <t>R10-1129C</t>
  </si>
  <si>
    <t>R10-1181B</t>
  </si>
  <si>
    <t>RFP-2501KM-H</t>
  </si>
  <si>
    <t>R10-1180M</t>
  </si>
  <si>
    <t>R10-1159B9</t>
  </si>
  <si>
    <t>R10-1126A</t>
  </si>
  <si>
    <t>COG-2127E</t>
  </si>
  <si>
    <t>R10-1176N</t>
  </si>
  <si>
    <t>R10-1159B0</t>
  </si>
  <si>
    <t>R10-1159B2</t>
  </si>
  <si>
    <t>COG-2179C</t>
  </si>
  <si>
    <t>R10-1137A</t>
  </si>
  <si>
    <t>COG-2173D</t>
  </si>
  <si>
    <t>COG-2154B</t>
  </si>
  <si>
    <t>R10-1158C</t>
  </si>
  <si>
    <t>R10-1173D</t>
  </si>
  <si>
    <t>R10-1176O</t>
  </si>
  <si>
    <t>COG-2142A</t>
  </si>
  <si>
    <t>COG-2171B</t>
  </si>
  <si>
    <t>R10-1163A</t>
  </si>
  <si>
    <t>R10-1147B</t>
  </si>
  <si>
    <t>R10-1159C</t>
  </si>
  <si>
    <t>EQ-052920-02A</t>
  </si>
  <si>
    <t>COG-2169A</t>
  </si>
  <si>
    <t>R10-1126B</t>
  </si>
  <si>
    <t>COG-2144D</t>
  </si>
  <si>
    <t>RFP-2501KM-D</t>
  </si>
  <si>
    <t>R10-1132C</t>
  </si>
  <si>
    <t>R10-1172B</t>
  </si>
  <si>
    <t>COG-2133B</t>
  </si>
  <si>
    <t>COG-2183B</t>
  </si>
  <si>
    <t>R10-1185A</t>
  </si>
  <si>
    <t>R10-1166C</t>
  </si>
  <si>
    <t>RFP-2501KM-F</t>
  </si>
  <si>
    <t>COG-2152I</t>
  </si>
  <si>
    <t>R10-1131A</t>
  </si>
  <si>
    <t>COG-2167C</t>
  </si>
  <si>
    <t>COG-2152O</t>
  </si>
  <si>
    <t>R10-1164D</t>
  </si>
  <si>
    <t>FF-F-26-09701-2040E</t>
  </si>
  <si>
    <t>COG-2170B</t>
  </si>
  <si>
    <t>COG-2149D</t>
  </si>
  <si>
    <t>R10-1181C</t>
  </si>
  <si>
    <t>R10-1183D</t>
  </si>
  <si>
    <t>RPS-1010</t>
  </si>
  <si>
    <t>RPS-1020-B</t>
  </si>
  <si>
    <t>R10-1169E</t>
  </si>
  <si>
    <t>R10-1173E</t>
  </si>
  <si>
    <t>R10-1184B</t>
  </si>
  <si>
    <t>COG-2171E</t>
  </si>
  <si>
    <t>R10-1166E</t>
  </si>
  <si>
    <t>R10-1176P</t>
  </si>
  <si>
    <t>R10-1153A</t>
  </si>
  <si>
    <t>RFP-2604KM-B</t>
  </si>
  <si>
    <t>R10-1188C</t>
  </si>
  <si>
    <t>COG-2152P</t>
  </si>
  <si>
    <t>COG-2155A</t>
  </si>
  <si>
    <t>R10-1176Q</t>
  </si>
  <si>
    <t>R10-1176T</t>
  </si>
  <si>
    <t>COG-2138B</t>
  </si>
  <si>
    <t>R10-1159B6</t>
  </si>
  <si>
    <t>R10-1132D</t>
  </si>
  <si>
    <t>R10-1168B</t>
  </si>
  <si>
    <t>R10-1177I</t>
  </si>
  <si>
    <t>R10-1164E</t>
  </si>
  <si>
    <t>R10-1183E</t>
  </si>
  <si>
    <t>R10-1152D</t>
  </si>
  <si>
    <t>R10-1136C</t>
  </si>
  <si>
    <t>R10-1166D</t>
  </si>
  <si>
    <t>COG-2125C</t>
  </si>
  <si>
    <t>CPC-25.12</t>
  </si>
  <si>
    <t>R10-1176R</t>
  </si>
  <si>
    <t>R10-1173F</t>
  </si>
  <si>
    <t>COG-2139A</t>
  </si>
  <si>
    <t>COG-2127B</t>
  </si>
  <si>
    <t>R10-1136D</t>
  </si>
  <si>
    <t>R10-1177J</t>
  </si>
  <si>
    <t>COG-2181B</t>
  </si>
  <si>
    <t>COG-2177B</t>
  </si>
  <si>
    <t>COG-2164B</t>
  </si>
  <si>
    <t>COG-2166B</t>
  </si>
  <si>
    <t>R10-1137B</t>
  </si>
  <si>
    <t>R10-1151A</t>
  </si>
  <si>
    <t>COG-2125D</t>
  </si>
  <si>
    <t>COG-2183C</t>
  </si>
  <si>
    <t>RFP-2501KM-G</t>
  </si>
  <si>
    <t>COG-2129E</t>
  </si>
  <si>
    <t>R10-1132E</t>
  </si>
  <si>
    <t>COG-2138C</t>
  </si>
  <si>
    <t>COG-2181C</t>
  </si>
  <si>
    <t>R10-1184A</t>
  </si>
  <si>
    <t>COG-2171A</t>
  </si>
  <si>
    <t>EQ-111519-03A</t>
  </si>
  <si>
    <t>R10-1159D</t>
  </si>
  <si>
    <t>COG-2163C</t>
  </si>
  <si>
    <t>COG-2148D</t>
  </si>
  <si>
    <t>R10-1180N</t>
  </si>
  <si>
    <t>R10-1157B</t>
  </si>
  <si>
    <t>R10-1126C</t>
  </si>
  <si>
    <t>COG-2148E</t>
  </si>
  <si>
    <t>COG-2152R</t>
  </si>
  <si>
    <t>R10-1127B</t>
  </si>
  <si>
    <t>R10-1127C</t>
  </si>
  <si>
    <t>R10-1160C</t>
  </si>
  <si>
    <t>R10-1162B</t>
  </si>
  <si>
    <t>COG-2155B</t>
  </si>
  <si>
    <t>R10-1159B7</t>
  </si>
  <si>
    <t>R10-1164C</t>
  </si>
  <si>
    <t>COG-2126C</t>
  </si>
  <si>
    <t>COG-2152T</t>
  </si>
  <si>
    <t>R10-1173G</t>
  </si>
  <si>
    <t>COG-2143C</t>
  </si>
  <si>
    <t>R10-1170C</t>
  </si>
  <si>
    <t>R10-1143D</t>
  </si>
  <si>
    <t>R10-1174A</t>
  </si>
  <si>
    <t>R10-1159E</t>
  </si>
  <si>
    <t>R10-1173H</t>
  </si>
  <si>
    <t>COG-2168C</t>
  </si>
  <si>
    <t>R10-1128B</t>
  </si>
  <si>
    <t>R10-1187C</t>
  </si>
  <si>
    <t>COG-2171D</t>
  </si>
  <si>
    <t>COG-2152U</t>
  </si>
  <si>
    <t>R10-1132F</t>
  </si>
  <si>
    <t>COG-2124A</t>
  </si>
  <si>
    <t>COG-2162B</t>
  </si>
  <si>
    <t>R10-1159F</t>
  </si>
  <si>
    <t>R10-1176S</t>
  </si>
  <si>
    <t>R10-1173I</t>
  </si>
  <si>
    <t>R10-1152E</t>
  </si>
  <si>
    <t>COG-2114B</t>
  </si>
  <si>
    <t>R10-1165D</t>
  </si>
  <si>
    <t>R10-1169C</t>
  </si>
  <si>
    <t>COG-2127D</t>
  </si>
  <si>
    <t>R10-1175C</t>
  </si>
  <si>
    <t>COG-2161B</t>
  </si>
  <si>
    <t>Equalis</t>
  </si>
  <si>
    <t>Armstrong Forensic Laboratory</t>
  </si>
  <si>
    <t>Analytical Laboratory and Environmental Consulting Serivces</t>
  </si>
  <si>
    <t>26-025</t>
  </si>
  <si>
    <t>22-187</t>
  </si>
  <si>
    <t>1-800-Striper of Central Dallas</t>
  </si>
  <si>
    <r>
      <t xml:space="preserve">General Services </t>
    </r>
    <r>
      <rPr>
        <sz val="12"/>
        <color rgb="FFFF0000"/>
        <rFont val="Calibri"/>
        <family val="2"/>
        <scheme val="minor"/>
      </rPr>
      <t>NEW</t>
    </r>
  </si>
  <si>
    <t>IISD 26-18-737</t>
  </si>
  <si>
    <t>Melissa Wright</t>
  </si>
  <si>
    <t>214/884-3669</t>
  </si>
  <si>
    <t>HVAC Repair, Replacement, and Preventative Maintenance. Chiller and Boiler Maintenance Services• Building Automation Systems (BAS) and BACnet Controls Integration• HVAC System Commissioning and Performance Verification• Indoor Air Quality (IAQ) Assessments and Improvements• UV-C Air Purification and Bipolar Ionization Systems• Energy Efficiency Audits and HVAC Optimization• Ventilation System Evaluation and Balancing• Ductwork Design, Modification, and Repair• Make-Up Air Unit (MAU) Service and Roof Repair</t>
  </si>
  <si>
    <t>Anthony Ruth</t>
  </si>
  <si>
    <t>Info@aplusaircondition.com</t>
  </si>
  <si>
    <t>945-237-5986</t>
  </si>
  <si>
    <t>Pest Control,Texas School IPM, Humane Bird Abatement, Guaranteed Fire Ant Control, Required Annual Termite Inspections, Termite Abatements and Treatments. Commercial HVAC Service &amp; Installation; Commercial Plumbing Service &amp; Installation</t>
  </si>
  <si>
    <t>(469) 968-9481</t>
  </si>
  <si>
    <t>Signage. Custom props, flags, floor tarps, and custom printed uniforms for your marching band, drum corps, colorguard, and indoor winds and percussion teams.</t>
  </si>
  <si>
    <t>Angel Allemand</t>
  </si>
  <si>
    <t>angel@digitalperformancegear.com</t>
  </si>
  <si>
    <t>936-523-1000</t>
  </si>
  <si>
    <t xml:space="preserve">AIMGRAPHICS </t>
  </si>
  <si>
    <t>Banners / window perf/ Dimmensional letters / aluminum signs / coroplast signs / vehicle wraps/ wayfinding</t>
  </si>
  <si>
    <t xml:space="preserve">Gary Springer </t>
  </si>
  <si>
    <t>817-803-302</t>
  </si>
  <si>
    <t>Safety and Security Services. Repair and Service for Motorola radios and others.</t>
  </si>
  <si>
    <t>Austin Derby</t>
  </si>
  <si>
    <t>austin.derby@aircomm.com</t>
  </si>
  <si>
    <t>(214)307-8800</t>
  </si>
  <si>
    <t>AMS of Texas, LLC (American Mechanical Svcs)</t>
  </si>
  <si>
    <t>Backflow certifications &amp; gas testing, plumbing</t>
  </si>
  <si>
    <t>Gary Nunez</t>
  </si>
  <si>
    <t xml:space="preserve"> ENGINEERING CERTIFIED HVAC TESTING &amp; BALANCING &amp; TROUBLE-SHOOTING SERVICE</t>
  </si>
  <si>
    <t>Mustafa Kothawala</t>
  </si>
  <si>
    <t>mustafa.kothawala@atcoenviroair.com</t>
  </si>
  <si>
    <t>407-729-1967</t>
  </si>
  <si>
    <t>Batteries Plus #1180 (Euless)</t>
  </si>
  <si>
    <t>Batteries and lighting fixtures and bulbs Device repair services Cell phones tablets</t>
  </si>
  <si>
    <t xml:space="preserve">John Sanchez </t>
  </si>
  <si>
    <t>john.sanchez@batteriesplus.com</t>
  </si>
  <si>
    <t xml:space="preserve">469-989-7547 </t>
  </si>
  <si>
    <t>Construction, restoration, environmental services, hazardous material support, abatement services , lead-safe work practices, HVAC system , indoor air quality, infection control/disinfection services, document recovery, electronics restoration, vital records recovery, debris removal.</t>
  </si>
  <si>
    <t>Jennifer Golden</t>
  </si>
  <si>
    <t>jennifer.golden@us.belfor.com</t>
  </si>
  <si>
    <t>214-883-6030</t>
  </si>
  <si>
    <t>HVAC Installation and Repair</t>
  </si>
  <si>
    <t>Mark Mikes</t>
  </si>
  <si>
    <t xml:space="preserve"> MMikes@berger-engr.com</t>
  </si>
  <si>
    <t>(214) 350-2331</t>
  </si>
  <si>
    <t>Renovation,power washing, repair,demolition, carpentry, doors/frames/hardware, drywall, Sheet Metal Fab, Welding, ceilings, masonry repairs, tile repair, Parking lot striping, stencil svc, building envelope repairs, specialties, signage, lockers, fencing, sitework, ADA/TAS improvements, fire protection coordination, access control coordination, MEP coordination, closeout, warranty, and emergency repair services. Trade-specific work requiring licensing is performed or coordinated through properly licensed and qualified subcontractors.</t>
  </si>
  <si>
    <t>Robert C. Long</t>
  </si>
  <si>
    <t>Water Damage RestorationMold Remediation &amp; Removal. Fire Damage Restoration, Cooling tower cleanings, HVAC duct and coil cleanings. Carpet cleaning, Insurance Restoration, HVAC Decontamination, Drying &amp; Dehumidification. Biohazard Cleanup, Full GC construction, Re-construction, Animal dropping clean up, Graffiti clean up, Storm clean up, Stabilization of buildings. Content manipulation, Document restoration, Urgent turn around moving of class rooms.</t>
  </si>
  <si>
    <t xml:space="preserve">Kacie Chappell </t>
  </si>
  <si>
    <t xml:space="preserve">kchappell@bmscat.com </t>
  </si>
  <si>
    <t>817.304.3740</t>
  </si>
  <si>
    <t>School Bus, truck, trailer parts and services. Brakes and Related Parts, Filters, Belts and Hoses, Chassis Parts, Lights and Related Parts, Exhaust and Related Parts, Body Parts, Seats &amp; Interior, Misc. Auto Parts</t>
  </si>
  <si>
    <t>Sandra Laxson</t>
  </si>
  <si>
    <t>sandra@buckswheel.com</t>
  </si>
  <si>
    <t>817-332-1228</t>
  </si>
  <si>
    <t>Ricky.Harper@BWcollision.com</t>
  </si>
  <si>
    <t>David Moosberg</t>
  </si>
  <si>
    <t>dmoosberg@caruthps.com</t>
  </si>
  <si>
    <t>Casteel Sign (CASTEEL &amp; ASSOCIATES, INC)</t>
  </si>
  <si>
    <t xml:space="preserve">Interior and exterior signage, non-lighted and electric, including electronic signage, scoreboards, dedication plaques, and service and maintenance of all types of signage. Sheet Metal Fab, </t>
  </si>
  <si>
    <t xml:space="preserve">Warren Casteel </t>
  </si>
  <si>
    <t xml:space="preserve">warren@casteelsign.com  </t>
  </si>
  <si>
    <t>214.352.7446  mob 214.212.7365</t>
  </si>
  <si>
    <t>Roofing Services, Sheet Metal Fab</t>
  </si>
  <si>
    <t>David Marold</t>
  </si>
  <si>
    <t>david@castroroofing.com</t>
  </si>
  <si>
    <t>254-747-5857 or 469-799-8956(cell)</t>
  </si>
  <si>
    <t>CEC Facilities, LLC</t>
  </si>
  <si>
    <t>HVAC and construction MEP work; full mechanical plumbing demand and build work</t>
  </si>
  <si>
    <t>Travis Rowe</t>
  </si>
  <si>
    <t>trowe@cecfg.com</t>
  </si>
  <si>
    <t>817-945-9593</t>
  </si>
  <si>
    <t>HVAC, Geothermal, Plumbing Svc, Refrigeration Repair, Welding Svc, Welding</t>
  </si>
  <si>
    <t xml:space="preserve"> 817-293-3803</t>
  </si>
  <si>
    <t>Roofing svc</t>
  </si>
  <si>
    <t xml:space="preserve">Oswaldo Chavez </t>
  </si>
  <si>
    <t>chavezroofingsolutions@gmail.com</t>
  </si>
  <si>
    <t xml:space="preserve">214-202-8740 </t>
  </si>
  <si>
    <t>Striping, Power Washing, Seal coating, sealing, concrete &amp; asphalt repair and installation, ADA installation, Parking lot striping, stencil svc, power washing</t>
  </si>
  <si>
    <t>Rob Alderink</t>
  </si>
  <si>
    <t xml:space="preserve"> rob@cipavement.com</t>
  </si>
  <si>
    <t>972-721-9796,</t>
  </si>
  <si>
    <t>Window cleaning (interior &amp; exterior), pressure washing, high dusting.</t>
  </si>
  <si>
    <t xml:space="preserve">Jim Bentler - 214-358-4547 -Dylan Kittrell - 214-282-5364 - </t>
  </si>
  <si>
    <t xml:space="preserve"> jbentler@citywidebuildingservices.com; dkittrell@citywidebuildingservices.com</t>
  </si>
  <si>
    <t>Complete Supplies, Inc. provides chemicals, can liners, smallwares, gloves, PPE, disposables, carts, soap, sanitizer, and paper towels.  We provide training on the chemicals.  We also provide installation and service  for most of our soap/sanitizer/paper towels/chemicals dispensers.</t>
  </si>
  <si>
    <t>PRICE BAHCALL</t>
  </si>
  <si>
    <t>BIDS@C-SUPPLY.COM</t>
  </si>
  <si>
    <t>214-231-3631</t>
  </si>
  <si>
    <t>Brick Laying, Parking lot striping, stencil svc, power washing, plumbing, roofing svc, Sheet Metal Fab, tile repair, Welding</t>
  </si>
  <si>
    <t>Alan Greenwood - President</t>
  </si>
  <si>
    <t>service@ccsinctx.com</t>
  </si>
  <si>
    <t>972-557-8789</t>
  </si>
  <si>
    <t>Brick Laying, Parking lot striping, stencil svc, power washing, roofing svc, tile repair,</t>
  </si>
  <si>
    <t>Shripad Maldikar</t>
  </si>
  <si>
    <t>shree@dhctexas.com</t>
  </si>
  <si>
    <t>(518)227-6717</t>
  </si>
  <si>
    <t>Crane &amp; Hoisting Services</t>
  </si>
  <si>
    <t xml:space="preserve">Diego G. Munoz Arredondo </t>
  </si>
  <si>
    <t>(817) 891-0946</t>
  </si>
  <si>
    <t>Appliance Repair, Electrican, Plumbing, refrigeration Repair, pipe insulation, Sheet Metal Fab, HVAC Installation and Repair, Sheet Metal Fab</t>
  </si>
  <si>
    <t>Preston Thrailkill</t>
  </si>
  <si>
    <t>preston@denalics.com</t>
  </si>
  <si>
    <t>940-977-6018</t>
  </si>
  <si>
    <t>Domestic, irrigation, and fire line backflow testing, repair, and replacement services</t>
  </si>
  <si>
    <t>Stephanie McMacken</t>
  </si>
  <si>
    <t>stephanie@dfwbackflow.com</t>
  </si>
  <si>
    <t>817-781-9899</t>
  </si>
  <si>
    <t xml:space="preserve">Wendy Bock </t>
  </si>
  <si>
    <t>wbock@digitalresources.com</t>
  </si>
  <si>
    <t xml:space="preserve">817-481-9300 </t>
  </si>
  <si>
    <t>HVAC service and duct/sheet metal fabrication. Plumbing</t>
  </si>
  <si>
    <t>Wade Decker</t>
  </si>
  <si>
    <t xml:space="preserve">Construction Services, custom sourcing, </t>
  </si>
  <si>
    <t>WARREN MCKAMEY</t>
  </si>
  <si>
    <t>sheri@dreamranchtx.com</t>
  </si>
  <si>
    <t>940-591-6565</t>
  </si>
  <si>
    <t>We specialize in foundation repair, plumbing, drainage solutions, retaining walls, and site services.</t>
  </si>
  <si>
    <t xml:space="preserve">Sarah McCullough </t>
  </si>
  <si>
    <t>sarah@du-west.com</t>
  </si>
  <si>
    <t xml:space="preserve"> 214-717-1362</t>
  </si>
  <si>
    <t>Appliance Repair, Pest Control, Elevator and Fire Equipment Inspection Services, Fire and Water Damage Restoration Services, Bleacher Repair, brick laying, bus washing, Parking lot striping, stencil svc, power washing, plumbing, roofing svc, Sheet Metal Fab,signage, tile repair,Welding</t>
  </si>
  <si>
    <t>Steve Wills</t>
  </si>
  <si>
    <t>swills@efintl.com</t>
  </si>
  <si>
    <t>817-488-2720</t>
  </si>
  <si>
    <t>• Commercial Building Renovations• Interior Finish-Outs• General Carpentry and Framing• Drywall Installation and Repair• Acoustical Ceiling Systems• Flooring Installation and Repair• Painting and Wall Finishes• Doors, Frames and Hardware• Concrete and Masonry Work• Site Concrete and Flatwork• Structural Steel Installation• Roofing and Waterproofing• Demolition Services• ADA Compliance Upgrades• Building Maintenance and Repair• Tenant Improvements• Site Utilities• Earthwork and Grading• Government and Public Facility Construction• Emergency Repair Services• Project Management and Construction Administration, power washing, plumbing, tile repair, Welding</t>
  </si>
  <si>
    <t>Steve Chung</t>
  </si>
  <si>
    <t>stevec@everconstruction.com</t>
  </si>
  <si>
    <t>Office: 972-484-3500                    Cell: 310-406-6489</t>
  </si>
  <si>
    <t xml:space="preserve">HVAC Installation and Repair, Audio Visual Repair, </t>
  </si>
  <si>
    <t xml:space="preserve">Cody Montgomery </t>
  </si>
  <si>
    <t>469-571-1103</t>
  </si>
  <si>
    <t xml:space="preserve">Octavio Rios </t>
  </si>
  <si>
    <t xml:space="preserve">972-490-9900 </t>
  </si>
  <si>
    <t>KYLE COCHRAN</t>
  </si>
  <si>
    <t>KCOCHRAN@FAIRWAYSUPPLY.COM</t>
  </si>
  <si>
    <t>972-837-1487</t>
  </si>
  <si>
    <t>Signage, print, ADA, promotional items, electrical, displays, floor graphics, interior decor, acoustic panels, and more! Parking lot striping, stencil svc</t>
  </si>
  <si>
    <t>Fire Alarm- install, service, inspection, maintenance. Fire Sprinkler- install, service, inspection, maintenance. Backflow- install, service, inspection, maintenance. Kitchenhood-install, service, inspection, maintenance. Fire Extinguisher- install, service, inspection, maintenance. Underground Fire WorkHydrant</t>
  </si>
  <si>
    <t>brent@firewisetx.com</t>
  </si>
  <si>
    <t>Pressure washing, window cleaning, soft washing, glass restoration.</t>
  </si>
  <si>
    <t>Sheila Shirley</t>
  </si>
  <si>
    <t>sshirley@fwwc.com</t>
  </si>
  <si>
    <t xml:space="preserve">Commercial Remodel/Renovation/Maintenance servces and General Contracting Services. Audio Visual Services. Brick laying, plumbing, </t>
  </si>
  <si>
    <t xml:space="preserve"> Glenn Franks</t>
  </si>
  <si>
    <t xml:space="preserve">glenn@freedomconstruct.net </t>
  </si>
  <si>
    <t>817-602-4147</t>
  </si>
  <si>
    <t>SIGNAGE, Back lit signs, magnetic/plastic name tags</t>
  </si>
  <si>
    <t>Dorman Pryor</t>
  </si>
  <si>
    <t>(214) 727-1717</t>
  </si>
  <si>
    <t>UPS and ATS maintenance/services</t>
  </si>
  <si>
    <t>Jack Leonard -346-488-5357 DJ Carter -817-718-0261</t>
  </si>
  <si>
    <t>dcarter@genserveinc.com; jleonard@genserveinc.com</t>
  </si>
  <si>
    <t>Glass replacement and repair, Full window replacement, automatic doors, storefront door repair and replacement, commercial hardware, security film tint, solar film tint, mirrors, auto glass repair and replacement,</t>
  </si>
  <si>
    <t>Taylor Benner</t>
  </si>
  <si>
    <t>tbenner@glassdoctordfw.com</t>
  </si>
  <si>
    <t>469-200-3355</t>
  </si>
  <si>
    <t>Audio Visual Services; GTS Technology Solutions offers IT related goods and services.</t>
  </si>
  <si>
    <t>Kelsy Quinn- Account Executive</t>
  </si>
  <si>
    <t>Kelsy.Quinn@gts-ts.com</t>
  </si>
  <si>
    <t>512-799-2330</t>
  </si>
  <si>
    <t>Zack Howard</t>
  </si>
  <si>
    <t>zack@hawkphac.com</t>
  </si>
  <si>
    <t>817-236-8482</t>
  </si>
  <si>
    <t>Plumbing service and install, we have subs that can provide concrete, trenching, and tunneling services, plumbing</t>
  </si>
  <si>
    <t>Zackery Chase Jenkins</t>
  </si>
  <si>
    <t>469-543-9837</t>
  </si>
  <si>
    <t>Asbestos, mold and lead paint abatement services.  Selective demolition services.</t>
  </si>
  <si>
    <t>Quinn C. Johnsen, Chief Executive Officer</t>
  </si>
  <si>
    <t>quinn@hpenvirovision.com</t>
  </si>
  <si>
    <t>972-399-0068</t>
  </si>
  <si>
    <t xml:space="preserve">Tracy Delio 214 912 2615 Allie Braswell 281 414 8231 </t>
  </si>
  <si>
    <t>tracy.delio@hts.com; allie.braswell@hts.com</t>
  </si>
  <si>
    <t>Shawn Barrett</t>
  </si>
  <si>
    <t>sbarrett@infinity-sound.com</t>
  </si>
  <si>
    <t>972-206-0001</t>
  </si>
  <si>
    <t>Interquest Detection Canines of North Texas (BRAMDAK)</t>
  </si>
  <si>
    <t>1.Contraband detection a.Illicit drugs - marijuana, thc, cocaine, or heroinb.Alcoholic beverages – beer, whiskey, or vodkac.Gun powder-based articles like guns, ammunition (ammo), or firecrackersd.Medications - Over the counter (OTC) and prescription2.Breathalyzer testing3.Bag check prior to field trip4.Canine contraband detection and visibility at dances, proms, lock-ins, graduation and sporting events5.Career day demonstrations6.Summer school visit</t>
  </si>
  <si>
    <t>Brenda Hayes, President</t>
  </si>
  <si>
    <t>office@topdogdfdw.com</t>
  </si>
  <si>
    <t>Audio Visual Services; installation &amp; repair of fiber optic cable , installation of security cameras, installation of data cabling, underground cable locating</t>
  </si>
  <si>
    <t>AudioVisual Services, cabling, Network cabling, MDF and IDF, Security Cameras</t>
  </si>
  <si>
    <t>Richard J Morris</t>
  </si>
  <si>
    <t>RMorris@Jabbercomm.com</t>
  </si>
  <si>
    <t>469-241-1550</t>
  </si>
  <si>
    <t>power washing, roofing svc</t>
  </si>
  <si>
    <t xml:space="preserve">Renae Bales </t>
  </si>
  <si>
    <t>Renae.Bales@kpostcompany.com</t>
  </si>
  <si>
    <t xml:space="preserve">(972) 849-0994 </t>
  </si>
  <si>
    <t>Commercial Electrical Services</t>
  </si>
  <si>
    <t>Howard Blair</t>
  </si>
  <si>
    <t>howard.blair@lawtonpros.com</t>
  </si>
  <si>
    <t>469-634-7041</t>
  </si>
  <si>
    <t xml:space="preserve">General Contracting Services, Logistical Services, Construction Management, and Design-Build Services. Audio Visual Services, brick laying, Parking lot striping, stencil svc, power washing, tile repair, </t>
  </si>
  <si>
    <t>Judy Lembke</t>
  </si>
  <si>
    <t>JLEMBKE@LEMCOCS.COM</t>
  </si>
  <si>
    <t>214-637-4222</t>
  </si>
  <si>
    <t>HVAC Controls</t>
  </si>
  <si>
    <t xml:space="preserve"> 469-805-0623</t>
  </si>
  <si>
    <t>Concrete, Machine Shop, tile repair,</t>
  </si>
  <si>
    <t>TIM PROCTOR</t>
  </si>
  <si>
    <t>PROJECTS@MARTGC.COM</t>
  </si>
  <si>
    <t>972-721-1522</t>
  </si>
  <si>
    <t>HVAC Systems, Commercial Kitchen Equipment Repair, Refrigeration Systems, Ice Machines, Dish Machines, Gaskets, Cutting Boards, Stainless Steel Fabrication, Preventative Maintenance, Installations/Hauling And MORE...</t>
  </si>
  <si>
    <t>Justin Roby</t>
  </si>
  <si>
    <t>justin@mytechtexas.com</t>
  </si>
  <si>
    <t>214-620-5068</t>
  </si>
  <si>
    <t>Safety, security, sun control window film, 3M Di-Noc architectural surface films, ballistic glass, riot glass, printed graphics. See Product List / Catalog for full products provided.</t>
  </si>
  <si>
    <t xml:space="preserve">Ryan Overstreet </t>
  </si>
  <si>
    <t>ryan.overstreet@ngs.inc</t>
  </si>
  <si>
    <t>281-753-3985</t>
  </si>
  <si>
    <t>Bleacher Repair, Parking lot striping, stencil svc, power washing, roofing svc, Sheet Metal Fab, signage, tile repair,Welding</t>
  </si>
  <si>
    <t>Liliana Soto Atenza</t>
  </si>
  <si>
    <t>Office@northstar-es.com</t>
  </si>
  <si>
    <t>214-998-2440</t>
  </si>
  <si>
    <t>Theatrical/stage equipment, stage lighting and control systems, rigging/stage equipment, curtains/soft goods, replacement parts, inspection/repair/maintenance support, manufacturer coordination, installation coordination, and technical support for school performance spaces.</t>
  </si>
  <si>
    <t>John Owens</t>
  </si>
  <si>
    <t>john.owens@o2theatricalsystems.com</t>
  </si>
  <si>
    <t>(210) 600-0202</t>
  </si>
  <si>
    <t>Parking lot striping, stencil svc, Welding</t>
  </si>
  <si>
    <t xml:space="preserve">ASH SHETTY </t>
  </si>
  <si>
    <t>A.SHETTY@OMEGAINDINC.COM</t>
  </si>
  <si>
    <t>214-668-5770</t>
  </si>
  <si>
    <t>Francine Figueroa   francine@onesourceplumbingtx.com</t>
  </si>
  <si>
    <t>francine@onesourceplumbingtx.com</t>
  </si>
  <si>
    <t xml:space="preserve">Jay Malagon </t>
  </si>
  <si>
    <t>contact@platinumscaping.com</t>
  </si>
  <si>
    <t>682-408-0168</t>
  </si>
  <si>
    <t>We inject polyurethane underneath concrete surfaces to remove trip hazards, correct slope, stabilize, void fill, and compact soils on driveways, sidewalks, handicap ramps, parking lots, pool decks, warehouse floors, roadways, drain looms, Etc..</t>
  </si>
  <si>
    <t xml:space="preserve">William Humphries  </t>
  </si>
  <si>
    <t>Billrom4@gmail.com</t>
  </si>
  <si>
    <t xml:space="preserve">469-625-8048   </t>
  </si>
  <si>
    <t>Premiere Install Movers</t>
  </si>
  <si>
    <t>Josephy Gibbs</t>
  </si>
  <si>
    <t>josephy@pimovers.com</t>
  </si>
  <si>
    <t>972-206-7272</t>
  </si>
  <si>
    <t>Audio Visual Services. All Technology in the classrooms including A/V and general technology such as computers/laptops/chromebooks. We can sell and support all major manufacturers such as Dell, Lenovo, and Acer. We also sell IFP's such as Clear Touch, BenQ, and Newline.</t>
  </si>
  <si>
    <t>Dan Armstrong</t>
  </si>
  <si>
    <t xml:space="preserve"> dan.armstrong@primesystems.com</t>
  </si>
  <si>
    <t>214-707-6005</t>
  </si>
  <si>
    <t>Parking Lot Lighting</t>
  </si>
  <si>
    <t>HALAKHE GODANA</t>
  </si>
  <si>
    <t>Halakhe.godana@rexelusa.com</t>
  </si>
  <si>
    <t xml:space="preserve"> 469-954-2745</t>
  </si>
  <si>
    <t>Automotive repair, window tint, State inspections.</t>
  </si>
  <si>
    <t xml:space="preserve">Richie Martin </t>
  </si>
  <si>
    <t>richie@richiesautoservice.com; rmtx11@yahoo.com</t>
  </si>
  <si>
    <t xml:space="preserve">214-529-0058 </t>
  </si>
  <si>
    <t>Peggy Morales</t>
  </si>
  <si>
    <t>peggy@romeomusic.net</t>
  </si>
  <si>
    <t xml:space="preserve"> (214) 529-4476 </t>
  </si>
  <si>
    <t>Automotive Repair, Body shop services, Oil Change, Vehicle Inspection</t>
  </si>
  <si>
    <t>Charles Lambreth</t>
  </si>
  <si>
    <t>clambreth@spford.com</t>
  </si>
  <si>
    <t xml:space="preserve"> (214)432-3804</t>
  </si>
  <si>
    <t>Extended Warranty &amp; Insurance for Chromebooks, Laptops, iPads &amp; TabletsAccidental Damage Protection Plans for Chromebooks, Laptops, iPads &amp; TabletsRepair Service for Chromebooks, Laptops, iPads &amp; Tablets</t>
  </si>
  <si>
    <t>Alex Davidson</t>
  </si>
  <si>
    <t>alex@securranty.com</t>
  </si>
  <si>
    <t>608-492-6129</t>
  </si>
  <si>
    <t>Corbin Stanley</t>
  </si>
  <si>
    <t>cstanley@servproteamshaw.com</t>
  </si>
  <si>
    <t>720-900-9836</t>
  </si>
  <si>
    <t>Moving, Library Moves, Furniture Moves, Installation, Furniture Installation, Storage, Logistics</t>
  </si>
  <si>
    <t>Kevin Crofoot</t>
  </si>
  <si>
    <t>kcrofoot@oleRRelo.com</t>
  </si>
  <si>
    <t>281-702-3995</t>
  </si>
  <si>
    <t>Brakes, suspension, steering, muffler, exhaust, paint, body work, AC, electrical, windsheild glass, tires and wheels</t>
  </si>
  <si>
    <t>Eric Whicker</t>
  </si>
  <si>
    <t>eric.whicker@swit-tx.com</t>
  </si>
  <si>
    <t>214-538-5464</t>
  </si>
  <si>
    <t xml:space="preserve">KAITLIN KING; (972) 329-1410 JAMES TAYLOR; (972) 872-5552 </t>
  </si>
  <si>
    <t>admin@starroofingandsheetmetal.com; jtaylor@starroofingandsheetmetal.com</t>
  </si>
  <si>
    <t>Shelving, pallet rack, guardrail, secure cages, wire partitions, storage cabinets, rolling ladders, storage bins, flammable cabinet, rivet shelving.</t>
  </si>
  <si>
    <t xml:space="preserve">Scott Hebert </t>
  </si>
  <si>
    <t>scott@secdfw.com</t>
  </si>
  <si>
    <t>214-630-9221</t>
  </si>
  <si>
    <t>STRATEGIC EQUIPMENT LLC (Trimark USA)</t>
  </si>
  <si>
    <t>Summer Smith</t>
  </si>
  <si>
    <t>summer.smith@trimarkusa.com</t>
  </si>
  <si>
    <t>774-378-0995</t>
  </si>
  <si>
    <t>Appliance Repair, Audio Visual Services, power washing, Sheet Metal Fab</t>
  </si>
  <si>
    <t>Walter Pinckney</t>
  </si>
  <si>
    <t>Superiairdfw@gmail.com</t>
  </si>
  <si>
    <t>Safety and Security Services</t>
  </si>
  <si>
    <t>Beck Mitchell</t>
  </si>
  <si>
    <t xml:space="preserve"> Beck@tangotango.net</t>
  </si>
  <si>
    <t>256.665.9991</t>
  </si>
  <si>
    <t>Temporary Wall Systems North Dallas (TWS of North Dallas)</t>
  </si>
  <si>
    <t>Temporary wall containment and barricade solutions. Modular wall partitions for construction, renovation, restoration, and maintenance projects.</t>
  </si>
  <si>
    <t>Urvi Patel</t>
  </si>
  <si>
    <t>urvi.patel@tempwallsystems.com</t>
  </si>
  <si>
    <t>469-935-4535</t>
  </si>
  <si>
    <t>HVAC Installation and Repair, Sales, Service, Parts, Rental.</t>
  </si>
  <si>
    <t>Meeka Greenman</t>
  </si>
  <si>
    <t>meeka.greenman@texasairsystems.com</t>
  </si>
  <si>
    <t>972-570-4700</t>
  </si>
  <si>
    <t>Commercial and industrial electrical infrastructure services, emergency backup power systems, standby generator maintenance and repair, commercial HVAC and refrigeration services, commercial plumbing services,power washing, fire protection systems, and integrated facility maintenance support services. Sheet Metal Fab,</t>
  </si>
  <si>
    <t>Greg Purtle</t>
  </si>
  <si>
    <t>greg.purtle@texasiis.com</t>
  </si>
  <si>
    <t xml:space="preserve">(214) 884-9297 </t>
  </si>
  <si>
    <t>Painting, Industrial and protective coatings• Sandblasting and abrasive surface preparation• Dustless blasting services• Epoxy floor coating systems• Specialty coating applications• Drywall repair, patching, texturing, and finishing associated with painting projects• Caulking and sealant replacement associated with painting projects• Graffiti removal services• Soft washing services• Building exterior cleaning and facade restoration, Parking lot striping, stencil svc, power washing</t>
  </si>
  <si>
    <t>Simon Rodriguez</t>
  </si>
  <si>
    <t>srodriguez@tjspropainting.com</t>
  </si>
  <si>
    <t>469-820-1269</t>
  </si>
  <si>
    <t>Custom sourcing, branded merchandise support, print and promotional materials, large-format signage and graphics, installation support, kitting/fulfillment, and event-related support services. power washing</t>
  </si>
  <si>
    <t>Sergio Godinez</t>
  </si>
  <si>
    <t>sergio@versaprinting.com</t>
  </si>
  <si>
    <t>972.243.5353</t>
  </si>
  <si>
    <t>Gym and Parking Lot Lighting. Lighting material &amp; services.</t>
  </si>
  <si>
    <t>Kenny Reed, 972-432-8367 Local Branch 972-432-8367</t>
  </si>
  <si>
    <t>Kenny.Reed@vosslighting; Dallas@vosslighting.com</t>
  </si>
  <si>
    <t>Isaac Garza, Area Manager</t>
  </si>
  <si>
    <t>igarza@wcainc.com</t>
  </si>
  <si>
    <t>(682)460-3188</t>
  </si>
  <si>
    <t>HVAC, WATER HEATER,ETC</t>
  </si>
  <si>
    <t>Buddy Morgan</t>
  </si>
  <si>
    <t>bmorgan@winstonwatercooler.com</t>
  </si>
  <si>
    <t>469-878-0749</t>
  </si>
  <si>
    <t>Awarded Vendor</t>
  </si>
  <si>
    <t>IISD Bid #</t>
  </si>
  <si>
    <t>Expiration Date</t>
  </si>
  <si>
    <t>Services Offered</t>
  </si>
  <si>
    <t>CTE Supplies and Services</t>
  </si>
  <si>
    <t>EXPIRES 10/27/2026</t>
  </si>
  <si>
    <t>ABC Home &amp; Commercial Services dba ABC Home and Commercial Services of Austin</t>
  </si>
  <si>
    <t>Alamo Music Center Inc</t>
  </si>
  <si>
    <t>AMG Printing and Mailing LLC</t>
  </si>
  <si>
    <t>APC Leasing LLC  dba Addison Pest Control of Texas</t>
  </si>
  <si>
    <t>Bob Farley Music, Inc. dba Olivas Music</t>
  </si>
  <si>
    <t>Byrd Traffic Supply LLC (formerly Alamo Traffic Supply LLC)</t>
  </si>
  <si>
    <t>Carolyn Nussbaum Music Company, LLC</t>
  </si>
  <si>
    <t>Carpet Tech, LTD dba Bug Tech</t>
  </si>
  <si>
    <t>Collins Music Center of El Campo Inc.</t>
  </si>
  <si>
    <t>Comprehensive Communication Services LLC</t>
  </si>
  <si>
    <t>Dana Safety Supply, Inc</t>
  </si>
  <si>
    <t>Dewitt Poth and Son, LLC</t>
  </si>
  <si>
    <t>Enlighten Electric Co., LLC.</t>
  </si>
  <si>
    <t>ER Fleming Enterprises Inc. dba Fleming Musical Instruments and Repair</t>
  </si>
  <si>
    <t>ES OPCO USA LLC dba Veseris</t>
  </si>
  <si>
    <t>Field Towers, LLC dba Educational Steel Products</t>
  </si>
  <si>
    <t>Gaston &amp; Sheehan Auctioneers, Inc.</t>
  </si>
  <si>
    <t>Gateway Printing &amp; Office Supply, LLC</t>
  </si>
  <si>
    <t>Hart InterCivic, Inc</t>
  </si>
  <si>
    <t>Hermes Trading Co., Inc. dba Hermes Music</t>
  </si>
  <si>
    <t>Jim Melhart Piano and Organ Company dba Melhart Music Center</t>
  </si>
  <si>
    <t>K&amp;S Music, Inc</t>
  </si>
  <si>
    <t>Lemons Auctioneers, LLC dba Online Pros</t>
  </si>
  <si>
    <t>Liquidity Services Operations LLC dba GovDeals</t>
  </si>
  <si>
    <t>Lisle Enterprises LLC dba Lisle Violin Shop</t>
  </si>
  <si>
    <t>Model 1 Commercial Vehicles, Inc</t>
  </si>
  <si>
    <t>NEWCO DFW LLC dba Kubota of Dallas - Zimmerer Kubota - Zimmerer Kubota &amp; Equipment</t>
  </si>
  <si>
    <t>North American Rescue Holdings LLC dba North American Rescue LLC</t>
  </si>
  <si>
    <t>Pearison Inc., dba Band Shoppe, Superior Cheer, Superior Team</t>
  </si>
  <si>
    <t>Peripole Inc. dba Peripole Music</t>
  </si>
  <si>
    <t>Progressive Commercial Aquatics, LLC dba Landmark Aquatic</t>
  </si>
  <si>
    <t>Rene' Bates Auctioneers, Inc.</t>
  </si>
  <si>
    <t>Rhythm Band Instruments LLC</t>
  </si>
  <si>
    <t>Robert Sanchez dba Kill-A-Bug Pest Control</t>
  </si>
  <si>
    <t>Sedia Systems Inc</t>
  </si>
  <si>
    <t>Solar Electric Power Company dba SEPCO</t>
  </si>
  <si>
    <t>Southwest Strings dba Southwestern Stringed Instruments</t>
  </si>
  <si>
    <t>Sports Venue Padding Inc dba Artistic Coverings</t>
  </si>
  <si>
    <t>Stadium Creations LLC</t>
  </si>
  <si>
    <t>Summit Fire &amp; Security LLC</t>
  </si>
  <si>
    <t>Techline, Inc.</t>
  </si>
  <si>
    <t>The Clavier Group, Inc dba Steinway Hall Dallas, Steinway Piano Gallery Fort Worth, Plano, Houston, Tulsa</t>
  </si>
  <si>
    <t>Universal Melody Services, LLC dba Brook Mays Music, H&amp;H Music, Fishburn Violin</t>
  </si>
  <si>
    <t>Valley Keyboards, Inc. dba The Piano Gallery</t>
  </si>
  <si>
    <t>Victor T Rios dba Lumatec Lighting Service</t>
  </si>
  <si>
    <t>Washington Music Sales Center, Inc dba Washington Music Center</t>
  </si>
  <si>
    <t>West Music Company, Inc.</t>
  </si>
  <si>
    <t>Wisconsin Lighting Lab, Inc. dba WiLL, Nafco International, Light Poles Plus</t>
  </si>
  <si>
    <t>Buyboard</t>
  </si>
  <si>
    <t>All purchases exceeding $15,000 begin with a call or email to Purchasing</t>
  </si>
  <si>
    <r>
      <t xml:space="preserve">Use Awarded Vendors in this order when a vendor has multiple choices: </t>
    </r>
    <r>
      <rPr>
        <b/>
        <sz val="12"/>
        <color theme="1"/>
        <rFont val="Calibri"/>
        <family val="2"/>
      </rPr>
      <t xml:space="preserve"> </t>
    </r>
    <r>
      <rPr>
        <b/>
        <sz val="14"/>
        <color rgb="FFFF0000"/>
        <rFont val="Calibri"/>
        <family val="2"/>
      </rPr>
      <t>1st: Irving ISD Awards</t>
    </r>
    <r>
      <rPr>
        <b/>
        <sz val="11"/>
        <color theme="1"/>
        <rFont val="Calibri"/>
        <family val="2"/>
      </rPr>
      <t>, 2nd: Cooperatives (HCDE Choice Partners, Buyboard, TIPS, etc) , LAST: EPCNT District Awards</t>
    </r>
  </si>
  <si>
    <t>When possible, please give vendors that are MWBE or HUB an opportunities to compete.If over $25,000 it is required.  The MWBE/HUB vendor column is new and is not complete.  We will add data as available.</t>
  </si>
  <si>
    <t>A W Farrell &amp; Son Inc</t>
  </si>
  <si>
    <t>Roofing, Waterproofing and Masonry (JOC-IDIQ)</t>
  </si>
  <si>
    <t>26/009LL-05</t>
  </si>
  <si>
    <t>ABC Low Country Builders LLC</t>
  </si>
  <si>
    <t>Painting, Drywall, Acoustical Ceilings, and Flooring Services (JOC-IDIQ)</t>
  </si>
  <si>
    <t>26/021MR-04</t>
  </si>
  <si>
    <t>26/009LL-01</t>
  </si>
  <si>
    <t>Absolute Facility Solutions, LLC</t>
  </si>
  <si>
    <t>Facility Management Software</t>
  </si>
  <si>
    <t>26/024MF-01</t>
  </si>
  <si>
    <t>Academic Learning Company, LLC DBA Velazquez Press</t>
  </si>
  <si>
    <t>Language Access Products and Services</t>
  </si>
  <si>
    <t>26/019SG-01</t>
  </si>
  <si>
    <t>Accent on Languages Inc.</t>
  </si>
  <si>
    <t>Language Access Services</t>
  </si>
  <si>
    <t>26/019SG-02</t>
  </si>
  <si>
    <t>AD2 Construction Services</t>
  </si>
  <si>
    <t>26/021MR-08</t>
  </si>
  <si>
    <t>AIMXCEL INC</t>
  </si>
  <si>
    <t>26/024MF-02</t>
  </si>
  <si>
    <t>26/019SG-03</t>
  </si>
  <si>
    <t>26/009LL-02</t>
  </si>
  <si>
    <t>Argio Roofing &amp; Construction, LLC</t>
  </si>
  <si>
    <t>26/009LL-03</t>
  </si>
  <si>
    <t>26/028MF-01</t>
  </si>
  <si>
    <t>26/009LL-04</t>
  </si>
  <si>
    <t>26/019SG-04</t>
  </si>
  <si>
    <t>Auto-Chlor Services LLC</t>
  </si>
  <si>
    <t>26/009LL-06</t>
  </si>
  <si>
    <t>Blue Parrot Software LLC</t>
  </si>
  <si>
    <t>26/024MF-03</t>
  </si>
  <si>
    <t>26/009LL-07</t>
  </si>
  <si>
    <t>BMS CAT, LLC</t>
  </si>
  <si>
    <t>26/021MR-03</t>
  </si>
  <si>
    <t>26/009LL-08</t>
  </si>
  <si>
    <t>BZ DEFENSE LLC, dba BZ Tactical, NOGASTAR, TANTOTRONICS</t>
  </si>
  <si>
    <t>Law Enforcement, Security Equipment and Supplies (Firearms, Ammunition, Apparel, Protective Equipment, and Related Items)</t>
  </si>
  <si>
    <t>26/004LL-01</t>
  </si>
  <si>
    <t>26/021MR-13</t>
  </si>
  <si>
    <t>Certified Simple Inc.</t>
  </si>
  <si>
    <t>Cesco Linguistic Services</t>
  </si>
  <si>
    <t>26/019SG-05</t>
  </si>
  <si>
    <t>26/009LL-09</t>
  </si>
  <si>
    <t>ConAgra Brands, Inc.</t>
  </si>
  <si>
    <t>26/009LL-10</t>
  </si>
  <si>
    <t>CTC Gunworks, LLC, dba Sentinel Supply</t>
  </si>
  <si>
    <t>26/004LL-02</t>
  </si>
  <si>
    <t>26/004LL-03</t>
  </si>
  <si>
    <t>26/019SG-06</t>
  </si>
  <si>
    <t>Networking, Telecommunication, and WiFi Equipment</t>
  </si>
  <si>
    <t>Dominos, LLC</t>
  </si>
  <si>
    <t>26/026AK-02</t>
  </si>
  <si>
    <t>Dynamic Systems (DSI), LLC</t>
  </si>
  <si>
    <t>26/028MF-03</t>
  </si>
  <si>
    <t>eCIFM SOLUTIONS INC.</t>
  </si>
  <si>
    <t>26/024MF-04</t>
  </si>
  <si>
    <t>26/021MR-06</t>
  </si>
  <si>
    <t>26/004LL-04</t>
  </si>
  <si>
    <t>F.W. Walton, Inc.</t>
  </si>
  <si>
    <t>26/009LL-11</t>
  </si>
  <si>
    <t>Facilities Management Express, LLC</t>
  </si>
  <si>
    <t>26/024MF-05</t>
  </si>
  <si>
    <t>26/021MR-05</t>
  </si>
  <si>
    <t>26/028MF-02</t>
  </si>
  <si>
    <t>Flip Lok LLC, dba Safety Film USA</t>
  </si>
  <si>
    <t>26/004LL-05</t>
  </si>
  <si>
    <t>26/009LL-12</t>
  </si>
  <si>
    <t>Global Interpreting Network Inc.</t>
  </si>
  <si>
    <t>26/019SG-07</t>
  </si>
  <si>
    <t>26/019SG-08</t>
  </si>
  <si>
    <t>Hardies Fresh Foods</t>
  </si>
  <si>
    <t>Hardie's Fresh Foods</t>
  </si>
  <si>
    <t>Locally Raised Beef and Chicken</t>
  </si>
  <si>
    <t>26/013AK-02</t>
  </si>
  <si>
    <t>HighCom Armor Solutions, Inc.</t>
  </si>
  <si>
    <t>26/004LL-06</t>
  </si>
  <si>
    <t>Innovative Technologies by Design, Inc (ITD)</t>
  </si>
  <si>
    <t>JAMCO Ventures, LLC</t>
  </si>
  <si>
    <t>26/009LL-13</t>
  </si>
  <si>
    <t>JaniTrain</t>
  </si>
  <si>
    <t>26/024MF-06</t>
  </si>
  <si>
    <t>26/024MF-07</t>
  </si>
  <si>
    <t>26/004LL-07</t>
  </si>
  <si>
    <t>Ladon Technologies PBC</t>
  </si>
  <si>
    <t>26/019SG-09</t>
  </si>
  <si>
    <t>Land Olakes, Inc</t>
  </si>
  <si>
    <t>26/019SG-10</t>
  </si>
  <si>
    <t>Language Line Services, Inc.</t>
  </si>
  <si>
    <t>26/019SG-11</t>
  </si>
  <si>
    <t>26/009LL-14</t>
  </si>
  <si>
    <t>LSM (fka LSM Outdoor Power)</t>
  </si>
  <si>
    <t>MAC Pizza Management</t>
  </si>
  <si>
    <t>26/026AK-03</t>
  </si>
  <si>
    <t>MasteryPrep, LLC dba Sirius Education Solutions LLC</t>
  </si>
  <si>
    <t>MMS-TX GROUP, LLC</t>
  </si>
  <si>
    <t>26/021MR-10</t>
  </si>
  <si>
    <t>National Captioning Institute Inc.</t>
  </si>
  <si>
    <t>26/019SG-13</t>
  </si>
  <si>
    <t>26/005SG-03</t>
  </si>
  <si>
    <t>Noble Building &amp; Development, LLC</t>
  </si>
  <si>
    <t>26/021MR-11</t>
  </si>
  <si>
    <t>Prism Electric, LLC</t>
  </si>
  <si>
    <t>Pro-Shield Commercial Roofing, LLC</t>
  </si>
  <si>
    <t>26/009LL-18</t>
  </si>
  <si>
    <t>Propio Language Services</t>
  </si>
  <si>
    <t>26/019SG-14</t>
  </si>
  <si>
    <t>PSD Citywide (US) Inc.</t>
  </si>
  <si>
    <t>26/024MF-08</t>
  </si>
  <si>
    <t>26/005SG-01</t>
  </si>
  <si>
    <t>R.B. Hash &amp; Associates, Inc.</t>
  </si>
  <si>
    <t>26/009LL-19</t>
  </si>
  <si>
    <t>Rain King, Inc.</t>
  </si>
  <si>
    <t>26/009LL-20</t>
  </si>
  <si>
    <t>Rapid Response Remediation</t>
  </si>
  <si>
    <t>Renaissance Learning Inc. (fka: Nearpod Inc)</t>
  </si>
  <si>
    <t>Rockit Consulting, LLC</t>
  </si>
  <si>
    <t>Servpro Disaster Response Team</t>
  </si>
  <si>
    <t>SignGlasses, LLC</t>
  </si>
  <si>
    <t>26/019SG-15</t>
  </si>
  <si>
    <t>Smucker Food Service</t>
  </si>
  <si>
    <t>SOSi LLC (SOS International LLC)</t>
  </si>
  <si>
    <t>26/019SG-16</t>
  </si>
  <si>
    <t>South Texas Pizza, Inc.</t>
  </si>
  <si>
    <t>26/026AK-04</t>
  </si>
  <si>
    <t>26/021MR-15</t>
  </si>
  <si>
    <t>Steamatic of Southwest Houston</t>
  </si>
  <si>
    <t>26/021MR-14</t>
  </si>
  <si>
    <t>TADCO Roofing &amp; Waterproofing</t>
  </si>
  <si>
    <t>26/009LL-22</t>
  </si>
  <si>
    <t>26/009LL-23</t>
  </si>
  <si>
    <t>The Common Market</t>
  </si>
  <si>
    <t>26/013AK-03</t>
  </si>
  <si>
    <t>The Jandor Group LLC</t>
  </si>
  <si>
    <t>26/024MF-09</t>
  </si>
  <si>
    <t>The King's Southern Division, LLC dba The King's Clean</t>
  </si>
  <si>
    <t>26/005SG-02</t>
  </si>
  <si>
    <t>Tino Digital Agency</t>
  </si>
  <si>
    <t>26/024MF-10</t>
  </si>
  <si>
    <t>26/021MR-17</t>
  </si>
  <si>
    <t>TMIC Environmental Consultants, LLC</t>
  </si>
  <si>
    <t>26/021MR-18</t>
  </si>
  <si>
    <t>TNOLA Languages</t>
  </si>
  <si>
    <t>26/019SG-17</t>
  </si>
  <si>
    <t>Transperfect Translations International, Inc</t>
  </si>
  <si>
    <t>26/019SG-18</t>
  </si>
  <si>
    <t>Trescope, Inc</t>
  </si>
  <si>
    <t>26/024MF-11</t>
  </si>
  <si>
    <t>True Data Ops, LLC</t>
  </si>
  <si>
    <t>26/024MF-12</t>
  </si>
  <si>
    <t>26/019SG-19</t>
  </si>
  <si>
    <t>Visual Language Professionals, LLC</t>
  </si>
  <si>
    <t>26/019SG-20</t>
  </si>
  <si>
    <t>Walnut Creek Farms Texas</t>
  </si>
  <si>
    <t>26/013AK-01</t>
  </si>
  <si>
    <t>26/009LL-24</t>
  </si>
  <si>
    <t>WorldWide Interpreters, Inc</t>
  </si>
  <si>
    <t>26/019SG-21</t>
  </si>
  <si>
    <t>Xerox Business Solutions LLC (fka: Xerox Business Solutions Southwest)</t>
  </si>
  <si>
    <t>Array-TLAC</t>
  </si>
  <si>
    <t>AVID Center</t>
  </si>
  <si>
    <t>Bloomsbury Publishing Inc</t>
  </si>
  <si>
    <t>Carnegie Learning</t>
  </si>
  <si>
    <t>Children''s Island-Tia's STEAM Enrichment</t>
  </si>
  <si>
    <t>Children's Plus, Inc. DBA Libraria</t>
  </si>
  <si>
    <t>Conscious Discipline Holdings</t>
  </si>
  <si>
    <t>Cox Subscriptions Inc</t>
  </si>
  <si>
    <t>Deeloh Technologies Inc</t>
  </si>
  <si>
    <t>Didax Inc</t>
  </si>
  <si>
    <t>Edvantage Interactive</t>
  </si>
  <si>
    <t>Flyleaf Publishing</t>
  </si>
  <si>
    <t>Gameplan</t>
  </si>
  <si>
    <t>Glimpse Group</t>
  </si>
  <si>
    <t>Hertzberg-New Method Inc/Perma Bound</t>
  </si>
  <si>
    <t>Hey You Signs LLC</t>
  </si>
  <si>
    <t>Multimedia Solutions Inc</t>
  </si>
  <si>
    <t>Neak Products</t>
  </si>
  <si>
    <t>NKS LLC dba Little Sponges</t>
  </si>
  <si>
    <t>One Way Education</t>
  </si>
  <si>
    <t>PDX Reading Specialist</t>
  </si>
  <si>
    <t>Quill Corp</t>
  </si>
  <si>
    <t>ReadWorks</t>
  </si>
  <si>
    <t>Roach Feed &amp; Seed</t>
  </si>
  <si>
    <t>Social Studies School Service/Nystrom Education</t>
  </si>
  <si>
    <t>Stacy's Sensory Solutions</t>
  </si>
  <si>
    <t>STEAMshapes Learning</t>
  </si>
  <si>
    <t>STEMscapes Collab &amp; Play Spaces LLC</t>
  </si>
  <si>
    <t>Subject</t>
  </si>
  <si>
    <t xml:space="preserve">Super Duper Inc </t>
  </si>
  <si>
    <t>Summit K-12 Holdings Inc</t>
  </si>
  <si>
    <t>The Burmax Co</t>
  </si>
  <si>
    <t>The College Board</t>
  </si>
  <si>
    <t>UTJ Teaching Strategies</t>
  </si>
  <si>
    <t>Zaner-Bloser Inc</t>
  </si>
  <si>
    <t>Western BRW Paper Co dba OVOL USA</t>
  </si>
  <si>
    <t>Specialty Paper</t>
  </si>
  <si>
    <t>Clampitt Paper Co</t>
  </si>
  <si>
    <t>Ed and Leute LLC</t>
  </si>
  <si>
    <t>26-373</t>
  </si>
  <si>
    <t xml:space="preserve">EPCNT RISD </t>
  </si>
  <si>
    <t>Audio Visual Experts LLC</t>
  </si>
  <si>
    <t>Technology &amp; Audio/Visual Solutions</t>
  </si>
  <si>
    <t>CamNet</t>
  </si>
  <si>
    <t>AVI-SPL,</t>
  </si>
  <si>
    <t>Hye Tech Network &amp; Security Solutions, LLC</t>
  </si>
  <si>
    <t>Lightspeed Technologies, Inc.</t>
  </si>
  <si>
    <t>Logicalis, Inc.</t>
  </si>
  <si>
    <t>Sentinel Technologies, Inc.</t>
  </si>
  <si>
    <t>Bluum USA, Inc. (Formerly known as Troxell Communications Inc.)</t>
  </si>
  <si>
    <t xml:space="preserve">DecisionEd Group, Inc. </t>
  </si>
  <si>
    <t>Gnosis IQ LLC</t>
  </si>
  <si>
    <t>Veregy, LLC</t>
  </si>
  <si>
    <t>Midwest Motor Supply Co</t>
  </si>
  <si>
    <t>Benson Security Systems</t>
  </si>
  <si>
    <t>National Car Charging, LLC</t>
  </si>
  <si>
    <t>PLG, LLC</t>
  </si>
  <si>
    <t>Energy Savings Performance Contract (ESCO) Texas</t>
  </si>
  <si>
    <t xml:space="preserve">FieldTurf USA, Inc. </t>
  </si>
  <si>
    <t xml:space="preserve">Hellas Construction, Inc. </t>
  </si>
  <si>
    <t>Robert Cohen Co LLC dba Sport Surfaces Distributing</t>
  </si>
  <si>
    <t>SEAS Education Inc.</t>
  </si>
  <si>
    <t>Sivic Solutions Group LLC (a Solix Company)</t>
  </si>
  <si>
    <t>Altitude Recreation Inc.</t>
  </si>
  <si>
    <t xml:space="preserve">Exerplay, Inc. </t>
  </si>
  <si>
    <t>FlexGround, LLC</t>
  </si>
  <si>
    <t xml:space="preserve">Kidstuff Playsystems, Inc. </t>
  </si>
  <si>
    <t>Floor Covering Products &amp; Services</t>
  </si>
  <si>
    <t xml:space="preserve">Graduation Alliance, Inc. </t>
  </si>
  <si>
    <t>B&amp;H Foto and Electronics Corp</t>
  </si>
  <si>
    <t>Blick Art Materials, LLC</t>
  </si>
  <si>
    <t xml:space="preserve">Carolina Biological Supply Co. </t>
  </si>
  <si>
    <t>Complete Book and Media Supply</t>
  </si>
  <si>
    <t>DreamBox Learning, Inc.</t>
  </si>
  <si>
    <t>Early Childhood</t>
  </si>
  <si>
    <t>Fisher Scientific Company, LLC</t>
  </si>
  <si>
    <t>Imagination Station</t>
  </si>
  <si>
    <t>Scholastic, Inc.</t>
  </si>
  <si>
    <t>STEM Sports, LLC</t>
  </si>
  <si>
    <t>VWR International, LLC</t>
  </si>
  <si>
    <t>Zoo-phonics</t>
  </si>
  <si>
    <t>US Omni &amp; TSACG Compliance Services, Inc.</t>
  </si>
  <si>
    <t xml:space="preserve">SDB, Inc. </t>
  </si>
  <si>
    <t>Elontec</t>
  </si>
  <si>
    <t>MeTEOR Education, LLC</t>
  </si>
  <si>
    <t>Wist Business Supplies &amp; Equipment</t>
  </si>
  <si>
    <t>BusWhere, LLC</t>
  </si>
  <si>
    <t>Education Logistics</t>
  </si>
  <si>
    <t>E&amp;M Rigging Inc.</t>
  </si>
  <si>
    <t>95 Percent Group, Inc.</t>
  </si>
  <si>
    <t>Catapult Learning West, LLC</t>
  </si>
  <si>
    <t xml:space="preserve">Corwin A SAGE Company </t>
  </si>
  <si>
    <t>E-Therapy Intermediate Inc.</t>
  </si>
  <si>
    <t xml:space="preserve">key2ed </t>
  </si>
  <si>
    <t>Marzano Resources</t>
  </si>
  <si>
    <t>McREL Institute at ESC Region 13</t>
  </si>
  <si>
    <t>No Teacher Left Behind PD</t>
  </si>
  <si>
    <t>Peak Fleet</t>
  </si>
  <si>
    <t>The Segal Company (Midwest), Inc. dba Segal Employee</t>
  </si>
  <si>
    <t>Benefits Broker/Consultant Services</t>
  </si>
  <si>
    <t>Basic IDIQ, Inc.</t>
  </si>
  <si>
    <t>CORE Construction Services of Texas, Inc.</t>
  </si>
  <si>
    <t>Waltz Construction, LLC</t>
  </si>
  <si>
    <t>Brady Industries LLC, a BradyPLUS company</t>
  </si>
  <si>
    <t>Hillyard, Inc.</t>
  </si>
  <si>
    <t>IQ Total Source, LLC</t>
  </si>
  <si>
    <t>Waxies Enterprises, LLC, a BradyPLUS Company</t>
  </si>
  <si>
    <t>Medefy Health, Inc.</t>
  </si>
  <si>
    <t>NGSB, LLC</t>
  </si>
  <si>
    <t>EdBlox Inc. dba Elevate K12</t>
  </si>
  <si>
    <t xml:space="preserve">StudentNest, Inc. </t>
  </si>
  <si>
    <t>Arcadis US, Inc.</t>
  </si>
  <si>
    <t>Project Management &amp; Related Services</t>
  </si>
  <si>
    <t>Chermack Consulting Group, LLC</t>
  </si>
  <si>
    <t>Estimating Plus, LLC</t>
  </si>
  <si>
    <t>Facility Management Group, LLC</t>
  </si>
  <si>
    <t>Kitchell/CEM, Inc.</t>
  </si>
  <si>
    <t>NAVIGATE Building Solutions, LLC</t>
  </si>
  <si>
    <t>SitelogIQ, Inc.</t>
  </si>
  <si>
    <t>Houghton Horns, LLC</t>
  </si>
  <si>
    <t>Linton Milano Music, LLC</t>
  </si>
  <si>
    <t>Milano Music Center</t>
  </si>
  <si>
    <t>ODP Business Solutions, LLC</t>
  </si>
  <si>
    <t>Bosch Building Technologies LLC (fka Climatec LLC)</t>
  </si>
  <si>
    <t xml:space="preserve">Honeywell, Inc. </t>
  </si>
  <si>
    <t>AGN Glass, LLC dba Auto Glass Now (Driven Brands Holdings, Inc.)</t>
  </si>
  <si>
    <t>Duncor, LLC dba Summit West Signs</t>
  </si>
  <si>
    <t>Turf, Tracks, Courts and Other Surfaces</t>
  </si>
  <si>
    <t>KYA Services, LLC</t>
  </si>
  <si>
    <t>Alarm Electronics &amp; Communications (AEC)</t>
  </si>
  <si>
    <t>Amer-X Security, Inc.</t>
  </si>
  <si>
    <t>Applied Business Communications of Arizona, LLC</t>
  </si>
  <si>
    <t>Arizona Communication Experts</t>
  </si>
  <si>
    <t>CBG Midwest LLC dba Lanmor Services</t>
  </si>
  <si>
    <t>34ED LLC dba CENTEGIX</t>
  </si>
  <si>
    <t>ConvergeOne, Inc.</t>
  </si>
  <si>
    <t>DH Pace Company</t>
  </si>
  <si>
    <t>Pavion</t>
  </si>
  <si>
    <t>Fire Protection Service Corp dba Next Protection</t>
  </si>
  <si>
    <t>Fire Security Electronics &amp; Communications</t>
  </si>
  <si>
    <t>Intelligrated Communications Inc.</t>
  </si>
  <si>
    <t>Ivelah, LLC</t>
  </si>
  <si>
    <t>Wilson Electric Services Corp. dba NETSIAN Technologies Group</t>
  </si>
  <si>
    <t>Oculens, LLC</t>
  </si>
  <si>
    <t>Bosch Building Technologies LLC (fka Paladin)</t>
  </si>
  <si>
    <t>Raptor Technologies, LLC</t>
  </si>
  <si>
    <t>Safer School Solutions</t>
  </si>
  <si>
    <t>SafeVisitor Solutions</t>
  </si>
  <si>
    <t>Advanced Network Management, Inc. dba ANM, Inc.</t>
  </si>
  <si>
    <t>CounterTrade Products</t>
  </si>
  <si>
    <t>Global Market Innovators, Inc.</t>
  </si>
  <si>
    <t>PC Solutions &amp;  Integration, Inc.</t>
  </si>
  <si>
    <t>Smith Bagley</t>
  </si>
  <si>
    <t>Vector Resources</t>
  </si>
  <si>
    <t>ABM Education Services</t>
  </si>
  <si>
    <t>US Metro Group, Inc.</t>
  </si>
  <si>
    <t xml:space="preserve">AtomAI Solutions Inc. </t>
  </si>
  <si>
    <t>Data Transfer Solutions</t>
  </si>
  <si>
    <t>Total Resource Management,</t>
  </si>
  <si>
    <t>Anese &amp; Associates, LLC</t>
  </si>
  <si>
    <t>The Hanover Research Council, LLC</t>
  </si>
  <si>
    <t xml:space="preserve">Public Health Management Corporation </t>
  </si>
  <si>
    <t>Sikich, LLC</t>
  </si>
  <si>
    <t>The Ferguson Group, LLC (TFG)</t>
  </si>
  <si>
    <t xml:space="preserve">Witt O Brien s, LLC </t>
  </si>
  <si>
    <t>Elevate USA Inc. dba Government Leadership Solutions</t>
  </si>
  <si>
    <t>Elevating Leadership, LLC</t>
  </si>
  <si>
    <t>Lance Strategies</t>
  </si>
  <si>
    <t>Lead Strong, Inc.</t>
  </si>
  <si>
    <t>MSM Global Consulting, LLC</t>
  </si>
  <si>
    <t>Nabors Coaching Group, LLC</t>
  </si>
  <si>
    <t>Qualia, Inc.</t>
  </si>
  <si>
    <t>Tiffany Ignites, LLC dba The Wheelhouse Impact</t>
  </si>
  <si>
    <t>ErgoFlex Systems dba Xybix Systems, Inc.</t>
  </si>
  <si>
    <t>Dispatch Furniture for 911 Operation Centers</t>
  </si>
  <si>
    <t>Evans Consoles, Inc.</t>
  </si>
  <si>
    <t>Winsted Company, LLC</t>
  </si>
  <si>
    <t>Fruth Group, Inc.</t>
  </si>
  <si>
    <t>Netizen Corporation</t>
  </si>
  <si>
    <t>RSI Systems, Inc.</t>
  </si>
  <si>
    <t>25th Hour Communications, Inc.</t>
  </si>
  <si>
    <t>Strategic Enrollment, Recruitment, and Marketing Consulting Services</t>
  </si>
  <si>
    <t>Carter Development Group</t>
  </si>
  <si>
    <t>Ceso Communications, LLC</t>
  </si>
  <si>
    <t>Huron Consulting Services, LLC</t>
  </si>
  <si>
    <t>Mixo Ads, Inc.</t>
  </si>
  <si>
    <t>Pat Davis Design Group, Inc.</t>
  </si>
  <si>
    <t>VisionPoint Marketing, LLC</t>
  </si>
  <si>
    <t>Infinity Communications and Compliance, Inc.</t>
  </si>
  <si>
    <t>E-Rating Consulting Services</t>
  </si>
  <si>
    <t>Sigma Technology Fund, LLC dba Kellogg &amp; Sovereign Consulting</t>
  </si>
  <si>
    <t>VST Services, LP</t>
  </si>
  <si>
    <t>Centimark Corporation</t>
  </si>
  <si>
    <t>Weatherproofing Technologies, Inc.</t>
  </si>
  <si>
    <t>Brady Industries, LLC dba BradyPLUS and its Affiliates</t>
  </si>
  <si>
    <t>Compacting and Non-Compacting Trash and Recycling Receptacles</t>
  </si>
  <si>
    <t>Canaan, Inc.</t>
  </si>
  <si>
    <t>Forms and Surfaces, Inc.</t>
  </si>
  <si>
    <t>The Prestwick Group, Inc.</t>
  </si>
  <si>
    <t>Bang Realty, Inc.</t>
  </si>
  <si>
    <t>Real Estate Consulting and Brokerage Services</t>
  </si>
  <si>
    <t>Land Advisors Organization</t>
  </si>
  <si>
    <t>Browns Partsmaster</t>
  </si>
  <si>
    <t>HVAC and Plumbing Parts and Equipment</t>
  </si>
  <si>
    <t>Harold Beck &amp; Sons</t>
  </si>
  <si>
    <t>Fire Systems and Backflow Prevention Products and Services</t>
  </si>
  <si>
    <t>Control Systems Inc.</t>
  </si>
  <si>
    <t>Greenway Global Corp</t>
  </si>
  <si>
    <t>Procurement Card Expense Monitoring and Compliance Review Services</t>
  </si>
  <si>
    <t>Premier Group Services</t>
  </si>
  <si>
    <t>ThirdLine, Inc.</t>
  </si>
  <si>
    <t>Overhead Doors, Warehouse &amp; Loading Dock Equipment and Services</t>
  </si>
  <si>
    <t>MacroAir Technologies Inc</t>
  </si>
  <si>
    <t>Titan Overhead Doors LLC</t>
  </si>
  <si>
    <t>Public Sector Advisory and Consulting Services</t>
  </si>
  <si>
    <t>Avix Accounting</t>
  </si>
  <si>
    <t>BDM Squared LLC</t>
  </si>
  <si>
    <t>Berry, Dunn, McNeil and Parker LLC</t>
  </si>
  <si>
    <t>Business &amp; Financial Management Solutions LLC</t>
  </si>
  <si>
    <t>Gauge Precision Consulting</t>
  </si>
  <si>
    <t>Golden Key Group</t>
  </si>
  <si>
    <t>Learners Edge LLC dba K-12 Coalition</t>
  </si>
  <si>
    <t>Minty Educational Services</t>
  </si>
  <si>
    <t>Pacific Research and Evaluation LLC</t>
  </si>
  <si>
    <t>Public Knowledge</t>
  </si>
  <si>
    <t>Roads Consulting Group LLC</t>
  </si>
  <si>
    <t>Simplar Sourcing Solutions LLC</t>
  </si>
  <si>
    <t>The Professional Group Public Consulting Inc.</t>
  </si>
  <si>
    <t>The Research Associates</t>
  </si>
  <si>
    <t>TRUE Professionals</t>
  </si>
  <si>
    <t>Weaver and Tidwell LLP</t>
  </si>
  <si>
    <t>Active Internet Technologies dba Finalsite</t>
  </si>
  <si>
    <t>Dais Inc. dba Regroup</t>
  </si>
  <si>
    <t>PowerSchool Group</t>
  </si>
  <si>
    <t>Acro Service Corp.</t>
  </si>
  <si>
    <t>Staffing and Workforce Solutions</t>
  </si>
  <si>
    <t>Advance Talent Solutions Inc. dba ATS+Partners</t>
  </si>
  <si>
    <t>DatamanUSA LLC</t>
  </si>
  <si>
    <t>DevCare Solutions Ltd</t>
  </si>
  <si>
    <t>Educational Services LLC (ESI)</t>
  </si>
  <si>
    <t>ESS South Central</t>
  </si>
  <si>
    <t>GenSigma LLC</t>
  </si>
  <si>
    <t>GlobalEd Solutions LLC</t>
  </si>
  <si>
    <t>International Alliance Group</t>
  </si>
  <si>
    <t>ND Global Consulting Services Inc</t>
  </si>
  <si>
    <t>Techgene Solutions LLC</t>
  </si>
  <si>
    <t>TechLink Systems Inc</t>
  </si>
  <si>
    <t>Tryfacta Inc</t>
  </si>
  <si>
    <t>vTech Solution Inc</t>
  </si>
  <si>
    <t>22-02PV-02</t>
  </si>
  <si>
    <t>22-11PV-05</t>
  </si>
  <si>
    <t>23-16PV-15</t>
  </si>
  <si>
    <t>24-12P-03</t>
  </si>
  <si>
    <t>24-12P-05</t>
  </si>
  <si>
    <t>25-01PV-04</t>
  </si>
  <si>
    <t>25-07P-02</t>
  </si>
  <si>
    <t>25-07P-03</t>
  </si>
  <si>
    <t>25-07P-05</t>
  </si>
  <si>
    <t>25-07P-08</t>
  </si>
  <si>
    <t>25-07P-14</t>
  </si>
  <si>
    <t>25-07P-16</t>
  </si>
  <si>
    <t>25-07P-17</t>
  </si>
  <si>
    <t>25-07P-18</t>
  </si>
  <si>
    <t>25-07P-21</t>
  </si>
  <si>
    <t>26-01T-01</t>
  </si>
  <si>
    <t>26-01T-02</t>
  </si>
  <si>
    <t>26-01T-03</t>
  </si>
  <si>
    <t>26-02PV-01</t>
  </si>
  <si>
    <t>26-02PV-02</t>
  </si>
  <si>
    <t>26-02PV-03</t>
  </si>
  <si>
    <t>26-02PV-04</t>
  </si>
  <si>
    <t>26-02PV-05</t>
  </si>
  <si>
    <t>26-02PV-06</t>
  </si>
  <si>
    <t>26-02PV-07</t>
  </si>
  <si>
    <t>26-02PV-08</t>
  </si>
  <si>
    <t>26-02PV-09</t>
  </si>
  <si>
    <t>26-02PV-10</t>
  </si>
  <si>
    <t>26-03DV-01</t>
  </si>
  <si>
    <t>26-03DV-02</t>
  </si>
  <si>
    <t>26-03DV-03</t>
  </si>
  <si>
    <t>26-03DV-04</t>
  </si>
  <si>
    <t>26-03DV-06</t>
  </si>
  <si>
    <t>26-03DV-07</t>
  </si>
  <si>
    <t>26-03DV-08</t>
  </si>
  <si>
    <t>26-03DV-09</t>
  </si>
  <si>
    <t>26-03DV-10</t>
  </si>
  <si>
    <t>26-04DP-01</t>
  </si>
  <si>
    <t>26-04DP-02</t>
  </si>
  <si>
    <t>26-04DP-03</t>
  </si>
  <si>
    <t>26-05P-01</t>
  </si>
  <si>
    <t>26-05P-04</t>
  </si>
  <si>
    <t>26-06T-01</t>
  </si>
  <si>
    <t>26-06T-02</t>
  </si>
  <si>
    <t>26-06T-03</t>
  </si>
  <si>
    <t>26-06T-05</t>
  </si>
  <si>
    <t>26-07C-01</t>
  </si>
  <si>
    <t>26-07C-02</t>
  </si>
  <si>
    <t>26-08T-01</t>
  </si>
  <si>
    <t>26-08T-02</t>
  </si>
  <si>
    <t>26-08T-03</t>
  </si>
  <si>
    <t>26-08T-04</t>
  </si>
  <si>
    <t>26-09P-02</t>
  </si>
  <si>
    <t>26-09P-03</t>
  </si>
  <si>
    <t>26-09P-04</t>
  </si>
  <si>
    <t>26-09P-05</t>
  </si>
  <si>
    <t>26-09P-07</t>
  </si>
  <si>
    <t>26-09P-09</t>
  </si>
  <si>
    <t>26-09P-11</t>
  </si>
  <si>
    <t>26-10T-01</t>
  </si>
  <si>
    <t>26-10T-02</t>
  </si>
  <si>
    <t>26-10T-03</t>
  </si>
  <si>
    <t>26-10T-04</t>
  </si>
  <si>
    <t>26-11C-01</t>
  </si>
  <si>
    <t>26-11C-03</t>
  </si>
  <si>
    <t>26-11C-04</t>
  </si>
  <si>
    <t>27-01P-01</t>
  </si>
  <si>
    <t>27-01P-02</t>
  </si>
  <si>
    <t>27-01P-03</t>
  </si>
  <si>
    <t>27-01P-04</t>
  </si>
  <si>
    <t>27-01P-05</t>
  </si>
  <si>
    <t>27-01P-06</t>
  </si>
  <si>
    <t>27-01P-07</t>
  </si>
  <si>
    <t>27-01P-08</t>
  </si>
  <si>
    <t>27-01P-09</t>
  </si>
  <si>
    <t>27-01P-10</t>
  </si>
  <si>
    <t>27-01P-11</t>
  </si>
  <si>
    <t>27-01P-12</t>
  </si>
  <si>
    <t>27-01P-13</t>
  </si>
  <si>
    <t>27-01P-14</t>
  </si>
  <si>
    <t>27-01P-15</t>
  </si>
  <si>
    <t>27-01P-16</t>
  </si>
  <si>
    <t>27-01P-17</t>
  </si>
  <si>
    <t>27-01P-18</t>
  </si>
  <si>
    <t>27-01P-19</t>
  </si>
  <si>
    <t>27-01P-20</t>
  </si>
  <si>
    <t>27-01P-21</t>
  </si>
  <si>
    <t>27-01P-22</t>
  </si>
  <si>
    <t>27-01P-23</t>
  </si>
  <si>
    <t>27-02PV-01</t>
  </si>
  <si>
    <t>27-02PV-02</t>
  </si>
  <si>
    <t>27-02PV-03</t>
  </si>
  <si>
    <t>27-02PV-04</t>
  </si>
  <si>
    <t>27-03P-01</t>
  </si>
  <si>
    <t>27-03P-02</t>
  </si>
  <si>
    <t>27-03P-03</t>
  </si>
  <si>
    <t>27-03P-04</t>
  </si>
  <si>
    <t>27-03P-05</t>
  </si>
  <si>
    <t>27-03P-06</t>
  </si>
  <si>
    <t>27-03P-07</t>
  </si>
  <si>
    <t>27-03P-08</t>
  </si>
  <si>
    <t>27-03P-09</t>
  </si>
  <si>
    <t>27-03P-10</t>
  </si>
  <si>
    <t>27-03P-11</t>
  </si>
  <si>
    <t>27-03P-12</t>
  </si>
  <si>
    <t>27-03P-13</t>
  </si>
  <si>
    <t>27-03P-14</t>
  </si>
  <si>
    <t>27-03P-16</t>
  </si>
  <si>
    <t>27-03P-17</t>
  </si>
  <si>
    <t>27-03P-18</t>
  </si>
  <si>
    <t>27-03P-19</t>
  </si>
  <si>
    <t>12/08/2026</t>
  </si>
  <si>
    <t>03/08/2027</t>
  </si>
  <si>
    <t>04/11/2027</t>
  </si>
  <si>
    <t>05/18/2027</t>
  </si>
  <si>
    <t>06/20/2027</t>
  </si>
  <si>
    <t>06/28/2027</t>
  </si>
  <si>
    <t>08/15/2027</t>
  </si>
  <si>
    <t>07/01/2027</t>
  </si>
  <si>
    <t>09/05/2027</t>
  </si>
  <si>
    <t>11/16/2027</t>
  </si>
  <si>
    <t>12/06/2027</t>
  </si>
  <si>
    <t>01/07/2028</t>
  </si>
  <si>
    <t>11/29/2027</t>
  </si>
  <si>
    <t>02/08/2028</t>
  </si>
  <si>
    <t>12/01/2027</t>
  </si>
  <si>
    <t>03/12/2028</t>
  </si>
  <si>
    <t>03/20/2028</t>
  </si>
  <si>
    <t>05/17/2028</t>
  </si>
  <si>
    <t>03/19/2029</t>
  </si>
  <si>
    <t>10/05/2028</t>
  </si>
  <si>
    <t>11/02/2028</t>
  </si>
  <si>
    <t>12/04/2028</t>
  </si>
  <si>
    <t>12/17/2028</t>
  </si>
  <si>
    <t>11/05/2028</t>
  </si>
  <si>
    <t>04/16/2029</t>
  </si>
  <si>
    <t>05/08/2029</t>
  </si>
  <si>
    <t>04/10/2029</t>
  </si>
  <si>
    <t>06/04/2029</t>
  </si>
  <si>
    <t>05/14/2029</t>
  </si>
  <si>
    <t>07/01/2029</t>
  </si>
  <si>
    <t>10/15/2029</t>
  </si>
  <si>
    <t>10/12/2029</t>
  </si>
  <si>
    <t>01/19/2030</t>
  </si>
  <si>
    <t>11/25/2029</t>
  </si>
  <si>
    <t>02/06/2030</t>
  </si>
  <si>
    <t>06/01/2030</t>
  </si>
  <si>
    <t>05/12/2030</t>
  </si>
  <si>
    <t>05/15/2030</t>
  </si>
  <si>
    <t>06/24/2030</t>
  </si>
  <si>
    <t>06/05/2030</t>
  </si>
  <si>
    <t>12/11/2030</t>
  </si>
  <si>
    <t>12/19/2030</t>
  </si>
  <si>
    <t>01/27/2031</t>
  </si>
  <si>
    <t>12/15/2030</t>
  </si>
  <si>
    <t>03/04/2031</t>
  </si>
  <si>
    <t>01/22/2031</t>
  </si>
  <si>
    <t>03/25/2031</t>
  </si>
  <si>
    <t>06/26/2031</t>
  </si>
  <si>
    <t>06/01/2031</t>
  </si>
  <si>
    <t>04/17/2031</t>
  </si>
  <si>
    <t>05/06/2031</t>
  </si>
  <si>
    <t>07/01/2031</t>
  </si>
  <si>
    <t>Prentke Romich Company dba PRC-Saltillo</t>
  </si>
  <si>
    <t>The Caprock Group dba Texas Wilson</t>
  </si>
  <si>
    <t>Wilson Language Training Coporation</t>
  </si>
  <si>
    <t>2013 COOP</t>
  </si>
  <si>
    <t>AERO Specialties</t>
  </si>
  <si>
    <t>Aircraft ground support equipment</t>
  </si>
  <si>
    <t>AEV - REV Group</t>
  </si>
  <si>
    <t>Air Purifiers</t>
  </si>
  <si>
    <t>Exhaust removal</t>
  </si>
  <si>
    <t>Alamo Group Municipal Mowing Solutions LLC | Alamo Industrial</t>
  </si>
  <si>
    <t>Alamo Group Municipal Mowing Solutions LLC | Mantis</t>
  </si>
  <si>
    <t>Alamo Group Municipal Mowing Solutions LLC | Terrain King</t>
  </si>
  <si>
    <t>Alamo Group Municipal Mowing Solutions LLC | Tiger</t>
  </si>
  <si>
    <t>American Cargo Group Trailers, LLC</t>
  </si>
  <si>
    <t>Skatepark, pump track, bike park, and all-wheel park design and build</t>
  </si>
  <si>
    <t>Anderson UnderBridge</t>
  </si>
  <si>
    <t>Underbridge access equipment for purchase or rent</t>
  </si>
  <si>
    <t>Aquafinity: CES, KSI</t>
  </si>
  <si>
    <t>Arrive</t>
  </si>
  <si>
    <t>Transit fare collection systems</t>
  </si>
  <si>
    <t>Roadway and Public Safety Signage</t>
  </si>
  <si>
    <t>Paving equipment</t>
  </si>
  <si>
    <t>Buyers Products</t>
  </si>
  <si>
    <t>Chef's Depot dba Culinary Depot</t>
  </si>
  <si>
    <t>Commercial kitchen equipment and smallwares</t>
  </si>
  <si>
    <t>Healthcare and lab equipment sales, installation, and biomed/repairs</t>
  </si>
  <si>
    <t>Foodservice equipment, supplies, and projects</t>
  </si>
  <si>
    <t>CUES</t>
  </si>
  <si>
    <t>Sewer inspection/Pipeline video and maintenance equipment</t>
  </si>
  <si>
    <t>Custom Truck One Source</t>
  </si>
  <si>
    <t>Specialty equipment upfitter</t>
  </si>
  <si>
    <t>Vehicle leasing and fleet management</t>
  </si>
  <si>
    <t>Designa Access Corporation</t>
  </si>
  <si>
    <t>Automated parking management systems</t>
  </si>
  <si>
    <t>Doering Fleet Management</t>
  </si>
  <si>
    <t>Fleet leasing, financing, and management</t>
  </si>
  <si>
    <t>Asphalt and soil rollers, pavers, and compact equipment</t>
  </si>
  <si>
    <t>Integrated public safety software solutions</t>
  </si>
  <si>
    <t>Aerial work platforms, digger derricks and BoomTruck cranes</t>
  </si>
  <si>
    <t>ESO Solutions</t>
  </si>
  <si>
    <t>Software and data solutions for emergency response</t>
  </si>
  <si>
    <t>Everest - Alamo Snow Group</t>
  </si>
  <si>
    <t>Fireblast Global</t>
  </si>
  <si>
    <t>Live fire training equipment</t>
  </si>
  <si>
    <t>Airport GSE and Fleet Solutions</t>
  </si>
  <si>
    <t>Garsite Progress</t>
  </si>
  <si>
    <t>Refueling, ground service, vacuum, and on-the-road equipment</t>
  </si>
  <si>
    <t>Gator Chef</t>
  </si>
  <si>
    <t>Foodservice equipment, supplies, and installation</t>
  </si>
  <si>
    <t>Global Ground Support</t>
  </si>
  <si>
    <t>Airport ground support equipment</t>
  </si>
  <si>
    <t>Gradall-Vacall Industries</t>
  </si>
  <si>
    <t>Sewer vac</t>
  </si>
  <si>
    <t>Employee Wellness Engagement Programs</t>
  </si>
  <si>
    <t>Multi-purpose snow and ice control equipment</t>
  </si>
  <si>
    <t>Henke - Alamo Snow Group</t>
  </si>
  <si>
    <t>Turnkey fleet electrification - vehicles, chargers, related services</t>
  </si>
  <si>
    <t>Hi-Vac Corporation</t>
  </si>
  <si>
    <t>Sewer cleaners, hydro excavators, and code transport</t>
  </si>
  <si>
    <t>Hog Technologies - Federal Signal</t>
  </si>
  <si>
    <t>HonkMobile USA</t>
  </si>
  <si>
    <t>Full service digital parking platform provider</t>
  </si>
  <si>
    <t>Horton - REV Group</t>
  </si>
  <si>
    <t>HRflip LLC</t>
  </si>
  <si>
    <t>HR communications platform and services</t>
  </si>
  <si>
    <t>Jawnt, Inc.</t>
  </si>
  <si>
    <t>Commuter benefits and mobility payments</t>
  </si>
  <si>
    <t>Jobbers Equipment Warehouse</t>
  </si>
  <si>
    <t>Vehicle exhaust removal and filtering systems</t>
  </si>
  <si>
    <t>KFT Fire Trainer, LLC</t>
  </si>
  <si>
    <t>Design, manufacture, install, and maintain fire training systems</t>
  </si>
  <si>
    <t>Facility Wayfinding, Queuing and Signage Systems</t>
  </si>
  <si>
    <t>Leader - REV Group</t>
  </si>
  <si>
    <t>Policy, training, reporting, and wellness solutions</t>
  </si>
  <si>
    <t>MagneGrip</t>
  </si>
  <si>
    <t>Mark Rite Lines - Federal Signal</t>
  </si>
  <si>
    <t>Masabi</t>
  </si>
  <si>
    <t>Transit fare payment systems</t>
  </si>
  <si>
    <t>Matawan Mobility (Ubitransport Inc)</t>
  </si>
  <si>
    <t>Transit fare collection system</t>
  </si>
  <si>
    <t>M-B Companies - Aebi Schmidt North America</t>
  </si>
  <si>
    <t>Medical-Surgical Supplies and Equipment</t>
  </si>
  <si>
    <t>Airside ground equipment</t>
  </si>
  <si>
    <t>MowerMax</t>
  </si>
  <si>
    <t>SCBA, respiratory, and air quality</t>
  </si>
  <si>
    <t>National Safety Council</t>
  </si>
  <si>
    <t>Public safety training</t>
  </si>
  <si>
    <t>North River Boats</t>
  </si>
  <si>
    <t>Welded aluminum work boat solutions from 20' to 60' in Length</t>
  </si>
  <si>
    <t>Orbus</t>
  </si>
  <si>
    <t>Visual communication and signage solutions</t>
  </si>
  <si>
    <t>Oshkosh Aero Tech</t>
  </si>
  <si>
    <t>Airport ground support equipment solutions</t>
  </si>
  <si>
    <t>Pace Solutions</t>
  </si>
  <si>
    <t>Petersen Industries, LLC</t>
  </si>
  <si>
    <t>Plymovent Corporation</t>
  </si>
  <si>
    <t>Source capture vehicle exhaust extraction</t>
  </si>
  <si>
    <t>Integrated Behavioral Health Solutions</t>
  </si>
  <si>
    <t>Procurement services</t>
  </si>
  <si>
    <t>RedZone Robotics</t>
  </si>
  <si>
    <t>Multi-sensor pipeline inspection</t>
  </si>
  <si>
    <t>Road Rescue - REV Group</t>
  </si>
  <si>
    <t>Roam Auto Sales &amp; Leasing</t>
  </si>
  <si>
    <t>Fleet leasing and vehicle management</t>
  </si>
  <si>
    <t>RPM Tech - Alamo Snow Group</t>
  </si>
  <si>
    <t>Sakai America, Inc.</t>
  </si>
  <si>
    <t>Asphalt and Soil Compaction Equipment</t>
  </si>
  <si>
    <t>First Aid, medical supplies, and equipment</t>
  </si>
  <si>
    <t>Sewer cleaning and vacuum excavation equipment</t>
  </si>
  <si>
    <t>Sister Bay</t>
  </si>
  <si>
    <t>Sustainable furnishings and amenities</t>
  </si>
  <si>
    <t>Skeeter Emergency Vehicles</t>
  </si>
  <si>
    <t>Wildland and specialty fire apparatus</t>
  </si>
  <si>
    <t>Stellar Industries</t>
  </si>
  <si>
    <t>Work trucks, trailers, and accessories</t>
  </si>
  <si>
    <t>Public safety, fire, EMS, tactical equipment, and training</t>
  </si>
  <si>
    <t>Sweeping Corporation of America</t>
  </si>
  <si>
    <t>Street sweeping, sewer jetting, and hydro-excavation</t>
  </si>
  <si>
    <t>Tenco - Alamo Snow Group</t>
  </si>
  <si>
    <t>Terex/CBI</t>
  </si>
  <si>
    <t>Terex/Ecotec</t>
  </si>
  <si>
    <t>Textron Ground Support Equipment</t>
  </si>
  <si>
    <t>The Sourcing Group</t>
  </si>
  <si>
    <t>Traffic, facility, and custom signs</t>
  </si>
  <si>
    <t>Thompson Pump &amp; Manufacturing Company Inc.</t>
  </si>
  <si>
    <t>Portable and stationary pumping systems</t>
  </si>
  <si>
    <t>Trackless Vehicles - Federal Signal</t>
  </si>
  <si>
    <t>Transit Technologies, LLC</t>
  </si>
  <si>
    <t>Transit operating software suite</t>
  </si>
  <si>
    <t>Foodservice equipment and supplies</t>
  </si>
  <si>
    <t>Water compliance, asset management, digital solutions, and consulting</t>
  </si>
  <si>
    <t>Usio, Inc.</t>
  </si>
  <si>
    <t>Prepaid transit debit cards</t>
  </si>
  <si>
    <t>Sewer cleaning, hydro excavation, and industrial vacuum equipment</t>
  </si>
  <si>
    <t>Aerial lift trucks and equipment</t>
  </si>
  <si>
    <t>Boats and Watercraft Solutions with Related Equipment and Services</t>
  </si>
  <si>
    <t>Virnig Manufacturing</t>
  </si>
  <si>
    <t>Snow and ice management attachments</t>
  </si>
  <si>
    <t>Wausau - Alamo Snow Group</t>
  </si>
  <si>
    <t>Wheeled Coach - REV Group</t>
  </si>
  <si>
    <t>Winter Equipment</t>
  </si>
  <si>
    <t>Snowplow and grader wear parts and accessories</t>
  </si>
  <si>
    <t>012026-AERO</t>
  </si>
  <si>
    <t>120925-AIRP</t>
  </si>
  <si>
    <t>091125-ALT</t>
  </si>
  <si>
    <t>091125-ANU</t>
  </si>
  <si>
    <t>010726-FLOW</t>
  </si>
  <si>
    <t>033126-AEB</t>
  </si>
  <si>
    <t>022626-ATE</t>
  </si>
  <si>
    <t>122325-ATST</t>
  </si>
  <si>
    <t>022626-BAI</t>
  </si>
  <si>
    <t>033126-BNL</t>
  </si>
  <si>
    <t>033126-BPC</t>
  </si>
  <si>
    <t>022626-CAT</t>
  </si>
  <si>
    <t>040726-CULD</t>
  </si>
  <si>
    <t>051926-CSS</t>
  </si>
  <si>
    <t>040726-COK</t>
  </si>
  <si>
    <t>080525-CUE</t>
  </si>
  <si>
    <t>091125-CUK</t>
  </si>
  <si>
    <t>112025-CVL</t>
  </si>
  <si>
    <t>042126-DESI</t>
  </si>
  <si>
    <t>091125-CMW</t>
  </si>
  <si>
    <t>112025-DOE</t>
  </si>
  <si>
    <t>022626-DYN</t>
  </si>
  <si>
    <t>091125-EEC</t>
  </si>
  <si>
    <t>112025-EFM</t>
  </si>
  <si>
    <t>030425-ESO</t>
  </si>
  <si>
    <t>033126-AGI-1</t>
  </si>
  <si>
    <t>033126-FAM</t>
  </si>
  <si>
    <t>102325-FRB</t>
  </si>
  <si>
    <t>033126-DDY-1</t>
  </si>
  <si>
    <t>042126-FLASH</t>
  </si>
  <si>
    <t>012026-FTB</t>
  </si>
  <si>
    <t>021726-GPV</t>
  </si>
  <si>
    <t>012026-GSTE</t>
  </si>
  <si>
    <t>040726-GATR</t>
  </si>
  <si>
    <t>012026-GLBS</t>
  </si>
  <si>
    <t>021726-GRD</t>
  </si>
  <si>
    <t>040226-HSS</t>
  </si>
  <si>
    <t>033126-HPI</t>
  </si>
  <si>
    <t>033126-AGI-2</t>
  </si>
  <si>
    <t>021726-HVC</t>
  </si>
  <si>
    <t>021726-HLD</t>
  </si>
  <si>
    <t>042126-HONK</t>
  </si>
  <si>
    <t>040226-HRF</t>
  </si>
  <si>
    <t>033126-JAL</t>
  </si>
  <si>
    <t>010726-JAWN</t>
  </si>
  <si>
    <t>120925-JOBB</t>
  </si>
  <si>
    <t>102325-KFT</t>
  </si>
  <si>
    <t>022626-VTL</t>
  </si>
  <si>
    <t>102325-LXP</t>
  </si>
  <si>
    <t>120925-ROSS</t>
  </si>
  <si>
    <t>010726-MASI</t>
  </si>
  <si>
    <t>010726-MATA</t>
  </si>
  <si>
    <t>033126-AEB-5</t>
  </si>
  <si>
    <t>033126-AEB-3</t>
  </si>
  <si>
    <t>033126-AEB-1</t>
  </si>
  <si>
    <t>012026-MTR</t>
  </si>
  <si>
    <t>102325-NSL</t>
  </si>
  <si>
    <t>092525-NRB</t>
  </si>
  <si>
    <t>122325-ORBUS</t>
  </si>
  <si>
    <t>012026-OSAT</t>
  </si>
  <si>
    <t>091724-PACE</t>
  </si>
  <si>
    <t>120925-PLMT</t>
  </si>
  <si>
    <t>010626-PCG</t>
  </si>
  <si>
    <t>080525-RAU</t>
  </si>
  <si>
    <t>111125-REDZ</t>
  </si>
  <si>
    <t>021726-RGO</t>
  </si>
  <si>
    <t>112025-ROA</t>
  </si>
  <si>
    <t>033126-AGI-3</t>
  </si>
  <si>
    <t>022626-SAK</t>
  </si>
  <si>
    <t>021726-SCA</t>
  </si>
  <si>
    <t>101625-PSW-1</t>
  </si>
  <si>
    <t>082025-SKE</t>
  </si>
  <si>
    <t>033126-DDY-3</t>
  </si>
  <si>
    <t>040726-STF</t>
  </si>
  <si>
    <t>091125-EEC-1</t>
  </si>
  <si>
    <t>111125-SWEP</t>
  </si>
  <si>
    <t>033126-AEB-4</t>
  </si>
  <si>
    <t>042126-TSI</t>
  </si>
  <si>
    <t>033126-AGI-5</t>
  </si>
  <si>
    <t>030923-TER-5</t>
  </si>
  <si>
    <t>012026-TXTN</t>
  </si>
  <si>
    <t>122325-SOUG</t>
  </si>
  <si>
    <t>021726-TPM</t>
  </si>
  <si>
    <t>033126-AEB-2</t>
  </si>
  <si>
    <t>010726-FAST</t>
  </si>
  <si>
    <t>040726-SES</t>
  </si>
  <si>
    <t>010726-USIO</t>
  </si>
  <si>
    <t>021726-VAC</t>
  </si>
  <si>
    <t>091125-VRM</t>
  </si>
  <si>
    <t>091125-TIM</t>
  </si>
  <si>
    <t>092525-VKN</t>
  </si>
  <si>
    <t>033126-VCM</t>
  </si>
  <si>
    <t>033126-VNG</t>
  </si>
  <si>
    <t>033126-AGI-4</t>
  </si>
  <si>
    <t>022626-WLR</t>
  </si>
  <si>
    <t>033126-DDY-2</t>
  </si>
  <si>
    <t>033126-WEC</t>
  </si>
  <si>
    <t>022626-WAI</t>
  </si>
  <si>
    <t>Frontera Radiators &amp; Parts Inc.</t>
  </si>
  <si>
    <t>Southwest Bus Sales</t>
  </si>
  <si>
    <t>Thomas Bus Texas (Thomas Bus Gulf Coast GP, Inc.; Thomas Bus Gulf Coast)</t>
  </si>
  <si>
    <t>Abstinence &amp; Marriage Education Resources, Inc</t>
  </si>
  <si>
    <t>Answer Blocks</t>
  </si>
  <si>
    <t>Attuned Education Partners</t>
  </si>
  <si>
    <t>Avatar Management Services, Inc.</t>
  </si>
  <si>
    <t>Career Compliance Communications (Career Compliance Solutions)</t>
  </si>
  <si>
    <t>CareerCraft, LLC</t>
  </si>
  <si>
    <t>Centreity (Bon-Hot, Inc.)</t>
  </si>
  <si>
    <t>Community Training and Assistance Center</t>
  </si>
  <si>
    <t>Constructed Learning, LLC</t>
  </si>
  <si>
    <t>Creative Coaching Consultants LLC</t>
  </si>
  <si>
    <t>Edupolaris (EduPolaris AI Corporation)</t>
  </si>
  <si>
    <t>Empowering Hands, LLC</t>
  </si>
  <si>
    <t>Everyday Ally</t>
  </si>
  <si>
    <t>Family Life Enhancement (Family Life Enhancement, LLC) (FLE Training Solutions)</t>
  </si>
  <si>
    <t>GentleWay Institute</t>
  </si>
  <si>
    <t>Global Literacy Consulting, LLC</t>
  </si>
  <si>
    <t>Good Measure Group LLC</t>
  </si>
  <si>
    <t>Green Stripe Consulting LLC</t>
  </si>
  <si>
    <t>I Love to Read in Spanish</t>
  </si>
  <si>
    <t>iDesign (iDesignEDU LLC)</t>
  </si>
  <si>
    <t>InfraPM LLC</t>
  </si>
  <si>
    <t>Isograd Inc</t>
  </si>
  <si>
    <t>Junior Library Guild (MT Library Services LLC)</t>
  </si>
  <si>
    <t>Math Teachers Press, Inc.</t>
  </si>
  <si>
    <t>Melanie Mayer Consulting LLC</t>
  </si>
  <si>
    <t>My Creative Camp LLC</t>
  </si>
  <si>
    <t>Notable Learning (Business Box, LLC)</t>
  </si>
  <si>
    <t>Paradigm Cyber Ventures</t>
  </si>
  <si>
    <t>PAXIS Institute Inc</t>
  </si>
  <si>
    <t>Risas Doradas</t>
  </si>
  <si>
    <t>School Empowerment Network Inc.</t>
  </si>
  <si>
    <t>Scientific Specialties, LLC</t>
  </si>
  <si>
    <t>SEAS Education, Inc. (TTCO Holding Company, Inc.)</t>
  </si>
  <si>
    <t>Sun City Massage &amp; Wellness (Sun City Massage, LLC) (Nikki Johnson)</t>
  </si>
  <si>
    <t>TEXO Foundation</t>
  </si>
  <si>
    <t>The Glory Impact Center</t>
  </si>
  <si>
    <t>The Lyfe Course INC. (Jacob Yano)</t>
  </si>
  <si>
    <t>Zayas Educational Enterprises LLC</t>
  </si>
  <si>
    <t>Atmosphere Commercial Interiors LLC</t>
  </si>
  <si>
    <t>HMART Uniform and Tactical Supply</t>
  </si>
  <si>
    <t>Innovative Ink Signs &amp; Printing (Innovative Ink EP, L.P.; Innovative Ink Commercial Wraps &amp; Signs)</t>
  </si>
  <si>
    <t>Commercial Screen Printing, Inc.</t>
  </si>
  <si>
    <t>Airport Printing Service (AnMar Enterprises, Inc.)</t>
  </si>
  <si>
    <t>Apparel Market Center (Apparel Market Center LLC)</t>
  </si>
  <si>
    <t>Calfee Specialties (Blue Ribbon Promotions)</t>
  </si>
  <si>
    <t>D-Kast, Inc.</t>
  </si>
  <si>
    <t>El Paso Reprographics</t>
  </si>
  <si>
    <t>Flash Prints, LLC</t>
  </si>
  <si>
    <t>Inkspress Urself! (CNServices LLC)</t>
  </si>
  <si>
    <t>Meza Trophies &amp; Plaques (Gamez Enterprises, Inc.)</t>
  </si>
  <si>
    <t>PrintGlobe LLC (Swag Solutions)</t>
  </si>
  <si>
    <t>Rocks / School Wear</t>
  </si>
  <si>
    <t>School Life (imagestuff.com)</t>
  </si>
  <si>
    <t>Saf-Gard Safety Shoe Co.</t>
  </si>
  <si>
    <t>26-7565</t>
  </si>
  <si>
    <t>Catering Services -.</t>
  </si>
  <si>
    <t>26-7561</t>
  </si>
  <si>
    <t>Hazardous and Medical Waste Disposal Services -.</t>
  </si>
  <si>
    <t>26-7567</t>
  </si>
  <si>
    <t>23/21/2029</t>
  </si>
  <si>
    <t>R-AB-26004-03</t>
  </si>
  <si>
    <t>CW33139</t>
  </si>
  <si>
    <t>Cybersecurity Solutions</t>
  </si>
  <si>
    <t xml:space="preserve">Food Products and Distribution for K-12 </t>
  </si>
  <si>
    <t>Canon Solutions</t>
  </si>
  <si>
    <t>4/31/2028</t>
  </si>
  <si>
    <t>2605-13</t>
  </si>
  <si>
    <t>Airbrush Images</t>
  </si>
  <si>
    <t>208096-1</t>
  </si>
  <si>
    <t>851-2024-02-29</t>
  </si>
  <si>
    <t>813/2022-05-28</t>
  </si>
  <si>
    <t>822-2022-09-27</t>
  </si>
  <si>
    <t>802-2021-05-27</t>
  </si>
  <si>
    <t>CR001616</t>
  </si>
  <si>
    <t>2026-May-177</t>
  </si>
  <si>
    <t>2025-JUN-165</t>
  </si>
  <si>
    <t>22-01-07</t>
  </si>
  <si>
    <t>CTPA CONROE ISD</t>
  </si>
  <si>
    <t>2025-OCT-167</t>
  </si>
  <si>
    <t>24-JUL-22-29</t>
  </si>
  <si>
    <t>2026-MAY-177</t>
  </si>
  <si>
    <t>Freedom Ink Screen Printing</t>
  </si>
  <si>
    <t>Access Lift and Service Co</t>
  </si>
  <si>
    <t>General Athletic, PE, Apparel and Supplies</t>
  </si>
  <si>
    <t>26-050</t>
  </si>
  <si>
    <t>Educational Epiphany</t>
  </si>
  <si>
    <t>Academic Educational Consulting Services</t>
  </si>
  <si>
    <t>21-083</t>
  </si>
  <si>
    <t>FW Promo</t>
  </si>
  <si>
    <t>H1-K9 Consultants</t>
  </si>
  <si>
    <t>Canine detections</t>
  </si>
  <si>
    <t>832-2023-05-28</t>
  </si>
  <si>
    <t>Academy Charters</t>
  </si>
  <si>
    <t xml:space="preserve">AJL International </t>
  </si>
  <si>
    <t>Ash Limosine</t>
  </si>
  <si>
    <t>Avalan Motor Coaches (formerly Wynne Transportation</t>
  </si>
  <si>
    <t>Continental Touring Solutions</t>
  </si>
  <si>
    <t>Dan Dipert Coaches</t>
  </si>
  <si>
    <t>Echo Transportation</t>
  </si>
  <si>
    <t>Freedom Charters and Tours</t>
  </si>
  <si>
    <t>Kerrville Bus Company</t>
  </si>
  <si>
    <t>Premier Transportation Services</t>
  </si>
  <si>
    <t>Skyway Charters</t>
  </si>
  <si>
    <t>Exp 10/17/27</t>
  </si>
  <si>
    <t>MOC: EPCNT GARLAND ISD 68-26-02</t>
  </si>
  <si>
    <t>EXP 3/31/2031</t>
  </si>
  <si>
    <t>AJL International (Accent Johnston Limousine)</t>
  </si>
  <si>
    <t>Roadrunner Charters</t>
  </si>
  <si>
    <t>Transportation Unlimited Inc.</t>
  </si>
  <si>
    <t>68-26-02</t>
  </si>
  <si>
    <t>Expires 6/30/2027</t>
  </si>
  <si>
    <t>General Mantenance - Equipment, Parts, Supplies and Services</t>
  </si>
  <si>
    <t>25-342</t>
  </si>
  <si>
    <t>A &amp; B Transfer &amp; Storage Co dba The Armstrong Co</t>
  </si>
  <si>
    <t>A &amp; W Turf</t>
  </si>
  <si>
    <t>Eastern Plumbing Supply</t>
  </si>
  <si>
    <t>FastSigns (Janus Signs Inc) Richardson</t>
  </si>
  <si>
    <t>S &amp; S Concrete Specialist</t>
  </si>
  <si>
    <t>Landmark Interior Builders</t>
  </si>
  <si>
    <t>Rankin Inc</t>
  </si>
  <si>
    <t>Vertical Solutions Elevator Co</t>
  </si>
  <si>
    <t xml:space="preserve">Triumvirate Environmental </t>
  </si>
  <si>
    <t>Keller ISD</t>
  </si>
  <si>
    <t>Batteries Plus Bulbs #446</t>
  </si>
  <si>
    <t>2019-002</t>
  </si>
  <si>
    <t>EPCNT Little Elm ISD</t>
  </si>
  <si>
    <t>Catering</t>
  </si>
  <si>
    <t>812-26</t>
  </si>
  <si>
    <t>1155 Distributor Partners LLC dba LoneStar Electric Supply</t>
  </si>
  <si>
    <t>Aleph Group, Inc.</t>
  </si>
  <si>
    <t>American Band Supply, LLC dba American Band Accessories</t>
  </si>
  <si>
    <t>Associated Controls + Design LLC (formerly Gemini Stage Lighting &amp; Equipment Co Inc)</t>
  </si>
  <si>
    <t>ATG Electronics, Inc.</t>
  </si>
  <si>
    <t>Atlantic Pertoleum &amp; Mineral Resources, Inc.</t>
  </si>
  <si>
    <t>Auctions International, Inc.</t>
  </si>
  <si>
    <t>Austin Armature Works L.P.</t>
  </si>
  <si>
    <t>B&amp;G Instrument Sales and Repairs LLC</t>
  </si>
  <si>
    <t>B.A.C. Musical Instruments, LLC</t>
  </si>
  <si>
    <t>Bayer Construction Electrical Contractors Inc.</t>
  </si>
  <si>
    <t>BLMS, LLC dba Bertie's Music Sales &amp; Repair</t>
  </si>
  <si>
    <t>Brady Industries of Texas dba Sierra Supply &amp; Packaging</t>
  </si>
  <si>
    <t>Central Knox Inc. dba Central Technologies, Inc.</t>
  </si>
  <si>
    <t>Cochran &amp; Cochran Enterprises, Inc. dba Fort Bend Music Center</t>
  </si>
  <si>
    <t>Daybreak LED LLC</t>
  </si>
  <si>
    <t>Direct Bids, LLC</t>
  </si>
  <si>
    <t>Dowell Pest Control, LLC</t>
  </si>
  <si>
    <t>Dynamic Water Solutions LLC</t>
  </si>
  <si>
    <t>eDynamic Holdings LP dba eDynamic LP</t>
  </si>
  <si>
    <t>EPMA Corporation dba Johnstone Supply (Houston)</t>
  </si>
  <si>
    <t>Esparza Pest Control and Eco-Logic Systems Inc</t>
  </si>
  <si>
    <t>Ezee Fiber Texas LLC</t>
  </si>
  <si>
    <t>Fujifilm North America Corporation</t>
  </si>
  <si>
    <t>Garage Technologies, Inc.</t>
  </si>
  <si>
    <t>Gunn Chevrolet</t>
  </si>
  <si>
    <t>Hill Country Pest Control, Inc.</t>
  </si>
  <si>
    <t>Hornsmith, LLC dba The Hornsmith</t>
  </si>
  <si>
    <t>Ikio LED Lighting LLC</t>
  </si>
  <si>
    <t>IronPlanet, Inc. dba GovPlanet</t>
  </si>
  <si>
    <t>Janss Music dba Arcotype Bows</t>
  </si>
  <si>
    <t>KNOWiNK LLC</t>
  </si>
  <si>
    <t>Kraftsman LLC dba Kraftsman Commercial Playgrounds &amp; Water Parks</t>
  </si>
  <si>
    <t>Leonel Closner dba AMTDA Global LLC</t>
  </si>
  <si>
    <t>Lilian Cavazos dba Lili's Music LLC</t>
  </si>
  <si>
    <t>Marimba One, Inc.</t>
  </si>
  <si>
    <t>MowerMax Equipment Co (formerly ATMAX Equipment Co.)</t>
  </si>
  <si>
    <t>Municibid.com, LLC</t>
  </si>
  <si>
    <t xml:space="preserve">NC Brass, LLC dba The Tuba Exchange                                 </t>
  </si>
  <si>
    <t>Peawer Enterprises, LLC dba Pest Solutions</t>
  </si>
  <si>
    <t>Penders Music Company, LLC</t>
  </si>
  <si>
    <t>Purple Wave, Inc.</t>
  </si>
  <si>
    <t>RGV Termite &amp; Pest Control LLC dba Del Valle Pest Control</t>
  </si>
  <si>
    <t>Rhino Pest Protection, LLC</t>
  </si>
  <si>
    <t>Runbeck Election Services, LLC</t>
  </si>
  <si>
    <t>SolarPath Inc</t>
  </si>
  <si>
    <t>Steven M Bell, Jr dba Bell's Music Shop, Inc</t>
  </si>
  <si>
    <t>TechOps Specialty Vehicles, LLC</t>
  </si>
  <si>
    <t>The Office Pal, Inc.</t>
  </si>
  <si>
    <t>Truck Builders LLC dba Chef Units</t>
  </si>
  <si>
    <t>Fuels - Propane</t>
  </si>
  <si>
    <t>809-26</t>
  </si>
  <si>
    <t>814-26</t>
  </si>
  <si>
    <t>810-26</t>
  </si>
  <si>
    <t>811-26</t>
  </si>
  <si>
    <t>TEC 110-26</t>
  </si>
  <si>
    <t>808-26</t>
  </si>
  <si>
    <t>813-26</t>
  </si>
  <si>
    <t>09/01/2027</t>
  </si>
  <si>
    <t>Guitar Center Stores, Inc. dba Music &amp; Arts</t>
  </si>
  <si>
    <t>Office Depot  &amp;  School Specialty- is OMNIA ONLY - Updated 10/3/2026</t>
  </si>
  <si>
    <t>AZTECA Designs, Inc.</t>
  </si>
  <si>
    <t>26/021MR-02</t>
  </si>
  <si>
    <t>26/019SG-12</t>
  </si>
  <si>
    <t>Sadler Services LLC</t>
  </si>
  <si>
    <t>Smart Mouth Foods</t>
  </si>
  <si>
    <t>Site-Based Pizza Program</t>
  </si>
  <si>
    <t>25/037AK-01</t>
  </si>
  <si>
    <t>The Master's Distribution Systems Company, Inc</t>
  </si>
  <si>
    <t>Direct Delivery of Snacks and Beverages</t>
  </si>
  <si>
    <t>22/040LS-01</t>
  </si>
  <si>
    <t>Yumi Ice Cream Co., Inc.</t>
  </si>
  <si>
    <t>Ice Cream Products</t>
  </si>
  <si>
    <t>25/027AK-02</t>
  </si>
  <si>
    <t>HCDE Choice Partners</t>
  </si>
  <si>
    <t>Abatement Services -</t>
  </si>
  <si>
    <t>Abatement Services -.</t>
  </si>
  <si>
    <t>Advertising, Graphic Design, Marketing Services and Related –.</t>
  </si>
  <si>
    <t>Allovus Creative Services (Allovus Design, Inc)</t>
  </si>
  <si>
    <t>Mithoff Burton Partners (Mithoff Advertising, Inc.)</t>
  </si>
  <si>
    <t>Athletic Equipment, Supplies, Uniforms and Related -.</t>
  </si>
  <si>
    <t>Audio/Video, Fire, Safety, Security and Surveillance Products/Services (Supplemental) -.</t>
  </si>
  <si>
    <t>Audio/Video, Fire, Safety, Security and Surveillance Products/Services -.</t>
  </si>
  <si>
    <t>Automotive, Bus Parts, Tires and Supplies (Supplemental) -.</t>
  </si>
  <si>
    <t>Casa Ford Lincoln (Casa Ford Inc.)</t>
  </si>
  <si>
    <t>El Paso Body works DBA Patriot body shop (Mayra I. Vasquez)</t>
  </si>
  <si>
    <t>Grease Monkey (Beltran Tx oil one LLC)</t>
  </si>
  <si>
    <t>Renegade Tire Supply LLC</t>
  </si>
  <si>
    <t>Auto scan+ (Auto Scan + LLC)</t>
  </si>
  <si>
    <t>Automotive, Bus Parts, Tires and Supplies (Supplemental) –.</t>
  </si>
  <si>
    <t>Border Tire (Border Recapping LLC)</t>
  </si>
  <si>
    <t>Cummins Sales and Service (Cummins Southern Plains LLC)</t>
  </si>
  <si>
    <t>Drive Auto Collision East LLC</t>
  </si>
  <si>
    <t>Pronto Body Shop, Inc</t>
  </si>
  <si>
    <t>Automotive, Bus Parts, Tires and Supplies -.</t>
  </si>
  <si>
    <t>Bus Sales, Parts, Services and Related –.</t>
  </si>
  <si>
    <t>Little Caesars (Sizzling Platter, LLC)</t>
  </si>
  <si>
    <t>Catering Services (Supplemental) -.</t>
  </si>
  <si>
    <t>24-7505</t>
  </si>
  <si>
    <t>The Culinary Studio (Freedman Foundation LLC)</t>
  </si>
  <si>
    <t>Zano LLC dba Hurts Donut Company</t>
  </si>
  <si>
    <t>25-7536</t>
  </si>
  <si>
    <t>Catering Services -..</t>
  </si>
  <si>
    <t>26-7576</t>
  </si>
  <si>
    <t>The Brown Bag Deli</t>
  </si>
  <si>
    <t>Consulting, Instructional, and Training Resources (Supplemental) -.</t>
  </si>
  <si>
    <t>BNX Financial Solutions, LLC DBA BNX Business Advisors</t>
  </si>
  <si>
    <t>CoolSpeak, LLC</t>
  </si>
  <si>
    <t>Consulting, Instructional, and Training Resources (Supplemental) –.</t>
  </si>
  <si>
    <t>Catapult Learning (Catapult Learning, LLC)</t>
  </si>
  <si>
    <t>ExploreK12, Inc.</t>
  </si>
  <si>
    <t>Consulting, Instructional, and Training Resources -.</t>
  </si>
  <si>
    <t>Credit Card Services -.</t>
  </si>
  <si>
    <t>Custodial / Janitorial Equipment, Supplies, and Related Services -.</t>
  </si>
  <si>
    <t>Capital Typing (Officemotive, Inc.)</t>
  </si>
  <si>
    <t>Document Scanning, Records Management, and Related Services -.</t>
  </si>
  <si>
    <t>VRC Companies, LLC dba Vital Records Control (Vital Records Holdings, LLC)</t>
  </si>
  <si>
    <t>Emergency Vehicle Equipment and Related -.</t>
  </si>
  <si>
    <t>Fencing Products, Services, and Installation –.</t>
  </si>
  <si>
    <t>Dozz Design &amp; Manufacturing LLC</t>
  </si>
  <si>
    <t>Food Service Equipment, Installation &amp; Related –.</t>
  </si>
  <si>
    <t>Singer NC, LLC Singer T&amp;L (Singer Equipment Company Inc)</t>
  </si>
  <si>
    <t>Fuel Cards and Bulk Fuel -.</t>
  </si>
  <si>
    <t>Furniture –.</t>
  </si>
  <si>
    <t>Grease Trap, Lift Station, Septic Tank, and Related Services–.</t>
  </si>
  <si>
    <t>4 Gen Therapy Services LLC (Audrey Alba)</t>
  </si>
  <si>
    <t>Guidance and Counseling, Mental Health Support, Intervention, and Therapy Services (Supplemental) –.</t>
  </si>
  <si>
    <t>Desert Star Therapy LLC (Valerie Solis)</t>
  </si>
  <si>
    <t>Gloria Macias-DeFrance</t>
  </si>
  <si>
    <t>TactStaff (The Tact Corporation of NYC)</t>
  </si>
  <si>
    <t>The Lincoln Center for Family and Youth</t>
  </si>
  <si>
    <t>Guidance and Counseling, Mental Health Support, Intervention, and Therapy Services -.</t>
  </si>
  <si>
    <t>Advanced Chemical Transport dba ACTEnviro (Republic Services, Inc.)</t>
  </si>
  <si>
    <t>26-7572</t>
  </si>
  <si>
    <t>Arcwood Environmental LLC</t>
  </si>
  <si>
    <t>Blue Life Environmental, Inc.</t>
  </si>
  <si>
    <t>Clean Harbors Environmental Services Inc</t>
  </si>
  <si>
    <t>Climate &amp; Waste Systems Advisory</t>
  </si>
  <si>
    <t>High Speed Duplicator Rentals -..</t>
  </si>
  <si>
    <t>26-7577</t>
  </si>
  <si>
    <t>Industrial Pumps, Motors, Filters, and Flow Meters –.</t>
  </si>
  <si>
    <t>Insurance Brokerage Services –.</t>
  </si>
  <si>
    <t>Job Order Contracting &amp; Facilities Construction Services - State of Texas -.</t>
  </si>
  <si>
    <t>Linen Sales, Rentals and Service -.</t>
  </si>
  <si>
    <t>Maintenance, Repair and Operation (MRO) Equipment, Supplies, Materials and Services (Supplemental) -.</t>
  </si>
  <si>
    <t>Maintenance, Repair and Operation (MRO) Equipment, Supplies, Materials and Services (Supplemental) –.</t>
  </si>
  <si>
    <t>V M Industrial and Safety Solutions LLC (Claudia Romero)</t>
  </si>
  <si>
    <t xml:space="preserve">Maintenance, Repair and Operation (MRO) Equipment, Supplies, Materials and Services - </t>
  </si>
  <si>
    <t>Maintenance, Repair and Operation (MRO) Equipment, Supplies, Materials and Services - .</t>
  </si>
  <si>
    <t>Medical Supplies, Equipment and Related Services (Supplemental) -.</t>
  </si>
  <si>
    <t>Medical Supplies, Equipment, and Related Services (Supplemental)  -.</t>
  </si>
  <si>
    <t>Medical Supplies, Equipment, and Related Services -.</t>
  </si>
  <si>
    <t>Non – Instructional Setting – Administrative, Consulting, Management, and Training Services (Supplemental) –.</t>
  </si>
  <si>
    <t>Non-Instructional Setting - Administrative, Consulting, Management and Training Services -.</t>
  </si>
  <si>
    <t>Adams Consulting Tower</t>
  </si>
  <si>
    <t>Non-Instructional Setting - Administrative, Consulting, Management, and Training Services (Supplemental) -.</t>
  </si>
  <si>
    <t>Office and Copy Center Supplies -.</t>
  </si>
  <si>
    <t>Paper Products -.</t>
  </si>
  <si>
    <t>Parking Lot Maintenance and Repair -.</t>
  </si>
  <si>
    <t>Paving Services –.</t>
  </si>
  <si>
    <t>Payment Service Provider –.</t>
  </si>
  <si>
    <t>Pest Control Services -.</t>
  </si>
  <si>
    <t>Photography and Videography Services -.</t>
  </si>
  <si>
    <t>Playground/Park Systems, Installation &amp; Related -.</t>
  </si>
  <si>
    <t>Portable Toilet Rentals, Sales, and Services –.</t>
  </si>
  <si>
    <t>Printing and Duplicating Equipment, Supplies, and Services –.</t>
  </si>
  <si>
    <t>Toshiba Business Solutions, a division of Toshiba America Business Solutions, Inc.</t>
  </si>
  <si>
    <t>Printing Services, Promotional Supplies and Related -.</t>
  </si>
  <si>
    <t>Terry in Texas (Teresita Ramirez)</t>
  </si>
  <si>
    <t>Versa Printing, Inc.</t>
  </si>
  <si>
    <t>AmeriGas (AmeriGas Propane, L.P.)</t>
  </si>
  <si>
    <t>Propane Fuel and Related Goods/Services –.</t>
  </si>
  <si>
    <t>25-7518</t>
  </si>
  <si>
    <t>Restoration, Remediation and Related Services –.</t>
  </si>
  <si>
    <t>Security Services and Gear -.</t>
  </si>
  <si>
    <t>Special Education, Assistive Technology, Curriculum &amp; Related Services –.</t>
  </si>
  <si>
    <t>Salazar VI Independent Contracting</t>
  </si>
  <si>
    <t>Structured Cabling Services and Equipment -.</t>
  </si>
  <si>
    <t>Student and Finance Systems -.</t>
  </si>
  <si>
    <t>Technology, Hardware, Software, Services and Related (Supplemental) -.</t>
  </si>
  <si>
    <t>Technology, Hardware, Software, Services and Related (Supplemental) –.</t>
  </si>
  <si>
    <t>eDynamic LP (eDynamic Holdings LP)</t>
  </si>
  <si>
    <t>Temporary Services (Supplemental) -.</t>
  </si>
  <si>
    <t>Temporary Services -.</t>
  </si>
  <si>
    <t>Tour and Travel Services –.</t>
  </si>
  <si>
    <t>Transportation Services -.</t>
  </si>
  <si>
    <t>Trenchless Technology -.</t>
  </si>
  <si>
    <t>Vehicle Fleet Purchase -.</t>
  </si>
  <si>
    <t>Waste Disposal and Recycling Services -.</t>
  </si>
  <si>
    <t>Welding Equipment, Supplies, and Gases –.</t>
  </si>
  <si>
    <t>26-7574</t>
  </si>
  <si>
    <t>Syoxsa, Inc</t>
  </si>
  <si>
    <t>Work Uniforms, Shoes and Related -.</t>
  </si>
  <si>
    <t xml:space="preserve">ESC 19 ASC </t>
  </si>
  <si>
    <t>323TV LLC</t>
  </si>
  <si>
    <t>MRO (Maintenance, Repair, and Operations of Facilities and Grounds) Supplies, Equipment, Tool Rental, Sales and Services</t>
  </si>
  <si>
    <t>07/31/2031</t>
  </si>
  <si>
    <t>360cyberx, LLC</t>
  </si>
  <si>
    <t>Pavement and Other Related Services (Non-JOC)</t>
  </si>
  <si>
    <t>84 Industrial Supply</t>
  </si>
  <si>
    <t>A is for Apple, LLC</t>
  </si>
  <si>
    <t xml:space="preserve">A/C TECHNICAL SERVICES LLC </t>
  </si>
  <si>
    <t>A2S Inc</t>
  </si>
  <si>
    <t>aa Tiger Stripe Inc</t>
  </si>
  <si>
    <t>Absolute Information Technologies,Inc.</t>
  </si>
  <si>
    <t>ACE WELDING AND TRAILER CO.</t>
  </si>
  <si>
    <t>ACF Tarp and Awning</t>
  </si>
  <si>
    <t>Fire Truck, Ambulance, and Other First Responder Vehicle Parts, Equipment, and Services</t>
  </si>
  <si>
    <t>Aclarian</t>
  </si>
  <si>
    <t>Action Staffing Solutions Inc</t>
  </si>
  <si>
    <t>Acutrans Accurate Language Bureau Inc.</t>
  </si>
  <si>
    <t>Adaequare, Inc</t>
  </si>
  <si>
    <t>Adapt</t>
  </si>
  <si>
    <t>ADPMN Inc</t>
  </si>
  <si>
    <t>Aequor Healthcare Services, LLC</t>
  </si>
  <si>
    <t>Aeries Software, LLC</t>
  </si>
  <si>
    <t>Online Student Registration and Enrollment Systems</t>
  </si>
  <si>
    <t>Affordable Blinds</t>
  </si>
  <si>
    <t>Agape Therapies &amp; Educational Services Co</t>
  </si>
  <si>
    <t>Aggreko LLC</t>
  </si>
  <si>
    <t>AIR Control Concepts, LLC</t>
  </si>
  <si>
    <t>Air InfoSec, LLC</t>
  </si>
  <si>
    <t>Air-Aid AC</t>
  </si>
  <si>
    <t>AirBox LLC</t>
  </si>
  <si>
    <t>Airnetworks LLC</t>
  </si>
  <si>
    <t>AJG Equipment Sales &amp; Service</t>
  </si>
  <si>
    <t>Akoji Integrated Therapy Solutions, PLLC</t>
  </si>
  <si>
    <t>Alamo Public Safety Consulting LLC</t>
  </si>
  <si>
    <t>Alen Corporation</t>
  </si>
  <si>
    <t>Alford Air</t>
  </si>
  <si>
    <t>All Door Services</t>
  </si>
  <si>
    <t>Alliance Roofing and Construction</t>
  </si>
  <si>
    <t>Allied Education / Allied OneSource</t>
  </si>
  <si>
    <t>Alpaca</t>
  </si>
  <si>
    <t>Alpha Management Professionals</t>
  </si>
  <si>
    <t>Alpha Route</t>
  </si>
  <si>
    <t>Amerex Energy Services</t>
  </si>
  <si>
    <t>American National Leasing Company</t>
  </si>
  <si>
    <t>American Safety Services Inc</t>
  </si>
  <si>
    <t>American Sound &amp; Electronics Inc</t>
  </si>
  <si>
    <t>American/Interstate Signcrafters LLC</t>
  </si>
  <si>
    <t>AMG Technology Investment Group LLC</t>
  </si>
  <si>
    <t>AMSTRA CAPITAL LLC</t>
  </si>
  <si>
    <t>Anagha Solutions Inc</t>
  </si>
  <si>
    <t>Food Service Management Tools (Including Software)</t>
  </si>
  <si>
    <t>Apex Leadership Group, LLC</t>
  </si>
  <si>
    <t>Apollo Information Systems Corp</t>
  </si>
  <si>
    <t>Applied Decision Technologies Incorporated</t>
  </si>
  <si>
    <t>Arbill Industries Inc</t>
  </si>
  <si>
    <t>Arcadian Pursuits</t>
  </si>
  <si>
    <t>Arly</t>
  </si>
  <si>
    <t>Arper</t>
  </si>
  <si>
    <t>ASE Direct</t>
  </si>
  <si>
    <t>Ashburn Consulting LLC</t>
  </si>
  <si>
    <t>ATHENA Consulting</t>
  </si>
  <si>
    <t>Athomtech, Inc</t>
  </si>
  <si>
    <t>Attainment Company Inc</t>
  </si>
  <si>
    <t>Attentive LLC</t>
  </si>
  <si>
    <t>AtWork</t>
  </si>
  <si>
    <t>Audio Visual Technologies Group inc</t>
  </si>
  <si>
    <t>Avaya LLC</t>
  </si>
  <si>
    <t>Aven Air LLC</t>
  </si>
  <si>
    <t>Avid Products Inc</t>
  </si>
  <si>
    <t>B&amp;B Initiatives</t>
  </si>
  <si>
    <t>Bargreen</t>
  </si>
  <si>
    <t>Bark Technologies Inc</t>
  </si>
  <si>
    <t>Base Layer Technology LLC</t>
  </si>
  <si>
    <t xml:space="preserve">Batteries Plus- Texas </t>
  </si>
  <si>
    <t>Bauder Audio Systems</t>
  </si>
  <si>
    <t>Beacon Bid</t>
  </si>
  <si>
    <t>Beacon Technologies</t>
  </si>
  <si>
    <t>BeHack</t>
  </si>
  <si>
    <t>Biosafe Global Technologies, LLC</t>
  </si>
  <si>
    <t>BlazerWorks, LLC</t>
  </si>
  <si>
    <t>BloomBoard Inc</t>
  </si>
  <si>
    <t>Bluebix Solutions Inc</t>
  </si>
  <si>
    <t>Bluebonnet Mail &amp; Business Center</t>
  </si>
  <si>
    <t>Printing, Mailing, and Shipping Solutions and Goods</t>
  </si>
  <si>
    <t>BlueHopper Solutions</t>
  </si>
  <si>
    <t>Bluum USA Inc.</t>
  </si>
  <si>
    <t>Bosch Building Technologies, LLC</t>
  </si>
  <si>
    <t>Boston Media and Design LLC</t>
  </si>
  <si>
    <t>BRC Business Enterprises Ltd</t>
  </si>
  <si>
    <t>Breakthru Ventures</t>
  </si>
  <si>
    <t>Brighton Connects, LLC</t>
  </si>
  <si>
    <t>BrightWatch LLC</t>
  </si>
  <si>
    <t>BROOKVINE SERVICES LLC</t>
  </si>
  <si>
    <t>Bullock Protection LLC</t>
  </si>
  <si>
    <t>ByteWave Automation, LLC</t>
  </si>
  <si>
    <t>Caldwell Country Chevrolet II, LLC</t>
  </si>
  <si>
    <t>CALDWELL COUNTRY FORD</t>
  </si>
  <si>
    <t>California Association of African American Superintendents and Administrators</t>
  </si>
  <si>
    <t>CAMCO Elevator Inc</t>
  </si>
  <si>
    <t>Cameron Country CDJR</t>
  </si>
  <si>
    <t>CAP FLEET UPFITTERS, LLC.</t>
  </si>
  <si>
    <t>Capital Bedding Inc</t>
  </si>
  <si>
    <t xml:space="preserve">CAPP LLC </t>
  </si>
  <si>
    <t>Carenest Health Services</t>
  </si>
  <si>
    <t>Case Systems Inc</t>
  </si>
  <si>
    <t>Pathogen Removal and Remediation Supplies and Services (Includes all PPE, Sanitizers, Pathogen Barriers, and Disinfectants)</t>
  </si>
  <si>
    <t>CCS Facility Services - Texas, Inc.</t>
  </si>
  <si>
    <t>cellular data solutions</t>
  </si>
  <si>
    <t>Central Point Partners, LLC</t>
  </si>
  <si>
    <t>Changing Technologies Inc</t>
  </si>
  <si>
    <t>Charm City Therapy</t>
  </si>
  <si>
    <t>Chaudhry Enterprises LLC</t>
  </si>
  <si>
    <t>Christmas By Zenith, LLC</t>
  </si>
  <si>
    <t>Cingl Telecommunications, LLC</t>
  </si>
  <si>
    <t>Circadia Technology</t>
  </si>
  <si>
    <t>City Detect</t>
  </si>
  <si>
    <t>City Wide Facility Solutions - Wichita</t>
  </si>
  <si>
    <t>Clark Productions Inc</t>
  </si>
  <si>
    <t>Claro Enterprise Solutions, LLC</t>
  </si>
  <si>
    <t>Clear Choice Glass and Mirror LLC</t>
  </si>
  <si>
    <t>Clear Day Consulting</t>
  </si>
  <si>
    <t>ClevrOne LLC</t>
  </si>
  <si>
    <t>Clinical Staffing Resources, Corp</t>
  </si>
  <si>
    <t>Coach Gatlin Mindset LLC</t>
  </si>
  <si>
    <t>Coast Professional, Inc.</t>
  </si>
  <si>
    <t>Codepoint Technologies Inc</t>
  </si>
  <si>
    <t>COMBS Consulting Group LP</t>
  </si>
  <si>
    <t>CompQsoft,Inc.</t>
  </si>
  <si>
    <t>Connvertex Technologies Inc.</t>
  </si>
  <si>
    <t>Constant Technologies Inc</t>
  </si>
  <si>
    <t>Convergentz Building Systems LLC</t>
  </si>
  <si>
    <t>Cooley Holdings, LTD.</t>
  </si>
  <si>
    <t>Copperstone Electric LLC</t>
  </si>
  <si>
    <t>Corona Group Inc</t>
  </si>
  <si>
    <t>COTOC LLC</t>
  </si>
  <si>
    <t>CP-DBS LLC</t>
  </si>
  <si>
    <t>CR Community Consulting Services</t>
  </si>
  <si>
    <t>Creative Catering</t>
  </si>
  <si>
    <t>Creovia</t>
  </si>
  <si>
    <t>Crisafulli Leadership Group</t>
  </si>
  <si>
    <t>CrisisGo Inc</t>
  </si>
  <si>
    <t>Cross Texas Services LLC</t>
  </si>
  <si>
    <t>CT Drilling &amp; Construction</t>
  </si>
  <si>
    <t>CurrentWare Inc</t>
  </si>
  <si>
    <t>Curvature LLC</t>
  </si>
  <si>
    <t>CYBER SECURITY SIMPLIFIED LLC</t>
  </si>
  <si>
    <t>Cynet Systems Inc.</t>
  </si>
  <si>
    <t>D2D IT Services LLC</t>
  </si>
  <si>
    <t>DAELA</t>
  </si>
  <si>
    <t>DAG Technologies</t>
  </si>
  <si>
    <t>Dairy Queen 44482</t>
  </si>
  <si>
    <t>DanCo Services</t>
  </si>
  <si>
    <t>Data Network Systems</t>
  </si>
  <si>
    <t>DatamanUSA, llc</t>
  </si>
  <si>
    <t>DataWorks LLC</t>
  </si>
  <si>
    <t>Davey Coach Sales, LLC</t>
  </si>
  <si>
    <t>DeannaMichel Inc</t>
  </si>
  <si>
    <t>Deligex inc</t>
  </si>
  <si>
    <t>Delta Sigma Controls LLC</t>
  </si>
  <si>
    <t>Design Plastic Systems Inc</t>
  </si>
  <si>
    <t>Deus X Defense</t>
  </si>
  <si>
    <t>Digerati Systems Inc</t>
  </si>
  <si>
    <t>Digital World Audio Visual</t>
  </si>
  <si>
    <t>Dillon Morgan Consulting Inc</t>
  </si>
  <si>
    <t>DLT Solutions LLC</t>
  </si>
  <si>
    <t>DOCUmation of San Antonio LLC</t>
  </si>
  <si>
    <t>Donato Technologies Inc</t>
  </si>
  <si>
    <t>Dorian Studio</t>
  </si>
  <si>
    <t>DrumFIT USA Corporation</t>
  </si>
  <si>
    <t>DXP Enterprises</t>
  </si>
  <si>
    <t>Dynamic Celebrations</t>
  </si>
  <si>
    <t>Dynamic Contracts Consultants LLC</t>
  </si>
  <si>
    <t>E6 Audiovisual LLC</t>
  </si>
  <si>
    <t>EarthWalk Communications Inc</t>
  </si>
  <si>
    <t>eCare LLC</t>
  </si>
  <si>
    <t>ECM Today! - a CASO llc company</t>
  </si>
  <si>
    <t>Edstruments</t>
  </si>
  <si>
    <t>Efovinity Inc</t>
  </si>
  <si>
    <t>efurb</t>
  </si>
  <si>
    <t>EL Paso Staffing Services LLC.</t>
  </si>
  <si>
    <t>Elite Contractor Group LLC</t>
  </si>
  <si>
    <t>Ellevate Collective</t>
  </si>
  <si>
    <t>ELMO USA Corp</t>
  </si>
  <si>
    <t>Endure Tech LLC</t>
  </si>
  <si>
    <t>Entech Consulting</t>
  </si>
  <si>
    <t>Envision Network Solutions LLC</t>
  </si>
  <si>
    <t>Equiliem</t>
  </si>
  <si>
    <t>ErateSync</t>
  </si>
  <si>
    <t>Ergogenesis Workplace Solutions LLC</t>
  </si>
  <si>
    <t>ETA Phi Systems, Inc</t>
  </si>
  <si>
    <t>EWX Field Services, LLC</t>
  </si>
  <si>
    <t>Excel Roofing LLC</t>
  </si>
  <si>
    <t>Experfy, Inc</t>
  </si>
  <si>
    <t>Extreme Signs and Lighting, LLC</t>
  </si>
  <si>
    <t>FacilityConneX LLC</t>
  </si>
  <si>
    <t>Faraday Defense Corporation</t>
  </si>
  <si>
    <t xml:space="preserve">FARCO </t>
  </si>
  <si>
    <t>FetchKids Expanded Apps Inc</t>
  </si>
  <si>
    <t>Fielder's Choice Inc</t>
  </si>
  <si>
    <t>Filter King LLC</t>
  </si>
  <si>
    <t>First Onsite Property Restoration</t>
  </si>
  <si>
    <t>Fisk Electric Company</t>
  </si>
  <si>
    <t>Fitness Superstore</t>
  </si>
  <si>
    <t>Flash Furniture</t>
  </si>
  <si>
    <t>Flashlight Learning Inc</t>
  </si>
  <si>
    <t>FloWater Inc</t>
  </si>
  <si>
    <t>FlowCare</t>
  </si>
  <si>
    <t>Follett Software LLC</t>
  </si>
  <si>
    <t>Four Inc</t>
  </si>
  <si>
    <t>Franklin Fitch</t>
  </si>
  <si>
    <t>Frankly</t>
  </si>
  <si>
    <t>Freedom Chevrolet Buick GMC by Ed Morse</t>
  </si>
  <si>
    <t>Frontline Safety</t>
  </si>
  <si>
    <t>FSH Technologies</t>
  </si>
  <si>
    <t>Fujifilm North America</t>
  </si>
  <si>
    <t>Fusion Global Technologies &amp; Solutions Inc</t>
  </si>
  <si>
    <t>Garratt Callahan Co.</t>
  </si>
  <si>
    <t>Gasket Guy of DFW LLC</t>
  </si>
  <si>
    <t>Gemini Group Consulting LLC</t>
  </si>
  <si>
    <t>Generations AV LLC</t>
  </si>
  <si>
    <t>Get Hire Staffing</t>
  </si>
  <si>
    <t>Ghangor Cloud Inc</t>
  </si>
  <si>
    <t>GHMT, LLC</t>
  </si>
  <si>
    <t>Givebacks Inc</t>
  </si>
  <si>
    <t>Glenwood Consulting</t>
  </si>
  <si>
    <t>GLOBAL PARCEL SERVICE LLC</t>
  </si>
  <si>
    <t>GNC Consulting, Inc.</t>
  </si>
  <si>
    <t>10/31/2031</t>
  </si>
  <si>
    <t>GoGuardian</t>
  </si>
  <si>
    <t>GoVision LLC</t>
  </si>
  <si>
    <t>GP Agency</t>
  </si>
  <si>
    <t>GraceNotes LLC</t>
  </si>
  <si>
    <t>GraceWorkz LLC</t>
  </si>
  <si>
    <t>Granilux Solutions</t>
  </si>
  <si>
    <t>Greenlife Healthcare Staffing Inc.</t>
  </si>
  <si>
    <t>Grounds Guys of Waco</t>
  </si>
  <si>
    <t>Gunn Chevrolet LTD</t>
  </si>
  <si>
    <t>HANNA INTERPRETING SERVICES LLC</t>
  </si>
  <si>
    <t>Hapara</t>
  </si>
  <si>
    <t>HBPad Consulting LLC</t>
  </si>
  <si>
    <t>HCPM LLC</t>
  </si>
  <si>
    <t>Heald&amp;Heritage LLC</t>
  </si>
  <si>
    <t>Herschels Restaurant</t>
  </si>
  <si>
    <t>Hi-Tek Sound &amp; Signal, Inc.</t>
  </si>
  <si>
    <t>High Impact Programs For School Operations</t>
  </si>
  <si>
    <t>Hill Country Outdoor Power / PartsTree.com</t>
  </si>
  <si>
    <t>Hino Motors Sales U.S.A., Inc</t>
  </si>
  <si>
    <t>Holbrook Asphalt LLC</t>
  </si>
  <si>
    <t>Hue and Harmony Design</t>
  </si>
  <si>
    <t>Ibis Public Sector Inc</t>
  </si>
  <si>
    <t>IDC Research Inc</t>
  </si>
  <si>
    <t>IDIS Americas, Inc.</t>
  </si>
  <si>
    <t xml:space="preserve">imagi Education, Inc. </t>
  </si>
  <si>
    <t>Impero Solutions Inc</t>
  </si>
  <si>
    <t>Inbox Booths LLC</t>
  </si>
  <si>
    <t>InCom Technologies Inc</t>
  </si>
  <si>
    <t>InficareTech</t>
  </si>
  <si>
    <t>InfoStride, Inc</t>
  </si>
  <si>
    <t>Inixta Technologies Inc</t>
  </si>
  <si>
    <t>Inkana Inc</t>
  </si>
  <si>
    <t>Insource Technology</t>
  </si>
  <si>
    <t>Inspiration EnergyCo, LLC</t>
  </si>
  <si>
    <t>INSTAL-X LLC</t>
  </si>
  <si>
    <t>Inteliblue LLC</t>
  </si>
  <si>
    <t>Intellisavvy LLC</t>
  </si>
  <si>
    <t>Interactive Health Technologies</t>
  </si>
  <si>
    <t>Interstate Batteries of Tri-Valley</t>
  </si>
  <si>
    <t>Invincible</t>
  </si>
  <si>
    <t>iSight Technology Inc.</t>
  </si>
  <si>
    <t>Isotec Security Inc</t>
  </si>
  <si>
    <t>iSpatial Techno Solutions Inc.</t>
  </si>
  <si>
    <t>IT Depot, LLC</t>
  </si>
  <si>
    <t>IT1 Source LLC</t>
  </si>
  <si>
    <t>ITD Food Safety</t>
  </si>
  <si>
    <t>iTeachAi LLC</t>
  </si>
  <si>
    <t>JabberComm Inc</t>
  </si>
  <si>
    <t>Jack Yates Drywall, Inc.</t>
  </si>
  <si>
    <t>JC &amp; Sons Construction Group LLC</t>
  </si>
  <si>
    <t>JD Plumbing LLC</t>
  </si>
  <si>
    <t>JLK Global Enterprises, Inc</t>
  </si>
  <si>
    <t>JLV Innovations LLC</t>
  </si>
  <si>
    <t>Johnson Electric Motor Inc.</t>
  </si>
  <si>
    <t>Jones Communications LLC</t>
  </si>
  <si>
    <t>Joseph One Technologies</t>
  </si>
  <si>
    <t>JS Technology Solutions Inc.</t>
  </si>
  <si>
    <t>Juan Mendez Concrete LLC</t>
  </si>
  <si>
    <t>KAAV Business Solutions Inc.</t>
  </si>
  <si>
    <t>Kansas Asphalt LLC</t>
  </si>
  <si>
    <t>Karan And Associates Inc</t>
  </si>
  <si>
    <t>Kcorp Reliance Company</t>
  </si>
  <si>
    <t>Kearney &amp; Company, P.C.</t>
  </si>
  <si>
    <t>KEYSTONE SUPPLY CHAIN SOLUTIONS LLC</t>
  </si>
  <si>
    <t>Kleen Kuts Tree Service, LLC</t>
  </si>
  <si>
    <t>KMM TECHNOLOGIES INC</t>
  </si>
  <si>
    <t>Knowlej Inc</t>
  </si>
  <si>
    <t>Komplement Consulting</t>
  </si>
  <si>
    <t>KR3 Information Systems, Inc.</t>
  </si>
  <si>
    <t>Kre8tive Spaces (YOUnyted LLC)</t>
  </si>
  <si>
    <t>LanceSoftInc</t>
  </si>
  <si>
    <t>LanTel Solutions</t>
  </si>
  <si>
    <t>Leading with LaKesha LLC</t>
  </si>
  <si>
    <t>LEHR Upfitters Southeast LLC</t>
  </si>
  <si>
    <t>Leif Johnson Monahans Chevrolet GMC</t>
  </si>
  <si>
    <t>Lejer Equipment Care</t>
  </si>
  <si>
    <t>Lighthouse Education Group LLC</t>
  </si>
  <si>
    <t>Lintex  US LLC</t>
  </si>
  <si>
    <t>LIT</t>
  </si>
  <si>
    <t>LMC Voice and Data Cable LLC</t>
  </si>
  <si>
    <t>LocumTenens.com, LLC</t>
  </si>
  <si>
    <t>Logical Source Consulting, LLC</t>
  </si>
  <si>
    <t>Logisoft Computer Products LLC</t>
  </si>
  <si>
    <t>Lone Star Lighting</t>
  </si>
  <si>
    <t>LoneStar Tracking</t>
  </si>
  <si>
    <t>Lopez and Son's Inc</t>
  </si>
  <si>
    <t>Lozix Inc</t>
  </si>
  <si>
    <t>LSS Holdings, LLC</t>
  </si>
  <si>
    <t>Luigis Italian Cafe</t>
  </si>
  <si>
    <t>Luxedo</t>
  </si>
  <si>
    <t>M-Square Systems Inc</t>
  </si>
  <si>
    <t>M.L. James Construction Co.</t>
  </si>
  <si>
    <t>M4 Consulting Group, LLC</t>
  </si>
  <si>
    <t>Mac Tools - National Accounts</t>
  </si>
  <si>
    <t>Magna Pro Cleaning Services LLC</t>
  </si>
  <si>
    <t>Mandy Bakes</t>
  </si>
  <si>
    <t>ManEvSis LLC</t>
  </si>
  <si>
    <t>Marcman Solutions</t>
  </si>
  <si>
    <t>Martin Electrical Systems LLC</t>
  </si>
  <si>
    <t>MARVEL INFOTECH Inc</t>
  </si>
  <si>
    <t>Mastiff Services LLC</t>
  </si>
  <si>
    <t>Math Medic</t>
  </si>
  <si>
    <t>Matrix Systems and Technologies, Inc</t>
  </si>
  <si>
    <t>Matt's Building Materials</t>
  </si>
  <si>
    <t>Mavich</t>
  </si>
  <si>
    <t>MCGEE COMPANY</t>
  </si>
  <si>
    <t>MDG Productions Inc</t>
  </si>
  <si>
    <t>Medcentrek, LLC</t>
  </si>
  <si>
    <t xml:space="preserve">Mediatechnologies </t>
  </si>
  <si>
    <t>Medley Networks Inc.</t>
  </si>
  <si>
    <t>MedNinjas LLC</t>
  </si>
  <si>
    <t>Megan Soft Inc</t>
  </si>
  <si>
    <t>Merlin International</t>
  </si>
  <si>
    <t>MH TECHNOLOGIES LLC</t>
  </si>
  <si>
    <t>Mid County Tech LLC</t>
  </si>
  <si>
    <t>Midessa Grass</t>
  </si>
  <si>
    <t>Miracle Method of Corpus Christi</t>
  </si>
  <si>
    <t>Miracle Method of Knoxville</t>
  </si>
  <si>
    <t>Miracle Method of North Houston</t>
  </si>
  <si>
    <t>Miracle Method of South Philadelphia</t>
  </si>
  <si>
    <t>MISSION SUCCESS SOLUTIONS LLC</t>
  </si>
  <si>
    <t>Mission Telecom</t>
  </si>
  <si>
    <t>Mobile Wireless LLC</t>
  </si>
  <si>
    <t>Modified Logic Inc</t>
  </si>
  <si>
    <t>Morph Enterprise LLC</t>
  </si>
  <si>
    <t>MoxieIT Solutions Inc</t>
  </si>
  <si>
    <t>MQ Healthcare Distributor LLC</t>
  </si>
  <si>
    <t>MSMNET Security</t>
  </si>
  <si>
    <t>Multi-Skill Training Services Inc</t>
  </si>
  <si>
    <t>Municipal Management</t>
  </si>
  <si>
    <t>Murray Energy, Inc.</t>
  </si>
  <si>
    <t>My Unique Office</t>
  </si>
  <si>
    <t>N9NE Furniture Group</t>
  </si>
  <si>
    <t>NacSpace</t>
  </si>
  <si>
    <t>Nagnoi, LLC</t>
  </si>
  <si>
    <t>Nardellos</t>
  </si>
  <si>
    <t>National Boiler Supply</t>
  </si>
  <si>
    <t>Nelson Enterprise Technology Services</t>
  </si>
  <si>
    <t>Netsweeper Inc</t>
  </si>
  <si>
    <t>Network Cabling Services Inc</t>
  </si>
  <si>
    <t>New Math Data PubSec LLC</t>
  </si>
  <si>
    <t>NewQuest IT Solutions LLC</t>
  </si>
  <si>
    <t>Newsela Inc</t>
  </si>
  <si>
    <t>NextDeavor, Inc.</t>
  </si>
  <si>
    <t>Nimble Energy Inc</t>
  </si>
  <si>
    <t>Noble Building &amp; Development</t>
  </si>
  <si>
    <t>Noblesoft Technologies Inc</t>
  </si>
  <si>
    <t>Norseman Defense Technologies</t>
  </si>
  <si>
    <t>North Star Group</t>
  </si>
  <si>
    <t>Nova</t>
  </si>
  <si>
    <t>Nutrislice Inc</t>
  </si>
  <si>
    <t>Oklahoma Native Supply</t>
  </si>
  <si>
    <t xml:space="preserve">Oler Relo Group </t>
  </si>
  <si>
    <t>Omega 3 Nutrition</t>
  </si>
  <si>
    <t>OmniMed Billing Solutions LLC</t>
  </si>
  <si>
    <t>OneUp Innovations</t>
  </si>
  <si>
    <t>Onflo</t>
  </si>
  <si>
    <t>Onit, Inc</t>
  </si>
  <si>
    <t>OP Consulting Group LLC</t>
  </si>
  <si>
    <t>OReilly Auto Parts</t>
  </si>
  <si>
    <t>Ortego Waterworks</t>
  </si>
  <si>
    <t>Other Guys I.T</t>
  </si>
  <si>
    <t>Otto Environmental</t>
  </si>
  <si>
    <t>Packet360 INC</t>
  </si>
  <si>
    <t>Paloma Learning Inc</t>
  </si>
  <si>
    <t>Panther Air</t>
  </si>
  <si>
    <t>Parrish Business Solution</t>
  </si>
  <si>
    <t>Parts Caddy LLC</t>
  </si>
  <si>
    <t>Path2Staff Solutions, LLC</t>
  </si>
  <si>
    <t>PC Hotline Inc</t>
  </si>
  <si>
    <t>PCs2U Inc</t>
  </si>
  <si>
    <t>Peak Mechanical, LLC</t>
  </si>
  <si>
    <t>PEAKE LLC</t>
  </si>
  <si>
    <t>PermitUsNow, LLC</t>
  </si>
  <si>
    <t>PHI Heating &amp; Air inc</t>
  </si>
  <si>
    <t>PI R-SQUARE SOLUTIONS LLC</t>
  </si>
  <si>
    <t>PiggyBack Cabling LLC</t>
  </si>
  <si>
    <t>PL ASSOCIATES INC.</t>
  </si>
  <si>
    <t>Play to Learn Pre-K</t>
  </si>
  <si>
    <t>Polar Air</t>
  </si>
  <si>
    <t>Port Enterprises, Ltd.</t>
  </si>
  <si>
    <t>Precise Property Maintenance Inc.</t>
  </si>
  <si>
    <t>Premier DataCom LLC</t>
  </si>
  <si>
    <t>Prentgraf LTD Liability CO</t>
  </si>
  <si>
    <t>PresenceLearning Inc</t>
  </si>
  <si>
    <t>Presentations Arreya Digital Signage</t>
  </si>
  <si>
    <t>Presidio custom metal works</t>
  </si>
  <si>
    <t>PRESIDIO NETWORKED SOLUTIONS LLC</t>
  </si>
  <si>
    <t>PrestoX</t>
  </si>
  <si>
    <t>Primary Software Solutions Inc</t>
  </si>
  <si>
    <t>Priority Resources &amp; Solutions, LLC</t>
  </si>
  <si>
    <t>Pristine Lawn and Fence, LLC</t>
  </si>
  <si>
    <t>Pro Energy Marketing, LLC</t>
  </si>
  <si>
    <t>Pro-Fit Outfitters</t>
  </si>
  <si>
    <t>Professional Performance Development Group, Inc.</t>
  </si>
  <si>
    <t>Project Advocates, LLC</t>
  </si>
  <si>
    <t>Proverbs 356 Legacy LLC</t>
  </si>
  <si>
    <t>Provia Education Workforce Solutions LLC</t>
  </si>
  <si>
    <t>Pulse Healthcare Services</t>
  </si>
  <si>
    <t>Punch Rescue</t>
  </si>
  <si>
    <t>PureView Solutions LLC</t>
  </si>
  <si>
    <t>PURSUIT SURPLUS LLC</t>
  </si>
  <si>
    <t xml:space="preserve">Pye-Barker Fire &amp; Safety LLC </t>
  </si>
  <si>
    <t>Qnet Managed Services</t>
  </si>
  <si>
    <t>QNT Industry LLC</t>
  </si>
  <si>
    <t>Quad Collaborative, LLC</t>
  </si>
  <si>
    <t>Quantum Lifecycle Partners USA LLC</t>
  </si>
  <si>
    <t>Quick Response Fire Protection LLC</t>
  </si>
  <si>
    <t>RA Design Studio LLC</t>
  </si>
  <si>
    <t>Racks BBQ</t>
  </si>
  <si>
    <t>Ranger Facility Group</t>
  </si>
  <si>
    <t>Raynbo Development</t>
  </si>
  <si>
    <t>RBM Consulting, LLC</t>
  </si>
  <si>
    <t>RCC Excavation and Fabrication LLC</t>
  </si>
  <si>
    <t>RDL Construction LLC</t>
  </si>
  <si>
    <t>Re-Cal Services Inc.</t>
  </si>
  <si>
    <t>Rebecca Steele Studio LLC</t>
  </si>
  <si>
    <t>ReClaim Energy LLC</t>
  </si>
  <si>
    <t>Recruiting Source International</t>
  </si>
  <si>
    <t>Red Garrison LLC</t>
  </si>
  <si>
    <t>Regional Systems</t>
  </si>
  <si>
    <t>RelayHub, LLC</t>
  </si>
  <si>
    <t>Reliable Outdoor Services LLC</t>
  </si>
  <si>
    <t>Resilient Intelligent Networks</t>
  </si>
  <si>
    <t>Response Fire Protection</t>
  </si>
  <si>
    <t>Rexing Consulting LLC</t>
  </si>
  <si>
    <t>Reyes Sports Surfacing</t>
  </si>
  <si>
    <t>REYNOLDS ROOMS INC</t>
  </si>
  <si>
    <t>RF Technologies, Inc</t>
  </si>
  <si>
    <t>RichBrand Restaurants, LLC</t>
  </si>
  <si>
    <t>Riley Media</t>
  </si>
  <si>
    <t>Rise Again Roofing</t>
  </si>
  <si>
    <t>Ro Health LLC</t>
  </si>
  <si>
    <t>Rockwall Cyber LLC</t>
  </si>
  <si>
    <t>Rose Enterprises, Inc.</t>
  </si>
  <si>
    <t>Rouxbe Global Food Group Inc</t>
  </si>
  <si>
    <t>ROVUST LLC</t>
  </si>
  <si>
    <t>RPC Staffing</t>
  </si>
  <si>
    <t>RSI TEXAS, LLC</t>
  </si>
  <si>
    <t>RYCOR</t>
  </si>
  <si>
    <t>S&amp;S Mechanical, LLC</t>
  </si>
  <si>
    <t>SaberLock Solutions LLC</t>
  </si>
  <si>
    <t>SAF-GARD SAFETY SHOE CO.</t>
  </si>
  <si>
    <t>Safe Harbor Group LLC</t>
  </si>
  <si>
    <t>SANCHEZ CONCRETE CONSTRUCTION LLC</t>
  </si>
  <si>
    <t>Saratoga Medical Center, Inc.</t>
  </si>
  <si>
    <t>ScanTech AI Systems Inc</t>
  </si>
  <si>
    <t>Sched LLC</t>
  </si>
  <si>
    <t>Schiller</t>
  </si>
  <si>
    <t>Scholar Haven LLC</t>
  </si>
  <si>
    <t>Scoggin Welding &amp; Fabrication LLC</t>
  </si>
  <si>
    <t>Scott Merriman Inc</t>
  </si>
  <si>
    <t>Screenflex Portable Partitions LLC</t>
  </si>
  <si>
    <t>SDVOSB Materials Technology and Supply LLC</t>
  </si>
  <si>
    <t>Seaman Corporation</t>
  </si>
  <si>
    <t>Seaton Automation LLC</t>
  </si>
  <si>
    <t>Secure On-Site Shredding Inc</t>
  </si>
  <si>
    <t>ServiceMaster DSI</t>
  </si>
  <si>
    <t>Servpro of Hyde Park &amp; Central Austin</t>
  </si>
  <si>
    <t>SERVPRO of Mobile County</t>
  </si>
  <si>
    <t>Sharpline Construction LLC</t>
  </si>
  <si>
    <t>Shimadzu Medical Systems USA</t>
  </si>
  <si>
    <t>Shipcom Wireless Inc.</t>
  </si>
  <si>
    <t>Signal Fleet Solutions LLC</t>
  </si>
  <si>
    <t>Signarama Frisco</t>
  </si>
  <si>
    <t>Signature Labor Services LLC</t>
  </si>
  <si>
    <t>SignGlasses LLC</t>
  </si>
  <si>
    <t>Simplified Power Inc</t>
  </si>
  <si>
    <t>Singer NC, LLC Singer T&amp;L</t>
  </si>
  <si>
    <t>SiteScapes Inc</t>
  </si>
  <si>
    <t>SIXINCH AMERICAS LLC</t>
  </si>
  <si>
    <t>Sky Communications Inc</t>
  </si>
  <si>
    <t>Skymail</t>
  </si>
  <si>
    <t>Smallwood Lock &amp; Supply</t>
  </si>
  <si>
    <t>Smart Rain LLC</t>
  </si>
  <si>
    <t>Smarter Consulting</t>
  </si>
  <si>
    <t>Software One Inc.</t>
  </si>
  <si>
    <t>Solaris Window Tinting LLC</t>
  </si>
  <si>
    <t>Soliant Health, LLC</t>
  </si>
  <si>
    <t>Solodev</t>
  </si>
  <si>
    <t>Solutions Cay</t>
  </si>
  <si>
    <t>SolveNow, Inc.</t>
  </si>
  <si>
    <t>Southern Gardens Companies LLC</t>
  </si>
  <si>
    <t>Southland Organics</t>
  </si>
  <si>
    <t xml:space="preserve">Southwest Courts and Floors, Inc. </t>
  </si>
  <si>
    <t>Sovereign Staffing Group, Inc</t>
  </si>
  <si>
    <t>Sovra</t>
  </si>
  <si>
    <t>Spearman Custom Services LLC</t>
  </si>
  <si>
    <t>Speartac Solutions</t>
  </si>
  <si>
    <t>Spectrum Paint</t>
  </si>
  <si>
    <t>SRP-129 LLC</t>
  </si>
  <si>
    <t>Star-Batt LLC</t>
  </si>
  <si>
    <t>Starks Industries Inc.</t>
  </si>
  <si>
    <t>SteelWave Technologies LLC</t>
  </si>
  <si>
    <t>Stellar Wavez Communications LLC</t>
  </si>
  <si>
    <t>Stem Construction</t>
  </si>
  <si>
    <t>Stone Education Consultants LLC</t>
  </si>
  <si>
    <t>Strada US Professional Services LLC</t>
  </si>
  <si>
    <t>StraighterLine</t>
  </si>
  <si>
    <t>StraightUp Solar LLC</t>
  </si>
  <si>
    <t>Subject Technologies Inc</t>
  </si>
  <si>
    <t>Superior Air Quality</t>
  </si>
  <si>
    <t>Superior Fiber and Data Services , LLC</t>
  </si>
  <si>
    <t>Surgically Clean Air, LLC</t>
  </si>
  <si>
    <t>Suspiro Group LLC</t>
  </si>
  <si>
    <t>Swensa LLC</t>
  </si>
  <si>
    <t>Swing Education</t>
  </si>
  <si>
    <t>Syncra</t>
  </si>
  <si>
    <t>Talent Portus Inc.</t>
  </si>
  <si>
    <t>TALOSYS Inc</t>
  </si>
  <si>
    <t>Tangent Computer</t>
  </si>
  <si>
    <t xml:space="preserve">Tanner U.S. </t>
  </si>
  <si>
    <t>Tech Advisor Services</t>
  </si>
  <si>
    <t>TechGuard Security LLC</t>
  </si>
  <si>
    <t>Techknow123</t>
  </si>
  <si>
    <t>Technoidentity America LLC</t>
  </si>
  <si>
    <t>Technology Integration Group PC Specialists LLC</t>
  </si>
  <si>
    <t>Technology Lab LLC</t>
  </si>
  <si>
    <t>TECSolutions Inc</t>
  </si>
  <si>
    <t>TEG Energy Management</t>
  </si>
  <si>
    <t>TekisHub Consulting Services LLC</t>
  </si>
  <si>
    <t>TekStart Group</t>
  </si>
  <si>
    <t>Teksys Inc</t>
  </si>
  <si>
    <t>Tellabs</t>
  </si>
  <si>
    <t>Telo AI Inc</t>
  </si>
  <si>
    <t>Tempeaze Staffing</t>
  </si>
  <si>
    <t>TempLink</t>
  </si>
  <si>
    <t>Terralogic Document Systems Inc</t>
  </si>
  <si>
    <t>Terzo Roofing LLC</t>
  </si>
  <si>
    <t>TEX AIR FILTERS</t>
  </si>
  <si>
    <t>Tex-Con Construction Services LLC</t>
  </si>
  <si>
    <t>Texas Elite Contracting, LLC</t>
  </si>
  <si>
    <t>Texas Machine Shop Pump Services LLC</t>
  </si>
  <si>
    <t>Texas Tint Masters</t>
  </si>
  <si>
    <t>TexcelVision</t>
  </si>
  <si>
    <t>The Armstrong Company</t>
  </si>
  <si>
    <t>The CTI Group Inc</t>
  </si>
  <si>
    <t xml:space="preserve">The Decor Group </t>
  </si>
  <si>
    <t>The Design Firm Inc</t>
  </si>
  <si>
    <t>The Eagle Irrigation Services</t>
  </si>
  <si>
    <t>The Junkluggers of Greater Dallas</t>
  </si>
  <si>
    <t>The Kirkland Group</t>
  </si>
  <si>
    <t>The Lee Thompson Company</t>
  </si>
  <si>
    <t>The Mix of Flavors LLC</t>
  </si>
  <si>
    <t>The Pittsburgh Paints Co.</t>
  </si>
  <si>
    <t>The Reuse Network</t>
  </si>
  <si>
    <t>The Surface Masters, Inc.</t>
  </si>
  <si>
    <t>THE WATERPROOFING COMPANY</t>
  </si>
  <si>
    <t>Think Board</t>
  </si>
  <si>
    <t>Thrive Therapies Group</t>
  </si>
  <si>
    <t>tmc works llc</t>
  </si>
  <si>
    <t>Total Industrial Services Specialties, Inc.</t>
  </si>
  <si>
    <t>Touchpoint</t>
  </si>
  <si>
    <t>TransAct Communications LLC</t>
  </si>
  <si>
    <t>TRANSFORM DIGITAL LLC</t>
  </si>
  <si>
    <t>Treering</t>
  </si>
  <si>
    <t>Trekai</t>
  </si>
  <si>
    <t>TRYFACTA, INC.</t>
  </si>
  <si>
    <t>Twin City Hardware Company Inc / TCH</t>
  </si>
  <si>
    <t>TX Mechanical LLC</t>
  </si>
  <si>
    <t>Tyler Technologies Inc</t>
  </si>
  <si>
    <t>United Global Technologies, Inc.</t>
  </si>
  <si>
    <t>United Health Care Staffing</t>
  </si>
  <si>
    <t>Universal Construction</t>
  </si>
  <si>
    <t>University Instructors</t>
  </si>
  <si>
    <t>Uplift Desk</t>
  </si>
  <si>
    <t>Upper Edge Tech</t>
  </si>
  <si>
    <t>US Electronics Recycling Center Inc</t>
  </si>
  <si>
    <t>Utiliserve, LLC</t>
  </si>
  <si>
    <t>UZBL LLC</t>
  </si>
  <si>
    <t>V.M.P. INDUSTRIAL SALES, INC.</t>
  </si>
  <si>
    <t>V&amp;S Contractors LLC</t>
  </si>
  <si>
    <t>Van Soelen &amp; Associates</t>
  </si>
  <si>
    <t>Vasco Electronics LLC</t>
  </si>
  <si>
    <t>Vastek Inc</t>
  </si>
  <si>
    <t>vCloud Tech Inc</t>
  </si>
  <si>
    <t>Venture Plumbing Company</t>
  </si>
  <si>
    <t>VeraPro</t>
  </si>
  <si>
    <t>Verge Network Solutions LLC</t>
  </si>
  <si>
    <t>Versare Solutions LLC</t>
  </si>
  <si>
    <t>Victory Technology Company</t>
  </si>
  <si>
    <t xml:space="preserve">Victory Tracks </t>
  </si>
  <si>
    <t>Vinsys Information Technology Inc</t>
  </si>
  <si>
    <t>Vitaver and Associates, Inc.</t>
  </si>
  <si>
    <t>Volcanic Bikes</t>
  </si>
  <si>
    <t>VOLUBLE SYSTEMS LLC</t>
  </si>
  <si>
    <t>Volume Cases Hut Global Inc</t>
  </si>
  <si>
    <t>Vosaic</t>
  </si>
  <si>
    <t>VSPASTRA SOLUTIONS LLC</t>
  </si>
  <si>
    <t>VTX1 Communications LLC</t>
  </si>
  <si>
    <t>VyTalent Solutions</t>
  </si>
  <si>
    <t>Wen-Flex Enterprise LLc</t>
  </si>
  <si>
    <t>Wheelhouse Pix</t>
  </si>
  <si>
    <t>WheresTheBus LLC</t>
  </si>
  <si>
    <t>WhitegloveAI</t>
  </si>
  <si>
    <t>Whitney Brothers</t>
  </si>
  <si>
    <t>Wilbourn &amp; McCabe Plumbing LLC</t>
  </si>
  <si>
    <t>Wildcat Manufacturing</t>
  </si>
  <si>
    <t>Wildfire Technology Integration LLC</t>
  </si>
  <si>
    <t>Wildman Consulting, LLC</t>
  </si>
  <si>
    <t>William W. Professional Staffing  llc</t>
  </si>
  <si>
    <t>Williams fencing and more</t>
  </si>
  <si>
    <t>Winpure</t>
  </si>
  <si>
    <t>WM J. Redmond &amp; Son, Inc.</t>
  </si>
  <si>
    <t>Wolf-Gordon Inc</t>
  </si>
  <si>
    <t>WorkSimpli / NDI</t>
  </si>
  <si>
    <t>Worldpac, LLC</t>
  </si>
  <si>
    <t>Wright Construction Services, Inc.</t>
  </si>
  <si>
    <t>Xcloud LLC</t>
  </si>
  <si>
    <t>xFact LLC</t>
  </si>
  <si>
    <t>Xio Construction LLC</t>
  </si>
  <si>
    <t>Yourway Learning</t>
  </si>
  <si>
    <t>Zencon Group Inc.</t>
  </si>
  <si>
    <t>ZUNI Learning Tree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</si>
</sst>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lt;=9999999]###\-####;\(###\)\ ###\-####"/>
    <numFmt numFmtId="166" formatCode="0&quot;&quot;"/>
    <numFmt numFmtId="167" formatCode="mm/dd/yyyy"/>
  </numFmts>
  <fonts count="66" x14ac:knownFonts="1">
    <font>
      <sz val="11"/>
      <color theme="1"/>
      <name val="Calibri"/>
      <family val="2"/>
      <scheme val="minor"/>
    </font>
    <font>
      <sz val="12"/>
      <color theme="1"/>
      <name val="Calibri"/>
      <family val="2"/>
      <scheme val="minor"/>
    </font>
    <font>
      <sz val="11"/>
      <color indexed="8"/>
      <name val="Calibri"/>
      <family val="2"/>
      <scheme val="minor"/>
    </font>
    <font>
      <sz val="10"/>
      <name val="Arial"/>
      <family val="2"/>
    </font>
    <font>
      <u/>
      <sz val="11"/>
      <color theme="10"/>
      <name val="Calibri"/>
      <family val="2"/>
      <scheme val="minor"/>
    </font>
    <font>
      <sz val="10"/>
      <color theme="1"/>
      <name val="Arial"/>
      <family val="2"/>
    </font>
    <font>
      <sz val="11"/>
      <color theme="1"/>
      <name val="Calibri"/>
      <family val="2"/>
      <scheme val="minor"/>
    </font>
    <font>
      <b/>
      <sz val="11"/>
      <color theme="1"/>
      <name val="Calibri"/>
      <family val="2"/>
      <scheme val="minor"/>
    </font>
    <font>
      <b/>
      <sz val="10"/>
      <color theme="1"/>
      <name val="Calibri"/>
      <family val="2"/>
    </font>
    <font>
      <sz val="9"/>
      <color theme="1"/>
      <name val="Calibri"/>
      <family val="2"/>
    </font>
    <font>
      <sz val="8"/>
      <color theme="1"/>
      <name val="Calibri"/>
      <family val="2"/>
    </font>
    <font>
      <b/>
      <sz val="12"/>
      <color rgb="FFFF0000"/>
      <name val="Calibri"/>
      <family val="2"/>
    </font>
    <font>
      <b/>
      <sz val="10"/>
      <name val="Arial"/>
      <family val="2"/>
    </font>
    <font>
      <b/>
      <sz val="12"/>
      <color indexed="10"/>
      <name val="Arial"/>
      <family val="2"/>
    </font>
    <font>
      <sz val="10"/>
      <color indexed="10"/>
      <name val="Arial"/>
      <family val="2"/>
    </font>
    <font>
      <b/>
      <sz val="12"/>
      <color theme="1"/>
      <name val="Calibri"/>
      <family val="2"/>
      <scheme val="minor"/>
    </font>
    <font>
      <b/>
      <sz val="14"/>
      <color theme="1"/>
      <name val="Calibri"/>
      <family val="2"/>
      <scheme val="minor"/>
    </font>
    <font>
      <b/>
      <sz val="10"/>
      <color theme="1"/>
      <name val="Arial"/>
      <family val="2"/>
    </font>
    <font>
      <sz val="11"/>
      <color theme="1"/>
      <name val="Arial"/>
      <family val="2"/>
    </font>
    <font>
      <sz val="8"/>
      <name val="Calibri"/>
      <family val="2"/>
      <scheme val="minor"/>
    </font>
    <font>
      <sz val="10"/>
      <color theme="1"/>
      <name val="Calibri"/>
      <family val="2"/>
    </font>
    <font>
      <sz val="10"/>
      <color indexed="8"/>
      <name val="Arial"/>
      <family val="2"/>
    </font>
    <font>
      <sz val="12"/>
      <name val="Calibri"/>
      <family val="2"/>
      <scheme val="minor"/>
    </font>
    <font>
      <b/>
      <sz val="11"/>
      <color rgb="FFFF0000"/>
      <name val="Arial"/>
      <family val="2"/>
    </font>
    <font>
      <sz val="10"/>
      <name val="Arial"/>
      <family val="2"/>
    </font>
    <font>
      <b/>
      <sz val="9"/>
      <color theme="1"/>
      <name val="Calibri"/>
      <family val="2"/>
    </font>
    <font>
      <sz val="9"/>
      <name val="Calibri"/>
      <family val="2"/>
    </font>
    <font>
      <sz val="9"/>
      <color rgb="FF000000"/>
      <name val="Calibri"/>
      <family val="2"/>
    </font>
    <font>
      <sz val="16"/>
      <color theme="1"/>
      <name val="Calibri"/>
      <family val="2"/>
      <scheme val="minor"/>
    </font>
    <font>
      <sz val="9"/>
      <color theme="1"/>
      <name val="Calibri"/>
      <family val="2"/>
      <scheme val="minor"/>
    </font>
    <font>
      <sz val="11"/>
      <color theme="1"/>
      <name val="Calibri"/>
      <family val="2"/>
    </font>
    <font>
      <sz val="9"/>
      <name val="Calibri"/>
      <family val="2"/>
      <scheme val="minor"/>
    </font>
    <font>
      <sz val="14"/>
      <color theme="1"/>
      <name val="Calibri"/>
      <family val="2"/>
      <scheme val="minor"/>
    </font>
    <font>
      <sz val="9"/>
      <color rgb="FF000000"/>
      <name val="Calibri"/>
      <family val="2"/>
      <scheme val="minor"/>
    </font>
    <font>
      <u/>
      <sz val="9"/>
      <color theme="10"/>
      <name val="Calibri"/>
      <family val="2"/>
      <scheme val="minor"/>
    </font>
    <font>
      <sz val="9"/>
      <color indexed="8"/>
      <name val="Calibri"/>
      <family val="2"/>
      <scheme val="minor"/>
    </font>
    <font>
      <sz val="9"/>
      <color rgb="FF404040"/>
      <name val="Calibri"/>
      <family val="2"/>
      <scheme val="minor"/>
    </font>
    <font>
      <b/>
      <sz val="16"/>
      <color theme="1"/>
      <name val="Calibri"/>
      <family val="2"/>
      <scheme val="minor"/>
    </font>
    <font>
      <b/>
      <sz val="18"/>
      <color theme="1"/>
      <name val="Calibri"/>
      <family val="2"/>
      <scheme val="minor"/>
    </font>
    <font>
      <b/>
      <sz val="9"/>
      <color theme="5" tint="-0.499984740745262"/>
      <name val="Calibri"/>
      <family val="2"/>
    </font>
    <font>
      <b/>
      <sz val="12"/>
      <color theme="1"/>
      <name val="Arial"/>
      <family val="2"/>
    </font>
    <font>
      <sz val="12"/>
      <color theme="1"/>
      <name val="Arial"/>
      <family val="2"/>
    </font>
    <font>
      <b/>
      <sz val="11"/>
      <color theme="1"/>
      <name val="Calibri"/>
      <family val="2"/>
    </font>
    <font>
      <b/>
      <sz val="12"/>
      <color theme="1"/>
      <name val="Calibri"/>
      <family val="2"/>
    </font>
    <font>
      <b/>
      <sz val="11"/>
      <name val="Arial"/>
      <family val="2"/>
    </font>
    <font>
      <sz val="9"/>
      <color indexed="8"/>
      <name val="Calibri"/>
      <family val="2"/>
    </font>
    <font>
      <sz val="8"/>
      <color theme="1"/>
      <name val="Calibri"/>
      <family val="2"/>
      <scheme val="minor"/>
    </font>
    <font>
      <b/>
      <sz val="11"/>
      <name val="Calibri"/>
      <family val="2"/>
      <scheme val="minor"/>
    </font>
    <font>
      <sz val="11"/>
      <name val="Calibri"/>
      <family val="2"/>
      <scheme val="minor"/>
    </font>
    <font>
      <sz val="11"/>
      <color rgb="FF000000"/>
      <name val="Calibri"/>
      <family val="2"/>
      <scheme val="minor"/>
    </font>
    <font>
      <u/>
      <sz val="11"/>
      <color rgb="FF0070C0"/>
      <name val="Calibri"/>
      <family val="2"/>
      <scheme val="minor"/>
    </font>
    <font>
      <sz val="11"/>
      <color rgb="FF0070C0"/>
      <name val="Calibri"/>
      <family val="2"/>
      <scheme val="minor"/>
    </font>
    <font>
      <b/>
      <sz val="14"/>
      <color rgb="FFC00000"/>
      <name val="Calibri"/>
      <family val="2"/>
      <scheme val="minor"/>
    </font>
    <font>
      <sz val="9"/>
      <color theme="1"/>
      <name val="Calibri Light"/>
      <family val="2"/>
    </font>
    <font>
      <sz val="9"/>
      <color rgb="FF404040"/>
      <name val="Calibri Light"/>
      <family val="2"/>
    </font>
    <font>
      <u/>
      <sz val="11"/>
      <color theme="10"/>
      <name val="Calibri"/>
      <family val="2"/>
    </font>
    <font>
      <sz val="11"/>
      <name val="Calibri"/>
      <family val="2"/>
    </font>
    <font>
      <b/>
      <sz val="9"/>
      <color theme="1"/>
      <name val="Calibri"/>
      <family val="2"/>
      <scheme val="minor"/>
    </font>
    <font>
      <sz val="12"/>
      <color rgb="FFFF0000"/>
      <name val="Calibri"/>
      <family val="2"/>
      <scheme val="minor"/>
    </font>
    <font>
      <sz val="10"/>
      <name val="Calibri"/>
      <family val="2"/>
    </font>
    <font>
      <b/>
      <sz val="14"/>
      <color rgb="FFFF0000"/>
      <name val="Calibri"/>
      <family val="2"/>
    </font>
    <font>
      <sz val="9"/>
      <name val="Arial"/>
      <family val="2"/>
    </font>
    <font>
      <sz val="9"/>
      <color theme="1"/>
      <name val="Arial"/>
      <family val="2"/>
    </font>
    <font>
      <sz val="10"/>
      <name val="Calibri"/>
      <family val="2"/>
      <scheme val="minor"/>
    </font>
    <font>
      <b/>
      <sz val="12"/>
      <name val="Calibri"/>
      <family val="2"/>
      <scheme val="minor"/>
    </font>
    <font>
      <b/>
      <sz val="10"/>
      <name val="Calibri"/>
      <family val="2"/>
      <scheme val="minor"/>
    </font>
  </fonts>
  <fills count="1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FF"/>
      </patternFill>
    </fill>
    <fill>
      <patternFill patternType="solid">
        <fgColor rgb="FFFFFF00"/>
        <bgColor indexed="64"/>
      </patternFill>
    </fill>
    <fill>
      <patternFill patternType="solid">
        <fgColor rgb="FF92D050"/>
        <bgColor indexed="64"/>
      </patternFill>
    </fill>
    <fill>
      <patternFill patternType="solid">
        <fgColor indexed="9"/>
        <bgColor indexed="64"/>
      </patternFill>
    </fill>
    <fill>
      <patternFill patternType="solid">
        <fgColor theme="0" tint="-0.249977111117893"/>
        <bgColor indexed="64"/>
      </patternFill>
    </fill>
    <fill>
      <patternFill patternType="solid">
        <fgColor indexed="13"/>
        <bgColor indexed="64"/>
      </patternFill>
    </fill>
    <fill>
      <patternFill patternType="solid">
        <fgColor rgb="FFF2F2F2"/>
      </patternFill>
    </fill>
    <fill>
      <patternFill patternType="solid">
        <fgColor theme="0"/>
      </patternFill>
    </fill>
    <fill>
      <patternFill patternType="solid">
        <fgColor theme="0"/>
        <bgColor rgb="FFD9E1F2"/>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CCCCCC"/>
      </patternFill>
    </fill>
    <fill>
      <patternFill patternType="solid">
        <fgColor theme="2" tint="-9.9978637043366805E-2"/>
        <bgColor indexed="64"/>
      </patternFill>
    </fill>
  </fills>
  <borders count="32">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indexed="64"/>
      </left>
      <right style="thin">
        <color indexed="64"/>
      </right>
      <top/>
      <bottom/>
      <diagonal/>
    </border>
  </borders>
  <cellStyleXfs count="14">
    <xf numFmtId="0" fontId="0" fillId="0" borderId="0"/>
    <xf numFmtId="0" fontId="1" fillId="0" borderId="0"/>
    <xf numFmtId="43" fontId="1" fillId="0" borderId="0" applyFont="0" applyFill="0" applyBorder="0" applyAlignment="0" applyProtection="0"/>
    <xf numFmtId="0" fontId="2" fillId="0" borderId="0"/>
    <xf numFmtId="0" fontId="3" fillId="0" borderId="0"/>
    <xf numFmtId="0" fontId="4" fillId="0" borderId="0" applyNumberFormat="0" applyFill="0" applyBorder="0" applyAlignment="0" applyProtection="0"/>
    <xf numFmtId="44" fontId="6" fillId="0" borderId="0" applyFont="0" applyFill="0" applyBorder="0" applyAlignment="0" applyProtection="0"/>
    <xf numFmtId="0" fontId="3" fillId="0" borderId="0"/>
    <xf numFmtId="0" fontId="3" fillId="0" borderId="0"/>
    <xf numFmtId="0" fontId="21" fillId="0" borderId="0">
      <alignment vertical="top"/>
    </xf>
    <xf numFmtId="0" fontId="3" fillId="0" borderId="0"/>
    <xf numFmtId="0" fontId="21" fillId="0" borderId="0">
      <alignment vertical="top"/>
    </xf>
    <xf numFmtId="0" fontId="24" fillId="0" borderId="0"/>
    <xf numFmtId="0" fontId="56" fillId="0" borderId="0"/>
  </cellStyleXfs>
  <cellXfs count="418">
    <xf numFmtId="0" fontId="0" fillId="0" borderId="0" xfId="0"/>
    <xf numFmtId="0" fontId="9" fillId="0" borderId="1" xfId="0" applyFont="1" applyBorder="1"/>
    <xf numFmtId="0" fontId="12" fillId="0" borderId="0" xfId="4" applyFont="1"/>
    <xf numFmtId="0" fontId="15" fillId="0" borderId="2" xfId="0" applyFont="1" applyBorder="1"/>
    <xf numFmtId="0" fontId="3" fillId="0" borderId="3" xfId="4" applyBorder="1"/>
    <xf numFmtId="0" fontId="0" fillId="0" borderId="4" xfId="0" applyBorder="1"/>
    <xf numFmtId="0" fontId="0" fillId="0" borderId="6" xfId="0" applyBorder="1"/>
    <xf numFmtId="0" fontId="0" fillId="0" borderId="5" xfId="0" applyBorder="1"/>
    <xf numFmtId="0" fontId="4" fillId="0" borderId="0" xfId="5"/>
    <xf numFmtId="0" fontId="3" fillId="0" borderId="5" xfId="4" applyBorder="1"/>
    <xf numFmtId="0" fontId="0" fillId="0" borderId="7" xfId="0" applyBorder="1"/>
    <xf numFmtId="0" fontId="0" fillId="0" borderId="8" xfId="0" applyBorder="1"/>
    <xf numFmtId="0" fontId="0" fillId="0" borderId="9" xfId="0" applyBorder="1"/>
    <xf numFmtId="0" fontId="16" fillId="0" borderId="0" xfId="0" applyFont="1" applyAlignment="1">
      <alignment horizontal="center" vertical="center"/>
    </xf>
    <xf numFmtId="0" fontId="0" fillId="0" borderId="0" xfId="0" applyAlignment="1">
      <alignment vertical="center"/>
    </xf>
    <xf numFmtId="0" fontId="0" fillId="0" borderId="0" xfId="0" applyAlignment="1">
      <alignment wrapText="1"/>
    </xf>
    <xf numFmtId="0" fontId="3" fillId="0" borderId="0" xfId="4" applyAlignment="1">
      <alignment wrapText="1"/>
    </xf>
    <xf numFmtId="0" fontId="5" fillId="0" borderId="0" xfId="0" applyFont="1" applyAlignment="1">
      <alignment wrapText="1"/>
    </xf>
    <xf numFmtId="0" fontId="12" fillId="9" borderId="0" xfId="4" applyFont="1" applyFill="1" applyAlignment="1">
      <alignment wrapText="1"/>
    </xf>
    <xf numFmtId="0" fontId="17" fillId="5" borderId="0" xfId="0" applyFont="1" applyFill="1" applyAlignment="1">
      <alignment wrapText="1"/>
    </xf>
    <xf numFmtId="0" fontId="4" fillId="0" borderId="1" xfId="5" applyBorder="1"/>
    <xf numFmtId="44" fontId="17" fillId="0" borderId="0" xfId="6" applyFont="1" applyAlignment="1">
      <alignment wrapText="1"/>
    </xf>
    <xf numFmtId="0" fontId="16" fillId="0" borderId="0" xfId="0" applyFont="1"/>
    <xf numFmtId="0" fontId="0" fillId="0" borderId="0" xfId="0" applyAlignment="1">
      <alignment horizontal="center"/>
    </xf>
    <xf numFmtId="0" fontId="7" fillId="0" borderId="1" xfId="0" applyFont="1" applyBorder="1"/>
    <xf numFmtId="0" fontId="0" fillId="0" borderId="1" xfId="0" applyBorder="1"/>
    <xf numFmtId="0" fontId="0" fillId="0" borderId="1" xfId="0" applyBorder="1" applyAlignment="1">
      <alignment horizontal="center"/>
    </xf>
    <xf numFmtId="0" fontId="0" fillId="3" borderId="0" xfId="0" applyFill="1"/>
    <xf numFmtId="0" fontId="8" fillId="0" borderId="1" xfId="0" applyFont="1" applyBorder="1" applyAlignment="1">
      <alignment vertical="center"/>
    </xf>
    <xf numFmtId="0" fontId="20" fillId="0" borderId="1" xfId="0" applyFont="1" applyBorder="1" applyAlignment="1">
      <alignment vertical="center"/>
    </xf>
    <xf numFmtId="0" fontId="20" fillId="0" borderId="1" xfId="0" applyFon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9" fillId="3" borderId="1" xfId="0" applyFont="1" applyFill="1" applyBorder="1" applyAlignment="1">
      <alignment horizontal="center" vertical="center"/>
    </xf>
    <xf numFmtId="14" fontId="0" fillId="0" borderId="1" xfId="0" applyNumberFormat="1" applyBorder="1" applyAlignment="1">
      <alignment horizontal="center"/>
    </xf>
    <xf numFmtId="0" fontId="7" fillId="3" borderId="1" xfId="0" applyFont="1" applyFill="1" applyBorder="1"/>
    <xf numFmtId="0" fontId="0" fillId="3" borderId="1" xfId="0" applyFill="1" applyBorder="1" applyAlignment="1">
      <alignment horizontal="left"/>
    </xf>
    <xf numFmtId="0" fontId="9" fillId="3" borderId="1" xfId="0" applyFont="1" applyFill="1" applyBorder="1" applyAlignment="1">
      <alignment horizontal="left" wrapText="1"/>
    </xf>
    <xf numFmtId="0" fontId="9" fillId="3" borderId="1" xfId="0" applyFont="1" applyFill="1" applyBorder="1" applyAlignment="1">
      <alignment horizontal="left"/>
    </xf>
    <xf numFmtId="14" fontId="9" fillId="3" borderId="1" xfId="0" applyNumberFormat="1" applyFont="1" applyFill="1" applyBorder="1" applyAlignment="1">
      <alignment horizontal="center" vertical="center"/>
    </xf>
    <xf numFmtId="14" fontId="9" fillId="3" borderId="1" xfId="0" applyNumberFormat="1" applyFont="1" applyFill="1" applyBorder="1" applyAlignment="1">
      <alignment horizontal="center"/>
    </xf>
    <xf numFmtId="0" fontId="29" fillId="0" borderId="1" xfId="0" applyFont="1" applyBorder="1"/>
    <xf numFmtId="0" fontId="29" fillId="0" borderId="1" xfId="0" applyFont="1" applyBorder="1" applyAlignment="1">
      <alignment horizontal="center"/>
    </xf>
    <xf numFmtId="14" fontId="29" fillId="0" borderId="1" xfId="0" applyNumberFormat="1" applyFont="1" applyBorder="1" applyAlignment="1">
      <alignment horizontal="center"/>
    </xf>
    <xf numFmtId="0" fontId="31" fillId="0" borderId="1" xfId="5" applyFont="1" applyBorder="1" applyAlignment="1">
      <alignment vertical="center" wrapText="1"/>
    </xf>
    <xf numFmtId="0" fontId="33" fillId="4" borderId="1" xfId="0" applyFont="1" applyFill="1" applyBorder="1" applyAlignment="1">
      <alignment horizontal="left"/>
    </xf>
    <xf numFmtId="0" fontId="33" fillId="4" borderId="1" xfId="0" applyFont="1" applyFill="1" applyBorder="1" applyAlignment="1">
      <alignment horizontal="center"/>
    </xf>
    <xf numFmtId="14" fontId="33" fillId="4" borderId="1" xfId="0" applyNumberFormat="1" applyFont="1" applyFill="1" applyBorder="1" applyAlignment="1">
      <alignment horizontal="center"/>
    </xf>
    <xf numFmtId="0" fontId="31" fillId="4" borderId="1" xfId="0" applyFont="1" applyFill="1" applyBorder="1" applyAlignment="1">
      <alignment horizontal="center"/>
    </xf>
    <xf numFmtId="14" fontId="31" fillId="4" borderId="1" xfId="0" applyNumberFormat="1" applyFont="1" applyFill="1" applyBorder="1" applyAlignment="1">
      <alignment horizontal="center"/>
    </xf>
    <xf numFmtId="0" fontId="33" fillId="0" borderId="1" xfId="0" applyFont="1" applyBorder="1" applyAlignment="1">
      <alignment horizontal="center"/>
    </xf>
    <xf numFmtId="0" fontId="33" fillId="0" borderId="1" xfId="0" applyFont="1" applyBorder="1" applyAlignment="1">
      <alignment horizontal="left"/>
    </xf>
    <xf numFmtId="14" fontId="31" fillId="0" borderId="1" xfId="0" applyNumberFormat="1" applyFont="1" applyBorder="1" applyAlignment="1">
      <alignment horizontal="center"/>
    </xf>
    <xf numFmtId="0" fontId="29" fillId="5" borderId="1" xfId="0" applyFont="1" applyFill="1" applyBorder="1" applyAlignment="1">
      <alignment horizontal="center"/>
    </xf>
    <xf numFmtId="0" fontId="31" fillId="0" borderId="1" xfId="0" applyFont="1" applyBorder="1" applyAlignment="1">
      <alignment horizontal="left" vertical="center" wrapText="1"/>
    </xf>
    <xf numFmtId="0" fontId="31" fillId="0" borderId="1" xfId="0" applyFont="1" applyBorder="1" applyAlignment="1">
      <alignment horizontal="left" vertical="center"/>
    </xf>
    <xf numFmtId="0" fontId="31" fillId="0" borderId="1" xfId="0" applyFont="1" applyBorder="1" applyAlignment="1">
      <alignment horizontal="center" vertical="center"/>
    </xf>
    <xf numFmtId="14" fontId="31" fillId="0" borderId="1" xfId="0" applyNumberFormat="1" applyFont="1" applyBorder="1" applyAlignment="1">
      <alignment horizontal="center" vertical="center" wrapText="1"/>
    </xf>
    <xf numFmtId="0" fontId="4" fillId="0" borderId="0" xfId="5" applyBorder="1"/>
    <xf numFmtId="0" fontId="31" fillId="0" borderId="1" xfId="0" applyFont="1" applyBorder="1" applyAlignment="1">
      <alignment horizontal="center" vertical="center" wrapText="1"/>
    </xf>
    <xf numFmtId="0" fontId="31" fillId="0" borderId="1" xfId="5" applyFont="1" applyFill="1" applyBorder="1" applyAlignment="1" applyProtection="1">
      <alignment vertical="center" wrapText="1"/>
    </xf>
    <xf numFmtId="14" fontId="29" fillId="3" borderId="1" xfId="0" applyNumberFormat="1" applyFont="1" applyFill="1" applyBorder="1" applyAlignment="1">
      <alignment horizontal="center"/>
    </xf>
    <xf numFmtId="14" fontId="31" fillId="3" borderId="1" xfId="0" applyNumberFormat="1" applyFont="1" applyFill="1" applyBorder="1" applyAlignment="1">
      <alignment horizontal="center"/>
    </xf>
    <xf numFmtId="14" fontId="33" fillId="5" borderId="1" xfId="0" applyNumberFormat="1" applyFont="1" applyFill="1" applyBorder="1" applyAlignment="1">
      <alignment horizontal="center"/>
    </xf>
    <xf numFmtId="0" fontId="31" fillId="0" borderId="1" xfId="0" applyFont="1" applyBorder="1"/>
    <xf numFmtId="0" fontId="29" fillId="0" borderId="1" xfId="0" applyFont="1" applyBorder="1" applyAlignment="1">
      <alignment horizontal="left" wrapText="1"/>
    </xf>
    <xf numFmtId="14" fontId="29" fillId="5" borderId="1" xfId="0" applyNumberFormat="1" applyFont="1" applyFill="1" applyBorder="1" applyAlignment="1">
      <alignment horizontal="center"/>
    </xf>
    <xf numFmtId="0" fontId="34" fillId="0" borderId="1" xfId="5" applyFont="1" applyFill="1" applyBorder="1" applyAlignment="1" applyProtection="1">
      <alignment horizontal="center" vertical="center" wrapText="1"/>
    </xf>
    <xf numFmtId="0" fontId="9" fillId="3" borderId="1" xfId="0" applyFont="1" applyFill="1" applyBorder="1"/>
    <xf numFmtId="0" fontId="27" fillId="11" borderId="1" xfId="0" applyFont="1" applyFill="1" applyBorder="1" applyAlignment="1">
      <alignment horizontal="left"/>
    </xf>
    <xf numFmtId="0" fontId="9" fillId="3" borderId="1" xfId="0" applyFont="1" applyFill="1" applyBorder="1" applyAlignment="1">
      <alignment vertical="center"/>
    </xf>
    <xf numFmtId="0" fontId="27" fillId="3" borderId="1" xfId="0" applyFont="1" applyFill="1" applyBorder="1"/>
    <xf numFmtId="0" fontId="33" fillId="3" borderId="1" xfId="0" applyFont="1" applyFill="1" applyBorder="1" applyAlignment="1">
      <alignment horizontal="left"/>
    </xf>
    <xf numFmtId="0" fontId="29" fillId="3" borderId="1" xfId="0" applyFont="1" applyFill="1" applyBorder="1"/>
    <xf numFmtId="0" fontId="31" fillId="0" borderId="1" xfId="0" applyFont="1" applyBorder="1" applyAlignment="1">
      <alignment horizontal="center"/>
    </xf>
    <xf numFmtId="0" fontId="33" fillId="3" borderId="1" xfId="0" applyFont="1" applyFill="1" applyBorder="1" applyAlignment="1">
      <alignment horizontal="center"/>
    </xf>
    <xf numFmtId="14" fontId="33" fillId="3" borderId="1" xfId="0" applyNumberFormat="1" applyFont="1" applyFill="1" applyBorder="1" applyAlignment="1">
      <alignment horizontal="center"/>
    </xf>
    <xf numFmtId="0" fontId="35" fillId="0" borderId="1" xfId="3" applyFont="1" applyBorder="1"/>
    <xf numFmtId="0" fontId="35" fillId="0" borderId="1" xfId="3" applyFont="1" applyBorder="1" applyAlignment="1">
      <alignment horizontal="center"/>
    </xf>
    <xf numFmtId="14" fontId="35" fillId="0" borderId="1" xfId="3" applyNumberFormat="1" applyFont="1" applyBorder="1" applyAlignment="1">
      <alignment horizontal="center"/>
    </xf>
    <xf numFmtId="0" fontId="33" fillId="12" borderId="1" xfId="0" applyFont="1" applyFill="1" applyBorder="1"/>
    <xf numFmtId="0" fontId="33" fillId="12" borderId="1" xfId="0" applyFont="1" applyFill="1" applyBorder="1" applyAlignment="1">
      <alignment horizontal="center"/>
    </xf>
    <xf numFmtId="14" fontId="33" fillId="12" borderId="1" xfId="0" applyNumberFormat="1" applyFont="1" applyFill="1" applyBorder="1" applyAlignment="1">
      <alignment horizontal="center"/>
    </xf>
    <xf numFmtId="0" fontId="33" fillId="3" borderId="1" xfId="0" applyFont="1" applyFill="1" applyBorder="1"/>
    <xf numFmtId="0" fontId="31" fillId="3" borderId="1" xfId="0" applyFont="1" applyFill="1" applyBorder="1"/>
    <xf numFmtId="0" fontId="9" fillId="3" borderId="1" xfId="0" applyFont="1" applyFill="1" applyBorder="1" applyAlignment="1">
      <alignment horizontal="center"/>
    </xf>
    <xf numFmtId="0" fontId="9" fillId="3" borderId="1" xfId="0" applyFont="1" applyFill="1" applyBorder="1" applyAlignment="1">
      <alignment vertical="center" wrapText="1"/>
    </xf>
    <xf numFmtId="0" fontId="26" fillId="3" borderId="1" xfId="0" applyFont="1" applyFill="1" applyBorder="1" applyAlignment="1">
      <alignment horizontal="left" vertical="center" wrapText="1"/>
    </xf>
    <xf numFmtId="0" fontId="29" fillId="0" borderId="1" xfId="0" applyFont="1" applyBorder="1" applyAlignment="1">
      <alignment horizontal="left"/>
    </xf>
    <xf numFmtId="0" fontId="29" fillId="0" borderId="1" xfId="0" applyFont="1" applyBorder="1" applyAlignment="1">
      <alignment vertical="center" wrapText="1"/>
    </xf>
    <xf numFmtId="0" fontId="29" fillId="0" borderId="1" xfId="0" applyFont="1" applyBorder="1" applyAlignment="1">
      <alignment horizontal="center" vertical="center"/>
    </xf>
    <xf numFmtId="14" fontId="29" fillId="0" borderId="1" xfId="0" applyNumberFormat="1" applyFont="1" applyBorder="1" applyAlignment="1">
      <alignment horizontal="center" vertical="center"/>
    </xf>
    <xf numFmtId="49" fontId="31" fillId="3" borderId="1" xfId="0" applyNumberFormat="1" applyFont="1" applyFill="1" applyBorder="1" applyAlignment="1">
      <alignment horizontal="center"/>
    </xf>
    <xf numFmtId="0" fontId="29" fillId="3" borderId="1" xfId="0" applyFont="1" applyFill="1" applyBorder="1" applyAlignment="1">
      <alignment horizontal="center" vertical="center"/>
    </xf>
    <xf numFmtId="0" fontId="29" fillId="3" borderId="1" xfId="0" applyFont="1" applyFill="1" applyBorder="1" applyAlignment="1">
      <alignment horizontal="center"/>
    </xf>
    <xf numFmtId="0" fontId="36" fillId="0" borderId="1" xfId="0" applyFont="1" applyBorder="1"/>
    <xf numFmtId="0" fontId="29" fillId="0" borderId="1" xfId="0" applyFont="1" applyBorder="1" applyAlignment="1">
      <alignment vertical="center"/>
    </xf>
    <xf numFmtId="0" fontId="29" fillId="3" borderId="1" xfId="0" applyFont="1" applyFill="1" applyBorder="1" applyAlignment="1">
      <alignment horizontal="left" wrapText="1"/>
    </xf>
    <xf numFmtId="0" fontId="36" fillId="4" borderId="1" xfId="0" applyFont="1" applyFill="1" applyBorder="1"/>
    <xf numFmtId="0" fontId="29" fillId="3" borderId="1" xfId="0" applyFont="1" applyFill="1" applyBorder="1" applyAlignment="1">
      <alignment horizontal="left"/>
    </xf>
    <xf numFmtId="0" fontId="35" fillId="0" borderId="1" xfId="0" applyFont="1" applyBorder="1" applyAlignment="1">
      <alignment horizontal="left" vertical="top"/>
    </xf>
    <xf numFmtId="0" fontId="35" fillId="0" borderId="1" xfId="0" applyFont="1" applyBorder="1" applyAlignment="1">
      <alignment horizontal="center" vertical="top"/>
    </xf>
    <xf numFmtId="14" fontId="35" fillId="0" borderId="1" xfId="0" applyNumberFormat="1" applyFont="1" applyBorder="1" applyAlignment="1">
      <alignment horizontal="center" vertical="top"/>
    </xf>
    <xf numFmtId="0" fontId="31" fillId="7" borderId="1" xfId="0" applyFont="1" applyFill="1" applyBorder="1" applyAlignment="1">
      <alignment horizontal="center" vertical="center" wrapText="1"/>
    </xf>
    <xf numFmtId="14" fontId="29" fillId="5" borderId="1" xfId="0" applyNumberFormat="1" applyFont="1" applyFill="1" applyBorder="1" applyAlignment="1">
      <alignment horizontal="center" vertical="center"/>
    </xf>
    <xf numFmtId="0" fontId="31" fillId="7" borderId="1" xfId="0" applyFont="1" applyFill="1" applyBorder="1" applyAlignment="1">
      <alignment horizontal="left" vertical="center" wrapText="1"/>
    </xf>
    <xf numFmtId="14" fontId="31" fillId="7" borderId="1" xfId="0" applyNumberFormat="1" applyFont="1" applyFill="1" applyBorder="1" applyAlignment="1">
      <alignment horizontal="center" vertical="center" wrapText="1"/>
    </xf>
    <xf numFmtId="0" fontId="31" fillId="3" borderId="1" xfId="2" applyNumberFormat="1" applyFont="1" applyFill="1" applyBorder="1" applyAlignment="1">
      <alignment horizontal="left" wrapText="1"/>
    </xf>
    <xf numFmtId="0" fontId="33" fillId="0" borderId="1" xfId="0" applyFont="1" applyBorder="1" applyAlignment="1">
      <alignment vertical="top"/>
    </xf>
    <xf numFmtId="14" fontId="29" fillId="3" borderId="1" xfId="0" applyNumberFormat="1" applyFont="1" applyFill="1" applyBorder="1" applyAlignment="1">
      <alignment horizontal="center" vertical="center"/>
    </xf>
    <xf numFmtId="0" fontId="29" fillId="0" borderId="1" xfId="0" applyFont="1" applyBorder="1" applyAlignment="1">
      <alignment wrapText="1"/>
    </xf>
    <xf numFmtId="0" fontId="31" fillId="7" borderId="1" xfId="0" applyFont="1" applyFill="1" applyBorder="1"/>
    <xf numFmtId="14" fontId="31" fillId="7" borderId="1" xfId="0" applyNumberFormat="1" applyFont="1" applyFill="1" applyBorder="1" applyAlignment="1">
      <alignment horizontal="center"/>
    </xf>
    <xf numFmtId="14" fontId="35" fillId="5" borderId="1" xfId="0" applyNumberFormat="1" applyFont="1" applyFill="1" applyBorder="1" applyAlignment="1">
      <alignment horizontal="center" vertical="top"/>
    </xf>
    <xf numFmtId="0" fontId="31" fillId="7" borderId="1" xfId="0" applyFont="1" applyFill="1" applyBorder="1" applyAlignment="1">
      <alignment horizontal="left" vertical="center"/>
    </xf>
    <xf numFmtId="0" fontId="31" fillId="7" borderId="1" xfId="0" applyFont="1" applyFill="1" applyBorder="1" applyAlignment="1">
      <alignment horizontal="center" vertical="center"/>
    </xf>
    <xf numFmtId="14" fontId="31" fillId="7" borderId="1" xfId="0" applyNumberFormat="1" applyFont="1" applyFill="1" applyBorder="1" applyAlignment="1">
      <alignment horizontal="center" vertical="center"/>
    </xf>
    <xf numFmtId="0" fontId="31" fillId="7" borderId="1" xfId="0" applyFont="1" applyFill="1" applyBorder="1" applyAlignment="1">
      <alignment vertical="center"/>
    </xf>
    <xf numFmtId="0" fontId="31" fillId="0" borderId="1" xfId="8" applyFont="1" applyBorder="1" applyAlignment="1">
      <alignment horizontal="left"/>
    </xf>
    <xf numFmtId="0" fontId="31" fillId="0" borderId="1" xfId="8" applyFont="1" applyBorder="1" applyAlignment="1">
      <alignment horizontal="left" wrapText="1"/>
    </xf>
    <xf numFmtId="0" fontId="33" fillId="0" borderId="1" xfId="0" applyFont="1" applyBorder="1" applyAlignment="1">
      <alignment vertical="center"/>
    </xf>
    <xf numFmtId="0" fontId="33" fillId="0" borderId="1" xfId="0" applyFont="1" applyBorder="1" applyAlignment="1">
      <alignment vertical="center" wrapText="1"/>
    </xf>
    <xf numFmtId="0" fontId="33" fillId="0" borderId="1" xfId="0" applyFont="1" applyBorder="1" applyAlignment="1">
      <alignment horizontal="center" vertical="center"/>
    </xf>
    <xf numFmtId="14" fontId="33" fillId="0" borderId="1" xfId="0" applyNumberFormat="1" applyFont="1" applyBorder="1" applyAlignment="1">
      <alignment horizontal="center" vertical="center"/>
    </xf>
    <xf numFmtId="0" fontId="36" fillId="10" borderId="1" xfId="0" applyFont="1" applyFill="1" applyBorder="1"/>
    <xf numFmtId="0" fontId="31" fillId="4" borderId="1" xfId="0" applyFont="1" applyFill="1" applyBorder="1" applyAlignment="1">
      <alignment horizontal="left"/>
    </xf>
    <xf numFmtId="0" fontId="31" fillId="4" borderId="1" xfId="0" applyFont="1" applyFill="1" applyBorder="1" applyAlignment="1">
      <alignment horizontal="left" wrapText="1"/>
    </xf>
    <xf numFmtId="0" fontId="36" fillId="3" borderId="1" xfId="0" applyFont="1" applyFill="1" applyBorder="1"/>
    <xf numFmtId="0" fontId="29" fillId="3" borderId="1" xfId="0" applyFont="1" applyFill="1" applyBorder="1" applyAlignment="1">
      <alignment vertical="center" wrapText="1"/>
    </xf>
    <xf numFmtId="0" fontId="29" fillId="3" borderId="1" xfId="0" applyFont="1" applyFill="1" applyBorder="1" applyAlignment="1">
      <alignment horizontal="left" vertical="top" wrapText="1"/>
    </xf>
    <xf numFmtId="49" fontId="31" fillId="3" borderId="1" xfId="0" applyNumberFormat="1" applyFont="1" applyFill="1" applyBorder="1"/>
    <xf numFmtId="0" fontId="29" fillId="0" borderId="1" xfId="0" applyFont="1" applyBorder="1" applyAlignment="1">
      <alignment horizontal="center" vertical="top"/>
    </xf>
    <xf numFmtId="0" fontId="29" fillId="3" borderId="1" xfId="0" applyFont="1" applyFill="1" applyBorder="1" applyAlignment="1">
      <alignment vertical="center"/>
    </xf>
    <xf numFmtId="0" fontId="29" fillId="0" borderId="1" xfId="1" applyFont="1" applyBorder="1" applyAlignment="1">
      <alignment horizontal="left" vertical="center" wrapText="1"/>
    </xf>
    <xf numFmtId="0" fontId="31" fillId="0" borderId="1" xfId="1" applyFont="1" applyBorder="1" applyAlignment="1">
      <alignment vertical="center" wrapText="1"/>
    </xf>
    <xf numFmtId="49" fontId="31" fillId="0" borderId="1" xfId="1" applyNumberFormat="1" applyFont="1" applyBorder="1" applyAlignment="1">
      <alignment horizontal="center" vertical="center"/>
    </xf>
    <xf numFmtId="14" fontId="31" fillId="0" borderId="1" xfId="1" applyNumberFormat="1" applyFont="1" applyBorder="1" applyAlignment="1">
      <alignment horizontal="center" vertical="center"/>
    </xf>
    <xf numFmtId="0" fontId="31" fillId="0" borderId="1" xfId="0" applyFont="1" applyBorder="1" applyAlignment="1">
      <alignment horizontal="left"/>
    </xf>
    <xf numFmtId="0" fontId="31" fillId="0" borderId="1" xfId="0" applyFont="1" applyBorder="1" applyAlignment="1">
      <alignment horizontal="left" wrapText="1"/>
    </xf>
    <xf numFmtId="0" fontId="33" fillId="0" borderId="1" xfId="0" applyFont="1" applyBorder="1" applyAlignment="1">
      <alignment horizontal="center" vertical="top"/>
    </xf>
    <xf numFmtId="14" fontId="33" fillId="0" borderId="1" xfId="0" applyNumberFormat="1" applyFont="1" applyBorder="1" applyAlignment="1">
      <alignment horizontal="center" vertical="top"/>
    </xf>
    <xf numFmtId="0" fontId="31" fillId="0" borderId="1" xfId="1" applyFont="1" applyBorder="1" applyAlignment="1">
      <alignment vertical="center"/>
    </xf>
    <xf numFmtId="0" fontId="29" fillId="3" borderId="1" xfId="2" applyNumberFormat="1" applyFont="1" applyFill="1" applyBorder="1" applyAlignment="1">
      <alignment horizontal="left" wrapText="1"/>
    </xf>
    <xf numFmtId="0" fontId="29" fillId="5" borderId="1" xfId="0" applyFont="1" applyFill="1" applyBorder="1" applyAlignment="1">
      <alignment horizontal="center" vertical="center"/>
    </xf>
    <xf numFmtId="0" fontId="35" fillId="5" borderId="1" xfId="0" applyFont="1" applyFill="1" applyBorder="1" applyAlignment="1">
      <alignment horizontal="center" vertical="top"/>
    </xf>
    <xf numFmtId="0" fontId="31" fillId="7" borderId="1" xfId="0" applyFont="1" applyFill="1" applyBorder="1" applyAlignment="1">
      <alignment vertical="center" wrapText="1"/>
    </xf>
    <xf numFmtId="0" fontId="31" fillId="7" borderId="1" xfId="0" applyFont="1" applyFill="1" applyBorder="1" applyAlignment="1">
      <alignment vertical="top"/>
    </xf>
    <xf numFmtId="0" fontId="31" fillId="0" borderId="1" xfId="0" applyFont="1" applyBorder="1" applyAlignment="1">
      <alignment wrapText="1"/>
    </xf>
    <xf numFmtId="0" fontId="31" fillId="0" borderId="1" xfId="0" applyFont="1" applyBorder="1" applyAlignment="1">
      <alignment horizontal="center" wrapText="1"/>
    </xf>
    <xf numFmtId="14" fontId="31" fillId="5" borderId="1" xfId="0" applyNumberFormat="1" applyFont="1" applyFill="1" applyBorder="1" applyAlignment="1">
      <alignment horizontal="center" wrapText="1"/>
    </xf>
    <xf numFmtId="14" fontId="33" fillId="5" borderId="1" xfId="0" applyNumberFormat="1" applyFont="1" applyFill="1" applyBorder="1" applyAlignment="1">
      <alignment horizontal="center" vertical="top"/>
    </xf>
    <xf numFmtId="0" fontId="35" fillId="0" borderId="1" xfId="3" applyFont="1" applyBorder="1" applyAlignment="1">
      <alignment vertical="center"/>
    </xf>
    <xf numFmtId="0" fontId="35" fillId="0" borderId="1" xfId="3" applyFont="1" applyBorder="1" applyAlignment="1">
      <alignment vertical="center" wrapText="1"/>
    </xf>
    <xf numFmtId="0" fontId="35" fillId="0" borderId="1" xfId="3" applyFont="1" applyBorder="1" applyAlignment="1">
      <alignment horizontal="center" vertical="center"/>
    </xf>
    <xf numFmtId="14" fontId="35" fillId="0" borderId="1" xfId="3" applyNumberFormat="1" applyFont="1" applyBorder="1" applyAlignment="1">
      <alignment horizontal="center" vertical="center"/>
    </xf>
    <xf numFmtId="0" fontId="35" fillId="3" borderId="1" xfId="0" applyFont="1" applyFill="1" applyBorder="1" applyAlignment="1">
      <alignment horizontal="center" vertical="top"/>
    </xf>
    <xf numFmtId="0" fontId="31" fillId="3" borderId="1" xfId="0" applyFont="1" applyFill="1" applyBorder="1" applyAlignment="1">
      <alignment horizontal="left" vertical="center" wrapText="1"/>
    </xf>
    <xf numFmtId="0" fontId="33" fillId="11" borderId="1" xfId="0" applyFont="1" applyFill="1" applyBorder="1" applyAlignment="1">
      <alignment horizontal="left"/>
    </xf>
    <xf numFmtId="0" fontId="33" fillId="11" borderId="1" xfId="0" applyFont="1" applyFill="1" applyBorder="1" applyAlignment="1">
      <alignment horizontal="center"/>
    </xf>
    <xf numFmtId="14" fontId="33" fillId="11" borderId="1" xfId="0" applyNumberFormat="1" applyFont="1" applyFill="1" applyBorder="1" applyAlignment="1">
      <alignment horizontal="center"/>
    </xf>
    <xf numFmtId="0" fontId="35" fillId="3" borderId="1" xfId="0" applyFont="1" applyFill="1" applyBorder="1" applyAlignment="1">
      <alignment horizontal="left" vertical="top"/>
    </xf>
    <xf numFmtId="14" fontId="35" fillId="3" borderId="1" xfId="0" applyNumberFormat="1" applyFont="1" applyFill="1" applyBorder="1" applyAlignment="1">
      <alignment horizontal="center" vertical="top"/>
    </xf>
    <xf numFmtId="0" fontId="31" fillId="3" borderId="1" xfId="5" applyFont="1" applyFill="1" applyBorder="1" applyAlignment="1" applyProtection="1">
      <alignment vertical="center" wrapText="1"/>
    </xf>
    <xf numFmtId="0" fontId="31" fillId="7" borderId="1" xfId="0" applyFont="1" applyFill="1" applyBorder="1" applyAlignment="1">
      <alignment horizontal="left"/>
    </xf>
    <xf numFmtId="0" fontId="33" fillId="5" borderId="1" xfId="0" applyFont="1" applyFill="1" applyBorder="1" applyAlignment="1">
      <alignment horizontal="center"/>
    </xf>
    <xf numFmtId="14" fontId="31" fillId="7" borderId="1" xfId="0" applyNumberFormat="1" applyFont="1" applyFill="1" applyBorder="1" applyAlignment="1">
      <alignment horizontal="center" vertical="top"/>
    </xf>
    <xf numFmtId="0" fontId="31" fillId="3" borderId="1" xfId="0" applyFont="1" applyFill="1" applyBorder="1" applyAlignment="1">
      <alignment horizontal="left" vertical="center"/>
    </xf>
    <xf numFmtId="0" fontId="27" fillId="12" borderId="1" xfId="0" applyFont="1" applyFill="1" applyBorder="1"/>
    <xf numFmtId="0" fontId="9" fillId="3" borderId="1" xfId="0" applyFont="1" applyFill="1" applyBorder="1" applyAlignment="1">
      <alignment horizontal="left" vertical="center"/>
    </xf>
    <xf numFmtId="0" fontId="26" fillId="3" borderId="1" xfId="8" applyFont="1" applyFill="1" applyBorder="1" applyAlignment="1">
      <alignment horizontal="left"/>
    </xf>
    <xf numFmtId="0" fontId="26" fillId="3" borderId="1" xfId="8" applyFont="1" applyFill="1" applyBorder="1" applyAlignment="1">
      <alignment horizontal="left" wrapText="1"/>
    </xf>
    <xf numFmtId="0" fontId="27" fillId="3" borderId="1" xfId="0" applyFont="1" applyFill="1" applyBorder="1" applyAlignment="1">
      <alignment vertical="top"/>
    </xf>
    <xf numFmtId="3" fontId="9" fillId="3" borderId="1" xfId="0" applyNumberFormat="1" applyFont="1" applyFill="1" applyBorder="1" applyAlignment="1">
      <alignment horizontal="left"/>
    </xf>
    <xf numFmtId="0" fontId="9" fillId="3" borderId="1" xfId="6" applyNumberFormat="1" applyFont="1" applyFill="1" applyBorder="1" applyAlignment="1">
      <alignment horizontal="left"/>
    </xf>
    <xf numFmtId="0" fontId="1" fillId="0" borderId="0" xfId="0" applyFont="1"/>
    <xf numFmtId="0" fontId="16" fillId="0" borderId="0" xfId="0" applyFont="1" applyAlignment="1">
      <alignment vertical="center"/>
    </xf>
    <xf numFmtId="0" fontId="7" fillId="3" borderId="1" xfId="0" applyFont="1" applyFill="1" applyBorder="1" applyAlignment="1">
      <alignment horizontal="left"/>
    </xf>
    <xf numFmtId="0" fontId="1" fillId="0" borderId="1" xfId="0" applyFont="1" applyBorder="1"/>
    <xf numFmtId="0" fontId="32" fillId="0" borderId="1" xfId="0" applyFont="1" applyBorder="1" applyAlignment="1">
      <alignment vertical="center"/>
    </xf>
    <xf numFmtId="0" fontId="4" fillId="0" borderId="1" xfId="5" applyFill="1" applyBorder="1"/>
    <xf numFmtId="0" fontId="7" fillId="15" borderId="1" xfId="0" applyFont="1" applyFill="1" applyBorder="1"/>
    <xf numFmtId="0" fontId="7" fillId="15" borderId="1" xfId="0" applyFont="1" applyFill="1" applyBorder="1" applyAlignment="1">
      <alignment vertical="center"/>
    </xf>
    <xf numFmtId="0" fontId="7" fillId="15" borderId="1" xfId="0" applyFont="1" applyFill="1" applyBorder="1" applyAlignment="1">
      <alignment vertical="center" wrapText="1"/>
    </xf>
    <xf numFmtId="0" fontId="41" fillId="0" borderId="1" xfId="0" applyFont="1" applyBorder="1" applyAlignment="1">
      <alignment horizontal="center" vertical="center"/>
    </xf>
    <xf numFmtId="10" fontId="0" fillId="0" borderId="1" xfId="0" applyNumberFormat="1" applyBorder="1" applyAlignment="1">
      <alignment horizontal="right"/>
    </xf>
    <xf numFmtId="164" fontId="0" fillId="0" borderId="1" xfId="0" applyNumberFormat="1" applyBorder="1"/>
    <xf numFmtId="10" fontId="0" fillId="0" borderId="1" xfId="0" applyNumberFormat="1" applyBorder="1"/>
    <xf numFmtId="0" fontId="41" fillId="0" borderId="11" xfId="0" applyFont="1" applyBorder="1" applyAlignment="1">
      <alignment horizontal="center" vertical="center"/>
    </xf>
    <xf numFmtId="0" fontId="15" fillId="0" borderId="14" xfId="0" applyFont="1" applyBorder="1" applyAlignment="1">
      <alignment horizontal="center"/>
    </xf>
    <xf numFmtId="0" fontId="15" fillId="0" borderId="15" xfId="0" applyFont="1" applyBorder="1" applyAlignment="1">
      <alignment horizontal="center"/>
    </xf>
    <xf numFmtId="165" fontId="15" fillId="0" borderId="15" xfId="0" applyNumberFormat="1" applyFont="1" applyBorder="1" applyAlignment="1">
      <alignment horizontal="center"/>
    </xf>
    <xf numFmtId="0" fontId="15" fillId="0" borderId="16" xfId="0" applyFont="1" applyBorder="1" applyAlignment="1">
      <alignment horizontal="center"/>
    </xf>
    <xf numFmtId="0" fontId="0" fillId="3" borderId="17" xfId="0" applyFill="1" applyBorder="1" applyAlignment="1">
      <alignment horizontal="center"/>
    </xf>
    <xf numFmtId="0" fontId="0" fillId="3" borderId="10" xfId="0" applyFill="1" applyBorder="1" applyAlignment="1">
      <alignment horizontal="left"/>
    </xf>
    <xf numFmtId="165" fontId="0" fillId="3" borderId="10" xfId="0" applyNumberFormat="1" applyFill="1" applyBorder="1"/>
    <xf numFmtId="0" fontId="0" fillId="3" borderId="18" xfId="0" applyFill="1" applyBorder="1" applyAlignment="1">
      <alignment horizontal="left"/>
    </xf>
    <xf numFmtId="3" fontId="0" fillId="16" borderId="19" xfId="0" applyNumberFormat="1" applyFill="1" applyBorder="1" applyAlignment="1">
      <alignment horizontal="center"/>
    </xf>
    <xf numFmtId="3" fontId="0" fillId="16" borderId="1" xfId="0" applyNumberFormat="1" applyFill="1" applyBorder="1" applyAlignment="1">
      <alignment horizontal="left"/>
    </xf>
    <xf numFmtId="165" fontId="0" fillId="17" borderId="1" xfId="0" applyNumberFormat="1" applyFill="1" applyBorder="1"/>
    <xf numFmtId="0" fontId="0" fillId="16" borderId="1" xfId="0" applyFill="1" applyBorder="1" applyAlignment="1">
      <alignment horizontal="left"/>
    </xf>
    <xf numFmtId="0" fontId="0" fillId="16" borderId="20" xfId="0" applyFill="1" applyBorder="1" applyAlignment="1">
      <alignment horizontal="left"/>
    </xf>
    <xf numFmtId="0" fontId="0" fillId="3" borderId="19" xfId="6" applyNumberFormat="1" applyFont="1" applyFill="1" applyBorder="1" applyAlignment="1">
      <alignment horizontal="center"/>
    </xf>
    <xf numFmtId="0" fontId="0" fillId="3" borderId="1" xfId="6" applyNumberFormat="1" applyFont="1" applyFill="1" applyBorder="1" applyAlignment="1">
      <alignment horizontal="left"/>
    </xf>
    <xf numFmtId="165" fontId="0" fillId="3" borderId="1" xfId="0" applyNumberFormat="1" applyFill="1" applyBorder="1"/>
    <xf numFmtId="0" fontId="0" fillId="3" borderId="20" xfId="0" applyFill="1" applyBorder="1" applyAlignment="1">
      <alignment horizontal="left"/>
    </xf>
    <xf numFmtId="0" fontId="0" fillId="16" borderId="19" xfId="0" applyFill="1" applyBorder="1" applyAlignment="1">
      <alignment horizontal="center"/>
    </xf>
    <xf numFmtId="0" fontId="0" fillId="3" borderId="19" xfId="0" applyFill="1" applyBorder="1" applyAlignment="1">
      <alignment horizontal="center"/>
    </xf>
    <xf numFmtId="165" fontId="0" fillId="3" borderId="1" xfId="0" applyNumberFormat="1" applyFill="1" applyBorder="1" applyAlignment="1">
      <alignment horizontal="left"/>
    </xf>
    <xf numFmtId="0" fontId="0" fillId="0" borderId="21" xfId="0" applyBorder="1" applyAlignment="1">
      <alignment horizontal="center"/>
    </xf>
    <xf numFmtId="0" fontId="0" fillId="0" borderId="22" xfId="0" applyBorder="1" applyAlignment="1">
      <alignment horizontal="left"/>
    </xf>
    <xf numFmtId="165" fontId="0" fillId="0" borderId="22" xfId="0" applyNumberFormat="1" applyBorder="1"/>
    <xf numFmtId="0" fontId="0" fillId="0" borderId="23" xfId="0" applyBorder="1" applyAlignment="1">
      <alignment horizontal="left"/>
    </xf>
    <xf numFmtId="165" fontId="0" fillId="0" borderId="0" xfId="0" applyNumberFormat="1"/>
    <xf numFmtId="49" fontId="35" fillId="0" borderId="1" xfId="3" applyNumberFormat="1" applyFont="1" applyBorder="1"/>
    <xf numFmtId="166" fontId="35" fillId="0" borderId="1" xfId="3" applyNumberFormat="1" applyFont="1" applyBorder="1" applyAlignment="1">
      <alignment horizontal="center"/>
    </xf>
    <xf numFmtId="167" fontId="45" fillId="0" borderId="1" xfId="3" applyNumberFormat="1" applyFont="1" applyBorder="1" applyAlignment="1">
      <alignment horizontal="center"/>
    </xf>
    <xf numFmtId="14" fontId="46" fillId="0" borderId="1" xfId="0" applyNumberFormat="1" applyFont="1" applyBorder="1" applyAlignment="1">
      <alignment horizontal="center"/>
    </xf>
    <xf numFmtId="17" fontId="29" fillId="0" borderId="1" xfId="0" applyNumberFormat="1" applyFont="1" applyBorder="1" applyAlignment="1">
      <alignment horizontal="center"/>
    </xf>
    <xf numFmtId="17" fontId="33" fillId="3" borderId="1" xfId="0" applyNumberFormat="1" applyFont="1" applyFill="1" applyBorder="1" applyAlignment="1">
      <alignment horizontal="center"/>
    </xf>
    <xf numFmtId="16" fontId="29" fillId="0" borderId="1" xfId="0" applyNumberFormat="1" applyFont="1" applyBorder="1" applyAlignment="1">
      <alignment horizontal="center"/>
    </xf>
    <xf numFmtId="16" fontId="31" fillId="7" borderId="1" xfId="0" applyNumberFormat="1" applyFont="1" applyFill="1" applyBorder="1" applyAlignment="1">
      <alignment horizontal="center" vertical="center" wrapText="1"/>
    </xf>
    <xf numFmtId="0" fontId="20" fillId="0" borderId="1" xfId="0" applyFont="1" applyBorder="1" applyAlignment="1">
      <alignment vertical="center" wrapText="1"/>
    </xf>
    <xf numFmtId="0" fontId="16" fillId="0" borderId="1" xfId="0" applyFont="1" applyBorder="1" applyAlignment="1">
      <alignment horizontal="center"/>
    </xf>
    <xf numFmtId="0" fontId="7" fillId="0" borderId="1" xfId="0" applyFont="1" applyBorder="1" applyAlignment="1">
      <alignment horizontal="center"/>
    </xf>
    <xf numFmtId="0" fontId="30" fillId="0" borderId="1" xfId="0" applyFont="1" applyBorder="1" applyAlignment="1">
      <alignment vertical="center" wrapText="1"/>
    </xf>
    <xf numFmtId="0" fontId="30" fillId="0" borderId="1" xfId="0" applyFont="1" applyBorder="1" applyAlignment="1">
      <alignment wrapText="1"/>
    </xf>
    <xf numFmtId="0" fontId="4" fillId="0" borderId="1" xfId="5" applyBorder="1" applyAlignment="1">
      <alignment vertical="center" wrapText="1"/>
    </xf>
    <xf numFmtId="0" fontId="0" fillId="5" borderId="1" xfId="0" applyFill="1" applyBorder="1" applyAlignment="1">
      <alignment horizontal="center"/>
    </xf>
    <xf numFmtId="0" fontId="47" fillId="9" borderId="1" xfId="0" applyFont="1" applyFill="1" applyBorder="1" applyAlignment="1">
      <alignment horizontal="center" wrapText="1"/>
    </xf>
    <xf numFmtId="0" fontId="7" fillId="5" borderId="1" xfId="0" applyFont="1" applyFill="1" applyBorder="1"/>
    <xf numFmtId="0" fontId="7" fillId="5" borderId="1" xfId="0" applyFont="1" applyFill="1" applyBorder="1" applyAlignment="1">
      <alignment horizontal="center"/>
    </xf>
    <xf numFmtId="0" fontId="7" fillId="5" borderId="1" xfId="0" applyFont="1" applyFill="1" applyBorder="1" applyAlignment="1">
      <alignment horizontal="left"/>
    </xf>
    <xf numFmtId="0" fontId="0" fillId="0" borderId="1" xfId="0" applyBorder="1" applyAlignment="1">
      <alignment wrapText="1"/>
    </xf>
    <xf numFmtId="0" fontId="7" fillId="0" borderId="1" xfId="0" applyFont="1" applyBorder="1" applyAlignment="1">
      <alignment horizontal="center" wrapText="1"/>
    </xf>
    <xf numFmtId="0" fontId="48" fillId="0" borderId="1" xfId="0" applyFont="1" applyBorder="1" applyAlignment="1">
      <alignment wrapText="1"/>
    </xf>
    <xf numFmtId="0" fontId="48" fillId="0" borderId="1" xfId="0" applyFont="1" applyBorder="1"/>
    <xf numFmtId="0" fontId="47" fillId="0" borderId="1" xfId="0" applyFont="1" applyBorder="1" applyAlignment="1">
      <alignment horizontal="center" wrapText="1"/>
    </xf>
    <xf numFmtId="0" fontId="51" fillId="0" borderId="0" xfId="0" applyFont="1"/>
    <xf numFmtId="0" fontId="16" fillId="0" borderId="0" xfId="0" applyFont="1" applyAlignment="1">
      <alignment horizontal="center"/>
    </xf>
    <xf numFmtId="0" fontId="16" fillId="0" borderId="0" xfId="0" applyFont="1" applyAlignment="1">
      <alignment horizontal="center" wrapText="1"/>
    </xf>
    <xf numFmtId="0" fontId="32" fillId="0" borderId="0" xfId="0" applyFont="1" applyAlignment="1">
      <alignment horizontal="center" wrapText="1"/>
    </xf>
    <xf numFmtId="0" fontId="11" fillId="6" borderId="1" xfId="7" applyFont="1" applyFill="1" applyBorder="1" applyAlignment="1">
      <alignment horizontal="left" vertical="center" wrapText="1"/>
    </xf>
    <xf numFmtId="0" fontId="53" fillId="0" borderId="1" xfId="0" applyFont="1" applyBorder="1" applyAlignment="1">
      <alignment vertical="center"/>
    </xf>
    <xf numFmtId="0" fontId="53" fillId="0" borderId="1" xfId="0" applyFont="1" applyBorder="1" applyAlignment="1">
      <alignment horizontal="center" vertical="center"/>
    </xf>
    <xf numFmtId="0" fontId="53" fillId="0" borderId="1" xfId="0" applyFont="1" applyBorder="1" applyAlignment="1">
      <alignment horizontal="left"/>
    </xf>
    <xf numFmtId="0" fontId="53" fillId="0" borderId="1" xfId="0" applyFont="1" applyBorder="1" applyAlignment="1">
      <alignment vertical="center" wrapText="1"/>
    </xf>
    <xf numFmtId="14" fontId="53" fillId="0" borderId="1" xfId="0" applyNumberFormat="1" applyFont="1" applyBorder="1" applyAlignment="1">
      <alignment horizontal="center" vertical="center"/>
    </xf>
    <xf numFmtId="0" fontId="54" fillId="0" borderId="1" xfId="0" applyFont="1" applyBorder="1"/>
    <xf numFmtId="0" fontId="29" fillId="2" borderId="1" xfId="0" applyFont="1" applyFill="1" applyBorder="1" applyAlignment="1">
      <alignment horizontal="center" vertical="center"/>
    </xf>
    <xf numFmtId="0" fontId="29" fillId="2" borderId="1" xfId="0" applyFont="1" applyFill="1" applyBorder="1" applyAlignment="1">
      <alignment horizontal="center" vertical="center" wrapText="1"/>
    </xf>
    <xf numFmtId="0" fontId="33" fillId="0" borderId="1" xfId="0" applyFont="1" applyBorder="1"/>
    <xf numFmtId="0" fontId="35" fillId="0" borderId="1" xfId="0" applyFont="1" applyBorder="1"/>
    <xf numFmtId="0" fontId="35" fillId="0" borderId="1" xfId="0" applyFont="1" applyBorder="1" applyAlignment="1">
      <alignment horizontal="center"/>
    </xf>
    <xf numFmtId="14" fontId="35" fillId="0" borderId="1" xfId="0" applyNumberFormat="1" applyFont="1" applyBorder="1" applyAlignment="1">
      <alignment horizontal="center"/>
    </xf>
    <xf numFmtId="14" fontId="31" fillId="5" borderId="1" xfId="0" applyNumberFormat="1" applyFont="1" applyFill="1" applyBorder="1" applyAlignment="1">
      <alignment horizontal="center"/>
    </xf>
    <xf numFmtId="0" fontId="29" fillId="3" borderId="1" xfId="0" applyFont="1" applyFill="1" applyBorder="1" applyAlignment="1">
      <alignment horizontal="left" vertical="center"/>
    </xf>
    <xf numFmtId="14" fontId="31" fillId="5" borderId="1" xfId="0" applyNumberFormat="1" applyFont="1" applyFill="1" applyBorder="1" applyAlignment="1">
      <alignment horizontal="center" vertical="center" wrapText="1"/>
    </xf>
    <xf numFmtId="0" fontId="33" fillId="3" borderId="1" xfId="0" applyFont="1" applyFill="1" applyBorder="1" applyAlignment="1">
      <alignment vertical="top"/>
    </xf>
    <xf numFmtId="14" fontId="35" fillId="5" borderId="1" xfId="3" applyNumberFormat="1" applyFont="1" applyFill="1" applyBorder="1" applyAlignment="1">
      <alignment horizontal="center" vertical="center"/>
    </xf>
    <xf numFmtId="49" fontId="29" fillId="0" borderId="1" xfId="0" applyNumberFormat="1" applyFont="1" applyBorder="1"/>
    <xf numFmtId="166" fontId="29" fillId="0" borderId="1" xfId="0" applyNumberFormat="1" applyFont="1" applyBorder="1" applyAlignment="1">
      <alignment horizontal="center"/>
    </xf>
    <xf numFmtId="167" fontId="35" fillId="0" borderId="1" xfId="0" applyNumberFormat="1" applyFont="1" applyBorder="1" applyAlignment="1">
      <alignment horizontal="center"/>
    </xf>
    <xf numFmtId="0" fontId="31" fillId="0" borderId="1" xfId="0" applyFont="1" applyBorder="1" applyAlignment="1">
      <alignment vertical="center" wrapText="1"/>
    </xf>
    <xf numFmtId="0" fontId="15"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32"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0" fillId="0" borderId="1" xfId="0" applyBorder="1" applyAlignment="1">
      <alignment vertical="center"/>
    </xf>
    <xf numFmtId="0" fontId="52"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5" applyBorder="1" applyAlignment="1">
      <alignment vertical="center"/>
    </xf>
    <xf numFmtId="0" fontId="7" fillId="0" borderId="1" xfId="0" applyFont="1" applyBorder="1" applyAlignment="1">
      <alignment vertical="center" wrapText="1"/>
    </xf>
    <xf numFmtId="0" fontId="0" fillId="0" borderId="1" xfId="0" applyBorder="1" applyAlignment="1">
      <alignment horizontal="left" vertical="center"/>
    </xf>
    <xf numFmtId="0" fontId="18" fillId="0" borderId="1" xfId="0" applyFont="1" applyBorder="1" applyAlignment="1">
      <alignment vertical="center"/>
    </xf>
    <xf numFmtId="0" fontId="18" fillId="0" borderId="1" xfId="0" applyFont="1" applyBorder="1" applyAlignment="1">
      <alignment horizontal="center" vertical="center"/>
    </xf>
    <xf numFmtId="0" fontId="22" fillId="0" borderId="1" xfId="5" applyFont="1" applyBorder="1" applyAlignment="1">
      <alignment vertical="center"/>
    </xf>
    <xf numFmtId="0" fontId="55" fillId="0" borderId="1" xfId="5" applyFont="1" applyBorder="1" applyAlignment="1">
      <alignment vertical="center"/>
    </xf>
    <xf numFmtId="0" fontId="56" fillId="0" borderId="1" xfId="0" applyFont="1" applyBorder="1" applyAlignment="1">
      <alignment vertical="center"/>
    </xf>
    <xf numFmtId="0" fontId="4" fillId="0" borderId="0" xfId="5" applyBorder="1" applyAlignment="1">
      <alignment vertical="center"/>
    </xf>
    <xf numFmtId="0" fontId="56" fillId="0" borderId="1" xfId="0" applyFont="1" applyBorder="1" applyAlignment="1">
      <alignment horizontal="center" vertical="center"/>
    </xf>
    <xf numFmtId="0" fontId="31" fillId="5" borderId="1" xfId="0" applyFont="1" applyFill="1" applyBorder="1" applyAlignment="1">
      <alignment horizontal="center" vertical="center" wrapText="1"/>
    </xf>
    <xf numFmtId="0" fontId="33" fillId="5" borderId="1" xfId="0" applyFont="1" applyFill="1" applyBorder="1" applyAlignment="1">
      <alignment horizontal="center" vertical="top"/>
    </xf>
    <xf numFmtId="0" fontId="35" fillId="5" borderId="1" xfId="3" applyFont="1" applyFill="1" applyBorder="1" applyAlignment="1">
      <alignment horizontal="center" vertical="center"/>
    </xf>
    <xf numFmtId="0" fontId="7" fillId="0" borderId="0" xfId="0" applyFont="1"/>
    <xf numFmtId="0" fontId="4" fillId="0" borderId="1" xfId="5" applyBorder="1" applyAlignment="1">
      <alignment horizontal="left"/>
    </xf>
    <xf numFmtId="0" fontId="0" fillId="3" borderId="1" xfId="0" applyFill="1" applyBorder="1"/>
    <xf numFmtId="0" fontId="0" fillId="0" borderId="1" xfId="0" applyBorder="1" applyAlignment="1">
      <alignment horizontal="left"/>
    </xf>
    <xf numFmtId="0" fontId="15" fillId="0" borderId="24" xfId="0" applyFont="1" applyBorder="1"/>
    <xf numFmtId="0" fontId="0" fillId="0" borderId="25" xfId="0" applyBorder="1"/>
    <xf numFmtId="0" fontId="0" fillId="0" borderId="26" xfId="0" applyBorder="1"/>
    <xf numFmtId="0" fontId="15" fillId="0" borderId="27" xfId="0" applyFont="1" applyBorder="1"/>
    <xf numFmtId="0" fontId="0" fillId="0" borderId="28" xfId="0" applyBorder="1"/>
    <xf numFmtId="0" fontId="12" fillId="0" borderId="3" xfId="4" applyFont="1" applyBorder="1"/>
    <xf numFmtId="0" fontId="60" fillId="0" borderId="1" xfId="0" applyFont="1" applyBorder="1" applyAlignment="1">
      <alignment horizontal="center" vertical="center" wrapText="1"/>
    </xf>
    <xf numFmtId="0" fontId="29" fillId="0" borderId="0" xfId="0" applyFont="1"/>
    <xf numFmtId="0" fontId="61" fillId="0" borderId="0" xfId="0" applyFont="1" applyAlignment="1">
      <alignment horizontal="left" vertical="center" wrapText="1"/>
    </xf>
    <xf numFmtId="0" fontId="62" fillId="0" borderId="0" xfId="0" applyFont="1"/>
    <xf numFmtId="0" fontId="62" fillId="0" borderId="1" xfId="0" applyFont="1" applyBorder="1"/>
    <xf numFmtId="0" fontId="27" fillId="0" borderId="0" xfId="0" applyFont="1"/>
    <xf numFmtId="0" fontId="62" fillId="0" borderId="13" xfId="0" applyFont="1" applyBorder="1"/>
    <xf numFmtId="0" fontId="35" fillId="3" borderId="1" xfId="0" applyFont="1" applyFill="1" applyBorder="1"/>
    <xf numFmtId="0" fontId="29" fillId="0" borderId="13" xfId="0" applyFont="1" applyBorder="1"/>
    <xf numFmtId="0" fontId="20" fillId="0" borderId="29" xfId="0" applyFont="1" applyBorder="1" applyAlignment="1">
      <alignment vertical="center"/>
    </xf>
    <xf numFmtId="0" fontId="20" fillId="0" borderId="10" xfId="0" applyFont="1" applyBorder="1" applyAlignment="1">
      <alignment vertical="center"/>
    </xf>
    <xf numFmtId="0" fontId="35" fillId="5" borderId="1" xfId="3" applyFont="1" applyFill="1" applyBorder="1" applyAlignment="1">
      <alignment horizontal="center"/>
    </xf>
    <xf numFmtId="14" fontId="35" fillId="5" borderId="1" xfId="3" applyNumberFormat="1" applyFont="1" applyFill="1" applyBorder="1" applyAlignment="1">
      <alignment horizontal="center"/>
    </xf>
    <xf numFmtId="0" fontId="31" fillId="7" borderId="1" xfId="0" applyFont="1" applyFill="1" applyBorder="1" applyAlignment="1">
      <alignment horizontal="left" vertical="top" wrapText="1"/>
    </xf>
    <xf numFmtId="0" fontId="31" fillId="3" borderId="1" xfId="8" applyFont="1" applyFill="1" applyBorder="1" applyAlignment="1">
      <alignment horizontal="left" wrapText="1"/>
    </xf>
    <xf numFmtId="0" fontId="35" fillId="3" borderId="1" xfId="3" applyFont="1" applyFill="1" applyBorder="1" applyAlignment="1">
      <alignment horizontal="center"/>
    </xf>
    <xf numFmtId="0" fontId="31" fillId="3" borderId="1" xfId="0" applyFont="1" applyFill="1" applyBorder="1" applyAlignment="1">
      <alignment horizontal="center" vertical="center" wrapText="1"/>
    </xf>
    <xf numFmtId="0" fontId="29" fillId="5" borderId="1" xfId="0" applyFont="1" applyFill="1" applyBorder="1" applyAlignment="1">
      <alignment horizontal="center" vertical="top"/>
    </xf>
    <xf numFmtId="14" fontId="31" fillId="7" borderId="1" xfId="0" applyNumberFormat="1" applyFont="1" applyFill="1" applyBorder="1" applyAlignment="1">
      <alignment horizont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center" wrapText="1"/>
    </xf>
    <xf numFmtId="14" fontId="29" fillId="0" borderId="1" xfId="0" applyNumberFormat="1" applyFont="1" applyBorder="1" applyAlignment="1">
      <alignment horizontal="center" vertical="center" wrapText="1"/>
    </xf>
    <xf numFmtId="0" fontId="3" fillId="3" borderId="1" xfId="7" applyFill="1" applyBorder="1" applyAlignment="1">
      <alignment horizontal="left"/>
    </xf>
    <xf numFmtId="0" fontId="57" fillId="3" borderId="1" xfId="0" applyFont="1" applyFill="1" applyBorder="1"/>
    <xf numFmtId="0" fontId="31" fillId="3" borderId="1" xfId="0" applyFont="1" applyFill="1" applyBorder="1" applyAlignment="1">
      <alignment vertical="center" wrapText="1"/>
    </xf>
    <xf numFmtId="14" fontId="31" fillId="3" borderId="1" xfId="0" applyNumberFormat="1" applyFont="1" applyFill="1" applyBorder="1" applyAlignment="1">
      <alignment horizontal="center" vertical="center"/>
    </xf>
    <xf numFmtId="0" fontId="31" fillId="3" borderId="1" xfId="0" applyFont="1" applyFill="1" applyBorder="1" applyAlignment="1">
      <alignment horizontal="center" vertical="center"/>
    </xf>
    <xf numFmtId="0" fontId="29" fillId="0" borderId="1" xfId="0" applyFont="1" applyBorder="1" applyAlignment="1">
      <alignment horizontal="center" wrapText="1"/>
    </xf>
    <xf numFmtId="0" fontId="56" fillId="3" borderId="1" xfId="13" applyFill="1" applyBorder="1" applyAlignment="1">
      <alignment horizontal="left"/>
    </xf>
    <xf numFmtId="167" fontId="29" fillId="0" borderId="1" xfId="0" applyNumberFormat="1" applyFont="1" applyBorder="1" applyAlignment="1">
      <alignment horizontal="center"/>
    </xf>
    <xf numFmtId="0" fontId="31" fillId="3" borderId="1" xfId="7" applyFont="1" applyFill="1" applyBorder="1" applyAlignment="1">
      <alignment horizontal="left"/>
    </xf>
    <xf numFmtId="0" fontId="4" fillId="0" borderId="1" xfId="5" applyBorder="1" applyAlignment="1" applyProtection="1">
      <alignment vertical="center" wrapText="1"/>
    </xf>
    <xf numFmtId="0" fontId="50" fillId="0" borderId="1" xfId="5" applyFont="1" applyBorder="1" applyAlignment="1" applyProtection="1">
      <alignment vertical="center"/>
    </xf>
    <xf numFmtId="0" fontId="4" fillId="0" borderId="1" xfId="5" applyBorder="1" applyAlignment="1" applyProtection="1">
      <alignment vertical="center"/>
    </xf>
    <xf numFmtId="0" fontId="33" fillId="0" borderId="1" xfId="0" applyFont="1" applyBorder="1" applyAlignment="1">
      <alignment horizontal="left" vertical="center"/>
    </xf>
    <xf numFmtId="14" fontId="31" fillId="0" borderId="1" xfId="0" applyNumberFormat="1" applyFont="1" applyBorder="1" applyAlignment="1">
      <alignment horizontal="center" vertical="center"/>
    </xf>
    <xf numFmtId="0" fontId="42" fillId="5" borderId="29" xfId="0" applyFont="1" applyFill="1" applyBorder="1" applyAlignment="1">
      <alignment horizontal="center" vertical="center"/>
    </xf>
    <xf numFmtId="0" fontId="20" fillId="5" borderId="29" xfId="0" applyFont="1" applyFill="1" applyBorder="1" applyAlignment="1">
      <alignment horizontal="center" vertical="center"/>
    </xf>
    <xf numFmtId="0" fontId="20" fillId="0" borderId="29" xfId="0" applyFont="1" applyBorder="1" applyAlignment="1">
      <alignment horizontal="center" vertical="center"/>
    </xf>
    <xf numFmtId="0" fontId="34" fillId="0" borderId="1" xfId="5" applyFont="1" applyBorder="1" applyAlignment="1">
      <alignment horizontal="left" vertical="center"/>
    </xf>
    <xf numFmtId="0" fontId="64" fillId="13" borderId="1" xfId="0" applyFont="1" applyFill="1" applyBorder="1" applyAlignment="1">
      <alignment horizontal="left" vertical="center"/>
    </xf>
    <xf numFmtId="0" fontId="64" fillId="13" borderId="1" xfId="0" applyFont="1" applyFill="1" applyBorder="1" applyAlignment="1">
      <alignment vertical="center" wrapText="1"/>
    </xf>
    <xf numFmtId="0" fontId="64" fillId="13" borderId="1" xfId="0" applyFont="1" applyFill="1" applyBorder="1" applyAlignment="1">
      <alignment vertical="center"/>
    </xf>
    <xf numFmtId="0" fontId="64" fillId="13" borderId="1" xfId="0" applyFont="1" applyFill="1" applyBorder="1" applyAlignment="1">
      <alignment horizontal="center" vertical="center"/>
    </xf>
    <xf numFmtId="0" fontId="65" fillId="13" borderId="1" xfId="0" applyFont="1" applyFill="1" applyBorder="1" applyAlignment="1">
      <alignment horizontal="center" vertical="center"/>
    </xf>
    <xf numFmtId="0" fontId="22" fillId="0" borderId="1" xfId="0" applyFont="1" applyBorder="1" applyAlignment="1">
      <alignment horizontal="left" vertical="center"/>
    </xf>
    <xf numFmtId="0" fontId="1" fillId="0" borderId="1" xfId="0" applyFont="1" applyBorder="1" applyAlignment="1">
      <alignment horizontal="left" vertical="center"/>
    </xf>
    <xf numFmtId="0" fontId="22" fillId="0" borderId="1" xfId="0" applyFont="1" applyBorder="1" applyAlignment="1">
      <alignment vertical="center" wrapText="1"/>
    </xf>
    <xf numFmtId="0" fontId="22" fillId="0" borderId="1" xfId="0" applyFont="1" applyBorder="1" applyAlignment="1">
      <alignment vertical="center"/>
    </xf>
    <xf numFmtId="14" fontId="22" fillId="0" borderId="1" xfId="0" applyNumberFormat="1" applyFont="1" applyBorder="1" applyAlignment="1">
      <alignment horizontal="center" vertical="center"/>
    </xf>
    <xf numFmtId="0" fontId="59" fillId="0" borderId="1" xfId="0" applyFont="1" applyBorder="1" applyAlignment="1">
      <alignment horizontal="left" vertical="center" wrapText="1"/>
    </xf>
    <xf numFmtId="0" fontId="4" fillId="0" borderId="1" xfId="5" applyFill="1" applyBorder="1" applyAlignment="1">
      <alignment vertical="center"/>
    </xf>
    <xf numFmtId="0" fontId="1" fillId="0" borderId="1" xfId="0" applyFont="1" applyBorder="1" applyAlignment="1">
      <alignment horizontal="left" vertical="center" wrapText="1"/>
    </xf>
    <xf numFmtId="0" fontId="63" fillId="0" borderId="1" xfId="0" applyFont="1" applyBorder="1" applyAlignment="1">
      <alignment vertical="center" wrapText="1"/>
    </xf>
    <xf numFmtId="0" fontId="4" fillId="0" borderId="0" xfId="5" applyFill="1" applyBorder="1" applyAlignment="1">
      <alignment vertical="center"/>
    </xf>
    <xf numFmtId="0" fontId="63" fillId="0" borderId="1" xfId="0" applyFont="1" applyBorder="1" applyAlignment="1">
      <alignment vertical="center"/>
    </xf>
    <xf numFmtId="14" fontId="63" fillId="0" borderId="1" xfId="0" applyNumberFormat="1" applyFont="1" applyBorder="1" applyAlignment="1">
      <alignment horizontal="center" vertical="center" wrapText="1"/>
    </xf>
    <xf numFmtId="0" fontId="48" fillId="0" borderId="1" xfId="0" applyFont="1" applyBorder="1" applyAlignment="1">
      <alignment vertical="center"/>
    </xf>
    <xf numFmtId="0" fontId="48" fillId="0" borderId="1" xfId="0" applyFont="1" applyBorder="1" applyAlignment="1">
      <alignment vertical="center" wrapText="1"/>
    </xf>
    <xf numFmtId="0" fontId="63" fillId="0" borderId="1" xfId="0" applyFont="1" applyBorder="1" applyAlignment="1">
      <alignment horizontal="left" vertical="center" wrapText="1"/>
    </xf>
    <xf numFmtId="0" fontId="22" fillId="0" borderId="0" xfId="0" applyFont="1" applyAlignment="1">
      <alignment vertical="center" wrapText="1"/>
    </xf>
    <xf numFmtId="0" fontId="22" fillId="0" borderId="0" xfId="0" applyFont="1" applyAlignment="1">
      <alignment vertical="center"/>
    </xf>
    <xf numFmtId="0" fontId="22" fillId="0" borderId="1" xfId="0" applyFont="1" applyBorder="1" applyAlignment="1">
      <alignment horizontal="left"/>
    </xf>
    <xf numFmtId="0" fontId="63" fillId="0" borderId="0" xfId="0" applyFont="1" applyAlignment="1">
      <alignment vertical="center"/>
    </xf>
    <xf numFmtId="0" fontId="42" fillId="5" borderId="11" xfId="0" applyFont="1" applyFill="1" applyBorder="1" applyAlignment="1">
      <alignment vertical="center"/>
    </xf>
    <xf numFmtId="0" fontId="42" fillId="5" borderId="13" xfId="0" applyFont="1" applyFill="1" applyBorder="1" applyAlignment="1">
      <alignment vertical="center"/>
    </xf>
    <xf numFmtId="0" fontId="61" fillId="0" borderId="1" xfId="0" applyFont="1" applyBorder="1" applyAlignment="1">
      <alignment horizontal="left" vertical="center" wrapText="1"/>
    </xf>
    <xf numFmtId="0" fontId="27" fillId="0" borderId="1" xfId="0" applyFont="1" applyBorder="1"/>
    <xf numFmtId="0" fontId="61" fillId="0" borderId="1" xfId="0" applyFont="1" applyBorder="1" applyAlignment="1">
      <alignment horizontal="center" vertical="center" wrapText="1"/>
    </xf>
    <xf numFmtId="14" fontId="34" fillId="0" borderId="1" xfId="5" applyNumberFormat="1" applyFont="1" applyFill="1" applyBorder="1" applyAlignment="1" applyProtection="1">
      <alignment horizontal="center" vertical="center" wrapText="1"/>
    </xf>
    <xf numFmtId="0" fontId="9" fillId="0" borderId="1" xfId="0" applyFont="1" applyBorder="1" applyAlignment="1">
      <alignment vertical="center" wrapText="1"/>
    </xf>
    <xf numFmtId="0" fontId="15" fillId="0" borderId="29" xfId="0" applyFont="1" applyBorder="1"/>
    <xf numFmtId="0" fontId="0" fillId="0" borderId="31" xfId="0" applyBorder="1"/>
    <xf numFmtId="0" fontId="0" fillId="0" borderId="10" xfId="0" applyBorder="1"/>
    <xf numFmtId="0" fontId="7" fillId="5" borderId="25" xfId="0" applyFont="1" applyFill="1" applyBorder="1"/>
    <xf numFmtId="0" fontId="0" fillId="5" borderId="25" xfId="0" applyFill="1" applyBorder="1"/>
    <xf numFmtId="0" fontId="61" fillId="0" borderId="1" xfId="4" applyFont="1" applyBorder="1"/>
    <xf numFmtId="0" fontId="20" fillId="0" borderId="13" xfId="0" applyFont="1" applyBorder="1" applyAlignment="1">
      <alignment vertical="center"/>
    </xf>
    <xf numFmtId="0" fontId="0" fillId="0" borderId="11" xfId="0" applyBorder="1"/>
    <xf numFmtId="0" fontId="0" fillId="0" borderId="13" xfId="0" applyBorder="1"/>
    <xf numFmtId="14" fontId="20" fillId="0" borderId="1" xfId="0" applyNumberFormat="1" applyFont="1" applyBorder="1" applyAlignment="1">
      <alignment horizontal="center" vertical="center"/>
    </xf>
    <xf numFmtId="0" fontId="2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0" xfId="4" applyFont="1" applyAlignment="1">
      <alignment horizontal="center" vertical="center" wrapText="1"/>
    </xf>
    <xf numFmtId="0" fontId="16" fillId="0" borderId="1" xfId="0" applyFont="1" applyBorder="1" applyAlignment="1">
      <alignment horizontal="center"/>
    </xf>
    <xf numFmtId="0" fontId="32" fillId="5" borderId="1" xfId="0" applyFont="1" applyFill="1" applyBorder="1" applyAlignment="1">
      <alignment horizontal="left" wrapText="1"/>
    </xf>
    <xf numFmtId="0" fontId="16" fillId="5" borderId="1" xfId="0" applyFont="1" applyFill="1" applyBorder="1" applyAlignment="1">
      <alignment horizontal="left" wrapText="1"/>
    </xf>
    <xf numFmtId="0" fontId="28" fillId="3" borderId="0" xfId="0" applyFont="1" applyFill="1" applyAlignment="1">
      <alignment horizontal="center"/>
    </xf>
    <xf numFmtId="0" fontId="15" fillId="8" borderId="1" xfId="0" applyFont="1" applyFill="1" applyBorder="1" applyAlignment="1">
      <alignment horizontal="center"/>
    </xf>
    <xf numFmtId="0" fontId="1" fillId="0" borderId="1" xfId="0" applyFont="1" applyBorder="1"/>
    <xf numFmtId="0" fontId="16" fillId="5" borderId="0" xfId="0" applyFont="1" applyFill="1" applyAlignment="1">
      <alignment horizontal="left"/>
    </xf>
    <xf numFmtId="0" fontId="40" fillId="14" borderId="11" xfId="0" applyFont="1" applyFill="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15" fillId="8" borderId="11" xfId="0" applyFont="1" applyFill="1" applyBorder="1" applyAlignment="1">
      <alignment horizontal="center"/>
    </xf>
    <xf numFmtId="0" fontId="1" fillId="0" borderId="12" xfId="0" applyFont="1" applyBorder="1" applyAlignment="1">
      <alignment horizontal="center"/>
    </xf>
    <xf numFmtId="0" fontId="1" fillId="0" borderId="12" xfId="0" applyFont="1" applyBorder="1"/>
    <xf numFmtId="0" fontId="1" fillId="0" borderId="13" xfId="0" applyFont="1" applyBorder="1"/>
    <xf numFmtId="0" fontId="15" fillId="8" borderId="12" xfId="0" applyFont="1" applyFill="1" applyBorder="1" applyAlignment="1">
      <alignment horizontal="center"/>
    </xf>
    <xf numFmtId="0" fontId="15" fillId="8" borderId="13" xfId="0" applyFont="1" applyFill="1" applyBorder="1" applyAlignment="1">
      <alignment horizontal="center"/>
    </xf>
    <xf numFmtId="0" fontId="0" fillId="0" borderId="11" xfId="0" applyBorder="1" applyAlignment="1">
      <alignment horizontal="center" vertical="center"/>
    </xf>
    <xf numFmtId="0" fontId="0" fillId="0" borderId="13" xfId="0" applyBorder="1" applyAlignment="1">
      <alignment horizontal="center" vertical="center"/>
    </xf>
    <xf numFmtId="0" fontId="4" fillId="0" borderId="1" xfId="5" applyBorder="1" applyAlignment="1">
      <alignment horizontal="left"/>
    </xf>
    <xf numFmtId="0" fontId="12" fillId="7" borderId="0" xfId="4" applyFont="1" applyFill="1" applyAlignment="1">
      <alignment horizontal="center" vertical="top" wrapText="1"/>
    </xf>
    <xf numFmtId="0" fontId="13" fillId="0" borderId="0" xfId="4" applyFont="1" applyAlignment="1">
      <alignment wrapText="1"/>
    </xf>
    <xf numFmtId="0" fontId="14" fillId="0" borderId="0" xfId="4" applyFont="1" applyAlignment="1">
      <alignment wrapText="1"/>
    </xf>
    <xf numFmtId="0" fontId="4" fillId="0" borderId="5" xfId="5" applyBorder="1"/>
    <xf numFmtId="0" fontId="0" fillId="0" borderId="0" xfId="0"/>
    <xf numFmtId="0" fontId="0" fillId="0" borderId="1" xfId="0" applyBorder="1" applyAlignment="1">
      <alignment horizontal="left"/>
    </xf>
    <xf numFmtId="0" fontId="29" fillId="0" borderId="1" xfId="0" applyFont="1" applyBorder="1" applyAlignment="1">
      <alignment horizontal="right"/>
    </xf>
    <xf numFmtId="0" fontId="20" fillId="0" borderId="26" xfId="0" applyFont="1" applyBorder="1" applyAlignment="1">
      <alignment vertical="center"/>
    </xf>
    <xf numFmtId="0" fontId="20" fillId="0" borderId="30" xfId="0" applyFont="1" applyBorder="1" applyAlignment="1">
      <alignment vertical="center"/>
    </xf>
    <xf numFmtId="14" fontId="35" fillId="3" borderId="1" xfId="3" applyNumberFormat="1" applyFont="1" applyFill="1" applyBorder="1" applyAlignment="1">
      <alignment horizontal="center"/>
    </xf>
    <xf numFmtId="17" fontId="29" fillId="5" borderId="1" xfId="0" applyNumberFormat="1" applyFont="1" applyFill="1" applyBorder="1" applyAlignment="1">
      <alignment horizontal="center"/>
    </xf>
    <xf numFmtId="0" fontId="31" fillId="3" borderId="1" xfId="7" applyFont="1" applyFill="1" applyBorder="1"/>
    <xf numFmtId="2" fontId="31" fillId="3" borderId="1" xfId="7" applyNumberFormat="1" applyFont="1" applyFill="1" applyBorder="1" applyAlignment="1">
      <alignment horizontal="center"/>
    </xf>
    <xf numFmtId="0" fontId="31" fillId="0" borderId="1" xfId="0" applyFont="1" applyBorder="1" applyAlignment="1">
      <alignment vertical="center"/>
    </xf>
  </cellXfs>
  <cellStyles count="14">
    <cellStyle name="Comma 2" xfId="2" xr:uid="{DC08F2B2-0E36-48BC-948C-ACD92FB349FA}"/>
    <cellStyle name="Currency" xfId="6" builtinId="4"/>
    <cellStyle name="Hyperlink" xfId="5" builtinId="8"/>
    <cellStyle name="Normal" xfId="0" builtinId="0"/>
    <cellStyle name="Normal 18" xfId="9" xr:uid="{38EA7340-0ACF-4611-A22F-D9E327912DEF}"/>
    <cellStyle name="Normal 2" xfId="7" xr:uid="{DDB6CCD0-5006-49E5-A6DF-4DD21E0CD505}"/>
    <cellStyle name="Normal 21" xfId="3" xr:uid="{BAAEB3D3-B7D8-49C3-9207-7EB05C78C61C}"/>
    <cellStyle name="Normal 22" xfId="11" xr:uid="{48B95BE7-1A80-4C5B-AE9B-0CE0E184EBB8}"/>
    <cellStyle name="Normal 24" xfId="1" xr:uid="{CA3AD448-DB96-4206-B6DB-4930115DB613}"/>
    <cellStyle name="Normal 3" xfId="12" xr:uid="{D981A4F3-EFE4-402C-B19A-885E0CE69F29}"/>
    <cellStyle name="Normal 4" xfId="13" xr:uid="{9C35CD7C-9F35-4D0F-9AED-197117A4CA8F}"/>
    <cellStyle name="Normal 4 2" xfId="4" xr:uid="{1354ACDC-5440-4EC9-928F-20A2ADCBB963}"/>
    <cellStyle name="Normal 5" xfId="10" xr:uid="{116DF3F7-EB73-4ABA-9EE8-B8790F386B90}"/>
    <cellStyle name="Normal 9" xfId="8" xr:uid="{26A1484C-DC5A-41BA-8596-EA72E131E7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ace.esc20.net/apps/pages/contracts" TargetMode="External"/><Relationship Id="rId21" Type="http://schemas.openxmlformats.org/officeDocument/2006/relationships/hyperlink" Target="https://pace.esc20.net/apps/pages/index.jsp?uREC_ID=1658602&amp;type=d&amp;pREC_ID=1806206" TargetMode="External"/><Relationship Id="rId42" Type="http://schemas.openxmlformats.org/officeDocument/2006/relationships/hyperlink" Target="https://pace.esc20.net/apps/pages/index.jsp?uREC_ID=1658602&amp;type=d&amp;pREC_ID=1806708" TargetMode="External"/><Relationship Id="rId47" Type="http://schemas.openxmlformats.org/officeDocument/2006/relationships/hyperlink" Target="https://pace.esc20.net/apps/pages/index.jsp?uREC_ID=1658602&amp;type=d&amp;pREC_ID=1806550" TargetMode="External"/><Relationship Id="rId63" Type="http://schemas.openxmlformats.org/officeDocument/2006/relationships/hyperlink" Target="https://pace.esc20.net/apps/pages/index.jsp?uREC_ID=1658602&amp;type=d&amp;pREC_ID=1806713" TargetMode="External"/><Relationship Id="rId68" Type="http://schemas.openxmlformats.org/officeDocument/2006/relationships/hyperlink" Target="https://pace.esc20.net/apps/pages/contracts" TargetMode="External"/><Relationship Id="rId84" Type="http://schemas.openxmlformats.org/officeDocument/2006/relationships/hyperlink" Target="https://pace.esc20.net/apps/pages/contracts" TargetMode="External"/><Relationship Id="rId89" Type="http://schemas.openxmlformats.org/officeDocument/2006/relationships/hyperlink" Target="https://pace.esc20.net/apps/pages/contracts" TargetMode="External"/><Relationship Id="rId112" Type="http://schemas.openxmlformats.org/officeDocument/2006/relationships/hyperlink" Target="https://pace.esc20.net/apps/pages/contracts" TargetMode="External"/><Relationship Id="rId16" Type="http://schemas.openxmlformats.org/officeDocument/2006/relationships/hyperlink" Target="https://pace.esc20.net/apps/pages/binyod-llc" TargetMode="External"/><Relationship Id="rId107" Type="http://schemas.openxmlformats.org/officeDocument/2006/relationships/hyperlink" Target="https://pace.esc20.net/apps/pages/contracts" TargetMode="External"/><Relationship Id="rId11" Type="http://schemas.openxmlformats.org/officeDocument/2006/relationships/hyperlink" Target="https://pace.esc20.net/apps/pages/apple" TargetMode="External"/><Relationship Id="rId32" Type="http://schemas.openxmlformats.org/officeDocument/2006/relationships/hyperlink" Target="https://pace.esc20.net/apps/pages/index.jsp?uREC_ID=1658602&amp;type=d&amp;pREC_ID=1806245" TargetMode="External"/><Relationship Id="rId37" Type="http://schemas.openxmlformats.org/officeDocument/2006/relationships/hyperlink" Target="https://pace.esc20.net/apps/pages/it1-source" TargetMode="External"/><Relationship Id="rId53" Type="http://schemas.openxmlformats.org/officeDocument/2006/relationships/hyperlink" Target="https://pace.esc20.net/apps/pages/primary-arms-llc" TargetMode="External"/><Relationship Id="rId58" Type="http://schemas.openxmlformats.org/officeDocument/2006/relationships/hyperlink" Target="https://pace.esc20.net/apps/pages/school-nurse-supply" TargetMode="External"/><Relationship Id="rId74" Type="http://schemas.openxmlformats.org/officeDocument/2006/relationships/hyperlink" Target="https://pace.esc20.net/apps/pages/contracts" TargetMode="External"/><Relationship Id="rId79" Type="http://schemas.openxmlformats.org/officeDocument/2006/relationships/hyperlink" Target="https://pace.esc20.net/apps/pages/contracts" TargetMode="External"/><Relationship Id="rId102" Type="http://schemas.openxmlformats.org/officeDocument/2006/relationships/hyperlink" Target="https://pace.esc20.net/apps/pages/contracts" TargetMode="External"/><Relationship Id="rId123" Type="http://schemas.openxmlformats.org/officeDocument/2006/relationships/hyperlink" Target="https://pace.esc20.net/apps/pages/contracts" TargetMode="External"/><Relationship Id="rId128" Type="http://schemas.openxmlformats.org/officeDocument/2006/relationships/hyperlink" Target="https://pace.esc20.net/apps/pages/contracts" TargetMode="External"/><Relationship Id="rId5" Type="http://schemas.openxmlformats.org/officeDocument/2006/relationships/hyperlink" Target="http://portal.esc20.net/portal/page/portal/PACE/PACEAwardsContracts/DomtarWestern" TargetMode="External"/><Relationship Id="rId90" Type="http://schemas.openxmlformats.org/officeDocument/2006/relationships/hyperlink" Target="https://pace.esc20.net/apps/pages/contracts" TargetMode="External"/><Relationship Id="rId95" Type="http://schemas.openxmlformats.org/officeDocument/2006/relationships/hyperlink" Target="https://pace.esc20.net/apps/pages/contracts" TargetMode="External"/><Relationship Id="rId22" Type="http://schemas.openxmlformats.org/officeDocument/2006/relationships/hyperlink" Target="https://pace.esc20.net/apps/pages/chuck-levins-washington-music-center" TargetMode="External"/><Relationship Id="rId27" Type="http://schemas.openxmlformats.org/officeDocument/2006/relationships/hyperlink" Target="https://pace.esc20.net/apps/pages/index.jsp?uREC_ID=1658602&amp;type=d&amp;pREC_ID=1806231" TargetMode="External"/><Relationship Id="rId43" Type="http://schemas.openxmlformats.org/officeDocument/2006/relationships/hyperlink" Target="https://pace.esc20.net/apps/pages/maxi-aids" TargetMode="External"/><Relationship Id="rId48" Type="http://schemas.openxmlformats.org/officeDocument/2006/relationships/hyperlink" Target="https://pace.esc20.net/apps/pages/index.jsp?uREC_ID=1658602&amp;type=d&amp;pREC_ID=1806709" TargetMode="External"/><Relationship Id="rId64" Type="http://schemas.openxmlformats.org/officeDocument/2006/relationships/hyperlink" Target="https://pace.esc20.net/apps/pages/index.jsp?uREC_ID=1658602&amp;type=d&amp;pREC_ID=1806593" TargetMode="External"/><Relationship Id="rId69" Type="http://schemas.openxmlformats.org/officeDocument/2006/relationships/hyperlink" Target="https://pace.esc20.net/apps/pages/contracts" TargetMode="External"/><Relationship Id="rId113" Type="http://schemas.openxmlformats.org/officeDocument/2006/relationships/hyperlink" Target="https://pace.esc20.net/apps/pages/contracts" TargetMode="External"/><Relationship Id="rId118" Type="http://schemas.openxmlformats.org/officeDocument/2006/relationships/hyperlink" Target="https://pace.esc20.net/apps/pages/contracts" TargetMode="External"/><Relationship Id="rId80" Type="http://schemas.openxmlformats.org/officeDocument/2006/relationships/hyperlink" Target="https://pace.esc20.net/apps/pages/contracts" TargetMode="External"/><Relationship Id="rId85" Type="http://schemas.openxmlformats.org/officeDocument/2006/relationships/hyperlink" Target="https://pace.esc20.net/apps/pages/contracts" TargetMode="External"/><Relationship Id="rId12" Type="http://schemas.openxmlformats.org/officeDocument/2006/relationships/hyperlink" Target="https://pace.esc20.net/apps/pages/index.jsp?uREC_ID=1658602&amp;type=d&amp;pREC_ID=1806195" TargetMode="External"/><Relationship Id="rId17" Type="http://schemas.openxmlformats.org/officeDocument/2006/relationships/hyperlink" Target="https://pace.esc20.net/apps/pages/brook-mays-music-company" TargetMode="External"/><Relationship Id="rId33" Type="http://schemas.openxmlformats.org/officeDocument/2006/relationships/hyperlink" Target="https://pace.esc20.net/apps/pages/heartland-play" TargetMode="External"/><Relationship Id="rId38" Type="http://schemas.openxmlformats.org/officeDocument/2006/relationships/hyperlink" Target="https://pace.esc20.net/apps/pages/just-right-reader" TargetMode="External"/><Relationship Id="rId59" Type="http://schemas.openxmlformats.org/officeDocument/2006/relationships/hyperlink" Target="https://pace.esc20.net/apps/pages/index.jsp?uREC_ID=1658602&amp;type=d&amp;pREC_ID=1806586" TargetMode="External"/><Relationship Id="rId103" Type="http://schemas.openxmlformats.org/officeDocument/2006/relationships/hyperlink" Target="https://pace.esc20.net/apps/pages/contracts" TargetMode="External"/><Relationship Id="rId108" Type="http://schemas.openxmlformats.org/officeDocument/2006/relationships/hyperlink" Target="https://pace.esc20.net/apps/pages/contracts" TargetMode="External"/><Relationship Id="rId124" Type="http://schemas.openxmlformats.org/officeDocument/2006/relationships/hyperlink" Target="https://pace.esc20.net/apps/pages/contracts" TargetMode="External"/><Relationship Id="rId129" Type="http://schemas.openxmlformats.org/officeDocument/2006/relationships/hyperlink" Target="https://pace.esc20.net/apps/pages/contracts" TargetMode="External"/><Relationship Id="rId54" Type="http://schemas.openxmlformats.org/officeDocument/2006/relationships/hyperlink" Target="https://pace.esc20.net/apps/pages/index.jsp?uREC_ID=1658602&amp;type=d&amp;pREC_ID=1806570" TargetMode="External"/><Relationship Id="rId70" Type="http://schemas.openxmlformats.org/officeDocument/2006/relationships/hyperlink" Target="https://pace.esc20.net/apps/pages/contracts" TargetMode="External"/><Relationship Id="rId75" Type="http://schemas.openxmlformats.org/officeDocument/2006/relationships/hyperlink" Target="https://pace.esc20.net/apps/pages/contracts" TargetMode="External"/><Relationship Id="rId91" Type="http://schemas.openxmlformats.org/officeDocument/2006/relationships/hyperlink" Target="https://pace.esc20.net/apps/pages/contracts" TargetMode="External"/><Relationship Id="rId96" Type="http://schemas.openxmlformats.org/officeDocument/2006/relationships/hyperlink" Target="https://pace.esc20.net/apps/pages/contracts" TargetMode="External"/><Relationship Id="rId1" Type="http://schemas.openxmlformats.org/officeDocument/2006/relationships/hyperlink" Target="https://pace.esc20.net/apps/pages/index.jsp?uREC_ID=1658602&amp;type=d&amp;pREC_ID=1806586" TargetMode="External"/><Relationship Id="rId6" Type="http://schemas.openxmlformats.org/officeDocument/2006/relationships/hyperlink" Target="http://portal.esc20.net/portal/page/portal/PACE/PACEAwardsContracts/Republic" TargetMode="External"/><Relationship Id="rId23" Type="http://schemas.openxmlformats.org/officeDocument/2006/relationships/hyperlink" Target="https://pace.esc20.net/apps/pages/index.jsp?uREC_ID=1658602&amp;type=d&amp;pREC_ID=1806216" TargetMode="External"/><Relationship Id="rId28" Type="http://schemas.openxmlformats.org/officeDocument/2006/relationships/hyperlink" Target="https://pace.esc20.net/apps/pages/ecm-today" TargetMode="External"/><Relationship Id="rId49" Type="http://schemas.openxmlformats.org/officeDocument/2006/relationships/hyperlink" Target="https://pace.esc20.net/apps/pages/mtech-mechanical-technical-services-inc" TargetMode="External"/><Relationship Id="rId114" Type="http://schemas.openxmlformats.org/officeDocument/2006/relationships/hyperlink" Target="https://pace.esc20.net/apps/pages/contracts" TargetMode="External"/><Relationship Id="rId119" Type="http://schemas.openxmlformats.org/officeDocument/2006/relationships/hyperlink" Target="https://pace.esc20.net/apps/pages/contracts" TargetMode="External"/><Relationship Id="rId44" Type="http://schemas.openxmlformats.org/officeDocument/2006/relationships/hyperlink" Target="https://pace.esc20.net/apps/pages/mclemore-building-maintenance" TargetMode="External"/><Relationship Id="rId60" Type="http://schemas.openxmlformats.org/officeDocument/2006/relationships/hyperlink" Target="https://pace.esc20.net/apps/pages/index.jsp?uREC_ID=1658602&amp;type=d&amp;pREC_ID=1806711" TargetMode="External"/><Relationship Id="rId65" Type="http://schemas.openxmlformats.org/officeDocument/2006/relationships/hyperlink" Target="https://pace.esc20.net/apps/pages/white-rock-technology" TargetMode="External"/><Relationship Id="rId81" Type="http://schemas.openxmlformats.org/officeDocument/2006/relationships/hyperlink" Target="https://pace.esc20.net/apps/pages/contracts" TargetMode="External"/><Relationship Id="rId86" Type="http://schemas.openxmlformats.org/officeDocument/2006/relationships/hyperlink" Target="https://pace.esc20.net/apps/pages/contracts" TargetMode="External"/><Relationship Id="rId130" Type="http://schemas.openxmlformats.org/officeDocument/2006/relationships/hyperlink" Target="https://pace.esc20.net/apps/pages/contracts" TargetMode="External"/><Relationship Id="rId13" Type="http://schemas.openxmlformats.org/officeDocument/2006/relationships/hyperlink" Target="https://pace.esc20.net/apps/pages/aztec-software" TargetMode="External"/><Relationship Id="rId18" Type="http://schemas.openxmlformats.org/officeDocument/2006/relationships/hyperlink" Target="https://pace.esc20.net/apps/pages/capstone" TargetMode="External"/><Relationship Id="rId39" Type="http://schemas.openxmlformats.org/officeDocument/2006/relationships/hyperlink" Target="https://pace.esc20.net/apps/pages/kaplan" TargetMode="External"/><Relationship Id="rId109" Type="http://schemas.openxmlformats.org/officeDocument/2006/relationships/hyperlink" Target="https://pace.esc20.net/apps/pages/contracts" TargetMode="External"/><Relationship Id="rId34" Type="http://schemas.openxmlformats.org/officeDocument/2006/relationships/hyperlink" Target="https://pace.esc20.net/apps/pages/index.jsp?uREC_ID=1658602&amp;type=d&amp;pREC_ID=1806249" TargetMode="External"/><Relationship Id="rId50" Type="http://schemas.openxmlformats.org/officeDocument/2006/relationships/hyperlink" Target="https://pace.esc20.net/apps/pages/music-and-arts" TargetMode="External"/><Relationship Id="rId55" Type="http://schemas.openxmlformats.org/officeDocument/2006/relationships/hyperlink" Target="https://pace.esc20.net/apps/pages/riddell" TargetMode="External"/><Relationship Id="rId76" Type="http://schemas.openxmlformats.org/officeDocument/2006/relationships/hyperlink" Target="https://pace.esc20.net/apps/pages/contracts" TargetMode="External"/><Relationship Id="rId97" Type="http://schemas.openxmlformats.org/officeDocument/2006/relationships/hyperlink" Target="https://pace.esc20.net/apps/pages/contracts" TargetMode="External"/><Relationship Id="rId104" Type="http://schemas.openxmlformats.org/officeDocument/2006/relationships/hyperlink" Target="https://pace.esc20.net/apps/pages/contracts" TargetMode="External"/><Relationship Id="rId120" Type="http://schemas.openxmlformats.org/officeDocument/2006/relationships/hyperlink" Target="https://pace.esc20.net/apps/pages/contracts" TargetMode="External"/><Relationship Id="rId125" Type="http://schemas.openxmlformats.org/officeDocument/2006/relationships/hyperlink" Target="https://pace.esc20.net/apps/pages/contracts" TargetMode="External"/><Relationship Id="rId7" Type="http://schemas.openxmlformats.org/officeDocument/2006/relationships/hyperlink" Target="http://portal.esc20.net/portal/page/portal/PACE/PACEAwardsContracts/MBM-Landscaping" TargetMode="External"/><Relationship Id="rId71" Type="http://schemas.openxmlformats.org/officeDocument/2006/relationships/hyperlink" Target="https://pace.esc20.net/apps/pages/contracts" TargetMode="External"/><Relationship Id="rId92" Type="http://schemas.openxmlformats.org/officeDocument/2006/relationships/hyperlink" Target="https://pace.esc20.net/apps/pages/contracts" TargetMode="External"/><Relationship Id="rId2" Type="http://schemas.openxmlformats.org/officeDocument/2006/relationships/hyperlink" Target="http://portal.esc20.net/portal/page/portal/PACE/PACEAwardsContracts/TD%20Industries" TargetMode="External"/><Relationship Id="rId29" Type="http://schemas.openxmlformats.org/officeDocument/2006/relationships/hyperlink" Target="https://pace.esc20.net/apps/pages/fliplok" TargetMode="External"/><Relationship Id="rId24" Type="http://schemas.openxmlformats.org/officeDocument/2006/relationships/hyperlink" Target="https://pace.esc20.net/apps/pages/index.jsp?uREC_ID=1658602&amp;type=d&amp;pREC_ID=1806223" TargetMode="External"/><Relationship Id="rId40" Type="http://schemas.openxmlformats.org/officeDocument/2006/relationships/hyperlink" Target="https://pace.esc20.net/apps/pages/index.jsp?uREC_ID=1658602&amp;type=d&amp;pREC_ID=1806464" TargetMode="External"/><Relationship Id="rId45" Type="http://schemas.openxmlformats.org/officeDocument/2006/relationships/hyperlink" Target="https://pace.esc20.net/apps/pages/mclemore-building-maintenance" TargetMode="External"/><Relationship Id="rId66" Type="http://schemas.openxmlformats.org/officeDocument/2006/relationships/hyperlink" Target="https://pace.esc20.net/apps/pages/contracts" TargetMode="External"/><Relationship Id="rId87" Type="http://schemas.openxmlformats.org/officeDocument/2006/relationships/hyperlink" Target="https://pace.esc20.net/apps/pages/contracts" TargetMode="External"/><Relationship Id="rId110" Type="http://schemas.openxmlformats.org/officeDocument/2006/relationships/hyperlink" Target="https://pace.esc20.net/apps/pages/contracts" TargetMode="External"/><Relationship Id="rId115" Type="http://schemas.openxmlformats.org/officeDocument/2006/relationships/hyperlink" Target="https://pace.esc20.net/apps/pages/contracts" TargetMode="External"/><Relationship Id="rId131" Type="http://schemas.openxmlformats.org/officeDocument/2006/relationships/printerSettings" Target="../printerSettings/printerSettings1.bin"/><Relationship Id="rId61" Type="http://schemas.openxmlformats.org/officeDocument/2006/relationships/hyperlink" Target="https://pace.esc20.net/apps/pages/index.jsp?uREC_ID=1658602&amp;type=d&amp;pREC_ID=1806589" TargetMode="External"/><Relationship Id="rId82" Type="http://schemas.openxmlformats.org/officeDocument/2006/relationships/hyperlink" Target="https://pace.esc20.net/apps/pages/contracts" TargetMode="External"/><Relationship Id="rId19" Type="http://schemas.openxmlformats.org/officeDocument/2006/relationships/hyperlink" Target="https://pace.esc20.net/apps/pages/index.jsp?uREC_ID=1658602&amp;type=d&amp;pREC_ID=1806203" TargetMode="External"/><Relationship Id="rId14" Type="http://schemas.openxmlformats.org/officeDocument/2006/relationships/hyperlink" Target="https://pace.esc20.net/apps/pages/index.jsp?uREC_ID=1658602&amp;type=d&amp;pREC_ID=1806700" TargetMode="External"/><Relationship Id="rId30" Type="http://schemas.openxmlformats.org/officeDocument/2006/relationships/hyperlink" Target="https://pace.esc20.net/apps/pages/fun-function" TargetMode="External"/><Relationship Id="rId35" Type="http://schemas.openxmlformats.org/officeDocument/2006/relationships/hyperlink" Target="https://pace.esc20.net/apps/pages/henthorn-commercial-construction-llc" TargetMode="External"/><Relationship Id="rId56" Type="http://schemas.openxmlformats.org/officeDocument/2006/relationships/hyperlink" Target="https://pace.esc20.net/apps/pages/index.jsp?uREC_ID=1658602&amp;type=d&amp;pREC_ID=1806573" TargetMode="External"/><Relationship Id="rId77" Type="http://schemas.openxmlformats.org/officeDocument/2006/relationships/hyperlink" Target="https://pace.esc20.net/apps/pages/contracts" TargetMode="External"/><Relationship Id="rId100" Type="http://schemas.openxmlformats.org/officeDocument/2006/relationships/hyperlink" Target="https://pace.esc20.net/apps/pages/contracts" TargetMode="External"/><Relationship Id="rId105" Type="http://schemas.openxmlformats.org/officeDocument/2006/relationships/hyperlink" Target="https://pace.esc20.net/apps/pages/contracts" TargetMode="External"/><Relationship Id="rId126" Type="http://schemas.openxmlformats.org/officeDocument/2006/relationships/hyperlink" Target="https://pace.esc20.net/apps/pages/contracts" TargetMode="External"/><Relationship Id="rId8" Type="http://schemas.openxmlformats.org/officeDocument/2006/relationships/hyperlink" Target="http://portal.esc20.net/portal/page/portal/PACE/PACEAwardsContracts/MBM" TargetMode="External"/><Relationship Id="rId51" Type="http://schemas.openxmlformats.org/officeDocument/2006/relationships/hyperlink" Target="https://pace.esc20.net/apps/pages/new-school-hero-cellocked" TargetMode="External"/><Relationship Id="rId72" Type="http://schemas.openxmlformats.org/officeDocument/2006/relationships/hyperlink" Target="https://pace.esc20.net/apps/pages/contracts" TargetMode="External"/><Relationship Id="rId93" Type="http://schemas.openxmlformats.org/officeDocument/2006/relationships/hyperlink" Target="https://pace.esc20.net/apps/pages/contracts" TargetMode="External"/><Relationship Id="rId98" Type="http://schemas.openxmlformats.org/officeDocument/2006/relationships/hyperlink" Target="https://pace.esc20.net/apps/pages/contracts" TargetMode="External"/><Relationship Id="rId121" Type="http://schemas.openxmlformats.org/officeDocument/2006/relationships/hyperlink" Target="https://pace.esc20.net/apps/pages/contracts" TargetMode="External"/><Relationship Id="rId3" Type="http://schemas.openxmlformats.org/officeDocument/2006/relationships/hyperlink" Target="http://portal.esc20.net/portal/page/portal/PACE/PACEAwardsContracts/FBS" TargetMode="External"/><Relationship Id="rId25" Type="http://schemas.openxmlformats.org/officeDocument/2006/relationships/hyperlink" Target="https://pace.esc20.net/apps/pages/daktronics" TargetMode="External"/><Relationship Id="rId46" Type="http://schemas.openxmlformats.org/officeDocument/2006/relationships/hyperlink" Target="https://pace.esc20.net/apps/pages/medicaleshop-inc" TargetMode="External"/><Relationship Id="rId67" Type="http://schemas.openxmlformats.org/officeDocument/2006/relationships/hyperlink" Target="https://pace.esc20.net/apps/pages/contracts" TargetMode="External"/><Relationship Id="rId116" Type="http://schemas.openxmlformats.org/officeDocument/2006/relationships/hyperlink" Target="https://pace.esc20.net/apps/pages/contracts" TargetMode="External"/><Relationship Id="rId20" Type="http://schemas.openxmlformats.org/officeDocument/2006/relationships/hyperlink" Target="https://pace.esc20.net/apps/pages/ccs-presentation-systems" TargetMode="External"/><Relationship Id="rId41" Type="http://schemas.openxmlformats.org/officeDocument/2006/relationships/hyperlink" Target="https://pace.esc20.net/apps/pages/index.jsp?uREC_ID=1658602&amp;type=d&amp;pREC_ID=1806466" TargetMode="External"/><Relationship Id="rId62" Type="http://schemas.openxmlformats.org/officeDocument/2006/relationships/hyperlink" Target="https://pace.esc20.net/apps/pages/teachers-discovery" TargetMode="External"/><Relationship Id="rId83" Type="http://schemas.openxmlformats.org/officeDocument/2006/relationships/hyperlink" Target="https://pace.esc20.net/apps/pages/contracts" TargetMode="External"/><Relationship Id="rId88" Type="http://schemas.openxmlformats.org/officeDocument/2006/relationships/hyperlink" Target="https://pace.esc20.net/apps/pages/contracts" TargetMode="External"/><Relationship Id="rId111" Type="http://schemas.openxmlformats.org/officeDocument/2006/relationships/hyperlink" Target="https://pace.esc20.net/apps/pages/contracts" TargetMode="External"/><Relationship Id="rId15" Type="http://schemas.openxmlformats.org/officeDocument/2006/relationships/hyperlink" Target="https://pace.esc20.net/apps/pages/index.jsp?uREC_ID=1658602&amp;type=d&amp;pREC_ID=1806196" TargetMode="External"/><Relationship Id="rId36" Type="http://schemas.openxmlformats.org/officeDocument/2006/relationships/hyperlink" Target="https://pace.esc20.net/apps/pages/higginbotham" TargetMode="External"/><Relationship Id="rId57" Type="http://schemas.openxmlformats.org/officeDocument/2006/relationships/hyperlink" Target="https://pace.esc20.net/apps/pages/index.jsp?uREC_ID=1658602&amp;type=d&amp;pREC_ID=1806576" TargetMode="External"/><Relationship Id="rId106" Type="http://schemas.openxmlformats.org/officeDocument/2006/relationships/hyperlink" Target="https://pace.esc20.net/apps/pages/contracts" TargetMode="External"/><Relationship Id="rId127" Type="http://schemas.openxmlformats.org/officeDocument/2006/relationships/hyperlink" Target="https://pace.esc20.net/apps/pages/contracts" TargetMode="External"/><Relationship Id="rId10" Type="http://schemas.openxmlformats.org/officeDocument/2006/relationships/hyperlink" Target="https://pace.esc20.net/apps/pages/adorama" TargetMode="External"/><Relationship Id="rId31" Type="http://schemas.openxmlformats.org/officeDocument/2006/relationships/hyperlink" Target="https://pace.esc20.net/apps/pages/g2-general-contractors" TargetMode="External"/><Relationship Id="rId52" Type="http://schemas.openxmlformats.org/officeDocument/2006/relationships/hyperlink" Target="https://pace.esc20.net/apps/pages/novium-group-llc" TargetMode="External"/><Relationship Id="rId73" Type="http://schemas.openxmlformats.org/officeDocument/2006/relationships/hyperlink" Target="https://pace.esc20.net/apps/pages/contracts" TargetMode="External"/><Relationship Id="rId78" Type="http://schemas.openxmlformats.org/officeDocument/2006/relationships/hyperlink" Target="https://pace.esc20.net/apps/pages/contracts" TargetMode="External"/><Relationship Id="rId94" Type="http://schemas.openxmlformats.org/officeDocument/2006/relationships/hyperlink" Target="https://pace.esc20.net/apps/pages/contracts" TargetMode="External"/><Relationship Id="rId99" Type="http://schemas.openxmlformats.org/officeDocument/2006/relationships/hyperlink" Target="https://pace.esc20.net/apps/pages/contracts" TargetMode="External"/><Relationship Id="rId101" Type="http://schemas.openxmlformats.org/officeDocument/2006/relationships/hyperlink" Target="https://pace.esc20.net/apps/pages/contracts" TargetMode="External"/><Relationship Id="rId122" Type="http://schemas.openxmlformats.org/officeDocument/2006/relationships/hyperlink" Target="https://pace.esc20.net/apps/pages/contracts" TargetMode="External"/><Relationship Id="rId4" Type="http://schemas.openxmlformats.org/officeDocument/2006/relationships/hyperlink" Target="http://portal.esc20.net/portal/page/portal/PACE/PACEAwardsContracts/CASO" TargetMode="External"/><Relationship Id="rId9" Type="http://schemas.openxmlformats.org/officeDocument/2006/relationships/hyperlink" Target="https://pace.esc20.net/apps/pages/ace-sports" TargetMode="External"/><Relationship Id="rId26" Type="http://schemas.openxmlformats.org/officeDocument/2006/relationships/hyperlink" Target="https://pace.esc20.net/apps/pages/discount-school-suppl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eandi.org/" TargetMode="External"/><Relationship Id="rId13" Type="http://schemas.openxmlformats.org/officeDocument/2006/relationships/hyperlink" Target="https://hgacbuy.org/" TargetMode="External"/><Relationship Id="rId18" Type="http://schemas.openxmlformats.org/officeDocument/2006/relationships/hyperlink" Target="https://www.esc1.net/Page/2057" TargetMode="External"/><Relationship Id="rId3" Type="http://schemas.openxmlformats.org/officeDocument/2006/relationships/hyperlink" Target="http://www.epcnt.com/" TargetMode="External"/><Relationship Id="rId21" Type="http://schemas.openxmlformats.org/officeDocument/2006/relationships/hyperlink" Target="https://urldefense.com/v3/__http:/www.1gpa.org/__;!!CUSciUoK5FE!NHdPabKQbUDYOat3GTIDlhyweA0xwmUMIt6-CcZ7SpdYbJGBrcHELRdimPV0lqNHu0brfVQyIf-HMGENzmo$" TargetMode="External"/><Relationship Id="rId7" Type="http://schemas.openxmlformats.org/officeDocument/2006/relationships/hyperlink" Target="https://www.sourcewell-mn.gov/" TargetMode="External"/><Relationship Id="rId12" Type="http://schemas.openxmlformats.org/officeDocument/2006/relationships/hyperlink" Target="https://www.omniapartners.com/" TargetMode="External"/><Relationship Id="rId17" Type="http://schemas.openxmlformats.org/officeDocument/2006/relationships/hyperlink" Target="https://www.txctpa.org/" TargetMode="External"/><Relationship Id="rId2" Type="http://schemas.openxmlformats.org/officeDocument/2006/relationships/hyperlink" Target="http://www.window.state.tx.us/procurement/cat_page/" TargetMode="External"/><Relationship Id="rId16" Type="http://schemas.openxmlformats.org/officeDocument/2006/relationships/hyperlink" Target="https://pace.esc20.net/" TargetMode="External"/><Relationship Id="rId20" Type="http://schemas.openxmlformats.org/officeDocument/2006/relationships/hyperlink" Target="https://www.esc20.net/apps/pages/2013-purchasing-cooperative" TargetMode="External"/><Relationship Id="rId1" Type="http://schemas.openxmlformats.org/officeDocument/2006/relationships/hyperlink" Target="https://www.esc11.net/" TargetMode="External"/><Relationship Id="rId6" Type="http://schemas.openxmlformats.org/officeDocument/2006/relationships/hyperlink" Target="http://www.tips-usa.com/" TargetMode="External"/><Relationship Id="rId11" Type="http://schemas.openxmlformats.org/officeDocument/2006/relationships/hyperlink" Target="https://www.buyboard.com/" TargetMode="External"/><Relationship Id="rId5" Type="http://schemas.openxmlformats.org/officeDocument/2006/relationships/hyperlink" Target="http://www.choicepartners.org/" TargetMode="External"/><Relationship Id="rId15" Type="http://schemas.openxmlformats.org/officeDocument/2006/relationships/hyperlink" Target="http://txsmartbuy.com/" TargetMode="External"/><Relationship Id="rId23" Type="http://schemas.openxmlformats.org/officeDocument/2006/relationships/printerSettings" Target="../printerSettings/printerSettings2.bin"/><Relationship Id="rId10" Type="http://schemas.openxmlformats.org/officeDocument/2006/relationships/hyperlink" Target="http://www.ncpa.us/" TargetMode="External"/><Relationship Id="rId19" Type="http://schemas.openxmlformats.org/officeDocument/2006/relationships/hyperlink" Target="https://www.esc19.net/" TargetMode="External"/><Relationship Id="rId4" Type="http://schemas.openxmlformats.org/officeDocument/2006/relationships/hyperlink" Target="https://comptroller.texas.gov/purchasing/contract/TXMAS/" TargetMode="External"/><Relationship Id="rId9" Type="http://schemas.openxmlformats.org/officeDocument/2006/relationships/hyperlink" Target="http://www.texbuy.net/" TargetMode="External"/><Relationship Id="rId14" Type="http://schemas.openxmlformats.org/officeDocument/2006/relationships/hyperlink" Target="http://dir.texas.gov/" TargetMode="External"/><Relationship Id="rId22" Type="http://schemas.openxmlformats.org/officeDocument/2006/relationships/hyperlink" Target="https://www.791coop.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groggydogonline.com/" TargetMode="External"/><Relationship Id="rId3" Type="http://schemas.openxmlformats.org/officeDocument/2006/relationships/hyperlink" Target="mailto:rudy@bullmarketpromotions.com" TargetMode="External"/><Relationship Id="rId7" Type="http://schemas.openxmlformats.org/officeDocument/2006/relationships/hyperlink" Target="mailto:cedric@vestigeinternational.com" TargetMode="External"/><Relationship Id="rId12" Type="http://schemas.openxmlformats.org/officeDocument/2006/relationships/printerSettings" Target="../printerSettings/printerSettings3.bin"/><Relationship Id="rId2" Type="http://schemas.openxmlformats.org/officeDocument/2006/relationships/hyperlink" Target="mailto:derrell@branded1st.com" TargetMode="External"/><Relationship Id="rId1" Type="http://schemas.openxmlformats.org/officeDocument/2006/relationships/hyperlink" Target="mailto:info@liteam.com" TargetMode="External"/><Relationship Id="rId6" Type="http://schemas.openxmlformats.org/officeDocument/2006/relationships/hyperlink" Target="mailto:cambrey.hardy@gandyink.com%20/" TargetMode="External"/><Relationship Id="rId11" Type="http://schemas.openxmlformats.org/officeDocument/2006/relationships/hyperlink" Target="mailto:irving@groggydogonline.com" TargetMode="External"/><Relationship Id="rId5" Type="http://schemas.openxmlformats.org/officeDocument/2006/relationships/hyperlink" Target="mailto:abarnett@educationalproducts.com" TargetMode="External"/><Relationship Id="rId10" Type="http://schemas.openxmlformats.org/officeDocument/2006/relationships/hyperlink" Target="https://www.gandyink.com/" TargetMode="External"/><Relationship Id="rId4" Type="http://schemas.openxmlformats.org/officeDocument/2006/relationships/hyperlink" Target="mailto:mail@dfwimpression.com%20/" TargetMode="External"/><Relationship Id="rId9" Type="http://schemas.openxmlformats.org/officeDocument/2006/relationships/hyperlink" Target="https://site.educationalproducts.com/"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gareth.hughes@theglitchco.com" TargetMode="External"/><Relationship Id="rId18" Type="http://schemas.openxmlformats.org/officeDocument/2006/relationships/hyperlink" Target="mailto:bids@gandyink.com" TargetMode="External"/><Relationship Id="rId26" Type="http://schemas.openxmlformats.org/officeDocument/2006/relationships/hyperlink" Target="mailto:lonestarathletic@gmail.com" TargetMode="External"/><Relationship Id="rId21" Type="http://schemas.openxmlformats.org/officeDocument/2006/relationships/hyperlink" Target="mailto:larry@gamechangingimage.com" TargetMode="External"/><Relationship Id="rId34" Type="http://schemas.openxmlformats.org/officeDocument/2006/relationships/hyperlink" Target="mailto:cedric@vestigeinternational.com" TargetMode="External"/><Relationship Id="rId7" Type="http://schemas.openxmlformats.org/officeDocument/2006/relationships/hyperlink" Target="mailto:Allen@lendanmktg.com" TargetMode="External"/><Relationship Id="rId12" Type="http://schemas.openxmlformats.org/officeDocument/2006/relationships/hyperlink" Target="mailto:SHERI.MCBRIDE@PROFORMA.COM" TargetMode="External"/><Relationship Id="rId17" Type="http://schemas.openxmlformats.org/officeDocument/2006/relationships/hyperlink" Target="mailto:derrell@branded1st.com" TargetMode="External"/><Relationship Id="rId25" Type="http://schemas.openxmlformats.org/officeDocument/2006/relationships/hyperlink" Target="mailto:javaughn1973@gmail.com" TargetMode="External"/><Relationship Id="rId33" Type="http://schemas.openxmlformats.org/officeDocument/2006/relationships/hyperlink" Target="mailto:juli@schoollife.com" TargetMode="External"/><Relationship Id="rId38" Type="http://schemas.openxmlformats.org/officeDocument/2006/relationships/hyperlink" Target="mailto:michelle@imagesourceteam.com" TargetMode="External"/><Relationship Id="rId2" Type="http://schemas.openxmlformats.org/officeDocument/2006/relationships/hyperlink" Target="mailto:connie.sutton@staples.com" TargetMode="External"/><Relationship Id="rId16" Type="http://schemas.openxmlformats.org/officeDocument/2006/relationships/hyperlink" Target="mailto:stacy.nwpromo@att.net" TargetMode="External"/><Relationship Id="rId20" Type="http://schemas.openxmlformats.org/officeDocument/2006/relationships/hyperlink" Target="mailto:rgray@advanced-online.com" TargetMode="External"/><Relationship Id="rId29" Type="http://schemas.openxmlformats.org/officeDocument/2006/relationships/hyperlink" Target="mailto:bids@baypromo.net" TargetMode="External"/><Relationship Id="rId1" Type="http://schemas.openxmlformats.org/officeDocument/2006/relationships/hyperlink" Target="https://urldefense.com/v3/__https:/www.branded1st.com__;!!CUSciUoK5FE!dlxz-_r2pevcNlJbb6iWEk1vfV27BFU9L5tCjr7g4RfudTvl-dUxibOG2Ikj2GjOZ5U$" TargetMode="External"/><Relationship Id="rId6" Type="http://schemas.openxmlformats.org/officeDocument/2006/relationships/hyperlink" Target="mailto:service@leapinleos.com" TargetMode="External"/><Relationship Id="rId11" Type="http://schemas.openxmlformats.org/officeDocument/2006/relationships/hyperlink" Target="mailto:angela@tmftoursandtravel.com" TargetMode="External"/><Relationship Id="rId24" Type="http://schemas.openxmlformats.org/officeDocument/2006/relationships/hyperlink" Target="mailto:casey@tegroup.biz" TargetMode="External"/><Relationship Id="rId32" Type="http://schemas.openxmlformats.org/officeDocument/2006/relationships/hyperlink" Target="mailto:luis@spiritmonkey.com" TargetMode="External"/><Relationship Id="rId37" Type="http://schemas.openxmlformats.org/officeDocument/2006/relationships/hyperlink" Target="mailto:bids@positivepromotions.com" TargetMode="External"/><Relationship Id="rId5" Type="http://schemas.openxmlformats.org/officeDocument/2006/relationships/hyperlink" Target="mailto:Bids@schoolteefactory.com" TargetMode="External"/><Relationship Id="rId15" Type="http://schemas.openxmlformats.org/officeDocument/2006/relationships/hyperlink" Target="mailto:rudy@bullmarketpromotions.com" TargetMode="External"/><Relationship Id="rId23" Type="http://schemas.openxmlformats.org/officeDocument/2006/relationships/hyperlink" Target="mailto:arkdesigns3@att.net" TargetMode="External"/><Relationship Id="rId28" Type="http://schemas.openxmlformats.org/officeDocument/2006/relationships/hyperlink" Target="mailto:mmartin@mtmrecognition.com" TargetMode="External"/><Relationship Id="rId36" Type="http://schemas.openxmlformats.org/officeDocument/2006/relationships/hyperlink" Target="mailto:info@blueribbontrophies.com" TargetMode="External"/><Relationship Id="rId10" Type="http://schemas.openxmlformats.org/officeDocument/2006/relationships/hyperlink" Target="mailto:mchambers@groggydogonline.com" TargetMode="External"/><Relationship Id="rId19" Type="http://schemas.openxmlformats.org/officeDocument/2006/relationships/hyperlink" Target="mailto:bids@4imprint.com" TargetMode="External"/><Relationship Id="rId31" Type="http://schemas.openxmlformats.org/officeDocument/2006/relationships/hyperlink" Target="mailto:july@aaitrophies.com" TargetMode="External"/><Relationship Id="rId4" Type="http://schemas.openxmlformats.org/officeDocument/2006/relationships/hyperlink" Target="mailto:Bids@customsportswear.net" TargetMode="External"/><Relationship Id="rId9" Type="http://schemas.openxmlformats.org/officeDocument/2006/relationships/hyperlink" Target="mailto:bids@masterteacher.com" TargetMode="External"/><Relationship Id="rId14" Type="http://schemas.openxmlformats.org/officeDocument/2006/relationships/hyperlink" Target="mailto:mhk-gtmbids@hanes.com" TargetMode="External"/><Relationship Id="rId22" Type="http://schemas.openxmlformats.org/officeDocument/2006/relationships/hyperlink" Target="mailto:peter@authenticpromotions.com" TargetMode="External"/><Relationship Id="rId27" Type="http://schemas.openxmlformats.org/officeDocument/2006/relationships/hyperlink" Target="mailto:mark@ahitexas.com" TargetMode="External"/><Relationship Id="rId30" Type="http://schemas.openxmlformats.org/officeDocument/2006/relationships/hyperlink" Target="mailto:bids@jostens.com" TargetMode="External"/><Relationship Id="rId35" Type="http://schemas.openxmlformats.org/officeDocument/2006/relationships/hyperlink" Target="mailto:Bids@fancloth.com" TargetMode="External"/><Relationship Id="rId8" Type="http://schemas.openxmlformats.org/officeDocument/2006/relationships/hyperlink" Target="mailto:covenantrophies@verizon.net" TargetMode="External"/><Relationship Id="rId3" Type="http://schemas.openxmlformats.org/officeDocument/2006/relationships/hyperlink" Target="mailto:npsbids@oriental.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Ldloperations@invent.org" TargetMode="External"/><Relationship Id="rId13" Type="http://schemas.openxmlformats.org/officeDocument/2006/relationships/hyperlink" Target="mailto:Agadpina@gmail.com" TargetMode="External"/><Relationship Id="rId18" Type="http://schemas.openxmlformats.org/officeDocument/2006/relationships/hyperlink" Target="mailto:Waterguy3286@yahoo.com" TargetMode="External"/><Relationship Id="rId3" Type="http://schemas.openxmlformats.org/officeDocument/2006/relationships/hyperlink" Target="mailto:joseph.rockett@gmail.com" TargetMode="External"/><Relationship Id="rId7" Type="http://schemas.openxmlformats.org/officeDocument/2006/relationships/hyperlink" Target="mailto:aventrua@irvingisd.net" TargetMode="External"/><Relationship Id="rId12" Type="http://schemas.openxmlformats.org/officeDocument/2006/relationships/hyperlink" Target="mailto:lance.smith@tutorfly.com" TargetMode="External"/><Relationship Id="rId17" Type="http://schemas.openxmlformats.org/officeDocument/2006/relationships/hyperlink" Target="mailto:purejoyphotobooth@gmail.com" TargetMode="External"/><Relationship Id="rId2" Type="http://schemas.openxmlformats.org/officeDocument/2006/relationships/hyperlink" Target="mailto:irving@cardmyyard.com" TargetMode="External"/><Relationship Id="rId16" Type="http://schemas.openxmlformats.org/officeDocument/2006/relationships/hyperlink" Target="mailto:wreese@kona-ice.com" TargetMode="External"/><Relationship Id="rId20" Type="http://schemas.openxmlformats.org/officeDocument/2006/relationships/printerSettings" Target="../printerSettings/printerSettings4.bin"/><Relationship Id="rId1" Type="http://schemas.openxmlformats.org/officeDocument/2006/relationships/hyperlink" Target="mailto:billie@airedesigns.com" TargetMode="External"/><Relationship Id="rId6" Type="http://schemas.openxmlformats.org/officeDocument/2006/relationships/hyperlink" Target="mailto:Happytrailsrail@yahoo.com" TargetMode="External"/><Relationship Id="rId11" Type="http://schemas.openxmlformats.org/officeDocument/2006/relationships/hyperlink" Target="mailto:frank.kesh@sylvanlearning.com" TargetMode="External"/><Relationship Id="rId5" Type="http://schemas.openxmlformats.org/officeDocument/2006/relationships/hyperlink" Target="mailto:Info@redphotobooths.com" TargetMode="External"/><Relationship Id="rId15" Type="http://schemas.openxmlformats.org/officeDocument/2006/relationships/hyperlink" Target="mailto:wreese@kona-ice.com" TargetMode="External"/><Relationship Id="rId10" Type="http://schemas.openxmlformats.org/officeDocument/2006/relationships/hyperlink" Target="mailto:contact@cre8infinite.org" TargetMode="External"/><Relationship Id="rId19" Type="http://schemas.openxmlformats.org/officeDocument/2006/relationships/hyperlink" Target="mailto:hernandezmanuel91@gmail.com" TargetMode="External"/><Relationship Id="rId4" Type="http://schemas.openxmlformats.org/officeDocument/2006/relationships/hyperlink" Target="mailto:admin@snapshotmediaworks.com" TargetMode="External"/><Relationship Id="rId9" Type="http://schemas.openxmlformats.org/officeDocument/2006/relationships/hyperlink" Target="mailto:cweitzel@justsayyes.org" TargetMode="External"/><Relationship Id="rId14" Type="http://schemas.openxmlformats.org/officeDocument/2006/relationships/hyperlink" Target="mailto:danny@dannycampbell.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orders@schoolspecialty.com" TargetMode="External"/><Relationship Id="rId13" Type="http://schemas.openxmlformats.org/officeDocument/2006/relationships/hyperlink" Target="mailto:kcrum@acemart.com" TargetMode="External"/><Relationship Id="rId18" Type="http://schemas.openxmlformats.org/officeDocument/2006/relationships/hyperlink" Target="mailto:erika_fong@embitec.com" TargetMode="External"/><Relationship Id="rId26" Type="http://schemas.openxmlformats.org/officeDocument/2006/relationships/hyperlink" Target="mailto:kimberly@mediasupportgroup.net" TargetMode="External"/><Relationship Id="rId3" Type="http://schemas.openxmlformats.org/officeDocument/2006/relationships/hyperlink" Target="mailto:shopwood@mariannabeauty.com" TargetMode="External"/><Relationship Id="rId21" Type="http://schemas.openxmlformats.org/officeDocument/2006/relationships/hyperlink" Target="mailto:rhodge@delcomgroup.com" TargetMode="External"/><Relationship Id="rId7" Type="http://schemas.openxmlformats.org/officeDocument/2006/relationships/hyperlink" Target="mailto:lisa.howerton@savvas.com" TargetMode="External"/><Relationship Id="rId12" Type="http://schemas.openxmlformats.org/officeDocument/2006/relationships/hyperlink" Target="mailto:businessdesk@flinnsci.com" TargetMode="External"/><Relationship Id="rId17" Type="http://schemas.openxmlformats.org/officeDocument/2006/relationships/hyperlink" Target="mailto:gail.adams@cengage.com" TargetMode="External"/><Relationship Id="rId25" Type="http://schemas.openxmlformats.org/officeDocument/2006/relationships/hyperlink" Target="mailto:jill@lab-resources.net" TargetMode="External"/><Relationship Id="rId2" Type="http://schemas.openxmlformats.org/officeDocument/2006/relationships/hyperlink" Target="mailto:ewatson@journeyed.com" TargetMode="External"/><Relationship Id="rId16" Type="http://schemas.openxmlformats.org/officeDocument/2006/relationships/hyperlink" Target="mailto:customersupport@cevmultimedia.com" TargetMode="External"/><Relationship Id="rId20" Type="http://schemas.openxmlformats.org/officeDocument/2006/relationships/hyperlink" Target="mailto:smoon@pltw.org" TargetMode="External"/><Relationship Id="rId29" Type="http://schemas.openxmlformats.org/officeDocument/2006/relationships/hyperlink" Target="mailto:orders@pitsco.com" TargetMode="External"/><Relationship Id="rId1" Type="http://schemas.openxmlformats.org/officeDocument/2006/relationships/hyperlink" Target="mailto:sara@completebook.com" TargetMode="External"/><Relationship Id="rId6" Type="http://schemas.openxmlformats.org/officeDocument/2006/relationships/hyperlink" Target="mailto:sofia.scott@realityworks.com" TargetMode="External"/><Relationship Id="rId11" Type="http://schemas.openxmlformats.org/officeDocument/2006/relationships/hyperlink" Target="mailto:kvance@perfectionlearning.com" TargetMode="External"/><Relationship Id="rId24" Type="http://schemas.openxmlformats.org/officeDocument/2006/relationships/hyperlink" Target="mailto:medcosalessupport@medcosupply.com" TargetMode="External"/><Relationship Id="rId5" Type="http://schemas.openxmlformats.org/officeDocument/2006/relationships/hyperlink" Target="mailto:sales@paxpat.com" TargetMode="External"/><Relationship Id="rId15" Type="http://schemas.openxmlformats.org/officeDocument/2006/relationships/hyperlink" Target="mailto:jule@expressbooksellers.com" TargetMode="External"/><Relationship Id="rId23" Type="http://schemas.openxmlformats.org/officeDocument/2006/relationships/hyperlink" Target="mailto:rzelt@attainmentcompany.com" TargetMode="External"/><Relationship Id="rId28" Type="http://schemas.openxmlformats.org/officeDocument/2006/relationships/hyperlink" Target="mailto:bblankenship@g-w.com" TargetMode="External"/><Relationship Id="rId10" Type="http://schemas.openxmlformats.org/officeDocument/2006/relationships/hyperlink" Target="mailto:y.villano@burmax.com" TargetMode="External"/><Relationship Id="rId19" Type="http://schemas.openxmlformats.org/officeDocument/2006/relationships/hyperlink" Target="mailto:bids@acpdirect.com" TargetMode="External"/><Relationship Id="rId4" Type="http://schemas.openxmlformats.org/officeDocument/2006/relationships/hyperlink" Target="mailto:melissa.arnett@mheducation.com" TargetMode="External"/><Relationship Id="rId9" Type="http://schemas.openxmlformats.org/officeDocument/2006/relationships/hyperlink" Target="mailto:david.talamantez@sphero.com" TargetMode="External"/><Relationship Id="rId14" Type="http://schemas.openxmlformats.org/officeDocument/2006/relationships/hyperlink" Target="mailto:allaboutanimalslive@yahoo.com" TargetMode="External"/><Relationship Id="rId22" Type="http://schemas.openxmlformats.org/officeDocument/2006/relationships/hyperlink" Target="mailto:chris@tech-labs.com" TargetMode="External"/><Relationship Id="rId27" Type="http://schemas.openxmlformats.org/officeDocument/2006/relationships/hyperlink" Target="mailto:ncook@digitalresources.com" TargetMode="External"/><Relationship Id="rId30" Type="http://schemas.openxmlformats.org/officeDocument/2006/relationships/hyperlink" Target="mailto:orders@nascoeducation.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judy@li-tx.com" TargetMode="External"/><Relationship Id="rId18" Type="http://schemas.openxmlformats.org/officeDocument/2006/relationships/hyperlink" Target="mailto:tjacquot@reallygoodstuff.com" TargetMode="External"/><Relationship Id="rId26" Type="http://schemas.openxmlformats.org/officeDocument/2006/relationships/hyperlink" Target="http://www.educatorsdepot.com/" TargetMode="External"/><Relationship Id="rId39" Type="http://schemas.openxmlformats.org/officeDocument/2006/relationships/hyperlink" Target="http://www.virco.com/" TargetMode="External"/><Relationship Id="rId21" Type="http://schemas.openxmlformats.org/officeDocument/2006/relationships/hyperlink" Target="mailto:niki.ham@bybluebox.com" TargetMode="External"/><Relationship Id="rId34" Type="http://schemas.openxmlformats.org/officeDocument/2006/relationships/hyperlink" Target="http://www.reynoldstx.com/" TargetMode="External"/><Relationship Id="rId42" Type="http://schemas.openxmlformats.org/officeDocument/2006/relationships/hyperlink" Target="http://www.businessinteriors.com/" TargetMode="External"/><Relationship Id="rId7" Type="http://schemas.openxmlformats.org/officeDocument/2006/relationships/hyperlink" Target="mailto:kim.gilbert@schoolspecialty.com" TargetMode="External"/><Relationship Id="rId2" Type="http://schemas.openxmlformats.org/officeDocument/2006/relationships/hyperlink" Target="mailto:customerservice@educatorsdepot.com" TargetMode="External"/><Relationship Id="rId16" Type="http://schemas.openxmlformats.org/officeDocument/2006/relationships/hyperlink" Target="mailto:stiner@kaplanco.com" TargetMode="External"/><Relationship Id="rId20" Type="http://schemas.openxmlformats.org/officeDocument/2006/relationships/hyperlink" Target="mailto:dgriggs@businessinteriors.com" TargetMode="External"/><Relationship Id="rId29" Type="http://schemas.openxmlformats.org/officeDocument/2006/relationships/hyperlink" Target="http://www.lakeshorelearning.com/" TargetMode="External"/><Relationship Id="rId41" Type="http://schemas.openxmlformats.org/officeDocument/2006/relationships/hyperlink" Target="http://www.woodetcco.com/" TargetMode="External"/><Relationship Id="rId1" Type="http://schemas.openxmlformats.org/officeDocument/2006/relationships/hyperlink" Target="mailto:mail@woodetcco.com" TargetMode="External"/><Relationship Id="rId6" Type="http://schemas.openxmlformats.org/officeDocument/2006/relationships/hyperlink" Target="mailto:kgoddard@shifflerequip.com" TargetMode="External"/><Relationship Id="rId11" Type="http://schemas.openxmlformats.org/officeDocument/2006/relationships/hyperlink" Target="mailto:willw@planoofficesupply.com" TargetMode="External"/><Relationship Id="rId24" Type="http://schemas.openxmlformats.org/officeDocument/2006/relationships/hyperlink" Target="http://www.meteoreducation.com/" TargetMode="External"/><Relationship Id="rId32" Type="http://schemas.openxmlformats.org/officeDocument/2006/relationships/hyperlink" Target="http://www.planoofficesupply.com/" TargetMode="External"/><Relationship Id="rId37" Type="http://schemas.openxmlformats.org/officeDocument/2006/relationships/hyperlink" Target="http://www.shifflerequip.com/" TargetMode="External"/><Relationship Id="rId40" Type="http://schemas.openxmlformats.org/officeDocument/2006/relationships/hyperlink" Target="http://www.wengercorp.com/music-education.php" TargetMode="External"/><Relationship Id="rId5" Type="http://schemas.openxmlformats.org/officeDocument/2006/relationships/hyperlink" Target="mailto:vsteitz@tangraminteriors.com" TargetMode="External"/><Relationship Id="rId15" Type="http://schemas.openxmlformats.org/officeDocument/2006/relationships/hyperlink" Target="mailto:jsosa@lakeshorelearning.com" TargetMode="External"/><Relationship Id="rId23" Type="http://schemas.openxmlformats.org/officeDocument/2006/relationships/hyperlink" Target="http://www.businessinteriors.com/" TargetMode="External"/><Relationship Id="rId28" Type="http://schemas.openxmlformats.org/officeDocument/2006/relationships/hyperlink" Target="http://www.kaplanco.com/" TargetMode="External"/><Relationship Id="rId36" Type="http://schemas.openxmlformats.org/officeDocument/2006/relationships/hyperlink" Target="http://www.schoolspecialty.com/" TargetMode="External"/><Relationship Id="rId10" Type="http://schemas.openxmlformats.org/officeDocument/2006/relationships/hyperlink" Target="mailto:tjacquot@reallygoodstuff.com" TargetMode="External"/><Relationship Id="rId19" Type="http://schemas.openxmlformats.org/officeDocument/2006/relationships/hyperlink" Target="mailto:vpohl@meteoreducation.com" TargetMode="External"/><Relationship Id="rId31" Type="http://schemas.openxmlformats.org/officeDocument/2006/relationships/hyperlink" Target="http://www.li-tx.com/" TargetMode="External"/><Relationship Id="rId4" Type="http://schemas.openxmlformats.org/officeDocument/2006/relationships/hyperlink" Target="mailto:bethhudacky@virco.com" TargetMode="External"/><Relationship Id="rId9" Type="http://schemas.openxmlformats.org/officeDocument/2006/relationships/hyperlink" Target="mailto:customer-service@reynoldstx.com" TargetMode="External"/><Relationship Id="rId14" Type="http://schemas.openxmlformats.org/officeDocument/2006/relationships/hyperlink" Target="mailto:jeff@learningenvironments.com" TargetMode="External"/><Relationship Id="rId22" Type="http://schemas.openxmlformats.org/officeDocument/2006/relationships/hyperlink" Target="http://www.bybluebox.com/" TargetMode="External"/><Relationship Id="rId27" Type="http://schemas.openxmlformats.org/officeDocument/2006/relationships/hyperlink" Target="http://www.exservinc.com/" TargetMode="External"/><Relationship Id="rId30" Type="http://schemas.openxmlformats.org/officeDocument/2006/relationships/hyperlink" Target="http://www.learningenvironments.com/" TargetMode="External"/><Relationship Id="rId35" Type="http://schemas.openxmlformats.org/officeDocument/2006/relationships/hyperlink" Target="http://www.schooloutfitters.com/" TargetMode="External"/><Relationship Id="rId8" Type="http://schemas.openxmlformats.org/officeDocument/2006/relationships/hyperlink" Target="mailto:cathy.schirra@schooloutfitters.com" TargetMode="External"/><Relationship Id="rId3" Type="http://schemas.openxmlformats.org/officeDocument/2006/relationships/hyperlink" Target="mailto:mary.steidler@wengercorp.com" TargetMode="External"/><Relationship Id="rId12" Type="http://schemas.openxmlformats.org/officeDocument/2006/relationships/hyperlink" Target="mailto:rhonda.webb@workspaceinteriorsod.com" TargetMode="External"/><Relationship Id="rId17" Type="http://schemas.openxmlformats.org/officeDocument/2006/relationships/hyperlink" Target="mailto:rios@exservinc.com" TargetMode="External"/><Relationship Id="rId25" Type="http://schemas.openxmlformats.org/officeDocument/2006/relationships/hyperlink" Target="http://www.discountschoolsupply.com/" TargetMode="External"/><Relationship Id="rId33" Type="http://schemas.openxmlformats.org/officeDocument/2006/relationships/hyperlink" Target="http://www.reallygoodstuff.com/" TargetMode="External"/><Relationship Id="rId38" Type="http://schemas.openxmlformats.org/officeDocument/2006/relationships/hyperlink" Target="http://www.tangraminteriors.com/"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youthonthemove75@yahoo.com" TargetMode="External"/><Relationship Id="rId2" Type="http://schemas.openxmlformats.org/officeDocument/2006/relationships/hyperlink" Target="mailto:info@gowynne.com" TargetMode="External"/><Relationship Id="rId1" Type="http://schemas.openxmlformats.org/officeDocument/2006/relationships/hyperlink" Target="mailto:bcross@cowtowncharters.com" TargetMode="External"/><Relationship Id="rId6" Type="http://schemas.openxmlformats.org/officeDocument/2006/relationships/printerSettings" Target="../printerSettings/printerSettings5.bin"/><Relationship Id="rId5" Type="http://schemas.openxmlformats.org/officeDocument/2006/relationships/hyperlink" Target="mailto:SALES@ECHOAFC.COM" TargetMode="External"/><Relationship Id="rId4" Type="http://schemas.openxmlformats.org/officeDocument/2006/relationships/hyperlink" Target="mailto:tuibus@sbcglobal.net"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mailto:austin.derby@aircomm.com" TargetMode="External"/><Relationship Id="rId18" Type="http://schemas.openxmlformats.org/officeDocument/2006/relationships/hyperlink" Target="mailto:dmoosberg@caruthps.com" TargetMode="External"/><Relationship Id="rId26" Type="http://schemas.openxmlformats.org/officeDocument/2006/relationships/hyperlink" Target="mailto:brent@firewisetx.com" TargetMode="External"/><Relationship Id="rId39" Type="http://schemas.openxmlformats.org/officeDocument/2006/relationships/hyperlink" Target="mailto:urvi.patel@tempwallsystems.com" TargetMode="External"/><Relationship Id="rId21" Type="http://schemas.openxmlformats.org/officeDocument/2006/relationships/hyperlink" Target="mailto:francine@onesourceplumbingtx.com" TargetMode="External"/><Relationship Id="rId34" Type="http://schemas.openxmlformats.org/officeDocument/2006/relationships/hyperlink" Target="mailto:srodriguez@tjspropainting.com" TargetMode="External"/><Relationship Id="rId42" Type="http://schemas.openxmlformats.org/officeDocument/2006/relationships/hyperlink" Target="mailto:sandra@buckswheel.com" TargetMode="External"/><Relationship Id="rId47" Type="http://schemas.openxmlformats.org/officeDocument/2006/relationships/hyperlink" Target="mailto:preston@denalics.com" TargetMode="External"/><Relationship Id="rId50" Type="http://schemas.openxmlformats.org/officeDocument/2006/relationships/hyperlink" Target="mailto:Office@northstar-es.com" TargetMode="External"/><Relationship Id="rId7" Type="http://schemas.openxmlformats.org/officeDocument/2006/relationships/hyperlink" Target="mailto:gary@aimgraphicsco.com" TargetMode="External"/><Relationship Id="rId2" Type="http://schemas.openxmlformats.org/officeDocument/2006/relationships/hyperlink" Target="mailto:dcromer@lsicontrols.com" TargetMode="External"/><Relationship Id="rId16" Type="http://schemas.openxmlformats.org/officeDocument/2006/relationships/hyperlink" Target="mailto:zack@hawkphac.com" TargetMode="External"/><Relationship Id="rId29" Type="http://schemas.openxmlformats.org/officeDocument/2006/relationships/hyperlink" Target="mailto:A.SHETTY@OMEGAINDINC.COM" TargetMode="External"/><Relationship Id="rId11" Type="http://schemas.openxmlformats.org/officeDocument/2006/relationships/hyperlink" Target="mailto:igarza@wcainc.com" TargetMode="External"/><Relationship Id="rId24" Type="http://schemas.openxmlformats.org/officeDocument/2006/relationships/hyperlink" Target="mailto:scott@secdfw.com" TargetMode="External"/><Relationship Id="rId32" Type="http://schemas.openxmlformats.org/officeDocument/2006/relationships/hyperlink" Target="mailto:tbenner@glassdoctordfw.com" TargetMode="External"/><Relationship Id="rId37" Type="http://schemas.openxmlformats.org/officeDocument/2006/relationships/hyperlink" Target="mailto:dmills@centurymech.com" TargetMode="External"/><Relationship Id="rId40" Type="http://schemas.openxmlformats.org/officeDocument/2006/relationships/hyperlink" Target="mailto:justin@mytechtexas.com" TargetMode="External"/><Relationship Id="rId45" Type="http://schemas.openxmlformats.org/officeDocument/2006/relationships/hyperlink" Target="mailto:JLEMBKE@LEMCOCS.COM" TargetMode="External"/><Relationship Id="rId53" Type="http://schemas.openxmlformats.org/officeDocument/2006/relationships/hyperlink" Target="mailto:josephy@pimovers.com" TargetMode="External"/><Relationship Id="rId5" Type="http://schemas.openxmlformats.org/officeDocument/2006/relationships/hyperlink" Target="mailto:cstanley@servproteamshaw.com" TargetMode="External"/><Relationship Id="rId10" Type="http://schemas.openxmlformats.org/officeDocument/2006/relationships/hyperlink" Target="mailto:sarah@du-west.com" TargetMode="External"/><Relationship Id="rId19" Type="http://schemas.openxmlformats.org/officeDocument/2006/relationships/hyperlink" Target="mailto:chavezroofingsolutions@gmail.com" TargetMode="External"/><Relationship Id="rId31" Type="http://schemas.openxmlformats.org/officeDocument/2006/relationships/hyperlink" Target="mailto:sergio@versaprinting.com" TargetMode="External"/><Relationship Id="rId44" Type="http://schemas.openxmlformats.org/officeDocument/2006/relationships/hyperlink" Target="mailto:wdecker@deckermechanical.com" TargetMode="External"/><Relationship Id="rId52" Type="http://schemas.openxmlformats.org/officeDocument/2006/relationships/hyperlink" Target="mailto:sheri@dreamranchtx.com" TargetMode="External"/><Relationship Id="rId4" Type="http://schemas.openxmlformats.org/officeDocument/2006/relationships/hyperlink" Target="mailto:glenn@freedomconstruct.net" TargetMode="External"/><Relationship Id="rId9" Type="http://schemas.openxmlformats.org/officeDocument/2006/relationships/hyperlink" Target="mailto:Ricky.Harper@BWcollision.com" TargetMode="External"/><Relationship Id="rId14" Type="http://schemas.openxmlformats.org/officeDocument/2006/relationships/hyperlink" Target="mailto:sshirley@fwwc.com" TargetMode="External"/><Relationship Id="rId22" Type="http://schemas.openxmlformats.org/officeDocument/2006/relationships/hyperlink" Target="mailto:john.owens@o2theatricalsystems.com" TargetMode="External"/><Relationship Id="rId27" Type="http://schemas.openxmlformats.org/officeDocument/2006/relationships/hyperlink" Target="mailto:meeka.greenman@texasairsystems.com" TargetMode="External"/><Relationship Id="rId30" Type="http://schemas.openxmlformats.org/officeDocument/2006/relationships/hyperlink" Target="mailto:clambreth@spford.com" TargetMode="External"/><Relationship Id="rId35" Type="http://schemas.openxmlformats.org/officeDocument/2006/relationships/hyperlink" Target="mailto:david@castroroofing.com" TargetMode="External"/><Relationship Id="rId43" Type="http://schemas.openxmlformats.org/officeDocument/2006/relationships/hyperlink" Target="mailto:trowe@cecfg.com" TargetMode="External"/><Relationship Id="rId48" Type="http://schemas.openxmlformats.org/officeDocument/2006/relationships/hyperlink" Target="mailto:tawni.gonzalez@fastsigns.com" TargetMode="External"/><Relationship Id="rId8" Type="http://schemas.openxmlformats.org/officeDocument/2006/relationships/hyperlink" Target="mailto:angel@digitalperformancegear.com" TargetMode="External"/><Relationship Id="rId51" Type="http://schemas.openxmlformats.org/officeDocument/2006/relationships/hyperlink" Target="mailto:greg.purtle@texasiis.com" TargetMode="External"/><Relationship Id="rId3" Type="http://schemas.openxmlformats.org/officeDocument/2006/relationships/hyperlink" Target="mailto:centraldallas@1800striper.com" TargetMode="External"/><Relationship Id="rId12" Type="http://schemas.openxmlformats.org/officeDocument/2006/relationships/hyperlink" Target="mailto:stephanie@dfwbackflow.com" TargetMode="External"/><Relationship Id="rId17" Type="http://schemas.openxmlformats.org/officeDocument/2006/relationships/hyperlink" Target="mailto:john.sanchez@batteriesplus.com" TargetMode="External"/><Relationship Id="rId25" Type="http://schemas.openxmlformats.org/officeDocument/2006/relationships/hyperlink" Target="mailto:kchappell@bmscat.com" TargetMode="External"/><Relationship Id="rId33" Type="http://schemas.openxmlformats.org/officeDocument/2006/relationships/hyperlink" Target="mailto:KCOCHRAN@FAIRWAYSUPPLY.COM" TargetMode="External"/><Relationship Id="rId38" Type="http://schemas.openxmlformats.org/officeDocument/2006/relationships/hyperlink" Target="mailto:warren@casteelsign.com" TargetMode="External"/><Relationship Id="rId46" Type="http://schemas.openxmlformats.org/officeDocument/2006/relationships/hyperlink" Target="mailto:shree@dhctexas.com" TargetMode="External"/><Relationship Id="rId20" Type="http://schemas.openxmlformats.org/officeDocument/2006/relationships/hyperlink" Target="mailto:contact@platinumscaping.com" TargetMode="External"/><Relationship Id="rId41" Type="http://schemas.openxmlformats.org/officeDocument/2006/relationships/hyperlink" Target="mailto:ryan.overstreet@ngs.inc" TargetMode="External"/><Relationship Id="rId1" Type="http://schemas.openxmlformats.org/officeDocument/2006/relationships/hyperlink" Target="mailto:summer.smith@trimarkusa.com" TargetMode="External"/><Relationship Id="rId6" Type="http://schemas.openxmlformats.org/officeDocument/2006/relationships/hyperlink" Target="mailto:alex@securranty.com" TargetMode="External"/><Relationship Id="rId15" Type="http://schemas.openxmlformats.org/officeDocument/2006/relationships/hyperlink" Target="mailto:sbarrett@infinity-sound.com" TargetMode="External"/><Relationship Id="rId23" Type="http://schemas.openxmlformats.org/officeDocument/2006/relationships/hyperlink" Target="mailto:cking@abcpest.com" TargetMode="External"/><Relationship Id="rId28" Type="http://schemas.openxmlformats.org/officeDocument/2006/relationships/hyperlink" Target="mailto:Info@aplusaircondition.com" TargetMode="External"/><Relationship Id="rId36" Type="http://schemas.openxmlformats.org/officeDocument/2006/relationships/hyperlink" Target="mailto:Renae.Bales@kpostcompany.com" TargetMode="External"/><Relationship Id="rId49" Type="http://schemas.openxmlformats.org/officeDocument/2006/relationships/hyperlink" Target="mailto:service@ccsinctx.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programs.esc20.net/page/pace.T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C386-ED03-4AC8-9671-FBE459C7E73A}">
  <sheetPr>
    <pageSetUpPr fitToPage="1"/>
  </sheetPr>
  <dimension ref="A1:AO21734"/>
  <sheetViews>
    <sheetView tabSelected="1" zoomScale="120" zoomScaleNormal="120" workbookViewId="0">
      <pane xSplit="1" ySplit="3" topLeftCell="B61" activePane="bottomRight" state="frozen"/>
      <selection pane="topRight" activeCell="B1" sqref="B1"/>
      <selection pane="bottomLeft" activeCell="A4" sqref="A4"/>
      <selection pane="bottomRight" activeCell="B11" sqref="B11"/>
    </sheetView>
  </sheetViews>
  <sheetFormatPr defaultColWidth="8.88671875" defaultRowHeight="13.8" x14ac:dyDescent="0.3"/>
  <cols>
    <col min="1" max="1" width="51.33203125" style="29" customWidth="1"/>
    <col min="2" max="2" width="64.6640625" style="224" customWidth="1"/>
    <col min="3" max="3" width="15.33203125" style="30" bestFit="1" customWidth="1"/>
    <col min="4" max="4" width="19.44140625" style="32" customWidth="1"/>
    <col min="5" max="5" width="16.33203125" style="30" customWidth="1"/>
    <col min="6" max="8" width="8.88671875" style="30"/>
    <col min="9" max="16384" width="8.88671875" style="29"/>
  </cols>
  <sheetData>
    <row r="1" spans="1:41" s="1" customFormat="1" ht="85.2" customHeight="1" x14ac:dyDescent="0.25">
      <c r="A1" s="244" t="s">
        <v>21314</v>
      </c>
      <c r="B1" s="299" t="s">
        <v>20310</v>
      </c>
      <c r="C1" s="382" t="s">
        <v>1417</v>
      </c>
      <c r="D1" s="382"/>
      <c r="E1" s="382"/>
      <c r="F1" s="381" t="s">
        <v>20312</v>
      </c>
      <c r="G1" s="381"/>
      <c r="H1" s="381"/>
    </row>
    <row r="2" spans="1:41" ht="47.25" customHeight="1" x14ac:dyDescent="0.3">
      <c r="A2" s="363" t="s">
        <v>20311</v>
      </c>
      <c r="B2" s="364"/>
      <c r="C2" s="335"/>
      <c r="D2" s="335"/>
      <c r="E2" s="336"/>
      <c r="F2" s="337"/>
      <c r="G2" s="337"/>
      <c r="H2" s="337"/>
      <c r="I2" s="308"/>
      <c r="J2" s="308"/>
      <c r="K2" s="308"/>
      <c r="L2" s="308"/>
      <c r="M2" s="308"/>
      <c r="N2" s="308"/>
      <c r="O2" s="308"/>
      <c r="P2" s="308"/>
      <c r="Q2" s="308"/>
      <c r="R2" s="308"/>
      <c r="S2" s="308"/>
      <c r="T2" s="308"/>
      <c r="U2" s="308"/>
      <c r="V2" s="308"/>
      <c r="W2" s="308"/>
      <c r="X2" s="308"/>
      <c r="Y2" s="308"/>
      <c r="Z2" s="308"/>
      <c r="AA2" s="308"/>
    </row>
    <row r="3" spans="1:41" x14ac:dyDescent="0.3">
      <c r="A3" s="251" t="s">
        <v>1426</v>
      </c>
      <c r="B3" s="252" t="s">
        <v>158</v>
      </c>
      <c r="C3" s="251" t="s">
        <v>159</v>
      </c>
      <c r="D3" s="251" t="s">
        <v>160</v>
      </c>
      <c r="E3" s="252" t="s">
        <v>161</v>
      </c>
      <c r="F3" s="251" t="s">
        <v>1191</v>
      </c>
      <c r="G3" s="251" t="s">
        <v>1192</v>
      </c>
      <c r="H3" s="251" t="s">
        <v>1193</v>
      </c>
      <c r="I3" s="99"/>
      <c r="J3" s="99"/>
      <c r="K3" s="99"/>
      <c r="L3" s="99"/>
      <c r="M3" s="99"/>
      <c r="N3" s="99"/>
      <c r="O3" s="99"/>
      <c r="P3" s="99"/>
      <c r="Q3" s="99"/>
      <c r="R3" s="99"/>
      <c r="S3" s="99"/>
      <c r="T3" s="99"/>
      <c r="U3" s="99"/>
      <c r="V3" s="99"/>
      <c r="W3" s="99"/>
      <c r="X3" s="99"/>
      <c r="Y3" s="99"/>
      <c r="Z3" s="99"/>
      <c r="AA3" s="99"/>
      <c r="AB3" s="99"/>
      <c r="AC3" s="99"/>
      <c r="AD3" s="99"/>
      <c r="AE3" s="99"/>
      <c r="AF3" s="99"/>
      <c r="AG3" s="99"/>
      <c r="AH3" s="31"/>
      <c r="AI3" s="31"/>
      <c r="AJ3" s="31"/>
      <c r="AK3" s="31"/>
      <c r="AL3" s="31"/>
      <c r="AO3" s="376"/>
    </row>
    <row r="4" spans="1:41" s="308" customFormat="1" x14ac:dyDescent="0.25">
      <c r="A4" s="44" t="s">
        <v>18841</v>
      </c>
      <c r="B4" s="44" t="s">
        <v>21399</v>
      </c>
      <c r="C4" s="45" t="s">
        <v>18888</v>
      </c>
      <c r="D4" s="45" t="s">
        <v>21447</v>
      </c>
      <c r="E4" s="46">
        <v>46507</v>
      </c>
      <c r="F4" s="30"/>
      <c r="G4" s="30"/>
      <c r="H4" s="30"/>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411"/>
    </row>
    <row r="5" spans="1:41" x14ac:dyDescent="0.25">
      <c r="A5" s="44" t="s">
        <v>3473</v>
      </c>
      <c r="B5" s="44" t="s">
        <v>3046</v>
      </c>
      <c r="C5" s="45">
        <v>25100202</v>
      </c>
      <c r="D5" s="45" t="s">
        <v>11363</v>
      </c>
      <c r="E5" s="45" t="s">
        <v>11146</v>
      </c>
      <c r="AO5" s="376"/>
    </row>
    <row r="6" spans="1:41" x14ac:dyDescent="0.25">
      <c r="A6" s="44" t="s">
        <v>13576</v>
      </c>
      <c r="B6" s="44" t="s">
        <v>12094</v>
      </c>
      <c r="C6" s="45">
        <v>12.25</v>
      </c>
      <c r="D6" s="45" t="s">
        <v>12549</v>
      </c>
      <c r="E6" s="46">
        <v>47664</v>
      </c>
      <c r="F6" s="45"/>
      <c r="G6" s="93"/>
      <c r="H6" s="93"/>
      <c r="I6" s="99"/>
      <c r="J6" s="99"/>
      <c r="K6" s="99"/>
      <c r="L6" s="99"/>
      <c r="M6" s="99"/>
      <c r="N6" s="99"/>
      <c r="O6" s="99"/>
      <c r="P6" s="99"/>
      <c r="Q6" s="99"/>
      <c r="R6" s="99"/>
      <c r="S6" s="99"/>
      <c r="T6" s="99"/>
      <c r="U6" s="99"/>
      <c r="V6" s="99"/>
      <c r="W6" s="99"/>
      <c r="X6" s="99"/>
      <c r="Y6" s="99"/>
      <c r="Z6" s="99"/>
      <c r="AA6" s="99"/>
      <c r="AB6" s="99"/>
      <c r="AC6" s="99"/>
      <c r="AD6" s="99"/>
      <c r="AE6" s="99"/>
      <c r="AF6" s="99"/>
      <c r="AG6" s="99"/>
      <c r="AH6" s="31"/>
      <c r="AI6" s="31"/>
      <c r="AJ6" s="31"/>
      <c r="AK6" s="31"/>
      <c r="AL6" s="31"/>
      <c r="AO6" s="376"/>
    </row>
    <row r="7" spans="1:41" x14ac:dyDescent="0.25">
      <c r="A7" s="44" t="s">
        <v>17451</v>
      </c>
      <c r="B7" s="44" t="s">
        <v>944</v>
      </c>
      <c r="C7" s="45">
        <v>240303</v>
      </c>
      <c r="D7" s="45" t="s">
        <v>11363</v>
      </c>
      <c r="E7" s="45" t="s">
        <v>2593</v>
      </c>
      <c r="AO7" s="376"/>
    </row>
    <row r="8" spans="1:41" x14ac:dyDescent="0.25">
      <c r="A8" s="44" t="s">
        <v>17451</v>
      </c>
      <c r="B8" s="44" t="s">
        <v>2350</v>
      </c>
      <c r="C8" s="45">
        <v>250106</v>
      </c>
      <c r="D8" s="45" t="s">
        <v>11363</v>
      </c>
      <c r="E8" s="45" t="s">
        <v>11887</v>
      </c>
      <c r="AO8" s="376"/>
    </row>
    <row r="9" spans="1:41" x14ac:dyDescent="0.25">
      <c r="A9" s="44" t="s">
        <v>10227</v>
      </c>
      <c r="B9" s="44" t="s">
        <v>10228</v>
      </c>
      <c r="C9" s="45" t="s">
        <v>10229</v>
      </c>
      <c r="D9" s="46" t="s">
        <v>21328</v>
      </c>
      <c r="E9" s="46">
        <v>46556</v>
      </c>
      <c r="AO9" s="376"/>
    </row>
    <row r="10" spans="1:41" x14ac:dyDescent="0.25">
      <c r="A10" s="44" t="s">
        <v>12550</v>
      </c>
      <c r="B10" s="44" t="s">
        <v>5130</v>
      </c>
      <c r="C10" s="45">
        <v>22010701</v>
      </c>
      <c r="D10" s="45" t="s">
        <v>11363</v>
      </c>
      <c r="E10" s="45" t="s">
        <v>5131</v>
      </c>
      <c r="AO10" s="376"/>
    </row>
    <row r="11" spans="1:41" x14ac:dyDescent="0.25">
      <c r="A11" s="44" t="s">
        <v>12550</v>
      </c>
      <c r="B11" s="44" t="s">
        <v>924</v>
      </c>
      <c r="C11" s="45">
        <v>22010702</v>
      </c>
      <c r="D11" s="45" t="s">
        <v>11363</v>
      </c>
      <c r="E11" s="45" t="s">
        <v>5131</v>
      </c>
      <c r="AO11" s="376"/>
    </row>
    <row r="12" spans="1:41" x14ac:dyDescent="0.25">
      <c r="A12" s="44" t="s">
        <v>12550</v>
      </c>
      <c r="B12" s="44" t="s">
        <v>1666</v>
      </c>
      <c r="C12" s="45">
        <v>250101</v>
      </c>
      <c r="D12" s="45" t="s">
        <v>11363</v>
      </c>
      <c r="E12" s="45" t="s">
        <v>12551</v>
      </c>
      <c r="AO12" s="376"/>
    </row>
    <row r="13" spans="1:41" x14ac:dyDescent="0.25">
      <c r="A13" s="44" t="s">
        <v>12550</v>
      </c>
      <c r="B13" s="44" t="s">
        <v>17452</v>
      </c>
      <c r="C13" s="45">
        <v>25010501</v>
      </c>
      <c r="D13" s="45" t="s">
        <v>11363</v>
      </c>
      <c r="E13" s="45" t="s">
        <v>12551</v>
      </c>
      <c r="AO13" s="376"/>
    </row>
    <row r="14" spans="1:41" x14ac:dyDescent="0.25">
      <c r="A14" s="44" t="s">
        <v>12550</v>
      </c>
      <c r="B14" s="44" t="s">
        <v>5129</v>
      </c>
      <c r="C14" s="45">
        <v>25010502</v>
      </c>
      <c r="D14" s="45" t="s">
        <v>11363</v>
      </c>
      <c r="E14" s="45" t="s">
        <v>12551</v>
      </c>
      <c r="AO14" s="376"/>
    </row>
    <row r="15" spans="1:41" s="309" customFormat="1" x14ac:dyDescent="0.25">
      <c r="A15" s="44" t="s">
        <v>12090</v>
      </c>
      <c r="B15" s="44" t="s">
        <v>12091</v>
      </c>
      <c r="C15" s="45">
        <v>9.23</v>
      </c>
      <c r="D15" s="45" t="s">
        <v>12549</v>
      </c>
      <c r="E15" s="46">
        <v>46934</v>
      </c>
      <c r="F15" s="45"/>
      <c r="G15" s="93"/>
      <c r="H15" s="93"/>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31"/>
      <c r="AI15" s="31"/>
      <c r="AJ15" s="31"/>
      <c r="AK15" s="31"/>
      <c r="AL15" s="31"/>
      <c r="AM15" s="29"/>
      <c r="AN15" s="29"/>
      <c r="AO15" s="412"/>
    </row>
    <row r="16" spans="1:41" x14ac:dyDescent="0.25">
      <c r="A16" s="91" t="s">
        <v>12552</v>
      </c>
      <c r="B16" s="92" t="s">
        <v>19284</v>
      </c>
      <c r="C16" s="93" t="s">
        <v>19285</v>
      </c>
      <c r="D16" s="93" t="s">
        <v>1201</v>
      </c>
      <c r="E16" s="94">
        <v>46582</v>
      </c>
      <c r="F16" s="93"/>
      <c r="G16" s="93"/>
      <c r="H16" s="93"/>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31"/>
      <c r="AI16" s="31"/>
      <c r="AJ16" s="31"/>
      <c r="AK16" s="31"/>
      <c r="AL16" s="31"/>
      <c r="AO16" s="376"/>
    </row>
    <row r="17" spans="1:41" x14ac:dyDescent="0.25">
      <c r="A17" s="44" t="s">
        <v>12552</v>
      </c>
      <c r="B17" s="44" t="s">
        <v>928</v>
      </c>
      <c r="C17" s="45">
        <v>231104</v>
      </c>
      <c r="D17" s="45" t="s">
        <v>11363</v>
      </c>
      <c r="E17" s="45" t="s">
        <v>8334</v>
      </c>
      <c r="AO17" s="376"/>
    </row>
    <row r="18" spans="1:41" x14ac:dyDescent="0.3">
      <c r="A18" s="333" t="s">
        <v>21254</v>
      </c>
      <c r="B18" s="333" t="s">
        <v>1178</v>
      </c>
      <c r="C18" s="125" t="s">
        <v>18815</v>
      </c>
      <c r="D18" s="32" t="s">
        <v>20309</v>
      </c>
      <c r="E18" s="125" t="s">
        <v>8292</v>
      </c>
      <c r="F18" s="125" t="s">
        <v>1189</v>
      </c>
      <c r="G18" s="125" t="s">
        <v>1189</v>
      </c>
      <c r="AO18" s="376"/>
    </row>
    <row r="19" spans="1:41" x14ac:dyDescent="0.25">
      <c r="A19" s="44" t="s">
        <v>11585</v>
      </c>
      <c r="B19" s="44" t="s">
        <v>21331</v>
      </c>
      <c r="C19" s="45" t="s">
        <v>11586</v>
      </c>
      <c r="D19" s="45" t="s">
        <v>21447</v>
      </c>
      <c r="E19" s="46">
        <v>46752</v>
      </c>
      <c r="AO19" s="376"/>
    </row>
    <row r="20" spans="1:41" x14ac:dyDescent="0.3">
      <c r="A20" s="99" t="s">
        <v>11226</v>
      </c>
      <c r="B20" s="92" t="s">
        <v>11233</v>
      </c>
      <c r="C20" s="93" t="s">
        <v>11232</v>
      </c>
      <c r="D20" s="93" t="s">
        <v>1201</v>
      </c>
      <c r="E20" s="94">
        <v>46682</v>
      </c>
      <c r="F20" s="93"/>
      <c r="G20" s="93"/>
      <c r="H20" s="93"/>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31"/>
      <c r="AI20" s="31"/>
      <c r="AJ20" s="31"/>
      <c r="AK20" s="31"/>
      <c r="AL20" s="31"/>
      <c r="AO20" s="376"/>
    </row>
    <row r="21" spans="1:41" s="308" customFormat="1" x14ac:dyDescent="0.3">
      <c r="A21" s="333" t="s">
        <v>8017</v>
      </c>
      <c r="B21" s="333" t="s">
        <v>8018</v>
      </c>
      <c r="C21" s="125" t="s">
        <v>8019</v>
      </c>
      <c r="D21" s="32" t="s">
        <v>20309</v>
      </c>
      <c r="E21" s="125" t="s">
        <v>7871</v>
      </c>
      <c r="F21" s="125" t="s">
        <v>1189</v>
      </c>
      <c r="G21" s="125" t="s">
        <v>1190</v>
      </c>
      <c r="H21" s="30"/>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411"/>
    </row>
    <row r="22" spans="1:41" s="309" customFormat="1" x14ac:dyDescent="0.25">
      <c r="A22" s="44" t="s">
        <v>8138</v>
      </c>
      <c r="B22" s="44" t="s">
        <v>21348</v>
      </c>
      <c r="C22" s="45" t="s">
        <v>8132</v>
      </c>
      <c r="D22" s="45" t="s">
        <v>21447</v>
      </c>
      <c r="E22" s="46">
        <v>46752</v>
      </c>
      <c r="F22" s="30"/>
      <c r="G22" s="30"/>
      <c r="H22" s="30"/>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412"/>
    </row>
    <row r="23" spans="1:41" x14ac:dyDescent="0.25">
      <c r="A23" s="91" t="s">
        <v>19108</v>
      </c>
      <c r="B23" s="92" t="s">
        <v>3182</v>
      </c>
      <c r="C23" s="93" t="s">
        <v>19170</v>
      </c>
      <c r="D23" s="93" t="s">
        <v>1201</v>
      </c>
      <c r="E23" s="94">
        <v>46582</v>
      </c>
      <c r="F23" s="93"/>
      <c r="G23" s="93"/>
      <c r="H23" s="93"/>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31"/>
      <c r="AI23" s="31"/>
      <c r="AJ23" s="31"/>
      <c r="AK23" s="31"/>
      <c r="AL23" s="31"/>
      <c r="AO23" s="376"/>
    </row>
    <row r="24" spans="1:41" s="300" customFormat="1" x14ac:dyDescent="0.25">
      <c r="A24" s="44" t="s">
        <v>9335</v>
      </c>
      <c r="B24" s="92" t="s">
        <v>9602</v>
      </c>
      <c r="C24" s="77" t="s">
        <v>9336</v>
      </c>
      <c r="D24" s="93" t="s">
        <v>9601</v>
      </c>
      <c r="E24" s="94">
        <v>46568</v>
      </c>
      <c r="F24" s="93"/>
      <c r="G24" s="93"/>
      <c r="H24" s="93"/>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31"/>
      <c r="AI24" s="31"/>
      <c r="AJ24" s="31"/>
      <c r="AK24" s="31"/>
      <c r="AL24" s="31"/>
      <c r="AM24" s="29"/>
      <c r="AN24" s="29"/>
    </row>
    <row r="25" spans="1:41" s="300" customFormat="1" x14ac:dyDescent="0.25">
      <c r="A25" s="44" t="s">
        <v>10344</v>
      </c>
      <c r="B25" s="44" t="s">
        <v>7763</v>
      </c>
      <c r="C25" s="45">
        <v>260401</v>
      </c>
      <c r="D25" s="45" t="s">
        <v>11363</v>
      </c>
      <c r="E25" s="45" t="s">
        <v>11152</v>
      </c>
      <c r="F25" s="30"/>
      <c r="G25" s="30"/>
      <c r="H25" s="30"/>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row>
    <row r="26" spans="1:41" s="300" customFormat="1" x14ac:dyDescent="0.25">
      <c r="A26" s="44" t="s">
        <v>600</v>
      </c>
      <c r="B26" s="44" t="s">
        <v>3475</v>
      </c>
      <c r="C26" s="45">
        <v>260301</v>
      </c>
      <c r="D26" s="45" t="s">
        <v>11363</v>
      </c>
      <c r="E26" s="45" t="s">
        <v>17625</v>
      </c>
      <c r="F26" s="30"/>
      <c r="G26" s="30"/>
      <c r="H26" s="30"/>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row>
    <row r="27" spans="1:41" s="300" customFormat="1" x14ac:dyDescent="0.25">
      <c r="A27" s="44" t="s">
        <v>15607</v>
      </c>
      <c r="B27" s="44" t="s">
        <v>3474</v>
      </c>
      <c r="C27" s="45">
        <v>250503</v>
      </c>
      <c r="D27" s="45" t="s">
        <v>11363</v>
      </c>
      <c r="E27" s="45" t="s">
        <v>15608</v>
      </c>
      <c r="F27" s="30"/>
      <c r="G27" s="30"/>
      <c r="H27" s="30"/>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row>
    <row r="28" spans="1:41" s="44" customFormat="1" x14ac:dyDescent="0.25">
      <c r="A28" s="44" t="s">
        <v>13176</v>
      </c>
      <c r="B28" s="44" t="s">
        <v>199</v>
      </c>
      <c r="C28" s="45">
        <v>241001</v>
      </c>
      <c r="D28" s="45" t="s">
        <v>11363</v>
      </c>
      <c r="E28" s="45" t="s">
        <v>5332</v>
      </c>
      <c r="F28" s="30"/>
      <c r="G28" s="30"/>
      <c r="H28" s="30"/>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307"/>
    </row>
    <row r="29" spans="1:41" s="300" customFormat="1" x14ac:dyDescent="0.25">
      <c r="A29" s="44" t="s">
        <v>13176</v>
      </c>
      <c r="B29" s="44" t="s">
        <v>5321</v>
      </c>
      <c r="C29" s="45">
        <v>25010401</v>
      </c>
      <c r="D29" s="45" t="s">
        <v>11363</v>
      </c>
      <c r="E29" s="45" t="s">
        <v>12564</v>
      </c>
      <c r="F29" s="30"/>
      <c r="G29" s="30"/>
      <c r="H29" s="30"/>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row>
    <row r="30" spans="1:41" s="300" customFormat="1" x14ac:dyDescent="0.25">
      <c r="A30" s="44" t="s">
        <v>13176</v>
      </c>
      <c r="B30" s="44" t="s">
        <v>2350</v>
      </c>
      <c r="C30" s="45">
        <v>250106</v>
      </c>
      <c r="D30" s="45" t="s">
        <v>11363</v>
      </c>
      <c r="E30" s="45" t="s">
        <v>11887</v>
      </c>
      <c r="F30" s="30"/>
      <c r="G30" s="30"/>
      <c r="H30" s="30"/>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row>
    <row r="31" spans="1:41" s="301" customFormat="1" x14ac:dyDescent="0.25">
      <c r="A31" s="44" t="s">
        <v>17453</v>
      </c>
      <c r="B31" s="44" t="s">
        <v>948</v>
      </c>
      <c r="C31" s="45">
        <v>260303</v>
      </c>
      <c r="D31" s="45" t="s">
        <v>11363</v>
      </c>
      <c r="E31" s="45" t="s">
        <v>9249</v>
      </c>
      <c r="F31" s="30"/>
      <c r="G31" s="30"/>
      <c r="H31" s="30"/>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row>
    <row r="32" spans="1:41" s="301" customFormat="1" x14ac:dyDescent="0.25">
      <c r="A32" s="44" t="s">
        <v>10345</v>
      </c>
      <c r="B32" s="44" t="s">
        <v>10346</v>
      </c>
      <c r="C32" s="45">
        <v>240507</v>
      </c>
      <c r="D32" s="45" t="s">
        <v>11363</v>
      </c>
      <c r="E32" s="45" t="s">
        <v>5155</v>
      </c>
      <c r="F32" s="30"/>
      <c r="G32" s="30"/>
      <c r="H32" s="30"/>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row>
    <row r="33" spans="1:41" s="301" customFormat="1" x14ac:dyDescent="0.25">
      <c r="A33" s="44" t="s">
        <v>10345</v>
      </c>
      <c r="B33" s="44" t="s">
        <v>925</v>
      </c>
      <c r="C33" s="45">
        <v>240601</v>
      </c>
      <c r="D33" s="45" t="s">
        <v>11363</v>
      </c>
      <c r="E33" s="45" t="s">
        <v>9840</v>
      </c>
      <c r="F33" s="30"/>
      <c r="G33" s="30"/>
      <c r="H33" s="30"/>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row>
    <row r="34" spans="1:41" s="301" customFormat="1" x14ac:dyDescent="0.25">
      <c r="A34" s="44" t="s">
        <v>17454</v>
      </c>
      <c r="B34" s="44" t="s">
        <v>925</v>
      </c>
      <c r="C34" s="45">
        <v>250601</v>
      </c>
      <c r="D34" s="45" t="s">
        <v>11363</v>
      </c>
      <c r="E34" s="45" t="s">
        <v>15609</v>
      </c>
      <c r="F34" s="30"/>
      <c r="G34" s="30"/>
      <c r="H34" s="30"/>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row>
    <row r="35" spans="1:41" s="303" customFormat="1" x14ac:dyDescent="0.25">
      <c r="A35" s="44" t="s">
        <v>17455</v>
      </c>
      <c r="B35" s="44" t="s">
        <v>2350</v>
      </c>
      <c r="C35" s="45">
        <v>230105</v>
      </c>
      <c r="D35" s="45" t="s">
        <v>11363</v>
      </c>
      <c r="E35" s="45" t="s">
        <v>5265</v>
      </c>
      <c r="F35" s="30"/>
      <c r="G35" s="30"/>
      <c r="H35" s="30"/>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305"/>
    </row>
    <row r="36" spans="1:41" s="302" customFormat="1" x14ac:dyDescent="0.25">
      <c r="A36" s="44" t="s">
        <v>6949</v>
      </c>
      <c r="B36" s="44" t="s">
        <v>3475</v>
      </c>
      <c r="C36" s="45">
        <v>230301</v>
      </c>
      <c r="D36" s="45" t="s">
        <v>11363</v>
      </c>
      <c r="E36" s="45" t="s">
        <v>5265</v>
      </c>
      <c r="F36" s="30"/>
      <c r="G36" s="30"/>
      <c r="H36" s="30"/>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row>
    <row r="37" spans="1:41" s="302" customFormat="1" x14ac:dyDescent="0.2">
      <c r="A37" s="99" t="s">
        <v>8714</v>
      </c>
      <c r="B37" s="92" t="s">
        <v>10916</v>
      </c>
      <c r="C37" s="93" t="s">
        <v>10917</v>
      </c>
      <c r="D37" s="93" t="s">
        <v>1394</v>
      </c>
      <c r="E37" s="94">
        <v>46389</v>
      </c>
      <c r="F37" s="93"/>
      <c r="G37" s="93"/>
      <c r="H37" s="93"/>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31"/>
      <c r="AI37" s="31"/>
      <c r="AJ37" s="31"/>
      <c r="AK37" s="31"/>
      <c r="AL37" s="31"/>
      <c r="AM37" s="29"/>
      <c r="AN37" s="29"/>
    </row>
    <row r="38" spans="1:41" x14ac:dyDescent="0.25">
      <c r="A38" s="44" t="s">
        <v>8714</v>
      </c>
      <c r="B38" s="319" t="s">
        <v>19508</v>
      </c>
      <c r="C38" s="93" t="s">
        <v>19588</v>
      </c>
      <c r="D38" s="93" t="s">
        <v>19934</v>
      </c>
      <c r="E38" s="320">
        <v>46326</v>
      </c>
      <c r="F38" s="93"/>
      <c r="G38" s="93"/>
      <c r="H38" s="93"/>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31"/>
      <c r="AI38" s="31"/>
      <c r="AJ38" s="31"/>
      <c r="AK38" s="31"/>
      <c r="AL38" s="31"/>
      <c r="AO38" s="376"/>
    </row>
    <row r="39" spans="1:41" x14ac:dyDescent="0.25">
      <c r="A39" s="44" t="s">
        <v>8714</v>
      </c>
      <c r="B39" s="319" t="s">
        <v>19508</v>
      </c>
      <c r="C39" s="93" t="s">
        <v>19589</v>
      </c>
      <c r="D39" s="93" t="s">
        <v>19934</v>
      </c>
      <c r="E39" s="320">
        <v>46630</v>
      </c>
      <c r="F39" s="93"/>
      <c r="G39" s="93"/>
      <c r="H39" s="93"/>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31"/>
      <c r="AI39" s="31"/>
      <c r="AJ39" s="31"/>
      <c r="AK39" s="31"/>
      <c r="AL39" s="31"/>
      <c r="AO39" s="376"/>
    </row>
    <row r="40" spans="1:41" s="304" customFormat="1" x14ac:dyDescent="0.25">
      <c r="A40" s="44" t="s">
        <v>8714</v>
      </c>
      <c r="B40" s="319" t="s">
        <v>19509</v>
      </c>
      <c r="C40" s="93" t="s">
        <v>19590</v>
      </c>
      <c r="D40" s="93" t="s">
        <v>19934</v>
      </c>
      <c r="E40" s="320">
        <v>47057</v>
      </c>
      <c r="F40" s="93"/>
      <c r="G40" s="93"/>
      <c r="H40" s="93"/>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31"/>
      <c r="AI40" s="31"/>
      <c r="AJ40" s="31"/>
      <c r="AK40" s="31"/>
      <c r="AL40" s="31"/>
      <c r="AM40" s="29"/>
      <c r="AN40" s="29"/>
    </row>
    <row r="41" spans="1:41" s="308" customFormat="1" x14ac:dyDescent="0.25">
      <c r="A41" s="44" t="s">
        <v>8714</v>
      </c>
      <c r="B41" s="44" t="s">
        <v>14691</v>
      </c>
      <c r="C41" s="45" t="s">
        <v>13723</v>
      </c>
      <c r="D41" s="367" t="s">
        <v>3696</v>
      </c>
      <c r="E41" s="328">
        <f>DATE(2029,3,31)</f>
        <v>47208</v>
      </c>
      <c r="F41" s="32"/>
      <c r="G41" s="32"/>
      <c r="H41" s="32"/>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29"/>
      <c r="AN41" s="29"/>
      <c r="AO41" s="411"/>
    </row>
    <row r="42" spans="1:41" x14ac:dyDescent="0.25">
      <c r="A42" s="44" t="s">
        <v>8714</v>
      </c>
      <c r="B42" s="44" t="s">
        <v>16598</v>
      </c>
      <c r="C42" s="45" t="s">
        <v>16919</v>
      </c>
      <c r="D42" s="367" t="s">
        <v>3696</v>
      </c>
      <c r="E42" s="328">
        <f>DATE(2029,7,17)</f>
        <v>47316</v>
      </c>
      <c r="F42" s="32"/>
      <c r="G42" s="32"/>
      <c r="H42" s="32"/>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O42" s="376"/>
    </row>
    <row r="43" spans="1:41" x14ac:dyDescent="0.25">
      <c r="A43" s="44" t="s">
        <v>8714</v>
      </c>
      <c r="B43" s="44" t="s">
        <v>14689</v>
      </c>
      <c r="C43" s="45" t="s">
        <v>3996</v>
      </c>
      <c r="D43" s="367" t="s">
        <v>3696</v>
      </c>
      <c r="E43" s="328">
        <f>DATE(2027,9,10)</f>
        <v>46640</v>
      </c>
      <c r="F43" s="32"/>
      <c r="G43" s="32"/>
      <c r="H43" s="32"/>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O43" s="376"/>
    </row>
    <row r="44" spans="1:41" x14ac:dyDescent="0.25">
      <c r="A44" s="44" t="s">
        <v>8714</v>
      </c>
      <c r="B44" s="44" t="s">
        <v>14690</v>
      </c>
      <c r="C44" s="45" t="s">
        <v>9763</v>
      </c>
      <c r="D44" s="367" t="s">
        <v>3696</v>
      </c>
      <c r="E44" s="328">
        <f>DATE(2028,2,27)</f>
        <v>46810</v>
      </c>
      <c r="F44" s="32"/>
      <c r="G44" s="32"/>
      <c r="H44" s="32"/>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O44" s="376"/>
    </row>
    <row r="45" spans="1:41" x14ac:dyDescent="0.25">
      <c r="A45" s="44" t="s">
        <v>17456</v>
      </c>
      <c r="B45" s="44" t="s">
        <v>7104</v>
      </c>
      <c r="C45" s="45">
        <v>230504</v>
      </c>
      <c r="D45" s="45" t="s">
        <v>11363</v>
      </c>
      <c r="E45" s="45" t="s">
        <v>7105</v>
      </c>
      <c r="AO45" s="376"/>
    </row>
    <row r="46" spans="1:41" x14ac:dyDescent="0.25">
      <c r="A46" s="44" t="s">
        <v>17456</v>
      </c>
      <c r="B46" s="44" t="s">
        <v>2350</v>
      </c>
      <c r="C46" s="45">
        <v>250106</v>
      </c>
      <c r="D46" s="45" t="s">
        <v>11363</v>
      </c>
      <c r="E46" s="45" t="s">
        <v>11887</v>
      </c>
      <c r="AO46" s="376"/>
    </row>
    <row r="47" spans="1:41" x14ac:dyDescent="0.25">
      <c r="A47" s="44" t="s">
        <v>17456</v>
      </c>
      <c r="B47" s="44" t="s">
        <v>925</v>
      </c>
      <c r="C47" s="45">
        <v>250601</v>
      </c>
      <c r="D47" s="45" t="s">
        <v>11363</v>
      </c>
      <c r="E47" s="45" t="s">
        <v>15609</v>
      </c>
      <c r="AO47" s="376"/>
    </row>
    <row r="48" spans="1:41" x14ac:dyDescent="0.25">
      <c r="A48" s="44" t="s">
        <v>17456</v>
      </c>
      <c r="B48" s="44" t="s">
        <v>936</v>
      </c>
      <c r="C48" s="45">
        <v>260703</v>
      </c>
      <c r="D48" s="45" t="s">
        <v>11363</v>
      </c>
      <c r="E48" s="45" t="s">
        <v>11150</v>
      </c>
      <c r="AO48" s="376"/>
    </row>
    <row r="49" spans="1:41" s="309" customFormat="1" x14ac:dyDescent="0.25">
      <c r="A49" s="76" t="s">
        <v>14321</v>
      </c>
      <c r="B49" s="44" t="s">
        <v>16073</v>
      </c>
      <c r="C49" s="45">
        <v>44.26</v>
      </c>
      <c r="D49" s="45" t="s">
        <v>12549</v>
      </c>
      <c r="E49" s="46">
        <v>47787</v>
      </c>
      <c r="F49" s="45" t="s">
        <v>1335</v>
      </c>
      <c r="G49" s="93"/>
      <c r="H49" s="93"/>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31"/>
      <c r="AI49" s="31"/>
      <c r="AJ49" s="31"/>
      <c r="AK49" s="31"/>
      <c r="AL49" s="31"/>
      <c r="AM49" s="29"/>
      <c r="AN49" s="44"/>
      <c r="AO49" s="412"/>
    </row>
    <row r="50" spans="1:41" x14ac:dyDescent="0.25">
      <c r="A50" s="44" t="s">
        <v>14321</v>
      </c>
      <c r="B50" s="44" t="s">
        <v>3910</v>
      </c>
      <c r="C50" s="45" t="s">
        <v>14322</v>
      </c>
      <c r="D50" s="46" t="s">
        <v>21328</v>
      </c>
      <c r="E50" s="46">
        <v>46583</v>
      </c>
      <c r="AM50" s="44"/>
      <c r="AN50" s="44"/>
      <c r="AO50" s="376"/>
    </row>
    <row r="51" spans="1:41" s="308" customFormat="1" x14ac:dyDescent="0.25">
      <c r="A51" s="44" t="s">
        <v>14321</v>
      </c>
      <c r="B51" s="44" t="s">
        <v>3910</v>
      </c>
      <c r="C51" s="45" t="s">
        <v>14322</v>
      </c>
      <c r="D51" s="46" t="s">
        <v>21328</v>
      </c>
      <c r="E51" s="46">
        <v>46583</v>
      </c>
      <c r="F51" s="30"/>
      <c r="G51" s="30"/>
      <c r="H51" s="30"/>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44"/>
      <c r="AN51" s="44"/>
      <c r="AO51" s="411"/>
    </row>
    <row r="52" spans="1:41" x14ac:dyDescent="0.25">
      <c r="A52" s="44" t="s">
        <v>14321</v>
      </c>
      <c r="B52" s="44" t="s">
        <v>2522</v>
      </c>
      <c r="C52" s="45" t="s">
        <v>14323</v>
      </c>
      <c r="D52" s="46" t="s">
        <v>21328</v>
      </c>
      <c r="E52" s="46">
        <v>46527</v>
      </c>
      <c r="AM52" s="44"/>
      <c r="AN52" s="44"/>
      <c r="AO52" s="376"/>
    </row>
    <row r="53" spans="1:41" x14ac:dyDescent="0.25">
      <c r="A53" s="44" t="s">
        <v>14321</v>
      </c>
      <c r="B53" s="44" t="s">
        <v>2522</v>
      </c>
      <c r="C53" s="45" t="s">
        <v>14323</v>
      </c>
      <c r="D53" s="46" t="s">
        <v>21328</v>
      </c>
      <c r="E53" s="46">
        <v>46527</v>
      </c>
      <c r="AM53" s="44"/>
      <c r="AN53" s="44"/>
      <c r="AO53" s="376"/>
    </row>
    <row r="54" spans="1:41" x14ac:dyDescent="0.25">
      <c r="A54" s="44" t="s">
        <v>13577</v>
      </c>
      <c r="B54" s="44" t="s">
        <v>12095</v>
      </c>
      <c r="C54" s="45">
        <v>33.25</v>
      </c>
      <c r="D54" s="45" t="s">
        <v>12549</v>
      </c>
      <c r="E54" s="46">
        <v>47664</v>
      </c>
      <c r="F54" s="45" t="s">
        <v>1335</v>
      </c>
      <c r="G54" s="93"/>
      <c r="H54" s="93"/>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31"/>
      <c r="AI54" s="31"/>
      <c r="AJ54" s="31"/>
      <c r="AK54" s="31"/>
      <c r="AL54" s="31"/>
      <c r="AM54" s="44"/>
      <c r="AN54" s="44"/>
      <c r="AO54" s="376"/>
    </row>
    <row r="55" spans="1:41" x14ac:dyDescent="0.25">
      <c r="A55" s="91" t="s">
        <v>17153</v>
      </c>
      <c r="B55" s="57" t="s">
        <v>17204</v>
      </c>
      <c r="C55" s="62">
        <v>2515</v>
      </c>
      <c r="D55" s="62" t="s">
        <v>20886</v>
      </c>
      <c r="E55" s="60">
        <v>47149</v>
      </c>
      <c r="F55" s="32"/>
      <c r="G55" s="32"/>
      <c r="H55" s="32"/>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44"/>
      <c r="AN55" s="44"/>
      <c r="AO55" s="376"/>
    </row>
    <row r="56" spans="1:41" x14ac:dyDescent="0.25">
      <c r="A56" s="44" t="s">
        <v>2527</v>
      </c>
      <c r="B56" s="44" t="s">
        <v>21434</v>
      </c>
      <c r="C56" s="45" t="s">
        <v>16562</v>
      </c>
      <c r="D56" s="45" t="s">
        <v>21447</v>
      </c>
      <c r="E56" s="46">
        <v>46418</v>
      </c>
      <c r="AN56" s="365"/>
      <c r="AO56" s="376"/>
    </row>
    <row r="57" spans="1:41" x14ac:dyDescent="0.25">
      <c r="A57" s="44" t="s">
        <v>2527</v>
      </c>
      <c r="B57" s="44" t="s">
        <v>21437</v>
      </c>
      <c r="C57" s="45" t="s">
        <v>5547</v>
      </c>
      <c r="D57" s="45" t="s">
        <v>21447</v>
      </c>
      <c r="E57" s="46">
        <v>46660</v>
      </c>
      <c r="AN57" s="365"/>
      <c r="AO57" s="376"/>
    </row>
    <row r="58" spans="1:41" x14ac:dyDescent="0.25">
      <c r="A58" s="44" t="s">
        <v>2527</v>
      </c>
      <c r="B58" s="44" t="s">
        <v>4371</v>
      </c>
      <c r="C58" s="45" t="s">
        <v>17386</v>
      </c>
      <c r="D58" s="93" t="s">
        <v>17443</v>
      </c>
      <c r="E58" s="45" t="s">
        <v>9839</v>
      </c>
      <c r="F58" s="93"/>
      <c r="G58" s="93"/>
      <c r="H58" s="93"/>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31"/>
      <c r="AI58" s="31"/>
      <c r="AJ58" s="31"/>
      <c r="AK58" s="31"/>
      <c r="AL58" s="44"/>
      <c r="AM58" s="44"/>
      <c r="AN58" s="365"/>
      <c r="AO58" s="376"/>
    </row>
    <row r="59" spans="1:41" x14ac:dyDescent="0.25">
      <c r="A59" s="44" t="s">
        <v>9611</v>
      </c>
      <c r="B59" s="44" t="s">
        <v>21359</v>
      </c>
      <c r="C59" s="45" t="s">
        <v>9701</v>
      </c>
      <c r="D59" s="45" t="s">
        <v>21447</v>
      </c>
      <c r="E59" s="46">
        <v>46752</v>
      </c>
      <c r="AN59" s="365"/>
      <c r="AO59" s="376"/>
    </row>
    <row r="60" spans="1:41" s="309" customFormat="1" x14ac:dyDescent="0.25">
      <c r="A60" s="44" t="s">
        <v>601</v>
      </c>
      <c r="B60" s="44" t="s">
        <v>11258</v>
      </c>
      <c r="C60" s="45">
        <v>240801</v>
      </c>
      <c r="D60" s="45" t="s">
        <v>11363</v>
      </c>
      <c r="E60" s="45" t="s">
        <v>4966</v>
      </c>
      <c r="F60" s="30"/>
      <c r="G60" s="30"/>
      <c r="H60" s="30"/>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412"/>
    </row>
    <row r="61" spans="1:41" x14ac:dyDescent="0.25">
      <c r="A61" s="44" t="s">
        <v>20651</v>
      </c>
      <c r="B61" s="44" t="s">
        <v>20652</v>
      </c>
      <c r="C61" s="45" t="s">
        <v>20748</v>
      </c>
      <c r="D61" s="32" t="s">
        <v>5559</v>
      </c>
      <c r="E61" s="45" t="s">
        <v>20873</v>
      </c>
      <c r="F61" s="32"/>
      <c r="G61" s="32"/>
      <c r="H61" s="32"/>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44"/>
      <c r="AM61" s="44"/>
      <c r="AN61" s="303"/>
      <c r="AO61" s="376"/>
    </row>
    <row r="62" spans="1:41" x14ac:dyDescent="0.25">
      <c r="A62" s="44" t="s">
        <v>12553</v>
      </c>
      <c r="B62" s="44" t="s">
        <v>199</v>
      </c>
      <c r="C62" s="45">
        <v>241001</v>
      </c>
      <c r="D62" s="45" t="s">
        <v>11363</v>
      </c>
      <c r="E62" s="45" t="s">
        <v>5332</v>
      </c>
      <c r="AO62" s="376"/>
    </row>
    <row r="63" spans="1:41" x14ac:dyDescent="0.25">
      <c r="A63" s="44" t="s">
        <v>12093</v>
      </c>
      <c r="B63" s="44" t="s">
        <v>12094</v>
      </c>
      <c r="C63" s="45">
        <v>12.25</v>
      </c>
      <c r="D63" s="45" t="s">
        <v>12549</v>
      </c>
      <c r="E63" s="46">
        <v>47664</v>
      </c>
      <c r="F63" s="45"/>
      <c r="G63" s="93"/>
      <c r="H63" s="93"/>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31"/>
      <c r="AI63" s="31"/>
      <c r="AJ63" s="31"/>
      <c r="AK63" s="31"/>
      <c r="AL63" s="44"/>
      <c r="AM63" s="365"/>
      <c r="AN63" s="303"/>
      <c r="AO63" s="376"/>
    </row>
    <row r="64" spans="1:41" x14ac:dyDescent="0.25">
      <c r="A64" s="44" t="s">
        <v>12093</v>
      </c>
      <c r="B64" s="44" t="s">
        <v>12128</v>
      </c>
      <c r="C64" s="45">
        <v>17.25</v>
      </c>
      <c r="D64" s="45" t="s">
        <v>12549</v>
      </c>
      <c r="E64" s="46">
        <v>47664</v>
      </c>
      <c r="F64" s="45"/>
      <c r="G64" s="93"/>
      <c r="H64" s="93"/>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31"/>
      <c r="AI64" s="31"/>
      <c r="AJ64" s="31"/>
      <c r="AK64" s="31"/>
      <c r="AL64" s="44"/>
      <c r="AM64" s="365"/>
      <c r="AN64" s="303"/>
      <c r="AO64" s="376"/>
    </row>
    <row r="65" spans="1:41" x14ac:dyDescent="0.25">
      <c r="A65" s="44" t="s">
        <v>17457</v>
      </c>
      <c r="B65" s="44" t="s">
        <v>10347</v>
      </c>
      <c r="C65" s="45">
        <v>240402</v>
      </c>
      <c r="D65" s="45" t="s">
        <v>11363</v>
      </c>
      <c r="E65" s="45" t="s">
        <v>5037</v>
      </c>
      <c r="AO65" s="376"/>
    </row>
    <row r="66" spans="1:41" x14ac:dyDescent="0.25">
      <c r="A66" s="44" t="s">
        <v>17457</v>
      </c>
      <c r="B66" s="44" t="s">
        <v>939</v>
      </c>
      <c r="C66" s="45">
        <v>241202</v>
      </c>
      <c r="D66" s="45" t="s">
        <v>11363</v>
      </c>
      <c r="E66" s="45" t="s">
        <v>12554</v>
      </c>
      <c r="AO66" s="376"/>
    </row>
    <row r="67" spans="1:41" x14ac:dyDescent="0.25">
      <c r="A67" s="44" t="s">
        <v>463</v>
      </c>
      <c r="B67" s="44" t="s">
        <v>21365</v>
      </c>
      <c r="C67" s="45" t="s">
        <v>8133</v>
      </c>
      <c r="D67" s="45" t="s">
        <v>21447</v>
      </c>
      <c r="E67" s="46">
        <v>46752</v>
      </c>
      <c r="AO67" s="376"/>
    </row>
    <row r="68" spans="1:41" x14ac:dyDescent="0.25">
      <c r="A68" s="44" t="s">
        <v>463</v>
      </c>
      <c r="B68" s="44" t="s">
        <v>21385</v>
      </c>
      <c r="C68" s="45" t="s">
        <v>8134</v>
      </c>
      <c r="D68" s="45" t="s">
        <v>21447</v>
      </c>
      <c r="E68" s="46">
        <v>46477</v>
      </c>
      <c r="AO68" s="376"/>
    </row>
    <row r="69" spans="1:41" x14ac:dyDescent="0.25">
      <c r="A69" s="44" t="s">
        <v>16467</v>
      </c>
      <c r="B69" s="44" t="s">
        <v>21362</v>
      </c>
      <c r="C69" s="45" t="s">
        <v>16468</v>
      </c>
      <c r="D69" s="45" t="s">
        <v>21447</v>
      </c>
      <c r="E69" s="46">
        <v>46752</v>
      </c>
      <c r="AN69" s="366"/>
      <c r="AO69" s="376"/>
    </row>
    <row r="70" spans="1:41" x14ac:dyDescent="0.25">
      <c r="A70" s="44" t="s">
        <v>5132</v>
      </c>
      <c r="B70" s="44" t="s">
        <v>2350</v>
      </c>
      <c r="C70" s="45">
        <v>230105</v>
      </c>
      <c r="D70" s="45" t="s">
        <v>11363</v>
      </c>
      <c r="E70" s="45" t="s">
        <v>5265</v>
      </c>
      <c r="AO70" s="376"/>
    </row>
    <row r="71" spans="1:41" x14ac:dyDescent="0.25">
      <c r="A71" s="44" t="s">
        <v>5132</v>
      </c>
      <c r="B71" s="44" t="s">
        <v>7824</v>
      </c>
      <c r="C71" s="45">
        <v>230804</v>
      </c>
      <c r="D71" s="45" t="s">
        <v>11363</v>
      </c>
      <c r="E71" s="45" t="s">
        <v>4151</v>
      </c>
      <c r="AO71" s="376"/>
    </row>
    <row r="72" spans="1:41" x14ac:dyDescent="0.25">
      <c r="A72" s="44" t="s">
        <v>5132</v>
      </c>
      <c r="B72" s="44" t="s">
        <v>3043</v>
      </c>
      <c r="C72" s="45">
        <v>230901</v>
      </c>
      <c r="D72" s="45" t="s">
        <v>11363</v>
      </c>
      <c r="E72" s="45" t="s">
        <v>7871</v>
      </c>
      <c r="AO72" s="376"/>
    </row>
    <row r="73" spans="1:41" x14ac:dyDescent="0.25">
      <c r="A73" s="44" t="s">
        <v>5132</v>
      </c>
      <c r="B73" s="44" t="s">
        <v>941</v>
      </c>
      <c r="C73" s="45">
        <v>241102</v>
      </c>
      <c r="D73" s="45" t="s">
        <v>11363</v>
      </c>
      <c r="E73" s="45" t="s">
        <v>5332</v>
      </c>
      <c r="AO73" s="376"/>
    </row>
    <row r="74" spans="1:41" x14ac:dyDescent="0.25">
      <c r="A74" s="44" t="s">
        <v>5132</v>
      </c>
      <c r="B74" s="44" t="s">
        <v>12555</v>
      </c>
      <c r="C74" s="45">
        <v>241101</v>
      </c>
      <c r="D74" s="45" t="s">
        <v>11363</v>
      </c>
      <c r="E74" s="45" t="s">
        <v>5332</v>
      </c>
      <c r="AO74" s="376"/>
    </row>
    <row r="75" spans="1:41" x14ac:dyDescent="0.25">
      <c r="A75" s="44" t="s">
        <v>5132</v>
      </c>
      <c r="B75" s="44" t="s">
        <v>5134</v>
      </c>
      <c r="C75" s="45">
        <v>250802</v>
      </c>
      <c r="D75" s="45" t="s">
        <v>11363</v>
      </c>
      <c r="E75" s="45" t="s">
        <v>9880</v>
      </c>
      <c r="AO75" s="376"/>
    </row>
    <row r="76" spans="1:41" x14ac:dyDescent="0.25">
      <c r="A76" s="44" t="s">
        <v>17458</v>
      </c>
      <c r="B76" s="44" t="s">
        <v>3475</v>
      </c>
      <c r="C76" s="45">
        <v>260301</v>
      </c>
      <c r="D76" s="45" t="s">
        <v>11363</v>
      </c>
      <c r="E76" s="45" t="s">
        <v>17625</v>
      </c>
      <c r="AO76" s="376"/>
    </row>
    <row r="77" spans="1:41" x14ac:dyDescent="0.25">
      <c r="A77" s="44" t="s">
        <v>14138</v>
      </c>
      <c r="B77" s="44" t="s">
        <v>14139</v>
      </c>
      <c r="C77" s="45" t="s">
        <v>14140</v>
      </c>
      <c r="D77" s="93" t="s">
        <v>17443</v>
      </c>
      <c r="E77" s="45" t="s">
        <v>5322</v>
      </c>
      <c r="F77" s="93"/>
      <c r="G77" s="93"/>
      <c r="H77" s="93"/>
      <c r="I77" s="99"/>
      <c r="J77" s="99"/>
      <c r="K77" s="99"/>
      <c r="L77" s="99"/>
      <c r="M77" s="99"/>
      <c r="N77" s="99"/>
      <c r="O77" s="99"/>
      <c r="P77" s="99"/>
      <c r="Q77" s="99"/>
      <c r="R77" s="99"/>
      <c r="S77" s="99"/>
      <c r="T77" s="99"/>
      <c r="U77" s="99"/>
      <c r="V77" s="99"/>
      <c r="W77" s="99"/>
      <c r="X77" s="99"/>
      <c r="Y77" s="99"/>
      <c r="Z77" s="99"/>
      <c r="AA77" s="99"/>
      <c r="AB77" s="99"/>
      <c r="AC77" s="99"/>
      <c r="AD77" s="99"/>
      <c r="AE77" s="99"/>
      <c r="AF77" s="44"/>
      <c r="AG77" s="44"/>
      <c r="AH77" s="44"/>
      <c r="AI77" s="44"/>
      <c r="AJ77" s="44"/>
      <c r="AK77" s="44"/>
      <c r="AL77" s="303"/>
      <c r="AM77" s="366"/>
      <c r="AO77" s="376"/>
    </row>
    <row r="78" spans="1:41" x14ac:dyDescent="0.25">
      <c r="A78" s="44" t="s">
        <v>13464</v>
      </c>
      <c r="B78" s="44" t="s">
        <v>21335</v>
      </c>
      <c r="C78" s="45" t="s">
        <v>13465</v>
      </c>
      <c r="D78" s="45" t="s">
        <v>21447</v>
      </c>
      <c r="E78" s="46">
        <v>46538</v>
      </c>
      <c r="AO78" s="376"/>
    </row>
    <row r="79" spans="1:41" x14ac:dyDescent="0.25">
      <c r="A79" s="44" t="s">
        <v>602</v>
      </c>
      <c r="B79" s="44" t="s">
        <v>5321</v>
      </c>
      <c r="C79" s="45">
        <v>26010401</v>
      </c>
      <c r="D79" s="45" t="s">
        <v>11363</v>
      </c>
      <c r="E79" s="45" t="s">
        <v>17459</v>
      </c>
      <c r="AO79" s="376"/>
    </row>
    <row r="80" spans="1:41" x14ac:dyDescent="0.25">
      <c r="A80" s="44" t="s">
        <v>602</v>
      </c>
      <c r="B80" s="44" t="s">
        <v>3176</v>
      </c>
      <c r="C80" s="45">
        <v>26010402</v>
      </c>
      <c r="D80" s="45" t="s">
        <v>11363</v>
      </c>
      <c r="E80" s="45" t="s">
        <v>17459</v>
      </c>
      <c r="AO80" s="376"/>
    </row>
    <row r="81" spans="1:41" x14ac:dyDescent="0.25">
      <c r="A81" s="44" t="s">
        <v>2933</v>
      </c>
      <c r="B81" s="44" t="s">
        <v>3039</v>
      </c>
      <c r="C81" s="45">
        <v>230904</v>
      </c>
      <c r="D81" s="45" t="s">
        <v>11363</v>
      </c>
      <c r="E81" s="45" t="s">
        <v>7871</v>
      </c>
      <c r="AO81" s="376"/>
    </row>
    <row r="82" spans="1:41" x14ac:dyDescent="0.25">
      <c r="A82" s="44" t="s">
        <v>603</v>
      </c>
      <c r="B82" s="44" t="s">
        <v>2350</v>
      </c>
      <c r="C82" s="45">
        <v>230105</v>
      </c>
      <c r="D82" s="45" t="s">
        <v>11363</v>
      </c>
      <c r="E82" s="45" t="s">
        <v>5265</v>
      </c>
      <c r="AO82" s="376"/>
    </row>
    <row r="83" spans="1:41" x14ac:dyDescent="0.3">
      <c r="A83" s="333" t="s">
        <v>12847</v>
      </c>
      <c r="B83" s="333" t="s">
        <v>12848</v>
      </c>
      <c r="C83" s="125" t="s">
        <v>12849</v>
      </c>
      <c r="D83" s="32" t="s">
        <v>20309</v>
      </c>
      <c r="E83" s="125" t="s">
        <v>5332</v>
      </c>
      <c r="F83" s="125" t="s">
        <v>1189</v>
      </c>
      <c r="G83" s="125" t="s">
        <v>1190</v>
      </c>
      <c r="AO83" s="376"/>
    </row>
    <row r="84" spans="1:41" x14ac:dyDescent="0.25">
      <c r="A84" s="44" t="s">
        <v>21448</v>
      </c>
      <c r="B84" s="44" t="s">
        <v>21449</v>
      </c>
      <c r="C84" s="45">
        <v>260504</v>
      </c>
      <c r="D84" s="45" t="s">
        <v>11363</v>
      </c>
      <c r="E84" s="45" t="s">
        <v>21450</v>
      </c>
      <c r="AO84" s="376"/>
    </row>
    <row r="85" spans="1:41" x14ac:dyDescent="0.25">
      <c r="A85" s="44" t="s">
        <v>20605</v>
      </c>
      <c r="B85" s="44" t="s">
        <v>14169</v>
      </c>
      <c r="C85" s="45" t="s">
        <v>14224</v>
      </c>
      <c r="D85" s="32" t="s">
        <v>5559</v>
      </c>
      <c r="E85" s="45" t="s">
        <v>20863</v>
      </c>
      <c r="F85" s="32"/>
      <c r="G85" s="32"/>
      <c r="H85" s="32"/>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03"/>
      <c r="AK85" s="303"/>
      <c r="AL85" s="366"/>
      <c r="AO85" s="376"/>
    </row>
    <row r="86" spans="1:41" x14ac:dyDescent="0.25">
      <c r="A86" s="44" t="s">
        <v>15610</v>
      </c>
      <c r="B86" s="44" t="s">
        <v>925</v>
      </c>
      <c r="C86" s="45">
        <v>250601</v>
      </c>
      <c r="D86" s="45" t="s">
        <v>11363</v>
      </c>
      <c r="E86" s="45" t="s">
        <v>15609</v>
      </c>
      <c r="AO86" s="376"/>
    </row>
    <row r="87" spans="1:41" x14ac:dyDescent="0.25">
      <c r="A87" s="44" t="s">
        <v>15610</v>
      </c>
      <c r="B87" s="44" t="s">
        <v>5134</v>
      </c>
      <c r="C87" s="45">
        <v>250802</v>
      </c>
      <c r="D87" s="45" t="s">
        <v>11363</v>
      </c>
      <c r="E87" s="45" t="s">
        <v>9880</v>
      </c>
      <c r="AO87" s="376"/>
    </row>
    <row r="88" spans="1:41" x14ac:dyDescent="0.25">
      <c r="A88" s="76" t="s">
        <v>2197</v>
      </c>
      <c r="B88" s="76" t="s">
        <v>5673</v>
      </c>
      <c r="C88" s="97" t="s">
        <v>5674</v>
      </c>
      <c r="D88" s="97" t="s">
        <v>1833</v>
      </c>
      <c r="E88" s="64">
        <v>46885</v>
      </c>
      <c r="F88" s="93"/>
      <c r="G88" s="93" t="s">
        <v>1335</v>
      </c>
      <c r="H88" s="93" t="s">
        <v>1335</v>
      </c>
      <c r="I88" s="99"/>
      <c r="J88" s="99"/>
      <c r="K88" s="99"/>
      <c r="L88" s="99"/>
      <c r="M88" s="99"/>
      <c r="N88" s="99"/>
      <c r="O88" s="99"/>
      <c r="P88" s="99"/>
      <c r="Q88" s="99"/>
      <c r="R88" s="99"/>
      <c r="S88" s="99"/>
      <c r="T88" s="99"/>
      <c r="U88" s="99"/>
      <c r="V88" s="99"/>
      <c r="W88" s="99"/>
      <c r="X88" s="99"/>
      <c r="Y88" s="99"/>
      <c r="Z88" s="99"/>
      <c r="AA88" s="99"/>
      <c r="AB88" s="99"/>
      <c r="AC88" s="99"/>
      <c r="AD88" s="99"/>
      <c r="AE88" s="44"/>
      <c r="AF88" s="44"/>
      <c r="AG88" s="44"/>
      <c r="AH88" s="44"/>
      <c r="AI88" s="303"/>
      <c r="AJ88" s="303"/>
      <c r="AK88" s="303"/>
      <c r="AL88" s="366"/>
      <c r="AO88" s="376"/>
    </row>
    <row r="89" spans="1:41" x14ac:dyDescent="0.25">
      <c r="A89" s="44" t="s">
        <v>21451</v>
      </c>
      <c r="B89" s="44" t="s">
        <v>936</v>
      </c>
      <c r="C89" s="45">
        <v>260703</v>
      </c>
      <c r="D89" s="45" t="s">
        <v>11363</v>
      </c>
      <c r="E89" s="45" t="s">
        <v>11150</v>
      </c>
      <c r="AO89" s="376"/>
    </row>
    <row r="90" spans="1:41" x14ac:dyDescent="0.25">
      <c r="A90" s="135" t="s">
        <v>5754</v>
      </c>
      <c r="B90" s="135" t="s">
        <v>6205</v>
      </c>
      <c r="C90" s="97" t="s">
        <v>6210</v>
      </c>
      <c r="D90" s="93" t="s">
        <v>1201</v>
      </c>
      <c r="E90" s="94">
        <v>46447</v>
      </c>
      <c r="F90" s="93"/>
      <c r="G90" s="93"/>
      <c r="H90" s="93"/>
      <c r="I90" s="99"/>
      <c r="J90" s="99"/>
      <c r="K90" s="99"/>
      <c r="L90" s="99"/>
      <c r="M90" s="99"/>
      <c r="N90" s="99"/>
      <c r="O90" s="99"/>
      <c r="P90" s="99"/>
      <c r="Q90" s="99"/>
      <c r="R90" s="99"/>
      <c r="S90" s="99"/>
      <c r="T90" s="99"/>
      <c r="U90" s="99"/>
      <c r="V90" s="99"/>
      <c r="W90" s="99"/>
      <c r="X90" s="99"/>
      <c r="Y90" s="99"/>
      <c r="Z90" s="99"/>
      <c r="AA90" s="99"/>
      <c r="AB90" s="99"/>
      <c r="AC90" s="99"/>
      <c r="AD90" s="99"/>
      <c r="AE90" s="44"/>
      <c r="AF90" s="44"/>
      <c r="AG90" s="44"/>
      <c r="AH90" s="365"/>
      <c r="AI90" s="303"/>
      <c r="AJ90" s="303"/>
      <c r="AK90" s="303"/>
      <c r="AL90" s="366"/>
      <c r="AO90" s="376"/>
    </row>
    <row r="91" spans="1:41" x14ac:dyDescent="0.25">
      <c r="A91" s="44" t="s">
        <v>13177</v>
      </c>
      <c r="B91" s="44" t="s">
        <v>3474</v>
      </c>
      <c r="C91" s="45">
        <v>250503</v>
      </c>
      <c r="D91" s="45" t="s">
        <v>11363</v>
      </c>
      <c r="E91" s="45" t="s">
        <v>15608</v>
      </c>
      <c r="AO91" s="376"/>
    </row>
    <row r="92" spans="1:41" x14ac:dyDescent="0.25">
      <c r="A92" s="44" t="s">
        <v>13177</v>
      </c>
      <c r="B92" s="44" t="s">
        <v>15611</v>
      </c>
      <c r="C92" s="45">
        <v>25050401</v>
      </c>
      <c r="D92" s="45" t="s">
        <v>11363</v>
      </c>
      <c r="E92" s="45" t="s">
        <v>7105</v>
      </c>
      <c r="AO92" s="376"/>
    </row>
    <row r="93" spans="1:41" x14ac:dyDescent="0.25">
      <c r="A93" s="44" t="s">
        <v>13177</v>
      </c>
      <c r="B93" s="44" t="s">
        <v>5321</v>
      </c>
      <c r="C93" s="45">
        <v>26010401</v>
      </c>
      <c r="D93" s="45" t="s">
        <v>11363</v>
      </c>
      <c r="E93" s="45" t="s">
        <v>17459</v>
      </c>
      <c r="AO93" s="376"/>
    </row>
    <row r="94" spans="1:41" x14ac:dyDescent="0.25">
      <c r="A94" s="44" t="s">
        <v>13177</v>
      </c>
      <c r="B94" s="44" t="s">
        <v>3176</v>
      </c>
      <c r="C94" s="45">
        <v>26010402</v>
      </c>
      <c r="D94" s="45" t="s">
        <v>11363</v>
      </c>
      <c r="E94" s="45" t="s">
        <v>17459</v>
      </c>
      <c r="AO94" s="376"/>
    </row>
    <row r="95" spans="1:41" x14ac:dyDescent="0.25">
      <c r="A95" s="44" t="s">
        <v>13177</v>
      </c>
      <c r="B95" s="44" t="s">
        <v>21452</v>
      </c>
      <c r="C95" s="45">
        <v>26060201</v>
      </c>
      <c r="D95" s="45" t="s">
        <v>11363</v>
      </c>
      <c r="E95" s="45" t="s">
        <v>9840</v>
      </c>
      <c r="AO95" s="376"/>
    </row>
    <row r="96" spans="1:41" x14ac:dyDescent="0.25">
      <c r="A96" s="44" t="s">
        <v>17460</v>
      </c>
      <c r="B96" s="44" t="s">
        <v>10348</v>
      </c>
      <c r="C96" s="45">
        <v>240501</v>
      </c>
      <c r="D96" s="45" t="s">
        <v>11363</v>
      </c>
      <c r="E96" s="45" t="s">
        <v>10349</v>
      </c>
      <c r="AO96" s="376"/>
    </row>
    <row r="97" spans="1:41" x14ac:dyDescent="0.25">
      <c r="A97" s="44" t="s">
        <v>17460</v>
      </c>
      <c r="B97" s="44" t="s">
        <v>5321</v>
      </c>
      <c r="C97" s="45">
        <v>26010401</v>
      </c>
      <c r="D97" s="45" t="s">
        <v>11363</v>
      </c>
      <c r="E97" s="45" t="s">
        <v>17459</v>
      </c>
      <c r="AO97" s="376"/>
    </row>
    <row r="98" spans="1:41" x14ac:dyDescent="0.25">
      <c r="A98" s="99" t="s">
        <v>7799</v>
      </c>
      <c r="B98" s="92" t="s">
        <v>3452</v>
      </c>
      <c r="C98" s="93" t="s">
        <v>7817</v>
      </c>
      <c r="D98" s="93" t="s">
        <v>1201</v>
      </c>
      <c r="E98" s="94">
        <v>46496</v>
      </c>
      <c r="F98" s="93"/>
      <c r="G98" s="93"/>
      <c r="H98" s="93"/>
      <c r="I98" s="99"/>
      <c r="J98" s="99"/>
      <c r="K98" s="99"/>
      <c r="L98" s="99"/>
      <c r="M98" s="99"/>
      <c r="N98" s="99"/>
      <c r="O98" s="99"/>
      <c r="P98" s="99"/>
      <c r="Q98" s="99"/>
      <c r="R98" s="99"/>
      <c r="S98" s="99"/>
      <c r="T98" s="99"/>
      <c r="U98" s="99"/>
      <c r="V98" s="99"/>
      <c r="W98" s="99"/>
      <c r="X98" s="99"/>
      <c r="Y98" s="99"/>
      <c r="Z98" s="99"/>
      <c r="AA98" s="99"/>
      <c r="AB98" s="99"/>
      <c r="AC98" s="99"/>
      <c r="AD98" s="44"/>
      <c r="AE98" s="44"/>
      <c r="AF98" s="57"/>
      <c r="AG98" s="57"/>
      <c r="AH98" s="303"/>
      <c r="AI98" s="303"/>
      <c r="AJ98" s="31"/>
      <c r="AK98" s="31"/>
      <c r="AL98" s="31"/>
      <c r="AO98" s="376"/>
    </row>
    <row r="99" spans="1:41" x14ac:dyDescent="0.25">
      <c r="A99" s="44" t="s">
        <v>16599</v>
      </c>
      <c r="B99" s="44" t="s">
        <v>16600</v>
      </c>
      <c r="C99" s="45" t="s">
        <v>16920</v>
      </c>
      <c r="D99" s="367" t="s">
        <v>3696</v>
      </c>
      <c r="E99" s="328">
        <f>DATE(2029,7,17)</f>
        <v>47316</v>
      </c>
      <c r="F99" s="32"/>
      <c r="G99" s="32"/>
      <c r="H99" s="32"/>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O99" s="376"/>
    </row>
    <row r="100" spans="1:41" x14ac:dyDescent="0.25">
      <c r="A100" s="44" t="s">
        <v>16601</v>
      </c>
      <c r="B100" s="44" t="s">
        <v>16602</v>
      </c>
      <c r="C100" s="45" t="s">
        <v>16921</v>
      </c>
      <c r="D100" s="367" t="s">
        <v>3696</v>
      </c>
      <c r="E100" s="328">
        <f>DATE(2029,7,17)</f>
        <v>47316</v>
      </c>
      <c r="F100" s="32"/>
      <c r="G100" s="32"/>
      <c r="H100" s="32"/>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O100" s="376"/>
    </row>
    <row r="101" spans="1:41" x14ac:dyDescent="0.25">
      <c r="A101" s="44" t="s">
        <v>6950</v>
      </c>
      <c r="B101" s="44" t="s">
        <v>3475</v>
      </c>
      <c r="C101" s="45">
        <v>230301</v>
      </c>
      <c r="D101" s="45" t="s">
        <v>11363</v>
      </c>
      <c r="E101" s="45" t="s">
        <v>5265</v>
      </c>
      <c r="AO101" s="376"/>
    </row>
    <row r="102" spans="1:41" x14ac:dyDescent="0.25">
      <c r="A102" s="44" t="s">
        <v>12556</v>
      </c>
      <c r="B102" s="44" t="s">
        <v>17452</v>
      </c>
      <c r="C102" s="45">
        <v>25010501</v>
      </c>
      <c r="D102" s="45" t="s">
        <v>11363</v>
      </c>
      <c r="E102" s="45" t="s">
        <v>12551</v>
      </c>
      <c r="AO102" s="376"/>
    </row>
    <row r="103" spans="1:41" x14ac:dyDescent="0.25">
      <c r="A103" s="44" t="s">
        <v>12556</v>
      </c>
      <c r="B103" s="44" t="s">
        <v>5129</v>
      </c>
      <c r="C103" s="45">
        <v>25010502</v>
      </c>
      <c r="D103" s="45" t="s">
        <v>11363</v>
      </c>
      <c r="E103" s="45" t="s">
        <v>12551</v>
      </c>
      <c r="AO103" s="376"/>
    </row>
    <row r="104" spans="1:41" x14ac:dyDescent="0.25">
      <c r="A104" s="44" t="s">
        <v>12556</v>
      </c>
      <c r="B104" s="44" t="s">
        <v>5321</v>
      </c>
      <c r="C104" s="45">
        <v>25010401</v>
      </c>
      <c r="D104" s="45" t="s">
        <v>11363</v>
      </c>
      <c r="E104" s="45" t="s">
        <v>12564</v>
      </c>
      <c r="AO104" s="376"/>
    </row>
    <row r="105" spans="1:41" x14ac:dyDescent="0.25">
      <c r="A105" s="44" t="s">
        <v>12556</v>
      </c>
      <c r="B105" s="44" t="s">
        <v>3176</v>
      </c>
      <c r="C105" s="45">
        <v>25010402</v>
      </c>
      <c r="D105" s="45" t="s">
        <v>11363</v>
      </c>
      <c r="E105" s="45" t="s">
        <v>12564</v>
      </c>
      <c r="AO105" s="376"/>
    </row>
    <row r="106" spans="1:41" x14ac:dyDescent="0.25">
      <c r="A106" s="44" t="s">
        <v>12096</v>
      </c>
      <c r="B106" s="44" t="s">
        <v>12119</v>
      </c>
      <c r="C106" s="45">
        <v>15.25</v>
      </c>
      <c r="D106" s="45" t="s">
        <v>12549</v>
      </c>
      <c r="E106" s="46">
        <v>47664</v>
      </c>
      <c r="F106" s="45" t="s">
        <v>1335</v>
      </c>
      <c r="G106" s="93"/>
      <c r="H106" s="93"/>
      <c r="I106" s="99"/>
      <c r="J106" s="99"/>
      <c r="K106" s="99"/>
      <c r="L106" s="99"/>
      <c r="M106" s="99"/>
      <c r="N106" s="99"/>
      <c r="O106" s="99"/>
      <c r="P106" s="99"/>
      <c r="Q106" s="99"/>
      <c r="R106" s="99"/>
      <c r="S106" s="99"/>
      <c r="T106" s="99"/>
      <c r="U106" s="99"/>
      <c r="V106" s="99"/>
      <c r="W106" s="99"/>
      <c r="X106" s="99"/>
      <c r="Y106" s="99"/>
      <c r="Z106" s="99"/>
      <c r="AA106" s="99"/>
      <c r="AB106" s="99"/>
      <c r="AC106" s="99"/>
      <c r="AD106" s="44"/>
      <c r="AE106" s="44"/>
      <c r="AF106" s="44"/>
      <c r="AG106" s="44"/>
      <c r="AH106" s="303"/>
      <c r="AI106" s="366"/>
      <c r="AJ106" s="366"/>
      <c r="AK106" s="366"/>
      <c r="AL106" s="31"/>
      <c r="AO106" s="376"/>
    </row>
    <row r="107" spans="1:41" x14ac:dyDescent="0.25">
      <c r="A107" s="44" t="s">
        <v>12096</v>
      </c>
      <c r="B107" s="44" t="s">
        <v>12102</v>
      </c>
      <c r="C107" s="45">
        <v>21.25</v>
      </c>
      <c r="D107" s="45" t="s">
        <v>12549</v>
      </c>
      <c r="E107" s="46">
        <v>47664</v>
      </c>
      <c r="F107" s="45" t="s">
        <v>1335</v>
      </c>
      <c r="G107" s="93"/>
      <c r="H107" s="93"/>
      <c r="I107" s="99"/>
      <c r="J107" s="99"/>
      <c r="K107" s="99"/>
      <c r="L107" s="99"/>
      <c r="M107" s="99"/>
      <c r="N107" s="99"/>
      <c r="O107" s="99"/>
      <c r="P107" s="99"/>
      <c r="Q107" s="99"/>
      <c r="R107" s="99"/>
      <c r="S107" s="99"/>
      <c r="T107" s="99"/>
      <c r="U107" s="99"/>
      <c r="V107" s="99"/>
      <c r="W107" s="99"/>
      <c r="X107" s="99"/>
      <c r="Y107" s="99"/>
      <c r="Z107" s="99"/>
      <c r="AA107" s="99"/>
      <c r="AB107" s="99"/>
      <c r="AC107" s="99"/>
      <c r="AD107" s="44"/>
      <c r="AE107" s="44"/>
      <c r="AF107" s="44"/>
      <c r="AG107" s="44"/>
      <c r="AH107" s="31"/>
      <c r="AI107" s="366"/>
      <c r="AJ107" s="366"/>
      <c r="AK107" s="366"/>
      <c r="AL107" s="31"/>
      <c r="AO107" s="376"/>
    </row>
    <row r="108" spans="1:41" x14ac:dyDescent="0.25">
      <c r="A108" s="44" t="s">
        <v>12096</v>
      </c>
      <c r="B108" s="44" t="s">
        <v>13578</v>
      </c>
      <c r="C108" s="45">
        <v>28.25</v>
      </c>
      <c r="D108" s="45" t="s">
        <v>12549</v>
      </c>
      <c r="E108" s="46">
        <v>47664</v>
      </c>
      <c r="F108" s="45" t="s">
        <v>1335</v>
      </c>
      <c r="G108" s="93"/>
      <c r="H108" s="93"/>
      <c r="I108" s="99"/>
      <c r="J108" s="99"/>
      <c r="K108" s="99"/>
      <c r="L108" s="99"/>
      <c r="M108" s="99"/>
      <c r="N108" s="99"/>
      <c r="O108" s="99"/>
      <c r="P108" s="99"/>
      <c r="Q108" s="99"/>
      <c r="R108" s="99"/>
      <c r="S108" s="99"/>
      <c r="T108" s="99"/>
      <c r="U108" s="99"/>
      <c r="V108" s="99"/>
      <c r="W108" s="99"/>
      <c r="X108" s="99"/>
      <c r="Y108" s="99"/>
      <c r="Z108" s="99"/>
      <c r="AA108" s="99"/>
      <c r="AB108" s="99"/>
      <c r="AC108" s="99"/>
      <c r="AD108" s="44"/>
      <c r="AE108" s="44"/>
      <c r="AF108" s="44"/>
      <c r="AG108" s="44"/>
      <c r="AH108" s="31"/>
      <c r="AI108" s="366"/>
      <c r="AJ108" s="366"/>
      <c r="AK108" s="366"/>
      <c r="AL108" s="31"/>
      <c r="AO108" s="376"/>
    </row>
    <row r="109" spans="1:41" x14ac:dyDescent="0.25">
      <c r="A109" s="44" t="s">
        <v>12098</v>
      </c>
      <c r="B109" s="44" t="s">
        <v>12099</v>
      </c>
      <c r="C109" s="45">
        <v>8.25</v>
      </c>
      <c r="D109" s="45" t="s">
        <v>12549</v>
      </c>
      <c r="E109" s="46">
        <v>47057</v>
      </c>
      <c r="F109" s="45"/>
      <c r="G109" s="93"/>
      <c r="H109" s="93"/>
      <c r="I109" s="99"/>
      <c r="J109" s="99"/>
      <c r="K109" s="99"/>
      <c r="L109" s="99"/>
      <c r="M109" s="99"/>
      <c r="N109" s="99"/>
      <c r="O109" s="99"/>
      <c r="P109" s="99"/>
      <c r="Q109" s="99"/>
      <c r="R109" s="99"/>
      <c r="S109" s="99"/>
      <c r="T109" s="99"/>
      <c r="U109" s="99"/>
      <c r="V109" s="99"/>
      <c r="W109" s="99"/>
      <c r="X109" s="99"/>
      <c r="Y109" s="99"/>
      <c r="Z109" s="99"/>
      <c r="AA109" s="99"/>
      <c r="AB109" s="99"/>
      <c r="AC109" s="99"/>
      <c r="AD109" s="44"/>
      <c r="AE109" s="44"/>
      <c r="AF109" s="44"/>
      <c r="AG109" s="44"/>
      <c r="AH109" s="31"/>
      <c r="AI109" s="366"/>
      <c r="AJ109" s="366"/>
      <c r="AK109" s="366"/>
      <c r="AL109" s="31"/>
      <c r="AO109" s="376"/>
    </row>
    <row r="110" spans="1:41" x14ac:dyDescent="0.25">
      <c r="A110" s="44" t="s">
        <v>5849</v>
      </c>
      <c r="B110" s="44" t="s">
        <v>21434</v>
      </c>
      <c r="C110" s="45" t="s">
        <v>16562</v>
      </c>
      <c r="D110" s="45" t="s">
        <v>21447</v>
      </c>
      <c r="E110" s="46">
        <v>46418</v>
      </c>
      <c r="AO110" s="376"/>
    </row>
    <row r="111" spans="1:41" x14ac:dyDescent="0.25">
      <c r="A111" s="91" t="s">
        <v>5849</v>
      </c>
      <c r="B111" s="92" t="s">
        <v>19284</v>
      </c>
      <c r="C111" s="93" t="s">
        <v>19285</v>
      </c>
      <c r="D111" s="93" t="s">
        <v>1201</v>
      </c>
      <c r="E111" s="94">
        <v>46582</v>
      </c>
      <c r="F111" s="93"/>
      <c r="G111" s="93"/>
      <c r="H111" s="93"/>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31"/>
      <c r="AI111" s="366"/>
      <c r="AJ111" s="31"/>
      <c r="AK111" s="31"/>
      <c r="AL111" s="31"/>
      <c r="AO111" s="376"/>
    </row>
    <row r="112" spans="1:41" x14ac:dyDescent="0.25">
      <c r="A112" s="44" t="s">
        <v>2331</v>
      </c>
      <c r="B112" s="44" t="s">
        <v>3176</v>
      </c>
      <c r="C112" s="45">
        <v>23010402</v>
      </c>
      <c r="D112" s="45" t="s">
        <v>11363</v>
      </c>
      <c r="E112" s="45" t="s">
        <v>5322</v>
      </c>
      <c r="AO112" s="376"/>
    </row>
    <row r="113" spans="1:41" x14ac:dyDescent="0.25">
      <c r="A113" s="44" t="s">
        <v>11212</v>
      </c>
      <c r="B113" s="44" t="s">
        <v>9710</v>
      </c>
      <c r="C113" s="56" t="s">
        <v>2742</v>
      </c>
      <c r="D113" s="146" t="s">
        <v>11213</v>
      </c>
      <c r="E113" s="69">
        <v>45838</v>
      </c>
      <c r="F113" s="93"/>
      <c r="G113" s="93"/>
      <c r="H113" s="93"/>
      <c r="I113" s="99"/>
      <c r="J113" s="99"/>
      <c r="K113" s="99"/>
      <c r="L113" s="99"/>
      <c r="M113" s="99"/>
      <c r="N113" s="99"/>
      <c r="O113" s="99"/>
      <c r="P113" s="99"/>
      <c r="Q113" s="99"/>
      <c r="R113" s="99"/>
      <c r="S113" s="99"/>
      <c r="T113" s="99"/>
      <c r="U113" s="99"/>
      <c r="V113" s="99"/>
      <c r="W113" s="99"/>
      <c r="X113" s="99"/>
      <c r="Y113" s="99"/>
      <c r="Z113" s="99"/>
      <c r="AA113" s="99"/>
      <c r="AB113" s="99"/>
      <c r="AC113" s="99"/>
      <c r="AD113" s="57"/>
      <c r="AE113" s="44"/>
      <c r="AF113" s="99"/>
      <c r="AG113" s="99"/>
      <c r="AH113" s="366"/>
      <c r="AI113" s="31"/>
      <c r="AJ113" s="31"/>
      <c r="AK113" s="31"/>
      <c r="AL113" s="31"/>
      <c r="AO113" s="376"/>
    </row>
    <row r="114" spans="1:41" x14ac:dyDescent="0.25">
      <c r="A114" s="44" t="s">
        <v>17461</v>
      </c>
      <c r="B114" s="44" t="s">
        <v>10350</v>
      </c>
      <c r="C114" s="45">
        <v>24020301</v>
      </c>
      <c r="D114" s="45" t="s">
        <v>11363</v>
      </c>
      <c r="E114" s="45" t="s">
        <v>5131</v>
      </c>
      <c r="AO114" s="376"/>
    </row>
    <row r="115" spans="1:41" x14ac:dyDescent="0.3">
      <c r="A115" s="57" t="s">
        <v>17154</v>
      </c>
      <c r="B115" s="57" t="s">
        <v>2173</v>
      </c>
      <c r="C115" s="62">
        <v>24030</v>
      </c>
      <c r="D115" s="62" t="s">
        <v>20886</v>
      </c>
      <c r="E115" s="60">
        <v>47057</v>
      </c>
      <c r="F115" s="32"/>
      <c r="G115" s="32"/>
      <c r="H115" s="32"/>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O115" s="376"/>
    </row>
    <row r="116" spans="1:41" x14ac:dyDescent="0.25">
      <c r="A116" s="44" t="s">
        <v>7680</v>
      </c>
      <c r="B116" s="44" t="s">
        <v>7104</v>
      </c>
      <c r="C116" s="45">
        <v>230504</v>
      </c>
      <c r="D116" s="45" t="s">
        <v>11363</v>
      </c>
      <c r="E116" s="45" t="s">
        <v>7105</v>
      </c>
      <c r="AO116" s="376"/>
    </row>
    <row r="117" spans="1:41" x14ac:dyDescent="0.25">
      <c r="A117" s="44" t="s">
        <v>5133</v>
      </c>
      <c r="B117" s="44" t="s">
        <v>5134</v>
      </c>
      <c r="C117" s="45">
        <v>220802</v>
      </c>
      <c r="D117" s="45" t="s">
        <v>11363</v>
      </c>
      <c r="E117" s="45" t="s">
        <v>4966</v>
      </c>
      <c r="AO117" s="376"/>
    </row>
    <row r="118" spans="1:41" x14ac:dyDescent="0.25">
      <c r="A118" s="44" t="s">
        <v>17462</v>
      </c>
      <c r="B118" s="44" t="s">
        <v>3176</v>
      </c>
      <c r="C118" s="45">
        <v>26010402</v>
      </c>
      <c r="D118" s="45" t="s">
        <v>11363</v>
      </c>
      <c r="E118" s="45" t="s">
        <v>17459</v>
      </c>
      <c r="AO118" s="376"/>
    </row>
    <row r="119" spans="1:41" x14ac:dyDescent="0.25">
      <c r="A119" s="44" t="s">
        <v>9233</v>
      </c>
      <c r="B119" s="44" t="s">
        <v>9234</v>
      </c>
      <c r="C119" s="45">
        <v>240103</v>
      </c>
      <c r="D119" s="45" t="s">
        <v>11363</v>
      </c>
      <c r="E119" s="45" t="s">
        <v>5139</v>
      </c>
      <c r="AO119" s="376"/>
    </row>
    <row r="120" spans="1:41" x14ac:dyDescent="0.25">
      <c r="A120" s="44" t="s">
        <v>16563</v>
      </c>
      <c r="B120" s="44" t="s">
        <v>21434</v>
      </c>
      <c r="C120" s="45" t="s">
        <v>16562</v>
      </c>
      <c r="D120" s="45" t="s">
        <v>21447</v>
      </c>
      <c r="E120" s="46">
        <v>46418</v>
      </c>
      <c r="AO120" s="376"/>
    </row>
    <row r="121" spans="1:41" x14ac:dyDescent="0.25">
      <c r="A121" s="44" t="s">
        <v>15612</v>
      </c>
      <c r="B121" s="44" t="s">
        <v>2350</v>
      </c>
      <c r="C121" s="45">
        <v>250106</v>
      </c>
      <c r="D121" s="45" t="s">
        <v>11363</v>
      </c>
      <c r="E121" s="45" t="s">
        <v>11887</v>
      </c>
      <c r="AO121" s="376"/>
    </row>
    <row r="122" spans="1:41" x14ac:dyDescent="0.25">
      <c r="A122" s="44" t="s">
        <v>6366</v>
      </c>
      <c r="B122" s="44" t="s">
        <v>2350</v>
      </c>
      <c r="C122" s="45">
        <v>230105</v>
      </c>
      <c r="D122" s="45" t="s">
        <v>11363</v>
      </c>
      <c r="E122" s="45" t="s">
        <v>5265</v>
      </c>
      <c r="AO122" s="376"/>
    </row>
    <row r="123" spans="1:41" x14ac:dyDescent="0.25">
      <c r="A123" s="44" t="s">
        <v>6366</v>
      </c>
      <c r="B123" s="44" t="s">
        <v>10350</v>
      </c>
      <c r="C123" s="45">
        <v>24020301</v>
      </c>
      <c r="D123" s="45" t="s">
        <v>11363</v>
      </c>
      <c r="E123" s="45" t="s">
        <v>5131</v>
      </c>
      <c r="AO123" s="376"/>
    </row>
    <row r="124" spans="1:41" x14ac:dyDescent="0.25">
      <c r="A124" s="44" t="s">
        <v>6366</v>
      </c>
      <c r="B124" s="44" t="s">
        <v>3177</v>
      </c>
      <c r="C124" s="45">
        <v>24020302</v>
      </c>
      <c r="D124" s="45" t="s">
        <v>11363</v>
      </c>
      <c r="E124" s="45" t="s">
        <v>5131</v>
      </c>
      <c r="AO124" s="376"/>
    </row>
    <row r="125" spans="1:41" x14ac:dyDescent="0.25">
      <c r="A125" s="44" t="s">
        <v>6366</v>
      </c>
      <c r="B125" s="44" t="s">
        <v>17463</v>
      </c>
      <c r="C125" s="45">
        <v>260202</v>
      </c>
      <c r="D125" s="45" t="s">
        <v>11363</v>
      </c>
      <c r="E125" s="45" t="s">
        <v>9238</v>
      </c>
      <c r="AO125" s="376"/>
    </row>
    <row r="126" spans="1:41" x14ac:dyDescent="0.25">
      <c r="A126" s="44" t="s">
        <v>6366</v>
      </c>
      <c r="B126" s="44" t="s">
        <v>3040</v>
      </c>
      <c r="C126" s="45">
        <v>260305</v>
      </c>
      <c r="D126" s="45" t="s">
        <v>11363</v>
      </c>
      <c r="E126" s="45" t="s">
        <v>9249</v>
      </c>
      <c r="AO126" s="376"/>
    </row>
    <row r="127" spans="1:41" x14ac:dyDescent="0.25">
      <c r="A127" s="44" t="s">
        <v>21379</v>
      </c>
      <c r="B127" s="44" t="s">
        <v>21380</v>
      </c>
      <c r="C127" s="45" t="s">
        <v>13065</v>
      </c>
      <c r="D127" s="45" t="s">
        <v>21447</v>
      </c>
      <c r="E127" s="46">
        <v>46477</v>
      </c>
      <c r="AO127" s="376"/>
    </row>
    <row r="128" spans="1:41" x14ac:dyDescent="0.3">
      <c r="A128" s="333" t="s">
        <v>16163</v>
      </c>
      <c r="B128" s="333" t="s">
        <v>4812</v>
      </c>
      <c r="C128" s="125" t="s">
        <v>16162</v>
      </c>
      <c r="D128" s="32" t="s">
        <v>20309</v>
      </c>
      <c r="E128" s="125" t="s">
        <v>4972</v>
      </c>
      <c r="F128" s="125" t="s">
        <v>1189</v>
      </c>
      <c r="G128" s="125" t="s">
        <v>1189</v>
      </c>
      <c r="AO128" s="376"/>
    </row>
    <row r="129" spans="1:41" x14ac:dyDescent="0.25">
      <c r="A129" s="44" t="s">
        <v>12557</v>
      </c>
      <c r="B129" s="44" t="s">
        <v>3841</v>
      </c>
      <c r="C129" s="45">
        <v>24060401</v>
      </c>
      <c r="D129" s="45" t="s">
        <v>11363</v>
      </c>
      <c r="E129" s="45" t="s">
        <v>4962</v>
      </c>
      <c r="AO129" s="376"/>
    </row>
    <row r="130" spans="1:41" x14ac:dyDescent="0.25">
      <c r="A130" s="44" t="s">
        <v>12557</v>
      </c>
      <c r="B130" s="44" t="s">
        <v>926</v>
      </c>
      <c r="C130" s="45">
        <v>24060402</v>
      </c>
      <c r="D130" s="45" t="s">
        <v>11363</v>
      </c>
      <c r="E130" s="45" t="s">
        <v>4962</v>
      </c>
      <c r="AO130" s="376"/>
    </row>
    <row r="131" spans="1:41" x14ac:dyDescent="0.25">
      <c r="A131" s="44" t="s">
        <v>10351</v>
      </c>
      <c r="B131" s="44" t="s">
        <v>926</v>
      </c>
      <c r="C131" s="45">
        <v>24060402</v>
      </c>
      <c r="D131" s="45" t="s">
        <v>11363</v>
      </c>
      <c r="E131" s="45" t="s">
        <v>4962</v>
      </c>
      <c r="AO131" s="376"/>
    </row>
    <row r="132" spans="1:41" x14ac:dyDescent="0.3">
      <c r="A132" s="333" t="s">
        <v>15319</v>
      </c>
      <c r="B132" s="333" t="s">
        <v>13314</v>
      </c>
      <c r="C132" s="125" t="s">
        <v>13315</v>
      </c>
      <c r="D132" s="32" t="s">
        <v>20309</v>
      </c>
      <c r="E132" s="125" t="s">
        <v>12551</v>
      </c>
      <c r="F132" s="125" t="s">
        <v>1189</v>
      </c>
      <c r="G132" s="125" t="s">
        <v>1190</v>
      </c>
      <c r="AM132" s="31"/>
      <c r="AO132" s="376"/>
    </row>
    <row r="133" spans="1:41" x14ac:dyDescent="0.3">
      <c r="A133" s="333" t="s">
        <v>15319</v>
      </c>
      <c r="B133" s="333" t="s">
        <v>4815</v>
      </c>
      <c r="C133" s="125" t="s">
        <v>15581</v>
      </c>
      <c r="D133" s="32" t="s">
        <v>20309</v>
      </c>
      <c r="E133" s="125" t="s">
        <v>9839</v>
      </c>
      <c r="F133" s="125" t="s">
        <v>1189</v>
      </c>
      <c r="G133" s="125" t="s">
        <v>1190</v>
      </c>
      <c r="AO133" s="376"/>
    </row>
    <row r="134" spans="1:41" x14ac:dyDescent="0.25">
      <c r="A134" s="44" t="s">
        <v>17464</v>
      </c>
      <c r="B134" s="44" t="s">
        <v>17465</v>
      </c>
      <c r="C134" s="45">
        <v>26020101</v>
      </c>
      <c r="D134" s="45" t="s">
        <v>11363</v>
      </c>
      <c r="E134" s="45" t="s">
        <v>9238</v>
      </c>
      <c r="AO134" s="376"/>
    </row>
    <row r="135" spans="1:41" x14ac:dyDescent="0.25">
      <c r="A135" s="44" t="s">
        <v>17464</v>
      </c>
      <c r="B135" s="44" t="s">
        <v>5321</v>
      </c>
      <c r="C135" s="45">
        <v>26010401</v>
      </c>
      <c r="D135" s="45" t="s">
        <v>11363</v>
      </c>
      <c r="E135" s="45" t="s">
        <v>17459</v>
      </c>
      <c r="AO135" s="376"/>
    </row>
    <row r="136" spans="1:41" x14ac:dyDescent="0.25">
      <c r="A136" s="44" t="s">
        <v>8146</v>
      </c>
      <c r="B136" s="44" t="s">
        <v>21365</v>
      </c>
      <c r="C136" s="45" t="s">
        <v>8133</v>
      </c>
      <c r="D136" s="45" t="s">
        <v>21447</v>
      </c>
      <c r="E136" s="46">
        <v>46752</v>
      </c>
      <c r="AO136" s="376"/>
    </row>
    <row r="137" spans="1:41" x14ac:dyDescent="0.25">
      <c r="A137" s="44" t="s">
        <v>7681</v>
      </c>
      <c r="B137" s="44" t="s">
        <v>7824</v>
      </c>
      <c r="C137" s="45">
        <v>230804</v>
      </c>
      <c r="D137" s="45" t="s">
        <v>11363</v>
      </c>
      <c r="E137" s="45" t="s">
        <v>4151</v>
      </c>
      <c r="AO137" s="376"/>
    </row>
    <row r="138" spans="1:41" x14ac:dyDescent="0.25">
      <c r="A138" s="44" t="s">
        <v>7681</v>
      </c>
      <c r="B138" s="44" t="s">
        <v>3042</v>
      </c>
      <c r="C138" s="45">
        <v>230903</v>
      </c>
      <c r="D138" s="45" t="s">
        <v>11363</v>
      </c>
      <c r="E138" s="45" t="s">
        <v>7871</v>
      </c>
      <c r="AO138" s="376"/>
    </row>
    <row r="139" spans="1:41" x14ac:dyDescent="0.3">
      <c r="A139" s="333" t="s">
        <v>1671</v>
      </c>
      <c r="B139" s="333" t="s">
        <v>1774</v>
      </c>
      <c r="C139" s="125" t="s">
        <v>15318</v>
      </c>
      <c r="D139" s="32" t="s">
        <v>20309</v>
      </c>
      <c r="E139" s="125" t="s">
        <v>11886</v>
      </c>
      <c r="F139" s="125" t="s">
        <v>1189</v>
      </c>
      <c r="G139" s="125" t="s">
        <v>1190</v>
      </c>
      <c r="AO139" s="376"/>
    </row>
    <row r="140" spans="1:41" x14ac:dyDescent="0.25">
      <c r="A140" s="76" t="s">
        <v>1671</v>
      </c>
      <c r="B140" s="44" t="s">
        <v>12100</v>
      </c>
      <c r="C140" s="45">
        <v>3.26</v>
      </c>
      <c r="D140" s="45" t="s">
        <v>12549</v>
      </c>
      <c r="E140" s="46">
        <v>47787</v>
      </c>
      <c r="F140" s="45"/>
      <c r="G140" s="93"/>
      <c r="H140" s="93"/>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31"/>
      <c r="AI140" s="31"/>
      <c r="AJ140" s="31"/>
      <c r="AK140" s="31"/>
      <c r="AL140" s="31"/>
      <c r="AO140" s="376"/>
    </row>
    <row r="141" spans="1:41" x14ac:dyDescent="0.25">
      <c r="A141" s="44" t="s">
        <v>1671</v>
      </c>
      <c r="B141" s="44" t="s">
        <v>12101</v>
      </c>
      <c r="C141" s="45">
        <v>11.25</v>
      </c>
      <c r="D141" s="45" t="s">
        <v>12549</v>
      </c>
      <c r="E141" s="46">
        <v>47664</v>
      </c>
      <c r="F141" s="45"/>
      <c r="G141" s="93"/>
      <c r="H141" s="93"/>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31"/>
      <c r="AI141" s="31"/>
      <c r="AJ141" s="31"/>
      <c r="AK141" s="31"/>
      <c r="AL141" s="31"/>
      <c r="AO141" s="376"/>
    </row>
    <row r="142" spans="1:41" x14ac:dyDescent="0.25">
      <c r="A142" s="44" t="s">
        <v>1671</v>
      </c>
      <c r="B142" s="44" t="s">
        <v>12094</v>
      </c>
      <c r="C142" s="45">
        <v>12.25</v>
      </c>
      <c r="D142" s="45" t="s">
        <v>12549</v>
      </c>
      <c r="E142" s="46">
        <v>47664</v>
      </c>
      <c r="F142" s="45"/>
      <c r="G142" s="93"/>
      <c r="H142" s="93"/>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31"/>
      <c r="AI142" s="31"/>
      <c r="AJ142" s="31"/>
      <c r="AK142" s="31"/>
      <c r="AL142" s="31"/>
      <c r="AO142" s="376"/>
    </row>
    <row r="143" spans="1:41" x14ac:dyDescent="0.25">
      <c r="A143" s="44" t="s">
        <v>7317</v>
      </c>
      <c r="B143" s="44" t="s">
        <v>9911</v>
      </c>
      <c r="C143" s="45" t="s">
        <v>10224</v>
      </c>
      <c r="D143" s="46" t="s">
        <v>21328</v>
      </c>
      <c r="E143" s="46">
        <v>46596</v>
      </c>
      <c r="AO143" s="376"/>
    </row>
    <row r="144" spans="1:41" x14ac:dyDescent="0.25">
      <c r="A144" s="44" t="s">
        <v>7317</v>
      </c>
      <c r="B144" s="44" t="s">
        <v>9911</v>
      </c>
      <c r="C144" s="45" t="s">
        <v>10224</v>
      </c>
      <c r="D144" s="46" t="s">
        <v>21328</v>
      </c>
      <c r="E144" s="46">
        <v>46596</v>
      </c>
      <c r="AO144" s="376"/>
    </row>
    <row r="145" spans="1:41" x14ac:dyDescent="0.25">
      <c r="A145" s="44" t="s">
        <v>7317</v>
      </c>
      <c r="B145" s="44" t="s">
        <v>9911</v>
      </c>
      <c r="C145" s="45" t="s">
        <v>10224</v>
      </c>
      <c r="D145" s="46" t="s">
        <v>21328</v>
      </c>
      <c r="E145" s="46">
        <v>46596</v>
      </c>
      <c r="AO145" s="376"/>
    </row>
    <row r="146" spans="1:41" x14ac:dyDescent="0.25">
      <c r="A146" s="44" t="s">
        <v>7317</v>
      </c>
      <c r="B146" s="44" t="s">
        <v>3704</v>
      </c>
      <c r="C146" s="45" t="s">
        <v>13416</v>
      </c>
      <c r="D146" s="46" t="s">
        <v>21328</v>
      </c>
      <c r="E146" s="46">
        <v>46555</v>
      </c>
      <c r="AO146" s="376"/>
    </row>
    <row r="147" spans="1:41" x14ac:dyDescent="0.25">
      <c r="A147" s="44" t="s">
        <v>7317</v>
      </c>
      <c r="B147" s="44" t="s">
        <v>3704</v>
      </c>
      <c r="C147" s="45" t="s">
        <v>13416</v>
      </c>
      <c r="D147" s="46" t="s">
        <v>21328</v>
      </c>
      <c r="E147" s="46">
        <v>46555</v>
      </c>
      <c r="AO147" s="376"/>
    </row>
    <row r="148" spans="1:41" x14ac:dyDescent="0.25">
      <c r="A148" s="44" t="s">
        <v>7317</v>
      </c>
      <c r="B148" s="44" t="s">
        <v>3704</v>
      </c>
      <c r="C148" s="45" t="s">
        <v>13416</v>
      </c>
      <c r="D148" s="46" t="s">
        <v>21328</v>
      </c>
      <c r="E148" s="46">
        <v>46555</v>
      </c>
      <c r="AO148" s="376"/>
    </row>
    <row r="149" spans="1:41" x14ac:dyDescent="0.25">
      <c r="A149" s="99" t="s">
        <v>13402</v>
      </c>
      <c r="B149" s="92" t="s">
        <v>13413</v>
      </c>
      <c r="C149" s="93" t="s">
        <v>13414</v>
      </c>
      <c r="D149" s="93" t="s">
        <v>1201</v>
      </c>
      <c r="E149" s="94">
        <v>47320</v>
      </c>
      <c r="F149" s="93"/>
      <c r="G149" s="93"/>
      <c r="H149" s="93"/>
      <c r="I149" s="99"/>
      <c r="J149" s="99"/>
      <c r="K149" s="99"/>
      <c r="L149" s="99"/>
      <c r="M149" s="99"/>
      <c r="N149" s="99"/>
      <c r="O149" s="99"/>
      <c r="P149" s="99"/>
      <c r="Q149" s="99"/>
      <c r="R149" s="99"/>
      <c r="S149" s="99"/>
      <c r="T149" s="99"/>
      <c r="U149" s="99"/>
      <c r="V149" s="99"/>
      <c r="W149" s="99"/>
      <c r="X149" s="99"/>
      <c r="Y149" s="99"/>
      <c r="Z149" s="99"/>
      <c r="AA149" s="99"/>
      <c r="AB149" s="99"/>
      <c r="AC149" s="99"/>
      <c r="AD149" s="253"/>
      <c r="AE149" s="99"/>
      <c r="AF149" s="99"/>
      <c r="AG149" s="99"/>
      <c r="AH149" s="31"/>
      <c r="AI149" s="31"/>
      <c r="AJ149" s="31"/>
      <c r="AK149" s="31"/>
      <c r="AL149" s="31"/>
      <c r="AO149" s="376"/>
    </row>
    <row r="150" spans="1:41" x14ac:dyDescent="0.3">
      <c r="A150" s="57" t="s">
        <v>4647</v>
      </c>
      <c r="B150" s="57" t="s">
        <v>1290</v>
      </c>
      <c r="C150" s="62">
        <v>24027</v>
      </c>
      <c r="D150" s="62" t="s">
        <v>20886</v>
      </c>
      <c r="E150" s="60">
        <v>46873</v>
      </c>
      <c r="F150" s="32"/>
      <c r="G150" s="32"/>
      <c r="H150" s="32"/>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O150" s="376"/>
    </row>
    <row r="151" spans="1:41" x14ac:dyDescent="0.25">
      <c r="A151" s="44" t="s">
        <v>15613</v>
      </c>
      <c r="B151" s="44" t="s">
        <v>925</v>
      </c>
      <c r="C151" s="45">
        <v>250601</v>
      </c>
      <c r="D151" s="45" t="s">
        <v>11363</v>
      </c>
      <c r="E151" s="45" t="s">
        <v>15609</v>
      </c>
      <c r="AO151" s="376"/>
    </row>
    <row r="152" spans="1:41" x14ac:dyDescent="0.25">
      <c r="A152" s="44" t="s">
        <v>2291</v>
      </c>
      <c r="B152" s="44" t="s">
        <v>21365</v>
      </c>
      <c r="C152" s="45" t="s">
        <v>8133</v>
      </c>
      <c r="D152" s="45" t="s">
        <v>21447</v>
      </c>
      <c r="E152" s="46">
        <v>46752</v>
      </c>
      <c r="AO152" s="376"/>
    </row>
    <row r="153" spans="1:41" x14ac:dyDescent="0.25">
      <c r="A153" s="44" t="s">
        <v>8147</v>
      </c>
      <c r="B153" s="44" t="s">
        <v>21365</v>
      </c>
      <c r="C153" s="45" t="s">
        <v>8133</v>
      </c>
      <c r="D153" s="45" t="s">
        <v>21447</v>
      </c>
      <c r="E153" s="46">
        <v>46752</v>
      </c>
      <c r="AO153" s="376"/>
    </row>
    <row r="154" spans="1:41" x14ac:dyDescent="0.25">
      <c r="A154" s="44" t="s">
        <v>7825</v>
      </c>
      <c r="B154" s="44" t="s">
        <v>925</v>
      </c>
      <c r="C154" s="45">
        <v>230601</v>
      </c>
      <c r="D154" s="45" t="s">
        <v>11363</v>
      </c>
      <c r="E154" s="45" t="s">
        <v>7770</v>
      </c>
      <c r="AO154" s="376"/>
    </row>
    <row r="155" spans="1:41" x14ac:dyDescent="0.25">
      <c r="A155" s="44" t="s">
        <v>17466</v>
      </c>
      <c r="B155" s="44" t="s">
        <v>3474</v>
      </c>
      <c r="C155" s="45">
        <v>250503</v>
      </c>
      <c r="D155" s="45" t="s">
        <v>11363</v>
      </c>
      <c r="E155" s="45" t="s">
        <v>15608</v>
      </c>
      <c r="AO155" s="376"/>
    </row>
    <row r="156" spans="1:41" x14ac:dyDescent="0.25">
      <c r="A156" s="44" t="s">
        <v>15614</v>
      </c>
      <c r="B156" s="44" t="s">
        <v>5321</v>
      </c>
      <c r="C156" s="45">
        <v>25010401</v>
      </c>
      <c r="D156" s="45" t="s">
        <v>11363</v>
      </c>
      <c r="E156" s="45" t="s">
        <v>12564</v>
      </c>
      <c r="AO156" s="376"/>
    </row>
    <row r="157" spans="1:41" x14ac:dyDescent="0.25">
      <c r="A157" s="44" t="s">
        <v>15614</v>
      </c>
      <c r="B157" s="44" t="s">
        <v>2350</v>
      </c>
      <c r="C157" s="45">
        <v>250106</v>
      </c>
      <c r="D157" s="45" t="s">
        <v>11363</v>
      </c>
      <c r="E157" s="45" t="s">
        <v>11887</v>
      </c>
      <c r="AO157" s="376"/>
    </row>
    <row r="158" spans="1:41" x14ac:dyDescent="0.3">
      <c r="A158" s="333" t="s">
        <v>11368</v>
      </c>
      <c r="B158" s="333" t="s">
        <v>1153</v>
      </c>
      <c r="C158" s="125" t="s">
        <v>11369</v>
      </c>
      <c r="D158" s="32" t="s">
        <v>20309</v>
      </c>
      <c r="E158" s="125" t="s">
        <v>4826</v>
      </c>
      <c r="F158" s="125" t="s">
        <v>1189</v>
      </c>
      <c r="G158" s="125" t="s">
        <v>1190</v>
      </c>
      <c r="AO158" s="376"/>
    </row>
    <row r="159" spans="1:41" x14ac:dyDescent="0.25">
      <c r="A159" s="44" t="s">
        <v>6367</v>
      </c>
      <c r="B159" s="44" t="s">
        <v>12102</v>
      </c>
      <c r="C159" s="45">
        <v>21.23</v>
      </c>
      <c r="D159" s="45" t="s">
        <v>12549</v>
      </c>
      <c r="E159" s="46">
        <v>46934</v>
      </c>
      <c r="F159" s="45" t="s">
        <v>1335</v>
      </c>
      <c r="G159" s="93"/>
      <c r="H159" s="93"/>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c r="AF159" s="99"/>
      <c r="AG159" s="99"/>
      <c r="AH159" s="31"/>
      <c r="AI159" s="31"/>
      <c r="AJ159" s="31"/>
      <c r="AK159" s="31"/>
      <c r="AL159" s="31"/>
      <c r="AO159" s="376"/>
    </row>
    <row r="160" spans="1:41" x14ac:dyDescent="0.25">
      <c r="A160" s="44" t="s">
        <v>6367</v>
      </c>
      <c r="B160" s="44" t="s">
        <v>12103</v>
      </c>
      <c r="C160" s="45">
        <v>22.23</v>
      </c>
      <c r="D160" s="45" t="s">
        <v>12549</v>
      </c>
      <c r="E160" s="46">
        <v>46934</v>
      </c>
      <c r="F160" s="45" t="s">
        <v>1335</v>
      </c>
      <c r="G160" s="93"/>
      <c r="H160" s="93"/>
      <c r="I160" s="99"/>
      <c r="J160" s="99"/>
      <c r="K160" s="99"/>
      <c r="L160" s="99"/>
      <c r="M160" s="99"/>
      <c r="N160" s="99"/>
      <c r="O160" s="99"/>
      <c r="P160" s="99"/>
      <c r="Q160" s="99"/>
      <c r="R160" s="99"/>
      <c r="S160" s="99"/>
      <c r="T160" s="99"/>
      <c r="U160" s="99"/>
      <c r="V160" s="99"/>
      <c r="W160" s="99"/>
      <c r="X160" s="99"/>
      <c r="Y160" s="99"/>
      <c r="Z160" s="99"/>
      <c r="AA160" s="99"/>
      <c r="AB160" s="99"/>
      <c r="AC160" s="99"/>
      <c r="AD160" s="99"/>
      <c r="AE160" s="99"/>
      <c r="AF160" s="99"/>
      <c r="AG160" s="99"/>
      <c r="AH160" s="31"/>
      <c r="AI160" s="31"/>
      <c r="AJ160" s="31"/>
      <c r="AK160" s="31"/>
      <c r="AL160" s="31"/>
      <c r="AO160" s="376"/>
    </row>
    <row r="161" spans="1:41" x14ac:dyDescent="0.25">
      <c r="A161" s="44" t="s">
        <v>6367</v>
      </c>
      <c r="B161" s="44" t="s">
        <v>12097</v>
      </c>
      <c r="C161" s="45">
        <v>28.23</v>
      </c>
      <c r="D161" s="45" t="s">
        <v>12549</v>
      </c>
      <c r="E161" s="46">
        <v>46934</v>
      </c>
      <c r="F161" s="45" t="s">
        <v>1335</v>
      </c>
      <c r="G161" s="93"/>
      <c r="H161" s="93"/>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c r="AF161" s="99"/>
      <c r="AG161" s="99"/>
      <c r="AH161" s="31"/>
      <c r="AI161" s="31"/>
      <c r="AJ161" s="31"/>
      <c r="AK161" s="31"/>
      <c r="AL161" s="31"/>
      <c r="AO161" s="376"/>
    </row>
    <row r="162" spans="1:41" x14ac:dyDescent="0.25">
      <c r="A162" s="44" t="s">
        <v>6367</v>
      </c>
      <c r="B162" s="44" t="s">
        <v>2350</v>
      </c>
      <c r="C162" s="45">
        <v>230105</v>
      </c>
      <c r="D162" s="45" t="s">
        <v>11363</v>
      </c>
      <c r="E162" s="45" t="s">
        <v>5265</v>
      </c>
      <c r="AO162" s="376"/>
    </row>
    <row r="163" spans="1:41" x14ac:dyDescent="0.25">
      <c r="A163" s="44" t="s">
        <v>6367</v>
      </c>
      <c r="B163" s="44" t="s">
        <v>3043</v>
      </c>
      <c r="C163" s="45">
        <v>230901</v>
      </c>
      <c r="D163" s="45" t="s">
        <v>11363</v>
      </c>
      <c r="E163" s="45" t="s">
        <v>7871</v>
      </c>
      <c r="AO163" s="376"/>
    </row>
    <row r="164" spans="1:41" x14ac:dyDescent="0.25">
      <c r="A164" s="44" t="s">
        <v>6367</v>
      </c>
      <c r="B164" s="44" t="s">
        <v>17463</v>
      </c>
      <c r="C164" s="45">
        <v>260202</v>
      </c>
      <c r="D164" s="45" t="s">
        <v>11363</v>
      </c>
      <c r="E164" s="45" t="s">
        <v>9238</v>
      </c>
      <c r="AO164" s="376"/>
    </row>
    <row r="165" spans="1:41" x14ac:dyDescent="0.3">
      <c r="A165" s="333" t="s">
        <v>8617</v>
      </c>
      <c r="B165" s="333" t="s">
        <v>1154</v>
      </c>
      <c r="C165" s="125" t="s">
        <v>10117</v>
      </c>
      <c r="D165" s="32" t="s">
        <v>20309</v>
      </c>
      <c r="E165" s="125" t="s">
        <v>5139</v>
      </c>
      <c r="F165" s="125" t="s">
        <v>1189</v>
      </c>
      <c r="G165" s="125" t="s">
        <v>1189</v>
      </c>
      <c r="AO165" s="376"/>
    </row>
    <row r="166" spans="1:41" x14ac:dyDescent="0.25">
      <c r="A166" s="44" t="s">
        <v>6368</v>
      </c>
      <c r="B166" s="44" t="s">
        <v>17463</v>
      </c>
      <c r="C166" s="45">
        <v>260202</v>
      </c>
      <c r="D166" s="45" t="s">
        <v>11363</v>
      </c>
      <c r="E166" s="45" t="s">
        <v>9238</v>
      </c>
      <c r="AO166" s="376"/>
    </row>
    <row r="167" spans="1:41" x14ac:dyDescent="0.25">
      <c r="A167" s="44" t="s">
        <v>5135</v>
      </c>
      <c r="B167" s="44" t="s">
        <v>925</v>
      </c>
      <c r="C167" s="45">
        <v>240601</v>
      </c>
      <c r="D167" s="45" t="s">
        <v>11363</v>
      </c>
      <c r="E167" s="45" t="s">
        <v>9840</v>
      </c>
      <c r="AO167" s="376"/>
    </row>
    <row r="168" spans="1:41" x14ac:dyDescent="0.25">
      <c r="A168" s="44" t="s">
        <v>17467</v>
      </c>
      <c r="B168" s="44" t="s">
        <v>15615</v>
      </c>
      <c r="C168" s="45">
        <v>250902</v>
      </c>
      <c r="D168" s="45" t="s">
        <v>11363</v>
      </c>
      <c r="E168" s="45" t="s">
        <v>4972</v>
      </c>
      <c r="AO168" s="376"/>
    </row>
    <row r="169" spans="1:41" x14ac:dyDescent="0.25">
      <c r="A169" s="44" t="s">
        <v>17467</v>
      </c>
      <c r="B169" s="44" t="s">
        <v>5321</v>
      </c>
      <c r="C169" s="45">
        <v>26010401</v>
      </c>
      <c r="D169" s="45" t="s">
        <v>11363</v>
      </c>
      <c r="E169" s="45" t="s">
        <v>17459</v>
      </c>
      <c r="AO169" s="376"/>
    </row>
    <row r="170" spans="1:41" x14ac:dyDescent="0.25">
      <c r="A170" s="44" t="s">
        <v>8333</v>
      </c>
      <c r="B170" s="44" t="s">
        <v>5321</v>
      </c>
      <c r="C170" s="45">
        <v>23010401</v>
      </c>
      <c r="D170" s="45" t="s">
        <v>11363</v>
      </c>
      <c r="E170" s="45" t="s">
        <v>5322</v>
      </c>
      <c r="AO170" s="376"/>
    </row>
    <row r="171" spans="1:41" x14ac:dyDescent="0.25">
      <c r="A171" s="44" t="s">
        <v>8333</v>
      </c>
      <c r="B171" s="44" t="s">
        <v>3176</v>
      </c>
      <c r="C171" s="45">
        <v>23010402</v>
      </c>
      <c r="D171" s="45" t="s">
        <v>11363</v>
      </c>
      <c r="E171" s="45" t="s">
        <v>5322</v>
      </c>
      <c r="AO171" s="376"/>
    </row>
    <row r="172" spans="1:41" x14ac:dyDescent="0.25">
      <c r="A172" s="44" t="s">
        <v>8333</v>
      </c>
      <c r="B172" s="44" t="s">
        <v>17468</v>
      </c>
      <c r="C172" s="45">
        <v>23110101</v>
      </c>
      <c r="D172" s="45" t="s">
        <v>11363</v>
      </c>
      <c r="E172" s="45" t="s">
        <v>8334</v>
      </c>
      <c r="AO172" s="376"/>
    </row>
    <row r="173" spans="1:41" x14ac:dyDescent="0.25">
      <c r="A173" s="44" t="s">
        <v>8333</v>
      </c>
      <c r="B173" s="44" t="s">
        <v>8335</v>
      </c>
      <c r="C173" s="45">
        <v>23110102</v>
      </c>
      <c r="D173" s="45" t="s">
        <v>11363</v>
      </c>
      <c r="E173" s="45" t="s">
        <v>8334</v>
      </c>
      <c r="AO173" s="376"/>
    </row>
    <row r="174" spans="1:41" x14ac:dyDescent="0.25">
      <c r="A174" s="44" t="s">
        <v>8333</v>
      </c>
      <c r="B174" s="44" t="s">
        <v>3474</v>
      </c>
      <c r="C174" s="45">
        <v>250503</v>
      </c>
      <c r="D174" s="45" t="s">
        <v>11363</v>
      </c>
      <c r="E174" s="45" t="s">
        <v>15608</v>
      </c>
      <c r="AO174" s="376"/>
    </row>
    <row r="175" spans="1:41" x14ac:dyDescent="0.3">
      <c r="A175" s="333" t="s">
        <v>69</v>
      </c>
      <c r="B175" s="333" t="s">
        <v>15582</v>
      </c>
      <c r="C175" s="125" t="s">
        <v>12850</v>
      </c>
      <c r="D175" s="32" t="s">
        <v>20309</v>
      </c>
      <c r="E175" s="125" t="s">
        <v>5332</v>
      </c>
      <c r="F175" s="125" t="s">
        <v>1189</v>
      </c>
      <c r="G175" s="125" t="s">
        <v>1190</v>
      </c>
      <c r="AO175" s="376"/>
    </row>
    <row r="176" spans="1:41" x14ac:dyDescent="0.3">
      <c r="A176" s="333" t="s">
        <v>69</v>
      </c>
      <c r="B176" s="333" t="s">
        <v>2301</v>
      </c>
      <c r="C176" s="125" t="s">
        <v>18816</v>
      </c>
      <c r="D176" s="32" t="s">
        <v>20309</v>
      </c>
      <c r="E176" s="125" t="s">
        <v>8292</v>
      </c>
      <c r="F176" s="125" t="s">
        <v>1189</v>
      </c>
      <c r="G176" s="125" t="s">
        <v>1190</v>
      </c>
      <c r="AO176" s="376"/>
    </row>
    <row r="177" spans="1:41" x14ac:dyDescent="0.25">
      <c r="A177" s="44" t="s">
        <v>21453</v>
      </c>
      <c r="B177" s="44" t="s">
        <v>21449</v>
      </c>
      <c r="C177" s="45">
        <v>260504</v>
      </c>
      <c r="D177" s="45" t="s">
        <v>11363</v>
      </c>
      <c r="E177" s="45" t="s">
        <v>21450</v>
      </c>
      <c r="AO177" s="376"/>
    </row>
    <row r="178" spans="1:41" x14ac:dyDescent="0.25">
      <c r="A178" s="44" t="s">
        <v>7381</v>
      </c>
      <c r="B178" s="44" t="s">
        <v>4330</v>
      </c>
      <c r="C178" s="45" t="s">
        <v>3868</v>
      </c>
      <c r="D178" s="93" t="s">
        <v>17443</v>
      </c>
      <c r="E178" s="45" t="s">
        <v>5131</v>
      </c>
      <c r="F178" s="93"/>
      <c r="G178" s="93"/>
      <c r="H178" s="93"/>
      <c r="I178" s="99"/>
      <c r="J178" s="99"/>
      <c r="K178" s="99"/>
      <c r="L178" s="99"/>
      <c r="M178" s="99"/>
      <c r="N178" s="99"/>
      <c r="O178" s="99"/>
      <c r="P178" s="99"/>
      <c r="Q178" s="99"/>
      <c r="R178" s="99"/>
      <c r="S178" s="99"/>
      <c r="T178" s="99"/>
      <c r="U178" s="99"/>
      <c r="V178" s="99"/>
      <c r="W178" s="99"/>
      <c r="X178" s="99"/>
      <c r="Y178" s="99"/>
      <c r="Z178" s="99"/>
      <c r="AA178" s="99"/>
      <c r="AB178" s="99"/>
      <c r="AC178" s="99"/>
      <c r="AD178" s="99"/>
      <c r="AE178" s="99"/>
      <c r="AF178" s="99"/>
      <c r="AG178" s="99"/>
      <c r="AH178" s="31"/>
      <c r="AI178" s="31"/>
      <c r="AJ178" s="31"/>
      <c r="AK178" s="31"/>
      <c r="AL178" s="31"/>
      <c r="AO178" s="376"/>
    </row>
    <row r="179" spans="1:41" x14ac:dyDescent="0.25">
      <c r="A179" s="44" t="s">
        <v>12558</v>
      </c>
      <c r="B179" s="44" t="s">
        <v>5134</v>
      </c>
      <c r="C179" s="45">
        <v>220802</v>
      </c>
      <c r="D179" s="45" t="s">
        <v>11363</v>
      </c>
      <c r="E179" s="45" t="s">
        <v>4966</v>
      </c>
      <c r="AO179" s="376"/>
    </row>
    <row r="180" spans="1:41" x14ac:dyDescent="0.25">
      <c r="A180" s="44" t="s">
        <v>12558</v>
      </c>
      <c r="B180" s="44" t="s">
        <v>930</v>
      </c>
      <c r="C180" s="45">
        <v>240803</v>
      </c>
      <c r="D180" s="45" t="s">
        <v>11363</v>
      </c>
      <c r="E180" s="45" t="s">
        <v>4966</v>
      </c>
      <c r="AO180" s="376"/>
    </row>
    <row r="181" spans="1:41" x14ac:dyDescent="0.25">
      <c r="A181" s="44" t="s">
        <v>4236</v>
      </c>
      <c r="B181" s="44" t="s">
        <v>4237</v>
      </c>
      <c r="C181" s="45">
        <v>241002</v>
      </c>
      <c r="D181" s="45" t="s">
        <v>11363</v>
      </c>
      <c r="E181" s="45" t="s">
        <v>5332</v>
      </c>
      <c r="AO181" s="376"/>
    </row>
    <row r="182" spans="1:41" x14ac:dyDescent="0.25">
      <c r="A182" s="44" t="s">
        <v>5059</v>
      </c>
      <c r="B182" s="44" t="s">
        <v>14692</v>
      </c>
      <c r="C182" s="45" t="s">
        <v>5069</v>
      </c>
      <c r="D182" s="367" t="s">
        <v>3696</v>
      </c>
      <c r="E182" s="328">
        <f>DATE(2026,11,7)</f>
        <v>46333</v>
      </c>
      <c r="F182" s="32"/>
      <c r="G182" s="32"/>
      <c r="H182" s="32"/>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O182" s="376"/>
    </row>
    <row r="183" spans="1:41" x14ac:dyDescent="0.25">
      <c r="A183" s="44" t="s">
        <v>16469</v>
      </c>
      <c r="B183" s="44" t="s">
        <v>21362</v>
      </c>
      <c r="C183" s="45" t="s">
        <v>16468</v>
      </c>
      <c r="D183" s="45" t="s">
        <v>21447</v>
      </c>
      <c r="E183" s="46">
        <v>46752</v>
      </c>
      <c r="AO183" s="376"/>
    </row>
    <row r="184" spans="1:41" x14ac:dyDescent="0.3">
      <c r="A184" s="57" t="s">
        <v>7948</v>
      </c>
      <c r="B184" s="57" t="s">
        <v>2173</v>
      </c>
      <c r="C184" s="62">
        <v>24030</v>
      </c>
      <c r="D184" s="62" t="s">
        <v>20886</v>
      </c>
      <c r="E184" s="60">
        <v>47057</v>
      </c>
      <c r="F184" s="32"/>
      <c r="G184" s="32"/>
      <c r="H184" s="32"/>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O184" s="376"/>
    </row>
    <row r="185" spans="1:41" x14ac:dyDescent="0.25">
      <c r="A185" s="44" t="s">
        <v>20560</v>
      </c>
      <c r="B185" s="44" t="s">
        <v>8472</v>
      </c>
      <c r="C185" s="45" t="s">
        <v>8507</v>
      </c>
      <c r="D185" s="32" t="s">
        <v>5559</v>
      </c>
      <c r="E185" s="45" t="s">
        <v>20851</v>
      </c>
      <c r="F185" s="32"/>
      <c r="G185" s="32"/>
      <c r="H185" s="32"/>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O185" s="376"/>
    </row>
    <row r="186" spans="1:41" x14ac:dyDescent="0.25">
      <c r="A186" s="44" t="s">
        <v>4331</v>
      </c>
      <c r="B186" s="44" t="s">
        <v>143</v>
      </c>
      <c r="C186" s="45" t="s">
        <v>7399</v>
      </c>
      <c r="D186" s="45" t="s">
        <v>9895</v>
      </c>
      <c r="E186" s="46">
        <v>46660</v>
      </c>
      <c r="F186" s="93"/>
      <c r="G186" s="93"/>
      <c r="H186" s="93"/>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c r="AF186" s="99"/>
      <c r="AG186" s="99"/>
      <c r="AH186" s="31"/>
      <c r="AI186" s="31"/>
      <c r="AJ186" s="31"/>
      <c r="AK186" s="31"/>
      <c r="AL186" s="31"/>
      <c r="AO186" s="376"/>
    </row>
    <row r="187" spans="1:41" x14ac:dyDescent="0.25">
      <c r="A187" s="44" t="s">
        <v>2351</v>
      </c>
      <c r="B187" s="44" t="s">
        <v>3475</v>
      </c>
      <c r="C187" s="45">
        <v>230301</v>
      </c>
      <c r="D187" s="45" t="s">
        <v>11363</v>
      </c>
      <c r="E187" s="45" t="s">
        <v>5265</v>
      </c>
      <c r="AO187" s="376"/>
    </row>
    <row r="188" spans="1:41" x14ac:dyDescent="0.25">
      <c r="A188" s="44" t="s">
        <v>5453</v>
      </c>
      <c r="B188" s="44" t="s">
        <v>21334</v>
      </c>
      <c r="C188" s="45" t="s">
        <v>5454</v>
      </c>
      <c r="D188" s="45" t="s">
        <v>21447</v>
      </c>
      <c r="E188" s="46">
        <v>46599</v>
      </c>
      <c r="AO188" s="376"/>
    </row>
    <row r="189" spans="1:41" x14ac:dyDescent="0.25">
      <c r="A189" s="44" t="s">
        <v>5453</v>
      </c>
      <c r="B189" s="44" t="s">
        <v>21421</v>
      </c>
      <c r="C189" s="45" t="s">
        <v>21184</v>
      </c>
      <c r="D189" s="45" t="s">
        <v>21447</v>
      </c>
      <c r="E189" s="46">
        <v>46630</v>
      </c>
      <c r="AO189" s="376"/>
    </row>
    <row r="190" spans="1:41" x14ac:dyDescent="0.25">
      <c r="A190" s="44" t="s">
        <v>5453</v>
      </c>
      <c r="B190" s="44" t="s">
        <v>21446</v>
      </c>
      <c r="C190" s="45" t="s">
        <v>11661</v>
      </c>
      <c r="D190" s="45" t="s">
        <v>21447</v>
      </c>
      <c r="E190" s="46">
        <v>46691</v>
      </c>
      <c r="AO190" s="376"/>
    </row>
    <row r="191" spans="1:41" x14ac:dyDescent="0.25">
      <c r="A191" s="44" t="s">
        <v>13178</v>
      </c>
      <c r="B191" s="44" t="s">
        <v>5321</v>
      </c>
      <c r="C191" s="45">
        <v>25010401</v>
      </c>
      <c r="D191" s="45" t="s">
        <v>11363</v>
      </c>
      <c r="E191" s="45" t="s">
        <v>12564</v>
      </c>
      <c r="AO191" s="376"/>
    </row>
    <row r="192" spans="1:41" x14ac:dyDescent="0.25">
      <c r="A192" s="44" t="s">
        <v>13178</v>
      </c>
      <c r="B192" s="44" t="s">
        <v>3176</v>
      </c>
      <c r="C192" s="45">
        <v>25010402</v>
      </c>
      <c r="D192" s="45" t="s">
        <v>11363</v>
      </c>
      <c r="E192" s="45" t="s">
        <v>12564</v>
      </c>
      <c r="AO192" s="376"/>
    </row>
    <row r="193" spans="1:41" x14ac:dyDescent="0.25">
      <c r="A193" s="44" t="s">
        <v>9699</v>
      </c>
      <c r="B193" s="44" t="s">
        <v>21437</v>
      </c>
      <c r="C193" s="45" t="s">
        <v>5547</v>
      </c>
      <c r="D193" s="45" t="s">
        <v>21447</v>
      </c>
      <c r="E193" s="46">
        <v>46660</v>
      </c>
      <c r="AO193" s="376"/>
    </row>
    <row r="194" spans="1:41" x14ac:dyDescent="0.25">
      <c r="A194" s="44" t="s">
        <v>9333</v>
      </c>
      <c r="B194" s="92" t="s">
        <v>9602</v>
      </c>
      <c r="C194" s="45" t="s">
        <v>9334</v>
      </c>
      <c r="D194" s="93" t="s">
        <v>9601</v>
      </c>
      <c r="E194" s="94">
        <v>46568</v>
      </c>
      <c r="F194" s="93"/>
      <c r="G194" s="93"/>
      <c r="H194" s="93"/>
      <c r="I194" s="99"/>
      <c r="J194" s="99"/>
      <c r="K194" s="99"/>
      <c r="L194" s="99"/>
      <c r="M194" s="99"/>
      <c r="N194" s="99"/>
      <c r="O194" s="99"/>
      <c r="P194" s="99"/>
      <c r="Q194" s="99"/>
      <c r="R194" s="99"/>
      <c r="S194" s="99"/>
      <c r="T194" s="99"/>
      <c r="U194" s="99"/>
      <c r="V194" s="99"/>
      <c r="W194" s="99"/>
      <c r="X194" s="99"/>
      <c r="Y194" s="99"/>
      <c r="Z194" s="99"/>
      <c r="AA194" s="99"/>
      <c r="AB194" s="99"/>
      <c r="AC194" s="44"/>
      <c r="AD194" s="99"/>
      <c r="AE194" s="99"/>
      <c r="AF194" s="99"/>
      <c r="AG194" s="99"/>
      <c r="AH194" s="31"/>
      <c r="AI194" s="31"/>
      <c r="AJ194" s="31"/>
      <c r="AK194" s="31"/>
      <c r="AL194" s="31"/>
      <c r="AO194" s="376"/>
    </row>
    <row r="195" spans="1:41" x14ac:dyDescent="0.3">
      <c r="A195" s="29" t="s">
        <v>21239</v>
      </c>
      <c r="B195" s="224" t="s">
        <v>1744</v>
      </c>
      <c r="C195" s="30" t="s">
        <v>21238</v>
      </c>
      <c r="D195" s="32" t="s">
        <v>3681</v>
      </c>
      <c r="E195" s="379">
        <v>46973</v>
      </c>
      <c r="AO195" s="376"/>
    </row>
    <row r="196" spans="1:41" x14ac:dyDescent="0.25">
      <c r="A196" s="44" t="s">
        <v>10162</v>
      </c>
      <c r="B196" s="92" t="s">
        <v>3384</v>
      </c>
      <c r="C196" s="45" t="s">
        <v>10163</v>
      </c>
      <c r="D196" s="93" t="s">
        <v>10164</v>
      </c>
      <c r="E196" s="94">
        <v>47361</v>
      </c>
      <c r="F196" s="93"/>
      <c r="G196" s="93"/>
      <c r="H196" s="93"/>
      <c r="I196" s="99"/>
      <c r="J196" s="99"/>
      <c r="K196" s="99"/>
      <c r="L196" s="99"/>
      <c r="M196" s="99"/>
      <c r="N196" s="99"/>
      <c r="O196" s="99"/>
      <c r="P196" s="99"/>
      <c r="Q196" s="99"/>
      <c r="R196" s="99"/>
      <c r="S196" s="99"/>
      <c r="T196" s="99"/>
      <c r="U196" s="99"/>
      <c r="V196" s="99"/>
      <c r="W196" s="99"/>
      <c r="X196" s="99"/>
      <c r="Y196" s="99"/>
      <c r="Z196" s="99"/>
      <c r="AA196" s="99"/>
      <c r="AB196" s="99"/>
      <c r="AC196" s="44"/>
      <c r="AD196" s="99"/>
      <c r="AE196" s="99"/>
      <c r="AF196" s="99"/>
      <c r="AG196" s="99"/>
      <c r="AH196" s="31"/>
      <c r="AI196" s="31"/>
      <c r="AJ196" s="31"/>
      <c r="AK196" s="31"/>
      <c r="AL196" s="31"/>
      <c r="AO196" s="376"/>
    </row>
    <row r="197" spans="1:41" x14ac:dyDescent="0.3">
      <c r="A197" s="333" t="s">
        <v>8020</v>
      </c>
      <c r="B197" s="333" t="s">
        <v>1162</v>
      </c>
      <c r="C197" s="125" t="s">
        <v>8016</v>
      </c>
      <c r="D197" s="32" t="s">
        <v>20309</v>
      </c>
      <c r="E197" s="125" t="s">
        <v>7871</v>
      </c>
      <c r="F197" s="125" t="s">
        <v>1189</v>
      </c>
      <c r="G197" s="125" t="s">
        <v>1190</v>
      </c>
      <c r="AO197" s="376"/>
    </row>
    <row r="198" spans="1:41" x14ac:dyDescent="0.25">
      <c r="A198" s="44" t="s">
        <v>2281</v>
      </c>
      <c r="B198" s="44" t="s">
        <v>145</v>
      </c>
      <c r="C198" s="45" t="s">
        <v>7962</v>
      </c>
      <c r="D198" s="46" t="s">
        <v>21328</v>
      </c>
      <c r="E198" s="46">
        <v>46441</v>
      </c>
      <c r="AO198" s="376"/>
    </row>
    <row r="199" spans="1:41" x14ac:dyDescent="0.3">
      <c r="A199" s="29" t="s">
        <v>21240</v>
      </c>
      <c r="B199" s="224" t="s">
        <v>1744</v>
      </c>
      <c r="C199" s="30" t="s">
        <v>21238</v>
      </c>
      <c r="D199" s="32" t="s">
        <v>3681</v>
      </c>
      <c r="E199" s="379">
        <v>46973</v>
      </c>
      <c r="AO199" s="376"/>
    </row>
    <row r="200" spans="1:41" x14ac:dyDescent="0.25">
      <c r="A200" s="44" t="s">
        <v>9337</v>
      </c>
      <c r="B200" s="92" t="s">
        <v>9602</v>
      </c>
      <c r="C200" s="45" t="s">
        <v>9338</v>
      </c>
      <c r="D200" s="93" t="s">
        <v>9601</v>
      </c>
      <c r="E200" s="94">
        <v>46568</v>
      </c>
      <c r="F200" s="93"/>
      <c r="G200" s="93"/>
      <c r="H200" s="93"/>
      <c r="I200" s="99"/>
      <c r="J200" s="99"/>
      <c r="K200" s="99"/>
      <c r="L200" s="99"/>
      <c r="M200" s="99"/>
      <c r="N200" s="99"/>
      <c r="O200" s="99"/>
      <c r="P200" s="99"/>
      <c r="Q200" s="99"/>
      <c r="R200" s="99"/>
      <c r="S200" s="99"/>
      <c r="T200" s="99"/>
      <c r="U200" s="99"/>
      <c r="V200" s="99"/>
      <c r="W200" s="99"/>
      <c r="X200" s="99"/>
      <c r="Y200" s="99"/>
      <c r="Z200" s="99"/>
      <c r="AA200" s="99"/>
      <c r="AB200" s="99"/>
      <c r="AC200" s="44"/>
      <c r="AD200" s="99"/>
      <c r="AE200" s="99"/>
      <c r="AF200" s="99"/>
      <c r="AG200" s="99"/>
      <c r="AH200" s="31"/>
      <c r="AI200" s="31"/>
      <c r="AJ200" s="31"/>
      <c r="AK200" s="31"/>
      <c r="AL200" s="31"/>
      <c r="AO200" s="376"/>
    </row>
    <row r="201" spans="1:41" x14ac:dyDescent="0.25">
      <c r="A201" s="44" t="s">
        <v>17469</v>
      </c>
      <c r="B201" s="44" t="s">
        <v>5321</v>
      </c>
      <c r="C201" s="45">
        <v>26010401</v>
      </c>
      <c r="D201" s="45" t="s">
        <v>11363</v>
      </c>
      <c r="E201" s="45" t="s">
        <v>17459</v>
      </c>
      <c r="AO201" s="376"/>
    </row>
    <row r="202" spans="1:41" x14ac:dyDescent="0.25">
      <c r="A202" s="44" t="s">
        <v>13579</v>
      </c>
      <c r="B202" s="44" t="s">
        <v>12181</v>
      </c>
      <c r="C202" s="45">
        <v>16.23</v>
      </c>
      <c r="D202" s="45" t="s">
        <v>12549</v>
      </c>
      <c r="E202" s="46">
        <v>46934</v>
      </c>
      <c r="F202" s="45"/>
      <c r="G202" s="93"/>
      <c r="H202" s="93"/>
      <c r="I202" s="99"/>
      <c r="J202" s="99"/>
      <c r="K202" s="99"/>
      <c r="L202" s="99"/>
      <c r="M202" s="99"/>
      <c r="N202" s="99"/>
      <c r="O202" s="99"/>
      <c r="P202" s="99"/>
      <c r="Q202" s="99"/>
      <c r="R202" s="99"/>
      <c r="S202" s="99"/>
      <c r="T202" s="99"/>
      <c r="U202" s="99"/>
      <c r="V202" s="99"/>
      <c r="W202" s="99"/>
      <c r="X202" s="99"/>
      <c r="Y202" s="99"/>
      <c r="Z202" s="99"/>
      <c r="AA202" s="99"/>
      <c r="AB202" s="99"/>
      <c r="AC202" s="44"/>
      <c r="AD202" s="99"/>
      <c r="AE202" s="99"/>
      <c r="AF202" s="99"/>
      <c r="AG202" s="99"/>
      <c r="AH202" s="31"/>
      <c r="AI202" s="31"/>
      <c r="AJ202" s="31"/>
      <c r="AK202" s="31"/>
      <c r="AL202" s="31"/>
      <c r="AO202" s="376"/>
    </row>
    <row r="203" spans="1:41" x14ac:dyDescent="0.25">
      <c r="A203" s="44" t="s">
        <v>604</v>
      </c>
      <c r="B203" s="44" t="s">
        <v>3475</v>
      </c>
      <c r="C203" s="45">
        <v>230301</v>
      </c>
      <c r="D203" s="45" t="s">
        <v>11363</v>
      </c>
      <c r="E203" s="45" t="s">
        <v>5265</v>
      </c>
      <c r="AO203" s="376"/>
    </row>
    <row r="204" spans="1:41" x14ac:dyDescent="0.25">
      <c r="A204" s="44" t="s">
        <v>604</v>
      </c>
      <c r="B204" s="44" t="s">
        <v>7826</v>
      </c>
      <c r="C204" s="45">
        <v>23080101</v>
      </c>
      <c r="D204" s="45" t="s">
        <v>11363</v>
      </c>
      <c r="E204" s="45" t="s">
        <v>4151</v>
      </c>
      <c r="AO204" s="376"/>
    </row>
    <row r="205" spans="1:41" x14ac:dyDescent="0.25">
      <c r="A205" s="44" t="s">
        <v>604</v>
      </c>
      <c r="B205" s="44" t="s">
        <v>929</v>
      </c>
      <c r="C205" s="45">
        <v>23110301</v>
      </c>
      <c r="D205" s="45" t="s">
        <v>11363</v>
      </c>
      <c r="E205" s="45" t="s">
        <v>8334</v>
      </c>
      <c r="AO205" s="376"/>
    </row>
    <row r="206" spans="1:41" x14ac:dyDescent="0.25">
      <c r="A206" s="44" t="s">
        <v>604</v>
      </c>
      <c r="B206" s="44" t="s">
        <v>10352</v>
      </c>
      <c r="C206" s="45">
        <v>24070301</v>
      </c>
      <c r="D206" s="45" t="s">
        <v>11363</v>
      </c>
      <c r="E206" s="45" t="s">
        <v>7420</v>
      </c>
      <c r="AO206" s="376"/>
    </row>
    <row r="207" spans="1:41" x14ac:dyDescent="0.25">
      <c r="A207" s="44" t="s">
        <v>10353</v>
      </c>
      <c r="B207" s="44" t="s">
        <v>9237</v>
      </c>
      <c r="C207" s="45">
        <v>24010401</v>
      </c>
      <c r="D207" s="45" t="s">
        <v>11363</v>
      </c>
      <c r="E207" s="45" t="s">
        <v>9238</v>
      </c>
      <c r="AO207" s="376"/>
    </row>
    <row r="208" spans="1:41" x14ac:dyDescent="0.25">
      <c r="A208" s="44" t="s">
        <v>10353</v>
      </c>
      <c r="B208" s="44" t="s">
        <v>3176</v>
      </c>
      <c r="C208" s="45">
        <v>24010402</v>
      </c>
      <c r="D208" s="45" t="s">
        <v>11363</v>
      </c>
      <c r="E208" s="45" t="s">
        <v>9238</v>
      </c>
      <c r="AO208" s="376"/>
    </row>
    <row r="209" spans="1:41" x14ac:dyDescent="0.25">
      <c r="A209" s="44" t="s">
        <v>21454</v>
      </c>
      <c r="B209" s="44" t="s">
        <v>12639</v>
      </c>
      <c r="C209" s="45">
        <v>260605</v>
      </c>
      <c r="D209" s="45" t="s">
        <v>11363</v>
      </c>
      <c r="E209" s="45" t="s">
        <v>12551</v>
      </c>
      <c r="AO209" s="376"/>
    </row>
    <row r="210" spans="1:41" x14ac:dyDescent="0.25">
      <c r="A210" s="44" t="s">
        <v>17470</v>
      </c>
      <c r="B210" s="44" t="s">
        <v>3841</v>
      </c>
      <c r="C210" s="45">
        <v>24060401</v>
      </c>
      <c r="D210" s="45" t="s">
        <v>11363</v>
      </c>
      <c r="E210" s="45" t="s">
        <v>4962</v>
      </c>
      <c r="AO210" s="376"/>
    </row>
    <row r="211" spans="1:41" x14ac:dyDescent="0.25">
      <c r="A211" s="44" t="s">
        <v>17470</v>
      </c>
      <c r="B211" s="44" t="s">
        <v>5321</v>
      </c>
      <c r="C211" s="45">
        <v>25010401</v>
      </c>
      <c r="D211" s="45" t="s">
        <v>11363</v>
      </c>
      <c r="E211" s="45" t="s">
        <v>12564</v>
      </c>
      <c r="AO211" s="376"/>
    </row>
    <row r="212" spans="1:41" x14ac:dyDescent="0.25">
      <c r="A212" s="44" t="s">
        <v>17470</v>
      </c>
      <c r="B212" s="44" t="s">
        <v>3176</v>
      </c>
      <c r="C212" s="45">
        <v>25010402</v>
      </c>
      <c r="D212" s="45" t="s">
        <v>11363</v>
      </c>
      <c r="E212" s="45" t="s">
        <v>12564</v>
      </c>
      <c r="AO212" s="376"/>
    </row>
    <row r="213" spans="1:41" x14ac:dyDescent="0.25">
      <c r="A213" s="44" t="s">
        <v>2332</v>
      </c>
      <c r="B213" s="44" t="s">
        <v>9237</v>
      </c>
      <c r="C213" s="45">
        <v>24010401</v>
      </c>
      <c r="D213" s="45" t="s">
        <v>11363</v>
      </c>
      <c r="E213" s="45" t="s">
        <v>9238</v>
      </c>
      <c r="AO213" s="376"/>
    </row>
    <row r="214" spans="1:41" x14ac:dyDescent="0.25">
      <c r="A214" s="44" t="s">
        <v>2332</v>
      </c>
      <c r="B214" s="44" t="s">
        <v>3176</v>
      </c>
      <c r="C214" s="45">
        <v>24010402</v>
      </c>
      <c r="D214" s="45" t="s">
        <v>11363</v>
      </c>
      <c r="E214" s="45" t="s">
        <v>9238</v>
      </c>
      <c r="AO214" s="376"/>
    </row>
    <row r="215" spans="1:41" x14ac:dyDescent="0.25">
      <c r="A215" s="44" t="s">
        <v>2332</v>
      </c>
      <c r="B215" s="44" t="s">
        <v>3841</v>
      </c>
      <c r="C215" s="45">
        <v>24060401</v>
      </c>
      <c r="D215" s="45" t="s">
        <v>11363</v>
      </c>
      <c r="E215" s="45" t="s">
        <v>4962</v>
      </c>
      <c r="AO215" s="376"/>
    </row>
    <row r="216" spans="1:41" x14ac:dyDescent="0.25">
      <c r="A216" s="44" t="s">
        <v>2332</v>
      </c>
      <c r="B216" s="44" t="s">
        <v>926</v>
      </c>
      <c r="C216" s="45">
        <v>24060402</v>
      </c>
      <c r="D216" s="45" t="s">
        <v>11363</v>
      </c>
      <c r="E216" s="45" t="s">
        <v>4962</v>
      </c>
      <c r="AO216" s="376"/>
    </row>
    <row r="217" spans="1:41" x14ac:dyDescent="0.25">
      <c r="A217" s="44" t="s">
        <v>17471</v>
      </c>
      <c r="B217" s="44" t="s">
        <v>17463</v>
      </c>
      <c r="C217" s="45">
        <v>260202</v>
      </c>
      <c r="D217" s="45" t="s">
        <v>11363</v>
      </c>
      <c r="E217" s="45" t="s">
        <v>9238</v>
      </c>
      <c r="AO217" s="376"/>
    </row>
    <row r="218" spans="1:41" x14ac:dyDescent="0.25">
      <c r="A218" s="44" t="s">
        <v>17471</v>
      </c>
      <c r="B218" s="44" t="s">
        <v>9248</v>
      </c>
      <c r="C218" s="45">
        <v>260105</v>
      </c>
      <c r="D218" s="45" t="s">
        <v>11363</v>
      </c>
      <c r="E218" s="45" t="s">
        <v>17625</v>
      </c>
      <c r="AO218" s="376"/>
    </row>
    <row r="219" spans="1:41" x14ac:dyDescent="0.25">
      <c r="A219" s="44" t="s">
        <v>12106</v>
      </c>
      <c r="B219" s="44" t="s">
        <v>12107</v>
      </c>
      <c r="C219" s="45">
        <v>10.23</v>
      </c>
      <c r="D219" s="45" t="s">
        <v>12549</v>
      </c>
      <c r="E219" s="46">
        <v>46934</v>
      </c>
      <c r="F219" s="45"/>
      <c r="G219" s="93"/>
      <c r="H219" s="93"/>
      <c r="I219" s="99"/>
      <c r="J219" s="99"/>
      <c r="K219" s="99"/>
      <c r="L219" s="99"/>
      <c r="M219" s="99"/>
      <c r="N219" s="99"/>
      <c r="O219" s="99"/>
      <c r="P219" s="99"/>
      <c r="Q219" s="99"/>
      <c r="R219" s="99"/>
      <c r="S219" s="99"/>
      <c r="T219" s="99"/>
      <c r="U219" s="99"/>
      <c r="V219" s="99"/>
      <c r="W219" s="99"/>
      <c r="X219" s="99"/>
      <c r="Y219" s="99"/>
      <c r="Z219" s="44"/>
      <c r="AA219" s="44"/>
      <c r="AB219" s="44"/>
      <c r="AC219" s="44"/>
      <c r="AD219" s="99"/>
      <c r="AE219" s="99"/>
      <c r="AF219" s="99"/>
      <c r="AG219" s="99"/>
      <c r="AH219" s="31"/>
      <c r="AI219" s="31"/>
      <c r="AJ219" s="31"/>
      <c r="AK219" s="31"/>
      <c r="AL219" s="31"/>
      <c r="AO219" s="376"/>
    </row>
    <row r="220" spans="1:41" x14ac:dyDescent="0.25">
      <c r="A220" s="91" t="s">
        <v>19109</v>
      </c>
      <c r="B220" s="92" t="s">
        <v>3182</v>
      </c>
      <c r="C220" s="93" t="s">
        <v>19170</v>
      </c>
      <c r="D220" s="93" t="s">
        <v>1201</v>
      </c>
      <c r="E220" s="94">
        <v>46582</v>
      </c>
      <c r="F220" s="93"/>
      <c r="G220" s="93"/>
      <c r="H220" s="93"/>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31"/>
      <c r="AI220" s="31"/>
      <c r="AJ220" s="31"/>
      <c r="AK220" s="31"/>
      <c r="AL220" s="31"/>
      <c r="AO220" s="376"/>
    </row>
    <row r="221" spans="1:41" x14ac:dyDescent="0.25">
      <c r="A221" s="44" t="s">
        <v>12559</v>
      </c>
      <c r="B221" s="44" t="s">
        <v>17452</v>
      </c>
      <c r="C221" s="45">
        <v>25010501</v>
      </c>
      <c r="D221" s="45" t="s">
        <v>11363</v>
      </c>
      <c r="E221" s="45" t="s">
        <v>12551</v>
      </c>
      <c r="AO221" s="376"/>
    </row>
    <row r="222" spans="1:41" x14ac:dyDescent="0.25">
      <c r="A222" s="44" t="s">
        <v>17472</v>
      </c>
      <c r="B222" s="44" t="s">
        <v>938</v>
      </c>
      <c r="C222" s="45">
        <v>260103</v>
      </c>
      <c r="D222" s="45" t="s">
        <v>11363</v>
      </c>
      <c r="E222" s="45" t="s">
        <v>8292</v>
      </c>
      <c r="AO222" s="376"/>
    </row>
    <row r="223" spans="1:41" x14ac:dyDescent="0.25">
      <c r="A223" s="44" t="s">
        <v>9339</v>
      </c>
      <c r="B223" s="92" t="s">
        <v>9602</v>
      </c>
      <c r="C223" s="45" t="s">
        <v>9334</v>
      </c>
      <c r="D223" s="93" t="s">
        <v>9601</v>
      </c>
      <c r="E223" s="94">
        <v>46568</v>
      </c>
      <c r="F223" s="93"/>
      <c r="G223" s="93"/>
      <c r="H223" s="93"/>
      <c r="I223" s="99"/>
      <c r="J223" s="99"/>
      <c r="K223" s="99"/>
      <c r="L223" s="99"/>
      <c r="M223" s="99"/>
      <c r="N223" s="99"/>
      <c r="O223" s="99"/>
      <c r="P223" s="99"/>
      <c r="Q223" s="99"/>
      <c r="R223" s="99"/>
      <c r="S223" s="99"/>
      <c r="T223" s="99"/>
      <c r="U223" s="99"/>
      <c r="V223" s="99"/>
      <c r="W223" s="99"/>
      <c r="X223" s="99"/>
      <c r="Y223" s="99"/>
      <c r="Z223" s="44"/>
      <c r="AA223" s="44"/>
      <c r="AB223" s="44"/>
      <c r="AC223" s="44"/>
      <c r="AD223" s="99"/>
      <c r="AE223" s="99"/>
      <c r="AF223" s="99"/>
      <c r="AG223" s="99"/>
      <c r="AH223" s="31"/>
      <c r="AI223" s="31"/>
      <c r="AJ223" s="31"/>
      <c r="AK223" s="31"/>
      <c r="AL223" s="31"/>
      <c r="AO223" s="376"/>
    </row>
    <row r="224" spans="1:41" x14ac:dyDescent="0.25">
      <c r="A224" s="44" t="s">
        <v>6369</v>
      </c>
      <c r="B224" s="44" t="s">
        <v>947</v>
      </c>
      <c r="C224" s="45">
        <v>260102</v>
      </c>
      <c r="D224" s="45" t="s">
        <v>11363</v>
      </c>
      <c r="E224" s="45" t="s">
        <v>8292</v>
      </c>
      <c r="AO224" s="376"/>
    </row>
    <row r="225" spans="1:41" x14ac:dyDescent="0.25">
      <c r="A225" s="44" t="s">
        <v>6369</v>
      </c>
      <c r="B225" s="44" t="s">
        <v>938</v>
      </c>
      <c r="C225" s="45">
        <v>260103</v>
      </c>
      <c r="D225" s="45" t="s">
        <v>11363</v>
      </c>
      <c r="E225" s="45" t="s">
        <v>8292</v>
      </c>
      <c r="AO225" s="376"/>
    </row>
    <row r="226" spans="1:41" x14ac:dyDescent="0.25">
      <c r="A226" s="44" t="s">
        <v>2352</v>
      </c>
      <c r="B226" s="44" t="s">
        <v>3475</v>
      </c>
      <c r="C226" s="45">
        <v>230301</v>
      </c>
      <c r="D226" s="45" t="s">
        <v>11363</v>
      </c>
      <c r="E226" s="45" t="s">
        <v>5265</v>
      </c>
      <c r="AO226" s="376"/>
    </row>
    <row r="227" spans="1:41" x14ac:dyDescent="0.25">
      <c r="A227" s="99" t="s">
        <v>10891</v>
      </c>
      <c r="B227" s="92" t="s">
        <v>10892</v>
      </c>
      <c r="C227" s="93" t="s">
        <v>10893</v>
      </c>
      <c r="D227" s="93" t="s">
        <v>1394</v>
      </c>
      <c r="E227" s="94">
        <v>47269</v>
      </c>
      <c r="F227" s="93"/>
      <c r="G227" s="93"/>
      <c r="H227" s="93"/>
      <c r="I227" s="99"/>
      <c r="J227" s="99"/>
      <c r="K227" s="99"/>
      <c r="L227" s="99"/>
      <c r="M227" s="99"/>
      <c r="N227" s="99"/>
      <c r="O227" s="99"/>
      <c r="P227" s="99"/>
      <c r="Q227" s="99"/>
      <c r="R227" s="99"/>
      <c r="S227" s="99"/>
      <c r="T227" s="99"/>
      <c r="U227" s="99"/>
      <c r="V227" s="99"/>
      <c r="W227" s="99"/>
      <c r="X227" s="99"/>
      <c r="Y227" s="44"/>
      <c r="Z227" s="44"/>
      <c r="AA227" s="44"/>
      <c r="AB227" s="44"/>
      <c r="AC227" s="44"/>
      <c r="AD227" s="99"/>
      <c r="AE227" s="99"/>
      <c r="AF227" s="99"/>
      <c r="AG227" s="99"/>
      <c r="AH227" s="31"/>
      <c r="AI227" s="31"/>
      <c r="AJ227" s="31"/>
      <c r="AK227" s="31"/>
      <c r="AL227" s="31"/>
      <c r="AO227" s="376"/>
    </row>
    <row r="228" spans="1:41" x14ac:dyDescent="0.25">
      <c r="A228" s="44" t="s">
        <v>7682</v>
      </c>
      <c r="B228" s="44" t="s">
        <v>928</v>
      </c>
      <c r="C228" s="45">
        <v>231104</v>
      </c>
      <c r="D228" s="45" t="s">
        <v>11363</v>
      </c>
      <c r="E228" s="45" t="s">
        <v>8334</v>
      </c>
      <c r="AO228" s="376"/>
    </row>
    <row r="229" spans="1:41" x14ac:dyDescent="0.25">
      <c r="A229" s="44" t="s">
        <v>7682</v>
      </c>
      <c r="B229" s="44" t="s">
        <v>7763</v>
      </c>
      <c r="C229" s="45">
        <v>260401</v>
      </c>
      <c r="D229" s="45" t="s">
        <v>11363</v>
      </c>
      <c r="E229" s="45" t="s">
        <v>11152</v>
      </c>
      <c r="AO229" s="376"/>
    </row>
    <row r="230" spans="1:41" x14ac:dyDescent="0.25">
      <c r="A230" s="44" t="s">
        <v>605</v>
      </c>
      <c r="B230" s="44" t="s">
        <v>3039</v>
      </c>
      <c r="C230" s="45">
        <v>230904</v>
      </c>
      <c r="D230" s="45" t="s">
        <v>11363</v>
      </c>
      <c r="E230" s="45" t="s">
        <v>7871</v>
      </c>
      <c r="AO230" s="376"/>
    </row>
    <row r="231" spans="1:41" x14ac:dyDescent="0.3">
      <c r="A231" s="333" t="s">
        <v>951</v>
      </c>
      <c r="B231" s="333" t="s">
        <v>4004</v>
      </c>
      <c r="C231" s="125" t="s">
        <v>11370</v>
      </c>
      <c r="D231" s="32" t="s">
        <v>20309</v>
      </c>
      <c r="E231" s="125" t="s">
        <v>4826</v>
      </c>
      <c r="F231" s="125" t="s">
        <v>1189</v>
      </c>
      <c r="G231" s="125" t="s">
        <v>1190</v>
      </c>
      <c r="AO231" s="376"/>
    </row>
    <row r="232" spans="1:41" x14ac:dyDescent="0.25">
      <c r="A232" s="44" t="s">
        <v>10120</v>
      </c>
      <c r="B232" s="44" t="s">
        <v>10121</v>
      </c>
      <c r="C232" s="45" t="s">
        <v>9325</v>
      </c>
      <c r="D232" s="45" t="s">
        <v>1746</v>
      </c>
      <c r="E232" s="46">
        <v>46387</v>
      </c>
      <c r="F232" s="45"/>
      <c r="G232" s="45"/>
      <c r="H232" s="93"/>
      <c r="I232" s="99"/>
      <c r="J232" s="99"/>
      <c r="K232" s="99"/>
      <c r="L232" s="99"/>
      <c r="M232" s="99"/>
      <c r="N232" s="99"/>
      <c r="O232" s="99"/>
      <c r="P232" s="99"/>
      <c r="Q232" s="99"/>
      <c r="R232" s="99"/>
      <c r="S232" s="99"/>
      <c r="T232" s="99"/>
      <c r="U232" s="99"/>
      <c r="V232" s="99"/>
      <c r="W232" s="99"/>
      <c r="X232" s="99"/>
      <c r="Y232" s="44"/>
      <c r="Z232" s="44"/>
      <c r="AA232" s="44"/>
      <c r="AB232" s="44"/>
      <c r="AC232" s="44"/>
      <c r="AD232" s="99"/>
      <c r="AE232" s="99"/>
      <c r="AF232" s="99"/>
      <c r="AG232" s="99"/>
      <c r="AH232" s="31"/>
      <c r="AI232" s="31"/>
      <c r="AJ232" s="31"/>
      <c r="AK232" s="31"/>
      <c r="AL232" s="31"/>
      <c r="AO232" s="376"/>
    </row>
    <row r="233" spans="1:41" x14ac:dyDescent="0.25">
      <c r="A233" s="44" t="s">
        <v>20313</v>
      </c>
      <c r="B233" s="44" t="s">
        <v>20314</v>
      </c>
      <c r="C233" s="45" t="s">
        <v>20315</v>
      </c>
      <c r="D233" s="46" t="s">
        <v>21328</v>
      </c>
      <c r="E233" s="46">
        <v>46526</v>
      </c>
      <c r="AO233" s="376"/>
    </row>
    <row r="234" spans="1:41" x14ac:dyDescent="0.25">
      <c r="A234" s="91" t="s">
        <v>19172</v>
      </c>
      <c r="B234" s="92" t="s">
        <v>19284</v>
      </c>
      <c r="C234" s="93" t="s">
        <v>19285</v>
      </c>
      <c r="D234" s="93" t="s">
        <v>1201</v>
      </c>
      <c r="E234" s="94">
        <v>46582</v>
      </c>
      <c r="F234" s="93"/>
      <c r="G234" s="93"/>
      <c r="H234" s="93"/>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c r="AF234" s="99"/>
      <c r="AG234" s="99"/>
      <c r="AH234" s="31"/>
      <c r="AI234" s="31"/>
      <c r="AJ234" s="31"/>
      <c r="AK234" s="31"/>
      <c r="AL234" s="31"/>
      <c r="AO234" s="376"/>
    </row>
    <row r="235" spans="1:41" x14ac:dyDescent="0.25">
      <c r="A235" s="44" t="s">
        <v>12560</v>
      </c>
      <c r="B235" s="44" t="s">
        <v>199</v>
      </c>
      <c r="C235" s="45">
        <v>241001</v>
      </c>
      <c r="D235" s="45" t="s">
        <v>11363</v>
      </c>
      <c r="E235" s="45" t="s">
        <v>5332</v>
      </c>
      <c r="AO235" s="376"/>
    </row>
    <row r="236" spans="1:41" x14ac:dyDescent="0.25">
      <c r="A236" s="44" t="s">
        <v>13179</v>
      </c>
      <c r="B236" s="44" t="s">
        <v>5321</v>
      </c>
      <c r="C236" s="45">
        <v>25010401</v>
      </c>
      <c r="D236" s="45" t="s">
        <v>11363</v>
      </c>
      <c r="E236" s="45" t="s">
        <v>12564</v>
      </c>
      <c r="AO236" s="376"/>
    </row>
    <row r="237" spans="1:41" x14ac:dyDescent="0.25">
      <c r="A237" s="44" t="s">
        <v>17476</v>
      </c>
      <c r="B237" s="44" t="s">
        <v>5321</v>
      </c>
      <c r="C237" s="45">
        <v>26010401</v>
      </c>
      <c r="D237" s="45" t="s">
        <v>11363</v>
      </c>
      <c r="E237" s="45" t="s">
        <v>17459</v>
      </c>
      <c r="AO237" s="376"/>
    </row>
    <row r="238" spans="1:41" x14ac:dyDescent="0.25">
      <c r="A238" s="44" t="s">
        <v>17476</v>
      </c>
      <c r="B238" s="44" t="s">
        <v>3176</v>
      </c>
      <c r="C238" s="45">
        <v>26010402</v>
      </c>
      <c r="D238" s="45" t="s">
        <v>11363</v>
      </c>
      <c r="E238" s="45" t="s">
        <v>17459</v>
      </c>
      <c r="AO238" s="376"/>
    </row>
    <row r="239" spans="1:41" x14ac:dyDescent="0.3">
      <c r="A239" s="333" t="s">
        <v>10956</v>
      </c>
      <c r="B239" s="333" t="s">
        <v>1154</v>
      </c>
      <c r="C239" s="125" t="s">
        <v>10117</v>
      </c>
      <c r="D239" s="32" t="s">
        <v>20309</v>
      </c>
      <c r="E239" s="125" t="s">
        <v>5139</v>
      </c>
      <c r="F239" s="125" t="s">
        <v>1189</v>
      </c>
      <c r="G239" s="125" t="s">
        <v>1189</v>
      </c>
      <c r="AO239" s="376"/>
    </row>
    <row r="240" spans="1:41" x14ac:dyDescent="0.25">
      <c r="A240" s="44" t="s">
        <v>5136</v>
      </c>
      <c r="B240" s="44" t="s">
        <v>15616</v>
      </c>
      <c r="C240" s="45">
        <v>25050101</v>
      </c>
      <c r="D240" s="45" t="s">
        <v>11363</v>
      </c>
      <c r="E240" s="45" t="s">
        <v>7105</v>
      </c>
      <c r="AO240" s="376"/>
    </row>
    <row r="241" spans="1:41" x14ac:dyDescent="0.25">
      <c r="A241" s="44" t="s">
        <v>5136</v>
      </c>
      <c r="B241" s="44" t="s">
        <v>15617</v>
      </c>
      <c r="C241" s="45">
        <v>25050102</v>
      </c>
      <c r="D241" s="45" t="s">
        <v>11363</v>
      </c>
      <c r="E241" s="45" t="s">
        <v>7105</v>
      </c>
      <c r="AO241" s="376"/>
    </row>
    <row r="242" spans="1:41" x14ac:dyDescent="0.25">
      <c r="A242" s="44" t="s">
        <v>5136</v>
      </c>
      <c r="B242" s="44" t="s">
        <v>17477</v>
      </c>
      <c r="C242" s="45">
        <v>25100201</v>
      </c>
      <c r="D242" s="45" t="s">
        <v>11363</v>
      </c>
      <c r="E242" s="45" t="s">
        <v>11146</v>
      </c>
      <c r="AO242" s="376"/>
    </row>
    <row r="243" spans="1:41" x14ac:dyDescent="0.25">
      <c r="A243" s="44" t="s">
        <v>5136</v>
      </c>
      <c r="B243" s="44" t="s">
        <v>3046</v>
      </c>
      <c r="C243" s="45">
        <v>25100202</v>
      </c>
      <c r="D243" s="45" t="s">
        <v>11363</v>
      </c>
      <c r="E243" s="45" t="s">
        <v>11146</v>
      </c>
      <c r="AO243" s="376"/>
    </row>
    <row r="244" spans="1:41" x14ac:dyDescent="0.25">
      <c r="A244" s="44" t="s">
        <v>5136</v>
      </c>
      <c r="B244" s="44" t="s">
        <v>947</v>
      </c>
      <c r="C244" s="45">
        <v>260102</v>
      </c>
      <c r="D244" s="45" t="s">
        <v>11363</v>
      </c>
      <c r="E244" s="45" t="s">
        <v>8292</v>
      </c>
      <c r="AO244" s="376"/>
    </row>
    <row r="245" spans="1:41" x14ac:dyDescent="0.25">
      <c r="A245" s="44" t="s">
        <v>5136</v>
      </c>
      <c r="B245" s="44" t="s">
        <v>938</v>
      </c>
      <c r="C245" s="45">
        <v>260103</v>
      </c>
      <c r="D245" s="45" t="s">
        <v>11363</v>
      </c>
      <c r="E245" s="45" t="s">
        <v>8292</v>
      </c>
      <c r="AO245" s="376"/>
    </row>
    <row r="246" spans="1:41" x14ac:dyDescent="0.25">
      <c r="A246" s="44" t="s">
        <v>5136</v>
      </c>
      <c r="B246" s="44" t="s">
        <v>5321</v>
      </c>
      <c r="C246" s="45">
        <v>26010401</v>
      </c>
      <c r="D246" s="45" t="s">
        <v>11363</v>
      </c>
      <c r="E246" s="45" t="s">
        <v>17459</v>
      </c>
      <c r="AO246" s="376"/>
    </row>
    <row r="247" spans="1:41" x14ac:dyDescent="0.25">
      <c r="A247" s="44" t="s">
        <v>5136</v>
      </c>
      <c r="B247" s="44" t="s">
        <v>3176</v>
      </c>
      <c r="C247" s="45">
        <v>26010402</v>
      </c>
      <c r="D247" s="45" t="s">
        <v>11363</v>
      </c>
      <c r="E247" s="45" t="s">
        <v>17459</v>
      </c>
      <c r="AO247" s="376"/>
    </row>
    <row r="248" spans="1:41" x14ac:dyDescent="0.25">
      <c r="A248" s="99" t="s">
        <v>15295</v>
      </c>
      <c r="B248" s="92" t="s">
        <v>15309</v>
      </c>
      <c r="C248" s="93" t="s">
        <v>15310</v>
      </c>
      <c r="D248" s="93" t="s">
        <v>10164</v>
      </c>
      <c r="E248" s="94">
        <v>47361</v>
      </c>
      <c r="F248" s="93"/>
      <c r="G248" s="93"/>
      <c r="H248" s="93"/>
      <c r="I248" s="99"/>
      <c r="J248" s="99"/>
      <c r="K248" s="99"/>
      <c r="L248" s="99"/>
      <c r="M248" s="99"/>
      <c r="N248" s="99"/>
      <c r="O248" s="99"/>
      <c r="P248" s="99"/>
      <c r="Q248" s="99"/>
      <c r="R248" s="99"/>
      <c r="S248" s="99"/>
      <c r="T248" s="99"/>
      <c r="U248" s="99"/>
      <c r="V248" s="99"/>
      <c r="W248" s="99"/>
      <c r="X248" s="99"/>
      <c r="Y248" s="44"/>
      <c r="Z248" s="44"/>
      <c r="AA248" s="44"/>
      <c r="AB248" s="44"/>
      <c r="AC248" s="44"/>
      <c r="AD248" s="99"/>
      <c r="AE248" s="99"/>
      <c r="AF248" s="99"/>
      <c r="AG248" s="99"/>
      <c r="AH248" s="31"/>
      <c r="AI248" s="31"/>
      <c r="AJ248" s="31"/>
      <c r="AK248" s="31"/>
      <c r="AL248" s="31"/>
      <c r="AO248" s="376"/>
    </row>
    <row r="249" spans="1:41" x14ac:dyDescent="0.25">
      <c r="A249" s="44" t="s">
        <v>12561</v>
      </c>
      <c r="B249" s="44" t="s">
        <v>199</v>
      </c>
      <c r="C249" s="45">
        <v>241001</v>
      </c>
      <c r="D249" s="45" t="s">
        <v>11363</v>
      </c>
      <c r="E249" s="45" t="s">
        <v>5332</v>
      </c>
      <c r="AO249" s="376"/>
    </row>
    <row r="250" spans="1:41" x14ac:dyDescent="0.25">
      <c r="A250" s="44" t="s">
        <v>9663</v>
      </c>
      <c r="B250" s="44" t="s">
        <v>21398</v>
      </c>
      <c r="C250" s="45" t="s">
        <v>9319</v>
      </c>
      <c r="D250" s="45" t="s">
        <v>21447</v>
      </c>
      <c r="E250" s="46">
        <v>46507</v>
      </c>
      <c r="AO250" s="376"/>
    </row>
    <row r="251" spans="1:41" x14ac:dyDescent="0.25">
      <c r="A251" s="76" t="s">
        <v>12104</v>
      </c>
      <c r="B251" s="44" t="s">
        <v>12108</v>
      </c>
      <c r="C251" s="45">
        <v>4.26</v>
      </c>
      <c r="D251" s="45" t="s">
        <v>12549</v>
      </c>
      <c r="E251" s="46">
        <v>47787</v>
      </c>
      <c r="F251" s="45"/>
      <c r="G251" s="93"/>
      <c r="H251" s="93"/>
      <c r="I251" s="99"/>
      <c r="J251" s="99"/>
      <c r="K251" s="99"/>
      <c r="L251" s="99"/>
      <c r="M251" s="99"/>
      <c r="N251" s="99"/>
      <c r="O251" s="99"/>
      <c r="P251" s="99"/>
      <c r="Q251" s="99"/>
      <c r="R251" s="99"/>
      <c r="S251" s="99"/>
      <c r="T251" s="99"/>
      <c r="U251" s="99"/>
      <c r="V251" s="99"/>
      <c r="W251" s="99"/>
      <c r="X251" s="99"/>
      <c r="Y251" s="44"/>
      <c r="Z251" s="44"/>
      <c r="AA251" s="44"/>
      <c r="AB251" s="44"/>
      <c r="AC251" s="57"/>
      <c r="AD251" s="99"/>
      <c r="AE251" s="99"/>
      <c r="AF251" s="99"/>
      <c r="AG251" s="99"/>
      <c r="AH251" s="31"/>
      <c r="AI251" s="31"/>
      <c r="AJ251" s="31"/>
      <c r="AK251" s="31"/>
      <c r="AL251" s="31"/>
      <c r="AO251" s="376"/>
    </row>
    <row r="252" spans="1:41" x14ac:dyDescent="0.25">
      <c r="A252" s="44" t="s">
        <v>12104</v>
      </c>
      <c r="B252" s="44" t="s">
        <v>12105</v>
      </c>
      <c r="C252" s="45">
        <v>39.25</v>
      </c>
      <c r="D252" s="45" t="s">
        <v>12549</v>
      </c>
      <c r="E252" s="46">
        <v>47514</v>
      </c>
      <c r="F252" s="45"/>
      <c r="G252" s="93"/>
      <c r="H252" s="93"/>
      <c r="I252" s="99"/>
      <c r="J252" s="99"/>
      <c r="K252" s="99"/>
      <c r="L252" s="99"/>
      <c r="M252" s="99"/>
      <c r="N252" s="99"/>
      <c r="O252" s="99"/>
      <c r="P252" s="99"/>
      <c r="Q252" s="99"/>
      <c r="R252" s="99"/>
      <c r="S252" s="99"/>
      <c r="T252" s="99"/>
      <c r="U252" s="99"/>
      <c r="V252" s="99"/>
      <c r="W252" s="99"/>
      <c r="X252" s="99"/>
      <c r="Y252" s="44"/>
      <c r="Z252" s="44"/>
      <c r="AA252" s="44"/>
      <c r="AB252" s="44"/>
      <c r="AC252" s="57"/>
      <c r="AD252" s="99"/>
      <c r="AE252" s="99"/>
      <c r="AF252" s="99"/>
      <c r="AG252" s="99"/>
      <c r="AH252" s="31"/>
      <c r="AI252" s="31"/>
      <c r="AJ252" s="31"/>
      <c r="AK252" s="31"/>
      <c r="AL252" s="31"/>
      <c r="AO252" s="376"/>
    </row>
    <row r="253" spans="1:41" x14ac:dyDescent="0.3">
      <c r="A253" s="333" t="s">
        <v>12851</v>
      </c>
      <c r="B253" s="333" t="s">
        <v>1157</v>
      </c>
      <c r="C253" s="125" t="s">
        <v>13318</v>
      </c>
      <c r="D253" s="32" t="s">
        <v>20309</v>
      </c>
      <c r="E253" s="125" t="s">
        <v>12551</v>
      </c>
      <c r="F253" s="125" t="s">
        <v>1190</v>
      </c>
      <c r="G253" s="125" t="s">
        <v>1190</v>
      </c>
      <c r="AO253" s="376"/>
    </row>
    <row r="254" spans="1:41" x14ac:dyDescent="0.25">
      <c r="A254" s="44" t="s">
        <v>1589</v>
      </c>
      <c r="B254" s="44" t="s">
        <v>1587</v>
      </c>
      <c r="C254" s="45" t="s">
        <v>6290</v>
      </c>
      <c r="D254" s="46" t="s">
        <v>21328</v>
      </c>
      <c r="E254" s="46">
        <v>46495</v>
      </c>
      <c r="AO254" s="376"/>
    </row>
    <row r="255" spans="1:41" x14ac:dyDescent="0.25">
      <c r="A255" s="44" t="s">
        <v>12562</v>
      </c>
      <c r="B255" s="44" t="s">
        <v>17452</v>
      </c>
      <c r="C255" s="45">
        <v>25010501</v>
      </c>
      <c r="D255" s="45" t="s">
        <v>11363</v>
      </c>
      <c r="E255" s="45" t="s">
        <v>12551</v>
      </c>
      <c r="AO255" s="376"/>
    </row>
    <row r="256" spans="1:41" x14ac:dyDescent="0.25">
      <c r="A256" s="44" t="s">
        <v>11259</v>
      </c>
      <c r="B256" s="44" t="s">
        <v>925</v>
      </c>
      <c r="C256" s="45">
        <v>230601</v>
      </c>
      <c r="D256" s="45" t="s">
        <v>11363</v>
      </c>
      <c r="E256" s="45" t="s">
        <v>7770</v>
      </c>
      <c r="AO256" s="376"/>
    </row>
    <row r="257" spans="1:41" x14ac:dyDescent="0.25">
      <c r="A257" s="44" t="s">
        <v>11259</v>
      </c>
      <c r="B257" s="44" t="s">
        <v>5134</v>
      </c>
      <c r="C257" s="45">
        <v>240804</v>
      </c>
      <c r="D257" s="45" t="s">
        <v>11363</v>
      </c>
      <c r="E257" s="45" t="s">
        <v>11260</v>
      </c>
      <c r="AO257" s="376"/>
    </row>
    <row r="258" spans="1:41" x14ac:dyDescent="0.25">
      <c r="A258" s="44" t="s">
        <v>6370</v>
      </c>
      <c r="B258" s="44" t="s">
        <v>17465</v>
      </c>
      <c r="C258" s="45">
        <v>26020101</v>
      </c>
      <c r="D258" s="45" t="s">
        <v>11363</v>
      </c>
      <c r="E258" s="45" t="s">
        <v>9238</v>
      </c>
      <c r="AO258" s="376"/>
    </row>
    <row r="259" spans="1:41" x14ac:dyDescent="0.25">
      <c r="A259" s="44" t="s">
        <v>6370</v>
      </c>
      <c r="B259" s="44" t="s">
        <v>6609</v>
      </c>
      <c r="C259" s="45">
        <v>26020102</v>
      </c>
      <c r="D259" s="45" t="s">
        <v>11363</v>
      </c>
      <c r="E259" s="45" t="s">
        <v>9238</v>
      </c>
      <c r="AO259" s="376"/>
    </row>
    <row r="260" spans="1:41" x14ac:dyDescent="0.25">
      <c r="A260" s="44" t="s">
        <v>21455</v>
      </c>
      <c r="B260" s="44" t="s">
        <v>17452</v>
      </c>
      <c r="C260" s="45">
        <v>25010501</v>
      </c>
      <c r="D260" s="45" t="s">
        <v>11363</v>
      </c>
      <c r="E260" s="45" t="s">
        <v>12551</v>
      </c>
      <c r="AO260" s="376"/>
    </row>
    <row r="261" spans="1:41" x14ac:dyDescent="0.25">
      <c r="A261" s="44" t="s">
        <v>21455</v>
      </c>
      <c r="B261" s="44" t="s">
        <v>5129</v>
      </c>
      <c r="C261" s="45">
        <v>25010502</v>
      </c>
      <c r="D261" s="45" t="s">
        <v>11363</v>
      </c>
      <c r="E261" s="45" t="s">
        <v>12551</v>
      </c>
      <c r="AO261" s="376"/>
    </row>
    <row r="262" spans="1:41" x14ac:dyDescent="0.25">
      <c r="A262" s="44" t="s">
        <v>2</v>
      </c>
      <c r="B262" s="44" t="s">
        <v>153</v>
      </c>
      <c r="C262" s="45" t="s">
        <v>7138</v>
      </c>
      <c r="D262" s="46" t="s">
        <v>21328</v>
      </c>
      <c r="E262" s="46">
        <v>46579</v>
      </c>
      <c r="AO262" s="376"/>
    </row>
    <row r="263" spans="1:41" x14ac:dyDescent="0.25">
      <c r="A263" s="44" t="s">
        <v>2</v>
      </c>
      <c r="B263" s="44" t="s">
        <v>153</v>
      </c>
      <c r="C263" s="45" t="s">
        <v>7138</v>
      </c>
      <c r="D263" s="46" t="s">
        <v>21328</v>
      </c>
      <c r="E263" s="46">
        <v>46579</v>
      </c>
      <c r="AO263" s="376"/>
    </row>
    <row r="264" spans="1:41" x14ac:dyDescent="0.25">
      <c r="A264" s="44" t="s">
        <v>17478</v>
      </c>
      <c r="B264" s="44" t="s">
        <v>6608</v>
      </c>
      <c r="C264" s="45">
        <v>260203</v>
      </c>
      <c r="D264" s="45" t="s">
        <v>11363</v>
      </c>
      <c r="E264" s="45" t="s">
        <v>9238</v>
      </c>
      <c r="AO264" s="376"/>
    </row>
    <row r="265" spans="1:41" x14ac:dyDescent="0.25">
      <c r="A265" s="44" t="s">
        <v>7827</v>
      </c>
      <c r="B265" s="44" t="s">
        <v>17463</v>
      </c>
      <c r="C265" s="45">
        <v>260202</v>
      </c>
      <c r="D265" s="45" t="s">
        <v>11363</v>
      </c>
      <c r="E265" s="45" t="s">
        <v>9238</v>
      </c>
      <c r="AO265" s="376"/>
    </row>
    <row r="266" spans="1:41" x14ac:dyDescent="0.25">
      <c r="A266" s="44" t="s">
        <v>17479</v>
      </c>
      <c r="B266" s="44" t="s">
        <v>199</v>
      </c>
      <c r="C266" s="45">
        <v>241001</v>
      </c>
      <c r="D266" s="45" t="s">
        <v>11363</v>
      </c>
      <c r="E266" s="45" t="s">
        <v>5332</v>
      </c>
      <c r="AO266" s="376"/>
    </row>
    <row r="267" spans="1:41" x14ac:dyDescent="0.3">
      <c r="A267" s="57" t="s">
        <v>13135</v>
      </c>
      <c r="B267" s="57" t="s">
        <v>1290</v>
      </c>
      <c r="C267" s="62">
        <v>24027</v>
      </c>
      <c r="D267" s="62" t="s">
        <v>20886</v>
      </c>
      <c r="E267" s="60">
        <v>46873</v>
      </c>
      <c r="F267" s="32"/>
      <c r="G267" s="32"/>
      <c r="H267" s="32"/>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O267" s="376"/>
    </row>
    <row r="268" spans="1:41" x14ac:dyDescent="0.25">
      <c r="A268" s="44" t="s">
        <v>9340</v>
      </c>
      <c r="B268" s="92" t="s">
        <v>9602</v>
      </c>
      <c r="C268" s="45" t="s">
        <v>9334</v>
      </c>
      <c r="D268" s="93" t="s">
        <v>9601</v>
      </c>
      <c r="E268" s="94">
        <v>46568</v>
      </c>
      <c r="F268" s="93"/>
      <c r="G268" s="93"/>
      <c r="H268" s="93"/>
      <c r="I268" s="99"/>
      <c r="J268" s="99"/>
      <c r="K268" s="99"/>
      <c r="L268" s="99"/>
      <c r="M268" s="99"/>
      <c r="N268" s="99"/>
      <c r="O268" s="99"/>
      <c r="P268" s="99"/>
      <c r="Q268" s="99"/>
      <c r="R268" s="99"/>
      <c r="S268" s="99"/>
      <c r="T268" s="99"/>
      <c r="U268" s="99"/>
      <c r="V268" s="99"/>
      <c r="W268" s="99"/>
      <c r="X268" s="44"/>
      <c r="Y268" s="44"/>
      <c r="Z268" s="44"/>
      <c r="AA268" s="44"/>
      <c r="AB268" s="44"/>
      <c r="AC268" s="44"/>
      <c r="AD268" s="99"/>
      <c r="AE268" s="99"/>
      <c r="AF268" s="99"/>
      <c r="AG268" s="99"/>
      <c r="AH268" s="31"/>
      <c r="AI268" s="31"/>
      <c r="AJ268" s="31"/>
      <c r="AK268" s="31"/>
      <c r="AL268" s="31"/>
      <c r="AO268" s="376"/>
    </row>
    <row r="269" spans="1:41" x14ac:dyDescent="0.25">
      <c r="A269" s="44" t="s">
        <v>17473</v>
      </c>
      <c r="B269" s="44" t="s">
        <v>15611</v>
      </c>
      <c r="C269" s="45">
        <v>25050401</v>
      </c>
      <c r="D269" s="45" t="s">
        <v>11363</v>
      </c>
      <c r="E269" s="45" t="s">
        <v>7105</v>
      </c>
      <c r="AO269" s="376"/>
    </row>
    <row r="270" spans="1:41" x14ac:dyDescent="0.25">
      <c r="A270" s="44" t="s">
        <v>10230</v>
      </c>
      <c r="B270" s="44" t="s">
        <v>10231</v>
      </c>
      <c r="C270" s="45" t="s">
        <v>10232</v>
      </c>
      <c r="D270" s="46" t="s">
        <v>21328</v>
      </c>
      <c r="E270" s="46">
        <v>46619</v>
      </c>
      <c r="AO270" s="376"/>
    </row>
    <row r="271" spans="1:41" x14ac:dyDescent="0.25">
      <c r="A271" s="44" t="s">
        <v>16281</v>
      </c>
      <c r="B271" s="44" t="s">
        <v>3910</v>
      </c>
      <c r="C271" s="45" t="s">
        <v>14324</v>
      </c>
      <c r="D271" s="46" t="s">
        <v>21328</v>
      </c>
      <c r="E271" s="46">
        <v>46583</v>
      </c>
      <c r="AO271" s="376"/>
    </row>
    <row r="272" spans="1:41" x14ac:dyDescent="0.25">
      <c r="A272" s="44" t="s">
        <v>21456</v>
      </c>
      <c r="B272" s="44" t="s">
        <v>3475</v>
      </c>
      <c r="C272" s="45">
        <v>260301</v>
      </c>
      <c r="D272" s="45" t="s">
        <v>11363</v>
      </c>
      <c r="E272" s="45" t="s">
        <v>17625</v>
      </c>
      <c r="AO272" s="376"/>
    </row>
    <row r="273" spans="1:41" x14ac:dyDescent="0.25">
      <c r="A273" s="44" t="s">
        <v>18830</v>
      </c>
      <c r="B273" s="44" t="s">
        <v>21367</v>
      </c>
      <c r="C273" s="45" t="s">
        <v>16511</v>
      </c>
      <c r="D273" s="45" t="s">
        <v>21447</v>
      </c>
      <c r="E273" s="46">
        <v>46418</v>
      </c>
      <c r="AO273" s="376"/>
    </row>
    <row r="274" spans="1:41" x14ac:dyDescent="0.25">
      <c r="A274" s="44" t="s">
        <v>18830</v>
      </c>
      <c r="B274" s="44" t="s">
        <v>21377</v>
      </c>
      <c r="C274" s="45" t="s">
        <v>18887</v>
      </c>
      <c r="D274" s="45" t="s">
        <v>21447</v>
      </c>
      <c r="E274" s="46">
        <v>46507</v>
      </c>
      <c r="AO274" s="376"/>
    </row>
    <row r="275" spans="1:41" x14ac:dyDescent="0.25">
      <c r="A275" s="44" t="s">
        <v>18830</v>
      </c>
      <c r="B275" s="44" t="s">
        <v>21394</v>
      </c>
      <c r="C275" s="45" t="s">
        <v>16540</v>
      </c>
      <c r="D275" s="45" t="s">
        <v>21447</v>
      </c>
      <c r="E275" s="46">
        <v>46477</v>
      </c>
      <c r="AO275" s="376"/>
    </row>
    <row r="276" spans="1:41" x14ac:dyDescent="0.25">
      <c r="A276" s="44" t="s">
        <v>18830</v>
      </c>
      <c r="B276" s="44" t="s">
        <v>21398</v>
      </c>
      <c r="C276" s="45" t="s">
        <v>6810</v>
      </c>
      <c r="D276" s="45" t="s">
        <v>21447</v>
      </c>
      <c r="E276" s="46">
        <v>46507</v>
      </c>
      <c r="AO276" s="376"/>
    </row>
    <row r="277" spans="1:41" x14ac:dyDescent="0.25">
      <c r="A277" s="44" t="s">
        <v>8715</v>
      </c>
      <c r="B277" s="44" t="s">
        <v>14693</v>
      </c>
      <c r="C277" s="45" t="s">
        <v>9058</v>
      </c>
      <c r="D277" s="367" t="s">
        <v>3696</v>
      </c>
      <c r="E277" s="328">
        <f>DATE(2028,2,27)</f>
        <v>46810</v>
      </c>
      <c r="F277" s="32"/>
      <c r="G277" s="32"/>
      <c r="H277" s="32"/>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O277" s="376"/>
    </row>
    <row r="278" spans="1:41" x14ac:dyDescent="0.25">
      <c r="A278" s="44" t="s">
        <v>21457</v>
      </c>
      <c r="B278" s="44" t="s">
        <v>7768</v>
      </c>
      <c r="C278" s="45">
        <v>260503</v>
      </c>
      <c r="D278" s="45" t="s">
        <v>11363</v>
      </c>
      <c r="E278" s="45" t="s">
        <v>10349</v>
      </c>
      <c r="AO278" s="376"/>
    </row>
    <row r="279" spans="1:41" x14ac:dyDescent="0.25">
      <c r="A279" s="44" t="s">
        <v>21457</v>
      </c>
      <c r="B279" s="44" t="s">
        <v>21452</v>
      </c>
      <c r="C279" s="45">
        <v>26060201</v>
      </c>
      <c r="D279" s="45" t="s">
        <v>11363</v>
      </c>
      <c r="E279" s="45" t="s">
        <v>9840</v>
      </c>
      <c r="AO279" s="376"/>
    </row>
    <row r="280" spans="1:41" x14ac:dyDescent="0.25">
      <c r="A280" s="44" t="s">
        <v>17480</v>
      </c>
      <c r="B280" s="44" t="s">
        <v>5321</v>
      </c>
      <c r="C280" s="45">
        <v>26010401</v>
      </c>
      <c r="D280" s="45" t="s">
        <v>11363</v>
      </c>
      <c r="E280" s="45" t="s">
        <v>17459</v>
      </c>
      <c r="AO280" s="376"/>
    </row>
    <row r="281" spans="1:41" x14ac:dyDescent="0.25">
      <c r="A281" s="44" t="s">
        <v>17480</v>
      </c>
      <c r="B281" s="44" t="s">
        <v>3176</v>
      </c>
      <c r="C281" s="45">
        <v>26010402</v>
      </c>
      <c r="D281" s="45" t="s">
        <v>11363</v>
      </c>
      <c r="E281" s="45" t="s">
        <v>17459</v>
      </c>
      <c r="AO281" s="376"/>
    </row>
    <row r="282" spans="1:41" x14ac:dyDescent="0.25">
      <c r="A282" s="44" t="s">
        <v>12563</v>
      </c>
      <c r="B282" s="44" t="s">
        <v>5321</v>
      </c>
      <c r="C282" s="45">
        <v>25010401</v>
      </c>
      <c r="D282" s="45" t="s">
        <v>11363</v>
      </c>
      <c r="E282" s="45" t="s">
        <v>12564</v>
      </c>
      <c r="AO282" s="376"/>
    </row>
    <row r="283" spans="1:41" x14ac:dyDescent="0.25">
      <c r="A283" s="44" t="s">
        <v>12563</v>
      </c>
      <c r="B283" s="44" t="s">
        <v>3176</v>
      </c>
      <c r="C283" s="45">
        <v>25010402</v>
      </c>
      <c r="D283" s="45" t="s">
        <v>11363</v>
      </c>
      <c r="E283" s="45" t="s">
        <v>12564</v>
      </c>
      <c r="AO283" s="376"/>
    </row>
    <row r="284" spans="1:41" x14ac:dyDescent="0.25">
      <c r="A284" s="44" t="s">
        <v>606</v>
      </c>
      <c r="B284" s="44" t="s">
        <v>199</v>
      </c>
      <c r="C284" s="45">
        <v>241001</v>
      </c>
      <c r="D284" s="45" t="s">
        <v>11363</v>
      </c>
      <c r="E284" s="45" t="s">
        <v>5332</v>
      </c>
      <c r="AO284" s="376"/>
    </row>
    <row r="285" spans="1:41" x14ac:dyDescent="0.25">
      <c r="A285" s="44" t="s">
        <v>6371</v>
      </c>
      <c r="B285" s="44" t="s">
        <v>5321</v>
      </c>
      <c r="C285" s="45">
        <v>23010401</v>
      </c>
      <c r="D285" s="45" t="s">
        <v>11363</v>
      </c>
      <c r="E285" s="45" t="s">
        <v>5322</v>
      </c>
      <c r="AO285" s="376"/>
    </row>
    <row r="286" spans="1:41" x14ac:dyDescent="0.25">
      <c r="A286" s="44" t="s">
        <v>17481</v>
      </c>
      <c r="B286" s="44" t="s">
        <v>5321</v>
      </c>
      <c r="C286" s="45">
        <v>26010401</v>
      </c>
      <c r="D286" s="45" t="s">
        <v>11363</v>
      </c>
      <c r="E286" s="45" t="s">
        <v>17459</v>
      </c>
      <c r="AO286" s="376"/>
    </row>
    <row r="287" spans="1:41" x14ac:dyDescent="0.25">
      <c r="A287" s="44" t="s">
        <v>17481</v>
      </c>
      <c r="B287" s="44" t="s">
        <v>3176</v>
      </c>
      <c r="C287" s="45">
        <v>26010402</v>
      </c>
      <c r="D287" s="45" t="s">
        <v>11363</v>
      </c>
      <c r="E287" s="45" t="s">
        <v>17459</v>
      </c>
      <c r="AO287" s="376"/>
    </row>
    <row r="288" spans="1:41" x14ac:dyDescent="0.25">
      <c r="A288" s="44" t="s">
        <v>17482</v>
      </c>
      <c r="B288" s="44" t="s">
        <v>17477</v>
      </c>
      <c r="C288" s="45">
        <v>25100201</v>
      </c>
      <c r="D288" s="45" t="s">
        <v>11363</v>
      </c>
      <c r="E288" s="45" t="s">
        <v>11146</v>
      </c>
      <c r="AO288" s="376"/>
    </row>
    <row r="289" spans="1:41" x14ac:dyDescent="0.25">
      <c r="A289" s="44" t="s">
        <v>5138</v>
      </c>
      <c r="B289" s="44" t="s">
        <v>924</v>
      </c>
      <c r="C289" s="45">
        <v>22010702</v>
      </c>
      <c r="D289" s="45" t="s">
        <v>11363</v>
      </c>
      <c r="E289" s="45" t="s">
        <v>5131</v>
      </c>
      <c r="AO289" s="376"/>
    </row>
    <row r="290" spans="1:41" x14ac:dyDescent="0.25">
      <c r="A290" s="44" t="s">
        <v>5138</v>
      </c>
      <c r="B290" s="44" t="s">
        <v>9237</v>
      </c>
      <c r="C290" s="45">
        <v>24010401</v>
      </c>
      <c r="D290" s="45" t="s">
        <v>11363</v>
      </c>
      <c r="E290" s="45" t="s">
        <v>9238</v>
      </c>
      <c r="AO290" s="376"/>
    </row>
    <row r="291" spans="1:41" x14ac:dyDescent="0.3">
      <c r="A291" s="333" t="s">
        <v>16164</v>
      </c>
      <c r="B291" s="333" t="s">
        <v>1158</v>
      </c>
      <c r="C291" s="125" t="s">
        <v>16272</v>
      </c>
      <c r="D291" s="32" t="s">
        <v>20309</v>
      </c>
      <c r="E291" s="125" t="s">
        <v>4972</v>
      </c>
      <c r="F291" s="125" t="s">
        <v>1189</v>
      </c>
      <c r="G291" s="125" t="s">
        <v>1190</v>
      </c>
      <c r="AO291" s="376"/>
    </row>
    <row r="292" spans="1:41" x14ac:dyDescent="0.3">
      <c r="A292" s="333" t="s">
        <v>15507</v>
      </c>
      <c r="B292" s="333" t="s">
        <v>4815</v>
      </c>
      <c r="C292" s="125" t="s">
        <v>15581</v>
      </c>
      <c r="D292" s="32" t="s">
        <v>20309</v>
      </c>
      <c r="E292" s="125" t="s">
        <v>9839</v>
      </c>
      <c r="F292" s="125" t="s">
        <v>1189</v>
      </c>
      <c r="G292" s="125" t="s">
        <v>1190</v>
      </c>
      <c r="AO292" s="376"/>
    </row>
    <row r="293" spans="1:41" x14ac:dyDescent="0.25">
      <c r="A293" s="100" t="s">
        <v>3416</v>
      </c>
      <c r="B293" s="92" t="s">
        <v>3452</v>
      </c>
      <c r="C293" s="93" t="s">
        <v>3453</v>
      </c>
      <c r="D293" s="93" t="s">
        <v>1201</v>
      </c>
      <c r="E293" s="94">
        <v>46496</v>
      </c>
      <c r="F293" s="93"/>
      <c r="G293" s="93"/>
      <c r="H293" s="93"/>
      <c r="I293" s="99"/>
      <c r="J293" s="99"/>
      <c r="K293" s="99"/>
      <c r="L293" s="99"/>
      <c r="M293" s="99"/>
      <c r="N293" s="99"/>
      <c r="O293" s="99"/>
      <c r="P293" s="99"/>
      <c r="Q293" s="99"/>
      <c r="R293" s="99"/>
      <c r="S293" s="99"/>
      <c r="T293" s="99"/>
      <c r="U293" s="99"/>
      <c r="V293" s="99"/>
      <c r="W293" s="99"/>
      <c r="X293" s="44"/>
      <c r="Y293" s="57"/>
      <c r="Z293" s="44"/>
      <c r="AA293" s="44"/>
      <c r="AB293" s="44"/>
      <c r="AC293" s="44"/>
      <c r="AD293" s="99"/>
      <c r="AE293" s="99"/>
      <c r="AF293" s="99"/>
      <c r="AG293" s="99"/>
      <c r="AH293" s="31"/>
      <c r="AI293" s="31"/>
      <c r="AJ293" s="31"/>
      <c r="AK293" s="31"/>
      <c r="AL293" s="31"/>
      <c r="AO293" s="376"/>
    </row>
    <row r="294" spans="1:41" x14ac:dyDescent="0.25">
      <c r="A294" s="44" t="s">
        <v>6372</v>
      </c>
      <c r="B294" s="44" t="s">
        <v>6608</v>
      </c>
      <c r="C294" s="45">
        <v>260203</v>
      </c>
      <c r="D294" s="45" t="s">
        <v>11363</v>
      </c>
      <c r="E294" s="45" t="s">
        <v>9238</v>
      </c>
      <c r="AO294" s="376"/>
    </row>
    <row r="295" spans="1:41" x14ac:dyDescent="0.25">
      <c r="A295" s="99" t="s">
        <v>3713</v>
      </c>
      <c r="B295" s="92" t="s">
        <v>13413</v>
      </c>
      <c r="C295" s="93" t="s">
        <v>13414</v>
      </c>
      <c r="D295" s="93" t="s">
        <v>1201</v>
      </c>
      <c r="E295" s="94">
        <v>47320</v>
      </c>
      <c r="F295" s="93"/>
      <c r="G295" s="93"/>
      <c r="H295" s="93"/>
      <c r="I295" s="99"/>
      <c r="J295" s="99"/>
      <c r="K295" s="99"/>
      <c r="L295" s="99"/>
      <c r="M295" s="99"/>
      <c r="N295" s="99"/>
      <c r="O295" s="99"/>
      <c r="P295" s="99"/>
      <c r="Q295" s="99"/>
      <c r="R295" s="99"/>
      <c r="S295" s="99"/>
      <c r="T295" s="99"/>
      <c r="U295" s="99"/>
      <c r="V295" s="99"/>
      <c r="W295" s="44"/>
      <c r="X295" s="44"/>
      <c r="Y295" s="57"/>
      <c r="Z295" s="44"/>
      <c r="AA295" s="44"/>
      <c r="AB295" s="44"/>
      <c r="AC295" s="44"/>
      <c r="AD295" s="99"/>
      <c r="AE295" s="99"/>
      <c r="AF295" s="99"/>
      <c r="AG295" s="99"/>
      <c r="AH295" s="31"/>
      <c r="AI295" s="31"/>
      <c r="AJ295" s="31"/>
      <c r="AK295" s="31"/>
      <c r="AL295" s="31"/>
      <c r="AO295" s="376"/>
    </row>
    <row r="296" spans="1:41" x14ac:dyDescent="0.25">
      <c r="A296" s="44" t="s">
        <v>17483</v>
      </c>
      <c r="B296" s="44" t="s">
        <v>925</v>
      </c>
      <c r="C296" s="45">
        <v>230601</v>
      </c>
      <c r="D296" s="45" t="s">
        <v>11363</v>
      </c>
      <c r="E296" s="45" t="s">
        <v>7770</v>
      </c>
      <c r="AO296" s="376"/>
    </row>
    <row r="297" spans="1:41" x14ac:dyDescent="0.25">
      <c r="A297" s="44" t="s">
        <v>15618</v>
      </c>
      <c r="B297" s="44" t="s">
        <v>3474</v>
      </c>
      <c r="C297" s="45">
        <v>250503</v>
      </c>
      <c r="D297" s="45" t="s">
        <v>11363</v>
      </c>
      <c r="E297" s="45" t="s">
        <v>15608</v>
      </c>
      <c r="AO297" s="376"/>
    </row>
    <row r="298" spans="1:41" x14ac:dyDescent="0.25">
      <c r="A298" s="44" t="s">
        <v>6951</v>
      </c>
      <c r="B298" s="44" t="s">
        <v>3475</v>
      </c>
      <c r="C298" s="45">
        <v>230301</v>
      </c>
      <c r="D298" s="45" t="s">
        <v>11363</v>
      </c>
      <c r="E298" s="45" t="s">
        <v>5265</v>
      </c>
      <c r="AO298" s="376"/>
    </row>
    <row r="299" spans="1:41" x14ac:dyDescent="0.3">
      <c r="A299" s="333" t="s">
        <v>18607</v>
      </c>
      <c r="B299" s="333" t="s">
        <v>1167</v>
      </c>
      <c r="C299" s="125" t="s">
        <v>17236</v>
      </c>
      <c r="D299" s="32" t="s">
        <v>20309</v>
      </c>
      <c r="E299" s="125" t="s">
        <v>8292</v>
      </c>
      <c r="F299" s="125" t="s">
        <v>1189</v>
      </c>
      <c r="G299" s="125" t="s">
        <v>1190</v>
      </c>
      <c r="AO299" s="376"/>
    </row>
    <row r="300" spans="1:41" x14ac:dyDescent="0.25">
      <c r="A300" s="99" t="s">
        <v>10902</v>
      </c>
      <c r="B300" s="92" t="s">
        <v>10916</v>
      </c>
      <c r="C300" s="93" t="s">
        <v>10918</v>
      </c>
      <c r="D300" s="93" t="s">
        <v>1394</v>
      </c>
      <c r="E300" s="94">
        <v>46389</v>
      </c>
      <c r="F300" s="93"/>
      <c r="G300" s="93"/>
      <c r="H300" s="93"/>
      <c r="I300" s="99"/>
      <c r="J300" s="99"/>
      <c r="K300" s="99"/>
      <c r="L300" s="99"/>
      <c r="M300" s="99"/>
      <c r="N300" s="99"/>
      <c r="O300" s="99"/>
      <c r="P300" s="99"/>
      <c r="Q300" s="99"/>
      <c r="R300" s="99"/>
      <c r="S300" s="99"/>
      <c r="T300" s="99"/>
      <c r="U300" s="99"/>
      <c r="V300" s="99"/>
      <c r="W300" s="44"/>
      <c r="X300" s="44"/>
      <c r="Y300" s="57"/>
      <c r="Z300" s="44"/>
      <c r="AA300" s="44"/>
      <c r="AB300" s="44"/>
      <c r="AC300" s="44"/>
      <c r="AD300" s="99"/>
      <c r="AE300" s="99"/>
      <c r="AF300" s="99"/>
      <c r="AG300" s="99"/>
      <c r="AH300" s="31"/>
      <c r="AI300" s="31"/>
      <c r="AJ300" s="31"/>
      <c r="AK300" s="31"/>
      <c r="AL300" s="31"/>
      <c r="AO300" s="376"/>
    </row>
    <row r="301" spans="1:41" x14ac:dyDescent="0.25">
      <c r="A301" s="44" t="s">
        <v>9664</v>
      </c>
      <c r="B301" s="44" t="s">
        <v>21398</v>
      </c>
      <c r="C301" s="45" t="s">
        <v>9319</v>
      </c>
      <c r="D301" s="45" t="s">
        <v>21447</v>
      </c>
      <c r="E301" s="46">
        <v>46507</v>
      </c>
      <c r="AO301" s="376"/>
    </row>
    <row r="302" spans="1:41" x14ac:dyDescent="0.25">
      <c r="A302" s="44" t="s">
        <v>13066</v>
      </c>
      <c r="B302" s="44" t="s">
        <v>21380</v>
      </c>
      <c r="C302" s="45" t="s">
        <v>13065</v>
      </c>
      <c r="D302" s="45" t="s">
        <v>21447</v>
      </c>
      <c r="E302" s="46">
        <v>46477</v>
      </c>
      <c r="AO302" s="376"/>
    </row>
    <row r="303" spans="1:41" x14ac:dyDescent="0.25">
      <c r="A303" s="262" t="s">
        <v>10903</v>
      </c>
      <c r="B303" s="262" t="s">
        <v>6243</v>
      </c>
      <c r="C303" s="263">
        <v>791202303001</v>
      </c>
      <c r="D303" s="263" t="s">
        <v>6271</v>
      </c>
      <c r="E303" s="264">
        <v>47634</v>
      </c>
      <c r="F303" s="93"/>
      <c r="G303" s="93"/>
      <c r="H303" s="93"/>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c r="AF303" s="99"/>
      <c r="AG303" s="99"/>
      <c r="AH303" s="31"/>
      <c r="AI303" s="31"/>
      <c r="AJ303" s="31"/>
      <c r="AK303" s="31"/>
      <c r="AL303" s="31"/>
      <c r="AO303" s="376"/>
    </row>
    <row r="304" spans="1:41" x14ac:dyDescent="0.25">
      <c r="A304" s="99" t="s">
        <v>10903</v>
      </c>
      <c r="B304" s="92" t="s">
        <v>10916</v>
      </c>
      <c r="C304" s="93" t="s">
        <v>10919</v>
      </c>
      <c r="D304" s="93" t="s">
        <v>1394</v>
      </c>
      <c r="E304" s="94">
        <v>46389</v>
      </c>
      <c r="F304" s="93"/>
      <c r="G304" s="93"/>
      <c r="H304" s="93"/>
      <c r="I304" s="99"/>
      <c r="J304" s="99"/>
      <c r="K304" s="99"/>
      <c r="L304" s="99"/>
      <c r="M304" s="99"/>
      <c r="N304" s="99"/>
      <c r="O304" s="99"/>
      <c r="P304" s="99"/>
      <c r="Q304" s="99"/>
      <c r="R304" s="99"/>
      <c r="S304" s="99"/>
      <c r="T304" s="99"/>
      <c r="U304" s="99"/>
      <c r="V304" s="99"/>
      <c r="W304" s="44"/>
      <c r="X304" s="44"/>
      <c r="Y304" s="44"/>
      <c r="Z304" s="44"/>
      <c r="AA304" s="44"/>
      <c r="AB304" s="44"/>
      <c r="AC304" s="99"/>
      <c r="AD304" s="99"/>
      <c r="AE304" s="99"/>
      <c r="AF304" s="99"/>
      <c r="AG304" s="99"/>
      <c r="AH304" s="31"/>
      <c r="AI304" s="31"/>
      <c r="AJ304" s="31"/>
      <c r="AK304" s="31"/>
      <c r="AL304" s="31"/>
      <c r="AO304" s="376"/>
    </row>
    <row r="305" spans="1:41" x14ac:dyDescent="0.25">
      <c r="A305" s="262" t="s">
        <v>3476</v>
      </c>
      <c r="B305" s="262" t="s">
        <v>8575</v>
      </c>
      <c r="C305" s="263">
        <v>791202303001</v>
      </c>
      <c r="D305" s="263" t="s">
        <v>6271</v>
      </c>
      <c r="E305" s="264" t="s">
        <v>3157</v>
      </c>
      <c r="F305" s="93"/>
      <c r="G305" s="93"/>
      <c r="H305" s="93"/>
      <c r="I305" s="99"/>
      <c r="J305" s="99"/>
      <c r="K305" s="99"/>
      <c r="L305" s="99"/>
      <c r="M305" s="99"/>
      <c r="N305" s="99"/>
      <c r="O305" s="99"/>
      <c r="P305" s="99"/>
      <c r="Q305" s="99"/>
      <c r="R305" s="99"/>
      <c r="S305" s="99"/>
      <c r="T305" s="99"/>
      <c r="U305" s="99"/>
      <c r="V305" s="99"/>
      <c r="W305" s="44"/>
      <c r="X305" s="44"/>
      <c r="Y305" s="44"/>
      <c r="Z305" s="44"/>
      <c r="AA305" s="44"/>
      <c r="AB305" s="44"/>
      <c r="AC305" s="99"/>
      <c r="AD305" s="99"/>
      <c r="AE305" s="99"/>
      <c r="AF305" s="99"/>
      <c r="AG305" s="99"/>
      <c r="AH305" s="31"/>
      <c r="AI305" s="31"/>
      <c r="AJ305" s="31"/>
      <c r="AK305" s="31"/>
      <c r="AL305" s="31"/>
      <c r="AO305" s="376"/>
    </row>
    <row r="306" spans="1:41" x14ac:dyDescent="0.25">
      <c r="A306" s="44" t="s">
        <v>3476</v>
      </c>
      <c r="B306" s="44" t="s">
        <v>2350</v>
      </c>
      <c r="C306" s="45">
        <v>230105</v>
      </c>
      <c r="D306" s="45" t="s">
        <v>11363</v>
      </c>
      <c r="E306" s="45" t="s">
        <v>5265</v>
      </c>
      <c r="AO306" s="376"/>
    </row>
    <row r="307" spans="1:41" x14ac:dyDescent="0.25">
      <c r="A307" s="44" t="s">
        <v>407</v>
      </c>
      <c r="B307" s="44" t="s">
        <v>21434</v>
      </c>
      <c r="C307" s="45" t="s">
        <v>13058</v>
      </c>
      <c r="D307" s="45" t="s">
        <v>21447</v>
      </c>
      <c r="E307" s="46">
        <v>46418</v>
      </c>
      <c r="AO307" s="376"/>
    </row>
    <row r="308" spans="1:41" x14ac:dyDescent="0.25">
      <c r="A308" s="44" t="s">
        <v>448</v>
      </c>
      <c r="B308" s="44" t="s">
        <v>21437</v>
      </c>
      <c r="C308" s="45" t="s">
        <v>5547</v>
      </c>
      <c r="D308" s="45" t="s">
        <v>21447</v>
      </c>
      <c r="E308" s="46">
        <v>46660</v>
      </c>
      <c r="AO308" s="376"/>
    </row>
    <row r="309" spans="1:41" x14ac:dyDescent="0.25">
      <c r="A309" s="44" t="s">
        <v>448</v>
      </c>
      <c r="B309" s="44" t="s">
        <v>3910</v>
      </c>
      <c r="C309" s="45" t="s">
        <v>14327</v>
      </c>
      <c r="D309" s="46" t="s">
        <v>21328</v>
      </c>
      <c r="E309" s="46">
        <v>46583</v>
      </c>
      <c r="AO309" s="376"/>
    </row>
    <row r="310" spans="1:41" x14ac:dyDescent="0.25">
      <c r="A310" s="44" t="s">
        <v>448</v>
      </c>
      <c r="B310" s="44" t="s">
        <v>936</v>
      </c>
      <c r="C310" s="45">
        <v>260703</v>
      </c>
      <c r="D310" s="45" t="s">
        <v>11363</v>
      </c>
      <c r="E310" s="45" t="s">
        <v>11150</v>
      </c>
      <c r="AO310" s="376"/>
    </row>
    <row r="311" spans="1:41" x14ac:dyDescent="0.25">
      <c r="A311" s="44" t="s">
        <v>6373</v>
      </c>
      <c r="B311" s="44" t="s">
        <v>5321</v>
      </c>
      <c r="C311" s="45">
        <v>23010401</v>
      </c>
      <c r="D311" s="45" t="s">
        <v>11363</v>
      </c>
      <c r="E311" s="45" t="s">
        <v>5322</v>
      </c>
      <c r="AO311" s="376"/>
    </row>
    <row r="312" spans="1:41" x14ac:dyDescent="0.25">
      <c r="A312" s="44" t="s">
        <v>6373</v>
      </c>
      <c r="B312" s="44" t="s">
        <v>3176</v>
      </c>
      <c r="C312" s="45">
        <v>23010402</v>
      </c>
      <c r="D312" s="45" t="s">
        <v>11363</v>
      </c>
      <c r="E312" s="45" t="s">
        <v>5322</v>
      </c>
      <c r="AO312" s="376"/>
    </row>
    <row r="313" spans="1:41" x14ac:dyDescent="0.25">
      <c r="A313" s="44" t="s">
        <v>17484</v>
      </c>
      <c r="B313" s="44" t="s">
        <v>6610</v>
      </c>
      <c r="C313" s="45">
        <v>260204</v>
      </c>
      <c r="D313" s="45" t="s">
        <v>11363</v>
      </c>
      <c r="E313" s="45" t="s">
        <v>9238</v>
      </c>
      <c r="AO313" s="376"/>
    </row>
    <row r="314" spans="1:41" x14ac:dyDescent="0.25">
      <c r="A314" s="91" t="s">
        <v>10009</v>
      </c>
      <c r="B314" s="92" t="s">
        <v>3182</v>
      </c>
      <c r="C314" s="93" t="s">
        <v>19170</v>
      </c>
      <c r="D314" s="93" t="s">
        <v>1201</v>
      </c>
      <c r="E314" s="94">
        <v>46582</v>
      </c>
      <c r="F314" s="93"/>
      <c r="G314" s="93"/>
      <c r="H314" s="93"/>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c r="AG314" s="99"/>
      <c r="AH314" s="31"/>
      <c r="AI314" s="31"/>
      <c r="AJ314" s="31"/>
      <c r="AK314" s="31"/>
      <c r="AL314" s="31"/>
      <c r="AO314" s="376"/>
    </row>
    <row r="315" spans="1:41" x14ac:dyDescent="0.25">
      <c r="A315" s="44" t="s">
        <v>10354</v>
      </c>
      <c r="B315" s="44" t="s">
        <v>9237</v>
      </c>
      <c r="C315" s="45">
        <v>24010401</v>
      </c>
      <c r="D315" s="45" t="s">
        <v>11363</v>
      </c>
      <c r="E315" s="45" t="s">
        <v>9238</v>
      </c>
      <c r="AO315" s="376"/>
    </row>
    <row r="316" spans="1:41" x14ac:dyDescent="0.3">
      <c r="A316" s="333" t="s">
        <v>20261</v>
      </c>
      <c r="B316" s="333" t="s">
        <v>2689</v>
      </c>
      <c r="C316" s="125" t="s">
        <v>21305</v>
      </c>
      <c r="D316" s="32" t="s">
        <v>20309</v>
      </c>
      <c r="E316" s="125" t="s">
        <v>9840</v>
      </c>
      <c r="F316" s="125" t="s">
        <v>1189</v>
      </c>
      <c r="G316" s="125" t="s">
        <v>1190</v>
      </c>
      <c r="AO316" s="376"/>
    </row>
    <row r="317" spans="1:41" x14ac:dyDescent="0.25">
      <c r="A317" s="44" t="s">
        <v>9341</v>
      </c>
      <c r="B317" s="92" t="s">
        <v>9602</v>
      </c>
      <c r="C317" s="45" t="s">
        <v>9334</v>
      </c>
      <c r="D317" s="93" t="s">
        <v>9601</v>
      </c>
      <c r="E317" s="94">
        <v>46568</v>
      </c>
      <c r="F317" s="93"/>
      <c r="G317" s="93"/>
      <c r="H317" s="93"/>
      <c r="I317" s="99"/>
      <c r="J317" s="99"/>
      <c r="K317" s="99"/>
      <c r="L317" s="99"/>
      <c r="M317" s="99"/>
      <c r="N317" s="99"/>
      <c r="O317" s="99"/>
      <c r="P317" s="99"/>
      <c r="Q317" s="99"/>
      <c r="R317" s="99"/>
      <c r="S317" s="99"/>
      <c r="T317" s="99"/>
      <c r="U317" s="99"/>
      <c r="V317" s="99"/>
      <c r="W317" s="44"/>
      <c r="X317" s="44"/>
      <c r="Y317" s="44"/>
      <c r="Z317" s="44"/>
      <c r="AA317" s="44"/>
      <c r="AB317" s="44"/>
      <c r="AC317" s="253"/>
      <c r="AD317" s="99"/>
      <c r="AE317" s="99"/>
      <c r="AF317" s="99"/>
      <c r="AG317" s="99"/>
      <c r="AH317" s="31"/>
      <c r="AI317" s="31"/>
      <c r="AJ317" s="31"/>
      <c r="AK317" s="31"/>
      <c r="AL317" s="31"/>
      <c r="AO317" s="376"/>
    </row>
    <row r="318" spans="1:41" x14ac:dyDescent="0.25">
      <c r="A318" s="44" t="s">
        <v>9341</v>
      </c>
      <c r="B318" s="44" t="s">
        <v>12105</v>
      </c>
      <c r="C318" s="45">
        <v>39.25</v>
      </c>
      <c r="D318" s="45" t="s">
        <v>12549</v>
      </c>
      <c r="E318" s="46">
        <v>47514</v>
      </c>
      <c r="F318" s="45"/>
      <c r="G318" s="93"/>
      <c r="H318" s="93"/>
      <c r="I318" s="99"/>
      <c r="J318" s="99"/>
      <c r="K318" s="99"/>
      <c r="L318" s="99"/>
      <c r="M318" s="99"/>
      <c r="N318" s="99"/>
      <c r="O318" s="99"/>
      <c r="P318" s="99"/>
      <c r="Q318" s="99"/>
      <c r="R318" s="99"/>
      <c r="S318" s="99"/>
      <c r="T318" s="99"/>
      <c r="U318" s="99"/>
      <c r="V318" s="99"/>
      <c r="W318" s="44"/>
      <c r="X318" s="44"/>
      <c r="Y318" s="44"/>
      <c r="Z318" s="44"/>
      <c r="AA318" s="44"/>
      <c r="AB318" s="44"/>
      <c r="AC318" s="253"/>
      <c r="AD318" s="99"/>
      <c r="AE318" s="99"/>
      <c r="AF318" s="99"/>
      <c r="AG318" s="99"/>
      <c r="AH318" s="31"/>
      <c r="AI318" s="31"/>
      <c r="AJ318" s="31"/>
      <c r="AK318" s="31"/>
      <c r="AL318" s="31"/>
      <c r="AO318" s="376"/>
    </row>
    <row r="319" spans="1:41" x14ac:dyDescent="0.25">
      <c r="A319" s="44" t="s">
        <v>9341</v>
      </c>
      <c r="B319" s="44" t="s">
        <v>21449</v>
      </c>
      <c r="C319" s="45">
        <v>260504</v>
      </c>
      <c r="D319" s="45" t="s">
        <v>11363</v>
      </c>
      <c r="E319" s="45" t="s">
        <v>21450</v>
      </c>
      <c r="AO319" s="376"/>
    </row>
    <row r="320" spans="1:41" x14ac:dyDescent="0.25">
      <c r="A320" s="44" t="s">
        <v>20316</v>
      </c>
      <c r="B320" s="44" t="s">
        <v>20317</v>
      </c>
      <c r="C320" s="45" t="s">
        <v>20318</v>
      </c>
      <c r="D320" s="46" t="s">
        <v>21328</v>
      </c>
      <c r="E320" s="46">
        <v>46582</v>
      </c>
      <c r="AO320" s="376"/>
    </row>
    <row r="321" spans="1:41" x14ac:dyDescent="0.25">
      <c r="A321" s="44" t="s">
        <v>17485</v>
      </c>
      <c r="B321" s="44" t="s">
        <v>17477</v>
      </c>
      <c r="C321" s="45">
        <v>25100201</v>
      </c>
      <c r="D321" s="45" t="s">
        <v>11363</v>
      </c>
      <c r="E321" s="45" t="s">
        <v>11146</v>
      </c>
      <c r="AO321" s="376"/>
    </row>
    <row r="322" spans="1:41" x14ac:dyDescent="0.25">
      <c r="A322" s="44" t="s">
        <v>17485</v>
      </c>
      <c r="B322" s="44" t="s">
        <v>3046</v>
      </c>
      <c r="C322" s="45">
        <v>25100202</v>
      </c>
      <c r="D322" s="45" t="s">
        <v>11363</v>
      </c>
      <c r="E322" s="45" t="s">
        <v>11146</v>
      </c>
      <c r="AO322" s="376"/>
    </row>
    <row r="323" spans="1:41" x14ac:dyDescent="0.25">
      <c r="A323" s="44" t="s">
        <v>17485</v>
      </c>
      <c r="B323" s="44" t="s">
        <v>5321</v>
      </c>
      <c r="C323" s="45">
        <v>26010401</v>
      </c>
      <c r="D323" s="45" t="s">
        <v>11363</v>
      </c>
      <c r="E323" s="45" t="s">
        <v>17459</v>
      </c>
      <c r="AO323" s="376"/>
    </row>
    <row r="324" spans="1:41" x14ac:dyDescent="0.25">
      <c r="A324" s="44" t="s">
        <v>17485</v>
      </c>
      <c r="B324" s="44" t="s">
        <v>3176</v>
      </c>
      <c r="C324" s="45">
        <v>26010402</v>
      </c>
      <c r="D324" s="45" t="s">
        <v>11363</v>
      </c>
      <c r="E324" s="45" t="s">
        <v>17459</v>
      </c>
      <c r="AO324" s="376"/>
    </row>
    <row r="325" spans="1:41" x14ac:dyDescent="0.25">
      <c r="A325" s="44" t="s">
        <v>16282</v>
      </c>
      <c r="B325" s="44" t="s">
        <v>16283</v>
      </c>
      <c r="C325" s="45" t="s">
        <v>16284</v>
      </c>
      <c r="D325" s="46" t="s">
        <v>21328</v>
      </c>
      <c r="E325" s="46">
        <v>46344</v>
      </c>
      <c r="AO325" s="376"/>
    </row>
    <row r="326" spans="1:41" x14ac:dyDescent="0.25">
      <c r="A326" s="44" t="s">
        <v>16282</v>
      </c>
      <c r="B326" s="44" t="s">
        <v>16283</v>
      </c>
      <c r="C326" s="45" t="s">
        <v>16284</v>
      </c>
      <c r="D326" s="46" t="s">
        <v>21328</v>
      </c>
      <c r="E326" s="46">
        <v>46344</v>
      </c>
      <c r="AO326" s="376"/>
    </row>
    <row r="327" spans="1:41" x14ac:dyDescent="0.25">
      <c r="A327" s="44" t="s">
        <v>16282</v>
      </c>
      <c r="B327" s="44" t="s">
        <v>20314</v>
      </c>
      <c r="C327" s="45" t="s">
        <v>20319</v>
      </c>
      <c r="D327" s="46" t="s">
        <v>21328</v>
      </c>
      <c r="E327" s="46">
        <v>46526</v>
      </c>
      <c r="AO327" s="376"/>
    </row>
    <row r="328" spans="1:41" x14ac:dyDescent="0.25">
      <c r="A328" s="44" t="s">
        <v>16282</v>
      </c>
      <c r="B328" s="44" t="s">
        <v>20314</v>
      </c>
      <c r="C328" s="45" t="s">
        <v>20319</v>
      </c>
      <c r="D328" s="46" t="s">
        <v>21328</v>
      </c>
      <c r="E328" s="46">
        <v>46526</v>
      </c>
      <c r="AO328" s="376"/>
    </row>
    <row r="329" spans="1:41" x14ac:dyDescent="0.25">
      <c r="A329" s="44" t="s">
        <v>9342</v>
      </c>
      <c r="B329" s="92" t="s">
        <v>9602</v>
      </c>
      <c r="C329" s="77" t="s">
        <v>9336</v>
      </c>
      <c r="D329" s="93" t="s">
        <v>9601</v>
      </c>
      <c r="E329" s="94">
        <v>46568</v>
      </c>
      <c r="F329" s="93"/>
      <c r="G329" s="93"/>
      <c r="H329" s="93"/>
      <c r="I329" s="99"/>
      <c r="J329" s="99"/>
      <c r="K329" s="99"/>
      <c r="L329" s="99"/>
      <c r="M329" s="99"/>
      <c r="N329" s="99"/>
      <c r="O329" s="99"/>
      <c r="P329" s="99"/>
      <c r="Q329" s="99"/>
      <c r="R329" s="99"/>
      <c r="S329" s="99"/>
      <c r="T329" s="99"/>
      <c r="U329" s="99"/>
      <c r="V329" s="99"/>
      <c r="W329" s="44"/>
      <c r="X329" s="44"/>
      <c r="Y329" s="44"/>
      <c r="Z329" s="44"/>
      <c r="AA329" s="44"/>
      <c r="AB329" s="44"/>
      <c r="AC329" s="253"/>
      <c r="AD329" s="99"/>
      <c r="AE329" s="99"/>
      <c r="AF329" s="99"/>
      <c r="AG329" s="99"/>
      <c r="AH329" s="31"/>
      <c r="AI329" s="31"/>
      <c r="AJ329" s="31"/>
      <c r="AK329" s="31"/>
      <c r="AL329" s="31"/>
      <c r="AO329" s="376"/>
    </row>
    <row r="330" spans="1:41" x14ac:dyDescent="0.25">
      <c r="A330" s="44" t="s">
        <v>19295</v>
      </c>
      <c r="B330" s="319" t="s">
        <v>19510</v>
      </c>
      <c r="C330" s="93" t="s">
        <v>19591</v>
      </c>
      <c r="D330" s="93" t="s">
        <v>19934</v>
      </c>
      <c r="E330" s="320">
        <v>46387</v>
      </c>
      <c r="F330" s="93"/>
      <c r="G330" s="93"/>
      <c r="H330" s="93"/>
      <c r="I330" s="99"/>
      <c r="J330" s="99"/>
      <c r="K330" s="99"/>
      <c r="L330" s="99"/>
      <c r="M330" s="99"/>
      <c r="N330" s="99"/>
      <c r="O330" s="99"/>
      <c r="P330" s="99"/>
      <c r="Q330" s="99"/>
      <c r="R330" s="99"/>
      <c r="S330" s="99"/>
      <c r="T330" s="99"/>
      <c r="U330" s="99"/>
      <c r="V330" s="99"/>
      <c r="W330" s="99"/>
      <c r="X330" s="99"/>
      <c r="Y330" s="99"/>
      <c r="Z330" s="99"/>
      <c r="AA330" s="99"/>
      <c r="AB330" s="99"/>
      <c r="AC330" s="99"/>
      <c r="AD330" s="99"/>
      <c r="AE330" s="99"/>
      <c r="AF330" s="99"/>
      <c r="AG330" s="99"/>
      <c r="AH330" s="31"/>
      <c r="AI330" s="31"/>
      <c r="AJ330" s="31"/>
      <c r="AK330" s="31"/>
      <c r="AL330" s="31"/>
      <c r="AO330" s="376"/>
    </row>
    <row r="331" spans="1:41" x14ac:dyDescent="0.3">
      <c r="A331" s="57" t="s">
        <v>1698</v>
      </c>
      <c r="B331" s="57" t="s">
        <v>2173</v>
      </c>
      <c r="C331" s="62">
        <v>24030</v>
      </c>
      <c r="D331" s="62" t="s">
        <v>20886</v>
      </c>
      <c r="E331" s="60">
        <v>47057</v>
      </c>
      <c r="F331" s="32"/>
      <c r="G331" s="32"/>
      <c r="H331" s="32"/>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O331" s="376"/>
    </row>
    <row r="332" spans="1:41" x14ac:dyDescent="0.25">
      <c r="A332" s="44" t="s">
        <v>1698</v>
      </c>
      <c r="B332" s="44" t="s">
        <v>12110</v>
      </c>
      <c r="C332" s="45">
        <v>14.24</v>
      </c>
      <c r="D332" s="45" t="s">
        <v>12549</v>
      </c>
      <c r="E332" s="46">
        <v>47299</v>
      </c>
      <c r="F332" s="45"/>
      <c r="G332" s="93"/>
      <c r="H332" s="93"/>
      <c r="I332" s="99"/>
      <c r="J332" s="99"/>
      <c r="K332" s="99"/>
      <c r="L332" s="99"/>
      <c r="M332" s="99"/>
      <c r="N332" s="99"/>
      <c r="O332" s="99"/>
      <c r="P332" s="99"/>
      <c r="Q332" s="99"/>
      <c r="R332" s="99"/>
      <c r="S332" s="99"/>
      <c r="T332" s="99"/>
      <c r="U332" s="99"/>
      <c r="V332" s="99"/>
      <c r="W332" s="44"/>
      <c r="X332" s="44"/>
      <c r="Y332" s="44"/>
      <c r="Z332" s="44"/>
      <c r="AA332" s="44"/>
      <c r="AB332" s="44"/>
      <c r="AC332" s="253"/>
      <c r="AD332" s="99"/>
      <c r="AE332" s="99"/>
      <c r="AF332" s="99"/>
      <c r="AG332" s="99"/>
      <c r="AH332" s="31"/>
      <c r="AI332" s="31"/>
      <c r="AJ332" s="31"/>
      <c r="AK332" s="31"/>
      <c r="AL332" s="31"/>
      <c r="AO332" s="376"/>
    </row>
    <row r="333" spans="1:41" x14ac:dyDescent="0.3">
      <c r="A333" s="333" t="s">
        <v>952</v>
      </c>
      <c r="B333" s="333" t="s">
        <v>11371</v>
      </c>
      <c r="C333" s="125" t="s">
        <v>11215</v>
      </c>
      <c r="D333" s="32" t="s">
        <v>20309</v>
      </c>
      <c r="E333" s="125" t="s">
        <v>4966</v>
      </c>
      <c r="F333" s="125" t="s">
        <v>1189</v>
      </c>
      <c r="G333" s="125" t="s">
        <v>1190</v>
      </c>
      <c r="AO333" s="376"/>
    </row>
    <row r="334" spans="1:41" x14ac:dyDescent="0.3">
      <c r="A334" s="333" t="s">
        <v>18899</v>
      </c>
      <c r="B334" s="333" t="s">
        <v>1159</v>
      </c>
      <c r="C334" s="125" t="s">
        <v>19092</v>
      </c>
      <c r="D334" s="32" t="s">
        <v>20309</v>
      </c>
      <c r="E334" s="125" t="s">
        <v>9249</v>
      </c>
      <c r="F334" s="125" t="s">
        <v>1189</v>
      </c>
      <c r="G334" s="125" t="s">
        <v>1190</v>
      </c>
      <c r="AO334" s="376"/>
    </row>
    <row r="335" spans="1:41" x14ac:dyDescent="0.25">
      <c r="A335" s="44" t="s">
        <v>11261</v>
      </c>
      <c r="B335" s="44" t="s">
        <v>3039</v>
      </c>
      <c r="C335" s="45">
        <v>230904</v>
      </c>
      <c r="D335" s="45" t="s">
        <v>11363</v>
      </c>
      <c r="E335" s="45" t="s">
        <v>7871</v>
      </c>
      <c r="AO335" s="376"/>
    </row>
    <row r="336" spans="1:41" x14ac:dyDescent="0.25">
      <c r="A336" s="44" t="s">
        <v>11261</v>
      </c>
      <c r="B336" s="44" t="s">
        <v>5134</v>
      </c>
      <c r="C336" s="45">
        <v>240804</v>
      </c>
      <c r="D336" s="45" t="s">
        <v>11363</v>
      </c>
      <c r="E336" s="45" t="s">
        <v>11260</v>
      </c>
      <c r="AO336" s="376"/>
    </row>
    <row r="337" spans="1:41" x14ac:dyDescent="0.3">
      <c r="A337" s="57" t="s">
        <v>3477</v>
      </c>
      <c r="B337" s="57" t="s">
        <v>2173</v>
      </c>
      <c r="C337" s="62">
        <v>24030</v>
      </c>
      <c r="D337" s="62" t="s">
        <v>20886</v>
      </c>
      <c r="E337" s="60">
        <v>47057</v>
      </c>
      <c r="F337" s="32"/>
      <c r="G337" s="32"/>
      <c r="H337" s="32"/>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O337" s="376"/>
    </row>
    <row r="338" spans="1:41" x14ac:dyDescent="0.25">
      <c r="A338" s="57" t="s">
        <v>3477</v>
      </c>
      <c r="B338" s="92" t="s">
        <v>3682</v>
      </c>
      <c r="C338" s="93" t="s">
        <v>19106</v>
      </c>
      <c r="D338" s="93" t="s">
        <v>3681</v>
      </c>
      <c r="E338" s="94">
        <v>48029</v>
      </c>
      <c r="F338" s="93"/>
      <c r="G338" s="93"/>
      <c r="H338" s="93"/>
      <c r="I338" s="99"/>
      <c r="J338" s="99"/>
      <c r="K338" s="99"/>
      <c r="L338" s="99"/>
      <c r="M338" s="99"/>
      <c r="N338" s="99"/>
      <c r="O338" s="99"/>
      <c r="P338" s="99"/>
      <c r="Q338" s="99"/>
      <c r="R338" s="99"/>
      <c r="S338" s="99"/>
      <c r="T338" s="99"/>
      <c r="U338" s="99"/>
      <c r="V338" s="99"/>
      <c r="W338" s="44"/>
      <c r="X338" s="44"/>
      <c r="Y338" s="44"/>
      <c r="Z338" s="44"/>
      <c r="AA338" s="44"/>
      <c r="AB338" s="99"/>
      <c r="AC338" s="253"/>
      <c r="AD338" s="99"/>
      <c r="AE338" s="99"/>
      <c r="AF338" s="99"/>
      <c r="AG338" s="99"/>
      <c r="AH338" s="31"/>
      <c r="AI338" s="31"/>
      <c r="AJ338" s="31"/>
      <c r="AK338" s="31"/>
      <c r="AL338" s="31"/>
      <c r="AO338" s="376"/>
    </row>
    <row r="339" spans="1:41" x14ac:dyDescent="0.25">
      <c r="A339" s="44" t="s">
        <v>3477</v>
      </c>
      <c r="B339" s="44" t="s">
        <v>5134</v>
      </c>
      <c r="C339" s="45">
        <v>250802</v>
      </c>
      <c r="D339" s="45" t="s">
        <v>11363</v>
      </c>
      <c r="E339" s="45" t="s">
        <v>9880</v>
      </c>
      <c r="AO339" s="376"/>
    </row>
    <row r="340" spans="1:41" x14ac:dyDescent="0.3">
      <c r="A340" s="333" t="s">
        <v>423</v>
      </c>
      <c r="B340" s="333" t="s">
        <v>11371</v>
      </c>
      <c r="C340" s="125" t="s">
        <v>11215</v>
      </c>
      <c r="D340" s="32" t="s">
        <v>20309</v>
      </c>
      <c r="E340" s="125" t="s">
        <v>4966</v>
      </c>
      <c r="F340" s="125" t="s">
        <v>1190</v>
      </c>
      <c r="G340" s="125" t="s">
        <v>1190</v>
      </c>
      <c r="AO340" s="376"/>
    </row>
    <row r="341" spans="1:41" x14ac:dyDescent="0.25">
      <c r="A341" s="44" t="s">
        <v>423</v>
      </c>
      <c r="B341" s="44" t="s">
        <v>12111</v>
      </c>
      <c r="C341" s="45">
        <v>13.24</v>
      </c>
      <c r="D341" s="45" t="s">
        <v>12549</v>
      </c>
      <c r="E341" s="46">
        <v>47299</v>
      </c>
      <c r="F341" s="45" t="s">
        <v>1335</v>
      </c>
      <c r="G341" s="93"/>
      <c r="H341" s="93"/>
      <c r="I341" s="99"/>
      <c r="J341" s="99"/>
      <c r="K341" s="99"/>
      <c r="L341" s="99"/>
      <c r="M341" s="99"/>
      <c r="N341" s="99"/>
      <c r="O341" s="99"/>
      <c r="P341" s="99"/>
      <c r="Q341" s="99"/>
      <c r="R341" s="99"/>
      <c r="S341" s="99"/>
      <c r="T341" s="99"/>
      <c r="U341" s="99"/>
      <c r="V341" s="99"/>
      <c r="W341" s="44"/>
      <c r="X341" s="44"/>
      <c r="Y341" s="44"/>
      <c r="Z341" s="44"/>
      <c r="AA341" s="99"/>
      <c r="AB341" s="99"/>
      <c r="AC341" s="99"/>
      <c r="AD341" s="99"/>
      <c r="AE341" s="99"/>
      <c r="AF341" s="99"/>
      <c r="AG341" s="99"/>
      <c r="AH341" s="31"/>
      <c r="AI341" s="31"/>
      <c r="AJ341" s="31"/>
      <c r="AK341" s="31"/>
      <c r="AL341" s="31"/>
      <c r="AO341" s="376"/>
    </row>
    <row r="342" spans="1:41" x14ac:dyDescent="0.25">
      <c r="A342" s="44" t="s">
        <v>607</v>
      </c>
      <c r="B342" s="44" t="s">
        <v>3042</v>
      </c>
      <c r="C342" s="45">
        <v>230903</v>
      </c>
      <c r="D342" s="45" t="s">
        <v>11363</v>
      </c>
      <c r="E342" s="45" t="s">
        <v>7871</v>
      </c>
      <c r="AO342" s="376"/>
    </row>
    <row r="343" spans="1:41" x14ac:dyDescent="0.25">
      <c r="A343" s="44" t="s">
        <v>607</v>
      </c>
      <c r="B343" s="44" t="s">
        <v>3474</v>
      </c>
      <c r="C343" s="45">
        <v>250503</v>
      </c>
      <c r="D343" s="45" t="s">
        <v>11363</v>
      </c>
      <c r="E343" s="45" t="s">
        <v>15608</v>
      </c>
      <c r="AO343" s="376"/>
    </row>
    <row r="344" spans="1:41" x14ac:dyDescent="0.25">
      <c r="A344" s="44" t="s">
        <v>607</v>
      </c>
      <c r="B344" s="44" t="s">
        <v>938</v>
      </c>
      <c r="C344" s="45">
        <v>260103</v>
      </c>
      <c r="D344" s="45" t="s">
        <v>11363</v>
      </c>
      <c r="E344" s="45" t="s">
        <v>8292</v>
      </c>
      <c r="AO344" s="376"/>
    </row>
    <row r="345" spans="1:41" x14ac:dyDescent="0.25">
      <c r="A345" s="44" t="s">
        <v>607</v>
      </c>
      <c r="B345" s="44" t="s">
        <v>7763</v>
      </c>
      <c r="C345" s="45">
        <v>260401</v>
      </c>
      <c r="D345" s="45" t="s">
        <v>11363</v>
      </c>
      <c r="E345" s="45" t="s">
        <v>11152</v>
      </c>
      <c r="AO345" s="376"/>
    </row>
    <row r="346" spans="1:41" x14ac:dyDescent="0.25">
      <c r="A346" s="44" t="s">
        <v>13180</v>
      </c>
      <c r="B346" s="44" t="s">
        <v>5321</v>
      </c>
      <c r="C346" s="45">
        <v>25010401</v>
      </c>
      <c r="D346" s="45" t="s">
        <v>11363</v>
      </c>
      <c r="E346" s="45" t="s">
        <v>12564</v>
      </c>
      <c r="AO346" s="376"/>
    </row>
    <row r="347" spans="1:41" x14ac:dyDescent="0.25">
      <c r="A347" s="44" t="s">
        <v>13180</v>
      </c>
      <c r="B347" s="44" t="s">
        <v>3176</v>
      </c>
      <c r="C347" s="45">
        <v>25010402</v>
      </c>
      <c r="D347" s="45" t="s">
        <v>11363</v>
      </c>
      <c r="E347" s="45" t="s">
        <v>12564</v>
      </c>
      <c r="AO347" s="376"/>
    </row>
    <row r="348" spans="1:41" x14ac:dyDescent="0.25">
      <c r="A348" s="44" t="s">
        <v>17486</v>
      </c>
      <c r="B348" s="44" t="s">
        <v>3475</v>
      </c>
      <c r="C348" s="45">
        <v>260301</v>
      </c>
      <c r="D348" s="45" t="s">
        <v>11363</v>
      </c>
      <c r="E348" s="45" t="s">
        <v>17625</v>
      </c>
      <c r="AO348" s="376"/>
    </row>
    <row r="349" spans="1:41" x14ac:dyDescent="0.25">
      <c r="A349" s="44" t="s">
        <v>13580</v>
      </c>
      <c r="B349" s="44" t="s">
        <v>12128</v>
      </c>
      <c r="C349" s="45">
        <v>17.25</v>
      </c>
      <c r="D349" s="45" t="s">
        <v>12549</v>
      </c>
      <c r="E349" s="46">
        <v>47664</v>
      </c>
      <c r="F349" s="45"/>
      <c r="G349" s="93"/>
      <c r="H349" s="93"/>
      <c r="I349" s="99"/>
      <c r="J349" s="99"/>
      <c r="K349" s="99"/>
      <c r="L349" s="99"/>
      <c r="M349" s="99"/>
      <c r="N349" s="99"/>
      <c r="O349" s="99"/>
      <c r="P349" s="99"/>
      <c r="Q349" s="99"/>
      <c r="R349" s="99"/>
      <c r="S349" s="99"/>
      <c r="T349" s="99"/>
      <c r="U349" s="99"/>
      <c r="V349" s="99"/>
      <c r="W349" s="44"/>
      <c r="X349" s="57"/>
      <c r="Y349" s="44"/>
      <c r="Z349" s="99"/>
      <c r="AA349" s="99"/>
      <c r="AB349" s="99"/>
      <c r="AC349" s="99"/>
      <c r="AD349" s="99"/>
      <c r="AE349" s="99"/>
      <c r="AF349" s="99"/>
      <c r="AG349" s="99"/>
      <c r="AH349" s="31"/>
      <c r="AI349" s="31"/>
      <c r="AJ349" s="31"/>
      <c r="AK349" s="31"/>
      <c r="AL349" s="31"/>
      <c r="AO349" s="376"/>
    </row>
    <row r="350" spans="1:41" x14ac:dyDescent="0.25">
      <c r="A350" s="102" t="s">
        <v>12071</v>
      </c>
      <c r="B350" s="92" t="s">
        <v>3452</v>
      </c>
      <c r="C350" s="93" t="s">
        <v>12089</v>
      </c>
      <c r="D350" s="93" t="s">
        <v>1201</v>
      </c>
      <c r="E350" s="94">
        <v>46496</v>
      </c>
      <c r="F350" s="93"/>
      <c r="G350" s="93"/>
      <c r="H350" s="93"/>
      <c r="I350" s="99"/>
      <c r="J350" s="99"/>
      <c r="K350" s="99"/>
      <c r="L350" s="99"/>
      <c r="M350" s="99"/>
      <c r="N350" s="99"/>
      <c r="O350" s="99"/>
      <c r="P350" s="99"/>
      <c r="Q350" s="99"/>
      <c r="R350" s="99"/>
      <c r="S350" s="99"/>
      <c r="T350" s="99"/>
      <c r="U350" s="99"/>
      <c r="V350" s="99"/>
      <c r="W350" s="44"/>
      <c r="X350" s="57"/>
      <c r="Y350" s="44"/>
      <c r="Z350" s="99"/>
      <c r="AA350" s="99"/>
      <c r="AB350" s="99"/>
      <c r="AC350" s="99"/>
      <c r="AD350" s="99"/>
      <c r="AE350" s="99"/>
      <c r="AF350" s="99"/>
      <c r="AG350" s="99"/>
      <c r="AH350" s="31"/>
      <c r="AI350" s="31"/>
      <c r="AJ350" s="31"/>
      <c r="AK350" s="31"/>
      <c r="AL350" s="31"/>
      <c r="AO350" s="376"/>
    </row>
    <row r="351" spans="1:41" x14ac:dyDescent="0.25">
      <c r="A351" s="99" t="s">
        <v>12071</v>
      </c>
      <c r="B351" s="92" t="s">
        <v>13413</v>
      </c>
      <c r="C351" s="93" t="s">
        <v>13414</v>
      </c>
      <c r="D351" s="93" t="s">
        <v>1201</v>
      </c>
      <c r="E351" s="94">
        <v>47320</v>
      </c>
      <c r="F351" s="93"/>
      <c r="G351" s="93"/>
      <c r="H351" s="93"/>
      <c r="I351" s="99"/>
      <c r="J351" s="99"/>
      <c r="K351" s="99"/>
      <c r="L351" s="99"/>
      <c r="M351" s="99"/>
      <c r="N351" s="99"/>
      <c r="O351" s="99"/>
      <c r="P351" s="99"/>
      <c r="Q351" s="99"/>
      <c r="R351" s="99"/>
      <c r="S351" s="99"/>
      <c r="T351" s="99"/>
      <c r="U351" s="99"/>
      <c r="V351" s="99"/>
      <c r="W351" s="44"/>
      <c r="X351" s="57"/>
      <c r="Y351" s="44"/>
      <c r="Z351" s="99"/>
      <c r="AA351" s="99"/>
      <c r="AB351" s="99"/>
      <c r="AC351" s="99"/>
      <c r="AD351" s="99"/>
      <c r="AE351" s="99"/>
      <c r="AF351" s="99"/>
      <c r="AG351" s="99"/>
      <c r="AH351" s="31"/>
      <c r="AI351" s="31"/>
      <c r="AJ351" s="31"/>
      <c r="AK351" s="31"/>
      <c r="AL351" s="31"/>
      <c r="AO351" s="376"/>
    </row>
    <row r="352" spans="1:41" x14ac:dyDescent="0.25">
      <c r="A352" s="91" t="s">
        <v>12071</v>
      </c>
      <c r="B352" s="92" t="s">
        <v>3182</v>
      </c>
      <c r="C352" s="93" t="s">
        <v>19170</v>
      </c>
      <c r="D352" s="93" t="s">
        <v>1201</v>
      </c>
      <c r="E352" s="94">
        <v>46582</v>
      </c>
      <c r="F352" s="93"/>
      <c r="G352" s="93"/>
      <c r="H352" s="93"/>
      <c r="I352" s="99"/>
      <c r="J352" s="99"/>
      <c r="K352" s="99"/>
      <c r="L352" s="99"/>
      <c r="M352" s="99"/>
      <c r="N352" s="99"/>
      <c r="O352" s="99"/>
      <c r="P352" s="99"/>
      <c r="Q352" s="99"/>
      <c r="R352" s="99"/>
      <c r="S352" s="99"/>
      <c r="T352" s="99"/>
      <c r="U352" s="99"/>
      <c r="V352" s="99"/>
      <c r="W352" s="99"/>
      <c r="X352" s="99"/>
      <c r="Y352" s="99"/>
      <c r="Z352" s="99"/>
      <c r="AA352" s="99"/>
      <c r="AB352" s="99"/>
      <c r="AC352" s="99"/>
      <c r="AD352" s="99"/>
      <c r="AE352" s="99"/>
      <c r="AF352" s="99"/>
      <c r="AG352" s="99"/>
      <c r="AH352" s="31"/>
      <c r="AI352" s="31"/>
      <c r="AJ352" s="31"/>
      <c r="AK352" s="31"/>
      <c r="AL352" s="31"/>
      <c r="AO352" s="376"/>
    </row>
    <row r="353" spans="1:41" x14ac:dyDescent="0.25">
      <c r="A353" s="91" t="s">
        <v>12071</v>
      </c>
      <c r="B353" s="92" t="s">
        <v>19284</v>
      </c>
      <c r="C353" s="93" t="s">
        <v>19285</v>
      </c>
      <c r="D353" s="93" t="s">
        <v>1201</v>
      </c>
      <c r="E353" s="94">
        <v>46582</v>
      </c>
      <c r="F353" s="93"/>
      <c r="G353" s="93"/>
      <c r="H353" s="93"/>
      <c r="I353" s="99"/>
      <c r="J353" s="99"/>
      <c r="K353" s="99"/>
      <c r="L353" s="99"/>
      <c r="M353" s="99"/>
      <c r="N353" s="99"/>
      <c r="O353" s="99"/>
      <c r="P353" s="99"/>
      <c r="Q353" s="99"/>
      <c r="R353" s="99"/>
      <c r="S353" s="99"/>
      <c r="T353" s="99"/>
      <c r="U353" s="99"/>
      <c r="V353" s="99"/>
      <c r="W353" s="99"/>
      <c r="X353" s="99"/>
      <c r="Y353" s="99"/>
      <c r="Z353" s="99"/>
      <c r="AA353" s="99"/>
      <c r="AB353" s="99"/>
      <c r="AC353" s="99"/>
      <c r="AD353" s="99"/>
      <c r="AE353" s="99"/>
      <c r="AF353" s="99"/>
      <c r="AG353" s="99"/>
      <c r="AH353" s="31"/>
      <c r="AI353" s="31"/>
      <c r="AJ353" s="31"/>
      <c r="AK353" s="31"/>
      <c r="AL353" s="31"/>
      <c r="AO353" s="376"/>
    </row>
    <row r="354" spans="1:41" x14ac:dyDescent="0.25">
      <c r="A354" s="44" t="s">
        <v>15619</v>
      </c>
      <c r="B354" s="44" t="s">
        <v>934</v>
      </c>
      <c r="C354" s="45">
        <v>25010201</v>
      </c>
      <c r="D354" s="45" t="s">
        <v>11363</v>
      </c>
      <c r="E354" s="45" t="s">
        <v>12551</v>
      </c>
      <c r="AO354" s="376"/>
    </row>
    <row r="355" spans="1:41" x14ac:dyDescent="0.25">
      <c r="A355" s="44" t="s">
        <v>15619</v>
      </c>
      <c r="B355" s="44" t="s">
        <v>5204</v>
      </c>
      <c r="C355" s="45">
        <v>250302</v>
      </c>
      <c r="D355" s="45" t="s">
        <v>11363</v>
      </c>
      <c r="E355" s="45" t="s">
        <v>5265</v>
      </c>
      <c r="AO355" s="376"/>
    </row>
    <row r="356" spans="1:41" x14ac:dyDescent="0.25">
      <c r="A356" s="44" t="s">
        <v>12112</v>
      </c>
      <c r="B356" s="44" t="s">
        <v>12113</v>
      </c>
      <c r="C356" s="45">
        <v>36.229999999999997</v>
      </c>
      <c r="D356" s="45" t="s">
        <v>12549</v>
      </c>
      <c r="E356" s="46">
        <v>46934</v>
      </c>
      <c r="F356" s="45"/>
      <c r="G356" s="93"/>
      <c r="H356" s="93"/>
      <c r="I356" s="99"/>
      <c r="J356" s="99"/>
      <c r="K356" s="99"/>
      <c r="L356" s="99"/>
      <c r="M356" s="99"/>
      <c r="N356" s="99"/>
      <c r="O356" s="99"/>
      <c r="P356" s="99"/>
      <c r="Q356" s="99"/>
      <c r="R356" s="99"/>
      <c r="S356" s="99"/>
      <c r="T356" s="99"/>
      <c r="U356" s="99"/>
      <c r="V356" s="99"/>
      <c r="W356" s="44"/>
      <c r="X356" s="57"/>
      <c r="Y356" s="99"/>
      <c r="Z356" s="99"/>
      <c r="AA356" s="99"/>
      <c r="AB356" s="99"/>
      <c r="AC356" s="99"/>
      <c r="AD356" s="99"/>
      <c r="AE356" s="99"/>
      <c r="AF356" s="99"/>
      <c r="AG356" s="99"/>
      <c r="AH356" s="31"/>
      <c r="AI356" s="31"/>
      <c r="AJ356" s="31"/>
      <c r="AK356" s="31"/>
      <c r="AL356" s="31"/>
      <c r="AO356" s="376"/>
    </row>
    <row r="357" spans="1:41" x14ac:dyDescent="0.25">
      <c r="A357" s="44" t="s">
        <v>12112</v>
      </c>
      <c r="B357" s="44" t="s">
        <v>12105</v>
      </c>
      <c r="C357" s="45">
        <v>39.25</v>
      </c>
      <c r="D357" s="45" t="s">
        <v>12549</v>
      </c>
      <c r="E357" s="46">
        <v>47514</v>
      </c>
      <c r="F357" s="45"/>
      <c r="G357" s="93"/>
      <c r="H357" s="93"/>
      <c r="I357" s="99"/>
      <c r="J357" s="99"/>
      <c r="K357" s="99"/>
      <c r="L357" s="99"/>
      <c r="M357" s="99"/>
      <c r="N357" s="99"/>
      <c r="O357" s="99"/>
      <c r="P357" s="99"/>
      <c r="Q357" s="99"/>
      <c r="R357" s="99"/>
      <c r="S357" s="99"/>
      <c r="T357" s="99"/>
      <c r="U357" s="99"/>
      <c r="V357" s="99"/>
      <c r="W357" s="44"/>
      <c r="X357" s="44"/>
      <c r="Y357" s="99"/>
      <c r="Z357" s="99"/>
      <c r="AA357" s="253"/>
      <c r="AB357" s="253"/>
      <c r="AC357" s="99"/>
      <c r="AD357" s="99"/>
      <c r="AE357" s="99"/>
      <c r="AF357" s="99"/>
      <c r="AG357" s="99"/>
      <c r="AH357" s="31"/>
      <c r="AI357" s="31"/>
      <c r="AJ357" s="31"/>
      <c r="AK357" s="31"/>
      <c r="AL357" s="31"/>
      <c r="AO357" s="376"/>
    </row>
    <row r="358" spans="1:41" x14ac:dyDescent="0.25">
      <c r="A358" s="44" t="s">
        <v>162</v>
      </c>
      <c r="B358" s="44" t="s">
        <v>4332</v>
      </c>
      <c r="C358" s="45" t="s">
        <v>4333</v>
      </c>
      <c r="D358" s="45" t="s">
        <v>11204</v>
      </c>
      <c r="E358" s="45" t="s">
        <v>2538</v>
      </c>
      <c r="F358" s="93"/>
      <c r="G358" s="93"/>
      <c r="H358" s="93"/>
      <c r="I358" s="99"/>
      <c r="J358" s="99"/>
      <c r="K358" s="99"/>
      <c r="L358" s="99"/>
      <c r="M358" s="99"/>
      <c r="N358" s="99"/>
      <c r="O358" s="99"/>
      <c r="P358" s="99"/>
      <c r="Q358" s="99"/>
      <c r="R358" s="99"/>
      <c r="S358" s="99"/>
      <c r="T358" s="99"/>
      <c r="U358" s="99"/>
      <c r="V358" s="99"/>
      <c r="W358" s="44"/>
      <c r="X358" s="44"/>
      <c r="Y358" s="99"/>
      <c r="Z358" s="99"/>
      <c r="AA358" s="253"/>
      <c r="AB358" s="253"/>
      <c r="AC358" s="99"/>
      <c r="AD358" s="99"/>
      <c r="AE358" s="99"/>
      <c r="AF358" s="99"/>
      <c r="AG358" s="99"/>
      <c r="AH358" s="31"/>
      <c r="AI358" s="31"/>
      <c r="AJ358" s="31"/>
      <c r="AK358" s="31"/>
      <c r="AL358" s="31"/>
      <c r="AO358" s="376"/>
    </row>
    <row r="359" spans="1:41" x14ac:dyDescent="0.25">
      <c r="A359" s="44" t="s">
        <v>162</v>
      </c>
      <c r="B359" s="44" t="s">
        <v>163</v>
      </c>
      <c r="C359" s="45" t="s">
        <v>321</v>
      </c>
      <c r="D359" s="45" t="s">
        <v>11204</v>
      </c>
      <c r="E359" s="45" t="s">
        <v>5158</v>
      </c>
      <c r="F359" s="93"/>
      <c r="G359" s="93"/>
      <c r="H359" s="93"/>
      <c r="I359" s="99"/>
      <c r="J359" s="99"/>
      <c r="K359" s="99"/>
      <c r="L359" s="99"/>
      <c r="M359" s="99"/>
      <c r="N359" s="99"/>
      <c r="O359" s="99"/>
      <c r="P359" s="99"/>
      <c r="Q359" s="99"/>
      <c r="R359" s="99"/>
      <c r="S359" s="99"/>
      <c r="T359" s="99"/>
      <c r="U359" s="99"/>
      <c r="V359" s="99"/>
      <c r="W359" s="44"/>
      <c r="X359" s="44"/>
      <c r="Y359" s="99"/>
      <c r="Z359" s="99"/>
      <c r="AA359" s="253"/>
      <c r="AB359" s="253"/>
      <c r="AC359" s="99"/>
      <c r="AD359" s="99"/>
      <c r="AE359" s="99"/>
      <c r="AF359" s="99"/>
      <c r="AG359" s="99"/>
      <c r="AH359" s="31"/>
      <c r="AI359" s="31"/>
      <c r="AJ359" s="31"/>
      <c r="AK359" s="31"/>
      <c r="AL359" s="31"/>
      <c r="AO359" s="376"/>
    </row>
    <row r="360" spans="1:41" x14ac:dyDescent="0.25">
      <c r="A360" s="44" t="s">
        <v>162</v>
      </c>
      <c r="B360" s="44" t="s">
        <v>14027</v>
      </c>
      <c r="C360" s="45" t="s">
        <v>14028</v>
      </c>
      <c r="D360" s="45" t="s">
        <v>11204</v>
      </c>
      <c r="E360" s="45" t="s">
        <v>5332</v>
      </c>
      <c r="F360" s="93"/>
      <c r="G360" s="93"/>
      <c r="H360" s="93"/>
      <c r="I360" s="99"/>
      <c r="J360" s="99"/>
      <c r="K360" s="99"/>
      <c r="L360" s="99"/>
      <c r="M360" s="99"/>
      <c r="N360" s="99"/>
      <c r="O360" s="99"/>
      <c r="P360" s="99"/>
      <c r="Q360" s="99"/>
      <c r="R360" s="99"/>
      <c r="S360" s="99"/>
      <c r="T360" s="99"/>
      <c r="U360" s="99"/>
      <c r="V360" s="99"/>
      <c r="W360" s="44"/>
      <c r="X360" s="44"/>
      <c r="Y360" s="99"/>
      <c r="Z360" s="99"/>
      <c r="AA360" s="253"/>
      <c r="AB360" s="253"/>
      <c r="AC360" s="99"/>
      <c r="AD360" s="99"/>
      <c r="AE360" s="99"/>
      <c r="AF360" s="99"/>
      <c r="AG360" s="99"/>
      <c r="AH360" s="31"/>
      <c r="AI360" s="31"/>
      <c r="AJ360" s="31"/>
      <c r="AK360" s="31"/>
      <c r="AL360" s="31"/>
      <c r="AO360" s="376"/>
    </row>
    <row r="361" spans="1:41" x14ac:dyDescent="0.25">
      <c r="A361" s="44" t="s">
        <v>162</v>
      </c>
      <c r="B361" s="44" t="s">
        <v>2532</v>
      </c>
      <c r="C361" s="45" t="s">
        <v>14095</v>
      </c>
      <c r="D361" s="45" t="s">
        <v>11204</v>
      </c>
      <c r="E361" s="45" t="s">
        <v>8619</v>
      </c>
      <c r="F361" s="93"/>
      <c r="G361" s="93"/>
      <c r="H361" s="93"/>
      <c r="I361" s="99"/>
      <c r="J361" s="99"/>
      <c r="K361" s="99"/>
      <c r="L361" s="99"/>
      <c r="M361" s="99"/>
      <c r="N361" s="99"/>
      <c r="O361" s="99"/>
      <c r="P361" s="99"/>
      <c r="Q361" s="99"/>
      <c r="R361" s="99"/>
      <c r="S361" s="99"/>
      <c r="T361" s="99"/>
      <c r="U361" s="99"/>
      <c r="V361" s="99"/>
      <c r="W361" s="44"/>
      <c r="X361" s="44"/>
      <c r="Y361" s="99"/>
      <c r="Z361" s="99"/>
      <c r="AA361" s="253"/>
      <c r="AB361" s="253"/>
      <c r="AC361" s="99"/>
      <c r="AD361" s="99"/>
      <c r="AE361" s="99"/>
      <c r="AF361" s="99"/>
      <c r="AG361" s="99"/>
      <c r="AH361" s="31"/>
      <c r="AI361" s="31"/>
      <c r="AJ361" s="31"/>
      <c r="AK361" s="31"/>
      <c r="AL361" s="31"/>
      <c r="AO361" s="376"/>
    </row>
    <row r="362" spans="1:41" x14ac:dyDescent="0.25">
      <c r="A362" s="44" t="s">
        <v>162</v>
      </c>
      <c r="B362" s="44" t="s">
        <v>4332</v>
      </c>
      <c r="C362" s="45" t="s">
        <v>4333</v>
      </c>
      <c r="D362" s="93" t="s">
        <v>17443</v>
      </c>
      <c r="E362" s="45" t="s">
        <v>2538</v>
      </c>
      <c r="F362" s="93"/>
      <c r="G362" s="93"/>
      <c r="H362" s="93"/>
      <c r="I362" s="99"/>
      <c r="J362" s="99"/>
      <c r="K362" s="99"/>
      <c r="L362" s="99"/>
      <c r="M362" s="99"/>
      <c r="N362" s="99"/>
      <c r="O362" s="99"/>
      <c r="P362" s="99"/>
      <c r="Q362" s="99"/>
      <c r="R362" s="99"/>
      <c r="S362" s="99"/>
      <c r="T362" s="99"/>
      <c r="U362" s="99"/>
      <c r="V362" s="99"/>
      <c r="W362" s="99"/>
      <c r="X362" s="99"/>
      <c r="Y362" s="99"/>
      <c r="Z362" s="99"/>
      <c r="AA362" s="99"/>
      <c r="AB362" s="99"/>
      <c r="AC362" s="99"/>
      <c r="AD362" s="99"/>
      <c r="AE362" s="99"/>
      <c r="AF362" s="99"/>
      <c r="AG362" s="99"/>
      <c r="AH362" s="31"/>
      <c r="AI362" s="31"/>
      <c r="AJ362" s="31"/>
      <c r="AK362" s="31"/>
      <c r="AL362" s="31"/>
      <c r="AO362" s="376"/>
    </row>
    <row r="363" spans="1:41" x14ac:dyDescent="0.25">
      <c r="A363" s="44" t="s">
        <v>162</v>
      </c>
      <c r="B363" s="44" t="s">
        <v>14027</v>
      </c>
      <c r="C363" s="45" t="s">
        <v>14028</v>
      </c>
      <c r="D363" s="93" t="s">
        <v>17443</v>
      </c>
      <c r="E363" s="45" t="s">
        <v>5332</v>
      </c>
      <c r="F363" s="93"/>
      <c r="G363" s="93"/>
      <c r="H363" s="93"/>
      <c r="I363" s="99"/>
      <c r="J363" s="99"/>
      <c r="K363" s="99"/>
      <c r="L363" s="99"/>
      <c r="M363" s="99"/>
      <c r="N363" s="99"/>
      <c r="O363" s="99"/>
      <c r="P363" s="99"/>
      <c r="Q363" s="99"/>
      <c r="R363" s="99"/>
      <c r="S363" s="99"/>
      <c r="T363" s="99"/>
      <c r="U363" s="99"/>
      <c r="V363" s="99"/>
      <c r="W363" s="99"/>
      <c r="X363" s="99"/>
      <c r="Y363" s="99"/>
      <c r="Z363" s="99"/>
      <c r="AA363" s="99"/>
      <c r="AB363" s="99"/>
      <c r="AC363" s="99"/>
      <c r="AD363" s="99"/>
      <c r="AE363" s="99"/>
      <c r="AF363" s="99"/>
      <c r="AG363" s="99"/>
      <c r="AH363" s="31"/>
      <c r="AI363" s="31"/>
      <c r="AJ363" s="31"/>
      <c r="AK363" s="31"/>
      <c r="AL363" s="31"/>
      <c r="AO363" s="376"/>
    </row>
    <row r="364" spans="1:41" x14ac:dyDescent="0.25">
      <c r="A364" s="44" t="s">
        <v>162</v>
      </c>
      <c r="B364" s="44" t="s">
        <v>2532</v>
      </c>
      <c r="C364" s="45" t="s">
        <v>14095</v>
      </c>
      <c r="D364" s="93" t="s">
        <v>17443</v>
      </c>
      <c r="E364" s="45" t="s">
        <v>8619</v>
      </c>
      <c r="F364" s="93"/>
      <c r="G364" s="93"/>
      <c r="H364" s="93"/>
      <c r="I364" s="99"/>
      <c r="J364" s="99"/>
      <c r="K364" s="99"/>
      <c r="L364" s="99"/>
      <c r="M364" s="99"/>
      <c r="N364" s="99"/>
      <c r="O364" s="99"/>
      <c r="P364" s="99"/>
      <c r="Q364" s="99"/>
      <c r="R364" s="99"/>
      <c r="S364" s="99"/>
      <c r="T364" s="99"/>
      <c r="U364" s="99"/>
      <c r="V364" s="99"/>
      <c r="W364" s="99"/>
      <c r="X364" s="99"/>
      <c r="Y364" s="99"/>
      <c r="Z364" s="99"/>
      <c r="AA364" s="99"/>
      <c r="AB364" s="99"/>
      <c r="AC364" s="99"/>
      <c r="AD364" s="99"/>
      <c r="AE364" s="99"/>
      <c r="AF364" s="99"/>
      <c r="AG364" s="99"/>
      <c r="AH364" s="31"/>
      <c r="AI364" s="31"/>
      <c r="AJ364" s="31"/>
      <c r="AK364" s="31"/>
      <c r="AL364" s="31"/>
      <c r="AO364" s="376"/>
    </row>
    <row r="365" spans="1:41" x14ac:dyDescent="0.25">
      <c r="A365" s="44" t="s">
        <v>520</v>
      </c>
      <c r="B365" s="44" t="s">
        <v>20528</v>
      </c>
      <c r="C365" s="45" t="s">
        <v>14211</v>
      </c>
      <c r="D365" s="32" t="s">
        <v>5559</v>
      </c>
      <c r="E365" s="45" t="s">
        <v>20835</v>
      </c>
      <c r="F365" s="32"/>
      <c r="G365" s="32"/>
      <c r="H365" s="32"/>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O365" s="376"/>
    </row>
    <row r="366" spans="1:41" x14ac:dyDescent="0.3">
      <c r="A366" s="333" t="s">
        <v>520</v>
      </c>
      <c r="B366" s="333" t="s">
        <v>1162</v>
      </c>
      <c r="C366" s="125" t="s">
        <v>8016</v>
      </c>
      <c r="D366" s="32" t="s">
        <v>20309</v>
      </c>
      <c r="E366" s="125" t="s">
        <v>7871</v>
      </c>
      <c r="F366" s="125" t="s">
        <v>1189</v>
      </c>
      <c r="G366" s="125" t="s">
        <v>1190</v>
      </c>
      <c r="AO366" s="376"/>
    </row>
    <row r="367" spans="1:41" x14ac:dyDescent="0.25">
      <c r="A367" s="44" t="s">
        <v>520</v>
      </c>
      <c r="B367" s="44" t="s">
        <v>21401</v>
      </c>
      <c r="C367" s="45" t="s">
        <v>5503</v>
      </c>
      <c r="D367" s="45" t="s">
        <v>21447</v>
      </c>
      <c r="E367" s="46">
        <v>46507</v>
      </c>
      <c r="AO367" s="376"/>
    </row>
    <row r="368" spans="1:41" x14ac:dyDescent="0.25">
      <c r="A368" s="44" t="s">
        <v>13724</v>
      </c>
      <c r="B368" s="44" t="s">
        <v>14694</v>
      </c>
      <c r="C368" s="45" t="s">
        <v>13725</v>
      </c>
      <c r="D368" s="367" t="s">
        <v>3696</v>
      </c>
      <c r="E368" s="328">
        <f>DATE(2028,11,1)</f>
        <v>47058</v>
      </c>
      <c r="F368" s="32"/>
      <c r="G368" s="32"/>
      <c r="H368" s="32"/>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O368" s="376"/>
    </row>
    <row r="369" spans="1:41" x14ac:dyDescent="0.25">
      <c r="A369" s="44" t="s">
        <v>20625</v>
      </c>
      <c r="B369" s="44" t="s">
        <v>14166</v>
      </c>
      <c r="C369" s="45" t="s">
        <v>14212</v>
      </c>
      <c r="D369" s="32" t="s">
        <v>5559</v>
      </c>
      <c r="E369" s="45" t="s">
        <v>20866</v>
      </c>
      <c r="F369" s="32"/>
      <c r="G369" s="32"/>
      <c r="H369" s="32"/>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O369" s="376"/>
    </row>
    <row r="370" spans="1:41" x14ac:dyDescent="0.3">
      <c r="A370" s="333" t="s">
        <v>15320</v>
      </c>
      <c r="B370" s="333" t="s">
        <v>1188</v>
      </c>
      <c r="C370" s="125" t="s">
        <v>8618</v>
      </c>
      <c r="D370" s="32" t="s">
        <v>20309</v>
      </c>
      <c r="E370" s="125" t="s">
        <v>8619</v>
      </c>
      <c r="F370" s="125" t="s">
        <v>1189</v>
      </c>
      <c r="G370" s="125" t="s">
        <v>1190</v>
      </c>
      <c r="AO370" s="376"/>
    </row>
    <row r="371" spans="1:41" x14ac:dyDescent="0.3">
      <c r="A371" s="333" t="s">
        <v>15320</v>
      </c>
      <c r="B371" s="333" t="s">
        <v>3861</v>
      </c>
      <c r="C371" s="125" t="s">
        <v>10957</v>
      </c>
      <c r="D371" s="32" t="s">
        <v>20309</v>
      </c>
      <c r="E371" s="125" t="s">
        <v>5037</v>
      </c>
      <c r="F371" s="125" t="s">
        <v>1189</v>
      </c>
      <c r="G371" s="125" t="s">
        <v>1190</v>
      </c>
      <c r="AO371" s="376"/>
    </row>
    <row r="372" spans="1:41" x14ac:dyDescent="0.3">
      <c r="A372" s="333" t="s">
        <v>15320</v>
      </c>
      <c r="B372" s="333" t="s">
        <v>15583</v>
      </c>
      <c r="C372" s="125" t="s">
        <v>15584</v>
      </c>
      <c r="D372" s="32" t="s">
        <v>20309</v>
      </c>
      <c r="E372" s="125" t="s">
        <v>15591</v>
      </c>
      <c r="F372" s="125" t="s">
        <v>1189</v>
      </c>
      <c r="G372" s="125" t="s">
        <v>1190</v>
      </c>
      <c r="AO372" s="376"/>
    </row>
    <row r="373" spans="1:41" x14ac:dyDescent="0.25">
      <c r="A373" s="44" t="s">
        <v>17487</v>
      </c>
      <c r="B373" s="44" t="s">
        <v>932</v>
      </c>
      <c r="C373" s="45">
        <v>220104</v>
      </c>
      <c r="D373" s="45" t="s">
        <v>11363</v>
      </c>
      <c r="E373" s="45" t="s">
        <v>5139</v>
      </c>
      <c r="AO373" s="376"/>
    </row>
    <row r="374" spans="1:41" x14ac:dyDescent="0.25">
      <c r="A374" s="44" t="s">
        <v>17487</v>
      </c>
      <c r="B374" s="44" t="s">
        <v>5321</v>
      </c>
      <c r="C374" s="45">
        <v>25010401</v>
      </c>
      <c r="D374" s="45" t="s">
        <v>11363</v>
      </c>
      <c r="E374" s="45" t="s">
        <v>12564</v>
      </c>
      <c r="AO374" s="376"/>
    </row>
    <row r="375" spans="1:41" x14ac:dyDescent="0.25">
      <c r="A375" s="44" t="s">
        <v>17487</v>
      </c>
      <c r="B375" s="44" t="s">
        <v>3176</v>
      </c>
      <c r="C375" s="45">
        <v>25010402</v>
      </c>
      <c r="D375" s="45" t="s">
        <v>11363</v>
      </c>
      <c r="E375" s="45" t="s">
        <v>12564</v>
      </c>
      <c r="AO375" s="376"/>
    </row>
    <row r="376" spans="1:41" x14ac:dyDescent="0.25">
      <c r="A376" s="44" t="s">
        <v>17487</v>
      </c>
      <c r="B376" s="44" t="s">
        <v>17452</v>
      </c>
      <c r="C376" s="45">
        <v>25010501</v>
      </c>
      <c r="D376" s="45" t="s">
        <v>11363</v>
      </c>
      <c r="E376" s="45" t="s">
        <v>12551</v>
      </c>
      <c r="AO376" s="376"/>
    </row>
    <row r="377" spans="1:41" x14ac:dyDescent="0.25">
      <c r="A377" s="44" t="s">
        <v>17487</v>
      </c>
      <c r="B377" s="44" t="s">
        <v>5129</v>
      </c>
      <c r="C377" s="45">
        <v>25010502</v>
      </c>
      <c r="D377" s="45" t="s">
        <v>11363</v>
      </c>
      <c r="E377" s="45" t="s">
        <v>12551</v>
      </c>
      <c r="AO377" s="376"/>
    </row>
    <row r="378" spans="1:41" x14ac:dyDescent="0.25">
      <c r="A378" s="44" t="s">
        <v>17487</v>
      </c>
      <c r="B378" s="44" t="s">
        <v>17488</v>
      </c>
      <c r="C378" s="45">
        <v>25020101</v>
      </c>
      <c r="D378" s="45" t="s">
        <v>11363</v>
      </c>
      <c r="E378" s="45" t="s">
        <v>9238</v>
      </c>
      <c r="AO378" s="376"/>
    </row>
    <row r="379" spans="1:41" x14ac:dyDescent="0.25">
      <c r="A379" s="44" t="s">
        <v>17487</v>
      </c>
      <c r="B379" s="44" t="s">
        <v>3047</v>
      </c>
      <c r="C379" s="45">
        <v>25020102</v>
      </c>
      <c r="D379" s="45" t="s">
        <v>11363</v>
      </c>
      <c r="E379" s="45" t="s">
        <v>9238</v>
      </c>
      <c r="AO379" s="376"/>
    </row>
    <row r="380" spans="1:41" x14ac:dyDescent="0.25">
      <c r="A380" s="44" t="s">
        <v>17487</v>
      </c>
      <c r="B380" s="44" t="s">
        <v>15620</v>
      </c>
      <c r="C380" s="45">
        <v>25080301</v>
      </c>
      <c r="D380" s="45" t="s">
        <v>11363</v>
      </c>
      <c r="E380" s="45" t="s">
        <v>8282</v>
      </c>
      <c r="AO380" s="376"/>
    </row>
    <row r="381" spans="1:41" x14ac:dyDescent="0.25">
      <c r="A381" s="44" t="s">
        <v>17487</v>
      </c>
      <c r="B381" s="44" t="s">
        <v>15621</v>
      </c>
      <c r="C381" s="45">
        <v>25080302</v>
      </c>
      <c r="D381" s="45" t="s">
        <v>11363</v>
      </c>
      <c r="E381" s="45" t="s">
        <v>8282</v>
      </c>
      <c r="AO381" s="376"/>
    </row>
    <row r="382" spans="1:41" x14ac:dyDescent="0.25">
      <c r="A382" s="44" t="s">
        <v>17487</v>
      </c>
      <c r="B382" s="44" t="s">
        <v>947</v>
      </c>
      <c r="C382" s="45">
        <v>260102</v>
      </c>
      <c r="D382" s="45" t="s">
        <v>11363</v>
      </c>
      <c r="E382" s="45" t="s">
        <v>8292</v>
      </c>
      <c r="AO382" s="376"/>
    </row>
    <row r="383" spans="1:41" x14ac:dyDescent="0.25">
      <c r="A383" s="44" t="s">
        <v>8220</v>
      </c>
      <c r="B383" s="44" t="s">
        <v>21433</v>
      </c>
      <c r="C383" s="45" t="s">
        <v>8135</v>
      </c>
      <c r="D383" s="45" t="s">
        <v>21447</v>
      </c>
      <c r="E383" s="46">
        <v>46418</v>
      </c>
      <c r="AO383" s="376"/>
    </row>
    <row r="384" spans="1:41" x14ac:dyDescent="0.25">
      <c r="A384" s="44" t="s">
        <v>12565</v>
      </c>
      <c r="B384" s="44" t="s">
        <v>925</v>
      </c>
      <c r="C384" s="45">
        <v>230601</v>
      </c>
      <c r="D384" s="45" t="s">
        <v>11363</v>
      </c>
      <c r="E384" s="45" t="s">
        <v>7770</v>
      </c>
      <c r="AO384" s="376"/>
    </row>
    <row r="385" spans="1:41" x14ac:dyDescent="0.25">
      <c r="A385" s="44" t="s">
        <v>12566</v>
      </c>
      <c r="B385" s="44" t="s">
        <v>925</v>
      </c>
      <c r="C385" s="45">
        <v>230601</v>
      </c>
      <c r="D385" s="45" t="s">
        <v>11363</v>
      </c>
      <c r="E385" s="45" t="s">
        <v>7770</v>
      </c>
      <c r="AO385" s="376"/>
    </row>
    <row r="386" spans="1:41" x14ac:dyDescent="0.25">
      <c r="A386" s="44" t="s">
        <v>12566</v>
      </c>
      <c r="B386" s="44" t="s">
        <v>3043</v>
      </c>
      <c r="C386" s="45">
        <v>230901</v>
      </c>
      <c r="D386" s="45" t="s">
        <v>11363</v>
      </c>
      <c r="E386" s="45" t="s">
        <v>7871</v>
      </c>
      <c r="AO386" s="376"/>
    </row>
    <row r="387" spans="1:41" x14ac:dyDescent="0.25">
      <c r="A387" s="44" t="s">
        <v>12566</v>
      </c>
      <c r="B387" s="44" t="s">
        <v>9248</v>
      </c>
      <c r="C387" s="45">
        <v>240101</v>
      </c>
      <c r="D387" s="45" t="s">
        <v>11363</v>
      </c>
      <c r="E387" s="45" t="s">
        <v>9249</v>
      </c>
      <c r="AO387" s="376"/>
    </row>
    <row r="388" spans="1:41" x14ac:dyDescent="0.25">
      <c r="A388" s="44" t="s">
        <v>12567</v>
      </c>
      <c r="B388" s="44" t="s">
        <v>10355</v>
      </c>
      <c r="C388" s="45">
        <v>240403</v>
      </c>
      <c r="D388" s="45" t="s">
        <v>11363</v>
      </c>
      <c r="E388" s="45" t="s">
        <v>5037</v>
      </c>
      <c r="AO388" s="376"/>
    </row>
    <row r="389" spans="1:41" x14ac:dyDescent="0.25">
      <c r="A389" s="44" t="s">
        <v>12567</v>
      </c>
      <c r="B389" s="44" t="s">
        <v>947</v>
      </c>
      <c r="C389" s="45">
        <v>260102</v>
      </c>
      <c r="D389" s="45" t="s">
        <v>11363</v>
      </c>
      <c r="E389" s="45" t="s">
        <v>8292</v>
      </c>
      <c r="AO389" s="376"/>
    </row>
    <row r="390" spans="1:41" x14ac:dyDescent="0.25">
      <c r="A390" s="44" t="s">
        <v>12567</v>
      </c>
      <c r="B390" s="44" t="s">
        <v>9248</v>
      </c>
      <c r="C390" s="45">
        <v>260105</v>
      </c>
      <c r="D390" s="45" t="s">
        <v>11363</v>
      </c>
      <c r="E390" s="45" t="s">
        <v>17625</v>
      </c>
      <c r="AO390" s="376"/>
    </row>
    <row r="391" spans="1:41" x14ac:dyDescent="0.25">
      <c r="A391" s="44" t="s">
        <v>20320</v>
      </c>
      <c r="B391" s="44" t="s">
        <v>20321</v>
      </c>
      <c r="C391" s="45" t="s">
        <v>20322</v>
      </c>
      <c r="D391" s="46" t="s">
        <v>21328</v>
      </c>
      <c r="E391" s="46">
        <v>46582</v>
      </c>
      <c r="AO391" s="376"/>
    </row>
    <row r="392" spans="1:41" x14ac:dyDescent="0.25">
      <c r="A392" s="44" t="s">
        <v>21458</v>
      </c>
      <c r="B392" s="44" t="s">
        <v>936</v>
      </c>
      <c r="C392" s="45">
        <v>260703</v>
      </c>
      <c r="D392" s="45" t="s">
        <v>11363</v>
      </c>
      <c r="E392" s="45" t="s">
        <v>11150</v>
      </c>
      <c r="AO392" s="376"/>
    </row>
    <row r="393" spans="1:41" x14ac:dyDescent="0.25">
      <c r="A393" s="44" t="s">
        <v>12568</v>
      </c>
      <c r="B393" s="44" t="s">
        <v>1666</v>
      </c>
      <c r="C393" s="45">
        <v>250101</v>
      </c>
      <c r="D393" s="45" t="s">
        <v>11363</v>
      </c>
      <c r="E393" s="45" t="s">
        <v>12551</v>
      </c>
      <c r="AO393" s="376"/>
    </row>
    <row r="394" spans="1:41" x14ac:dyDescent="0.25">
      <c r="A394" s="44" t="s">
        <v>17489</v>
      </c>
      <c r="B394" s="44" t="s">
        <v>938</v>
      </c>
      <c r="C394" s="45">
        <v>260103</v>
      </c>
      <c r="D394" s="45" t="s">
        <v>11363</v>
      </c>
      <c r="E394" s="45" t="s">
        <v>8292</v>
      </c>
      <c r="AO394" s="376"/>
    </row>
    <row r="395" spans="1:41" x14ac:dyDescent="0.25">
      <c r="A395" s="44" t="s">
        <v>21126</v>
      </c>
      <c r="B395" s="44" t="s">
        <v>21359</v>
      </c>
      <c r="C395" s="45" t="s">
        <v>21182</v>
      </c>
      <c r="D395" s="45" t="s">
        <v>21447</v>
      </c>
      <c r="E395" s="46">
        <v>46752</v>
      </c>
      <c r="AO395" s="376"/>
    </row>
    <row r="396" spans="1:41" x14ac:dyDescent="0.25">
      <c r="A396" s="44" t="s">
        <v>12569</v>
      </c>
      <c r="B396" s="44" t="s">
        <v>936</v>
      </c>
      <c r="C396" s="45">
        <v>260703</v>
      </c>
      <c r="D396" s="45" t="s">
        <v>11363</v>
      </c>
      <c r="E396" s="45" t="s">
        <v>11150</v>
      </c>
      <c r="AO396" s="376"/>
    </row>
    <row r="397" spans="1:41" x14ac:dyDescent="0.25">
      <c r="A397" s="44" t="s">
        <v>12570</v>
      </c>
      <c r="B397" s="44" t="s">
        <v>1666</v>
      </c>
      <c r="C397" s="45">
        <v>250101</v>
      </c>
      <c r="D397" s="45" t="s">
        <v>11363</v>
      </c>
      <c r="E397" s="45" t="s">
        <v>12551</v>
      </c>
      <c r="AO397" s="376"/>
    </row>
    <row r="398" spans="1:41" x14ac:dyDescent="0.25">
      <c r="A398" s="44" t="s">
        <v>12571</v>
      </c>
      <c r="B398" s="44" t="s">
        <v>5134</v>
      </c>
      <c r="C398" s="45">
        <v>220802</v>
      </c>
      <c r="D398" s="45" t="s">
        <v>11363</v>
      </c>
      <c r="E398" s="45" t="s">
        <v>4966</v>
      </c>
      <c r="AO398" s="376"/>
    </row>
    <row r="399" spans="1:41" x14ac:dyDescent="0.25">
      <c r="A399" s="44" t="s">
        <v>13581</v>
      </c>
      <c r="B399" s="44" t="s">
        <v>12111</v>
      </c>
      <c r="C399" s="45">
        <v>13.25</v>
      </c>
      <c r="D399" s="45" t="s">
        <v>12549</v>
      </c>
      <c r="E399" s="46">
        <v>47664</v>
      </c>
      <c r="F399" s="45"/>
      <c r="G399" s="93"/>
      <c r="H399" s="93"/>
      <c r="I399" s="99"/>
      <c r="J399" s="99"/>
      <c r="K399" s="99"/>
      <c r="L399" s="99"/>
      <c r="M399" s="99"/>
      <c r="N399" s="99"/>
      <c r="O399" s="99"/>
      <c r="P399" s="99"/>
      <c r="Q399" s="99"/>
      <c r="R399" s="99"/>
      <c r="S399" s="99"/>
      <c r="T399" s="99"/>
      <c r="U399" s="99"/>
      <c r="V399" s="99"/>
      <c r="W399" s="44"/>
      <c r="X399" s="44"/>
      <c r="Y399" s="99"/>
      <c r="Z399" s="99"/>
      <c r="AA399" s="99"/>
      <c r="AB399" s="99"/>
      <c r="AC399" s="99"/>
      <c r="AD399" s="99"/>
      <c r="AE399" s="99"/>
      <c r="AF399" s="99"/>
      <c r="AG399" s="99"/>
      <c r="AH399" s="31"/>
      <c r="AI399" s="31"/>
      <c r="AJ399" s="31"/>
      <c r="AK399" s="31"/>
      <c r="AL399" s="31"/>
      <c r="AO399" s="376"/>
    </row>
    <row r="400" spans="1:41" x14ac:dyDescent="0.25">
      <c r="A400" s="329" t="s">
        <v>13027</v>
      </c>
      <c r="B400" s="92" t="s">
        <v>13051</v>
      </c>
      <c r="C400" s="93" t="s">
        <v>13052</v>
      </c>
      <c r="D400" s="93" t="s">
        <v>1201</v>
      </c>
      <c r="E400" s="94">
        <v>47223</v>
      </c>
      <c r="F400" s="93"/>
      <c r="G400" s="93"/>
      <c r="H400" s="93"/>
      <c r="I400" s="99"/>
      <c r="J400" s="99"/>
      <c r="K400" s="99"/>
      <c r="L400" s="99"/>
      <c r="M400" s="99"/>
      <c r="N400" s="99"/>
      <c r="O400" s="99"/>
      <c r="P400" s="99"/>
      <c r="Q400" s="99"/>
      <c r="R400" s="99"/>
      <c r="S400" s="99"/>
      <c r="T400" s="99"/>
      <c r="U400" s="99"/>
      <c r="V400" s="99"/>
      <c r="W400" s="44"/>
      <c r="X400" s="44"/>
      <c r="Y400" s="99"/>
      <c r="Z400" s="99"/>
      <c r="AA400" s="99"/>
      <c r="AB400" s="99"/>
      <c r="AC400" s="99"/>
      <c r="AD400" s="99"/>
      <c r="AE400" s="99"/>
      <c r="AF400" s="99"/>
      <c r="AG400" s="99"/>
      <c r="AH400" s="31"/>
      <c r="AI400" s="31"/>
      <c r="AJ400" s="31"/>
      <c r="AK400" s="31"/>
      <c r="AL400" s="31"/>
      <c r="AO400" s="376"/>
    </row>
    <row r="401" spans="1:41" x14ac:dyDescent="0.25">
      <c r="A401" s="91" t="s">
        <v>13027</v>
      </c>
      <c r="B401" s="92" t="s">
        <v>19284</v>
      </c>
      <c r="C401" s="93" t="s">
        <v>19285</v>
      </c>
      <c r="D401" s="93" t="s">
        <v>1201</v>
      </c>
      <c r="E401" s="94">
        <v>46582</v>
      </c>
      <c r="F401" s="93"/>
      <c r="G401" s="93"/>
      <c r="H401" s="93"/>
      <c r="I401" s="99"/>
      <c r="J401" s="99"/>
      <c r="K401" s="99"/>
      <c r="L401" s="99"/>
      <c r="M401" s="99"/>
      <c r="N401" s="99"/>
      <c r="O401" s="99"/>
      <c r="P401" s="99"/>
      <c r="Q401" s="99"/>
      <c r="R401" s="99"/>
      <c r="S401" s="99"/>
      <c r="T401" s="99"/>
      <c r="U401" s="99"/>
      <c r="V401" s="99"/>
      <c r="W401" s="99"/>
      <c r="X401" s="99"/>
      <c r="Y401" s="99"/>
      <c r="Z401" s="99"/>
      <c r="AA401" s="99"/>
      <c r="AB401" s="99"/>
      <c r="AC401" s="99"/>
      <c r="AD401" s="99"/>
      <c r="AE401" s="99"/>
      <c r="AF401" s="99"/>
      <c r="AG401" s="99"/>
      <c r="AH401" s="31"/>
      <c r="AI401" s="31"/>
      <c r="AJ401" s="31"/>
      <c r="AK401" s="31"/>
      <c r="AL401" s="31"/>
      <c r="AO401" s="376"/>
    </row>
    <row r="402" spans="1:41" x14ac:dyDescent="0.25">
      <c r="A402" s="44" t="s">
        <v>12572</v>
      </c>
      <c r="B402" s="44" t="s">
        <v>17452</v>
      </c>
      <c r="C402" s="45">
        <v>25010501</v>
      </c>
      <c r="D402" s="45" t="s">
        <v>11363</v>
      </c>
      <c r="E402" s="45" t="s">
        <v>12551</v>
      </c>
      <c r="AO402" s="376"/>
    </row>
    <row r="403" spans="1:41" x14ac:dyDescent="0.25">
      <c r="A403" s="44" t="s">
        <v>12572</v>
      </c>
      <c r="B403" s="44" t="s">
        <v>5129</v>
      </c>
      <c r="C403" s="45">
        <v>25010502</v>
      </c>
      <c r="D403" s="45" t="s">
        <v>11363</v>
      </c>
      <c r="E403" s="45" t="s">
        <v>12551</v>
      </c>
      <c r="AO403" s="376"/>
    </row>
    <row r="404" spans="1:41" x14ac:dyDescent="0.25">
      <c r="A404" s="44" t="s">
        <v>12573</v>
      </c>
      <c r="B404" s="44" t="s">
        <v>3475</v>
      </c>
      <c r="C404" s="45">
        <v>230301</v>
      </c>
      <c r="D404" s="45" t="s">
        <v>11363</v>
      </c>
      <c r="E404" s="45" t="s">
        <v>5265</v>
      </c>
      <c r="AO404" s="376"/>
    </row>
    <row r="405" spans="1:41" x14ac:dyDescent="0.3">
      <c r="A405" s="333" t="s">
        <v>12852</v>
      </c>
      <c r="B405" s="333" t="s">
        <v>11371</v>
      </c>
      <c r="C405" s="125" t="s">
        <v>11215</v>
      </c>
      <c r="D405" s="32" t="s">
        <v>20309</v>
      </c>
      <c r="E405" s="125" t="s">
        <v>4966</v>
      </c>
      <c r="F405" s="125" t="s">
        <v>1189</v>
      </c>
      <c r="G405" s="125" t="s">
        <v>1190</v>
      </c>
      <c r="AO405" s="376"/>
    </row>
    <row r="406" spans="1:41" x14ac:dyDescent="0.25">
      <c r="A406" s="44" t="s">
        <v>20323</v>
      </c>
      <c r="B406" s="44" t="s">
        <v>20324</v>
      </c>
      <c r="C406" s="45" t="s">
        <v>20325</v>
      </c>
      <c r="D406" s="46" t="s">
        <v>21328</v>
      </c>
      <c r="E406" s="46">
        <v>46554</v>
      </c>
      <c r="AO406" s="376"/>
    </row>
    <row r="407" spans="1:41" x14ac:dyDescent="0.25">
      <c r="A407" s="102" t="s">
        <v>3268</v>
      </c>
      <c r="B407" s="92" t="s">
        <v>13051</v>
      </c>
      <c r="C407" s="93" t="s">
        <v>13052</v>
      </c>
      <c r="D407" s="93" t="s">
        <v>1201</v>
      </c>
      <c r="E407" s="94">
        <v>47223</v>
      </c>
      <c r="F407" s="93"/>
      <c r="G407" s="93"/>
      <c r="H407" s="93"/>
      <c r="I407" s="99"/>
      <c r="J407" s="99"/>
      <c r="K407" s="99"/>
      <c r="L407" s="99"/>
      <c r="M407" s="99"/>
      <c r="N407" s="99"/>
      <c r="O407" s="99"/>
      <c r="P407" s="99"/>
      <c r="Q407" s="99"/>
      <c r="R407" s="99"/>
      <c r="S407" s="99"/>
      <c r="T407" s="99"/>
      <c r="U407" s="99"/>
      <c r="V407" s="99"/>
      <c r="W407" s="44"/>
      <c r="X407" s="44"/>
      <c r="Y407" s="99"/>
      <c r="Z407" s="99"/>
      <c r="AA407" s="99"/>
      <c r="AB407" s="99"/>
      <c r="AC407" s="99"/>
      <c r="AD407" s="99"/>
      <c r="AE407" s="99"/>
      <c r="AF407" s="99"/>
      <c r="AG407" s="99"/>
      <c r="AH407" s="31"/>
      <c r="AI407" s="31"/>
      <c r="AJ407" s="31"/>
      <c r="AK407" s="31"/>
      <c r="AL407" s="31"/>
      <c r="AO407" s="376"/>
    </row>
    <row r="408" spans="1:41" x14ac:dyDescent="0.25">
      <c r="A408" s="44" t="s">
        <v>12574</v>
      </c>
      <c r="B408" s="44" t="s">
        <v>5134</v>
      </c>
      <c r="C408" s="45">
        <v>240804</v>
      </c>
      <c r="D408" s="45" t="s">
        <v>11363</v>
      </c>
      <c r="E408" s="45" t="s">
        <v>11260</v>
      </c>
      <c r="AO408" s="376"/>
    </row>
    <row r="409" spans="1:41" x14ac:dyDescent="0.25">
      <c r="A409" s="44" t="s">
        <v>12575</v>
      </c>
      <c r="B409" s="44" t="s">
        <v>1666</v>
      </c>
      <c r="C409" s="45">
        <v>250101</v>
      </c>
      <c r="D409" s="45" t="s">
        <v>11363</v>
      </c>
      <c r="E409" s="45" t="s">
        <v>12551</v>
      </c>
      <c r="AO409" s="376"/>
    </row>
    <row r="410" spans="1:41" x14ac:dyDescent="0.25">
      <c r="A410" s="44" t="s">
        <v>12575</v>
      </c>
      <c r="B410" s="44" t="s">
        <v>17463</v>
      </c>
      <c r="C410" s="45">
        <v>260202</v>
      </c>
      <c r="D410" s="45" t="s">
        <v>11363</v>
      </c>
      <c r="E410" s="45" t="s">
        <v>9238</v>
      </c>
      <c r="AO410" s="376"/>
    </row>
    <row r="411" spans="1:41" x14ac:dyDescent="0.25">
      <c r="A411" s="44" t="s">
        <v>15622</v>
      </c>
      <c r="B411" s="44" t="s">
        <v>5134</v>
      </c>
      <c r="C411" s="45">
        <v>250802</v>
      </c>
      <c r="D411" s="45" t="s">
        <v>11363</v>
      </c>
      <c r="E411" s="45" t="s">
        <v>9880</v>
      </c>
      <c r="AO411" s="376"/>
    </row>
    <row r="412" spans="1:41" x14ac:dyDescent="0.25">
      <c r="A412" s="44" t="s">
        <v>12</v>
      </c>
      <c r="B412" s="92" t="s">
        <v>12068</v>
      </c>
      <c r="C412" s="93" t="s">
        <v>12038</v>
      </c>
      <c r="D412" s="93" t="s">
        <v>1201</v>
      </c>
      <c r="E412" s="94">
        <v>47208</v>
      </c>
      <c r="F412" s="93"/>
      <c r="G412" s="93"/>
      <c r="H412" s="93"/>
      <c r="I412" s="99"/>
      <c r="J412" s="99"/>
      <c r="K412" s="99"/>
      <c r="L412" s="99"/>
      <c r="M412" s="99"/>
      <c r="N412" s="99"/>
      <c r="O412" s="99"/>
      <c r="P412" s="99"/>
      <c r="Q412" s="99"/>
      <c r="R412" s="99"/>
      <c r="S412" s="99"/>
      <c r="T412" s="99"/>
      <c r="U412" s="99"/>
      <c r="V412" s="99"/>
      <c r="W412" s="44"/>
      <c r="X412" s="44"/>
      <c r="Y412" s="99"/>
      <c r="Z412" s="99"/>
      <c r="AA412" s="99"/>
      <c r="AB412" s="99"/>
      <c r="AC412" s="99"/>
      <c r="AD412" s="99"/>
      <c r="AE412" s="99"/>
      <c r="AF412" s="99"/>
      <c r="AG412" s="99"/>
      <c r="AH412" s="31"/>
      <c r="AI412" s="31"/>
      <c r="AJ412" s="31"/>
      <c r="AK412" s="31"/>
      <c r="AL412" s="31"/>
      <c r="AO412" s="376"/>
    </row>
    <row r="413" spans="1:41" x14ac:dyDescent="0.25">
      <c r="A413" s="44" t="s">
        <v>12</v>
      </c>
      <c r="B413" s="44" t="s">
        <v>935</v>
      </c>
      <c r="C413" s="45">
        <v>230805</v>
      </c>
      <c r="D413" s="45" t="s">
        <v>11363</v>
      </c>
      <c r="E413" s="45" t="s">
        <v>4151</v>
      </c>
      <c r="AO413" s="376"/>
    </row>
    <row r="414" spans="1:41" x14ac:dyDescent="0.25">
      <c r="A414" s="44" t="s">
        <v>12</v>
      </c>
      <c r="B414" s="44" t="s">
        <v>5134</v>
      </c>
      <c r="C414" s="45">
        <v>250802</v>
      </c>
      <c r="D414" s="45" t="s">
        <v>11363</v>
      </c>
      <c r="E414" s="45" t="s">
        <v>9880</v>
      </c>
      <c r="AO414" s="376"/>
    </row>
    <row r="415" spans="1:41" x14ac:dyDescent="0.25">
      <c r="A415" s="44" t="s">
        <v>12951</v>
      </c>
      <c r="B415" s="44" t="s">
        <v>1872</v>
      </c>
      <c r="C415" s="45" t="s">
        <v>9912</v>
      </c>
      <c r="D415" s="46" t="s">
        <v>21328</v>
      </c>
      <c r="E415" s="46">
        <v>46445</v>
      </c>
      <c r="AO415" s="376"/>
    </row>
    <row r="416" spans="1:41" x14ac:dyDescent="0.25">
      <c r="A416" s="44" t="s">
        <v>12951</v>
      </c>
      <c r="B416" s="44" t="s">
        <v>1872</v>
      </c>
      <c r="C416" s="45" t="s">
        <v>9912</v>
      </c>
      <c r="D416" s="46" t="s">
        <v>21328</v>
      </c>
      <c r="E416" s="46">
        <v>46445</v>
      </c>
      <c r="AO416" s="376"/>
    </row>
    <row r="417" spans="1:41" x14ac:dyDescent="0.25">
      <c r="A417" s="44" t="s">
        <v>12951</v>
      </c>
      <c r="B417" s="44" t="s">
        <v>1872</v>
      </c>
      <c r="C417" s="45" t="s">
        <v>9912</v>
      </c>
      <c r="D417" s="46" t="s">
        <v>21328</v>
      </c>
      <c r="E417" s="46">
        <v>46445</v>
      </c>
      <c r="AO417" s="376"/>
    </row>
    <row r="418" spans="1:41" x14ac:dyDescent="0.25">
      <c r="A418" s="44" t="s">
        <v>12951</v>
      </c>
      <c r="B418" s="44" t="s">
        <v>10228</v>
      </c>
      <c r="C418" s="45" t="s">
        <v>10233</v>
      </c>
      <c r="D418" s="46" t="s">
        <v>21328</v>
      </c>
      <c r="E418" s="46">
        <v>46556</v>
      </c>
      <c r="AO418" s="376"/>
    </row>
    <row r="419" spans="1:41" x14ac:dyDescent="0.25">
      <c r="A419" s="44" t="s">
        <v>12951</v>
      </c>
      <c r="B419" s="44" t="s">
        <v>10228</v>
      </c>
      <c r="C419" s="45" t="s">
        <v>10233</v>
      </c>
      <c r="D419" s="46" t="s">
        <v>21328</v>
      </c>
      <c r="E419" s="46">
        <v>46556</v>
      </c>
      <c r="AO419" s="376"/>
    </row>
    <row r="420" spans="1:41" x14ac:dyDescent="0.25">
      <c r="A420" s="44" t="s">
        <v>12951</v>
      </c>
      <c r="B420" s="44" t="s">
        <v>10228</v>
      </c>
      <c r="C420" s="45" t="s">
        <v>10233</v>
      </c>
      <c r="D420" s="46" t="s">
        <v>21328</v>
      </c>
      <c r="E420" s="46">
        <v>46556</v>
      </c>
      <c r="AO420" s="376"/>
    </row>
    <row r="421" spans="1:41" x14ac:dyDescent="0.25">
      <c r="A421" s="44" t="s">
        <v>12114</v>
      </c>
      <c r="B421" s="44" t="s">
        <v>8472</v>
      </c>
      <c r="C421" s="45" t="s">
        <v>8508</v>
      </c>
      <c r="D421" s="32" t="s">
        <v>5559</v>
      </c>
      <c r="E421" s="45" t="s">
        <v>20851</v>
      </c>
      <c r="F421" s="32"/>
      <c r="G421" s="32"/>
      <c r="H421" s="32"/>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O421" s="376"/>
    </row>
    <row r="422" spans="1:41" x14ac:dyDescent="0.25">
      <c r="A422" s="86" t="s">
        <v>12114</v>
      </c>
      <c r="B422" s="44" t="s">
        <v>16074</v>
      </c>
      <c r="C422" s="45">
        <v>8.26</v>
      </c>
      <c r="D422" s="45" t="s">
        <v>12549</v>
      </c>
      <c r="E422" s="46">
        <v>47787</v>
      </c>
      <c r="F422" s="45"/>
      <c r="G422" s="93"/>
      <c r="H422" s="93"/>
      <c r="I422" s="99"/>
      <c r="J422" s="99"/>
      <c r="K422" s="99"/>
      <c r="L422" s="99"/>
      <c r="M422" s="99"/>
      <c r="N422" s="99"/>
      <c r="O422" s="99"/>
      <c r="P422" s="99"/>
      <c r="Q422" s="99"/>
      <c r="R422" s="99"/>
      <c r="S422" s="99"/>
      <c r="T422" s="99"/>
      <c r="U422" s="99"/>
      <c r="V422" s="99"/>
      <c r="W422" s="44"/>
      <c r="X422" s="99"/>
      <c r="Y422" s="99"/>
      <c r="Z422" s="99"/>
      <c r="AA422" s="99"/>
      <c r="AB422" s="99"/>
      <c r="AC422" s="99"/>
      <c r="AD422" s="99"/>
      <c r="AE422" s="99"/>
      <c r="AF422" s="99"/>
      <c r="AG422" s="99"/>
      <c r="AH422" s="31"/>
      <c r="AI422" s="31"/>
      <c r="AJ422" s="31"/>
      <c r="AK422" s="31"/>
      <c r="AL422" s="31"/>
      <c r="AO422" s="376"/>
    </row>
    <row r="423" spans="1:41" x14ac:dyDescent="0.25">
      <c r="A423" s="44" t="s">
        <v>12114</v>
      </c>
      <c r="B423" s="44" t="s">
        <v>12111</v>
      </c>
      <c r="C423" s="45">
        <v>13.25</v>
      </c>
      <c r="D423" s="45" t="s">
        <v>12549</v>
      </c>
      <c r="E423" s="46">
        <v>47664</v>
      </c>
      <c r="F423" s="45"/>
      <c r="G423" s="93"/>
      <c r="H423" s="93"/>
      <c r="I423" s="99"/>
      <c r="J423" s="99"/>
      <c r="K423" s="99"/>
      <c r="L423" s="99"/>
      <c r="M423" s="99"/>
      <c r="N423" s="99"/>
      <c r="O423" s="99"/>
      <c r="P423" s="99"/>
      <c r="Q423" s="99"/>
      <c r="R423" s="99"/>
      <c r="S423" s="99"/>
      <c r="T423" s="99"/>
      <c r="U423" s="99"/>
      <c r="V423" s="99"/>
      <c r="W423" s="44"/>
      <c r="X423" s="99"/>
      <c r="Y423" s="99"/>
      <c r="Z423" s="99"/>
      <c r="AA423" s="99"/>
      <c r="AB423" s="99"/>
      <c r="AC423" s="99"/>
      <c r="AD423" s="99"/>
      <c r="AE423" s="99"/>
      <c r="AF423" s="99"/>
      <c r="AG423" s="99"/>
      <c r="AH423" s="31"/>
      <c r="AI423" s="31"/>
      <c r="AJ423" s="31"/>
      <c r="AK423" s="31"/>
      <c r="AL423" s="31"/>
      <c r="AO423" s="376"/>
    </row>
    <row r="424" spans="1:41" x14ac:dyDescent="0.25">
      <c r="A424" s="44" t="s">
        <v>12114</v>
      </c>
      <c r="B424" s="44" t="s">
        <v>21365</v>
      </c>
      <c r="C424" s="45" t="s">
        <v>8133</v>
      </c>
      <c r="D424" s="45" t="s">
        <v>21447</v>
      </c>
      <c r="E424" s="46">
        <v>46752</v>
      </c>
      <c r="AO424" s="376"/>
    </row>
    <row r="425" spans="1:41" x14ac:dyDescent="0.25">
      <c r="A425" s="44" t="s">
        <v>12115</v>
      </c>
      <c r="B425" s="44" t="s">
        <v>12095</v>
      </c>
      <c r="C425" s="45">
        <v>33.24</v>
      </c>
      <c r="D425" s="45" t="s">
        <v>12549</v>
      </c>
      <c r="E425" s="46">
        <v>47299</v>
      </c>
      <c r="F425" s="45" t="s">
        <v>1335</v>
      </c>
      <c r="G425" s="93"/>
      <c r="H425" s="93"/>
      <c r="I425" s="99"/>
      <c r="J425" s="99"/>
      <c r="K425" s="99"/>
      <c r="L425" s="99"/>
      <c r="M425" s="99"/>
      <c r="N425" s="99"/>
      <c r="O425" s="99"/>
      <c r="P425" s="99"/>
      <c r="Q425" s="99"/>
      <c r="R425" s="99"/>
      <c r="S425" s="99"/>
      <c r="T425" s="99"/>
      <c r="U425" s="99"/>
      <c r="V425" s="99"/>
      <c r="W425" s="44"/>
      <c r="X425" s="99"/>
      <c r="Y425" s="99"/>
      <c r="Z425" s="99"/>
      <c r="AA425" s="99"/>
      <c r="AB425" s="99"/>
      <c r="AC425" s="99"/>
      <c r="AD425" s="99"/>
      <c r="AE425" s="99"/>
      <c r="AF425" s="99"/>
      <c r="AG425" s="99"/>
      <c r="AH425" s="31"/>
      <c r="AI425" s="31"/>
      <c r="AJ425" s="31"/>
      <c r="AK425" s="31"/>
      <c r="AL425" s="31"/>
      <c r="AO425" s="376"/>
    </row>
    <row r="426" spans="1:41" x14ac:dyDescent="0.25">
      <c r="A426" s="44" t="s">
        <v>13062</v>
      </c>
      <c r="B426" s="44" t="s">
        <v>21359</v>
      </c>
      <c r="C426" s="45" t="s">
        <v>9701</v>
      </c>
      <c r="D426" s="45" t="s">
        <v>21447</v>
      </c>
      <c r="E426" s="46">
        <v>46752</v>
      </c>
      <c r="AO426" s="376"/>
    </row>
    <row r="427" spans="1:41" x14ac:dyDescent="0.25">
      <c r="A427" s="44" t="s">
        <v>20326</v>
      </c>
      <c r="B427" s="44" t="s">
        <v>20327</v>
      </c>
      <c r="C427" s="45" t="s">
        <v>20328</v>
      </c>
      <c r="D427" s="46" t="s">
        <v>21328</v>
      </c>
      <c r="E427" s="46">
        <v>46554</v>
      </c>
      <c r="AO427" s="376"/>
    </row>
    <row r="428" spans="1:41" x14ac:dyDescent="0.25">
      <c r="A428" s="44" t="s">
        <v>13083</v>
      </c>
      <c r="B428" s="44" t="s">
        <v>21401</v>
      </c>
      <c r="C428" s="45" t="s">
        <v>5503</v>
      </c>
      <c r="D428" s="45" t="s">
        <v>21447</v>
      </c>
      <c r="E428" s="46">
        <v>46507</v>
      </c>
      <c r="AO428" s="376"/>
    </row>
    <row r="429" spans="1:41" x14ac:dyDescent="0.25">
      <c r="A429" s="44" t="s">
        <v>14008</v>
      </c>
      <c r="B429" s="44" t="s">
        <v>9848</v>
      </c>
      <c r="C429" s="45" t="s">
        <v>9883</v>
      </c>
      <c r="D429" s="45" t="s">
        <v>11204</v>
      </c>
      <c r="E429" s="45" t="s">
        <v>8334</v>
      </c>
      <c r="F429" s="93"/>
      <c r="G429" s="93"/>
      <c r="H429" s="93"/>
      <c r="I429" s="99"/>
      <c r="J429" s="99"/>
      <c r="K429" s="99"/>
      <c r="L429" s="99"/>
      <c r="M429" s="99"/>
      <c r="N429" s="99"/>
      <c r="O429" s="99"/>
      <c r="P429" s="99"/>
      <c r="Q429" s="99"/>
      <c r="R429" s="99"/>
      <c r="S429" s="99"/>
      <c r="T429" s="99"/>
      <c r="U429" s="99"/>
      <c r="V429" s="99"/>
      <c r="W429" s="44"/>
      <c r="X429" s="99"/>
      <c r="Y429" s="99"/>
      <c r="Z429" s="99"/>
      <c r="AA429" s="99"/>
      <c r="AB429" s="99"/>
      <c r="AC429" s="99"/>
      <c r="AD429" s="99"/>
      <c r="AE429" s="99"/>
      <c r="AF429" s="99"/>
      <c r="AG429" s="99"/>
      <c r="AH429" s="31"/>
      <c r="AI429" s="31"/>
      <c r="AJ429" s="31"/>
      <c r="AK429" s="31"/>
      <c r="AL429" s="31"/>
      <c r="AO429" s="376"/>
    </row>
    <row r="430" spans="1:41" x14ac:dyDescent="0.25">
      <c r="A430" s="44" t="s">
        <v>14008</v>
      </c>
      <c r="B430" s="44" t="s">
        <v>9848</v>
      </c>
      <c r="C430" s="45" t="s">
        <v>9883</v>
      </c>
      <c r="D430" s="93" t="s">
        <v>17443</v>
      </c>
      <c r="E430" s="45" t="s">
        <v>8334</v>
      </c>
      <c r="F430" s="93"/>
      <c r="G430" s="93"/>
      <c r="H430" s="93"/>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c r="AG430" s="99"/>
      <c r="AH430" s="31"/>
      <c r="AI430" s="31"/>
      <c r="AJ430" s="31"/>
      <c r="AK430" s="31"/>
      <c r="AL430" s="31"/>
      <c r="AO430" s="376"/>
    </row>
    <row r="431" spans="1:41" x14ac:dyDescent="0.25">
      <c r="A431" s="44" t="s">
        <v>14008</v>
      </c>
      <c r="B431" s="44" t="s">
        <v>4371</v>
      </c>
      <c r="C431" s="45" t="s">
        <v>17389</v>
      </c>
      <c r="D431" s="93" t="s">
        <v>17443</v>
      </c>
      <c r="E431" s="45" t="s">
        <v>9839</v>
      </c>
      <c r="F431" s="93"/>
      <c r="G431" s="93"/>
      <c r="H431" s="93"/>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c r="AG431" s="99"/>
      <c r="AH431" s="31"/>
      <c r="AI431" s="31"/>
      <c r="AJ431" s="31"/>
      <c r="AK431" s="31"/>
      <c r="AL431" s="31"/>
      <c r="AO431" s="376"/>
    </row>
    <row r="432" spans="1:41" x14ac:dyDescent="0.25">
      <c r="A432" s="44" t="s">
        <v>13082</v>
      </c>
      <c r="B432" s="44" t="s">
        <v>21434</v>
      </c>
      <c r="C432" s="45" t="s">
        <v>13058</v>
      </c>
      <c r="D432" s="45" t="s">
        <v>21447</v>
      </c>
      <c r="E432" s="46">
        <v>46418</v>
      </c>
      <c r="AO432" s="376"/>
    </row>
    <row r="433" spans="1:41" x14ac:dyDescent="0.25">
      <c r="A433" s="44" t="s">
        <v>21208</v>
      </c>
      <c r="B433" s="44" t="s">
        <v>10169</v>
      </c>
      <c r="C433" s="45" t="s">
        <v>10170</v>
      </c>
      <c r="D433" s="45" t="s">
        <v>10164</v>
      </c>
      <c r="E433" s="46">
        <v>47361</v>
      </c>
      <c r="F433" s="32"/>
      <c r="G433" s="32"/>
      <c r="H433" s="32"/>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O433" s="376"/>
    </row>
    <row r="434" spans="1:41" x14ac:dyDescent="0.3">
      <c r="A434" s="333" t="s">
        <v>12853</v>
      </c>
      <c r="B434" s="333" t="s">
        <v>11371</v>
      </c>
      <c r="C434" s="125" t="s">
        <v>11215</v>
      </c>
      <c r="D434" s="32" t="s">
        <v>20309</v>
      </c>
      <c r="E434" s="125" t="s">
        <v>4966</v>
      </c>
      <c r="F434" s="125" t="s">
        <v>1189</v>
      </c>
      <c r="G434" s="125" t="s">
        <v>1190</v>
      </c>
      <c r="AO434" s="376"/>
    </row>
    <row r="435" spans="1:41" x14ac:dyDescent="0.3">
      <c r="A435" s="333" t="s">
        <v>12853</v>
      </c>
      <c r="B435" s="333" t="s">
        <v>1163</v>
      </c>
      <c r="C435" s="125" t="s">
        <v>11367</v>
      </c>
      <c r="D435" s="32" t="s">
        <v>20309</v>
      </c>
      <c r="E435" s="125" t="s">
        <v>4826</v>
      </c>
      <c r="F435" s="125" t="s">
        <v>1189</v>
      </c>
      <c r="G435" s="125" t="s">
        <v>1190</v>
      </c>
      <c r="AO435" s="376"/>
    </row>
    <row r="436" spans="1:41" x14ac:dyDescent="0.25">
      <c r="A436" s="44" t="s">
        <v>14328</v>
      </c>
      <c r="B436" s="44" t="s">
        <v>2522</v>
      </c>
      <c r="C436" s="45" t="s">
        <v>14329</v>
      </c>
      <c r="D436" s="46" t="s">
        <v>21328</v>
      </c>
      <c r="E436" s="46">
        <v>46527</v>
      </c>
      <c r="AO436" s="376"/>
    </row>
    <row r="437" spans="1:41" x14ac:dyDescent="0.25">
      <c r="A437" s="44" t="s">
        <v>14328</v>
      </c>
      <c r="B437" s="44" t="s">
        <v>2522</v>
      </c>
      <c r="C437" s="45" t="s">
        <v>14329</v>
      </c>
      <c r="D437" s="46" t="s">
        <v>21328</v>
      </c>
      <c r="E437" s="46">
        <v>46527</v>
      </c>
      <c r="AO437" s="376"/>
    </row>
    <row r="438" spans="1:41" x14ac:dyDescent="0.3">
      <c r="A438" s="57" t="s">
        <v>12116</v>
      </c>
      <c r="B438" s="57" t="s">
        <v>1293</v>
      </c>
      <c r="C438" s="62">
        <v>2512</v>
      </c>
      <c r="D438" s="62" t="s">
        <v>20886</v>
      </c>
      <c r="E438" s="60">
        <v>46326</v>
      </c>
      <c r="F438" s="32"/>
      <c r="G438" s="32"/>
      <c r="H438" s="32"/>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O438" s="376"/>
    </row>
    <row r="439" spans="1:41" x14ac:dyDescent="0.25">
      <c r="A439" s="44" t="s">
        <v>12116</v>
      </c>
      <c r="B439" s="44" t="s">
        <v>12111</v>
      </c>
      <c r="C439" s="45">
        <v>13.25</v>
      </c>
      <c r="D439" s="45" t="s">
        <v>12549</v>
      </c>
      <c r="E439" s="46">
        <v>47664</v>
      </c>
      <c r="F439" s="45"/>
      <c r="G439" s="93"/>
      <c r="H439" s="93"/>
      <c r="I439" s="99"/>
      <c r="J439" s="99"/>
      <c r="K439" s="99"/>
      <c r="L439" s="99"/>
      <c r="M439" s="99"/>
      <c r="N439" s="99"/>
      <c r="O439" s="99"/>
      <c r="P439" s="99"/>
      <c r="Q439" s="99"/>
      <c r="R439" s="99"/>
      <c r="S439" s="99"/>
      <c r="T439" s="99"/>
      <c r="U439" s="99"/>
      <c r="V439" s="99"/>
      <c r="W439" s="44"/>
      <c r="X439" s="99"/>
      <c r="Y439" s="99"/>
      <c r="Z439" s="99"/>
      <c r="AA439" s="99"/>
      <c r="AB439" s="99"/>
      <c r="AC439" s="99"/>
      <c r="AD439" s="99"/>
      <c r="AE439" s="99"/>
      <c r="AF439" s="99"/>
      <c r="AG439" s="99"/>
      <c r="AH439" s="31"/>
      <c r="AI439" s="31"/>
      <c r="AJ439" s="31"/>
      <c r="AK439" s="31"/>
      <c r="AL439" s="31"/>
      <c r="AO439" s="376"/>
    </row>
    <row r="440" spans="1:41" x14ac:dyDescent="0.25">
      <c r="A440" s="44" t="s">
        <v>14003</v>
      </c>
      <c r="B440" s="319" t="s">
        <v>19511</v>
      </c>
      <c r="C440" s="93" t="s">
        <v>19592</v>
      </c>
      <c r="D440" s="93" t="s">
        <v>19934</v>
      </c>
      <c r="E440" s="320">
        <v>46507</v>
      </c>
      <c r="F440" s="93"/>
      <c r="G440" s="93"/>
      <c r="H440" s="93"/>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c r="AG440" s="99"/>
      <c r="AH440" s="31"/>
      <c r="AI440" s="31"/>
      <c r="AJ440" s="31"/>
      <c r="AK440" s="31"/>
      <c r="AL440" s="31"/>
      <c r="AO440" s="376"/>
    </row>
    <row r="441" spans="1:41" x14ac:dyDescent="0.25">
      <c r="A441" s="44" t="s">
        <v>14003</v>
      </c>
      <c r="B441" s="319" t="s">
        <v>19512</v>
      </c>
      <c r="C441" s="93" t="s">
        <v>19593</v>
      </c>
      <c r="D441" s="93" t="s">
        <v>19934</v>
      </c>
      <c r="E441" s="320">
        <v>46691</v>
      </c>
      <c r="F441" s="93"/>
      <c r="G441" s="93"/>
      <c r="H441" s="93"/>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c r="AG441" s="99"/>
      <c r="AH441" s="31"/>
      <c r="AI441" s="31"/>
      <c r="AJ441" s="31"/>
      <c r="AK441" s="31"/>
      <c r="AL441" s="31"/>
      <c r="AO441" s="376"/>
    </row>
    <row r="442" spans="1:41" x14ac:dyDescent="0.25">
      <c r="A442" s="44" t="s">
        <v>14003</v>
      </c>
      <c r="B442" s="44" t="s">
        <v>4334</v>
      </c>
      <c r="C442" s="45" t="s">
        <v>4335</v>
      </c>
      <c r="D442" s="45" t="s">
        <v>11204</v>
      </c>
      <c r="E442" s="45" t="s">
        <v>5158</v>
      </c>
      <c r="F442" s="93"/>
      <c r="G442" s="93"/>
      <c r="H442" s="93"/>
      <c r="I442" s="99"/>
      <c r="J442" s="99"/>
      <c r="K442" s="99"/>
      <c r="L442" s="99"/>
      <c r="M442" s="99"/>
      <c r="N442" s="99"/>
      <c r="O442" s="99"/>
      <c r="P442" s="99"/>
      <c r="Q442" s="99"/>
      <c r="R442" s="99"/>
      <c r="S442" s="99"/>
      <c r="T442" s="99"/>
      <c r="U442" s="99"/>
      <c r="V442" s="99"/>
      <c r="W442" s="44"/>
      <c r="X442" s="99"/>
      <c r="Y442" s="99"/>
      <c r="Z442" s="99"/>
      <c r="AA442" s="99"/>
      <c r="AB442" s="99"/>
      <c r="AC442" s="99"/>
      <c r="AD442" s="99"/>
      <c r="AE442" s="99"/>
      <c r="AF442" s="99"/>
      <c r="AG442" s="99"/>
      <c r="AH442" s="31"/>
      <c r="AI442" s="31"/>
      <c r="AJ442" s="31"/>
      <c r="AK442" s="31"/>
      <c r="AL442" s="31"/>
      <c r="AO442" s="376"/>
    </row>
    <row r="443" spans="1:41" x14ac:dyDescent="0.25">
      <c r="A443" s="44" t="s">
        <v>15623</v>
      </c>
      <c r="B443" s="44" t="s">
        <v>2350</v>
      </c>
      <c r="C443" s="45">
        <v>250106</v>
      </c>
      <c r="D443" s="45" t="s">
        <v>11363</v>
      </c>
      <c r="E443" s="45" t="s">
        <v>11887</v>
      </c>
      <c r="AO443" s="376"/>
    </row>
    <row r="444" spans="1:41" x14ac:dyDescent="0.25">
      <c r="A444" s="44" t="s">
        <v>13726</v>
      </c>
      <c r="B444" s="44" t="s">
        <v>1539</v>
      </c>
      <c r="C444" s="45" t="s">
        <v>4949</v>
      </c>
      <c r="D444" s="45" t="s">
        <v>11204</v>
      </c>
      <c r="E444" s="46">
        <v>46477</v>
      </c>
      <c r="F444" s="93"/>
      <c r="G444" s="93"/>
      <c r="H444" s="93"/>
      <c r="I444" s="99"/>
      <c r="J444" s="99"/>
      <c r="K444" s="99"/>
      <c r="L444" s="99"/>
      <c r="M444" s="99"/>
      <c r="N444" s="99"/>
      <c r="O444" s="99"/>
      <c r="P444" s="99"/>
      <c r="Q444" s="99"/>
      <c r="R444" s="99"/>
      <c r="S444" s="99"/>
      <c r="T444" s="99"/>
      <c r="U444" s="99"/>
      <c r="V444" s="99"/>
      <c r="W444" s="44"/>
      <c r="X444" s="99"/>
      <c r="Y444" s="99"/>
      <c r="Z444" s="99"/>
      <c r="AA444" s="99"/>
      <c r="AB444" s="99"/>
      <c r="AC444" s="99"/>
      <c r="AD444" s="99"/>
      <c r="AE444" s="99"/>
      <c r="AF444" s="99"/>
      <c r="AG444" s="99"/>
      <c r="AH444" s="31"/>
      <c r="AI444" s="31"/>
      <c r="AJ444" s="31"/>
      <c r="AK444" s="31"/>
      <c r="AL444" s="31"/>
      <c r="AO444" s="376"/>
    </row>
    <row r="445" spans="1:41" x14ac:dyDescent="0.25">
      <c r="A445" s="44" t="s">
        <v>13726</v>
      </c>
      <c r="B445" s="44" t="s">
        <v>1539</v>
      </c>
      <c r="C445" s="45" t="s">
        <v>4949</v>
      </c>
      <c r="D445" s="93" t="s">
        <v>17443</v>
      </c>
      <c r="E445" s="45" t="s">
        <v>5139</v>
      </c>
      <c r="F445" s="93"/>
      <c r="G445" s="93"/>
      <c r="H445" s="93"/>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c r="AG445" s="99"/>
      <c r="AH445" s="31"/>
      <c r="AI445" s="31"/>
      <c r="AJ445" s="31"/>
      <c r="AK445" s="31"/>
      <c r="AL445" s="31"/>
      <c r="AO445" s="376"/>
    </row>
    <row r="446" spans="1:41" x14ac:dyDescent="0.25">
      <c r="A446" s="44" t="s">
        <v>13726</v>
      </c>
      <c r="B446" s="44" t="s">
        <v>14695</v>
      </c>
      <c r="C446" s="45" t="s">
        <v>13727</v>
      </c>
      <c r="D446" s="367" t="s">
        <v>3696</v>
      </c>
      <c r="E446" s="328">
        <f>DATE(2029,1,3)</f>
        <v>47121</v>
      </c>
      <c r="F446" s="32"/>
      <c r="G446" s="32"/>
      <c r="H446" s="32"/>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O446" s="376"/>
    </row>
    <row r="447" spans="1:41" x14ac:dyDescent="0.3">
      <c r="A447" s="333" t="s">
        <v>12854</v>
      </c>
      <c r="B447" s="333" t="s">
        <v>11374</v>
      </c>
      <c r="C447" s="125" t="s">
        <v>11375</v>
      </c>
      <c r="D447" s="32" t="s">
        <v>20309</v>
      </c>
      <c r="E447" s="125" t="s">
        <v>4826</v>
      </c>
      <c r="F447" s="125" t="s">
        <v>1190</v>
      </c>
      <c r="G447" s="125" t="s">
        <v>1190</v>
      </c>
      <c r="AO447" s="376"/>
    </row>
    <row r="448" spans="1:41" x14ac:dyDescent="0.3">
      <c r="A448" s="57" t="s">
        <v>13136</v>
      </c>
      <c r="B448" s="57" t="s">
        <v>1290</v>
      </c>
      <c r="C448" s="62">
        <v>24027</v>
      </c>
      <c r="D448" s="62" t="s">
        <v>20886</v>
      </c>
      <c r="E448" s="60">
        <v>46873</v>
      </c>
      <c r="F448" s="32"/>
      <c r="G448" s="32"/>
      <c r="H448" s="32"/>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O448" s="376"/>
    </row>
    <row r="449" spans="1:41" x14ac:dyDescent="0.25">
      <c r="A449" s="44" t="s">
        <v>13728</v>
      </c>
      <c r="B449" s="44" t="s">
        <v>14696</v>
      </c>
      <c r="C449" s="45" t="s">
        <v>7673</v>
      </c>
      <c r="D449" s="367" t="s">
        <v>3696</v>
      </c>
      <c r="E449" s="328">
        <f>DATE(2027,5,30)</f>
        <v>46537</v>
      </c>
      <c r="F449" s="32"/>
      <c r="G449" s="32"/>
      <c r="H449" s="32"/>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O449" s="376"/>
    </row>
    <row r="450" spans="1:41" x14ac:dyDescent="0.25">
      <c r="A450" s="44" t="s">
        <v>12117</v>
      </c>
      <c r="B450" s="44" t="s">
        <v>12099</v>
      </c>
      <c r="C450" s="45">
        <v>8.25</v>
      </c>
      <c r="D450" s="45" t="s">
        <v>12549</v>
      </c>
      <c r="E450" s="46">
        <v>47057</v>
      </c>
      <c r="F450" s="45"/>
      <c r="G450" s="93"/>
      <c r="H450" s="93"/>
      <c r="I450" s="99"/>
      <c r="J450" s="99"/>
      <c r="K450" s="99"/>
      <c r="L450" s="99"/>
      <c r="M450" s="99"/>
      <c r="N450" s="99"/>
      <c r="O450" s="99"/>
      <c r="P450" s="99"/>
      <c r="Q450" s="99"/>
      <c r="R450" s="99"/>
      <c r="S450" s="99"/>
      <c r="T450" s="99"/>
      <c r="U450" s="99"/>
      <c r="V450" s="99"/>
      <c r="W450" s="44"/>
      <c r="X450" s="253"/>
      <c r="Y450" s="99"/>
      <c r="Z450" s="99"/>
      <c r="AA450" s="99"/>
      <c r="AB450" s="99"/>
      <c r="AC450" s="99"/>
      <c r="AD450" s="99"/>
      <c r="AE450" s="99"/>
      <c r="AF450" s="99"/>
      <c r="AG450" s="99"/>
      <c r="AH450" s="31"/>
      <c r="AI450" s="31"/>
      <c r="AJ450" s="31"/>
      <c r="AK450" s="31"/>
      <c r="AL450" s="31"/>
      <c r="AO450" s="376"/>
    </row>
    <row r="451" spans="1:41" x14ac:dyDescent="0.25">
      <c r="A451" s="44" t="s">
        <v>12117</v>
      </c>
      <c r="B451" s="44" t="s">
        <v>12118</v>
      </c>
      <c r="C451" s="45">
        <v>13.23</v>
      </c>
      <c r="D451" s="45" t="s">
        <v>12549</v>
      </c>
      <c r="E451" s="46">
        <v>46934</v>
      </c>
      <c r="F451" s="45"/>
      <c r="G451" s="93"/>
      <c r="H451" s="93"/>
      <c r="I451" s="99"/>
      <c r="J451" s="99"/>
      <c r="K451" s="99"/>
      <c r="L451" s="99"/>
      <c r="M451" s="99"/>
      <c r="N451" s="99"/>
      <c r="O451" s="99"/>
      <c r="P451" s="99"/>
      <c r="Q451" s="99"/>
      <c r="R451" s="99"/>
      <c r="S451" s="99"/>
      <c r="T451" s="99"/>
      <c r="U451" s="99"/>
      <c r="V451" s="99"/>
      <c r="W451" s="44"/>
      <c r="X451" s="253"/>
      <c r="Y451" s="99"/>
      <c r="Z451" s="99"/>
      <c r="AA451" s="99"/>
      <c r="AB451" s="99"/>
      <c r="AC451" s="99"/>
      <c r="AD451" s="99"/>
      <c r="AE451" s="99"/>
      <c r="AF451" s="99"/>
      <c r="AG451" s="99"/>
      <c r="AH451" s="31"/>
      <c r="AI451" s="31"/>
      <c r="AJ451" s="31"/>
      <c r="AK451" s="31"/>
      <c r="AL451" s="31"/>
      <c r="AO451" s="376"/>
    </row>
    <row r="452" spans="1:41" x14ac:dyDescent="0.25">
      <c r="A452" s="44" t="s">
        <v>12117</v>
      </c>
      <c r="B452" s="44" t="s">
        <v>12119</v>
      </c>
      <c r="C452" s="45">
        <v>15.24</v>
      </c>
      <c r="D452" s="45" t="s">
        <v>12549</v>
      </c>
      <c r="E452" s="46">
        <v>47299</v>
      </c>
      <c r="F452" s="45"/>
      <c r="G452" s="93"/>
      <c r="H452" s="93"/>
      <c r="I452" s="99"/>
      <c r="J452" s="99"/>
      <c r="K452" s="99"/>
      <c r="L452" s="99"/>
      <c r="M452" s="99"/>
      <c r="N452" s="99"/>
      <c r="O452" s="99"/>
      <c r="P452" s="99"/>
      <c r="Q452" s="99"/>
      <c r="R452" s="99"/>
      <c r="S452" s="99"/>
      <c r="T452" s="99"/>
      <c r="U452" s="99"/>
      <c r="V452" s="99"/>
      <c r="W452" s="44"/>
      <c r="X452" s="253"/>
      <c r="Y452" s="99"/>
      <c r="Z452" s="99"/>
      <c r="AA452" s="99"/>
      <c r="AB452" s="99"/>
      <c r="AC452" s="99"/>
      <c r="AD452" s="99"/>
      <c r="AE452" s="99"/>
      <c r="AF452" s="99"/>
      <c r="AG452" s="99"/>
      <c r="AH452" s="31"/>
      <c r="AI452" s="31"/>
      <c r="AJ452" s="31"/>
      <c r="AK452" s="31"/>
      <c r="AL452" s="31"/>
      <c r="AO452" s="376"/>
    </row>
    <row r="453" spans="1:41" x14ac:dyDescent="0.25">
      <c r="A453" s="44" t="s">
        <v>12117</v>
      </c>
      <c r="B453" s="44" t="s">
        <v>12120</v>
      </c>
      <c r="C453" s="45">
        <v>41.25</v>
      </c>
      <c r="D453" s="45" t="s">
        <v>12549</v>
      </c>
      <c r="E453" s="46">
        <v>47514</v>
      </c>
      <c r="F453" s="45"/>
      <c r="G453" s="93"/>
      <c r="H453" s="93"/>
      <c r="I453" s="99"/>
      <c r="J453" s="99"/>
      <c r="K453" s="99"/>
      <c r="L453" s="99"/>
      <c r="M453" s="99"/>
      <c r="N453" s="99"/>
      <c r="O453" s="99"/>
      <c r="P453" s="99"/>
      <c r="Q453" s="99"/>
      <c r="R453" s="99"/>
      <c r="S453" s="99"/>
      <c r="T453" s="99"/>
      <c r="U453" s="99"/>
      <c r="V453" s="99"/>
      <c r="W453" s="44"/>
      <c r="X453" s="253"/>
      <c r="Y453" s="99"/>
      <c r="Z453" s="99"/>
      <c r="AA453" s="99"/>
      <c r="AB453" s="99"/>
      <c r="AC453" s="99"/>
      <c r="AD453" s="99"/>
      <c r="AE453" s="99"/>
      <c r="AF453" s="99"/>
      <c r="AG453" s="99"/>
      <c r="AH453" s="31"/>
      <c r="AI453" s="31"/>
      <c r="AJ453" s="31"/>
      <c r="AK453" s="31"/>
      <c r="AL453" s="31"/>
      <c r="AO453" s="376"/>
    </row>
    <row r="454" spans="1:41" x14ac:dyDescent="0.25">
      <c r="A454" s="44" t="s">
        <v>12576</v>
      </c>
      <c r="B454" s="44" t="s">
        <v>10347</v>
      </c>
      <c r="C454" s="45">
        <v>240402</v>
      </c>
      <c r="D454" s="45" t="s">
        <v>11363</v>
      </c>
      <c r="E454" s="45" t="s">
        <v>5037</v>
      </c>
      <c r="AO454" s="376"/>
    </row>
    <row r="455" spans="1:41" x14ac:dyDescent="0.25">
      <c r="A455" s="44" t="s">
        <v>12576</v>
      </c>
      <c r="B455" s="44" t="s">
        <v>5134</v>
      </c>
      <c r="C455" s="45">
        <v>240804</v>
      </c>
      <c r="D455" s="45" t="s">
        <v>11363</v>
      </c>
      <c r="E455" s="45" t="s">
        <v>11260</v>
      </c>
      <c r="AO455" s="376"/>
    </row>
    <row r="456" spans="1:41" x14ac:dyDescent="0.25">
      <c r="A456" s="44" t="s">
        <v>12577</v>
      </c>
      <c r="B456" s="44" t="s">
        <v>2350</v>
      </c>
      <c r="C456" s="45">
        <v>230105</v>
      </c>
      <c r="D456" s="45" t="s">
        <v>11363</v>
      </c>
      <c r="E456" s="45" t="s">
        <v>5265</v>
      </c>
      <c r="AO456" s="376"/>
    </row>
    <row r="457" spans="1:41" x14ac:dyDescent="0.25">
      <c r="A457" s="44" t="s">
        <v>13088</v>
      </c>
      <c r="B457" s="44" t="s">
        <v>21433</v>
      </c>
      <c r="C457" s="45" t="s">
        <v>5528</v>
      </c>
      <c r="D457" s="45" t="s">
        <v>21447</v>
      </c>
      <c r="E457" s="46">
        <v>46418</v>
      </c>
      <c r="AO457" s="376"/>
    </row>
    <row r="458" spans="1:41" x14ac:dyDescent="0.25">
      <c r="A458" s="44" t="s">
        <v>14010</v>
      </c>
      <c r="B458" s="44" t="s">
        <v>11899</v>
      </c>
      <c r="C458" s="45" t="s">
        <v>11901</v>
      </c>
      <c r="D458" s="45" t="s">
        <v>11204</v>
      </c>
      <c r="E458" s="45" t="s">
        <v>6714</v>
      </c>
      <c r="F458" s="93"/>
      <c r="G458" s="93"/>
      <c r="H458" s="93"/>
      <c r="I458" s="99"/>
      <c r="J458" s="99"/>
      <c r="K458" s="99"/>
      <c r="L458" s="99"/>
      <c r="M458" s="99"/>
      <c r="N458" s="99"/>
      <c r="O458" s="99"/>
      <c r="P458" s="99"/>
      <c r="Q458" s="99"/>
      <c r="R458" s="99"/>
      <c r="S458" s="99"/>
      <c r="T458" s="99"/>
      <c r="U458" s="99"/>
      <c r="V458" s="99"/>
      <c r="W458" s="99"/>
      <c r="X458" s="253"/>
      <c r="Y458" s="99"/>
      <c r="Z458" s="99"/>
      <c r="AA458" s="99"/>
      <c r="AB458" s="99"/>
      <c r="AC458" s="99"/>
      <c r="AD458" s="99"/>
      <c r="AE458" s="99"/>
      <c r="AF458" s="99"/>
      <c r="AG458" s="99"/>
      <c r="AH458" s="31"/>
      <c r="AI458" s="31"/>
      <c r="AJ458" s="31"/>
      <c r="AK458" s="31"/>
      <c r="AL458" s="31"/>
      <c r="AO458" s="376"/>
    </row>
    <row r="459" spans="1:41" x14ac:dyDescent="0.25">
      <c r="A459" s="44" t="s">
        <v>14010</v>
      </c>
      <c r="B459" s="44" t="s">
        <v>11899</v>
      </c>
      <c r="C459" s="45" t="s">
        <v>11901</v>
      </c>
      <c r="D459" s="93" t="s">
        <v>17443</v>
      </c>
      <c r="E459" s="45" t="s">
        <v>6714</v>
      </c>
      <c r="F459" s="93"/>
      <c r="G459" s="93"/>
      <c r="H459" s="93"/>
      <c r="I459" s="99"/>
      <c r="J459" s="99"/>
      <c r="K459" s="99"/>
      <c r="L459" s="99"/>
      <c r="M459" s="99"/>
      <c r="N459" s="99"/>
      <c r="O459" s="99"/>
      <c r="P459" s="99"/>
      <c r="Q459" s="99"/>
      <c r="R459" s="99"/>
      <c r="S459" s="99"/>
      <c r="T459" s="99"/>
      <c r="U459" s="99"/>
      <c r="V459" s="99"/>
      <c r="W459" s="99"/>
      <c r="X459" s="99"/>
      <c r="Y459" s="99"/>
      <c r="Z459" s="99"/>
      <c r="AA459" s="99"/>
      <c r="AB459" s="99"/>
      <c r="AC459" s="99"/>
      <c r="AD459" s="99"/>
      <c r="AE459" s="99"/>
      <c r="AF459" s="99"/>
      <c r="AG459" s="99"/>
      <c r="AH459" s="31"/>
      <c r="AI459" s="31"/>
      <c r="AJ459" s="31"/>
      <c r="AK459" s="31"/>
      <c r="AL459" s="31"/>
      <c r="AO459" s="376"/>
    </row>
    <row r="460" spans="1:41" x14ac:dyDescent="0.25">
      <c r="A460" s="44" t="s">
        <v>12578</v>
      </c>
      <c r="B460" s="44" t="s">
        <v>5321</v>
      </c>
      <c r="C460" s="45">
        <v>26010401</v>
      </c>
      <c r="D460" s="45" t="s">
        <v>11363</v>
      </c>
      <c r="E460" s="45" t="s">
        <v>17459</v>
      </c>
      <c r="AO460" s="376"/>
    </row>
    <row r="461" spans="1:41" x14ac:dyDescent="0.25">
      <c r="A461" s="44" t="s">
        <v>12578</v>
      </c>
      <c r="B461" s="44" t="s">
        <v>3176</v>
      </c>
      <c r="C461" s="45">
        <v>26010402</v>
      </c>
      <c r="D461" s="45" t="s">
        <v>11363</v>
      </c>
      <c r="E461" s="45" t="s">
        <v>17459</v>
      </c>
      <c r="AO461" s="376"/>
    </row>
    <row r="462" spans="1:41" x14ac:dyDescent="0.25">
      <c r="A462" s="44" t="s">
        <v>12578</v>
      </c>
      <c r="B462" s="44" t="s">
        <v>21449</v>
      </c>
      <c r="C462" s="45">
        <v>260504</v>
      </c>
      <c r="D462" s="45" t="s">
        <v>11363</v>
      </c>
      <c r="E462" s="45" t="s">
        <v>21450</v>
      </c>
      <c r="AO462" s="376"/>
    </row>
    <row r="463" spans="1:41" x14ac:dyDescent="0.25">
      <c r="A463" s="44" t="s">
        <v>12578</v>
      </c>
      <c r="B463" s="44" t="s">
        <v>7823</v>
      </c>
      <c r="C463" s="45">
        <v>260701</v>
      </c>
      <c r="D463" s="45" t="s">
        <v>11363</v>
      </c>
      <c r="E463" s="45" t="s">
        <v>11150</v>
      </c>
      <c r="AO463" s="376"/>
    </row>
    <row r="464" spans="1:41" x14ac:dyDescent="0.25">
      <c r="A464" s="44" t="s">
        <v>16603</v>
      </c>
      <c r="B464" s="44" t="s">
        <v>16604</v>
      </c>
      <c r="C464" s="45" t="s">
        <v>16922</v>
      </c>
      <c r="D464" s="367" t="s">
        <v>3696</v>
      </c>
      <c r="E464" s="328">
        <f>DATE(2029,12,2)</f>
        <v>47454</v>
      </c>
      <c r="F464" s="32"/>
      <c r="G464" s="32"/>
      <c r="H464" s="32"/>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O464" s="376"/>
    </row>
    <row r="465" spans="1:41" x14ac:dyDescent="0.25">
      <c r="A465" s="44" t="s">
        <v>12579</v>
      </c>
      <c r="B465" s="44" t="s">
        <v>5321</v>
      </c>
      <c r="C465" s="45">
        <v>23010401</v>
      </c>
      <c r="D465" s="45" t="s">
        <v>11363</v>
      </c>
      <c r="E465" s="45" t="s">
        <v>5322</v>
      </c>
      <c r="AO465" s="376"/>
    </row>
    <row r="466" spans="1:41" x14ac:dyDescent="0.25">
      <c r="A466" s="44" t="s">
        <v>12579</v>
      </c>
      <c r="B466" s="44" t="s">
        <v>2350</v>
      </c>
      <c r="C466" s="45">
        <v>230105</v>
      </c>
      <c r="D466" s="45" t="s">
        <v>11363</v>
      </c>
      <c r="E466" s="45" t="s">
        <v>5265</v>
      </c>
      <c r="AO466" s="376"/>
    </row>
    <row r="467" spans="1:41" x14ac:dyDescent="0.3">
      <c r="A467" s="333" t="s">
        <v>12855</v>
      </c>
      <c r="B467" s="333" t="s">
        <v>8021</v>
      </c>
      <c r="C467" s="125" t="s">
        <v>8022</v>
      </c>
      <c r="D467" s="32" t="s">
        <v>20309</v>
      </c>
      <c r="E467" s="125" t="s">
        <v>7871</v>
      </c>
      <c r="F467" s="125" t="s">
        <v>1190</v>
      </c>
      <c r="G467" s="125" t="s">
        <v>1190</v>
      </c>
      <c r="AO467" s="376"/>
    </row>
    <row r="468" spans="1:41" x14ac:dyDescent="0.25">
      <c r="A468" s="44" t="s">
        <v>12580</v>
      </c>
      <c r="B468" s="44" t="s">
        <v>933</v>
      </c>
      <c r="C468" s="45">
        <v>240701</v>
      </c>
      <c r="D468" s="45" t="s">
        <v>11363</v>
      </c>
      <c r="E468" s="45" t="s">
        <v>7420</v>
      </c>
      <c r="AO468" s="376"/>
    </row>
    <row r="469" spans="1:41" x14ac:dyDescent="0.25">
      <c r="A469" s="44" t="s">
        <v>13729</v>
      </c>
      <c r="B469" s="44" t="s">
        <v>14697</v>
      </c>
      <c r="C469" s="45" t="s">
        <v>9059</v>
      </c>
      <c r="D469" s="367" t="s">
        <v>3696</v>
      </c>
      <c r="E469" s="328">
        <f>DATE(2027,8,18)</f>
        <v>46617</v>
      </c>
      <c r="F469" s="32"/>
      <c r="G469" s="32"/>
      <c r="H469" s="32"/>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O469" s="376"/>
    </row>
    <row r="470" spans="1:41" x14ac:dyDescent="0.25">
      <c r="A470" s="44" t="s">
        <v>12952</v>
      </c>
      <c r="B470" s="44" t="s">
        <v>1875</v>
      </c>
      <c r="C470" s="45" t="s">
        <v>10234</v>
      </c>
      <c r="D470" s="46" t="s">
        <v>21328</v>
      </c>
      <c r="E470" s="46">
        <v>46619</v>
      </c>
      <c r="AO470" s="376"/>
    </row>
    <row r="471" spans="1:41" x14ac:dyDescent="0.25">
      <c r="A471" s="44" t="s">
        <v>12952</v>
      </c>
      <c r="B471" s="44" t="s">
        <v>1875</v>
      </c>
      <c r="C471" s="45" t="s">
        <v>10234</v>
      </c>
      <c r="D471" s="46" t="s">
        <v>21328</v>
      </c>
      <c r="E471" s="46">
        <v>46619</v>
      </c>
      <c r="AO471" s="376"/>
    </row>
    <row r="472" spans="1:41" x14ac:dyDescent="0.25">
      <c r="A472" s="44" t="s">
        <v>12952</v>
      </c>
      <c r="B472" s="44" t="s">
        <v>11683</v>
      </c>
      <c r="C472" s="45" t="s">
        <v>11684</v>
      </c>
      <c r="D472" s="46" t="s">
        <v>21328</v>
      </c>
      <c r="E472" s="46">
        <v>46647</v>
      </c>
      <c r="AO472" s="376"/>
    </row>
    <row r="473" spans="1:41" x14ac:dyDescent="0.25">
      <c r="A473" s="44" t="s">
        <v>12952</v>
      </c>
      <c r="B473" s="44" t="s">
        <v>11683</v>
      </c>
      <c r="C473" s="45" t="s">
        <v>11684</v>
      </c>
      <c r="D473" s="46" t="s">
        <v>21328</v>
      </c>
      <c r="E473" s="46">
        <v>46647</v>
      </c>
      <c r="AO473" s="376"/>
    </row>
    <row r="474" spans="1:41" x14ac:dyDescent="0.3">
      <c r="A474" s="333" t="s">
        <v>12856</v>
      </c>
      <c r="B474" s="333" t="s">
        <v>1161</v>
      </c>
      <c r="C474" s="125" t="s">
        <v>10225</v>
      </c>
      <c r="D474" s="32" t="s">
        <v>20309</v>
      </c>
      <c r="E474" s="125" t="s">
        <v>2593</v>
      </c>
      <c r="F474" s="125" t="s">
        <v>1189</v>
      </c>
      <c r="G474" s="125" t="s">
        <v>1190</v>
      </c>
      <c r="AO474" s="376"/>
    </row>
    <row r="475" spans="1:41" x14ac:dyDescent="0.25">
      <c r="A475" s="44" t="s">
        <v>12581</v>
      </c>
      <c r="B475" s="44" t="s">
        <v>3176</v>
      </c>
      <c r="C475" s="45">
        <v>23010402</v>
      </c>
      <c r="D475" s="45" t="s">
        <v>11363</v>
      </c>
      <c r="E475" s="45" t="s">
        <v>5322</v>
      </c>
      <c r="AO475" s="376"/>
    </row>
    <row r="476" spans="1:41" x14ac:dyDescent="0.25">
      <c r="A476" s="44" t="s">
        <v>5140</v>
      </c>
      <c r="B476" s="44" t="s">
        <v>2350</v>
      </c>
      <c r="C476" s="45">
        <v>220105</v>
      </c>
      <c r="D476" s="45" t="s">
        <v>11363</v>
      </c>
      <c r="E476" s="45" t="s">
        <v>2593</v>
      </c>
      <c r="AO476" s="376"/>
    </row>
    <row r="477" spans="1:41" x14ac:dyDescent="0.25">
      <c r="A477" s="99" t="s">
        <v>1399</v>
      </c>
      <c r="B477" s="92" t="s">
        <v>11208</v>
      </c>
      <c r="C477" s="93" t="s">
        <v>11207</v>
      </c>
      <c r="D477" s="93" t="s">
        <v>1201</v>
      </c>
      <c r="E477" s="46">
        <v>46682</v>
      </c>
      <c r="F477" s="93"/>
      <c r="G477" s="93"/>
      <c r="H477" s="93" t="s">
        <v>1335</v>
      </c>
      <c r="I477" s="99"/>
      <c r="J477" s="99"/>
      <c r="K477" s="99"/>
      <c r="L477" s="99"/>
      <c r="M477" s="99"/>
      <c r="N477" s="99"/>
      <c r="O477" s="99"/>
      <c r="P477" s="99"/>
      <c r="Q477" s="99"/>
      <c r="R477" s="99"/>
      <c r="S477" s="99"/>
      <c r="T477" s="99"/>
      <c r="U477" s="99"/>
      <c r="V477" s="99"/>
      <c r="W477" s="99"/>
      <c r="X477" s="99"/>
      <c r="Y477" s="99"/>
      <c r="Z477" s="99"/>
      <c r="AA477" s="99"/>
      <c r="AB477" s="99"/>
      <c r="AC477" s="99"/>
      <c r="AD477" s="99"/>
      <c r="AE477" s="99"/>
      <c r="AF477" s="99"/>
      <c r="AG477" s="99"/>
      <c r="AH477" s="31"/>
      <c r="AI477" s="31"/>
      <c r="AJ477" s="31"/>
      <c r="AK477" s="31"/>
      <c r="AL477" s="31"/>
      <c r="AO477" s="376"/>
    </row>
    <row r="478" spans="1:41" x14ac:dyDescent="0.25">
      <c r="A478" s="44" t="s">
        <v>608</v>
      </c>
      <c r="B478" s="44" t="s">
        <v>3039</v>
      </c>
      <c r="C478" s="45">
        <v>230904</v>
      </c>
      <c r="D478" s="45" t="s">
        <v>11363</v>
      </c>
      <c r="E478" s="45" t="s">
        <v>7871</v>
      </c>
      <c r="AO478" s="376"/>
    </row>
    <row r="479" spans="1:41" x14ac:dyDescent="0.25">
      <c r="A479" s="44" t="s">
        <v>608</v>
      </c>
      <c r="B479" s="44" t="s">
        <v>5134</v>
      </c>
      <c r="C479" s="45">
        <v>250802</v>
      </c>
      <c r="D479" s="45" t="s">
        <v>11363</v>
      </c>
      <c r="E479" s="45" t="s">
        <v>9880</v>
      </c>
      <c r="AO479" s="376"/>
    </row>
    <row r="480" spans="1:41" x14ac:dyDescent="0.3">
      <c r="A480" s="333" t="s">
        <v>10958</v>
      </c>
      <c r="B480" s="333" t="s">
        <v>3455</v>
      </c>
      <c r="C480" s="125" t="s">
        <v>10959</v>
      </c>
      <c r="D480" s="32" t="s">
        <v>20309</v>
      </c>
      <c r="E480" s="125" t="s">
        <v>2593</v>
      </c>
      <c r="F480" s="125" t="s">
        <v>1190</v>
      </c>
      <c r="G480" s="125" t="s">
        <v>1190</v>
      </c>
      <c r="AO480" s="376"/>
    </row>
    <row r="481" spans="1:41" x14ac:dyDescent="0.3">
      <c r="A481" s="57" t="s">
        <v>529</v>
      </c>
      <c r="B481" s="57" t="s">
        <v>1290</v>
      </c>
      <c r="C481" s="62">
        <v>24027</v>
      </c>
      <c r="D481" s="62" t="s">
        <v>20886</v>
      </c>
      <c r="E481" s="60">
        <v>46873</v>
      </c>
      <c r="F481" s="32"/>
      <c r="G481" s="32"/>
      <c r="H481" s="32"/>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O481" s="376"/>
    </row>
    <row r="482" spans="1:41" x14ac:dyDescent="0.25">
      <c r="A482" s="76" t="s">
        <v>529</v>
      </c>
      <c r="B482" s="44" t="s">
        <v>12092</v>
      </c>
      <c r="C482" s="45">
        <v>7.26</v>
      </c>
      <c r="D482" s="45" t="s">
        <v>12549</v>
      </c>
      <c r="E482" s="46">
        <v>47787</v>
      </c>
      <c r="F482" s="45"/>
      <c r="G482" s="93"/>
      <c r="H482" s="93"/>
      <c r="I482" s="99"/>
      <c r="J482" s="99"/>
      <c r="K482" s="99"/>
      <c r="L482" s="99"/>
      <c r="M482" s="99"/>
      <c r="N482" s="99"/>
      <c r="O482" s="99"/>
      <c r="P482" s="99"/>
      <c r="Q482" s="99"/>
      <c r="R482" s="99"/>
      <c r="S482" s="99"/>
      <c r="T482" s="99"/>
      <c r="U482" s="99"/>
      <c r="V482" s="99"/>
      <c r="W482" s="253"/>
      <c r="X482" s="99"/>
      <c r="Y482" s="99"/>
      <c r="Z482" s="99"/>
      <c r="AA482" s="99"/>
      <c r="AB482" s="99"/>
      <c r="AC482" s="99"/>
      <c r="AD482" s="99"/>
      <c r="AE482" s="99"/>
      <c r="AF482" s="99"/>
      <c r="AG482" s="99"/>
      <c r="AH482" s="31"/>
      <c r="AI482" s="31"/>
      <c r="AJ482" s="31"/>
      <c r="AK482" s="31"/>
      <c r="AL482" s="31"/>
      <c r="AO482" s="376"/>
    </row>
    <row r="483" spans="1:41" x14ac:dyDescent="0.25">
      <c r="A483" s="44" t="s">
        <v>529</v>
      </c>
      <c r="B483" s="44" t="s">
        <v>12099</v>
      </c>
      <c r="C483" s="45">
        <v>8.25</v>
      </c>
      <c r="D483" s="45" t="s">
        <v>12549</v>
      </c>
      <c r="E483" s="46">
        <v>47057</v>
      </c>
      <c r="F483" s="45"/>
      <c r="G483" s="93"/>
      <c r="H483" s="93"/>
      <c r="I483" s="99"/>
      <c r="J483" s="99"/>
      <c r="K483" s="99"/>
      <c r="L483" s="99"/>
      <c r="M483" s="99"/>
      <c r="N483" s="99"/>
      <c r="O483" s="99"/>
      <c r="P483" s="99"/>
      <c r="Q483" s="99"/>
      <c r="R483" s="99"/>
      <c r="S483" s="99"/>
      <c r="T483" s="99"/>
      <c r="U483" s="99"/>
      <c r="V483" s="99"/>
      <c r="W483" s="253"/>
      <c r="X483" s="99"/>
      <c r="Y483" s="99"/>
      <c r="Z483" s="99"/>
      <c r="AA483" s="99"/>
      <c r="AB483" s="99"/>
      <c r="AC483" s="99"/>
      <c r="AD483" s="99"/>
      <c r="AE483" s="99"/>
      <c r="AF483" s="99"/>
      <c r="AG483" s="99"/>
      <c r="AH483" s="31"/>
      <c r="AI483" s="31"/>
      <c r="AJ483" s="31"/>
      <c r="AK483" s="31"/>
      <c r="AL483" s="31"/>
      <c r="AO483" s="376"/>
    </row>
    <row r="484" spans="1:41" x14ac:dyDescent="0.25">
      <c r="A484" s="102" t="s">
        <v>529</v>
      </c>
      <c r="B484" s="92" t="s">
        <v>13051</v>
      </c>
      <c r="C484" s="93" t="s">
        <v>13052</v>
      </c>
      <c r="D484" s="93" t="s">
        <v>1201</v>
      </c>
      <c r="E484" s="94">
        <v>47223</v>
      </c>
      <c r="F484" s="93"/>
      <c r="G484" s="93"/>
      <c r="H484" s="93"/>
      <c r="I484" s="99"/>
      <c r="J484" s="99"/>
      <c r="K484" s="99"/>
      <c r="L484" s="99"/>
      <c r="M484" s="99"/>
      <c r="N484" s="99"/>
      <c r="O484" s="99"/>
      <c r="P484" s="99"/>
      <c r="Q484" s="99"/>
      <c r="R484" s="99"/>
      <c r="S484" s="99"/>
      <c r="T484" s="99"/>
      <c r="U484" s="99"/>
      <c r="V484" s="99"/>
      <c r="W484" s="253"/>
      <c r="X484" s="99"/>
      <c r="Y484" s="99"/>
      <c r="Z484" s="99"/>
      <c r="AA484" s="99"/>
      <c r="AB484" s="99"/>
      <c r="AC484" s="99"/>
      <c r="AD484" s="99"/>
      <c r="AE484" s="99"/>
      <c r="AF484" s="99"/>
      <c r="AG484" s="99"/>
      <c r="AH484" s="31"/>
      <c r="AI484" s="31"/>
      <c r="AJ484" s="31"/>
      <c r="AK484" s="31"/>
      <c r="AL484" s="31"/>
      <c r="AO484" s="376"/>
    </row>
    <row r="485" spans="1:41" x14ac:dyDescent="0.25">
      <c r="A485" s="44" t="s">
        <v>7683</v>
      </c>
      <c r="B485" s="44" t="s">
        <v>928</v>
      </c>
      <c r="C485" s="45">
        <v>231104</v>
      </c>
      <c r="D485" s="45" t="s">
        <v>11363</v>
      </c>
      <c r="E485" s="45" t="s">
        <v>8334</v>
      </c>
      <c r="AO485" s="376"/>
    </row>
    <row r="486" spans="1:41" x14ac:dyDescent="0.25">
      <c r="A486" s="44" t="s">
        <v>7683</v>
      </c>
      <c r="B486" s="44" t="s">
        <v>938</v>
      </c>
      <c r="C486" s="45">
        <v>260103</v>
      </c>
      <c r="D486" s="45" t="s">
        <v>11363</v>
      </c>
      <c r="E486" s="45" t="s">
        <v>8292</v>
      </c>
      <c r="AO486" s="376"/>
    </row>
    <row r="487" spans="1:41" x14ac:dyDescent="0.25">
      <c r="A487" s="44" t="s">
        <v>7683</v>
      </c>
      <c r="B487" s="44" t="s">
        <v>7763</v>
      </c>
      <c r="C487" s="45">
        <v>260401</v>
      </c>
      <c r="D487" s="45" t="s">
        <v>11363</v>
      </c>
      <c r="E487" s="45" t="s">
        <v>11152</v>
      </c>
      <c r="AO487" s="376"/>
    </row>
    <row r="488" spans="1:41" x14ac:dyDescent="0.3">
      <c r="A488" s="333" t="s">
        <v>4761</v>
      </c>
      <c r="B488" s="333" t="s">
        <v>4810</v>
      </c>
      <c r="C488" s="125" t="s">
        <v>16155</v>
      </c>
      <c r="D488" s="32" t="s">
        <v>20309</v>
      </c>
      <c r="E488" s="125" t="s">
        <v>4972</v>
      </c>
      <c r="F488" s="125" t="s">
        <v>1189</v>
      </c>
      <c r="G488" s="125" t="s">
        <v>1190</v>
      </c>
      <c r="AO488" s="376"/>
    </row>
    <row r="489" spans="1:41" x14ac:dyDescent="0.25">
      <c r="A489" s="57" t="s">
        <v>38</v>
      </c>
      <c r="B489" s="92" t="s">
        <v>3682</v>
      </c>
      <c r="C489" s="93" t="s">
        <v>19106</v>
      </c>
      <c r="D489" s="93" t="s">
        <v>3681</v>
      </c>
      <c r="E489" s="94">
        <v>48029</v>
      </c>
      <c r="F489" s="93"/>
      <c r="G489" s="93"/>
      <c r="H489" s="93"/>
      <c r="I489" s="99"/>
      <c r="J489" s="99"/>
      <c r="K489" s="99"/>
      <c r="L489" s="99"/>
      <c r="M489" s="99"/>
      <c r="N489" s="99"/>
      <c r="O489" s="99"/>
      <c r="P489" s="99"/>
      <c r="Q489" s="99"/>
      <c r="R489" s="99"/>
      <c r="S489" s="99"/>
      <c r="T489" s="99"/>
      <c r="U489" s="99"/>
      <c r="V489" s="99"/>
      <c r="W489" s="253"/>
      <c r="X489" s="99"/>
      <c r="Y489" s="99"/>
      <c r="Z489" s="99"/>
      <c r="AA489" s="99"/>
      <c r="AB489" s="99"/>
      <c r="AC489" s="99"/>
      <c r="AD489" s="99"/>
      <c r="AE489" s="99"/>
      <c r="AF489" s="99"/>
      <c r="AG489" s="99"/>
      <c r="AH489" s="31"/>
      <c r="AI489" s="31"/>
      <c r="AJ489" s="31"/>
      <c r="AK489" s="31"/>
      <c r="AL489" s="31"/>
      <c r="AO489" s="376"/>
    </row>
    <row r="490" spans="1:41" x14ac:dyDescent="0.25">
      <c r="A490" s="44" t="s">
        <v>38</v>
      </c>
      <c r="B490" s="44" t="s">
        <v>1877</v>
      </c>
      <c r="C490" s="45" t="s">
        <v>10235</v>
      </c>
      <c r="D490" s="46" t="s">
        <v>21328</v>
      </c>
      <c r="E490" s="46">
        <v>46599</v>
      </c>
      <c r="AO490" s="376"/>
    </row>
    <row r="491" spans="1:41" x14ac:dyDescent="0.25">
      <c r="A491" s="44" t="s">
        <v>38</v>
      </c>
      <c r="B491" s="44" t="s">
        <v>1877</v>
      </c>
      <c r="C491" s="45" t="s">
        <v>10235</v>
      </c>
      <c r="D491" s="46" t="s">
        <v>21328</v>
      </c>
      <c r="E491" s="46">
        <v>46599</v>
      </c>
      <c r="AO491" s="376"/>
    </row>
    <row r="492" spans="1:41" x14ac:dyDescent="0.25">
      <c r="A492" s="44" t="s">
        <v>38</v>
      </c>
      <c r="B492" s="44" t="s">
        <v>1877</v>
      </c>
      <c r="C492" s="45" t="s">
        <v>10235</v>
      </c>
      <c r="D492" s="46" t="s">
        <v>21328</v>
      </c>
      <c r="E492" s="46">
        <v>46599</v>
      </c>
      <c r="AO492" s="376"/>
    </row>
    <row r="493" spans="1:41" x14ac:dyDescent="0.25">
      <c r="A493" s="44" t="s">
        <v>38</v>
      </c>
      <c r="B493" s="44" t="s">
        <v>13415</v>
      </c>
      <c r="C493" s="45" t="s">
        <v>13417</v>
      </c>
      <c r="D493" s="46" t="s">
        <v>21328</v>
      </c>
      <c r="E493" s="46">
        <v>46493</v>
      </c>
      <c r="AO493" s="376"/>
    </row>
    <row r="494" spans="1:41" x14ac:dyDescent="0.25">
      <c r="A494" s="44" t="s">
        <v>38</v>
      </c>
      <c r="B494" s="44" t="s">
        <v>13415</v>
      </c>
      <c r="C494" s="45" t="s">
        <v>13417</v>
      </c>
      <c r="D494" s="46" t="s">
        <v>21328</v>
      </c>
      <c r="E494" s="46">
        <v>46493</v>
      </c>
      <c r="AO494" s="376"/>
    </row>
    <row r="495" spans="1:41" x14ac:dyDescent="0.25">
      <c r="A495" s="44" t="s">
        <v>38</v>
      </c>
      <c r="B495" s="44" t="s">
        <v>13415</v>
      </c>
      <c r="C495" s="45" t="s">
        <v>13417</v>
      </c>
      <c r="D495" s="46" t="s">
        <v>21328</v>
      </c>
      <c r="E495" s="46">
        <v>46493</v>
      </c>
      <c r="AO495" s="376"/>
    </row>
    <row r="496" spans="1:41" x14ac:dyDescent="0.25">
      <c r="A496" s="44" t="s">
        <v>38</v>
      </c>
      <c r="B496" s="44" t="s">
        <v>13415</v>
      </c>
      <c r="C496" s="45" t="s">
        <v>13417</v>
      </c>
      <c r="D496" s="46" t="s">
        <v>21328</v>
      </c>
      <c r="E496" s="46">
        <v>46493</v>
      </c>
      <c r="AO496" s="376"/>
    </row>
    <row r="497" spans="1:41" x14ac:dyDescent="0.3">
      <c r="A497" s="333" t="s">
        <v>15321</v>
      </c>
      <c r="B497" s="333" t="s">
        <v>4814</v>
      </c>
      <c r="C497" s="125" t="s">
        <v>15585</v>
      </c>
      <c r="D497" s="32" t="s">
        <v>20309</v>
      </c>
      <c r="E497" s="125" t="s">
        <v>9839</v>
      </c>
      <c r="F497" s="125" t="s">
        <v>1189</v>
      </c>
      <c r="G497" s="125" t="s">
        <v>1190</v>
      </c>
      <c r="AO497" s="376"/>
    </row>
    <row r="498" spans="1:41" x14ac:dyDescent="0.3">
      <c r="A498" s="57" t="s">
        <v>4648</v>
      </c>
      <c r="B498" s="57" t="s">
        <v>4723</v>
      </c>
      <c r="C498" s="62" t="s">
        <v>4734</v>
      </c>
      <c r="D498" s="62" t="s">
        <v>20886</v>
      </c>
      <c r="E498" s="368" t="s">
        <v>9707</v>
      </c>
      <c r="F498" s="32"/>
      <c r="G498" s="32"/>
      <c r="H498" s="32"/>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O498" s="376"/>
    </row>
    <row r="499" spans="1:41" x14ac:dyDescent="0.25">
      <c r="A499" s="92" t="s">
        <v>6835</v>
      </c>
      <c r="B499" s="92" t="s">
        <v>12983</v>
      </c>
      <c r="C499" s="318" t="s">
        <v>4734</v>
      </c>
      <c r="D499" s="318" t="s">
        <v>13017</v>
      </c>
      <c r="E499" s="320">
        <v>46752</v>
      </c>
      <c r="F499" s="93"/>
      <c r="G499" s="93"/>
      <c r="H499" s="93"/>
      <c r="I499" s="99"/>
      <c r="J499" s="99"/>
      <c r="K499" s="99"/>
      <c r="L499" s="99"/>
      <c r="M499" s="99"/>
      <c r="N499" s="99"/>
      <c r="O499" s="99"/>
      <c r="P499" s="99"/>
      <c r="Q499" s="99"/>
      <c r="R499" s="99"/>
      <c r="S499" s="99"/>
      <c r="T499" s="99"/>
      <c r="U499" s="99"/>
      <c r="V499" s="99"/>
      <c r="W499" s="253"/>
      <c r="X499" s="99"/>
      <c r="Y499" s="99"/>
      <c r="Z499" s="99"/>
      <c r="AA499" s="99"/>
      <c r="AB499" s="99"/>
      <c r="AC499" s="99"/>
      <c r="AD499" s="99"/>
      <c r="AE499" s="99"/>
      <c r="AF499" s="99"/>
      <c r="AG499" s="99"/>
      <c r="AH499" s="31"/>
      <c r="AI499" s="31"/>
      <c r="AJ499" s="31"/>
      <c r="AK499" s="31"/>
      <c r="AL499" s="31"/>
      <c r="AO499" s="376"/>
    </row>
    <row r="500" spans="1:41" x14ac:dyDescent="0.25">
      <c r="A500" s="44" t="s">
        <v>6835</v>
      </c>
      <c r="B500" s="44" t="s">
        <v>934</v>
      </c>
      <c r="C500" s="45">
        <v>25010201</v>
      </c>
      <c r="D500" s="45" t="s">
        <v>11363</v>
      </c>
      <c r="E500" s="45" t="s">
        <v>12551</v>
      </c>
      <c r="AO500" s="376"/>
    </row>
    <row r="501" spans="1:41" x14ac:dyDescent="0.25">
      <c r="A501" s="44" t="s">
        <v>6835</v>
      </c>
      <c r="B501" s="44" t="s">
        <v>5141</v>
      </c>
      <c r="C501" s="45">
        <v>25010202</v>
      </c>
      <c r="D501" s="45" t="s">
        <v>11363</v>
      </c>
      <c r="E501" s="45" t="s">
        <v>12551</v>
      </c>
      <c r="AO501" s="376"/>
    </row>
    <row r="502" spans="1:41" x14ac:dyDescent="0.25">
      <c r="A502" s="44" t="s">
        <v>6835</v>
      </c>
      <c r="B502" s="44" t="s">
        <v>2186</v>
      </c>
      <c r="C502" s="45">
        <v>25090101</v>
      </c>
      <c r="D502" s="45" t="s">
        <v>11363</v>
      </c>
      <c r="E502" s="45" t="s">
        <v>4972</v>
      </c>
      <c r="AO502" s="376"/>
    </row>
    <row r="503" spans="1:41" x14ac:dyDescent="0.25">
      <c r="A503" s="44" t="s">
        <v>6835</v>
      </c>
      <c r="B503" s="44" t="s">
        <v>3044</v>
      </c>
      <c r="C503" s="45">
        <v>25090102</v>
      </c>
      <c r="D503" s="45" t="s">
        <v>11363</v>
      </c>
      <c r="E503" s="45" t="s">
        <v>4972</v>
      </c>
      <c r="AO503" s="376"/>
    </row>
    <row r="504" spans="1:41" x14ac:dyDescent="0.25">
      <c r="A504" s="44" t="s">
        <v>21459</v>
      </c>
      <c r="B504" s="44" t="s">
        <v>7764</v>
      </c>
      <c r="C504" s="45">
        <v>260604</v>
      </c>
      <c r="D504" s="45" t="s">
        <v>11363</v>
      </c>
      <c r="E504" s="45" t="s">
        <v>9840</v>
      </c>
      <c r="AO504" s="376"/>
    </row>
    <row r="505" spans="1:41" x14ac:dyDescent="0.25">
      <c r="A505" s="44" t="s">
        <v>9655</v>
      </c>
      <c r="B505" s="44" t="s">
        <v>21396</v>
      </c>
      <c r="C505" s="45" t="s">
        <v>9703</v>
      </c>
      <c r="D505" s="45" t="s">
        <v>21447</v>
      </c>
      <c r="E505" s="46">
        <v>46568</v>
      </c>
      <c r="AO505" s="376"/>
    </row>
    <row r="506" spans="1:41" x14ac:dyDescent="0.25">
      <c r="A506" s="44" t="s">
        <v>19296</v>
      </c>
      <c r="B506" s="319" t="s">
        <v>19513</v>
      </c>
      <c r="C506" s="93" t="s">
        <v>19594</v>
      </c>
      <c r="D506" s="93" t="s">
        <v>19934</v>
      </c>
      <c r="E506" s="320">
        <v>47177</v>
      </c>
      <c r="F506" s="93"/>
      <c r="G506" s="93"/>
      <c r="H506" s="93"/>
      <c r="I506" s="99"/>
      <c r="J506" s="99"/>
      <c r="K506" s="99"/>
      <c r="L506" s="99"/>
      <c r="M506" s="99"/>
      <c r="N506" s="99"/>
      <c r="O506" s="99"/>
      <c r="P506" s="99"/>
      <c r="Q506" s="99"/>
      <c r="R506" s="99"/>
      <c r="S506" s="99"/>
      <c r="T506" s="99"/>
      <c r="U506" s="99"/>
      <c r="V506" s="99"/>
      <c r="W506" s="99"/>
      <c r="X506" s="99"/>
      <c r="Y506" s="99"/>
      <c r="Z506" s="99"/>
      <c r="AA506" s="99"/>
      <c r="AB506" s="99"/>
      <c r="AC506" s="99"/>
      <c r="AD506" s="99"/>
      <c r="AE506" s="99"/>
      <c r="AF506" s="99"/>
      <c r="AG506" s="99"/>
      <c r="AH506" s="31"/>
      <c r="AI506" s="31"/>
      <c r="AJ506" s="31"/>
      <c r="AK506" s="31"/>
      <c r="AL506" s="31"/>
      <c r="AO506" s="376"/>
    </row>
    <row r="507" spans="1:41" x14ac:dyDescent="0.25">
      <c r="A507" s="44" t="s">
        <v>11255</v>
      </c>
      <c r="B507" s="44" t="s">
        <v>3872</v>
      </c>
      <c r="C507" s="45" t="s">
        <v>11256</v>
      </c>
      <c r="D507" s="45" t="s">
        <v>1201</v>
      </c>
      <c r="E507" s="46">
        <v>46651</v>
      </c>
      <c r="F507" s="93"/>
      <c r="G507" s="93"/>
      <c r="H507" s="93"/>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c r="AG507" s="99"/>
      <c r="AH507" s="31"/>
      <c r="AI507" s="31"/>
      <c r="AJ507" s="31"/>
      <c r="AK507" s="31"/>
      <c r="AL507" s="31"/>
      <c r="AO507" s="376"/>
    </row>
    <row r="508" spans="1:41" x14ac:dyDescent="0.3">
      <c r="A508" s="333" t="s">
        <v>10960</v>
      </c>
      <c r="B508" s="333" t="s">
        <v>1161</v>
      </c>
      <c r="C508" s="125" t="s">
        <v>10225</v>
      </c>
      <c r="D508" s="32" t="s">
        <v>20309</v>
      </c>
      <c r="E508" s="125" t="s">
        <v>2593</v>
      </c>
      <c r="F508" s="125" t="s">
        <v>1190</v>
      </c>
      <c r="G508" s="125" t="s">
        <v>1190</v>
      </c>
      <c r="AO508" s="376"/>
    </row>
    <row r="509" spans="1:41" x14ac:dyDescent="0.25">
      <c r="A509" s="44" t="s">
        <v>21460</v>
      </c>
      <c r="B509" s="44" t="s">
        <v>21461</v>
      </c>
      <c r="C509" s="45">
        <v>260405</v>
      </c>
      <c r="D509" s="45" t="s">
        <v>11363</v>
      </c>
      <c r="E509" s="45" t="s">
        <v>11152</v>
      </c>
      <c r="AO509" s="376"/>
    </row>
    <row r="510" spans="1:41" x14ac:dyDescent="0.25">
      <c r="A510" s="44" t="s">
        <v>17490</v>
      </c>
      <c r="B510" s="44" t="s">
        <v>199</v>
      </c>
      <c r="C510" s="45">
        <v>241001</v>
      </c>
      <c r="D510" s="45" t="s">
        <v>11363</v>
      </c>
      <c r="E510" s="45" t="s">
        <v>5332</v>
      </c>
      <c r="AO510" s="376"/>
    </row>
    <row r="511" spans="1:41" x14ac:dyDescent="0.25">
      <c r="A511" s="44" t="s">
        <v>15624</v>
      </c>
      <c r="B511" s="44" t="s">
        <v>2186</v>
      </c>
      <c r="C511" s="45">
        <v>25090101</v>
      </c>
      <c r="D511" s="45" t="s">
        <v>11363</v>
      </c>
      <c r="E511" s="45" t="s">
        <v>4972</v>
      </c>
      <c r="AO511" s="376"/>
    </row>
    <row r="512" spans="1:41" x14ac:dyDescent="0.25">
      <c r="A512" s="44" t="s">
        <v>17491</v>
      </c>
      <c r="B512" s="44" t="s">
        <v>9237</v>
      </c>
      <c r="C512" s="45">
        <v>24010401</v>
      </c>
      <c r="D512" s="45" t="s">
        <v>11363</v>
      </c>
      <c r="E512" s="45" t="s">
        <v>9238</v>
      </c>
      <c r="AO512" s="376"/>
    </row>
    <row r="513" spans="1:41" x14ac:dyDescent="0.25">
      <c r="A513" s="44" t="s">
        <v>17491</v>
      </c>
      <c r="B513" s="44" t="s">
        <v>3176</v>
      </c>
      <c r="C513" s="45">
        <v>24010402</v>
      </c>
      <c r="D513" s="45" t="s">
        <v>11363</v>
      </c>
      <c r="E513" s="45" t="s">
        <v>9238</v>
      </c>
      <c r="AO513" s="376"/>
    </row>
    <row r="514" spans="1:41" x14ac:dyDescent="0.25">
      <c r="A514" s="44" t="s">
        <v>21462</v>
      </c>
      <c r="B514" s="44" t="s">
        <v>936</v>
      </c>
      <c r="C514" s="45">
        <v>260703</v>
      </c>
      <c r="D514" s="45" t="s">
        <v>11363</v>
      </c>
      <c r="E514" s="45" t="s">
        <v>11150</v>
      </c>
      <c r="AO514" s="376"/>
    </row>
    <row r="515" spans="1:41" x14ac:dyDescent="0.25">
      <c r="A515" s="44" t="s">
        <v>140</v>
      </c>
      <c r="B515" s="44" t="s">
        <v>13582</v>
      </c>
      <c r="C515" s="45">
        <v>26.25</v>
      </c>
      <c r="D515" s="45" t="s">
        <v>12549</v>
      </c>
      <c r="E515" s="46">
        <v>47664</v>
      </c>
      <c r="F515" s="45"/>
      <c r="G515" s="93"/>
      <c r="H515" s="93"/>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c r="AG515" s="99"/>
      <c r="AH515" s="31"/>
      <c r="AI515" s="31"/>
      <c r="AJ515" s="31"/>
      <c r="AK515" s="31"/>
      <c r="AL515" s="31"/>
      <c r="AO515" s="376"/>
    </row>
    <row r="516" spans="1:41" x14ac:dyDescent="0.25">
      <c r="A516" s="44" t="s">
        <v>140</v>
      </c>
      <c r="B516" s="44" t="s">
        <v>12105</v>
      </c>
      <c r="C516" s="45">
        <v>39.25</v>
      </c>
      <c r="D516" s="45" t="s">
        <v>12549</v>
      </c>
      <c r="E516" s="46">
        <v>47514</v>
      </c>
      <c r="F516" s="45"/>
      <c r="G516" s="93"/>
      <c r="H516" s="93"/>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c r="AG516" s="99"/>
      <c r="AH516" s="31"/>
      <c r="AI516" s="31"/>
      <c r="AJ516" s="31"/>
      <c r="AK516" s="31"/>
      <c r="AL516" s="31"/>
      <c r="AO516" s="376"/>
    </row>
    <row r="517" spans="1:41" x14ac:dyDescent="0.25">
      <c r="A517" s="44" t="s">
        <v>140</v>
      </c>
      <c r="B517" s="44" t="s">
        <v>148</v>
      </c>
      <c r="C517" s="45" t="s">
        <v>14330</v>
      </c>
      <c r="D517" s="46" t="s">
        <v>21328</v>
      </c>
      <c r="E517" s="46">
        <v>46524</v>
      </c>
      <c r="AO517" s="376"/>
    </row>
    <row r="518" spans="1:41" x14ac:dyDescent="0.25">
      <c r="A518" s="44" t="s">
        <v>140</v>
      </c>
      <c r="B518" s="44" t="s">
        <v>148</v>
      </c>
      <c r="C518" s="45" t="s">
        <v>13171</v>
      </c>
      <c r="D518" s="46" t="s">
        <v>21328</v>
      </c>
      <c r="E518" s="46">
        <v>46493</v>
      </c>
      <c r="AO518" s="376"/>
    </row>
    <row r="519" spans="1:41" x14ac:dyDescent="0.3">
      <c r="A519" s="333" t="s">
        <v>11376</v>
      </c>
      <c r="B519" s="333" t="s">
        <v>11374</v>
      </c>
      <c r="C519" s="125" t="s">
        <v>11375</v>
      </c>
      <c r="D519" s="32" t="s">
        <v>20309</v>
      </c>
      <c r="E519" s="125" t="s">
        <v>4826</v>
      </c>
      <c r="F519" s="125" t="s">
        <v>1189</v>
      </c>
      <c r="G519" s="125" t="s">
        <v>1190</v>
      </c>
      <c r="AO519" s="376"/>
    </row>
    <row r="520" spans="1:41" x14ac:dyDescent="0.25">
      <c r="A520" s="44" t="s">
        <v>10356</v>
      </c>
      <c r="B520" s="44" t="s">
        <v>10357</v>
      </c>
      <c r="C520" s="45">
        <v>240502</v>
      </c>
      <c r="D520" s="45" t="s">
        <v>11363</v>
      </c>
      <c r="E520" s="45" t="s">
        <v>5155</v>
      </c>
      <c r="AO520" s="376"/>
    </row>
    <row r="521" spans="1:41" x14ac:dyDescent="0.3">
      <c r="A521" s="57" t="s">
        <v>13137</v>
      </c>
      <c r="B521" s="57" t="s">
        <v>1290</v>
      </c>
      <c r="C521" s="62">
        <v>24027</v>
      </c>
      <c r="D521" s="62" t="s">
        <v>20886</v>
      </c>
      <c r="E521" s="60">
        <v>46873</v>
      </c>
      <c r="F521" s="32"/>
      <c r="G521" s="32"/>
      <c r="H521" s="32"/>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31"/>
      <c r="AL521" s="31"/>
      <c r="AO521" s="376"/>
    </row>
    <row r="522" spans="1:41" x14ac:dyDescent="0.25">
      <c r="A522" s="44" t="s">
        <v>3478</v>
      </c>
      <c r="B522" s="44" t="s">
        <v>10355</v>
      </c>
      <c r="C522" s="45">
        <v>240403</v>
      </c>
      <c r="D522" s="45" t="s">
        <v>11363</v>
      </c>
      <c r="E522" s="45" t="s">
        <v>5037</v>
      </c>
      <c r="AO522" s="376"/>
    </row>
    <row r="523" spans="1:41" x14ac:dyDescent="0.25">
      <c r="A523" s="44" t="s">
        <v>3478</v>
      </c>
      <c r="B523" s="44" t="s">
        <v>9248</v>
      </c>
      <c r="C523" s="45">
        <v>260105</v>
      </c>
      <c r="D523" s="45" t="s">
        <v>11363</v>
      </c>
      <c r="E523" s="45" t="s">
        <v>17625</v>
      </c>
      <c r="AO523" s="376"/>
    </row>
    <row r="524" spans="1:41" x14ac:dyDescent="0.25">
      <c r="A524" s="44" t="s">
        <v>9656</v>
      </c>
      <c r="B524" s="44" t="s">
        <v>21372</v>
      </c>
      <c r="C524" s="45" t="s">
        <v>16518</v>
      </c>
      <c r="D524" s="45" t="s">
        <v>21447</v>
      </c>
      <c r="E524" s="46">
        <v>46477</v>
      </c>
      <c r="AO524" s="376"/>
    </row>
    <row r="525" spans="1:41" x14ac:dyDescent="0.25">
      <c r="A525" s="44" t="s">
        <v>9656</v>
      </c>
      <c r="B525" s="44" t="s">
        <v>21396</v>
      </c>
      <c r="C525" s="45" t="s">
        <v>9703</v>
      </c>
      <c r="D525" s="45" t="s">
        <v>21447</v>
      </c>
      <c r="E525" s="46">
        <v>46568</v>
      </c>
      <c r="AO525" s="376"/>
    </row>
    <row r="526" spans="1:41" x14ac:dyDescent="0.25">
      <c r="A526" s="44" t="s">
        <v>9656</v>
      </c>
      <c r="B526" s="44" t="s">
        <v>21402</v>
      </c>
      <c r="C526" s="45" t="s">
        <v>5503</v>
      </c>
      <c r="D526" s="45" t="s">
        <v>21447</v>
      </c>
      <c r="E526" s="46">
        <v>46507</v>
      </c>
      <c r="AO526" s="376"/>
    </row>
    <row r="527" spans="1:41" x14ac:dyDescent="0.25">
      <c r="A527" s="44" t="s">
        <v>9656</v>
      </c>
      <c r="B527" s="44" t="s">
        <v>21412</v>
      </c>
      <c r="C527" s="45" t="s">
        <v>5516</v>
      </c>
      <c r="D527" s="45" t="s">
        <v>21447</v>
      </c>
      <c r="E527" s="46">
        <v>46599</v>
      </c>
      <c r="AO527" s="376"/>
    </row>
    <row r="528" spans="1:41" x14ac:dyDescent="0.25">
      <c r="A528" s="44" t="s">
        <v>6691</v>
      </c>
      <c r="B528" s="44" t="s">
        <v>4163</v>
      </c>
      <c r="C528" s="45" t="s">
        <v>4164</v>
      </c>
      <c r="D528" s="45" t="s">
        <v>11204</v>
      </c>
      <c r="E528" s="45" t="s">
        <v>2538</v>
      </c>
      <c r="F528" s="93"/>
      <c r="G528" s="93"/>
      <c r="H528" s="93"/>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c r="AG528" s="99"/>
      <c r="AH528" s="31"/>
      <c r="AI528" s="31"/>
      <c r="AJ528" s="31"/>
      <c r="AK528" s="31"/>
      <c r="AL528" s="31"/>
      <c r="AO528" s="376"/>
    </row>
    <row r="529" spans="1:41" x14ac:dyDescent="0.25">
      <c r="A529" s="44" t="s">
        <v>17492</v>
      </c>
      <c r="B529" s="44" t="s">
        <v>935</v>
      </c>
      <c r="C529" s="45">
        <v>230805</v>
      </c>
      <c r="D529" s="45" t="s">
        <v>11363</v>
      </c>
      <c r="E529" s="45" t="s">
        <v>4151</v>
      </c>
      <c r="AO529" s="376"/>
    </row>
    <row r="530" spans="1:41" x14ac:dyDescent="0.25">
      <c r="A530" s="44" t="s">
        <v>17492</v>
      </c>
      <c r="B530" s="44" t="s">
        <v>5134</v>
      </c>
      <c r="C530" s="45">
        <v>250802</v>
      </c>
      <c r="D530" s="45" t="s">
        <v>11363</v>
      </c>
      <c r="E530" s="45" t="s">
        <v>9880</v>
      </c>
      <c r="AO530" s="376"/>
    </row>
    <row r="531" spans="1:41" x14ac:dyDescent="0.3">
      <c r="A531" s="57" t="s">
        <v>437</v>
      </c>
      <c r="B531" s="57" t="s">
        <v>2173</v>
      </c>
      <c r="C531" s="62">
        <v>24030</v>
      </c>
      <c r="D531" s="62" t="s">
        <v>20886</v>
      </c>
      <c r="E531" s="60">
        <v>47057</v>
      </c>
      <c r="F531" s="32"/>
      <c r="G531" s="32"/>
      <c r="H531" s="32"/>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AJ531" s="31"/>
      <c r="AK531" s="31"/>
      <c r="AL531" s="31"/>
      <c r="AO531" s="376"/>
    </row>
    <row r="532" spans="1:41" x14ac:dyDescent="0.25">
      <c r="A532" s="44" t="s">
        <v>437</v>
      </c>
      <c r="B532" s="44" t="s">
        <v>12111</v>
      </c>
      <c r="C532" s="45">
        <v>13.24</v>
      </c>
      <c r="D532" s="45" t="s">
        <v>12549</v>
      </c>
      <c r="E532" s="46">
        <v>47299</v>
      </c>
      <c r="F532" s="45"/>
      <c r="G532" s="93"/>
      <c r="H532" s="93"/>
      <c r="I532" s="99"/>
      <c r="J532" s="99"/>
      <c r="K532" s="99"/>
      <c r="L532" s="99"/>
      <c r="M532" s="99"/>
      <c r="N532" s="99"/>
      <c r="O532" s="99"/>
      <c r="P532" s="99"/>
      <c r="Q532" s="99"/>
      <c r="R532" s="99"/>
      <c r="S532" s="99"/>
      <c r="T532" s="99"/>
      <c r="U532" s="99"/>
      <c r="V532" s="99"/>
      <c r="W532" s="99"/>
      <c r="X532" s="99"/>
      <c r="Y532" s="99"/>
      <c r="Z532" s="99"/>
      <c r="AA532" s="99"/>
      <c r="AB532" s="99"/>
      <c r="AC532" s="99"/>
      <c r="AD532" s="99"/>
      <c r="AE532" s="99"/>
      <c r="AF532" s="99"/>
      <c r="AG532" s="99"/>
      <c r="AH532" s="31"/>
      <c r="AI532" s="31"/>
      <c r="AJ532" s="31"/>
      <c r="AK532" s="31"/>
      <c r="AL532" s="31"/>
      <c r="AO532" s="376"/>
    </row>
    <row r="533" spans="1:41" x14ac:dyDescent="0.25">
      <c r="A533" s="44" t="s">
        <v>437</v>
      </c>
      <c r="B533" s="44" t="s">
        <v>12121</v>
      </c>
      <c r="C533" s="45">
        <v>16.239999999999998</v>
      </c>
      <c r="D533" s="45" t="s">
        <v>12549</v>
      </c>
      <c r="E533" s="46">
        <v>47299</v>
      </c>
      <c r="F533" s="45"/>
      <c r="G533" s="93"/>
      <c r="H533" s="93"/>
      <c r="I533" s="99"/>
      <c r="J533" s="99"/>
      <c r="K533" s="99"/>
      <c r="L533" s="99"/>
      <c r="M533" s="99"/>
      <c r="N533" s="99"/>
      <c r="O533" s="99"/>
      <c r="P533" s="99"/>
      <c r="Q533" s="99"/>
      <c r="R533" s="99"/>
      <c r="S533" s="99"/>
      <c r="T533" s="99"/>
      <c r="U533" s="99"/>
      <c r="V533" s="99"/>
      <c r="W533" s="99"/>
      <c r="X533" s="99"/>
      <c r="Y533" s="99"/>
      <c r="Z533" s="99"/>
      <c r="AA533" s="99"/>
      <c r="AB533" s="99"/>
      <c r="AC533" s="99"/>
      <c r="AD533" s="99"/>
      <c r="AE533" s="99"/>
      <c r="AF533" s="99"/>
      <c r="AG533" s="99"/>
      <c r="AH533" s="31"/>
      <c r="AI533" s="31"/>
      <c r="AJ533" s="31"/>
      <c r="AK533" s="31"/>
      <c r="AL533" s="31"/>
      <c r="AO533" s="376"/>
    </row>
    <row r="534" spans="1:41" x14ac:dyDescent="0.25">
      <c r="A534" s="44" t="s">
        <v>437</v>
      </c>
      <c r="B534" s="44" t="s">
        <v>12102</v>
      </c>
      <c r="C534" s="45">
        <v>21.24</v>
      </c>
      <c r="D534" s="45" t="s">
        <v>12549</v>
      </c>
      <c r="E534" s="46">
        <v>47299</v>
      </c>
      <c r="F534" s="45"/>
      <c r="G534" s="93"/>
      <c r="H534" s="93"/>
      <c r="I534" s="99"/>
      <c r="J534" s="99"/>
      <c r="K534" s="99"/>
      <c r="L534" s="99"/>
      <c r="M534" s="99"/>
      <c r="N534" s="99"/>
      <c r="O534" s="99"/>
      <c r="P534" s="99"/>
      <c r="Q534" s="99"/>
      <c r="R534" s="99"/>
      <c r="S534" s="99"/>
      <c r="T534" s="99"/>
      <c r="U534" s="99"/>
      <c r="V534" s="99"/>
      <c r="W534" s="99"/>
      <c r="X534" s="99"/>
      <c r="Y534" s="99"/>
      <c r="Z534" s="99"/>
      <c r="AA534" s="99"/>
      <c r="AB534" s="99"/>
      <c r="AC534" s="99"/>
      <c r="AD534" s="99"/>
      <c r="AE534" s="99"/>
      <c r="AF534" s="99"/>
      <c r="AG534" s="99"/>
      <c r="AH534" s="31"/>
      <c r="AI534" s="31"/>
      <c r="AJ534" s="31"/>
      <c r="AK534" s="31"/>
      <c r="AL534" s="31"/>
      <c r="AO534" s="376"/>
    </row>
    <row r="535" spans="1:41" x14ac:dyDescent="0.25">
      <c r="A535" s="44" t="s">
        <v>437</v>
      </c>
      <c r="B535" s="44" t="s">
        <v>12103</v>
      </c>
      <c r="C535" s="45">
        <v>22.24</v>
      </c>
      <c r="D535" s="45" t="s">
        <v>12549</v>
      </c>
      <c r="E535" s="46">
        <v>47299</v>
      </c>
      <c r="F535" s="45"/>
      <c r="G535" s="93"/>
      <c r="H535" s="93"/>
      <c r="I535" s="99"/>
      <c r="J535" s="99"/>
      <c r="K535" s="99"/>
      <c r="L535" s="99"/>
      <c r="M535" s="99"/>
      <c r="N535" s="99"/>
      <c r="O535" s="99"/>
      <c r="P535" s="99"/>
      <c r="Q535" s="99"/>
      <c r="R535" s="99"/>
      <c r="S535" s="99"/>
      <c r="T535" s="99"/>
      <c r="U535" s="99"/>
      <c r="V535" s="99"/>
      <c r="W535" s="99"/>
      <c r="X535" s="99"/>
      <c r="Y535" s="99"/>
      <c r="Z535" s="99"/>
      <c r="AA535" s="99"/>
      <c r="AB535" s="99"/>
      <c r="AC535" s="99"/>
      <c r="AD535" s="99"/>
      <c r="AE535" s="99"/>
      <c r="AF535" s="99"/>
      <c r="AG535" s="99"/>
      <c r="AH535" s="31"/>
      <c r="AI535" s="31"/>
      <c r="AJ535" s="31"/>
      <c r="AK535" s="31"/>
      <c r="AL535" s="31"/>
      <c r="AO535" s="376"/>
    </row>
    <row r="536" spans="1:41" x14ac:dyDescent="0.25">
      <c r="A536" s="44" t="s">
        <v>437</v>
      </c>
      <c r="B536" s="44" t="s">
        <v>12097</v>
      </c>
      <c r="C536" s="45">
        <v>28.24</v>
      </c>
      <c r="D536" s="45" t="s">
        <v>12549</v>
      </c>
      <c r="E536" s="46">
        <v>47299</v>
      </c>
      <c r="F536" s="45"/>
      <c r="G536" s="93"/>
      <c r="H536" s="93"/>
      <c r="I536" s="99"/>
      <c r="J536" s="99"/>
      <c r="K536" s="99"/>
      <c r="L536" s="99"/>
      <c r="M536" s="99"/>
      <c r="N536" s="99"/>
      <c r="O536" s="99"/>
      <c r="P536" s="99"/>
      <c r="Q536" s="99"/>
      <c r="R536" s="99"/>
      <c r="S536" s="99"/>
      <c r="T536" s="99"/>
      <c r="U536" s="99"/>
      <c r="V536" s="99"/>
      <c r="W536" s="99"/>
      <c r="X536" s="99"/>
      <c r="Y536" s="99"/>
      <c r="Z536" s="99"/>
      <c r="AA536" s="99"/>
      <c r="AB536" s="99"/>
      <c r="AC536" s="99"/>
      <c r="AD536" s="99"/>
      <c r="AE536" s="99"/>
      <c r="AF536" s="99"/>
      <c r="AG536" s="99"/>
      <c r="AH536" s="31"/>
      <c r="AI536" s="31"/>
      <c r="AJ536" s="31"/>
      <c r="AK536" s="31"/>
      <c r="AL536" s="31"/>
      <c r="AO536" s="376"/>
    </row>
    <row r="537" spans="1:41" x14ac:dyDescent="0.25">
      <c r="A537" s="44" t="s">
        <v>437</v>
      </c>
      <c r="B537" s="44" t="s">
        <v>2350</v>
      </c>
      <c r="C537" s="45">
        <v>230105</v>
      </c>
      <c r="D537" s="45" t="s">
        <v>11363</v>
      </c>
      <c r="E537" s="45" t="s">
        <v>5265</v>
      </c>
      <c r="AO537" s="376"/>
    </row>
    <row r="538" spans="1:41" x14ac:dyDescent="0.25">
      <c r="A538" s="44" t="s">
        <v>437</v>
      </c>
      <c r="B538" s="44" t="s">
        <v>3043</v>
      </c>
      <c r="C538" s="45">
        <v>230901</v>
      </c>
      <c r="D538" s="45" t="s">
        <v>11363</v>
      </c>
      <c r="E538" s="45" t="s">
        <v>7871</v>
      </c>
      <c r="AO538" s="376"/>
    </row>
    <row r="539" spans="1:41" x14ac:dyDescent="0.25">
      <c r="A539" s="44" t="s">
        <v>3275</v>
      </c>
      <c r="B539" s="44" t="s">
        <v>21359</v>
      </c>
      <c r="C539" s="45" t="s">
        <v>9701</v>
      </c>
      <c r="D539" s="45" t="s">
        <v>21447</v>
      </c>
      <c r="E539" s="46">
        <v>46752</v>
      </c>
      <c r="AO539" s="376"/>
    </row>
    <row r="540" spans="1:41" x14ac:dyDescent="0.25">
      <c r="A540" s="102" t="s">
        <v>3275</v>
      </c>
      <c r="B540" s="92" t="s">
        <v>13051</v>
      </c>
      <c r="C540" s="93" t="s">
        <v>13052</v>
      </c>
      <c r="D540" s="93" t="s">
        <v>1201</v>
      </c>
      <c r="E540" s="94">
        <v>47223</v>
      </c>
      <c r="F540" s="93"/>
      <c r="G540" s="93"/>
      <c r="H540" s="93"/>
      <c r="I540" s="99"/>
      <c r="J540" s="99"/>
      <c r="K540" s="99"/>
      <c r="L540" s="99"/>
      <c r="M540" s="99"/>
      <c r="N540" s="99"/>
      <c r="O540" s="99"/>
      <c r="P540" s="99"/>
      <c r="Q540" s="99"/>
      <c r="R540" s="99"/>
      <c r="S540" s="99"/>
      <c r="T540" s="99"/>
      <c r="U540" s="99"/>
      <c r="V540" s="99"/>
      <c r="W540" s="99"/>
      <c r="X540" s="99"/>
      <c r="Y540" s="99"/>
      <c r="Z540" s="99"/>
      <c r="AA540" s="99"/>
      <c r="AB540" s="99"/>
      <c r="AC540" s="99"/>
      <c r="AD540" s="99"/>
      <c r="AE540" s="99"/>
      <c r="AF540" s="99"/>
      <c r="AG540" s="99"/>
      <c r="AH540" s="31"/>
      <c r="AI540" s="31"/>
      <c r="AJ540" s="31"/>
      <c r="AK540" s="31"/>
      <c r="AL540" s="31"/>
      <c r="AO540" s="376"/>
    </row>
    <row r="541" spans="1:41" x14ac:dyDescent="0.25">
      <c r="A541" s="91" t="s">
        <v>3275</v>
      </c>
      <c r="B541" s="92" t="s">
        <v>19284</v>
      </c>
      <c r="C541" s="93" t="s">
        <v>19285</v>
      </c>
      <c r="D541" s="93" t="s">
        <v>1201</v>
      </c>
      <c r="E541" s="94">
        <v>46582</v>
      </c>
      <c r="F541" s="93"/>
      <c r="G541" s="93"/>
      <c r="H541" s="93"/>
      <c r="I541" s="99"/>
      <c r="J541" s="99"/>
      <c r="K541" s="99"/>
      <c r="L541" s="99"/>
      <c r="M541" s="99"/>
      <c r="N541" s="99"/>
      <c r="O541" s="99"/>
      <c r="P541" s="99"/>
      <c r="Q541" s="99"/>
      <c r="R541" s="99"/>
      <c r="S541" s="99"/>
      <c r="T541" s="99"/>
      <c r="U541" s="99"/>
      <c r="V541" s="99"/>
      <c r="W541" s="99"/>
      <c r="X541" s="99"/>
      <c r="Y541" s="99"/>
      <c r="Z541" s="99"/>
      <c r="AA541" s="99"/>
      <c r="AB541" s="99"/>
      <c r="AC541" s="99"/>
      <c r="AD541" s="99"/>
      <c r="AE541" s="99"/>
      <c r="AF541" s="99"/>
      <c r="AG541" s="99"/>
      <c r="AH541" s="31"/>
      <c r="AI541" s="31"/>
      <c r="AJ541" s="31"/>
      <c r="AK541" s="31"/>
      <c r="AL541" s="31"/>
      <c r="AO541" s="376"/>
    </row>
    <row r="542" spans="1:41" x14ac:dyDescent="0.3">
      <c r="A542" s="333" t="s">
        <v>18900</v>
      </c>
      <c r="B542" s="333" t="s">
        <v>1174</v>
      </c>
      <c r="C542" s="125" t="s">
        <v>19093</v>
      </c>
      <c r="D542" s="32" t="s">
        <v>20309</v>
      </c>
      <c r="E542" s="125" t="s">
        <v>9249</v>
      </c>
      <c r="F542" s="125" t="s">
        <v>1189</v>
      </c>
      <c r="G542" s="125" t="s">
        <v>1190</v>
      </c>
      <c r="AO542" s="376"/>
    </row>
    <row r="543" spans="1:41" x14ac:dyDescent="0.25">
      <c r="A543" s="44" t="s">
        <v>17493</v>
      </c>
      <c r="B543" s="44" t="s">
        <v>2368</v>
      </c>
      <c r="C543" s="45">
        <v>251004</v>
      </c>
      <c r="D543" s="45" t="s">
        <v>11363</v>
      </c>
      <c r="E543" s="45" t="s">
        <v>11146</v>
      </c>
      <c r="AO543" s="376"/>
    </row>
    <row r="544" spans="1:41" x14ac:dyDescent="0.25">
      <c r="A544" s="44" t="s">
        <v>13730</v>
      </c>
      <c r="B544" s="44" t="s">
        <v>14698</v>
      </c>
      <c r="C544" s="45" t="s">
        <v>13731</v>
      </c>
      <c r="D544" s="367" t="s">
        <v>3696</v>
      </c>
      <c r="E544" s="328">
        <f>DATE(2029,2,24)</f>
        <v>47173</v>
      </c>
      <c r="F544" s="32"/>
      <c r="G544" s="32"/>
      <c r="H544" s="32"/>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O544" s="376"/>
    </row>
    <row r="545" spans="1:41" x14ac:dyDescent="0.25">
      <c r="A545" s="44" t="s">
        <v>6670</v>
      </c>
      <c r="B545" s="44" t="s">
        <v>1540</v>
      </c>
      <c r="C545" s="45" t="s">
        <v>2207</v>
      </c>
      <c r="D545" s="45" t="s">
        <v>11204</v>
      </c>
      <c r="E545" s="45" t="s">
        <v>7354</v>
      </c>
      <c r="F545" s="93"/>
      <c r="G545" s="93"/>
      <c r="H545" s="93"/>
      <c r="I545" s="99"/>
      <c r="J545" s="99"/>
      <c r="K545" s="99"/>
      <c r="L545" s="99"/>
      <c r="M545" s="99"/>
      <c r="N545" s="99"/>
      <c r="O545" s="99"/>
      <c r="P545" s="99"/>
      <c r="Q545" s="99"/>
      <c r="R545" s="99"/>
      <c r="S545" s="99"/>
      <c r="T545" s="99"/>
      <c r="U545" s="99"/>
      <c r="V545" s="99"/>
      <c r="W545" s="99"/>
      <c r="X545" s="99"/>
      <c r="Y545" s="99"/>
      <c r="Z545" s="99"/>
      <c r="AA545" s="99"/>
      <c r="AB545" s="99"/>
      <c r="AC545" s="99"/>
      <c r="AD545" s="99"/>
      <c r="AE545" s="99"/>
      <c r="AF545" s="99"/>
      <c r="AG545" s="99"/>
      <c r="AH545" s="31"/>
      <c r="AI545" s="31"/>
      <c r="AJ545" s="31"/>
      <c r="AK545" s="31"/>
      <c r="AL545" s="31"/>
      <c r="AO545" s="376"/>
    </row>
    <row r="546" spans="1:41" x14ac:dyDescent="0.25">
      <c r="A546" s="44" t="s">
        <v>6670</v>
      </c>
      <c r="B546" s="44" t="s">
        <v>1540</v>
      </c>
      <c r="C546" s="45" t="s">
        <v>2207</v>
      </c>
      <c r="D546" s="93" t="s">
        <v>17443</v>
      </c>
      <c r="E546" s="45" t="s">
        <v>7354</v>
      </c>
      <c r="F546" s="93"/>
      <c r="G546" s="93"/>
      <c r="H546" s="93"/>
      <c r="I546" s="99"/>
      <c r="J546" s="99"/>
      <c r="K546" s="99"/>
      <c r="L546" s="99"/>
      <c r="M546" s="99"/>
      <c r="N546" s="99"/>
      <c r="O546" s="99"/>
      <c r="P546" s="99"/>
      <c r="Q546" s="99"/>
      <c r="R546" s="99"/>
      <c r="S546" s="99"/>
      <c r="T546" s="99"/>
      <c r="U546" s="99"/>
      <c r="V546" s="99"/>
      <c r="W546" s="99"/>
      <c r="X546" s="99"/>
      <c r="Y546" s="99"/>
      <c r="Z546" s="99"/>
      <c r="AA546" s="99"/>
      <c r="AB546" s="99"/>
      <c r="AC546" s="99"/>
      <c r="AD546" s="99"/>
      <c r="AE546" s="99"/>
      <c r="AF546" s="99"/>
      <c r="AG546" s="99"/>
      <c r="AH546" s="31"/>
      <c r="AI546" s="31"/>
      <c r="AJ546" s="31"/>
      <c r="AK546" s="31"/>
      <c r="AL546" s="31"/>
      <c r="AO546" s="376"/>
    </row>
    <row r="547" spans="1:41" x14ac:dyDescent="0.25">
      <c r="A547" s="44" t="s">
        <v>20705</v>
      </c>
      <c r="B547" s="44" t="s">
        <v>20706</v>
      </c>
      <c r="C547" s="45" t="s">
        <v>20813</v>
      </c>
      <c r="D547" s="32" t="s">
        <v>5559</v>
      </c>
      <c r="E547" s="45" t="s">
        <v>20882</v>
      </c>
      <c r="F547" s="32"/>
      <c r="G547" s="32"/>
      <c r="H547" s="32"/>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O547" s="376"/>
    </row>
    <row r="548" spans="1:41" x14ac:dyDescent="0.25">
      <c r="A548" s="44" t="s">
        <v>8716</v>
      </c>
      <c r="B548" s="44" t="s">
        <v>14699</v>
      </c>
      <c r="C548" s="45" t="s">
        <v>6613</v>
      </c>
      <c r="D548" s="367" t="s">
        <v>3696</v>
      </c>
      <c r="E548" s="328">
        <f>DATE(2027,4,4)</f>
        <v>46481</v>
      </c>
      <c r="F548" s="32"/>
      <c r="G548" s="32"/>
      <c r="H548" s="32"/>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AK548" s="31"/>
      <c r="AL548" s="31"/>
      <c r="AO548" s="376"/>
    </row>
    <row r="549" spans="1:41" x14ac:dyDescent="0.25">
      <c r="A549" s="44" t="s">
        <v>12582</v>
      </c>
      <c r="B549" s="44" t="s">
        <v>1666</v>
      </c>
      <c r="C549" s="45">
        <v>250101</v>
      </c>
      <c r="D549" s="45" t="s">
        <v>11363</v>
      </c>
      <c r="E549" s="45" t="s">
        <v>12551</v>
      </c>
      <c r="AO549" s="376"/>
    </row>
    <row r="550" spans="1:41" x14ac:dyDescent="0.25">
      <c r="A550" s="44" t="s">
        <v>12582</v>
      </c>
      <c r="B550" s="44" t="s">
        <v>5134</v>
      </c>
      <c r="C550" s="45">
        <v>250802</v>
      </c>
      <c r="D550" s="45" t="s">
        <v>11363</v>
      </c>
      <c r="E550" s="45" t="s">
        <v>9880</v>
      </c>
      <c r="AO550" s="376"/>
    </row>
    <row r="551" spans="1:41" x14ac:dyDescent="0.25">
      <c r="A551" s="44" t="s">
        <v>17494</v>
      </c>
      <c r="B551" s="44" t="s">
        <v>199</v>
      </c>
      <c r="C551" s="45">
        <v>241001</v>
      </c>
      <c r="D551" s="45" t="s">
        <v>11363</v>
      </c>
      <c r="E551" s="45" t="s">
        <v>5332</v>
      </c>
      <c r="AO551" s="376"/>
    </row>
    <row r="552" spans="1:41" x14ac:dyDescent="0.25">
      <c r="A552" s="44" t="s">
        <v>17494</v>
      </c>
      <c r="B552" s="44" t="s">
        <v>3176</v>
      </c>
      <c r="C552" s="45">
        <v>26010402</v>
      </c>
      <c r="D552" s="45" t="s">
        <v>11363</v>
      </c>
      <c r="E552" s="45" t="s">
        <v>17459</v>
      </c>
      <c r="AO552" s="376"/>
    </row>
    <row r="553" spans="1:41" x14ac:dyDescent="0.25">
      <c r="A553" s="44" t="s">
        <v>17495</v>
      </c>
      <c r="B553" s="44" t="s">
        <v>17465</v>
      </c>
      <c r="C553" s="45">
        <v>26020101</v>
      </c>
      <c r="D553" s="45" t="s">
        <v>11363</v>
      </c>
      <c r="E553" s="45" t="s">
        <v>9238</v>
      </c>
      <c r="AO553" s="376"/>
    </row>
    <row r="554" spans="1:41" x14ac:dyDescent="0.3">
      <c r="A554" s="333" t="s">
        <v>18608</v>
      </c>
      <c r="B554" s="333" t="s">
        <v>1775</v>
      </c>
      <c r="C554" s="125" t="s">
        <v>15469</v>
      </c>
      <c r="D554" s="32" t="s">
        <v>20309</v>
      </c>
      <c r="E554" s="125" t="s">
        <v>11886</v>
      </c>
      <c r="F554" s="125" t="s">
        <v>1189</v>
      </c>
      <c r="G554" s="125" t="s">
        <v>1190</v>
      </c>
      <c r="AO554" s="376"/>
    </row>
    <row r="555" spans="1:41" x14ac:dyDescent="0.3">
      <c r="A555" s="333" t="s">
        <v>18608</v>
      </c>
      <c r="B555" s="333" t="s">
        <v>1183</v>
      </c>
      <c r="C555" s="125" t="s">
        <v>18817</v>
      </c>
      <c r="D555" s="32" t="s">
        <v>20309</v>
      </c>
      <c r="E555" s="125" t="s">
        <v>8292</v>
      </c>
      <c r="F555" s="125" t="s">
        <v>1189</v>
      </c>
      <c r="G555" s="125" t="s">
        <v>1190</v>
      </c>
      <c r="AO555" s="376"/>
    </row>
    <row r="556" spans="1:41" x14ac:dyDescent="0.25">
      <c r="A556" s="44" t="s">
        <v>11720</v>
      </c>
      <c r="B556" s="44" t="s">
        <v>14700</v>
      </c>
      <c r="C556" s="45" t="s">
        <v>11721</v>
      </c>
      <c r="D556" s="367" t="s">
        <v>3696</v>
      </c>
      <c r="E556" s="328">
        <f>DATE(2028,11,18)</f>
        <v>47075</v>
      </c>
      <c r="F556" s="32"/>
      <c r="G556" s="32"/>
      <c r="H556" s="32"/>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O556" s="376"/>
    </row>
    <row r="557" spans="1:41" x14ac:dyDescent="0.25">
      <c r="A557" s="44" t="s">
        <v>15625</v>
      </c>
      <c r="B557" s="44" t="s">
        <v>5134</v>
      </c>
      <c r="C557" s="45">
        <v>250802</v>
      </c>
      <c r="D557" s="45" t="s">
        <v>11363</v>
      </c>
      <c r="E557" s="45" t="s">
        <v>9880</v>
      </c>
      <c r="AO557" s="376"/>
    </row>
    <row r="558" spans="1:41" x14ac:dyDescent="0.25">
      <c r="A558" s="44" t="s">
        <v>15625</v>
      </c>
      <c r="B558" s="44" t="s">
        <v>3475</v>
      </c>
      <c r="C558" s="45">
        <v>260301</v>
      </c>
      <c r="D558" s="45" t="s">
        <v>11363</v>
      </c>
      <c r="E558" s="45" t="s">
        <v>17625</v>
      </c>
      <c r="AO558" s="376"/>
    </row>
    <row r="559" spans="1:41" x14ac:dyDescent="0.25">
      <c r="A559" s="44" t="s">
        <v>9344</v>
      </c>
      <c r="B559" s="92" t="s">
        <v>9602</v>
      </c>
      <c r="C559" s="45" t="s">
        <v>9334</v>
      </c>
      <c r="D559" s="93" t="s">
        <v>9601</v>
      </c>
      <c r="E559" s="94">
        <v>46568</v>
      </c>
      <c r="F559" s="93"/>
      <c r="G559" s="93"/>
      <c r="H559" s="93"/>
      <c r="I559" s="99"/>
      <c r="J559" s="99"/>
      <c r="K559" s="99"/>
      <c r="L559" s="99"/>
      <c r="M559" s="99"/>
      <c r="N559" s="99"/>
      <c r="O559" s="99"/>
      <c r="P559" s="99"/>
      <c r="Q559" s="99"/>
      <c r="R559" s="99"/>
      <c r="S559" s="99"/>
      <c r="T559" s="99"/>
      <c r="U559" s="99"/>
      <c r="V559" s="99"/>
      <c r="W559" s="99"/>
      <c r="X559" s="99"/>
      <c r="Y559" s="99"/>
      <c r="Z559" s="99"/>
      <c r="AA559" s="99"/>
      <c r="AB559" s="99"/>
      <c r="AC559" s="99"/>
      <c r="AD559" s="99"/>
      <c r="AE559" s="99"/>
      <c r="AF559" s="99"/>
      <c r="AG559" s="99"/>
      <c r="AH559" s="31"/>
      <c r="AI559" s="31"/>
      <c r="AJ559" s="31"/>
      <c r="AK559" s="31"/>
      <c r="AL559" s="31"/>
      <c r="AO559" s="376"/>
    </row>
    <row r="560" spans="1:41" x14ac:dyDescent="0.25">
      <c r="A560" s="44" t="s">
        <v>15626</v>
      </c>
      <c r="B560" s="44" t="s">
        <v>15615</v>
      </c>
      <c r="C560" s="45">
        <v>250902</v>
      </c>
      <c r="D560" s="45" t="s">
        <v>11363</v>
      </c>
      <c r="E560" s="45" t="s">
        <v>4972</v>
      </c>
      <c r="AO560" s="376"/>
    </row>
    <row r="561" spans="1:41" x14ac:dyDescent="0.25">
      <c r="A561" s="44" t="s">
        <v>609</v>
      </c>
      <c r="B561" s="44" t="s">
        <v>5321</v>
      </c>
      <c r="C561" s="45">
        <v>23010401</v>
      </c>
      <c r="D561" s="45" t="s">
        <v>11363</v>
      </c>
      <c r="E561" s="45" t="s">
        <v>5322</v>
      </c>
      <c r="AO561" s="376"/>
    </row>
    <row r="562" spans="1:41" x14ac:dyDescent="0.25">
      <c r="A562" s="44" t="s">
        <v>609</v>
      </c>
      <c r="B562" s="44" t="s">
        <v>15616</v>
      </c>
      <c r="C562" s="45">
        <v>25050101</v>
      </c>
      <c r="D562" s="45" t="s">
        <v>11363</v>
      </c>
      <c r="E562" s="45" t="s">
        <v>7105</v>
      </c>
      <c r="AO562" s="376"/>
    </row>
    <row r="563" spans="1:41" x14ac:dyDescent="0.25">
      <c r="A563" s="44" t="s">
        <v>609</v>
      </c>
      <c r="B563" s="44" t="s">
        <v>15617</v>
      </c>
      <c r="C563" s="45">
        <v>25050102</v>
      </c>
      <c r="D563" s="45" t="s">
        <v>11363</v>
      </c>
      <c r="E563" s="45" t="s">
        <v>7105</v>
      </c>
      <c r="AO563" s="376"/>
    </row>
    <row r="564" spans="1:41" x14ac:dyDescent="0.3">
      <c r="A564" s="333" t="s">
        <v>2123</v>
      </c>
      <c r="B564" s="333" t="s">
        <v>1164</v>
      </c>
      <c r="C564" s="125" t="s">
        <v>15586</v>
      </c>
      <c r="D564" s="32" t="s">
        <v>20309</v>
      </c>
      <c r="E564" s="125" t="s">
        <v>9839</v>
      </c>
      <c r="F564" s="125" t="s">
        <v>1190</v>
      </c>
      <c r="G564" s="125" t="s">
        <v>1190</v>
      </c>
      <c r="AO564" s="376"/>
    </row>
    <row r="565" spans="1:41" x14ac:dyDescent="0.25">
      <c r="A565" s="44" t="s">
        <v>21463</v>
      </c>
      <c r="B565" s="44" t="s">
        <v>936</v>
      </c>
      <c r="C565" s="45">
        <v>260703</v>
      </c>
      <c r="D565" s="45" t="s">
        <v>11363</v>
      </c>
      <c r="E565" s="45" t="s">
        <v>11150</v>
      </c>
      <c r="AO565" s="376"/>
    </row>
    <row r="566" spans="1:41" x14ac:dyDescent="0.25">
      <c r="A566" s="44" t="s">
        <v>16605</v>
      </c>
      <c r="B566" s="44" t="s">
        <v>16606</v>
      </c>
      <c r="C566" s="45" t="s">
        <v>16923</v>
      </c>
      <c r="D566" s="367" t="s">
        <v>3696</v>
      </c>
      <c r="E566" s="328">
        <f>DATE(2030,2,13)</f>
        <v>47527</v>
      </c>
      <c r="F566" s="32"/>
      <c r="G566" s="32"/>
      <c r="H566" s="32"/>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O566" s="376"/>
    </row>
    <row r="567" spans="1:41" x14ac:dyDescent="0.25">
      <c r="A567" s="44" t="s">
        <v>12122</v>
      </c>
      <c r="B567" s="44" t="s">
        <v>12091</v>
      </c>
      <c r="C567" s="45">
        <v>9.23</v>
      </c>
      <c r="D567" s="45" t="s">
        <v>12549</v>
      </c>
      <c r="E567" s="46">
        <v>46934</v>
      </c>
      <c r="F567" s="45" t="s">
        <v>1335</v>
      </c>
      <c r="G567" s="93"/>
      <c r="H567" s="93"/>
      <c r="I567" s="99"/>
      <c r="J567" s="99"/>
      <c r="K567" s="99"/>
      <c r="L567" s="99"/>
      <c r="M567" s="99"/>
      <c r="N567" s="99"/>
      <c r="O567" s="99"/>
      <c r="P567" s="99"/>
      <c r="Q567" s="99"/>
      <c r="R567" s="99"/>
      <c r="S567" s="99"/>
      <c r="T567" s="99"/>
      <c r="U567" s="99"/>
      <c r="V567" s="99"/>
      <c r="W567" s="99"/>
      <c r="X567" s="99"/>
      <c r="Y567" s="99"/>
      <c r="Z567" s="99"/>
      <c r="AA567" s="99"/>
      <c r="AB567" s="99"/>
      <c r="AC567" s="99"/>
      <c r="AD567" s="99"/>
      <c r="AE567" s="99"/>
      <c r="AF567" s="99"/>
      <c r="AG567" s="99"/>
      <c r="AH567" s="31"/>
      <c r="AI567" s="31"/>
      <c r="AJ567" s="31"/>
      <c r="AK567" s="31"/>
      <c r="AL567" s="31"/>
      <c r="AO567" s="376"/>
    </row>
    <row r="568" spans="1:41" x14ac:dyDescent="0.25">
      <c r="A568" s="44" t="s">
        <v>12122</v>
      </c>
      <c r="B568" s="44" t="s">
        <v>12107</v>
      </c>
      <c r="C568" s="45">
        <v>10.23</v>
      </c>
      <c r="D568" s="45" t="s">
        <v>12549</v>
      </c>
      <c r="E568" s="46">
        <v>46934</v>
      </c>
      <c r="F568" s="45" t="s">
        <v>1335</v>
      </c>
      <c r="G568" s="93"/>
      <c r="H568" s="93"/>
      <c r="I568" s="99"/>
      <c r="J568" s="99"/>
      <c r="K568" s="99"/>
      <c r="L568" s="99"/>
      <c r="M568" s="99"/>
      <c r="N568" s="99"/>
      <c r="O568" s="99"/>
      <c r="P568" s="99"/>
      <c r="Q568" s="99"/>
      <c r="R568" s="99"/>
      <c r="S568" s="99"/>
      <c r="T568" s="99"/>
      <c r="U568" s="99"/>
      <c r="V568" s="99"/>
      <c r="W568" s="99"/>
      <c r="X568" s="99"/>
      <c r="Y568" s="99"/>
      <c r="Z568" s="99"/>
      <c r="AA568" s="99"/>
      <c r="AB568" s="99"/>
      <c r="AC568" s="99"/>
      <c r="AD568" s="99"/>
      <c r="AE568" s="99"/>
      <c r="AF568" s="99"/>
      <c r="AG568" s="99"/>
      <c r="AH568" s="31"/>
      <c r="AI568" s="31"/>
      <c r="AJ568" s="31"/>
      <c r="AK568" s="31"/>
      <c r="AL568" s="31"/>
      <c r="AO568" s="376"/>
    </row>
    <row r="569" spans="1:41" x14ac:dyDescent="0.25">
      <c r="A569" s="44" t="s">
        <v>12122</v>
      </c>
      <c r="B569" s="44" t="s">
        <v>12123</v>
      </c>
      <c r="C569" s="45">
        <v>11.23</v>
      </c>
      <c r="D569" s="45" t="s">
        <v>12549</v>
      </c>
      <c r="E569" s="46">
        <v>46934</v>
      </c>
      <c r="F569" s="45" t="s">
        <v>1335</v>
      </c>
      <c r="G569" s="93"/>
      <c r="H569" s="93"/>
      <c r="I569" s="99"/>
      <c r="J569" s="99"/>
      <c r="K569" s="99"/>
      <c r="L569" s="99"/>
      <c r="M569" s="99"/>
      <c r="N569" s="99"/>
      <c r="O569" s="99"/>
      <c r="P569" s="99"/>
      <c r="Q569" s="99"/>
      <c r="R569" s="99"/>
      <c r="S569" s="99"/>
      <c r="T569" s="99"/>
      <c r="U569" s="99"/>
      <c r="V569" s="99"/>
      <c r="W569" s="99"/>
      <c r="X569" s="99"/>
      <c r="Y569" s="99"/>
      <c r="Z569" s="99"/>
      <c r="AA569" s="99"/>
      <c r="AB569" s="99"/>
      <c r="AC569" s="99"/>
      <c r="AD569" s="99"/>
      <c r="AE569" s="99"/>
      <c r="AF569" s="99"/>
      <c r="AG569" s="99"/>
      <c r="AH569" s="31"/>
      <c r="AI569" s="31"/>
      <c r="AJ569" s="31"/>
      <c r="AK569" s="31"/>
      <c r="AL569" s="31"/>
      <c r="AO569" s="376"/>
    </row>
    <row r="570" spans="1:41" x14ac:dyDescent="0.25">
      <c r="A570" s="44" t="s">
        <v>12122</v>
      </c>
      <c r="B570" s="44" t="s">
        <v>12094</v>
      </c>
      <c r="C570" s="45">
        <v>12.23</v>
      </c>
      <c r="D570" s="45" t="s">
        <v>12549</v>
      </c>
      <c r="E570" s="46">
        <v>46934</v>
      </c>
      <c r="F570" s="45" t="s">
        <v>1335</v>
      </c>
      <c r="G570" s="93"/>
      <c r="H570" s="93"/>
      <c r="I570" s="99"/>
      <c r="J570" s="99"/>
      <c r="K570" s="99"/>
      <c r="L570" s="99"/>
      <c r="M570" s="99"/>
      <c r="N570" s="99"/>
      <c r="O570" s="99"/>
      <c r="P570" s="99"/>
      <c r="Q570" s="99"/>
      <c r="R570" s="99"/>
      <c r="S570" s="99"/>
      <c r="T570" s="99"/>
      <c r="U570" s="99"/>
      <c r="V570" s="99"/>
      <c r="W570" s="99"/>
      <c r="X570" s="99"/>
      <c r="Y570" s="99"/>
      <c r="Z570" s="99"/>
      <c r="AA570" s="99"/>
      <c r="AB570" s="99"/>
      <c r="AC570" s="99"/>
      <c r="AD570" s="99"/>
      <c r="AE570" s="99"/>
      <c r="AF570" s="99"/>
      <c r="AG570" s="99"/>
      <c r="AH570" s="31"/>
      <c r="AI570" s="31"/>
      <c r="AJ570" s="31"/>
      <c r="AK570" s="31"/>
      <c r="AL570" s="31"/>
      <c r="AO570" s="376"/>
    </row>
    <row r="571" spans="1:41" x14ac:dyDescent="0.25">
      <c r="A571" s="44" t="s">
        <v>12122</v>
      </c>
      <c r="B571" s="44" t="s">
        <v>12128</v>
      </c>
      <c r="C571" s="45">
        <v>17.25</v>
      </c>
      <c r="D571" s="45" t="s">
        <v>12549</v>
      </c>
      <c r="E571" s="46">
        <v>47664</v>
      </c>
      <c r="F571" s="45" t="s">
        <v>1335</v>
      </c>
      <c r="G571" s="93"/>
      <c r="H571" s="93"/>
      <c r="I571" s="99"/>
      <c r="J571" s="99"/>
      <c r="K571" s="99"/>
      <c r="L571" s="99"/>
      <c r="M571" s="99"/>
      <c r="N571" s="99"/>
      <c r="O571" s="99"/>
      <c r="P571" s="99"/>
      <c r="Q571" s="99"/>
      <c r="R571" s="99"/>
      <c r="S571" s="99"/>
      <c r="T571" s="99"/>
      <c r="U571" s="99"/>
      <c r="V571" s="99"/>
      <c r="W571" s="99"/>
      <c r="X571" s="99"/>
      <c r="Y571" s="99"/>
      <c r="Z571" s="99"/>
      <c r="AA571" s="99"/>
      <c r="AB571" s="99"/>
      <c r="AC571" s="99"/>
      <c r="AD571" s="99"/>
      <c r="AE571" s="99"/>
      <c r="AF571" s="99"/>
      <c r="AG571" s="99"/>
      <c r="AH571" s="31"/>
      <c r="AI571" s="31"/>
      <c r="AJ571" s="31"/>
      <c r="AK571" s="31"/>
      <c r="AL571" s="31"/>
      <c r="AO571" s="376"/>
    </row>
    <row r="572" spans="1:41" x14ac:dyDescent="0.25">
      <c r="A572" s="44" t="s">
        <v>12122</v>
      </c>
      <c r="B572" s="44" t="s">
        <v>6608</v>
      </c>
      <c r="C572" s="45">
        <v>260203</v>
      </c>
      <c r="D572" s="45" t="s">
        <v>11363</v>
      </c>
      <c r="E572" s="45" t="s">
        <v>9238</v>
      </c>
      <c r="AO572" s="376"/>
    </row>
    <row r="573" spans="1:41" x14ac:dyDescent="0.25">
      <c r="A573" s="44" t="s">
        <v>13418</v>
      </c>
      <c r="B573" s="44" t="s">
        <v>3704</v>
      </c>
      <c r="C573" s="45" t="s">
        <v>13419</v>
      </c>
      <c r="D573" s="46" t="s">
        <v>21328</v>
      </c>
      <c r="E573" s="46">
        <v>46555</v>
      </c>
      <c r="AO573" s="376"/>
    </row>
    <row r="574" spans="1:41" x14ac:dyDescent="0.25">
      <c r="A574" s="44" t="s">
        <v>5142</v>
      </c>
      <c r="B574" s="44" t="s">
        <v>5134</v>
      </c>
      <c r="C574" s="45">
        <v>240804</v>
      </c>
      <c r="D574" s="45" t="s">
        <v>11363</v>
      </c>
      <c r="E574" s="45" t="s">
        <v>11260</v>
      </c>
      <c r="AO574" s="376"/>
    </row>
    <row r="575" spans="1:41" x14ac:dyDescent="0.25">
      <c r="A575" s="44" t="s">
        <v>12124</v>
      </c>
      <c r="B575" s="44" t="s">
        <v>12118</v>
      </c>
      <c r="C575" s="45">
        <v>13.23</v>
      </c>
      <c r="D575" s="45" t="s">
        <v>12549</v>
      </c>
      <c r="E575" s="46">
        <v>46934</v>
      </c>
      <c r="F575" s="45" t="s">
        <v>1335</v>
      </c>
      <c r="G575" s="93"/>
      <c r="H575" s="93"/>
      <c r="I575" s="99"/>
      <c r="J575" s="99"/>
      <c r="K575" s="99"/>
      <c r="L575" s="99"/>
      <c r="M575" s="99"/>
      <c r="N575" s="99"/>
      <c r="O575" s="99"/>
      <c r="P575" s="99"/>
      <c r="Q575" s="99"/>
      <c r="R575" s="99"/>
      <c r="S575" s="99"/>
      <c r="T575" s="99"/>
      <c r="U575" s="99"/>
      <c r="V575" s="99"/>
      <c r="W575" s="99"/>
      <c r="X575" s="99"/>
      <c r="Y575" s="99"/>
      <c r="Z575" s="99"/>
      <c r="AA575" s="99"/>
      <c r="AB575" s="99"/>
      <c r="AC575" s="99"/>
      <c r="AD575" s="99"/>
      <c r="AE575" s="99"/>
      <c r="AF575" s="99"/>
      <c r="AG575" s="99"/>
      <c r="AH575" s="31"/>
      <c r="AI575" s="31"/>
      <c r="AJ575" s="31"/>
      <c r="AK575" s="31"/>
      <c r="AL575" s="31"/>
      <c r="AO575" s="376"/>
    </row>
    <row r="576" spans="1:41" x14ac:dyDescent="0.25">
      <c r="A576" s="44" t="s">
        <v>12124</v>
      </c>
      <c r="B576" s="44" t="s">
        <v>12125</v>
      </c>
      <c r="C576" s="45">
        <v>20.23</v>
      </c>
      <c r="D576" s="45" t="s">
        <v>12549</v>
      </c>
      <c r="E576" s="46">
        <v>46934</v>
      </c>
      <c r="F576" s="45" t="s">
        <v>1335</v>
      </c>
      <c r="G576" s="93"/>
      <c r="H576" s="93"/>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c r="AG576" s="99"/>
      <c r="AH576" s="31"/>
      <c r="AI576" s="31"/>
      <c r="AJ576" s="31"/>
      <c r="AK576" s="31"/>
      <c r="AL576" s="31"/>
      <c r="AO576" s="376"/>
    </row>
    <row r="577" spans="1:41" x14ac:dyDescent="0.25">
      <c r="A577" s="44" t="s">
        <v>6798</v>
      </c>
      <c r="B577" s="44" t="s">
        <v>21359</v>
      </c>
      <c r="C577" s="45" t="s">
        <v>9701</v>
      </c>
      <c r="D577" s="45" t="s">
        <v>21447</v>
      </c>
      <c r="E577" s="46">
        <v>46752</v>
      </c>
      <c r="AO577" s="376"/>
    </row>
    <row r="578" spans="1:41" x14ac:dyDescent="0.25">
      <c r="A578" s="44" t="s">
        <v>13583</v>
      </c>
      <c r="B578" s="44" t="s">
        <v>12108</v>
      </c>
      <c r="C578" s="45">
        <v>4.25</v>
      </c>
      <c r="D578" s="45" t="s">
        <v>12549</v>
      </c>
      <c r="E578" s="46">
        <v>47422</v>
      </c>
      <c r="F578" s="45"/>
      <c r="G578" s="93"/>
      <c r="H578" s="93"/>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c r="AG578" s="99"/>
      <c r="AH578" s="31"/>
      <c r="AI578" s="31"/>
      <c r="AJ578" s="31"/>
      <c r="AK578" s="31"/>
      <c r="AL578" s="31"/>
      <c r="AO578" s="376"/>
    </row>
    <row r="579" spans="1:41" x14ac:dyDescent="0.25">
      <c r="A579" s="44" t="s">
        <v>13583</v>
      </c>
      <c r="B579" s="44" t="s">
        <v>13584</v>
      </c>
      <c r="C579" s="45">
        <v>34.25</v>
      </c>
      <c r="D579" s="45" t="s">
        <v>12549</v>
      </c>
      <c r="E579" s="46">
        <v>47664</v>
      </c>
      <c r="F579" s="45"/>
      <c r="G579" s="93"/>
      <c r="H579" s="93"/>
      <c r="I579" s="99"/>
      <c r="J579" s="99"/>
      <c r="K579" s="99"/>
      <c r="L579" s="99"/>
      <c r="M579" s="99"/>
      <c r="N579" s="99"/>
      <c r="O579" s="99"/>
      <c r="P579" s="99"/>
      <c r="Q579" s="99"/>
      <c r="R579" s="99"/>
      <c r="S579" s="99"/>
      <c r="T579" s="99"/>
      <c r="U579" s="99"/>
      <c r="V579" s="99"/>
      <c r="W579" s="99"/>
      <c r="X579" s="99"/>
      <c r="Y579" s="99"/>
      <c r="Z579" s="99"/>
      <c r="AA579" s="99"/>
      <c r="AB579" s="99"/>
      <c r="AC579" s="99"/>
      <c r="AD579" s="99"/>
      <c r="AE579" s="99"/>
      <c r="AF579" s="99"/>
      <c r="AG579" s="99"/>
      <c r="AH579" s="31"/>
      <c r="AI579" s="31"/>
      <c r="AJ579" s="31"/>
      <c r="AK579" s="31"/>
      <c r="AL579" s="31"/>
      <c r="AO579" s="376"/>
    </row>
    <row r="580" spans="1:41" x14ac:dyDescent="0.25">
      <c r="A580" s="44" t="s">
        <v>17496</v>
      </c>
      <c r="B580" s="44" t="s">
        <v>17463</v>
      </c>
      <c r="C580" s="45">
        <v>260202</v>
      </c>
      <c r="D580" s="45" t="s">
        <v>11363</v>
      </c>
      <c r="E580" s="45" t="s">
        <v>9238</v>
      </c>
      <c r="AO580" s="376"/>
    </row>
    <row r="581" spans="1:41" x14ac:dyDescent="0.25">
      <c r="A581" s="44" t="s">
        <v>20702</v>
      </c>
      <c r="B581" s="44" t="s">
        <v>5560</v>
      </c>
      <c r="C581" s="45" t="s">
        <v>20809</v>
      </c>
      <c r="D581" s="32" t="s">
        <v>5559</v>
      </c>
      <c r="E581" s="45" t="s">
        <v>20882</v>
      </c>
      <c r="F581" s="32"/>
      <c r="G581" s="32"/>
      <c r="H581" s="32"/>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O581" s="376"/>
    </row>
    <row r="582" spans="1:41" x14ac:dyDescent="0.25">
      <c r="A582" s="44" t="s">
        <v>5467</v>
      </c>
      <c r="B582" s="44" t="s">
        <v>21362</v>
      </c>
      <c r="C582" s="45" t="s">
        <v>11608</v>
      </c>
      <c r="D582" s="45" t="s">
        <v>21447</v>
      </c>
      <c r="E582" s="46">
        <v>46752</v>
      </c>
      <c r="AO582" s="376"/>
    </row>
    <row r="583" spans="1:41" x14ac:dyDescent="0.3">
      <c r="A583" s="333" t="s">
        <v>10961</v>
      </c>
      <c r="B583" s="333" t="s">
        <v>1160</v>
      </c>
      <c r="C583" s="125" t="s">
        <v>10947</v>
      </c>
      <c r="D583" s="32" t="s">
        <v>20309</v>
      </c>
      <c r="E583" s="125" t="s">
        <v>7420</v>
      </c>
      <c r="F583" s="125" t="s">
        <v>1189</v>
      </c>
      <c r="G583" s="125" t="s">
        <v>1190</v>
      </c>
      <c r="AO583" s="376"/>
    </row>
    <row r="584" spans="1:41" x14ac:dyDescent="0.25">
      <c r="A584" s="44" t="s">
        <v>10358</v>
      </c>
      <c r="B584" s="44" t="s">
        <v>10359</v>
      </c>
      <c r="C584" s="45">
        <v>24020101</v>
      </c>
      <c r="D584" s="45" t="s">
        <v>11363</v>
      </c>
      <c r="E584" s="45" t="s">
        <v>9238</v>
      </c>
      <c r="AO584" s="376"/>
    </row>
    <row r="585" spans="1:41" x14ac:dyDescent="0.25">
      <c r="A585" s="44" t="s">
        <v>10358</v>
      </c>
      <c r="B585" s="44" t="s">
        <v>10360</v>
      </c>
      <c r="C585" s="45">
        <v>24020102</v>
      </c>
      <c r="D585" s="45" t="s">
        <v>11363</v>
      </c>
      <c r="E585" s="45" t="s">
        <v>9238</v>
      </c>
      <c r="AO585" s="376"/>
    </row>
    <row r="586" spans="1:41" x14ac:dyDescent="0.25">
      <c r="A586" s="44" t="s">
        <v>10358</v>
      </c>
      <c r="B586" s="44" t="s">
        <v>17497</v>
      </c>
      <c r="C586" s="45">
        <v>24060301</v>
      </c>
      <c r="D586" s="45" t="s">
        <v>11363</v>
      </c>
      <c r="E586" s="45" t="s">
        <v>4962</v>
      </c>
      <c r="AO586" s="376"/>
    </row>
    <row r="587" spans="1:41" x14ac:dyDescent="0.25">
      <c r="A587" s="44" t="s">
        <v>10358</v>
      </c>
      <c r="B587" s="44" t="s">
        <v>10361</v>
      </c>
      <c r="C587" s="45">
        <v>24060302</v>
      </c>
      <c r="D587" s="45" t="s">
        <v>11363</v>
      </c>
      <c r="E587" s="45" t="s">
        <v>4962</v>
      </c>
      <c r="AO587" s="376"/>
    </row>
    <row r="588" spans="1:41" x14ac:dyDescent="0.25">
      <c r="A588" s="44" t="s">
        <v>10358</v>
      </c>
      <c r="B588" s="44" t="s">
        <v>3841</v>
      </c>
      <c r="C588" s="45">
        <v>24060401</v>
      </c>
      <c r="D588" s="45" t="s">
        <v>11363</v>
      </c>
      <c r="E588" s="45" t="s">
        <v>4962</v>
      </c>
      <c r="AO588" s="376"/>
    </row>
    <row r="589" spans="1:41" x14ac:dyDescent="0.25">
      <c r="A589" s="44" t="s">
        <v>10358</v>
      </c>
      <c r="B589" s="44" t="s">
        <v>926</v>
      </c>
      <c r="C589" s="45">
        <v>24060402</v>
      </c>
      <c r="D589" s="45" t="s">
        <v>11363</v>
      </c>
      <c r="E589" s="45" t="s">
        <v>4962</v>
      </c>
      <c r="AO589" s="376"/>
    </row>
    <row r="590" spans="1:41" x14ac:dyDescent="0.25">
      <c r="A590" s="44" t="s">
        <v>10358</v>
      </c>
      <c r="B590" s="44" t="s">
        <v>199</v>
      </c>
      <c r="C590" s="45">
        <v>241001</v>
      </c>
      <c r="D590" s="45" t="s">
        <v>11363</v>
      </c>
      <c r="E590" s="45" t="s">
        <v>5332</v>
      </c>
      <c r="AO590" s="376"/>
    </row>
    <row r="591" spans="1:41" x14ac:dyDescent="0.25">
      <c r="A591" s="44" t="s">
        <v>10358</v>
      </c>
      <c r="B591" s="44" t="s">
        <v>17452</v>
      </c>
      <c r="C591" s="45">
        <v>25010501</v>
      </c>
      <c r="D591" s="45" t="s">
        <v>11363</v>
      </c>
      <c r="E591" s="45" t="s">
        <v>12551</v>
      </c>
      <c r="AO591" s="376"/>
    </row>
    <row r="592" spans="1:41" x14ac:dyDescent="0.25">
      <c r="A592" s="44" t="s">
        <v>10358</v>
      </c>
      <c r="B592" s="44" t="s">
        <v>5129</v>
      </c>
      <c r="C592" s="45">
        <v>25010502</v>
      </c>
      <c r="D592" s="45" t="s">
        <v>11363</v>
      </c>
      <c r="E592" s="45" t="s">
        <v>12551</v>
      </c>
      <c r="AO592" s="376"/>
    </row>
    <row r="593" spans="1:41" x14ac:dyDescent="0.25">
      <c r="A593" s="44" t="s">
        <v>10358</v>
      </c>
      <c r="B593" s="44" t="s">
        <v>5321</v>
      </c>
      <c r="C593" s="45">
        <v>26010401</v>
      </c>
      <c r="D593" s="45" t="s">
        <v>11363</v>
      </c>
      <c r="E593" s="45" t="s">
        <v>17459</v>
      </c>
      <c r="AO593" s="376"/>
    </row>
    <row r="594" spans="1:41" x14ac:dyDescent="0.25">
      <c r="A594" s="44" t="s">
        <v>10358</v>
      </c>
      <c r="B594" s="44" t="s">
        <v>3176</v>
      </c>
      <c r="C594" s="45">
        <v>26010402</v>
      </c>
      <c r="D594" s="45" t="s">
        <v>11363</v>
      </c>
      <c r="E594" s="45" t="s">
        <v>17459</v>
      </c>
      <c r="AO594" s="376"/>
    </row>
    <row r="595" spans="1:41" x14ac:dyDescent="0.25">
      <c r="A595" s="44" t="s">
        <v>21464</v>
      </c>
      <c r="B595" s="44" t="s">
        <v>4237</v>
      </c>
      <c r="C595" s="45">
        <v>241002</v>
      </c>
      <c r="D595" s="45" t="s">
        <v>11363</v>
      </c>
      <c r="E595" s="45" t="s">
        <v>5332</v>
      </c>
      <c r="AO595" s="376"/>
    </row>
    <row r="596" spans="1:41" x14ac:dyDescent="0.3">
      <c r="A596" s="333" t="s">
        <v>18901</v>
      </c>
      <c r="B596" s="333" t="s">
        <v>11377</v>
      </c>
      <c r="C596" s="125" t="s">
        <v>11214</v>
      </c>
      <c r="D596" s="32" t="s">
        <v>20309</v>
      </c>
      <c r="E596" s="125" t="s">
        <v>4966</v>
      </c>
      <c r="F596" s="125" t="s">
        <v>1189</v>
      </c>
      <c r="G596" s="125" t="s">
        <v>1190</v>
      </c>
      <c r="AO596" s="376"/>
    </row>
    <row r="597" spans="1:41" x14ac:dyDescent="0.3">
      <c r="A597" s="333" t="s">
        <v>18901</v>
      </c>
      <c r="B597" s="333" t="s">
        <v>1159</v>
      </c>
      <c r="C597" s="125" t="s">
        <v>19092</v>
      </c>
      <c r="D597" s="32" t="s">
        <v>20309</v>
      </c>
      <c r="E597" s="125" t="s">
        <v>9249</v>
      </c>
      <c r="F597" s="125" t="s">
        <v>1189</v>
      </c>
      <c r="G597" s="125" t="s">
        <v>1190</v>
      </c>
      <c r="AO597" s="376"/>
    </row>
    <row r="598" spans="1:41" x14ac:dyDescent="0.25">
      <c r="A598" s="44" t="s">
        <v>20329</v>
      </c>
      <c r="B598" s="44" t="s">
        <v>20317</v>
      </c>
      <c r="C598" s="45" t="s">
        <v>20330</v>
      </c>
      <c r="D598" s="46" t="s">
        <v>21328</v>
      </c>
      <c r="E598" s="46">
        <v>46582</v>
      </c>
      <c r="AO598" s="376"/>
    </row>
    <row r="599" spans="1:41" x14ac:dyDescent="0.25">
      <c r="A599" s="44" t="s">
        <v>12126</v>
      </c>
      <c r="B599" s="44" t="s">
        <v>12108</v>
      </c>
      <c r="C599" s="45">
        <v>4.25</v>
      </c>
      <c r="D599" s="45" t="s">
        <v>12549</v>
      </c>
      <c r="E599" s="46">
        <v>47422</v>
      </c>
      <c r="F599" s="45"/>
      <c r="G599" s="93"/>
      <c r="H599" s="93"/>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c r="AG599" s="99"/>
      <c r="AH599" s="31"/>
      <c r="AI599" s="31"/>
      <c r="AJ599" s="31"/>
      <c r="AK599" s="31"/>
      <c r="AL599" s="31"/>
      <c r="AO599" s="376"/>
    </row>
    <row r="600" spans="1:41" x14ac:dyDescent="0.25">
      <c r="A600" s="44" t="s">
        <v>13089</v>
      </c>
      <c r="B600" s="44" t="s">
        <v>21434</v>
      </c>
      <c r="C600" s="45" t="s">
        <v>13058</v>
      </c>
      <c r="D600" s="45" t="s">
        <v>21447</v>
      </c>
      <c r="E600" s="46">
        <v>46418</v>
      </c>
      <c r="AO600" s="376"/>
    </row>
    <row r="601" spans="1:41" x14ac:dyDescent="0.25">
      <c r="A601" s="44" t="s">
        <v>21465</v>
      </c>
      <c r="B601" s="44" t="s">
        <v>936</v>
      </c>
      <c r="C601" s="45">
        <v>260703</v>
      </c>
      <c r="D601" s="45" t="s">
        <v>11363</v>
      </c>
      <c r="E601" s="45" t="s">
        <v>11150</v>
      </c>
      <c r="AO601" s="376"/>
    </row>
    <row r="602" spans="1:41" x14ac:dyDescent="0.25">
      <c r="A602" s="44" t="s">
        <v>21408</v>
      </c>
      <c r="B602" s="44" t="s">
        <v>21409</v>
      </c>
      <c r="C602" s="45" t="s">
        <v>13562</v>
      </c>
      <c r="D602" s="45" t="s">
        <v>21447</v>
      </c>
      <c r="E602" s="46">
        <v>46507</v>
      </c>
      <c r="AO602" s="376"/>
    </row>
    <row r="603" spans="1:41" x14ac:dyDescent="0.25">
      <c r="A603" s="44" t="s">
        <v>9345</v>
      </c>
      <c r="B603" s="92" t="s">
        <v>9602</v>
      </c>
      <c r="C603" s="45" t="s">
        <v>9346</v>
      </c>
      <c r="D603" s="93" t="s">
        <v>9601</v>
      </c>
      <c r="E603" s="94">
        <v>46568</v>
      </c>
      <c r="F603" s="93"/>
      <c r="G603" s="93"/>
      <c r="H603" s="93"/>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c r="AG603" s="99"/>
      <c r="AH603" s="31"/>
      <c r="AI603" s="31"/>
      <c r="AJ603" s="31"/>
      <c r="AK603" s="31"/>
      <c r="AL603" s="31"/>
      <c r="AO603" s="376"/>
    </row>
    <row r="604" spans="1:41" x14ac:dyDescent="0.25">
      <c r="A604" s="44" t="s">
        <v>7684</v>
      </c>
      <c r="B604" s="44" t="s">
        <v>7765</v>
      </c>
      <c r="C604" s="45">
        <v>260501</v>
      </c>
      <c r="D604" s="45" t="s">
        <v>11363</v>
      </c>
      <c r="E604" s="45" t="s">
        <v>10349</v>
      </c>
      <c r="AO604" s="376"/>
    </row>
    <row r="605" spans="1:41" x14ac:dyDescent="0.25">
      <c r="A605" s="44" t="s">
        <v>13585</v>
      </c>
      <c r="B605" s="44" t="s">
        <v>12102</v>
      </c>
      <c r="C605" s="45">
        <v>21.25</v>
      </c>
      <c r="D605" s="45" t="s">
        <v>12549</v>
      </c>
      <c r="E605" s="46">
        <v>47664</v>
      </c>
      <c r="F605" s="45"/>
      <c r="G605" s="93"/>
      <c r="H605" s="93"/>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c r="AG605" s="99"/>
      <c r="AH605" s="31"/>
      <c r="AI605" s="31"/>
      <c r="AJ605" s="31"/>
      <c r="AK605" s="31"/>
      <c r="AL605" s="31"/>
      <c r="AO605" s="376"/>
    </row>
    <row r="606" spans="1:41" x14ac:dyDescent="0.3">
      <c r="A606" s="333" t="s">
        <v>953</v>
      </c>
      <c r="B606" s="333" t="s">
        <v>6928</v>
      </c>
      <c r="C606" s="125" t="s">
        <v>19094</v>
      </c>
      <c r="D606" s="32" t="s">
        <v>20309</v>
      </c>
      <c r="E606" s="125" t="s">
        <v>9249</v>
      </c>
      <c r="F606" s="125" t="s">
        <v>1189</v>
      </c>
      <c r="G606" s="125" t="s">
        <v>1190</v>
      </c>
      <c r="AO606" s="376"/>
    </row>
    <row r="607" spans="1:41" x14ac:dyDescent="0.25">
      <c r="A607" s="44" t="s">
        <v>21466</v>
      </c>
      <c r="B607" s="44" t="s">
        <v>3475</v>
      </c>
      <c r="C607" s="45">
        <v>260301</v>
      </c>
      <c r="D607" s="45" t="s">
        <v>11363</v>
      </c>
      <c r="E607" s="45" t="s">
        <v>17625</v>
      </c>
      <c r="AO607" s="376"/>
    </row>
    <row r="608" spans="1:41" x14ac:dyDescent="0.25">
      <c r="A608" s="44" t="s">
        <v>13473</v>
      </c>
      <c r="B608" s="44" t="s">
        <v>21362</v>
      </c>
      <c r="C608" s="45" t="s">
        <v>13474</v>
      </c>
      <c r="D608" s="45" t="s">
        <v>21447</v>
      </c>
      <c r="E608" s="46">
        <v>46752</v>
      </c>
      <c r="AO608" s="376"/>
    </row>
    <row r="609" spans="1:41" x14ac:dyDescent="0.25">
      <c r="A609" s="44" t="s">
        <v>7828</v>
      </c>
      <c r="B609" s="44" t="s">
        <v>925</v>
      </c>
      <c r="C609" s="45">
        <v>230601</v>
      </c>
      <c r="D609" s="45" t="s">
        <v>11363</v>
      </c>
      <c r="E609" s="45" t="s">
        <v>7770</v>
      </c>
      <c r="AO609" s="376"/>
    </row>
    <row r="610" spans="1:41" x14ac:dyDescent="0.25">
      <c r="A610" s="44" t="s">
        <v>17498</v>
      </c>
      <c r="B610" s="44" t="s">
        <v>2350</v>
      </c>
      <c r="C610" s="45">
        <v>230105</v>
      </c>
      <c r="D610" s="45" t="s">
        <v>11363</v>
      </c>
      <c r="E610" s="45" t="s">
        <v>5265</v>
      </c>
      <c r="AO610" s="376"/>
    </row>
    <row r="611" spans="1:41" x14ac:dyDescent="0.25">
      <c r="A611" s="44" t="s">
        <v>8717</v>
      </c>
      <c r="B611" s="44" t="s">
        <v>14701</v>
      </c>
      <c r="C611" s="45" t="s">
        <v>6614</v>
      </c>
      <c r="D611" s="367" t="s">
        <v>3696</v>
      </c>
      <c r="E611" s="328">
        <f>DATE(2027,1,13)</f>
        <v>46400</v>
      </c>
      <c r="F611" s="32"/>
      <c r="G611" s="32"/>
      <c r="H611" s="32"/>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c r="AJ611" s="31"/>
      <c r="AK611" s="31"/>
      <c r="AL611" s="31"/>
      <c r="AO611" s="376"/>
    </row>
    <row r="612" spans="1:41" x14ac:dyDescent="0.25">
      <c r="A612" s="44" t="s">
        <v>1601</v>
      </c>
      <c r="B612" s="44" t="s">
        <v>2350</v>
      </c>
      <c r="C612" s="45">
        <v>230105</v>
      </c>
      <c r="D612" s="45" t="s">
        <v>11363</v>
      </c>
      <c r="E612" s="45" t="s">
        <v>5265</v>
      </c>
      <c r="AO612" s="376"/>
    </row>
    <row r="613" spans="1:41" x14ac:dyDescent="0.25">
      <c r="A613" s="44" t="s">
        <v>16285</v>
      </c>
      <c r="B613" s="44" t="s">
        <v>16283</v>
      </c>
      <c r="C613" s="45" t="s">
        <v>16286</v>
      </c>
      <c r="D613" s="46" t="s">
        <v>21328</v>
      </c>
      <c r="E613" s="46">
        <v>46344</v>
      </c>
      <c r="AO613" s="376"/>
    </row>
    <row r="614" spans="1:41" x14ac:dyDescent="0.25">
      <c r="A614" s="44" t="s">
        <v>10362</v>
      </c>
      <c r="B614" s="44" t="s">
        <v>10348</v>
      </c>
      <c r="C614" s="45">
        <v>240501</v>
      </c>
      <c r="D614" s="45" t="s">
        <v>11363</v>
      </c>
      <c r="E614" s="45" t="s">
        <v>10349</v>
      </c>
      <c r="AO614" s="376"/>
    </row>
    <row r="615" spans="1:41" x14ac:dyDescent="0.25">
      <c r="A615" s="44" t="s">
        <v>17499</v>
      </c>
      <c r="B615" s="44" t="s">
        <v>1666</v>
      </c>
      <c r="C615" s="45">
        <v>250101</v>
      </c>
      <c r="D615" s="45" t="s">
        <v>11363</v>
      </c>
      <c r="E615" s="45" t="s">
        <v>12551</v>
      </c>
      <c r="AO615" s="376"/>
    </row>
    <row r="616" spans="1:41" x14ac:dyDescent="0.25">
      <c r="A616" s="44" t="s">
        <v>17499</v>
      </c>
      <c r="B616" s="44" t="s">
        <v>2350</v>
      </c>
      <c r="C616" s="45">
        <v>250106</v>
      </c>
      <c r="D616" s="45" t="s">
        <v>11363</v>
      </c>
      <c r="E616" s="45" t="s">
        <v>11887</v>
      </c>
      <c r="AO616" s="376"/>
    </row>
    <row r="617" spans="1:41" x14ac:dyDescent="0.25">
      <c r="A617" s="44" t="s">
        <v>17499</v>
      </c>
      <c r="B617" s="44" t="s">
        <v>17463</v>
      </c>
      <c r="C617" s="45">
        <v>260202</v>
      </c>
      <c r="D617" s="45" t="s">
        <v>11363</v>
      </c>
      <c r="E617" s="45" t="s">
        <v>9238</v>
      </c>
      <c r="AO617" s="376"/>
    </row>
    <row r="618" spans="1:41" x14ac:dyDescent="0.25">
      <c r="A618" s="44" t="s">
        <v>17499</v>
      </c>
      <c r="B618" s="44" t="s">
        <v>3040</v>
      </c>
      <c r="C618" s="45">
        <v>260305</v>
      </c>
      <c r="D618" s="45" t="s">
        <v>11363</v>
      </c>
      <c r="E618" s="45" t="s">
        <v>9249</v>
      </c>
      <c r="AO618" s="376"/>
    </row>
    <row r="619" spans="1:41" x14ac:dyDescent="0.25">
      <c r="A619" s="44" t="s">
        <v>5143</v>
      </c>
      <c r="B619" s="44" t="s">
        <v>2350</v>
      </c>
      <c r="C619" s="45">
        <v>220105</v>
      </c>
      <c r="D619" s="45" t="s">
        <v>11363</v>
      </c>
      <c r="E619" s="45" t="s">
        <v>2593</v>
      </c>
      <c r="AO619" s="376"/>
    </row>
    <row r="620" spans="1:41" x14ac:dyDescent="0.25">
      <c r="A620" s="44" t="s">
        <v>10363</v>
      </c>
      <c r="B620" s="44" t="s">
        <v>9248</v>
      </c>
      <c r="C620" s="45">
        <v>240101</v>
      </c>
      <c r="D620" s="45" t="s">
        <v>11363</v>
      </c>
      <c r="E620" s="45" t="s">
        <v>9249</v>
      </c>
      <c r="AO620" s="376"/>
    </row>
    <row r="621" spans="1:41" x14ac:dyDescent="0.25">
      <c r="A621" s="44" t="s">
        <v>4051</v>
      </c>
      <c r="B621" s="44" t="s">
        <v>21433</v>
      </c>
      <c r="C621" s="45" t="s">
        <v>8135</v>
      </c>
      <c r="D621" s="45" t="s">
        <v>21447</v>
      </c>
      <c r="E621" s="46">
        <v>46418</v>
      </c>
      <c r="AO621" s="376"/>
    </row>
    <row r="622" spans="1:41" x14ac:dyDescent="0.25">
      <c r="A622" s="44" t="s">
        <v>4051</v>
      </c>
      <c r="B622" s="44" t="s">
        <v>21436</v>
      </c>
      <c r="C622" s="45" t="s">
        <v>8000</v>
      </c>
      <c r="D622" s="45" t="s">
        <v>21447</v>
      </c>
      <c r="E622" s="46">
        <v>46660</v>
      </c>
      <c r="AO622" s="376"/>
    </row>
    <row r="623" spans="1:41" x14ac:dyDescent="0.25">
      <c r="A623" s="44" t="s">
        <v>6374</v>
      </c>
      <c r="B623" s="44" t="s">
        <v>17465</v>
      </c>
      <c r="C623" s="45">
        <v>26020101</v>
      </c>
      <c r="D623" s="45" t="s">
        <v>11363</v>
      </c>
      <c r="E623" s="45" t="s">
        <v>9238</v>
      </c>
      <c r="AO623" s="376"/>
    </row>
    <row r="624" spans="1:41" x14ac:dyDescent="0.25">
      <c r="A624" s="44" t="s">
        <v>6374</v>
      </c>
      <c r="B624" s="44" t="s">
        <v>6609</v>
      </c>
      <c r="C624" s="45">
        <v>26020102</v>
      </c>
      <c r="D624" s="45" t="s">
        <v>11363</v>
      </c>
      <c r="E624" s="45" t="s">
        <v>9238</v>
      </c>
      <c r="AO624" s="376"/>
    </row>
    <row r="625" spans="1:41" x14ac:dyDescent="0.25">
      <c r="A625" s="44" t="s">
        <v>6374</v>
      </c>
      <c r="B625" s="44" t="s">
        <v>5321</v>
      </c>
      <c r="C625" s="45">
        <v>26010401</v>
      </c>
      <c r="D625" s="45" t="s">
        <v>11363</v>
      </c>
      <c r="E625" s="45" t="s">
        <v>17459</v>
      </c>
      <c r="AO625" s="376"/>
    </row>
    <row r="626" spans="1:41" x14ac:dyDescent="0.25">
      <c r="A626" s="44" t="s">
        <v>6374</v>
      </c>
      <c r="B626" s="44" t="s">
        <v>3176</v>
      </c>
      <c r="C626" s="45">
        <v>26010402</v>
      </c>
      <c r="D626" s="45" t="s">
        <v>11363</v>
      </c>
      <c r="E626" s="45" t="s">
        <v>17459</v>
      </c>
      <c r="AO626" s="376"/>
    </row>
    <row r="627" spans="1:41" x14ac:dyDescent="0.25">
      <c r="A627" s="44" t="s">
        <v>17500</v>
      </c>
      <c r="B627" s="44" t="s">
        <v>3176</v>
      </c>
      <c r="C627" s="45">
        <v>26010402</v>
      </c>
      <c r="D627" s="45" t="s">
        <v>11363</v>
      </c>
      <c r="E627" s="45" t="s">
        <v>17459</v>
      </c>
      <c r="AO627" s="376"/>
    </row>
    <row r="628" spans="1:41" ht="24" x14ac:dyDescent="0.25">
      <c r="A628" s="44" t="s">
        <v>12984</v>
      </c>
      <c r="B628" s="319" t="s">
        <v>19514</v>
      </c>
      <c r="C628" s="93" t="s">
        <v>19595</v>
      </c>
      <c r="D628" s="93" t="s">
        <v>19934</v>
      </c>
      <c r="E628" s="320">
        <v>46996</v>
      </c>
      <c r="F628" s="93"/>
      <c r="G628" s="93"/>
      <c r="H628" s="93"/>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c r="AG628" s="99"/>
      <c r="AH628" s="31"/>
      <c r="AI628" s="31"/>
      <c r="AJ628" s="31"/>
      <c r="AK628" s="31"/>
      <c r="AL628" s="31"/>
      <c r="AO628" s="376"/>
    </row>
    <row r="629" spans="1:41" x14ac:dyDescent="0.3">
      <c r="A629" s="92" t="s">
        <v>12984</v>
      </c>
      <c r="B629" s="92" t="s">
        <v>1311</v>
      </c>
      <c r="C629" s="318" t="s">
        <v>4736</v>
      </c>
      <c r="D629" s="318" t="s">
        <v>13017</v>
      </c>
      <c r="E629" s="320">
        <v>46752</v>
      </c>
      <c r="F629" s="93"/>
      <c r="G629" s="93"/>
      <c r="H629" s="93"/>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c r="AG629" s="99"/>
      <c r="AH629" s="31"/>
      <c r="AI629" s="31"/>
      <c r="AJ629" s="31"/>
      <c r="AK629" s="31"/>
      <c r="AL629" s="31"/>
      <c r="AO629" s="376"/>
    </row>
    <row r="630" spans="1:41" x14ac:dyDescent="0.3">
      <c r="A630" s="57" t="s">
        <v>610</v>
      </c>
      <c r="B630" s="58" t="s">
        <v>3909</v>
      </c>
      <c r="C630" s="62">
        <v>23022</v>
      </c>
      <c r="D630" s="62" t="s">
        <v>20886</v>
      </c>
      <c r="E630" s="60">
        <v>46630</v>
      </c>
      <c r="F630" s="32"/>
      <c r="G630" s="32"/>
      <c r="H630" s="32"/>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O630" s="376"/>
    </row>
    <row r="631" spans="1:41" x14ac:dyDescent="0.25">
      <c r="A631" s="91" t="s">
        <v>610</v>
      </c>
      <c r="B631" s="92" t="s">
        <v>19284</v>
      </c>
      <c r="C631" s="93" t="s">
        <v>19285</v>
      </c>
      <c r="D631" s="93" t="s">
        <v>1201</v>
      </c>
      <c r="E631" s="94">
        <v>46582</v>
      </c>
      <c r="F631" s="93"/>
      <c r="G631" s="93"/>
      <c r="H631" s="93"/>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c r="AG631" s="99"/>
      <c r="AH631" s="31"/>
      <c r="AI631" s="31"/>
      <c r="AJ631" s="31"/>
      <c r="AK631" s="31"/>
      <c r="AL631" s="31"/>
      <c r="AO631" s="376"/>
    </row>
    <row r="632" spans="1:41" x14ac:dyDescent="0.25">
      <c r="A632" s="44" t="s">
        <v>610</v>
      </c>
      <c r="B632" s="44" t="s">
        <v>3043</v>
      </c>
      <c r="C632" s="45">
        <v>230901</v>
      </c>
      <c r="D632" s="45" t="s">
        <v>11363</v>
      </c>
      <c r="E632" s="45" t="s">
        <v>7871</v>
      </c>
      <c r="AO632" s="376"/>
    </row>
    <row r="633" spans="1:41" x14ac:dyDescent="0.25">
      <c r="A633" s="44" t="s">
        <v>610</v>
      </c>
      <c r="B633" s="44" t="s">
        <v>8336</v>
      </c>
      <c r="C633" s="45">
        <v>230905</v>
      </c>
      <c r="D633" s="45" t="s">
        <v>11363</v>
      </c>
      <c r="E633" s="45" t="s">
        <v>7871</v>
      </c>
      <c r="AO633" s="376"/>
    </row>
    <row r="634" spans="1:41" x14ac:dyDescent="0.25">
      <c r="A634" s="44" t="s">
        <v>610</v>
      </c>
      <c r="B634" s="44" t="s">
        <v>9234</v>
      </c>
      <c r="C634" s="45">
        <v>240103</v>
      </c>
      <c r="D634" s="45" t="s">
        <v>11363</v>
      </c>
      <c r="E634" s="45" t="s">
        <v>5139</v>
      </c>
      <c r="AO634" s="376"/>
    </row>
    <row r="635" spans="1:41" x14ac:dyDescent="0.25">
      <c r="A635" s="44" t="s">
        <v>610</v>
      </c>
      <c r="B635" s="44" t="s">
        <v>10364</v>
      </c>
      <c r="C635" s="45">
        <v>240302</v>
      </c>
      <c r="D635" s="45" t="s">
        <v>11363</v>
      </c>
      <c r="E635" s="45" t="s">
        <v>2593</v>
      </c>
      <c r="AO635" s="376"/>
    </row>
    <row r="636" spans="1:41" x14ac:dyDescent="0.25">
      <c r="A636" s="44" t="s">
        <v>610</v>
      </c>
      <c r="B636" s="44" t="s">
        <v>9248</v>
      </c>
      <c r="C636" s="45">
        <v>260105</v>
      </c>
      <c r="D636" s="45" t="s">
        <v>11363</v>
      </c>
      <c r="E636" s="45" t="s">
        <v>17625</v>
      </c>
      <c r="AO636" s="376"/>
    </row>
    <row r="637" spans="1:41" x14ac:dyDescent="0.3">
      <c r="A637" s="57" t="s">
        <v>4649</v>
      </c>
      <c r="B637" s="57" t="s">
        <v>4724</v>
      </c>
      <c r="C637" s="62" t="s">
        <v>4736</v>
      </c>
      <c r="D637" s="62" t="s">
        <v>20886</v>
      </c>
      <c r="E637" s="368" t="s">
        <v>9707</v>
      </c>
      <c r="F637" s="32"/>
      <c r="G637" s="32"/>
      <c r="H637" s="32"/>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O637" s="376"/>
    </row>
    <row r="638" spans="1:41" x14ac:dyDescent="0.3">
      <c r="A638" s="333" t="s">
        <v>4649</v>
      </c>
      <c r="B638" s="333" t="s">
        <v>1180</v>
      </c>
      <c r="C638" s="125" t="s">
        <v>8023</v>
      </c>
      <c r="D638" s="32" t="s">
        <v>20309</v>
      </c>
      <c r="E638" s="125" t="s">
        <v>7871</v>
      </c>
      <c r="F638" s="125" t="s">
        <v>1189</v>
      </c>
      <c r="G638" s="125" t="s">
        <v>1190</v>
      </c>
      <c r="AO638" s="376"/>
    </row>
    <row r="639" spans="1:41" x14ac:dyDescent="0.3">
      <c r="A639" s="333" t="s">
        <v>4649</v>
      </c>
      <c r="B639" s="333" t="s">
        <v>1161</v>
      </c>
      <c r="C639" s="125" t="s">
        <v>10225</v>
      </c>
      <c r="D639" s="32" t="s">
        <v>20309</v>
      </c>
      <c r="E639" s="125" t="s">
        <v>2593</v>
      </c>
      <c r="F639" s="125" t="s">
        <v>1189</v>
      </c>
      <c r="G639" s="125" t="s">
        <v>1190</v>
      </c>
      <c r="AO639" s="376"/>
    </row>
    <row r="640" spans="1:41" x14ac:dyDescent="0.25">
      <c r="A640" s="44" t="s">
        <v>4649</v>
      </c>
      <c r="B640" s="44" t="s">
        <v>12097</v>
      </c>
      <c r="C640" s="45">
        <v>28.24</v>
      </c>
      <c r="D640" s="45" t="s">
        <v>12549</v>
      </c>
      <c r="E640" s="46">
        <v>47299</v>
      </c>
      <c r="F640" s="45"/>
      <c r="G640" s="93"/>
      <c r="H640" s="93"/>
      <c r="I640" s="99"/>
      <c r="J640" s="99"/>
      <c r="K640" s="99"/>
      <c r="L640" s="99"/>
      <c r="M640" s="99"/>
      <c r="N640" s="99"/>
      <c r="O640" s="99"/>
      <c r="P640" s="99"/>
      <c r="Q640" s="99"/>
      <c r="R640" s="99"/>
      <c r="S640" s="99"/>
      <c r="T640" s="99"/>
      <c r="U640" s="99"/>
      <c r="V640" s="99"/>
      <c r="W640" s="99"/>
      <c r="X640" s="99"/>
      <c r="Y640" s="99"/>
      <c r="Z640" s="99"/>
      <c r="AA640" s="99"/>
      <c r="AB640" s="99"/>
      <c r="AC640" s="99"/>
      <c r="AD640" s="99"/>
      <c r="AE640" s="99"/>
      <c r="AF640" s="99"/>
      <c r="AG640" s="99"/>
      <c r="AH640" s="31"/>
      <c r="AI640" s="31"/>
      <c r="AJ640" s="31"/>
      <c r="AK640" s="31"/>
      <c r="AL640" s="31"/>
      <c r="AO640" s="376"/>
    </row>
    <row r="641" spans="1:41" x14ac:dyDescent="0.25">
      <c r="A641" s="44" t="s">
        <v>4649</v>
      </c>
      <c r="B641" s="44" t="s">
        <v>2522</v>
      </c>
      <c r="C641" s="45" t="s">
        <v>14331</v>
      </c>
      <c r="D641" s="46" t="s">
        <v>21328</v>
      </c>
      <c r="E641" s="46">
        <v>46527</v>
      </c>
      <c r="AO641" s="376"/>
    </row>
    <row r="642" spans="1:41" x14ac:dyDescent="0.25">
      <c r="A642" s="44" t="s">
        <v>1480</v>
      </c>
      <c r="B642" s="44" t="s">
        <v>17320</v>
      </c>
      <c r="C642" s="45" t="s">
        <v>17419</v>
      </c>
      <c r="D642" s="93" t="s">
        <v>17443</v>
      </c>
      <c r="E642" s="45" t="s">
        <v>4979</v>
      </c>
      <c r="F642" s="93"/>
      <c r="G642" s="93"/>
      <c r="H642" s="93"/>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c r="AG642" s="99"/>
      <c r="AH642" s="31"/>
      <c r="AI642" s="31"/>
      <c r="AJ642" s="31"/>
      <c r="AK642" s="31"/>
      <c r="AL642" s="31"/>
      <c r="AO642" s="376"/>
    </row>
    <row r="643" spans="1:41" x14ac:dyDescent="0.25">
      <c r="A643" s="44" t="s">
        <v>1480</v>
      </c>
      <c r="B643" s="44" t="s">
        <v>4107</v>
      </c>
      <c r="C643" s="45" t="s">
        <v>3261</v>
      </c>
      <c r="D643" s="45" t="s">
        <v>9895</v>
      </c>
      <c r="E643" s="46">
        <v>47603</v>
      </c>
      <c r="F643" s="93"/>
      <c r="G643" s="93"/>
      <c r="H643" s="93"/>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c r="AG643" s="99"/>
      <c r="AH643" s="31"/>
      <c r="AI643" s="31"/>
      <c r="AJ643" s="31"/>
      <c r="AK643" s="31"/>
      <c r="AL643" s="31"/>
      <c r="AO643" s="376"/>
    </row>
    <row r="644" spans="1:41" x14ac:dyDescent="0.25">
      <c r="A644" s="44" t="s">
        <v>21467</v>
      </c>
      <c r="B644" s="44" t="s">
        <v>9248</v>
      </c>
      <c r="C644" s="45">
        <v>260105</v>
      </c>
      <c r="D644" s="45" t="s">
        <v>11363</v>
      </c>
      <c r="E644" s="45" t="s">
        <v>17625</v>
      </c>
      <c r="AO644" s="376"/>
    </row>
    <row r="645" spans="1:41" x14ac:dyDescent="0.25">
      <c r="A645" s="44" t="s">
        <v>19297</v>
      </c>
      <c r="B645" s="319" t="s">
        <v>19510</v>
      </c>
      <c r="C645" s="93" t="s">
        <v>19596</v>
      </c>
      <c r="D645" s="93" t="s">
        <v>19934</v>
      </c>
      <c r="E645" s="320">
        <v>46507</v>
      </c>
      <c r="F645" s="93"/>
      <c r="G645" s="93"/>
      <c r="H645" s="93"/>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c r="AG645" s="99"/>
      <c r="AH645" s="31"/>
      <c r="AI645" s="31"/>
      <c r="AJ645" s="31"/>
      <c r="AK645" s="31"/>
      <c r="AL645" s="31"/>
      <c r="AO645" s="376"/>
    </row>
    <row r="646" spans="1:41" x14ac:dyDescent="0.25">
      <c r="A646" s="44" t="s">
        <v>11722</v>
      </c>
      <c r="B646" s="44" t="s">
        <v>14702</v>
      </c>
      <c r="C646" s="45" t="s">
        <v>9060</v>
      </c>
      <c r="D646" s="367" t="s">
        <v>3696</v>
      </c>
      <c r="E646" s="328">
        <f>DATE(2027,8,8)</f>
        <v>46607</v>
      </c>
      <c r="F646" s="32"/>
      <c r="G646" s="32"/>
      <c r="H646" s="32"/>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O646" s="376"/>
    </row>
    <row r="647" spans="1:41" x14ac:dyDescent="0.25">
      <c r="A647" s="44" t="s">
        <v>11723</v>
      </c>
      <c r="B647" s="44" t="s">
        <v>14703</v>
      </c>
      <c r="C647" s="45" t="s">
        <v>11724</v>
      </c>
      <c r="D647" s="367" t="s">
        <v>3696</v>
      </c>
      <c r="E647" s="328">
        <f>DATE(2028,10,25)</f>
        <v>47051</v>
      </c>
      <c r="F647" s="32"/>
      <c r="G647" s="32"/>
      <c r="H647" s="32"/>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O647" s="376"/>
    </row>
    <row r="648" spans="1:41" x14ac:dyDescent="0.25">
      <c r="A648" s="44" t="s">
        <v>12127</v>
      </c>
      <c r="B648" s="44" t="s">
        <v>12128</v>
      </c>
      <c r="C648" s="45">
        <v>17.239999999999998</v>
      </c>
      <c r="D648" s="45" t="s">
        <v>12549</v>
      </c>
      <c r="E648" s="46">
        <v>47299</v>
      </c>
      <c r="F648" s="45" t="s">
        <v>1335</v>
      </c>
      <c r="G648" s="93"/>
      <c r="H648" s="93"/>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c r="AG648" s="99"/>
      <c r="AH648" s="31"/>
      <c r="AI648" s="31"/>
      <c r="AJ648" s="31"/>
      <c r="AK648" s="31"/>
      <c r="AL648" s="31"/>
      <c r="AO648" s="376"/>
    </row>
    <row r="649" spans="1:41" x14ac:dyDescent="0.25">
      <c r="A649" s="44" t="s">
        <v>9347</v>
      </c>
      <c r="B649" s="92" t="s">
        <v>9602</v>
      </c>
      <c r="C649" s="45" t="s">
        <v>9334</v>
      </c>
      <c r="D649" s="93" t="s">
        <v>9601</v>
      </c>
      <c r="E649" s="94">
        <v>46568</v>
      </c>
      <c r="F649" s="93"/>
      <c r="G649" s="93"/>
      <c r="H649" s="93"/>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c r="AG649" s="99"/>
      <c r="AH649" s="31"/>
      <c r="AI649" s="31"/>
      <c r="AJ649" s="31"/>
      <c r="AK649" s="31"/>
      <c r="AL649" s="31"/>
      <c r="AO649" s="376"/>
    </row>
    <row r="650" spans="1:41" x14ac:dyDescent="0.25">
      <c r="A650" s="91" t="s">
        <v>9348</v>
      </c>
      <c r="B650" s="92" t="s">
        <v>9602</v>
      </c>
      <c r="C650" s="45" t="s">
        <v>9349</v>
      </c>
      <c r="D650" s="93" t="s">
        <v>9601</v>
      </c>
      <c r="E650" s="94">
        <v>46568</v>
      </c>
      <c r="F650" s="93"/>
      <c r="G650" s="93"/>
      <c r="H650" s="93"/>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c r="AG650" s="99"/>
      <c r="AH650" s="31"/>
      <c r="AI650" s="31"/>
      <c r="AJ650" s="31"/>
      <c r="AK650" s="31"/>
      <c r="AL650" s="31"/>
      <c r="AO650" s="376"/>
    </row>
    <row r="651" spans="1:41" x14ac:dyDescent="0.25">
      <c r="A651" s="44" t="s">
        <v>1481</v>
      </c>
      <c r="B651" s="44" t="s">
        <v>8280</v>
      </c>
      <c r="C651" s="45" t="s">
        <v>8281</v>
      </c>
      <c r="D651" s="45" t="s">
        <v>11204</v>
      </c>
      <c r="E651" s="45" t="s">
        <v>8282</v>
      </c>
      <c r="F651" s="93"/>
      <c r="G651" s="93"/>
      <c r="H651" s="93"/>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c r="AG651" s="99"/>
      <c r="AH651" s="31"/>
      <c r="AI651" s="31"/>
      <c r="AJ651" s="31"/>
      <c r="AK651" s="31"/>
      <c r="AL651" s="31"/>
      <c r="AO651" s="376"/>
    </row>
    <row r="652" spans="1:41" x14ac:dyDescent="0.25">
      <c r="A652" s="44" t="s">
        <v>1481</v>
      </c>
      <c r="B652" s="44" t="s">
        <v>8280</v>
      </c>
      <c r="C652" s="45" t="s">
        <v>8281</v>
      </c>
      <c r="D652" s="93" t="s">
        <v>17443</v>
      </c>
      <c r="E652" s="45" t="s">
        <v>8282</v>
      </c>
      <c r="F652" s="93"/>
      <c r="G652" s="93"/>
      <c r="H652" s="93"/>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c r="AG652" s="99"/>
      <c r="AH652" s="31"/>
      <c r="AI652" s="31"/>
      <c r="AJ652" s="31"/>
      <c r="AK652" s="31"/>
      <c r="AL652" s="31"/>
      <c r="AO652" s="376"/>
    </row>
    <row r="653" spans="1:41" x14ac:dyDescent="0.25">
      <c r="A653" s="44" t="s">
        <v>1481</v>
      </c>
      <c r="B653" s="44" t="s">
        <v>8280</v>
      </c>
      <c r="C653" s="45" t="s">
        <v>8281</v>
      </c>
      <c r="D653" s="45" t="s">
        <v>9895</v>
      </c>
      <c r="E653" s="45" t="s">
        <v>8282</v>
      </c>
      <c r="F653" s="93"/>
      <c r="G653" s="93"/>
      <c r="H653" s="93"/>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c r="AG653" s="99"/>
      <c r="AH653" s="31"/>
      <c r="AI653" s="31"/>
      <c r="AJ653" s="31"/>
      <c r="AK653" s="31"/>
      <c r="AL653" s="31"/>
      <c r="AO653" s="376"/>
    </row>
    <row r="654" spans="1:41" x14ac:dyDescent="0.3">
      <c r="A654" s="333" t="s">
        <v>8024</v>
      </c>
      <c r="B654" s="333" t="s">
        <v>8018</v>
      </c>
      <c r="C654" s="125" t="s">
        <v>8019</v>
      </c>
      <c r="D654" s="32" t="s">
        <v>20309</v>
      </c>
      <c r="E654" s="125" t="s">
        <v>7871</v>
      </c>
      <c r="F654" s="125" t="s">
        <v>1189</v>
      </c>
      <c r="G654" s="125" t="s">
        <v>1190</v>
      </c>
      <c r="AO654" s="376"/>
    </row>
    <row r="655" spans="1:41" x14ac:dyDescent="0.25">
      <c r="A655" s="44" t="s">
        <v>16523</v>
      </c>
      <c r="B655" s="44" t="s">
        <v>21380</v>
      </c>
      <c r="C655" s="45" t="s">
        <v>16524</v>
      </c>
      <c r="D655" s="45" t="s">
        <v>21447</v>
      </c>
      <c r="E655" s="46">
        <v>46477</v>
      </c>
      <c r="AO655" s="376"/>
    </row>
    <row r="656" spans="1:41" x14ac:dyDescent="0.25">
      <c r="A656" s="44" t="s">
        <v>20707</v>
      </c>
      <c r="B656" s="44" t="s">
        <v>20706</v>
      </c>
      <c r="C656" s="45" t="s">
        <v>20814</v>
      </c>
      <c r="D656" s="32" t="s">
        <v>5559</v>
      </c>
      <c r="E656" s="45" t="s">
        <v>20882</v>
      </c>
      <c r="F656" s="32"/>
      <c r="G656" s="32"/>
      <c r="H656" s="32"/>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c r="AJ656" s="31"/>
      <c r="AK656" s="31"/>
      <c r="AL656" s="31"/>
      <c r="AO656" s="376"/>
    </row>
    <row r="657" spans="1:41" x14ac:dyDescent="0.25">
      <c r="A657" s="44" t="s">
        <v>414</v>
      </c>
      <c r="B657" s="44" t="s">
        <v>21348</v>
      </c>
      <c r="C657" s="45" t="s">
        <v>8132</v>
      </c>
      <c r="D657" s="45" t="s">
        <v>21447</v>
      </c>
      <c r="E657" s="46">
        <v>46752</v>
      </c>
      <c r="AO657" s="376"/>
    </row>
    <row r="658" spans="1:41" x14ac:dyDescent="0.3">
      <c r="A658" s="57" t="s">
        <v>17155</v>
      </c>
      <c r="B658" s="58" t="s">
        <v>3909</v>
      </c>
      <c r="C658" s="62" t="s">
        <v>17207</v>
      </c>
      <c r="D658" s="62" t="s">
        <v>20886</v>
      </c>
      <c r="E658" s="60">
        <v>46630</v>
      </c>
      <c r="F658" s="32"/>
      <c r="G658" s="32"/>
      <c r="H658" s="32"/>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O658" s="376"/>
    </row>
    <row r="659" spans="1:41" x14ac:dyDescent="0.3">
      <c r="A659" s="333" t="s">
        <v>17155</v>
      </c>
      <c r="B659" s="333" t="s">
        <v>1167</v>
      </c>
      <c r="C659" s="125" t="s">
        <v>17236</v>
      </c>
      <c r="D659" s="32" t="s">
        <v>20309</v>
      </c>
      <c r="E659" s="125" t="s">
        <v>8292</v>
      </c>
      <c r="F659" s="125" t="s">
        <v>1189</v>
      </c>
      <c r="G659" s="125" t="s">
        <v>1190</v>
      </c>
      <c r="AO659" s="376"/>
    </row>
    <row r="660" spans="1:41" x14ac:dyDescent="0.25">
      <c r="A660" s="44" t="s">
        <v>21386</v>
      </c>
      <c r="B660" s="44" t="s">
        <v>21183</v>
      </c>
      <c r="C660" s="45" t="s">
        <v>21387</v>
      </c>
      <c r="D660" s="45" t="s">
        <v>21447</v>
      </c>
      <c r="E660" s="46">
        <v>46660</v>
      </c>
      <c r="AO660" s="376"/>
    </row>
    <row r="661" spans="1:41" x14ac:dyDescent="0.25">
      <c r="A661" s="44" t="s">
        <v>2353</v>
      </c>
      <c r="B661" s="44" t="s">
        <v>3043</v>
      </c>
      <c r="C661" s="45">
        <v>230901</v>
      </c>
      <c r="D661" s="45" t="s">
        <v>11363</v>
      </c>
      <c r="E661" s="45" t="s">
        <v>7871</v>
      </c>
      <c r="AO661" s="376"/>
    </row>
    <row r="662" spans="1:41" x14ac:dyDescent="0.25">
      <c r="A662" s="44" t="s">
        <v>2353</v>
      </c>
      <c r="B662" s="44" t="s">
        <v>1666</v>
      </c>
      <c r="C662" s="45">
        <v>250101</v>
      </c>
      <c r="D662" s="45" t="s">
        <v>11363</v>
      </c>
      <c r="E662" s="45" t="s">
        <v>12551</v>
      </c>
      <c r="AO662" s="376"/>
    </row>
    <row r="663" spans="1:41" x14ac:dyDescent="0.25">
      <c r="A663" s="44" t="s">
        <v>2353</v>
      </c>
      <c r="B663" s="44" t="s">
        <v>9248</v>
      </c>
      <c r="C663" s="45">
        <v>260105</v>
      </c>
      <c r="D663" s="45" t="s">
        <v>11363</v>
      </c>
      <c r="E663" s="45" t="s">
        <v>17625</v>
      </c>
      <c r="AO663" s="376"/>
    </row>
    <row r="664" spans="1:41" x14ac:dyDescent="0.25">
      <c r="A664" s="44" t="s">
        <v>2353</v>
      </c>
      <c r="B664" s="44" t="s">
        <v>17463</v>
      </c>
      <c r="C664" s="45">
        <v>260202</v>
      </c>
      <c r="D664" s="45" t="s">
        <v>11363</v>
      </c>
      <c r="E664" s="45" t="s">
        <v>9238</v>
      </c>
      <c r="AO664" s="376"/>
    </row>
    <row r="665" spans="1:41" x14ac:dyDescent="0.25">
      <c r="A665" s="44" t="s">
        <v>2353</v>
      </c>
      <c r="B665" s="44" t="s">
        <v>3040</v>
      </c>
      <c r="C665" s="45">
        <v>260305</v>
      </c>
      <c r="D665" s="45" t="s">
        <v>11363</v>
      </c>
      <c r="E665" s="45" t="s">
        <v>9249</v>
      </c>
      <c r="AO665" s="376"/>
    </row>
    <row r="666" spans="1:41" x14ac:dyDescent="0.3">
      <c r="A666" s="333" t="s">
        <v>1203</v>
      </c>
      <c r="B666" s="333" t="s">
        <v>1167</v>
      </c>
      <c r="C666" s="125" t="s">
        <v>17236</v>
      </c>
      <c r="D666" s="32" t="s">
        <v>20309</v>
      </c>
      <c r="E666" s="125" t="s">
        <v>8292</v>
      </c>
      <c r="F666" s="125" t="s">
        <v>1189</v>
      </c>
      <c r="G666" s="125" t="s">
        <v>1190</v>
      </c>
      <c r="AO666" s="376"/>
    </row>
    <row r="667" spans="1:41" x14ac:dyDescent="0.25">
      <c r="A667" s="44" t="s">
        <v>10365</v>
      </c>
      <c r="B667" s="44" t="s">
        <v>9237</v>
      </c>
      <c r="C667" s="45">
        <v>24010401</v>
      </c>
      <c r="D667" s="45" t="s">
        <v>11363</v>
      </c>
      <c r="E667" s="45" t="s">
        <v>9238</v>
      </c>
      <c r="AO667" s="376"/>
    </row>
    <row r="668" spans="1:41" x14ac:dyDescent="0.25">
      <c r="A668" s="44" t="s">
        <v>10365</v>
      </c>
      <c r="B668" s="44" t="s">
        <v>925</v>
      </c>
      <c r="C668" s="45">
        <v>240601</v>
      </c>
      <c r="D668" s="45" t="s">
        <v>11363</v>
      </c>
      <c r="E668" s="45" t="s">
        <v>9840</v>
      </c>
      <c r="AO668" s="376"/>
    </row>
    <row r="669" spans="1:41" x14ac:dyDescent="0.25">
      <c r="A669" s="44" t="s">
        <v>10365</v>
      </c>
      <c r="B669" s="44" t="s">
        <v>3841</v>
      </c>
      <c r="C669" s="45">
        <v>24060401</v>
      </c>
      <c r="D669" s="45" t="s">
        <v>11363</v>
      </c>
      <c r="E669" s="45" t="s">
        <v>4962</v>
      </c>
      <c r="AO669" s="376"/>
    </row>
    <row r="670" spans="1:41" x14ac:dyDescent="0.25">
      <c r="A670" s="44" t="s">
        <v>10365</v>
      </c>
      <c r="B670" s="44" t="s">
        <v>2368</v>
      </c>
      <c r="C670" s="45">
        <v>251004</v>
      </c>
      <c r="D670" s="45" t="s">
        <v>11363</v>
      </c>
      <c r="E670" s="45" t="s">
        <v>11146</v>
      </c>
      <c r="AO670" s="376"/>
    </row>
    <row r="671" spans="1:41" x14ac:dyDescent="0.25">
      <c r="A671" s="44" t="s">
        <v>14332</v>
      </c>
      <c r="B671" s="44" t="s">
        <v>2522</v>
      </c>
      <c r="C671" s="45" t="s">
        <v>14333</v>
      </c>
      <c r="D671" s="46" t="s">
        <v>21328</v>
      </c>
      <c r="E671" s="46">
        <v>46527</v>
      </c>
      <c r="AO671" s="376"/>
    </row>
    <row r="672" spans="1:41" x14ac:dyDescent="0.25">
      <c r="A672" s="44" t="s">
        <v>4762</v>
      </c>
      <c r="B672" s="44" t="s">
        <v>12129</v>
      </c>
      <c r="C672" s="45">
        <v>20.239999999999998</v>
      </c>
      <c r="D672" s="45" t="s">
        <v>12549</v>
      </c>
      <c r="E672" s="46">
        <v>47299</v>
      </c>
      <c r="F672" s="45"/>
      <c r="G672" s="93"/>
      <c r="H672" s="93"/>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c r="AG672" s="99"/>
      <c r="AH672" s="31"/>
      <c r="AI672" s="31"/>
      <c r="AJ672" s="31"/>
      <c r="AK672" s="31"/>
      <c r="AL672" s="31"/>
      <c r="AO672" s="376"/>
    </row>
    <row r="673" spans="1:41" x14ac:dyDescent="0.3">
      <c r="A673" s="333" t="s">
        <v>954</v>
      </c>
      <c r="B673" s="333" t="s">
        <v>1162</v>
      </c>
      <c r="C673" s="125" t="s">
        <v>8016</v>
      </c>
      <c r="D673" s="32" t="s">
        <v>20309</v>
      </c>
      <c r="E673" s="125" t="s">
        <v>7871</v>
      </c>
      <c r="F673" s="125" t="s">
        <v>1190</v>
      </c>
      <c r="G673" s="125" t="s">
        <v>1190</v>
      </c>
      <c r="AO673" s="376"/>
    </row>
    <row r="674" spans="1:41" x14ac:dyDescent="0.3">
      <c r="A674" s="333" t="s">
        <v>415</v>
      </c>
      <c r="B674" s="333" t="s">
        <v>8018</v>
      </c>
      <c r="C674" s="125" t="s">
        <v>8019</v>
      </c>
      <c r="D674" s="32" t="s">
        <v>20309</v>
      </c>
      <c r="E674" s="125" t="s">
        <v>7871</v>
      </c>
      <c r="F674" s="125" t="s">
        <v>1189</v>
      </c>
      <c r="G674" s="125" t="s">
        <v>1190</v>
      </c>
      <c r="AO674" s="376"/>
    </row>
    <row r="675" spans="1:41" x14ac:dyDescent="0.25">
      <c r="A675" s="44" t="s">
        <v>19298</v>
      </c>
      <c r="B675" s="319" t="s">
        <v>19515</v>
      </c>
      <c r="C675" s="93" t="s">
        <v>19597</v>
      </c>
      <c r="D675" s="93" t="s">
        <v>19934</v>
      </c>
      <c r="E675" s="320">
        <v>46507</v>
      </c>
      <c r="F675" s="93"/>
      <c r="G675" s="93"/>
      <c r="H675" s="93"/>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c r="AG675" s="99"/>
      <c r="AH675" s="31"/>
      <c r="AI675" s="31"/>
      <c r="AJ675" s="31"/>
      <c r="AK675" s="31"/>
      <c r="AL675" s="31"/>
      <c r="AO675" s="376"/>
    </row>
    <row r="676" spans="1:41" x14ac:dyDescent="0.3">
      <c r="A676" s="333" t="s">
        <v>12857</v>
      </c>
      <c r="B676" s="333" t="s">
        <v>13314</v>
      </c>
      <c r="C676" s="125" t="s">
        <v>13315</v>
      </c>
      <c r="D676" s="32" t="s">
        <v>20309</v>
      </c>
      <c r="E676" s="125" t="s">
        <v>12551</v>
      </c>
      <c r="F676" s="125" t="s">
        <v>1189</v>
      </c>
      <c r="G676" s="125" t="s">
        <v>1190</v>
      </c>
      <c r="AO676" s="376"/>
    </row>
    <row r="677" spans="1:41" x14ac:dyDescent="0.25">
      <c r="A677" s="102" t="s">
        <v>12083</v>
      </c>
      <c r="B677" s="92" t="s">
        <v>3452</v>
      </c>
      <c r="C677" s="93" t="s">
        <v>12089</v>
      </c>
      <c r="D677" s="93" t="s">
        <v>1201</v>
      </c>
      <c r="E677" s="94">
        <v>46496</v>
      </c>
      <c r="F677" s="93"/>
      <c r="G677" s="93"/>
      <c r="H677" s="93"/>
      <c r="I677" s="99"/>
      <c r="J677" s="99"/>
      <c r="K677" s="99"/>
      <c r="L677" s="99"/>
      <c r="M677" s="99"/>
      <c r="N677" s="99"/>
      <c r="O677" s="99"/>
      <c r="P677" s="99"/>
      <c r="Q677" s="99"/>
      <c r="R677" s="99"/>
      <c r="S677" s="99"/>
      <c r="T677" s="99"/>
      <c r="U677" s="99"/>
      <c r="V677" s="44"/>
      <c r="W677" s="99"/>
      <c r="X677" s="99"/>
      <c r="Y677" s="99"/>
      <c r="Z677" s="99"/>
      <c r="AA677" s="99"/>
      <c r="AB677" s="99"/>
      <c r="AC677" s="99"/>
      <c r="AD677" s="99"/>
      <c r="AE677" s="99"/>
      <c r="AF677" s="99"/>
      <c r="AG677" s="99"/>
      <c r="AH677" s="31"/>
      <c r="AI677" s="31"/>
      <c r="AJ677" s="31"/>
      <c r="AK677" s="31"/>
      <c r="AL677" s="31"/>
      <c r="AO677" s="376"/>
    </row>
    <row r="678" spans="1:41" x14ac:dyDescent="0.25">
      <c r="A678" s="44" t="s">
        <v>16075</v>
      </c>
      <c r="B678" s="44" t="s">
        <v>16073</v>
      </c>
      <c r="C678" s="45">
        <v>44.26</v>
      </c>
      <c r="D678" s="45" t="s">
        <v>12549</v>
      </c>
      <c r="E678" s="46">
        <v>47787</v>
      </c>
      <c r="F678" s="45"/>
      <c r="G678" s="93"/>
      <c r="H678" s="93"/>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c r="AG678" s="99"/>
      <c r="AH678" s="31"/>
      <c r="AI678" s="31"/>
      <c r="AJ678" s="31"/>
      <c r="AK678" s="31"/>
      <c r="AL678" s="31"/>
      <c r="AO678" s="376"/>
    </row>
    <row r="679" spans="1:41" x14ac:dyDescent="0.25">
      <c r="A679" s="44" t="s">
        <v>10366</v>
      </c>
      <c r="B679" s="44" t="s">
        <v>9237</v>
      </c>
      <c r="C679" s="45">
        <v>24010401</v>
      </c>
      <c r="D679" s="45" t="s">
        <v>11363</v>
      </c>
      <c r="E679" s="45" t="s">
        <v>9238</v>
      </c>
      <c r="AO679" s="376"/>
    </row>
    <row r="680" spans="1:41" x14ac:dyDescent="0.25">
      <c r="A680" s="44" t="s">
        <v>10366</v>
      </c>
      <c r="B680" s="44" t="s">
        <v>3176</v>
      </c>
      <c r="C680" s="45">
        <v>24010402</v>
      </c>
      <c r="D680" s="45" t="s">
        <v>11363</v>
      </c>
      <c r="E680" s="45" t="s">
        <v>9238</v>
      </c>
      <c r="AO680" s="376"/>
    </row>
    <row r="681" spans="1:41" x14ac:dyDescent="0.25">
      <c r="A681" s="102" t="s">
        <v>12072</v>
      </c>
      <c r="B681" s="92" t="s">
        <v>3452</v>
      </c>
      <c r="C681" s="93" t="s">
        <v>12089</v>
      </c>
      <c r="D681" s="93" t="s">
        <v>1201</v>
      </c>
      <c r="E681" s="94">
        <v>46496</v>
      </c>
      <c r="F681" s="93"/>
      <c r="G681" s="93"/>
      <c r="H681" s="93"/>
      <c r="I681" s="99"/>
      <c r="J681" s="99"/>
      <c r="K681" s="99"/>
      <c r="L681" s="99"/>
      <c r="M681" s="99"/>
      <c r="N681" s="99"/>
      <c r="O681" s="99"/>
      <c r="P681" s="99"/>
      <c r="Q681" s="99"/>
      <c r="R681" s="99"/>
      <c r="S681" s="99"/>
      <c r="T681" s="99"/>
      <c r="U681" s="99"/>
      <c r="V681" s="44"/>
      <c r="W681" s="99"/>
      <c r="X681" s="99"/>
      <c r="Y681" s="99"/>
      <c r="Z681" s="99"/>
      <c r="AA681" s="99"/>
      <c r="AB681" s="99"/>
      <c r="AC681" s="99"/>
      <c r="AD681" s="99"/>
      <c r="AE681" s="99"/>
      <c r="AF681" s="99"/>
      <c r="AG681" s="99"/>
      <c r="AH681" s="31"/>
      <c r="AI681" s="31"/>
      <c r="AJ681" s="31"/>
      <c r="AK681" s="31"/>
      <c r="AL681" s="31"/>
      <c r="AO681" s="376"/>
    </row>
    <row r="682" spans="1:41" x14ac:dyDescent="0.25">
      <c r="A682" s="44" t="s">
        <v>1602</v>
      </c>
      <c r="B682" s="44" t="s">
        <v>2350</v>
      </c>
      <c r="C682" s="45">
        <v>220105</v>
      </c>
      <c r="D682" s="45" t="s">
        <v>11363</v>
      </c>
      <c r="E682" s="45" t="s">
        <v>2593</v>
      </c>
      <c r="AO682" s="376"/>
    </row>
    <row r="683" spans="1:41" x14ac:dyDescent="0.25">
      <c r="A683" s="44" t="s">
        <v>488</v>
      </c>
      <c r="B683" s="44" t="s">
        <v>21434</v>
      </c>
      <c r="C683" s="45" t="s">
        <v>13058</v>
      </c>
      <c r="D683" s="45" t="s">
        <v>21447</v>
      </c>
      <c r="E683" s="46">
        <v>46418</v>
      </c>
      <c r="AO683" s="376"/>
    </row>
    <row r="684" spans="1:41" x14ac:dyDescent="0.25">
      <c r="A684" s="44" t="s">
        <v>20619</v>
      </c>
      <c r="B684" s="44" t="s">
        <v>14167</v>
      </c>
      <c r="C684" s="45" t="s">
        <v>14213</v>
      </c>
      <c r="D684" s="32" t="s">
        <v>5559</v>
      </c>
      <c r="E684" s="45" t="s">
        <v>20865</v>
      </c>
      <c r="F684" s="32"/>
      <c r="G684" s="32"/>
      <c r="H684" s="32"/>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O684" s="376"/>
    </row>
    <row r="685" spans="1:41" x14ac:dyDescent="0.25">
      <c r="A685" s="44" t="s">
        <v>17501</v>
      </c>
      <c r="B685" s="44" t="s">
        <v>2350</v>
      </c>
      <c r="C685" s="45">
        <v>250106</v>
      </c>
      <c r="D685" s="45" t="s">
        <v>11363</v>
      </c>
      <c r="E685" s="45" t="s">
        <v>11887</v>
      </c>
      <c r="AO685" s="376"/>
    </row>
    <row r="686" spans="1:41" x14ac:dyDescent="0.25">
      <c r="A686" s="262" t="s">
        <v>6223</v>
      </c>
      <c r="B686" s="262" t="s">
        <v>8576</v>
      </c>
      <c r="C686" s="263">
        <v>791202303007</v>
      </c>
      <c r="D686" s="263" t="s">
        <v>6271</v>
      </c>
      <c r="E686" s="264" t="s">
        <v>3157</v>
      </c>
      <c r="F686" s="93"/>
      <c r="G686" s="93"/>
      <c r="H686" s="93"/>
      <c r="I686" s="99"/>
      <c r="J686" s="99"/>
      <c r="K686" s="99"/>
      <c r="L686" s="99"/>
      <c r="M686" s="99"/>
      <c r="N686" s="99"/>
      <c r="O686" s="99"/>
      <c r="P686" s="99"/>
      <c r="Q686" s="99"/>
      <c r="R686" s="99"/>
      <c r="S686" s="99"/>
      <c r="T686" s="99"/>
      <c r="U686" s="99"/>
      <c r="V686" s="44"/>
      <c r="W686" s="99"/>
      <c r="X686" s="99"/>
      <c r="Y686" s="99"/>
      <c r="Z686" s="99"/>
      <c r="AA686" s="99"/>
      <c r="AB686" s="99"/>
      <c r="AC686" s="99"/>
      <c r="AD686" s="99"/>
      <c r="AE686" s="99"/>
      <c r="AF686" s="99"/>
      <c r="AG686" s="99"/>
      <c r="AH686" s="31"/>
      <c r="AI686" s="31"/>
      <c r="AJ686" s="31"/>
      <c r="AK686" s="31"/>
      <c r="AL686" s="31"/>
      <c r="AO686" s="376"/>
    </row>
    <row r="687" spans="1:41" x14ac:dyDescent="0.25">
      <c r="A687" s="44" t="s">
        <v>17502</v>
      </c>
      <c r="B687" s="319" t="s">
        <v>19515</v>
      </c>
      <c r="C687" s="93" t="s">
        <v>19598</v>
      </c>
      <c r="D687" s="93" t="s">
        <v>19934</v>
      </c>
      <c r="E687" s="320">
        <v>46568</v>
      </c>
      <c r="F687" s="93"/>
      <c r="G687" s="93"/>
      <c r="H687" s="93"/>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c r="AG687" s="99"/>
      <c r="AH687" s="31"/>
      <c r="AI687" s="31"/>
      <c r="AJ687" s="31"/>
      <c r="AK687" s="31"/>
      <c r="AL687" s="31"/>
      <c r="AO687" s="376"/>
    </row>
    <row r="688" spans="1:41" x14ac:dyDescent="0.25">
      <c r="A688" s="44" t="s">
        <v>17502</v>
      </c>
      <c r="B688" s="44" t="s">
        <v>5321</v>
      </c>
      <c r="C688" s="45">
        <v>26010401</v>
      </c>
      <c r="D688" s="45" t="s">
        <v>11363</v>
      </c>
      <c r="E688" s="45" t="s">
        <v>17459</v>
      </c>
      <c r="AO688" s="376"/>
    </row>
    <row r="689" spans="1:41" x14ac:dyDescent="0.25">
      <c r="A689" s="44" t="s">
        <v>17502</v>
      </c>
      <c r="B689" s="44" t="s">
        <v>3176</v>
      </c>
      <c r="C689" s="45">
        <v>26010402</v>
      </c>
      <c r="D689" s="45" t="s">
        <v>11363</v>
      </c>
      <c r="E689" s="45" t="s">
        <v>17459</v>
      </c>
      <c r="AO689" s="376"/>
    </row>
    <row r="690" spans="1:41" x14ac:dyDescent="0.25">
      <c r="A690" s="44" t="s">
        <v>2333</v>
      </c>
      <c r="B690" s="44" t="s">
        <v>9237</v>
      </c>
      <c r="C690" s="45">
        <v>24010401</v>
      </c>
      <c r="D690" s="45" t="s">
        <v>11363</v>
      </c>
      <c r="E690" s="45" t="s">
        <v>9238</v>
      </c>
      <c r="AO690" s="376"/>
    </row>
    <row r="691" spans="1:41" x14ac:dyDescent="0.25">
      <c r="A691" s="44" t="s">
        <v>2333</v>
      </c>
      <c r="B691" s="44" t="s">
        <v>3176</v>
      </c>
      <c r="C691" s="45">
        <v>24010402</v>
      </c>
      <c r="D691" s="45" t="s">
        <v>11363</v>
      </c>
      <c r="E691" s="45" t="s">
        <v>9238</v>
      </c>
      <c r="AO691" s="376"/>
    </row>
    <row r="692" spans="1:41" x14ac:dyDescent="0.25">
      <c r="A692" s="44" t="s">
        <v>9350</v>
      </c>
      <c r="B692" s="92" t="s">
        <v>9602</v>
      </c>
      <c r="C692" s="77" t="s">
        <v>9336</v>
      </c>
      <c r="D692" s="93" t="s">
        <v>9601</v>
      </c>
      <c r="E692" s="94">
        <v>46568</v>
      </c>
      <c r="F692" s="93"/>
      <c r="G692" s="93"/>
      <c r="H692" s="93"/>
      <c r="I692" s="99"/>
      <c r="J692" s="99"/>
      <c r="K692" s="99"/>
      <c r="L692" s="99"/>
      <c r="M692" s="99"/>
      <c r="N692" s="99"/>
      <c r="O692" s="99"/>
      <c r="P692" s="99"/>
      <c r="Q692" s="99"/>
      <c r="R692" s="99"/>
      <c r="S692" s="99"/>
      <c r="T692" s="99"/>
      <c r="U692" s="99"/>
      <c r="V692" s="44"/>
      <c r="W692" s="99"/>
      <c r="X692" s="99"/>
      <c r="Y692" s="99"/>
      <c r="Z692" s="99"/>
      <c r="AA692" s="99"/>
      <c r="AB692" s="99"/>
      <c r="AC692" s="99"/>
      <c r="AD692" s="99"/>
      <c r="AE692" s="99"/>
      <c r="AF692" s="99"/>
      <c r="AG692" s="99"/>
      <c r="AH692" s="31"/>
      <c r="AI692" s="31"/>
      <c r="AJ692" s="31"/>
      <c r="AK692" s="31"/>
      <c r="AL692" s="31"/>
      <c r="AO692" s="376"/>
    </row>
    <row r="693" spans="1:41" x14ac:dyDescent="0.25">
      <c r="A693" s="44" t="s">
        <v>9350</v>
      </c>
      <c r="B693" s="44" t="s">
        <v>3045</v>
      </c>
      <c r="C693" s="45">
        <v>230803</v>
      </c>
      <c r="D693" s="45" t="s">
        <v>11363</v>
      </c>
      <c r="E693" s="45" t="s">
        <v>4151</v>
      </c>
      <c r="AO693" s="376"/>
    </row>
    <row r="694" spans="1:41" x14ac:dyDescent="0.25">
      <c r="A694" s="44" t="s">
        <v>11603</v>
      </c>
      <c r="B694" s="44" t="s">
        <v>21337</v>
      </c>
      <c r="C694" s="45" t="s">
        <v>11602</v>
      </c>
      <c r="D694" s="45" t="s">
        <v>21447</v>
      </c>
      <c r="E694" s="46">
        <v>46752</v>
      </c>
      <c r="AO694" s="376"/>
    </row>
    <row r="695" spans="1:41" x14ac:dyDescent="0.25">
      <c r="A695" s="44" t="s">
        <v>11603</v>
      </c>
      <c r="B695" s="44" t="s">
        <v>21398</v>
      </c>
      <c r="C695" s="45" t="s">
        <v>9319</v>
      </c>
      <c r="D695" s="45" t="s">
        <v>21447</v>
      </c>
      <c r="E695" s="46">
        <v>46507</v>
      </c>
      <c r="AO695" s="376"/>
    </row>
    <row r="696" spans="1:41" x14ac:dyDescent="0.3">
      <c r="A696" s="57" t="s">
        <v>1669</v>
      </c>
      <c r="B696" s="57" t="s">
        <v>2173</v>
      </c>
      <c r="C696" s="62">
        <v>24030</v>
      </c>
      <c r="D696" s="62" t="s">
        <v>20886</v>
      </c>
      <c r="E696" s="60">
        <v>47057</v>
      </c>
      <c r="F696" s="32"/>
      <c r="G696" s="32"/>
      <c r="H696" s="32"/>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O696" s="376"/>
    </row>
    <row r="697" spans="1:41" x14ac:dyDescent="0.25">
      <c r="A697" s="44" t="s">
        <v>1669</v>
      </c>
      <c r="B697" s="44" t="s">
        <v>5134</v>
      </c>
      <c r="C697" s="45">
        <v>250802</v>
      </c>
      <c r="D697" s="45" t="s">
        <v>11363</v>
      </c>
      <c r="E697" s="45" t="s">
        <v>9880</v>
      </c>
      <c r="AO697" s="376"/>
    </row>
    <row r="698" spans="1:41" x14ac:dyDescent="0.25">
      <c r="A698" s="91" t="s">
        <v>19173</v>
      </c>
      <c r="B698" s="92" t="s">
        <v>19284</v>
      </c>
      <c r="C698" s="93" t="s">
        <v>19285</v>
      </c>
      <c r="D698" s="93" t="s">
        <v>1201</v>
      </c>
      <c r="E698" s="94">
        <v>46582</v>
      </c>
      <c r="F698" s="93"/>
      <c r="G698" s="93"/>
      <c r="H698" s="93"/>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c r="AG698" s="99"/>
      <c r="AH698" s="31"/>
      <c r="AI698" s="31"/>
      <c r="AJ698" s="31"/>
      <c r="AK698" s="31"/>
      <c r="AL698" s="31"/>
      <c r="AO698" s="376"/>
    </row>
    <row r="699" spans="1:41" x14ac:dyDescent="0.25">
      <c r="A699" s="44" t="s">
        <v>12583</v>
      </c>
      <c r="B699" s="44" t="s">
        <v>199</v>
      </c>
      <c r="C699" s="45">
        <v>241001</v>
      </c>
      <c r="D699" s="45" t="s">
        <v>11363</v>
      </c>
      <c r="E699" s="45" t="s">
        <v>5332</v>
      </c>
      <c r="AO699" s="376"/>
    </row>
    <row r="700" spans="1:41" x14ac:dyDescent="0.25">
      <c r="A700" s="44" t="s">
        <v>12583</v>
      </c>
      <c r="B700" s="44" t="s">
        <v>17452</v>
      </c>
      <c r="C700" s="45">
        <v>25010501</v>
      </c>
      <c r="D700" s="45" t="s">
        <v>11363</v>
      </c>
      <c r="E700" s="45" t="s">
        <v>12551</v>
      </c>
      <c r="AO700" s="376"/>
    </row>
    <row r="701" spans="1:41" x14ac:dyDescent="0.25">
      <c r="A701" s="44" t="s">
        <v>12583</v>
      </c>
      <c r="B701" s="44" t="s">
        <v>5129</v>
      </c>
      <c r="C701" s="45">
        <v>25010502</v>
      </c>
      <c r="D701" s="45" t="s">
        <v>11363</v>
      </c>
      <c r="E701" s="45" t="s">
        <v>12551</v>
      </c>
      <c r="AO701" s="376"/>
    </row>
    <row r="702" spans="1:41" x14ac:dyDescent="0.25">
      <c r="A702" s="44" t="s">
        <v>12583</v>
      </c>
      <c r="B702" s="44" t="s">
        <v>5321</v>
      </c>
      <c r="C702" s="45">
        <v>26010401</v>
      </c>
      <c r="D702" s="45" t="s">
        <v>11363</v>
      </c>
      <c r="E702" s="45" t="s">
        <v>17459</v>
      </c>
      <c r="AO702" s="376"/>
    </row>
    <row r="703" spans="1:41" x14ac:dyDescent="0.25">
      <c r="A703" s="44" t="s">
        <v>12583</v>
      </c>
      <c r="B703" s="44" t="s">
        <v>3176</v>
      </c>
      <c r="C703" s="45">
        <v>26010402</v>
      </c>
      <c r="D703" s="45" t="s">
        <v>11363</v>
      </c>
      <c r="E703" s="45" t="s">
        <v>17459</v>
      </c>
      <c r="AO703" s="376"/>
    </row>
    <row r="704" spans="1:41" x14ac:dyDescent="0.3">
      <c r="A704" s="333" t="s">
        <v>18609</v>
      </c>
      <c r="B704" s="333" t="s">
        <v>1183</v>
      </c>
      <c r="C704" s="125" t="s">
        <v>18817</v>
      </c>
      <c r="D704" s="32" t="s">
        <v>20309</v>
      </c>
      <c r="E704" s="125" t="s">
        <v>8292</v>
      </c>
      <c r="F704" s="125" t="s">
        <v>1189</v>
      </c>
      <c r="G704" s="125" t="s">
        <v>1190</v>
      </c>
      <c r="AO704" s="376"/>
    </row>
    <row r="705" spans="1:41" x14ac:dyDescent="0.25">
      <c r="A705" s="44" t="s">
        <v>15627</v>
      </c>
      <c r="B705" s="44" t="s">
        <v>9248</v>
      </c>
      <c r="C705" s="45">
        <v>260105</v>
      </c>
      <c r="D705" s="45" t="s">
        <v>11363</v>
      </c>
      <c r="E705" s="45" t="s">
        <v>17625</v>
      </c>
      <c r="AO705" s="376"/>
    </row>
    <row r="706" spans="1:41" x14ac:dyDescent="0.3">
      <c r="A706" s="333" t="s">
        <v>3457</v>
      </c>
      <c r="B706" s="333" t="s">
        <v>3456</v>
      </c>
      <c r="C706" s="125" t="s">
        <v>10963</v>
      </c>
      <c r="D706" s="32" t="s">
        <v>20309</v>
      </c>
      <c r="E706" s="125" t="s">
        <v>2593</v>
      </c>
      <c r="F706" s="125" t="s">
        <v>1189</v>
      </c>
      <c r="G706" s="125" t="s">
        <v>1190</v>
      </c>
      <c r="AO706" s="376"/>
    </row>
    <row r="707" spans="1:41" x14ac:dyDescent="0.25">
      <c r="A707" s="44" t="s">
        <v>611</v>
      </c>
      <c r="B707" s="44" t="s">
        <v>2350</v>
      </c>
      <c r="C707" s="45">
        <v>230105</v>
      </c>
      <c r="D707" s="45" t="s">
        <v>11363</v>
      </c>
      <c r="E707" s="45" t="s">
        <v>5265</v>
      </c>
      <c r="AO707" s="376"/>
    </row>
    <row r="708" spans="1:41" x14ac:dyDescent="0.25">
      <c r="A708" s="91" t="s">
        <v>19174</v>
      </c>
      <c r="B708" s="92" t="s">
        <v>19284</v>
      </c>
      <c r="C708" s="93" t="s">
        <v>19285</v>
      </c>
      <c r="D708" s="93" t="s">
        <v>1201</v>
      </c>
      <c r="E708" s="94">
        <v>46582</v>
      </c>
      <c r="F708" s="93"/>
      <c r="G708" s="93"/>
      <c r="H708" s="93"/>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c r="AG708" s="99"/>
      <c r="AH708" s="31"/>
      <c r="AI708" s="31"/>
      <c r="AJ708" s="31"/>
      <c r="AK708" s="31"/>
      <c r="AL708" s="31"/>
      <c r="AO708" s="376"/>
    </row>
    <row r="709" spans="1:41" x14ac:dyDescent="0.3">
      <c r="A709" s="333" t="s">
        <v>13586</v>
      </c>
      <c r="B709" s="333" t="s">
        <v>12848</v>
      </c>
      <c r="C709" s="125" t="s">
        <v>12849</v>
      </c>
      <c r="D709" s="32" t="s">
        <v>20309</v>
      </c>
      <c r="E709" s="125" t="s">
        <v>5332</v>
      </c>
      <c r="F709" s="125" t="s">
        <v>1189</v>
      </c>
      <c r="G709" s="125" t="s">
        <v>1189</v>
      </c>
      <c r="AO709" s="376"/>
    </row>
    <row r="710" spans="1:41" x14ac:dyDescent="0.3">
      <c r="A710" s="333" t="s">
        <v>13586</v>
      </c>
      <c r="B710" s="333" t="s">
        <v>1166</v>
      </c>
      <c r="C710" s="125" t="s">
        <v>19095</v>
      </c>
      <c r="D710" s="32" t="s">
        <v>20309</v>
      </c>
      <c r="E710" s="125" t="s">
        <v>9249</v>
      </c>
      <c r="F710" s="125" t="s">
        <v>1189</v>
      </c>
      <c r="G710" s="125" t="s">
        <v>1189</v>
      </c>
      <c r="AO710" s="376"/>
    </row>
    <row r="711" spans="1:41" x14ac:dyDescent="0.25">
      <c r="A711" s="44" t="s">
        <v>13586</v>
      </c>
      <c r="B711" s="44" t="s">
        <v>13578</v>
      </c>
      <c r="C711" s="45">
        <v>28.25</v>
      </c>
      <c r="D711" s="45" t="s">
        <v>12549</v>
      </c>
      <c r="E711" s="46">
        <v>47664</v>
      </c>
      <c r="F711" s="45"/>
      <c r="G711" s="93"/>
      <c r="H711" s="93"/>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c r="AG711" s="99"/>
      <c r="AH711" s="31"/>
      <c r="AI711" s="31"/>
      <c r="AJ711" s="31"/>
      <c r="AK711" s="31"/>
      <c r="AL711" s="31"/>
      <c r="AO711" s="376"/>
    </row>
    <row r="712" spans="1:41" x14ac:dyDescent="0.25">
      <c r="A712" s="44" t="s">
        <v>13586</v>
      </c>
      <c r="B712" s="44" t="s">
        <v>2522</v>
      </c>
      <c r="C712" s="45" t="s">
        <v>14334</v>
      </c>
      <c r="D712" s="46" t="s">
        <v>21328</v>
      </c>
      <c r="E712" s="46">
        <v>46527</v>
      </c>
      <c r="AO712" s="376"/>
    </row>
    <row r="713" spans="1:41" x14ac:dyDescent="0.25">
      <c r="A713" s="44" t="s">
        <v>612</v>
      </c>
      <c r="B713" s="44" t="s">
        <v>2350</v>
      </c>
      <c r="C713" s="45">
        <v>230105</v>
      </c>
      <c r="D713" s="45" t="s">
        <v>11363</v>
      </c>
      <c r="E713" s="45" t="s">
        <v>5265</v>
      </c>
      <c r="AO713" s="376"/>
    </row>
    <row r="714" spans="1:41" x14ac:dyDescent="0.25">
      <c r="A714" s="44" t="s">
        <v>612</v>
      </c>
      <c r="B714" s="44" t="s">
        <v>3043</v>
      </c>
      <c r="C714" s="45">
        <v>230901</v>
      </c>
      <c r="D714" s="45" t="s">
        <v>11363</v>
      </c>
      <c r="E714" s="45" t="s">
        <v>7871</v>
      </c>
      <c r="AO714" s="376"/>
    </row>
    <row r="715" spans="1:41" x14ac:dyDescent="0.25">
      <c r="A715" s="44" t="s">
        <v>612</v>
      </c>
      <c r="B715" s="44" t="s">
        <v>3039</v>
      </c>
      <c r="C715" s="45">
        <v>230904</v>
      </c>
      <c r="D715" s="45" t="s">
        <v>11363</v>
      </c>
      <c r="E715" s="45" t="s">
        <v>7871</v>
      </c>
      <c r="AO715" s="376"/>
    </row>
    <row r="716" spans="1:41" x14ac:dyDescent="0.25">
      <c r="A716" s="44" t="s">
        <v>612</v>
      </c>
      <c r="B716" s="44" t="s">
        <v>3042</v>
      </c>
      <c r="C716" s="45">
        <v>230903</v>
      </c>
      <c r="D716" s="45" t="s">
        <v>11363</v>
      </c>
      <c r="E716" s="45" t="s">
        <v>7871</v>
      </c>
      <c r="AO716" s="376"/>
    </row>
    <row r="717" spans="1:41" x14ac:dyDescent="0.25">
      <c r="A717" s="44" t="s">
        <v>612</v>
      </c>
      <c r="B717" s="44" t="s">
        <v>10347</v>
      </c>
      <c r="C717" s="45">
        <v>240402</v>
      </c>
      <c r="D717" s="45" t="s">
        <v>11363</v>
      </c>
      <c r="E717" s="45" t="s">
        <v>5037</v>
      </c>
      <c r="AO717" s="376"/>
    </row>
    <row r="718" spans="1:41" x14ac:dyDescent="0.25">
      <c r="A718" s="44" t="s">
        <v>19299</v>
      </c>
      <c r="B718" s="319" t="s">
        <v>19516</v>
      </c>
      <c r="C718" s="93" t="s">
        <v>19599</v>
      </c>
      <c r="D718" s="93" t="s">
        <v>19934</v>
      </c>
      <c r="E718" s="320">
        <v>47542</v>
      </c>
      <c r="F718" s="93"/>
      <c r="G718" s="93"/>
      <c r="H718" s="93"/>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c r="AG718" s="99"/>
      <c r="AH718" s="31"/>
      <c r="AI718" s="31"/>
      <c r="AJ718" s="31"/>
      <c r="AK718" s="31"/>
      <c r="AL718" s="31"/>
      <c r="AO718" s="376"/>
    </row>
    <row r="719" spans="1:41" x14ac:dyDescent="0.25">
      <c r="A719" s="44" t="s">
        <v>14707</v>
      </c>
      <c r="B719" s="44" t="s">
        <v>14708</v>
      </c>
      <c r="C719" s="45" t="s">
        <v>14709</v>
      </c>
      <c r="D719" s="367" t="s">
        <v>3696</v>
      </c>
      <c r="E719" s="328">
        <f>DATE(2029,4,23)</f>
        <v>47231</v>
      </c>
      <c r="F719" s="32"/>
      <c r="G719" s="32"/>
      <c r="H719" s="32"/>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O719" s="376"/>
    </row>
    <row r="720" spans="1:41" x14ac:dyDescent="0.25">
      <c r="A720" s="44" t="s">
        <v>9351</v>
      </c>
      <c r="B720" s="92" t="s">
        <v>9602</v>
      </c>
      <c r="C720" s="45" t="s">
        <v>9346</v>
      </c>
      <c r="D720" s="93" t="s">
        <v>9601</v>
      </c>
      <c r="E720" s="94">
        <v>46568</v>
      </c>
      <c r="F720" s="93"/>
      <c r="G720" s="93"/>
      <c r="H720" s="93"/>
      <c r="I720" s="99"/>
      <c r="J720" s="99"/>
      <c r="K720" s="99"/>
      <c r="L720" s="99"/>
      <c r="M720" s="99"/>
      <c r="N720" s="99"/>
      <c r="O720" s="99"/>
      <c r="P720" s="99"/>
      <c r="Q720" s="99"/>
      <c r="R720" s="99"/>
      <c r="S720" s="99"/>
      <c r="T720" s="99"/>
      <c r="U720" s="99"/>
      <c r="V720" s="44"/>
      <c r="W720" s="99"/>
      <c r="X720" s="99"/>
      <c r="Y720" s="99"/>
      <c r="Z720" s="99"/>
      <c r="AA720" s="99"/>
      <c r="AB720" s="99"/>
      <c r="AC720" s="99"/>
      <c r="AD720" s="99"/>
      <c r="AE720" s="99"/>
      <c r="AF720" s="99"/>
      <c r="AG720" s="99"/>
      <c r="AH720" s="31"/>
      <c r="AI720" s="31"/>
      <c r="AJ720" s="31"/>
      <c r="AK720" s="31"/>
      <c r="AL720" s="31"/>
      <c r="AO720" s="376"/>
    </row>
    <row r="721" spans="1:41" x14ac:dyDescent="0.25">
      <c r="A721" s="44" t="s">
        <v>6375</v>
      </c>
      <c r="B721" s="44" t="s">
        <v>3176</v>
      </c>
      <c r="C721" s="45">
        <v>23010402</v>
      </c>
      <c r="D721" s="45" t="s">
        <v>11363</v>
      </c>
      <c r="E721" s="45" t="s">
        <v>5322</v>
      </c>
      <c r="AO721" s="376"/>
    </row>
    <row r="722" spans="1:41" x14ac:dyDescent="0.25">
      <c r="A722" s="44" t="s">
        <v>17287</v>
      </c>
      <c r="B722" s="44" t="s">
        <v>17288</v>
      </c>
      <c r="C722" s="45" t="s">
        <v>17371</v>
      </c>
      <c r="D722" s="93" t="s">
        <v>17443</v>
      </c>
      <c r="E722" s="45" t="s">
        <v>15608</v>
      </c>
      <c r="F722" s="93"/>
      <c r="G722" s="93"/>
      <c r="H722" s="93"/>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c r="AG722" s="99"/>
      <c r="AH722" s="31"/>
      <c r="AI722" s="31"/>
      <c r="AJ722" s="31"/>
      <c r="AK722" s="31"/>
      <c r="AL722" s="31"/>
      <c r="AO722" s="376"/>
    </row>
    <row r="723" spans="1:41" x14ac:dyDescent="0.3">
      <c r="A723" s="333" t="s">
        <v>10964</v>
      </c>
      <c r="B723" s="333" t="s">
        <v>1161</v>
      </c>
      <c r="C723" s="125" t="s">
        <v>10225</v>
      </c>
      <c r="D723" s="32" t="s">
        <v>20309</v>
      </c>
      <c r="E723" s="125" t="s">
        <v>2593</v>
      </c>
      <c r="F723" s="125" t="s">
        <v>1190</v>
      </c>
      <c r="G723" s="125" t="s">
        <v>1190</v>
      </c>
      <c r="AO723" s="376"/>
    </row>
    <row r="724" spans="1:41" x14ac:dyDescent="0.25">
      <c r="A724" s="44" t="s">
        <v>11262</v>
      </c>
      <c r="B724" s="44" t="s">
        <v>5134</v>
      </c>
      <c r="C724" s="45">
        <v>240804</v>
      </c>
      <c r="D724" s="45" t="s">
        <v>11363</v>
      </c>
      <c r="E724" s="45" t="s">
        <v>11260</v>
      </c>
      <c r="AO724" s="376"/>
    </row>
    <row r="725" spans="1:41" x14ac:dyDescent="0.3">
      <c r="A725" s="333" t="s">
        <v>6929</v>
      </c>
      <c r="B725" s="333" t="s">
        <v>4815</v>
      </c>
      <c r="C725" s="125" t="s">
        <v>15581</v>
      </c>
      <c r="D725" s="32" t="s">
        <v>20309</v>
      </c>
      <c r="E725" s="125" t="s">
        <v>9839</v>
      </c>
      <c r="F725" s="125" t="s">
        <v>1189</v>
      </c>
      <c r="G725" s="125" t="s">
        <v>1190</v>
      </c>
      <c r="AO725" s="376"/>
    </row>
    <row r="726" spans="1:41" x14ac:dyDescent="0.25">
      <c r="A726" s="44" t="s">
        <v>6929</v>
      </c>
      <c r="B726" s="44" t="s">
        <v>11685</v>
      </c>
      <c r="C726" s="45" t="s">
        <v>11686</v>
      </c>
      <c r="D726" s="46" t="s">
        <v>21328</v>
      </c>
      <c r="E726" s="46">
        <v>46647</v>
      </c>
      <c r="AO726" s="376"/>
    </row>
    <row r="727" spans="1:41" x14ac:dyDescent="0.25">
      <c r="A727" s="44" t="s">
        <v>6929</v>
      </c>
      <c r="B727" s="44" t="s">
        <v>11685</v>
      </c>
      <c r="C727" s="45" t="s">
        <v>11686</v>
      </c>
      <c r="D727" s="46" t="s">
        <v>21328</v>
      </c>
      <c r="E727" s="46">
        <v>46647</v>
      </c>
      <c r="AO727" s="376"/>
    </row>
    <row r="728" spans="1:41" x14ac:dyDescent="0.25">
      <c r="A728" s="44" t="s">
        <v>9612</v>
      </c>
      <c r="B728" s="44" t="s">
        <v>21359</v>
      </c>
      <c r="C728" s="45" t="s">
        <v>9701</v>
      </c>
      <c r="D728" s="45" t="s">
        <v>21447</v>
      </c>
      <c r="E728" s="46">
        <v>46752</v>
      </c>
      <c r="AO728" s="376"/>
    </row>
    <row r="729" spans="1:41" x14ac:dyDescent="0.3">
      <c r="A729" s="333" t="s">
        <v>16165</v>
      </c>
      <c r="B729" s="333" t="s">
        <v>4812</v>
      </c>
      <c r="C729" s="125" t="s">
        <v>16162</v>
      </c>
      <c r="D729" s="32" t="s">
        <v>20309</v>
      </c>
      <c r="E729" s="125" t="s">
        <v>4972</v>
      </c>
      <c r="F729" s="125" t="s">
        <v>1189</v>
      </c>
      <c r="G729" s="125" t="s">
        <v>1190</v>
      </c>
      <c r="AO729" s="376"/>
    </row>
    <row r="730" spans="1:41" x14ac:dyDescent="0.25">
      <c r="A730" s="44" t="s">
        <v>13181</v>
      </c>
      <c r="B730" s="44" t="s">
        <v>5321</v>
      </c>
      <c r="C730" s="45">
        <v>25010401</v>
      </c>
      <c r="D730" s="45" t="s">
        <v>11363</v>
      </c>
      <c r="E730" s="45" t="s">
        <v>12564</v>
      </c>
      <c r="AO730" s="376"/>
    </row>
    <row r="731" spans="1:41" x14ac:dyDescent="0.25">
      <c r="A731" s="44" t="s">
        <v>5521</v>
      </c>
      <c r="B731" s="44" t="s">
        <v>21334</v>
      </c>
      <c r="C731" s="45" t="s">
        <v>5454</v>
      </c>
      <c r="D731" s="45" t="s">
        <v>21447</v>
      </c>
      <c r="E731" s="46">
        <v>46599</v>
      </c>
      <c r="AO731" s="376"/>
    </row>
    <row r="732" spans="1:41" x14ac:dyDescent="0.25">
      <c r="A732" s="44" t="s">
        <v>5521</v>
      </c>
      <c r="B732" s="44" t="s">
        <v>21421</v>
      </c>
      <c r="C732" s="45" t="s">
        <v>21184</v>
      </c>
      <c r="D732" s="45" t="s">
        <v>21447</v>
      </c>
      <c r="E732" s="46">
        <v>46630</v>
      </c>
      <c r="AO732" s="376"/>
    </row>
    <row r="733" spans="1:41" x14ac:dyDescent="0.25">
      <c r="A733" s="44" t="s">
        <v>8718</v>
      </c>
      <c r="B733" s="44" t="s">
        <v>14710</v>
      </c>
      <c r="C733" s="45" t="s">
        <v>6615</v>
      </c>
      <c r="D733" s="367" t="s">
        <v>3696</v>
      </c>
      <c r="E733" s="328">
        <f>DATE(2027,3,24)</f>
        <v>46470</v>
      </c>
      <c r="F733" s="32"/>
      <c r="G733" s="32"/>
      <c r="H733" s="32"/>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O733" s="376"/>
    </row>
    <row r="734" spans="1:41" x14ac:dyDescent="0.3">
      <c r="A734" s="333" t="s">
        <v>18902</v>
      </c>
      <c r="B734" s="333" t="s">
        <v>1167</v>
      </c>
      <c r="C734" s="125" t="s">
        <v>17236</v>
      </c>
      <c r="D734" s="32" t="s">
        <v>20309</v>
      </c>
      <c r="E734" s="125" t="s">
        <v>8292</v>
      </c>
      <c r="F734" s="125" t="s">
        <v>1189</v>
      </c>
      <c r="G734" s="125" t="s">
        <v>1190</v>
      </c>
      <c r="AO734" s="376"/>
    </row>
    <row r="735" spans="1:41" x14ac:dyDescent="0.3">
      <c r="A735" s="333" t="s">
        <v>18902</v>
      </c>
      <c r="B735" s="333" t="s">
        <v>1168</v>
      </c>
      <c r="C735" s="125" t="s">
        <v>19096</v>
      </c>
      <c r="D735" s="32" t="s">
        <v>20309</v>
      </c>
      <c r="E735" s="125" t="s">
        <v>9249</v>
      </c>
      <c r="F735" s="125" t="s">
        <v>1189</v>
      </c>
      <c r="G735" s="125" t="s">
        <v>1190</v>
      </c>
      <c r="AO735" s="376"/>
    </row>
    <row r="736" spans="1:41" x14ac:dyDescent="0.25">
      <c r="A736" s="44" t="s">
        <v>17503</v>
      </c>
      <c r="B736" s="44" t="s">
        <v>9235</v>
      </c>
      <c r="C736" s="45">
        <v>240102</v>
      </c>
      <c r="D736" s="45" t="s">
        <v>11363</v>
      </c>
      <c r="E736" s="45" t="s">
        <v>5139</v>
      </c>
      <c r="AO736" s="376"/>
    </row>
    <row r="737" spans="1:41" x14ac:dyDescent="0.3">
      <c r="A737" s="333" t="s">
        <v>18903</v>
      </c>
      <c r="B737" s="333" t="s">
        <v>1168</v>
      </c>
      <c r="C737" s="125" t="s">
        <v>19096</v>
      </c>
      <c r="D737" s="32" t="s">
        <v>20309</v>
      </c>
      <c r="E737" s="125" t="s">
        <v>9249</v>
      </c>
      <c r="F737" s="125" t="s">
        <v>1189</v>
      </c>
      <c r="G737" s="125" t="s">
        <v>1190</v>
      </c>
      <c r="AO737" s="376"/>
    </row>
    <row r="738" spans="1:41" x14ac:dyDescent="0.25">
      <c r="A738" s="44" t="s">
        <v>2502</v>
      </c>
      <c r="B738" s="44" t="s">
        <v>13587</v>
      </c>
      <c r="C738" s="45">
        <v>18.25</v>
      </c>
      <c r="D738" s="45" t="s">
        <v>12549</v>
      </c>
      <c r="E738" s="46">
        <v>47664</v>
      </c>
      <c r="F738" s="45"/>
      <c r="G738" s="93"/>
      <c r="H738" s="93"/>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c r="AG738" s="99"/>
      <c r="AH738" s="31"/>
      <c r="AI738" s="31"/>
      <c r="AJ738" s="31"/>
      <c r="AK738" s="31"/>
      <c r="AL738" s="31"/>
      <c r="AO738" s="376"/>
    </row>
    <row r="739" spans="1:41" x14ac:dyDescent="0.3">
      <c r="A739" s="333" t="s">
        <v>18904</v>
      </c>
      <c r="B739" s="333" t="s">
        <v>1168</v>
      </c>
      <c r="C739" s="125" t="s">
        <v>19096</v>
      </c>
      <c r="D739" s="32" t="s">
        <v>20309</v>
      </c>
      <c r="E739" s="125" t="s">
        <v>9249</v>
      </c>
      <c r="F739" s="125" t="s">
        <v>1189</v>
      </c>
      <c r="G739" s="125" t="s">
        <v>1190</v>
      </c>
      <c r="AO739" s="376"/>
    </row>
    <row r="740" spans="1:41" x14ac:dyDescent="0.25">
      <c r="A740" s="44" t="s">
        <v>12584</v>
      </c>
      <c r="B740" s="44" t="s">
        <v>199</v>
      </c>
      <c r="C740" s="45">
        <v>241001</v>
      </c>
      <c r="D740" s="45" t="s">
        <v>11363</v>
      </c>
      <c r="E740" s="45" t="s">
        <v>5332</v>
      </c>
      <c r="AO740" s="376"/>
    </row>
    <row r="741" spans="1:41" x14ac:dyDescent="0.3">
      <c r="A741" s="333" t="s">
        <v>16166</v>
      </c>
      <c r="B741" s="333" t="s">
        <v>8018</v>
      </c>
      <c r="C741" s="125" t="s">
        <v>8019</v>
      </c>
      <c r="D741" s="32" t="s">
        <v>20309</v>
      </c>
      <c r="E741" s="125" t="s">
        <v>7871</v>
      </c>
      <c r="F741" s="125" t="s">
        <v>1189</v>
      </c>
      <c r="G741" s="125" t="s">
        <v>1190</v>
      </c>
      <c r="AO741" s="376"/>
    </row>
    <row r="742" spans="1:41" x14ac:dyDescent="0.25">
      <c r="A742" s="44" t="s">
        <v>519</v>
      </c>
      <c r="B742" s="44" t="s">
        <v>21336</v>
      </c>
      <c r="C742" s="45" t="s">
        <v>9700</v>
      </c>
      <c r="D742" s="45" t="s">
        <v>21447</v>
      </c>
      <c r="E742" s="46">
        <v>46538</v>
      </c>
      <c r="AO742" s="376"/>
    </row>
    <row r="743" spans="1:41" x14ac:dyDescent="0.25">
      <c r="A743" s="44" t="s">
        <v>13182</v>
      </c>
      <c r="B743" s="44" t="s">
        <v>3176</v>
      </c>
      <c r="C743" s="45">
        <v>25010402</v>
      </c>
      <c r="D743" s="45" t="s">
        <v>11363</v>
      </c>
      <c r="E743" s="45" t="s">
        <v>12564</v>
      </c>
      <c r="AO743" s="376"/>
    </row>
    <row r="744" spans="1:41" x14ac:dyDescent="0.25">
      <c r="A744" s="44" t="s">
        <v>13182</v>
      </c>
      <c r="B744" s="44" t="s">
        <v>5321</v>
      </c>
      <c r="C744" s="45">
        <v>25010401</v>
      </c>
      <c r="D744" s="45" t="s">
        <v>11363</v>
      </c>
      <c r="E744" s="45" t="s">
        <v>12564</v>
      </c>
      <c r="AO744" s="376"/>
    </row>
    <row r="745" spans="1:41" x14ac:dyDescent="0.25">
      <c r="A745" s="44" t="s">
        <v>16287</v>
      </c>
      <c r="B745" s="44" t="s">
        <v>16288</v>
      </c>
      <c r="C745" s="45" t="s">
        <v>16289</v>
      </c>
      <c r="D745" s="46" t="s">
        <v>21328</v>
      </c>
      <c r="E745" s="46">
        <v>46639</v>
      </c>
      <c r="AO745" s="376"/>
    </row>
    <row r="746" spans="1:41" x14ac:dyDescent="0.25">
      <c r="A746" s="44" t="s">
        <v>16287</v>
      </c>
      <c r="B746" s="44" t="s">
        <v>16288</v>
      </c>
      <c r="C746" s="45" t="s">
        <v>16289</v>
      </c>
      <c r="D746" s="46" t="s">
        <v>21328</v>
      </c>
      <c r="E746" s="46">
        <v>46639</v>
      </c>
      <c r="AO746" s="376"/>
    </row>
    <row r="747" spans="1:41" x14ac:dyDescent="0.25">
      <c r="A747" s="44" t="s">
        <v>21468</v>
      </c>
      <c r="B747" s="44" t="s">
        <v>936</v>
      </c>
      <c r="C747" s="45">
        <v>260703</v>
      </c>
      <c r="D747" s="45" t="s">
        <v>11363</v>
      </c>
      <c r="E747" s="45" t="s">
        <v>11150</v>
      </c>
      <c r="AO747" s="376"/>
    </row>
    <row r="748" spans="1:41" x14ac:dyDescent="0.25">
      <c r="A748" s="44" t="s">
        <v>10367</v>
      </c>
      <c r="B748" s="44" t="s">
        <v>925</v>
      </c>
      <c r="C748" s="45">
        <v>240601</v>
      </c>
      <c r="D748" s="45" t="s">
        <v>11363</v>
      </c>
      <c r="E748" s="45" t="s">
        <v>9840</v>
      </c>
      <c r="AO748" s="376"/>
    </row>
    <row r="749" spans="1:41" x14ac:dyDescent="0.25">
      <c r="A749" s="44" t="s">
        <v>11951</v>
      </c>
      <c r="B749" s="44" t="s">
        <v>925</v>
      </c>
      <c r="C749" s="45">
        <v>230601</v>
      </c>
      <c r="D749" s="45" t="s">
        <v>11363</v>
      </c>
      <c r="E749" s="45" t="s">
        <v>7770</v>
      </c>
      <c r="AO749" s="376"/>
    </row>
    <row r="750" spans="1:41" x14ac:dyDescent="0.25">
      <c r="A750" s="44" t="s">
        <v>21469</v>
      </c>
      <c r="B750" s="44" t="s">
        <v>21470</v>
      </c>
      <c r="C750" s="45">
        <v>260702</v>
      </c>
      <c r="D750" s="45" t="s">
        <v>11363</v>
      </c>
      <c r="E750" s="45" t="s">
        <v>11150</v>
      </c>
      <c r="AO750" s="376"/>
    </row>
    <row r="751" spans="1:41" x14ac:dyDescent="0.25">
      <c r="A751" s="44" t="s">
        <v>20887</v>
      </c>
      <c r="B751" s="44" t="s">
        <v>20888</v>
      </c>
      <c r="C751" s="45" t="s">
        <v>21025</v>
      </c>
      <c r="D751" s="367" t="s">
        <v>3696</v>
      </c>
      <c r="E751" s="328">
        <f>DATE(2030,3,13)</f>
        <v>47555</v>
      </c>
      <c r="F751" s="32"/>
      <c r="G751" s="32"/>
      <c r="H751" s="32"/>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O751" s="376"/>
    </row>
    <row r="752" spans="1:41" x14ac:dyDescent="0.25">
      <c r="A752" s="44" t="s">
        <v>8337</v>
      </c>
      <c r="B752" s="44" t="s">
        <v>8336</v>
      </c>
      <c r="C752" s="45">
        <v>230905</v>
      </c>
      <c r="D752" s="45" t="s">
        <v>11363</v>
      </c>
      <c r="E752" s="45" t="s">
        <v>7871</v>
      </c>
      <c r="AO752" s="376"/>
    </row>
    <row r="753" spans="1:41" x14ac:dyDescent="0.25">
      <c r="A753" s="44" t="s">
        <v>11263</v>
      </c>
      <c r="B753" s="44" t="s">
        <v>13578</v>
      </c>
      <c r="C753" s="45">
        <v>28.25</v>
      </c>
      <c r="D753" s="45" t="s">
        <v>12549</v>
      </c>
      <c r="E753" s="46">
        <v>47664</v>
      </c>
      <c r="F753" s="45"/>
      <c r="G753" s="93"/>
      <c r="H753" s="93"/>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c r="AG753" s="99"/>
      <c r="AH753" s="31"/>
      <c r="AI753" s="31"/>
      <c r="AJ753" s="31"/>
      <c r="AK753" s="31"/>
      <c r="AL753" s="31"/>
      <c r="AO753" s="376"/>
    </row>
    <row r="754" spans="1:41" x14ac:dyDescent="0.25">
      <c r="A754" s="44" t="s">
        <v>11263</v>
      </c>
      <c r="B754" s="44" t="s">
        <v>12095</v>
      </c>
      <c r="C754" s="45">
        <v>33.25</v>
      </c>
      <c r="D754" s="45" t="s">
        <v>12549</v>
      </c>
      <c r="E754" s="46">
        <v>47664</v>
      </c>
      <c r="F754" s="45"/>
      <c r="G754" s="93"/>
      <c r="H754" s="93"/>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c r="AG754" s="99"/>
      <c r="AH754" s="31"/>
      <c r="AI754" s="31"/>
      <c r="AJ754" s="31"/>
      <c r="AK754" s="31"/>
      <c r="AL754" s="31"/>
      <c r="AO754" s="376"/>
    </row>
    <row r="755" spans="1:41" x14ac:dyDescent="0.25">
      <c r="A755" s="44" t="s">
        <v>11263</v>
      </c>
      <c r="B755" s="44" t="s">
        <v>950</v>
      </c>
      <c r="C755" s="45">
        <v>240905</v>
      </c>
      <c r="D755" s="45" t="s">
        <v>11363</v>
      </c>
      <c r="E755" s="45" t="s">
        <v>4826</v>
      </c>
      <c r="AO755" s="376"/>
    </row>
    <row r="756" spans="1:41" x14ac:dyDescent="0.25">
      <c r="A756" s="44" t="s">
        <v>11263</v>
      </c>
      <c r="B756" s="44" t="s">
        <v>2350</v>
      </c>
      <c r="C756" s="45">
        <v>250106</v>
      </c>
      <c r="D756" s="45" t="s">
        <v>11363</v>
      </c>
      <c r="E756" s="45" t="s">
        <v>11887</v>
      </c>
      <c r="AO756" s="376"/>
    </row>
    <row r="757" spans="1:41" x14ac:dyDescent="0.25">
      <c r="A757" s="44" t="s">
        <v>11263</v>
      </c>
      <c r="B757" s="44" t="s">
        <v>15616</v>
      </c>
      <c r="C757" s="45">
        <v>25050101</v>
      </c>
      <c r="D757" s="45" t="s">
        <v>11363</v>
      </c>
      <c r="E757" s="45" t="s">
        <v>7105</v>
      </c>
      <c r="AO757" s="376"/>
    </row>
    <row r="758" spans="1:41" x14ac:dyDescent="0.25">
      <c r="A758" s="44" t="s">
        <v>18823</v>
      </c>
      <c r="B758" s="44" t="s">
        <v>21331</v>
      </c>
      <c r="C758" s="45" t="s">
        <v>11586</v>
      </c>
      <c r="D758" s="45" t="s">
        <v>21447</v>
      </c>
      <c r="E758" s="46">
        <v>46752</v>
      </c>
      <c r="AO758" s="376"/>
    </row>
    <row r="759" spans="1:41" x14ac:dyDescent="0.25">
      <c r="A759" s="44" t="s">
        <v>11264</v>
      </c>
      <c r="B759" s="44" t="s">
        <v>4244</v>
      </c>
      <c r="C759" s="45">
        <v>240906</v>
      </c>
      <c r="D759" s="45" t="s">
        <v>11363</v>
      </c>
      <c r="E759" s="45" t="s">
        <v>4826</v>
      </c>
      <c r="AO759" s="376"/>
    </row>
    <row r="760" spans="1:41" x14ac:dyDescent="0.25">
      <c r="A760" s="44" t="s">
        <v>8338</v>
      </c>
      <c r="B760" s="44" t="s">
        <v>8336</v>
      </c>
      <c r="C760" s="45">
        <v>230905</v>
      </c>
      <c r="D760" s="45" t="s">
        <v>11363</v>
      </c>
      <c r="E760" s="45" t="s">
        <v>7871</v>
      </c>
      <c r="AO760" s="376"/>
    </row>
    <row r="761" spans="1:41" x14ac:dyDescent="0.25">
      <c r="A761" s="44" t="s">
        <v>6376</v>
      </c>
      <c r="B761" s="44" t="s">
        <v>2350</v>
      </c>
      <c r="C761" s="45">
        <v>230105</v>
      </c>
      <c r="D761" s="45" t="s">
        <v>11363</v>
      </c>
      <c r="E761" s="45" t="s">
        <v>5265</v>
      </c>
      <c r="AO761" s="376"/>
    </row>
    <row r="762" spans="1:41" x14ac:dyDescent="0.25">
      <c r="A762" s="44" t="s">
        <v>3168</v>
      </c>
      <c r="B762" s="44" t="s">
        <v>17463</v>
      </c>
      <c r="C762" s="45">
        <v>260202</v>
      </c>
      <c r="D762" s="45" t="s">
        <v>11363</v>
      </c>
      <c r="E762" s="45" t="s">
        <v>9238</v>
      </c>
      <c r="AO762" s="376"/>
    </row>
    <row r="763" spans="1:41" x14ac:dyDescent="0.25">
      <c r="A763" s="44" t="s">
        <v>3168</v>
      </c>
      <c r="B763" s="44" t="s">
        <v>9248</v>
      </c>
      <c r="C763" s="45">
        <v>260105</v>
      </c>
      <c r="D763" s="45" t="s">
        <v>11363</v>
      </c>
      <c r="E763" s="45" t="s">
        <v>17625</v>
      </c>
      <c r="AO763" s="376"/>
    </row>
    <row r="764" spans="1:41" x14ac:dyDescent="0.3">
      <c r="A764" s="333" t="s">
        <v>9352</v>
      </c>
      <c r="B764" s="333" t="s">
        <v>1153</v>
      </c>
      <c r="C764" s="125" t="s">
        <v>11369</v>
      </c>
      <c r="D764" s="32" t="s">
        <v>20309</v>
      </c>
      <c r="E764" s="125" t="s">
        <v>4826</v>
      </c>
      <c r="F764" s="125" t="s">
        <v>1189</v>
      </c>
      <c r="G764" s="125" t="s">
        <v>1190</v>
      </c>
      <c r="AO764" s="376"/>
    </row>
    <row r="765" spans="1:41" x14ac:dyDescent="0.3">
      <c r="A765" s="333" t="s">
        <v>9352</v>
      </c>
      <c r="B765" s="333" t="s">
        <v>2302</v>
      </c>
      <c r="C765" s="125" t="s">
        <v>18818</v>
      </c>
      <c r="D765" s="32" t="s">
        <v>20309</v>
      </c>
      <c r="E765" s="125" t="s">
        <v>8292</v>
      </c>
      <c r="F765" s="125" t="s">
        <v>1189</v>
      </c>
      <c r="G765" s="125" t="s">
        <v>1190</v>
      </c>
      <c r="AO765" s="376"/>
    </row>
    <row r="766" spans="1:41" x14ac:dyDescent="0.25">
      <c r="A766" s="44" t="s">
        <v>9352</v>
      </c>
      <c r="B766" s="92" t="s">
        <v>9602</v>
      </c>
      <c r="C766" s="45" t="s">
        <v>9334</v>
      </c>
      <c r="D766" s="93" t="s">
        <v>9601</v>
      </c>
      <c r="E766" s="94">
        <v>46568</v>
      </c>
      <c r="F766" s="93"/>
      <c r="G766" s="93"/>
      <c r="H766" s="93"/>
      <c r="I766" s="99"/>
      <c r="J766" s="99"/>
      <c r="K766" s="99"/>
      <c r="L766" s="99"/>
      <c r="M766" s="99"/>
      <c r="N766" s="99"/>
      <c r="O766" s="99"/>
      <c r="P766" s="99"/>
      <c r="Q766" s="99"/>
      <c r="R766" s="99"/>
      <c r="S766" s="99"/>
      <c r="T766" s="99"/>
      <c r="U766" s="44"/>
      <c r="V766" s="44"/>
      <c r="W766" s="99"/>
      <c r="X766" s="99"/>
      <c r="Y766" s="99"/>
      <c r="Z766" s="99"/>
      <c r="AA766" s="99"/>
      <c r="AB766" s="99"/>
      <c r="AC766" s="99"/>
      <c r="AD766" s="99"/>
      <c r="AE766" s="99"/>
      <c r="AF766" s="99"/>
      <c r="AG766" s="99"/>
      <c r="AH766" s="31"/>
      <c r="AI766" s="31"/>
      <c r="AJ766" s="31"/>
      <c r="AK766" s="31"/>
      <c r="AL766" s="31"/>
      <c r="AO766" s="376"/>
    </row>
    <row r="767" spans="1:41" x14ac:dyDescent="0.25">
      <c r="A767" s="44" t="s">
        <v>17504</v>
      </c>
      <c r="B767" s="44" t="s">
        <v>10348</v>
      </c>
      <c r="C767" s="45">
        <v>240501</v>
      </c>
      <c r="D767" s="45" t="s">
        <v>11363</v>
      </c>
      <c r="E767" s="45" t="s">
        <v>10349</v>
      </c>
      <c r="AO767" s="376"/>
    </row>
    <row r="768" spans="1:41" x14ac:dyDescent="0.25">
      <c r="A768" s="44" t="s">
        <v>13588</v>
      </c>
      <c r="B768" s="44" t="s">
        <v>13589</v>
      </c>
      <c r="C768" s="45">
        <v>30.25</v>
      </c>
      <c r="D768" s="45" t="s">
        <v>12549</v>
      </c>
      <c r="E768" s="46">
        <v>47664</v>
      </c>
      <c r="F768" s="45"/>
      <c r="G768" s="93"/>
      <c r="H768" s="93"/>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c r="AG768" s="99"/>
      <c r="AH768" s="31"/>
      <c r="AI768" s="31"/>
      <c r="AJ768" s="31"/>
      <c r="AK768" s="31"/>
      <c r="AL768" s="31"/>
      <c r="AO768" s="376"/>
    </row>
    <row r="769" spans="1:41" x14ac:dyDescent="0.25">
      <c r="A769" s="44" t="s">
        <v>13588</v>
      </c>
      <c r="B769" s="44" t="s">
        <v>12095</v>
      </c>
      <c r="C769" s="45">
        <v>33.25</v>
      </c>
      <c r="D769" s="45" t="s">
        <v>12549</v>
      </c>
      <c r="E769" s="46">
        <v>47664</v>
      </c>
      <c r="F769" s="45"/>
      <c r="G769" s="93"/>
      <c r="H769" s="93"/>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c r="AG769" s="99"/>
      <c r="AH769" s="31"/>
      <c r="AI769" s="31"/>
      <c r="AJ769" s="31"/>
      <c r="AK769" s="31"/>
      <c r="AL769" s="31"/>
      <c r="AO769" s="376"/>
    </row>
    <row r="770" spans="1:41" x14ac:dyDescent="0.25">
      <c r="A770" s="44" t="s">
        <v>15628</v>
      </c>
      <c r="B770" s="44" t="s">
        <v>3474</v>
      </c>
      <c r="C770" s="45">
        <v>250503</v>
      </c>
      <c r="D770" s="45" t="s">
        <v>11363</v>
      </c>
      <c r="E770" s="45" t="s">
        <v>15608</v>
      </c>
      <c r="AO770" s="376"/>
    </row>
    <row r="771" spans="1:41" x14ac:dyDescent="0.25">
      <c r="A771" s="44" t="s">
        <v>15628</v>
      </c>
      <c r="B771" s="44" t="s">
        <v>925</v>
      </c>
      <c r="C771" s="45">
        <v>250601</v>
      </c>
      <c r="D771" s="45" t="s">
        <v>11363</v>
      </c>
      <c r="E771" s="45" t="s">
        <v>15609</v>
      </c>
      <c r="AO771" s="376"/>
    </row>
    <row r="772" spans="1:41" x14ac:dyDescent="0.25">
      <c r="A772" s="44" t="s">
        <v>15628</v>
      </c>
      <c r="B772" s="44" t="s">
        <v>947</v>
      </c>
      <c r="C772" s="45">
        <v>260102</v>
      </c>
      <c r="D772" s="45" t="s">
        <v>11363</v>
      </c>
      <c r="E772" s="45" t="s">
        <v>8292</v>
      </c>
      <c r="AO772" s="376"/>
    </row>
    <row r="773" spans="1:41" x14ac:dyDescent="0.25">
      <c r="A773" s="44" t="s">
        <v>15628</v>
      </c>
      <c r="B773" s="44" t="s">
        <v>5321</v>
      </c>
      <c r="C773" s="45">
        <v>26010401</v>
      </c>
      <c r="D773" s="45" t="s">
        <v>11363</v>
      </c>
      <c r="E773" s="45" t="s">
        <v>17459</v>
      </c>
      <c r="AO773" s="376"/>
    </row>
    <row r="774" spans="1:41" x14ac:dyDescent="0.25">
      <c r="A774" s="44" t="s">
        <v>15628</v>
      </c>
      <c r="B774" s="44" t="s">
        <v>3176</v>
      </c>
      <c r="C774" s="45">
        <v>26010402</v>
      </c>
      <c r="D774" s="45" t="s">
        <v>11363</v>
      </c>
      <c r="E774" s="45" t="s">
        <v>17459</v>
      </c>
      <c r="AO774" s="376"/>
    </row>
    <row r="775" spans="1:41" x14ac:dyDescent="0.25">
      <c r="A775" s="44" t="s">
        <v>7685</v>
      </c>
      <c r="B775" s="44" t="s">
        <v>21434</v>
      </c>
      <c r="C775" s="45" t="s">
        <v>13058</v>
      </c>
      <c r="D775" s="45" t="s">
        <v>21447</v>
      </c>
      <c r="E775" s="46">
        <v>46418</v>
      </c>
      <c r="AO775" s="376"/>
    </row>
    <row r="776" spans="1:41" x14ac:dyDescent="0.25">
      <c r="A776" s="44" t="s">
        <v>7685</v>
      </c>
      <c r="B776" s="44" t="s">
        <v>7104</v>
      </c>
      <c r="C776" s="45">
        <v>230504</v>
      </c>
      <c r="D776" s="45" t="s">
        <v>11363</v>
      </c>
      <c r="E776" s="45" t="s">
        <v>7105</v>
      </c>
      <c r="AO776" s="376"/>
    </row>
    <row r="777" spans="1:41" x14ac:dyDescent="0.25">
      <c r="A777" s="44" t="s">
        <v>20889</v>
      </c>
      <c r="B777" s="44" t="s">
        <v>14711</v>
      </c>
      <c r="C777" s="45" t="s">
        <v>9764</v>
      </c>
      <c r="D777" s="367" t="s">
        <v>3696</v>
      </c>
      <c r="E777" s="328">
        <f>DATE(2028,2,28)</f>
        <v>46811</v>
      </c>
      <c r="F777" s="32"/>
      <c r="G777" s="32"/>
      <c r="H777" s="32"/>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AH777" s="31"/>
      <c r="AI777" s="31"/>
      <c r="AJ777" s="31"/>
      <c r="AK777" s="31"/>
      <c r="AL777" s="31"/>
      <c r="AO777" s="376"/>
    </row>
    <row r="778" spans="1:41" x14ac:dyDescent="0.25">
      <c r="A778" s="44" t="s">
        <v>7686</v>
      </c>
      <c r="B778" s="44" t="s">
        <v>5321</v>
      </c>
      <c r="C778" s="45">
        <v>23010401</v>
      </c>
      <c r="D778" s="45" t="s">
        <v>11363</v>
      </c>
      <c r="E778" s="45" t="s">
        <v>5322</v>
      </c>
      <c r="AO778" s="376"/>
    </row>
    <row r="779" spans="1:41" x14ac:dyDescent="0.25">
      <c r="A779" s="44" t="s">
        <v>7686</v>
      </c>
      <c r="B779" s="44" t="s">
        <v>3176</v>
      </c>
      <c r="C779" s="45">
        <v>23010402</v>
      </c>
      <c r="D779" s="45" t="s">
        <v>11363</v>
      </c>
      <c r="E779" s="45" t="s">
        <v>5322</v>
      </c>
      <c r="AO779" s="376"/>
    </row>
    <row r="780" spans="1:41" x14ac:dyDescent="0.25">
      <c r="A780" s="44" t="s">
        <v>18</v>
      </c>
      <c r="B780" s="44" t="s">
        <v>2662</v>
      </c>
      <c r="C780" s="45" t="s">
        <v>7963</v>
      </c>
      <c r="D780" s="46" t="s">
        <v>21328</v>
      </c>
      <c r="E780" s="46">
        <v>46441</v>
      </c>
      <c r="AO780" s="376"/>
    </row>
    <row r="781" spans="1:41" x14ac:dyDescent="0.25">
      <c r="A781" s="44" t="s">
        <v>15629</v>
      </c>
      <c r="B781" s="44" t="s">
        <v>2350</v>
      </c>
      <c r="C781" s="45">
        <v>250106</v>
      </c>
      <c r="D781" s="45" t="s">
        <v>11363</v>
      </c>
      <c r="E781" s="45" t="s">
        <v>11887</v>
      </c>
      <c r="AO781" s="376"/>
    </row>
    <row r="782" spans="1:41" x14ac:dyDescent="0.25">
      <c r="A782" s="44" t="s">
        <v>12131</v>
      </c>
      <c r="B782" s="44" t="s">
        <v>12102</v>
      </c>
      <c r="C782" s="45">
        <v>21.25</v>
      </c>
      <c r="D782" s="45" t="s">
        <v>12549</v>
      </c>
      <c r="E782" s="46">
        <v>47664</v>
      </c>
      <c r="F782" s="45"/>
      <c r="G782" s="93"/>
      <c r="H782" s="93"/>
      <c r="I782" s="99"/>
      <c r="J782" s="99"/>
      <c r="K782" s="99"/>
      <c r="L782" s="99"/>
      <c r="M782" s="99"/>
      <c r="N782" s="99"/>
      <c r="O782" s="99"/>
      <c r="P782" s="99"/>
      <c r="Q782" s="99"/>
      <c r="R782" s="99"/>
      <c r="S782" s="99"/>
      <c r="T782" s="99"/>
      <c r="U782" s="99"/>
      <c r="V782" s="99"/>
      <c r="W782" s="99"/>
      <c r="X782" s="99"/>
      <c r="Y782" s="99"/>
      <c r="Z782" s="99"/>
      <c r="AA782" s="99"/>
      <c r="AB782" s="99"/>
      <c r="AC782" s="99"/>
      <c r="AD782" s="99"/>
      <c r="AE782" s="99"/>
      <c r="AF782" s="99"/>
      <c r="AG782" s="99"/>
      <c r="AH782" s="31"/>
      <c r="AI782" s="31"/>
      <c r="AJ782" s="31"/>
      <c r="AK782" s="31"/>
      <c r="AL782" s="31"/>
      <c r="AO782" s="376"/>
    </row>
    <row r="783" spans="1:41" x14ac:dyDescent="0.25">
      <c r="A783" s="44" t="s">
        <v>17505</v>
      </c>
      <c r="B783" s="44" t="s">
        <v>8347</v>
      </c>
      <c r="C783" s="45">
        <v>23100201</v>
      </c>
      <c r="D783" s="45" t="s">
        <v>11363</v>
      </c>
      <c r="E783" s="45" t="s">
        <v>2538</v>
      </c>
      <c r="AO783" s="376"/>
    </row>
    <row r="784" spans="1:41" x14ac:dyDescent="0.25">
      <c r="A784" s="44" t="s">
        <v>17505</v>
      </c>
      <c r="B784" s="44" t="s">
        <v>925</v>
      </c>
      <c r="C784" s="45">
        <v>250601</v>
      </c>
      <c r="D784" s="45" t="s">
        <v>11363</v>
      </c>
      <c r="E784" s="45" t="s">
        <v>15609</v>
      </c>
      <c r="AO784" s="376"/>
    </row>
    <row r="785" spans="1:41" x14ac:dyDescent="0.25">
      <c r="A785" s="44" t="s">
        <v>17506</v>
      </c>
      <c r="B785" s="44" t="s">
        <v>925</v>
      </c>
      <c r="C785" s="45">
        <v>220601</v>
      </c>
      <c r="D785" s="45" t="s">
        <v>11363</v>
      </c>
      <c r="E785" s="45" t="s">
        <v>4962</v>
      </c>
      <c r="AO785" s="376"/>
    </row>
    <row r="786" spans="1:41" x14ac:dyDescent="0.3">
      <c r="A786" s="333" t="s">
        <v>11378</v>
      </c>
      <c r="B786" s="333" t="s">
        <v>12858</v>
      </c>
      <c r="C786" s="125" t="s">
        <v>12859</v>
      </c>
      <c r="D786" s="32" t="s">
        <v>20309</v>
      </c>
      <c r="E786" s="125" t="s">
        <v>5332</v>
      </c>
      <c r="F786" s="125" t="s">
        <v>1189</v>
      </c>
      <c r="G786" s="125" t="s">
        <v>1190</v>
      </c>
      <c r="AO786" s="376"/>
    </row>
    <row r="787" spans="1:41" x14ac:dyDescent="0.25">
      <c r="A787" s="44" t="s">
        <v>2354</v>
      </c>
      <c r="B787" s="44" t="s">
        <v>938</v>
      </c>
      <c r="C787" s="45">
        <v>260103</v>
      </c>
      <c r="D787" s="45" t="s">
        <v>11363</v>
      </c>
      <c r="E787" s="45" t="s">
        <v>8292</v>
      </c>
      <c r="AO787" s="376"/>
    </row>
    <row r="788" spans="1:41" x14ac:dyDescent="0.25">
      <c r="A788" s="44" t="s">
        <v>2354</v>
      </c>
      <c r="B788" s="44" t="s">
        <v>7763</v>
      </c>
      <c r="C788" s="45">
        <v>260401</v>
      </c>
      <c r="D788" s="45" t="s">
        <v>11363</v>
      </c>
      <c r="E788" s="45" t="s">
        <v>11152</v>
      </c>
      <c r="AO788" s="376"/>
    </row>
    <row r="789" spans="1:41" x14ac:dyDescent="0.25">
      <c r="A789" s="262" t="s">
        <v>6224</v>
      </c>
      <c r="B789" s="262" t="s">
        <v>6225</v>
      </c>
      <c r="C789" s="263">
        <v>791202107001</v>
      </c>
      <c r="D789" s="263" t="s">
        <v>6271</v>
      </c>
      <c r="E789" s="264" t="s">
        <v>6874</v>
      </c>
      <c r="F789" s="93"/>
      <c r="G789" s="93"/>
      <c r="H789" s="93"/>
      <c r="I789" s="99"/>
      <c r="J789" s="99"/>
      <c r="K789" s="99"/>
      <c r="L789" s="99"/>
      <c r="M789" s="99"/>
      <c r="N789" s="99"/>
      <c r="O789" s="99"/>
      <c r="P789" s="99"/>
      <c r="Q789" s="99"/>
      <c r="R789" s="99"/>
      <c r="S789" s="99"/>
      <c r="T789" s="99"/>
      <c r="U789" s="44"/>
      <c r="V789" s="44"/>
      <c r="W789" s="99"/>
      <c r="X789" s="99"/>
      <c r="Y789" s="99"/>
      <c r="Z789" s="99"/>
      <c r="AA789" s="99"/>
      <c r="AB789" s="99"/>
      <c r="AC789" s="99"/>
      <c r="AD789" s="99"/>
      <c r="AE789" s="99"/>
      <c r="AF789" s="99"/>
      <c r="AG789" s="99"/>
      <c r="AH789" s="31"/>
      <c r="AI789" s="31"/>
      <c r="AJ789" s="31"/>
      <c r="AK789" s="31"/>
      <c r="AL789" s="31"/>
      <c r="AO789" s="376"/>
    </row>
    <row r="790" spans="1:41" x14ac:dyDescent="0.25">
      <c r="A790" s="44" t="s">
        <v>21471</v>
      </c>
      <c r="B790" s="44" t="s">
        <v>3475</v>
      </c>
      <c r="C790" s="45">
        <v>260301</v>
      </c>
      <c r="D790" s="45" t="s">
        <v>11363</v>
      </c>
      <c r="E790" s="45" t="s">
        <v>17625</v>
      </c>
      <c r="AO790" s="376"/>
    </row>
    <row r="791" spans="1:41" x14ac:dyDescent="0.3">
      <c r="A791" s="333" t="s">
        <v>12860</v>
      </c>
      <c r="B791" s="333" t="s">
        <v>1161</v>
      </c>
      <c r="C791" s="125" t="s">
        <v>10225</v>
      </c>
      <c r="D791" s="32" t="s">
        <v>20309</v>
      </c>
      <c r="E791" s="125" t="s">
        <v>2593</v>
      </c>
      <c r="F791" s="125" t="s">
        <v>1189</v>
      </c>
      <c r="G791" s="125" t="s">
        <v>1190</v>
      </c>
      <c r="AO791" s="376"/>
    </row>
    <row r="792" spans="1:41" x14ac:dyDescent="0.3">
      <c r="A792" s="333" t="s">
        <v>12860</v>
      </c>
      <c r="B792" s="333" t="s">
        <v>12848</v>
      </c>
      <c r="C792" s="125" t="s">
        <v>12849</v>
      </c>
      <c r="D792" s="32" t="s">
        <v>20309</v>
      </c>
      <c r="E792" s="125" t="s">
        <v>5332</v>
      </c>
      <c r="F792" s="125" t="s">
        <v>1189</v>
      </c>
      <c r="G792" s="125" t="s">
        <v>1190</v>
      </c>
      <c r="AO792" s="376"/>
    </row>
    <row r="793" spans="1:41" x14ac:dyDescent="0.3">
      <c r="A793" s="333" t="s">
        <v>12860</v>
      </c>
      <c r="B793" s="333" t="s">
        <v>1157</v>
      </c>
      <c r="C793" s="125" t="s">
        <v>13318</v>
      </c>
      <c r="D793" s="32" t="s">
        <v>20309</v>
      </c>
      <c r="E793" s="125" t="s">
        <v>12551</v>
      </c>
      <c r="F793" s="125" t="s">
        <v>1189</v>
      </c>
      <c r="G793" s="125" t="s">
        <v>1190</v>
      </c>
      <c r="AO793" s="376"/>
    </row>
    <row r="794" spans="1:41" x14ac:dyDescent="0.3">
      <c r="A794" s="333" t="s">
        <v>12861</v>
      </c>
      <c r="B794" s="333" t="s">
        <v>1157</v>
      </c>
      <c r="C794" s="125" t="s">
        <v>13318</v>
      </c>
      <c r="D794" s="32" t="s">
        <v>20309</v>
      </c>
      <c r="E794" s="125" t="s">
        <v>12551</v>
      </c>
      <c r="F794" s="125" t="s">
        <v>1190</v>
      </c>
      <c r="G794" s="125" t="s">
        <v>1190</v>
      </c>
      <c r="AO794" s="376"/>
    </row>
    <row r="795" spans="1:41" x14ac:dyDescent="0.25">
      <c r="A795" s="44" t="s">
        <v>12132</v>
      </c>
      <c r="B795" s="44" t="s">
        <v>12133</v>
      </c>
      <c r="C795" s="45">
        <v>37.25</v>
      </c>
      <c r="D795" s="45" t="s">
        <v>12549</v>
      </c>
      <c r="E795" s="46">
        <v>47514</v>
      </c>
      <c r="F795" s="45" t="s">
        <v>1335</v>
      </c>
      <c r="G795" s="93"/>
      <c r="H795" s="93"/>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c r="AG795" s="99"/>
      <c r="AH795" s="31"/>
      <c r="AI795" s="31"/>
      <c r="AJ795" s="31"/>
      <c r="AK795" s="31"/>
      <c r="AL795" s="31"/>
      <c r="AO795" s="376"/>
    </row>
    <row r="796" spans="1:41" x14ac:dyDescent="0.25">
      <c r="A796" s="44" t="s">
        <v>7687</v>
      </c>
      <c r="B796" s="44" t="s">
        <v>7765</v>
      </c>
      <c r="C796" s="45">
        <v>260501</v>
      </c>
      <c r="D796" s="45" t="s">
        <v>11363</v>
      </c>
      <c r="E796" s="45" t="s">
        <v>10349</v>
      </c>
      <c r="AO796" s="376"/>
    </row>
    <row r="797" spans="1:41" x14ac:dyDescent="0.25">
      <c r="A797" s="44" t="s">
        <v>17507</v>
      </c>
      <c r="B797" s="44" t="s">
        <v>5321</v>
      </c>
      <c r="C797" s="45">
        <v>26010401</v>
      </c>
      <c r="D797" s="45" t="s">
        <v>11363</v>
      </c>
      <c r="E797" s="45" t="s">
        <v>17459</v>
      </c>
      <c r="AO797" s="376"/>
    </row>
    <row r="798" spans="1:41" x14ac:dyDescent="0.25">
      <c r="A798" s="44" t="s">
        <v>17507</v>
      </c>
      <c r="B798" s="44" t="s">
        <v>3176</v>
      </c>
      <c r="C798" s="45">
        <v>26010402</v>
      </c>
      <c r="D798" s="45" t="s">
        <v>11363</v>
      </c>
      <c r="E798" s="45" t="s">
        <v>17459</v>
      </c>
      <c r="AO798" s="376"/>
    </row>
    <row r="799" spans="1:41" x14ac:dyDescent="0.25">
      <c r="A799" s="44" t="s">
        <v>17507</v>
      </c>
      <c r="B799" s="44" t="s">
        <v>17463</v>
      </c>
      <c r="C799" s="45">
        <v>260202</v>
      </c>
      <c r="D799" s="45" t="s">
        <v>11363</v>
      </c>
      <c r="E799" s="45" t="s">
        <v>9238</v>
      </c>
      <c r="AO799" s="376"/>
    </row>
    <row r="800" spans="1:41" x14ac:dyDescent="0.25">
      <c r="A800" s="44" t="s">
        <v>17507</v>
      </c>
      <c r="B800" s="44" t="s">
        <v>3040</v>
      </c>
      <c r="C800" s="45">
        <v>260305</v>
      </c>
      <c r="D800" s="45" t="s">
        <v>11363</v>
      </c>
      <c r="E800" s="45" t="s">
        <v>9249</v>
      </c>
      <c r="AO800" s="376"/>
    </row>
    <row r="801" spans="1:41" x14ac:dyDescent="0.25">
      <c r="A801" s="44" t="s">
        <v>11952</v>
      </c>
      <c r="B801" s="44" t="s">
        <v>12129</v>
      </c>
      <c r="C801" s="45">
        <v>20.25</v>
      </c>
      <c r="D801" s="45" t="s">
        <v>12549</v>
      </c>
      <c r="E801" s="46">
        <v>47664</v>
      </c>
      <c r="F801" s="45"/>
      <c r="G801" s="93"/>
      <c r="H801" s="93"/>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c r="AG801" s="99"/>
      <c r="AH801" s="31"/>
      <c r="AI801" s="31"/>
      <c r="AJ801" s="31"/>
      <c r="AK801" s="31"/>
      <c r="AL801" s="31"/>
      <c r="AO801" s="376"/>
    </row>
    <row r="802" spans="1:41" x14ac:dyDescent="0.25">
      <c r="A802" s="44" t="s">
        <v>11952</v>
      </c>
      <c r="B802" s="44" t="s">
        <v>12095</v>
      </c>
      <c r="C802" s="45">
        <v>33.25</v>
      </c>
      <c r="D802" s="45" t="s">
        <v>12549</v>
      </c>
      <c r="E802" s="46">
        <v>47664</v>
      </c>
      <c r="F802" s="45"/>
      <c r="G802" s="93"/>
      <c r="H802" s="93"/>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c r="AG802" s="99"/>
      <c r="AH802" s="31"/>
      <c r="AI802" s="31"/>
      <c r="AJ802" s="31"/>
      <c r="AK802" s="31"/>
      <c r="AL802" s="31"/>
      <c r="AO802" s="376"/>
    </row>
    <row r="803" spans="1:41" x14ac:dyDescent="0.25">
      <c r="A803" s="44" t="s">
        <v>11952</v>
      </c>
      <c r="B803" s="44" t="s">
        <v>21380</v>
      </c>
      <c r="C803" s="45" t="s">
        <v>13065</v>
      </c>
      <c r="D803" s="45" t="s">
        <v>21447</v>
      </c>
      <c r="E803" s="46">
        <v>46477</v>
      </c>
      <c r="AO803" s="376"/>
    </row>
    <row r="804" spans="1:41" x14ac:dyDescent="0.25">
      <c r="A804" s="44" t="s">
        <v>21472</v>
      </c>
      <c r="B804" s="44" t="s">
        <v>925</v>
      </c>
      <c r="C804" s="45">
        <v>250601</v>
      </c>
      <c r="D804" s="45" t="s">
        <v>11363</v>
      </c>
      <c r="E804" s="45" t="s">
        <v>15609</v>
      </c>
      <c r="AO804" s="376"/>
    </row>
    <row r="805" spans="1:41" x14ac:dyDescent="0.25">
      <c r="A805" s="44" t="s">
        <v>21472</v>
      </c>
      <c r="B805" s="44" t="s">
        <v>2350</v>
      </c>
      <c r="C805" s="45">
        <v>250106</v>
      </c>
      <c r="D805" s="45" t="s">
        <v>11363</v>
      </c>
      <c r="E805" s="45" t="s">
        <v>11887</v>
      </c>
      <c r="AO805" s="376"/>
    </row>
    <row r="806" spans="1:41" x14ac:dyDescent="0.25">
      <c r="A806" s="44" t="s">
        <v>21472</v>
      </c>
      <c r="B806" s="44" t="s">
        <v>4237</v>
      </c>
      <c r="C806" s="45">
        <v>241002</v>
      </c>
      <c r="D806" s="45" t="s">
        <v>11363</v>
      </c>
      <c r="E806" s="45" t="s">
        <v>5332</v>
      </c>
      <c r="AO806" s="376"/>
    </row>
    <row r="807" spans="1:41" x14ac:dyDescent="0.25">
      <c r="A807" s="44" t="s">
        <v>12134</v>
      </c>
      <c r="B807" s="44" t="s">
        <v>12123</v>
      </c>
      <c r="C807" s="45">
        <v>11.23</v>
      </c>
      <c r="D807" s="45" t="s">
        <v>12549</v>
      </c>
      <c r="E807" s="46">
        <v>46934</v>
      </c>
      <c r="F807" s="45"/>
      <c r="G807" s="93"/>
      <c r="H807" s="93"/>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c r="AG807" s="99"/>
      <c r="AH807" s="31"/>
      <c r="AI807" s="31"/>
      <c r="AJ807" s="31"/>
      <c r="AK807" s="31"/>
      <c r="AL807" s="31"/>
      <c r="AO807" s="376"/>
    </row>
    <row r="808" spans="1:41" x14ac:dyDescent="0.25">
      <c r="A808" s="44" t="s">
        <v>7400</v>
      </c>
      <c r="B808" s="44" t="s">
        <v>7401</v>
      </c>
      <c r="C808" s="45" t="s">
        <v>7402</v>
      </c>
      <c r="D808" s="93" t="s">
        <v>17443</v>
      </c>
      <c r="E808" s="45" t="s">
        <v>5131</v>
      </c>
      <c r="F808" s="93"/>
      <c r="G808" s="93"/>
      <c r="H808" s="93"/>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c r="AG808" s="99"/>
      <c r="AH808" s="31"/>
      <c r="AI808" s="31"/>
      <c r="AJ808" s="31"/>
      <c r="AK808" s="31"/>
      <c r="AL808" s="31"/>
      <c r="AO808" s="376"/>
    </row>
    <row r="809" spans="1:41" x14ac:dyDescent="0.25">
      <c r="A809" s="44" t="s">
        <v>7400</v>
      </c>
      <c r="B809" s="44" t="s">
        <v>7401</v>
      </c>
      <c r="C809" s="45" t="s">
        <v>7402</v>
      </c>
      <c r="D809" s="45" t="s">
        <v>9895</v>
      </c>
      <c r="E809" s="46">
        <v>46507</v>
      </c>
      <c r="F809" s="93"/>
      <c r="G809" s="93"/>
      <c r="H809" s="93"/>
      <c r="I809" s="99"/>
      <c r="J809" s="99"/>
      <c r="K809" s="99"/>
      <c r="L809" s="99"/>
      <c r="M809" s="99"/>
      <c r="N809" s="99"/>
      <c r="O809" s="99"/>
      <c r="P809" s="99"/>
      <c r="Q809" s="99"/>
      <c r="R809" s="99"/>
      <c r="S809" s="99"/>
      <c r="T809" s="99"/>
      <c r="U809" s="44"/>
      <c r="V809" s="44"/>
      <c r="W809" s="99"/>
      <c r="X809" s="99"/>
      <c r="Y809" s="99"/>
      <c r="Z809" s="99"/>
      <c r="AA809" s="99"/>
      <c r="AB809" s="99"/>
      <c r="AC809" s="99"/>
      <c r="AD809" s="99"/>
      <c r="AE809" s="99"/>
      <c r="AF809" s="99"/>
      <c r="AG809" s="99"/>
      <c r="AH809" s="31"/>
      <c r="AI809" s="31"/>
      <c r="AJ809" s="31"/>
      <c r="AK809" s="31"/>
      <c r="AL809" s="31"/>
      <c r="AO809" s="376"/>
    </row>
    <row r="810" spans="1:41" x14ac:dyDescent="0.25">
      <c r="A810" s="44" t="s">
        <v>6377</v>
      </c>
      <c r="B810" s="44" t="s">
        <v>3475</v>
      </c>
      <c r="C810" s="45">
        <v>260301</v>
      </c>
      <c r="D810" s="45" t="s">
        <v>11363</v>
      </c>
      <c r="E810" s="45" t="s">
        <v>17625</v>
      </c>
      <c r="AO810" s="376"/>
    </row>
    <row r="811" spans="1:41" x14ac:dyDescent="0.25">
      <c r="A811" s="312" t="s">
        <v>955</v>
      </c>
      <c r="B811" s="312" t="s">
        <v>1939</v>
      </c>
      <c r="C811" s="106" t="s">
        <v>14152</v>
      </c>
      <c r="D811" s="93" t="s">
        <v>1394</v>
      </c>
      <c r="E811" s="317">
        <v>47542</v>
      </c>
      <c r="F811" s="93"/>
      <c r="G811" s="93"/>
      <c r="H811" s="93"/>
      <c r="I811" s="99"/>
      <c r="J811" s="99"/>
      <c r="K811" s="99"/>
      <c r="L811" s="99"/>
      <c r="M811" s="99"/>
      <c r="N811" s="99"/>
      <c r="O811" s="99"/>
      <c r="P811" s="99"/>
      <c r="Q811" s="99"/>
      <c r="R811" s="99"/>
      <c r="S811" s="99"/>
      <c r="T811" s="99"/>
      <c r="U811" s="44"/>
      <c r="V811" s="44"/>
      <c r="W811" s="99"/>
      <c r="X811" s="99"/>
      <c r="Y811" s="99"/>
      <c r="Z811" s="99"/>
      <c r="AA811" s="99"/>
      <c r="AB811" s="99"/>
      <c r="AC811" s="99"/>
      <c r="AD811" s="99"/>
      <c r="AE811" s="99"/>
      <c r="AF811" s="99"/>
      <c r="AG811" s="99"/>
      <c r="AH811" s="31"/>
      <c r="AI811" s="31"/>
      <c r="AJ811" s="31"/>
      <c r="AK811" s="31"/>
      <c r="AL811" s="31"/>
      <c r="AO811" s="376"/>
    </row>
    <row r="812" spans="1:41" x14ac:dyDescent="0.25">
      <c r="A812" s="44" t="s">
        <v>6378</v>
      </c>
      <c r="B812" s="44" t="s">
        <v>2350</v>
      </c>
      <c r="C812" s="45">
        <v>230105</v>
      </c>
      <c r="D812" s="45" t="s">
        <v>11363</v>
      </c>
      <c r="E812" s="45" t="s">
        <v>5265</v>
      </c>
      <c r="AO812" s="376"/>
    </row>
    <row r="813" spans="1:41" x14ac:dyDescent="0.25">
      <c r="A813" s="44" t="s">
        <v>6378</v>
      </c>
      <c r="B813" s="44" t="s">
        <v>10347</v>
      </c>
      <c r="C813" s="45">
        <v>240402</v>
      </c>
      <c r="D813" s="45" t="s">
        <v>11363</v>
      </c>
      <c r="E813" s="45" t="s">
        <v>5037</v>
      </c>
      <c r="AO813" s="376"/>
    </row>
    <row r="814" spans="1:41" x14ac:dyDescent="0.25">
      <c r="A814" s="44" t="s">
        <v>1482</v>
      </c>
      <c r="B814" s="44" t="s">
        <v>14712</v>
      </c>
      <c r="C814" s="45" t="s">
        <v>9061</v>
      </c>
      <c r="D814" s="367" t="s">
        <v>3696</v>
      </c>
      <c r="E814" s="328">
        <f>DATE(2027,10,11)</f>
        <v>46671</v>
      </c>
      <c r="F814" s="32"/>
      <c r="G814" s="32"/>
      <c r="H814" s="32"/>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O814" s="376"/>
    </row>
    <row r="815" spans="1:41" x14ac:dyDescent="0.25">
      <c r="A815" s="92" t="s">
        <v>7949</v>
      </c>
      <c r="B815" s="92" t="s">
        <v>10212</v>
      </c>
      <c r="C815" s="93" t="s">
        <v>10213</v>
      </c>
      <c r="D815" s="93" t="s">
        <v>1201</v>
      </c>
      <c r="E815" s="94">
        <v>47012</v>
      </c>
      <c r="F815" s="93"/>
      <c r="G815" s="93"/>
      <c r="H815" s="93"/>
      <c r="I815" s="99"/>
      <c r="J815" s="99"/>
      <c r="K815" s="99"/>
      <c r="L815" s="99"/>
      <c r="M815" s="99"/>
      <c r="N815" s="99"/>
      <c r="O815" s="99"/>
      <c r="P815" s="99"/>
      <c r="Q815" s="99"/>
      <c r="R815" s="99"/>
      <c r="S815" s="99"/>
      <c r="T815" s="99"/>
      <c r="U815" s="44"/>
      <c r="V815" s="44"/>
      <c r="W815" s="99"/>
      <c r="X815" s="99"/>
      <c r="Y815" s="99"/>
      <c r="Z815" s="99"/>
      <c r="AA815" s="99"/>
      <c r="AB815" s="99"/>
      <c r="AC815" s="99"/>
      <c r="AD815" s="99"/>
      <c r="AE815" s="99"/>
      <c r="AF815" s="99"/>
      <c r="AG815" s="99"/>
      <c r="AH815" s="31"/>
      <c r="AI815" s="31"/>
      <c r="AJ815" s="31"/>
      <c r="AK815" s="31"/>
      <c r="AL815" s="31"/>
      <c r="AO815" s="376"/>
    </row>
    <row r="816" spans="1:41" x14ac:dyDescent="0.25">
      <c r="A816" s="44" t="s">
        <v>6379</v>
      </c>
      <c r="B816" s="44" t="s">
        <v>931</v>
      </c>
      <c r="C816" s="45">
        <v>260101</v>
      </c>
      <c r="D816" s="45" t="s">
        <v>11363</v>
      </c>
      <c r="E816" s="45" t="s">
        <v>8292</v>
      </c>
      <c r="AO816" s="376"/>
    </row>
    <row r="817" spans="1:41" x14ac:dyDescent="0.25">
      <c r="A817" s="44" t="s">
        <v>6379</v>
      </c>
      <c r="B817" s="44" t="s">
        <v>9248</v>
      </c>
      <c r="C817" s="45">
        <v>260105</v>
      </c>
      <c r="D817" s="45" t="s">
        <v>11363</v>
      </c>
      <c r="E817" s="45" t="s">
        <v>17625</v>
      </c>
      <c r="AO817" s="376"/>
    </row>
    <row r="818" spans="1:41" x14ac:dyDescent="0.3">
      <c r="A818" s="57" t="s">
        <v>11379</v>
      </c>
      <c r="B818" s="57" t="s">
        <v>2173</v>
      </c>
      <c r="C818" s="62">
        <v>24030</v>
      </c>
      <c r="D818" s="62" t="s">
        <v>20886</v>
      </c>
      <c r="E818" s="60">
        <v>47057</v>
      </c>
      <c r="F818" s="32"/>
      <c r="G818" s="32"/>
      <c r="H818" s="32"/>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O818" s="376"/>
    </row>
    <row r="819" spans="1:41" x14ac:dyDescent="0.3">
      <c r="A819" s="333" t="s">
        <v>11379</v>
      </c>
      <c r="B819" s="333" t="s">
        <v>11377</v>
      </c>
      <c r="C819" s="125" t="s">
        <v>11214</v>
      </c>
      <c r="D819" s="32" t="s">
        <v>20309</v>
      </c>
      <c r="E819" s="125" t="s">
        <v>4966</v>
      </c>
      <c r="F819" s="125" t="s">
        <v>1189</v>
      </c>
      <c r="G819" s="125" t="s">
        <v>1190</v>
      </c>
      <c r="AO819" s="376"/>
    </row>
    <row r="820" spans="1:41" x14ac:dyDescent="0.25">
      <c r="A820" s="44" t="s">
        <v>5529</v>
      </c>
      <c r="B820" s="44" t="s">
        <v>21433</v>
      </c>
      <c r="C820" s="45" t="s">
        <v>5528</v>
      </c>
      <c r="D820" s="45" t="s">
        <v>21447</v>
      </c>
      <c r="E820" s="46">
        <v>46418</v>
      </c>
      <c r="AO820" s="376"/>
    </row>
    <row r="821" spans="1:41" x14ac:dyDescent="0.25">
      <c r="A821" s="44" t="s">
        <v>5529</v>
      </c>
      <c r="B821" s="44" t="s">
        <v>10236</v>
      </c>
      <c r="C821" s="45" t="s">
        <v>10237</v>
      </c>
      <c r="D821" s="46" t="s">
        <v>21328</v>
      </c>
      <c r="E821" s="46">
        <v>46596</v>
      </c>
      <c r="AO821" s="376"/>
    </row>
    <row r="822" spans="1:41" x14ac:dyDescent="0.25">
      <c r="A822" s="44" t="s">
        <v>15630</v>
      </c>
      <c r="B822" s="44" t="s">
        <v>925</v>
      </c>
      <c r="C822" s="45">
        <v>250601</v>
      </c>
      <c r="D822" s="45" t="s">
        <v>11363</v>
      </c>
      <c r="E822" s="45" t="s">
        <v>15609</v>
      </c>
      <c r="AO822" s="376"/>
    </row>
    <row r="823" spans="1:41" x14ac:dyDescent="0.25">
      <c r="A823" s="44" t="s">
        <v>15630</v>
      </c>
      <c r="B823" s="44" t="s">
        <v>9248</v>
      </c>
      <c r="C823" s="45">
        <v>260105</v>
      </c>
      <c r="D823" s="45" t="s">
        <v>11363</v>
      </c>
      <c r="E823" s="45" t="s">
        <v>17625</v>
      </c>
      <c r="AO823" s="376"/>
    </row>
    <row r="824" spans="1:41" x14ac:dyDescent="0.25">
      <c r="A824" s="44" t="s">
        <v>15630</v>
      </c>
      <c r="B824" s="44" t="s">
        <v>936</v>
      </c>
      <c r="C824" s="45">
        <v>260703</v>
      </c>
      <c r="D824" s="45" t="s">
        <v>11363</v>
      </c>
      <c r="E824" s="45" t="s">
        <v>11150</v>
      </c>
      <c r="AO824" s="376"/>
    </row>
    <row r="825" spans="1:41" x14ac:dyDescent="0.25">
      <c r="A825" s="44" t="s">
        <v>55</v>
      </c>
      <c r="B825" s="44" t="s">
        <v>145</v>
      </c>
      <c r="C825" s="45" t="s">
        <v>6291</v>
      </c>
      <c r="D825" s="46" t="s">
        <v>21328</v>
      </c>
      <c r="E825" s="46">
        <v>46441</v>
      </c>
      <c r="AO825" s="376"/>
    </row>
    <row r="826" spans="1:41" x14ac:dyDescent="0.25">
      <c r="A826" s="44" t="s">
        <v>55</v>
      </c>
      <c r="B826" s="44" t="s">
        <v>145</v>
      </c>
      <c r="C826" s="45" t="s">
        <v>6291</v>
      </c>
      <c r="D826" s="46" t="s">
        <v>21328</v>
      </c>
      <c r="E826" s="46">
        <v>46441</v>
      </c>
      <c r="AO826" s="376"/>
    </row>
    <row r="827" spans="1:41" x14ac:dyDescent="0.25">
      <c r="A827" s="44" t="s">
        <v>55</v>
      </c>
      <c r="B827" s="44" t="s">
        <v>145</v>
      </c>
      <c r="C827" s="45" t="s">
        <v>6291</v>
      </c>
      <c r="D827" s="46" t="s">
        <v>21328</v>
      </c>
      <c r="E827" s="46">
        <v>46441</v>
      </c>
      <c r="AO827" s="376"/>
    </row>
    <row r="828" spans="1:41" x14ac:dyDescent="0.25">
      <c r="A828" s="44" t="s">
        <v>55</v>
      </c>
      <c r="B828" s="44" t="s">
        <v>145</v>
      </c>
      <c r="C828" s="45" t="s">
        <v>6291</v>
      </c>
      <c r="D828" s="46" t="s">
        <v>21328</v>
      </c>
      <c r="E828" s="46">
        <v>46441</v>
      </c>
      <c r="AO828" s="376"/>
    </row>
    <row r="829" spans="1:41" x14ac:dyDescent="0.25">
      <c r="A829" s="44" t="s">
        <v>4337</v>
      </c>
      <c r="B829" s="44" t="s">
        <v>4338</v>
      </c>
      <c r="C829" s="45" t="s">
        <v>14126</v>
      </c>
      <c r="D829" s="45" t="s">
        <v>11204</v>
      </c>
      <c r="E829" s="46">
        <v>47603</v>
      </c>
      <c r="F829" s="93"/>
      <c r="G829" s="93"/>
      <c r="H829" s="93"/>
      <c r="I829" s="99"/>
      <c r="J829" s="99"/>
      <c r="K829" s="99"/>
      <c r="L829" s="99"/>
      <c r="M829" s="99"/>
      <c r="N829" s="99"/>
      <c r="O829" s="99"/>
      <c r="P829" s="99"/>
      <c r="Q829" s="99"/>
      <c r="R829" s="99"/>
      <c r="S829" s="99"/>
      <c r="T829" s="99"/>
      <c r="U829" s="44"/>
      <c r="V829" s="44"/>
      <c r="W829" s="99"/>
      <c r="X829" s="99"/>
      <c r="Y829" s="99"/>
      <c r="Z829" s="99"/>
      <c r="AA829" s="99"/>
      <c r="AB829" s="99"/>
      <c r="AC829" s="99"/>
      <c r="AD829" s="99"/>
      <c r="AE829" s="99"/>
      <c r="AF829" s="99"/>
      <c r="AG829" s="99"/>
      <c r="AH829" s="31"/>
      <c r="AI829" s="31"/>
      <c r="AJ829" s="31"/>
      <c r="AK829" s="31"/>
      <c r="AL829" s="31"/>
      <c r="AO829" s="376"/>
    </row>
    <row r="830" spans="1:41" x14ac:dyDescent="0.25">
      <c r="A830" s="44" t="s">
        <v>4337</v>
      </c>
      <c r="B830" s="44" t="s">
        <v>4131</v>
      </c>
      <c r="C830" s="45" t="s">
        <v>14126</v>
      </c>
      <c r="D830" s="45" t="s">
        <v>11204</v>
      </c>
      <c r="E830" s="45" t="s">
        <v>5322</v>
      </c>
      <c r="F830" s="93"/>
      <c r="G830" s="93"/>
      <c r="H830" s="93"/>
      <c r="I830" s="99"/>
      <c r="J830" s="99"/>
      <c r="K830" s="99"/>
      <c r="L830" s="99"/>
      <c r="M830" s="99"/>
      <c r="N830" s="99"/>
      <c r="O830" s="99"/>
      <c r="P830" s="99"/>
      <c r="Q830" s="99"/>
      <c r="R830" s="99"/>
      <c r="S830" s="99"/>
      <c r="T830" s="99"/>
      <c r="U830" s="44"/>
      <c r="V830" s="57"/>
      <c r="W830" s="99"/>
      <c r="X830" s="99"/>
      <c r="Y830" s="99"/>
      <c r="Z830" s="99"/>
      <c r="AA830" s="99"/>
      <c r="AB830" s="99"/>
      <c r="AC830" s="99"/>
      <c r="AD830" s="99"/>
      <c r="AE830" s="99"/>
      <c r="AF830" s="99"/>
      <c r="AG830" s="99"/>
      <c r="AH830" s="31"/>
      <c r="AI830" s="31"/>
      <c r="AJ830" s="31"/>
      <c r="AK830" s="31"/>
      <c r="AL830" s="31"/>
      <c r="AO830" s="376"/>
    </row>
    <row r="831" spans="1:41" x14ac:dyDescent="0.25">
      <c r="A831" s="44" t="s">
        <v>4337</v>
      </c>
      <c r="B831" s="44" t="s">
        <v>4131</v>
      </c>
      <c r="C831" s="45" t="s">
        <v>14126</v>
      </c>
      <c r="D831" s="93" t="s">
        <v>17443</v>
      </c>
      <c r="E831" s="45" t="s">
        <v>5322</v>
      </c>
      <c r="F831" s="93"/>
      <c r="G831" s="93"/>
      <c r="H831" s="93"/>
      <c r="I831" s="99"/>
      <c r="J831" s="99"/>
      <c r="K831" s="99"/>
      <c r="L831" s="99"/>
      <c r="M831" s="99"/>
      <c r="N831" s="99"/>
      <c r="O831" s="99"/>
      <c r="P831" s="99"/>
      <c r="Q831" s="99"/>
      <c r="R831" s="99"/>
      <c r="S831" s="99"/>
      <c r="T831" s="99"/>
      <c r="U831" s="99"/>
      <c r="V831" s="99"/>
      <c r="W831" s="99"/>
      <c r="X831" s="99"/>
      <c r="Y831" s="99"/>
      <c r="Z831" s="99"/>
      <c r="AA831" s="99"/>
      <c r="AB831" s="99"/>
      <c r="AC831" s="99"/>
      <c r="AD831" s="99"/>
      <c r="AE831" s="99"/>
      <c r="AF831" s="99"/>
      <c r="AG831" s="99"/>
      <c r="AH831" s="31"/>
      <c r="AI831" s="31"/>
      <c r="AJ831" s="31"/>
      <c r="AK831" s="31"/>
      <c r="AL831" s="31"/>
      <c r="AO831" s="376"/>
    </row>
    <row r="832" spans="1:41" x14ac:dyDescent="0.25">
      <c r="A832" s="44" t="s">
        <v>21473</v>
      </c>
      <c r="B832" s="44" t="s">
        <v>21449</v>
      </c>
      <c r="C832" s="45">
        <v>260504</v>
      </c>
      <c r="D832" s="45" t="s">
        <v>11363</v>
      </c>
      <c r="E832" s="45" t="s">
        <v>21450</v>
      </c>
      <c r="AO832" s="376"/>
    </row>
    <row r="833" spans="1:41" x14ac:dyDescent="0.25">
      <c r="A833" s="44" t="s">
        <v>8719</v>
      </c>
      <c r="B833" s="44" t="s">
        <v>14713</v>
      </c>
      <c r="C833" s="45" t="s">
        <v>13732</v>
      </c>
      <c r="D833" s="367" t="s">
        <v>3696</v>
      </c>
      <c r="E833" s="328">
        <f>DATE(2029,4,23)</f>
        <v>47231</v>
      </c>
      <c r="F833" s="32"/>
      <c r="G833" s="32"/>
      <c r="H833" s="32"/>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O833" s="376"/>
    </row>
    <row r="834" spans="1:41" x14ac:dyDescent="0.25">
      <c r="A834" s="44" t="s">
        <v>2530</v>
      </c>
      <c r="B834" s="44" t="s">
        <v>2220</v>
      </c>
      <c r="C834" s="45" t="s">
        <v>14061</v>
      </c>
      <c r="D834" s="45" t="s">
        <v>11204</v>
      </c>
      <c r="E834" s="45" t="s">
        <v>6714</v>
      </c>
      <c r="F834" s="93"/>
      <c r="G834" s="93"/>
      <c r="H834" s="93"/>
      <c r="I834" s="99"/>
      <c r="J834" s="99"/>
      <c r="K834" s="99"/>
      <c r="L834" s="99"/>
      <c r="M834" s="99"/>
      <c r="N834" s="99"/>
      <c r="O834" s="99"/>
      <c r="P834" s="99"/>
      <c r="Q834" s="99"/>
      <c r="R834" s="99"/>
      <c r="S834" s="99"/>
      <c r="T834" s="99"/>
      <c r="U834" s="44"/>
      <c r="V834" s="57"/>
      <c r="W834" s="99"/>
      <c r="X834" s="99"/>
      <c r="Y834" s="99"/>
      <c r="Z834" s="99"/>
      <c r="AA834" s="99"/>
      <c r="AB834" s="99"/>
      <c r="AC834" s="99"/>
      <c r="AD834" s="99"/>
      <c r="AE834" s="99"/>
      <c r="AF834" s="99"/>
      <c r="AG834" s="99"/>
      <c r="AH834" s="31"/>
      <c r="AI834" s="31"/>
      <c r="AJ834" s="31"/>
      <c r="AK834" s="31"/>
      <c r="AL834" s="31"/>
      <c r="AO834" s="376"/>
    </row>
    <row r="835" spans="1:41" x14ac:dyDescent="0.25">
      <c r="A835" s="44" t="s">
        <v>2530</v>
      </c>
      <c r="B835" s="44" t="s">
        <v>2220</v>
      </c>
      <c r="C835" s="45" t="s">
        <v>14061</v>
      </c>
      <c r="D835" s="93" t="s">
        <v>17443</v>
      </c>
      <c r="E835" s="45" t="s">
        <v>6714</v>
      </c>
      <c r="F835" s="93"/>
      <c r="G835" s="93"/>
      <c r="H835" s="93"/>
      <c r="I835" s="99"/>
      <c r="J835" s="99"/>
      <c r="K835" s="99"/>
      <c r="L835" s="99"/>
      <c r="M835" s="99"/>
      <c r="N835" s="99"/>
      <c r="O835" s="99"/>
      <c r="P835" s="99"/>
      <c r="Q835" s="99"/>
      <c r="R835" s="99"/>
      <c r="S835" s="99"/>
      <c r="T835" s="99"/>
      <c r="U835" s="99"/>
      <c r="V835" s="99"/>
      <c r="W835" s="99"/>
      <c r="X835" s="99"/>
      <c r="Y835" s="99"/>
      <c r="Z835" s="99"/>
      <c r="AA835" s="99"/>
      <c r="AB835" s="99"/>
      <c r="AC835" s="99"/>
      <c r="AD835" s="99"/>
      <c r="AE835" s="99"/>
      <c r="AF835" s="99"/>
      <c r="AG835" s="99"/>
      <c r="AH835" s="31"/>
      <c r="AI835" s="31"/>
      <c r="AJ835" s="31"/>
      <c r="AK835" s="31"/>
      <c r="AL835" s="31"/>
      <c r="AO835" s="376"/>
    </row>
    <row r="836" spans="1:41" x14ac:dyDescent="0.25">
      <c r="A836" s="44" t="s">
        <v>2530</v>
      </c>
      <c r="B836" s="44" t="s">
        <v>2531</v>
      </c>
      <c r="C836" s="45" t="s">
        <v>14061</v>
      </c>
      <c r="D836" s="45" t="s">
        <v>9895</v>
      </c>
      <c r="E836" s="46">
        <v>46752</v>
      </c>
      <c r="F836" s="93"/>
      <c r="G836" s="93"/>
      <c r="H836" s="93"/>
      <c r="I836" s="99"/>
      <c r="J836" s="99"/>
      <c r="K836" s="99"/>
      <c r="L836" s="99"/>
      <c r="M836" s="99"/>
      <c r="N836" s="99"/>
      <c r="O836" s="99"/>
      <c r="P836" s="99"/>
      <c r="Q836" s="99"/>
      <c r="R836" s="99"/>
      <c r="S836" s="99"/>
      <c r="T836" s="99"/>
      <c r="U836" s="44"/>
      <c r="V836" s="57"/>
      <c r="W836" s="99"/>
      <c r="X836" s="99"/>
      <c r="Y836" s="99"/>
      <c r="Z836" s="99"/>
      <c r="AA836" s="99"/>
      <c r="AB836" s="99"/>
      <c r="AC836" s="99"/>
      <c r="AD836" s="99"/>
      <c r="AE836" s="99"/>
      <c r="AF836" s="99"/>
      <c r="AG836" s="99"/>
      <c r="AH836" s="31"/>
      <c r="AI836" s="31"/>
      <c r="AJ836" s="31"/>
      <c r="AK836" s="31"/>
      <c r="AL836" s="31"/>
      <c r="AO836" s="376"/>
    </row>
    <row r="837" spans="1:41" x14ac:dyDescent="0.25">
      <c r="A837" s="92" t="s">
        <v>10182</v>
      </c>
      <c r="B837" s="92" t="s">
        <v>10212</v>
      </c>
      <c r="C837" s="93" t="s">
        <v>10213</v>
      </c>
      <c r="D837" s="93" t="s">
        <v>1201</v>
      </c>
      <c r="E837" s="94">
        <v>47012</v>
      </c>
      <c r="F837" s="93"/>
      <c r="G837" s="93"/>
      <c r="H837" s="93"/>
      <c r="I837" s="99"/>
      <c r="J837" s="99"/>
      <c r="K837" s="99"/>
      <c r="L837" s="99"/>
      <c r="M837" s="99"/>
      <c r="N837" s="99"/>
      <c r="O837" s="99"/>
      <c r="P837" s="99"/>
      <c r="Q837" s="99"/>
      <c r="R837" s="99"/>
      <c r="S837" s="99"/>
      <c r="T837" s="99"/>
      <c r="U837" s="44"/>
      <c r="V837" s="57"/>
      <c r="W837" s="99"/>
      <c r="X837" s="99"/>
      <c r="Y837" s="99"/>
      <c r="Z837" s="99"/>
      <c r="AA837" s="99"/>
      <c r="AB837" s="99"/>
      <c r="AC837" s="99"/>
      <c r="AD837" s="99"/>
      <c r="AE837" s="99"/>
      <c r="AF837" s="99"/>
      <c r="AG837" s="99"/>
      <c r="AH837" s="31"/>
      <c r="AI837" s="31"/>
      <c r="AJ837" s="31"/>
      <c r="AK837" s="31"/>
      <c r="AL837" s="31"/>
      <c r="AO837" s="376"/>
    </row>
    <row r="838" spans="1:41" x14ac:dyDescent="0.25">
      <c r="A838" s="44" t="s">
        <v>17508</v>
      </c>
      <c r="B838" s="44" t="s">
        <v>2350</v>
      </c>
      <c r="C838" s="45">
        <v>230105</v>
      </c>
      <c r="D838" s="45" t="s">
        <v>11363</v>
      </c>
      <c r="E838" s="45" t="s">
        <v>5265</v>
      </c>
      <c r="AO838" s="376"/>
    </row>
    <row r="839" spans="1:41" x14ac:dyDescent="0.25">
      <c r="A839" s="44" t="s">
        <v>12585</v>
      </c>
      <c r="B839" s="44" t="s">
        <v>17452</v>
      </c>
      <c r="C839" s="45">
        <v>25010501</v>
      </c>
      <c r="D839" s="45" t="s">
        <v>11363</v>
      </c>
      <c r="E839" s="45" t="s">
        <v>12551</v>
      </c>
      <c r="AO839" s="376"/>
    </row>
    <row r="840" spans="1:41" x14ac:dyDescent="0.25">
      <c r="A840" s="99" t="s">
        <v>9327</v>
      </c>
      <c r="B840" s="92" t="s">
        <v>1396</v>
      </c>
      <c r="C840" s="93" t="s">
        <v>6220</v>
      </c>
      <c r="D840" s="93" t="s">
        <v>1201</v>
      </c>
      <c r="E840" s="94">
        <v>46488</v>
      </c>
      <c r="F840" s="93"/>
      <c r="G840" s="93"/>
      <c r="H840" s="93" t="s">
        <v>1190</v>
      </c>
      <c r="I840" s="99"/>
      <c r="J840" s="99"/>
      <c r="K840" s="99"/>
      <c r="L840" s="99"/>
      <c r="M840" s="99"/>
      <c r="N840" s="99"/>
      <c r="O840" s="99"/>
      <c r="P840" s="99"/>
      <c r="Q840" s="99"/>
      <c r="R840" s="99"/>
      <c r="S840" s="99"/>
      <c r="T840" s="99"/>
      <c r="U840" s="44"/>
      <c r="V840" s="57"/>
      <c r="W840" s="99"/>
      <c r="X840" s="99"/>
      <c r="Y840" s="99"/>
      <c r="Z840" s="99"/>
      <c r="AA840" s="99"/>
      <c r="AB840" s="99"/>
      <c r="AC840" s="99"/>
      <c r="AD840" s="99"/>
      <c r="AE840" s="99"/>
      <c r="AF840" s="99"/>
      <c r="AG840" s="99"/>
      <c r="AH840" s="31"/>
      <c r="AI840" s="31"/>
      <c r="AJ840" s="31"/>
      <c r="AK840" s="31"/>
      <c r="AL840" s="31"/>
      <c r="AO840" s="376"/>
    </row>
    <row r="841" spans="1:41" x14ac:dyDescent="0.25">
      <c r="A841" s="99" t="s">
        <v>9328</v>
      </c>
      <c r="B841" s="92" t="s">
        <v>3872</v>
      </c>
      <c r="C841" s="93" t="s">
        <v>3873</v>
      </c>
      <c r="D841" s="93" t="s">
        <v>1201</v>
      </c>
      <c r="E841" s="94">
        <v>46651</v>
      </c>
      <c r="F841" s="93"/>
      <c r="G841" s="93"/>
      <c r="H841" s="93" t="s">
        <v>1190</v>
      </c>
      <c r="I841" s="99"/>
      <c r="J841" s="99"/>
      <c r="K841" s="99"/>
      <c r="L841" s="99"/>
      <c r="M841" s="99"/>
      <c r="N841" s="99"/>
      <c r="O841" s="99"/>
      <c r="P841" s="99"/>
      <c r="Q841" s="99"/>
      <c r="R841" s="99"/>
      <c r="S841" s="99"/>
      <c r="T841" s="99"/>
      <c r="U841" s="44"/>
      <c r="V841" s="57"/>
      <c r="W841" s="99"/>
      <c r="X841" s="99"/>
      <c r="Y841" s="99"/>
      <c r="Z841" s="99"/>
      <c r="AA841" s="99"/>
      <c r="AB841" s="99"/>
      <c r="AC841" s="99"/>
      <c r="AD841" s="99"/>
      <c r="AE841" s="99"/>
      <c r="AF841" s="99"/>
      <c r="AG841" s="99"/>
      <c r="AH841" s="31"/>
      <c r="AI841" s="31"/>
      <c r="AJ841" s="31"/>
      <c r="AK841" s="31"/>
      <c r="AL841" s="31"/>
      <c r="AO841" s="376"/>
    </row>
    <row r="842" spans="1:41" x14ac:dyDescent="0.25">
      <c r="A842" s="44" t="s">
        <v>5144</v>
      </c>
      <c r="B842" s="44" t="s">
        <v>2350</v>
      </c>
      <c r="C842" s="45">
        <v>220105</v>
      </c>
      <c r="D842" s="45" t="s">
        <v>11363</v>
      </c>
      <c r="E842" s="45" t="s">
        <v>2593</v>
      </c>
      <c r="AO842" s="376"/>
    </row>
    <row r="843" spans="1:41" x14ac:dyDescent="0.25">
      <c r="A843" s="44" t="s">
        <v>16564</v>
      </c>
      <c r="B843" s="44" t="s">
        <v>21434</v>
      </c>
      <c r="C843" s="45" t="s">
        <v>16562</v>
      </c>
      <c r="D843" s="45" t="s">
        <v>21447</v>
      </c>
      <c r="E843" s="46">
        <v>46418</v>
      </c>
      <c r="AO843" s="376"/>
    </row>
    <row r="844" spans="1:41" x14ac:dyDescent="0.25">
      <c r="A844" s="91" t="s">
        <v>16564</v>
      </c>
      <c r="B844" s="92" t="s">
        <v>19284</v>
      </c>
      <c r="C844" s="93" t="s">
        <v>19285</v>
      </c>
      <c r="D844" s="93" t="s">
        <v>1201</v>
      </c>
      <c r="E844" s="94">
        <v>46582</v>
      </c>
      <c r="F844" s="93"/>
      <c r="G844" s="93"/>
      <c r="H844" s="93"/>
      <c r="I844" s="99"/>
      <c r="J844" s="99"/>
      <c r="K844" s="99"/>
      <c r="L844" s="99"/>
      <c r="M844" s="99"/>
      <c r="N844" s="99"/>
      <c r="O844" s="99"/>
      <c r="P844" s="99"/>
      <c r="Q844" s="99"/>
      <c r="R844" s="99"/>
      <c r="S844" s="99"/>
      <c r="T844" s="99"/>
      <c r="U844" s="99"/>
      <c r="V844" s="99"/>
      <c r="W844" s="99"/>
      <c r="X844" s="99"/>
      <c r="Y844" s="99"/>
      <c r="Z844" s="99"/>
      <c r="AA844" s="99"/>
      <c r="AB844" s="99"/>
      <c r="AC844" s="99"/>
      <c r="AD844" s="99"/>
      <c r="AE844" s="99"/>
      <c r="AF844" s="99"/>
      <c r="AG844" s="99"/>
      <c r="AH844" s="31"/>
      <c r="AI844" s="31"/>
      <c r="AJ844" s="31"/>
      <c r="AK844" s="31"/>
      <c r="AL844" s="31"/>
      <c r="AO844" s="376"/>
    </row>
    <row r="845" spans="1:41" x14ac:dyDescent="0.25">
      <c r="A845" s="44" t="s">
        <v>13590</v>
      </c>
      <c r="B845" s="44" t="s">
        <v>12102</v>
      </c>
      <c r="C845" s="45">
        <v>21.25</v>
      </c>
      <c r="D845" s="45" t="s">
        <v>12549</v>
      </c>
      <c r="E845" s="46">
        <v>47664</v>
      </c>
      <c r="F845" s="45"/>
      <c r="G845" s="93"/>
      <c r="H845" s="93"/>
      <c r="I845" s="99"/>
      <c r="J845" s="99"/>
      <c r="K845" s="99"/>
      <c r="L845" s="99"/>
      <c r="M845" s="99"/>
      <c r="N845" s="99"/>
      <c r="O845" s="99"/>
      <c r="P845" s="99"/>
      <c r="Q845" s="99"/>
      <c r="R845" s="99"/>
      <c r="S845" s="99"/>
      <c r="T845" s="99"/>
      <c r="U845" s="99"/>
      <c r="V845" s="99"/>
      <c r="W845" s="99"/>
      <c r="X845" s="99"/>
      <c r="Y845" s="99"/>
      <c r="Z845" s="99"/>
      <c r="AA845" s="99"/>
      <c r="AB845" s="99"/>
      <c r="AC845" s="99"/>
      <c r="AD845" s="99"/>
      <c r="AE845" s="99"/>
      <c r="AF845" s="99"/>
      <c r="AG845" s="99"/>
      <c r="AH845" s="31"/>
      <c r="AI845" s="31"/>
      <c r="AJ845" s="31"/>
      <c r="AK845" s="31"/>
      <c r="AL845" s="31"/>
      <c r="AO845" s="376"/>
    </row>
    <row r="846" spans="1:41" x14ac:dyDescent="0.25">
      <c r="A846" s="44" t="s">
        <v>17509</v>
      </c>
      <c r="B846" s="44" t="s">
        <v>15615</v>
      </c>
      <c r="C846" s="45">
        <v>250902</v>
      </c>
      <c r="D846" s="45" t="s">
        <v>11363</v>
      </c>
      <c r="E846" s="45" t="s">
        <v>4972</v>
      </c>
      <c r="AO846" s="376"/>
    </row>
    <row r="847" spans="1:41" x14ac:dyDescent="0.25">
      <c r="A847" s="44" t="s">
        <v>5145</v>
      </c>
      <c r="B847" s="44" t="s">
        <v>925</v>
      </c>
      <c r="C847" s="45">
        <v>220601</v>
      </c>
      <c r="D847" s="45" t="s">
        <v>11363</v>
      </c>
      <c r="E847" s="45" t="s">
        <v>4962</v>
      </c>
      <c r="AO847" s="376"/>
    </row>
    <row r="848" spans="1:41" x14ac:dyDescent="0.25">
      <c r="A848" s="44" t="s">
        <v>5145</v>
      </c>
      <c r="B848" s="44" t="s">
        <v>2350</v>
      </c>
      <c r="C848" s="45">
        <v>230105</v>
      </c>
      <c r="D848" s="45" t="s">
        <v>11363</v>
      </c>
      <c r="E848" s="45" t="s">
        <v>5265</v>
      </c>
      <c r="AO848" s="376"/>
    </row>
    <row r="849" spans="1:41" x14ac:dyDescent="0.25">
      <c r="A849" s="44" t="s">
        <v>20596</v>
      </c>
      <c r="B849" s="44" t="s">
        <v>14168</v>
      </c>
      <c r="C849" s="45" t="s">
        <v>9901</v>
      </c>
      <c r="D849" s="32" t="s">
        <v>5559</v>
      </c>
      <c r="E849" s="45" t="s">
        <v>20860</v>
      </c>
      <c r="F849" s="32"/>
      <c r="G849" s="32"/>
      <c r="H849" s="32"/>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O849" s="376"/>
    </row>
    <row r="850" spans="1:41" x14ac:dyDescent="0.3">
      <c r="A850" s="333" t="s">
        <v>12862</v>
      </c>
      <c r="B850" s="333" t="s">
        <v>12848</v>
      </c>
      <c r="C850" s="125" t="s">
        <v>12849</v>
      </c>
      <c r="D850" s="32" t="s">
        <v>20309</v>
      </c>
      <c r="E850" s="125" t="s">
        <v>5332</v>
      </c>
      <c r="F850" s="125" t="s">
        <v>1190</v>
      </c>
      <c r="G850" s="125" t="s">
        <v>1190</v>
      </c>
      <c r="AO850" s="376"/>
    </row>
    <row r="851" spans="1:41" x14ac:dyDescent="0.25">
      <c r="A851" s="44" t="s">
        <v>17510</v>
      </c>
      <c r="B851" s="44" t="s">
        <v>2350</v>
      </c>
      <c r="C851" s="45">
        <v>220105</v>
      </c>
      <c r="D851" s="45" t="s">
        <v>11363</v>
      </c>
      <c r="E851" s="45" t="s">
        <v>2593</v>
      </c>
      <c r="AO851" s="376"/>
    </row>
    <row r="852" spans="1:41" x14ac:dyDescent="0.25">
      <c r="A852" s="91" t="s">
        <v>19175</v>
      </c>
      <c r="B852" s="92" t="s">
        <v>19284</v>
      </c>
      <c r="C852" s="93" t="s">
        <v>19285</v>
      </c>
      <c r="D852" s="93" t="s">
        <v>1201</v>
      </c>
      <c r="E852" s="94">
        <v>46582</v>
      </c>
      <c r="F852" s="93"/>
      <c r="G852" s="93"/>
      <c r="H852" s="93"/>
      <c r="I852" s="99"/>
      <c r="J852" s="99"/>
      <c r="K852" s="99"/>
      <c r="L852" s="99"/>
      <c r="M852" s="99"/>
      <c r="N852" s="99"/>
      <c r="O852" s="99"/>
      <c r="P852" s="99"/>
      <c r="Q852" s="99"/>
      <c r="R852" s="99"/>
      <c r="S852" s="99"/>
      <c r="T852" s="99"/>
      <c r="U852" s="99"/>
      <c r="V852" s="99"/>
      <c r="W852" s="99"/>
      <c r="X852" s="99"/>
      <c r="Y852" s="99"/>
      <c r="Z852" s="99"/>
      <c r="AA852" s="99"/>
      <c r="AB852" s="99"/>
      <c r="AC852" s="99"/>
      <c r="AD852" s="99"/>
      <c r="AE852" s="99"/>
      <c r="AF852" s="99"/>
      <c r="AG852" s="99"/>
      <c r="AH852" s="31"/>
      <c r="AI852" s="31"/>
      <c r="AJ852" s="31"/>
      <c r="AK852" s="31"/>
      <c r="AL852" s="31"/>
      <c r="AO852" s="376"/>
    </row>
    <row r="853" spans="1:41" x14ac:dyDescent="0.25">
      <c r="A853" s="44" t="s">
        <v>5530</v>
      </c>
      <c r="B853" s="44" t="s">
        <v>13591</v>
      </c>
      <c r="C853" s="45">
        <v>22.25</v>
      </c>
      <c r="D853" s="45" t="s">
        <v>12549</v>
      </c>
      <c r="E853" s="46">
        <v>47664</v>
      </c>
      <c r="F853" s="45" t="s">
        <v>1335</v>
      </c>
      <c r="G853" s="93"/>
      <c r="H853" s="93"/>
      <c r="I853" s="99"/>
      <c r="J853" s="99"/>
      <c r="K853" s="99"/>
      <c r="L853" s="99"/>
      <c r="M853" s="99"/>
      <c r="N853" s="99"/>
      <c r="O853" s="99"/>
      <c r="P853" s="99"/>
      <c r="Q853" s="99"/>
      <c r="R853" s="99"/>
      <c r="S853" s="99"/>
      <c r="T853" s="99"/>
      <c r="U853" s="99"/>
      <c r="V853" s="99"/>
      <c r="W853" s="99"/>
      <c r="X853" s="99"/>
      <c r="Y853" s="99"/>
      <c r="Z853" s="99"/>
      <c r="AA853" s="99"/>
      <c r="AB853" s="99"/>
      <c r="AC853" s="99"/>
      <c r="AD853" s="99"/>
      <c r="AE853" s="99"/>
      <c r="AF853" s="99"/>
      <c r="AG853" s="99"/>
      <c r="AH853" s="31"/>
      <c r="AI853" s="31"/>
      <c r="AJ853" s="31"/>
      <c r="AK853" s="31"/>
      <c r="AL853" s="31"/>
      <c r="AO853" s="376"/>
    </row>
    <row r="854" spans="1:41" x14ac:dyDescent="0.25">
      <c r="A854" s="44" t="s">
        <v>5530</v>
      </c>
      <c r="B854" s="44" t="s">
        <v>21433</v>
      </c>
      <c r="C854" s="45" t="s">
        <v>5528</v>
      </c>
      <c r="D854" s="45" t="s">
        <v>21447</v>
      </c>
      <c r="E854" s="46">
        <v>46418</v>
      </c>
      <c r="AO854" s="376"/>
    </row>
    <row r="855" spans="1:41" x14ac:dyDescent="0.25">
      <c r="A855" s="44" t="s">
        <v>4161</v>
      </c>
      <c r="B855" s="44" t="s">
        <v>4144</v>
      </c>
      <c r="C855" s="45" t="s">
        <v>4162</v>
      </c>
      <c r="D855" s="45" t="s">
        <v>11204</v>
      </c>
      <c r="E855" s="45" t="s">
        <v>4146</v>
      </c>
      <c r="F855" s="93"/>
      <c r="G855" s="93"/>
      <c r="H855" s="93"/>
      <c r="I855" s="99"/>
      <c r="J855" s="99"/>
      <c r="K855" s="99"/>
      <c r="L855" s="99"/>
      <c r="M855" s="99"/>
      <c r="N855" s="99"/>
      <c r="O855" s="99"/>
      <c r="P855" s="99"/>
      <c r="Q855" s="99"/>
      <c r="R855" s="99"/>
      <c r="S855" s="99"/>
      <c r="T855" s="99"/>
      <c r="U855" s="44"/>
      <c r="V855" s="57"/>
      <c r="W855" s="99"/>
      <c r="X855" s="99"/>
      <c r="Y855" s="99"/>
      <c r="Z855" s="99"/>
      <c r="AA855" s="99"/>
      <c r="AB855" s="99"/>
      <c r="AC855" s="99"/>
      <c r="AD855" s="99"/>
      <c r="AE855" s="99"/>
      <c r="AF855" s="99"/>
      <c r="AG855" s="99"/>
      <c r="AH855" s="31"/>
      <c r="AI855" s="31"/>
      <c r="AJ855" s="31"/>
      <c r="AK855" s="31"/>
      <c r="AL855" s="31"/>
      <c r="AO855" s="376"/>
    </row>
    <row r="856" spans="1:41" x14ac:dyDescent="0.25">
      <c r="A856" s="44" t="s">
        <v>4161</v>
      </c>
      <c r="B856" s="44" t="s">
        <v>4144</v>
      </c>
      <c r="C856" s="45" t="s">
        <v>4162</v>
      </c>
      <c r="D856" s="93" t="s">
        <v>17443</v>
      </c>
      <c r="E856" s="45" t="s">
        <v>4146</v>
      </c>
      <c r="F856" s="93"/>
      <c r="G856" s="93"/>
      <c r="H856" s="93"/>
      <c r="I856" s="99"/>
      <c r="J856" s="99"/>
      <c r="K856" s="99"/>
      <c r="L856" s="99"/>
      <c r="M856" s="99"/>
      <c r="N856" s="99"/>
      <c r="O856" s="99"/>
      <c r="P856" s="99"/>
      <c r="Q856" s="99"/>
      <c r="R856" s="99"/>
      <c r="S856" s="99"/>
      <c r="T856" s="99"/>
      <c r="U856" s="99"/>
      <c r="V856" s="99"/>
      <c r="W856" s="99"/>
      <c r="X856" s="99"/>
      <c r="Y856" s="99"/>
      <c r="Z856" s="99"/>
      <c r="AA856" s="99"/>
      <c r="AB856" s="99"/>
      <c r="AC856" s="99"/>
      <c r="AD856" s="99"/>
      <c r="AE856" s="99"/>
      <c r="AF856" s="99"/>
      <c r="AG856" s="99"/>
      <c r="AH856" s="31"/>
      <c r="AI856" s="31"/>
      <c r="AJ856" s="31"/>
      <c r="AK856" s="31"/>
      <c r="AL856" s="31"/>
      <c r="AO856" s="376"/>
    </row>
    <row r="857" spans="1:41" x14ac:dyDescent="0.25">
      <c r="A857" s="44" t="s">
        <v>4161</v>
      </c>
      <c r="B857" s="44" t="s">
        <v>4144</v>
      </c>
      <c r="C857" s="45" t="s">
        <v>4162</v>
      </c>
      <c r="D857" s="45" t="s">
        <v>9895</v>
      </c>
      <c r="E857" s="45" t="s">
        <v>4146</v>
      </c>
      <c r="F857" s="93"/>
      <c r="G857" s="93"/>
      <c r="H857" s="93"/>
      <c r="I857" s="99"/>
      <c r="J857" s="99"/>
      <c r="K857" s="99"/>
      <c r="L857" s="99"/>
      <c r="M857" s="99"/>
      <c r="N857" s="99"/>
      <c r="O857" s="99"/>
      <c r="P857" s="99"/>
      <c r="Q857" s="99"/>
      <c r="R857" s="99"/>
      <c r="S857" s="99"/>
      <c r="T857" s="99"/>
      <c r="U857" s="44"/>
      <c r="V857" s="57"/>
      <c r="W857" s="99"/>
      <c r="X857" s="99"/>
      <c r="Y857" s="99"/>
      <c r="Z857" s="99"/>
      <c r="AA857" s="99"/>
      <c r="AB857" s="99"/>
      <c r="AC857" s="99"/>
      <c r="AD857" s="99"/>
      <c r="AE857" s="99"/>
      <c r="AF857" s="99"/>
      <c r="AG857" s="99"/>
      <c r="AH857" s="31"/>
      <c r="AI857" s="31"/>
      <c r="AJ857" s="31"/>
      <c r="AK857" s="31"/>
      <c r="AL857" s="31"/>
      <c r="AO857" s="376"/>
    </row>
    <row r="858" spans="1:41" x14ac:dyDescent="0.25">
      <c r="A858" s="44" t="s">
        <v>5146</v>
      </c>
      <c r="B858" s="44" t="s">
        <v>17468</v>
      </c>
      <c r="C858" s="45">
        <v>23110101</v>
      </c>
      <c r="D858" s="45" t="s">
        <v>11363</v>
      </c>
      <c r="E858" s="45" t="s">
        <v>8334</v>
      </c>
      <c r="AO858" s="376"/>
    </row>
    <row r="859" spans="1:41" x14ac:dyDescent="0.25">
      <c r="A859" s="44" t="s">
        <v>5146</v>
      </c>
      <c r="B859" s="44" t="s">
        <v>8335</v>
      </c>
      <c r="C859" s="45">
        <v>23110102</v>
      </c>
      <c r="D859" s="45" t="s">
        <v>11363</v>
      </c>
      <c r="E859" s="45" t="s">
        <v>8334</v>
      </c>
      <c r="AO859" s="376"/>
    </row>
    <row r="860" spans="1:41" x14ac:dyDescent="0.25">
      <c r="A860" s="44" t="s">
        <v>5146</v>
      </c>
      <c r="B860" s="44" t="s">
        <v>15615</v>
      </c>
      <c r="C860" s="45">
        <v>250902</v>
      </c>
      <c r="D860" s="45" t="s">
        <v>11363</v>
      </c>
      <c r="E860" s="45" t="s">
        <v>4972</v>
      </c>
      <c r="AO860" s="376"/>
    </row>
    <row r="861" spans="1:41" x14ac:dyDescent="0.25">
      <c r="A861" s="44" t="s">
        <v>5146</v>
      </c>
      <c r="B861" s="44" t="s">
        <v>938</v>
      </c>
      <c r="C861" s="45">
        <v>260103</v>
      </c>
      <c r="D861" s="45" t="s">
        <v>11363</v>
      </c>
      <c r="E861" s="45" t="s">
        <v>8292</v>
      </c>
      <c r="AO861" s="376"/>
    </row>
    <row r="862" spans="1:41" x14ac:dyDescent="0.25">
      <c r="A862" s="44" t="s">
        <v>114</v>
      </c>
      <c r="B862" s="44" t="s">
        <v>9913</v>
      </c>
      <c r="C862" s="45" t="s">
        <v>9914</v>
      </c>
      <c r="D862" s="46" t="s">
        <v>21328</v>
      </c>
      <c r="E862" s="46">
        <v>46521</v>
      </c>
      <c r="AO862" s="376"/>
    </row>
    <row r="863" spans="1:41" x14ac:dyDescent="0.25">
      <c r="A863" s="44" t="s">
        <v>114</v>
      </c>
      <c r="B863" s="44" t="s">
        <v>1874</v>
      </c>
      <c r="C863" s="45" t="s">
        <v>12953</v>
      </c>
      <c r="D863" s="46" t="s">
        <v>21328</v>
      </c>
      <c r="E863" s="46">
        <v>46401</v>
      </c>
      <c r="AO863" s="376"/>
    </row>
    <row r="864" spans="1:41" x14ac:dyDescent="0.25">
      <c r="A864" s="44" t="s">
        <v>6380</v>
      </c>
      <c r="B864" s="44" t="s">
        <v>2350</v>
      </c>
      <c r="C864" s="45">
        <v>230105</v>
      </c>
      <c r="D864" s="45" t="s">
        <v>11363</v>
      </c>
      <c r="E864" s="45" t="s">
        <v>5265</v>
      </c>
      <c r="AO864" s="376"/>
    </row>
    <row r="865" spans="1:41" x14ac:dyDescent="0.25">
      <c r="A865" s="44" t="s">
        <v>6380</v>
      </c>
      <c r="B865" s="44" t="s">
        <v>931</v>
      </c>
      <c r="C865" s="45">
        <v>260101</v>
      </c>
      <c r="D865" s="45" t="s">
        <v>11363</v>
      </c>
      <c r="E865" s="45" t="s">
        <v>8292</v>
      </c>
      <c r="AO865" s="376"/>
    </row>
    <row r="866" spans="1:41" x14ac:dyDescent="0.25">
      <c r="A866" s="44" t="s">
        <v>9353</v>
      </c>
      <c r="B866" s="92" t="s">
        <v>9602</v>
      </c>
      <c r="C866" s="45" t="s">
        <v>9338</v>
      </c>
      <c r="D866" s="93" t="s">
        <v>9601</v>
      </c>
      <c r="E866" s="94">
        <v>46568</v>
      </c>
      <c r="F866" s="93"/>
      <c r="G866" s="93"/>
      <c r="H866" s="93"/>
      <c r="I866" s="99"/>
      <c r="J866" s="99"/>
      <c r="K866" s="99"/>
      <c r="L866" s="99"/>
      <c r="M866" s="99"/>
      <c r="N866" s="99"/>
      <c r="O866" s="99"/>
      <c r="P866" s="99"/>
      <c r="Q866" s="99"/>
      <c r="R866" s="99"/>
      <c r="S866" s="99"/>
      <c r="T866" s="99"/>
      <c r="U866" s="44"/>
      <c r="V866" s="44"/>
      <c r="W866" s="99"/>
      <c r="X866" s="99"/>
      <c r="Y866" s="99"/>
      <c r="Z866" s="99"/>
      <c r="AA866" s="99"/>
      <c r="AB866" s="99"/>
      <c r="AC866" s="99"/>
      <c r="AD866" s="99"/>
      <c r="AE866" s="99"/>
      <c r="AF866" s="99"/>
      <c r="AG866" s="99"/>
      <c r="AH866" s="31"/>
      <c r="AI866" s="31"/>
      <c r="AJ866" s="31"/>
      <c r="AK866" s="31"/>
      <c r="AL866" s="31"/>
      <c r="AO866" s="376"/>
    </row>
    <row r="867" spans="1:41" x14ac:dyDescent="0.3">
      <c r="A867" s="57" t="s">
        <v>3973</v>
      </c>
      <c r="B867" s="57" t="s">
        <v>142</v>
      </c>
      <c r="C867" s="62">
        <v>2503</v>
      </c>
      <c r="D867" s="62" t="s">
        <v>20886</v>
      </c>
      <c r="E867" s="60">
        <v>46326</v>
      </c>
      <c r="F867" s="32"/>
      <c r="G867" s="32"/>
      <c r="H867" s="32"/>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O867" s="376"/>
    </row>
    <row r="868" spans="1:41" x14ac:dyDescent="0.3">
      <c r="A868" s="57" t="s">
        <v>3973</v>
      </c>
      <c r="B868" s="57" t="s">
        <v>17205</v>
      </c>
      <c r="C868" s="62" t="s">
        <v>17208</v>
      </c>
      <c r="D868" s="62" t="s">
        <v>20886</v>
      </c>
      <c r="E868" s="368" t="s">
        <v>9707</v>
      </c>
      <c r="F868" s="32"/>
      <c r="G868" s="32"/>
      <c r="H868" s="32"/>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O868" s="376"/>
    </row>
    <row r="869" spans="1:41" x14ac:dyDescent="0.3">
      <c r="A869" s="57" t="s">
        <v>1204</v>
      </c>
      <c r="B869" s="57" t="s">
        <v>1290</v>
      </c>
      <c r="C869" s="62">
        <v>24027</v>
      </c>
      <c r="D869" s="62" t="s">
        <v>20886</v>
      </c>
      <c r="E869" s="60">
        <v>46873</v>
      </c>
      <c r="F869" s="32"/>
      <c r="G869" s="32"/>
      <c r="H869" s="32"/>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O869" s="376"/>
    </row>
    <row r="870" spans="1:41" x14ac:dyDescent="0.25">
      <c r="A870" s="92" t="s">
        <v>12976</v>
      </c>
      <c r="B870" s="92" t="s">
        <v>1294</v>
      </c>
      <c r="C870" s="318" t="s">
        <v>13168</v>
      </c>
      <c r="D870" s="318" t="s">
        <v>13017</v>
      </c>
      <c r="E870" s="320">
        <v>46752</v>
      </c>
      <c r="F870" s="93"/>
      <c r="G870" s="93"/>
      <c r="H870" s="93"/>
      <c r="I870" s="99"/>
      <c r="J870" s="99"/>
      <c r="K870" s="99"/>
      <c r="L870" s="99"/>
      <c r="M870" s="99"/>
      <c r="N870" s="99"/>
      <c r="O870" s="99"/>
      <c r="P870" s="99"/>
      <c r="Q870" s="99"/>
      <c r="R870" s="99"/>
      <c r="S870" s="99"/>
      <c r="T870" s="99"/>
      <c r="U870" s="44"/>
      <c r="V870" s="44"/>
      <c r="W870" s="99"/>
      <c r="X870" s="99"/>
      <c r="Y870" s="99"/>
      <c r="Z870" s="99"/>
      <c r="AA870" s="99"/>
      <c r="AB870" s="99"/>
      <c r="AC870" s="99"/>
      <c r="AD870" s="99"/>
      <c r="AE870" s="99"/>
      <c r="AF870" s="99"/>
      <c r="AG870" s="99"/>
      <c r="AH870" s="31"/>
      <c r="AI870" s="31"/>
      <c r="AJ870" s="31"/>
      <c r="AK870" s="31"/>
      <c r="AL870" s="31"/>
      <c r="AO870" s="376"/>
    </row>
    <row r="871" spans="1:41" x14ac:dyDescent="0.25">
      <c r="A871" s="92" t="s">
        <v>12985</v>
      </c>
      <c r="B871" s="92" t="s">
        <v>12986</v>
      </c>
      <c r="C871" s="318" t="s">
        <v>4755</v>
      </c>
      <c r="D871" s="318" t="s">
        <v>13017</v>
      </c>
      <c r="E871" s="320">
        <v>46752</v>
      </c>
      <c r="F871" s="93"/>
      <c r="G871" s="93"/>
      <c r="H871" s="93"/>
      <c r="I871" s="99"/>
      <c r="J871" s="99"/>
      <c r="K871" s="99"/>
      <c r="L871" s="99"/>
      <c r="M871" s="99"/>
      <c r="N871" s="99"/>
      <c r="O871" s="99"/>
      <c r="P871" s="99"/>
      <c r="Q871" s="99"/>
      <c r="R871" s="99"/>
      <c r="S871" s="99"/>
      <c r="T871" s="99"/>
      <c r="U871" s="44"/>
      <c r="V871" s="44"/>
      <c r="W871" s="99"/>
      <c r="X871" s="99"/>
      <c r="Y871" s="99"/>
      <c r="Z871" s="99"/>
      <c r="AA871" s="99"/>
      <c r="AB871" s="99"/>
      <c r="AC871" s="99"/>
      <c r="AD871" s="99"/>
      <c r="AE871" s="99"/>
      <c r="AF871" s="99"/>
      <c r="AG871" s="99"/>
      <c r="AH871" s="31"/>
      <c r="AI871" s="31"/>
      <c r="AJ871" s="31"/>
      <c r="AK871" s="31"/>
      <c r="AL871" s="31"/>
      <c r="AO871" s="376"/>
    </row>
    <row r="872" spans="1:41" x14ac:dyDescent="0.25">
      <c r="A872" s="44" t="s">
        <v>15631</v>
      </c>
      <c r="B872" s="44" t="s">
        <v>3474</v>
      </c>
      <c r="C872" s="45">
        <v>250503</v>
      </c>
      <c r="D872" s="45" t="s">
        <v>11363</v>
      </c>
      <c r="E872" s="45" t="s">
        <v>15608</v>
      </c>
      <c r="AO872" s="376"/>
    </row>
    <row r="873" spans="1:41" x14ac:dyDescent="0.25">
      <c r="A873" s="44" t="s">
        <v>13592</v>
      </c>
      <c r="B873" s="44" t="s">
        <v>12095</v>
      </c>
      <c r="C873" s="45">
        <v>33.25</v>
      </c>
      <c r="D873" s="45" t="s">
        <v>12549</v>
      </c>
      <c r="E873" s="46">
        <v>47664</v>
      </c>
      <c r="F873" s="45" t="s">
        <v>1335</v>
      </c>
      <c r="G873" s="93"/>
      <c r="H873" s="93"/>
      <c r="I873" s="99"/>
      <c r="J873" s="99"/>
      <c r="K873" s="99"/>
      <c r="L873" s="99"/>
      <c r="M873" s="99"/>
      <c r="N873" s="99"/>
      <c r="O873" s="99"/>
      <c r="P873" s="99"/>
      <c r="Q873" s="99"/>
      <c r="R873" s="99"/>
      <c r="S873" s="99"/>
      <c r="T873" s="99"/>
      <c r="U873" s="99"/>
      <c r="V873" s="99"/>
      <c r="W873" s="99"/>
      <c r="X873" s="99"/>
      <c r="Y873" s="99"/>
      <c r="Z873" s="99"/>
      <c r="AA873" s="99"/>
      <c r="AB873" s="99"/>
      <c r="AC873" s="99"/>
      <c r="AD873" s="99"/>
      <c r="AE873" s="99"/>
      <c r="AF873" s="99"/>
      <c r="AG873" s="99"/>
      <c r="AH873" s="31"/>
      <c r="AI873" s="31"/>
      <c r="AJ873" s="31"/>
      <c r="AK873" s="31"/>
      <c r="AL873" s="31"/>
      <c r="AO873" s="376"/>
    </row>
    <row r="874" spans="1:41" x14ac:dyDescent="0.25">
      <c r="A874" s="44" t="s">
        <v>2934</v>
      </c>
      <c r="B874" s="44" t="s">
        <v>3475</v>
      </c>
      <c r="C874" s="45">
        <v>230301</v>
      </c>
      <c r="D874" s="45" t="s">
        <v>11363</v>
      </c>
      <c r="E874" s="45" t="s">
        <v>5265</v>
      </c>
      <c r="AO874" s="376"/>
    </row>
    <row r="875" spans="1:41" x14ac:dyDescent="0.25">
      <c r="A875" s="44" t="s">
        <v>2934</v>
      </c>
      <c r="B875" s="44" t="s">
        <v>928</v>
      </c>
      <c r="C875" s="45">
        <v>231104</v>
      </c>
      <c r="D875" s="45" t="s">
        <v>11363</v>
      </c>
      <c r="E875" s="45" t="s">
        <v>8334</v>
      </c>
      <c r="AO875" s="376"/>
    </row>
    <row r="876" spans="1:41" x14ac:dyDescent="0.25">
      <c r="A876" s="44" t="s">
        <v>2934</v>
      </c>
      <c r="B876" s="44" t="s">
        <v>7763</v>
      </c>
      <c r="C876" s="45">
        <v>260401</v>
      </c>
      <c r="D876" s="45" t="s">
        <v>11363</v>
      </c>
      <c r="E876" s="45" t="s">
        <v>11152</v>
      </c>
      <c r="AO876" s="376"/>
    </row>
    <row r="877" spans="1:41" x14ac:dyDescent="0.25">
      <c r="A877" s="44" t="s">
        <v>12135</v>
      </c>
      <c r="B877" s="44" t="s">
        <v>12128</v>
      </c>
      <c r="C877" s="45">
        <v>17.239999999999998</v>
      </c>
      <c r="D877" s="45" t="s">
        <v>12549</v>
      </c>
      <c r="E877" s="46">
        <v>47299</v>
      </c>
      <c r="F877" s="45" t="s">
        <v>1335</v>
      </c>
      <c r="G877" s="93"/>
      <c r="H877" s="93"/>
      <c r="I877" s="99"/>
      <c r="J877" s="99"/>
      <c r="K877" s="99"/>
      <c r="L877" s="99"/>
      <c r="M877" s="99"/>
      <c r="N877" s="99"/>
      <c r="O877" s="99"/>
      <c r="P877" s="99"/>
      <c r="Q877" s="99"/>
      <c r="R877" s="99"/>
      <c r="S877" s="99"/>
      <c r="T877" s="99"/>
      <c r="U877" s="99"/>
      <c r="V877" s="99"/>
      <c r="W877" s="99"/>
      <c r="X877" s="99"/>
      <c r="Y877" s="99"/>
      <c r="Z877" s="99"/>
      <c r="AA877" s="99"/>
      <c r="AB877" s="99"/>
      <c r="AC877" s="99"/>
      <c r="AD877" s="99"/>
      <c r="AE877" s="99"/>
      <c r="AF877" s="99"/>
      <c r="AG877" s="99"/>
      <c r="AH877" s="31"/>
      <c r="AI877" s="31"/>
      <c r="AJ877" s="31"/>
      <c r="AK877" s="31"/>
      <c r="AL877" s="31"/>
      <c r="AO877" s="376"/>
    </row>
    <row r="878" spans="1:41" x14ac:dyDescent="0.25">
      <c r="A878" s="91" t="s">
        <v>19110</v>
      </c>
      <c r="B878" s="92" t="s">
        <v>3182</v>
      </c>
      <c r="C878" s="93" t="s">
        <v>19170</v>
      </c>
      <c r="D878" s="93" t="s">
        <v>1201</v>
      </c>
      <c r="E878" s="94">
        <v>46582</v>
      </c>
      <c r="F878" s="93"/>
      <c r="G878" s="93"/>
      <c r="H878" s="93"/>
      <c r="I878" s="99"/>
      <c r="J878" s="99"/>
      <c r="K878" s="99"/>
      <c r="L878" s="99"/>
      <c r="M878" s="99"/>
      <c r="N878" s="99"/>
      <c r="O878" s="99"/>
      <c r="P878" s="99"/>
      <c r="Q878" s="99"/>
      <c r="R878" s="99"/>
      <c r="S878" s="99"/>
      <c r="T878" s="99"/>
      <c r="U878" s="99"/>
      <c r="V878" s="99"/>
      <c r="W878" s="99"/>
      <c r="X878" s="99"/>
      <c r="Y878" s="99"/>
      <c r="Z878" s="99"/>
      <c r="AA878" s="99"/>
      <c r="AB878" s="99"/>
      <c r="AC878" s="99"/>
      <c r="AD878" s="99"/>
      <c r="AE878" s="99"/>
      <c r="AF878" s="99"/>
      <c r="AG878" s="99"/>
      <c r="AH878" s="31"/>
      <c r="AI878" s="31"/>
      <c r="AJ878" s="31"/>
      <c r="AK878" s="31"/>
      <c r="AL878" s="31"/>
      <c r="AO878" s="376"/>
    </row>
    <row r="879" spans="1:41" x14ac:dyDescent="0.25">
      <c r="A879" s="44" t="s">
        <v>20331</v>
      </c>
      <c r="B879" s="44" t="s">
        <v>20321</v>
      </c>
      <c r="C879" s="45" t="s">
        <v>20332</v>
      </c>
      <c r="D879" s="46" t="s">
        <v>21328</v>
      </c>
      <c r="E879" s="46">
        <v>46582</v>
      </c>
      <c r="AO879" s="376"/>
    </row>
    <row r="880" spans="1:41" x14ac:dyDescent="0.25">
      <c r="A880" s="44" t="s">
        <v>12586</v>
      </c>
      <c r="B880" s="44" t="s">
        <v>14169</v>
      </c>
      <c r="C880" s="45" t="s">
        <v>14214</v>
      </c>
      <c r="D880" s="32" t="s">
        <v>5559</v>
      </c>
      <c r="E880" s="45" t="s">
        <v>20863</v>
      </c>
      <c r="F880" s="32"/>
      <c r="G880" s="32"/>
      <c r="H880" s="32"/>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O880" s="376"/>
    </row>
    <row r="881" spans="1:41" x14ac:dyDescent="0.3">
      <c r="A881" s="333" t="s">
        <v>12586</v>
      </c>
      <c r="B881" s="333" t="s">
        <v>2302</v>
      </c>
      <c r="C881" s="125" t="s">
        <v>18818</v>
      </c>
      <c r="D881" s="32" t="s">
        <v>20309</v>
      </c>
      <c r="E881" s="125" t="s">
        <v>8292</v>
      </c>
      <c r="F881" s="125" t="s">
        <v>1189</v>
      </c>
      <c r="G881" s="125" t="s">
        <v>1190</v>
      </c>
      <c r="AO881" s="376"/>
    </row>
    <row r="882" spans="1:41" x14ac:dyDescent="0.25">
      <c r="A882" s="44" t="s">
        <v>12586</v>
      </c>
      <c r="B882" s="44" t="s">
        <v>2522</v>
      </c>
      <c r="C882" s="45" t="s">
        <v>14335</v>
      </c>
      <c r="D882" s="46" t="s">
        <v>21328</v>
      </c>
      <c r="E882" s="46">
        <v>46527</v>
      </c>
      <c r="AO882" s="376"/>
    </row>
    <row r="883" spans="1:41" x14ac:dyDescent="0.25">
      <c r="A883" s="91" t="s">
        <v>12586</v>
      </c>
      <c r="B883" s="92" t="s">
        <v>3182</v>
      </c>
      <c r="C883" s="93" t="s">
        <v>19170</v>
      </c>
      <c r="D883" s="93" t="s">
        <v>1201</v>
      </c>
      <c r="E883" s="94">
        <v>46582</v>
      </c>
      <c r="F883" s="93"/>
      <c r="G883" s="93"/>
      <c r="H883" s="93"/>
      <c r="I883" s="99"/>
      <c r="J883" s="99"/>
      <c r="K883" s="99"/>
      <c r="L883" s="99"/>
      <c r="M883" s="99"/>
      <c r="N883" s="99"/>
      <c r="O883" s="99"/>
      <c r="P883" s="99"/>
      <c r="Q883" s="99"/>
      <c r="R883" s="99"/>
      <c r="S883" s="99"/>
      <c r="T883" s="99"/>
      <c r="U883" s="99"/>
      <c r="V883" s="99"/>
      <c r="W883" s="99"/>
      <c r="X883" s="99"/>
      <c r="Y883" s="99"/>
      <c r="Z883" s="99"/>
      <c r="AA883" s="99"/>
      <c r="AB883" s="99"/>
      <c r="AC883" s="99"/>
      <c r="AD883" s="99"/>
      <c r="AE883" s="99"/>
      <c r="AF883" s="99"/>
      <c r="AG883" s="99"/>
      <c r="AH883" s="31"/>
      <c r="AI883" s="31"/>
      <c r="AJ883" s="31"/>
      <c r="AK883" s="31"/>
      <c r="AL883" s="31"/>
      <c r="AO883" s="376"/>
    </row>
    <row r="884" spans="1:41" x14ac:dyDescent="0.25">
      <c r="A884" s="91" t="s">
        <v>12586</v>
      </c>
      <c r="B884" s="92" t="s">
        <v>19284</v>
      </c>
      <c r="C884" s="93" t="s">
        <v>19285</v>
      </c>
      <c r="D884" s="93" t="s">
        <v>1201</v>
      </c>
      <c r="E884" s="94">
        <v>46582</v>
      </c>
      <c r="F884" s="93"/>
      <c r="G884" s="93"/>
      <c r="H884" s="93"/>
      <c r="I884" s="99"/>
      <c r="J884" s="99"/>
      <c r="K884" s="99"/>
      <c r="L884" s="99"/>
      <c r="M884" s="99"/>
      <c r="N884" s="99"/>
      <c r="O884" s="99"/>
      <c r="P884" s="99"/>
      <c r="Q884" s="99"/>
      <c r="R884" s="99"/>
      <c r="S884" s="99"/>
      <c r="T884" s="99"/>
      <c r="U884" s="99"/>
      <c r="V884" s="99"/>
      <c r="W884" s="99"/>
      <c r="X884" s="99"/>
      <c r="Y884" s="99"/>
      <c r="Z884" s="99"/>
      <c r="AA884" s="99"/>
      <c r="AB884" s="99"/>
      <c r="AC884" s="99"/>
      <c r="AD884" s="99"/>
      <c r="AE884" s="99"/>
      <c r="AF884" s="99"/>
      <c r="AG884" s="99"/>
      <c r="AH884" s="31"/>
      <c r="AI884" s="31"/>
      <c r="AJ884" s="31"/>
      <c r="AK884" s="31"/>
      <c r="AL884" s="31"/>
      <c r="AO884" s="376"/>
    </row>
    <row r="885" spans="1:41" x14ac:dyDescent="0.25">
      <c r="A885" s="44" t="s">
        <v>12586</v>
      </c>
      <c r="B885" s="44" t="s">
        <v>12555</v>
      </c>
      <c r="C885" s="45">
        <v>241101</v>
      </c>
      <c r="D885" s="45" t="s">
        <v>11363</v>
      </c>
      <c r="E885" s="45" t="s">
        <v>5332</v>
      </c>
      <c r="AO885" s="376"/>
    </row>
    <row r="886" spans="1:41" x14ac:dyDescent="0.25">
      <c r="A886" s="44" t="s">
        <v>9665</v>
      </c>
      <c r="B886" s="44" t="s">
        <v>21398</v>
      </c>
      <c r="C886" s="45" t="s">
        <v>9319</v>
      </c>
      <c r="D886" s="45" t="s">
        <v>21447</v>
      </c>
      <c r="E886" s="46">
        <v>46507</v>
      </c>
      <c r="AO886" s="376"/>
    </row>
    <row r="887" spans="1:41" x14ac:dyDescent="0.25">
      <c r="A887" s="44" t="s">
        <v>21474</v>
      </c>
      <c r="B887" s="44" t="s">
        <v>5321</v>
      </c>
      <c r="C887" s="45">
        <v>26010401</v>
      </c>
      <c r="D887" s="45" t="s">
        <v>11363</v>
      </c>
      <c r="E887" s="45" t="s">
        <v>17459</v>
      </c>
      <c r="AO887" s="376"/>
    </row>
    <row r="888" spans="1:41" x14ac:dyDescent="0.25">
      <c r="A888" s="44" t="s">
        <v>21474</v>
      </c>
      <c r="B888" s="44" t="s">
        <v>3176</v>
      </c>
      <c r="C888" s="45">
        <v>26010402</v>
      </c>
      <c r="D888" s="45" t="s">
        <v>11363</v>
      </c>
      <c r="E888" s="45" t="s">
        <v>17459</v>
      </c>
      <c r="AO888" s="376"/>
    </row>
    <row r="889" spans="1:41" x14ac:dyDescent="0.25">
      <c r="A889" s="44" t="s">
        <v>9613</v>
      </c>
      <c r="B889" s="44" t="s">
        <v>21359</v>
      </c>
      <c r="C889" s="45" t="s">
        <v>9701</v>
      </c>
      <c r="D889" s="45" t="s">
        <v>21447</v>
      </c>
      <c r="E889" s="46">
        <v>46752</v>
      </c>
      <c r="AO889" s="376"/>
    </row>
    <row r="890" spans="1:41" x14ac:dyDescent="0.3">
      <c r="A890" s="333" t="s">
        <v>956</v>
      </c>
      <c r="B890" s="333" t="s">
        <v>1162</v>
      </c>
      <c r="C890" s="125" t="s">
        <v>8016</v>
      </c>
      <c r="D890" s="32" t="s">
        <v>20309</v>
      </c>
      <c r="E890" s="125" t="s">
        <v>7871</v>
      </c>
      <c r="F890" s="125" t="s">
        <v>1189</v>
      </c>
      <c r="G890" s="125" t="s">
        <v>1190</v>
      </c>
      <c r="AO890" s="376"/>
    </row>
    <row r="891" spans="1:41" x14ac:dyDescent="0.25">
      <c r="A891" s="44" t="s">
        <v>12587</v>
      </c>
      <c r="B891" s="44" t="s">
        <v>17452</v>
      </c>
      <c r="C891" s="45">
        <v>25010501</v>
      </c>
      <c r="D891" s="45" t="s">
        <v>11363</v>
      </c>
      <c r="E891" s="45" t="s">
        <v>12551</v>
      </c>
      <c r="AO891" s="376"/>
    </row>
    <row r="892" spans="1:41" x14ac:dyDescent="0.25">
      <c r="A892" s="44" t="s">
        <v>12587</v>
      </c>
      <c r="B892" s="44" t="s">
        <v>5321</v>
      </c>
      <c r="C892" s="45">
        <v>25010401</v>
      </c>
      <c r="D892" s="45" t="s">
        <v>11363</v>
      </c>
      <c r="E892" s="45" t="s">
        <v>12564</v>
      </c>
      <c r="AO892" s="376"/>
    </row>
    <row r="893" spans="1:41" x14ac:dyDescent="0.25">
      <c r="A893" s="44" t="s">
        <v>9354</v>
      </c>
      <c r="B893" s="92" t="s">
        <v>9602</v>
      </c>
      <c r="C893" s="45" t="s">
        <v>9334</v>
      </c>
      <c r="D893" s="93" t="s">
        <v>9601</v>
      </c>
      <c r="E893" s="94">
        <v>46568</v>
      </c>
      <c r="F893" s="93"/>
      <c r="G893" s="93"/>
      <c r="H893" s="93"/>
      <c r="I893" s="99"/>
      <c r="J893" s="99"/>
      <c r="K893" s="99"/>
      <c r="L893" s="99"/>
      <c r="M893" s="99"/>
      <c r="N893" s="99"/>
      <c r="O893" s="99"/>
      <c r="P893" s="99"/>
      <c r="Q893" s="99"/>
      <c r="R893" s="99"/>
      <c r="S893" s="99"/>
      <c r="T893" s="99"/>
      <c r="U893" s="44"/>
      <c r="V893" s="44"/>
      <c r="W893" s="99"/>
      <c r="X893" s="99"/>
      <c r="Y893" s="99"/>
      <c r="Z893" s="99"/>
      <c r="AA893" s="99"/>
      <c r="AB893" s="99"/>
      <c r="AC893" s="99"/>
      <c r="AD893" s="99"/>
      <c r="AE893" s="99"/>
      <c r="AF893" s="99"/>
      <c r="AG893" s="99"/>
      <c r="AH893" s="31"/>
      <c r="AI893" s="31"/>
      <c r="AJ893" s="31"/>
      <c r="AK893" s="31"/>
      <c r="AL893" s="31"/>
      <c r="AO893" s="376"/>
    </row>
    <row r="894" spans="1:41" x14ac:dyDescent="0.25">
      <c r="A894" s="44" t="s">
        <v>21475</v>
      </c>
      <c r="B894" s="44" t="s">
        <v>936</v>
      </c>
      <c r="C894" s="45">
        <v>260703</v>
      </c>
      <c r="D894" s="45" t="s">
        <v>11363</v>
      </c>
      <c r="E894" s="45" t="s">
        <v>11150</v>
      </c>
      <c r="AO894" s="376"/>
    </row>
    <row r="895" spans="1:41" x14ac:dyDescent="0.25">
      <c r="A895" s="44" t="s">
        <v>15632</v>
      </c>
      <c r="B895" s="44" t="s">
        <v>5134</v>
      </c>
      <c r="C895" s="45">
        <v>250802</v>
      </c>
      <c r="D895" s="45" t="s">
        <v>11363</v>
      </c>
      <c r="E895" s="45" t="s">
        <v>9880</v>
      </c>
      <c r="AO895" s="376"/>
    </row>
    <row r="896" spans="1:41" x14ac:dyDescent="0.25">
      <c r="A896" s="44" t="s">
        <v>10368</v>
      </c>
      <c r="B896" s="44" t="s">
        <v>9237</v>
      </c>
      <c r="C896" s="45">
        <v>24010401</v>
      </c>
      <c r="D896" s="45" t="s">
        <v>11363</v>
      </c>
      <c r="E896" s="45" t="s">
        <v>9238</v>
      </c>
      <c r="AO896" s="376"/>
    </row>
    <row r="897" spans="1:41" x14ac:dyDescent="0.25">
      <c r="A897" s="44" t="s">
        <v>10368</v>
      </c>
      <c r="B897" s="44" t="s">
        <v>3176</v>
      </c>
      <c r="C897" s="45">
        <v>24010402</v>
      </c>
      <c r="D897" s="45" t="s">
        <v>11363</v>
      </c>
      <c r="E897" s="45" t="s">
        <v>9238</v>
      </c>
      <c r="AO897" s="376"/>
    </row>
    <row r="898" spans="1:41" x14ac:dyDescent="0.25">
      <c r="A898" s="44" t="s">
        <v>20890</v>
      </c>
      <c r="B898" s="44" t="s">
        <v>20891</v>
      </c>
      <c r="C898" s="45" t="s">
        <v>21026</v>
      </c>
      <c r="D898" s="367" t="s">
        <v>3696</v>
      </c>
      <c r="E898" s="328">
        <f>DATE(2030,4,15)</f>
        <v>47588</v>
      </c>
      <c r="F898" s="32"/>
      <c r="G898" s="32"/>
      <c r="H898" s="32"/>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O898" s="376"/>
    </row>
    <row r="899" spans="1:41" x14ac:dyDescent="0.25">
      <c r="A899" s="44" t="s">
        <v>2356</v>
      </c>
      <c r="B899" s="44" t="s">
        <v>17477</v>
      </c>
      <c r="C899" s="45">
        <v>25100201</v>
      </c>
      <c r="D899" s="45" t="s">
        <v>11363</v>
      </c>
      <c r="E899" s="45" t="s">
        <v>11146</v>
      </c>
      <c r="AO899" s="376"/>
    </row>
    <row r="900" spans="1:41" x14ac:dyDescent="0.25">
      <c r="A900" s="44" t="s">
        <v>2356</v>
      </c>
      <c r="B900" s="44" t="s">
        <v>3046</v>
      </c>
      <c r="C900" s="45">
        <v>25100202</v>
      </c>
      <c r="D900" s="45" t="s">
        <v>11363</v>
      </c>
      <c r="E900" s="45" t="s">
        <v>11146</v>
      </c>
      <c r="AO900" s="376"/>
    </row>
    <row r="901" spans="1:41" x14ac:dyDescent="0.25">
      <c r="A901" s="44" t="s">
        <v>12588</v>
      </c>
      <c r="B901" s="44" t="s">
        <v>199</v>
      </c>
      <c r="C901" s="45">
        <v>241001</v>
      </c>
      <c r="D901" s="45" t="s">
        <v>11363</v>
      </c>
      <c r="E901" s="45" t="s">
        <v>5332</v>
      </c>
      <c r="AO901" s="376"/>
    </row>
    <row r="902" spans="1:41" x14ac:dyDescent="0.25">
      <c r="A902" s="44" t="s">
        <v>12588</v>
      </c>
      <c r="B902" s="44" t="s">
        <v>17452</v>
      </c>
      <c r="C902" s="45">
        <v>25010501</v>
      </c>
      <c r="D902" s="45" t="s">
        <v>11363</v>
      </c>
      <c r="E902" s="45" t="s">
        <v>12551</v>
      </c>
      <c r="AO902" s="376"/>
    </row>
    <row r="903" spans="1:41" x14ac:dyDescent="0.25">
      <c r="A903" s="44" t="s">
        <v>12588</v>
      </c>
      <c r="B903" s="44" t="s">
        <v>5129</v>
      </c>
      <c r="C903" s="45">
        <v>25010502</v>
      </c>
      <c r="D903" s="45" t="s">
        <v>11363</v>
      </c>
      <c r="E903" s="45" t="s">
        <v>12551</v>
      </c>
      <c r="AO903" s="376"/>
    </row>
    <row r="904" spans="1:41" x14ac:dyDescent="0.25">
      <c r="A904" s="44" t="s">
        <v>12588</v>
      </c>
      <c r="B904" s="44" t="s">
        <v>5321</v>
      </c>
      <c r="C904" s="45">
        <v>25010401</v>
      </c>
      <c r="D904" s="45" t="s">
        <v>11363</v>
      </c>
      <c r="E904" s="45" t="s">
        <v>12564</v>
      </c>
      <c r="AO904" s="376"/>
    </row>
    <row r="905" spans="1:41" x14ac:dyDescent="0.25">
      <c r="A905" s="44" t="s">
        <v>17511</v>
      </c>
      <c r="B905" s="44" t="s">
        <v>5134</v>
      </c>
      <c r="C905" s="45">
        <v>230807</v>
      </c>
      <c r="D905" s="45" t="s">
        <v>11363</v>
      </c>
      <c r="E905" s="45" t="s">
        <v>8282</v>
      </c>
      <c r="AO905" s="376"/>
    </row>
    <row r="906" spans="1:41" x14ac:dyDescent="0.25">
      <c r="A906" s="44" t="s">
        <v>11609</v>
      </c>
      <c r="B906" s="44" t="s">
        <v>21362</v>
      </c>
      <c r="C906" s="45" t="s">
        <v>11608</v>
      </c>
      <c r="D906" s="45" t="s">
        <v>21447</v>
      </c>
      <c r="E906" s="46">
        <v>46752</v>
      </c>
      <c r="AO906" s="376"/>
    </row>
    <row r="907" spans="1:41" x14ac:dyDescent="0.25">
      <c r="A907" s="44" t="s">
        <v>21476</v>
      </c>
      <c r="B907" s="44" t="s">
        <v>21449</v>
      </c>
      <c r="C907" s="45">
        <v>260504</v>
      </c>
      <c r="D907" s="45" t="s">
        <v>11363</v>
      </c>
      <c r="E907" s="45" t="s">
        <v>21450</v>
      </c>
      <c r="AO907" s="376"/>
    </row>
    <row r="908" spans="1:41" x14ac:dyDescent="0.25">
      <c r="A908" s="44" t="s">
        <v>7829</v>
      </c>
      <c r="B908" s="44" t="s">
        <v>5134</v>
      </c>
      <c r="C908" s="45">
        <v>230807</v>
      </c>
      <c r="D908" s="45" t="s">
        <v>11363</v>
      </c>
      <c r="E908" s="45" t="s">
        <v>8282</v>
      </c>
      <c r="AO908" s="376"/>
    </row>
    <row r="909" spans="1:41" x14ac:dyDescent="0.25">
      <c r="A909" s="44" t="s">
        <v>21477</v>
      </c>
      <c r="B909" s="44" t="s">
        <v>7823</v>
      </c>
      <c r="C909" s="45">
        <v>260701</v>
      </c>
      <c r="D909" s="45" t="s">
        <v>11363</v>
      </c>
      <c r="E909" s="45" t="s">
        <v>11150</v>
      </c>
      <c r="AO909" s="376"/>
    </row>
    <row r="910" spans="1:41" x14ac:dyDescent="0.25">
      <c r="A910" s="44" t="s">
        <v>21193</v>
      </c>
      <c r="B910" s="44" t="s">
        <v>2739</v>
      </c>
      <c r="C910" s="45" t="s">
        <v>10156</v>
      </c>
      <c r="D910" s="93" t="s">
        <v>1479</v>
      </c>
      <c r="E910" s="46" t="s">
        <v>21191</v>
      </c>
      <c r="F910" s="93"/>
      <c r="G910" s="93"/>
      <c r="H910" s="93"/>
      <c r="I910" s="99"/>
      <c r="J910" s="99"/>
      <c r="K910" s="99"/>
      <c r="L910" s="44"/>
      <c r="M910" s="99"/>
      <c r="N910" s="99"/>
      <c r="O910" s="99"/>
      <c r="P910" s="99"/>
      <c r="Q910" s="99"/>
      <c r="R910" s="99"/>
      <c r="S910" s="99"/>
      <c r="T910" s="99"/>
      <c r="U910" s="99"/>
      <c r="V910" s="99"/>
      <c r="W910" s="99"/>
      <c r="X910" s="99"/>
      <c r="Y910" s="99"/>
      <c r="Z910" s="99"/>
      <c r="AA910" s="99"/>
      <c r="AB910" s="99"/>
      <c r="AC910" s="99"/>
      <c r="AD910" s="99"/>
      <c r="AE910" s="99"/>
      <c r="AF910" s="99"/>
      <c r="AG910" s="99"/>
      <c r="AH910" s="31"/>
      <c r="AI910" s="31"/>
      <c r="AJ910" s="31"/>
      <c r="AK910" s="31"/>
      <c r="AL910" s="31"/>
      <c r="AO910" s="376"/>
    </row>
    <row r="911" spans="1:41" x14ac:dyDescent="0.25">
      <c r="A911" s="254" t="s">
        <v>7776</v>
      </c>
      <c r="B911" s="254" t="s">
        <v>7777</v>
      </c>
      <c r="C911" s="255" t="s">
        <v>7778</v>
      </c>
      <c r="D911" s="93" t="s">
        <v>1721</v>
      </c>
      <c r="E911" s="256">
        <v>46965</v>
      </c>
      <c r="F911" s="93"/>
      <c r="G911" s="93"/>
      <c r="H911" s="93"/>
      <c r="I911" s="99"/>
      <c r="J911" s="99"/>
      <c r="K911" s="99"/>
      <c r="L911" s="99"/>
      <c r="M911" s="99"/>
      <c r="N911" s="99"/>
      <c r="O911" s="99"/>
      <c r="P911" s="99"/>
      <c r="Q911" s="99"/>
      <c r="R911" s="99"/>
      <c r="S911" s="99"/>
      <c r="T911" s="99"/>
      <c r="U911" s="44"/>
      <c r="V911" s="44"/>
      <c r="W911" s="99"/>
      <c r="X911" s="99"/>
      <c r="Y911" s="99"/>
      <c r="Z911" s="99"/>
      <c r="AA911" s="99"/>
      <c r="AB911" s="99"/>
      <c r="AC911" s="99"/>
      <c r="AD911" s="99"/>
      <c r="AE911" s="99"/>
      <c r="AF911" s="99"/>
      <c r="AG911" s="99"/>
      <c r="AH911" s="31"/>
      <c r="AI911" s="31"/>
      <c r="AJ911" s="31"/>
      <c r="AK911" s="31"/>
      <c r="AL911" s="31"/>
      <c r="AO911" s="376"/>
    </row>
    <row r="912" spans="1:41" x14ac:dyDescent="0.25">
      <c r="A912" s="44" t="s">
        <v>3479</v>
      </c>
      <c r="B912" s="44" t="s">
        <v>3474</v>
      </c>
      <c r="C912" s="45">
        <v>250503</v>
      </c>
      <c r="D912" s="45" t="s">
        <v>11363</v>
      </c>
      <c r="E912" s="45" t="s">
        <v>15608</v>
      </c>
      <c r="AO912" s="376"/>
    </row>
    <row r="913" spans="1:41" x14ac:dyDescent="0.25">
      <c r="A913" s="44" t="s">
        <v>3479</v>
      </c>
      <c r="B913" s="44" t="s">
        <v>5321</v>
      </c>
      <c r="C913" s="45">
        <v>26010401</v>
      </c>
      <c r="D913" s="45" t="s">
        <v>11363</v>
      </c>
      <c r="E913" s="45" t="s">
        <v>17459</v>
      </c>
      <c r="AO913" s="376"/>
    </row>
    <row r="914" spans="1:41" x14ac:dyDescent="0.25">
      <c r="A914" s="44" t="s">
        <v>3479</v>
      </c>
      <c r="B914" s="44" t="s">
        <v>3176</v>
      </c>
      <c r="C914" s="45">
        <v>26010402</v>
      </c>
      <c r="D914" s="45" t="s">
        <v>11363</v>
      </c>
      <c r="E914" s="45" t="s">
        <v>17459</v>
      </c>
      <c r="AO914" s="376"/>
    </row>
    <row r="915" spans="1:41" x14ac:dyDescent="0.25">
      <c r="A915" s="44" t="s">
        <v>3479</v>
      </c>
      <c r="B915" s="44" t="s">
        <v>3052</v>
      </c>
      <c r="C915" s="45">
        <v>260502</v>
      </c>
      <c r="D915" s="45" t="s">
        <v>11363</v>
      </c>
      <c r="E915" s="45" t="s">
        <v>10349</v>
      </c>
      <c r="AO915" s="376"/>
    </row>
    <row r="916" spans="1:41" x14ac:dyDescent="0.3">
      <c r="A916" s="333" t="s">
        <v>15322</v>
      </c>
      <c r="B916" s="333" t="s">
        <v>8025</v>
      </c>
      <c r="C916" s="125" t="s">
        <v>8026</v>
      </c>
      <c r="D916" s="32" t="s">
        <v>20309</v>
      </c>
      <c r="E916" s="125" t="s">
        <v>7871</v>
      </c>
      <c r="F916" s="125" t="s">
        <v>1189</v>
      </c>
      <c r="G916" s="125" t="s">
        <v>1190</v>
      </c>
      <c r="AO916" s="376"/>
    </row>
    <row r="917" spans="1:41" x14ac:dyDescent="0.3">
      <c r="A917" s="333" t="s">
        <v>15322</v>
      </c>
      <c r="B917" s="333" t="s">
        <v>1154</v>
      </c>
      <c r="C917" s="125" t="s">
        <v>10117</v>
      </c>
      <c r="D917" s="32" t="s">
        <v>20309</v>
      </c>
      <c r="E917" s="125" t="s">
        <v>5139</v>
      </c>
      <c r="F917" s="125" t="s">
        <v>1189</v>
      </c>
      <c r="G917" s="125" t="s">
        <v>1190</v>
      </c>
      <c r="AO917" s="376"/>
    </row>
    <row r="918" spans="1:41" x14ac:dyDescent="0.3">
      <c r="A918" s="333" t="s">
        <v>15322</v>
      </c>
      <c r="B918" s="333" t="s">
        <v>15583</v>
      </c>
      <c r="C918" s="125" t="s">
        <v>15584</v>
      </c>
      <c r="D918" s="32" t="s">
        <v>20309</v>
      </c>
      <c r="E918" s="125" t="s">
        <v>15591</v>
      </c>
      <c r="F918" s="125" t="s">
        <v>1189</v>
      </c>
      <c r="G918" s="125" t="s">
        <v>1190</v>
      </c>
      <c r="AO918" s="376"/>
    </row>
    <row r="919" spans="1:41" x14ac:dyDescent="0.25">
      <c r="A919" s="99" t="s">
        <v>1339</v>
      </c>
      <c r="B919" s="92" t="s">
        <v>5748</v>
      </c>
      <c r="C919" s="93" t="s">
        <v>5749</v>
      </c>
      <c r="D919" s="93" t="s">
        <v>1201</v>
      </c>
      <c r="E919" s="94">
        <v>46961</v>
      </c>
      <c r="F919" s="93"/>
      <c r="G919" s="93"/>
      <c r="H919" s="93"/>
      <c r="I919" s="99"/>
      <c r="J919" s="99"/>
      <c r="K919" s="99"/>
      <c r="L919" s="99"/>
      <c r="M919" s="99"/>
      <c r="N919" s="99"/>
      <c r="O919" s="99"/>
      <c r="P919" s="99"/>
      <c r="Q919" s="99"/>
      <c r="R919" s="99"/>
      <c r="S919" s="99"/>
      <c r="T919" s="99"/>
      <c r="U919" s="44"/>
      <c r="V919" s="44"/>
      <c r="W919" s="99"/>
      <c r="X919" s="99"/>
      <c r="Y919" s="99"/>
      <c r="Z919" s="99"/>
      <c r="AA919" s="99"/>
      <c r="AB919" s="99"/>
      <c r="AC919" s="99"/>
      <c r="AD919" s="99"/>
      <c r="AE919" s="99"/>
      <c r="AF919" s="99"/>
      <c r="AG919" s="99"/>
      <c r="AH919" s="31"/>
      <c r="AI919" s="31"/>
      <c r="AJ919" s="31"/>
      <c r="AK919" s="31"/>
      <c r="AL919" s="31"/>
      <c r="AO919" s="376"/>
    </row>
    <row r="920" spans="1:41" x14ac:dyDescent="0.25">
      <c r="A920" s="44" t="s">
        <v>17512</v>
      </c>
      <c r="B920" s="44" t="s">
        <v>5321</v>
      </c>
      <c r="C920" s="45">
        <v>26010401</v>
      </c>
      <c r="D920" s="45" t="s">
        <v>11363</v>
      </c>
      <c r="E920" s="45" t="s">
        <v>17459</v>
      </c>
      <c r="AO920" s="376"/>
    </row>
    <row r="921" spans="1:41" x14ac:dyDescent="0.25">
      <c r="A921" s="44" t="s">
        <v>17512</v>
      </c>
      <c r="B921" s="44" t="s">
        <v>3176</v>
      </c>
      <c r="C921" s="45">
        <v>26010402</v>
      </c>
      <c r="D921" s="45" t="s">
        <v>11363</v>
      </c>
      <c r="E921" s="45" t="s">
        <v>17459</v>
      </c>
      <c r="AO921" s="376"/>
    </row>
    <row r="922" spans="1:41" x14ac:dyDescent="0.25">
      <c r="A922" s="44" t="s">
        <v>9599</v>
      </c>
      <c r="B922" s="92" t="s">
        <v>9602</v>
      </c>
      <c r="C922" s="45" t="s">
        <v>9600</v>
      </c>
      <c r="D922" s="93" t="s">
        <v>9601</v>
      </c>
      <c r="E922" s="94">
        <v>46568</v>
      </c>
      <c r="F922" s="93"/>
      <c r="G922" s="93"/>
      <c r="H922" s="93"/>
      <c r="I922" s="99"/>
      <c r="J922" s="99"/>
      <c r="K922" s="99"/>
      <c r="L922" s="99"/>
      <c r="M922" s="99"/>
      <c r="N922" s="99"/>
      <c r="O922" s="99"/>
      <c r="P922" s="99"/>
      <c r="Q922" s="99"/>
      <c r="R922" s="99"/>
      <c r="S922" s="99"/>
      <c r="T922" s="99"/>
      <c r="U922" s="44"/>
      <c r="V922" s="44"/>
      <c r="W922" s="99"/>
      <c r="X922" s="99"/>
      <c r="Y922" s="99"/>
      <c r="Z922" s="99"/>
      <c r="AA922" s="99"/>
      <c r="AB922" s="99"/>
      <c r="AC922" s="99"/>
      <c r="AD922" s="99"/>
      <c r="AE922" s="99"/>
      <c r="AF922" s="99"/>
      <c r="AG922" s="99"/>
      <c r="AH922" s="31"/>
      <c r="AI922" s="31"/>
      <c r="AJ922" s="31"/>
      <c r="AK922" s="31"/>
      <c r="AL922" s="31"/>
      <c r="AO922" s="376"/>
    </row>
    <row r="923" spans="1:41" x14ac:dyDescent="0.25">
      <c r="A923" s="108" t="s">
        <v>3703</v>
      </c>
      <c r="B923" s="67" t="s">
        <v>1940</v>
      </c>
      <c r="C923" s="106" t="s">
        <v>10885</v>
      </c>
      <c r="D923" s="93" t="s">
        <v>1394</v>
      </c>
      <c r="E923" s="109">
        <v>47391</v>
      </c>
      <c r="F923" s="93"/>
      <c r="G923" s="93"/>
      <c r="H923" s="93"/>
      <c r="I923" s="99"/>
      <c r="J923" s="99"/>
      <c r="K923" s="99"/>
      <c r="L923" s="99"/>
      <c r="M923" s="99"/>
      <c r="N923" s="99"/>
      <c r="O923" s="99"/>
      <c r="P923" s="99"/>
      <c r="Q923" s="99"/>
      <c r="R923" s="99"/>
      <c r="S923" s="99"/>
      <c r="T923" s="99"/>
      <c r="U923" s="44"/>
      <c r="V923" s="44"/>
      <c r="W923" s="99"/>
      <c r="X923" s="99"/>
      <c r="Y923" s="99"/>
      <c r="Z923" s="99"/>
      <c r="AA923" s="99"/>
      <c r="AB923" s="99"/>
      <c r="AC923" s="99"/>
      <c r="AD923" s="99"/>
      <c r="AE923" s="99"/>
      <c r="AF923" s="99"/>
      <c r="AG923" s="99"/>
      <c r="AH923" s="31"/>
      <c r="AI923" s="31"/>
      <c r="AJ923" s="31"/>
      <c r="AK923" s="31"/>
      <c r="AL923" s="31"/>
      <c r="AO923" s="376"/>
    </row>
    <row r="924" spans="1:41" x14ac:dyDescent="0.25">
      <c r="A924" s="44" t="s">
        <v>15313</v>
      </c>
      <c r="B924" s="92" t="s">
        <v>9602</v>
      </c>
      <c r="C924" s="45" t="s">
        <v>15314</v>
      </c>
      <c r="D924" s="93" t="s">
        <v>1668</v>
      </c>
      <c r="E924" s="94">
        <v>47330</v>
      </c>
      <c r="F924" s="93"/>
      <c r="G924" s="93"/>
      <c r="H924" s="93"/>
      <c r="I924" s="99"/>
      <c r="J924" s="99"/>
      <c r="K924" s="99"/>
      <c r="L924" s="99"/>
      <c r="M924" s="99"/>
      <c r="N924" s="99"/>
      <c r="O924" s="99"/>
      <c r="P924" s="99"/>
      <c r="Q924" s="99"/>
      <c r="R924" s="99"/>
      <c r="S924" s="99"/>
      <c r="T924" s="99"/>
      <c r="U924" s="44"/>
      <c r="V924" s="44"/>
      <c r="W924" s="99"/>
      <c r="X924" s="99"/>
      <c r="Y924" s="99"/>
      <c r="Z924" s="99"/>
      <c r="AA924" s="99"/>
      <c r="AB924" s="99"/>
      <c r="AC924" s="99"/>
      <c r="AD924" s="99"/>
      <c r="AE924" s="99"/>
      <c r="AF924" s="99"/>
      <c r="AG924" s="99"/>
      <c r="AH924" s="31"/>
      <c r="AI924" s="31"/>
      <c r="AJ924" s="31"/>
      <c r="AK924" s="31"/>
      <c r="AL924" s="31"/>
      <c r="AO924" s="376"/>
    </row>
    <row r="925" spans="1:41" x14ac:dyDescent="0.25">
      <c r="A925" s="44" t="s">
        <v>21478</v>
      </c>
      <c r="B925" s="44" t="s">
        <v>7107</v>
      </c>
      <c r="C925" s="45">
        <v>260302</v>
      </c>
      <c r="D925" s="45" t="s">
        <v>11363</v>
      </c>
      <c r="E925" s="45" t="s">
        <v>9249</v>
      </c>
      <c r="AO925" s="376"/>
    </row>
    <row r="926" spans="1:41" x14ac:dyDescent="0.25">
      <c r="A926" s="44" t="s">
        <v>21168</v>
      </c>
      <c r="B926" s="44" t="s">
        <v>21421</v>
      </c>
      <c r="C926" s="45" t="s">
        <v>21184</v>
      </c>
      <c r="D926" s="45" t="s">
        <v>21447</v>
      </c>
      <c r="E926" s="46">
        <v>46630</v>
      </c>
      <c r="AO926" s="376"/>
    </row>
    <row r="927" spans="1:41" x14ac:dyDescent="0.25">
      <c r="A927" s="44" t="s">
        <v>8720</v>
      </c>
      <c r="B927" s="44" t="s">
        <v>14714</v>
      </c>
      <c r="C927" s="45" t="s">
        <v>6616</v>
      </c>
      <c r="D927" s="367" t="s">
        <v>3696</v>
      </c>
      <c r="E927" s="328">
        <f>DATE(2027,2,3)</f>
        <v>46421</v>
      </c>
      <c r="F927" s="32"/>
      <c r="G927" s="32"/>
      <c r="H927" s="32"/>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O927" s="376"/>
    </row>
    <row r="928" spans="1:41" x14ac:dyDescent="0.3">
      <c r="A928" s="333" t="s">
        <v>8027</v>
      </c>
      <c r="B928" s="333" t="s">
        <v>1162</v>
      </c>
      <c r="C928" s="125" t="s">
        <v>8016</v>
      </c>
      <c r="D928" s="32" t="s">
        <v>20309</v>
      </c>
      <c r="E928" s="125" t="s">
        <v>7871</v>
      </c>
      <c r="F928" s="125" t="s">
        <v>1189</v>
      </c>
      <c r="G928" s="125" t="s">
        <v>1190</v>
      </c>
      <c r="AO928" s="376"/>
    </row>
    <row r="929" spans="1:41" x14ac:dyDescent="0.3">
      <c r="A929" s="333" t="s">
        <v>10966</v>
      </c>
      <c r="B929" s="333" t="s">
        <v>1162</v>
      </c>
      <c r="C929" s="125" t="s">
        <v>8016</v>
      </c>
      <c r="D929" s="32" t="s">
        <v>20309</v>
      </c>
      <c r="E929" s="125" t="s">
        <v>7871</v>
      </c>
      <c r="F929" s="125" t="s">
        <v>1189</v>
      </c>
      <c r="G929" s="125" t="s">
        <v>1190</v>
      </c>
      <c r="AO929" s="376"/>
    </row>
    <row r="930" spans="1:41" x14ac:dyDescent="0.3">
      <c r="A930" s="57" t="s">
        <v>4653</v>
      </c>
      <c r="B930" s="57" t="s">
        <v>1290</v>
      </c>
      <c r="C930" s="62">
        <v>24027</v>
      </c>
      <c r="D930" s="62" t="s">
        <v>20886</v>
      </c>
      <c r="E930" s="60">
        <v>46873</v>
      </c>
      <c r="F930" s="32"/>
      <c r="G930" s="32"/>
      <c r="H930" s="32"/>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O930" s="376"/>
    </row>
    <row r="931" spans="1:41" x14ac:dyDescent="0.25">
      <c r="A931" s="44" t="s">
        <v>15633</v>
      </c>
      <c r="B931" s="44" t="s">
        <v>944</v>
      </c>
      <c r="C931" s="45">
        <v>240303</v>
      </c>
      <c r="D931" s="45" t="s">
        <v>11363</v>
      </c>
      <c r="E931" s="45" t="s">
        <v>2593</v>
      </c>
      <c r="AO931" s="376"/>
    </row>
    <row r="932" spans="1:41" x14ac:dyDescent="0.25">
      <c r="A932" s="44" t="s">
        <v>15633</v>
      </c>
      <c r="B932" s="44" t="s">
        <v>2350</v>
      </c>
      <c r="C932" s="45">
        <v>250106</v>
      </c>
      <c r="D932" s="45" t="s">
        <v>11363</v>
      </c>
      <c r="E932" s="45" t="s">
        <v>11887</v>
      </c>
      <c r="AO932" s="376"/>
    </row>
    <row r="933" spans="1:41" x14ac:dyDescent="0.25">
      <c r="A933" s="44" t="s">
        <v>167</v>
      </c>
      <c r="B933" s="44" t="s">
        <v>143</v>
      </c>
      <c r="C933" s="45" t="s">
        <v>7405</v>
      </c>
      <c r="D933" s="45" t="s">
        <v>11204</v>
      </c>
      <c r="E933" s="45" t="s">
        <v>4146</v>
      </c>
      <c r="F933" s="93"/>
      <c r="G933" s="93"/>
      <c r="H933" s="93"/>
      <c r="I933" s="99"/>
      <c r="J933" s="99"/>
      <c r="K933" s="99"/>
      <c r="L933" s="99"/>
      <c r="M933" s="99"/>
      <c r="N933" s="99"/>
      <c r="O933" s="99"/>
      <c r="P933" s="99"/>
      <c r="Q933" s="99"/>
      <c r="R933" s="99"/>
      <c r="S933" s="99"/>
      <c r="T933" s="99"/>
      <c r="U933" s="57"/>
      <c r="V933" s="44"/>
      <c r="W933" s="99"/>
      <c r="X933" s="99"/>
      <c r="Y933" s="99"/>
      <c r="Z933" s="99"/>
      <c r="AA933" s="99"/>
      <c r="AB933" s="99"/>
      <c r="AC933" s="99"/>
      <c r="AD933" s="99"/>
      <c r="AE933" s="99"/>
      <c r="AF933" s="99"/>
      <c r="AG933" s="99"/>
      <c r="AH933" s="31"/>
      <c r="AI933" s="31"/>
      <c r="AJ933" s="31"/>
      <c r="AK933" s="31"/>
      <c r="AL933" s="31"/>
      <c r="AO933" s="376"/>
    </row>
    <row r="934" spans="1:41" x14ac:dyDescent="0.25">
      <c r="A934" s="44" t="s">
        <v>167</v>
      </c>
      <c r="B934" s="44" t="s">
        <v>11947</v>
      </c>
      <c r="C934" s="45" t="s">
        <v>14021</v>
      </c>
      <c r="D934" s="45" t="s">
        <v>11204</v>
      </c>
      <c r="E934" s="45" t="s">
        <v>6714</v>
      </c>
      <c r="F934" s="93"/>
      <c r="G934" s="93"/>
      <c r="H934" s="93"/>
      <c r="I934" s="99"/>
      <c r="J934" s="99"/>
      <c r="K934" s="99"/>
      <c r="L934" s="99"/>
      <c r="M934" s="99"/>
      <c r="N934" s="99"/>
      <c r="O934" s="99"/>
      <c r="P934" s="99"/>
      <c r="Q934" s="99"/>
      <c r="R934" s="99"/>
      <c r="S934" s="99"/>
      <c r="T934" s="99"/>
      <c r="U934" s="57"/>
      <c r="V934" s="44"/>
      <c r="W934" s="99"/>
      <c r="X934" s="99"/>
      <c r="Y934" s="99"/>
      <c r="Z934" s="99"/>
      <c r="AA934" s="99"/>
      <c r="AB934" s="99"/>
      <c r="AC934" s="99"/>
      <c r="AD934" s="99"/>
      <c r="AE934" s="99"/>
      <c r="AF934" s="99"/>
      <c r="AG934" s="99"/>
      <c r="AH934" s="31"/>
      <c r="AI934" s="31"/>
      <c r="AJ934" s="31"/>
      <c r="AK934" s="31"/>
      <c r="AL934" s="31"/>
      <c r="AO934" s="376"/>
    </row>
    <row r="935" spans="1:41" x14ac:dyDescent="0.25">
      <c r="A935" s="44" t="s">
        <v>167</v>
      </c>
      <c r="B935" s="44" t="s">
        <v>143</v>
      </c>
      <c r="C935" s="45" t="s">
        <v>7405</v>
      </c>
      <c r="D935" s="93" t="s">
        <v>17443</v>
      </c>
      <c r="E935" s="45" t="s">
        <v>4146</v>
      </c>
      <c r="F935" s="93"/>
      <c r="G935" s="93"/>
      <c r="H935" s="93"/>
      <c r="I935" s="99"/>
      <c r="J935" s="99"/>
      <c r="K935" s="99"/>
      <c r="L935" s="99"/>
      <c r="M935" s="99"/>
      <c r="N935" s="99"/>
      <c r="O935" s="99"/>
      <c r="P935" s="99"/>
      <c r="Q935" s="99"/>
      <c r="R935" s="99"/>
      <c r="S935" s="99"/>
      <c r="T935" s="99"/>
      <c r="U935" s="99"/>
      <c r="V935" s="99"/>
      <c r="W935" s="99"/>
      <c r="X935" s="99"/>
      <c r="Y935" s="99"/>
      <c r="Z935" s="99"/>
      <c r="AA935" s="99"/>
      <c r="AB935" s="99"/>
      <c r="AC935" s="99"/>
      <c r="AD935" s="99"/>
      <c r="AE935" s="99"/>
      <c r="AF935" s="99"/>
      <c r="AG935" s="99"/>
      <c r="AH935" s="31"/>
      <c r="AI935" s="31"/>
      <c r="AJ935" s="31"/>
      <c r="AK935" s="31"/>
      <c r="AL935" s="31"/>
      <c r="AO935" s="376"/>
    </row>
    <row r="936" spans="1:41" x14ac:dyDescent="0.25">
      <c r="A936" s="44" t="s">
        <v>167</v>
      </c>
      <c r="B936" s="44" t="s">
        <v>11947</v>
      </c>
      <c r="C936" s="45" t="s">
        <v>14021</v>
      </c>
      <c r="D936" s="93" t="s">
        <v>17443</v>
      </c>
      <c r="E936" s="45" t="s">
        <v>6714</v>
      </c>
      <c r="F936" s="93"/>
      <c r="G936" s="93"/>
      <c r="H936" s="93"/>
      <c r="I936" s="99"/>
      <c r="J936" s="99"/>
      <c r="K936" s="99"/>
      <c r="L936" s="99"/>
      <c r="M936" s="99"/>
      <c r="N936" s="99"/>
      <c r="O936" s="99"/>
      <c r="P936" s="99"/>
      <c r="Q936" s="99"/>
      <c r="R936" s="99"/>
      <c r="S936" s="99"/>
      <c r="T936" s="99"/>
      <c r="U936" s="99"/>
      <c r="V936" s="99"/>
      <c r="W936" s="99"/>
      <c r="X936" s="99"/>
      <c r="Y936" s="99"/>
      <c r="Z936" s="99"/>
      <c r="AA936" s="99"/>
      <c r="AB936" s="99"/>
      <c r="AC936" s="99"/>
      <c r="AD936" s="99"/>
      <c r="AE936" s="99"/>
      <c r="AF936" s="99"/>
      <c r="AG936" s="99"/>
      <c r="AH936" s="31"/>
      <c r="AI936" s="31"/>
      <c r="AJ936" s="31"/>
      <c r="AK936" s="31"/>
      <c r="AL936" s="31"/>
      <c r="AO936" s="376"/>
    </row>
    <row r="937" spans="1:41" x14ac:dyDescent="0.25">
      <c r="A937" s="44" t="s">
        <v>167</v>
      </c>
      <c r="B937" s="44" t="s">
        <v>2529</v>
      </c>
      <c r="C937" s="45" t="s">
        <v>14021</v>
      </c>
      <c r="D937" s="45" t="s">
        <v>9895</v>
      </c>
      <c r="E937" s="46">
        <v>47483</v>
      </c>
      <c r="F937" s="93"/>
      <c r="G937" s="93"/>
      <c r="H937" s="93"/>
      <c r="I937" s="99"/>
      <c r="J937" s="99"/>
      <c r="K937" s="99"/>
      <c r="L937" s="99"/>
      <c r="M937" s="99"/>
      <c r="N937" s="99"/>
      <c r="O937" s="99"/>
      <c r="P937" s="99"/>
      <c r="Q937" s="99"/>
      <c r="R937" s="99"/>
      <c r="S937" s="99"/>
      <c r="T937" s="99"/>
      <c r="U937" s="57"/>
      <c r="V937" s="44"/>
      <c r="W937" s="99"/>
      <c r="X937" s="99"/>
      <c r="Y937" s="99"/>
      <c r="Z937" s="99"/>
      <c r="AA937" s="99"/>
      <c r="AB937" s="99"/>
      <c r="AC937" s="99"/>
      <c r="AD937" s="99"/>
      <c r="AE937" s="99"/>
      <c r="AF937" s="99"/>
      <c r="AG937" s="99"/>
      <c r="AH937" s="31"/>
      <c r="AI937" s="31"/>
      <c r="AJ937" s="31"/>
      <c r="AK937" s="31"/>
      <c r="AL937" s="31"/>
      <c r="AO937" s="376"/>
    </row>
    <row r="938" spans="1:41" x14ac:dyDescent="0.25">
      <c r="A938" s="44" t="s">
        <v>167</v>
      </c>
      <c r="B938" s="44" t="s">
        <v>143</v>
      </c>
      <c r="C938" s="45" t="s">
        <v>7405</v>
      </c>
      <c r="D938" s="45" t="s">
        <v>9895</v>
      </c>
      <c r="E938" s="46">
        <v>47756</v>
      </c>
      <c r="F938" s="93"/>
      <c r="G938" s="93"/>
      <c r="H938" s="93"/>
      <c r="I938" s="99"/>
      <c r="J938" s="99"/>
      <c r="K938" s="99"/>
      <c r="L938" s="99"/>
      <c r="M938" s="99"/>
      <c r="N938" s="99"/>
      <c r="O938" s="99"/>
      <c r="P938" s="99"/>
      <c r="Q938" s="99"/>
      <c r="R938" s="99"/>
      <c r="S938" s="99"/>
      <c r="T938" s="99"/>
      <c r="U938" s="57"/>
      <c r="V938" s="44"/>
      <c r="W938" s="99"/>
      <c r="X938" s="99"/>
      <c r="Y938" s="99"/>
      <c r="Z938" s="99"/>
      <c r="AA938" s="99"/>
      <c r="AB938" s="99"/>
      <c r="AC938" s="99"/>
      <c r="AD938" s="99"/>
      <c r="AE938" s="99"/>
      <c r="AF938" s="99"/>
      <c r="AG938" s="99"/>
      <c r="AH938" s="31"/>
      <c r="AI938" s="31"/>
      <c r="AJ938" s="31"/>
      <c r="AK938" s="31"/>
      <c r="AL938" s="31"/>
      <c r="AO938" s="376"/>
    </row>
    <row r="939" spans="1:41" x14ac:dyDescent="0.3">
      <c r="A939" s="58" t="s">
        <v>4654</v>
      </c>
      <c r="B939" s="58" t="s">
        <v>3909</v>
      </c>
      <c r="C939" s="62">
        <v>23022</v>
      </c>
      <c r="D939" s="62" t="s">
        <v>20886</v>
      </c>
      <c r="E939" s="60">
        <v>46630</v>
      </c>
      <c r="F939" s="32"/>
      <c r="G939" s="32"/>
      <c r="H939" s="32"/>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O939" s="376"/>
    </row>
    <row r="940" spans="1:41" x14ac:dyDescent="0.3">
      <c r="A940" s="333" t="s">
        <v>11380</v>
      </c>
      <c r="B940" s="333" t="s">
        <v>12848</v>
      </c>
      <c r="C940" s="125" t="s">
        <v>12849</v>
      </c>
      <c r="D940" s="32" t="s">
        <v>20309</v>
      </c>
      <c r="E940" s="125" t="s">
        <v>5332</v>
      </c>
      <c r="F940" s="125" t="s">
        <v>1189</v>
      </c>
      <c r="G940" s="125" t="s">
        <v>1190</v>
      </c>
      <c r="AO940" s="376"/>
    </row>
    <row r="941" spans="1:41" x14ac:dyDescent="0.3">
      <c r="A941" s="333" t="s">
        <v>11380</v>
      </c>
      <c r="B941" s="333" t="s">
        <v>15582</v>
      </c>
      <c r="C941" s="125" t="s">
        <v>12850</v>
      </c>
      <c r="D941" s="32" t="s">
        <v>20309</v>
      </c>
      <c r="E941" s="125" t="s">
        <v>5332</v>
      </c>
      <c r="F941" s="125" t="s">
        <v>1189</v>
      </c>
      <c r="G941" s="125" t="s">
        <v>1190</v>
      </c>
      <c r="AO941" s="376"/>
    </row>
    <row r="942" spans="1:41" x14ac:dyDescent="0.25">
      <c r="A942" s="44" t="s">
        <v>8339</v>
      </c>
      <c r="B942" s="44" t="s">
        <v>2350</v>
      </c>
      <c r="C942" s="45">
        <v>230105</v>
      </c>
      <c r="D942" s="45" t="s">
        <v>11363</v>
      </c>
      <c r="E942" s="45" t="s">
        <v>5265</v>
      </c>
      <c r="AO942" s="376"/>
    </row>
    <row r="943" spans="1:41" x14ac:dyDescent="0.25">
      <c r="A943" s="44" t="s">
        <v>8339</v>
      </c>
      <c r="B943" s="44" t="s">
        <v>3043</v>
      </c>
      <c r="C943" s="45">
        <v>230901</v>
      </c>
      <c r="D943" s="45" t="s">
        <v>11363</v>
      </c>
      <c r="E943" s="45" t="s">
        <v>7871</v>
      </c>
      <c r="AO943" s="376"/>
    </row>
    <row r="944" spans="1:41" x14ac:dyDescent="0.25">
      <c r="A944" s="44" t="s">
        <v>17513</v>
      </c>
      <c r="B944" s="44" t="s">
        <v>5321</v>
      </c>
      <c r="C944" s="45">
        <v>26010401</v>
      </c>
      <c r="D944" s="45" t="s">
        <v>11363</v>
      </c>
      <c r="E944" s="45" t="s">
        <v>17459</v>
      </c>
      <c r="AO944" s="376"/>
    </row>
    <row r="945" spans="1:41" x14ac:dyDescent="0.25">
      <c r="A945" s="44" t="s">
        <v>17513</v>
      </c>
      <c r="B945" s="44" t="s">
        <v>3176</v>
      </c>
      <c r="C945" s="45">
        <v>26010402</v>
      </c>
      <c r="D945" s="45" t="s">
        <v>11363</v>
      </c>
      <c r="E945" s="45" t="s">
        <v>17459</v>
      </c>
      <c r="AO945" s="376"/>
    </row>
    <row r="946" spans="1:41" x14ac:dyDescent="0.25">
      <c r="A946" s="44" t="s">
        <v>21479</v>
      </c>
      <c r="B946" s="44" t="s">
        <v>21449</v>
      </c>
      <c r="C946" s="45">
        <v>260504</v>
      </c>
      <c r="D946" s="45" t="s">
        <v>11363</v>
      </c>
      <c r="E946" s="45" t="s">
        <v>21450</v>
      </c>
      <c r="AO946" s="376"/>
    </row>
    <row r="947" spans="1:41" x14ac:dyDescent="0.25">
      <c r="A947" s="44" t="s">
        <v>21232</v>
      </c>
      <c r="B947" s="369" t="s">
        <v>1195</v>
      </c>
      <c r="C947" s="32" t="s">
        <v>21235</v>
      </c>
      <c r="D947" s="32" t="s">
        <v>1705</v>
      </c>
      <c r="E947" s="33">
        <v>47938</v>
      </c>
      <c r="F947" s="32"/>
      <c r="G947" s="32"/>
      <c r="H947" s="32"/>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c r="AJ947" s="31"/>
      <c r="AK947" s="31"/>
      <c r="AL947" s="31"/>
      <c r="AO947" s="376"/>
    </row>
    <row r="948" spans="1:41" x14ac:dyDescent="0.25">
      <c r="A948" s="44" t="s">
        <v>11599</v>
      </c>
      <c r="B948" s="44" t="s">
        <v>21334</v>
      </c>
      <c r="C948" s="45" t="s">
        <v>5454</v>
      </c>
      <c r="D948" s="45" t="s">
        <v>21447</v>
      </c>
      <c r="E948" s="46">
        <v>46599</v>
      </c>
      <c r="AO948" s="376"/>
    </row>
    <row r="949" spans="1:41" x14ac:dyDescent="0.25">
      <c r="A949" s="44" t="s">
        <v>11599</v>
      </c>
      <c r="B949" s="44" t="s">
        <v>21446</v>
      </c>
      <c r="C949" s="45" t="s">
        <v>11661</v>
      </c>
      <c r="D949" s="45" t="s">
        <v>21447</v>
      </c>
      <c r="E949" s="46">
        <v>46691</v>
      </c>
      <c r="AO949" s="376"/>
    </row>
    <row r="950" spans="1:41" x14ac:dyDescent="0.25">
      <c r="A950" s="44" t="s">
        <v>13183</v>
      </c>
      <c r="B950" s="44" t="s">
        <v>3176</v>
      </c>
      <c r="C950" s="45">
        <v>25010402</v>
      </c>
      <c r="D950" s="45" t="s">
        <v>11363</v>
      </c>
      <c r="E950" s="45" t="s">
        <v>12564</v>
      </c>
      <c r="AO950" s="376"/>
    </row>
    <row r="951" spans="1:41" x14ac:dyDescent="0.25">
      <c r="A951" s="44" t="s">
        <v>13183</v>
      </c>
      <c r="B951" s="44" t="s">
        <v>5321</v>
      </c>
      <c r="C951" s="45">
        <v>25010401</v>
      </c>
      <c r="D951" s="45" t="s">
        <v>11363</v>
      </c>
      <c r="E951" s="45" t="s">
        <v>12564</v>
      </c>
      <c r="AO951" s="376"/>
    </row>
    <row r="952" spans="1:41" x14ac:dyDescent="0.25">
      <c r="A952" s="44" t="s">
        <v>13183</v>
      </c>
      <c r="B952" s="44" t="s">
        <v>3475</v>
      </c>
      <c r="C952" s="45">
        <v>250303</v>
      </c>
      <c r="D952" s="45" t="s">
        <v>11363</v>
      </c>
      <c r="E952" s="45" t="s">
        <v>11887</v>
      </c>
      <c r="AO952" s="376"/>
    </row>
    <row r="953" spans="1:41" x14ac:dyDescent="0.25">
      <c r="A953" s="44" t="s">
        <v>13183</v>
      </c>
      <c r="B953" s="44" t="s">
        <v>17465</v>
      </c>
      <c r="C953" s="45">
        <v>26020101</v>
      </c>
      <c r="D953" s="45" t="s">
        <v>11363</v>
      </c>
      <c r="E953" s="45" t="s">
        <v>9238</v>
      </c>
      <c r="AO953" s="376"/>
    </row>
    <row r="954" spans="1:41" x14ac:dyDescent="0.25">
      <c r="A954" s="44" t="s">
        <v>13183</v>
      </c>
      <c r="B954" s="44" t="s">
        <v>6609</v>
      </c>
      <c r="C954" s="45">
        <v>26020102</v>
      </c>
      <c r="D954" s="45" t="s">
        <v>11363</v>
      </c>
      <c r="E954" s="45" t="s">
        <v>9238</v>
      </c>
      <c r="AO954" s="376"/>
    </row>
    <row r="955" spans="1:41" x14ac:dyDescent="0.25">
      <c r="A955" s="44" t="s">
        <v>17514</v>
      </c>
      <c r="B955" s="44" t="s">
        <v>5134</v>
      </c>
      <c r="C955" s="45">
        <v>220802</v>
      </c>
      <c r="D955" s="45" t="s">
        <v>11363</v>
      </c>
      <c r="E955" s="45" t="s">
        <v>4966</v>
      </c>
      <c r="AO955" s="376"/>
    </row>
    <row r="956" spans="1:41" x14ac:dyDescent="0.25">
      <c r="A956" s="44" t="s">
        <v>17514</v>
      </c>
      <c r="B956" s="44" t="s">
        <v>3039</v>
      </c>
      <c r="C956" s="45">
        <v>230904</v>
      </c>
      <c r="D956" s="45" t="s">
        <v>11363</v>
      </c>
      <c r="E956" s="45" t="s">
        <v>7871</v>
      </c>
      <c r="AO956" s="376"/>
    </row>
    <row r="957" spans="1:41" x14ac:dyDescent="0.25">
      <c r="A957" s="44" t="s">
        <v>15634</v>
      </c>
      <c r="B957" s="44" t="s">
        <v>2350</v>
      </c>
      <c r="C957" s="45">
        <v>250106</v>
      </c>
      <c r="D957" s="45" t="s">
        <v>11363</v>
      </c>
      <c r="E957" s="45" t="s">
        <v>11887</v>
      </c>
      <c r="AO957" s="376"/>
    </row>
    <row r="958" spans="1:41" x14ac:dyDescent="0.25">
      <c r="A958" s="44" t="s">
        <v>21480</v>
      </c>
      <c r="B958" s="44" t="s">
        <v>925</v>
      </c>
      <c r="C958" s="45">
        <v>260601</v>
      </c>
      <c r="D958" s="45" t="s">
        <v>11363</v>
      </c>
      <c r="E958" s="45" t="s">
        <v>17341</v>
      </c>
      <c r="AO958" s="376"/>
    </row>
    <row r="959" spans="1:41" x14ac:dyDescent="0.25">
      <c r="A959" s="44" t="s">
        <v>21480</v>
      </c>
      <c r="B959" s="44" t="s">
        <v>936</v>
      </c>
      <c r="C959" s="45">
        <v>260703</v>
      </c>
      <c r="D959" s="45" t="s">
        <v>11363</v>
      </c>
      <c r="E959" s="45" t="s">
        <v>11150</v>
      </c>
      <c r="AO959" s="376"/>
    </row>
    <row r="960" spans="1:41" x14ac:dyDescent="0.25">
      <c r="A960" s="44" t="s">
        <v>8001</v>
      </c>
      <c r="B960" s="44" t="s">
        <v>21436</v>
      </c>
      <c r="C960" s="45" t="s">
        <v>8000</v>
      </c>
      <c r="D960" s="45" t="s">
        <v>21447</v>
      </c>
      <c r="E960" s="46">
        <v>46660</v>
      </c>
      <c r="AO960" s="376"/>
    </row>
    <row r="961" spans="1:41" x14ac:dyDescent="0.3">
      <c r="A961" s="333" t="s">
        <v>10967</v>
      </c>
      <c r="B961" s="333" t="s">
        <v>3455</v>
      </c>
      <c r="C961" s="125" t="s">
        <v>10959</v>
      </c>
      <c r="D961" s="32" t="s">
        <v>20309</v>
      </c>
      <c r="E961" s="125" t="s">
        <v>2593</v>
      </c>
      <c r="F961" s="125" t="s">
        <v>1189</v>
      </c>
      <c r="G961" s="125" t="s">
        <v>1190</v>
      </c>
      <c r="AO961" s="376"/>
    </row>
    <row r="962" spans="1:41" x14ac:dyDescent="0.25">
      <c r="A962" s="44" t="s">
        <v>17515</v>
      </c>
      <c r="B962" s="44" t="s">
        <v>5321</v>
      </c>
      <c r="C962" s="45">
        <v>26010401</v>
      </c>
      <c r="D962" s="45" t="s">
        <v>11363</v>
      </c>
      <c r="E962" s="45" t="s">
        <v>17459</v>
      </c>
      <c r="AO962" s="376"/>
    </row>
    <row r="963" spans="1:41" x14ac:dyDescent="0.25">
      <c r="A963" s="44" t="s">
        <v>5465</v>
      </c>
      <c r="B963" s="44" t="s">
        <v>21348</v>
      </c>
      <c r="C963" s="45" t="s">
        <v>8132</v>
      </c>
      <c r="D963" s="45" t="s">
        <v>21447</v>
      </c>
      <c r="E963" s="46">
        <v>46752</v>
      </c>
      <c r="AO963" s="376"/>
    </row>
    <row r="964" spans="1:41" x14ac:dyDescent="0.25">
      <c r="A964" s="44" t="s">
        <v>5465</v>
      </c>
      <c r="B964" s="44" t="s">
        <v>21371</v>
      </c>
      <c r="C964" s="45" t="s">
        <v>5498</v>
      </c>
      <c r="D964" s="45" t="s">
        <v>21447</v>
      </c>
      <c r="E964" s="46">
        <v>46630</v>
      </c>
      <c r="AO964" s="376"/>
    </row>
    <row r="965" spans="1:41" x14ac:dyDescent="0.3">
      <c r="A965" s="57" t="s">
        <v>17237</v>
      </c>
      <c r="B965" s="57" t="s">
        <v>1290</v>
      </c>
      <c r="C965" s="62" t="s">
        <v>17262</v>
      </c>
      <c r="D965" s="62" t="s">
        <v>20886</v>
      </c>
      <c r="E965" s="60">
        <v>46873</v>
      </c>
      <c r="F965" s="32"/>
      <c r="G965" s="32"/>
      <c r="H965" s="32"/>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O965" s="376"/>
    </row>
    <row r="966" spans="1:41" x14ac:dyDescent="0.25">
      <c r="A966" s="44" t="s">
        <v>17516</v>
      </c>
      <c r="B966" s="44" t="s">
        <v>3475</v>
      </c>
      <c r="C966" s="45">
        <v>240301</v>
      </c>
      <c r="D966" s="45" t="s">
        <v>11363</v>
      </c>
      <c r="E966" s="45" t="s">
        <v>9249</v>
      </c>
      <c r="AO966" s="376"/>
    </row>
    <row r="967" spans="1:41" x14ac:dyDescent="0.25">
      <c r="A967" s="44" t="s">
        <v>17516</v>
      </c>
      <c r="B967" s="44" t="s">
        <v>17517</v>
      </c>
      <c r="C967" s="45">
        <v>24070201</v>
      </c>
      <c r="D967" s="45" t="s">
        <v>11363</v>
      </c>
      <c r="E967" s="45" t="s">
        <v>7420</v>
      </c>
      <c r="AO967" s="376"/>
    </row>
    <row r="968" spans="1:41" x14ac:dyDescent="0.25">
      <c r="A968" s="44" t="s">
        <v>17516</v>
      </c>
      <c r="B968" s="44" t="s">
        <v>3048</v>
      </c>
      <c r="C968" s="45">
        <v>24070202</v>
      </c>
      <c r="D968" s="45" t="s">
        <v>11363</v>
      </c>
      <c r="E968" s="45" t="s">
        <v>7420</v>
      </c>
      <c r="AO968" s="376"/>
    </row>
    <row r="969" spans="1:41" x14ac:dyDescent="0.25">
      <c r="A969" s="44" t="s">
        <v>17516</v>
      </c>
      <c r="B969" s="44" t="s">
        <v>3176</v>
      </c>
      <c r="C969" s="45">
        <v>26010402</v>
      </c>
      <c r="D969" s="45" t="s">
        <v>11363</v>
      </c>
      <c r="E969" s="45" t="s">
        <v>17459</v>
      </c>
      <c r="AO969" s="376"/>
    </row>
    <row r="970" spans="1:41" x14ac:dyDescent="0.3">
      <c r="A970" s="57" t="s">
        <v>424</v>
      </c>
      <c r="B970" s="57" t="s">
        <v>1290</v>
      </c>
      <c r="C970" s="62">
        <v>24027</v>
      </c>
      <c r="D970" s="62" t="s">
        <v>20886</v>
      </c>
      <c r="E970" s="60">
        <v>46873</v>
      </c>
      <c r="F970" s="32"/>
      <c r="G970" s="32"/>
      <c r="H970" s="32"/>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c r="AJ970" s="31"/>
      <c r="AK970" s="31"/>
      <c r="AL970" s="31"/>
      <c r="AO970" s="376"/>
    </row>
    <row r="971" spans="1:41" x14ac:dyDescent="0.25">
      <c r="A971" s="44" t="s">
        <v>16290</v>
      </c>
      <c r="B971" s="44" t="s">
        <v>16283</v>
      </c>
      <c r="C971" s="45" t="s">
        <v>16291</v>
      </c>
      <c r="D971" s="46" t="s">
        <v>21328</v>
      </c>
      <c r="E971" s="46">
        <v>46344</v>
      </c>
      <c r="AO971" s="376"/>
    </row>
    <row r="972" spans="1:41" x14ac:dyDescent="0.3">
      <c r="A972" s="57" t="s">
        <v>13138</v>
      </c>
      <c r="B972" s="57" t="s">
        <v>1290</v>
      </c>
      <c r="C972" s="62">
        <v>24027</v>
      </c>
      <c r="D972" s="62" t="s">
        <v>20886</v>
      </c>
      <c r="E972" s="60">
        <v>46873</v>
      </c>
      <c r="F972" s="32"/>
      <c r="G972" s="32"/>
      <c r="H972" s="32"/>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c r="AJ972" s="31"/>
      <c r="AK972" s="31"/>
      <c r="AL972" s="31"/>
      <c r="AO972" s="376"/>
    </row>
    <row r="973" spans="1:41" x14ac:dyDescent="0.25">
      <c r="A973" s="44" t="s">
        <v>13733</v>
      </c>
      <c r="B973" s="44" t="s">
        <v>14715</v>
      </c>
      <c r="C973" s="45" t="s">
        <v>13734</v>
      </c>
      <c r="D973" s="367" t="s">
        <v>3696</v>
      </c>
      <c r="E973" s="328">
        <f>DATE(2029,5,15)</f>
        <v>47253</v>
      </c>
      <c r="F973" s="32"/>
      <c r="G973" s="32"/>
      <c r="H973" s="32"/>
      <c r="I973" s="31"/>
      <c r="J973" s="31"/>
      <c r="K973" s="31"/>
      <c r="L973" s="31"/>
      <c r="M973" s="31"/>
      <c r="N973" s="31"/>
      <c r="O973" s="31"/>
      <c r="P973" s="31"/>
      <c r="Q973" s="31"/>
      <c r="R973" s="31"/>
      <c r="S973" s="31"/>
      <c r="T973" s="31"/>
      <c r="U973" s="31"/>
      <c r="V973" s="31"/>
      <c r="W973" s="31"/>
      <c r="X973" s="31"/>
      <c r="Y973" s="31"/>
      <c r="Z973" s="31"/>
      <c r="AA973" s="31"/>
      <c r="AB973" s="31"/>
      <c r="AC973" s="31"/>
      <c r="AD973" s="31"/>
      <c r="AE973" s="31"/>
      <c r="AF973" s="31"/>
      <c r="AG973" s="31"/>
      <c r="AH973" s="31"/>
      <c r="AI973" s="31"/>
      <c r="AJ973" s="31"/>
      <c r="AK973" s="31"/>
      <c r="AL973" s="31"/>
      <c r="AO973" s="376"/>
    </row>
    <row r="974" spans="1:41" x14ac:dyDescent="0.25">
      <c r="A974" s="44" t="s">
        <v>13735</v>
      </c>
      <c r="B974" s="44" t="s">
        <v>14715</v>
      </c>
      <c r="C974" s="45" t="s">
        <v>13736</v>
      </c>
      <c r="D974" s="367" t="s">
        <v>3696</v>
      </c>
      <c r="E974" s="328">
        <f>DATE(2029,5,15)</f>
        <v>47253</v>
      </c>
      <c r="F974" s="32"/>
      <c r="G974" s="32"/>
      <c r="H974" s="32"/>
      <c r="I974" s="31"/>
      <c r="J974" s="31"/>
      <c r="K974" s="31"/>
      <c r="L974" s="31"/>
      <c r="M974" s="31"/>
      <c r="N974" s="31"/>
      <c r="O974" s="31"/>
      <c r="P974" s="31"/>
      <c r="Q974" s="31"/>
      <c r="R974" s="31"/>
      <c r="S974" s="31"/>
      <c r="T974" s="31"/>
      <c r="U974" s="31"/>
      <c r="V974" s="31"/>
      <c r="W974" s="31"/>
      <c r="X974" s="31"/>
      <c r="Y974" s="31"/>
      <c r="Z974" s="31"/>
      <c r="AA974" s="31"/>
      <c r="AB974" s="31"/>
      <c r="AC974" s="31"/>
      <c r="AD974" s="31"/>
      <c r="AE974" s="31"/>
      <c r="AF974" s="31"/>
      <c r="AG974" s="31"/>
      <c r="AH974" s="31"/>
      <c r="AI974" s="31"/>
      <c r="AJ974" s="31"/>
      <c r="AK974" s="31"/>
      <c r="AL974" s="31"/>
      <c r="AO974" s="376"/>
    </row>
    <row r="975" spans="1:41" x14ac:dyDescent="0.25">
      <c r="A975" s="44" t="s">
        <v>13737</v>
      </c>
      <c r="B975" s="44" t="s">
        <v>14715</v>
      </c>
      <c r="C975" s="45" t="s">
        <v>13738</v>
      </c>
      <c r="D975" s="367" t="s">
        <v>3696</v>
      </c>
      <c r="E975" s="328">
        <f>DATE(2029,5,15)</f>
        <v>47253</v>
      </c>
      <c r="F975" s="32"/>
      <c r="G975" s="32"/>
      <c r="H975" s="32"/>
      <c r="I975" s="31"/>
      <c r="J975" s="31"/>
      <c r="K975" s="31"/>
      <c r="L975" s="31"/>
      <c r="M975" s="31"/>
      <c r="N975" s="31"/>
      <c r="O975" s="31"/>
      <c r="P975" s="31"/>
      <c r="Q975" s="31"/>
      <c r="R975" s="31"/>
      <c r="S975" s="31"/>
      <c r="T975" s="31"/>
      <c r="U975" s="31"/>
      <c r="V975" s="31"/>
      <c r="W975" s="31"/>
      <c r="X975" s="31"/>
      <c r="Y975" s="31"/>
      <c r="Z975" s="31"/>
      <c r="AA975" s="31"/>
      <c r="AB975" s="31"/>
      <c r="AC975" s="31"/>
      <c r="AD975" s="31"/>
      <c r="AE975" s="31"/>
      <c r="AF975" s="31"/>
      <c r="AG975" s="31"/>
      <c r="AH975" s="31"/>
      <c r="AI975" s="31"/>
      <c r="AJ975" s="31"/>
      <c r="AK975" s="31"/>
      <c r="AL975" s="31"/>
      <c r="AO975" s="376"/>
    </row>
    <row r="976" spans="1:41" x14ac:dyDescent="0.3">
      <c r="A976" s="333" t="s">
        <v>18905</v>
      </c>
      <c r="B976" s="333" t="s">
        <v>6928</v>
      </c>
      <c r="C976" s="125" t="s">
        <v>19094</v>
      </c>
      <c r="D976" s="32" t="s">
        <v>20309</v>
      </c>
      <c r="E976" s="125" t="s">
        <v>9249</v>
      </c>
      <c r="F976" s="125" t="s">
        <v>1189</v>
      </c>
      <c r="G976" s="125" t="s">
        <v>1190</v>
      </c>
      <c r="AO976" s="376"/>
    </row>
    <row r="977" spans="1:41" x14ac:dyDescent="0.25">
      <c r="A977" s="44" t="s">
        <v>20892</v>
      </c>
      <c r="B977" s="44" t="s">
        <v>14715</v>
      </c>
      <c r="C977" s="45" t="s">
        <v>16924</v>
      </c>
      <c r="D977" s="367" t="s">
        <v>3696</v>
      </c>
      <c r="E977" s="328">
        <f>DATE(2029,5,15)</f>
        <v>47253</v>
      </c>
      <c r="F977" s="32"/>
      <c r="G977" s="32"/>
      <c r="H977" s="32"/>
      <c r="I977" s="31"/>
      <c r="J977" s="31"/>
      <c r="K977" s="31"/>
      <c r="L977" s="31"/>
      <c r="M977" s="31"/>
      <c r="N977" s="31"/>
      <c r="O977" s="31"/>
      <c r="P977" s="31"/>
      <c r="Q977" s="31"/>
      <c r="R977" s="31"/>
      <c r="S977" s="31"/>
      <c r="T977" s="31"/>
      <c r="U977" s="31"/>
      <c r="V977" s="31"/>
      <c r="W977" s="31"/>
      <c r="X977" s="31"/>
      <c r="Y977" s="31"/>
      <c r="Z977" s="31"/>
      <c r="AA977" s="31"/>
      <c r="AB977" s="31"/>
      <c r="AC977" s="31"/>
      <c r="AD977" s="31"/>
      <c r="AE977" s="31"/>
      <c r="AF977" s="31"/>
      <c r="AG977" s="31"/>
      <c r="AH977" s="31"/>
      <c r="AI977" s="31"/>
      <c r="AJ977" s="31"/>
      <c r="AK977" s="31"/>
      <c r="AL977" s="31"/>
      <c r="AO977" s="376"/>
    </row>
    <row r="978" spans="1:41" x14ac:dyDescent="0.25">
      <c r="A978" s="44" t="s">
        <v>20893</v>
      </c>
      <c r="B978" s="44" t="s">
        <v>14715</v>
      </c>
      <c r="C978" s="45" t="s">
        <v>15036</v>
      </c>
      <c r="D978" s="367" t="s">
        <v>3696</v>
      </c>
      <c r="E978" s="328">
        <f>DATE(2029,5,15)</f>
        <v>47253</v>
      </c>
      <c r="F978" s="32"/>
      <c r="G978" s="32"/>
      <c r="H978" s="32"/>
      <c r="I978" s="31"/>
      <c r="J978" s="31"/>
      <c r="K978" s="31"/>
      <c r="L978" s="31"/>
      <c r="M978" s="31"/>
      <c r="N978" s="31"/>
      <c r="O978" s="31"/>
      <c r="P978" s="31"/>
      <c r="Q978" s="31"/>
      <c r="R978" s="31"/>
      <c r="S978" s="31"/>
      <c r="T978" s="31"/>
      <c r="U978" s="31"/>
      <c r="V978" s="31"/>
      <c r="W978" s="31"/>
      <c r="X978" s="31"/>
      <c r="Y978" s="31"/>
      <c r="Z978" s="31"/>
      <c r="AA978" s="31"/>
      <c r="AB978" s="31"/>
      <c r="AC978" s="31"/>
      <c r="AD978" s="31"/>
      <c r="AE978" s="31"/>
      <c r="AF978" s="31"/>
      <c r="AG978" s="31"/>
      <c r="AH978" s="31"/>
      <c r="AI978" s="31"/>
      <c r="AJ978" s="31"/>
      <c r="AK978" s="31"/>
      <c r="AL978" s="31"/>
      <c r="AO978" s="376"/>
    </row>
    <row r="979" spans="1:41" x14ac:dyDescent="0.25">
      <c r="A979" s="44" t="s">
        <v>20894</v>
      </c>
      <c r="B979" s="44" t="s">
        <v>14715</v>
      </c>
      <c r="C979" s="45" t="s">
        <v>15214</v>
      </c>
      <c r="D979" s="367" t="s">
        <v>3696</v>
      </c>
      <c r="E979" s="328">
        <f>DATE(2029,5,15)</f>
        <v>47253</v>
      </c>
      <c r="F979" s="32"/>
      <c r="G979" s="32"/>
      <c r="H979" s="32"/>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c r="AJ979" s="31"/>
      <c r="AK979" s="31"/>
      <c r="AL979" s="31"/>
      <c r="AO979" s="376"/>
    </row>
    <row r="980" spans="1:41" x14ac:dyDescent="0.25">
      <c r="A980" s="44" t="s">
        <v>20895</v>
      </c>
      <c r="B980" s="44" t="s">
        <v>14715</v>
      </c>
      <c r="C980" s="45" t="s">
        <v>15222</v>
      </c>
      <c r="D980" s="367" t="s">
        <v>3696</v>
      </c>
      <c r="E980" s="328">
        <f>DATE(2029,5,15)</f>
        <v>47253</v>
      </c>
      <c r="F980" s="32"/>
      <c r="G980" s="32"/>
      <c r="H980" s="32"/>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O980" s="376"/>
    </row>
    <row r="981" spans="1:41" x14ac:dyDescent="0.3">
      <c r="A981" s="333" t="s">
        <v>18906</v>
      </c>
      <c r="B981" s="333" t="s">
        <v>6928</v>
      </c>
      <c r="C981" s="125" t="s">
        <v>19094</v>
      </c>
      <c r="D981" s="32" t="s">
        <v>20309</v>
      </c>
      <c r="E981" s="125" t="s">
        <v>9249</v>
      </c>
      <c r="F981" s="125" t="s">
        <v>1189</v>
      </c>
      <c r="G981" s="125" t="s">
        <v>1190</v>
      </c>
      <c r="AO981" s="376"/>
    </row>
    <row r="982" spans="1:41" x14ac:dyDescent="0.3">
      <c r="A982" s="57" t="s">
        <v>13139</v>
      </c>
      <c r="B982" s="57" t="s">
        <v>1290</v>
      </c>
      <c r="C982" s="62">
        <v>24027</v>
      </c>
      <c r="D982" s="62" t="s">
        <v>20886</v>
      </c>
      <c r="E982" s="60">
        <v>46873</v>
      </c>
      <c r="F982" s="32"/>
      <c r="G982" s="32"/>
      <c r="H982" s="32"/>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c r="AJ982" s="31"/>
      <c r="AK982" s="31"/>
      <c r="AL982" s="31"/>
      <c r="AO982" s="376"/>
    </row>
    <row r="983" spans="1:41" x14ac:dyDescent="0.25">
      <c r="A983" s="86" t="s">
        <v>13139</v>
      </c>
      <c r="B983" s="44" t="s">
        <v>16074</v>
      </c>
      <c r="C983" s="45">
        <v>8.26</v>
      </c>
      <c r="D983" s="45" t="s">
        <v>12549</v>
      </c>
      <c r="E983" s="46">
        <v>47787</v>
      </c>
      <c r="F983" s="45"/>
      <c r="G983" s="93"/>
      <c r="H983" s="93"/>
      <c r="I983" s="99"/>
      <c r="J983" s="99"/>
      <c r="K983" s="99"/>
      <c r="L983" s="99"/>
      <c r="M983" s="99"/>
      <c r="N983" s="99"/>
      <c r="O983" s="99"/>
      <c r="P983" s="99"/>
      <c r="Q983" s="99"/>
      <c r="R983" s="99"/>
      <c r="S983" s="99"/>
      <c r="T983" s="99"/>
      <c r="U983" s="99"/>
      <c r="V983" s="99"/>
      <c r="W983" s="99"/>
      <c r="X983" s="99"/>
      <c r="Y983" s="99"/>
      <c r="Z983" s="99"/>
      <c r="AA983" s="99"/>
      <c r="AB983" s="99"/>
      <c r="AC983" s="99"/>
      <c r="AD983" s="99"/>
      <c r="AE983" s="99"/>
      <c r="AF983" s="99"/>
      <c r="AG983" s="99"/>
      <c r="AH983" s="31"/>
      <c r="AI983" s="31"/>
      <c r="AJ983" s="31"/>
      <c r="AK983" s="31"/>
      <c r="AL983" s="31"/>
      <c r="AO983" s="376"/>
    </row>
    <row r="984" spans="1:41" x14ac:dyDescent="0.25">
      <c r="A984" s="44" t="s">
        <v>13139</v>
      </c>
      <c r="B984" s="44" t="s">
        <v>13582</v>
      </c>
      <c r="C984" s="45">
        <v>26.25</v>
      </c>
      <c r="D984" s="45" t="s">
        <v>12549</v>
      </c>
      <c r="E984" s="46">
        <v>47664</v>
      </c>
      <c r="F984" s="45"/>
      <c r="G984" s="93"/>
      <c r="H984" s="93"/>
      <c r="I984" s="99"/>
      <c r="J984" s="99"/>
      <c r="K984" s="99"/>
      <c r="L984" s="99"/>
      <c r="M984" s="99"/>
      <c r="N984" s="99"/>
      <c r="O984" s="99"/>
      <c r="P984" s="99"/>
      <c r="Q984" s="99"/>
      <c r="R984" s="99"/>
      <c r="S984" s="99"/>
      <c r="T984" s="99"/>
      <c r="U984" s="99"/>
      <c r="V984" s="99"/>
      <c r="W984" s="99"/>
      <c r="X984" s="99"/>
      <c r="Y984" s="99"/>
      <c r="Z984" s="99"/>
      <c r="AA984" s="99"/>
      <c r="AB984" s="99"/>
      <c r="AC984" s="99"/>
      <c r="AD984" s="99"/>
      <c r="AE984" s="99"/>
      <c r="AF984" s="99"/>
      <c r="AG984" s="99"/>
      <c r="AH984" s="31"/>
      <c r="AI984" s="31"/>
      <c r="AJ984" s="31"/>
      <c r="AK984" s="31"/>
      <c r="AL984" s="31"/>
      <c r="AO984" s="376"/>
    </row>
    <row r="985" spans="1:41" x14ac:dyDescent="0.25">
      <c r="A985" s="44" t="s">
        <v>13139</v>
      </c>
      <c r="B985" s="44" t="s">
        <v>13589</v>
      </c>
      <c r="C985" s="45">
        <v>30.25</v>
      </c>
      <c r="D985" s="45" t="s">
        <v>12549</v>
      </c>
      <c r="E985" s="46">
        <v>47664</v>
      </c>
      <c r="F985" s="45"/>
      <c r="G985" s="93"/>
      <c r="H985" s="93"/>
      <c r="I985" s="99"/>
      <c r="J985" s="99"/>
      <c r="K985" s="99"/>
      <c r="L985" s="99"/>
      <c r="M985" s="99"/>
      <c r="N985" s="99"/>
      <c r="O985" s="99"/>
      <c r="P985" s="99"/>
      <c r="Q985" s="99"/>
      <c r="R985" s="99"/>
      <c r="S985" s="99"/>
      <c r="T985" s="99"/>
      <c r="U985" s="99"/>
      <c r="V985" s="99"/>
      <c r="W985" s="99"/>
      <c r="X985" s="99"/>
      <c r="Y985" s="99"/>
      <c r="Z985" s="99"/>
      <c r="AA985" s="99"/>
      <c r="AB985" s="99"/>
      <c r="AC985" s="99"/>
      <c r="AD985" s="99"/>
      <c r="AE985" s="99"/>
      <c r="AF985" s="99"/>
      <c r="AG985" s="99"/>
      <c r="AH985" s="31"/>
      <c r="AI985" s="31"/>
      <c r="AJ985" s="31"/>
      <c r="AK985" s="31"/>
      <c r="AL985" s="31"/>
      <c r="AO985" s="376"/>
    </row>
    <row r="986" spans="1:41" x14ac:dyDescent="0.25">
      <c r="A986" s="44" t="s">
        <v>13139</v>
      </c>
      <c r="B986" s="44" t="s">
        <v>3474</v>
      </c>
      <c r="C986" s="45">
        <v>250503</v>
      </c>
      <c r="D986" s="45" t="s">
        <v>11363</v>
      </c>
      <c r="E986" s="45" t="s">
        <v>15608</v>
      </c>
      <c r="AO986" s="376"/>
    </row>
    <row r="987" spans="1:41" x14ac:dyDescent="0.25">
      <c r="A987" s="76" t="s">
        <v>16076</v>
      </c>
      <c r="B987" s="44" t="s">
        <v>12144</v>
      </c>
      <c r="C987" s="45">
        <v>6.26</v>
      </c>
      <c r="D987" s="45" t="s">
        <v>12549</v>
      </c>
      <c r="E987" s="46">
        <v>47787</v>
      </c>
      <c r="F987" s="45"/>
      <c r="G987" s="93"/>
      <c r="H987" s="93"/>
      <c r="I987" s="99"/>
      <c r="J987" s="99"/>
      <c r="K987" s="99"/>
      <c r="L987" s="99"/>
      <c r="M987" s="99"/>
      <c r="N987" s="99"/>
      <c r="O987" s="99"/>
      <c r="P987" s="99"/>
      <c r="Q987" s="99"/>
      <c r="R987" s="99"/>
      <c r="S987" s="99"/>
      <c r="T987" s="99"/>
      <c r="U987" s="99"/>
      <c r="V987" s="99"/>
      <c r="W987" s="99"/>
      <c r="X987" s="99"/>
      <c r="Y987" s="99"/>
      <c r="Z987" s="99"/>
      <c r="AA987" s="99"/>
      <c r="AB987" s="99"/>
      <c r="AC987" s="99"/>
      <c r="AD987" s="99"/>
      <c r="AE987" s="99"/>
      <c r="AF987" s="99"/>
      <c r="AG987" s="99"/>
      <c r="AH987" s="31"/>
      <c r="AI987" s="31"/>
      <c r="AJ987" s="31"/>
      <c r="AK987" s="31"/>
      <c r="AL987" s="31"/>
      <c r="AO987" s="376"/>
    </row>
    <row r="988" spans="1:41" x14ac:dyDescent="0.3">
      <c r="A988" s="57" t="s">
        <v>1205</v>
      </c>
      <c r="B988" s="57" t="s">
        <v>1290</v>
      </c>
      <c r="C988" s="62" t="s">
        <v>17262</v>
      </c>
      <c r="D988" s="62" t="s">
        <v>20886</v>
      </c>
      <c r="E988" s="60">
        <v>46873</v>
      </c>
      <c r="F988" s="32"/>
      <c r="G988" s="32"/>
      <c r="H988" s="32"/>
      <c r="I988" s="31"/>
      <c r="J988" s="31"/>
      <c r="K988" s="31"/>
      <c r="L988" s="31"/>
      <c r="M988" s="31"/>
      <c r="N988" s="31"/>
      <c r="O988" s="31"/>
      <c r="P988" s="31"/>
      <c r="Q988" s="31"/>
      <c r="R988" s="31"/>
      <c r="S988" s="31"/>
      <c r="T988" s="31"/>
      <c r="U988" s="31"/>
      <c r="V988" s="31"/>
      <c r="W988" s="31"/>
      <c r="X988" s="31"/>
      <c r="Y988" s="31"/>
      <c r="Z988" s="31"/>
      <c r="AA988" s="31"/>
      <c r="AB988" s="31"/>
      <c r="AC988" s="31"/>
      <c r="AD988" s="31"/>
      <c r="AE988" s="31"/>
      <c r="AF988" s="31"/>
      <c r="AG988" s="31"/>
      <c r="AH988" s="31"/>
      <c r="AI988" s="31"/>
      <c r="AJ988" s="31"/>
      <c r="AK988" s="31"/>
      <c r="AL988" s="31"/>
      <c r="AO988" s="376"/>
    </row>
    <row r="989" spans="1:41" x14ac:dyDescent="0.25">
      <c r="A989" s="99" t="s">
        <v>1205</v>
      </c>
      <c r="B989" s="92" t="s">
        <v>15490</v>
      </c>
      <c r="C989" s="93" t="s">
        <v>15491</v>
      </c>
      <c r="D989" s="93" t="s">
        <v>1201</v>
      </c>
      <c r="E989" s="94">
        <v>46681</v>
      </c>
      <c r="F989" s="93"/>
      <c r="G989" s="93"/>
      <c r="H989" s="93"/>
      <c r="I989" s="99"/>
      <c r="J989" s="99"/>
      <c r="K989" s="99"/>
      <c r="L989" s="99"/>
      <c r="M989" s="99"/>
      <c r="N989" s="99"/>
      <c r="O989" s="99"/>
      <c r="P989" s="99"/>
      <c r="Q989" s="99"/>
      <c r="R989" s="99"/>
      <c r="S989" s="99"/>
      <c r="T989" s="99"/>
      <c r="U989" s="99"/>
      <c r="V989" s="44"/>
      <c r="W989" s="99"/>
      <c r="X989" s="99"/>
      <c r="Y989" s="99"/>
      <c r="Z989" s="99"/>
      <c r="AA989" s="99"/>
      <c r="AB989" s="99"/>
      <c r="AC989" s="99"/>
      <c r="AD989" s="99"/>
      <c r="AE989" s="99"/>
      <c r="AF989" s="99"/>
      <c r="AG989" s="99"/>
      <c r="AH989" s="31"/>
      <c r="AI989" s="31"/>
      <c r="AJ989" s="31"/>
      <c r="AK989" s="31"/>
      <c r="AL989" s="31"/>
      <c r="AO989" s="376"/>
    </row>
    <row r="990" spans="1:41" x14ac:dyDescent="0.25">
      <c r="A990" s="44" t="s">
        <v>1205</v>
      </c>
      <c r="B990" s="44" t="s">
        <v>5134</v>
      </c>
      <c r="C990" s="45">
        <v>220802</v>
      </c>
      <c r="D990" s="45" t="s">
        <v>11363</v>
      </c>
      <c r="E990" s="45" t="s">
        <v>4966</v>
      </c>
      <c r="AO990" s="376"/>
    </row>
    <row r="991" spans="1:41" x14ac:dyDescent="0.3">
      <c r="A991" s="333" t="s">
        <v>20262</v>
      </c>
      <c r="B991" s="333" t="s">
        <v>2690</v>
      </c>
      <c r="C991" s="125" t="s">
        <v>21253</v>
      </c>
      <c r="D991" s="32" t="s">
        <v>20309</v>
      </c>
      <c r="E991" s="125" t="s">
        <v>21312</v>
      </c>
      <c r="F991" s="125" t="s">
        <v>1190</v>
      </c>
      <c r="G991" s="125" t="s">
        <v>1190</v>
      </c>
      <c r="AO991" s="376"/>
    </row>
    <row r="992" spans="1:41" x14ac:dyDescent="0.25">
      <c r="A992" s="44" t="s">
        <v>2660</v>
      </c>
      <c r="B992" s="44" t="s">
        <v>12136</v>
      </c>
      <c r="C992" s="45">
        <v>19.23</v>
      </c>
      <c r="D992" s="45" t="s">
        <v>12549</v>
      </c>
      <c r="E992" s="46">
        <v>46934</v>
      </c>
      <c r="F992" s="45" t="s">
        <v>1335</v>
      </c>
      <c r="G992" s="93"/>
      <c r="H992" s="93"/>
      <c r="I992" s="99"/>
      <c r="J992" s="99"/>
      <c r="K992" s="99"/>
      <c r="L992" s="99"/>
      <c r="M992" s="99"/>
      <c r="N992" s="99"/>
      <c r="O992" s="99"/>
      <c r="P992" s="99"/>
      <c r="Q992" s="99"/>
      <c r="R992" s="99"/>
      <c r="S992" s="99"/>
      <c r="T992" s="99"/>
      <c r="U992" s="99"/>
      <c r="V992" s="99"/>
      <c r="W992" s="99"/>
      <c r="X992" s="99"/>
      <c r="Y992" s="99"/>
      <c r="Z992" s="99"/>
      <c r="AA992" s="99"/>
      <c r="AB992" s="99"/>
      <c r="AC992" s="99"/>
      <c r="AD992" s="99"/>
      <c r="AE992" s="99"/>
      <c r="AF992" s="99"/>
      <c r="AG992" s="99"/>
      <c r="AH992" s="31"/>
      <c r="AI992" s="31"/>
      <c r="AJ992" s="31"/>
      <c r="AK992" s="31"/>
      <c r="AL992" s="31"/>
      <c r="AO992" s="376"/>
    </row>
    <row r="993" spans="1:41" x14ac:dyDescent="0.25">
      <c r="A993" s="44" t="s">
        <v>21481</v>
      </c>
      <c r="B993" s="44" t="s">
        <v>21449</v>
      </c>
      <c r="C993" s="45">
        <v>260504</v>
      </c>
      <c r="D993" s="45" t="s">
        <v>11363</v>
      </c>
      <c r="E993" s="45" t="s">
        <v>21450</v>
      </c>
      <c r="AO993" s="376"/>
    </row>
    <row r="994" spans="1:41" x14ac:dyDescent="0.3">
      <c r="A994" s="333" t="s">
        <v>11381</v>
      </c>
      <c r="B994" s="333" t="s">
        <v>1153</v>
      </c>
      <c r="C994" s="125" t="s">
        <v>11369</v>
      </c>
      <c r="D994" s="32" t="s">
        <v>20309</v>
      </c>
      <c r="E994" s="125" t="s">
        <v>4826</v>
      </c>
      <c r="F994" s="125" t="s">
        <v>1189</v>
      </c>
      <c r="G994" s="125" t="s">
        <v>1190</v>
      </c>
      <c r="AO994" s="376"/>
    </row>
    <row r="995" spans="1:41" x14ac:dyDescent="0.25">
      <c r="A995" s="44" t="s">
        <v>20600</v>
      </c>
      <c r="B995" s="44" t="s">
        <v>14169</v>
      </c>
      <c r="C995" s="45" t="s">
        <v>20726</v>
      </c>
      <c r="D995" s="32" t="s">
        <v>5559</v>
      </c>
      <c r="E995" s="45" t="s">
        <v>20863</v>
      </c>
      <c r="F995" s="32"/>
      <c r="G995" s="32"/>
      <c r="H995" s="32"/>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c r="AJ995" s="31"/>
      <c r="AK995" s="31"/>
      <c r="AL995" s="31"/>
      <c r="AO995" s="376"/>
    </row>
    <row r="996" spans="1:41" x14ac:dyDescent="0.25">
      <c r="A996" s="44" t="s">
        <v>17518</v>
      </c>
      <c r="B996" s="44" t="s">
        <v>9235</v>
      </c>
      <c r="C996" s="45">
        <v>240102</v>
      </c>
      <c r="D996" s="45" t="s">
        <v>11363</v>
      </c>
      <c r="E996" s="45" t="s">
        <v>5139</v>
      </c>
      <c r="AO996" s="376"/>
    </row>
    <row r="997" spans="1:41" x14ac:dyDescent="0.25">
      <c r="A997" s="44" t="s">
        <v>17518</v>
      </c>
      <c r="B997" s="44" t="s">
        <v>10350</v>
      </c>
      <c r="C997" s="45">
        <v>24020301</v>
      </c>
      <c r="D997" s="45" t="s">
        <v>11363</v>
      </c>
      <c r="E997" s="45" t="s">
        <v>5131</v>
      </c>
      <c r="AO997" s="376"/>
    </row>
    <row r="998" spans="1:41" x14ac:dyDescent="0.25">
      <c r="A998" s="44" t="s">
        <v>17518</v>
      </c>
      <c r="B998" s="44" t="s">
        <v>17463</v>
      </c>
      <c r="C998" s="45">
        <v>260202</v>
      </c>
      <c r="D998" s="45" t="s">
        <v>11363</v>
      </c>
      <c r="E998" s="45" t="s">
        <v>9238</v>
      </c>
      <c r="AO998" s="376"/>
    </row>
    <row r="999" spans="1:41" x14ac:dyDescent="0.25">
      <c r="A999" s="44" t="s">
        <v>17518</v>
      </c>
      <c r="B999" s="44" t="s">
        <v>9248</v>
      </c>
      <c r="C999" s="45">
        <v>260105</v>
      </c>
      <c r="D999" s="45" t="s">
        <v>11363</v>
      </c>
      <c r="E999" s="45" t="s">
        <v>17625</v>
      </c>
      <c r="AO999" s="376"/>
    </row>
    <row r="1000" spans="1:41" x14ac:dyDescent="0.25">
      <c r="A1000" s="44" t="s">
        <v>15635</v>
      </c>
      <c r="B1000" s="44" t="s">
        <v>5321</v>
      </c>
      <c r="C1000" s="45">
        <v>25010401</v>
      </c>
      <c r="D1000" s="45" t="s">
        <v>11363</v>
      </c>
      <c r="E1000" s="45" t="s">
        <v>12564</v>
      </c>
      <c r="AO1000" s="376"/>
    </row>
    <row r="1001" spans="1:41" x14ac:dyDescent="0.25">
      <c r="A1001" s="44" t="s">
        <v>15635</v>
      </c>
      <c r="B1001" s="44" t="s">
        <v>3176</v>
      </c>
      <c r="C1001" s="45">
        <v>25010402</v>
      </c>
      <c r="D1001" s="45" t="s">
        <v>11363</v>
      </c>
      <c r="E1001" s="45" t="s">
        <v>12564</v>
      </c>
      <c r="AO1001" s="376"/>
    </row>
    <row r="1002" spans="1:41" x14ac:dyDescent="0.25">
      <c r="A1002" s="44" t="s">
        <v>15635</v>
      </c>
      <c r="B1002" s="44" t="s">
        <v>2350</v>
      </c>
      <c r="C1002" s="45">
        <v>250106</v>
      </c>
      <c r="D1002" s="45" t="s">
        <v>11363</v>
      </c>
      <c r="E1002" s="45" t="s">
        <v>11887</v>
      </c>
      <c r="AO1002" s="376"/>
    </row>
    <row r="1003" spans="1:41" x14ac:dyDescent="0.25">
      <c r="A1003" s="44" t="s">
        <v>17519</v>
      </c>
      <c r="B1003" s="44" t="s">
        <v>3046</v>
      </c>
      <c r="C1003" s="45">
        <v>25100202</v>
      </c>
      <c r="D1003" s="45" t="s">
        <v>11363</v>
      </c>
      <c r="E1003" s="45" t="s">
        <v>11146</v>
      </c>
      <c r="AO1003" s="376"/>
    </row>
    <row r="1004" spans="1:41" x14ac:dyDescent="0.3">
      <c r="A1004" s="333" t="s">
        <v>18907</v>
      </c>
      <c r="B1004" s="333" t="s">
        <v>1170</v>
      </c>
      <c r="C1004" s="125" t="s">
        <v>19097</v>
      </c>
      <c r="D1004" s="32" t="s">
        <v>20309</v>
      </c>
      <c r="E1004" s="125" t="s">
        <v>9249</v>
      </c>
      <c r="F1004" s="125" t="s">
        <v>1190</v>
      </c>
      <c r="G1004" s="125" t="s">
        <v>1190</v>
      </c>
      <c r="AO1004" s="376"/>
    </row>
    <row r="1005" spans="1:41" x14ac:dyDescent="0.25">
      <c r="A1005" s="44" t="s">
        <v>957</v>
      </c>
      <c r="B1005" s="44" t="s">
        <v>7139</v>
      </c>
      <c r="C1005" s="45" t="s">
        <v>7140</v>
      </c>
      <c r="D1005" s="46" t="s">
        <v>21328</v>
      </c>
      <c r="E1005" s="46">
        <v>46579</v>
      </c>
      <c r="AO1005" s="376"/>
    </row>
    <row r="1006" spans="1:41" x14ac:dyDescent="0.25">
      <c r="A1006" s="44" t="s">
        <v>957</v>
      </c>
      <c r="B1006" s="44" t="s">
        <v>20327</v>
      </c>
      <c r="C1006" s="45" t="s">
        <v>20333</v>
      </c>
      <c r="D1006" s="46" t="s">
        <v>21328</v>
      </c>
      <c r="E1006" s="46">
        <v>46554</v>
      </c>
      <c r="AO1006" s="376"/>
    </row>
    <row r="1007" spans="1:41" x14ac:dyDescent="0.25">
      <c r="A1007" s="44" t="s">
        <v>957</v>
      </c>
      <c r="B1007" s="44" t="s">
        <v>4237</v>
      </c>
      <c r="C1007" s="45">
        <v>241002</v>
      </c>
      <c r="D1007" s="45" t="s">
        <v>11363</v>
      </c>
      <c r="E1007" s="45" t="s">
        <v>5332</v>
      </c>
      <c r="AO1007" s="376"/>
    </row>
    <row r="1008" spans="1:41" x14ac:dyDescent="0.25">
      <c r="A1008" s="44" t="s">
        <v>8201</v>
      </c>
      <c r="B1008" s="44" t="s">
        <v>21385</v>
      </c>
      <c r="C1008" s="45" t="s">
        <v>8134</v>
      </c>
      <c r="D1008" s="45" t="s">
        <v>21447</v>
      </c>
      <c r="E1008" s="46">
        <v>46477</v>
      </c>
      <c r="AO1008" s="376"/>
    </row>
    <row r="1009" spans="1:41" x14ac:dyDescent="0.3">
      <c r="A1009" s="265" t="s">
        <v>17226</v>
      </c>
      <c r="B1009" s="265" t="s">
        <v>17227</v>
      </c>
      <c r="C1009" s="59" t="s">
        <v>17232</v>
      </c>
      <c r="D1009" s="93" t="s">
        <v>1201</v>
      </c>
      <c r="E1009" s="334">
        <v>47593</v>
      </c>
      <c r="F1009" s="93"/>
      <c r="G1009" s="93"/>
      <c r="H1009" s="93"/>
      <c r="I1009" s="99"/>
      <c r="J1009" s="99"/>
      <c r="K1009" s="99"/>
      <c r="L1009" s="99"/>
      <c r="M1009" s="99"/>
      <c r="N1009" s="99"/>
      <c r="O1009" s="99"/>
      <c r="P1009" s="99"/>
      <c r="Q1009" s="99"/>
      <c r="R1009" s="99"/>
      <c r="S1009" s="99"/>
      <c r="T1009" s="99"/>
      <c r="U1009" s="99"/>
      <c r="V1009" s="99"/>
      <c r="W1009" s="99"/>
      <c r="X1009" s="99"/>
      <c r="Y1009" s="99"/>
      <c r="Z1009" s="99"/>
      <c r="AA1009" s="99"/>
      <c r="AB1009" s="99"/>
      <c r="AC1009" s="99"/>
      <c r="AD1009" s="99"/>
      <c r="AE1009" s="99"/>
      <c r="AF1009" s="99"/>
      <c r="AG1009" s="99"/>
      <c r="AH1009" s="31"/>
      <c r="AI1009" s="31"/>
      <c r="AJ1009" s="31"/>
      <c r="AK1009" s="31"/>
      <c r="AL1009" s="31"/>
      <c r="AO1009" s="376"/>
    </row>
    <row r="1010" spans="1:41" x14ac:dyDescent="0.25">
      <c r="A1010" s="44" t="s">
        <v>16565</v>
      </c>
      <c r="B1010" s="44" t="s">
        <v>21434</v>
      </c>
      <c r="C1010" s="45" t="s">
        <v>16562</v>
      </c>
      <c r="D1010" s="45" t="s">
        <v>21447</v>
      </c>
      <c r="E1010" s="46">
        <v>46418</v>
      </c>
      <c r="AO1010" s="376"/>
    </row>
    <row r="1011" spans="1:41" x14ac:dyDescent="0.3">
      <c r="A1011" s="333" t="s">
        <v>12863</v>
      </c>
      <c r="B1011" s="333" t="s">
        <v>15582</v>
      </c>
      <c r="C1011" s="125" t="s">
        <v>12850</v>
      </c>
      <c r="D1011" s="32" t="s">
        <v>20309</v>
      </c>
      <c r="E1011" s="125" t="s">
        <v>5332</v>
      </c>
      <c r="F1011" s="125" t="s">
        <v>1189</v>
      </c>
      <c r="G1011" s="125" t="s">
        <v>1190</v>
      </c>
      <c r="AO1011" s="376"/>
    </row>
    <row r="1012" spans="1:41" x14ac:dyDescent="0.25">
      <c r="A1012" s="44" t="s">
        <v>12863</v>
      </c>
      <c r="B1012" s="44" t="s">
        <v>2350</v>
      </c>
      <c r="C1012" s="45">
        <v>250106</v>
      </c>
      <c r="D1012" s="45" t="s">
        <v>11363</v>
      </c>
      <c r="E1012" s="45" t="s">
        <v>11887</v>
      </c>
      <c r="AO1012" s="376"/>
    </row>
    <row r="1013" spans="1:41" x14ac:dyDescent="0.25">
      <c r="A1013" s="44" t="s">
        <v>15636</v>
      </c>
      <c r="B1013" s="44" t="s">
        <v>5134</v>
      </c>
      <c r="C1013" s="45">
        <v>240804</v>
      </c>
      <c r="D1013" s="45" t="s">
        <v>11363</v>
      </c>
      <c r="E1013" s="45" t="s">
        <v>11260</v>
      </c>
      <c r="AO1013" s="376"/>
    </row>
    <row r="1014" spans="1:41" x14ac:dyDescent="0.25">
      <c r="A1014" s="44" t="s">
        <v>21482</v>
      </c>
      <c r="B1014" s="44" t="s">
        <v>21449</v>
      </c>
      <c r="C1014" s="45">
        <v>260504</v>
      </c>
      <c r="D1014" s="45" t="s">
        <v>11363</v>
      </c>
      <c r="E1014" s="45" t="s">
        <v>21450</v>
      </c>
      <c r="AO1014" s="376"/>
    </row>
    <row r="1015" spans="1:41" x14ac:dyDescent="0.3">
      <c r="A1015" s="333" t="s">
        <v>21255</v>
      </c>
      <c r="B1015" s="333" t="s">
        <v>2693</v>
      </c>
      <c r="C1015" s="125" t="s">
        <v>21306</v>
      </c>
      <c r="D1015" s="32" t="s">
        <v>20309</v>
      </c>
      <c r="E1015" s="125" t="s">
        <v>9840</v>
      </c>
      <c r="F1015" s="125" t="s">
        <v>1190</v>
      </c>
      <c r="G1015" s="125" t="s">
        <v>1190</v>
      </c>
      <c r="AO1015" s="376"/>
    </row>
    <row r="1016" spans="1:41" x14ac:dyDescent="0.3">
      <c r="A1016" s="57" t="s">
        <v>559</v>
      </c>
      <c r="B1016" s="57" t="s">
        <v>1290</v>
      </c>
      <c r="C1016" s="62">
        <v>24027</v>
      </c>
      <c r="D1016" s="62" t="s">
        <v>20886</v>
      </c>
      <c r="E1016" s="60">
        <v>46873</v>
      </c>
      <c r="F1016" s="32"/>
      <c r="G1016" s="32"/>
      <c r="H1016" s="32"/>
      <c r="I1016" s="31"/>
      <c r="J1016" s="31"/>
      <c r="K1016" s="31"/>
      <c r="L1016" s="31"/>
      <c r="M1016" s="31"/>
      <c r="N1016" s="31"/>
      <c r="O1016" s="31"/>
      <c r="P1016" s="31"/>
      <c r="Q1016" s="31"/>
      <c r="R1016" s="31"/>
      <c r="S1016" s="31"/>
      <c r="T1016" s="31"/>
      <c r="U1016" s="31"/>
      <c r="V1016" s="31"/>
      <c r="W1016" s="31"/>
      <c r="X1016" s="31"/>
      <c r="Y1016" s="31"/>
      <c r="Z1016" s="31"/>
      <c r="AA1016" s="31"/>
      <c r="AB1016" s="31"/>
      <c r="AC1016" s="31"/>
      <c r="AD1016" s="31"/>
      <c r="AE1016" s="31"/>
      <c r="AF1016" s="31"/>
      <c r="AG1016" s="31"/>
      <c r="AH1016" s="31"/>
      <c r="AI1016" s="31"/>
      <c r="AJ1016" s="31"/>
      <c r="AK1016" s="31"/>
      <c r="AL1016" s="31"/>
      <c r="AO1016" s="376"/>
    </row>
    <row r="1017" spans="1:41" x14ac:dyDescent="0.25">
      <c r="A1017" s="44" t="s">
        <v>559</v>
      </c>
      <c r="B1017" s="44" t="s">
        <v>21405</v>
      </c>
      <c r="C1017" s="45" t="s">
        <v>9704</v>
      </c>
      <c r="D1017" s="45" t="s">
        <v>21447</v>
      </c>
      <c r="E1017" s="46">
        <v>46538</v>
      </c>
      <c r="AO1017" s="376"/>
    </row>
    <row r="1018" spans="1:41" x14ac:dyDescent="0.25">
      <c r="A1018" s="102" t="s">
        <v>613</v>
      </c>
      <c r="B1018" s="92" t="s">
        <v>3452</v>
      </c>
      <c r="C1018" s="93" t="s">
        <v>12089</v>
      </c>
      <c r="D1018" s="93" t="s">
        <v>1201</v>
      </c>
      <c r="E1018" s="94">
        <v>46496</v>
      </c>
      <c r="F1018" s="93"/>
      <c r="G1018" s="93"/>
      <c r="H1018" s="93"/>
      <c r="I1018" s="99"/>
      <c r="J1018" s="99"/>
      <c r="K1018" s="99"/>
      <c r="L1018" s="99"/>
      <c r="M1018" s="99"/>
      <c r="N1018" s="99"/>
      <c r="O1018" s="99"/>
      <c r="P1018" s="99"/>
      <c r="Q1018" s="99"/>
      <c r="R1018" s="99"/>
      <c r="S1018" s="99"/>
      <c r="T1018" s="44"/>
      <c r="U1018" s="44"/>
      <c r="V1018" s="44"/>
      <c r="W1018" s="99"/>
      <c r="X1018" s="99"/>
      <c r="Y1018" s="99"/>
      <c r="Z1018" s="99"/>
      <c r="AA1018" s="99"/>
      <c r="AB1018" s="99"/>
      <c r="AC1018" s="99"/>
      <c r="AD1018" s="99"/>
      <c r="AE1018" s="99"/>
      <c r="AF1018" s="99"/>
      <c r="AG1018" s="99"/>
      <c r="AH1018" s="31"/>
      <c r="AI1018" s="31"/>
      <c r="AJ1018" s="31"/>
      <c r="AK1018" s="31"/>
      <c r="AL1018" s="31"/>
      <c r="AO1018" s="376"/>
    </row>
    <row r="1019" spans="1:41" x14ac:dyDescent="0.25">
      <c r="A1019" s="44" t="s">
        <v>613</v>
      </c>
      <c r="B1019" s="44" t="s">
        <v>7824</v>
      </c>
      <c r="C1019" s="45">
        <v>230804</v>
      </c>
      <c r="D1019" s="45" t="s">
        <v>11363</v>
      </c>
      <c r="E1019" s="45" t="s">
        <v>4151</v>
      </c>
      <c r="AO1019" s="376"/>
    </row>
    <row r="1020" spans="1:41" x14ac:dyDescent="0.25">
      <c r="A1020" s="44" t="s">
        <v>613</v>
      </c>
      <c r="B1020" s="44" t="s">
        <v>3042</v>
      </c>
      <c r="C1020" s="45">
        <v>230903</v>
      </c>
      <c r="D1020" s="45" t="s">
        <v>11363</v>
      </c>
      <c r="E1020" s="45" t="s">
        <v>7871</v>
      </c>
      <c r="AO1020" s="376"/>
    </row>
    <row r="1021" spans="1:41" x14ac:dyDescent="0.25">
      <c r="A1021" s="44" t="s">
        <v>613</v>
      </c>
      <c r="B1021" s="44" t="s">
        <v>9235</v>
      </c>
      <c r="C1021" s="45">
        <v>240102</v>
      </c>
      <c r="D1021" s="45" t="s">
        <v>11363</v>
      </c>
      <c r="E1021" s="45" t="s">
        <v>5139</v>
      </c>
      <c r="AO1021" s="376"/>
    </row>
    <row r="1022" spans="1:41" x14ac:dyDescent="0.25">
      <c r="A1022" s="44" t="s">
        <v>613</v>
      </c>
      <c r="B1022" s="44" t="s">
        <v>930</v>
      </c>
      <c r="C1022" s="45">
        <v>240803</v>
      </c>
      <c r="D1022" s="45" t="s">
        <v>11363</v>
      </c>
      <c r="E1022" s="45" t="s">
        <v>4966</v>
      </c>
      <c r="AO1022" s="376"/>
    </row>
    <row r="1023" spans="1:41" x14ac:dyDescent="0.25">
      <c r="A1023" s="44" t="s">
        <v>613</v>
      </c>
      <c r="B1023" s="44" t="s">
        <v>6608</v>
      </c>
      <c r="C1023" s="45">
        <v>260203</v>
      </c>
      <c r="D1023" s="45" t="s">
        <v>11363</v>
      </c>
      <c r="E1023" s="45" t="s">
        <v>9238</v>
      </c>
      <c r="AO1023" s="376"/>
    </row>
    <row r="1024" spans="1:41" x14ac:dyDescent="0.3">
      <c r="A1024" s="333" t="s">
        <v>12137</v>
      </c>
      <c r="B1024" s="333" t="s">
        <v>15470</v>
      </c>
      <c r="C1024" s="125" t="s">
        <v>13319</v>
      </c>
      <c r="D1024" s="32" t="s">
        <v>20309</v>
      </c>
      <c r="E1024" s="125" t="s">
        <v>12551</v>
      </c>
      <c r="F1024" s="125" t="s">
        <v>1189</v>
      </c>
      <c r="G1024" s="125" t="s">
        <v>1190</v>
      </c>
      <c r="AO1024" s="376"/>
    </row>
    <row r="1025" spans="1:41" x14ac:dyDescent="0.3">
      <c r="A1025" s="333" t="s">
        <v>12137</v>
      </c>
      <c r="B1025" s="333" t="s">
        <v>1168</v>
      </c>
      <c r="C1025" s="125" t="s">
        <v>19096</v>
      </c>
      <c r="D1025" s="32" t="s">
        <v>20309</v>
      </c>
      <c r="E1025" s="125" t="s">
        <v>9249</v>
      </c>
      <c r="F1025" s="125" t="s">
        <v>1189</v>
      </c>
      <c r="G1025" s="125" t="s">
        <v>1190</v>
      </c>
      <c r="AO1025" s="376"/>
    </row>
    <row r="1026" spans="1:41" x14ac:dyDescent="0.25">
      <c r="A1026" s="44" t="s">
        <v>12137</v>
      </c>
      <c r="B1026" s="44" t="s">
        <v>12091</v>
      </c>
      <c r="C1026" s="45">
        <v>9.24</v>
      </c>
      <c r="D1026" s="45" t="s">
        <v>12549</v>
      </c>
      <c r="E1026" s="46">
        <v>47299</v>
      </c>
      <c r="F1026" s="45" t="s">
        <v>1335</v>
      </c>
      <c r="G1026" s="93"/>
      <c r="H1026" s="93"/>
      <c r="I1026" s="99"/>
      <c r="J1026" s="99"/>
      <c r="K1026" s="99"/>
      <c r="L1026" s="99"/>
      <c r="M1026" s="99"/>
      <c r="N1026" s="99"/>
      <c r="O1026" s="99"/>
      <c r="P1026" s="99"/>
      <c r="Q1026" s="99"/>
      <c r="R1026" s="99"/>
      <c r="S1026" s="99"/>
      <c r="T1026" s="99"/>
      <c r="U1026" s="99"/>
      <c r="V1026" s="99"/>
      <c r="W1026" s="99"/>
      <c r="X1026" s="99"/>
      <c r="Y1026" s="99"/>
      <c r="Z1026" s="99"/>
      <c r="AA1026" s="99"/>
      <c r="AB1026" s="99"/>
      <c r="AC1026" s="99"/>
      <c r="AD1026" s="99"/>
      <c r="AE1026" s="99"/>
      <c r="AF1026" s="99"/>
      <c r="AG1026" s="99"/>
      <c r="AH1026" s="31"/>
      <c r="AI1026" s="31"/>
      <c r="AJ1026" s="31"/>
      <c r="AK1026" s="31"/>
      <c r="AL1026" s="31"/>
      <c r="AO1026" s="376"/>
    </row>
    <row r="1027" spans="1:41" x14ac:dyDescent="0.25">
      <c r="A1027" s="44" t="s">
        <v>12137</v>
      </c>
      <c r="B1027" s="44" t="s">
        <v>12138</v>
      </c>
      <c r="C1027" s="45">
        <v>18.239999999999998</v>
      </c>
      <c r="D1027" s="45" t="s">
        <v>12549</v>
      </c>
      <c r="E1027" s="46">
        <v>47299</v>
      </c>
      <c r="F1027" s="45" t="s">
        <v>1335</v>
      </c>
      <c r="G1027" s="93"/>
      <c r="H1027" s="93"/>
      <c r="I1027" s="99"/>
      <c r="J1027" s="99"/>
      <c r="K1027" s="99"/>
      <c r="L1027" s="99"/>
      <c r="M1027" s="99"/>
      <c r="N1027" s="99"/>
      <c r="O1027" s="99"/>
      <c r="P1027" s="99"/>
      <c r="Q1027" s="99"/>
      <c r="R1027" s="99"/>
      <c r="S1027" s="99"/>
      <c r="T1027" s="99"/>
      <c r="U1027" s="99"/>
      <c r="V1027" s="99"/>
      <c r="W1027" s="99"/>
      <c r="X1027" s="99"/>
      <c r="Y1027" s="99"/>
      <c r="Z1027" s="99"/>
      <c r="AA1027" s="99"/>
      <c r="AB1027" s="99"/>
      <c r="AC1027" s="99"/>
      <c r="AD1027" s="99"/>
      <c r="AE1027" s="99"/>
      <c r="AF1027" s="99"/>
      <c r="AG1027" s="99"/>
      <c r="AH1027" s="31"/>
      <c r="AI1027" s="31"/>
      <c r="AJ1027" s="31"/>
      <c r="AK1027" s="31"/>
      <c r="AL1027" s="31"/>
      <c r="AO1027" s="376"/>
    </row>
    <row r="1028" spans="1:41" x14ac:dyDescent="0.25">
      <c r="A1028" s="100" t="s">
        <v>10217</v>
      </c>
      <c r="B1028" s="92" t="s">
        <v>10218</v>
      </c>
      <c r="C1028" s="93" t="s">
        <v>10219</v>
      </c>
      <c r="D1028" s="93" t="s">
        <v>1201</v>
      </c>
      <c r="E1028" s="94">
        <v>46648</v>
      </c>
      <c r="F1028" s="93"/>
      <c r="G1028" s="93"/>
      <c r="H1028" s="93"/>
      <c r="I1028" s="99"/>
      <c r="J1028" s="99"/>
      <c r="K1028" s="99"/>
      <c r="L1028" s="99"/>
      <c r="M1028" s="99"/>
      <c r="N1028" s="99"/>
      <c r="O1028" s="99"/>
      <c r="P1028" s="99"/>
      <c r="Q1028" s="99"/>
      <c r="R1028" s="99"/>
      <c r="S1028" s="99"/>
      <c r="T1028" s="44"/>
      <c r="U1028" s="44"/>
      <c r="V1028" s="99"/>
      <c r="W1028" s="99"/>
      <c r="X1028" s="99"/>
      <c r="Y1028" s="99"/>
      <c r="Z1028" s="99"/>
      <c r="AA1028" s="99"/>
      <c r="AB1028" s="99"/>
      <c r="AC1028" s="99"/>
      <c r="AD1028" s="99"/>
      <c r="AE1028" s="99"/>
      <c r="AF1028" s="99"/>
      <c r="AG1028" s="99"/>
      <c r="AH1028" s="31"/>
      <c r="AI1028" s="31"/>
      <c r="AJ1028" s="31"/>
      <c r="AK1028" s="31"/>
      <c r="AL1028" s="31"/>
      <c r="AO1028" s="376"/>
    </row>
    <row r="1029" spans="1:41" x14ac:dyDescent="0.25">
      <c r="A1029" s="44" t="s">
        <v>16607</v>
      </c>
      <c r="B1029" s="44" t="s">
        <v>16608</v>
      </c>
      <c r="C1029" s="45" t="s">
        <v>16925</v>
      </c>
      <c r="D1029" s="367" t="s">
        <v>3696</v>
      </c>
      <c r="E1029" s="328">
        <f>DATE(2029,12,8)</f>
        <v>47460</v>
      </c>
      <c r="F1029" s="32"/>
      <c r="G1029" s="32"/>
      <c r="H1029" s="32"/>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1"/>
      <c r="AE1029" s="31"/>
      <c r="AF1029" s="31"/>
      <c r="AG1029" s="31"/>
      <c r="AH1029" s="31"/>
      <c r="AI1029" s="31"/>
      <c r="AJ1029" s="31"/>
      <c r="AK1029" s="31"/>
      <c r="AL1029" s="31"/>
      <c r="AO1029" s="376"/>
    </row>
    <row r="1030" spans="1:41" x14ac:dyDescent="0.25">
      <c r="A1030" s="44" t="s">
        <v>21483</v>
      </c>
      <c r="B1030" s="44" t="s">
        <v>3176</v>
      </c>
      <c r="C1030" s="45">
        <v>24010402</v>
      </c>
      <c r="D1030" s="45" t="s">
        <v>11363</v>
      </c>
      <c r="E1030" s="45" t="s">
        <v>9238</v>
      </c>
      <c r="AO1030" s="376"/>
    </row>
    <row r="1031" spans="1:41" x14ac:dyDescent="0.25">
      <c r="A1031" s="44" t="s">
        <v>21483</v>
      </c>
      <c r="B1031" s="44" t="s">
        <v>17452</v>
      </c>
      <c r="C1031" s="45">
        <v>25010501</v>
      </c>
      <c r="D1031" s="45" t="s">
        <v>11363</v>
      </c>
      <c r="E1031" s="45" t="s">
        <v>12551</v>
      </c>
      <c r="AO1031" s="376"/>
    </row>
    <row r="1032" spans="1:41" x14ac:dyDescent="0.25">
      <c r="A1032" s="44" t="s">
        <v>21483</v>
      </c>
      <c r="B1032" s="44" t="s">
        <v>7823</v>
      </c>
      <c r="C1032" s="45">
        <v>260701</v>
      </c>
      <c r="D1032" s="45" t="s">
        <v>11363</v>
      </c>
      <c r="E1032" s="45" t="s">
        <v>11150</v>
      </c>
      <c r="AO1032" s="376"/>
    </row>
    <row r="1033" spans="1:41" x14ac:dyDescent="0.25">
      <c r="A1033" s="44" t="s">
        <v>12139</v>
      </c>
      <c r="B1033" s="44" t="s">
        <v>12136</v>
      </c>
      <c r="C1033" s="45">
        <v>19.23</v>
      </c>
      <c r="D1033" s="45" t="s">
        <v>12549</v>
      </c>
      <c r="E1033" s="46">
        <v>46934</v>
      </c>
      <c r="F1033" s="45"/>
      <c r="G1033" s="93"/>
      <c r="H1033" s="93"/>
      <c r="I1033" s="99"/>
      <c r="J1033" s="99"/>
      <c r="K1033" s="99"/>
      <c r="L1033" s="99"/>
      <c r="M1033" s="99"/>
      <c r="N1033" s="99"/>
      <c r="O1033" s="99"/>
      <c r="P1033" s="99"/>
      <c r="Q1033" s="99"/>
      <c r="R1033" s="99"/>
      <c r="S1033" s="99"/>
      <c r="T1033" s="99"/>
      <c r="U1033" s="99"/>
      <c r="V1033" s="99"/>
      <c r="W1033" s="99"/>
      <c r="X1033" s="99"/>
      <c r="Y1033" s="99"/>
      <c r="Z1033" s="99"/>
      <c r="AA1033" s="99"/>
      <c r="AB1033" s="99"/>
      <c r="AC1033" s="99"/>
      <c r="AD1033" s="99"/>
      <c r="AE1033" s="99"/>
      <c r="AF1033" s="99"/>
      <c r="AG1033" s="99"/>
      <c r="AH1033" s="31"/>
      <c r="AI1033" s="31"/>
      <c r="AJ1033" s="31"/>
      <c r="AK1033" s="31"/>
      <c r="AL1033" s="31"/>
      <c r="AO1033" s="376"/>
    </row>
    <row r="1034" spans="1:41" x14ac:dyDescent="0.25">
      <c r="A1034" s="44" t="s">
        <v>11265</v>
      </c>
      <c r="B1034" s="44" t="s">
        <v>5134</v>
      </c>
      <c r="C1034" s="45">
        <v>240804</v>
      </c>
      <c r="D1034" s="45" t="s">
        <v>11363</v>
      </c>
      <c r="E1034" s="45" t="s">
        <v>11260</v>
      </c>
      <c r="AO1034" s="376"/>
    </row>
    <row r="1035" spans="1:41" x14ac:dyDescent="0.25">
      <c r="A1035" s="44" t="s">
        <v>2935</v>
      </c>
      <c r="B1035" s="44" t="s">
        <v>2350</v>
      </c>
      <c r="C1035" s="45">
        <v>230105</v>
      </c>
      <c r="D1035" s="45" t="s">
        <v>11363</v>
      </c>
      <c r="E1035" s="45" t="s">
        <v>5265</v>
      </c>
      <c r="AO1035" s="376"/>
    </row>
    <row r="1036" spans="1:41" x14ac:dyDescent="0.25">
      <c r="A1036" s="91" t="s">
        <v>19176</v>
      </c>
      <c r="B1036" s="92" t="s">
        <v>19284</v>
      </c>
      <c r="C1036" s="93" t="s">
        <v>19285</v>
      </c>
      <c r="D1036" s="93" t="s">
        <v>1201</v>
      </c>
      <c r="E1036" s="94">
        <v>46582</v>
      </c>
      <c r="F1036" s="93"/>
      <c r="G1036" s="93"/>
      <c r="H1036" s="93"/>
      <c r="I1036" s="99"/>
      <c r="J1036" s="99"/>
      <c r="K1036" s="99"/>
      <c r="L1036" s="99"/>
      <c r="M1036" s="99"/>
      <c r="N1036" s="99"/>
      <c r="O1036" s="99"/>
      <c r="P1036" s="99"/>
      <c r="Q1036" s="99"/>
      <c r="R1036" s="99"/>
      <c r="S1036" s="99"/>
      <c r="T1036" s="99"/>
      <c r="U1036" s="99"/>
      <c r="V1036" s="99"/>
      <c r="W1036" s="99"/>
      <c r="X1036" s="99"/>
      <c r="Y1036" s="99"/>
      <c r="Z1036" s="99"/>
      <c r="AA1036" s="99"/>
      <c r="AB1036" s="99"/>
      <c r="AC1036" s="99"/>
      <c r="AD1036" s="99"/>
      <c r="AE1036" s="99"/>
      <c r="AF1036" s="99"/>
      <c r="AG1036" s="99"/>
      <c r="AH1036" s="31"/>
      <c r="AI1036" s="31"/>
      <c r="AJ1036" s="31"/>
      <c r="AK1036" s="31"/>
      <c r="AL1036" s="31"/>
      <c r="AO1036" s="376"/>
    </row>
    <row r="1037" spans="1:41" x14ac:dyDescent="0.25">
      <c r="A1037" s="44" t="s">
        <v>6952</v>
      </c>
      <c r="B1037" s="44" t="s">
        <v>7104</v>
      </c>
      <c r="C1037" s="45">
        <v>230504</v>
      </c>
      <c r="D1037" s="45" t="s">
        <v>11363</v>
      </c>
      <c r="E1037" s="45" t="s">
        <v>7105</v>
      </c>
      <c r="AO1037" s="376"/>
    </row>
    <row r="1038" spans="1:41" x14ac:dyDescent="0.25">
      <c r="A1038" s="44" t="s">
        <v>9317</v>
      </c>
      <c r="B1038" s="44" t="s">
        <v>21439</v>
      </c>
      <c r="C1038" s="45" t="s">
        <v>9318</v>
      </c>
      <c r="D1038" s="45" t="s">
        <v>21447</v>
      </c>
      <c r="E1038" s="46">
        <v>46446</v>
      </c>
      <c r="AO1038" s="376"/>
    </row>
    <row r="1039" spans="1:41" x14ac:dyDescent="0.25">
      <c r="A1039" s="44" t="s">
        <v>13572</v>
      </c>
      <c r="B1039" s="44" t="s">
        <v>21438</v>
      </c>
      <c r="C1039" s="45" t="s">
        <v>13573</v>
      </c>
      <c r="D1039" s="45" t="s">
        <v>21447</v>
      </c>
      <c r="E1039" s="46">
        <v>46538</v>
      </c>
      <c r="AO1039" s="376"/>
    </row>
    <row r="1040" spans="1:41" x14ac:dyDescent="0.25">
      <c r="A1040" s="44" t="s">
        <v>7830</v>
      </c>
      <c r="B1040" s="44" t="s">
        <v>5134</v>
      </c>
      <c r="C1040" s="45">
        <v>240804</v>
      </c>
      <c r="D1040" s="45" t="s">
        <v>11363</v>
      </c>
      <c r="E1040" s="45" t="s">
        <v>11260</v>
      </c>
      <c r="AO1040" s="376"/>
    </row>
    <row r="1041" spans="1:41" x14ac:dyDescent="0.25">
      <c r="A1041" s="262" t="s">
        <v>8577</v>
      </c>
      <c r="B1041" s="262" t="s">
        <v>8576</v>
      </c>
      <c r="C1041" s="263">
        <v>791202303007</v>
      </c>
      <c r="D1041" s="263" t="s">
        <v>6271</v>
      </c>
      <c r="E1041" s="264" t="s">
        <v>3157</v>
      </c>
      <c r="F1041" s="93"/>
      <c r="G1041" s="93"/>
      <c r="H1041" s="93"/>
      <c r="I1041" s="99"/>
      <c r="J1041" s="99"/>
      <c r="K1041" s="99"/>
      <c r="L1041" s="99"/>
      <c r="M1041" s="99"/>
      <c r="N1041" s="99"/>
      <c r="O1041" s="99"/>
      <c r="P1041" s="99"/>
      <c r="Q1041" s="99"/>
      <c r="R1041" s="99"/>
      <c r="S1041" s="99"/>
      <c r="T1041" s="44"/>
      <c r="U1041" s="44"/>
      <c r="V1041" s="99"/>
      <c r="W1041" s="99"/>
      <c r="X1041" s="99"/>
      <c r="Y1041" s="99"/>
      <c r="Z1041" s="99"/>
      <c r="AA1041" s="99"/>
      <c r="AB1041" s="99"/>
      <c r="AC1041" s="99"/>
      <c r="AD1041" s="99"/>
      <c r="AE1041" s="99"/>
      <c r="AF1041" s="99"/>
      <c r="AG1041" s="99"/>
      <c r="AH1041" s="31"/>
      <c r="AI1041" s="31"/>
      <c r="AJ1041" s="31"/>
      <c r="AK1041" s="31"/>
      <c r="AL1041" s="31"/>
      <c r="AO1041" s="376"/>
    </row>
    <row r="1042" spans="1:41" x14ac:dyDescent="0.25">
      <c r="A1042" s="99" t="s">
        <v>2843</v>
      </c>
      <c r="B1042" s="92" t="s">
        <v>5748</v>
      </c>
      <c r="C1042" s="93" t="s">
        <v>5749</v>
      </c>
      <c r="D1042" s="93" t="s">
        <v>1201</v>
      </c>
      <c r="E1042" s="94">
        <v>46961</v>
      </c>
      <c r="F1042" s="93"/>
      <c r="G1042" s="93"/>
      <c r="H1042" s="93"/>
      <c r="I1042" s="99"/>
      <c r="J1042" s="99"/>
      <c r="K1042" s="99"/>
      <c r="L1042" s="99"/>
      <c r="M1042" s="99"/>
      <c r="N1042" s="99"/>
      <c r="O1042" s="99"/>
      <c r="P1042" s="99"/>
      <c r="Q1042" s="99"/>
      <c r="R1042" s="99"/>
      <c r="S1042" s="99"/>
      <c r="T1042" s="44"/>
      <c r="U1042" s="44"/>
      <c r="V1042" s="99"/>
      <c r="W1042" s="99"/>
      <c r="X1042" s="99"/>
      <c r="Y1042" s="99"/>
      <c r="Z1042" s="99"/>
      <c r="AA1042" s="99"/>
      <c r="AB1042" s="99"/>
      <c r="AC1042" s="99"/>
      <c r="AD1042" s="99"/>
      <c r="AE1042" s="99"/>
      <c r="AF1042" s="99"/>
      <c r="AG1042" s="99"/>
      <c r="AH1042" s="31"/>
      <c r="AI1042" s="31"/>
      <c r="AJ1042" s="31"/>
      <c r="AK1042" s="31"/>
      <c r="AL1042" s="31"/>
      <c r="AO1042" s="376"/>
    </row>
    <row r="1043" spans="1:41" x14ac:dyDescent="0.25">
      <c r="A1043" s="102" t="s">
        <v>2843</v>
      </c>
      <c r="B1043" s="92" t="s">
        <v>13051</v>
      </c>
      <c r="C1043" s="93" t="s">
        <v>13052</v>
      </c>
      <c r="D1043" s="93" t="s">
        <v>1201</v>
      </c>
      <c r="E1043" s="94">
        <v>47223</v>
      </c>
      <c r="F1043" s="93"/>
      <c r="G1043" s="93"/>
      <c r="H1043" s="93"/>
      <c r="I1043" s="99"/>
      <c r="J1043" s="99"/>
      <c r="K1043" s="99"/>
      <c r="L1043" s="99"/>
      <c r="M1043" s="99"/>
      <c r="N1043" s="99"/>
      <c r="O1043" s="99"/>
      <c r="P1043" s="99"/>
      <c r="Q1043" s="99"/>
      <c r="R1043" s="99"/>
      <c r="S1043" s="99"/>
      <c r="T1043" s="44"/>
      <c r="U1043" s="44"/>
      <c r="V1043" s="99"/>
      <c r="W1043" s="99"/>
      <c r="X1043" s="99"/>
      <c r="Y1043" s="99"/>
      <c r="Z1043" s="99"/>
      <c r="AA1043" s="99"/>
      <c r="AB1043" s="99"/>
      <c r="AC1043" s="99"/>
      <c r="AD1043" s="99"/>
      <c r="AE1043" s="99"/>
      <c r="AF1043" s="99"/>
      <c r="AG1043" s="99"/>
      <c r="AH1043" s="31"/>
      <c r="AI1043" s="31"/>
      <c r="AJ1043" s="31"/>
      <c r="AK1043" s="31"/>
      <c r="AL1043" s="31"/>
      <c r="AO1043" s="376"/>
    </row>
    <row r="1044" spans="1:41" x14ac:dyDescent="0.25">
      <c r="A1044" s="76" t="s">
        <v>12140</v>
      </c>
      <c r="B1044" s="44" t="s">
        <v>12100</v>
      </c>
      <c r="C1044" s="45">
        <v>3.26</v>
      </c>
      <c r="D1044" s="45" t="s">
        <v>12549</v>
      </c>
      <c r="E1044" s="46">
        <v>47787</v>
      </c>
      <c r="F1044" s="45"/>
      <c r="G1044" s="93"/>
      <c r="H1044" s="93"/>
      <c r="I1044" s="99"/>
      <c r="J1044" s="99"/>
      <c r="K1044" s="99"/>
      <c r="L1044" s="99"/>
      <c r="M1044" s="99"/>
      <c r="N1044" s="99"/>
      <c r="O1044" s="99"/>
      <c r="P1044" s="99"/>
      <c r="Q1044" s="99"/>
      <c r="R1044" s="99"/>
      <c r="S1044" s="99"/>
      <c r="T1044" s="99"/>
      <c r="U1044" s="99"/>
      <c r="V1044" s="99"/>
      <c r="W1044" s="99"/>
      <c r="X1044" s="99"/>
      <c r="Y1044" s="99"/>
      <c r="Z1044" s="99"/>
      <c r="AA1044" s="99"/>
      <c r="AB1044" s="99"/>
      <c r="AC1044" s="99"/>
      <c r="AD1044" s="99"/>
      <c r="AE1044" s="99"/>
      <c r="AF1044" s="99"/>
      <c r="AG1044" s="99"/>
      <c r="AH1044" s="31"/>
      <c r="AI1044" s="31"/>
      <c r="AJ1044" s="31"/>
      <c r="AK1044" s="31"/>
      <c r="AL1044" s="31"/>
      <c r="AO1044" s="376"/>
    </row>
    <row r="1045" spans="1:41" x14ac:dyDescent="0.25">
      <c r="A1045" s="44" t="s">
        <v>12140</v>
      </c>
      <c r="B1045" s="44" t="s">
        <v>12123</v>
      </c>
      <c r="C1045" s="45">
        <v>11.23</v>
      </c>
      <c r="D1045" s="45" t="s">
        <v>12549</v>
      </c>
      <c r="E1045" s="46">
        <v>46934</v>
      </c>
      <c r="F1045" s="45"/>
      <c r="G1045" s="93"/>
      <c r="H1045" s="93"/>
      <c r="I1045" s="99"/>
      <c r="J1045" s="99"/>
      <c r="K1045" s="99"/>
      <c r="L1045" s="99"/>
      <c r="M1045" s="99"/>
      <c r="N1045" s="99"/>
      <c r="O1045" s="99"/>
      <c r="P1045" s="99"/>
      <c r="Q1045" s="99"/>
      <c r="R1045" s="99"/>
      <c r="S1045" s="99"/>
      <c r="T1045" s="99"/>
      <c r="U1045" s="99"/>
      <c r="V1045" s="99"/>
      <c r="W1045" s="99"/>
      <c r="X1045" s="99"/>
      <c r="Y1045" s="99"/>
      <c r="Z1045" s="99"/>
      <c r="AA1045" s="99"/>
      <c r="AB1045" s="99"/>
      <c r="AC1045" s="99"/>
      <c r="AD1045" s="99"/>
      <c r="AE1045" s="99"/>
      <c r="AF1045" s="99"/>
      <c r="AG1045" s="99"/>
      <c r="AH1045" s="31"/>
      <c r="AI1045" s="31"/>
      <c r="AJ1045" s="31"/>
      <c r="AK1045" s="31"/>
      <c r="AL1045" s="31"/>
      <c r="AO1045" s="376"/>
    </row>
    <row r="1046" spans="1:41" x14ac:dyDescent="0.25">
      <c r="A1046" s="44" t="s">
        <v>3480</v>
      </c>
      <c r="B1046" s="44" t="s">
        <v>8340</v>
      </c>
      <c r="C1046" s="45">
        <v>231001</v>
      </c>
      <c r="D1046" s="45" t="s">
        <v>11363</v>
      </c>
      <c r="E1046" s="45" t="s">
        <v>2538</v>
      </c>
      <c r="AO1046" s="376"/>
    </row>
    <row r="1047" spans="1:41" x14ac:dyDescent="0.25">
      <c r="A1047" s="44" t="s">
        <v>3480</v>
      </c>
      <c r="B1047" s="44" t="s">
        <v>10347</v>
      </c>
      <c r="C1047" s="45">
        <v>240402</v>
      </c>
      <c r="D1047" s="45" t="s">
        <v>11363</v>
      </c>
      <c r="E1047" s="45" t="s">
        <v>5037</v>
      </c>
      <c r="AO1047" s="376"/>
    </row>
    <row r="1048" spans="1:41" x14ac:dyDescent="0.25">
      <c r="A1048" s="44" t="s">
        <v>411</v>
      </c>
      <c r="B1048" s="44" t="s">
        <v>21348</v>
      </c>
      <c r="C1048" s="45" t="s">
        <v>8132</v>
      </c>
      <c r="D1048" s="45" t="s">
        <v>21447</v>
      </c>
      <c r="E1048" s="46">
        <v>46752</v>
      </c>
      <c r="AO1048" s="376"/>
    </row>
    <row r="1049" spans="1:41" x14ac:dyDescent="0.3">
      <c r="A1049" s="333" t="s">
        <v>12864</v>
      </c>
      <c r="B1049" s="333" t="s">
        <v>15470</v>
      </c>
      <c r="C1049" s="125" t="s">
        <v>13319</v>
      </c>
      <c r="D1049" s="32" t="s">
        <v>20309</v>
      </c>
      <c r="E1049" s="125" t="s">
        <v>12551</v>
      </c>
      <c r="F1049" s="125" t="s">
        <v>1189</v>
      </c>
      <c r="G1049" s="125" t="s">
        <v>1190</v>
      </c>
      <c r="AO1049" s="376"/>
    </row>
    <row r="1050" spans="1:41" x14ac:dyDescent="0.25">
      <c r="A1050" s="44" t="s">
        <v>17520</v>
      </c>
      <c r="B1050" s="44" t="s">
        <v>2350</v>
      </c>
      <c r="C1050" s="45">
        <v>230105</v>
      </c>
      <c r="D1050" s="45" t="s">
        <v>11363</v>
      </c>
      <c r="E1050" s="45" t="s">
        <v>5265</v>
      </c>
      <c r="AO1050" s="376"/>
    </row>
    <row r="1051" spans="1:41" x14ac:dyDescent="0.25">
      <c r="A1051" s="44" t="s">
        <v>51</v>
      </c>
      <c r="B1051" s="44" t="s">
        <v>1875</v>
      </c>
      <c r="C1051" s="45" t="s">
        <v>10238</v>
      </c>
      <c r="D1051" s="46" t="s">
        <v>21328</v>
      </c>
      <c r="E1051" s="46">
        <v>46619</v>
      </c>
      <c r="AO1051" s="376"/>
    </row>
    <row r="1052" spans="1:41" x14ac:dyDescent="0.25">
      <c r="A1052" s="44" t="s">
        <v>51</v>
      </c>
      <c r="B1052" s="44" t="s">
        <v>1875</v>
      </c>
      <c r="C1052" s="45" t="s">
        <v>10238</v>
      </c>
      <c r="D1052" s="46" t="s">
        <v>21328</v>
      </c>
      <c r="E1052" s="46">
        <v>46619</v>
      </c>
      <c r="AO1052" s="376"/>
    </row>
    <row r="1053" spans="1:41" x14ac:dyDescent="0.25">
      <c r="A1053" s="44" t="s">
        <v>51</v>
      </c>
      <c r="B1053" s="44" t="s">
        <v>1875</v>
      </c>
      <c r="C1053" s="45" t="s">
        <v>16292</v>
      </c>
      <c r="D1053" s="46" t="s">
        <v>21328</v>
      </c>
      <c r="E1053" s="46">
        <v>46639</v>
      </c>
      <c r="AO1053" s="376"/>
    </row>
    <row r="1054" spans="1:41" x14ac:dyDescent="0.25">
      <c r="A1054" s="44" t="s">
        <v>51</v>
      </c>
      <c r="B1054" s="44" t="s">
        <v>10350</v>
      </c>
      <c r="C1054" s="45">
        <v>24020301</v>
      </c>
      <c r="D1054" s="45" t="s">
        <v>11363</v>
      </c>
      <c r="E1054" s="45" t="s">
        <v>5131</v>
      </c>
      <c r="AO1054" s="376"/>
    </row>
    <row r="1055" spans="1:41" x14ac:dyDescent="0.25">
      <c r="A1055" s="44" t="s">
        <v>51</v>
      </c>
      <c r="B1055" s="44" t="s">
        <v>3177</v>
      </c>
      <c r="C1055" s="45">
        <v>24020302</v>
      </c>
      <c r="D1055" s="45" t="s">
        <v>11363</v>
      </c>
      <c r="E1055" s="45" t="s">
        <v>5131</v>
      </c>
      <c r="AO1055" s="376"/>
    </row>
    <row r="1056" spans="1:41" x14ac:dyDescent="0.25">
      <c r="A1056" s="44" t="s">
        <v>51</v>
      </c>
      <c r="B1056" s="44" t="s">
        <v>17463</v>
      </c>
      <c r="C1056" s="45">
        <v>260202</v>
      </c>
      <c r="D1056" s="45" t="s">
        <v>11363</v>
      </c>
      <c r="E1056" s="45" t="s">
        <v>9238</v>
      </c>
      <c r="AO1056" s="376"/>
    </row>
    <row r="1057" spans="1:41" x14ac:dyDescent="0.25">
      <c r="A1057" s="44" t="s">
        <v>51</v>
      </c>
      <c r="B1057" s="44" t="s">
        <v>9248</v>
      </c>
      <c r="C1057" s="45">
        <v>260105</v>
      </c>
      <c r="D1057" s="45" t="s">
        <v>11363</v>
      </c>
      <c r="E1057" s="45" t="s">
        <v>17625</v>
      </c>
      <c r="AO1057" s="376"/>
    </row>
    <row r="1058" spans="1:41" x14ac:dyDescent="0.25">
      <c r="A1058" s="76" t="s">
        <v>12141</v>
      </c>
      <c r="B1058" s="44" t="s">
        <v>12100</v>
      </c>
      <c r="C1058" s="45">
        <v>3.26</v>
      </c>
      <c r="D1058" s="45" t="s">
        <v>12549</v>
      </c>
      <c r="E1058" s="46">
        <v>47787</v>
      </c>
      <c r="F1058" s="45"/>
      <c r="G1058" s="93"/>
      <c r="H1058" s="93"/>
      <c r="I1058" s="99"/>
      <c r="J1058" s="99"/>
      <c r="K1058" s="99"/>
      <c r="L1058" s="99"/>
      <c r="M1058" s="99"/>
      <c r="N1058" s="99"/>
      <c r="O1058" s="99"/>
      <c r="P1058" s="99"/>
      <c r="Q1058" s="99"/>
      <c r="R1058" s="99"/>
      <c r="S1058" s="99"/>
      <c r="T1058" s="99"/>
      <c r="U1058" s="99"/>
      <c r="V1058" s="99"/>
      <c r="W1058" s="99"/>
      <c r="X1058" s="99"/>
      <c r="Y1058" s="99"/>
      <c r="Z1058" s="99"/>
      <c r="AA1058" s="99"/>
      <c r="AB1058" s="99"/>
      <c r="AC1058" s="99"/>
      <c r="AD1058" s="99"/>
      <c r="AE1058" s="99"/>
      <c r="AF1058" s="99"/>
      <c r="AG1058" s="99"/>
      <c r="AH1058" s="31"/>
      <c r="AI1058" s="31"/>
      <c r="AJ1058" s="31"/>
      <c r="AK1058" s="31"/>
      <c r="AL1058" s="31"/>
      <c r="AO1058" s="376"/>
    </row>
    <row r="1059" spans="1:41" x14ac:dyDescent="0.25">
      <c r="A1059" s="44" t="s">
        <v>12141</v>
      </c>
      <c r="B1059" s="44" t="s">
        <v>12123</v>
      </c>
      <c r="C1059" s="45">
        <v>11.23</v>
      </c>
      <c r="D1059" s="45" t="s">
        <v>12549</v>
      </c>
      <c r="E1059" s="46">
        <v>46934</v>
      </c>
      <c r="F1059" s="45"/>
      <c r="G1059" s="93"/>
      <c r="H1059" s="93"/>
      <c r="I1059" s="99"/>
      <c r="J1059" s="99"/>
      <c r="K1059" s="99"/>
      <c r="L1059" s="99"/>
      <c r="M1059" s="99"/>
      <c r="N1059" s="99"/>
      <c r="O1059" s="99"/>
      <c r="P1059" s="99"/>
      <c r="Q1059" s="99"/>
      <c r="R1059" s="99"/>
      <c r="S1059" s="99"/>
      <c r="T1059" s="99"/>
      <c r="U1059" s="99"/>
      <c r="V1059" s="99"/>
      <c r="W1059" s="99"/>
      <c r="X1059" s="99"/>
      <c r="Y1059" s="99"/>
      <c r="Z1059" s="99"/>
      <c r="AA1059" s="99"/>
      <c r="AB1059" s="99"/>
      <c r="AC1059" s="99"/>
      <c r="AD1059" s="99"/>
      <c r="AE1059" s="99"/>
      <c r="AF1059" s="99"/>
      <c r="AG1059" s="99"/>
      <c r="AH1059" s="31"/>
      <c r="AI1059" s="31"/>
      <c r="AJ1059" s="31"/>
      <c r="AK1059" s="31"/>
      <c r="AL1059" s="31"/>
      <c r="AO1059" s="376"/>
    </row>
    <row r="1060" spans="1:41" x14ac:dyDescent="0.25">
      <c r="A1060" s="44" t="s">
        <v>12141</v>
      </c>
      <c r="B1060" s="44" t="s">
        <v>12094</v>
      </c>
      <c r="C1060" s="45">
        <v>12.23</v>
      </c>
      <c r="D1060" s="45" t="s">
        <v>12549</v>
      </c>
      <c r="E1060" s="46">
        <v>46934</v>
      </c>
      <c r="F1060" s="45"/>
      <c r="G1060" s="93"/>
      <c r="H1060" s="93"/>
      <c r="I1060" s="99"/>
      <c r="J1060" s="99"/>
      <c r="K1060" s="99"/>
      <c r="L1060" s="99"/>
      <c r="M1060" s="99"/>
      <c r="N1060" s="99"/>
      <c r="O1060" s="99"/>
      <c r="P1060" s="99"/>
      <c r="Q1060" s="99"/>
      <c r="R1060" s="99"/>
      <c r="S1060" s="99"/>
      <c r="T1060" s="99"/>
      <c r="U1060" s="99"/>
      <c r="V1060" s="99"/>
      <c r="W1060" s="99"/>
      <c r="X1060" s="99"/>
      <c r="Y1060" s="99"/>
      <c r="Z1060" s="99"/>
      <c r="AA1060" s="99"/>
      <c r="AB1060" s="99"/>
      <c r="AC1060" s="99"/>
      <c r="AD1060" s="99"/>
      <c r="AE1060" s="99"/>
      <c r="AF1060" s="99"/>
      <c r="AG1060" s="99"/>
      <c r="AH1060" s="31"/>
      <c r="AI1060" s="31"/>
      <c r="AJ1060" s="31"/>
      <c r="AK1060" s="31"/>
      <c r="AL1060" s="31"/>
      <c r="AO1060" s="376"/>
    </row>
    <row r="1061" spans="1:41" x14ac:dyDescent="0.25">
      <c r="A1061" s="44" t="s">
        <v>21484</v>
      </c>
      <c r="B1061" s="44" t="s">
        <v>5321</v>
      </c>
      <c r="C1061" s="45">
        <v>23010401</v>
      </c>
      <c r="D1061" s="45" t="s">
        <v>11363</v>
      </c>
      <c r="E1061" s="45" t="s">
        <v>5322</v>
      </c>
      <c r="AO1061" s="376"/>
    </row>
    <row r="1062" spans="1:41" x14ac:dyDescent="0.25">
      <c r="A1062" s="44" t="s">
        <v>12589</v>
      </c>
      <c r="B1062" s="44" t="s">
        <v>17452</v>
      </c>
      <c r="C1062" s="45">
        <v>25010501</v>
      </c>
      <c r="D1062" s="45" t="s">
        <v>11363</v>
      </c>
      <c r="E1062" s="45" t="s">
        <v>12551</v>
      </c>
      <c r="AO1062" s="376"/>
    </row>
    <row r="1063" spans="1:41" x14ac:dyDescent="0.25">
      <c r="A1063" s="44" t="s">
        <v>12589</v>
      </c>
      <c r="B1063" s="44" t="s">
        <v>5129</v>
      </c>
      <c r="C1063" s="45">
        <v>25010502</v>
      </c>
      <c r="D1063" s="45" t="s">
        <v>11363</v>
      </c>
      <c r="E1063" s="45" t="s">
        <v>12551</v>
      </c>
      <c r="AO1063" s="376"/>
    </row>
    <row r="1064" spans="1:41" x14ac:dyDescent="0.25">
      <c r="A1064" s="44" t="s">
        <v>12589</v>
      </c>
      <c r="B1064" s="44" t="s">
        <v>5321</v>
      </c>
      <c r="C1064" s="45">
        <v>25010401</v>
      </c>
      <c r="D1064" s="45" t="s">
        <v>11363</v>
      </c>
      <c r="E1064" s="45" t="s">
        <v>12564</v>
      </c>
      <c r="AO1064" s="376"/>
    </row>
    <row r="1065" spans="1:41" x14ac:dyDescent="0.25">
      <c r="A1065" s="44" t="s">
        <v>12589</v>
      </c>
      <c r="B1065" s="44" t="s">
        <v>3176</v>
      </c>
      <c r="C1065" s="45">
        <v>25010402</v>
      </c>
      <c r="D1065" s="45" t="s">
        <v>11363</v>
      </c>
      <c r="E1065" s="45" t="s">
        <v>12564</v>
      </c>
      <c r="AO1065" s="376"/>
    </row>
    <row r="1066" spans="1:41" x14ac:dyDescent="0.25">
      <c r="A1066" s="44" t="s">
        <v>9666</v>
      </c>
      <c r="B1066" s="44" t="s">
        <v>21398</v>
      </c>
      <c r="C1066" s="45" t="s">
        <v>9319</v>
      </c>
      <c r="D1066" s="45" t="s">
        <v>21447</v>
      </c>
      <c r="E1066" s="46">
        <v>46507</v>
      </c>
      <c r="AO1066" s="376"/>
    </row>
    <row r="1067" spans="1:41" x14ac:dyDescent="0.25">
      <c r="A1067" s="44" t="s">
        <v>18842</v>
      </c>
      <c r="B1067" s="44" t="s">
        <v>21399</v>
      </c>
      <c r="C1067" s="45" t="s">
        <v>18888</v>
      </c>
      <c r="D1067" s="45" t="s">
        <v>21447</v>
      </c>
      <c r="E1067" s="46">
        <v>46507</v>
      </c>
      <c r="AO1067" s="376"/>
    </row>
    <row r="1068" spans="1:41" x14ac:dyDescent="0.25">
      <c r="A1068" s="44" t="s">
        <v>9718</v>
      </c>
      <c r="B1068" s="44" t="s">
        <v>14717</v>
      </c>
      <c r="C1068" s="45" t="s">
        <v>11725</v>
      </c>
      <c r="D1068" s="367" t="s">
        <v>3696</v>
      </c>
      <c r="E1068" s="328">
        <f>DATE(2028,12,23)</f>
        <v>47110</v>
      </c>
      <c r="F1068" s="32"/>
      <c r="G1068" s="32"/>
      <c r="H1068" s="32"/>
      <c r="I1068" s="31"/>
      <c r="J1068" s="31"/>
      <c r="K1068" s="31"/>
      <c r="L1068" s="31"/>
      <c r="M1068" s="31"/>
      <c r="N1068" s="31"/>
      <c r="O1068" s="31"/>
      <c r="P1068" s="31"/>
      <c r="Q1068" s="31"/>
      <c r="R1068" s="31"/>
      <c r="S1068" s="31"/>
      <c r="T1068" s="31"/>
      <c r="U1068" s="31"/>
      <c r="V1068" s="31"/>
      <c r="W1068" s="31"/>
      <c r="X1068" s="31"/>
      <c r="Y1068" s="31"/>
      <c r="Z1068" s="31"/>
      <c r="AA1068" s="31"/>
      <c r="AB1068" s="31"/>
      <c r="AC1068" s="31"/>
      <c r="AD1068" s="31"/>
      <c r="AE1068" s="31"/>
      <c r="AF1068" s="31"/>
      <c r="AG1068" s="31"/>
      <c r="AH1068" s="31"/>
      <c r="AI1068" s="31"/>
      <c r="AJ1068" s="31"/>
      <c r="AK1068" s="31"/>
      <c r="AL1068" s="31"/>
      <c r="AO1068" s="376"/>
    </row>
    <row r="1069" spans="1:41" x14ac:dyDescent="0.25">
      <c r="A1069" s="44" t="s">
        <v>9718</v>
      </c>
      <c r="B1069" s="44" t="s">
        <v>16610</v>
      </c>
      <c r="C1069" s="45" t="s">
        <v>16927</v>
      </c>
      <c r="D1069" s="367" t="s">
        <v>3696</v>
      </c>
      <c r="E1069" s="328">
        <f>DATE(2030,1,28)</f>
        <v>47511</v>
      </c>
      <c r="F1069" s="32"/>
      <c r="G1069" s="32"/>
      <c r="H1069" s="32"/>
      <c r="I1069" s="31"/>
      <c r="J1069" s="31"/>
      <c r="K1069" s="31"/>
      <c r="L1069" s="31"/>
      <c r="M1069" s="31"/>
      <c r="N1069" s="31"/>
      <c r="O1069" s="31"/>
      <c r="P1069" s="31"/>
      <c r="Q1069" s="31"/>
      <c r="R1069" s="31"/>
      <c r="S1069" s="31"/>
      <c r="T1069" s="31"/>
      <c r="U1069" s="31"/>
      <c r="V1069" s="31"/>
      <c r="W1069" s="31"/>
      <c r="X1069" s="31"/>
      <c r="Y1069" s="31"/>
      <c r="Z1069" s="31"/>
      <c r="AA1069" s="31"/>
      <c r="AB1069" s="31"/>
      <c r="AC1069" s="31"/>
      <c r="AD1069" s="31"/>
      <c r="AE1069" s="31"/>
      <c r="AF1069" s="31"/>
      <c r="AG1069" s="31"/>
      <c r="AH1069" s="31"/>
      <c r="AI1069" s="31"/>
      <c r="AJ1069" s="31"/>
      <c r="AK1069" s="31"/>
      <c r="AL1069" s="31"/>
      <c r="AO1069" s="376"/>
    </row>
    <row r="1070" spans="1:41" x14ac:dyDescent="0.25">
      <c r="A1070" s="44" t="s">
        <v>9718</v>
      </c>
      <c r="B1070" s="44" t="s">
        <v>16609</v>
      </c>
      <c r="C1070" s="45" t="s">
        <v>16926</v>
      </c>
      <c r="D1070" s="367" t="s">
        <v>3696</v>
      </c>
      <c r="E1070" s="328">
        <f>DATE(2030,2,13)</f>
        <v>47527</v>
      </c>
      <c r="F1070" s="32"/>
      <c r="G1070" s="32"/>
      <c r="H1070" s="32"/>
      <c r="I1070" s="31"/>
      <c r="J1070" s="31"/>
      <c r="K1070" s="31"/>
      <c r="L1070" s="31"/>
      <c r="M1070" s="31"/>
      <c r="N1070" s="31"/>
      <c r="O1070" s="31"/>
      <c r="P1070" s="31"/>
      <c r="Q1070" s="31"/>
      <c r="R1070" s="31"/>
      <c r="S1070" s="31"/>
      <c r="T1070" s="31"/>
      <c r="U1070" s="31"/>
      <c r="V1070" s="31"/>
      <c r="W1070" s="31"/>
      <c r="X1070" s="31"/>
      <c r="Y1070" s="31"/>
      <c r="Z1070" s="31"/>
      <c r="AA1070" s="31"/>
      <c r="AB1070" s="31"/>
      <c r="AC1070" s="31"/>
      <c r="AD1070" s="31"/>
      <c r="AE1070" s="31"/>
      <c r="AF1070" s="31"/>
      <c r="AG1070" s="31"/>
      <c r="AH1070" s="31"/>
      <c r="AI1070" s="31"/>
      <c r="AJ1070" s="31"/>
      <c r="AK1070" s="31"/>
      <c r="AL1070" s="31"/>
      <c r="AO1070" s="376"/>
    </row>
    <row r="1071" spans="1:41" x14ac:dyDescent="0.25">
      <c r="A1071" s="44" t="s">
        <v>9718</v>
      </c>
      <c r="B1071" s="44" t="s">
        <v>14719</v>
      </c>
      <c r="C1071" s="45" t="s">
        <v>9766</v>
      </c>
      <c r="D1071" s="367" t="s">
        <v>3696</v>
      </c>
      <c r="E1071" s="328">
        <f>DATE(2028,4,4)</f>
        <v>46847</v>
      </c>
      <c r="F1071" s="32"/>
      <c r="G1071" s="32"/>
      <c r="H1071" s="32"/>
      <c r="I1071" s="31"/>
      <c r="J1071" s="31"/>
      <c r="K1071" s="31"/>
      <c r="L1071" s="31"/>
      <c r="M1071" s="31"/>
      <c r="N1071" s="31"/>
      <c r="O1071" s="31"/>
      <c r="P1071" s="31"/>
      <c r="Q1071" s="31"/>
      <c r="R1071" s="31"/>
      <c r="S1071" s="31"/>
      <c r="T1071" s="31"/>
      <c r="U1071" s="31"/>
      <c r="V1071" s="31"/>
      <c r="W1071" s="31"/>
      <c r="X1071" s="31"/>
      <c r="Y1071" s="31"/>
      <c r="Z1071" s="31"/>
      <c r="AA1071" s="31"/>
      <c r="AB1071" s="31"/>
      <c r="AC1071" s="31"/>
      <c r="AD1071" s="31"/>
      <c r="AE1071" s="31"/>
      <c r="AF1071" s="31"/>
      <c r="AG1071" s="31"/>
      <c r="AH1071" s="31"/>
      <c r="AI1071" s="31"/>
      <c r="AJ1071" s="31"/>
      <c r="AK1071" s="31"/>
      <c r="AL1071" s="31"/>
      <c r="AO1071" s="376"/>
    </row>
    <row r="1072" spans="1:41" x14ac:dyDescent="0.25">
      <c r="A1072" s="44" t="s">
        <v>9718</v>
      </c>
      <c r="B1072" s="44" t="s">
        <v>14718</v>
      </c>
      <c r="C1072" s="45" t="s">
        <v>9765</v>
      </c>
      <c r="D1072" s="367" t="s">
        <v>3696</v>
      </c>
      <c r="E1072" s="328">
        <f>DATE(2028,3,27)</f>
        <v>46839</v>
      </c>
      <c r="F1072" s="32"/>
      <c r="G1072" s="32"/>
      <c r="H1072" s="32"/>
      <c r="I1072" s="31"/>
      <c r="J1072" s="31"/>
      <c r="K1072" s="31"/>
      <c r="L1072" s="31"/>
      <c r="M1072" s="31"/>
      <c r="N1072" s="31"/>
      <c r="O1072" s="31"/>
      <c r="P1072" s="31"/>
      <c r="Q1072" s="31"/>
      <c r="R1072" s="31"/>
      <c r="S1072" s="31"/>
      <c r="T1072" s="31"/>
      <c r="U1072" s="31"/>
      <c r="V1072" s="31"/>
      <c r="W1072" s="31"/>
      <c r="X1072" s="31"/>
      <c r="Y1072" s="31"/>
      <c r="Z1072" s="31"/>
      <c r="AA1072" s="31"/>
      <c r="AB1072" s="31"/>
      <c r="AC1072" s="31"/>
      <c r="AD1072" s="31"/>
      <c r="AE1072" s="31"/>
      <c r="AF1072" s="31"/>
      <c r="AG1072" s="31"/>
      <c r="AH1072" s="31"/>
      <c r="AI1072" s="31"/>
      <c r="AJ1072" s="31"/>
      <c r="AK1072" s="31"/>
      <c r="AL1072" s="31"/>
      <c r="AO1072" s="376"/>
    </row>
    <row r="1073" spans="1:41" x14ac:dyDescent="0.25">
      <c r="A1073" s="44" t="s">
        <v>10369</v>
      </c>
      <c r="B1073" s="44" t="s">
        <v>10347</v>
      </c>
      <c r="C1073" s="45">
        <v>240402</v>
      </c>
      <c r="D1073" s="45" t="s">
        <v>11363</v>
      </c>
      <c r="E1073" s="45" t="s">
        <v>5037</v>
      </c>
      <c r="AO1073" s="376"/>
    </row>
    <row r="1074" spans="1:41" x14ac:dyDescent="0.25">
      <c r="A1074" s="44" t="s">
        <v>10369</v>
      </c>
      <c r="B1074" s="44" t="s">
        <v>5134</v>
      </c>
      <c r="C1074" s="45">
        <v>240804</v>
      </c>
      <c r="D1074" s="45" t="s">
        <v>11363</v>
      </c>
      <c r="E1074" s="45" t="s">
        <v>11260</v>
      </c>
      <c r="AO1074" s="376"/>
    </row>
    <row r="1075" spans="1:41" x14ac:dyDescent="0.3">
      <c r="A1075" s="99" t="s">
        <v>15496</v>
      </c>
      <c r="B1075" s="92" t="s">
        <v>15494</v>
      </c>
      <c r="C1075" s="93" t="s">
        <v>15493</v>
      </c>
      <c r="D1075" s="93" t="s">
        <v>1201</v>
      </c>
      <c r="E1075" s="94">
        <v>46604</v>
      </c>
      <c r="F1075" s="93"/>
      <c r="G1075" s="93"/>
      <c r="H1075" s="93"/>
      <c r="I1075" s="99"/>
      <c r="J1075" s="99"/>
      <c r="K1075" s="99"/>
      <c r="L1075" s="99"/>
      <c r="M1075" s="99"/>
      <c r="N1075" s="99"/>
      <c r="O1075" s="99"/>
      <c r="P1075" s="99"/>
      <c r="Q1075" s="99"/>
      <c r="R1075" s="99"/>
      <c r="S1075" s="99"/>
      <c r="T1075" s="99"/>
      <c r="U1075" s="99"/>
      <c r="V1075" s="99"/>
      <c r="W1075" s="99"/>
      <c r="X1075" s="99"/>
      <c r="Y1075" s="99"/>
      <c r="Z1075" s="99"/>
      <c r="AA1075" s="99"/>
      <c r="AB1075" s="99"/>
      <c r="AC1075" s="99"/>
      <c r="AD1075" s="99"/>
      <c r="AE1075" s="99"/>
      <c r="AF1075" s="99"/>
      <c r="AG1075" s="99"/>
      <c r="AH1075" s="31"/>
      <c r="AI1075" s="31"/>
      <c r="AJ1075" s="31"/>
      <c r="AK1075" s="31"/>
      <c r="AL1075" s="31"/>
      <c r="AO1075" s="376"/>
    </row>
    <row r="1076" spans="1:41" x14ac:dyDescent="0.25">
      <c r="A1076" s="44" t="s">
        <v>12142</v>
      </c>
      <c r="B1076" s="44" t="s">
        <v>12101</v>
      </c>
      <c r="C1076" s="45">
        <v>11.25</v>
      </c>
      <c r="D1076" s="45" t="s">
        <v>12549</v>
      </c>
      <c r="E1076" s="46">
        <v>47664</v>
      </c>
      <c r="F1076" s="45"/>
      <c r="G1076" s="93"/>
      <c r="H1076" s="93"/>
      <c r="I1076" s="99"/>
      <c r="J1076" s="99"/>
      <c r="K1076" s="99"/>
      <c r="L1076" s="99"/>
      <c r="M1076" s="99"/>
      <c r="N1076" s="99"/>
      <c r="O1076" s="99"/>
      <c r="P1076" s="99"/>
      <c r="Q1076" s="99"/>
      <c r="R1076" s="99"/>
      <c r="S1076" s="99"/>
      <c r="T1076" s="99"/>
      <c r="U1076" s="99"/>
      <c r="V1076" s="99"/>
      <c r="W1076" s="99"/>
      <c r="X1076" s="99"/>
      <c r="Y1076" s="99"/>
      <c r="Z1076" s="99"/>
      <c r="AA1076" s="99"/>
      <c r="AB1076" s="99"/>
      <c r="AC1076" s="99"/>
      <c r="AD1076" s="99"/>
      <c r="AE1076" s="99"/>
      <c r="AF1076" s="99"/>
      <c r="AG1076" s="99"/>
      <c r="AH1076" s="31"/>
      <c r="AI1076" s="31"/>
      <c r="AJ1076" s="31"/>
      <c r="AK1076" s="31"/>
      <c r="AL1076" s="31"/>
      <c r="AO1076" s="376"/>
    </row>
    <row r="1077" spans="1:41" x14ac:dyDescent="0.25">
      <c r="A1077" s="44" t="s">
        <v>12142</v>
      </c>
      <c r="B1077" s="44" t="s">
        <v>12094</v>
      </c>
      <c r="C1077" s="45">
        <v>12.25</v>
      </c>
      <c r="D1077" s="45" t="s">
        <v>12549</v>
      </c>
      <c r="E1077" s="46">
        <v>47664</v>
      </c>
      <c r="F1077" s="45"/>
      <c r="G1077" s="93"/>
      <c r="H1077" s="93"/>
      <c r="I1077" s="99"/>
      <c r="J1077" s="99"/>
      <c r="K1077" s="99"/>
      <c r="L1077" s="99"/>
      <c r="M1077" s="99"/>
      <c r="N1077" s="99"/>
      <c r="O1077" s="99"/>
      <c r="P1077" s="99"/>
      <c r="Q1077" s="99"/>
      <c r="R1077" s="99"/>
      <c r="S1077" s="99"/>
      <c r="T1077" s="99"/>
      <c r="U1077" s="99"/>
      <c r="V1077" s="99"/>
      <c r="W1077" s="99"/>
      <c r="X1077" s="99"/>
      <c r="Y1077" s="99"/>
      <c r="Z1077" s="99"/>
      <c r="AA1077" s="99"/>
      <c r="AB1077" s="99"/>
      <c r="AC1077" s="99"/>
      <c r="AD1077" s="99"/>
      <c r="AE1077" s="99"/>
      <c r="AF1077" s="99"/>
      <c r="AG1077" s="99"/>
      <c r="AH1077" s="31"/>
      <c r="AI1077" s="31"/>
      <c r="AJ1077" s="31"/>
      <c r="AK1077" s="31"/>
      <c r="AL1077" s="31"/>
      <c r="AO1077" s="376"/>
    </row>
    <row r="1078" spans="1:41" x14ac:dyDescent="0.25">
      <c r="A1078" s="44" t="s">
        <v>12142</v>
      </c>
      <c r="B1078" s="44" t="s">
        <v>939</v>
      </c>
      <c r="C1078" s="45">
        <v>241202</v>
      </c>
      <c r="D1078" s="45" t="s">
        <v>11363</v>
      </c>
      <c r="E1078" s="45" t="s">
        <v>12554</v>
      </c>
      <c r="AO1078" s="376"/>
    </row>
    <row r="1079" spans="1:41" x14ac:dyDescent="0.3">
      <c r="A1079" s="333" t="s">
        <v>15323</v>
      </c>
      <c r="B1079" s="333" t="s">
        <v>4815</v>
      </c>
      <c r="C1079" s="125" t="s">
        <v>15581</v>
      </c>
      <c r="D1079" s="32" t="s">
        <v>20309</v>
      </c>
      <c r="E1079" s="125" t="s">
        <v>9839</v>
      </c>
      <c r="F1079" s="125" t="s">
        <v>1189</v>
      </c>
      <c r="G1079" s="125" t="s">
        <v>1190</v>
      </c>
      <c r="AO1079" s="376"/>
    </row>
    <row r="1080" spans="1:41" x14ac:dyDescent="0.3">
      <c r="A1080" s="57" t="s">
        <v>2705</v>
      </c>
      <c r="B1080" s="57" t="s">
        <v>1290</v>
      </c>
      <c r="C1080" s="62">
        <v>24027</v>
      </c>
      <c r="D1080" s="62" t="s">
        <v>20886</v>
      </c>
      <c r="E1080" s="60">
        <v>46873</v>
      </c>
      <c r="F1080" s="32"/>
      <c r="G1080" s="32"/>
      <c r="H1080" s="32"/>
      <c r="I1080" s="31"/>
      <c r="J1080" s="31"/>
      <c r="K1080" s="31"/>
      <c r="L1080" s="31"/>
      <c r="M1080" s="31"/>
      <c r="N1080" s="31"/>
      <c r="O1080" s="31"/>
      <c r="P1080" s="31"/>
      <c r="Q1080" s="31"/>
      <c r="R1080" s="31"/>
      <c r="S1080" s="31"/>
      <c r="T1080" s="31"/>
      <c r="U1080" s="31"/>
      <c r="V1080" s="31"/>
      <c r="W1080" s="31"/>
      <c r="X1080" s="31"/>
      <c r="Y1080" s="31"/>
      <c r="Z1080" s="31"/>
      <c r="AA1080" s="31"/>
      <c r="AB1080" s="31"/>
      <c r="AC1080" s="31"/>
      <c r="AD1080" s="31"/>
      <c r="AE1080" s="31"/>
      <c r="AF1080" s="31"/>
      <c r="AG1080" s="31"/>
      <c r="AH1080" s="31"/>
      <c r="AI1080" s="31"/>
      <c r="AJ1080" s="31"/>
      <c r="AK1080" s="31"/>
      <c r="AL1080" s="31"/>
      <c r="AO1080" s="376"/>
    </row>
    <row r="1081" spans="1:41" x14ac:dyDescent="0.25">
      <c r="A1081" s="44" t="s">
        <v>3481</v>
      </c>
      <c r="B1081" s="44" t="s">
        <v>13452</v>
      </c>
      <c r="C1081" s="45" t="s">
        <v>14336</v>
      </c>
      <c r="D1081" s="46" t="s">
        <v>21328</v>
      </c>
      <c r="E1081" s="46">
        <v>46527</v>
      </c>
      <c r="AO1081" s="376"/>
    </row>
    <row r="1082" spans="1:41" x14ac:dyDescent="0.25">
      <c r="A1082" s="99" t="s">
        <v>3481</v>
      </c>
      <c r="B1082" s="92" t="s">
        <v>15494</v>
      </c>
      <c r="C1082" s="93" t="s">
        <v>15493</v>
      </c>
      <c r="D1082" s="93" t="s">
        <v>1201</v>
      </c>
      <c r="E1082" s="94">
        <v>46604</v>
      </c>
      <c r="F1082" s="93"/>
      <c r="G1082" s="93"/>
      <c r="H1082" s="93"/>
      <c r="I1082" s="99"/>
      <c r="J1082" s="99"/>
      <c r="K1082" s="99"/>
      <c r="L1082" s="99"/>
      <c r="M1082" s="99"/>
      <c r="N1082" s="99"/>
      <c r="O1082" s="99"/>
      <c r="P1082" s="99"/>
      <c r="Q1082" s="99"/>
      <c r="R1082" s="99"/>
      <c r="S1082" s="99"/>
      <c r="T1082" s="99"/>
      <c r="U1082" s="99"/>
      <c r="V1082" s="253"/>
      <c r="W1082" s="99"/>
      <c r="X1082" s="99"/>
      <c r="Y1082" s="99"/>
      <c r="Z1082" s="99"/>
      <c r="AA1082" s="99"/>
      <c r="AB1082" s="99"/>
      <c r="AC1082" s="99"/>
      <c r="AD1082" s="99"/>
      <c r="AE1082" s="99"/>
      <c r="AF1082" s="99"/>
      <c r="AG1082" s="99"/>
      <c r="AH1082" s="31"/>
      <c r="AI1082" s="31"/>
      <c r="AJ1082" s="31"/>
      <c r="AK1082" s="31"/>
      <c r="AL1082" s="31"/>
      <c r="AO1082" s="376"/>
    </row>
    <row r="1083" spans="1:41" x14ac:dyDescent="0.25">
      <c r="A1083" s="44" t="s">
        <v>3481</v>
      </c>
      <c r="B1083" s="44" t="s">
        <v>3482</v>
      </c>
      <c r="C1083" s="45">
        <v>240401</v>
      </c>
      <c r="D1083" s="45" t="s">
        <v>11363</v>
      </c>
      <c r="E1083" s="45" t="s">
        <v>5037</v>
      </c>
      <c r="AO1083" s="376"/>
    </row>
    <row r="1084" spans="1:41" x14ac:dyDescent="0.25">
      <c r="A1084" s="44" t="s">
        <v>2936</v>
      </c>
      <c r="B1084" s="44" t="s">
        <v>8340</v>
      </c>
      <c r="C1084" s="45">
        <v>231001</v>
      </c>
      <c r="D1084" s="45" t="s">
        <v>11363</v>
      </c>
      <c r="E1084" s="45" t="s">
        <v>2538</v>
      </c>
      <c r="AO1084" s="376"/>
    </row>
    <row r="1085" spans="1:41" x14ac:dyDescent="0.25">
      <c r="A1085" s="44" t="s">
        <v>2936</v>
      </c>
      <c r="B1085" s="44" t="s">
        <v>939</v>
      </c>
      <c r="C1085" s="45">
        <v>241202</v>
      </c>
      <c r="D1085" s="45" t="s">
        <v>11363</v>
      </c>
      <c r="E1085" s="45" t="s">
        <v>12554</v>
      </c>
      <c r="AO1085" s="376"/>
    </row>
    <row r="1086" spans="1:41" x14ac:dyDescent="0.25">
      <c r="A1086" s="44" t="s">
        <v>10370</v>
      </c>
      <c r="B1086" s="44" t="s">
        <v>925</v>
      </c>
      <c r="C1086" s="45">
        <v>240601</v>
      </c>
      <c r="D1086" s="45" t="s">
        <v>11363</v>
      </c>
      <c r="E1086" s="45" t="s">
        <v>9840</v>
      </c>
      <c r="AO1086" s="376"/>
    </row>
    <row r="1087" spans="1:41" x14ac:dyDescent="0.25">
      <c r="A1087" s="44" t="s">
        <v>17522</v>
      </c>
      <c r="B1087" s="44" t="s">
        <v>5321</v>
      </c>
      <c r="C1087" s="45">
        <v>23010401</v>
      </c>
      <c r="D1087" s="45" t="s">
        <v>11363</v>
      </c>
      <c r="E1087" s="45" t="s">
        <v>5322</v>
      </c>
      <c r="AO1087" s="376"/>
    </row>
    <row r="1088" spans="1:41" x14ac:dyDescent="0.25">
      <c r="A1088" s="44" t="s">
        <v>6381</v>
      </c>
      <c r="B1088" s="44" t="s">
        <v>3176</v>
      </c>
      <c r="C1088" s="45">
        <v>23010402</v>
      </c>
      <c r="D1088" s="45" t="s">
        <v>11363</v>
      </c>
      <c r="E1088" s="45" t="s">
        <v>5322</v>
      </c>
      <c r="AO1088" s="376"/>
    </row>
    <row r="1089" spans="1:41" x14ac:dyDescent="0.25">
      <c r="A1089" s="44" t="s">
        <v>17523</v>
      </c>
      <c r="B1089" s="44" t="s">
        <v>6608</v>
      </c>
      <c r="C1089" s="45">
        <v>260203</v>
      </c>
      <c r="D1089" s="45" t="s">
        <v>11363</v>
      </c>
      <c r="E1089" s="45" t="s">
        <v>9238</v>
      </c>
      <c r="AO1089" s="376"/>
    </row>
    <row r="1090" spans="1:41" x14ac:dyDescent="0.25">
      <c r="A1090" s="44" t="s">
        <v>13184</v>
      </c>
      <c r="B1090" s="44" t="s">
        <v>3176</v>
      </c>
      <c r="C1090" s="45">
        <v>25010402</v>
      </c>
      <c r="D1090" s="45" t="s">
        <v>11363</v>
      </c>
      <c r="E1090" s="45" t="s">
        <v>12564</v>
      </c>
      <c r="AO1090" s="376"/>
    </row>
    <row r="1091" spans="1:41" x14ac:dyDescent="0.25">
      <c r="A1091" s="44" t="s">
        <v>13184</v>
      </c>
      <c r="B1091" s="44" t="s">
        <v>5321</v>
      </c>
      <c r="C1091" s="45">
        <v>25010401</v>
      </c>
      <c r="D1091" s="45" t="s">
        <v>11363</v>
      </c>
      <c r="E1091" s="45" t="s">
        <v>12564</v>
      </c>
      <c r="AO1091" s="376"/>
    </row>
    <row r="1092" spans="1:41" x14ac:dyDescent="0.25">
      <c r="A1092" s="44" t="s">
        <v>15637</v>
      </c>
      <c r="B1092" s="44" t="s">
        <v>15638</v>
      </c>
      <c r="C1092" s="45">
        <v>250401</v>
      </c>
      <c r="D1092" s="45" t="s">
        <v>11363</v>
      </c>
      <c r="E1092" s="45" t="s">
        <v>11886</v>
      </c>
      <c r="AO1092" s="376"/>
    </row>
    <row r="1093" spans="1:41" x14ac:dyDescent="0.25">
      <c r="A1093" s="44" t="s">
        <v>15639</v>
      </c>
      <c r="B1093" s="44" t="s">
        <v>15640</v>
      </c>
      <c r="C1093" s="45">
        <v>250903</v>
      </c>
      <c r="D1093" s="45" t="s">
        <v>11363</v>
      </c>
      <c r="E1093" s="45" t="s">
        <v>4972</v>
      </c>
      <c r="AO1093" s="376"/>
    </row>
    <row r="1094" spans="1:41" x14ac:dyDescent="0.25">
      <c r="A1094" s="44" t="s">
        <v>15639</v>
      </c>
      <c r="B1094" s="44" t="s">
        <v>21452</v>
      </c>
      <c r="C1094" s="45">
        <v>26060201</v>
      </c>
      <c r="D1094" s="45" t="s">
        <v>11363</v>
      </c>
      <c r="E1094" s="45" t="s">
        <v>9840</v>
      </c>
      <c r="AO1094" s="376"/>
    </row>
    <row r="1095" spans="1:41" x14ac:dyDescent="0.25">
      <c r="A1095" s="44" t="s">
        <v>15639</v>
      </c>
      <c r="B1095" s="44" t="s">
        <v>927</v>
      </c>
      <c r="C1095" s="45">
        <v>26060202</v>
      </c>
      <c r="D1095" s="45" t="s">
        <v>11363</v>
      </c>
      <c r="E1095" s="45" t="s">
        <v>9840</v>
      </c>
      <c r="AO1095" s="376"/>
    </row>
    <row r="1096" spans="1:41" x14ac:dyDescent="0.25">
      <c r="A1096" s="44" t="s">
        <v>578</v>
      </c>
      <c r="B1096" s="44" t="s">
        <v>21402</v>
      </c>
      <c r="C1096" s="45" t="s">
        <v>5503</v>
      </c>
      <c r="D1096" s="45" t="s">
        <v>21447</v>
      </c>
      <c r="E1096" s="46">
        <v>46507</v>
      </c>
      <c r="AO1096" s="376"/>
    </row>
    <row r="1097" spans="1:41" x14ac:dyDescent="0.25">
      <c r="A1097" s="262" t="s">
        <v>6226</v>
      </c>
      <c r="B1097" s="262" t="s">
        <v>8575</v>
      </c>
      <c r="C1097" s="263">
        <v>791202303001</v>
      </c>
      <c r="D1097" s="263" t="s">
        <v>6271</v>
      </c>
      <c r="E1097" s="264" t="s">
        <v>3157</v>
      </c>
      <c r="F1097" s="93"/>
      <c r="G1097" s="93"/>
      <c r="H1097" s="93"/>
      <c r="I1097" s="99"/>
      <c r="J1097" s="99"/>
      <c r="K1097" s="99"/>
      <c r="L1097" s="99"/>
      <c r="M1097" s="99"/>
      <c r="N1097" s="99"/>
      <c r="O1097" s="99"/>
      <c r="P1097" s="99"/>
      <c r="Q1097" s="99"/>
      <c r="R1097" s="99"/>
      <c r="S1097" s="99"/>
      <c r="T1097" s="44"/>
      <c r="U1097" s="44"/>
      <c r="V1097" s="253"/>
      <c r="W1097" s="99"/>
      <c r="X1097" s="99"/>
      <c r="Y1097" s="99"/>
      <c r="Z1097" s="99"/>
      <c r="AA1097" s="99"/>
      <c r="AB1097" s="99"/>
      <c r="AC1097" s="99"/>
      <c r="AD1097" s="99"/>
      <c r="AE1097" s="99"/>
      <c r="AF1097" s="99"/>
      <c r="AG1097" s="99"/>
      <c r="AH1097" s="31"/>
      <c r="AI1097" s="31"/>
      <c r="AJ1097" s="31"/>
      <c r="AK1097" s="31"/>
      <c r="AL1097" s="31"/>
      <c r="AO1097" s="376"/>
    </row>
    <row r="1098" spans="1:41" x14ac:dyDescent="0.25">
      <c r="A1098" s="262" t="s">
        <v>6226</v>
      </c>
      <c r="B1098" s="262" t="s">
        <v>6243</v>
      </c>
      <c r="C1098" s="263">
        <v>791202303001</v>
      </c>
      <c r="D1098" s="263" t="s">
        <v>6271</v>
      </c>
      <c r="E1098" s="264">
        <v>47634</v>
      </c>
      <c r="F1098" s="93"/>
      <c r="G1098" s="93"/>
      <c r="H1098" s="93"/>
      <c r="I1098" s="99"/>
      <c r="J1098" s="99"/>
      <c r="K1098" s="99"/>
      <c r="L1098" s="44"/>
      <c r="M1098" s="44"/>
      <c r="N1098" s="99"/>
      <c r="O1098" s="99"/>
      <c r="P1098" s="99"/>
      <c r="Q1098" s="99"/>
      <c r="R1098" s="99"/>
      <c r="S1098" s="99"/>
      <c r="T1098" s="99"/>
      <c r="U1098" s="99"/>
      <c r="V1098" s="99"/>
      <c r="W1098" s="99"/>
      <c r="X1098" s="99"/>
      <c r="Y1098" s="99"/>
      <c r="Z1098" s="99"/>
      <c r="AA1098" s="99"/>
      <c r="AB1098" s="99"/>
      <c r="AC1098" s="99"/>
      <c r="AD1098" s="99"/>
      <c r="AE1098" s="99"/>
      <c r="AF1098" s="99"/>
      <c r="AG1098" s="99"/>
      <c r="AH1098" s="31"/>
      <c r="AI1098" s="31"/>
      <c r="AJ1098" s="31"/>
      <c r="AK1098" s="31"/>
      <c r="AL1098" s="31"/>
      <c r="AO1098" s="376"/>
    </row>
    <row r="1099" spans="1:41" x14ac:dyDescent="0.25">
      <c r="A1099" s="44" t="s">
        <v>6226</v>
      </c>
      <c r="B1099" s="44" t="s">
        <v>14705</v>
      </c>
      <c r="C1099" s="45" t="s">
        <v>5070</v>
      </c>
      <c r="D1099" s="367" t="s">
        <v>3696</v>
      </c>
      <c r="E1099" s="328">
        <f>DATE(2026,11,7)</f>
        <v>46333</v>
      </c>
      <c r="F1099" s="32"/>
      <c r="G1099" s="32"/>
      <c r="H1099" s="32"/>
      <c r="I1099" s="31"/>
      <c r="J1099" s="31"/>
      <c r="K1099" s="31"/>
      <c r="L1099" s="31"/>
      <c r="M1099" s="31"/>
      <c r="N1099" s="31"/>
      <c r="O1099" s="31"/>
      <c r="P1099" s="31"/>
      <c r="Q1099" s="31"/>
      <c r="R1099" s="31"/>
      <c r="S1099" s="31"/>
      <c r="T1099" s="31"/>
      <c r="U1099" s="31"/>
      <c r="V1099" s="31"/>
      <c r="W1099" s="31"/>
      <c r="X1099" s="31"/>
      <c r="Y1099" s="31"/>
      <c r="Z1099" s="31"/>
      <c r="AA1099" s="31"/>
      <c r="AB1099" s="31"/>
      <c r="AC1099" s="31"/>
      <c r="AD1099" s="31"/>
      <c r="AE1099" s="31"/>
      <c r="AF1099" s="31"/>
      <c r="AG1099" s="31"/>
      <c r="AH1099" s="31"/>
      <c r="AI1099" s="31"/>
      <c r="AJ1099" s="31"/>
      <c r="AK1099" s="31"/>
      <c r="AL1099" s="31"/>
      <c r="AO1099" s="376"/>
    </row>
    <row r="1100" spans="1:41" x14ac:dyDescent="0.25">
      <c r="A1100" s="44" t="s">
        <v>6226</v>
      </c>
      <c r="B1100" s="44" t="s">
        <v>16611</v>
      </c>
      <c r="C1100" s="45" t="s">
        <v>16928</v>
      </c>
      <c r="D1100" s="367" t="s">
        <v>3696</v>
      </c>
      <c r="E1100" s="328">
        <f>DATE(2029,6,27)</f>
        <v>47296</v>
      </c>
      <c r="F1100" s="32"/>
      <c r="G1100" s="32"/>
      <c r="H1100" s="32"/>
      <c r="I1100" s="31"/>
      <c r="J1100" s="31"/>
      <c r="K1100" s="31"/>
      <c r="L1100" s="31"/>
      <c r="M1100" s="31"/>
      <c r="N1100" s="31"/>
      <c r="O1100" s="31"/>
      <c r="P1100" s="31"/>
      <c r="Q1100" s="31"/>
      <c r="R1100" s="31"/>
      <c r="S1100" s="31"/>
      <c r="T1100" s="31"/>
      <c r="U1100" s="31"/>
      <c r="V1100" s="31"/>
      <c r="W1100" s="31"/>
      <c r="X1100" s="31"/>
      <c r="Y1100" s="31"/>
      <c r="Z1100" s="31"/>
      <c r="AA1100" s="31"/>
      <c r="AB1100" s="31"/>
      <c r="AC1100" s="31"/>
      <c r="AD1100" s="31"/>
      <c r="AE1100" s="31"/>
      <c r="AF1100" s="31"/>
      <c r="AG1100" s="31"/>
      <c r="AH1100" s="31"/>
      <c r="AI1100" s="31"/>
      <c r="AJ1100" s="31"/>
      <c r="AK1100" s="31"/>
      <c r="AL1100" s="31"/>
      <c r="AO1100" s="376"/>
    </row>
    <row r="1101" spans="1:41" x14ac:dyDescent="0.25">
      <c r="A1101" s="44" t="s">
        <v>8721</v>
      </c>
      <c r="B1101" s="44" t="s">
        <v>16612</v>
      </c>
      <c r="C1101" s="45" t="s">
        <v>16929</v>
      </c>
      <c r="D1101" s="367" t="s">
        <v>3696</v>
      </c>
      <c r="E1101" s="328">
        <f>DATE(2029,10,13)</f>
        <v>47404</v>
      </c>
      <c r="F1101" s="32"/>
      <c r="G1101" s="32"/>
      <c r="H1101" s="32"/>
      <c r="I1101" s="31"/>
      <c r="J1101" s="31"/>
      <c r="K1101" s="31"/>
      <c r="L1101" s="31"/>
      <c r="M1101" s="31"/>
      <c r="N1101" s="31"/>
      <c r="O1101" s="31"/>
      <c r="P1101" s="31"/>
      <c r="Q1101" s="31"/>
      <c r="R1101" s="31"/>
      <c r="S1101" s="31"/>
      <c r="T1101" s="31"/>
      <c r="U1101" s="31"/>
      <c r="V1101" s="31"/>
      <c r="W1101" s="31"/>
      <c r="X1101" s="31"/>
      <c r="Y1101" s="31"/>
      <c r="Z1101" s="31"/>
      <c r="AA1101" s="31"/>
      <c r="AB1101" s="31"/>
      <c r="AC1101" s="31"/>
      <c r="AD1101" s="31"/>
      <c r="AE1101" s="31"/>
      <c r="AF1101" s="31"/>
      <c r="AG1101" s="31"/>
      <c r="AH1101" s="31"/>
      <c r="AI1101" s="31"/>
      <c r="AJ1101" s="31"/>
      <c r="AK1101" s="31"/>
      <c r="AL1101" s="31"/>
      <c r="AO1101" s="376"/>
    </row>
    <row r="1102" spans="1:41" x14ac:dyDescent="0.25">
      <c r="A1102" s="44" t="s">
        <v>10371</v>
      </c>
      <c r="B1102" s="44" t="s">
        <v>925</v>
      </c>
      <c r="C1102" s="45">
        <v>240601</v>
      </c>
      <c r="D1102" s="45" t="s">
        <v>11363</v>
      </c>
      <c r="E1102" s="45" t="s">
        <v>9840</v>
      </c>
      <c r="AO1102" s="376"/>
    </row>
    <row r="1103" spans="1:41" x14ac:dyDescent="0.25">
      <c r="A1103" s="44" t="s">
        <v>10371</v>
      </c>
      <c r="B1103" s="44" t="s">
        <v>3841</v>
      </c>
      <c r="C1103" s="45">
        <v>24060401</v>
      </c>
      <c r="D1103" s="45" t="s">
        <v>11363</v>
      </c>
      <c r="E1103" s="45" t="s">
        <v>4962</v>
      </c>
      <c r="AO1103" s="376"/>
    </row>
    <row r="1104" spans="1:41" x14ac:dyDescent="0.25">
      <c r="A1104" s="44" t="s">
        <v>10371</v>
      </c>
      <c r="B1104" s="44" t="s">
        <v>926</v>
      </c>
      <c r="C1104" s="45">
        <v>24060402</v>
      </c>
      <c r="D1104" s="45" t="s">
        <v>11363</v>
      </c>
      <c r="E1104" s="45" t="s">
        <v>4962</v>
      </c>
      <c r="AO1104" s="376"/>
    </row>
    <row r="1105" spans="1:41" x14ac:dyDescent="0.25">
      <c r="A1105" s="44" t="s">
        <v>10371</v>
      </c>
      <c r="B1105" s="44" t="s">
        <v>2368</v>
      </c>
      <c r="C1105" s="45">
        <v>251004</v>
      </c>
      <c r="D1105" s="45" t="s">
        <v>11363</v>
      </c>
      <c r="E1105" s="45" t="s">
        <v>11146</v>
      </c>
      <c r="AO1105" s="376"/>
    </row>
    <row r="1106" spans="1:41" x14ac:dyDescent="0.25">
      <c r="A1106" s="44" t="s">
        <v>2357</v>
      </c>
      <c r="B1106" s="44" t="s">
        <v>2350</v>
      </c>
      <c r="C1106" s="45">
        <v>230105</v>
      </c>
      <c r="D1106" s="45" t="s">
        <v>11363</v>
      </c>
      <c r="E1106" s="45" t="s">
        <v>5265</v>
      </c>
      <c r="AO1106" s="376"/>
    </row>
    <row r="1107" spans="1:41" x14ac:dyDescent="0.25">
      <c r="A1107" s="44" t="s">
        <v>17524</v>
      </c>
      <c r="B1107" s="44" t="s">
        <v>938</v>
      </c>
      <c r="C1107" s="45">
        <v>260103</v>
      </c>
      <c r="D1107" s="45" t="s">
        <v>11363</v>
      </c>
      <c r="E1107" s="45" t="s">
        <v>8292</v>
      </c>
      <c r="AO1107" s="376"/>
    </row>
    <row r="1108" spans="1:41" x14ac:dyDescent="0.25">
      <c r="A1108" s="44" t="s">
        <v>614</v>
      </c>
      <c r="B1108" s="44" t="s">
        <v>3475</v>
      </c>
      <c r="C1108" s="45">
        <v>230301</v>
      </c>
      <c r="D1108" s="45" t="s">
        <v>11363</v>
      </c>
      <c r="E1108" s="45" t="s">
        <v>5265</v>
      </c>
      <c r="AO1108" s="376"/>
    </row>
    <row r="1109" spans="1:41" x14ac:dyDescent="0.25">
      <c r="A1109" s="44" t="s">
        <v>16544</v>
      </c>
      <c r="B1109" s="44" t="s">
        <v>21399</v>
      </c>
      <c r="C1109" s="45" t="s">
        <v>13524</v>
      </c>
      <c r="D1109" s="45" t="s">
        <v>21447</v>
      </c>
      <c r="E1109" s="46">
        <v>46507</v>
      </c>
      <c r="AO1109" s="376"/>
    </row>
    <row r="1110" spans="1:41" x14ac:dyDescent="0.25">
      <c r="A1110" s="44" t="s">
        <v>16544</v>
      </c>
      <c r="B1110" s="44" t="s">
        <v>5321</v>
      </c>
      <c r="C1110" s="45">
        <v>25010401</v>
      </c>
      <c r="D1110" s="45" t="s">
        <v>11363</v>
      </c>
      <c r="E1110" s="45" t="s">
        <v>12564</v>
      </c>
      <c r="AO1110" s="376"/>
    </row>
    <row r="1111" spans="1:41" x14ac:dyDescent="0.25">
      <c r="A1111" s="44" t="s">
        <v>16544</v>
      </c>
      <c r="B1111" s="44" t="s">
        <v>3176</v>
      </c>
      <c r="C1111" s="45">
        <v>25010402</v>
      </c>
      <c r="D1111" s="45" t="s">
        <v>11363</v>
      </c>
      <c r="E1111" s="45" t="s">
        <v>12564</v>
      </c>
      <c r="AO1111" s="376"/>
    </row>
    <row r="1112" spans="1:41" x14ac:dyDescent="0.25">
      <c r="A1112" s="44" t="s">
        <v>13185</v>
      </c>
      <c r="B1112" s="44" t="s">
        <v>5321</v>
      </c>
      <c r="C1112" s="45">
        <v>25010401</v>
      </c>
      <c r="D1112" s="45" t="s">
        <v>11363</v>
      </c>
      <c r="E1112" s="45" t="s">
        <v>12564</v>
      </c>
      <c r="AO1112" s="376"/>
    </row>
    <row r="1113" spans="1:41" x14ac:dyDescent="0.3">
      <c r="A1113" s="333" t="s">
        <v>10969</v>
      </c>
      <c r="B1113" s="333" t="s">
        <v>3456</v>
      </c>
      <c r="C1113" s="125" t="s">
        <v>10963</v>
      </c>
      <c r="D1113" s="32" t="s">
        <v>20309</v>
      </c>
      <c r="E1113" s="125" t="s">
        <v>2593</v>
      </c>
      <c r="F1113" s="125" t="s">
        <v>1189</v>
      </c>
      <c r="G1113" s="125" t="s">
        <v>1190</v>
      </c>
      <c r="AO1113" s="376"/>
    </row>
    <row r="1114" spans="1:41" x14ac:dyDescent="0.3">
      <c r="A1114" s="333" t="s">
        <v>15508</v>
      </c>
      <c r="B1114" s="333" t="s">
        <v>15583</v>
      </c>
      <c r="C1114" s="125" t="s">
        <v>15584</v>
      </c>
      <c r="D1114" s="32" t="s">
        <v>20309</v>
      </c>
      <c r="E1114" s="125" t="s">
        <v>15591</v>
      </c>
      <c r="F1114" s="125" t="s">
        <v>1189</v>
      </c>
      <c r="G1114" s="125" t="s">
        <v>1190</v>
      </c>
      <c r="AO1114" s="376"/>
    </row>
    <row r="1115" spans="1:41" x14ac:dyDescent="0.25">
      <c r="A1115" s="76" t="s">
        <v>12143</v>
      </c>
      <c r="B1115" s="44" t="s">
        <v>12144</v>
      </c>
      <c r="C1115" s="45">
        <v>6.26</v>
      </c>
      <c r="D1115" s="45" t="s">
        <v>12549</v>
      </c>
      <c r="E1115" s="46">
        <v>47787</v>
      </c>
      <c r="F1115" s="45"/>
      <c r="G1115" s="93"/>
      <c r="H1115" s="93"/>
      <c r="I1115" s="99"/>
      <c r="J1115" s="99"/>
      <c r="K1115" s="99"/>
      <c r="L1115" s="99"/>
      <c r="M1115" s="99"/>
      <c r="N1115" s="99"/>
      <c r="O1115" s="99"/>
      <c r="P1115" s="99"/>
      <c r="Q1115" s="99"/>
      <c r="R1115" s="99"/>
      <c r="S1115" s="99"/>
      <c r="T1115" s="99"/>
      <c r="U1115" s="99"/>
      <c r="V1115" s="99"/>
      <c r="W1115" s="99"/>
      <c r="X1115" s="99"/>
      <c r="Y1115" s="99"/>
      <c r="Z1115" s="99"/>
      <c r="AA1115" s="99"/>
      <c r="AB1115" s="99"/>
      <c r="AC1115" s="99"/>
      <c r="AD1115" s="99"/>
      <c r="AE1115" s="99"/>
      <c r="AF1115" s="99"/>
      <c r="AG1115" s="99"/>
      <c r="AH1115" s="31"/>
      <c r="AI1115" s="31"/>
      <c r="AJ1115" s="31"/>
      <c r="AK1115" s="31"/>
      <c r="AL1115" s="31"/>
      <c r="AO1115" s="376"/>
    </row>
    <row r="1116" spans="1:41" x14ac:dyDescent="0.25">
      <c r="A1116" s="44" t="s">
        <v>12143</v>
      </c>
      <c r="B1116" s="44" t="s">
        <v>13582</v>
      </c>
      <c r="C1116" s="45">
        <v>26.25</v>
      </c>
      <c r="D1116" s="45" t="s">
        <v>12549</v>
      </c>
      <c r="E1116" s="46">
        <v>47664</v>
      </c>
      <c r="F1116" s="45"/>
      <c r="G1116" s="93"/>
      <c r="H1116" s="93"/>
      <c r="I1116" s="99"/>
      <c r="J1116" s="99"/>
      <c r="K1116" s="99"/>
      <c r="L1116" s="99"/>
      <c r="M1116" s="99"/>
      <c r="N1116" s="99"/>
      <c r="O1116" s="99"/>
      <c r="P1116" s="99"/>
      <c r="Q1116" s="99"/>
      <c r="R1116" s="99"/>
      <c r="S1116" s="99"/>
      <c r="T1116" s="99"/>
      <c r="U1116" s="99"/>
      <c r="V1116" s="99"/>
      <c r="W1116" s="99"/>
      <c r="X1116" s="99"/>
      <c r="Y1116" s="99"/>
      <c r="Z1116" s="99"/>
      <c r="AA1116" s="99"/>
      <c r="AB1116" s="99"/>
      <c r="AC1116" s="99"/>
      <c r="AD1116" s="99"/>
      <c r="AE1116" s="99"/>
      <c r="AF1116" s="99"/>
      <c r="AG1116" s="99"/>
      <c r="AH1116" s="31"/>
      <c r="AI1116" s="31"/>
      <c r="AJ1116" s="31"/>
      <c r="AK1116" s="31"/>
      <c r="AL1116" s="31"/>
      <c r="AO1116" s="376"/>
    </row>
    <row r="1117" spans="1:41" x14ac:dyDescent="0.25">
      <c r="A1117" s="44" t="s">
        <v>12143</v>
      </c>
      <c r="B1117" s="44" t="s">
        <v>13593</v>
      </c>
      <c r="C1117" s="45">
        <v>27.25</v>
      </c>
      <c r="D1117" s="45" t="s">
        <v>12549</v>
      </c>
      <c r="E1117" s="46">
        <v>47664</v>
      </c>
      <c r="F1117" s="45"/>
      <c r="G1117" s="93"/>
      <c r="H1117" s="93"/>
      <c r="I1117" s="99"/>
      <c r="J1117" s="99"/>
      <c r="K1117" s="99"/>
      <c r="L1117" s="99"/>
      <c r="M1117" s="99"/>
      <c r="N1117" s="99"/>
      <c r="O1117" s="99"/>
      <c r="P1117" s="99"/>
      <c r="Q1117" s="99"/>
      <c r="R1117" s="99"/>
      <c r="S1117" s="99"/>
      <c r="T1117" s="99"/>
      <c r="U1117" s="99"/>
      <c r="V1117" s="99"/>
      <c r="W1117" s="99"/>
      <c r="X1117" s="99"/>
      <c r="Y1117" s="99"/>
      <c r="Z1117" s="99"/>
      <c r="AA1117" s="99"/>
      <c r="AB1117" s="99"/>
      <c r="AC1117" s="99"/>
      <c r="AD1117" s="99"/>
      <c r="AE1117" s="99"/>
      <c r="AF1117" s="99"/>
      <c r="AG1117" s="99"/>
      <c r="AH1117" s="31"/>
      <c r="AI1117" s="31"/>
      <c r="AJ1117" s="31"/>
      <c r="AK1117" s="31"/>
      <c r="AL1117" s="31"/>
      <c r="AO1117" s="376"/>
    </row>
    <row r="1118" spans="1:41" x14ac:dyDescent="0.25">
      <c r="A1118" s="44" t="s">
        <v>12143</v>
      </c>
      <c r="B1118" s="44" t="s">
        <v>13594</v>
      </c>
      <c r="C1118" s="45">
        <v>29.25</v>
      </c>
      <c r="D1118" s="45" t="s">
        <v>12549</v>
      </c>
      <c r="E1118" s="46">
        <v>47664</v>
      </c>
      <c r="F1118" s="45"/>
      <c r="G1118" s="93"/>
      <c r="H1118" s="93"/>
      <c r="I1118" s="99"/>
      <c r="J1118" s="99"/>
      <c r="K1118" s="99"/>
      <c r="L1118" s="99"/>
      <c r="M1118" s="99"/>
      <c r="N1118" s="99"/>
      <c r="O1118" s="99"/>
      <c r="P1118" s="99"/>
      <c r="Q1118" s="99"/>
      <c r="R1118" s="99"/>
      <c r="S1118" s="99"/>
      <c r="T1118" s="99"/>
      <c r="U1118" s="99"/>
      <c r="V1118" s="99"/>
      <c r="W1118" s="99"/>
      <c r="X1118" s="99"/>
      <c r="Y1118" s="99"/>
      <c r="Z1118" s="99"/>
      <c r="AA1118" s="99"/>
      <c r="AB1118" s="99"/>
      <c r="AC1118" s="99"/>
      <c r="AD1118" s="99"/>
      <c r="AE1118" s="99"/>
      <c r="AF1118" s="99"/>
      <c r="AG1118" s="99"/>
      <c r="AH1118" s="31"/>
      <c r="AI1118" s="31"/>
      <c r="AJ1118" s="31"/>
      <c r="AK1118" s="31"/>
      <c r="AL1118" s="31"/>
      <c r="AO1118" s="376"/>
    </row>
    <row r="1119" spans="1:41" x14ac:dyDescent="0.25">
      <c r="A1119" s="44" t="s">
        <v>12143</v>
      </c>
      <c r="B1119" s="44" t="s">
        <v>13589</v>
      </c>
      <c r="C1119" s="45">
        <v>30.25</v>
      </c>
      <c r="D1119" s="45" t="s">
        <v>12549</v>
      </c>
      <c r="E1119" s="46">
        <v>47664</v>
      </c>
      <c r="F1119" s="45"/>
      <c r="G1119" s="93"/>
      <c r="H1119" s="93"/>
      <c r="I1119" s="99"/>
      <c r="J1119" s="99"/>
      <c r="K1119" s="99"/>
      <c r="L1119" s="99"/>
      <c r="M1119" s="99"/>
      <c r="N1119" s="99"/>
      <c r="O1119" s="99"/>
      <c r="P1119" s="99"/>
      <c r="Q1119" s="99"/>
      <c r="R1119" s="99"/>
      <c r="S1119" s="99"/>
      <c r="T1119" s="99"/>
      <c r="U1119" s="99"/>
      <c r="V1119" s="99"/>
      <c r="W1119" s="99"/>
      <c r="X1119" s="99"/>
      <c r="Y1119" s="99"/>
      <c r="Z1119" s="99"/>
      <c r="AA1119" s="99"/>
      <c r="AB1119" s="99"/>
      <c r="AC1119" s="99"/>
      <c r="AD1119" s="99"/>
      <c r="AE1119" s="99"/>
      <c r="AF1119" s="99"/>
      <c r="AG1119" s="99"/>
      <c r="AH1119" s="31"/>
      <c r="AI1119" s="31"/>
      <c r="AJ1119" s="31"/>
      <c r="AK1119" s="31"/>
      <c r="AL1119" s="31"/>
      <c r="AO1119" s="376"/>
    </row>
    <row r="1120" spans="1:41" x14ac:dyDescent="0.25">
      <c r="A1120" s="44" t="s">
        <v>12143</v>
      </c>
      <c r="B1120" s="44" t="s">
        <v>12148</v>
      </c>
      <c r="C1120" s="45">
        <v>31.25</v>
      </c>
      <c r="D1120" s="45" t="s">
        <v>12549</v>
      </c>
      <c r="E1120" s="46">
        <v>47299</v>
      </c>
      <c r="F1120" s="45"/>
      <c r="G1120" s="93"/>
      <c r="H1120" s="93"/>
      <c r="I1120" s="99"/>
      <c r="J1120" s="99"/>
      <c r="K1120" s="99"/>
      <c r="L1120" s="99"/>
      <c r="M1120" s="99"/>
      <c r="N1120" s="99"/>
      <c r="O1120" s="99"/>
      <c r="P1120" s="99"/>
      <c r="Q1120" s="99"/>
      <c r="R1120" s="99"/>
      <c r="S1120" s="99"/>
      <c r="T1120" s="99"/>
      <c r="U1120" s="99"/>
      <c r="V1120" s="99"/>
      <c r="W1120" s="99"/>
      <c r="X1120" s="99"/>
      <c r="Y1120" s="99"/>
      <c r="Z1120" s="99"/>
      <c r="AA1120" s="99"/>
      <c r="AB1120" s="99"/>
      <c r="AC1120" s="99"/>
      <c r="AD1120" s="99"/>
      <c r="AE1120" s="99"/>
      <c r="AF1120" s="99"/>
      <c r="AG1120" s="99"/>
      <c r="AH1120" s="31"/>
      <c r="AI1120" s="31"/>
      <c r="AJ1120" s="31"/>
      <c r="AK1120" s="31"/>
      <c r="AL1120" s="31"/>
      <c r="AO1120" s="376"/>
    </row>
    <row r="1121" spans="1:41" x14ac:dyDescent="0.25">
      <c r="A1121" s="44" t="s">
        <v>12143</v>
      </c>
      <c r="B1121" s="44" t="s">
        <v>13595</v>
      </c>
      <c r="C1121" s="45">
        <v>32.25</v>
      </c>
      <c r="D1121" s="45" t="s">
        <v>12549</v>
      </c>
      <c r="E1121" s="46">
        <v>47664</v>
      </c>
      <c r="F1121" s="45"/>
      <c r="G1121" s="93"/>
      <c r="H1121" s="93"/>
      <c r="I1121" s="99"/>
      <c r="J1121" s="99"/>
      <c r="K1121" s="99"/>
      <c r="L1121" s="99"/>
      <c r="M1121" s="99"/>
      <c r="N1121" s="99"/>
      <c r="O1121" s="99"/>
      <c r="P1121" s="99"/>
      <c r="Q1121" s="99"/>
      <c r="R1121" s="99"/>
      <c r="S1121" s="99"/>
      <c r="T1121" s="99"/>
      <c r="U1121" s="99"/>
      <c r="V1121" s="99"/>
      <c r="W1121" s="99"/>
      <c r="X1121" s="99"/>
      <c r="Y1121" s="99"/>
      <c r="Z1121" s="99"/>
      <c r="AA1121" s="99"/>
      <c r="AB1121" s="99"/>
      <c r="AC1121" s="99"/>
      <c r="AD1121" s="99"/>
      <c r="AE1121" s="99"/>
      <c r="AF1121" s="99"/>
      <c r="AG1121" s="99"/>
      <c r="AH1121" s="31"/>
      <c r="AI1121" s="31"/>
      <c r="AJ1121" s="31"/>
      <c r="AK1121" s="31"/>
      <c r="AL1121" s="31"/>
      <c r="AO1121" s="376"/>
    </row>
    <row r="1122" spans="1:41" x14ac:dyDescent="0.25">
      <c r="A1122" s="44" t="s">
        <v>12143</v>
      </c>
      <c r="B1122" s="44" t="s">
        <v>12113</v>
      </c>
      <c r="C1122" s="45">
        <v>36.25</v>
      </c>
      <c r="D1122" s="45" t="s">
        <v>12549</v>
      </c>
      <c r="E1122" s="46">
        <v>47664</v>
      </c>
      <c r="F1122" s="45"/>
      <c r="G1122" s="93"/>
      <c r="H1122" s="93"/>
      <c r="I1122" s="99"/>
      <c r="J1122" s="99"/>
      <c r="K1122" s="99"/>
      <c r="L1122" s="99"/>
      <c r="M1122" s="99"/>
      <c r="N1122" s="99"/>
      <c r="O1122" s="99"/>
      <c r="P1122" s="99"/>
      <c r="Q1122" s="99"/>
      <c r="R1122" s="99"/>
      <c r="S1122" s="99"/>
      <c r="T1122" s="99"/>
      <c r="U1122" s="99"/>
      <c r="V1122" s="99"/>
      <c r="W1122" s="99"/>
      <c r="X1122" s="99"/>
      <c r="Y1122" s="99"/>
      <c r="Z1122" s="99"/>
      <c r="AA1122" s="99"/>
      <c r="AB1122" s="99"/>
      <c r="AC1122" s="99"/>
      <c r="AD1122" s="99"/>
      <c r="AE1122" s="99"/>
      <c r="AF1122" s="99"/>
      <c r="AG1122" s="99"/>
      <c r="AH1122" s="31"/>
      <c r="AI1122" s="31"/>
      <c r="AJ1122" s="31"/>
      <c r="AK1122" s="31"/>
      <c r="AL1122" s="31"/>
      <c r="AO1122" s="376"/>
    </row>
    <row r="1123" spans="1:41" x14ac:dyDescent="0.25">
      <c r="A1123" s="44" t="s">
        <v>12143</v>
      </c>
      <c r="B1123" s="44" t="s">
        <v>12150</v>
      </c>
      <c r="C1123" s="45">
        <v>38.25</v>
      </c>
      <c r="D1123" s="45" t="s">
        <v>12549</v>
      </c>
      <c r="E1123" s="46">
        <v>47664</v>
      </c>
      <c r="F1123" s="45"/>
      <c r="G1123" s="93"/>
      <c r="H1123" s="93"/>
      <c r="I1123" s="99"/>
      <c r="J1123" s="99"/>
      <c r="K1123" s="99"/>
      <c r="L1123" s="99"/>
      <c r="M1123" s="99"/>
      <c r="N1123" s="99"/>
      <c r="O1123" s="99"/>
      <c r="P1123" s="99"/>
      <c r="Q1123" s="99"/>
      <c r="R1123" s="99"/>
      <c r="S1123" s="99"/>
      <c r="T1123" s="99"/>
      <c r="U1123" s="99"/>
      <c r="V1123" s="99"/>
      <c r="W1123" s="99"/>
      <c r="X1123" s="99"/>
      <c r="Y1123" s="99"/>
      <c r="Z1123" s="99"/>
      <c r="AA1123" s="99"/>
      <c r="AB1123" s="99"/>
      <c r="AC1123" s="99"/>
      <c r="AD1123" s="99"/>
      <c r="AE1123" s="99"/>
      <c r="AF1123" s="99"/>
      <c r="AG1123" s="99"/>
      <c r="AH1123" s="31"/>
      <c r="AI1123" s="31"/>
      <c r="AJ1123" s="31"/>
      <c r="AK1123" s="31"/>
      <c r="AL1123" s="31"/>
      <c r="AO1123" s="376"/>
    </row>
    <row r="1124" spans="1:41" x14ac:dyDescent="0.25">
      <c r="A1124" s="44" t="s">
        <v>12143</v>
      </c>
      <c r="B1124" s="44" t="s">
        <v>12105</v>
      </c>
      <c r="C1124" s="45">
        <v>39.25</v>
      </c>
      <c r="D1124" s="45" t="s">
        <v>12549</v>
      </c>
      <c r="E1124" s="46">
        <v>47514</v>
      </c>
      <c r="F1124" s="45"/>
      <c r="G1124" s="93"/>
      <c r="H1124" s="93"/>
      <c r="I1124" s="99"/>
      <c r="J1124" s="99"/>
      <c r="K1124" s="99"/>
      <c r="L1124" s="99"/>
      <c r="M1124" s="99"/>
      <c r="N1124" s="99"/>
      <c r="O1124" s="99"/>
      <c r="P1124" s="99"/>
      <c r="Q1124" s="99"/>
      <c r="R1124" s="99"/>
      <c r="S1124" s="99"/>
      <c r="T1124" s="99"/>
      <c r="U1124" s="99"/>
      <c r="V1124" s="99"/>
      <c r="W1124" s="99"/>
      <c r="X1124" s="99"/>
      <c r="Y1124" s="99"/>
      <c r="Z1124" s="99"/>
      <c r="AA1124" s="99"/>
      <c r="AB1124" s="99"/>
      <c r="AC1124" s="99"/>
      <c r="AD1124" s="99"/>
      <c r="AE1124" s="99"/>
      <c r="AF1124" s="99"/>
      <c r="AG1124" s="99"/>
      <c r="AH1124" s="31"/>
      <c r="AI1124" s="31"/>
      <c r="AJ1124" s="31"/>
      <c r="AK1124" s="31"/>
      <c r="AL1124" s="31"/>
      <c r="AO1124" s="376"/>
    </row>
    <row r="1125" spans="1:41" x14ac:dyDescent="0.25">
      <c r="A1125" s="44" t="s">
        <v>17525</v>
      </c>
      <c r="B1125" s="44" t="s">
        <v>5321</v>
      </c>
      <c r="C1125" s="45">
        <v>26010401</v>
      </c>
      <c r="D1125" s="45" t="s">
        <v>11363</v>
      </c>
      <c r="E1125" s="45" t="s">
        <v>17459</v>
      </c>
      <c r="AO1125" s="376"/>
    </row>
    <row r="1126" spans="1:41" x14ac:dyDescent="0.25">
      <c r="A1126" s="44" t="s">
        <v>17526</v>
      </c>
      <c r="B1126" s="44" t="s">
        <v>3475</v>
      </c>
      <c r="C1126" s="45">
        <v>250303</v>
      </c>
      <c r="D1126" s="45" t="s">
        <v>11363</v>
      </c>
      <c r="E1126" s="45" t="s">
        <v>11887</v>
      </c>
      <c r="AO1126" s="376"/>
    </row>
    <row r="1127" spans="1:41" x14ac:dyDescent="0.3">
      <c r="A1127" s="333" t="s">
        <v>16167</v>
      </c>
      <c r="B1127" s="333" t="s">
        <v>1158</v>
      </c>
      <c r="C1127" s="125" t="s">
        <v>16272</v>
      </c>
      <c r="D1127" s="32" t="s">
        <v>20309</v>
      </c>
      <c r="E1127" s="125" t="s">
        <v>4972</v>
      </c>
      <c r="F1127" s="125" t="s">
        <v>1189</v>
      </c>
      <c r="G1127" s="125" t="s">
        <v>1190</v>
      </c>
      <c r="AO1127" s="376"/>
    </row>
    <row r="1128" spans="1:41" x14ac:dyDescent="0.25">
      <c r="A1128" s="44" t="s">
        <v>9667</v>
      </c>
      <c r="B1128" s="44" t="s">
        <v>21398</v>
      </c>
      <c r="C1128" s="45" t="s">
        <v>9319</v>
      </c>
      <c r="D1128" s="45" t="s">
        <v>21447</v>
      </c>
      <c r="E1128" s="46">
        <v>46507</v>
      </c>
      <c r="AO1128" s="376"/>
    </row>
    <row r="1129" spans="1:41" x14ac:dyDescent="0.25">
      <c r="A1129" s="44" t="s">
        <v>13186</v>
      </c>
      <c r="B1129" s="44" t="s">
        <v>5321</v>
      </c>
      <c r="C1129" s="45">
        <v>25010401</v>
      </c>
      <c r="D1129" s="45" t="s">
        <v>11363</v>
      </c>
      <c r="E1129" s="45" t="s">
        <v>12564</v>
      </c>
      <c r="AO1129" s="376"/>
    </row>
    <row r="1130" spans="1:41" x14ac:dyDescent="0.25">
      <c r="A1130" s="44" t="s">
        <v>16470</v>
      </c>
      <c r="B1130" s="44" t="s">
        <v>21362</v>
      </c>
      <c r="C1130" s="45" t="s">
        <v>16468</v>
      </c>
      <c r="D1130" s="45" t="s">
        <v>21447</v>
      </c>
      <c r="E1130" s="46">
        <v>46752</v>
      </c>
      <c r="AO1130" s="376"/>
    </row>
    <row r="1131" spans="1:41" x14ac:dyDescent="0.25">
      <c r="A1131" s="44" t="s">
        <v>21485</v>
      </c>
      <c r="B1131" s="44" t="s">
        <v>7768</v>
      </c>
      <c r="C1131" s="45">
        <v>260503</v>
      </c>
      <c r="D1131" s="45" t="s">
        <v>11363</v>
      </c>
      <c r="E1131" s="45" t="s">
        <v>10349</v>
      </c>
      <c r="AO1131" s="376"/>
    </row>
    <row r="1132" spans="1:41" x14ac:dyDescent="0.25">
      <c r="A1132" s="44" t="s">
        <v>21485</v>
      </c>
      <c r="B1132" s="44" t="s">
        <v>21449</v>
      </c>
      <c r="C1132" s="45">
        <v>260504</v>
      </c>
      <c r="D1132" s="45" t="s">
        <v>11363</v>
      </c>
      <c r="E1132" s="45" t="s">
        <v>21450</v>
      </c>
      <c r="AO1132" s="376"/>
    </row>
    <row r="1133" spans="1:41" x14ac:dyDescent="0.25">
      <c r="A1133" s="44" t="s">
        <v>17527</v>
      </c>
      <c r="B1133" s="44" t="s">
        <v>2350</v>
      </c>
      <c r="C1133" s="45">
        <v>230105</v>
      </c>
      <c r="D1133" s="45" t="s">
        <v>11363</v>
      </c>
      <c r="E1133" s="45" t="s">
        <v>5265</v>
      </c>
      <c r="AO1133" s="376"/>
    </row>
    <row r="1134" spans="1:41" x14ac:dyDescent="0.25">
      <c r="A1134" s="44" t="s">
        <v>13739</v>
      </c>
      <c r="B1134" s="44" t="s">
        <v>14720</v>
      </c>
      <c r="C1134" s="45" t="s">
        <v>13740</v>
      </c>
      <c r="D1134" s="367" t="s">
        <v>3696</v>
      </c>
      <c r="E1134" s="328">
        <f>DATE(2029,2,24)</f>
        <v>47173</v>
      </c>
      <c r="F1134" s="32"/>
      <c r="G1134" s="32"/>
      <c r="H1134" s="32"/>
      <c r="I1134" s="31"/>
      <c r="J1134" s="31"/>
      <c r="K1134" s="31"/>
      <c r="L1134" s="31"/>
      <c r="M1134" s="31"/>
      <c r="N1134" s="31"/>
      <c r="O1134" s="31"/>
      <c r="P1134" s="31"/>
      <c r="Q1134" s="31"/>
      <c r="R1134" s="31"/>
      <c r="S1134" s="31"/>
      <c r="T1134" s="31"/>
      <c r="U1134" s="31"/>
      <c r="V1134" s="31"/>
      <c r="W1134" s="31"/>
      <c r="X1134" s="31"/>
      <c r="Y1134" s="31"/>
      <c r="Z1134" s="31"/>
      <c r="AA1134" s="31"/>
      <c r="AB1134" s="31"/>
      <c r="AC1134" s="31"/>
      <c r="AD1134" s="31"/>
      <c r="AE1134" s="31"/>
      <c r="AF1134" s="31"/>
      <c r="AG1134" s="31"/>
      <c r="AH1134" s="31"/>
      <c r="AI1134" s="31"/>
      <c r="AJ1134" s="31"/>
      <c r="AK1134" s="31"/>
      <c r="AL1134" s="31"/>
      <c r="AO1134" s="376"/>
    </row>
    <row r="1135" spans="1:41" x14ac:dyDescent="0.25">
      <c r="A1135" s="44" t="s">
        <v>7406</v>
      </c>
      <c r="B1135" s="44" t="s">
        <v>143</v>
      </c>
      <c r="C1135" s="45" t="s">
        <v>7407</v>
      </c>
      <c r="D1135" s="45" t="s">
        <v>9895</v>
      </c>
      <c r="E1135" s="46">
        <v>47756</v>
      </c>
      <c r="F1135" s="93"/>
      <c r="G1135" s="93"/>
      <c r="H1135" s="93"/>
      <c r="I1135" s="99"/>
      <c r="J1135" s="99"/>
      <c r="K1135" s="99"/>
      <c r="L1135" s="99"/>
      <c r="M1135" s="99"/>
      <c r="N1135" s="99"/>
      <c r="O1135" s="99"/>
      <c r="P1135" s="99"/>
      <c r="Q1135" s="99"/>
      <c r="R1135" s="99"/>
      <c r="S1135" s="99"/>
      <c r="T1135" s="44"/>
      <c r="U1135" s="44"/>
      <c r="V1135" s="253"/>
      <c r="W1135" s="99"/>
      <c r="X1135" s="99"/>
      <c r="Y1135" s="99"/>
      <c r="Z1135" s="99"/>
      <c r="AA1135" s="99"/>
      <c r="AB1135" s="99"/>
      <c r="AC1135" s="99"/>
      <c r="AD1135" s="99"/>
      <c r="AE1135" s="99"/>
      <c r="AF1135" s="99"/>
      <c r="AG1135" s="99"/>
      <c r="AH1135" s="31"/>
      <c r="AI1135" s="31"/>
      <c r="AJ1135" s="31"/>
      <c r="AK1135" s="31"/>
      <c r="AL1135" s="31"/>
      <c r="AO1135" s="376"/>
    </row>
    <row r="1136" spans="1:41" x14ac:dyDescent="0.3">
      <c r="A1136" s="333" t="s">
        <v>958</v>
      </c>
      <c r="B1136" s="333" t="s">
        <v>3455</v>
      </c>
      <c r="C1136" s="125" t="s">
        <v>10959</v>
      </c>
      <c r="D1136" s="32" t="s">
        <v>20309</v>
      </c>
      <c r="E1136" s="125" t="s">
        <v>2593</v>
      </c>
      <c r="F1136" s="125" t="s">
        <v>1190</v>
      </c>
      <c r="G1136" s="125" t="s">
        <v>1190</v>
      </c>
      <c r="AO1136" s="376"/>
    </row>
    <row r="1137" spans="1:41" x14ac:dyDescent="0.25">
      <c r="A1137" s="44" t="s">
        <v>21486</v>
      </c>
      <c r="B1137" s="44" t="s">
        <v>936</v>
      </c>
      <c r="C1137" s="45">
        <v>260703</v>
      </c>
      <c r="D1137" s="45" t="s">
        <v>11363</v>
      </c>
      <c r="E1137" s="45" t="s">
        <v>11150</v>
      </c>
      <c r="AO1137" s="376"/>
    </row>
    <row r="1138" spans="1:41" x14ac:dyDescent="0.25">
      <c r="A1138" s="44" t="s">
        <v>17528</v>
      </c>
      <c r="B1138" s="44" t="s">
        <v>9237</v>
      </c>
      <c r="C1138" s="45">
        <v>24010401</v>
      </c>
      <c r="D1138" s="45" t="s">
        <v>11363</v>
      </c>
      <c r="E1138" s="45" t="s">
        <v>9238</v>
      </c>
      <c r="AO1138" s="376"/>
    </row>
    <row r="1139" spans="1:41" x14ac:dyDescent="0.25">
      <c r="A1139" s="44" t="s">
        <v>17528</v>
      </c>
      <c r="B1139" s="44" t="s">
        <v>3176</v>
      </c>
      <c r="C1139" s="45">
        <v>24010402</v>
      </c>
      <c r="D1139" s="45" t="s">
        <v>11363</v>
      </c>
      <c r="E1139" s="45" t="s">
        <v>9238</v>
      </c>
      <c r="AO1139" s="376"/>
    </row>
    <row r="1140" spans="1:41" x14ac:dyDescent="0.25">
      <c r="A1140" s="44" t="s">
        <v>17528</v>
      </c>
      <c r="B1140" s="44" t="s">
        <v>17497</v>
      </c>
      <c r="C1140" s="45">
        <v>24060301</v>
      </c>
      <c r="D1140" s="45" t="s">
        <v>11363</v>
      </c>
      <c r="E1140" s="45" t="s">
        <v>4962</v>
      </c>
      <c r="AO1140" s="376"/>
    </row>
    <row r="1141" spans="1:41" x14ac:dyDescent="0.25">
      <c r="A1141" s="44" t="s">
        <v>17528</v>
      </c>
      <c r="B1141" s="44" t="s">
        <v>10361</v>
      </c>
      <c r="C1141" s="45">
        <v>24060302</v>
      </c>
      <c r="D1141" s="45" t="s">
        <v>11363</v>
      </c>
      <c r="E1141" s="45" t="s">
        <v>4962</v>
      </c>
      <c r="AO1141" s="376"/>
    </row>
    <row r="1142" spans="1:41" x14ac:dyDescent="0.25">
      <c r="A1142" s="44" t="s">
        <v>17528</v>
      </c>
      <c r="B1142" s="44" t="s">
        <v>10348</v>
      </c>
      <c r="C1142" s="45">
        <v>240501</v>
      </c>
      <c r="D1142" s="45" t="s">
        <v>11363</v>
      </c>
      <c r="E1142" s="45" t="s">
        <v>10349</v>
      </c>
      <c r="AO1142" s="376"/>
    </row>
    <row r="1143" spans="1:41" x14ac:dyDescent="0.25">
      <c r="A1143" s="44" t="s">
        <v>17528</v>
      </c>
      <c r="B1143" s="44" t="s">
        <v>17529</v>
      </c>
      <c r="C1143" s="45">
        <v>24120301</v>
      </c>
      <c r="D1143" s="45" t="s">
        <v>11363</v>
      </c>
      <c r="E1143" s="45" t="s">
        <v>12554</v>
      </c>
      <c r="AO1143" s="376"/>
    </row>
    <row r="1144" spans="1:41" x14ac:dyDescent="0.25">
      <c r="A1144" s="44" t="s">
        <v>17528</v>
      </c>
      <c r="B1144" s="44" t="s">
        <v>3054</v>
      </c>
      <c r="C1144" s="45">
        <v>24120302</v>
      </c>
      <c r="D1144" s="45" t="s">
        <v>11363</v>
      </c>
      <c r="E1144" s="45" t="s">
        <v>12554</v>
      </c>
      <c r="AO1144" s="376"/>
    </row>
    <row r="1145" spans="1:41" x14ac:dyDescent="0.25">
      <c r="A1145" s="44" t="s">
        <v>14337</v>
      </c>
      <c r="B1145" s="44" t="s">
        <v>145</v>
      </c>
      <c r="C1145" s="45" t="s">
        <v>14338</v>
      </c>
      <c r="D1145" s="46" t="s">
        <v>21328</v>
      </c>
      <c r="E1145" s="46">
        <v>46583</v>
      </c>
      <c r="AO1145" s="376"/>
    </row>
    <row r="1146" spans="1:41" x14ac:dyDescent="0.25">
      <c r="A1146" s="99" t="s">
        <v>15316</v>
      </c>
      <c r="B1146" s="92" t="s">
        <v>15317</v>
      </c>
      <c r="C1146" s="93" t="s">
        <v>15315</v>
      </c>
      <c r="D1146" s="93" t="s">
        <v>10164</v>
      </c>
      <c r="E1146" s="94">
        <v>47726</v>
      </c>
      <c r="F1146" s="93"/>
      <c r="G1146" s="93"/>
      <c r="H1146" s="93" t="s">
        <v>1190</v>
      </c>
      <c r="I1146" s="99"/>
      <c r="J1146" s="99"/>
      <c r="K1146" s="99"/>
      <c r="L1146" s="99"/>
      <c r="M1146" s="99"/>
      <c r="N1146" s="99"/>
      <c r="O1146" s="99"/>
      <c r="P1146" s="99"/>
      <c r="Q1146" s="99"/>
      <c r="R1146" s="99"/>
      <c r="S1146" s="99"/>
      <c r="T1146" s="44"/>
      <c r="U1146" s="99"/>
      <c r="V1146" s="99"/>
      <c r="W1146" s="99"/>
      <c r="X1146" s="99"/>
      <c r="Y1146" s="99"/>
      <c r="Z1146" s="99"/>
      <c r="AA1146" s="99"/>
      <c r="AB1146" s="99"/>
      <c r="AC1146" s="99"/>
      <c r="AD1146" s="99"/>
      <c r="AE1146" s="99"/>
      <c r="AF1146" s="99"/>
      <c r="AG1146" s="99"/>
      <c r="AH1146" s="31"/>
      <c r="AI1146" s="31"/>
      <c r="AJ1146" s="31"/>
      <c r="AK1146" s="31"/>
      <c r="AL1146" s="31"/>
      <c r="AO1146" s="376"/>
    </row>
    <row r="1147" spans="1:41" x14ac:dyDescent="0.25">
      <c r="A1147" s="44" t="s">
        <v>9355</v>
      </c>
      <c r="B1147" s="92" t="s">
        <v>9602</v>
      </c>
      <c r="C1147" s="45" t="s">
        <v>9334</v>
      </c>
      <c r="D1147" s="93" t="s">
        <v>9601</v>
      </c>
      <c r="E1147" s="94">
        <v>46568</v>
      </c>
      <c r="F1147" s="93"/>
      <c r="G1147" s="93"/>
      <c r="H1147" s="93"/>
      <c r="I1147" s="99"/>
      <c r="J1147" s="99"/>
      <c r="K1147" s="99"/>
      <c r="L1147" s="99"/>
      <c r="M1147" s="99"/>
      <c r="N1147" s="99"/>
      <c r="O1147" s="99"/>
      <c r="P1147" s="99"/>
      <c r="Q1147" s="99"/>
      <c r="R1147" s="99"/>
      <c r="S1147" s="99"/>
      <c r="T1147" s="44"/>
      <c r="U1147" s="99"/>
      <c r="V1147" s="99"/>
      <c r="W1147" s="99"/>
      <c r="X1147" s="99"/>
      <c r="Y1147" s="99"/>
      <c r="Z1147" s="99"/>
      <c r="AA1147" s="99"/>
      <c r="AB1147" s="99"/>
      <c r="AC1147" s="99"/>
      <c r="AD1147" s="99"/>
      <c r="AE1147" s="99"/>
      <c r="AF1147" s="99"/>
      <c r="AG1147" s="99"/>
      <c r="AH1147" s="31"/>
      <c r="AI1147" s="31"/>
      <c r="AJ1147" s="31"/>
      <c r="AK1147" s="31"/>
      <c r="AL1147" s="31"/>
      <c r="AO1147" s="376"/>
    </row>
    <row r="1148" spans="1:41" x14ac:dyDescent="0.25">
      <c r="A1148" s="44" t="s">
        <v>10372</v>
      </c>
      <c r="B1148" s="44" t="s">
        <v>10350</v>
      </c>
      <c r="C1148" s="45">
        <v>24020301</v>
      </c>
      <c r="D1148" s="45" t="s">
        <v>11363</v>
      </c>
      <c r="E1148" s="45" t="s">
        <v>5131</v>
      </c>
      <c r="AO1148" s="376"/>
    </row>
    <row r="1149" spans="1:41" x14ac:dyDescent="0.25">
      <c r="A1149" s="44" t="s">
        <v>10373</v>
      </c>
      <c r="B1149" s="44" t="s">
        <v>9237</v>
      </c>
      <c r="C1149" s="45">
        <v>24010401</v>
      </c>
      <c r="D1149" s="45" t="s">
        <v>11363</v>
      </c>
      <c r="E1149" s="45" t="s">
        <v>9238</v>
      </c>
      <c r="AO1149" s="376"/>
    </row>
    <row r="1150" spans="1:41" x14ac:dyDescent="0.25">
      <c r="A1150" s="44" t="s">
        <v>19291</v>
      </c>
      <c r="B1150" s="44" t="s">
        <v>19292</v>
      </c>
      <c r="C1150" s="45" t="s">
        <v>19293</v>
      </c>
      <c r="D1150" s="45" t="s">
        <v>19294</v>
      </c>
      <c r="E1150" s="46">
        <v>47853</v>
      </c>
      <c r="F1150" s="93"/>
      <c r="G1150" s="93"/>
      <c r="H1150" s="93"/>
      <c r="I1150" s="99"/>
      <c r="J1150" s="99"/>
      <c r="K1150" s="99"/>
      <c r="L1150" s="99"/>
      <c r="M1150" s="99"/>
      <c r="N1150" s="99"/>
      <c r="O1150" s="99"/>
      <c r="P1150" s="99"/>
      <c r="Q1150" s="99"/>
      <c r="R1150" s="99"/>
      <c r="S1150" s="99"/>
      <c r="T1150" s="99"/>
      <c r="U1150" s="99"/>
      <c r="V1150" s="99"/>
      <c r="W1150" s="99"/>
      <c r="X1150" s="99"/>
      <c r="Y1150" s="99"/>
      <c r="Z1150" s="99"/>
      <c r="AA1150" s="99"/>
      <c r="AB1150" s="99"/>
      <c r="AC1150" s="99"/>
      <c r="AD1150" s="99"/>
      <c r="AE1150" s="99"/>
      <c r="AF1150" s="99"/>
      <c r="AG1150" s="99"/>
      <c r="AH1150" s="31"/>
      <c r="AI1150" s="31"/>
      <c r="AJ1150" s="31"/>
      <c r="AK1150" s="31"/>
      <c r="AL1150" s="31"/>
      <c r="AO1150" s="376"/>
    </row>
    <row r="1151" spans="1:41" x14ac:dyDescent="0.25">
      <c r="A1151" s="44" t="s">
        <v>1603</v>
      </c>
      <c r="B1151" s="44" t="s">
        <v>3475</v>
      </c>
      <c r="C1151" s="45">
        <v>230301</v>
      </c>
      <c r="D1151" s="45" t="s">
        <v>11363</v>
      </c>
      <c r="E1151" s="45" t="s">
        <v>5265</v>
      </c>
      <c r="AO1151" s="376"/>
    </row>
    <row r="1152" spans="1:41" x14ac:dyDescent="0.25">
      <c r="A1152" s="91" t="s">
        <v>12084</v>
      </c>
      <c r="B1152" s="92" t="s">
        <v>3452</v>
      </c>
      <c r="C1152" s="93" t="s">
        <v>7817</v>
      </c>
      <c r="D1152" s="93" t="s">
        <v>1201</v>
      </c>
      <c r="E1152" s="94">
        <v>46496</v>
      </c>
      <c r="F1152" s="93"/>
      <c r="G1152" s="93"/>
      <c r="H1152" s="93"/>
      <c r="I1152" s="99"/>
      <c r="J1152" s="99"/>
      <c r="K1152" s="99"/>
      <c r="L1152" s="99"/>
      <c r="M1152" s="99"/>
      <c r="N1152" s="99"/>
      <c r="O1152" s="99"/>
      <c r="P1152" s="99"/>
      <c r="Q1152" s="99"/>
      <c r="R1152" s="99"/>
      <c r="S1152" s="99"/>
      <c r="T1152" s="44"/>
      <c r="U1152" s="99"/>
      <c r="V1152" s="99"/>
      <c r="W1152" s="99"/>
      <c r="X1152" s="99"/>
      <c r="Y1152" s="99"/>
      <c r="Z1152" s="99"/>
      <c r="AA1152" s="99"/>
      <c r="AB1152" s="99"/>
      <c r="AC1152" s="99"/>
      <c r="AD1152" s="99"/>
      <c r="AE1152" s="99"/>
      <c r="AF1152" s="99"/>
      <c r="AG1152" s="99"/>
      <c r="AH1152" s="31"/>
      <c r="AI1152" s="31"/>
      <c r="AJ1152" s="31"/>
      <c r="AK1152" s="31"/>
      <c r="AL1152" s="31"/>
      <c r="AO1152" s="376"/>
    </row>
    <row r="1153" spans="1:41" x14ac:dyDescent="0.25">
      <c r="A1153" s="44" t="s">
        <v>17530</v>
      </c>
      <c r="B1153" s="44" t="s">
        <v>5321</v>
      </c>
      <c r="C1153" s="45">
        <v>26010401</v>
      </c>
      <c r="D1153" s="45" t="s">
        <v>11363</v>
      </c>
      <c r="E1153" s="45" t="s">
        <v>17459</v>
      </c>
      <c r="AO1153" s="376"/>
    </row>
    <row r="1154" spans="1:41" x14ac:dyDescent="0.25">
      <c r="A1154" s="44" t="s">
        <v>17530</v>
      </c>
      <c r="B1154" s="44" t="s">
        <v>3176</v>
      </c>
      <c r="C1154" s="45">
        <v>26010402</v>
      </c>
      <c r="D1154" s="45" t="s">
        <v>11363</v>
      </c>
      <c r="E1154" s="45" t="s">
        <v>17459</v>
      </c>
      <c r="AO1154" s="376"/>
    </row>
    <row r="1155" spans="1:41" x14ac:dyDescent="0.3">
      <c r="A1155" s="333" t="s">
        <v>11382</v>
      </c>
      <c r="B1155" s="333" t="s">
        <v>11374</v>
      </c>
      <c r="C1155" s="125" t="s">
        <v>11375</v>
      </c>
      <c r="D1155" s="32" t="s">
        <v>20309</v>
      </c>
      <c r="E1155" s="125" t="s">
        <v>4826</v>
      </c>
      <c r="F1155" s="125" t="s">
        <v>1189</v>
      </c>
      <c r="G1155" s="125" t="s">
        <v>1190</v>
      </c>
      <c r="AO1155" s="376"/>
    </row>
    <row r="1156" spans="1:41" x14ac:dyDescent="0.3">
      <c r="A1156" s="333" t="s">
        <v>18908</v>
      </c>
      <c r="B1156" s="333" t="s">
        <v>6927</v>
      </c>
      <c r="C1156" s="125" t="s">
        <v>19098</v>
      </c>
      <c r="D1156" s="32" t="s">
        <v>20309</v>
      </c>
      <c r="E1156" s="125" t="s">
        <v>9249</v>
      </c>
      <c r="F1156" s="125" t="s">
        <v>1189</v>
      </c>
      <c r="G1156" s="125" t="s">
        <v>1190</v>
      </c>
      <c r="AO1156" s="376"/>
    </row>
    <row r="1157" spans="1:41" x14ac:dyDescent="0.25">
      <c r="A1157" s="44" t="s">
        <v>615</v>
      </c>
      <c r="B1157" s="44" t="s">
        <v>2350</v>
      </c>
      <c r="C1157" s="45">
        <v>230105</v>
      </c>
      <c r="D1157" s="45" t="s">
        <v>11363</v>
      </c>
      <c r="E1157" s="45" t="s">
        <v>5265</v>
      </c>
      <c r="AO1157" s="376"/>
    </row>
    <row r="1158" spans="1:41" x14ac:dyDescent="0.25">
      <c r="A1158" s="44" t="s">
        <v>21332</v>
      </c>
      <c r="B1158" s="44" t="s">
        <v>21331</v>
      </c>
      <c r="C1158" s="45" t="s">
        <v>11586</v>
      </c>
      <c r="D1158" s="45" t="s">
        <v>21447</v>
      </c>
      <c r="E1158" s="46">
        <v>46752</v>
      </c>
      <c r="AO1158" s="376"/>
    </row>
    <row r="1159" spans="1:41" x14ac:dyDescent="0.25">
      <c r="A1159" s="44" t="s">
        <v>19300</v>
      </c>
      <c r="B1159" s="319" t="s">
        <v>19517</v>
      </c>
      <c r="C1159" s="93" t="s">
        <v>19600</v>
      </c>
      <c r="D1159" s="93" t="s">
        <v>19934</v>
      </c>
      <c r="E1159" s="320">
        <v>46752</v>
      </c>
      <c r="F1159" s="93"/>
      <c r="G1159" s="93"/>
      <c r="H1159" s="93"/>
      <c r="I1159" s="99"/>
      <c r="J1159" s="99"/>
      <c r="K1159" s="99"/>
      <c r="L1159" s="99"/>
      <c r="M1159" s="99"/>
      <c r="N1159" s="99"/>
      <c r="O1159" s="99"/>
      <c r="P1159" s="99"/>
      <c r="Q1159" s="99"/>
      <c r="R1159" s="99"/>
      <c r="S1159" s="99"/>
      <c r="T1159" s="99"/>
      <c r="U1159" s="99"/>
      <c r="V1159" s="99"/>
      <c r="W1159" s="99"/>
      <c r="X1159" s="99"/>
      <c r="Y1159" s="99"/>
      <c r="Z1159" s="99"/>
      <c r="AA1159" s="99"/>
      <c r="AB1159" s="99"/>
      <c r="AC1159" s="99"/>
      <c r="AD1159" s="99"/>
      <c r="AE1159" s="99"/>
      <c r="AF1159" s="99"/>
      <c r="AG1159" s="99"/>
      <c r="AH1159" s="31"/>
      <c r="AI1159" s="31"/>
      <c r="AJ1159" s="31"/>
      <c r="AK1159" s="31"/>
      <c r="AL1159" s="31"/>
      <c r="AO1159" s="376"/>
    </row>
    <row r="1160" spans="1:41" x14ac:dyDescent="0.25">
      <c r="A1160" s="44" t="s">
        <v>17531</v>
      </c>
      <c r="B1160" s="44" t="s">
        <v>3475</v>
      </c>
      <c r="C1160" s="45">
        <v>250303</v>
      </c>
      <c r="D1160" s="45" t="s">
        <v>11363</v>
      </c>
      <c r="E1160" s="45" t="s">
        <v>11887</v>
      </c>
      <c r="AO1160" s="376"/>
    </row>
    <row r="1161" spans="1:41" x14ac:dyDescent="0.3">
      <c r="A1161" s="333" t="s">
        <v>18610</v>
      </c>
      <c r="B1161" s="333" t="s">
        <v>4012</v>
      </c>
      <c r="C1161" s="125" t="s">
        <v>10968</v>
      </c>
      <c r="D1161" s="32" t="s">
        <v>20309</v>
      </c>
      <c r="E1161" s="125" t="s">
        <v>7420</v>
      </c>
      <c r="F1161" s="125" t="s">
        <v>1189</v>
      </c>
      <c r="G1161" s="125" t="s">
        <v>1190</v>
      </c>
      <c r="AO1161" s="376"/>
    </row>
    <row r="1162" spans="1:41" x14ac:dyDescent="0.3">
      <c r="A1162" s="333" t="s">
        <v>18610</v>
      </c>
      <c r="B1162" s="333" t="s">
        <v>1167</v>
      </c>
      <c r="C1162" s="125" t="s">
        <v>17236</v>
      </c>
      <c r="D1162" s="32" t="s">
        <v>20309</v>
      </c>
      <c r="E1162" s="125" t="s">
        <v>8292</v>
      </c>
      <c r="F1162" s="125" t="s">
        <v>1189</v>
      </c>
      <c r="G1162" s="125" t="s">
        <v>1190</v>
      </c>
      <c r="AO1162" s="376"/>
    </row>
    <row r="1163" spans="1:41" x14ac:dyDescent="0.25">
      <c r="A1163" s="44" t="s">
        <v>17532</v>
      </c>
      <c r="B1163" s="44" t="s">
        <v>3475</v>
      </c>
      <c r="C1163" s="45">
        <v>230301</v>
      </c>
      <c r="D1163" s="45" t="s">
        <v>11363</v>
      </c>
      <c r="E1163" s="45" t="s">
        <v>5265</v>
      </c>
      <c r="AO1163" s="376"/>
    </row>
    <row r="1164" spans="1:41" x14ac:dyDescent="0.25">
      <c r="A1164" s="44" t="s">
        <v>170</v>
      </c>
      <c r="B1164" s="44" t="s">
        <v>143</v>
      </c>
      <c r="C1164" s="45" t="s">
        <v>14026</v>
      </c>
      <c r="D1164" s="45" t="s">
        <v>11204</v>
      </c>
      <c r="E1164" s="46">
        <v>47483</v>
      </c>
      <c r="F1164" s="93"/>
      <c r="G1164" s="93"/>
      <c r="H1164" s="93"/>
      <c r="I1164" s="99"/>
      <c r="J1164" s="99"/>
      <c r="K1164" s="99"/>
      <c r="L1164" s="99"/>
      <c r="M1164" s="99"/>
      <c r="N1164" s="99"/>
      <c r="O1164" s="99"/>
      <c r="P1164" s="99"/>
      <c r="Q1164" s="99"/>
      <c r="R1164" s="99"/>
      <c r="S1164" s="99"/>
      <c r="T1164" s="44"/>
      <c r="U1164" s="99"/>
      <c r="V1164" s="99"/>
      <c r="W1164" s="99"/>
      <c r="X1164" s="99"/>
      <c r="Y1164" s="99"/>
      <c r="Z1164" s="99"/>
      <c r="AA1164" s="99"/>
      <c r="AB1164" s="99"/>
      <c r="AC1164" s="99"/>
      <c r="AD1164" s="99"/>
      <c r="AE1164" s="99"/>
      <c r="AF1164" s="99"/>
      <c r="AG1164" s="99"/>
      <c r="AH1164" s="31"/>
      <c r="AI1164" s="31"/>
      <c r="AJ1164" s="31"/>
      <c r="AK1164" s="31"/>
      <c r="AL1164" s="31"/>
      <c r="AO1164" s="376"/>
    </row>
    <row r="1165" spans="1:41" x14ac:dyDescent="0.25">
      <c r="A1165" s="44" t="s">
        <v>170</v>
      </c>
      <c r="B1165" s="44" t="s">
        <v>11947</v>
      </c>
      <c r="C1165" s="45" t="s">
        <v>14026</v>
      </c>
      <c r="D1165" s="45" t="s">
        <v>11204</v>
      </c>
      <c r="E1165" s="45" t="s">
        <v>6714</v>
      </c>
      <c r="F1165" s="93"/>
      <c r="G1165" s="93"/>
      <c r="H1165" s="93"/>
      <c r="I1165" s="99"/>
      <c r="J1165" s="99"/>
      <c r="K1165" s="99"/>
      <c r="L1165" s="99"/>
      <c r="M1165" s="99"/>
      <c r="N1165" s="99"/>
      <c r="O1165" s="99"/>
      <c r="P1165" s="99"/>
      <c r="Q1165" s="99"/>
      <c r="R1165" s="99"/>
      <c r="S1165" s="99"/>
      <c r="T1165" s="44"/>
      <c r="U1165" s="99"/>
      <c r="V1165" s="99"/>
      <c r="W1165" s="99"/>
      <c r="X1165" s="99"/>
      <c r="Y1165" s="99"/>
      <c r="Z1165" s="99"/>
      <c r="AA1165" s="99"/>
      <c r="AB1165" s="99"/>
      <c r="AC1165" s="99"/>
      <c r="AD1165" s="99"/>
      <c r="AE1165" s="99"/>
      <c r="AF1165" s="99"/>
      <c r="AG1165" s="99"/>
      <c r="AH1165" s="31"/>
      <c r="AI1165" s="31"/>
      <c r="AJ1165" s="31"/>
      <c r="AK1165" s="31"/>
      <c r="AL1165" s="31"/>
      <c r="AO1165" s="376"/>
    </row>
    <row r="1166" spans="1:41" x14ac:dyDescent="0.25">
      <c r="A1166" s="44" t="s">
        <v>170</v>
      </c>
      <c r="B1166" s="44" t="s">
        <v>11947</v>
      </c>
      <c r="C1166" s="45" t="s">
        <v>14026</v>
      </c>
      <c r="D1166" s="93" t="s">
        <v>17443</v>
      </c>
      <c r="E1166" s="45" t="s">
        <v>6714</v>
      </c>
      <c r="F1166" s="93"/>
      <c r="G1166" s="93"/>
      <c r="H1166" s="93"/>
      <c r="I1166" s="99"/>
      <c r="J1166" s="99"/>
      <c r="K1166" s="99"/>
      <c r="L1166" s="99"/>
      <c r="M1166" s="99"/>
      <c r="N1166" s="99"/>
      <c r="O1166" s="99"/>
      <c r="P1166" s="99"/>
      <c r="Q1166" s="99"/>
      <c r="R1166" s="99"/>
      <c r="S1166" s="99"/>
      <c r="T1166" s="99"/>
      <c r="U1166" s="99"/>
      <c r="V1166" s="99"/>
      <c r="W1166" s="99"/>
      <c r="X1166" s="99"/>
      <c r="Y1166" s="99"/>
      <c r="Z1166" s="99"/>
      <c r="AA1166" s="99"/>
      <c r="AB1166" s="99"/>
      <c r="AC1166" s="99"/>
      <c r="AD1166" s="99"/>
      <c r="AE1166" s="99"/>
      <c r="AF1166" s="99"/>
      <c r="AG1166" s="99"/>
      <c r="AH1166" s="31"/>
      <c r="AI1166" s="31"/>
      <c r="AJ1166" s="31"/>
      <c r="AK1166" s="31"/>
      <c r="AL1166" s="31"/>
      <c r="AO1166" s="376"/>
    </row>
    <row r="1167" spans="1:41" x14ac:dyDescent="0.25">
      <c r="A1167" s="44" t="s">
        <v>170</v>
      </c>
      <c r="B1167" s="44" t="s">
        <v>2529</v>
      </c>
      <c r="C1167" s="45" t="s">
        <v>14026</v>
      </c>
      <c r="D1167" s="45" t="s">
        <v>9895</v>
      </c>
      <c r="E1167" s="46">
        <v>47483</v>
      </c>
      <c r="F1167" s="93"/>
      <c r="G1167" s="93"/>
      <c r="H1167" s="93"/>
      <c r="I1167" s="99"/>
      <c r="J1167" s="99"/>
      <c r="K1167" s="99"/>
      <c r="L1167" s="99"/>
      <c r="M1167" s="99"/>
      <c r="N1167" s="99"/>
      <c r="O1167" s="99"/>
      <c r="P1167" s="99"/>
      <c r="Q1167" s="99"/>
      <c r="R1167" s="99"/>
      <c r="S1167" s="99"/>
      <c r="T1167" s="44"/>
      <c r="U1167" s="99"/>
      <c r="V1167" s="99"/>
      <c r="W1167" s="99"/>
      <c r="X1167" s="99"/>
      <c r="Y1167" s="99"/>
      <c r="Z1167" s="99"/>
      <c r="AA1167" s="99"/>
      <c r="AB1167" s="99"/>
      <c r="AC1167" s="99"/>
      <c r="AD1167" s="99"/>
      <c r="AE1167" s="99"/>
      <c r="AF1167" s="99"/>
      <c r="AG1167" s="99"/>
      <c r="AH1167" s="31"/>
      <c r="AI1167" s="31"/>
      <c r="AJ1167" s="31"/>
      <c r="AK1167" s="31"/>
      <c r="AL1167" s="31"/>
      <c r="AO1167" s="376"/>
    </row>
    <row r="1168" spans="1:41" x14ac:dyDescent="0.25">
      <c r="A1168" s="44" t="s">
        <v>170</v>
      </c>
      <c r="B1168" s="44" t="s">
        <v>143</v>
      </c>
      <c r="C1168" s="45" t="s">
        <v>7408</v>
      </c>
      <c r="D1168" s="45" t="s">
        <v>9895</v>
      </c>
      <c r="E1168" s="46">
        <v>47756</v>
      </c>
      <c r="F1168" s="93"/>
      <c r="G1168" s="93"/>
      <c r="H1168" s="93"/>
      <c r="I1168" s="99"/>
      <c r="J1168" s="99"/>
      <c r="K1168" s="99"/>
      <c r="L1168" s="99"/>
      <c r="M1168" s="99"/>
      <c r="N1168" s="99"/>
      <c r="O1168" s="99"/>
      <c r="P1168" s="99"/>
      <c r="Q1168" s="99"/>
      <c r="R1168" s="99"/>
      <c r="S1168" s="99"/>
      <c r="T1168" s="44"/>
      <c r="U1168" s="99"/>
      <c r="V1168" s="99"/>
      <c r="W1168" s="99"/>
      <c r="X1168" s="99"/>
      <c r="Y1168" s="99"/>
      <c r="Z1168" s="99"/>
      <c r="AA1168" s="99"/>
      <c r="AB1168" s="99"/>
      <c r="AC1168" s="99"/>
      <c r="AD1168" s="99"/>
      <c r="AE1168" s="99"/>
      <c r="AF1168" s="99"/>
      <c r="AG1168" s="99"/>
      <c r="AH1168" s="31"/>
      <c r="AI1168" s="31"/>
      <c r="AJ1168" s="31"/>
      <c r="AK1168" s="31"/>
      <c r="AL1168" s="31"/>
      <c r="AO1168" s="376"/>
    </row>
    <row r="1169" spans="1:41" x14ac:dyDescent="0.25">
      <c r="A1169" s="44" t="s">
        <v>12151</v>
      </c>
      <c r="B1169" s="44" t="s">
        <v>12099</v>
      </c>
      <c r="C1169" s="45">
        <v>8.25</v>
      </c>
      <c r="D1169" s="45" t="s">
        <v>12549</v>
      </c>
      <c r="E1169" s="46">
        <v>47057</v>
      </c>
      <c r="F1169" s="45"/>
      <c r="G1169" s="93"/>
      <c r="H1169" s="93"/>
      <c r="I1169" s="99"/>
      <c r="J1169" s="99"/>
      <c r="K1169" s="99"/>
      <c r="L1169" s="99"/>
      <c r="M1169" s="99"/>
      <c r="N1169" s="99"/>
      <c r="O1169" s="99"/>
      <c r="P1169" s="99"/>
      <c r="Q1169" s="99"/>
      <c r="R1169" s="99"/>
      <c r="S1169" s="99"/>
      <c r="T1169" s="99"/>
      <c r="U1169" s="99"/>
      <c r="V1169" s="99"/>
      <c r="W1169" s="99"/>
      <c r="X1169" s="99"/>
      <c r="Y1169" s="99"/>
      <c r="Z1169" s="99"/>
      <c r="AA1169" s="99"/>
      <c r="AB1169" s="99"/>
      <c r="AC1169" s="99"/>
      <c r="AD1169" s="99"/>
      <c r="AE1169" s="99"/>
      <c r="AF1169" s="99"/>
      <c r="AG1169" s="99"/>
      <c r="AH1169" s="31"/>
      <c r="AI1169" s="31"/>
      <c r="AJ1169" s="31"/>
      <c r="AK1169" s="31"/>
      <c r="AL1169" s="31"/>
      <c r="AO1169" s="376"/>
    </row>
    <row r="1170" spans="1:41" x14ac:dyDescent="0.25">
      <c r="A1170" s="44" t="s">
        <v>7382</v>
      </c>
      <c r="B1170" s="44" t="s">
        <v>4343</v>
      </c>
      <c r="C1170" s="45" t="s">
        <v>4344</v>
      </c>
      <c r="D1170" s="45" t="s">
        <v>11204</v>
      </c>
      <c r="E1170" s="45" t="s">
        <v>2538</v>
      </c>
      <c r="F1170" s="93"/>
      <c r="G1170" s="93"/>
      <c r="H1170" s="93"/>
      <c r="I1170" s="99"/>
      <c r="J1170" s="99"/>
      <c r="K1170" s="99"/>
      <c r="L1170" s="99"/>
      <c r="M1170" s="99"/>
      <c r="N1170" s="99"/>
      <c r="O1170" s="99"/>
      <c r="P1170" s="99"/>
      <c r="Q1170" s="99"/>
      <c r="R1170" s="99"/>
      <c r="S1170" s="99"/>
      <c r="T1170" s="44"/>
      <c r="U1170" s="99"/>
      <c r="V1170" s="99"/>
      <c r="W1170" s="99"/>
      <c r="X1170" s="99"/>
      <c r="Y1170" s="99"/>
      <c r="Z1170" s="99"/>
      <c r="AA1170" s="99"/>
      <c r="AB1170" s="99"/>
      <c r="AC1170" s="99"/>
      <c r="AD1170" s="99"/>
      <c r="AE1170" s="99"/>
      <c r="AF1170" s="99"/>
      <c r="AG1170" s="99"/>
      <c r="AH1170" s="31"/>
      <c r="AI1170" s="31"/>
      <c r="AJ1170" s="31"/>
      <c r="AK1170" s="31"/>
      <c r="AL1170" s="31"/>
      <c r="AO1170" s="376"/>
    </row>
    <row r="1171" spans="1:41" x14ac:dyDescent="0.25">
      <c r="A1171" s="44" t="s">
        <v>7382</v>
      </c>
      <c r="B1171" s="44" t="s">
        <v>4343</v>
      </c>
      <c r="C1171" s="45" t="s">
        <v>4344</v>
      </c>
      <c r="D1171" s="93" t="s">
        <v>17443</v>
      </c>
      <c r="E1171" s="45" t="s">
        <v>2538</v>
      </c>
      <c r="F1171" s="93"/>
      <c r="G1171" s="93"/>
      <c r="H1171" s="93"/>
      <c r="I1171" s="99"/>
      <c r="J1171" s="99"/>
      <c r="K1171" s="99"/>
      <c r="L1171" s="99"/>
      <c r="M1171" s="99"/>
      <c r="N1171" s="99"/>
      <c r="O1171" s="99"/>
      <c r="P1171" s="99"/>
      <c r="Q1171" s="99"/>
      <c r="R1171" s="99"/>
      <c r="S1171" s="99"/>
      <c r="T1171" s="99"/>
      <c r="U1171" s="99"/>
      <c r="V1171" s="99"/>
      <c r="W1171" s="99"/>
      <c r="X1171" s="99"/>
      <c r="Y1171" s="99"/>
      <c r="Z1171" s="99"/>
      <c r="AA1171" s="99"/>
      <c r="AB1171" s="99"/>
      <c r="AC1171" s="99"/>
      <c r="AD1171" s="99"/>
      <c r="AE1171" s="99"/>
      <c r="AF1171" s="99"/>
      <c r="AG1171" s="99"/>
      <c r="AH1171" s="31"/>
      <c r="AI1171" s="31"/>
      <c r="AJ1171" s="31"/>
      <c r="AK1171" s="31"/>
      <c r="AL1171" s="31"/>
      <c r="AO1171" s="376"/>
    </row>
    <row r="1172" spans="1:41" x14ac:dyDescent="0.25">
      <c r="A1172" s="44" t="s">
        <v>11687</v>
      </c>
      <c r="B1172" s="44" t="s">
        <v>1889</v>
      </c>
      <c r="C1172" s="45" t="s">
        <v>11688</v>
      </c>
      <c r="D1172" s="46" t="s">
        <v>21328</v>
      </c>
      <c r="E1172" s="46">
        <v>46647</v>
      </c>
      <c r="AO1172" s="376"/>
    </row>
    <row r="1173" spans="1:41" x14ac:dyDescent="0.25">
      <c r="A1173" s="44" t="s">
        <v>11687</v>
      </c>
      <c r="B1173" s="44" t="s">
        <v>1889</v>
      </c>
      <c r="C1173" s="45" t="s">
        <v>11688</v>
      </c>
      <c r="D1173" s="46" t="s">
        <v>21328</v>
      </c>
      <c r="E1173" s="46">
        <v>46647</v>
      </c>
      <c r="AO1173" s="376"/>
    </row>
    <row r="1174" spans="1:41" x14ac:dyDescent="0.25">
      <c r="A1174" s="44" t="s">
        <v>11687</v>
      </c>
      <c r="B1174" s="44" t="s">
        <v>1889</v>
      </c>
      <c r="C1174" s="45" t="s">
        <v>11688</v>
      </c>
      <c r="D1174" s="46" t="s">
        <v>21328</v>
      </c>
      <c r="E1174" s="46">
        <v>46647</v>
      </c>
      <c r="AO1174" s="376"/>
    </row>
    <row r="1175" spans="1:41" x14ac:dyDescent="0.25">
      <c r="A1175" s="44" t="s">
        <v>15641</v>
      </c>
      <c r="B1175" s="44" t="s">
        <v>3474</v>
      </c>
      <c r="C1175" s="45">
        <v>250503</v>
      </c>
      <c r="D1175" s="45" t="s">
        <v>11363</v>
      </c>
      <c r="E1175" s="45" t="s">
        <v>15608</v>
      </c>
      <c r="AO1175" s="376"/>
    </row>
    <row r="1176" spans="1:41" x14ac:dyDescent="0.25">
      <c r="A1176" s="44" t="s">
        <v>15641</v>
      </c>
      <c r="B1176" s="44" t="s">
        <v>5134</v>
      </c>
      <c r="C1176" s="45">
        <v>250802</v>
      </c>
      <c r="D1176" s="45" t="s">
        <v>11363</v>
      </c>
      <c r="E1176" s="45" t="s">
        <v>9880</v>
      </c>
      <c r="AO1176" s="376"/>
    </row>
    <row r="1177" spans="1:41" x14ac:dyDescent="0.25">
      <c r="A1177" s="44" t="s">
        <v>15641</v>
      </c>
      <c r="B1177" s="44" t="s">
        <v>938</v>
      </c>
      <c r="C1177" s="45">
        <v>260103</v>
      </c>
      <c r="D1177" s="45" t="s">
        <v>11363</v>
      </c>
      <c r="E1177" s="45" t="s">
        <v>8292</v>
      </c>
      <c r="AO1177" s="376"/>
    </row>
    <row r="1178" spans="1:41" x14ac:dyDescent="0.25">
      <c r="A1178" s="44" t="s">
        <v>15641</v>
      </c>
      <c r="B1178" s="44" t="s">
        <v>9248</v>
      </c>
      <c r="C1178" s="45">
        <v>260105</v>
      </c>
      <c r="D1178" s="45" t="s">
        <v>11363</v>
      </c>
      <c r="E1178" s="45" t="s">
        <v>17625</v>
      </c>
      <c r="AO1178" s="376"/>
    </row>
    <row r="1179" spans="1:41" x14ac:dyDescent="0.25">
      <c r="A1179" s="99" t="s">
        <v>2482</v>
      </c>
      <c r="B1179" s="92" t="s">
        <v>2483</v>
      </c>
      <c r="C1179" s="146" t="s">
        <v>2484</v>
      </c>
      <c r="D1179" s="146" t="s">
        <v>1721</v>
      </c>
      <c r="E1179" s="107">
        <v>45138</v>
      </c>
      <c r="F1179" s="93"/>
      <c r="G1179" s="93"/>
      <c r="H1179" s="93"/>
      <c r="I1179" s="99"/>
      <c r="J1179" s="99"/>
      <c r="K1179" s="99"/>
      <c r="L1179" s="99"/>
      <c r="M1179" s="99"/>
      <c r="N1179" s="99"/>
      <c r="O1179" s="99"/>
      <c r="P1179" s="99"/>
      <c r="Q1179" s="99"/>
      <c r="R1179" s="99"/>
      <c r="S1179" s="99"/>
      <c r="T1179" s="44"/>
      <c r="U1179" s="99"/>
      <c r="V1179" s="99"/>
      <c r="W1179" s="99"/>
      <c r="X1179" s="99"/>
      <c r="Y1179" s="99"/>
      <c r="Z1179" s="99"/>
      <c r="AA1179" s="99"/>
      <c r="AB1179" s="99"/>
      <c r="AC1179" s="99"/>
      <c r="AD1179" s="99"/>
      <c r="AE1179" s="99"/>
      <c r="AF1179" s="99"/>
      <c r="AG1179" s="99"/>
      <c r="AH1179" s="31"/>
      <c r="AI1179" s="31"/>
      <c r="AJ1179" s="31"/>
      <c r="AK1179" s="31"/>
      <c r="AL1179" s="31"/>
      <c r="AO1179" s="376"/>
    </row>
    <row r="1180" spans="1:41" x14ac:dyDescent="0.25">
      <c r="A1180" s="44" t="s">
        <v>16566</v>
      </c>
      <c r="B1180" s="44" t="s">
        <v>21434</v>
      </c>
      <c r="C1180" s="45" t="s">
        <v>16562</v>
      </c>
      <c r="D1180" s="45" t="s">
        <v>21447</v>
      </c>
      <c r="E1180" s="46">
        <v>46418</v>
      </c>
      <c r="AO1180" s="376"/>
    </row>
    <row r="1181" spans="1:41" x14ac:dyDescent="0.25">
      <c r="A1181" s="44" t="s">
        <v>19301</v>
      </c>
      <c r="B1181" s="319" t="s">
        <v>19509</v>
      </c>
      <c r="C1181" s="93" t="s">
        <v>19601</v>
      </c>
      <c r="D1181" s="93" t="s">
        <v>19934</v>
      </c>
      <c r="E1181" s="320">
        <v>47057</v>
      </c>
      <c r="F1181" s="93"/>
      <c r="G1181" s="93"/>
      <c r="H1181" s="93"/>
      <c r="I1181" s="99"/>
      <c r="J1181" s="99"/>
      <c r="K1181" s="99"/>
      <c r="L1181" s="99"/>
      <c r="M1181" s="99"/>
      <c r="N1181" s="99"/>
      <c r="O1181" s="99"/>
      <c r="P1181" s="99"/>
      <c r="Q1181" s="99"/>
      <c r="R1181" s="99"/>
      <c r="S1181" s="99"/>
      <c r="T1181" s="99"/>
      <c r="U1181" s="99"/>
      <c r="V1181" s="99"/>
      <c r="W1181" s="99"/>
      <c r="X1181" s="99"/>
      <c r="Y1181" s="99"/>
      <c r="Z1181" s="99"/>
      <c r="AA1181" s="99"/>
      <c r="AB1181" s="99"/>
      <c r="AC1181" s="99"/>
      <c r="AD1181" s="99"/>
      <c r="AE1181" s="99"/>
      <c r="AF1181" s="99"/>
      <c r="AG1181" s="99"/>
      <c r="AH1181" s="31"/>
      <c r="AI1181" s="31"/>
      <c r="AJ1181" s="31"/>
      <c r="AK1181" s="31"/>
      <c r="AL1181" s="31"/>
      <c r="AO1181" s="376"/>
    </row>
    <row r="1182" spans="1:41" x14ac:dyDescent="0.25">
      <c r="A1182" s="44" t="s">
        <v>14339</v>
      </c>
      <c r="B1182" s="44" t="s">
        <v>3910</v>
      </c>
      <c r="C1182" s="45" t="s">
        <v>14340</v>
      </c>
      <c r="D1182" s="46" t="s">
        <v>21328</v>
      </c>
      <c r="E1182" s="46">
        <v>46583</v>
      </c>
      <c r="AO1182" s="376"/>
    </row>
    <row r="1183" spans="1:41" x14ac:dyDescent="0.25">
      <c r="A1183" s="44" t="s">
        <v>14339</v>
      </c>
      <c r="B1183" s="44" t="s">
        <v>936</v>
      </c>
      <c r="C1183" s="45">
        <v>260703</v>
      </c>
      <c r="D1183" s="45" t="s">
        <v>11363</v>
      </c>
      <c r="E1183" s="45" t="s">
        <v>11150</v>
      </c>
      <c r="AO1183" s="376"/>
    </row>
    <row r="1184" spans="1:41" x14ac:dyDescent="0.25">
      <c r="A1184" s="44" t="s">
        <v>21487</v>
      </c>
      <c r="B1184" s="44" t="s">
        <v>9248</v>
      </c>
      <c r="C1184" s="45">
        <v>260105</v>
      </c>
      <c r="D1184" s="45" t="s">
        <v>11363</v>
      </c>
      <c r="E1184" s="45" t="s">
        <v>17625</v>
      </c>
      <c r="AO1184" s="376"/>
    </row>
    <row r="1185" spans="1:41" x14ac:dyDescent="0.25">
      <c r="A1185" s="114" t="s">
        <v>1971</v>
      </c>
      <c r="B1185" s="114" t="s">
        <v>1941</v>
      </c>
      <c r="C1185" s="106" t="s">
        <v>1386</v>
      </c>
      <c r="D1185" s="93" t="s">
        <v>1394</v>
      </c>
      <c r="E1185" s="115">
        <v>46568</v>
      </c>
      <c r="F1185" s="93"/>
      <c r="G1185" s="93"/>
      <c r="H1185" s="93"/>
      <c r="I1185" s="99"/>
      <c r="J1185" s="99"/>
      <c r="K1185" s="99"/>
      <c r="L1185" s="99"/>
      <c r="M1185" s="99"/>
      <c r="N1185" s="99"/>
      <c r="O1185" s="99"/>
      <c r="P1185" s="99"/>
      <c r="Q1185" s="99"/>
      <c r="R1185" s="99"/>
      <c r="S1185" s="99"/>
      <c r="T1185" s="44"/>
      <c r="U1185" s="99"/>
      <c r="V1185" s="99"/>
      <c r="W1185" s="99"/>
      <c r="X1185" s="99"/>
      <c r="Y1185" s="99"/>
      <c r="Z1185" s="99"/>
      <c r="AA1185" s="99"/>
      <c r="AB1185" s="99"/>
      <c r="AC1185" s="99"/>
      <c r="AD1185" s="99"/>
      <c r="AE1185" s="99"/>
      <c r="AF1185" s="99"/>
      <c r="AG1185" s="99"/>
      <c r="AH1185" s="31"/>
      <c r="AI1185" s="31"/>
      <c r="AJ1185" s="31"/>
      <c r="AK1185" s="31"/>
      <c r="AL1185" s="31"/>
      <c r="AO1185" s="376"/>
    </row>
    <row r="1186" spans="1:41" x14ac:dyDescent="0.25">
      <c r="A1186" s="262" t="s">
        <v>6227</v>
      </c>
      <c r="B1186" s="262" t="s">
        <v>6228</v>
      </c>
      <c r="C1186" s="263">
        <v>791202207001</v>
      </c>
      <c r="D1186" s="263" t="s">
        <v>6271</v>
      </c>
      <c r="E1186" s="264">
        <v>46630</v>
      </c>
      <c r="F1186" s="93"/>
      <c r="G1186" s="93"/>
      <c r="H1186" s="93"/>
      <c r="I1186" s="99"/>
      <c r="J1186" s="99"/>
      <c r="K1186" s="99"/>
      <c r="L1186" s="99"/>
      <c r="M1186" s="99"/>
      <c r="N1186" s="99"/>
      <c r="O1186" s="99"/>
      <c r="P1186" s="99"/>
      <c r="Q1186" s="99"/>
      <c r="R1186" s="99"/>
      <c r="S1186" s="99"/>
      <c r="T1186" s="44"/>
      <c r="U1186" s="99"/>
      <c r="V1186" s="99"/>
      <c r="W1186" s="99"/>
      <c r="X1186" s="99"/>
      <c r="Y1186" s="99"/>
      <c r="Z1186" s="99"/>
      <c r="AA1186" s="99"/>
      <c r="AB1186" s="99"/>
      <c r="AC1186" s="99"/>
      <c r="AD1186" s="99"/>
      <c r="AE1186" s="99"/>
      <c r="AF1186" s="99"/>
      <c r="AG1186" s="99"/>
      <c r="AH1186" s="31"/>
      <c r="AI1186" s="31"/>
      <c r="AJ1186" s="31"/>
      <c r="AK1186" s="31"/>
      <c r="AL1186" s="31"/>
      <c r="AO1186" s="376"/>
    </row>
    <row r="1187" spans="1:41" x14ac:dyDescent="0.25">
      <c r="A1187" s="44" t="s">
        <v>17533</v>
      </c>
      <c r="B1187" s="44" t="s">
        <v>5321</v>
      </c>
      <c r="C1187" s="45">
        <v>26010401</v>
      </c>
      <c r="D1187" s="45" t="s">
        <v>11363</v>
      </c>
      <c r="E1187" s="45" t="s">
        <v>17459</v>
      </c>
      <c r="AO1187" s="376"/>
    </row>
    <row r="1188" spans="1:41" x14ac:dyDescent="0.25">
      <c r="A1188" s="44" t="s">
        <v>17533</v>
      </c>
      <c r="B1188" s="44" t="s">
        <v>3176</v>
      </c>
      <c r="C1188" s="45">
        <v>26010402</v>
      </c>
      <c r="D1188" s="45" t="s">
        <v>11363</v>
      </c>
      <c r="E1188" s="45" t="s">
        <v>17459</v>
      </c>
      <c r="AO1188" s="376"/>
    </row>
    <row r="1189" spans="1:41" x14ac:dyDescent="0.25">
      <c r="A1189" s="44" t="s">
        <v>13741</v>
      </c>
      <c r="B1189" s="44" t="s">
        <v>14695</v>
      </c>
      <c r="C1189" s="45" t="s">
        <v>13742</v>
      </c>
      <c r="D1189" s="367" t="s">
        <v>3696</v>
      </c>
      <c r="E1189" s="328">
        <f>DATE(2029,1,3)</f>
        <v>47121</v>
      </c>
      <c r="F1189" s="32"/>
      <c r="G1189" s="32"/>
      <c r="H1189" s="32"/>
      <c r="I1189" s="31"/>
      <c r="J1189" s="31"/>
      <c r="K1189" s="31"/>
      <c r="L1189" s="31"/>
      <c r="M1189" s="31"/>
      <c r="N1189" s="31"/>
      <c r="O1189" s="31"/>
      <c r="P1189" s="31"/>
      <c r="Q1189" s="31"/>
      <c r="R1189" s="31"/>
      <c r="S1189" s="31"/>
      <c r="T1189" s="31"/>
      <c r="U1189" s="31"/>
      <c r="V1189" s="31"/>
      <c r="W1189" s="31"/>
      <c r="X1189" s="31"/>
      <c r="Y1189" s="31"/>
      <c r="Z1189" s="31"/>
      <c r="AA1189" s="31"/>
      <c r="AB1189" s="31"/>
      <c r="AC1189" s="31"/>
      <c r="AD1189" s="31"/>
      <c r="AE1189" s="31"/>
      <c r="AF1189" s="31"/>
      <c r="AG1189" s="31"/>
      <c r="AH1189" s="31"/>
      <c r="AI1189" s="31"/>
      <c r="AJ1189" s="31"/>
      <c r="AK1189" s="31"/>
      <c r="AL1189" s="31"/>
      <c r="AO1189" s="376"/>
    </row>
    <row r="1190" spans="1:41" x14ac:dyDescent="0.25">
      <c r="A1190" s="44" t="s">
        <v>17534</v>
      </c>
      <c r="B1190" s="44" t="s">
        <v>947</v>
      </c>
      <c r="C1190" s="45">
        <v>260102</v>
      </c>
      <c r="D1190" s="45" t="s">
        <v>11363</v>
      </c>
      <c r="E1190" s="45" t="s">
        <v>8292</v>
      </c>
      <c r="AO1190" s="376"/>
    </row>
    <row r="1191" spans="1:41" x14ac:dyDescent="0.25">
      <c r="A1191" s="44" t="s">
        <v>14341</v>
      </c>
      <c r="B1191" s="44" t="s">
        <v>6292</v>
      </c>
      <c r="C1191" s="45" t="s">
        <v>14342</v>
      </c>
      <c r="D1191" s="46" t="s">
        <v>21328</v>
      </c>
      <c r="E1191" s="46">
        <v>46568</v>
      </c>
      <c r="AO1191" s="376"/>
    </row>
    <row r="1192" spans="1:41" x14ac:dyDescent="0.25">
      <c r="A1192" s="44" t="s">
        <v>14341</v>
      </c>
      <c r="B1192" s="44" t="s">
        <v>6292</v>
      </c>
      <c r="C1192" s="45" t="s">
        <v>14342</v>
      </c>
      <c r="D1192" s="46" t="s">
        <v>21328</v>
      </c>
      <c r="E1192" s="46">
        <v>46568</v>
      </c>
      <c r="AO1192" s="376"/>
    </row>
    <row r="1193" spans="1:41" x14ac:dyDescent="0.25">
      <c r="A1193" s="44" t="s">
        <v>21488</v>
      </c>
      <c r="B1193" s="44" t="s">
        <v>925</v>
      </c>
      <c r="C1193" s="45">
        <v>260601</v>
      </c>
      <c r="D1193" s="45" t="s">
        <v>11363</v>
      </c>
      <c r="E1193" s="45" t="s">
        <v>17341</v>
      </c>
      <c r="AO1193" s="376"/>
    </row>
    <row r="1194" spans="1:41" x14ac:dyDescent="0.25">
      <c r="A1194" s="44" t="s">
        <v>10374</v>
      </c>
      <c r="B1194" s="44" t="s">
        <v>944</v>
      </c>
      <c r="C1194" s="45">
        <v>240303</v>
      </c>
      <c r="D1194" s="45" t="s">
        <v>11363</v>
      </c>
      <c r="E1194" s="45" t="s">
        <v>2593</v>
      </c>
      <c r="AO1194" s="376"/>
    </row>
    <row r="1195" spans="1:41" x14ac:dyDescent="0.25">
      <c r="A1195" s="44" t="s">
        <v>10374</v>
      </c>
      <c r="B1195" s="44" t="s">
        <v>9248</v>
      </c>
      <c r="C1195" s="45">
        <v>260105</v>
      </c>
      <c r="D1195" s="45" t="s">
        <v>11363</v>
      </c>
      <c r="E1195" s="45" t="s">
        <v>17625</v>
      </c>
      <c r="AO1195" s="376"/>
    </row>
    <row r="1196" spans="1:41" x14ac:dyDescent="0.25">
      <c r="A1196" s="44" t="s">
        <v>15290</v>
      </c>
      <c r="B1196" s="44" t="s">
        <v>21413</v>
      </c>
      <c r="C1196" s="45" t="s">
        <v>15294</v>
      </c>
      <c r="D1196" s="45" t="s">
        <v>21447</v>
      </c>
      <c r="E1196" s="46">
        <v>46599</v>
      </c>
      <c r="AO1196" s="376"/>
    </row>
    <row r="1197" spans="1:41" x14ac:dyDescent="0.25">
      <c r="A1197" s="44" t="s">
        <v>15642</v>
      </c>
      <c r="B1197" s="44" t="s">
        <v>3474</v>
      </c>
      <c r="C1197" s="45">
        <v>250503</v>
      </c>
      <c r="D1197" s="45" t="s">
        <v>11363</v>
      </c>
      <c r="E1197" s="45" t="s">
        <v>15608</v>
      </c>
      <c r="AO1197" s="376"/>
    </row>
    <row r="1198" spans="1:41" x14ac:dyDescent="0.25">
      <c r="A1198" s="44" t="s">
        <v>5148</v>
      </c>
      <c r="B1198" s="44" t="s">
        <v>5134</v>
      </c>
      <c r="C1198" s="45">
        <v>220802</v>
      </c>
      <c r="D1198" s="45" t="s">
        <v>11363</v>
      </c>
      <c r="E1198" s="45" t="s">
        <v>4966</v>
      </c>
      <c r="AO1198" s="376"/>
    </row>
    <row r="1199" spans="1:41" x14ac:dyDescent="0.25">
      <c r="A1199" s="44" t="s">
        <v>5148</v>
      </c>
      <c r="B1199" s="44" t="s">
        <v>10350</v>
      </c>
      <c r="C1199" s="45">
        <v>24020301</v>
      </c>
      <c r="D1199" s="45" t="s">
        <v>11363</v>
      </c>
      <c r="E1199" s="45" t="s">
        <v>5131</v>
      </c>
      <c r="AO1199" s="376"/>
    </row>
    <row r="1200" spans="1:41" x14ac:dyDescent="0.25">
      <c r="A1200" s="44" t="s">
        <v>21489</v>
      </c>
      <c r="B1200" s="44" t="s">
        <v>9248</v>
      </c>
      <c r="C1200" s="45">
        <v>260105</v>
      </c>
      <c r="D1200" s="45" t="s">
        <v>11363</v>
      </c>
      <c r="E1200" s="45" t="s">
        <v>17625</v>
      </c>
      <c r="AO1200" s="376"/>
    </row>
    <row r="1201" spans="1:41" x14ac:dyDescent="0.25">
      <c r="A1201" s="44" t="s">
        <v>9668</v>
      </c>
      <c r="B1201" s="44" t="s">
        <v>21398</v>
      </c>
      <c r="C1201" s="45" t="s">
        <v>9319</v>
      </c>
      <c r="D1201" s="45" t="s">
        <v>21447</v>
      </c>
      <c r="E1201" s="46">
        <v>46507</v>
      </c>
      <c r="AO1201" s="376"/>
    </row>
    <row r="1202" spans="1:41" x14ac:dyDescent="0.25">
      <c r="A1202" s="44" t="s">
        <v>15643</v>
      </c>
      <c r="B1202" s="44" t="s">
        <v>2350</v>
      </c>
      <c r="C1202" s="45">
        <v>250106</v>
      </c>
      <c r="D1202" s="45" t="s">
        <v>11363</v>
      </c>
      <c r="E1202" s="45" t="s">
        <v>11887</v>
      </c>
      <c r="AO1202" s="376"/>
    </row>
    <row r="1203" spans="1:41" x14ac:dyDescent="0.25">
      <c r="A1203" s="44" t="s">
        <v>16567</v>
      </c>
      <c r="B1203" s="44" t="s">
        <v>21434</v>
      </c>
      <c r="C1203" s="45" t="s">
        <v>16562</v>
      </c>
      <c r="D1203" s="45" t="s">
        <v>21447</v>
      </c>
      <c r="E1203" s="46">
        <v>46418</v>
      </c>
      <c r="AO1203" s="376"/>
    </row>
    <row r="1204" spans="1:41" x14ac:dyDescent="0.25">
      <c r="A1204" s="44" t="s">
        <v>616</v>
      </c>
      <c r="B1204" s="44" t="s">
        <v>2350</v>
      </c>
      <c r="C1204" s="45">
        <v>230105</v>
      </c>
      <c r="D1204" s="45" t="s">
        <v>11363</v>
      </c>
      <c r="E1204" s="45" t="s">
        <v>5265</v>
      </c>
      <c r="AO1204" s="376"/>
    </row>
    <row r="1205" spans="1:41" x14ac:dyDescent="0.25">
      <c r="A1205" s="44" t="s">
        <v>616</v>
      </c>
      <c r="B1205" s="44" t="s">
        <v>925</v>
      </c>
      <c r="C1205" s="45">
        <v>230601</v>
      </c>
      <c r="D1205" s="45" t="s">
        <v>11363</v>
      </c>
      <c r="E1205" s="45" t="s">
        <v>7770</v>
      </c>
      <c r="AO1205" s="376"/>
    </row>
    <row r="1206" spans="1:41" x14ac:dyDescent="0.25">
      <c r="A1206" s="44" t="s">
        <v>616</v>
      </c>
      <c r="B1206" s="44" t="s">
        <v>3043</v>
      </c>
      <c r="C1206" s="45">
        <v>230901</v>
      </c>
      <c r="D1206" s="45" t="s">
        <v>11363</v>
      </c>
      <c r="E1206" s="45" t="s">
        <v>7871</v>
      </c>
      <c r="AO1206" s="376"/>
    </row>
    <row r="1207" spans="1:41" x14ac:dyDescent="0.25">
      <c r="A1207" s="44" t="s">
        <v>11266</v>
      </c>
      <c r="B1207" s="44" t="s">
        <v>5134</v>
      </c>
      <c r="C1207" s="45">
        <v>240804</v>
      </c>
      <c r="D1207" s="45" t="s">
        <v>11363</v>
      </c>
      <c r="E1207" s="45" t="s">
        <v>11260</v>
      </c>
      <c r="AO1207" s="376"/>
    </row>
    <row r="1208" spans="1:41" x14ac:dyDescent="0.25">
      <c r="A1208" s="44" t="s">
        <v>11266</v>
      </c>
      <c r="B1208" s="44" t="s">
        <v>936</v>
      </c>
      <c r="C1208" s="45">
        <v>260703</v>
      </c>
      <c r="D1208" s="45" t="s">
        <v>11363</v>
      </c>
      <c r="E1208" s="45" t="s">
        <v>11150</v>
      </c>
      <c r="AO1208" s="376"/>
    </row>
    <row r="1209" spans="1:41" x14ac:dyDescent="0.25">
      <c r="A1209" s="44" t="s">
        <v>8341</v>
      </c>
      <c r="B1209" s="44" t="s">
        <v>8340</v>
      </c>
      <c r="C1209" s="45">
        <v>231001</v>
      </c>
      <c r="D1209" s="45" t="s">
        <v>11363</v>
      </c>
      <c r="E1209" s="45" t="s">
        <v>2538</v>
      </c>
      <c r="AO1209" s="376"/>
    </row>
    <row r="1210" spans="1:41" x14ac:dyDescent="0.25">
      <c r="A1210" s="44" t="s">
        <v>15644</v>
      </c>
      <c r="B1210" s="44" t="s">
        <v>3475</v>
      </c>
      <c r="C1210" s="45">
        <v>250303</v>
      </c>
      <c r="D1210" s="45" t="s">
        <v>11363</v>
      </c>
      <c r="E1210" s="45" t="s">
        <v>11887</v>
      </c>
      <c r="AO1210" s="376"/>
    </row>
    <row r="1211" spans="1:41" x14ac:dyDescent="0.3">
      <c r="A1211" s="333" t="s">
        <v>15324</v>
      </c>
      <c r="B1211" s="333" t="s">
        <v>1160</v>
      </c>
      <c r="C1211" s="125" t="s">
        <v>10947</v>
      </c>
      <c r="D1211" s="32" t="s">
        <v>20309</v>
      </c>
      <c r="E1211" s="125" t="s">
        <v>7420</v>
      </c>
      <c r="F1211" s="125" t="s">
        <v>1189</v>
      </c>
      <c r="G1211" s="125" t="s">
        <v>1190</v>
      </c>
      <c r="AO1211" s="376"/>
    </row>
    <row r="1212" spans="1:41" x14ac:dyDescent="0.3">
      <c r="A1212" s="333" t="s">
        <v>15324</v>
      </c>
      <c r="B1212" s="333" t="s">
        <v>1598</v>
      </c>
      <c r="C1212" s="125" t="s">
        <v>13387</v>
      </c>
      <c r="D1212" s="32" t="s">
        <v>20309</v>
      </c>
      <c r="E1212" s="125" t="s">
        <v>11886</v>
      </c>
      <c r="F1212" s="125" t="s">
        <v>1189</v>
      </c>
      <c r="G1212" s="125" t="s">
        <v>1190</v>
      </c>
      <c r="AO1212" s="376"/>
    </row>
    <row r="1213" spans="1:41" x14ac:dyDescent="0.25">
      <c r="A1213" s="44" t="s">
        <v>8722</v>
      </c>
      <c r="B1213" s="44" t="s">
        <v>14722</v>
      </c>
      <c r="C1213" s="45" t="s">
        <v>21027</v>
      </c>
      <c r="D1213" s="367" t="s">
        <v>3696</v>
      </c>
      <c r="E1213" s="328">
        <f>DATE(2030,4,9)</f>
        <v>47582</v>
      </c>
      <c r="F1213" s="32"/>
      <c r="G1213" s="32"/>
      <c r="H1213" s="32"/>
      <c r="I1213" s="31"/>
      <c r="J1213" s="31"/>
      <c r="K1213" s="31"/>
      <c r="L1213" s="31"/>
      <c r="M1213" s="31"/>
      <c r="N1213" s="31"/>
      <c r="O1213" s="31"/>
      <c r="P1213" s="31"/>
      <c r="Q1213" s="31"/>
      <c r="R1213" s="31"/>
      <c r="S1213" s="31"/>
      <c r="T1213" s="31"/>
      <c r="U1213" s="31"/>
      <c r="V1213" s="31"/>
      <c r="W1213" s="31"/>
      <c r="X1213" s="31"/>
      <c r="Y1213" s="31"/>
      <c r="Z1213" s="31"/>
      <c r="AA1213" s="31"/>
      <c r="AB1213" s="31"/>
      <c r="AC1213" s="31"/>
      <c r="AD1213" s="31"/>
      <c r="AE1213" s="31"/>
      <c r="AF1213" s="31"/>
      <c r="AG1213" s="31"/>
      <c r="AH1213" s="31"/>
      <c r="AI1213" s="31"/>
      <c r="AJ1213" s="31"/>
      <c r="AK1213" s="31"/>
      <c r="AL1213" s="31"/>
      <c r="AO1213" s="376"/>
    </row>
    <row r="1214" spans="1:41" x14ac:dyDescent="0.25">
      <c r="A1214" s="44" t="s">
        <v>8722</v>
      </c>
      <c r="B1214" s="44" t="s">
        <v>14722</v>
      </c>
      <c r="C1214" s="45" t="s">
        <v>4234</v>
      </c>
      <c r="D1214" s="367" t="s">
        <v>3696</v>
      </c>
      <c r="E1214" s="328">
        <f>DATE(2026,12,27)</f>
        <v>46383</v>
      </c>
      <c r="F1214" s="32"/>
      <c r="G1214" s="32"/>
      <c r="H1214" s="32"/>
      <c r="I1214" s="31"/>
      <c r="J1214" s="31"/>
      <c r="K1214" s="31"/>
      <c r="L1214" s="31"/>
      <c r="M1214" s="31"/>
      <c r="N1214" s="31"/>
      <c r="O1214" s="31"/>
      <c r="P1214" s="31"/>
      <c r="Q1214" s="31"/>
      <c r="R1214" s="31"/>
      <c r="S1214" s="31"/>
      <c r="T1214" s="31"/>
      <c r="U1214" s="31"/>
      <c r="V1214" s="31"/>
      <c r="W1214" s="31"/>
      <c r="X1214" s="31"/>
      <c r="Y1214" s="31"/>
      <c r="Z1214" s="31"/>
      <c r="AA1214" s="31"/>
      <c r="AB1214" s="31"/>
      <c r="AC1214" s="31"/>
      <c r="AD1214" s="31"/>
      <c r="AE1214" s="31"/>
      <c r="AF1214" s="31"/>
      <c r="AG1214" s="31"/>
      <c r="AH1214" s="31"/>
      <c r="AI1214" s="31"/>
      <c r="AJ1214" s="31"/>
      <c r="AK1214" s="31"/>
      <c r="AL1214" s="31"/>
      <c r="AO1214" s="376"/>
    </row>
    <row r="1215" spans="1:41" x14ac:dyDescent="0.25">
      <c r="A1215" s="44" t="s">
        <v>2334</v>
      </c>
      <c r="B1215" s="44" t="s">
        <v>947</v>
      </c>
      <c r="C1215" s="45">
        <v>260102</v>
      </c>
      <c r="D1215" s="45" t="s">
        <v>11363</v>
      </c>
      <c r="E1215" s="45" t="s">
        <v>8292</v>
      </c>
      <c r="AO1215" s="376"/>
    </row>
    <row r="1216" spans="1:41" x14ac:dyDescent="0.25">
      <c r="A1216" s="44" t="s">
        <v>2334</v>
      </c>
      <c r="B1216" s="44" t="s">
        <v>17465</v>
      </c>
      <c r="C1216" s="45">
        <v>26020101</v>
      </c>
      <c r="D1216" s="45" t="s">
        <v>11363</v>
      </c>
      <c r="E1216" s="45" t="s">
        <v>9238</v>
      </c>
      <c r="AO1216" s="376"/>
    </row>
    <row r="1217" spans="1:41" x14ac:dyDescent="0.25">
      <c r="A1217" s="44" t="s">
        <v>2334</v>
      </c>
      <c r="B1217" s="44" t="s">
        <v>6609</v>
      </c>
      <c r="C1217" s="45">
        <v>26020102</v>
      </c>
      <c r="D1217" s="45" t="s">
        <v>11363</v>
      </c>
      <c r="E1217" s="45" t="s">
        <v>9238</v>
      </c>
      <c r="AO1217" s="376"/>
    </row>
    <row r="1218" spans="1:41" x14ac:dyDescent="0.25">
      <c r="A1218" s="44" t="s">
        <v>2334</v>
      </c>
      <c r="B1218" s="44" t="s">
        <v>5321</v>
      </c>
      <c r="C1218" s="45">
        <v>26010401</v>
      </c>
      <c r="D1218" s="45" t="s">
        <v>11363</v>
      </c>
      <c r="E1218" s="45" t="s">
        <v>17459</v>
      </c>
      <c r="AO1218" s="376"/>
    </row>
    <row r="1219" spans="1:41" x14ac:dyDescent="0.25">
      <c r="A1219" s="44" t="s">
        <v>2334</v>
      </c>
      <c r="B1219" s="44" t="s">
        <v>3176</v>
      </c>
      <c r="C1219" s="45">
        <v>26010402</v>
      </c>
      <c r="D1219" s="45" t="s">
        <v>11363</v>
      </c>
      <c r="E1219" s="45" t="s">
        <v>17459</v>
      </c>
      <c r="AO1219" s="376"/>
    </row>
    <row r="1220" spans="1:41" x14ac:dyDescent="0.25">
      <c r="A1220" s="44" t="s">
        <v>17535</v>
      </c>
      <c r="B1220" s="44" t="s">
        <v>3043</v>
      </c>
      <c r="C1220" s="45">
        <v>230901</v>
      </c>
      <c r="D1220" s="45" t="s">
        <v>11363</v>
      </c>
      <c r="E1220" s="45" t="s">
        <v>7871</v>
      </c>
      <c r="AO1220" s="376"/>
    </row>
    <row r="1221" spans="1:41" x14ac:dyDescent="0.25">
      <c r="A1221" s="44" t="s">
        <v>17535</v>
      </c>
      <c r="B1221" s="44" t="s">
        <v>17463</v>
      </c>
      <c r="C1221" s="45">
        <v>260202</v>
      </c>
      <c r="D1221" s="45" t="s">
        <v>11363</v>
      </c>
      <c r="E1221" s="45" t="s">
        <v>9238</v>
      </c>
      <c r="AO1221" s="376"/>
    </row>
    <row r="1222" spans="1:41" x14ac:dyDescent="0.25">
      <c r="A1222" s="44" t="s">
        <v>17535</v>
      </c>
      <c r="B1222" s="44" t="s">
        <v>9248</v>
      </c>
      <c r="C1222" s="45">
        <v>260105</v>
      </c>
      <c r="D1222" s="45" t="s">
        <v>11363</v>
      </c>
      <c r="E1222" s="45" t="s">
        <v>17625</v>
      </c>
      <c r="AO1222" s="376"/>
    </row>
    <row r="1223" spans="1:41" x14ac:dyDescent="0.3">
      <c r="A1223" s="333" t="s">
        <v>3123</v>
      </c>
      <c r="B1223" s="333" t="s">
        <v>1154</v>
      </c>
      <c r="C1223" s="125" t="s">
        <v>10117</v>
      </c>
      <c r="D1223" s="32" t="s">
        <v>20309</v>
      </c>
      <c r="E1223" s="125" t="s">
        <v>5139</v>
      </c>
      <c r="F1223" s="125" t="s">
        <v>1189</v>
      </c>
      <c r="G1223" s="125" t="s">
        <v>1189</v>
      </c>
      <c r="AO1223" s="376"/>
    </row>
    <row r="1224" spans="1:41" x14ac:dyDescent="0.25">
      <c r="A1224" s="44" t="s">
        <v>9356</v>
      </c>
      <c r="B1224" s="92" t="s">
        <v>9602</v>
      </c>
      <c r="C1224" s="45" t="s">
        <v>9334</v>
      </c>
      <c r="D1224" s="93" t="s">
        <v>9601</v>
      </c>
      <c r="E1224" s="94">
        <v>46568</v>
      </c>
      <c r="F1224" s="93"/>
      <c r="G1224" s="93"/>
      <c r="H1224" s="93"/>
      <c r="I1224" s="99"/>
      <c r="J1224" s="99"/>
      <c r="K1224" s="99"/>
      <c r="L1224" s="99"/>
      <c r="M1224" s="99"/>
      <c r="N1224" s="99"/>
      <c r="O1224" s="99"/>
      <c r="P1224" s="99"/>
      <c r="Q1224" s="99"/>
      <c r="R1224" s="99"/>
      <c r="S1224" s="99"/>
      <c r="T1224" s="57"/>
      <c r="U1224" s="99"/>
      <c r="V1224" s="99"/>
      <c r="W1224" s="99"/>
      <c r="X1224" s="99"/>
      <c r="Y1224" s="99"/>
      <c r="Z1224" s="99"/>
      <c r="AA1224" s="99"/>
      <c r="AB1224" s="99"/>
      <c r="AC1224" s="99"/>
      <c r="AD1224" s="99"/>
      <c r="AE1224" s="99"/>
      <c r="AF1224" s="99"/>
      <c r="AG1224" s="99"/>
      <c r="AH1224" s="31"/>
      <c r="AI1224" s="31"/>
      <c r="AJ1224" s="31"/>
      <c r="AK1224" s="31"/>
      <c r="AL1224" s="31"/>
      <c r="AO1224" s="376"/>
    </row>
    <row r="1225" spans="1:41" x14ac:dyDescent="0.3">
      <c r="A1225" s="57" t="s">
        <v>4655</v>
      </c>
      <c r="B1225" s="58" t="s">
        <v>3909</v>
      </c>
      <c r="C1225" s="62">
        <v>23022</v>
      </c>
      <c r="D1225" s="62" t="s">
        <v>20886</v>
      </c>
      <c r="E1225" s="60">
        <v>46630</v>
      </c>
      <c r="F1225" s="32"/>
      <c r="G1225" s="32"/>
      <c r="H1225" s="32"/>
      <c r="I1225" s="31"/>
      <c r="J1225" s="31"/>
      <c r="K1225" s="31"/>
      <c r="L1225" s="31"/>
      <c r="M1225" s="31"/>
      <c r="N1225" s="31"/>
      <c r="O1225" s="31"/>
      <c r="P1225" s="31"/>
      <c r="Q1225" s="31"/>
      <c r="R1225" s="31"/>
      <c r="S1225" s="31"/>
      <c r="T1225" s="31"/>
      <c r="U1225" s="31"/>
      <c r="V1225" s="31"/>
      <c r="W1225" s="31"/>
      <c r="X1225" s="31"/>
      <c r="Y1225" s="31"/>
      <c r="Z1225" s="31"/>
      <c r="AA1225" s="31"/>
      <c r="AB1225" s="31"/>
      <c r="AC1225" s="31"/>
      <c r="AD1225" s="31"/>
      <c r="AE1225" s="31"/>
      <c r="AF1225" s="31"/>
      <c r="AG1225" s="31"/>
      <c r="AH1225" s="31"/>
      <c r="AI1225" s="31"/>
      <c r="AJ1225" s="31"/>
      <c r="AK1225" s="31"/>
      <c r="AL1225" s="31"/>
      <c r="AO1225" s="376"/>
    </row>
    <row r="1226" spans="1:41" x14ac:dyDescent="0.25">
      <c r="A1226" s="44" t="s">
        <v>2937</v>
      </c>
      <c r="B1226" s="44" t="s">
        <v>2350</v>
      </c>
      <c r="C1226" s="45">
        <v>250106</v>
      </c>
      <c r="D1226" s="45" t="s">
        <v>11363</v>
      </c>
      <c r="E1226" s="45" t="s">
        <v>11887</v>
      </c>
      <c r="AO1226" s="376"/>
    </row>
    <row r="1227" spans="1:41" x14ac:dyDescent="0.25">
      <c r="A1227" s="44" t="s">
        <v>2937</v>
      </c>
      <c r="B1227" s="44" t="s">
        <v>17463</v>
      </c>
      <c r="C1227" s="45">
        <v>260202</v>
      </c>
      <c r="D1227" s="45" t="s">
        <v>11363</v>
      </c>
      <c r="E1227" s="45" t="s">
        <v>9238</v>
      </c>
      <c r="AO1227" s="376"/>
    </row>
    <row r="1228" spans="1:41" x14ac:dyDescent="0.3">
      <c r="A1228" s="333" t="s">
        <v>11383</v>
      </c>
      <c r="B1228" s="333" t="s">
        <v>1161</v>
      </c>
      <c r="C1228" s="125" t="s">
        <v>10225</v>
      </c>
      <c r="D1228" s="32" t="s">
        <v>20309</v>
      </c>
      <c r="E1228" s="125" t="s">
        <v>2593</v>
      </c>
      <c r="F1228" s="125" t="s">
        <v>1189</v>
      </c>
      <c r="G1228" s="125" t="s">
        <v>1190</v>
      </c>
      <c r="AO1228" s="376"/>
    </row>
    <row r="1229" spans="1:41" x14ac:dyDescent="0.3">
      <c r="A1229" s="333" t="s">
        <v>11383</v>
      </c>
      <c r="B1229" s="333" t="s">
        <v>12848</v>
      </c>
      <c r="C1229" s="125" t="s">
        <v>12849</v>
      </c>
      <c r="D1229" s="32" t="s">
        <v>20309</v>
      </c>
      <c r="E1229" s="125" t="s">
        <v>5332</v>
      </c>
      <c r="F1229" s="125" t="s">
        <v>1189</v>
      </c>
      <c r="G1229" s="125" t="s">
        <v>1190</v>
      </c>
      <c r="AO1229" s="376"/>
    </row>
    <row r="1230" spans="1:41" x14ac:dyDescent="0.25">
      <c r="A1230" s="44" t="s">
        <v>15645</v>
      </c>
      <c r="B1230" s="44" t="s">
        <v>3474</v>
      </c>
      <c r="C1230" s="45">
        <v>250503</v>
      </c>
      <c r="D1230" s="45" t="s">
        <v>11363</v>
      </c>
      <c r="E1230" s="45" t="s">
        <v>15608</v>
      </c>
      <c r="AO1230" s="376"/>
    </row>
    <row r="1231" spans="1:41" x14ac:dyDescent="0.25">
      <c r="A1231" s="44" t="s">
        <v>20534</v>
      </c>
      <c r="B1231" s="44" t="s">
        <v>5561</v>
      </c>
      <c r="C1231" s="45" t="s">
        <v>5562</v>
      </c>
      <c r="D1231" s="32" t="s">
        <v>5559</v>
      </c>
      <c r="E1231" s="45" t="s">
        <v>20840</v>
      </c>
      <c r="F1231" s="32"/>
      <c r="G1231" s="32"/>
      <c r="H1231" s="32"/>
      <c r="I1231" s="31"/>
      <c r="J1231" s="31"/>
      <c r="K1231" s="31"/>
      <c r="L1231" s="31"/>
      <c r="M1231" s="31"/>
      <c r="N1231" s="31"/>
      <c r="O1231" s="31"/>
      <c r="P1231" s="31"/>
      <c r="Q1231" s="31"/>
      <c r="R1231" s="31"/>
      <c r="S1231" s="31"/>
      <c r="T1231" s="31"/>
      <c r="U1231" s="31"/>
      <c r="V1231" s="31"/>
      <c r="W1231" s="31"/>
      <c r="X1231" s="31"/>
      <c r="Y1231" s="31"/>
      <c r="Z1231" s="31"/>
      <c r="AA1231" s="31"/>
      <c r="AB1231" s="31"/>
      <c r="AC1231" s="31"/>
      <c r="AD1231" s="31"/>
      <c r="AE1231" s="31"/>
      <c r="AF1231" s="31"/>
      <c r="AG1231" s="31"/>
      <c r="AH1231" s="31"/>
      <c r="AI1231" s="31"/>
      <c r="AJ1231" s="31"/>
      <c r="AK1231" s="31"/>
      <c r="AL1231" s="31"/>
      <c r="AO1231" s="376"/>
    </row>
    <row r="1232" spans="1:41" x14ac:dyDescent="0.25">
      <c r="A1232" s="44" t="s">
        <v>17536</v>
      </c>
      <c r="B1232" s="44" t="s">
        <v>934</v>
      </c>
      <c r="C1232" s="45">
        <v>25010201</v>
      </c>
      <c r="D1232" s="45" t="s">
        <v>11363</v>
      </c>
      <c r="E1232" s="45" t="s">
        <v>12551</v>
      </c>
      <c r="AO1232" s="376"/>
    </row>
    <row r="1233" spans="1:41" x14ac:dyDescent="0.25">
      <c r="A1233" s="44" t="s">
        <v>3483</v>
      </c>
      <c r="B1233" s="44" t="s">
        <v>3176</v>
      </c>
      <c r="C1233" s="45">
        <v>26010402</v>
      </c>
      <c r="D1233" s="45" t="s">
        <v>11363</v>
      </c>
      <c r="E1233" s="45" t="s">
        <v>17459</v>
      </c>
      <c r="AO1233" s="376"/>
    </row>
    <row r="1234" spans="1:41" x14ac:dyDescent="0.25">
      <c r="A1234" s="44" t="s">
        <v>2938</v>
      </c>
      <c r="B1234" s="44" t="s">
        <v>7824</v>
      </c>
      <c r="C1234" s="45">
        <v>230804</v>
      </c>
      <c r="D1234" s="45" t="s">
        <v>11363</v>
      </c>
      <c r="E1234" s="45" t="s">
        <v>4151</v>
      </c>
      <c r="AO1234" s="376"/>
    </row>
    <row r="1235" spans="1:41" x14ac:dyDescent="0.25">
      <c r="A1235" s="44" t="s">
        <v>17537</v>
      </c>
      <c r="B1235" s="319" t="s">
        <v>19518</v>
      </c>
      <c r="C1235" s="93" t="s">
        <v>19602</v>
      </c>
      <c r="D1235" s="93" t="s">
        <v>19934</v>
      </c>
      <c r="E1235" s="320">
        <v>46934</v>
      </c>
      <c r="F1235" s="93"/>
      <c r="G1235" s="93"/>
      <c r="H1235" s="93"/>
      <c r="I1235" s="99"/>
      <c r="J1235" s="99"/>
      <c r="K1235" s="99"/>
      <c r="L1235" s="99"/>
      <c r="M1235" s="99"/>
      <c r="N1235" s="99"/>
      <c r="O1235" s="99"/>
      <c r="P1235" s="99"/>
      <c r="Q1235" s="99"/>
      <c r="R1235" s="99"/>
      <c r="S1235" s="99"/>
      <c r="T1235" s="99"/>
      <c r="U1235" s="99"/>
      <c r="V1235" s="99"/>
      <c r="W1235" s="99"/>
      <c r="X1235" s="99"/>
      <c r="Y1235" s="99"/>
      <c r="Z1235" s="99"/>
      <c r="AA1235" s="99"/>
      <c r="AB1235" s="99"/>
      <c r="AC1235" s="99"/>
      <c r="AD1235" s="99"/>
      <c r="AE1235" s="99"/>
      <c r="AF1235" s="99"/>
      <c r="AG1235" s="99"/>
      <c r="AH1235" s="31"/>
      <c r="AI1235" s="31"/>
      <c r="AJ1235" s="31"/>
      <c r="AK1235" s="31"/>
      <c r="AL1235" s="31"/>
      <c r="AO1235" s="376"/>
    </row>
    <row r="1236" spans="1:41" x14ac:dyDescent="0.25">
      <c r="A1236" s="44" t="s">
        <v>17537</v>
      </c>
      <c r="B1236" s="44" t="s">
        <v>3475</v>
      </c>
      <c r="C1236" s="45">
        <v>230301</v>
      </c>
      <c r="D1236" s="45" t="s">
        <v>11363</v>
      </c>
      <c r="E1236" s="45" t="s">
        <v>5265</v>
      </c>
      <c r="AO1236" s="376"/>
    </row>
    <row r="1237" spans="1:41" x14ac:dyDescent="0.25">
      <c r="A1237" s="44" t="s">
        <v>1483</v>
      </c>
      <c r="B1237" s="44" t="s">
        <v>14144</v>
      </c>
      <c r="C1237" s="45" t="s">
        <v>14147</v>
      </c>
      <c r="D1237" s="45" t="s">
        <v>11204</v>
      </c>
      <c r="E1237" s="45" t="s">
        <v>14146</v>
      </c>
      <c r="F1237" s="93"/>
      <c r="G1237" s="93"/>
      <c r="H1237" s="93"/>
      <c r="I1237" s="99"/>
      <c r="J1237" s="99"/>
      <c r="K1237" s="99"/>
      <c r="L1237" s="99"/>
      <c r="M1237" s="99"/>
      <c r="N1237" s="99"/>
      <c r="O1237" s="99"/>
      <c r="P1237" s="99"/>
      <c r="Q1237" s="99"/>
      <c r="R1237" s="99"/>
      <c r="S1237" s="99"/>
      <c r="T1237" s="57"/>
      <c r="U1237" s="253"/>
      <c r="V1237" s="99"/>
      <c r="W1237" s="99"/>
      <c r="X1237" s="99"/>
      <c r="Y1237" s="99"/>
      <c r="Z1237" s="99"/>
      <c r="AA1237" s="99"/>
      <c r="AB1237" s="99"/>
      <c r="AC1237" s="99"/>
      <c r="AD1237" s="99"/>
      <c r="AE1237" s="99"/>
      <c r="AF1237" s="99"/>
      <c r="AG1237" s="99"/>
      <c r="AH1237" s="31"/>
      <c r="AI1237" s="31"/>
      <c r="AJ1237" s="31"/>
      <c r="AK1237" s="31"/>
      <c r="AL1237" s="31"/>
      <c r="AO1237" s="376"/>
    </row>
    <row r="1238" spans="1:41" x14ac:dyDescent="0.25">
      <c r="A1238" s="44" t="s">
        <v>1483</v>
      </c>
      <c r="B1238" s="44" t="s">
        <v>14144</v>
      </c>
      <c r="C1238" s="45" t="s">
        <v>14147</v>
      </c>
      <c r="D1238" s="93" t="s">
        <v>17443</v>
      </c>
      <c r="E1238" s="45" t="s">
        <v>14146</v>
      </c>
      <c r="F1238" s="93"/>
      <c r="G1238" s="93"/>
      <c r="H1238" s="93"/>
      <c r="I1238" s="99"/>
      <c r="J1238" s="99"/>
      <c r="K1238" s="99"/>
      <c r="L1238" s="99"/>
      <c r="M1238" s="99"/>
      <c r="N1238" s="99"/>
      <c r="O1238" s="99"/>
      <c r="P1238" s="99"/>
      <c r="Q1238" s="99"/>
      <c r="R1238" s="99"/>
      <c r="S1238" s="99"/>
      <c r="T1238" s="99"/>
      <c r="U1238" s="99"/>
      <c r="V1238" s="99"/>
      <c r="W1238" s="99"/>
      <c r="X1238" s="99"/>
      <c r="Y1238" s="99"/>
      <c r="Z1238" s="99"/>
      <c r="AA1238" s="99"/>
      <c r="AB1238" s="99"/>
      <c r="AC1238" s="99"/>
      <c r="AD1238" s="99"/>
      <c r="AE1238" s="99"/>
      <c r="AF1238" s="99"/>
      <c r="AG1238" s="99"/>
      <c r="AH1238" s="31"/>
      <c r="AI1238" s="31"/>
      <c r="AJ1238" s="31"/>
      <c r="AK1238" s="31"/>
      <c r="AL1238" s="31"/>
      <c r="AO1238" s="376"/>
    </row>
    <row r="1239" spans="1:41" x14ac:dyDescent="0.25">
      <c r="A1239" s="44" t="s">
        <v>1483</v>
      </c>
      <c r="B1239" s="44" t="s">
        <v>4371</v>
      </c>
      <c r="C1239" s="45" t="s">
        <v>17390</v>
      </c>
      <c r="D1239" s="93" t="s">
        <v>17443</v>
      </c>
      <c r="E1239" s="45" t="s">
        <v>9839</v>
      </c>
      <c r="F1239" s="93"/>
      <c r="G1239" s="93"/>
      <c r="H1239" s="93"/>
      <c r="I1239" s="99"/>
      <c r="J1239" s="99"/>
      <c r="K1239" s="99"/>
      <c r="L1239" s="99"/>
      <c r="M1239" s="99"/>
      <c r="N1239" s="99"/>
      <c r="O1239" s="99"/>
      <c r="P1239" s="99"/>
      <c r="Q1239" s="99"/>
      <c r="R1239" s="99"/>
      <c r="S1239" s="99"/>
      <c r="T1239" s="99"/>
      <c r="U1239" s="99"/>
      <c r="V1239" s="99"/>
      <c r="W1239" s="99"/>
      <c r="X1239" s="99"/>
      <c r="Y1239" s="99"/>
      <c r="Z1239" s="99"/>
      <c r="AA1239" s="99"/>
      <c r="AB1239" s="99"/>
      <c r="AC1239" s="99"/>
      <c r="AD1239" s="99"/>
      <c r="AE1239" s="99"/>
      <c r="AF1239" s="99"/>
      <c r="AG1239" s="99"/>
      <c r="AH1239" s="31"/>
      <c r="AI1239" s="31"/>
      <c r="AJ1239" s="31"/>
      <c r="AK1239" s="31"/>
      <c r="AL1239" s="31"/>
      <c r="AO1239" s="376"/>
    </row>
    <row r="1240" spans="1:41" x14ac:dyDescent="0.25">
      <c r="A1240" s="44" t="s">
        <v>16471</v>
      </c>
      <c r="B1240" s="44" t="s">
        <v>21362</v>
      </c>
      <c r="C1240" s="45" t="s">
        <v>16468</v>
      </c>
      <c r="D1240" s="45" t="s">
        <v>21447</v>
      </c>
      <c r="E1240" s="46">
        <v>46752</v>
      </c>
      <c r="AO1240" s="376"/>
    </row>
    <row r="1241" spans="1:41" x14ac:dyDescent="0.25">
      <c r="A1241" s="44" t="s">
        <v>18843</v>
      </c>
      <c r="B1241" s="44" t="s">
        <v>21399</v>
      </c>
      <c r="C1241" s="45" t="s">
        <v>18888</v>
      </c>
      <c r="D1241" s="45" t="s">
        <v>21447</v>
      </c>
      <c r="E1241" s="46">
        <v>46507</v>
      </c>
      <c r="AO1241" s="376"/>
    </row>
    <row r="1242" spans="1:41" x14ac:dyDescent="0.3">
      <c r="A1242" s="333" t="s">
        <v>18909</v>
      </c>
      <c r="B1242" s="333" t="s">
        <v>1174</v>
      </c>
      <c r="C1242" s="125" t="s">
        <v>19093</v>
      </c>
      <c r="D1242" s="32" t="s">
        <v>20309</v>
      </c>
      <c r="E1242" s="125" t="s">
        <v>9249</v>
      </c>
      <c r="F1242" s="125" t="s">
        <v>1189</v>
      </c>
      <c r="G1242" s="125" t="s">
        <v>1190</v>
      </c>
      <c r="AO1242" s="376"/>
    </row>
    <row r="1243" spans="1:41" x14ac:dyDescent="0.25">
      <c r="A1243" s="44" t="s">
        <v>10375</v>
      </c>
      <c r="B1243" s="44" t="s">
        <v>10355</v>
      </c>
      <c r="C1243" s="45">
        <v>240403</v>
      </c>
      <c r="D1243" s="45" t="s">
        <v>11363</v>
      </c>
      <c r="E1243" s="45" t="s">
        <v>5037</v>
      </c>
      <c r="AO1243" s="376"/>
    </row>
    <row r="1244" spans="1:41" x14ac:dyDescent="0.25">
      <c r="A1244" s="44" t="s">
        <v>17538</v>
      </c>
      <c r="B1244" s="44" t="s">
        <v>5321</v>
      </c>
      <c r="C1244" s="45">
        <v>26010401</v>
      </c>
      <c r="D1244" s="45" t="s">
        <v>11363</v>
      </c>
      <c r="E1244" s="45" t="s">
        <v>17459</v>
      </c>
      <c r="AO1244" s="376"/>
    </row>
    <row r="1245" spans="1:41" x14ac:dyDescent="0.25">
      <c r="A1245" s="44" t="s">
        <v>17538</v>
      </c>
      <c r="B1245" s="44" t="s">
        <v>3176</v>
      </c>
      <c r="C1245" s="45">
        <v>26010402</v>
      </c>
      <c r="D1245" s="45" t="s">
        <v>11363</v>
      </c>
      <c r="E1245" s="45" t="s">
        <v>17459</v>
      </c>
      <c r="AO1245" s="376"/>
    </row>
    <row r="1246" spans="1:41" x14ac:dyDescent="0.25">
      <c r="A1246" s="44" t="s">
        <v>15646</v>
      </c>
      <c r="B1246" s="44" t="s">
        <v>5157</v>
      </c>
      <c r="C1246" s="45">
        <v>250604</v>
      </c>
      <c r="D1246" s="45" t="s">
        <v>11363</v>
      </c>
      <c r="E1246" s="45" t="s">
        <v>7770</v>
      </c>
      <c r="AO1246" s="376"/>
    </row>
    <row r="1247" spans="1:41" x14ac:dyDescent="0.25">
      <c r="A1247" s="44" t="s">
        <v>15646</v>
      </c>
      <c r="B1247" s="44" t="s">
        <v>925</v>
      </c>
      <c r="C1247" s="45">
        <v>250601</v>
      </c>
      <c r="D1247" s="45" t="s">
        <v>11363</v>
      </c>
      <c r="E1247" s="45" t="s">
        <v>15609</v>
      </c>
      <c r="AO1247" s="376"/>
    </row>
    <row r="1248" spans="1:41" x14ac:dyDescent="0.25">
      <c r="A1248" s="44" t="s">
        <v>15647</v>
      </c>
      <c r="B1248" s="44" t="s">
        <v>5134</v>
      </c>
      <c r="C1248" s="45">
        <v>250802</v>
      </c>
      <c r="D1248" s="45" t="s">
        <v>11363</v>
      </c>
      <c r="E1248" s="45" t="s">
        <v>9880</v>
      </c>
      <c r="AO1248" s="376"/>
    </row>
    <row r="1249" spans="1:41" x14ac:dyDescent="0.25">
      <c r="A1249" s="44" t="s">
        <v>17267</v>
      </c>
      <c r="B1249" s="44" t="s">
        <v>17268</v>
      </c>
      <c r="C1249" s="45" t="s">
        <v>17353</v>
      </c>
      <c r="D1249" s="93" t="s">
        <v>17443</v>
      </c>
      <c r="E1249" s="45" t="s">
        <v>17329</v>
      </c>
      <c r="F1249" s="93"/>
      <c r="G1249" s="93"/>
      <c r="H1249" s="93"/>
      <c r="I1249" s="99"/>
      <c r="J1249" s="99"/>
      <c r="K1249" s="99"/>
      <c r="L1249" s="99"/>
      <c r="M1249" s="99"/>
      <c r="N1249" s="99"/>
      <c r="O1249" s="99"/>
      <c r="P1249" s="99"/>
      <c r="Q1249" s="99"/>
      <c r="R1249" s="99"/>
      <c r="S1249" s="99"/>
      <c r="T1249" s="99"/>
      <c r="U1249" s="99"/>
      <c r="V1249" s="99"/>
      <c r="W1249" s="99"/>
      <c r="X1249" s="99"/>
      <c r="Y1249" s="99"/>
      <c r="Z1249" s="99"/>
      <c r="AA1249" s="99"/>
      <c r="AB1249" s="99"/>
      <c r="AC1249" s="99"/>
      <c r="AD1249" s="99"/>
      <c r="AE1249" s="99"/>
      <c r="AF1249" s="99"/>
      <c r="AG1249" s="99"/>
      <c r="AH1249" s="31"/>
      <c r="AI1249" s="31"/>
      <c r="AJ1249" s="31"/>
      <c r="AK1249" s="31"/>
      <c r="AL1249" s="31"/>
      <c r="AO1249" s="376"/>
    </row>
    <row r="1250" spans="1:41" x14ac:dyDescent="0.25">
      <c r="A1250" s="44" t="s">
        <v>17267</v>
      </c>
      <c r="B1250" s="44" t="s">
        <v>4064</v>
      </c>
      <c r="C1250" s="45" t="s">
        <v>17360</v>
      </c>
      <c r="D1250" s="93" t="s">
        <v>17443</v>
      </c>
      <c r="E1250" s="45" t="s">
        <v>14113</v>
      </c>
      <c r="F1250" s="93"/>
      <c r="G1250" s="93"/>
      <c r="H1250" s="93"/>
      <c r="I1250" s="99"/>
      <c r="J1250" s="99"/>
      <c r="K1250" s="99"/>
      <c r="L1250" s="99"/>
      <c r="M1250" s="99"/>
      <c r="N1250" s="99"/>
      <c r="O1250" s="99"/>
      <c r="P1250" s="99"/>
      <c r="Q1250" s="99"/>
      <c r="R1250" s="99"/>
      <c r="S1250" s="99"/>
      <c r="T1250" s="99"/>
      <c r="U1250" s="99"/>
      <c r="V1250" s="99"/>
      <c r="W1250" s="99"/>
      <c r="X1250" s="99"/>
      <c r="Y1250" s="99"/>
      <c r="Z1250" s="99"/>
      <c r="AA1250" s="99"/>
      <c r="AB1250" s="99"/>
      <c r="AC1250" s="99"/>
      <c r="AD1250" s="99"/>
      <c r="AE1250" s="99"/>
      <c r="AF1250" s="99"/>
      <c r="AG1250" s="99"/>
      <c r="AH1250" s="31"/>
      <c r="AI1250" s="31"/>
      <c r="AJ1250" s="31"/>
      <c r="AK1250" s="31"/>
      <c r="AL1250" s="31"/>
      <c r="AO1250" s="376"/>
    </row>
    <row r="1251" spans="1:41" x14ac:dyDescent="0.25">
      <c r="A1251" s="44" t="s">
        <v>17276</v>
      </c>
      <c r="B1251" s="44" t="s">
        <v>17277</v>
      </c>
      <c r="C1251" s="45" t="s">
        <v>17358</v>
      </c>
      <c r="D1251" s="93" t="s">
        <v>17443</v>
      </c>
      <c r="E1251" s="45" t="s">
        <v>17344</v>
      </c>
      <c r="F1251" s="93"/>
      <c r="G1251" s="93"/>
      <c r="H1251" s="93"/>
      <c r="I1251" s="99"/>
      <c r="J1251" s="99"/>
      <c r="K1251" s="99"/>
      <c r="L1251" s="99"/>
      <c r="M1251" s="99"/>
      <c r="N1251" s="99"/>
      <c r="O1251" s="99"/>
      <c r="P1251" s="99"/>
      <c r="Q1251" s="99"/>
      <c r="R1251" s="99"/>
      <c r="S1251" s="99"/>
      <c r="T1251" s="99"/>
      <c r="U1251" s="99"/>
      <c r="V1251" s="99"/>
      <c r="W1251" s="99"/>
      <c r="X1251" s="99"/>
      <c r="Y1251" s="99"/>
      <c r="Z1251" s="99"/>
      <c r="AA1251" s="99"/>
      <c r="AB1251" s="99"/>
      <c r="AC1251" s="99"/>
      <c r="AD1251" s="99"/>
      <c r="AE1251" s="99"/>
      <c r="AF1251" s="99"/>
      <c r="AG1251" s="99"/>
      <c r="AH1251" s="31"/>
      <c r="AI1251" s="31"/>
      <c r="AJ1251" s="31"/>
      <c r="AK1251" s="31"/>
      <c r="AL1251" s="31"/>
      <c r="AO1251" s="376"/>
    </row>
    <row r="1252" spans="1:41" x14ac:dyDescent="0.25">
      <c r="A1252" s="44" t="s">
        <v>4884</v>
      </c>
      <c r="B1252" s="44" t="s">
        <v>16293</v>
      </c>
      <c r="C1252" s="45" t="s">
        <v>4885</v>
      </c>
      <c r="D1252" s="46" t="s">
        <v>21328</v>
      </c>
      <c r="E1252" s="46">
        <v>46615</v>
      </c>
      <c r="AO1252" s="376"/>
    </row>
    <row r="1253" spans="1:41" x14ac:dyDescent="0.25">
      <c r="A1253" s="44" t="s">
        <v>4884</v>
      </c>
      <c r="B1253" s="44" t="s">
        <v>16293</v>
      </c>
      <c r="C1253" s="45" t="s">
        <v>4885</v>
      </c>
      <c r="D1253" s="46" t="s">
        <v>21328</v>
      </c>
      <c r="E1253" s="46">
        <v>46615</v>
      </c>
      <c r="AO1253" s="376"/>
    </row>
    <row r="1254" spans="1:41" x14ac:dyDescent="0.25">
      <c r="A1254" s="44" t="s">
        <v>17</v>
      </c>
      <c r="B1254" s="44" t="s">
        <v>151</v>
      </c>
      <c r="C1254" s="45" t="s">
        <v>4841</v>
      </c>
      <c r="D1254" s="46" t="s">
        <v>21328</v>
      </c>
      <c r="E1254" s="46">
        <v>46650</v>
      </c>
      <c r="AO1254" s="376"/>
    </row>
    <row r="1255" spans="1:41" x14ac:dyDescent="0.25">
      <c r="A1255" s="44" t="s">
        <v>17</v>
      </c>
      <c r="B1255" s="44" t="s">
        <v>151</v>
      </c>
      <c r="C1255" s="45" t="s">
        <v>4841</v>
      </c>
      <c r="D1255" s="46" t="s">
        <v>21328</v>
      </c>
      <c r="E1255" s="46">
        <v>46650</v>
      </c>
      <c r="AO1255" s="376"/>
    </row>
    <row r="1256" spans="1:41" x14ac:dyDescent="0.25">
      <c r="A1256" s="44" t="s">
        <v>17</v>
      </c>
      <c r="B1256" s="44" t="s">
        <v>9909</v>
      </c>
      <c r="C1256" s="45" t="s">
        <v>9915</v>
      </c>
      <c r="D1256" s="46" t="s">
        <v>21328</v>
      </c>
      <c r="E1256" s="46">
        <v>46445</v>
      </c>
      <c r="AO1256" s="376"/>
    </row>
    <row r="1257" spans="1:41" x14ac:dyDescent="0.25">
      <c r="A1257" s="44" t="s">
        <v>17</v>
      </c>
      <c r="B1257" s="44" t="s">
        <v>9909</v>
      </c>
      <c r="C1257" s="45" t="s">
        <v>9915</v>
      </c>
      <c r="D1257" s="46" t="s">
        <v>21328</v>
      </c>
      <c r="E1257" s="46">
        <v>46445</v>
      </c>
      <c r="AO1257" s="376"/>
    </row>
    <row r="1258" spans="1:41" x14ac:dyDescent="0.25">
      <c r="A1258" s="44" t="s">
        <v>17</v>
      </c>
      <c r="B1258" s="44" t="s">
        <v>9909</v>
      </c>
      <c r="C1258" s="45" t="s">
        <v>9915</v>
      </c>
      <c r="D1258" s="46" t="s">
        <v>21328</v>
      </c>
      <c r="E1258" s="46">
        <v>46445</v>
      </c>
      <c r="AO1258" s="376"/>
    </row>
    <row r="1259" spans="1:41" x14ac:dyDescent="0.25">
      <c r="A1259" s="44" t="s">
        <v>17</v>
      </c>
      <c r="B1259" s="44" t="s">
        <v>10239</v>
      </c>
      <c r="C1259" s="45" t="s">
        <v>10240</v>
      </c>
      <c r="D1259" s="46" t="s">
        <v>21328</v>
      </c>
      <c r="E1259" s="46">
        <v>46596</v>
      </c>
      <c r="AO1259" s="376"/>
    </row>
    <row r="1260" spans="1:41" x14ac:dyDescent="0.25">
      <c r="A1260" s="44" t="s">
        <v>10376</v>
      </c>
      <c r="B1260" s="44" t="s">
        <v>9237</v>
      </c>
      <c r="C1260" s="45">
        <v>24010401</v>
      </c>
      <c r="D1260" s="45" t="s">
        <v>11363</v>
      </c>
      <c r="E1260" s="45" t="s">
        <v>9238</v>
      </c>
      <c r="AO1260" s="376"/>
    </row>
    <row r="1261" spans="1:41" x14ac:dyDescent="0.25">
      <c r="A1261" s="44" t="s">
        <v>10376</v>
      </c>
      <c r="B1261" s="44" t="s">
        <v>3176</v>
      </c>
      <c r="C1261" s="45">
        <v>24010402</v>
      </c>
      <c r="D1261" s="45" t="s">
        <v>11363</v>
      </c>
      <c r="E1261" s="45" t="s">
        <v>9238</v>
      </c>
      <c r="AO1261" s="376"/>
    </row>
    <row r="1262" spans="1:41" x14ac:dyDescent="0.25">
      <c r="A1262" s="44" t="s">
        <v>12590</v>
      </c>
      <c r="B1262" s="44" t="s">
        <v>199</v>
      </c>
      <c r="C1262" s="45">
        <v>241001</v>
      </c>
      <c r="D1262" s="45" t="s">
        <v>11363</v>
      </c>
      <c r="E1262" s="45" t="s">
        <v>5332</v>
      </c>
      <c r="AO1262" s="376"/>
    </row>
    <row r="1263" spans="1:41" x14ac:dyDescent="0.25">
      <c r="A1263" s="44" t="s">
        <v>6382</v>
      </c>
      <c r="B1263" s="44" t="s">
        <v>2350</v>
      </c>
      <c r="C1263" s="45">
        <v>230105</v>
      </c>
      <c r="D1263" s="45" t="s">
        <v>11363</v>
      </c>
      <c r="E1263" s="45" t="s">
        <v>5265</v>
      </c>
      <c r="AO1263" s="376"/>
    </row>
    <row r="1264" spans="1:41" x14ac:dyDescent="0.25">
      <c r="A1264" s="44" t="s">
        <v>9916</v>
      </c>
      <c r="B1264" s="44" t="s">
        <v>148</v>
      </c>
      <c r="C1264" s="45" t="s">
        <v>9917</v>
      </c>
      <c r="D1264" s="46" t="s">
        <v>21328</v>
      </c>
      <c r="E1264" s="46">
        <v>46493</v>
      </c>
      <c r="AO1264" s="376"/>
    </row>
    <row r="1265" spans="1:41" x14ac:dyDescent="0.25">
      <c r="A1265" s="44" t="s">
        <v>9916</v>
      </c>
      <c r="B1265" s="44" t="s">
        <v>148</v>
      </c>
      <c r="C1265" s="45" t="s">
        <v>9917</v>
      </c>
      <c r="D1265" s="46" t="s">
        <v>21328</v>
      </c>
      <c r="E1265" s="46">
        <v>46493</v>
      </c>
      <c r="AO1265" s="376"/>
    </row>
    <row r="1266" spans="1:41" x14ac:dyDescent="0.25">
      <c r="A1266" s="44" t="s">
        <v>12152</v>
      </c>
      <c r="B1266" s="44" t="s">
        <v>12153</v>
      </c>
      <c r="C1266" s="45">
        <v>19.25</v>
      </c>
      <c r="D1266" s="45" t="s">
        <v>12549</v>
      </c>
      <c r="E1266" s="46">
        <v>47664</v>
      </c>
      <c r="F1266" s="45"/>
      <c r="G1266" s="93"/>
      <c r="H1266" s="93"/>
      <c r="I1266" s="99"/>
      <c r="J1266" s="99"/>
      <c r="K1266" s="99"/>
      <c r="L1266" s="99"/>
      <c r="M1266" s="99"/>
      <c r="N1266" s="99"/>
      <c r="O1266" s="99"/>
      <c r="P1266" s="99"/>
      <c r="Q1266" s="99"/>
      <c r="R1266" s="99"/>
      <c r="S1266" s="99"/>
      <c r="T1266" s="99"/>
      <c r="U1266" s="99"/>
      <c r="V1266" s="99"/>
      <c r="W1266" s="99"/>
      <c r="X1266" s="99"/>
      <c r="Y1266" s="99"/>
      <c r="Z1266" s="99"/>
      <c r="AA1266" s="99"/>
      <c r="AB1266" s="99"/>
      <c r="AC1266" s="99"/>
      <c r="AD1266" s="99"/>
      <c r="AE1266" s="99"/>
      <c r="AF1266" s="99"/>
      <c r="AG1266" s="99"/>
      <c r="AH1266" s="31"/>
      <c r="AI1266" s="31"/>
      <c r="AJ1266" s="31"/>
      <c r="AK1266" s="31"/>
      <c r="AL1266" s="31"/>
      <c r="AO1266" s="376"/>
    </row>
    <row r="1267" spans="1:41" x14ac:dyDescent="0.25">
      <c r="A1267" s="44" t="s">
        <v>5149</v>
      </c>
      <c r="B1267" s="44" t="s">
        <v>3475</v>
      </c>
      <c r="C1267" s="45">
        <v>260301</v>
      </c>
      <c r="D1267" s="45" t="s">
        <v>11363</v>
      </c>
      <c r="E1267" s="45" t="s">
        <v>17625</v>
      </c>
      <c r="AO1267" s="376"/>
    </row>
    <row r="1268" spans="1:41" x14ac:dyDescent="0.25">
      <c r="A1268" s="44" t="s">
        <v>4345</v>
      </c>
      <c r="B1268" s="319" t="s">
        <v>19512</v>
      </c>
      <c r="C1268" s="318" t="s">
        <v>19603</v>
      </c>
      <c r="D1268" s="93" t="s">
        <v>19934</v>
      </c>
      <c r="E1268" s="320">
        <v>46752</v>
      </c>
      <c r="F1268" s="93"/>
      <c r="G1268" s="93"/>
      <c r="H1268" s="93"/>
      <c r="I1268" s="99"/>
      <c r="J1268" s="99"/>
      <c r="K1268" s="99"/>
      <c r="L1268" s="99"/>
      <c r="M1268" s="99"/>
      <c r="N1268" s="99"/>
      <c r="O1268" s="99"/>
      <c r="P1268" s="99"/>
      <c r="Q1268" s="99"/>
      <c r="R1268" s="99"/>
      <c r="S1268" s="99"/>
      <c r="T1268" s="99"/>
      <c r="U1268" s="99"/>
      <c r="V1268" s="99"/>
      <c r="W1268" s="99"/>
      <c r="X1268" s="99"/>
      <c r="Y1268" s="99"/>
      <c r="Z1268" s="99"/>
      <c r="AA1268" s="99"/>
      <c r="AB1268" s="99"/>
      <c r="AC1268" s="99"/>
      <c r="AD1268" s="99"/>
      <c r="AE1268" s="99"/>
      <c r="AF1268" s="99"/>
      <c r="AG1268" s="99"/>
      <c r="AH1268" s="31"/>
      <c r="AI1268" s="31"/>
      <c r="AJ1268" s="31"/>
      <c r="AK1268" s="31"/>
      <c r="AL1268" s="31"/>
      <c r="AO1268" s="376"/>
    </row>
    <row r="1269" spans="1:41" x14ac:dyDescent="0.25">
      <c r="A1269" s="44" t="s">
        <v>4345</v>
      </c>
      <c r="B1269" s="44" t="s">
        <v>7409</v>
      </c>
      <c r="C1269" s="45">
        <v>158962</v>
      </c>
      <c r="D1269" s="45" t="s">
        <v>11204</v>
      </c>
      <c r="E1269" s="46">
        <v>48182</v>
      </c>
      <c r="F1269" s="93"/>
      <c r="G1269" s="93"/>
      <c r="H1269" s="93"/>
      <c r="I1269" s="99"/>
      <c r="J1269" s="99"/>
      <c r="K1269" s="99"/>
      <c r="L1269" s="99"/>
      <c r="M1269" s="99"/>
      <c r="N1269" s="99"/>
      <c r="O1269" s="99"/>
      <c r="P1269" s="99"/>
      <c r="Q1269" s="99"/>
      <c r="R1269" s="99"/>
      <c r="S1269" s="99"/>
      <c r="T1269" s="57"/>
      <c r="U1269" s="253"/>
      <c r="V1269" s="99"/>
      <c r="W1269" s="99"/>
      <c r="X1269" s="99"/>
      <c r="Y1269" s="99"/>
      <c r="Z1269" s="99"/>
      <c r="AA1269" s="99"/>
      <c r="AB1269" s="99"/>
      <c r="AC1269" s="99"/>
      <c r="AD1269" s="99"/>
      <c r="AE1269" s="99"/>
      <c r="AF1269" s="99"/>
      <c r="AG1269" s="99"/>
      <c r="AH1269" s="31"/>
      <c r="AI1269" s="31"/>
      <c r="AJ1269" s="31"/>
      <c r="AK1269" s="31"/>
      <c r="AL1269" s="31"/>
      <c r="AO1269" s="376"/>
    </row>
    <row r="1270" spans="1:41" x14ac:dyDescent="0.25">
      <c r="A1270" s="44" t="s">
        <v>4345</v>
      </c>
      <c r="B1270" s="44" t="s">
        <v>11925</v>
      </c>
      <c r="C1270" s="45" t="s">
        <v>11926</v>
      </c>
      <c r="D1270" s="45" t="s">
        <v>11204</v>
      </c>
      <c r="E1270" s="45" t="s">
        <v>4826</v>
      </c>
      <c r="F1270" s="93"/>
      <c r="G1270" s="93"/>
      <c r="H1270" s="93"/>
      <c r="I1270" s="99"/>
      <c r="J1270" s="99"/>
      <c r="K1270" s="99"/>
      <c r="L1270" s="99"/>
      <c r="M1270" s="99"/>
      <c r="N1270" s="99"/>
      <c r="O1270" s="99"/>
      <c r="P1270" s="99"/>
      <c r="Q1270" s="99"/>
      <c r="R1270" s="99"/>
      <c r="S1270" s="99"/>
      <c r="T1270" s="57"/>
      <c r="U1270" s="253"/>
      <c r="V1270" s="99"/>
      <c r="W1270" s="99"/>
      <c r="X1270" s="99"/>
      <c r="Y1270" s="99"/>
      <c r="Z1270" s="99"/>
      <c r="AA1270" s="99"/>
      <c r="AB1270" s="99"/>
      <c r="AC1270" s="99"/>
      <c r="AD1270" s="99"/>
      <c r="AE1270" s="99"/>
      <c r="AF1270" s="99"/>
      <c r="AG1270" s="99"/>
      <c r="AH1270" s="31"/>
      <c r="AI1270" s="31"/>
      <c r="AJ1270" s="31"/>
      <c r="AK1270" s="31"/>
      <c r="AL1270" s="31"/>
      <c r="AO1270" s="376"/>
    </row>
    <row r="1271" spans="1:41" x14ac:dyDescent="0.25">
      <c r="A1271" s="44" t="s">
        <v>4345</v>
      </c>
      <c r="B1271" s="44" t="s">
        <v>11925</v>
      </c>
      <c r="C1271" s="45" t="s">
        <v>11926</v>
      </c>
      <c r="D1271" s="93" t="s">
        <v>17443</v>
      </c>
      <c r="E1271" s="45" t="s">
        <v>4826</v>
      </c>
      <c r="F1271" s="93"/>
      <c r="G1271" s="93"/>
      <c r="H1271" s="93"/>
      <c r="I1271" s="99"/>
      <c r="J1271" s="99"/>
      <c r="K1271" s="99"/>
      <c r="L1271" s="99"/>
      <c r="M1271" s="99"/>
      <c r="N1271" s="99"/>
      <c r="O1271" s="99"/>
      <c r="P1271" s="99"/>
      <c r="Q1271" s="99"/>
      <c r="R1271" s="99"/>
      <c r="S1271" s="99"/>
      <c r="T1271" s="99"/>
      <c r="U1271" s="99"/>
      <c r="V1271" s="99"/>
      <c r="W1271" s="99"/>
      <c r="X1271" s="99"/>
      <c r="Y1271" s="99"/>
      <c r="Z1271" s="99"/>
      <c r="AA1271" s="99"/>
      <c r="AB1271" s="99"/>
      <c r="AC1271" s="99"/>
      <c r="AD1271" s="99"/>
      <c r="AE1271" s="99"/>
      <c r="AF1271" s="99"/>
      <c r="AG1271" s="99"/>
      <c r="AH1271" s="31"/>
      <c r="AI1271" s="31"/>
      <c r="AJ1271" s="31"/>
      <c r="AK1271" s="31"/>
      <c r="AL1271" s="31"/>
      <c r="AO1271" s="376"/>
    </row>
    <row r="1272" spans="1:41" x14ac:dyDescent="0.25">
      <c r="A1272" s="44" t="s">
        <v>4345</v>
      </c>
      <c r="B1272" s="44" t="s">
        <v>14723</v>
      </c>
      <c r="C1272" s="45" t="s">
        <v>13743</v>
      </c>
      <c r="D1272" s="367" t="s">
        <v>3696</v>
      </c>
      <c r="E1272" s="328">
        <f>DATE(2028,9,25)</f>
        <v>47021</v>
      </c>
      <c r="F1272" s="32"/>
      <c r="G1272" s="32"/>
      <c r="H1272" s="32"/>
      <c r="I1272" s="31"/>
      <c r="J1272" s="31"/>
      <c r="K1272" s="31"/>
      <c r="L1272" s="31"/>
      <c r="M1272" s="31"/>
      <c r="N1272" s="31"/>
      <c r="O1272" s="31"/>
      <c r="P1272" s="31"/>
      <c r="Q1272" s="31"/>
      <c r="R1272" s="31"/>
      <c r="S1272" s="31"/>
      <c r="T1272" s="31"/>
      <c r="U1272" s="31"/>
      <c r="V1272" s="31"/>
      <c r="W1272" s="31"/>
      <c r="X1272" s="31"/>
      <c r="Y1272" s="31"/>
      <c r="Z1272" s="31"/>
      <c r="AA1272" s="31"/>
      <c r="AB1272" s="31"/>
      <c r="AC1272" s="31"/>
      <c r="AD1272" s="31"/>
      <c r="AE1272" s="31"/>
      <c r="AF1272" s="31"/>
      <c r="AG1272" s="31"/>
      <c r="AH1272" s="31"/>
      <c r="AI1272" s="31"/>
      <c r="AJ1272" s="31"/>
      <c r="AK1272" s="31"/>
      <c r="AL1272" s="31"/>
      <c r="AO1272" s="376"/>
    </row>
    <row r="1273" spans="1:41" x14ac:dyDescent="0.25">
      <c r="A1273" s="44" t="s">
        <v>8342</v>
      </c>
      <c r="B1273" s="44" t="s">
        <v>932</v>
      </c>
      <c r="C1273" s="45">
        <v>220104</v>
      </c>
      <c r="D1273" s="45" t="s">
        <v>11363</v>
      </c>
      <c r="E1273" s="45" t="s">
        <v>5139</v>
      </c>
      <c r="AO1273" s="376"/>
    </row>
    <row r="1274" spans="1:41" x14ac:dyDescent="0.25">
      <c r="A1274" s="44" t="s">
        <v>8342</v>
      </c>
      <c r="B1274" s="44" t="s">
        <v>5321</v>
      </c>
      <c r="C1274" s="45">
        <v>23010401</v>
      </c>
      <c r="D1274" s="45" t="s">
        <v>11363</v>
      </c>
      <c r="E1274" s="45" t="s">
        <v>5322</v>
      </c>
      <c r="AO1274" s="376"/>
    </row>
    <row r="1275" spans="1:41" x14ac:dyDescent="0.25">
      <c r="A1275" s="44" t="s">
        <v>8342</v>
      </c>
      <c r="B1275" s="44" t="s">
        <v>3176</v>
      </c>
      <c r="C1275" s="45">
        <v>23010402</v>
      </c>
      <c r="D1275" s="45" t="s">
        <v>11363</v>
      </c>
      <c r="E1275" s="45" t="s">
        <v>5322</v>
      </c>
      <c r="AO1275" s="376"/>
    </row>
    <row r="1276" spans="1:41" x14ac:dyDescent="0.25">
      <c r="A1276" s="44" t="s">
        <v>8342</v>
      </c>
      <c r="B1276" s="44" t="s">
        <v>9248</v>
      </c>
      <c r="C1276" s="45">
        <v>240101</v>
      </c>
      <c r="D1276" s="45" t="s">
        <v>11363</v>
      </c>
      <c r="E1276" s="45" t="s">
        <v>9249</v>
      </c>
      <c r="AO1276" s="376"/>
    </row>
    <row r="1277" spans="1:41" x14ac:dyDescent="0.25">
      <c r="A1277" s="44" t="s">
        <v>8342</v>
      </c>
      <c r="B1277" s="44" t="s">
        <v>10359</v>
      </c>
      <c r="C1277" s="45">
        <v>24020101</v>
      </c>
      <c r="D1277" s="45" t="s">
        <v>11363</v>
      </c>
      <c r="E1277" s="45" t="s">
        <v>9238</v>
      </c>
      <c r="AO1277" s="376"/>
    </row>
    <row r="1278" spans="1:41" x14ac:dyDescent="0.25">
      <c r="A1278" s="44" t="s">
        <v>8342</v>
      </c>
      <c r="B1278" s="44" t="s">
        <v>10360</v>
      </c>
      <c r="C1278" s="45">
        <v>24020102</v>
      </c>
      <c r="D1278" s="45" t="s">
        <v>11363</v>
      </c>
      <c r="E1278" s="45" t="s">
        <v>9238</v>
      </c>
      <c r="AO1278" s="376"/>
    </row>
    <row r="1279" spans="1:41" x14ac:dyDescent="0.25">
      <c r="A1279" s="44" t="s">
        <v>8342</v>
      </c>
      <c r="B1279" s="44" t="s">
        <v>8347</v>
      </c>
      <c r="C1279" s="45">
        <v>23100201</v>
      </c>
      <c r="D1279" s="45" t="s">
        <v>11363</v>
      </c>
      <c r="E1279" s="45" t="s">
        <v>2538</v>
      </c>
      <c r="AO1279" s="376"/>
    </row>
    <row r="1280" spans="1:41" x14ac:dyDescent="0.25">
      <c r="A1280" s="44" t="s">
        <v>8342</v>
      </c>
      <c r="B1280" s="44" t="s">
        <v>3051</v>
      </c>
      <c r="C1280" s="45">
        <v>23100202</v>
      </c>
      <c r="D1280" s="45" t="s">
        <v>11363</v>
      </c>
      <c r="E1280" s="45" t="s">
        <v>2538</v>
      </c>
      <c r="AO1280" s="376"/>
    </row>
    <row r="1281" spans="1:41" x14ac:dyDescent="0.25">
      <c r="A1281" s="44" t="s">
        <v>8342</v>
      </c>
      <c r="B1281" s="44" t="s">
        <v>17452</v>
      </c>
      <c r="C1281" s="45">
        <v>25010501</v>
      </c>
      <c r="D1281" s="45" t="s">
        <v>11363</v>
      </c>
      <c r="E1281" s="45" t="s">
        <v>12551</v>
      </c>
      <c r="AO1281" s="376"/>
    </row>
    <row r="1282" spans="1:41" x14ac:dyDescent="0.25">
      <c r="A1282" s="44" t="s">
        <v>8342</v>
      </c>
      <c r="B1282" s="44" t="s">
        <v>5129</v>
      </c>
      <c r="C1282" s="45">
        <v>25010502</v>
      </c>
      <c r="D1282" s="45" t="s">
        <v>11363</v>
      </c>
      <c r="E1282" s="45" t="s">
        <v>12551</v>
      </c>
      <c r="AO1282" s="376"/>
    </row>
    <row r="1283" spans="1:41" x14ac:dyDescent="0.25">
      <c r="A1283" s="44" t="s">
        <v>8342</v>
      </c>
      <c r="B1283" s="44" t="s">
        <v>15620</v>
      </c>
      <c r="C1283" s="45">
        <v>25080301</v>
      </c>
      <c r="D1283" s="45" t="s">
        <v>11363</v>
      </c>
      <c r="E1283" s="45" t="s">
        <v>8282</v>
      </c>
      <c r="AO1283" s="376"/>
    </row>
    <row r="1284" spans="1:41" x14ac:dyDescent="0.25">
      <c r="A1284" s="44" t="s">
        <v>8342</v>
      </c>
      <c r="B1284" s="44" t="s">
        <v>15621</v>
      </c>
      <c r="C1284" s="45">
        <v>25080302</v>
      </c>
      <c r="D1284" s="45" t="s">
        <v>11363</v>
      </c>
      <c r="E1284" s="45" t="s">
        <v>8282</v>
      </c>
      <c r="AO1284" s="376"/>
    </row>
    <row r="1285" spans="1:41" x14ac:dyDescent="0.25">
      <c r="A1285" s="44" t="s">
        <v>8342</v>
      </c>
      <c r="B1285" s="44" t="s">
        <v>2368</v>
      </c>
      <c r="C1285" s="45">
        <v>251004</v>
      </c>
      <c r="D1285" s="45" t="s">
        <v>11363</v>
      </c>
      <c r="E1285" s="45" t="s">
        <v>11146</v>
      </c>
      <c r="AO1285" s="376"/>
    </row>
    <row r="1286" spans="1:41" x14ac:dyDescent="0.25">
      <c r="A1286" s="44" t="s">
        <v>8342</v>
      </c>
      <c r="B1286" s="44" t="s">
        <v>947</v>
      </c>
      <c r="C1286" s="45">
        <v>260102</v>
      </c>
      <c r="D1286" s="45" t="s">
        <v>11363</v>
      </c>
      <c r="E1286" s="45" t="s">
        <v>8292</v>
      </c>
      <c r="AO1286" s="376"/>
    </row>
    <row r="1287" spans="1:41" x14ac:dyDescent="0.25">
      <c r="A1287" s="44" t="s">
        <v>3458</v>
      </c>
      <c r="B1287" s="44" t="s">
        <v>20528</v>
      </c>
      <c r="C1287" s="45" t="s">
        <v>14215</v>
      </c>
      <c r="D1287" s="32" t="s">
        <v>5559</v>
      </c>
      <c r="E1287" s="45" t="s">
        <v>20835</v>
      </c>
      <c r="F1287" s="32"/>
      <c r="G1287" s="32"/>
      <c r="H1287" s="32"/>
      <c r="I1287" s="31"/>
      <c r="J1287" s="31"/>
      <c r="K1287" s="31"/>
      <c r="L1287" s="31"/>
      <c r="M1287" s="31"/>
      <c r="N1287" s="31"/>
      <c r="O1287" s="31"/>
      <c r="P1287" s="31"/>
      <c r="Q1287" s="31"/>
      <c r="R1287" s="31"/>
      <c r="S1287" s="31"/>
      <c r="T1287" s="31"/>
      <c r="U1287" s="31"/>
      <c r="V1287" s="31"/>
      <c r="W1287" s="31"/>
      <c r="X1287" s="31"/>
      <c r="Y1287" s="31"/>
      <c r="Z1287" s="31"/>
      <c r="AA1287" s="31"/>
      <c r="AB1287" s="31"/>
      <c r="AC1287" s="31"/>
      <c r="AD1287" s="31"/>
      <c r="AE1287" s="31"/>
      <c r="AF1287" s="31"/>
      <c r="AG1287" s="31"/>
      <c r="AH1287" s="31"/>
      <c r="AI1287" s="31"/>
      <c r="AJ1287" s="31"/>
      <c r="AK1287" s="31"/>
      <c r="AL1287" s="31"/>
      <c r="AO1287" s="376"/>
    </row>
    <row r="1288" spans="1:41" x14ac:dyDescent="0.25">
      <c r="A1288" s="44" t="s">
        <v>3458</v>
      </c>
      <c r="B1288" s="44" t="s">
        <v>14170</v>
      </c>
      <c r="C1288" s="45" t="s">
        <v>14216</v>
      </c>
      <c r="D1288" s="32" t="s">
        <v>5559</v>
      </c>
      <c r="E1288" s="45" t="s">
        <v>20867</v>
      </c>
      <c r="F1288" s="32"/>
      <c r="G1288" s="32"/>
      <c r="H1288" s="32"/>
      <c r="I1288" s="31"/>
      <c r="J1288" s="31"/>
      <c r="K1288" s="31"/>
      <c r="L1288" s="31"/>
      <c r="M1288" s="31"/>
      <c r="N1288" s="31"/>
      <c r="O1288" s="31"/>
      <c r="P1288" s="31"/>
      <c r="Q1288" s="31"/>
      <c r="R1288" s="31"/>
      <c r="S1288" s="31"/>
      <c r="T1288" s="31"/>
      <c r="U1288" s="31"/>
      <c r="V1288" s="31"/>
      <c r="W1288" s="31"/>
      <c r="X1288" s="31"/>
      <c r="Y1288" s="31"/>
      <c r="Z1288" s="31"/>
      <c r="AA1288" s="31"/>
      <c r="AB1288" s="31"/>
      <c r="AC1288" s="31"/>
      <c r="AD1288" s="31"/>
      <c r="AE1288" s="31"/>
      <c r="AF1288" s="31"/>
      <c r="AG1288" s="31"/>
      <c r="AH1288" s="31"/>
      <c r="AI1288" s="31"/>
      <c r="AJ1288" s="31"/>
      <c r="AK1288" s="31"/>
      <c r="AL1288" s="31"/>
      <c r="AO1288" s="376"/>
    </row>
    <row r="1289" spans="1:41" x14ac:dyDescent="0.25">
      <c r="A1289" s="262" t="s">
        <v>3458</v>
      </c>
      <c r="B1289" s="262" t="s">
        <v>6225</v>
      </c>
      <c r="C1289" s="263">
        <v>791202107001</v>
      </c>
      <c r="D1289" s="263" t="s">
        <v>6271</v>
      </c>
      <c r="E1289" s="264" t="s">
        <v>6874</v>
      </c>
      <c r="F1289" s="93"/>
      <c r="G1289" s="93"/>
      <c r="H1289" s="93"/>
      <c r="I1289" s="99"/>
      <c r="J1289" s="99"/>
      <c r="K1289" s="99"/>
      <c r="L1289" s="99"/>
      <c r="M1289" s="99"/>
      <c r="N1289" s="99"/>
      <c r="O1289" s="99"/>
      <c r="P1289" s="99"/>
      <c r="Q1289" s="99"/>
      <c r="R1289" s="99"/>
      <c r="S1289" s="99"/>
      <c r="T1289" s="44"/>
      <c r="U1289" s="253"/>
      <c r="V1289" s="99"/>
      <c r="W1289" s="99"/>
      <c r="X1289" s="99"/>
      <c r="Y1289" s="99"/>
      <c r="Z1289" s="99"/>
      <c r="AA1289" s="99"/>
      <c r="AB1289" s="99"/>
      <c r="AC1289" s="99"/>
      <c r="AD1289" s="99"/>
      <c r="AE1289" s="99"/>
      <c r="AF1289" s="99"/>
      <c r="AG1289" s="99"/>
      <c r="AH1289" s="31"/>
      <c r="AI1289" s="31"/>
      <c r="AJ1289" s="31"/>
      <c r="AK1289" s="31"/>
      <c r="AL1289" s="31"/>
      <c r="AO1289" s="376"/>
    </row>
    <row r="1290" spans="1:41" x14ac:dyDescent="0.3">
      <c r="A1290" s="333" t="s">
        <v>3458</v>
      </c>
      <c r="B1290" s="333" t="s">
        <v>6931</v>
      </c>
      <c r="C1290" s="125" t="s">
        <v>4822</v>
      </c>
      <c r="D1290" s="32" t="s">
        <v>20309</v>
      </c>
      <c r="E1290" s="125" t="s">
        <v>4826</v>
      </c>
      <c r="F1290" s="125" t="s">
        <v>1189</v>
      </c>
      <c r="G1290" s="125" t="s">
        <v>1190</v>
      </c>
      <c r="AO1290" s="376"/>
    </row>
    <row r="1291" spans="1:41" x14ac:dyDescent="0.25">
      <c r="A1291" s="44" t="s">
        <v>21490</v>
      </c>
      <c r="B1291" s="44" t="s">
        <v>925</v>
      </c>
      <c r="C1291" s="45">
        <v>260601</v>
      </c>
      <c r="D1291" s="45" t="s">
        <v>11363</v>
      </c>
      <c r="E1291" s="45" t="s">
        <v>17341</v>
      </c>
      <c r="AO1291" s="376"/>
    </row>
    <row r="1292" spans="1:41" x14ac:dyDescent="0.25">
      <c r="A1292" s="44" t="s">
        <v>11726</v>
      </c>
      <c r="B1292" s="44" t="s">
        <v>14724</v>
      </c>
      <c r="C1292" s="45" t="s">
        <v>11727</v>
      </c>
      <c r="D1292" s="367" t="s">
        <v>3696</v>
      </c>
      <c r="E1292" s="328">
        <f>DATE(2028,10,24)</f>
        <v>47050</v>
      </c>
      <c r="F1292" s="32"/>
      <c r="G1292" s="32"/>
      <c r="H1292" s="32"/>
      <c r="I1292" s="31"/>
      <c r="J1292" s="31"/>
      <c r="K1292" s="31"/>
      <c r="L1292" s="31"/>
      <c r="M1292" s="31"/>
      <c r="N1292" s="31"/>
      <c r="O1292" s="31"/>
      <c r="P1292" s="31"/>
      <c r="Q1292" s="31"/>
      <c r="R1292" s="31"/>
      <c r="S1292" s="31"/>
      <c r="T1292" s="31"/>
      <c r="U1292" s="31"/>
      <c r="V1292" s="31"/>
      <c r="W1292" s="31"/>
      <c r="X1292" s="31"/>
      <c r="Y1292" s="31"/>
      <c r="Z1292" s="31"/>
      <c r="AA1292" s="31"/>
      <c r="AB1292" s="31"/>
      <c r="AC1292" s="31"/>
      <c r="AD1292" s="31"/>
      <c r="AE1292" s="31"/>
      <c r="AF1292" s="31"/>
      <c r="AG1292" s="31"/>
      <c r="AH1292" s="31"/>
      <c r="AI1292" s="31"/>
      <c r="AJ1292" s="31"/>
      <c r="AK1292" s="31"/>
      <c r="AL1292" s="31"/>
      <c r="AO1292" s="376"/>
    </row>
    <row r="1293" spans="1:41" x14ac:dyDescent="0.25">
      <c r="A1293" s="44" t="s">
        <v>17539</v>
      </c>
      <c r="B1293" s="44" t="s">
        <v>936</v>
      </c>
      <c r="C1293" s="45">
        <v>260703</v>
      </c>
      <c r="D1293" s="45" t="s">
        <v>11363</v>
      </c>
      <c r="E1293" s="45" t="s">
        <v>11150</v>
      </c>
      <c r="AO1293" s="376"/>
    </row>
    <row r="1294" spans="1:41" x14ac:dyDescent="0.25">
      <c r="A1294" s="44" t="s">
        <v>16552</v>
      </c>
      <c r="B1294" s="44" t="s">
        <v>21429</v>
      </c>
      <c r="C1294" s="45" t="s">
        <v>16553</v>
      </c>
      <c r="D1294" s="45" t="s">
        <v>21447</v>
      </c>
      <c r="E1294" s="46">
        <v>46446</v>
      </c>
      <c r="AO1294" s="376"/>
    </row>
    <row r="1295" spans="1:41" x14ac:dyDescent="0.25">
      <c r="A1295" s="44" t="s">
        <v>12022</v>
      </c>
      <c r="B1295" s="44" t="s">
        <v>12555</v>
      </c>
      <c r="C1295" s="45">
        <v>241101</v>
      </c>
      <c r="D1295" s="45" t="s">
        <v>11363</v>
      </c>
      <c r="E1295" s="45" t="s">
        <v>5332</v>
      </c>
      <c r="AO1295" s="376"/>
    </row>
    <row r="1296" spans="1:41" x14ac:dyDescent="0.25">
      <c r="A1296" s="99" t="s">
        <v>4763</v>
      </c>
      <c r="B1296" s="92" t="s">
        <v>3452</v>
      </c>
      <c r="C1296" s="93" t="s">
        <v>7817</v>
      </c>
      <c r="D1296" s="93" t="s">
        <v>1201</v>
      </c>
      <c r="E1296" s="94">
        <v>46496</v>
      </c>
      <c r="F1296" s="93"/>
      <c r="G1296" s="93"/>
      <c r="H1296" s="93"/>
      <c r="I1296" s="99"/>
      <c r="J1296" s="99"/>
      <c r="K1296" s="99"/>
      <c r="L1296" s="99"/>
      <c r="M1296" s="99"/>
      <c r="N1296" s="99"/>
      <c r="O1296" s="99"/>
      <c r="P1296" s="99"/>
      <c r="Q1296" s="99"/>
      <c r="R1296" s="99"/>
      <c r="S1296" s="99"/>
      <c r="T1296" s="44"/>
      <c r="U1296" s="253"/>
      <c r="V1296" s="99"/>
      <c r="W1296" s="99"/>
      <c r="X1296" s="99"/>
      <c r="Y1296" s="99"/>
      <c r="Z1296" s="99"/>
      <c r="AA1296" s="99"/>
      <c r="AB1296" s="99"/>
      <c r="AC1296" s="99"/>
      <c r="AD1296" s="99"/>
      <c r="AE1296" s="99"/>
      <c r="AF1296" s="99"/>
      <c r="AG1296" s="99"/>
      <c r="AH1296" s="31"/>
      <c r="AI1296" s="31"/>
      <c r="AJ1296" s="31"/>
      <c r="AK1296" s="31"/>
      <c r="AL1296" s="31"/>
      <c r="AO1296" s="376"/>
    </row>
    <row r="1297" spans="1:41" x14ac:dyDescent="0.3">
      <c r="A1297" s="333" t="s">
        <v>18910</v>
      </c>
      <c r="B1297" s="333" t="s">
        <v>1170</v>
      </c>
      <c r="C1297" s="125" t="s">
        <v>19097</v>
      </c>
      <c r="D1297" s="32" t="s">
        <v>20309</v>
      </c>
      <c r="E1297" s="125" t="s">
        <v>9249</v>
      </c>
      <c r="F1297" s="125" t="s">
        <v>1190</v>
      </c>
      <c r="G1297" s="125" t="s">
        <v>1190</v>
      </c>
      <c r="AO1297" s="376"/>
    </row>
    <row r="1298" spans="1:41" x14ac:dyDescent="0.25">
      <c r="A1298" s="100" t="s">
        <v>959</v>
      </c>
      <c r="B1298" s="92" t="s">
        <v>3452</v>
      </c>
      <c r="C1298" s="93" t="s">
        <v>3453</v>
      </c>
      <c r="D1298" s="93" t="s">
        <v>1201</v>
      </c>
      <c r="E1298" s="94">
        <v>46496</v>
      </c>
      <c r="F1298" s="93"/>
      <c r="G1298" s="93"/>
      <c r="H1298" s="93"/>
      <c r="I1298" s="99"/>
      <c r="J1298" s="99"/>
      <c r="K1298" s="99"/>
      <c r="L1298" s="99"/>
      <c r="M1298" s="99"/>
      <c r="N1298" s="99"/>
      <c r="O1298" s="99"/>
      <c r="P1298" s="99"/>
      <c r="Q1298" s="99"/>
      <c r="R1298" s="99"/>
      <c r="S1298" s="99"/>
      <c r="T1298" s="44"/>
      <c r="U1298" s="253"/>
      <c r="V1298" s="99"/>
      <c r="W1298" s="99"/>
      <c r="X1298" s="99"/>
      <c r="Y1298" s="99"/>
      <c r="Z1298" s="99"/>
      <c r="AA1298" s="99"/>
      <c r="AB1298" s="99"/>
      <c r="AC1298" s="99"/>
      <c r="AD1298" s="99"/>
      <c r="AE1298" s="99"/>
      <c r="AF1298" s="99"/>
      <c r="AG1298" s="99"/>
      <c r="AH1298" s="31"/>
      <c r="AI1298" s="31"/>
      <c r="AJ1298" s="31"/>
      <c r="AK1298" s="31"/>
      <c r="AL1298" s="31"/>
      <c r="AO1298" s="376"/>
    </row>
    <row r="1299" spans="1:41" x14ac:dyDescent="0.25">
      <c r="A1299" s="91" t="s">
        <v>959</v>
      </c>
      <c r="B1299" s="92" t="s">
        <v>19284</v>
      </c>
      <c r="C1299" s="93" t="s">
        <v>19285</v>
      </c>
      <c r="D1299" s="93" t="s">
        <v>1201</v>
      </c>
      <c r="E1299" s="94">
        <v>46582</v>
      </c>
      <c r="F1299" s="93"/>
      <c r="G1299" s="93"/>
      <c r="H1299" s="93"/>
      <c r="I1299" s="99"/>
      <c r="J1299" s="99"/>
      <c r="K1299" s="99"/>
      <c r="L1299" s="99"/>
      <c r="M1299" s="99"/>
      <c r="N1299" s="99"/>
      <c r="O1299" s="99"/>
      <c r="P1299" s="99"/>
      <c r="Q1299" s="99"/>
      <c r="R1299" s="99"/>
      <c r="S1299" s="99"/>
      <c r="T1299" s="99"/>
      <c r="U1299" s="99"/>
      <c r="V1299" s="99"/>
      <c r="W1299" s="99"/>
      <c r="X1299" s="99"/>
      <c r="Y1299" s="99"/>
      <c r="Z1299" s="99"/>
      <c r="AA1299" s="99"/>
      <c r="AB1299" s="99"/>
      <c r="AC1299" s="99"/>
      <c r="AD1299" s="99"/>
      <c r="AE1299" s="99"/>
      <c r="AF1299" s="99"/>
      <c r="AG1299" s="99"/>
      <c r="AH1299" s="31"/>
      <c r="AI1299" s="31"/>
      <c r="AJ1299" s="31"/>
      <c r="AK1299" s="31"/>
      <c r="AL1299" s="31"/>
      <c r="AO1299" s="376"/>
    </row>
    <row r="1300" spans="1:41" x14ac:dyDescent="0.3">
      <c r="A1300" s="333" t="s">
        <v>15325</v>
      </c>
      <c r="B1300" s="333" t="s">
        <v>1598</v>
      </c>
      <c r="C1300" s="125" t="s">
        <v>13387</v>
      </c>
      <c r="D1300" s="32" t="s">
        <v>20309</v>
      </c>
      <c r="E1300" s="125" t="s">
        <v>11886</v>
      </c>
      <c r="F1300" s="125" t="s">
        <v>1189</v>
      </c>
      <c r="G1300" s="125" t="s">
        <v>1190</v>
      </c>
      <c r="AO1300" s="376"/>
    </row>
    <row r="1301" spans="1:41" x14ac:dyDescent="0.25">
      <c r="A1301" s="117" t="s">
        <v>1935</v>
      </c>
      <c r="B1301" s="117" t="s">
        <v>1901</v>
      </c>
      <c r="C1301" s="118" t="s">
        <v>3249</v>
      </c>
      <c r="D1301" s="93" t="s">
        <v>1394</v>
      </c>
      <c r="E1301" s="119">
        <v>47879</v>
      </c>
      <c r="F1301" s="93"/>
      <c r="G1301" s="93"/>
      <c r="H1301" s="93"/>
      <c r="I1301" s="99"/>
      <c r="J1301" s="99"/>
      <c r="K1301" s="99"/>
      <c r="L1301" s="99"/>
      <c r="M1301" s="99"/>
      <c r="N1301" s="99"/>
      <c r="O1301" s="99"/>
      <c r="P1301" s="99"/>
      <c r="Q1301" s="99"/>
      <c r="R1301" s="99"/>
      <c r="S1301" s="99"/>
      <c r="T1301" s="44"/>
      <c r="U1301" s="99"/>
      <c r="V1301" s="99"/>
      <c r="W1301" s="99"/>
      <c r="X1301" s="99"/>
      <c r="Y1301" s="99"/>
      <c r="Z1301" s="99"/>
      <c r="AA1301" s="99"/>
      <c r="AB1301" s="99"/>
      <c r="AC1301" s="99"/>
      <c r="AD1301" s="99"/>
      <c r="AE1301" s="99"/>
      <c r="AF1301" s="99"/>
      <c r="AG1301" s="99"/>
      <c r="AH1301" s="31"/>
      <c r="AI1301" s="31"/>
      <c r="AJ1301" s="31"/>
      <c r="AK1301" s="31"/>
      <c r="AL1301" s="31"/>
      <c r="AO1301" s="376"/>
    </row>
    <row r="1302" spans="1:41" x14ac:dyDescent="0.25">
      <c r="A1302" s="44" t="s">
        <v>10377</v>
      </c>
      <c r="B1302" s="44" t="s">
        <v>3043</v>
      </c>
      <c r="C1302" s="45">
        <v>230901</v>
      </c>
      <c r="D1302" s="45" t="s">
        <v>11363</v>
      </c>
      <c r="E1302" s="45" t="s">
        <v>7871</v>
      </c>
      <c r="AO1302" s="376"/>
    </row>
    <row r="1303" spans="1:41" x14ac:dyDescent="0.25">
      <c r="A1303" s="44" t="s">
        <v>10377</v>
      </c>
      <c r="B1303" s="44" t="s">
        <v>10361</v>
      </c>
      <c r="C1303" s="45">
        <v>24060302</v>
      </c>
      <c r="D1303" s="45" t="s">
        <v>11363</v>
      </c>
      <c r="E1303" s="45" t="s">
        <v>4962</v>
      </c>
      <c r="AO1303" s="376"/>
    </row>
    <row r="1304" spans="1:41" x14ac:dyDescent="0.25">
      <c r="A1304" s="44" t="s">
        <v>10377</v>
      </c>
      <c r="B1304" s="44" t="s">
        <v>17497</v>
      </c>
      <c r="C1304" s="45">
        <v>24060301</v>
      </c>
      <c r="D1304" s="45" t="s">
        <v>11363</v>
      </c>
      <c r="E1304" s="45" t="s">
        <v>4962</v>
      </c>
      <c r="AO1304" s="376"/>
    </row>
    <row r="1305" spans="1:41" x14ac:dyDescent="0.3">
      <c r="A1305" s="57" t="s">
        <v>4656</v>
      </c>
      <c r="B1305" s="57" t="s">
        <v>1290</v>
      </c>
      <c r="C1305" s="62">
        <v>24027</v>
      </c>
      <c r="D1305" s="62" t="s">
        <v>20886</v>
      </c>
      <c r="E1305" s="60">
        <v>46873</v>
      </c>
      <c r="F1305" s="32"/>
      <c r="G1305" s="32"/>
      <c r="H1305" s="32"/>
      <c r="I1305" s="31"/>
      <c r="J1305" s="31"/>
      <c r="K1305" s="31"/>
      <c r="L1305" s="31"/>
      <c r="M1305" s="31"/>
      <c r="N1305" s="31"/>
      <c r="O1305" s="31"/>
      <c r="P1305" s="31"/>
      <c r="Q1305" s="31"/>
      <c r="R1305" s="31"/>
      <c r="S1305" s="31"/>
      <c r="T1305" s="31"/>
      <c r="U1305" s="31"/>
      <c r="V1305" s="31"/>
      <c r="W1305" s="31"/>
      <c r="X1305" s="31"/>
      <c r="Y1305" s="31"/>
      <c r="Z1305" s="31"/>
      <c r="AA1305" s="31"/>
      <c r="AB1305" s="31"/>
      <c r="AC1305" s="31"/>
      <c r="AD1305" s="31"/>
      <c r="AE1305" s="31"/>
      <c r="AF1305" s="31"/>
      <c r="AG1305" s="31"/>
      <c r="AH1305" s="31"/>
      <c r="AI1305" s="31"/>
      <c r="AJ1305" s="31"/>
      <c r="AK1305" s="31"/>
      <c r="AL1305" s="31"/>
      <c r="AO1305" s="376"/>
    </row>
    <row r="1306" spans="1:41" x14ac:dyDescent="0.3">
      <c r="A1306" s="333" t="s">
        <v>21256</v>
      </c>
      <c r="B1306" s="333" t="s">
        <v>2690</v>
      </c>
      <c r="C1306" s="125" t="s">
        <v>21253</v>
      </c>
      <c r="D1306" s="32" t="s">
        <v>20309</v>
      </c>
      <c r="E1306" s="125" t="s">
        <v>21312</v>
      </c>
      <c r="F1306" s="125" t="s">
        <v>1189</v>
      </c>
      <c r="G1306" s="125" t="s">
        <v>1190</v>
      </c>
      <c r="AO1306" s="376"/>
    </row>
    <row r="1307" spans="1:41" x14ac:dyDescent="0.25">
      <c r="A1307" s="44" t="s">
        <v>11267</v>
      </c>
      <c r="B1307" s="44" t="s">
        <v>930</v>
      </c>
      <c r="C1307" s="45">
        <v>240803</v>
      </c>
      <c r="D1307" s="45" t="s">
        <v>11363</v>
      </c>
      <c r="E1307" s="45" t="s">
        <v>4966</v>
      </c>
      <c r="AO1307" s="376"/>
    </row>
    <row r="1308" spans="1:41" x14ac:dyDescent="0.3">
      <c r="A1308" s="333" t="s">
        <v>10970</v>
      </c>
      <c r="B1308" s="333" t="s">
        <v>11377</v>
      </c>
      <c r="C1308" s="125" t="s">
        <v>11214</v>
      </c>
      <c r="D1308" s="32" t="s">
        <v>20309</v>
      </c>
      <c r="E1308" s="125" t="s">
        <v>4966</v>
      </c>
      <c r="F1308" s="125" t="s">
        <v>1189</v>
      </c>
      <c r="G1308" s="125" t="s">
        <v>1190</v>
      </c>
      <c r="AO1308" s="376"/>
    </row>
    <row r="1309" spans="1:41" x14ac:dyDescent="0.25">
      <c r="A1309" s="44" t="s">
        <v>10970</v>
      </c>
      <c r="B1309" s="44" t="s">
        <v>21359</v>
      </c>
      <c r="C1309" s="45" t="s">
        <v>21182</v>
      </c>
      <c r="D1309" s="45" t="s">
        <v>21447</v>
      </c>
      <c r="E1309" s="46">
        <v>46752</v>
      </c>
      <c r="AO1309" s="376"/>
    </row>
    <row r="1310" spans="1:41" x14ac:dyDescent="0.25">
      <c r="A1310" s="91" t="s">
        <v>10970</v>
      </c>
      <c r="B1310" s="92" t="s">
        <v>19284</v>
      </c>
      <c r="C1310" s="93" t="s">
        <v>19285</v>
      </c>
      <c r="D1310" s="93" t="s">
        <v>1201</v>
      </c>
      <c r="E1310" s="94">
        <v>46582</v>
      </c>
      <c r="F1310" s="93"/>
      <c r="G1310" s="93"/>
      <c r="H1310" s="93"/>
      <c r="I1310" s="99"/>
      <c r="J1310" s="99"/>
      <c r="K1310" s="99"/>
      <c r="L1310" s="99"/>
      <c r="M1310" s="99"/>
      <c r="N1310" s="99"/>
      <c r="O1310" s="99"/>
      <c r="P1310" s="99"/>
      <c r="Q1310" s="99"/>
      <c r="R1310" s="99"/>
      <c r="S1310" s="99"/>
      <c r="T1310" s="99"/>
      <c r="U1310" s="99"/>
      <c r="V1310" s="99"/>
      <c r="W1310" s="99"/>
      <c r="X1310" s="99"/>
      <c r="Y1310" s="99"/>
      <c r="Z1310" s="99"/>
      <c r="AA1310" s="99"/>
      <c r="AB1310" s="99"/>
      <c r="AC1310" s="99"/>
      <c r="AD1310" s="99"/>
      <c r="AE1310" s="99"/>
      <c r="AF1310" s="99"/>
      <c r="AG1310" s="99"/>
      <c r="AH1310" s="31"/>
      <c r="AI1310" s="31"/>
      <c r="AJ1310" s="31"/>
      <c r="AK1310" s="31"/>
      <c r="AL1310" s="31"/>
      <c r="AO1310" s="376"/>
    </row>
    <row r="1311" spans="1:41" x14ac:dyDescent="0.25">
      <c r="A1311" s="44" t="s">
        <v>2358</v>
      </c>
      <c r="B1311" s="44" t="s">
        <v>6610</v>
      </c>
      <c r="C1311" s="45">
        <v>260204</v>
      </c>
      <c r="D1311" s="45" t="s">
        <v>11363</v>
      </c>
      <c r="E1311" s="45" t="s">
        <v>9238</v>
      </c>
      <c r="AO1311" s="376"/>
    </row>
    <row r="1312" spans="1:41" x14ac:dyDescent="0.25">
      <c r="A1312" s="44" t="s">
        <v>20896</v>
      </c>
      <c r="B1312" s="44" t="s">
        <v>14725</v>
      </c>
      <c r="C1312" s="45" t="s">
        <v>5071</v>
      </c>
      <c r="D1312" s="367" t="s">
        <v>3696</v>
      </c>
      <c r="E1312" s="328">
        <f>DATE(2026,12,20)</f>
        <v>46376</v>
      </c>
      <c r="F1312" s="32"/>
      <c r="G1312" s="32"/>
      <c r="H1312" s="32"/>
      <c r="I1312" s="31"/>
      <c r="J1312" s="31"/>
      <c r="K1312" s="31"/>
      <c r="L1312" s="31"/>
      <c r="M1312" s="31"/>
      <c r="N1312" s="31"/>
      <c r="O1312" s="31"/>
      <c r="P1312" s="31"/>
      <c r="Q1312" s="31"/>
      <c r="R1312" s="31"/>
      <c r="S1312" s="31"/>
      <c r="T1312" s="31"/>
      <c r="U1312" s="31"/>
      <c r="V1312" s="31"/>
      <c r="W1312" s="31"/>
      <c r="X1312" s="31"/>
      <c r="Y1312" s="31"/>
      <c r="Z1312" s="31"/>
      <c r="AA1312" s="31"/>
      <c r="AB1312" s="31"/>
      <c r="AC1312" s="31"/>
      <c r="AD1312" s="31"/>
      <c r="AE1312" s="31"/>
      <c r="AF1312" s="31"/>
      <c r="AG1312" s="31"/>
      <c r="AH1312" s="31"/>
      <c r="AI1312" s="31"/>
      <c r="AJ1312" s="31"/>
      <c r="AK1312" s="31"/>
      <c r="AL1312" s="31"/>
      <c r="AO1312" s="376"/>
    </row>
    <row r="1313" spans="1:41" x14ac:dyDescent="0.25">
      <c r="A1313" s="57" t="s">
        <v>1348</v>
      </c>
      <c r="B1313" s="92" t="s">
        <v>3682</v>
      </c>
      <c r="C1313" s="93" t="s">
        <v>19106</v>
      </c>
      <c r="D1313" s="93" t="s">
        <v>3681</v>
      </c>
      <c r="E1313" s="94">
        <v>48029</v>
      </c>
      <c r="F1313" s="93"/>
      <c r="G1313" s="93"/>
      <c r="H1313" s="93"/>
      <c r="I1313" s="99"/>
      <c r="J1313" s="99"/>
      <c r="K1313" s="99"/>
      <c r="L1313" s="99"/>
      <c r="M1313" s="99"/>
      <c r="N1313" s="99"/>
      <c r="O1313" s="99"/>
      <c r="P1313" s="99"/>
      <c r="Q1313" s="99"/>
      <c r="R1313" s="99"/>
      <c r="S1313" s="99"/>
      <c r="T1313" s="44"/>
      <c r="U1313" s="99"/>
      <c r="V1313" s="99"/>
      <c r="W1313" s="99"/>
      <c r="X1313" s="99"/>
      <c r="Y1313" s="99"/>
      <c r="Z1313" s="99"/>
      <c r="AA1313" s="99"/>
      <c r="AB1313" s="99"/>
      <c r="AC1313" s="99"/>
      <c r="AD1313" s="99"/>
      <c r="AE1313" s="99"/>
      <c r="AF1313" s="99"/>
      <c r="AG1313" s="99"/>
      <c r="AH1313" s="31"/>
      <c r="AI1313" s="31"/>
      <c r="AJ1313" s="31"/>
      <c r="AK1313" s="31"/>
      <c r="AL1313" s="31"/>
      <c r="AO1313" s="376"/>
    </row>
    <row r="1314" spans="1:41" x14ac:dyDescent="0.25">
      <c r="A1314" s="86" t="s">
        <v>1348</v>
      </c>
      <c r="B1314" s="44" t="s">
        <v>16074</v>
      </c>
      <c r="C1314" s="45">
        <v>8.26</v>
      </c>
      <c r="D1314" s="45" t="s">
        <v>12549</v>
      </c>
      <c r="E1314" s="46">
        <v>47787</v>
      </c>
      <c r="F1314" s="45"/>
      <c r="G1314" s="93"/>
      <c r="H1314" s="93"/>
      <c r="I1314" s="99"/>
      <c r="J1314" s="99"/>
      <c r="K1314" s="99"/>
      <c r="L1314" s="99"/>
      <c r="M1314" s="99"/>
      <c r="N1314" s="99"/>
      <c r="O1314" s="99"/>
      <c r="P1314" s="99"/>
      <c r="Q1314" s="99"/>
      <c r="R1314" s="99"/>
      <c r="S1314" s="99"/>
      <c r="T1314" s="99"/>
      <c r="U1314" s="99"/>
      <c r="V1314" s="99"/>
      <c r="W1314" s="99"/>
      <c r="X1314" s="99"/>
      <c r="Y1314" s="99"/>
      <c r="Z1314" s="99"/>
      <c r="AA1314" s="99"/>
      <c r="AB1314" s="99"/>
      <c r="AC1314" s="99"/>
      <c r="AD1314" s="99"/>
      <c r="AE1314" s="99"/>
      <c r="AF1314" s="99"/>
      <c r="AG1314" s="99"/>
      <c r="AH1314" s="31"/>
      <c r="AI1314" s="31"/>
      <c r="AJ1314" s="31"/>
      <c r="AK1314" s="31"/>
      <c r="AL1314" s="31"/>
      <c r="AO1314" s="376"/>
    </row>
    <row r="1315" spans="1:41" x14ac:dyDescent="0.25">
      <c r="A1315" s="44" t="s">
        <v>1348</v>
      </c>
      <c r="B1315" s="44" t="s">
        <v>12111</v>
      </c>
      <c r="C1315" s="45">
        <v>13.25</v>
      </c>
      <c r="D1315" s="45" t="s">
        <v>12549</v>
      </c>
      <c r="E1315" s="46">
        <v>47664</v>
      </c>
      <c r="F1315" s="45"/>
      <c r="G1315" s="93"/>
      <c r="H1315" s="93"/>
      <c r="I1315" s="99"/>
      <c r="J1315" s="99"/>
      <c r="K1315" s="99"/>
      <c r="L1315" s="99"/>
      <c r="M1315" s="99"/>
      <c r="N1315" s="99"/>
      <c r="O1315" s="99"/>
      <c r="P1315" s="99"/>
      <c r="Q1315" s="99"/>
      <c r="R1315" s="99"/>
      <c r="S1315" s="99"/>
      <c r="T1315" s="99"/>
      <c r="U1315" s="99"/>
      <c r="V1315" s="99"/>
      <c r="W1315" s="99"/>
      <c r="X1315" s="99"/>
      <c r="Y1315" s="99"/>
      <c r="Z1315" s="99"/>
      <c r="AA1315" s="99"/>
      <c r="AB1315" s="99"/>
      <c r="AC1315" s="99"/>
      <c r="AD1315" s="99"/>
      <c r="AE1315" s="99"/>
      <c r="AF1315" s="99"/>
      <c r="AG1315" s="99"/>
      <c r="AH1315" s="31"/>
      <c r="AI1315" s="31"/>
      <c r="AJ1315" s="31"/>
      <c r="AK1315" s="31"/>
      <c r="AL1315" s="31"/>
      <c r="AO1315" s="376"/>
    </row>
    <row r="1316" spans="1:41" x14ac:dyDescent="0.25">
      <c r="A1316" s="44" t="s">
        <v>4238</v>
      </c>
      <c r="B1316" s="44" t="s">
        <v>199</v>
      </c>
      <c r="C1316" s="45">
        <v>241001</v>
      </c>
      <c r="D1316" s="45" t="s">
        <v>11363</v>
      </c>
      <c r="E1316" s="45" t="s">
        <v>5332</v>
      </c>
      <c r="AO1316" s="376"/>
    </row>
    <row r="1317" spans="1:41" x14ac:dyDescent="0.25">
      <c r="A1317" s="44" t="s">
        <v>16294</v>
      </c>
      <c r="B1317" s="44" t="s">
        <v>1889</v>
      </c>
      <c r="C1317" s="45" t="s">
        <v>16295</v>
      </c>
      <c r="D1317" s="46" t="s">
        <v>21328</v>
      </c>
      <c r="E1317" s="46">
        <v>46639</v>
      </c>
      <c r="AO1317" s="376"/>
    </row>
    <row r="1318" spans="1:41" x14ac:dyDescent="0.25">
      <c r="A1318" s="44" t="s">
        <v>16294</v>
      </c>
      <c r="B1318" s="44" t="s">
        <v>20314</v>
      </c>
      <c r="C1318" s="45" t="s">
        <v>20334</v>
      </c>
      <c r="D1318" s="46" t="s">
        <v>21328</v>
      </c>
      <c r="E1318" s="46">
        <v>46526</v>
      </c>
      <c r="AO1318" s="376"/>
    </row>
    <row r="1319" spans="1:41" x14ac:dyDescent="0.25">
      <c r="A1319" s="44" t="s">
        <v>10378</v>
      </c>
      <c r="B1319" s="44" t="s">
        <v>10350</v>
      </c>
      <c r="C1319" s="45">
        <v>24020301</v>
      </c>
      <c r="D1319" s="45" t="s">
        <v>11363</v>
      </c>
      <c r="E1319" s="45" t="s">
        <v>5131</v>
      </c>
      <c r="AO1319" s="376"/>
    </row>
    <row r="1320" spans="1:41" x14ac:dyDescent="0.3">
      <c r="A1320" s="333" t="s">
        <v>10971</v>
      </c>
      <c r="B1320" s="333" t="s">
        <v>11371</v>
      </c>
      <c r="C1320" s="125" t="s">
        <v>11215</v>
      </c>
      <c r="D1320" s="32" t="s">
        <v>20309</v>
      </c>
      <c r="E1320" s="125" t="s">
        <v>4966</v>
      </c>
      <c r="F1320" s="125" t="s">
        <v>1189</v>
      </c>
      <c r="G1320" s="125" t="s">
        <v>1190</v>
      </c>
      <c r="AO1320" s="376"/>
    </row>
    <row r="1321" spans="1:41" x14ac:dyDescent="0.25">
      <c r="A1321" s="44" t="s">
        <v>9357</v>
      </c>
      <c r="B1321" s="92" t="s">
        <v>9602</v>
      </c>
      <c r="C1321" s="45" t="s">
        <v>9334</v>
      </c>
      <c r="D1321" s="93" t="s">
        <v>9601</v>
      </c>
      <c r="E1321" s="94">
        <v>46568</v>
      </c>
      <c r="F1321" s="93"/>
      <c r="G1321" s="93"/>
      <c r="H1321" s="93"/>
      <c r="I1321" s="99"/>
      <c r="J1321" s="99"/>
      <c r="K1321" s="99"/>
      <c r="L1321" s="99"/>
      <c r="M1321" s="99"/>
      <c r="N1321" s="99"/>
      <c r="O1321" s="99"/>
      <c r="P1321" s="99"/>
      <c r="Q1321" s="99"/>
      <c r="R1321" s="99"/>
      <c r="S1321" s="99"/>
      <c r="T1321" s="44"/>
      <c r="U1321" s="99"/>
      <c r="V1321" s="99"/>
      <c r="W1321" s="99"/>
      <c r="X1321" s="99"/>
      <c r="Y1321" s="99"/>
      <c r="Z1321" s="99"/>
      <c r="AA1321" s="99"/>
      <c r="AB1321" s="99"/>
      <c r="AC1321" s="99"/>
      <c r="AD1321" s="99"/>
      <c r="AE1321" s="99"/>
      <c r="AF1321" s="99"/>
      <c r="AG1321" s="99"/>
      <c r="AH1321" s="31"/>
      <c r="AI1321" s="31"/>
      <c r="AJ1321" s="31"/>
      <c r="AK1321" s="31"/>
      <c r="AL1321" s="31"/>
      <c r="AO1321" s="376"/>
    </row>
    <row r="1322" spans="1:41" x14ac:dyDescent="0.25">
      <c r="A1322" s="99" t="s">
        <v>1387</v>
      </c>
      <c r="B1322" s="92" t="s">
        <v>10898</v>
      </c>
      <c r="C1322" s="93" t="s">
        <v>1388</v>
      </c>
      <c r="D1322" s="93" t="s">
        <v>1394</v>
      </c>
      <c r="E1322" s="94">
        <v>46538</v>
      </c>
      <c r="F1322" s="93"/>
      <c r="G1322" s="93"/>
      <c r="H1322" s="93"/>
      <c r="I1322" s="99"/>
      <c r="J1322" s="99"/>
      <c r="K1322" s="99"/>
      <c r="L1322" s="99"/>
      <c r="M1322" s="99"/>
      <c r="N1322" s="99"/>
      <c r="O1322" s="99"/>
      <c r="P1322" s="99"/>
      <c r="Q1322" s="99"/>
      <c r="R1322" s="99"/>
      <c r="S1322" s="99"/>
      <c r="T1322" s="44"/>
      <c r="U1322" s="99"/>
      <c r="V1322" s="99"/>
      <c r="W1322" s="99"/>
      <c r="X1322" s="99"/>
      <c r="Y1322" s="99"/>
      <c r="Z1322" s="99"/>
      <c r="AA1322" s="99"/>
      <c r="AB1322" s="99"/>
      <c r="AC1322" s="99"/>
      <c r="AD1322" s="99"/>
      <c r="AE1322" s="99"/>
      <c r="AF1322" s="99"/>
      <c r="AG1322" s="99"/>
      <c r="AH1322" s="31"/>
      <c r="AI1322" s="31"/>
      <c r="AJ1322" s="31"/>
      <c r="AK1322" s="31"/>
      <c r="AL1322" s="31"/>
      <c r="AO1322" s="376"/>
    </row>
    <row r="1323" spans="1:41" x14ac:dyDescent="0.25">
      <c r="A1323" s="120" t="s">
        <v>3701</v>
      </c>
      <c r="B1323" s="114" t="s">
        <v>3695</v>
      </c>
      <c r="C1323" s="315" t="s">
        <v>10176</v>
      </c>
      <c r="D1323" s="96" t="s">
        <v>1712</v>
      </c>
      <c r="E1323" s="65">
        <v>46923</v>
      </c>
      <c r="F1323" s="93"/>
      <c r="G1323" s="93"/>
      <c r="H1323" s="93"/>
      <c r="I1323" s="99"/>
      <c r="J1323" s="99"/>
      <c r="K1323" s="99"/>
      <c r="L1323" s="99"/>
      <c r="M1323" s="99"/>
      <c r="N1323" s="99"/>
      <c r="O1323" s="99"/>
      <c r="P1323" s="99"/>
      <c r="Q1323" s="99"/>
      <c r="R1323" s="99"/>
      <c r="S1323" s="99"/>
      <c r="T1323" s="44"/>
      <c r="U1323" s="99"/>
      <c r="V1323" s="99"/>
      <c r="W1323" s="99"/>
      <c r="X1323" s="99"/>
      <c r="Y1323" s="99"/>
      <c r="Z1323" s="99"/>
      <c r="AA1323" s="99"/>
      <c r="AB1323" s="99"/>
      <c r="AC1323" s="99"/>
      <c r="AD1323" s="99"/>
      <c r="AE1323" s="99"/>
      <c r="AF1323" s="99"/>
      <c r="AG1323" s="99"/>
      <c r="AH1323" s="31"/>
      <c r="AI1323" s="31"/>
      <c r="AJ1323" s="31"/>
      <c r="AK1323" s="31"/>
      <c r="AL1323" s="31"/>
      <c r="AO1323" s="376"/>
    </row>
    <row r="1324" spans="1:41" x14ac:dyDescent="0.25">
      <c r="A1324" s="44" t="s">
        <v>10241</v>
      </c>
      <c r="B1324" s="44" t="s">
        <v>13584</v>
      </c>
      <c r="C1324" s="45">
        <v>34.25</v>
      </c>
      <c r="D1324" s="45" t="s">
        <v>12549</v>
      </c>
      <c r="E1324" s="46">
        <v>47664</v>
      </c>
      <c r="F1324" s="45"/>
      <c r="G1324" s="93"/>
      <c r="H1324" s="93"/>
      <c r="I1324" s="99"/>
      <c r="J1324" s="99"/>
      <c r="K1324" s="99"/>
      <c r="L1324" s="99"/>
      <c r="M1324" s="99"/>
      <c r="N1324" s="99"/>
      <c r="O1324" s="99"/>
      <c r="P1324" s="99"/>
      <c r="Q1324" s="99"/>
      <c r="R1324" s="99"/>
      <c r="S1324" s="99"/>
      <c r="T1324" s="99"/>
      <c r="U1324" s="99"/>
      <c r="V1324" s="99"/>
      <c r="W1324" s="99"/>
      <c r="X1324" s="99"/>
      <c r="Y1324" s="99"/>
      <c r="Z1324" s="99"/>
      <c r="AA1324" s="99"/>
      <c r="AB1324" s="99"/>
      <c r="AC1324" s="99"/>
      <c r="AD1324" s="99"/>
      <c r="AE1324" s="99"/>
      <c r="AF1324" s="99"/>
      <c r="AG1324" s="99"/>
      <c r="AH1324" s="31"/>
      <c r="AI1324" s="31"/>
      <c r="AJ1324" s="31"/>
      <c r="AK1324" s="31"/>
      <c r="AL1324" s="31"/>
      <c r="AO1324" s="376"/>
    </row>
    <row r="1325" spans="1:41" x14ac:dyDescent="0.25">
      <c r="A1325" s="44" t="s">
        <v>10241</v>
      </c>
      <c r="B1325" s="44" t="s">
        <v>1875</v>
      </c>
      <c r="C1325" s="45" t="s">
        <v>14343</v>
      </c>
      <c r="D1325" s="46" t="s">
        <v>21328</v>
      </c>
      <c r="E1325" s="46">
        <v>46619</v>
      </c>
      <c r="AO1325" s="376"/>
    </row>
    <row r="1326" spans="1:41" x14ac:dyDescent="0.25">
      <c r="A1326" s="44" t="s">
        <v>10241</v>
      </c>
      <c r="B1326" s="44" t="s">
        <v>1875</v>
      </c>
      <c r="C1326" s="45" t="s">
        <v>13420</v>
      </c>
      <c r="D1326" s="46" t="s">
        <v>21328</v>
      </c>
      <c r="E1326" s="46">
        <v>46647</v>
      </c>
      <c r="AO1326" s="376"/>
    </row>
    <row r="1327" spans="1:41" x14ac:dyDescent="0.25">
      <c r="A1327" s="44" t="s">
        <v>10242</v>
      </c>
      <c r="B1327" s="44" t="s">
        <v>10243</v>
      </c>
      <c r="C1327" s="45" t="s">
        <v>10244</v>
      </c>
      <c r="D1327" s="46" t="s">
        <v>21328</v>
      </c>
      <c r="E1327" s="46">
        <v>46596</v>
      </c>
      <c r="AO1327" s="376"/>
    </row>
    <row r="1328" spans="1:41" x14ac:dyDescent="0.25">
      <c r="A1328" s="44" t="s">
        <v>12154</v>
      </c>
      <c r="B1328" s="44" t="s">
        <v>12109</v>
      </c>
      <c r="C1328" s="45">
        <v>26.23</v>
      </c>
      <c r="D1328" s="45" t="s">
        <v>12549</v>
      </c>
      <c r="E1328" s="46">
        <v>46934</v>
      </c>
      <c r="F1328" s="45"/>
      <c r="G1328" s="93"/>
      <c r="H1328" s="93"/>
      <c r="I1328" s="99"/>
      <c r="J1328" s="99"/>
      <c r="K1328" s="99"/>
      <c r="L1328" s="99"/>
      <c r="M1328" s="99"/>
      <c r="N1328" s="99"/>
      <c r="O1328" s="99"/>
      <c r="P1328" s="99"/>
      <c r="Q1328" s="99"/>
      <c r="R1328" s="99"/>
      <c r="S1328" s="99"/>
      <c r="T1328" s="99"/>
      <c r="U1328" s="99"/>
      <c r="V1328" s="99"/>
      <c r="W1328" s="99"/>
      <c r="X1328" s="99"/>
      <c r="Y1328" s="99"/>
      <c r="Z1328" s="99"/>
      <c r="AA1328" s="99"/>
      <c r="AB1328" s="99"/>
      <c r="AC1328" s="99"/>
      <c r="AD1328" s="99"/>
      <c r="AE1328" s="99"/>
      <c r="AF1328" s="99"/>
      <c r="AG1328" s="99"/>
      <c r="AH1328" s="31"/>
      <c r="AI1328" s="31"/>
      <c r="AJ1328" s="31"/>
      <c r="AK1328" s="31"/>
      <c r="AL1328" s="31"/>
      <c r="AO1328" s="376"/>
    </row>
    <row r="1329" spans="1:41" x14ac:dyDescent="0.25">
      <c r="A1329" s="44" t="s">
        <v>12154</v>
      </c>
      <c r="B1329" s="44" t="s">
        <v>12113</v>
      </c>
      <c r="C1329" s="45">
        <v>36.229999999999997</v>
      </c>
      <c r="D1329" s="45" t="s">
        <v>12549</v>
      </c>
      <c r="E1329" s="46">
        <v>46934</v>
      </c>
      <c r="F1329" s="45"/>
      <c r="G1329" s="93"/>
      <c r="H1329" s="93"/>
      <c r="I1329" s="99"/>
      <c r="J1329" s="99"/>
      <c r="K1329" s="99"/>
      <c r="L1329" s="99"/>
      <c r="M1329" s="99"/>
      <c r="N1329" s="99"/>
      <c r="O1329" s="99"/>
      <c r="P1329" s="99"/>
      <c r="Q1329" s="99"/>
      <c r="R1329" s="99"/>
      <c r="S1329" s="99"/>
      <c r="T1329" s="99"/>
      <c r="U1329" s="99"/>
      <c r="V1329" s="99"/>
      <c r="W1329" s="99"/>
      <c r="X1329" s="99"/>
      <c r="Y1329" s="99"/>
      <c r="Z1329" s="99"/>
      <c r="AA1329" s="99"/>
      <c r="AB1329" s="99"/>
      <c r="AC1329" s="99"/>
      <c r="AD1329" s="99"/>
      <c r="AE1329" s="99"/>
      <c r="AF1329" s="99"/>
      <c r="AG1329" s="99"/>
      <c r="AH1329" s="31"/>
      <c r="AI1329" s="31"/>
      <c r="AJ1329" s="31"/>
      <c r="AK1329" s="31"/>
      <c r="AL1329" s="31"/>
      <c r="AO1329" s="376"/>
    </row>
    <row r="1330" spans="1:41" x14ac:dyDescent="0.25">
      <c r="A1330" s="44" t="s">
        <v>12154</v>
      </c>
      <c r="B1330" s="44" t="s">
        <v>12155</v>
      </c>
      <c r="C1330" s="45">
        <v>38.229999999999997</v>
      </c>
      <c r="D1330" s="45" t="s">
        <v>12549</v>
      </c>
      <c r="E1330" s="46">
        <v>46934</v>
      </c>
      <c r="F1330" s="45"/>
      <c r="G1330" s="93"/>
      <c r="H1330" s="93"/>
      <c r="I1330" s="99"/>
      <c r="J1330" s="99"/>
      <c r="K1330" s="99"/>
      <c r="L1330" s="99"/>
      <c r="M1330" s="99"/>
      <c r="N1330" s="99"/>
      <c r="O1330" s="99"/>
      <c r="P1330" s="99"/>
      <c r="Q1330" s="99"/>
      <c r="R1330" s="99"/>
      <c r="S1330" s="99"/>
      <c r="T1330" s="99"/>
      <c r="U1330" s="99"/>
      <c r="V1330" s="99"/>
      <c r="W1330" s="99"/>
      <c r="X1330" s="99"/>
      <c r="Y1330" s="99"/>
      <c r="Z1330" s="99"/>
      <c r="AA1330" s="99"/>
      <c r="AB1330" s="99"/>
      <c r="AC1330" s="99"/>
      <c r="AD1330" s="99"/>
      <c r="AE1330" s="99"/>
      <c r="AF1330" s="99"/>
      <c r="AG1330" s="99"/>
      <c r="AH1330" s="31"/>
      <c r="AI1330" s="31"/>
      <c r="AJ1330" s="31"/>
      <c r="AK1330" s="31"/>
      <c r="AL1330" s="31"/>
      <c r="AO1330" s="376"/>
    </row>
    <row r="1331" spans="1:41" x14ac:dyDescent="0.25">
      <c r="A1331" s="44" t="s">
        <v>17540</v>
      </c>
      <c r="B1331" s="44" t="s">
        <v>5321</v>
      </c>
      <c r="C1331" s="45">
        <v>26010401</v>
      </c>
      <c r="D1331" s="45" t="s">
        <v>11363</v>
      </c>
      <c r="E1331" s="45" t="s">
        <v>17459</v>
      </c>
      <c r="AO1331" s="376"/>
    </row>
    <row r="1332" spans="1:41" x14ac:dyDescent="0.3">
      <c r="A1332" s="333" t="s">
        <v>11384</v>
      </c>
      <c r="B1332" s="333" t="s">
        <v>1162</v>
      </c>
      <c r="C1332" s="125" t="s">
        <v>8016</v>
      </c>
      <c r="D1332" s="32" t="s">
        <v>20309</v>
      </c>
      <c r="E1332" s="125" t="s">
        <v>7871</v>
      </c>
      <c r="F1332" s="125" t="s">
        <v>1189</v>
      </c>
      <c r="G1332" s="125" t="s">
        <v>1190</v>
      </c>
      <c r="AO1332" s="376"/>
    </row>
    <row r="1333" spans="1:41" x14ac:dyDescent="0.3">
      <c r="A1333" s="333" t="s">
        <v>11384</v>
      </c>
      <c r="B1333" s="333" t="s">
        <v>1154</v>
      </c>
      <c r="C1333" s="125" t="s">
        <v>10117</v>
      </c>
      <c r="D1333" s="32" t="s">
        <v>20309</v>
      </c>
      <c r="E1333" s="125" t="s">
        <v>5139</v>
      </c>
      <c r="F1333" s="125" t="s">
        <v>1189</v>
      </c>
      <c r="G1333" s="125" t="s">
        <v>1190</v>
      </c>
      <c r="AO1333" s="376"/>
    </row>
    <row r="1334" spans="1:41" x14ac:dyDescent="0.3">
      <c r="A1334" s="333" t="s">
        <v>11384</v>
      </c>
      <c r="B1334" s="333" t="s">
        <v>11374</v>
      </c>
      <c r="C1334" s="125" t="s">
        <v>11375</v>
      </c>
      <c r="D1334" s="32" t="s">
        <v>20309</v>
      </c>
      <c r="E1334" s="125" t="s">
        <v>4826</v>
      </c>
      <c r="F1334" s="125" t="s">
        <v>1189</v>
      </c>
      <c r="G1334" s="125" t="s">
        <v>1190</v>
      </c>
      <c r="AO1334" s="376"/>
    </row>
    <row r="1335" spans="1:41" x14ac:dyDescent="0.25">
      <c r="A1335" s="44" t="s">
        <v>16525</v>
      </c>
      <c r="B1335" s="44" t="s">
        <v>21380</v>
      </c>
      <c r="C1335" s="45" t="s">
        <v>16524</v>
      </c>
      <c r="D1335" s="45" t="s">
        <v>21447</v>
      </c>
      <c r="E1335" s="46">
        <v>46477</v>
      </c>
      <c r="AO1335" s="376"/>
    </row>
    <row r="1336" spans="1:41" x14ac:dyDescent="0.25">
      <c r="A1336" s="44" t="s">
        <v>21491</v>
      </c>
      <c r="B1336" s="44" t="s">
        <v>7767</v>
      </c>
      <c r="C1336" s="45">
        <v>260404</v>
      </c>
      <c r="D1336" s="45" t="s">
        <v>11363</v>
      </c>
      <c r="E1336" s="45" t="s">
        <v>11152</v>
      </c>
      <c r="AO1336" s="376"/>
    </row>
    <row r="1337" spans="1:41" x14ac:dyDescent="0.25">
      <c r="A1337" s="44" t="s">
        <v>17541</v>
      </c>
      <c r="B1337" s="44" t="s">
        <v>17517</v>
      </c>
      <c r="C1337" s="45">
        <v>24070201</v>
      </c>
      <c r="D1337" s="45" t="s">
        <v>11363</v>
      </c>
      <c r="E1337" s="45" t="s">
        <v>7420</v>
      </c>
      <c r="AO1337" s="376"/>
    </row>
    <row r="1338" spans="1:41" x14ac:dyDescent="0.25">
      <c r="A1338" s="44" t="s">
        <v>17541</v>
      </c>
      <c r="B1338" s="44" t="s">
        <v>3048</v>
      </c>
      <c r="C1338" s="45">
        <v>24070202</v>
      </c>
      <c r="D1338" s="45" t="s">
        <v>11363</v>
      </c>
      <c r="E1338" s="45" t="s">
        <v>7420</v>
      </c>
      <c r="AO1338" s="376"/>
    </row>
    <row r="1339" spans="1:41" x14ac:dyDescent="0.25">
      <c r="A1339" s="262" t="s">
        <v>6383</v>
      </c>
      <c r="B1339" s="262" t="s">
        <v>8575</v>
      </c>
      <c r="C1339" s="263">
        <v>791202303001</v>
      </c>
      <c r="D1339" s="263" t="s">
        <v>6271</v>
      </c>
      <c r="E1339" s="264" t="s">
        <v>3157</v>
      </c>
      <c r="F1339" s="93"/>
      <c r="G1339" s="93"/>
      <c r="H1339" s="93"/>
      <c r="I1339" s="99"/>
      <c r="J1339" s="99"/>
      <c r="K1339" s="99"/>
      <c r="L1339" s="99"/>
      <c r="M1339" s="99"/>
      <c r="N1339" s="99"/>
      <c r="O1339" s="99"/>
      <c r="P1339" s="99"/>
      <c r="Q1339" s="99"/>
      <c r="R1339" s="99"/>
      <c r="S1339" s="99"/>
      <c r="T1339" s="44"/>
      <c r="U1339" s="99"/>
      <c r="V1339" s="99"/>
      <c r="W1339" s="99"/>
      <c r="X1339" s="99"/>
      <c r="Y1339" s="99"/>
      <c r="Z1339" s="99"/>
      <c r="AA1339" s="99"/>
      <c r="AB1339" s="99"/>
      <c r="AC1339" s="99"/>
      <c r="AD1339" s="99"/>
      <c r="AE1339" s="99"/>
      <c r="AF1339" s="99"/>
      <c r="AG1339" s="99"/>
      <c r="AH1339" s="31"/>
      <c r="AI1339" s="31"/>
      <c r="AJ1339" s="31"/>
      <c r="AK1339" s="31"/>
      <c r="AL1339" s="31"/>
      <c r="AO1339" s="376"/>
    </row>
    <row r="1340" spans="1:41" x14ac:dyDescent="0.25">
      <c r="A1340" s="262" t="s">
        <v>6383</v>
      </c>
      <c r="B1340" s="262" t="s">
        <v>8578</v>
      </c>
      <c r="C1340" s="263">
        <v>791202303002</v>
      </c>
      <c r="D1340" s="263" t="s">
        <v>6271</v>
      </c>
      <c r="E1340" s="264" t="s">
        <v>3157</v>
      </c>
      <c r="F1340" s="93"/>
      <c r="G1340" s="93"/>
      <c r="H1340" s="93"/>
      <c r="I1340" s="99"/>
      <c r="J1340" s="99"/>
      <c r="K1340" s="99"/>
      <c r="L1340" s="99"/>
      <c r="M1340" s="99"/>
      <c r="N1340" s="99"/>
      <c r="O1340" s="99"/>
      <c r="P1340" s="99"/>
      <c r="Q1340" s="99"/>
      <c r="R1340" s="99"/>
      <c r="S1340" s="99"/>
      <c r="T1340" s="44"/>
      <c r="U1340" s="99"/>
      <c r="V1340" s="99"/>
      <c r="W1340" s="99"/>
      <c r="X1340" s="99"/>
      <c r="Y1340" s="99"/>
      <c r="Z1340" s="99"/>
      <c r="AA1340" s="99"/>
      <c r="AB1340" s="99"/>
      <c r="AC1340" s="99"/>
      <c r="AD1340" s="99"/>
      <c r="AE1340" s="99"/>
      <c r="AF1340" s="99"/>
      <c r="AG1340" s="99"/>
      <c r="AH1340" s="31"/>
      <c r="AI1340" s="31"/>
      <c r="AJ1340" s="31"/>
      <c r="AK1340" s="31"/>
      <c r="AL1340" s="31"/>
      <c r="AO1340" s="376"/>
    </row>
    <row r="1341" spans="1:41" x14ac:dyDescent="0.25">
      <c r="A1341" s="262" t="s">
        <v>6383</v>
      </c>
      <c r="B1341" s="262" t="s">
        <v>6243</v>
      </c>
      <c r="C1341" s="263">
        <v>791202303001</v>
      </c>
      <c r="D1341" s="263" t="s">
        <v>6271</v>
      </c>
      <c r="E1341" s="264">
        <v>47634</v>
      </c>
      <c r="F1341" s="93"/>
      <c r="G1341" s="93"/>
      <c r="H1341" s="93"/>
      <c r="I1341" s="99"/>
      <c r="J1341" s="99"/>
      <c r="K1341" s="99"/>
      <c r="L1341" s="44"/>
      <c r="M1341" s="99"/>
      <c r="N1341" s="99"/>
      <c r="O1341" s="99"/>
      <c r="P1341" s="99"/>
      <c r="Q1341" s="99"/>
      <c r="R1341" s="99"/>
      <c r="S1341" s="99"/>
      <c r="T1341" s="99"/>
      <c r="U1341" s="99"/>
      <c r="V1341" s="99"/>
      <c r="W1341" s="99"/>
      <c r="X1341" s="99"/>
      <c r="Y1341" s="99"/>
      <c r="Z1341" s="99"/>
      <c r="AA1341" s="99"/>
      <c r="AB1341" s="99"/>
      <c r="AC1341" s="99"/>
      <c r="AD1341" s="99"/>
      <c r="AE1341" s="99"/>
      <c r="AF1341" s="99"/>
      <c r="AG1341" s="99"/>
      <c r="AH1341" s="31"/>
      <c r="AI1341" s="31"/>
      <c r="AJ1341" s="31"/>
      <c r="AK1341" s="31"/>
      <c r="AL1341" s="31"/>
      <c r="AO1341" s="376"/>
    </row>
    <row r="1342" spans="1:41" x14ac:dyDescent="0.25">
      <c r="A1342" s="44" t="s">
        <v>6383</v>
      </c>
      <c r="B1342" s="44" t="s">
        <v>2350</v>
      </c>
      <c r="C1342" s="45">
        <v>230105</v>
      </c>
      <c r="D1342" s="45" t="s">
        <v>11363</v>
      </c>
      <c r="E1342" s="45" t="s">
        <v>5265</v>
      </c>
      <c r="AO1342" s="376"/>
    </row>
    <row r="1343" spans="1:41" x14ac:dyDescent="0.25">
      <c r="A1343" s="44" t="s">
        <v>8723</v>
      </c>
      <c r="B1343" s="44" t="s">
        <v>20897</v>
      </c>
      <c r="C1343" s="45" t="s">
        <v>16930</v>
      </c>
      <c r="D1343" s="367" t="s">
        <v>3696</v>
      </c>
      <c r="E1343" s="328">
        <f>DATE(2029,10,20)</f>
        <v>47411</v>
      </c>
      <c r="F1343" s="32"/>
      <c r="G1343" s="32"/>
      <c r="H1343" s="32"/>
      <c r="I1343" s="31"/>
      <c r="J1343" s="31"/>
      <c r="K1343" s="31"/>
      <c r="L1343" s="31"/>
      <c r="M1343" s="31"/>
      <c r="N1343" s="31"/>
      <c r="O1343" s="31"/>
      <c r="P1343" s="31"/>
      <c r="Q1343" s="31"/>
      <c r="R1343" s="31"/>
      <c r="S1343" s="31"/>
      <c r="T1343" s="31"/>
      <c r="U1343" s="31"/>
      <c r="V1343" s="31"/>
      <c r="W1343" s="31"/>
      <c r="X1343" s="31"/>
      <c r="Y1343" s="31"/>
      <c r="Z1343" s="31"/>
      <c r="AA1343" s="31"/>
      <c r="AB1343" s="31"/>
      <c r="AC1343" s="31"/>
      <c r="AD1343" s="31"/>
      <c r="AE1343" s="31"/>
      <c r="AF1343" s="31"/>
      <c r="AG1343" s="31"/>
      <c r="AH1343" s="31"/>
      <c r="AI1343" s="31"/>
      <c r="AJ1343" s="31"/>
      <c r="AK1343" s="31"/>
      <c r="AL1343" s="31"/>
      <c r="AO1343" s="376"/>
    </row>
    <row r="1344" spans="1:41" x14ac:dyDescent="0.3">
      <c r="A1344" s="333" t="s">
        <v>25</v>
      </c>
      <c r="B1344" s="333" t="s">
        <v>11377</v>
      </c>
      <c r="C1344" s="125" t="s">
        <v>11214</v>
      </c>
      <c r="D1344" s="32" t="s">
        <v>20309</v>
      </c>
      <c r="E1344" s="125" t="s">
        <v>4966</v>
      </c>
      <c r="F1344" s="125" t="s">
        <v>1189</v>
      </c>
      <c r="G1344" s="125" t="s">
        <v>1190</v>
      </c>
      <c r="AO1344" s="376"/>
    </row>
    <row r="1345" spans="1:41" x14ac:dyDescent="0.25">
      <c r="A1345" s="44" t="s">
        <v>6811</v>
      </c>
      <c r="B1345" s="44" t="s">
        <v>21398</v>
      </c>
      <c r="C1345" s="45" t="s">
        <v>6810</v>
      </c>
      <c r="D1345" s="45" t="s">
        <v>21447</v>
      </c>
      <c r="E1345" s="46">
        <v>46507</v>
      </c>
      <c r="AO1345" s="376"/>
    </row>
    <row r="1346" spans="1:41" x14ac:dyDescent="0.25">
      <c r="A1346" s="44" t="s">
        <v>6384</v>
      </c>
      <c r="B1346" s="44" t="s">
        <v>5321</v>
      </c>
      <c r="C1346" s="45">
        <v>26010401</v>
      </c>
      <c r="D1346" s="45" t="s">
        <v>11363</v>
      </c>
      <c r="E1346" s="45" t="s">
        <v>17459</v>
      </c>
      <c r="AO1346" s="376"/>
    </row>
    <row r="1347" spans="1:41" x14ac:dyDescent="0.25">
      <c r="A1347" s="44" t="s">
        <v>6384</v>
      </c>
      <c r="B1347" s="44" t="s">
        <v>3176</v>
      </c>
      <c r="C1347" s="45">
        <v>26010402</v>
      </c>
      <c r="D1347" s="45" t="s">
        <v>11363</v>
      </c>
      <c r="E1347" s="45" t="s">
        <v>17459</v>
      </c>
      <c r="AO1347" s="376"/>
    </row>
    <row r="1348" spans="1:41" x14ac:dyDescent="0.25">
      <c r="A1348" s="44" t="s">
        <v>21492</v>
      </c>
      <c r="B1348" s="44" t="s">
        <v>7106</v>
      </c>
      <c r="C1348" s="45">
        <v>260304</v>
      </c>
      <c r="D1348" s="45" t="s">
        <v>11363</v>
      </c>
      <c r="E1348" s="45" t="s">
        <v>9249</v>
      </c>
      <c r="AO1348" s="376"/>
    </row>
    <row r="1349" spans="1:41" x14ac:dyDescent="0.25">
      <c r="A1349" s="44" t="s">
        <v>12156</v>
      </c>
      <c r="B1349" s="44" t="s">
        <v>12094</v>
      </c>
      <c r="C1349" s="45">
        <v>12.24</v>
      </c>
      <c r="D1349" s="45" t="s">
        <v>12549</v>
      </c>
      <c r="E1349" s="46">
        <v>47299</v>
      </c>
      <c r="F1349" s="45"/>
      <c r="G1349" s="93"/>
      <c r="H1349" s="93"/>
      <c r="I1349" s="99"/>
      <c r="J1349" s="99"/>
      <c r="K1349" s="99"/>
      <c r="L1349" s="99"/>
      <c r="M1349" s="99"/>
      <c r="N1349" s="99"/>
      <c r="O1349" s="99"/>
      <c r="P1349" s="99"/>
      <c r="Q1349" s="99"/>
      <c r="R1349" s="99"/>
      <c r="S1349" s="99"/>
      <c r="T1349" s="99"/>
      <c r="U1349" s="99"/>
      <c r="V1349" s="99"/>
      <c r="W1349" s="99"/>
      <c r="X1349" s="99"/>
      <c r="Y1349" s="99"/>
      <c r="Z1349" s="99"/>
      <c r="AA1349" s="99"/>
      <c r="AB1349" s="99"/>
      <c r="AC1349" s="99"/>
      <c r="AD1349" s="99"/>
      <c r="AE1349" s="99"/>
      <c r="AF1349" s="99"/>
      <c r="AG1349" s="99"/>
      <c r="AH1349" s="31"/>
      <c r="AI1349" s="31"/>
      <c r="AJ1349" s="31"/>
      <c r="AK1349" s="31"/>
      <c r="AL1349" s="31"/>
      <c r="AO1349" s="376"/>
    </row>
    <row r="1350" spans="1:41" x14ac:dyDescent="0.25">
      <c r="A1350" s="44" t="s">
        <v>17542</v>
      </c>
      <c r="B1350" s="44" t="s">
        <v>17463</v>
      </c>
      <c r="C1350" s="45">
        <v>260202</v>
      </c>
      <c r="D1350" s="45" t="s">
        <v>11363</v>
      </c>
      <c r="E1350" s="45" t="s">
        <v>9238</v>
      </c>
      <c r="AO1350" s="376"/>
    </row>
    <row r="1351" spans="1:41" x14ac:dyDescent="0.3">
      <c r="A1351" s="333" t="s">
        <v>6932</v>
      </c>
      <c r="B1351" s="333" t="s">
        <v>1174</v>
      </c>
      <c r="C1351" s="125" t="s">
        <v>19093</v>
      </c>
      <c r="D1351" s="32" t="s">
        <v>20309</v>
      </c>
      <c r="E1351" s="125" t="s">
        <v>9249</v>
      </c>
      <c r="F1351" s="125" t="s">
        <v>1189</v>
      </c>
      <c r="G1351" s="125" t="s">
        <v>1190</v>
      </c>
      <c r="AO1351" s="376"/>
    </row>
    <row r="1352" spans="1:41" x14ac:dyDescent="0.25">
      <c r="A1352" s="44" t="s">
        <v>6385</v>
      </c>
      <c r="B1352" s="44" t="s">
        <v>2350</v>
      </c>
      <c r="C1352" s="45">
        <v>230105</v>
      </c>
      <c r="D1352" s="45" t="s">
        <v>11363</v>
      </c>
      <c r="E1352" s="45" t="s">
        <v>5265</v>
      </c>
      <c r="AO1352" s="376"/>
    </row>
    <row r="1353" spans="1:41" x14ac:dyDescent="0.25">
      <c r="A1353" s="44" t="s">
        <v>21493</v>
      </c>
      <c r="B1353" s="44" t="s">
        <v>9248</v>
      </c>
      <c r="C1353" s="45">
        <v>260105</v>
      </c>
      <c r="D1353" s="45" t="s">
        <v>11363</v>
      </c>
      <c r="E1353" s="45" t="s">
        <v>17625</v>
      </c>
      <c r="AO1353" s="376"/>
    </row>
    <row r="1354" spans="1:41" x14ac:dyDescent="0.3">
      <c r="A1354" s="333" t="s">
        <v>2939</v>
      </c>
      <c r="B1354" s="333" t="s">
        <v>1153</v>
      </c>
      <c r="C1354" s="125" t="s">
        <v>11369</v>
      </c>
      <c r="D1354" s="32" t="s">
        <v>20309</v>
      </c>
      <c r="E1354" s="125" t="s">
        <v>4826</v>
      </c>
      <c r="F1354" s="125" t="s">
        <v>1189</v>
      </c>
      <c r="G1354" s="125" t="s">
        <v>1190</v>
      </c>
      <c r="AO1354" s="376"/>
    </row>
    <row r="1355" spans="1:41" x14ac:dyDescent="0.25">
      <c r="A1355" s="44" t="s">
        <v>2939</v>
      </c>
      <c r="B1355" s="44" t="s">
        <v>2350</v>
      </c>
      <c r="C1355" s="45">
        <v>230105</v>
      </c>
      <c r="D1355" s="45" t="s">
        <v>11363</v>
      </c>
      <c r="E1355" s="45" t="s">
        <v>5265</v>
      </c>
      <c r="AO1355" s="376"/>
    </row>
    <row r="1356" spans="1:41" x14ac:dyDescent="0.25">
      <c r="A1356" s="44" t="s">
        <v>2939</v>
      </c>
      <c r="B1356" s="44" t="s">
        <v>17463</v>
      </c>
      <c r="C1356" s="45">
        <v>260202</v>
      </c>
      <c r="D1356" s="45" t="s">
        <v>11363</v>
      </c>
      <c r="E1356" s="45" t="s">
        <v>9238</v>
      </c>
      <c r="AO1356" s="376"/>
    </row>
    <row r="1357" spans="1:41" x14ac:dyDescent="0.25">
      <c r="A1357" s="44" t="s">
        <v>449</v>
      </c>
      <c r="B1357" s="44" t="s">
        <v>21336</v>
      </c>
      <c r="C1357" s="45" t="s">
        <v>9700</v>
      </c>
      <c r="D1357" s="45" t="s">
        <v>21447</v>
      </c>
      <c r="E1357" s="46">
        <v>46538</v>
      </c>
      <c r="AO1357" s="376"/>
    </row>
    <row r="1358" spans="1:41" x14ac:dyDescent="0.25">
      <c r="A1358" s="44" t="s">
        <v>449</v>
      </c>
      <c r="B1358" s="44" t="s">
        <v>21428</v>
      </c>
      <c r="C1358" s="45" t="s">
        <v>5523</v>
      </c>
      <c r="D1358" s="45" t="s">
        <v>21447</v>
      </c>
      <c r="E1358" s="46">
        <v>46446</v>
      </c>
      <c r="AO1358" s="376"/>
    </row>
    <row r="1359" spans="1:41" x14ac:dyDescent="0.25">
      <c r="A1359" s="44" t="s">
        <v>14344</v>
      </c>
      <c r="B1359" s="44" t="s">
        <v>2522</v>
      </c>
      <c r="C1359" s="45" t="s">
        <v>14345</v>
      </c>
      <c r="D1359" s="46" t="s">
        <v>21328</v>
      </c>
      <c r="E1359" s="46">
        <v>46527</v>
      </c>
      <c r="AO1359" s="376"/>
    </row>
    <row r="1360" spans="1:41" x14ac:dyDescent="0.25">
      <c r="A1360" s="44" t="s">
        <v>14344</v>
      </c>
      <c r="B1360" s="44" t="s">
        <v>2522</v>
      </c>
      <c r="C1360" s="45" t="s">
        <v>14345</v>
      </c>
      <c r="D1360" s="46" t="s">
        <v>21328</v>
      </c>
      <c r="E1360" s="46">
        <v>46527</v>
      </c>
      <c r="AO1360" s="376"/>
    </row>
    <row r="1361" spans="1:41" x14ac:dyDescent="0.25">
      <c r="A1361" s="44" t="s">
        <v>14344</v>
      </c>
      <c r="B1361" s="44" t="s">
        <v>3910</v>
      </c>
      <c r="C1361" s="45" t="s">
        <v>14346</v>
      </c>
      <c r="D1361" s="46" t="s">
        <v>21328</v>
      </c>
      <c r="E1361" s="46">
        <v>46583</v>
      </c>
      <c r="AO1361" s="376"/>
    </row>
    <row r="1362" spans="1:41" x14ac:dyDescent="0.25">
      <c r="A1362" s="44" t="s">
        <v>14344</v>
      </c>
      <c r="B1362" s="44" t="s">
        <v>3910</v>
      </c>
      <c r="C1362" s="45" t="s">
        <v>14346</v>
      </c>
      <c r="D1362" s="46" t="s">
        <v>21328</v>
      </c>
      <c r="E1362" s="46">
        <v>46583</v>
      </c>
      <c r="AO1362" s="376"/>
    </row>
    <row r="1363" spans="1:41" x14ac:dyDescent="0.25">
      <c r="A1363" s="44" t="s">
        <v>960</v>
      </c>
      <c r="B1363" s="92" t="s">
        <v>9602</v>
      </c>
      <c r="C1363" s="45" t="s">
        <v>9334</v>
      </c>
      <c r="D1363" s="93" t="s">
        <v>9601</v>
      </c>
      <c r="E1363" s="94">
        <v>46568</v>
      </c>
      <c r="F1363" s="93"/>
      <c r="G1363" s="93"/>
      <c r="H1363" s="93"/>
      <c r="I1363" s="99"/>
      <c r="J1363" s="99"/>
      <c r="K1363" s="99"/>
      <c r="L1363" s="99"/>
      <c r="M1363" s="99"/>
      <c r="N1363" s="99"/>
      <c r="O1363" s="99"/>
      <c r="P1363" s="99"/>
      <c r="Q1363" s="99"/>
      <c r="R1363" s="99"/>
      <c r="S1363" s="44"/>
      <c r="T1363" s="44"/>
      <c r="U1363" s="99"/>
      <c r="V1363" s="99"/>
      <c r="W1363" s="99"/>
      <c r="X1363" s="99"/>
      <c r="Y1363" s="99"/>
      <c r="Z1363" s="99"/>
      <c r="AA1363" s="99"/>
      <c r="AB1363" s="99"/>
      <c r="AC1363" s="99"/>
      <c r="AD1363" s="99"/>
      <c r="AE1363" s="99"/>
      <c r="AF1363" s="99"/>
      <c r="AG1363" s="99"/>
      <c r="AH1363" s="31"/>
      <c r="AI1363" s="31"/>
      <c r="AJ1363" s="31"/>
      <c r="AK1363" s="31"/>
      <c r="AL1363" s="31"/>
      <c r="AO1363" s="376"/>
    </row>
    <row r="1364" spans="1:41" x14ac:dyDescent="0.25">
      <c r="A1364" s="258" t="s">
        <v>960</v>
      </c>
      <c r="B1364" s="99" t="s">
        <v>5761</v>
      </c>
      <c r="C1364" s="93" t="s">
        <v>10082</v>
      </c>
      <c r="D1364" s="94" t="s">
        <v>1201</v>
      </c>
      <c r="E1364" s="94">
        <v>46342</v>
      </c>
      <c r="F1364" s="93"/>
      <c r="G1364" s="93"/>
      <c r="H1364" s="93"/>
      <c r="I1364" s="99"/>
      <c r="J1364" s="99"/>
      <c r="K1364" s="99"/>
      <c r="L1364" s="99"/>
      <c r="M1364" s="99"/>
      <c r="N1364" s="99"/>
      <c r="O1364" s="99"/>
      <c r="P1364" s="99"/>
      <c r="Q1364" s="99"/>
      <c r="R1364" s="99"/>
      <c r="S1364" s="44"/>
      <c r="T1364" s="44"/>
      <c r="U1364" s="99"/>
      <c r="V1364" s="99"/>
      <c r="W1364" s="99"/>
      <c r="X1364" s="99"/>
      <c r="Y1364" s="99"/>
      <c r="Z1364" s="99"/>
      <c r="AA1364" s="99"/>
      <c r="AB1364" s="99"/>
      <c r="AC1364" s="99"/>
      <c r="AD1364" s="99"/>
      <c r="AE1364" s="99"/>
      <c r="AF1364" s="99"/>
      <c r="AG1364" s="99"/>
      <c r="AH1364" s="31"/>
      <c r="AI1364" s="31"/>
      <c r="AJ1364" s="31"/>
      <c r="AK1364" s="31"/>
      <c r="AL1364" s="31"/>
      <c r="AO1364" s="376"/>
    </row>
    <row r="1365" spans="1:41" x14ac:dyDescent="0.25">
      <c r="A1365" s="44" t="s">
        <v>2940</v>
      </c>
      <c r="B1365" s="44" t="s">
        <v>925</v>
      </c>
      <c r="C1365" s="45">
        <v>230601</v>
      </c>
      <c r="D1365" s="45" t="s">
        <v>11363</v>
      </c>
      <c r="E1365" s="45" t="s">
        <v>7770</v>
      </c>
      <c r="AO1365" s="376"/>
    </row>
    <row r="1366" spans="1:41" x14ac:dyDescent="0.25">
      <c r="A1366" s="44" t="s">
        <v>2940</v>
      </c>
      <c r="B1366" s="44" t="s">
        <v>9248</v>
      </c>
      <c r="C1366" s="45">
        <v>260105</v>
      </c>
      <c r="D1366" s="45" t="s">
        <v>11363</v>
      </c>
      <c r="E1366" s="45" t="s">
        <v>17625</v>
      </c>
      <c r="AO1366" s="376"/>
    </row>
    <row r="1367" spans="1:41" x14ac:dyDescent="0.25">
      <c r="A1367" s="44" t="s">
        <v>2940</v>
      </c>
      <c r="B1367" s="44" t="s">
        <v>936</v>
      </c>
      <c r="C1367" s="45">
        <v>260703</v>
      </c>
      <c r="D1367" s="45" t="s">
        <v>11363</v>
      </c>
      <c r="E1367" s="45" t="s">
        <v>11150</v>
      </c>
      <c r="AO1367" s="376"/>
    </row>
    <row r="1368" spans="1:41" x14ac:dyDescent="0.25">
      <c r="A1368" s="44" t="s">
        <v>13596</v>
      </c>
      <c r="B1368" s="44" t="s">
        <v>12102</v>
      </c>
      <c r="C1368" s="45">
        <v>21.25</v>
      </c>
      <c r="D1368" s="45" t="s">
        <v>12549</v>
      </c>
      <c r="E1368" s="46">
        <v>47664</v>
      </c>
      <c r="F1368" s="45" t="s">
        <v>1335</v>
      </c>
      <c r="G1368" s="93"/>
      <c r="H1368" s="93"/>
      <c r="I1368" s="99"/>
      <c r="J1368" s="99"/>
      <c r="K1368" s="99"/>
      <c r="L1368" s="99"/>
      <c r="M1368" s="99"/>
      <c r="N1368" s="99"/>
      <c r="O1368" s="99"/>
      <c r="P1368" s="99"/>
      <c r="Q1368" s="99"/>
      <c r="R1368" s="99"/>
      <c r="S1368" s="99"/>
      <c r="T1368" s="99"/>
      <c r="U1368" s="99"/>
      <c r="V1368" s="99"/>
      <c r="W1368" s="99"/>
      <c r="X1368" s="99"/>
      <c r="Y1368" s="99"/>
      <c r="Z1368" s="99"/>
      <c r="AA1368" s="99"/>
      <c r="AB1368" s="99"/>
      <c r="AC1368" s="99"/>
      <c r="AD1368" s="99"/>
      <c r="AE1368" s="99"/>
      <c r="AF1368" s="99"/>
      <c r="AG1368" s="99"/>
      <c r="AH1368" s="31"/>
      <c r="AI1368" s="31"/>
      <c r="AJ1368" s="31"/>
      <c r="AK1368" s="31"/>
      <c r="AL1368" s="31"/>
      <c r="AO1368" s="376"/>
    </row>
    <row r="1369" spans="1:41" x14ac:dyDescent="0.25">
      <c r="A1369" s="44" t="s">
        <v>12157</v>
      </c>
      <c r="B1369" s="44" t="s">
        <v>12118</v>
      </c>
      <c r="C1369" s="45">
        <v>13.23</v>
      </c>
      <c r="D1369" s="45" t="s">
        <v>12549</v>
      </c>
      <c r="E1369" s="46">
        <v>46934</v>
      </c>
      <c r="F1369" s="45"/>
      <c r="G1369" s="93"/>
      <c r="H1369" s="93"/>
      <c r="I1369" s="99"/>
      <c r="J1369" s="99"/>
      <c r="K1369" s="99"/>
      <c r="L1369" s="99"/>
      <c r="M1369" s="99"/>
      <c r="N1369" s="99"/>
      <c r="O1369" s="99"/>
      <c r="P1369" s="99"/>
      <c r="Q1369" s="99"/>
      <c r="R1369" s="99"/>
      <c r="S1369" s="99"/>
      <c r="T1369" s="99"/>
      <c r="U1369" s="99"/>
      <c r="V1369" s="99"/>
      <c r="W1369" s="99"/>
      <c r="X1369" s="99"/>
      <c r="Y1369" s="99"/>
      <c r="Z1369" s="99"/>
      <c r="AA1369" s="99"/>
      <c r="AB1369" s="99"/>
      <c r="AC1369" s="99"/>
      <c r="AD1369" s="99"/>
      <c r="AE1369" s="99"/>
      <c r="AF1369" s="99"/>
      <c r="AG1369" s="99"/>
      <c r="AH1369" s="31"/>
      <c r="AI1369" s="31"/>
      <c r="AJ1369" s="31"/>
      <c r="AK1369" s="31"/>
      <c r="AL1369" s="31"/>
      <c r="AO1369" s="376"/>
    </row>
    <row r="1370" spans="1:41" x14ac:dyDescent="0.25">
      <c r="A1370" s="44" t="s">
        <v>10245</v>
      </c>
      <c r="B1370" s="44" t="s">
        <v>1877</v>
      </c>
      <c r="C1370" s="45" t="s">
        <v>10246</v>
      </c>
      <c r="D1370" s="46" t="s">
        <v>21328</v>
      </c>
      <c r="E1370" s="46">
        <v>46599</v>
      </c>
      <c r="AO1370" s="376"/>
    </row>
    <row r="1371" spans="1:41" x14ac:dyDescent="0.3">
      <c r="A1371" s="57" t="s">
        <v>17238</v>
      </c>
      <c r="B1371" s="57" t="s">
        <v>1290</v>
      </c>
      <c r="C1371" s="62" t="s">
        <v>17262</v>
      </c>
      <c r="D1371" s="62" t="s">
        <v>20886</v>
      </c>
      <c r="E1371" s="60">
        <v>46873</v>
      </c>
      <c r="F1371" s="32"/>
      <c r="G1371" s="32"/>
      <c r="H1371" s="32"/>
      <c r="I1371" s="31"/>
      <c r="J1371" s="31"/>
      <c r="K1371" s="31"/>
      <c r="L1371" s="31"/>
      <c r="M1371" s="31"/>
      <c r="N1371" s="31"/>
      <c r="O1371" s="31"/>
      <c r="P1371" s="31"/>
      <c r="Q1371" s="31"/>
      <c r="R1371" s="31"/>
      <c r="S1371" s="31"/>
      <c r="T1371" s="31"/>
      <c r="U1371" s="31"/>
      <c r="V1371" s="31"/>
      <c r="W1371" s="31"/>
      <c r="X1371" s="31"/>
      <c r="Y1371" s="31"/>
      <c r="Z1371" s="31"/>
      <c r="AA1371" s="31"/>
      <c r="AB1371" s="31"/>
      <c r="AC1371" s="31"/>
      <c r="AD1371" s="31"/>
      <c r="AE1371" s="31"/>
      <c r="AF1371" s="31"/>
      <c r="AG1371" s="31"/>
      <c r="AH1371" s="31"/>
      <c r="AI1371" s="31"/>
      <c r="AJ1371" s="31"/>
      <c r="AK1371" s="31"/>
      <c r="AL1371" s="31"/>
      <c r="AO1371" s="376"/>
    </row>
    <row r="1372" spans="1:41" x14ac:dyDescent="0.3">
      <c r="A1372" s="333" t="s">
        <v>11385</v>
      </c>
      <c r="B1372" s="333" t="s">
        <v>11374</v>
      </c>
      <c r="C1372" s="125" t="s">
        <v>11375</v>
      </c>
      <c r="D1372" s="32" t="s">
        <v>20309</v>
      </c>
      <c r="E1372" s="125" t="s">
        <v>4826</v>
      </c>
      <c r="F1372" s="125" t="s">
        <v>1189</v>
      </c>
      <c r="G1372" s="125" t="s">
        <v>1190</v>
      </c>
      <c r="AO1372" s="376"/>
    </row>
    <row r="1373" spans="1:41" x14ac:dyDescent="0.25">
      <c r="A1373" s="44" t="s">
        <v>21494</v>
      </c>
      <c r="B1373" s="44" t="s">
        <v>2186</v>
      </c>
      <c r="C1373" s="45">
        <v>25090101</v>
      </c>
      <c r="D1373" s="45" t="s">
        <v>11363</v>
      </c>
      <c r="E1373" s="45" t="s">
        <v>4972</v>
      </c>
      <c r="AO1373" s="376"/>
    </row>
    <row r="1374" spans="1:41" x14ac:dyDescent="0.25">
      <c r="A1374" s="44" t="s">
        <v>21494</v>
      </c>
      <c r="B1374" s="44" t="s">
        <v>3044</v>
      </c>
      <c r="C1374" s="45">
        <v>25090102</v>
      </c>
      <c r="D1374" s="45" t="s">
        <v>11363</v>
      </c>
      <c r="E1374" s="45" t="s">
        <v>4972</v>
      </c>
      <c r="AO1374" s="376"/>
    </row>
    <row r="1375" spans="1:41" x14ac:dyDescent="0.25">
      <c r="A1375" s="44" t="s">
        <v>11953</v>
      </c>
      <c r="B1375" s="44" t="s">
        <v>199</v>
      </c>
      <c r="C1375" s="45">
        <v>241001</v>
      </c>
      <c r="D1375" s="45" t="s">
        <v>11363</v>
      </c>
      <c r="E1375" s="45" t="s">
        <v>5332</v>
      </c>
      <c r="AO1375" s="376"/>
    </row>
    <row r="1376" spans="1:41" x14ac:dyDescent="0.25">
      <c r="A1376" s="44" t="s">
        <v>11953</v>
      </c>
      <c r="B1376" s="44" t="s">
        <v>3474</v>
      </c>
      <c r="C1376" s="45">
        <v>250503</v>
      </c>
      <c r="D1376" s="45" t="s">
        <v>11363</v>
      </c>
      <c r="E1376" s="45" t="s">
        <v>15608</v>
      </c>
      <c r="AO1376" s="376"/>
    </row>
    <row r="1377" spans="1:41" x14ac:dyDescent="0.25">
      <c r="A1377" s="44" t="s">
        <v>5504</v>
      </c>
      <c r="B1377" s="44" t="s">
        <v>21402</v>
      </c>
      <c r="C1377" s="45" t="s">
        <v>5503</v>
      </c>
      <c r="D1377" s="45" t="s">
        <v>21447</v>
      </c>
      <c r="E1377" s="46">
        <v>46507</v>
      </c>
      <c r="AO1377" s="376"/>
    </row>
    <row r="1378" spans="1:41" x14ac:dyDescent="0.25">
      <c r="A1378" s="44" t="s">
        <v>5504</v>
      </c>
      <c r="B1378" s="44" t="s">
        <v>21412</v>
      </c>
      <c r="C1378" s="45" t="s">
        <v>5516</v>
      </c>
      <c r="D1378" s="45" t="s">
        <v>21447</v>
      </c>
      <c r="E1378" s="46">
        <v>46599</v>
      </c>
      <c r="AO1378" s="376"/>
    </row>
    <row r="1379" spans="1:41" x14ac:dyDescent="0.25">
      <c r="A1379" s="44" t="s">
        <v>5504</v>
      </c>
      <c r="B1379" s="44" t="s">
        <v>21440</v>
      </c>
      <c r="C1379" s="45" t="s">
        <v>7331</v>
      </c>
      <c r="D1379" s="45" t="s">
        <v>21447</v>
      </c>
      <c r="E1379" s="46">
        <v>46599</v>
      </c>
      <c r="AO1379" s="376"/>
    </row>
    <row r="1380" spans="1:41" x14ac:dyDescent="0.25">
      <c r="A1380" s="44" t="s">
        <v>10247</v>
      </c>
      <c r="B1380" s="44" t="s">
        <v>10248</v>
      </c>
      <c r="C1380" s="45" t="s">
        <v>10249</v>
      </c>
      <c r="D1380" s="46" t="s">
        <v>21328</v>
      </c>
      <c r="E1380" s="46">
        <v>46619</v>
      </c>
      <c r="AO1380" s="376"/>
    </row>
    <row r="1381" spans="1:41" x14ac:dyDescent="0.25">
      <c r="A1381" s="44" t="s">
        <v>10247</v>
      </c>
      <c r="B1381" s="44" t="s">
        <v>10248</v>
      </c>
      <c r="C1381" s="45" t="s">
        <v>10249</v>
      </c>
      <c r="D1381" s="46" t="s">
        <v>21328</v>
      </c>
      <c r="E1381" s="46">
        <v>46619</v>
      </c>
      <c r="AO1381" s="376"/>
    </row>
    <row r="1382" spans="1:41" x14ac:dyDescent="0.25">
      <c r="A1382" s="44" t="s">
        <v>21424</v>
      </c>
      <c r="B1382" s="44" t="s">
        <v>21425</v>
      </c>
      <c r="C1382" s="45" t="s">
        <v>21426</v>
      </c>
      <c r="D1382" s="45" t="s">
        <v>21447</v>
      </c>
      <c r="E1382" s="46">
        <v>46507</v>
      </c>
      <c r="AO1382" s="376"/>
    </row>
    <row r="1383" spans="1:41" x14ac:dyDescent="0.3">
      <c r="A1383" s="333" t="s">
        <v>10379</v>
      </c>
      <c r="B1383" s="333" t="s">
        <v>4815</v>
      </c>
      <c r="C1383" s="125" t="s">
        <v>15581</v>
      </c>
      <c r="D1383" s="32" t="s">
        <v>20309</v>
      </c>
      <c r="E1383" s="125" t="s">
        <v>9839</v>
      </c>
      <c r="F1383" s="125" t="s">
        <v>1189</v>
      </c>
      <c r="G1383" s="125" t="s">
        <v>1190</v>
      </c>
      <c r="AO1383" s="376"/>
    </row>
    <row r="1384" spans="1:41" x14ac:dyDescent="0.25">
      <c r="A1384" s="44" t="s">
        <v>12158</v>
      </c>
      <c r="B1384" s="44" t="s">
        <v>12091</v>
      </c>
      <c r="C1384" s="45">
        <v>9.24</v>
      </c>
      <c r="D1384" s="45" t="s">
        <v>12549</v>
      </c>
      <c r="E1384" s="46">
        <v>47299</v>
      </c>
      <c r="F1384" s="45"/>
      <c r="G1384" s="93"/>
      <c r="H1384" s="93"/>
      <c r="I1384" s="99"/>
      <c r="J1384" s="99"/>
      <c r="K1384" s="99"/>
      <c r="L1384" s="99"/>
      <c r="M1384" s="99"/>
      <c r="N1384" s="99"/>
      <c r="O1384" s="99"/>
      <c r="P1384" s="99"/>
      <c r="Q1384" s="99"/>
      <c r="R1384" s="99"/>
      <c r="S1384" s="99"/>
      <c r="T1384" s="99"/>
      <c r="U1384" s="99"/>
      <c r="V1384" s="99"/>
      <c r="W1384" s="99"/>
      <c r="X1384" s="99"/>
      <c r="Y1384" s="99"/>
      <c r="Z1384" s="99"/>
      <c r="AA1384" s="99"/>
      <c r="AB1384" s="99"/>
      <c r="AC1384" s="99"/>
      <c r="AD1384" s="99"/>
      <c r="AE1384" s="99"/>
      <c r="AF1384" s="99"/>
      <c r="AG1384" s="99"/>
      <c r="AH1384" s="31"/>
      <c r="AI1384" s="31"/>
      <c r="AJ1384" s="31"/>
      <c r="AK1384" s="31"/>
      <c r="AL1384" s="31"/>
      <c r="AO1384" s="376"/>
    </row>
    <row r="1385" spans="1:41" x14ac:dyDescent="0.25">
      <c r="A1385" s="44" t="s">
        <v>10379</v>
      </c>
      <c r="B1385" s="44" t="s">
        <v>9237</v>
      </c>
      <c r="C1385" s="45">
        <v>24010401</v>
      </c>
      <c r="D1385" s="45" t="s">
        <v>11363</v>
      </c>
      <c r="E1385" s="45" t="s">
        <v>9238</v>
      </c>
      <c r="AO1385" s="376"/>
    </row>
    <row r="1386" spans="1:41" x14ac:dyDescent="0.25">
      <c r="A1386" s="44" t="s">
        <v>10379</v>
      </c>
      <c r="B1386" s="44" t="s">
        <v>17517</v>
      </c>
      <c r="C1386" s="45">
        <v>24070201</v>
      </c>
      <c r="D1386" s="45" t="s">
        <v>11363</v>
      </c>
      <c r="E1386" s="45" t="s">
        <v>7420</v>
      </c>
      <c r="AO1386" s="376"/>
    </row>
    <row r="1387" spans="1:41" x14ac:dyDescent="0.25">
      <c r="A1387" s="44" t="s">
        <v>20601</v>
      </c>
      <c r="B1387" s="44" t="s">
        <v>14169</v>
      </c>
      <c r="C1387" s="45" t="s">
        <v>20727</v>
      </c>
      <c r="D1387" s="32" t="s">
        <v>5559</v>
      </c>
      <c r="E1387" s="45" t="s">
        <v>20863</v>
      </c>
      <c r="F1387" s="32"/>
      <c r="G1387" s="32"/>
      <c r="H1387" s="32"/>
      <c r="I1387" s="31"/>
      <c r="J1387" s="31"/>
      <c r="K1387" s="31"/>
      <c r="L1387" s="31"/>
      <c r="M1387" s="31"/>
      <c r="N1387" s="31"/>
      <c r="O1387" s="31"/>
      <c r="P1387" s="31"/>
      <c r="Q1387" s="31"/>
      <c r="R1387" s="31"/>
      <c r="S1387" s="31"/>
      <c r="T1387" s="31"/>
      <c r="U1387" s="31"/>
      <c r="V1387" s="31"/>
      <c r="W1387" s="31"/>
      <c r="X1387" s="31"/>
      <c r="Y1387" s="31"/>
      <c r="Z1387" s="31"/>
      <c r="AA1387" s="31"/>
      <c r="AB1387" s="31"/>
      <c r="AC1387" s="31"/>
      <c r="AD1387" s="31"/>
      <c r="AE1387" s="31"/>
      <c r="AF1387" s="31"/>
      <c r="AG1387" s="31"/>
      <c r="AH1387" s="31"/>
      <c r="AI1387" s="31"/>
      <c r="AJ1387" s="31"/>
      <c r="AK1387" s="31"/>
      <c r="AL1387" s="31"/>
      <c r="AO1387" s="376"/>
    </row>
    <row r="1388" spans="1:41" x14ac:dyDescent="0.25">
      <c r="A1388" s="44" t="s">
        <v>4348</v>
      </c>
      <c r="B1388" s="44" t="s">
        <v>4349</v>
      </c>
      <c r="C1388" s="45" t="s">
        <v>4350</v>
      </c>
      <c r="D1388" s="45" t="s">
        <v>11204</v>
      </c>
      <c r="E1388" s="45" t="s">
        <v>5158</v>
      </c>
      <c r="F1388" s="93"/>
      <c r="G1388" s="93"/>
      <c r="H1388" s="93"/>
      <c r="I1388" s="99"/>
      <c r="J1388" s="99"/>
      <c r="K1388" s="99"/>
      <c r="L1388" s="99"/>
      <c r="M1388" s="99"/>
      <c r="N1388" s="99"/>
      <c r="O1388" s="99"/>
      <c r="P1388" s="99"/>
      <c r="Q1388" s="99"/>
      <c r="R1388" s="99"/>
      <c r="S1388" s="99"/>
      <c r="T1388" s="44"/>
      <c r="U1388" s="99"/>
      <c r="V1388" s="99"/>
      <c r="W1388" s="99"/>
      <c r="X1388" s="99"/>
      <c r="Y1388" s="99"/>
      <c r="Z1388" s="99"/>
      <c r="AA1388" s="99"/>
      <c r="AB1388" s="99"/>
      <c r="AC1388" s="99"/>
      <c r="AD1388" s="99"/>
      <c r="AE1388" s="99"/>
      <c r="AF1388" s="99"/>
      <c r="AG1388" s="99"/>
      <c r="AH1388" s="31"/>
      <c r="AI1388" s="31"/>
      <c r="AJ1388" s="31"/>
      <c r="AK1388" s="31"/>
      <c r="AL1388" s="31"/>
      <c r="AO1388" s="376"/>
    </row>
    <row r="1389" spans="1:41" x14ac:dyDescent="0.25">
      <c r="A1389" s="44" t="s">
        <v>4348</v>
      </c>
      <c r="B1389" s="44" t="s">
        <v>4349</v>
      </c>
      <c r="C1389" s="45" t="s">
        <v>4350</v>
      </c>
      <c r="D1389" s="93" t="s">
        <v>17443</v>
      </c>
      <c r="E1389" s="45" t="s">
        <v>3157</v>
      </c>
      <c r="F1389" s="93"/>
      <c r="G1389" s="93"/>
      <c r="H1389" s="93"/>
      <c r="I1389" s="99"/>
      <c r="J1389" s="99"/>
      <c r="K1389" s="99"/>
      <c r="L1389" s="99"/>
      <c r="M1389" s="99"/>
      <c r="N1389" s="99"/>
      <c r="O1389" s="99"/>
      <c r="P1389" s="99"/>
      <c r="Q1389" s="99"/>
      <c r="R1389" s="99"/>
      <c r="S1389" s="99"/>
      <c r="T1389" s="99"/>
      <c r="U1389" s="99"/>
      <c r="V1389" s="99"/>
      <c r="W1389" s="99"/>
      <c r="X1389" s="99"/>
      <c r="Y1389" s="99"/>
      <c r="Z1389" s="99"/>
      <c r="AA1389" s="99"/>
      <c r="AB1389" s="99"/>
      <c r="AC1389" s="99"/>
      <c r="AD1389" s="99"/>
      <c r="AE1389" s="99"/>
      <c r="AF1389" s="99"/>
      <c r="AG1389" s="99"/>
      <c r="AH1389" s="31"/>
      <c r="AI1389" s="31"/>
      <c r="AJ1389" s="31"/>
      <c r="AK1389" s="31"/>
      <c r="AL1389" s="31"/>
      <c r="AO1389" s="376"/>
    </row>
    <row r="1390" spans="1:41" x14ac:dyDescent="0.3">
      <c r="A1390" s="333" t="s">
        <v>20263</v>
      </c>
      <c r="B1390" s="333" t="s">
        <v>2696</v>
      </c>
      <c r="C1390" s="125" t="s">
        <v>21307</v>
      </c>
      <c r="D1390" s="32" t="s">
        <v>20309</v>
      </c>
      <c r="E1390" s="125" t="s">
        <v>9840</v>
      </c>
      <c r="F1390" s="125" t="s">
        <v>1189</v>
      </c>
      <c r="G1390" s="125" t="s">
        <v>1190</v>
      </c>
      <c r="AO1390" s="376"/>
    </row>
    <row r="1391" spans="1:41" x14ac:dyDescent="0.25">
      <c r="A1391" s="44" t="s">
        <v>21495</v>
      </c>
      <c r="B1391" s="44" t="s">
        <v>944</v>
      </c>
      <c r="C1391" s="45">
        <v>240303</v>
      </c>
      <c r="D1391" s="45" t="s">
        <v>11363</v>
      </c>
      <c r="E1391" s="45" t="s">
        <v>2593</v>
      </c>
      <c r="AO1391" s="376"/>
    </row>
    <row r="1392" spans="1:41" x14ac:dyDescent="0.25">
      <c r="A1392" s="44" t="s">
        <v>21495</v>
      </c>
      <c r="B1392" s="44" t="s">
        <v>9248</v>
      </c>
      <c r="C1392" s="45">
        <v>260105</v>
      </c>
      <c r="D1392" s="45" t="s">
        <v>11363</v>
      </c>
      <c r="E1392" s="45" t="s">
        <v>17625</v>
      </c>
      <c r="AO1392" s="376"/>
    </row>
    <row r="1393" spans="1:41" x14ac:dyDescent="0.25">
      <c r="A1393" s="92" t="s">
        <v>10183</v>
      </c>
      <c r="B1393" s="92" t="s">
        <v>10212</v>
      </c>
      <c r="C1393" s="93" t="s">
        <v>10213</v>
      </c>
      <c r="D1393" s="93" t="s">
        <v>1201</v>
      </c>
      <c r="E1393" s="94">
        <v>47012</v>
      </c>
      <c r="F1393" s="93"/>
      <c r="G1393" s="93"/>
      <c r="H1393" s="93"/>
      <c r="I1393" s="99"/>
      <c r="J1393" s="99"/>
      <c r="K1393" s="99"/>
      <c r="L1393" s="99"/>
      <c r="M1393" s="99"/>
      <c r="N1393" s="99"/>
      <c r="O1393" s="99"/>
      <c r="P1393" s="99"/>
      <c r="Q1393" s="99"/>
      <c r="R1393" s="99"/>
      <c r="S1393" s="44"/>
      <c r="T1393" s="44"/>
      <c r="U1393" s="99"/>
      <c r="V1393" s="99"/>
      <c r="W1393" s="99"/>
      <c r="X1393" s="99"/>
      <c r="Y1393" s="99"/>
      <c r="Z1393" s="99"/>
      <c r="AA1393" s="99"/>
      <c r="AB1393" s="99"/>
      <c r="AC1393" s="99"/>
      <c r="AD1393" s="99"/>
      <c r="AE1393" s="99"/>
      <c r="AF1393" s="99"/>
      <c r="AG1393" s="99"/>
      <c r="AH1393" s="31"/>
      <c r="AI1393" s="31"/>
      <c r="AJ1393" s="31"/>
      <c r="AK1393" s="31"/>
      <c r="AL1393" s="31"/>
      <c r="AO1393" s="376"/>
    </row>
    <row r="1394" spans="1:41" x14ac:dyDescent="0.25">
      <c r="A1394" s="44" t="s">
        <v>13187</v>
      </c>
      <c r="B1394" s="44" t="s">
        <v>2350</v>
      </c>
      <c r="C1394" s="45">
        <v>230105</v>
      </c>
      <c r="D1394" s="45" t="s">
        <v>11363</v>
      </c>
      <c r="E1394" s="45" t="s">
        <v>5265</v>
      </c>
      <c r="AO1394" s="376"/>
    </row>
    <row r="1395" spans="1:41" x14ac:dyDescent="0.25">
      <c r="A1395" s="44" t="s">
        <v>13187</v>
      </c>
      <c r="B1395" s="44" t="s">
        <v>3039</v>
      </c>
      <c r="C1395" s="45">
        <v>230904</v>
      </c>
      <c r="D1395" s="45" t="s">
        <v>11363</v>
      </c>
      <c r="E1395" s="45" t="s">
        <v>7871</v>
      </c>
      <c r="AO1395" s="376"/>
    </row>
    <row r="1396" spans="1:41" x14ac:dyDescent="0.25">
      <c r="A1396" s="44" t="s">
        <v>13471</v>
      </c>
      <c r="B1396" s="44" t="s">
        <v>21359</v>
      </c>
      <c r="C1396" s="45" t="s">
        <v>9701</v>
      </c>
      <c r="D1396" s="45" t="s">
        <v>21447</v>
      </c>
      <c r="E1396" s="46">
        <v>46752</v>
      </c>
      <c r="AO1396" s="376"/>
    </row>
    <row r="1397" spans="1:41" x14ac:dyDescent="0.25">
      <c r="A1397" s="91" t="s">
        <v>13471</v>
      </c>
      <c r="B1397" s="92" t="s">
        <v>19284</v>
      </c>
      <c r="C1397" s="93" t="s">
        <v>19285</v>
      </c>
      <c r="D1397" s="93" t="s">
        <v>1201</v>
      </c>
      <c r="E1397" s="94">
        <v>46582</v>
      </c>
      <c r="F1397" s="93"/>
      <c r="G1397" s="93"/>
      <c r="H1397" s="93"/>
      <c r="I1397" s="99"/>
      <c r="J1397" s="99"/>
      <c r="K1397" s="99"/>
      <c r="L1397" s="99"/>
      <c r="M1397" s="99"/>
      <c r="N1397" s="99"/>
      <c r="O1397" s="99"/>
      <c r="P1397" s="99"/>
      <c r="Q1397" s="99"/>
      <c r="R1397" s="99"/>
      <c r="S1397" s="99"/>
      <c r="T1397" s="99"/>
      <c r="U1397" s="99"/>
      <c r="V1397" s="99"/>
      <c r="W1397" s="99"/>
      <c r="X1397" s="99"/>
      <c r="Y1397" s="99"/>
      <c r="Z1397" s="99"/>
      <c r="AA1397" s="99"/>
      <c r="AB1397" s="99"/>
      <c r="AC1397" s="99"/>
      <c r="AD1397" s="99"/>
      <c r="AE1397" s="99"/>
      <c r="AF1397" s="99"/>
      <c r="AG1397" s="99"/>
      <c r="AH1397" s="31"/>
      <c r="AI1397" s="31"/>
      <c r="AJ1397" s="31"/>
      <c r="AK1397" s="31"/>
      <c r="AL1397" s="31"/>
      <c r="AO1397" s="376"/>
    </row>
    <row r="1398" spans="1:41" x14ac:dyDescent="0.25">
      <c r="A1398" s="44" t="s">
        <v>13597</v>
      </c>
      <c r="B1398" s="44" t="s">
        <v>12111</v>
      </c>
      <c r="C1398" s="45">
        <v>13.25</v>
      </c>
      <c r="D1398" s="45" t="s">
        <v>12549</v>
      </c>
      <c r="E1398" s="46">
        <v>47664</v>
      </c>
      <c r="F1398" s="45"/>
      <c r="G1398" s="93"/>
      <c r="H1398" s="93"/>
      <c r="I1398" s="99"/>
      <c r="J1398" s="99"/>
      <c r="K1398" s="99"/>
      <c r="L1398" s="99"/>
      <c r="M1398" s="99"/>
      <c r="N1398" s="99"/>
      <c r="O1398" s="99"/>
      <c r="P1398" s="99"/>
      <c r="Q1398" s="99"/>
      <c r="R1398" s="99"/>
      <c r="S1398" s="99"/>
      <c r="T1398" s="99"/>
      <c r="U1398" s="99"/>
      <c r="V1398" s="99"/>
      <c r="W1398" s="99"/>
      <c r="X1398" s="99"/>
      <c r="Y1398" s="99"/>
      <c r="Z1398" s="99"/>
      <c r="AA1398" s="99"/>
      <c r="AB1398" s="99"/>
      <c r="AC1398" s="99"/>
      <c r="AD1398" s="99"/>
      <c r="AE1398" s="99"/>
      <c r="AF1398" s="99"/>
      <c r="AG1398" s="99"/>
      <c r="AH1398" s="31"/>
      <c r="AI1398" s="31"/>
      <c r="AJ1398" s="31"/>
      <c r="AK1398" s="31"/>
      <c r="AL1398" s="31"/>
      <c r="AO1398" s="376"/>
    </row>
    <row r="1399" spans="1:41" x14ac:dyDescent="0.25">
      <c r="A1399" s="86" t="s">
        <v>13597</v>
      </c>
      <c r="B1399" s="44" t="s">
        <v>16073</v>
      </c>
      <c r="C1399" s="45">
        <v>44.26</v>
      </c>
      <c r="D1399" s="45" t="s">
        <v>12549</v>
      </c>
      <c r="E1399" s="46">
        <v>47787</v>
      </c>
      <c r="F1399" s="45"/>
      <c r="G1399" s="93"/>
      <c r="H1399" s="93"/>
      <c r="I1399" s="99"/>
      <c r="J1399" s="99"/>
      <c r="K1399" s="99"/>
      <c r="L1399" s="99"/>
      <c r="M1399" s="99"/>
      <c r="N1399" s="99"/>
      <c r="O1399" s="99"/>
      <c r="P1399" s="99"/>
      <c r="Q1399" s="99"/>
      <c r="R1399" s="99"/>
      <c r="S1399" s="99"/>
      <c r="T1399" s="99"/>
      <c r="U1399" s="99"/>
      <c r="V1399" s="99"/>
      <c r="W1399" s="99"/>
      <c r="X1399" s="99"/>
      <c r="Y1399" s="99"/>
      <c r="Z1399" s="99"/>
      <c r="AA1399" s="99"/>
      <c r="AB1399" s="99"/>
      <c r="AC1399" s="99"/>
      <c r="AD1399" s="99"/>
      <c r="AE1399" s="99"/>
      <c r="AF1399" s="99"/>
      <c r="AG1399" s="99"/>
      <c r="AH1399" s="31"/>
      <c r="AI1399" s="31"/>
      <c r="AJ1399" s="31"/>
      <c r="AK1399" s="31"/>
      <c r="AL1399" s="31"/>
      <c r="AO1399" s="376"/>
    </row>
    <row r="1400" spans="1:41" x14ac:dyDescent="0.3">
      <c r="A1400" s="57" t="s">
        <v>17156</v>
      </c>
      <c r="B1400" s="57" t="s">
        <v>2173</v>
      </c>
      <c r="C1400" s="62">
        <v>24030</v>
      </c>
      <c r="D1400" s="62" t="s">
        <v>20886</v>
      </c>
      <c r="E1400" s="60">
        <v>47057</v>
      </c>
      <c r="F1400" s="32"/>
      <c r="G1400" s="32"/>
      <c r="H1400" s="32"/>
      <c r="I1400" s="31"/>
      <c r="J1400" s="31"/>
      <c r="K1400" s="31"/>
      <c r="L1400" s="31"/>
      <c r="M1400" s="31"/>
      <c r="N1400" s="31"/>
      <c r="O1400" s="31"/>
      <c r="P1400" s="31"/>
      <c r="Q1400" s="31"/>
      <c r="R1400" s="31"/>
      <c r="S1400" s="31"/>
      <c r="T1400" s="31"/>
      <c r="U1400" s="31"/>
      <c r="V1400" s="31"/>
      <c r="W1400" s="31"/>
      <c r="X1400" s="31"/>
      <c r="Y1400" s="31"/>
      <c r="Z1400" s="31"/>
      <c r="AA1400" s="31"/>
      <c r="AB1400" s="31"/>
      <c r="AC1400" s="31"/>
      <c r="AD1400" s="31"/>
      <c r="AE1400" s="31"/>
      <c r="AF1400" s="31"/>
      <c r="AG1400" s="31"/>
      <c r="AH1400" s="31"/>
      <c r="AI1400" s="31"/>
      <c r="AJ1400" s="31"/>
      <c r="AK1400" s="31"/>
      <c r="AL1400" s="31"/>
      <c r="AO1400" s="376"/>
    </row>
    <row r="1401" spans="1:41" x14ac:dyDescent="0.25">
      <c r="A1401" s="44" t="s">
        <v>13421</v>
      </c>
      <c r="B1401" s="44" t="s">
        <v>10228</v>
      </c>
      <c r="C1401" s="45" t="s">
        <v>10280</v>
      </c>
      <c r="D1401" s="46" t="s">
        <v>21328</v>
      </c>
      <c r="E1401" s="46">
        <v>46556</v>
      </c>
      <c r="AO1401" s="376"/>
    </row>
    <row r="1402" spans="1:41" x14ac:dyDescent="0.3">
      <c r="A1402" s="57" t="s">
        <v>13140</v>
      </c>
      <c r="B1402" s="57" t="s">
        <v>1290</v>
      </c>
      <c r="C1402" s="62">
        <v>24027</v>
      </c>
      <c r="D1402" s="62" t="s">
        <v>20886</v>
      </c>
      <c r="E1402" s="60">
        <v>46873</v>
      </c>
      <c r="F1402" s="32"/>
      <c r="G1402" s="32"/>
      <c r="H1402" s="32"/>
      <c r="I1402" s="31"/>
      <c r="J1402" s="31"/>
      <c r="K1402" s="31"/>
      <c r="L1402" s="31"/>
      <c r="M1402" s="31"/>
      <c r="N1402" s="31"/>
      <c r="O1402" s="31"/>
      <c r="P1402" s="31"/>
      <c r="Q1402" s="31"/>
      <c r="R1402" s="31"/>
      <c r="S1402" s="31"/>
      <c r="T1402" s="31"/>
      <c r="U1402" s="31"/>
      <c r="V1402" s="31"/>
      <c r="W1402" s="31"/>
      <c r="X1402" s="31"/>
      <c r="Y1402" s="31"/>
      <c r="Z1402" s="31"/>
      <c r="AA1402" s="31"/>
      <c r="AB1402" s="31"/>
      <c r="AC1402" s="31"/>
      <c r="AD1402" s="31"/>
      <c r="AE1402" s="31"/>
      <c r="AF1402" s="31"/>
      <c r="AG1402" s="31"/>
      <c r="AH1402" s="31"/>
      <c r="AI1402" s="31"/>
      <c r="AJ1402" s="31"/>
      <c r="AK1402" s="31"/>
      <c r="AL1402" s="31"/>
      <c r="AO1402" s="376"/>
    </row>
    <row r="1403" spans="1:41" x14ac:dyDescent="0.25">
      <c r="A1403" s="44" t="s">
        <v>17543</v>
      </c>
      <c r="B1403" s="44" t="s">
        <v>9248</v>
      </c>
      <c r="C1403" s="45">
        <v>240101</v>
      </c>
      <c r="D1403" s="45" t="s">
        <v>11363</v>
      </c>
      <c r="E1403" s="45" t="s">
        <v>9249</v>
      </c>
      <c r="AO1403" s="376"/>
    </row>
    <row r="1404" spans="1:41" x14ac:dyDescent="0.25">
      <c r="A1404" s="44" t="s">
        <v>15648</v>
      </c>
      <c r="B1404" s="44" t="s">
        <v>925</v>
      </c>
      <c r="C1404" s="45">
        <v>250601</v>
      </c>
      <c r="D1404" s="45" t="s">
        <v>11363</v>
      </c>
      <c r="E1404" s="45" t="s">
        <v>15609</v>
      </c>
      <c r="AO1404" s="376"/>
    </row>
    <row r="1405" spans="1:41" x14ac:dyDescent="0.25">
      <c r="A1405" s="44" t="s">
        <v>16613</v>
      </c>
      <c r="B1405" s="44" t="s">
        <v>16614</v>
      </c>
      <c r="C1405" s="45" t="s">
        <v>16931</v>
      </c>
      <c r="D1405" s="367" t="s">
        <v>3696</v>
      </c>
      <c r="E1405" s="328">
        <f>DATE(2029,9,26)</f>
        <v>47387</v>
      </c>
      <c r="F1405" s="32"/>
      <c r="G1405" s="32"/>
      <c r="H1405" s="32"/>
      <c r="I1405" s="31"/>
      <c r="J1405" s="31"/>
      <c r="K1405" s="31"/>
      <c r="L1405" s="31"/>
      <c r="M1405" s="31"/>
      <c r="N1405" s="31"/>
      <c r="O1405" s="31"/>
      <c r="P1405" s="31"/>
      <c r="Q1405" s="31"/>
      <c r="R1405" s="31"/>
      <c r="S1405" s="31"/>
      <c r="T1405" s="31"/>
      <c r="U1405" s="31"/>
      <c r="V1405" s="31"/>
      <c r="W1405" s="31"/>
      <c r="X1405" s="31"/>
      <c r="Y1405" s="31"/>
      <c r="Z1405" s="31"/>
      <c r="AA1405" s="31"/>
      <c r="AB1405" s="31"/>
      <c r="AC1405" s="31"/>
      <c r="AD1405" s="31"/>
      <c r="AE1405" s="31"/>
      <c r="AF1405" s="31"/>
      <c r="AG1405" s="31"/>
      <c r="AH1405" s="31"/>
      <c r="AI1405" s="31"/>
      <c r="AJ1405" s="31"/>
      <c r="AK1405" s="31"/>
      <c r="AL1405" s="31"/>
      <c r="AO1405" s="376"/>
    </row>
    <row r="1406" spans="1:41" x14ac:dyDescent="0.25">
      <c r="A1406" s="44" t="s">
        <v>4239</v>
      </c>
      <c r="B1406" s="44" t="s">
        <v>925</v>
      </c>
      <c r="C1406" s="45">
        <v>240601</v>
      </c>
      <c r="D1406" s="45" t="s">
        <v>11363</v>
      </c>
      <c r="E1406" s="45" t="s">
        <v>9840</v>
      </c>
      <c r="AO1406" s="376"/>
    </row>
    <row r="1407" spans="1:41" x14ac:dyDescent="0.25">
      <c r="A1407" s="44" t="s">
        <v>12159</v>
      </c>
      <c r="B1407" s="44" t="s">
        <v>12129</v>
      </c>
      <c r="C1407" s="45">
        <v>20.239999999999998</v>
      </c>
      <c r="D1407" s="45" t="s">
        <v>12549</v>
      </c>
      <c r="E1407" s="46">
        <v>47299</v>
      </c>
      <c r="F1407" s="45"/>
      <c r="G1407" s="93"/>
      <c r="H1407" s="93"/>
      <c r="I1407" s="99"/>
      <c r="J1407" s="99"/>
      <c r="K1407" s="99"/>
      <c r="L1407" s="99"/>
      <c r="M1407" s="99"/>
      <c r="N1407" s="99"/>
      <c r="O1407" s="99"/>
      <c r="P1407" s="99"/>
      <c r="Q1407" s="99"/>
      <c r="R1407" s="99"/>
      <c r="S1407" s="99"/>
      <c r="T1407" s="99"/>
      <c r="U1407" s="99"/>
      <c r="V1407" s="99"/>
      <c r="W1407" s="99"/>
      <c r="X1407" s="99"/>
      <c r="Y1407" s="99"/>
      <c r="Z1407" s="99"/>
      <c r="AA1407" s="99"/>
      <c r="AB1407" s="99"/>
      <c r="AC1407" s="99"/>
      <c r="AD1407" s="99"/>
      <c r="AE1407" s="99"/>
      <c r="AF1407" s="99"/>
      <c r="AG1407" s="99"/>
      <c r="AH1407" s="31"/>
      <c r="AI1407" s="31"/>
      <c r="AJ1407" s="31"/>
      <c r="AK1407" s="31"/>
      <c r="AL1407" s="31"/>
      <c r="AO1407" s="376"/>
    </row>
    <row r="1408" spans="1:41" x14ac:dyDescent="0.25">
      <c r="A1408" s="44" t="s">
        <v>16526</v>
      </c>
      <c r="B1408" s="44" t="s">
        <v>21380</v>
      </c>
      <c r="C1408" s="45" t="s">
        <v>16524</v>
      </c>
      <c r="D1408" s="45" t="s">
        <v>21447</v>
      </c>
      <c r="E1408" s="46">
        <v>46477</v>
      </c>
      <c r="AO1408" s="376"/>
    </row>
    <row r="1409" spans="1:41" x14ac:dyDescent="0.25">
      <c r="A1409" s="44" t="s">
        <v>19302</v>
      </c>
      <c r="B1409" s="319" t="s">
        <v>19509</v>
      </c>
      <c r="C1409" s="318" t="s">
        <v>19604</v>
      </c>
      <c r="D1409" s="93" t="s">
        <v>19934</v>
      </c>
      <c r="E1409" s="320">
        <v>47057</v>
      </c>
      <c r="F1409" s="93"/>
      <c r="G1409" s="93"/>
      <c r="H1409" s="93"/>
      <c r="I1409" s="99"/>
      <c r="J1409" s="99"/>
      <c r="K1409" s="99"/>
      <c r="L1409" s="99"/>
      <c r="M1409" s="99"/>
      <c r="N1409" s="99"/>
      <c r="O1409" s="99"/>
      <c r="P1409" s="99"/>
      <c r="Q1409" s="99"/>
      <c r="R1409" s="99"/>
      <c r="S1409" s="99"/>
      <c r="T1409" s="99"/>
      <c r="U1409" s="99"/>
      <c r="V1409" s="99"/>
      <c r="W1409" s="99"/>
      <c r="X1409" s="99"/>
      <c r="Y1409" s="99"/>
      <c r="Z1409" s="99"/>
      <c r="AA1409" s="99"/>
      <c r="AB1409" s="99"/>
      <c r="AC1409" s="99"/>
      <c r="AD1409" s="99"/>
      <c r="AE1409" s="99"/>
      <c r="AF1409" s="99"/>
      <c r="AG1409" s="99"/>
      <c r="AH1409" s="31"/>
      <c r="AI1409" s="31"/>
      <c r="AJ1409" s="31"/>
      <c r="AK1409" s="31"/>
      <c r="AL1409" s="31"/>
      <c r="AO1409" s="376"/>
    </row>
    <row r="1410" spans="1:41" x14ac:dyDescent="0.25">
      <c r="A1410" s="44" t="s">
        <v>7831</v>
      </c>
      <c r="B1410" s="44" t="s">
        <v>5134</v>
      </c>
      <c r="C1410" s="45">
        <v>230807</v>
      </c>
      <c r="D1410" s="45" t="s">
        <v>11363</v>
      </c>
      <c r="E1410" s="45" t="s">
        <v>8282</v>
      </c>
      <c r="AO1410" s="376"/>
    </row>
    <row r="1411" spans="1:41" x14ac:dyDescent="0.25">
      <c r="A1411" s="44" t="s">
        <v>17271</v>
      </c>
      <c r="B1411" s="44" t="s">
        <v>4163</v>
      </c>
      <c r="C1411" s="45" t="s">
        <v>4164</v>
      </c>
      <c r="D1411" s="93" t="s">
        <v>17443</v>
      </c>
      <c r="E1411" s="45" t="s">
        <v>2538</v>
      </c>
      <c r="F1411" s="93"/>
      <c r="G1411" s="93"/>
      <c r="H1411" s="93"/>
      <c r="I1411" s="99"/>
      <c r="J1411" s="99"/>
      <c r="K1411" s="99"/>
      <c r="L1411" s="99"/>
      <c r="M1411" s="99"/>
      <c r="N1411" s="99"/>
      <c r="O1411" s="99"/>
      <c r="P1411" s="99"/>
      <c r="Q1411" s="99"/>
      <c r="R1411" s="99"/>
      <c r="S1411" s="99"/>
      <c r="T1411" s="99"/>
      <c r="U1411" s="99"/>
      <c r="V1411" s="99"/>
      <c r="W1411" s="99"/>
      <c r="X1411" s="99"/>
      <c r="Y1411" s="99"/>
      <c r="Z1411" s="99"/>
      <c r="AA1411" s="99"/>
      <c r="AB1411" s="99"/>
      <c r="AC1411" s="99"/>
      <c r="AD1411" s="99"/>
      <c r="AE1411" s="99"/>
      <c r="AF1411" s="99"/>
      <c r="AG1411" s="99"/>
      <c r="AH1411" s="31"/>
      <c r="AI1411" s="31"/>
      <c r="AJ1411" s="31"/>
      <c r="AK1411" s="31"/>
      <c r="AL1411" s="31"/>
      <c r="AO1411" s="376"/>
    </row>
    <row r="1412" spans="1:41" x14ac:dyDescent="0.25">
      <c r="A1412" s="44" t="s">
        <v>4240</v>
      </c>
      <c r="B1412" s="44" t="s">
        <v>5134</v>
      </c>
      <c r="C1412" s="45">
        <v>230807</v>
      </c>
      <c r="D1412" s="45" t="s">
        <v>11363</v>
      </c>
      <c r="E1412" s="45" t="s">
        <v>8282</v>
      </c>
      <c r="AO1412" s="376"/>
    </row>
    <row r="1413" spans="1:41" x14ac:dyDescent="0.25">
      <c r="A1413" s="44" t="s">
        <v>6876</v>
      </c>
      <c r="B1413" s="44" t="s">
        <v>6877</v>
      </c>
      <c r="C1413" s="45" t="s">
        <v>6887</v>
      </c>
      <c r="D1413" s="32" t="s">
        <v>5559</v>
      </c>
      <c r="E1413" s="45" t="s">
        <v>20846</v>
      </c>
      <c r="F1413" s="32"/>
      <c r="G1413" s="32"/>
      <c r="H1413" s="32"/>
      <c r="I1413" s="31"/>
      <c r="J1413" s="31"/>
      <c r="K1413" s="31"/>
      <c r="L1413" s="31"/>
      <c r="M1413" s="31"/>
      <c r="N1413" s="31"/>
      <c r="O1413" s="31"/>
      <c r="P1413" s="31"/>
      <c r="Q1413" s="31"/>
      <c r="R1413" s="31"/>
      <c r="S1413" s="31"/>
      <c r="T1413" s="31"/>
      <c r="U1413" s="31"/>
      <c r="V1413" s="31"/>
      <c r="W1413" s="31"/>
      <c r="X1413" s="31"/>
      <c r="Y1413" s="31"/>
      <c r="Z1413" s="31"/>
      <c r="AA1413" s="31"/>
      <c r="AB1413" s="31"/>
      <c r="AC1413" s="31"/>
      <c r="AD1413" s="31"/>
      <c r="AE1413" s="31"/>
      <c r="AF1413" s="31"/>
      <c r="AG1413" s="31"/>
      <c r="AH1413" s="31"/>
      <c r="AI1413" s="31"/>
      <c r="AJ1413" s="31"/>
      <c r="AK1413" s="31"/>
      <c r="AL1413" s="31"/>
      <c r="AO1413" s="376"/>
    </row>
    <row r="1414" spans="1:41" x14ac:dyDescent="0.3">
      <c r="A1414" s="333" t="s">
        <v>1349</v>
      </c>
      <c r="B1414" s="333" t="s">
        <v>11377</v>
      </c>
      <c r="C1414" s="125" t="s">
        <v>11214</v>
      </c>
      <c r="D1414" s="32" t="s">
        <v>20309</v>
      </c>
      <c r="E1414" s="125" t="s">
        <v>4966</v>
      </c>
      <c r="F1414" s="125" t="s">
        <v>1189</v>
      </c>
      <c r="G1414" s="125" t="s">
        <v>1190</v>
      </c>
      <c r="AO1414" s="376"/>
    </row>
    <row r="1415" spans="1:41" x14ac:dyDescent="0.25">
      <c r="A1415" s="57" t="s">
        <v>1349</v>
      </c>
      <c r="B1415" s="92" t="s">
        <v>3682</v>
      </c>
      <c r="C1415" s="93" t="s">
        <v>19106</v>
      </c>
      <c r="D1415" s="93" t="s">
        <v>3681</v>
      </c>
      <c r="E1415" s="94">
        <v>48029</v>
      </c>
      <c r="F1415" s="93"/>
      <c r="G1415" s="93"/>
      <c r="H1415" s="93"/>
      <c r="I1415" s="99"/>
      <c r="J1415" s="99"/>
      <c r="K1415" s="99"/>
      <c r="L1415" s="99"/>
      <c r="M1415" s="99"/>
      <c r="N1415" s="99"/>
      <c r="O1415" s="99"/>
      <c r="P1415" s="99"/>
      <c r="Q1415" s="99"/>
      <c r="R1415" s="99"/>
      <c r="S1415" s="44"/>
      <c r="T1415" s="44"/>
      <c r="U1415" s="99"/>
      <c r="V1415" s="99"/>
      <c r="W1415" s="99"/>
      <c r="X1415" s="99"/>
      <c r="Y1415" s="99"/>
      <c r="Z1415" s="99"/>
      <c r="AA1415" s="99"/>
      <c r="AB1415" s="99"/>
      <c r="AC1415" s="99"/>
      <c r="AD1415" s="99"/>
      <c r="AE1415" s="99"/>
      <c r="AF1415" s="99"/>
      <c r="AG1415" s="99"/>
      <c r="AH1415" s="31"/>
      <c r="AI1415" s="31"/>
      <c r="AJ1415" s="31"/>
      <c r="AK1415" s="31"/>
      <c r="AL1415" s="31"/>
      <c r="AO1415" s="376"/>
    </row>
    <row r="1416" spans="1:41" x14ac:dyDescent="0.25">
      <c r="A1416" s="44" t="s">
        <v>1349</v>
      </c>
      <c r="B1416" s="44" t="s">
        <v>21362</v>
      </c>
      <c r="C1416" s="45" t="s">
        <v>13474</v>
      </c>
      <c r="D1416" s="45" t="s">
        <v>21447</v>
      </c>
      <c r="E1416" s="46">
        <v>46752</v>
      </c>
      <c r="AO1416" s="376"/>
    </row>
    <row r="1417" spans="1:41" x14ac:dyDescent="0.25">
      <c r="A1417" s="44" t="s">
        <v>12591</v>
      </c>
      <c r="B1417" s="44" t="s">
        <v>5134</v>
      </c>
      <c r="C1417" s="45">
        <v>240804</v>
      </c>
      <c r="D1417" s="45" t="s">
        <v>11363</v>
      </c>
      <c r="E1417" s="45" t="s">
        <v>11260</v>
      </c>
      <c r="AO1417" s="376"/>
    </row>
    <row r="1418" spans="1:41" x14ac:dyDescent="0.25">
      <c r="A1418" s="44" t="s">
        <v>6812</v>
      </c>
      <c r="B1418" s="44" t="s">
        <v>21398</v>
      </c>
      <c r="C1418" s="45" t="s">
        <v>6810</v>
      </c>
      <c r="D1418" s="45" t="s">
        <v>21447</v>
      </c>
      <c r="E1418" s="46">
        <v>46507</v>
      </c>
      <c r="AO1418" s="376"/>
    </row>
    <row r="1419" spans="1:41" x14ac:dyDescent="0.25">
      <c r="A1419" s="44" t="s">
        <v>15649</v>
      </c>
      <c r="B1419" s="44" t="s">
        <v>3841</v>
      </c>
      <c r="C1419" s="45">
        <v>24060401</v>
      </c>
      <c r="D1419" s="45" t="s">
        <v>11363</v>
      </c>
      <c r="E1419" s="45" t="s">
        <v>4962</v>
      </c>
      <c r="AO1419" s="376"/>
    </row>
    <row r="1420" spans="1:41" x14ac:dyDescent="0.25">
      <c r="A1420" s="44" t="s">
        <v>15649</v>
      </c>
      <c r="B1420" s="44" t="s">
        <v>926</v>
      </c>
      <c r="C1420" s="45">
        <v>24060402</v>
      </c>
      <c r="D1420" s="45" t="s">
        <v>11363</v>
      </c>
      <c r="E1420" s="45" t="s">
        <v>4962</v>
      </c>
      <c r="AO1420" s="376"/>
    </row>
    <row r="1421" spans="1:41" x14ac:dyDescent="0.25">
      <c r="A1421" s="44" t="s">
        <v>15649</v>
      </c>
      <c r="B1421" s="44" t="s">
        <v>5321</v>
      </c>
      <c r="C1421" s="45">
        <v>26010401</v>
      </c>
      <c r="D1421" s="45" t="s">
        <v>11363</v>
      </c>
      <c r="E1421" s="45" t="s">
        <v>17459</v>
      </c>
      <c r="AO1421" s="376"/>
    </row>
    <row r="1422" spans="1:41" x14ac:dyDescent="0.25">
      <c r="A1422" s="44" t="s">
        <v>15649</v>
      </c>
      <c r="B1422" s="44" t="s">
        <v>3176</v>
      </c>
      <c r="C1422" s="45">
        <v>26010402</v>
      </c>
      <c r="D1422" s="45" t="s">
        <v>11363</v>
      </c>
      <c r="E1422" s="45" t="s">
        <v>17459</v>
      </c>
      <c r="AO1422" s="376"/>
    </row>
    <row r="1423" spans="1:41" x14ac:dyDescent="0.25">
      <c r="A1423" s="44" t="s">
        <v>2941</v>
      </c>
      <c r="B1423" s="44" t="s">
        <v>10364</v>
      </c>
      <c r="C1423" s="45">
        <v>240302</v>
      </c>
      <c r="D1423" s="45" t="s">
        <v>11363</v>
      </c>
      <c r="E1423" s="45" t="s">
        <v>2593</v>
      </c>
      <c r="AO1423" s="376"/>
    </row>
    <row r="1424" spans="1:41" x14ac:dyDescent="0.25">
      <c r="A1424" s="44" t="s">
        <v>13188</v>
      </c>
      <c r="B1424" s="44" t="s">
        <v>5321</v>
      </c>
      <c r="C1424" s="45">
        <v>25010401</v>
      </c>
      <c r="D1424" s="45" t="s">
        <v>11363</v>
      </c>
      <c r="E1424" s="45" t="s">
        <v>12564</v>
      </c>
      <c r="AO1424" s="376"/>
    </row>
    <row r="1425" spans="1:41" x14ac:dyDescent="0.25">
      <c r="A1425" s="44" t="s">
        <v>13188</v>
      </c>
      <c r="B1425" s="44" t="s">
        <v>3176</v>
      </c>
      <c r="C1425" s="45">
        <v>25010402</v>
      </c>
      <c r="D1425" s="45" t="s">
        <v>11363</v>
      </c>
      <c r="E1425" s="45" t="s">
        <v>12564</v>
      </c>
      <c r="AO1425" s="376"/>
    </row>
    <row r="1426" spans="1:41" x14ac:dyDescent="0.25">
      <c r="A1426" s="44" t="s">
        <v>11689</v>
      </c>
      <c r="B1426" s="44" t="s">
        <v>153</v>
      </c>
      <c r="C1426" s="45" t="s">
        <v>11690</v>
      </c>
      <c r="D1426" s="46" t="s">
        <v>21328</v>
      </c>
      <c r="E1426" s="46">
        <v>46647</v>
      </c>
      <c r="AO1426" s="376"/>
    </row>
    <row r="1427" spans="1:41" x14ac:dyDescent="0.25">
      <c r="A1427" s="44" t="s">
        <v>6386</v>
      </c>
      <c r="B1427" s="44" t="s">
        <v>5321</v>
      </c>
      <c r="C1427" s="45">
        <v>23010401</v>
      </c>
      <c r="D1427" s="45" t="s">
        <v>11363</v>
      </c>
      <c r="E1427" s="45" t="s">
        <v>5322</v>
      </c>
      <c r="AO1427" s="376"/>
    </row>
    <row r="1428" spans="1:41" x14ac:dyDescent="0.25">
      <c r="A1428" s="44" t="s">
        <v>9358</v>
      </c>
      <c r="B1428" s="92" t="s">
        <v>9602</v>
      </c>
      <c r="C1428" s="45" t="s">
        <v>9338</v>
      </c>
      <c r="D1428" s="93" t="s">
        <v>9601</v>
      </c>
      <c r="E1428" s="94">
        <v>46568</v>
      </c>
      <c r="F1428" s="93"/>
      <c r="G1428" s="93"/>
      <c r="H1428" s="93"/>
      <c r="I1428" s="99"/>
      <c r="J1428" s="99"/>
      <c r="K1428" s="99"/>
      <c r="L1428" s="99"/>
      <c r="M1428" s="99"/>
      <c r="N1428" s="99"/>
      <c r="O1428" s="99"/>
      <c r="P1428" s="99"/>
      <c r="Q1428" s="99"/>
      <c r="R1428" s="99"/>
      <c r="S1428" s="44"/>
      <c r="T1428" s="44"/>
      <c r="U1428" s="99"/>
      <c r="V1428" s="99"/>
      <c r="W1428" s="99"/>
      <c r="X1428" s="99"/>
      <c r="Y1428" s="99"/>
      <c r="Z1428" s="99"/>
      <c r="AA1428" s="99"/>
      <c r="AB1428" s="99"/>
      <c r="AC1428" s="99"/>
      <c r="AD1428" s="99"/>
      <c r="AE1428" s="99"/>
      <c r="AF1428" s="99"/>
      <c r="AG1428" s="99"/>
      <c r="AH1428" s="31"/>
      <c r="AI1428" s="31"/>
      <c r="AJ1428" s="31"/>
      <c r="AK1428" s="31"/>
      <c r="AL1428" s="31"/>
      <c r="AO1428" s="376"/>
    </row>
    <row r="1429" spans="1:41" x14ac:dyDescent="0.25">
      <c r="A1429" s="91" t="s">
        <v>9358</v>
      </c>
      <c r="B1429" s="92" t="s">
        <v>3182</v>
      </c>
      <c r="C1429" s="93" t="s">
        <v>19170</v>
      </c>
      <c r="D1429" s="93" t="s">
        <v>1201</v>
      </c>
      <c r="E1429" s="94">
        <v>46582</v>
      </c>
      <c r="F1429" s="93"/>
      <c r="G1429" s="93"/>
      <c r="H1429" s="93"/>
      <c r="I1429" s="99"/>
      <c r="J1429" s="99"/>
      <c r="K1429" s="99"/>
      <c r="L1429" s="99"/>
      <c r="M1429" s="99"/>
      <c r="N1429" s="99"/>
      <c r="O1429" s="99"/>
      <c r="P1429" s="99"/>
      <c r="Q1429" s="99"/>
      <c r="R1429" s="99"/>
      <c r="S1429" s="99"/>
      <c r="T1429" s="99"/>
      <c r="U1429" s="99"/>
      <c r="V1429" s="99"/>
      <c r="W1429" s="99"/>
      <c r="X1429" s="99"/>
      <c r="Y1429" s="99"/>
      <c r="Z1429" s="99"/>
      <c r="AA1429" s="99"/>
      <c r="AB1429" s="99"/>
      <c r="AC1429" s="99"/>
      <c r="AD1429" s="99"/>
      <c r="AE1429" s="99"/>
      <c r="AF1429" s="99"/>
      <c r="AG1429" s="99"/>
      <c r="AH1429" s="31"/>
      <c r="AI1429" s="31"/>
      <c r="AJ1429" s="31"/>
      <c r="AK1429" s="31"/>
      <c r="AL1429" s="31"/>
      <c r="AO1429" s="376"/>
    </row>
    <row r="1430" spans="1:41" x14ac:dyDescent="0.25">
      <c r="A1430" s="44" t="s">
        <v>12592</v>
      </c>
      <c r="B1430" s="44" t="s">
        <v>199</v>
      </c>
      <c r="C1430" s="45">
        <v>241001</v>
      </c>
      <c r="D1430" s="45" t="s">
        <v>11363</v>
      </c>
      <c r="E1430" s="45" t="s">
        <v>5332</v>
      </c>
      <c r="AO1430" s="376"/>
    </row>
    <row r="1431" spans="1:41" x14ac:dyDescent="0.3">
      <c r="A1431" s="333" t="s">
        <v>8621</v>
      </c>
      <c r="B1431" s="333" t="s">
        <v>8622</v>
      </c>
      <c r="C1431" s="125" t="s">
        <v>8623</v>
      </c>
      <c r="D1431" s="32" t="s">
        <v>20309</v>
      </c>
      <c r="E1431" s="125" t="s">
        <v>7871</v>
      </c>
      <c r="F1431" s="125" t="s">
        <v>1190</v>
      </c>
      <c r="G1431" s="125" t="s">
        <v>1190</v>
      </c>
      <c r="AO1431" s="376"/>
    </row>
    <row r="1432" spans="1:41" x14ac:dyDescent="0.3">
      <c r="A1432" s="333" t="s">
        <v>8621</v>
      </c>
      <c r="B1432" s="333" t="s">
        <v>1171</v>
      </c>
      <c r="C1432" s="125" t="s">
        <v>10962</v>
      </c>
      <c r="D1432" s="32" t="s">
        <v>20309</v>
      </c>
      <c r="E1432" s="125" t="s">
        <v>8292</v>
      </c>
      <c r="F1432" s="125" t="s">
        <v>1190</v>
      </c>
      <c r="G1432" s="125" t="s">
        <v>1190</v>
      </c>
      <c r="AO1432" s="376"/>
    </row>
    <row r="1433" spans="1:41" x14ac:dyDescent="0.25">
      <c r="A1433" s="44" t="s">
        <v>3926</v>
      </c>
      <c r="B1433" s="44" t="s">
        <v>21396</v>
      </c>
      <c r="C1433" s="45" t="s">
        <v>9703</v>
      </c>
      <c r="D1433" s="45" t="s">
        <v>21447</v>
      </c>
      <c r="E1433" s="46">
        <v>46568</v>
      </c>
      <c r="AO1433" s="376"/>
    </row>
    <row r="1434" spans="1:41" x14ac:dyDescent="0.25">
      <c r="A1434" s="44" t="s">
        <v>3926</v>
      </c>
      <c r="B1434" s="44" t="s">
        <v>145</v>
      </c>
      <c r="C1434" s="45" t="s">
        <v>14347</v>
      </c>
      <c r="D1434" s="46" t="s">
        <v>21328</v>
      </c>
      <c r="E1434" s="46">
        <v>46583</v>
      </c>
      <c r="AO1434" s="376"/>
    </row>
    <row r="1435" spans="1:41" x14ac:dyDescent="0.25">
      <c r="A1435" s="44" t="s">
        <v>3926</v>
      </c>
      <c r="B1435" s="44" t="s">
        <v>1889</v>
      </c>
      <c r="C1435" s="45" t="s">
        <v>16296</v>
      </c>
      <c r="D1435" s="46" t="s">
        <v>21328</v>
      </c>
      <c r="E1435" s="46">
        <v>46639</v>
      </c>
      <c r="AO1435" s="376"/>
    </row>
    <row r="1436" spans="1:41" x14ac:dyDescent="0.25">
      <c r="A1436" s="44" t="s">
        <v>21496</v>
      </c>
      <c r="B1436" s="44" t="s">
        <v>925</v>
      </c>
      <c r="C1436" s="45">
        <v>260601</v>
      </c>
      <c r="D1436" s="45" t="s">
        <v>11363</v>
      </c>
      <c r="E1436" s="45" t="s">
        <v>17341</v>
      </c>
      <c r="AO1436" s="376"/>
    </row>
    <row r="1437" spans="1:41" x14ac:dyDescent="0.25">
      <c r="A1437" s="44" t="s">
        <v>2131</v>
      </c>
      <c r="B1437" s="44" t="s">
        <v>2350</v>
      </c>
      <c r="C1437" s="45">
        <v>220105</v>
      </c>
      <c r="D1437" s="45" t="s">
        <v>11363</v>
      </c>
      <c r="E1437" s="45" t="s">
        <v>2593</v>
      </c>
      <c r="AO1437" s="376"/>
    </row>
    <row r="1438" spans="1:41" x14ac:dyDescent="0.25">
      <c r="A1438" s="44" t="s">
        <v>5150</v>
      </c>
      <c r="B1438" s="44" t="s">
        <v>15650</v>
      </c>
      <c r="C1438" s="45">
        <v>250801</v>
      </c>
      <c r="D1438" s="45" t="s">
        <v>11363</v>
      </c>
      <c r="E1438" s="45" t="s">
        <v>8282</v>
      </c>
      <c r="AO1438" s="376"/>
    </row>
    <row r="1439" spans="1:41" x14ac:dyDescent="0.25">
      <c r="A1439" s="44" t="s">
        <v>171</v>
      </c>
      <c r="B1439" s="319" t="s">
        <v>19519</v>
      </c>
      <c r="C1439" s="318" t="s">
        <v>19605</v>
      </c>
      <c r="D1439" s="93" t="s">
        <v>19934</v>
      </c>
      <c r="E1439" s="320">
        <v>46752</v>
      </c>
      <c r="F1439" s="93"/>
      <c r="G1439" s="93"/>
      <c r="H1439" s="93"/>
      <c r="I1439" s="99"/>
      <c r="J1439" s="99"/>
      <c r="K1439" s="99"/>
      <c r="L1439" s="99"/>
      <c r="M1439" s="99"/>
      <c r="N1439" s="99"/>
      <c r="O1439" s="99"/>
      <c r="P1439" s="99"/>
      <c r="Q1439" s="99"/>
      <c r="R1439" s="99"/>
      <c r="S1439" s="99"/>
      <c r="T1439" s="99"/>
      <c r="U1439" s="99"/>
      <c r="V1439" s="99"/>
      <c r="W1439" s="99"/>
      <c r="X1439" s="99"/>
      <c r="Y1439" s="99"/>
      <c r="Z1439" s="99"/>
      <c r="AA1439" s="99"/>
      <c r="AB1439" s="99"/>
      <c r="AC1439" s="99"/>
      <c r="AD1439" s="99"/>
      <c r="AE1439" s="99"/>
      <c r="AF1439" s="99"/>
      <c r="AG1439" s="99"/>
      <c r="AH1439" s="31"/>
      <c r="AI1439" s="31"/>
      <c r="AJ1439" s="31"/>
      <c r="AK1439" s="31"/>
      <c r="AL1439" s="31"/>
      <c r="AO1439" s="376"/>
    </row>
    <row r="1440" spans="1:41" x14ac:dyDescent="0.25">
      <c r="A1440" s="44" t="s">
        <v>171</v>
      </c>
      <c r="B1440" s="319" t="s">
        <v>19520</v>
      </c>
      <c r="C1440" s="318" t="s">
        <v>19606</v>
      </c>
      <c r="D1440" s="93" t="s">
        <v>19934</v>
      </c>
      <c r="E1440" s="320">
        <v>47235</v>
      </c>
      <c r="F1440" s="93"/>
      <c r="G1440" s="93"/>
      <c r="H1440" s="93"/>
      <c r="I1440" s="99"/>
      <c r="J1440" s="99"/>
      <c r="K1440" s="99"/>
      <c r="L1440" s="99"/>
      <c r="M1440" s="99"/>
      <c r="N1440" s="99"/>
      <c r="O1440" s="99"/>
      <c r="P1440" s="99"/>
      <c r="Q1440" s="99"/>
      <c r="R1440" s="99"/>
      <c r="S1440" s="99"/>
      <c r="T1440" s="99"/>
      <c r="U1440" s="99"/>
      <c r="V1440" s="99"/>
      <c r="W1440" s="99"/>
      <c r="X1440" s="99"/>
      <c r="Y1440" s="99"/>
      <c r="Z1440" s="99"/>
      <c r="AA1440" s="99"/>
      <c r="AB1440" s="99"/>
      <c r="AC1440" s="99"/>
      <c r="AD1440" s="99"/>
      <c r="AE1440" s="99"/>
      <c r="AF1440" s="99"/>
      <c r="AG1440" s="99"/>
      <c r="AH1440" s="31"/>
      <c r="AI1440" s="31"/>
      <c r="AJ1440" s="31"/>
      <c r="AK1440" s="31"/>
      <c r="AL1440" s="31"/>
      <c r="AO1440" s="376"/>
    </row>
    <row r="1441" spans="1:41" x14ac:dyDescent="0.25">
      <c r="A1441" s="44" t="s">
        <v>171</v>
      </c>
      <c r="B1441" s="44" t="s">
        <v>143</v>
      </c>
      <c r="C1441" s="45" t="s">
        <v>7439</v>
      </c>
      <c r="D1441" s="45" t="s">
        <v>11204</v>
      </c>
      <c r="E1441" s="45" t="s">
        <v>4146</v>
      </c>
      <c r="F1441" s="93"/>
      <c r="G1441" s="93"/>
      <c r="H1441" s="93"/>
      <c r="I1441" s="99"/>
      <c r="J1441" s="99"/>
      <c r="K1441" s="99"/>
      <c r="L1441" s="99"/>
      <c r="M1441" s="99"/>
      <c r="N1441" s="99"/>
      <c r="O1441" s="99"/>
      <c r="P1441" s="99"/>
      <c r="Q1441" s="99"/>
      <c r="R1441" s="99"/>
      <c r="S1441" s="99"/>
      <c r="T1441" s="44"/>
      <c r="U1441" s="99"/>
      <c r="V1441" s="99"/>
      <c r="W1441" s="99"/>
      <c r="X1441" s="99"/>
      <c r="Y1441" s="99"/>
      <c r="Z1441" s="99"/>
      <c r="AA1441" s="99"/>
      <c r="AB1441" s="99"/>
      <c r="AC1441" s="99"/>
      <c r="AD1441" s="99"/>
      <c r="AE1441" s="99"/>
      <c r="AF1441" s="99"/>
      <c r="AG1441" s="99"/>
      <c r="AH1441" s="31"/>
      <c r="AI1441" s="31"/>
      <c r="AJ1441" s="31"/>
      <c r="AK1441" s="31"/>
      <c r="AL1441" s="31"/>
      <c r="AO1441" s="376"/>
    </row>
    <row r="1442" spans="1:41" x14ac:dyDescent="0.25">
      <c r="A1442" s="44" t="s">
        <v>171</v>
      </c>
      <c r="B1442" s="44" t="s">
        <v>143</v>
      </c>
      <c r="C1442" s="45" t="s">
        <v>7439</v>
      </c>
      <c r="D1442" s="93" t="s">
        <v>17443</v>
      </c>
      <c r="E1442" s="45" t="s">
        <v>4146</v>
      </c>
      <c r="F1442" s="93"/>
      <c r="G1442" s="93"/>
      <c r="H1442" s="93"/>
      <c r="I1442" s="99"/>
      <c r="J1442" s="99"/>
      <c r="K1442" s="99"/>
      <c r="L1442" s="99"/>
      <c r="M1442" s="99"/>
      <c r="N1442" s="99"/>
      <c r="O1442" s="99"/>
      <c r="P1442" s="99"/>
      <c r="Q1442" s="99"/>
      <c r="R1442" s="99"/>
      <c r="S1442" s="99"/>
      <c r="T1442" s="99"/>
      <c r="U1442" s="99"/>
      <c r="V1442" s="99"/>
      <c r="W1442" s="99"/>
      <c r="X1442" s="99"/>
      <c r="Y1442" s="99"/>
      <c r="Z1442" s="99"/>
      <c r="AA1442" s="99"/>
      <c r="AB1442" s="99"/>
      <c r="AC1442" s="99"/>
      <c r="AD1442" s="99"/>
      <c r="AE1442" s="99"/>
      <c r="AF1442" s="99"/>
      <c r="AG1442" s="99"/>
      <c r="AH1442" s="31"/>
      <c r="AI1442" s="31"/>
      <c r="AJ1442" s="31"/>
      <c r="AK1442" s="31"/>
      <c r="AL1442" s="31"/>
      <c r="AO1442" s="376"/>
    </row>
    <row r="1443" spans="1:41" x14ac:dyDescent="0.25">
      <c r="A1443" s="44" t="s">
        <v>171</v>
      </c>
      <c r="B1443" s="44" t="s">
        <v>143</v>
      </c>
      <c r="C1443" s="45" t="s">
        <v>7439</v>
      </c>
      <c r="D1443" s="45" t="s">
        <v>9895</v>
      </c>
      <c r="E1443" s="46">
        <v>47756</v>
      </c>
      <c r="F1443" s="93"/>
      <c r="G1443" s="93"/>
      <c r="H1443" s="93"/>
      <c r="I1443" s="99"/>
      <c r="J1443" s="99"/>
      <c r="K1443" s="99"/>
      <c r="L1443" s="99"/>
      <c r="M1443" s="99"/>
      <c r="N1443" s="99"/>
      <c r="O1443" s="99"/>
      <c r="P1443" s="99"/>
      <c r="Q1443" s="99"/>
      <c r="R1443" s="99"/>
      <c r="S1443" s="44"/>
      <c r="T1443" s="44"/>
      <c r="U1443" s="99"/>
      <c r="V1443" s="99"/>
      <c r="W1443" s="99"/>
      <c r="X1443" s="99"/>
      <c r="Y1443" s="99"/>
      <c r="Z1443" s="99"/>
      <c r="AA1443" s="99"/>
      <c r="AB1443" s="99"/>
      <c r="AC1443" s="99"/>
      <c r="AD1443" s="99"/>
      <c r="AE1443" s="99"/>
      <c r="AF1443" s="99"/>
      <c r="AG1443" s="99"/>
      <c r="AH1443" s="31"/>
      <c r="AI1443" s="31"/>
      <c r="AJ1443" s="31"/>
      <c r="AK1443" s="31"/>
      <c r="AL1443" s="31"/>
      <c r="AO1443" s="376"/>
    </row>
    <row r="1444" spans="1:41" x14ac:dyDescent="0.25">
      <c r="A1444" s="44" t="s">
        <v>8724</v>
      </c>
      <c r="B1444" s="44" t="s">
        <v>14726</v>
      </c>
      <c r="C1444" s="45" t="s">
        <v>9062</v>
      </c>
      <c r="D1444" s="367" t="s">
        <v>3696</v>
      </c>
      <c r="E1444" s="328">
        <f>DATE(2027,12,4)</f>
        <v>46725</v>
      </c>
      <c r="F1444" s="32"/>
      <c r="G1444" s="32"/>
      <c r="H1444" s="32"/>
      <c r="I1444" s="31"/>
      <c r="J1444" s="31"/>
      <c r="K1444" s="31"/>
      <c r="L1444" s="31"/>
      <c r="M1444" s="31"/>
      <c r="N1444" s="31"/>
      <c r="O1444" s="31"/>
      <c r="P1444" s="31"/>
      <c r="Q1444" s="31"/>
      <c r="R1444" s="31"/>
      <c r="S1444" s="31"/>
      <c r="T1444" s="31"/>
      <c r="U1444" s="31"/>
      <c r="V1444" s="31"/>
      <c r="W1444" s="31"/>
      <c r="X1444" s="31"/>
      <c r="Y1444" s="31"/>
      <c r="Z1444" s="31"/>
      <c r="AA1444" s="31"/>
      <c r="AB1444" s="31"/>
      <c r="AC1444" s="31"/>
      <c r="AD1444" s="31"/>
      <c r="AE1444" s="31"/>
      <c r="AF1444" s="31"/>
      <c r="AG1444" s="31"/>
      <c r="AH1444" s="31"/>
      <c r="AI1444" s="31"/>
      <c r="AJ1444" s="31"/>
      <c r="AK1444" s="31"/>
      <c r="AL1444" s="31"/>
      <c r="AO1444" s="376"/>
    </row>
    <row r="1445" spans="1:41" x14ac:dyDescent="0.25">
      <c r="A1445" s="262" t="s">
        <v>4764</v>
      </c>
      <c r="B1445" s="262" t="s">
        <v>8579</v>
      </c>
      <c r="C1445" s="263">
        <v>791202303004</v>
      </c>
      <c r="D1445" s="263" t="s">
        <v>6271</v>
      </c>
      <c r="E1445" s="264" t="s">
        <v>3157</v>
      </c>
      <c r="F1445" s="93"/>
      <c r="G1445" s="93"/>
      <c r="H1445" s="93"/>
      <c r="I1445" s="99"/>
      <c r="J1445" s="99"/>
      <c r="K1445" s="99"/>
      <c r="L1445" s="99"/>
      <c r="M1445" s="99"/>
      <c r="N1445" s="99"/>
      <c r="O1445" s="99"/>
      <c r="P1445" s="99"/>
      <c r="Q1445" s="99"/>
      <c r="R1445" s="99"/>
      <c r="S1445" s="44"/>
      <c r="T1445" s="44"/>
      <c r="U1445" s="99"/>
      <c r="V1445" s="99"/>
      <c r="W1445" s="99"/>
      <c r="X1445" s="99"/>
      <c r="Y1445" s="99"/>
      <c r="Z1445" s="99"/>
      <c r="AA1445" s="99"/>
      <c r="AB1445" s="99"/>
      <c r="AC1445" s="99"/>
      <c r="AD1445" s="99"/>
      <c r="AE1445" s="99"/>
      <c r="AF1445" s="99"/>
      <c r="AG1445" s="99"/>
      <c r="AH1445" s="31"/>
      <c r="AI1445" s="31"/>
      <c r="AJ1445" s="31"/>
      <c r="AK1445" s="31"/>
      <c r="AL1445" s="31"/>
      <c r="AO1445" s="376"/>
    </row>
    <row r="1446" spans="1:41" x14ac:dyDescent="0.3">
      <c r="A1446" s="333" t="s">
        <v>4764</v>
      </c>
      <c r="B1446" s="333" t="s">
        <v>4810</v>
      </c>
      <c r="C1446" s="125" t="s">
        <v>16155</v>
      </c>
      <c r="D1446" s="32" t="s">
        <v>20309</v>
      </c>
      <c r="E1446" s="125" t="s">
        <v>4972</v>
      </c>
      <c r="F1446" s="125" t="s">
        <v>1190</v>
      </c>
      <c r="G1446" s="125" t="s">
        <v>1190</v>
      </c>
      <c r="AO1446" s="376"/>
    </row>
    <row r="1447" spans="1:41" x14ac:dyDescent="0.25">
      <c r="A1447" s="44" t="s">
        <v>1604</v>
      </c>
      <c r="B1447" s="44" t="s">
        <v>3475</v>
      </c>
      <c r="C1447" s="45">
        <v>230301</v>
      </c>
      <c r="D1447" s="45" t="s">
        <v>11363</v>
      </c>
      <c r="E1447" s="45" t="s">
        <v>5265</v>
      </c>
      <c r="AO1447" s="376"/>
    </row>
    <row r="1448" spans="1:41" x14ac:dyDescent="0.25">
      <c r="A1448" s="44" t="s">
        <v>1604</v>
      </c>
      <c r="B1448" s="44" t="s">
        <v>928</v>
      </c>
      <c r="C1448" s="45">
        <v>231104</v>
      </c>
      <c r="D1448" s="45" t="s">
        <v>11363</v>
      </c>
      <c r="E1448" s="45" t="s">
        <v>8334</v>
      </c>
      <c r="AO1448" s="376"/>
    </row>
    <row r="1449" spans="1:41" x14ac:dyDescent="0.3">
      <c r="A1449" s="333" t="s">
        <v>18911</v>
      </c>
      <c r="B1449" s="333" t="s">
        <v>6927</v>
      </c>
      <c r="C1449" s="125" t="s">
        <v>19098</v>
      </c>
      <c r="D1449" s="32" t="s">
        <v>20309</v>
      </c>
      <c r="E1449" s="125" t="s">
        <v>9249</v>
      </c>
      <c r="F1449" s="125" t="s">
        <v>1189</v>
      </c>
      <c r="G1449" s="125" t="s">
        <v>1190</v>
      </c>
      <c r="AO1449" s="376"/>
    </row>
    <row r="1450" spans="1:41" x14ac:dyDescent="0.25">
      <c r="A1450" s="44" t="s">
        <v>17544</v>
      </c>
      <c r="B1450" s="44" t="s">
        <v>5147</v>
      </c>
      <c r="C1450" s="45">
        <v>251003</v>
      </c>
      <c r="D1450" s="45" t="s">
        <v>11363</v>
      </c>
      <c r="E1450" s="45" t="s">
        <v>11146</v>
      </c>
      <c r="AO1450" s="376"/>
    </row>
    <row r="1451" spans="1:41" x14ac:dyDescent="0.25">
      <c r="A1451" s="44" t="s">
        <v>17544</v>
      </c>
      <c r="B1451" s="44" t="s">
        <v>931</v>
      </c>
      <c r="C1451" s="45">
        <v>260101</v>
      </c>
      <c r="D1451" s="45" t="s">
        <v>11363</v>
      </c>
      <c r="E1451" s="45" t="s">
        <v>8292</v>
      </c>
      <c r="AO1451" s="376"/>
    </row>
    <row r="1452" spans="1:41" x14ac:dyDescent="0.25">
      <c r="A1452" s="44" t="s">
        <v>17544</v>
      </c>
      <c r="B1452" s="44" t="s">
        <v>9248</v>
      </c>
      <c r="C1452" s="45">
        <v>260105</v>
      </c>
      <c r="D1452" s="45" t="s">
        <v>11363</v>
      </c>
      <c r="E1452" s="45" t="s">
        <v>17625</v>
      </c>
      <c r="AO1452" s="376"/>
    </row>
    <row r="1453" spans="1:41" x14ac:dyDescent="0.25">
      <c r="A1453" s="44" t="s">
        <v>21497</v>
      </c>
      <c r="B1453" s="44" t="s">
        <v>21498</v>
      </c>
      <c r="C1453" s="45">
        <v>260402</v>
      </c>
      <c r="D1453" s="45" t="s">
        <v>11363</v>
      </c>
      <c r="E1453" s="45" t="s">
        <v>11152</v>
      </c>
      <c r="AO1453" s="376"/>
    </row>
    <row r="1454" spans="1:41" x14ac:dyDescent="0.25">
      <c r="A1454" s="44" t="s">
        <v>21497</v>
      </c>
      <c r="B1454" s="44" t="s">
        <v>12639</v>
      </c>
      <c r="C1454" s="45">
        <v>260605</v>
      </c>
      <c r="D1454" s="45" t="s">
        <v>11363</v>
      </c>
      <c r="E1454" s="45" t="s">
        <v>12551</v>
      </c>
      <c r="AO1454" s="376"/>
    </row>
    <row r="1455" spans="1:41" x14ac:dyDescent="0.25">
      <c r="A1455" s="44" t="s">
        <v>21497</v>
      </c>
      <c r="B1455" s="44" t="s">
        <v>925</v>
      </c>
      <c r="C1455" s="45">
        <v>260601</v>
      </c>
      <c r="D1455" s="45" t="s">
        <v>11363</v>
      </c>
      <c r="E1455" s="45" t="s">
        <v>17341</v>
      </c>
      <c r="AO1455" s="376"/>
    </row>
    <row r="1456" spans="1:41" x14ac:dyDescent="0.25">
      <c r="A1456" s="44" t="s">
        <v>21497</v>
      </c>
      <c r="B1456" s="44" t="s">
        <v>21470</v>
      </c>
      <c r="C1456" s="45">
        <v>260702</v>
      </c>
      <c r="D1456" s="45" t="s">
        <v>11363</v>
      </c>
      <c r="E1456" s="45" t="s">
        <v>11150</v>
      </c>
      <c r="AO1456" s="376"/>
    </row>
    <row r="1457" spans="1:41" x14ac:dyDescent="0.25">
      <c r="A1457" s="44" t="s">
        <v>21497</v>
      </c>
      <c r="B1457" s="44" t="s">
        <v>936</v>
      </c>
      <c r="C1457" s="45">
        <v>260703</v>
      </c>
      <c r="D1457" s="45" t="s">
        <v>11363</v>
      </c>
      <c r="E1457" s="45" t="s">
        <v>11150</v>
      </c>
      <c r="AO1457" s="376"/>
    </row>
    <row r="1458" spans="1:41" x14ac:dyDescent="0.25">
      <c r="A1458" s="44" t="s">
        <v>6387</v>
      </c>
      <c r="B1458" s="44" t="s">
        <v>2350</v>
      </c>
      <c r="C1458" s="45">
        <v>230105</v>
      </c>
      <c r="D1458" s="45" t="s">
        <v>11363</v>
      </c>
      <c r="E1458" s="45" t="s">
        <v>5265</v>
      </c>
      <c r="AO1458" s="376"/>
    </row>
    <row r="1459" spans="1:41" x14ac:dyDescent="0.25">
      <c r="A1459" s="44" t="s">
        <v>8343</v>
      </c>
      <c r="B1459" s="44" t="s">
        <v>12118</v>
      </c>
      <c r="C1459" s="45">
        <v>13.23</v>
      </c>
      <c r="D1459" s="45" t="s">
        <v>12549</v>
      </c>
      <c r="E1459" s="46">
        <v>46934</v>
      </c>
      <c r="F1459" s="45"/>
      <c r="G1459" s="93"/>
      <c r="H1459" s="93"/>
      <c r="I1459" s="99"/>
      <c r="J1459" s="99"/>
      <c r="K1459" s="99"/>
      <c r="L1459" s="99"/>
      <c r="M1459" s="99"/>
      <c r="N1459" s="99"/>
      <c r="O1459" s="99"/>
      <c r="P1459" s="99"/>
      <c r="Q1459" s="99"/>
      <c r="R1459" s="99"/>
      <c r="S1459" s="99"/>
      <c r="T1459" s="99"/>
      <c r="U1459" s="99"/>
      <c r="V1459" s="99"/>
      <c r="W1459" s="99"/>
      <c r="X1459" s="99"/>
      <c r="Y1459" s="99"/>
      <c r="Z1459" s="99"/>
      <c r="AA1459" s="99"/>
      <c r="AB1459" s="99"/>
      <c r="AC1459" s="99"/>
      <c r="AD1459" s="99"/>
      <c r="AE1459" s="99"/>
      <c r="AF1459" s="99"/>
      <c r="AG1459" s="99"/>
      <c r="AH1459" s="31"/>
      <c r="AI1459" s="31"/>
      <c r="AJ1459" s="31"/>
      <c r="AK1459" s="31"/>
      <c r="AL1459" s="31"/>
      <c r="AO1459" s="376"/>
    </row>
    <row r="1460" spans="1:41" x14ac:dyDescent="0.25">
      <c r="A1460" s="44" t="s">
        <v>8343</v>
      </c>
      <c r="B1460" s="44" t="s">
        <v>3475</v>
      </c>
      <c r="C1460" s="45">
        <v>230301</v>
      </c>
      <c r="D1460" s="45" t="s">
        <v>11363</v>
      </c>
      <c r="E1460" s="45" t="s">
        <v>5265</v>
      </c>
      <c r="AO1460" s="376"/>
    </row>
    <row r="1461" spans="1:41" x14ac:dyDescent="0.25">
      <c r="A1461" s="44" t="s">
        <v>8343</v>
      </c>
      <c r="B1461" s="44" t="s">
        <v>5134</v>
      </c>
      <c r="C1461" s="45">
        <v>230807</v>
      </c>
      <c r="D1461" s="45" t="s">
        <v>11363</v>
      </c>
      <c r="E1461" s="45" t="s">
        <v>8282</v>
      </c>
      <c r="AO1461" s="376"/>
    </row>
    <row r="1462" spans="1:41" x14ac:dyDescent="0.25">
      <c r="A1462" s="44" t="s">
        <v>17545</v>
      </c>
      <c r="B1462" s="44" t="s">
        <v>947</v>
      </c>
      <c r="C1462" s="45">
        <v>260102</v>
      </c>
      <c r="D1462" s="45" t="s">
        <v>11363</v>
      </c>
      <c r="E1462" s="45" t="s">
        <v>8292</v>
      </c>
      <c r="AO1462" s="376"/>
    </row>
    <row r="1463" spans="1:41" x14ac:dyDescent="0.25">
      <c r="A1463" s="44" t="s">
        <v>8344</v>
      </c>
      <c r="B1463" s="44" t="s">
        <v>3042</v>
      </c>
      <c r="C1463" s="45">
        <v>230903</v>
      </c>
      <c r="D1463" s="45" t="s">
        <v>11363</v>
      </c>
      <c r="E1463" s="45" t="s">
        <v>7871</v>
      </c>
      <c r="AO1463" s="376"/>
    </row>
    <row r="1464" spans="1:41" x14ac:dyDescent="0.25">
      <c r="A1464" s="44" t="s">
        <v>8344</v>
      </c>
      <c r="B1464" s="44" t="s">
        <v>8340</v>
      </c>
      <c r="C1464" s="45">
        <v>231001</v>
      </c>
      <c r="D1464" s="45" t="s">
        <v>11363</v>
      </c>
      <c r="E1464" s="45" t="s">
        <v>2538</v>
      </c>
      <c r="AO1464" s="376"/>
    </row>
    <row r="1465" spans="1:41" x14ac:dyDescent="0.25">
      <c r="A1465" s="44" t="s">
        <v>8344</v>
      </c>
      <c r="B1465" s="44" t="s">
        <v>3475</v>
      </c>
      <c r="C1465" s="45">
        <v>250303</v>
      </c>
      <c r="D1465" s="45" t="s">
        <v>11363</v>
      </c>
      <c r="E1465" s="45" t="s">
        <v>11887</v>
      </c>
      <c r="AO1465" s="376"/>
    </row>
    <row r="1466" spans="1:41" x14ac:dyDescent="0.25">
      <c r="A1466" s="44" t="s">
        <v>8344</v>
      </c>
      <c r="B1466" s="44" t="s">
        <v>5134</v>
      </c>
      <c r="C1466" s="45">
        <v>250802</v>
      </c>
      <c r="D1466" s="45" t="s">
        <v>11363</v>
      </c>
      <c r="E1466" s="45" t="s">
        <v>9880</v>
      </c>
      <c r="AO1466" s="376"/>
    </row>
    <row r="1467" spans="1:41" x14ac:dyDescent="0.3">
      <c r="A1467" s="333" t="s">
        <v>12073</v>
      </c>
      <c r="B1467" s="333" t="s">
        <v>1168</v>
      </c>
      <c r="C1467" s="125" t="s">
        <v>19096</v>
      </c>
      <c r="D1467" s="32" t="s">
        <v>20309</v>
      </c>
      <c r="E1467" s="125" t="s">
        <v>9249</v>
      </c>
      <c r="F1467" s="125" t="s">
        <v>1190</v>
      </c>
      <c r="G1467" s="125" t="s">
        <v>1190</v>
      </c>
      <c r="AO1467" s="376"/>
    </row>
    <row r="1468" spans="1:41" x14ac:dyDescent="0.25">
      <c r="A1468" s="102" t="s">
        <v>12073</v>
      </c>
      <c r="B1468" s="92" t="s">
        <v>3452</v>
      </c>
      <c r="C1468" s="93" t="s">
        <v>12089</v>
      </c>
      <c r="D1468" s="93" t="s">
        <v>1201</v>
      </c>
      <c r="E1468" s="94">
        <v>46496</v>
      </c>
      <c r="F1468" s="93"/>
      <c r="G1468" s="93"/>
      <c r="H1468" s="93"/>
      <c r="I1468" s="99"/>
      <c r="J1468" s="99"/>
      <c r="K1468" s="99"/>
      <c r="L1468" s="99"/>
      <c r="M1468" s="99"/>
      <c r="N1468" s="99"/>
      <c r="O1468" s="99"/>
      <c r="P1468" s="99"/>
      <c r="Q1468" s="99"/>
      <c r="R1468" s="99"/>
      <c r="S1468" s="44"/>
      <c r="T1468" s="44"/>
      <c r="U1468" s="99"/>
      <c r="V1468" s="99"/>
      <c r="W1468" s="99"/>
      <c r="X1468" s="99"/>
      <c r="Y1468" s="99"/>
      <c r="Z1468" s="99"/>
      <c r="AA1468" s="99"/>
      <c r="AB1468" s="99"/>
      <c r="AC1468" s="99"/>
      <c r="AD1468" s="99"/>
      <c r="AE1468" s="99"/>
      <c r="AF1468" s="99"/>
      <c r="AG1468" s="99"/>
      <c r="AH1468" s="31"/>
      <c r="AI1468" s="31"/>
      <c r="AJ1468" s="31"/>
      <c r="AK1468" s="31"/>
      <c r="AL1468" s="31"/>
      <c r="AO1468" s="376"/>
    </row>
    <row r="1469" spans="1:41" x14ac:dyDescent="0.25">
      <c r="A1469" s="329" t="s">
        <v>12073</v>
      </c>
      <c r="B1469" s="92" t="s">
        <v>13051</v>
      </c>
      <c r="C1469" s="93" t="s">
        <v>13052</v>
      </c>
      <c r="D1469" s="93" t="s">
        <v>1201</v>
      </c>
      <c r="E1469" s="94">
        <v>47223</v>
      </c>
      <c r="F1469" s="93"/>
      <c r="G1469" s="93"/>
      <c r="H1469" s="93"/>
      <c r="I1469" s="99"/>
      <c r="J1469" s="99"/>
      <c r="K1469" s="99"/>
      <c r="L1469" s="99"/>
      <c r="M1469" s="99"/>
      <c r="N1469" s="99"/>
      <c r="O1469" s="99"/>
      <c r="P1469" s="99"/>
      <c r="Q1469" s="99"/>
      <c r="R1469" s="99"/>
      <c r="S1469" s="44"/>
      <c r="T1469" s="44"/>
      <c r="U1469" s="99"/>
      <c r="V1469" s="99"/>
      <c r="W1469" s="99"/>
      <c r="X1469" s="99"/>
      <c r="Y1469" s="99"/>
      <c r="Z1469" s="99"/>
      <c r="AA1469" s="99"/>
      <c r="AB1469" s="99"/>
      <c r="AC1469" s="99"/>
      <c r="AD1469" s="99"/>
      <c r="AE1469" s="99"/>
      <c r="AF1469" s="99"/>
      <c r="AG1469" s="99"/>
      <c r="AH1469" s="31"/>
      <c r="AI1469" s="31"/>
      <c r="AJ1469" s="31"/>
      <c r="AK1469" s="31"/>
      <c r="AL1469" s="31"/>
      <c r="AO1469" s="376"/>
    </row>
    <row r="1470" spans="1:41" x14ac:dyDescent="0.25">
      <c r="A1470" s="44" t="s">
        <v>18834</v>
      </c>
      <c r="B1470" s="44" t="s">
        <v>21377</v>
      </c>
      <c r="C1470" s="45" t="s">
        <v>18887</v>
      </c>
      <c r="D1470" s="45" t="s">
        <v>21447</v>
      </c>
      <c r="E1470" s="46">
        <v>46507</v>
      </c>
      <c r="AO1470" s="376"/>
    </row>
    <row r="1471" spans="1:41" x14ac:dyDescent="0.25">
      <c r="A1471" s="44" t="s">
        <v>18834</v>
      </c>
      <c r="B1471" s="44" t="s">
        <v>21405</v>
      </c>
      <c r="C1471" s="45" t="s">
        <v>9704</v>
      </c>
      <c r="D1471" s="45" t="s">
        <v>21447</v>
      </c>
      <c r="E1471" s="46">
        <v>46538</v>
      </c>
      <c r="AO1471" s="376"/>
    </row>
    <row r="1472" spans="1:41" x14ac:dyDescent="0.25">
      <c r="A1472" s="44" t="s">
        <v>9719</v>
      </c>
      <c r="B1472" s="44" t="s">
        <v>14727</v>
      </c>
      <c r="C1472" s="45" t="s">
        <v>9767</v>
      </c>
      <c r="D1472" s="367" t="s">
        <v>3696</v>
      </c>
      <c r="E1472" s="328">
        <f>DATE(2028,3,25)</f>
        <v>46837</v>
      </c>
      <c r="F1472" s="32"/>
      <c r="G1472" s="32"/>
      <c r="H1472" s="32"/>
      <c r="I1472" s="31"/>
      <c r="J1472" s="31"/>
      <c r="K1472" s="31"/>
      <c r="L1472" s="31"/>
      <c r="M1472" s="31"/>
      <c r="N1472" s="31"/>
      <c r="O1472" s="31"/>
      <c r="P1472" s="31"/>
      <c r="Q1472" s="31"/>
      <c r="R1472" s="31"/>
      <c r="S1472" s="31"/>
      <c r="T1472" s="31"/>
      <c r="U1472" s="31"/>
      <c r="V1472" s="31"/>
      <c r="W1472" s="31"/>
      <c r="X1472" s="31"/>
      <c r="Y1472" s="31"/>
      <c r="Z1472" s="31"/>
      <c r="AA1472" s="31"/>
      <c r="AB1472" s="31"/>
      <c r="AC1472" s="31"/>
      <c r="AD1472" s="31"/>
      <c r="AE1472" s="31"/>
      <c r="AF1472" s="31"/>
      <c r="AG1472" s="31"/>
      <c r="AH1472" s="31"/>
      <c r="AI1472" s="31"/>
      <c r="AJ1472" s="31"/>
      <c r="AK1472" s="31"/>
      <c r="AL1472" s="31"/>
      <c r="AO1472" s="376"/>
    </row>
    <row r="1473" spans="1:41" x14ac:dyDescent="0.25">
      <c r="A1473" s="44" t="s">
        <v>13598</v>
      </c>
      <c r="B1473" s="44" t="s">
        <v>12111</v>
      </c>
      <c r="C1473" s="45">
        <v>13.25</v>
      </c>
      <c r="D1473" s="45" t="s">
        <v>12549</v>
      </c>
      <c r="E1473" s="46">
        <v>47664</v>
      </c>
      <c r="F1473" s="45"/>
      <c r="G1473" s="93"/>
      <c r="H1473" s="93"/>
      <c r="I1473" s="99"/>
      <c r="J1473" s="99"/>
      <c r="K1473" s="99"/>
      <c r="L1473" s="99"/>
      <c r="M1473" s="99"/>
      <c r="N1473" s="99"/>
      <c r="O1473" s="99"/>
      <c r="P1473" s="99"/>
      <c r="Q1473" s="99"/>
      <c r="R1473" s="99"/>
      <c r="S1473" s="99"/>
      <c r="T1473" s="99"/>
      <c r="U1473" s="99"/>
      <c r="V1473" s="99"/>
      <c r="W1473" s="99"/>
      <c r="X1473" s="99"/>
      <c r="Y1473" s="99"/>
      <c r="Z1473" s="99"/>
      <c r="AA1473" s="99"/>
      <c r="AB1473" s="99"/>
      <c r="AC1473" s="99"/>
      <c r="AD1473" s="99"/>
      <c r="AE1473" s="99"/>
      <c r="AF1473" s="99"/>
      <c r="AG1473" s="99"/>
      <c r="AH1473" s="31"/>
      <c r="AI1473" s="31"/>
      <c r="AJ1473" s="31"/>
      <c r="AK1473" s="31"/>
      <c r="AL1473" s="31"/>
      <c r="AO1473" s="376"/>
    </row>
    <row r="1474" spans="1:41" x14ac:dyDescent="0.25">
      <c r="A1474" s="44" t="s">
        <v>7688</v>
      </c>
      <c r="B1474" s="44" t="s">
        <v>9237</v>
      </c>
      <c r="C1474" s="45">
        <v>24010401</v>
      </c>
      <c r="D1474" s="45" t="s">
        <v>11363</v>
      </c>
      <c r="E1474" s="45" t="s">
        <v>9238</v>
      </c>
      <c r="AO1474" s="376"/>
    </row>
    <row r="1475" spans="1:41" x14ac:dyDescent="0.25">
      <c r="A1475" s="44" t="s">
        <v>7688</v>
      </c>
      <c r="B1475" s="44" t="s">
        <v>3176</v>
      </c>
      <c r="C1475" s="45">
        <v>24010402</v>
      </c>
      <c r="D1475" s="45" t="s">
        <v>11363</v>
      </c>
      <c r="E1475" s="45" t="s">
        <v>9238</v>
      </c>
      <c r="AO1475" s="376"/>
    </row>
    <row r="1476" spans="1:41" x14ac:dyDescent="0.25">
      <c r="A1476" s="44" t="s">
        <v>7688</v>
      </c>
      <c r="B1476" s="44" t="s">
        <v>21452</v>
      </c>
      <c r="C1476" s="45">
        <v>26060201</v>
      </c>
      <c r="D1476" s="45" t="s">
        <v>11363</v>
      </c>
      <c r="E1476" s="45" t="s">
        <v>9840</v>
      </c>
      <c r="AO1476" s="376"/>
    </row>
    <row r="1477" spans="1:41" x14ac:dyDescent="0.25">
      <c r="A1477" s="44" t="s">
        <v>7688</v>
      </c>
      <c r="B1477" s="44" t="s">
        <v>927</v>
      </c>
      <c r="C1477" s="45">
        <v>26060202</v>
      </c>
      <c r="D1477" s="45" t="s">
        <v>11363</v>
      </c>
      <c r="E1477" s="45" t="s">
        <v>9840</v>
      </c>
      <c r="AO1477" s="376"/>
    </row>
    <row r="1478" spans="1:41" x14ac:dyDescent="0.3">
      <c r="A1478" s="333" t="s">
        <v>16168</v>
      </c>
      <c r="B1478" s="333" t="s">
        <v>4812</v>
      </c>
      <c r="C1478" s="125" t="s">
        <v>16162</v>
      </c>
      <c r="D1478" s="32" t="s">
        <v>20309</v>
      </c>
      <c r="E1478" s="125" t="s">
        <v>4972</v>
      </c>
      <c r="F1478" s="125" t="s">
        <v>1189</v>
      </c>
      <c r="G1478" s="125" t="s">
        <v>1190</v>
      </c>
      <c r="AO1478" s="376"/>
    </row>
    <row r="1479" spans="1:41" x14ac:dyDescent="0.3">
      <c r="A1479" s="333" t="s">
        <v>11386</v>
      </c>
      <c r="B1479" s="333" t="s">
        <v>11372</v>
      </c>
      <c r="C1479" s="125" t="s">
        <v>11373</v>
      </c>
      <c r="D1479" s="32" t="s">
        <v>20309</v>
      </c>
      <c r="E1479" s="125" t="s">
        <v>4826</v>
      </c>
      <c r="F1479" s="125" t="s">
        <v>1190</v>
      </c>
      <c r="G1479" s="125" t="s">
        <v>1190</v>
      </c>
      <c r="AO1479" s="376"/>
    </row>
    <row r="1480" spans="1:41" x14ac:dyDescent="0.3">
      <c r="A1480" s="333" t="s">
        <v>11386</v>
      </c>
      <c r="B1480" s="333" t="s">
        <v>1174</v>
      </c>
      <c r="C1480" s="125" t="s">
        <v>19093</v>
      </c>
      <c r="D1480" s="32" t="s">
        <v>20309</v>
      </c>
      <c r="E1480" s="125" t="s">
        <v>9249</v>
      </c>
      <c r="F1480" s="125" t="s">
        <v>1190</v>
      </c>
      <c r="G1480" s="125" t="s">
        <v>1190</v>
      </c>
      <c r="AO1480" s="376"/>
    </row>
    <row r="1481" spans="1:41" x14ac:dyDescent="0.25">
      <c r="A1481" s="44" t="s">
        <v>6933</v>
      </c>
      <c r="B1481" s="92" t="s">
        <v>9602</v>
      </c>
      <c r="C1481" s="45" t="s">
        <v>9343</v>
      </c>
      <c r="D1481" s="93" t="s">
        <v>9601</v>
      </c>
      <c r="E1481" s="94">
        <v>46568</v>
      </c>
      <c r="F1481" s="93"/>
      <c r="G1481" s="93"/>
      <c r="H1481" s="93"/>
      <c r="I1481" s="99"/>
      <c r="J1481" s="99"/>
      <c r="K1481" s="99"/>
      <c r="L1481" s="99"/>
      <c r="M1481" s="99"/>
      <c r="N1481" s="99"/>
      <c r="O1481" s="99"/>
      <c r="P1481" s="99"/>
      <c r="Q1481" s="99"/>
      <c r="R1481" s="99"/>
      <c r="S1481" s="44"/>
      <c r="T1481" s="44"/>
      <c r="U1481" s="99"/>
      <c r="V1481" s="99"/>
      <c r="W1481" s="99"/>
      <c r="X1481" s="99"/>
      <c r="Y1481" s="99"/>
      <c r="Z1481" s="99"/>
      <c r="AA1481" s="99"/>
      <c r="AB1481" s="99"/>
      <c r="AC1481" s="99"/>
      <c r="AD1481" s="99"/>
      <c r="AE1481" s="99"/>
      <c r="AF1481" s="99"/>
      <c r="AG1481" s="99"/>
      <c r="AH1481" s="31"/>
      <c r="AI1481" s="31"/>
      <c r="AJ1481" s="31"/>
      <c r="AK1481" s="31"/>
      <c r="AL1481" s="31"/>
      <c r="AO1481" s="376"/>
    </row>
    <row r="1482" spans="1:41" x14ac:dyDescent="0.25">
      <c r="A1482" s="44" t="s">
        <v>6933</v>
      </c>
      <c r="B1482" s="44" t="s">
        <v>21398</v>
      </c>
      <c r="C1482" s="45" t="s">
        <v>9319</v>
      </c>
      <c r="D1482" s="45" t="s">
        <v>21447</v>
      </c>
      <c r="E1482" s="46">
        <v>46507</v>
      </c>
      <c r="AO1482" s="376"/>
    </row>
    <row r="1483" spans="1:41" x14ac:dyDescent="0.25">
      <c r="A1483" s="44" t="s">
        <v>12593</v>
      </c>
      <c r="B1483" s="44" t="s">
        <v>199</v>
      </c>
      <c r="C1483" s="45">
        <v>241001</v>
      </c>
      <c r="D1483" s="45" t="s">
        <v>11363</v>
      </c>
      <c r="E1483" s="45" t="s">
        <v>5332</v>
      </c>
      <c r="AO1483" s="376"/>
    </row>
    <row r="1484" spans="1:41" x14ac:dyDescent="0.3">
      <c r="A1484" s="333" t="s">
        <v>16169</v>
      </c>
      <c r="B1484" s="333" t="s">
        <v>4812</v>
      </c>
      <c r="C1484" s="125" t="s">
        <v>16162</v>
      </c>
      <c r="D1484" s="32" t="s">
        <v>20309</v>
      </c>
      <c r="E1484" s="125" t="s">
        <v>4972</v>
      </c>
      <c r="F1484" s="125" t="s">
        <v>1189</v>
      </c>
      <c r="G1484" s="125" t="s">
        <v>1190</v>
      </c>
      <c r="AO1484" s="376"/>
    </row>
    <row r="1485" spans="1:41" x14ac:dyDescent="0.25">
      <c r="A1485" s="44" t="s">
        <v>17546</v>
      </c>
      <c r="B1485" s="44" t="s">
        <v>9237</v>
      </c>
      <c r="C1485" s="45">
        <v>24010401</v>
      </c>
      <c r="D1485" s="45" t="s">
        <v>11363</v>
      </c>
      <c r="E1485" s="45" t="s">
        <v>9238</v>
      </c>
      <c r="AO1485" s="376"/>
    </row>
    <row r="1486" spans="1:41" x14ac:dyDescent="0.3">
      <c r="A1486" s="333" t="s">
        <v>16170</v>
      </c>
      <c r="B1486" s="333" t="s">
        <v>3862</v>
      </c>
      <c r="C1486" s="125" t="s">
        <v>10972</v>
      </c>
      <c r="D1486" s="32" t="s">
        <v>20309</v>
      </c>
      <c r="E1486" s="125" t="s">
        <v>5037</v>
      </c>
      <c r="F1486" s="125" t="s">
        <v>1189</v>
      </c>
      <c r="G1486" s="125" t="s">
        <v>1190</v>
      </c>
      <c r="AO1486" s="376"/>
    </row>
    <row r="1487" spans="1:41" x14ac:dyDescent="0.3">
      <c r="A1487" s="333" t="s">
        <v>16170</v>
      </c>
      <c r="B1487" s="333" t="s">
        <v>4812</v>
      </c>
      <c r="C1487" s="125" t="s">
        <v>16162</v>
      </c>
      <c r="D1487" s="32" t="s">
        <v>20309</v>
      </c>
      <c r="E1487" s="125" t="s">
        <v>4972</v>
      </c>
      <c r="F1487" s="125" t="s">
        <v>1189</v>
      </c>
      <c r="G1487" s="125" t="s">
        <v>1190</v>
      </c>
      <c r="AO1487" s="376"/>
    </row>
    <row r="1488" spans="1:41" x14ac:dyDescent="0.25">
      <c r="A1488" s="44" t="s">
        <v>17547</v>
      </c>
      <c r="B1488" s="44" t="s">
        <v>5321</v>
      </c>
      <c r="C1488" s="45">
        <v>26010401</v>
      </c>
      <c r="D1488" s="45" t="s">
        <v>11363</v>
      </c>
      <c r="E1488" s="45" t="s">
        <v>17459</v>
      </c>
      <c r="AO1488" s="376"/>
    </row>
    <row r="1489" spans="1:41" x14ac:dyDescent="0.25">
      <c r="A1489" s="44" t="s">
        <v>17547</v>
      </c>
      <c r="B1489" s="44" t="s">
        <v>3176</v>
      </c>
      <c r="C1489" s="45">
        <v>26010402</v>
      </c>
      <c r="D1489" s="45" t="s">
        <v>11363</v>
      </c>
      <c r="E1489" s="45" t="s">
        <v>17459</v>
      </c>
      <c r="AO1489" s="376"/>
    </row>
    <row r="1490" spans="1:41" x14ac:dyDescent="0.25">
      <c r="A1490" s="44" t="s">
        <v>17547</v>
      </c>
      <c r="B1490" s="44" t="s">
        <v>21452</v>
      </c>
      <c r="C1490" s="45">
        <v>26060201</v>
      </c>
      <c r="D1490" s="45" t="s">
        <v>11363</v>
      </c>
      <c r="E1490" s="45" t="s">
        <v>9840</v>
      </c>
      <c r="AO1490" s="376"/>
    </row>
    <row r="1491" spans="1:41" x14ac:dyDescent="0.25">
      <c r="A1491" s="44" t="s">
        <v>17547</v>
      </c>
      <c r="B1491" s="44" t="s">
        <v>927</v>
      </c>
      <c r="C1491" s="45">
        <v>26060202</v>
      </c>
      <c r="D1491" s="45" t="s">
        <v>11363</v>
      </c>
      <c r="E1491" s="45" t="s">
        <v>9840</v>
      </c>
      <c r="AO1491" s="376"/>
    </row>
    <row r="1492" spans="1:41" x14ac:dyDescent="0.25">
      <c r="A1492" s="44" t="s">
        <v>1681</v>
      </c>
      <c r="B1492" s="44" t="s">
        <v>6608</v>
      </c>
      <c r="C1492" s="45">
        <v>260203</v>
      </c>
      <c r="D1492" s="45" t="s">
        <v>11363</v>
      </c>
      <c r="E1492" s="45" t="s">
        <v>9238</v>
      </c>
      <c r="AO1492" s="376"/>
    </row>
    <row r="1493" spans="1:41" x14ac:dyDescent="0.25">
      <c r="A1493" s="44" t="s">
        <v>20898</v>
      </c>
      <c r="B1493" s="44" t="s">
        <v>20899</v>
      </c>
      <c r="C1493" s="45" t="s">
        <v>21028</v>
      </c>
      <c r="D1493" s="367" t="s">
        <v>3696</v>
      </c>
      <c r="E1493" s="328">
        <f>DATE(2030,4,9)</f>
        <v>47582</v>
      </c>
      <c r="F1493" s="32"/>
      <c r="G1493" s="32"/>
      <c r="H1493" s="32"/>
      <c r="I1493" s="31"/>
      <c r="J1493" s="31"/>
      <c r="K1493" s="31"/>
      <c r="L1493" s="31"/>
      <c r="M1493" s="31"/>
      <c r="N1493" s="31"/>
      <c r="O1493" s="31"/>
      <c r="P1493" s="31"/>
      <c r="Q1493" s="31"/>
      <c r="R1493" s="31"/>
      <c r="S1493" s="31"/>
      <c r="T1493" s="31"/>
      <c r="U1493" s="31"/>
      <c r="V1493" s="31"/>
      <c r="W1493" s="31"/>
      <c r="X1493" s="31"/>
      <c r="Y1493" s="31"/>
      <c r="Z1493" s="31"/>
      <c r="AA1493" s="31"/>
      <c r="AB1493" s="31"/>
      <c r="AC1493" s="31"/>
      <c r="AD1493" s="31"/>
      <c r="AE1493" s="31"/>
      <c r="AF1493" s="31"/>
      <c r="AG1493" s="31"/>
      <c r="AH1493" s="31"/>
      <c r="AI1493" s="31"/>
      <c r="AJ1493" s="31"/>
      <c r="AK1493" s="31"/>
      <c r="AL1493" s="31"/>
      <c r="AO1493" s="376"/>
    </row>
    <row r="1494" spans="1:41" x14ac:dyDescent="0.25">
      <c r="A1494" s="99" t="s">
        <v>2080</v>
      </c>
      <c r="B1494" s="92" t="s">
        <v>1291</v>
      </c>
      <c r="C1494" s="96" t="s">
        <v>13024</v>
      </c>
      <c r="D1494" s="96" t="s">
        <v>13025</v>
      </c>
      <c r="E1494" s="112">
        <v>46898</v>
      </c>
      <c r="F1494" s="93"/>
      <c r="G1494" s="93"/>
      <c r="H1494" s="93"/>
      <c r="I1494" s="99"/>
      <c r="J1494" s="99"/>
      <c r="K1494" s="99"/>
      <c r="L1494" s="99"/>
      <c r="M1494" s="99"/>
      <c r="N1494" s="99"/>
      <c r="O1494" s="99"/>
      <c r="P1494" s="99"/>
      <c r="Q1494" s="99"/>
      <c r="R1494" s="99"/>
      <c r="S1494" s="44"/>
      <c r="T1494" s="44"/>
      <c r="U1494" s="99"/>
      <c r="V1494" s="99"/>
      <c r="W1494" s="99"/>
      <c r="X1494" s="99"/>
      <c r="Y1494" s="99"/>
      <c r="Z1494" s="99"/>
      <c r="AA1494" s="99"/>
      <c r="AB1494" s="99"/>
      <c r="AC1494" s="99"/>
      <c r="AD1494" s="99"/>
      <c r="AE1494" s="99"/>
      <c r="AF1494" s="99"/>
      <c r="AG1494" s="99"/>
      <c r="AH1494" s="31"/>
      <c r="AI1494" s="31"/>
      <c r="AJ1494" s="31"/>
      <c r="AK1494" s="31"/>
      <c r="AL1494" s="31"/>
      <c r="AO1494" s="376"/>
    </row>
    <row r="1495" spans="1:41" x14ac:dyDescent="0.25">
      <c r="A1495" s="44" t="s">
        <v>17548</v>
      </c>
      <c r="B1495" s="44" t="s">
        <v>923</v>
      </c>
      <c r="C1495" s="45">
        <v>220303</v>
      </c>
      <c r="D1495" s="45" t="s">
        <v>11363</v>
      </c>
      <c r="E1495" s="45" t="s">
        <v>2593</v>
      </c>
      <c r="AO1495" s="376"/>
    </row>
    <row r="1496" spans="1:41" x14ac:dyDescent="0.25">
      <c r="A1496" s="44" t="s">
        <v>10380</v>
      </c>
      <c r="B1496" s="44" t="s">
        <v>2132</v>
      </c>
      <c r="C1496" s="45">
        <v>240505</v>
      </c>
      <c r="D1496" s="45" t="s">
        <v>11363</v>
      </c>
      <c r="E1496" s="45" t="s">
        <v>5155</v>
      </c>
      <c r="AO1496" s="376"/>
    </row>
    <row r="1497" spans="1:41" x14ac:dyDescent="0.25">
      <c r="A1497" s="99" t="s">
        <v>1718</v>
      </c>
      <c r="B1497" s="92" t="s">
        <v>1683</v>
      </c>
      <c r="C1497" s="146" t="s">
        <v>1786</v>
      </c>
      <c r="D1497" s="146" t="s">
        <v>1721</v>
      </c>
      <c r="E1497" s="107">
        <v>45504</v>
      </c>
      <c r="F1497" s="93"/>
      <c r="G1497" s="93" t="s">
        <v>1190</v>
      </c>
      <c r="H1497" s="93" t="s">
        <v>1190</v>
      </c>
      <c r="I1497" s="99"/>
      <c r="J1497" s="99"/>
      <c r="K1497" s="99"/>
      <c r="L1497" s="99"/>
      <c r="M1497" s="99"/>
      <c r="N1497" s="99"/>
      <c r="O1497" s="99"/>
      <c r="P1497" s="99"/>
      <c r="Q1497" s="99"/>
      <c r="R1497" s="99"/>
      <c r="S1497" s="44"/>
      <c r="T1497" s="99"/>
      <c r="U1497" s="99"/>
      <c r="V1497" s="99"/>
      <c r="W1497" s="99"/>
      <c r="X1497" s="99"/>
      <c r="Y1497" s="99"/>
      <c r="Z1497" s="99"/>
      <c r="AA1497" s="99"/>
      <c r="AB1497" s="99"/>
      <c r="AC1497" s="99"/>
      <c r="AD1497" s="99"/>
      <c r="AE1497" s="99"/>
      <c r="AF1497" s="99"/>
      <c r="AG1497" s="99"/>
      <c r="AH1497" s="31"/>
      <c r="AI1497" s="31"/>
      <c r="AJ1497" s="31"/>
      <c r="AK1497" s="31"/>
      <c r="AL1497" s="31"/>
      <c r="AO1497" s="376"/>
    </row>
    <row r="1498" spans="1:41" x14ac:dyDescent="0.3">
      <c r="A1498" s="333" t="s">
        <v>8029</v>
      </c>
      <c r="B1498" s="333" t="s">
        <v>8018</v>
      </c>
      <c r="C1498" s="125" t="s">
        <v>8019</v>
      </c>
      <c r="D1498" s="32" t="s">
        <v>20309</v>
      </c>
      <c r="E1498" s="125" t="s">
        <v>7871</v>
      </c>
      <c r="F1498" s="125" t="s">
        <v>1189</v>
      </c>
      <c r="G1498" s="125" t="s">
        <v>1190</v>
      </c>
      <c r="AO1498" s="376"/>
    </row>
    <row r="1499" spans="1:41" x14ac:dyDescent="0.3">
      <c r="A1499" s="333" t="s">
        <v>8029</v>
      </c>
      <c r="B1499" s="333" t="s">
        <v>1173</v>
      </c>
      <c r="C1499" s="125" t="s">
        <v>8030</v>
      </c>
      <c r="D1499" s="32" t="s">
        <v>20309</v>
      </c>
      <c r="E1499" s="125" t="s">
        <v>7871</v>
      </c>
      <c r="F1499" s="125" t="s">
        <v>1189</v>
      </c>
      <c r="G1499" s="125" t="s">
        <v>1190</v>
      </c>
      <c r="AO1499" s="376"/>
    </row>
    <row r="1500" spans="1:41" x14ac:dyDescent="0.25">
      <c r="A1500" s="44" t="s">
        <v>20630</v>
      </c>
      <c r="B1500" s="44" t="s">
        <v>5594</v>
      </c>
      <c r="C1500" s="45" t="s">
        <v>14217</v>
      </c>
      <c r="D1500" s="32" t="s">
        <v>5559</v>
      </c>
      <c r="E1500" s="45" t="s">
        <v>20869</v>
      </c>
      <c r="F1500" s="32"/>
      <c r="G1500" s="32"/>
      <c r="H1500" s="32"/>
      <c r="I1500" s="31"/>
      <c r="J1500" s="31"/>
      <c r="K1500" s="31"/>
      <c r="L1500" s="31"/>
      <c r="M1500" s="31"/>
      <c r="N1500" s="31"/>
      <c r="O1500" s="31"/>
      <c r="P1500" s="31"/>
      <c r="Q1500" s="31"/>
      <c r="R1500" s="31"/>
      <c r="S1500" s="31"/>
      <c r="T1500" s="31"/>
      <c r="U1500" s="31"/>
      <c r="V1500" s="31"/>
      <c r="W1500" s="31"/>
      <c r="X1500" s="31"/>
      <c r="Y1500" s="31"/>
      <c r="Z1500" s="31"/>
      <c r="AA1500" s="31"/>
      <c r="AB1500" s="31"/>
      <c r="AC1500" s="31"/>
      <c r="AD1500" s="31"/>
      <c r="AE1500" s="31"/>
      <c r="AF1500" s="31"/>
      <c r="AG1500" s="31"/>
      <c r="AH1500" s="31"/>
      <c r="AI1500" s="31"/>
      <c r="AJ1500" s="31"/>
      <c r="AK1500" s="31"/>
      <c r="AL1500" s="31"/>
      <c r="AO1500" s="376"/>
    </row>
    <row r="1501" spans="1:41" x14ac:dyDescent="0.3">
      <c r="A1501" s="333" t="s">
        <v>6837</v>
      </c>
      <c r="B1501" s="333" t="s">
        <v>1167</v>
      </c>
      <c r="C1501" s="125" t="s">
        <v>17236</v>
      </c>
      <c r="D1501" s="32" t="s">
        <v>20309</v>
      </c>
      <c r="E1501" s="125" t="s">
        <v>8292</v>
      </c>
      <c r="F1501" s="125" t="s">
        <v>1189</v>
      </c>
      <c r="G1501" s="125" t="s">
        <v>1190</v>
      </c>
      <c r="AO1501" s="376"/>
    </row>
    <row r="1502" spans="1:41" x14ac:dyDescent="0.25">
      <c r="A1502" s="44" t="s">
        <v>7832</v>
      </c>
      <c r="B1502" s="44" t="s">
        <v>7824</v>
      </c>
      <c r="C1502" s="45">
        <v>230804</v>
      </c>
      <c r="D1502" s="45" t="s">
        <v>11363</v>
      </c>
      <c r="E1502" s="45" t="s">
        <v>4151</v>
      </c>
      <c r="AO1502" s="376"/>
    </row>
    <row r="1503" spans="1:41" x14ac:dyDescent="0.25">
      <c r="A1503" s="44" t="s">
        <v>9690</v>
      </c>
      <c r="B1503" s="44" t="s">
        <v>21405</v>
      </c>
      <c r="C1503" s="45" t="s">
        <v>9704</v>
      </c>
      <c r="D1503" s="45" t="s">
        <v>21447</v>
      </c>
      <c r="E1503" s="46">
        <v>46538</v>
      </c>
      <c r="AO1503" s="376"/>
    </row>
    <row r="1504" spans="1:41" x14ac:dyDescent="0.25">
      <c r="A1504" s="44" t="s">
        <v>15651</v>
      </c>
      <c r="B1504" s="44" t="s">
        <v>1666</v>
      </c>
      <c r="C1504" s="45">
        <v>250101</v>
      </c>
      <c r="D1504" s="45" t="s">
        <v>11363</v>
      </c>
      <c r="E1504" s="45" t="s">
        <v>12551</v>
      </c>
      <c r="AO1504" s="376"/>
    </row>
    <row r="1505" spans="1:41" x14ac:dyDescent="0.25">
      <c r="A1505" s="44" t="s">
        <v>15651</v>
      </c>
      <c r="B1505" s="44" t="s">
        <v>2350</v>
      </c>
      <c r="C1505" s="45">
        <v>250106</v>
      </c>
      <c r="D1505" s="45" t="s">
        <v>11363</v>
      </c>
      <c r="E1505" s="45" t="s">
        <v>11887</v>
      </c>
      <c r="AO1505" s="376"/>
    </row>
    <row r="1506" spans="1:41" x14ac:dyDescent="0.25">
      <c r="A1506" s="44" t="s">
        <v>16527</v>
      </c>
      <c r="B1506" s="44" t="s">
        <v>21380</v>
      </c>
      <c r="C1506" s="45" t="s">
        <v>16524</v>
      </c>
      <c r="D1506" s="45" t="s">
        <v>21447</v>
      </c>
      <c r="E1506" s="46">
        <v>46477</v>
      </c>
      <c r="AO1506" s="376"/>
    </row>
    <row r="1507" spans="1:41" x14ac:dyDescent="0.25">
      <c r="A1507" s="44" t="s">
        <v>8725</v>
      </c>
      <c r="B1507" s="44" t="s">
        <v>14728</v>
      </c>
      <c r="C1507" s="45" t="s">
        <v>13744</v>
      </c>
      <c r="D1507" s="367" t="s">
        <v>3696</v>
      </c>
      <c r="E1507" s="328">
        <f>DATE(2029,4,23)</f>
        <v>47231</v>
      </c>
      <c r="F1507" s="32"/>
      <c r="G1507" s="32"/>
      <c r="H1507" s="32"/>
      <c r="I1507" s="31"/>
      <c r="J1507" s="31"/>
      <c r="K1507" s="31"/>
      <c r="L1507" s="31"/>
      <c r="M1507" s="31"/>
      <c r="N1507" s="31"/>
      <c r="O1507" s="31"/>
      <c r="P1507" s="31"/>
      <c r="Q1507" s="31"/>
      <c r="R1507" s="31"/>
      <c r="S1507" s="31"/>
      <c r="T1507" s="31"/>
      <c r="U1507" s="31"/>
      <c r="V1507" s="31"/>
      <c r="W1507" s="31"/>
      <c r="X1507" s="31"/>
      <c r="Y1507" s="31"/>
      <c r="Z1507" s="31"/>
      <c r="AA1507" s="31"/>
      <c r="AB1507" s="31"/>
      <c r="AC1507" s="31"/>
      <c r="AD1507" s="31"/>
      <c r="AE1507" s="31"/>
      <c r="AF1507" s="31"/>
      <c r="AG1507" s="31"/>
      <c r="AH1507" s="31"/>
      <c r="AI1507" s="31"/>
      <c r="AJ1507" s="31"/>
      <c r="AK1507" s="31"/>
      <c r="AL1507" s="31"/>
      <c r="AO1507" s="376"/>
    </row>
    <row r="1508" spans="1:41" x14ac:dyDescent="0.25">
      <c r="A1508" s="44" t="s">
        <v>8725</v>
      </c>
      <c r="B1508" s="44" t="s">
        <v>9248</v>
      </c>
      <c r="C1508" s="45">
        <v>240101</v>
      </c>
      <c r="D1508" s="45" t="s">
        <v>11363</v>
      </c>
      <c r="E1508" s="45" t="s">
        <v>9249</v>
      </c>
      <c r="AO1508" s="376"/>
    </row>
    <row r="1509" spans="1:41" x14ac:dyDescent="0.25">
      <c r="A1509" s="44" t="s">
        <v>8725</v>
      </c>
      <c r="B1509" s="44" t="s">
        <v>17475</v>
      </c>
      <c r="C1509" s="45">
        <v>260205</v>
      </c>
      <c r="D1509" s="45" t="s">
        <v>11363</v>
      </c>
      <c r="E1509" s="45" t="s">
        <v>9238</v>
      </c>
      <c r="AO1509" s="376"/>
    </row>
    <row r="1510" spans="1:41" x14ac:dyDescent="0.25">
      <c r="A1510" s="44" t="s">
        <v>8725</v>
      </c>
      <c r="B1510" s="44" t="s">
        <v>17463</v>
      </c>
      <c r="C1510" s="45">
        <v>260202</v>
      </c>
      <c r="D1510" s="45" t="s">
        <v>11363</v>
      </c>
      <c r="E1510" s="45" t="s">
        <v>9238</v>
      </c>
      <c r="AO1510" s="376"/>
    </row>
    <row r="1511" spans="1:41" x14ac:dyDescent="0.25">
      <c r="A1511" s="67" t="s">
        <v>3956</v>
      </c>
      <c r="B1511" s="44" t="s">
        <v>1836</v>
      </c>
      <c r="C1511" s="45" t="s">
        <v>2474</v>
      </c>
      <c r="D1511" s="93" t="s">
        <v>9601</v>
      </c>
      <c r="E1511" s="94">
        <v>46568</v>
      </c>
      <c r="F1511" s="93"/>
      <c r="G1511" s="93"/>
      <c r="H1511" s="93" t="s">
        <v>1335</v>
      </c>
      <c r="I1511" s="99"/>
      <c r="J1511" s="99"/>
      <c r="K1511" s="99"/>
      <c r="L1511" s="99"/>
      <c r="M1511" s="99"/>
      <c r="N1511" s="99"/>
      <c r="O1511" s="99"/>
      <c r="P1511" s="99"/>
      <c r="Q1511" s="99"/>
      <c r="R1511" s="99"/>
      <c r="S1511" s="44"/>
      <c r="T1511" s="99"/>
      <c r="U1511" s="99"/>
      <c r="V1511" s="99"/>
      <c r="W1511" s="99"/>
      <c r="X1511" s="99"/>
      <c r="Y1511" s="99"/>
      <c r="Z1511" s="99"/>
      <c r="AA1511" s="99"/>
      <c r="AB1511" s="99"/>
      <c r="AC1511" s="99"/>
      <c r="AD1511" s="99"/>
      <c r="AE1511" s="99"/>
      <c r="AF1511" s="99"/>
      <c r="AG1511" s="99"/>
      <c r="AH1511" s="31"/>
      <c r="AI1511" s="31"/>
      <c r="AJ1511" s="31"/>
      <c r="AK1511" s="31"/>
      <c r="AL1511" s="31"/>
      <c r="AO1511" s="376"/>
    </row>
    <row r="1512" spans="1:41" x14ac:dyDescent="0.25">
      <c r="A1512" s="44" t="s">
        <v>9614</v>
      </c>
      <c r="B1512" s="44" t="s">
        <v>21359</v>
      </c>
      <c r="C1512" s="45" t="s">
        <v>9701</v>
      </c>
      <c r="D1512" s="45" t="s">
        <v>21447</v>
      </c>
      <c r="E1512" s="46">
        <v>46752</v>
      </c>
      <c r="AO1512" s="376"/>
    </row>
    <row r="1513" spans="1:41" x14ac:dyDescent="0.25">
      <c r="A1513" s="44" t="s">
        <v>11954</v>
      </c>
      <c r="B1513" s="44" t="s">
        <v>4237</v>
      </c>
      <c r="C1513" s="45">
        <v>241002</v>
      </c>
      <c r="D1513" s="45" t="s">
        <v>11363</v>
      </c>
      <c r="E1513" s="45" t="s">
        <v>5332</v>
      </c>
      <c r="AO1513" s="376"/>
    </row>
    <row r="1514" spans="1:41" x14ac:dyDescent="0.25">
      <c r="A1514" s="44" t="s">
        <v>13475</v>
      </c>
      <c r="B1514" s="44" t="s">
        <v>21362</v>
      </c>
      <c r="C1514" s="45" t="s">
        <v>13474</v>
      </c>
      <c r="D1514" s="45" t="s">
        <v>21447</v>
      </c>
      <c r="E1514" s="46">
        <v>46752</v>
      </c>
      <c r="AO1514" s="376"/>
    </row>
    <row r="1515" spans="1:41" x14ac:dyDescent="0.25">
      <c r="A1515" s="44" t="s">
        <v>7689</v>
      </c>
      <c r="B1515" s="44" t="s">
        <v>7104</v>
      </c>
      <c r="C1515" s="45">
        <v>230504</v>
      </c>
      <c r="D1515" s="45" t="s">
        <v>11363</v>
      </c>
      <c r="E1515" s="45" t="s">
        <v>7105</v>
      </c>
      <c r="AO1515" s="376"/>
    </row>
    <row r="1516" spans="1:41" x14ac:dyDescent="0.25">
      <c r="A1516" s="44" t="s">
        <v>617</v>
      </c>
      <c r="B1516" s="44" t="s">
        <v>2350</v>
      </c>
      <c r="C1516" s="45">
        <v>230105</v>
      </c>
      <c r="D1516" s="45" t="s">
        <v>11363</v>
      </c>
      <c r="E1516" s="45" t="s">
        <v>5265</v>
      </c>
      <c r="AO1516" s="376"/>
    </row>
    <row r="1517" spans="1:41" x14ac:dyDescent="0.25">
      <c r="A1517" s="44" t="s">
        <v>617</v>
      </c>
      <c r="B1517" s="44" t="s">
        <v>17463</v>
      </c>
      <c r="C1517" s="45">
        <v>260202</v>
      </c>
      <c r="D1517" s="45" t="s">
        <v>11363</v>
      </c>
      <c r="E1517" s="45" t="s">
        <v>9238</v>
      </c>
      <c r="AO1517" s="376"/>
    </row>
    <row r="1518" spans="1:41" x14ac:dyDescent="0.3">
      <c r="A1518" s="57" t="s">
        <v>2303</v>
      </c>
      <c r="B1518" s="58" t="s">
        <v>3909</v>
      </c>
      <c r="C1518" s="62" t="s">
        <v>17207</v>
      </c>
      <c r="D1518" s="62" t="s">
        <v>20886</v>
      </c>
      <c r="E1518" s="60">
        <v>46630</v>
      </c>
      <c r="F1518" s="32"/>
      <c r="G1518" s="32"/>
      <c r="H1518" s="32"/>
      <c r="I1518" s="31"/>
      <c r="J1518" s="31"/>
      <c r="K1518" s="31"/>
      <c r="L1518" s="31"/>
      <c r="M1518" s="31"/>
      <c r="N1518" s="31"/>
      <c r="O1518" s="31"/>
      <c r="P1518" s="31"/>
      <c r="Q1518" s="31"/>
      <c r="R1518" s="31"/>
      <c r="S1518" s="31"/>
      <c r="T1518" s="31"/>
      <c r="U1518" s="31"/>
      <c r="V1518" s="31"/>
      <c r="W1518" s="31"/>
      <c r="X1518" s="31"/>
      <c r="Y1518" s="31"/>
      <c r="Z1518" s="31"/>
      <c r="AA1518" s="31"/>
      <c r="AB1518" s="31"/>
      <c r="AC1518" s="31"/>
      <c r="AD1518" s="31"/>
      <c r="AE1518" s="31"/>
      <c r="AF1518" s="31"/>
      <c r="AG1518" s="31"/>
      <c r="AH1518" s="31"/>
      <c r="AI1518" s="31"/>
      <c r="AJ1518" s="31"/>
      <c r="AK1518" s="31"/>
      <c r="AL1518" s="31"/>
      <c r="AO1518" s="376"/>
    </row>
    <row r="1519" spans="1:41" x14ac:dyDescent="0.25">
      <c r="A1519" s="44" t="s">
        <v>3484</v>
      </c>
      <c r="B1519" s="44" t="s">
        <v>3475</v>
      </c>
      <c r="C1519" s="45">
        <v>260301</v>
      </c>
      <c r="D1519" s="45" t="s">
        <v>11363</v>
      </c>
      <c r="E1519" s="45" t="s">
        <v>17625</v>
      </c>
      <c r="AO1519" s="376"/>
    </row>
    <row r="1520" spans="1:41" x14ac:dyDescent="0.25">
      <c r="A1520" s="44" t="s">
        <v>21127</v>
      </c>
      <c r="B1520" s="44" t="s">
        <v>21359</v>
      </c>
      <c r="C1520" s="45" t="s">
        <v>21182</v>
      </c>
      <c r="D1520" s="45" t="s">
        <v>21447</v>
      </c>
      <c r="E1520" s="46">
        <v>46752</v>
      </c>
      <c r="AO1520" s="376"/>
    </row>
    <row r="1521" spans="1:41" x14ac:dyDescent="0.25">
      <c r="A1521" s="44" t="s">
        <v>18844</v>
      </c>
      <c r="B1521" s="44" t="s">
        <v>21399</v>
      </c>
      <c r="C1521" s="45" t="s">
        <v>18888</v>
      </c>
      <c r="D1521" s="45" t="s">
        <v>21447</v>
      </c>
      <c r="E1521" s="46">
        <v>46507</v>
      </c>
      <c r="AO1521" s="376"/>
    </row>
    <row r="1522" spans="1:41" x14ac:dyDescent="0.25">
      <c r="A1522" s="44" t="s">
        <v>17549</v>
      </c>
      <c r="B1522" s="44" t="s">
        <v>5321</v>
      </c>
      <c r="C1522" s="45">
        <v>26010401</v>
      </c>
      <c r="D1522" s="45" t="s">
        <v>11363</v>
      </c>
      <c r="E1522" s="45" t="s">
        <v>17459</v>
      </c>
      <c r="AO1522" s="376"/>
    </row>
    <row r="1523" spans="1:41" x14ac:dyDescent="0.25">
      <c r="A1523" s="44" t="s">
        <v>17549</v>
      </c>
      <c r="B1523" s="44" t="s">
        <v>3176</v>
      </c>
      <c r="C1523" s="45">
        <v>26010402</v>
      </c>
      <c r="D1523" s="45" t="s">
        <v>11363</v>
      </c>
      <c r="E1523" s="45" t="s">
        <v>17459</v>
      </c>
      <c r="AO1523" s="376"/>
    </row>
    <row r="1524" spans="1:41" x14ac:dyDescent="0.25">
      <c r="A1524" s="108" t="s">
        <v>1973</v>
      </c>
      <c r="B1524" s="108" t="s">
        <v>1944</v>
      </c>
      <c r="C1524" s="106" t="s">
        <v>1945</v>
      </c>
      <c r="D1524" s="93" t="s">
        <v>1394</v>
      </c>
      <c r="E1524" s="109">
        <v>46418</v>
      </c>
      <c r="F1524" s="93"/>
      <c r="G1524" s="93"/>
      <c r="H1524" s="93"/>
      <c r="I1524" s="99"/>
      <c r="J1524" s="99"/>
      <c r="K1524" s="99"/>
      <c r="L1524" s="99"/>
      <c r="M1524" s="99"/>
      <c r="N1524" s="99"/>
      <c r="O1524" s="99"/>
      <c r="P1524" s="99"/>
      <c r="Q1524" s="99"/>
      <c r="R1524" s="99"/>
      <c r="S1524" s="44"/>
      <c r="T1524" s="99"/>
      <c r="U1524" s="99"/>
      <c r="V1524" s="99"/>
      <c r="W1524" s="99"/>
      <c r="X1524" s="99"/>
      <c r="Y1524" s="99"/>
      <c r="Z1524" s="99"/>
      <c r="AA1524" s="99"/>
      <c r="AB1524" s="99"/>
      <c r="AC1524" s="99"/>
      <c r="AD1524" s="99"/>
      <c r="AE1524" s="99"/>
      <c r="AF1524" s="99"/>
      <c r="AG1524" s="99"/>
      <c r="AH1524" s="31"/>
      <c r="AI1524" s="31"/>
      <c r="AJ1524" s="31"/>
      <c r="AK1524" s="31"/>
      <c r="AL1524" s="31"/>
      <c r="AO1524" s="376"/>
    </row>
    <row r="1525" spans="1:41" x14ac:dyDescent="0.25">
      <c r="A1525" s="44" t="s">
        <v>13189</v>
      </c>
      <c r="B1525" s="44" t="s">
        <v>17452</v>
      </c>
      <c r="C1525" s="45">
        <v>25010501</v>
      </c>
      <c r="D1525" s="45" t="s">
        <v>11363</v>
      </c>
      <c r="E1525" s="45" t="s">
        <v>12551</v>
      </c>
      <c r="AO1525" s="376"/>
    </row>
    <row r="1526" spans="1:41" x14ac:dyDescent="0.25">
      <c r="A1526" s="44" t="s">
        <v>13189</v>
      </c>
      <c r="B1526" s="44" t="s">
        <v>5129</v>
      </c>
      <c r="C1526" s="45">
        <v>25010502</v>
      </c>
      <c r="D1526" s="45" t="s">
        <v>11363</v>
      </c>
      <c r="E1526" s="45" t="s">
        <v>12551</v>
      </c>
      <c r="AO1526" s="376"/>
    </row>
    <row r="1527" spans="1:41" x14ac:dyDescent="0.25">
      <c r="A1527" s="44" t="s">
        <v>13189</v>
      </c>
      <c r="B1527" s="44" t="s">
        <v>5321</v>
      </c>
      <c r="C1527" s="45">
        <v>25010401</v>
      </c>
      <c r="D1527" s="45" t="s">
        <v>11363</v>
      </c>
      <c r="E1527" s="45" t="s">
        <v>12564</v>
      </c>
      <c r="AO1527" s="376"/>
    </row>
    <row r="1528" spans="1:41" x14ac:dyDescent="0.25">
      <c r="A1528" s="44" t="s">
        <v>13189</v>
      </c>
      <c r="B1528" s="44" t="s">
        <v>3176</v>
      </c>
      <c r="C1528" s="45">
        <v>25010402</v>
      </c>
      <c r="D1528" s="45" t="s">
        <v>11363</v>
      </c>
      <c r="E1528" s="45" t="s">
        <v>12564</v>
      </c>
      <c r="AO1528" s="376"/>
    </row>
    <row r="1529" spans="1:41" x14ac:dyDescent="0.25">
      <c r="A1529" s="44" t="s">
        <v>13190</v>
      </c>
      <c r="B1529" s="44" t="s">
        <v>17452</v>
      </c>
      <c r="C1529" s="45">
        <v>25010501</v>
      </c>
      <c r="D1529" s="45" t="s">
        <v>11363</v>
      </c>
      <c r="E1529" s="45" t="s">
        <v>12551</v>
      </c>
      <c r="AO1529" s="376"/>
    </row>
    <row r="1530" spans="1:41" x14ac:dyDescent="0.25">
      <c r="A1530" s="44" t="s">
        <v>13190</v>
      </c>
      <c r="B1530" s="44" t="s">
        <v>5129</v>
      </c>
      <c r="C1530" s="45">
        <v>25010502</v>
      </c>
      <c r="D1530" s="45" t="s">
        <v>11363</v>
      </c>
      <c r="E1530" s="45" t="s">
        <v>12551</v>
      </c>
      <c r="AO1530" s="376"/>
    </row>
    <row r="1531" spans="1:41" x14ac:dyDescent="0.25">
      <c r="A1531" s="44" t="s">
        <v>13190</v>
      </c>
      <c r="B1531" s="44" t="s">
        <v>5321</v>
      </c>
      <c r="C1531" s="45">
        <v>25010401</v>
      </c>
      <c r="D1531" s="45" t="s">
        <v>11363</v>
      </c>
      <c r="E1531" s="45" t="s">
        <v>12564</v>
      </c>
      <c r="AO1531" s="376"/>
    </row>
    <row r="1532" spans="1:41" x14ac:dyDescent="0.25">
      <c r="A1532" s="44" t="s">
        <v>13190</v>
      </c>
      <c r="B1532" s="44" t="s">
        <v>3176</v>
      </c>
      <c r="C1532" s="45">
        <v>25010402</v>
      </c>
      <c r="D1532" s="45" t="s">
        <v>11363</v>
      </c>
      <c r="E1532" s="45" t="s">
        <v>12564</v>
      </c>
      <c r="AO1532" s="376"/>
    </row>
    <row r="1533" spans="1:41" x14ac:dyDescent="0.25">
      <c r="A1533" s="44" t="s">
        <v>10381</v>
      </c>
      <c r="B1533" s="44" t="s">
        <v>10357</v>
      </c>
      <c r="C1533" s="45">
        <v>240502</v>
      </c>
      <c r="D1533" s="45" t="s">
        <v>11363</v>
      </c>
      <c r="E1533" s="45" t="s">
        <v>5155</v>
      </c>
      <c r="AO1533" s="376"/>
    </row>
    <row r="1534" spans="1:41" x14ac:dyDescent="0.25">
      <c r="A1534" s="44" t="s">
        <v>10381</v>
      </c>
      <c r="B1534" s="44" t="s">
        <v>17475</v>
      </c>
      <c r="C1534" s="45">
        <v>260205</v>
      </c>
      <c r="D1534" s="45" t="s">
        <v>11363</v>
      </c>
      <c r="E1534" s="45" t="s">
        <v>9238</v>
      </c>
      <c r="AO1534" s="376"/>
    </row>
    <row r="1535" spans="1:41" x14ac:dyDescent="0.3">
      <c r="A1535" s="333" t="s">
        <v>7779</v>
      </c>
      <c r="B1535" s="333" t="s">
        <v>2690</v>
      </c>
      <c r="C1535" s="125" t="s">
        <v>21253</v>
      </c>
      <c r="D1535" s="32" t="s">
        <v>20309</v>
      </c>
      <c r="E1535" s="125" t="s">
        <v>21312</v>
      </c>
      <c r="F1535" s="125" t="s">
        <v>1189</v>
      </c>
      <c r="G1535" s="125" t="s">
        <v>1190</v>
      </c>
      <c r="AO1535" s="376"/>
    </row>
    <row r="1536" spans="1:41" x14ac:dyDescent="0.25">
      <c r="A1536" s="44" t="s">
        <v>5151</v>
      </c>
      <c r="B1536" s="44" t="s">
        <v>2350</v>
      </c>
      <c r="C1536" s="45">
        <v>220105</v>
      </c>
      <c r="D1536" s="45" t="s">
        <v>11363</v>
      </c>
      <c r="E1536" s="45" t="s">
        <v>2593</v>
      </c>
      <c r="AO1536" s="376"/>
    </row>
    <row r="1537" spans="1:41" x14ac:dyDescent="0.25">
      <c r="A1537" s="44" t="s">
        <v>17550</v>
      </c>
      <c r="B1537" s="44" t="s">
        <v>10382</v>
      </c>
      <c r="C1537" s="45">
        <v>24050301</v>
      </c>
      <c r="D1537" s="45" t="s">
        <v>11363</v>
      </c>
      <c r="E1537" s="45" t="s">
        <v>5155</v>
      </c>
      <c r="AO1537" s="376"/>
    </row>
    <row r="1538" spans="1:41" x14ac:dyDescent="0.25">
      <c r="A1538" s="44" t="s">
        <v>17550</v>
      </c>
      <c r="B1538" s="44" t="s">
        <v>9248</v>
      </c>
      <c r="C1538" s="45">
        <v>260105</v>
      </c>
      <c r="D1538" s="45" t="s">
        <v>11363</v>
      </c>
      <c r="E1538" s="45" t="s">
        <v>17625</v>
      </c>
      <c r="AO1538" s="376"/>
    </row>
    <row r="1539" spans="1:41" x14ac:dyDescent="0.25">
      <c r="A1539" s="44" t="s">
        <v>9657</v>
      </c>
      <c r="B1539" s="44" t="s">
        <v>21396</v>
      </c>
      <c r="C1539" s="45" t="s">
        <v>9703</v>
      </c>
      <c r="D1539" s="45" t="s">
        <v>21447</v>
      </c>
      <c r="E1539" s="46">
        <v>46568</v>
      </c>
      <c r="AO1539" s="376"/>
    </row>
    <row r="1540" spans="1:41" x14ac:dyDescent="0.25">
      <c r="A1540" s="44" t="s">
        <v>10383</v>
      </c>
      <c r="B1540" s="44" t="s">
        <v>939</v>
      </c>
      <c r="C1540" s="45">
        <v>241202</v>
      </c>
      <c r="D1540" s="45" t="s">
        <v>11363</v>
      </c>
      <c r="E1540" s="45" t="s">
        <v>12554</v>
      </c>
      <c r="AO1540" s="376"/>
    </row>
    <row r="1541" spans="1:41" x14ac:dyDescent="0.25">
      <c r="A1541" s="44" t="s">
        <v>10383</v>
      </c>
      <c r="B1541" s="44" t="s">
        <v>1666</v>
      </c>
      <c r="C1541" s="45">
        <v>250101</v>
      </c>
      <c r="D1541" s="45" t="s">
        <v>11363</v>
      </c>
      <c r="E1541" s="45" t="s">
        <v>12551</v>
      </c>
      <c r="AO1541" s="376"/>
    </row>
    <row r="1542" spans="1:41" x14ac:dyDescent="0.25">
      <c r="A1542" s="44" t="s">
        <v>10383</v>
      </c>
      <c r="B1542" s="44" t="s">
        <v>5321</v>
      </c>
      <c r="C1542" s="45">
        <v>25010401</v>
      </c>
      <c r="D1542" s="45" t="s">
        <v>11363</v>
      </c>
      <c r="E1542" s="45" t="s">
        <v>12564</v>
      </c>
      <c r="AO1542" s="376"/>
    </row>
    <row r="1543" spans="1:41" x14ac:dyDescent="0.25">
      <c r="A1543" s="102" t="s">
        <v>12074</v>
      </c>
      <c r="B1543" s="92" t="s">
        <v>3452</v>
      </c>
      <c r="C1543" s="93" t="s">
        <v>12089</v>
      </c>
      <c r="D1543" s="93" t="s">
        <v>1201</v>
      </c>
      <c r="E1543" s="94">
        <v>46496</v>
      </c>
      <c r="F1543" s="93"/>
      <c r="G1543" s="93"/>
      <c r="H1543" s="93"/>
      <c r="I1543" s="99"/>
      <c r="J1543" s="99"/>
      <c r="K1543" s="99"/>
      <c r="L1543" s="99"/>
      <c r="M1543" s="99"/>
      <c r="N1543" s="99"/>
      <c r="O1543" s="99"/>
      <c r="P1543" s="99"/>
      <c r="Q1543" s="99"/>
      <c r="R1543" s="99"/>
      <c r="S1543" s="44"/>
      <c r="T1543" s="99"/>
      <c r="U1543" s="99"/>
      <c r="V1543" s="99"/>
      <c r="W1543" s="99"/>
      <c r="X1543" s="99"/>
      <c r="Y1543" s="99"/>
      <c r="Z1543" s="99"/>
      <c r="AA1543" s="99"/>
      <c r="AB1543" s="99"/>
      <c r="AC1543" s="99"/>
      <c r="AD1543" s="99"/>
      <c r="AE1543" s="99"/>
      <c r="AF1543" s="99"/>
      <c r="AG1543" s="99"/>
      <c r="AH1543" s="31"/>
      <c r="AI1543" s="31"/>
      <c r="AJ1543" s="31"/>
      <c r="AK1543" s="31"/>
      <c r="AL1543" s="31"/>
      <c r="AO1543" s="376"/>
    </row>
    <row r="1544" spans="1:41" x14ac:dyDescent="0.3">
      <c r="A1544" s="333" t="s">
        <v>15509</v>
      </c>
      <c r="B1544" s="333" t="s">
        <v>15587</v>
      </c>
      <c r="C1544" s="125" t="s">
        <v>15588</v>
      </c>
      <c r="D1544" s="32" t="s">
        <v>20309</v>
      </c>
      <c r="E1544" s="125" t="s">
        <v>9839</v>
      </c>
      <c r="F1544" s="125" t="s">
        <v>1190</v>
      </c>
      <c r="G1544" s="125" t="s">
        <v>1190</v>
      </c>
      <c r="AO1544" s="376"/>
    </row>
    <row r="1545" spans="1:41" x14ac:dyDescent="0.25">
      <c r="A1545" s="44" t="s">
        <v>17551</v>
      </c>
      <c r="B1545" s="44" t="s">
        <v>7104</v>
      </c>
      <c r="C1545" s="45">
        <v>230504</v>
      </c>
      <c r="D1545" s="45" t="s">
        <v>11363</v>
      </c>
      <c r="E1545" s="45" t="s">
        <v>7105</v>
      </c>
      <c r="AO1545" s="376"/>
    </row>
    <row r="1546" spans="1:41" x14ac:dyDescent="0.25">
      <c r="A1546" s="44" t="s">
        <v>14004</v>
      </c>
      <c r="B1546" s="44" t="s">
        <v>4355</v>
      </c>
      <c r="C1546" s="45" t="s">
        <v>4356</v>
      </c>
      <c r="D1546" s="45" t="s">
        <v>11204</v>
      </c>
      <c r="E1546" s="46">
        <v>46387</v>
      </c>
      <c r="F1546" s="93"/>
      <c r="G1546" s="93"/>
      <c r="H1546" s="93"/>
      <c r="I1546" s="99"/>
      <c r="J1546" s="99"/>
      <c r="K1546" s="99"/>
      <c r="L1546" s="99"/>
      <c r="M1546" s="99"/>
      <c r="N1546" s="99"/>
      <c r="O1546" s="99"/>
      <c r="P1546" s="99"/>
      <c r="Q1546" s="99"/>
      <c r="R1546" s="99"/>
      <c r="S1546" s="99"/>
      <c r="T1546" s="99"/>
      <c r="U1546" s="99"/>
      <c r="V1546" s="99"/>
      <c r="W1546" s="99"/>
      <c r="X1546" s="99"/>
      <c r="Y1546" s="99"/>
      <c r="Z1546" s="99"/>
      <c r="AA1546" s="99"/>
      <c r="AB1546" s="99"/>
      <c r="AC1546" s="99"/>
      <c r="AD1546" s="99"/>
      <c r="AE1546" s="99"/>
      <c r="AF1546" s="99"/>
      <c r="AG1546" s="99"/>
      <c r="AH1546" s="31"/>
      <c r="AI1546" s="31"/>
      <c r="AJ1546" s="31"/>
      <c r="AK1546" s="31"/>
      <c r="AL1546" s="31"/>
      <c r="AO1546" s="376"/>
    </row>
    <row r="1547" spans="1:41" x14ac:dyDescent="0.25">
      <c r="A1547" s="44" t="s">
        <v>14004</v>
      </c>
      <c r="B1547" s="44" t="s">
        <v>4355</v>
      </c>
      <c r="C1547" s="45" t="s">
        <v>4356</v>
      </c>
      <c r="D1547" s="93" t="s">
        <v>17443</v>
      </c>
      <c r="E1547" s="45" t="s">
        <v>2538</v>
      </c>
      <c r="F1547" s="93"/>
      <c r="G1547" s="93"/>
      <c r="H1547" s="93"/>
      <c r="I1547" s="99"/>
      <c r="J1547" s="99"/>
      <c r="K1547" s="99"/>
      <c r="L1547" s="99"/>
      <c r="M1547" s="99"/>
      <c r="N1547" s="99"/>
      <c r="O1547" s="99"/>
      <c r="P1547" s="99"/>
      <c r="Q1547" s="99"/>
      <c r="R1547" s="99"/>
      <c r="S1547" s="99"/>
      <c r="T1547" s="99"/>
      <c r="U1547" s="99"/>
      <c r="V1547" s="99"/>
      <c r="W1547" s="99"/>
      <c r="X1547" s="99"/>
      <c r="Y1547" s="99"/>
      <c r="Z1547" s="99"/>
      <c r="AA1547" s="99"/>
      <c r="AB1547" s="99"/>
      <c r="AC1547" s="99"/>
      <c r="AD1547" s="99"/>
      <c r="AE1547" s="99"/>
      <c r="AF1547" s="99"/>
      <c r="AG1547" s="99"/>
      <c r="AH1547" s="31"/>
      <c r="AI1547" s="31"/>
      <c r="AJ1547" s="31"/>
      <c r="AK1547" s="31"/>
      <c r="AL1547" s="31"/>
      <c r="AO1547" s="376"/>
    </row>
    <row r="1548" spans="1:41" x14ac:dyDescent="0.25">
      <c r="A1548" s="44" t="s">
        <v>13745</v>
      </c>
      <c r="B1548" s="44" t="s">
        <v>14729</v>
      </c>
      <c r="C1548" s="45" t="s">
        <v>13746</v>
      </c>
      <c r="D1548" s="367" t="s">
        <v>3696</v>
      </c>
      <c r="E1548" s="328">
        <f>DATE(2029,2,24)</f>
        <v>47173</v>
      </c>
      <c r="F1548" s="32"/>
      <c r="G1548" s="32"/>
      <c r="H1548" s="32"/>
      <c r="I1548" s="31"/>
      <c r="J1548" s="31"/>
      <c r="K1548" s="31"/>
      <c r="L1548" s="31"/>
      <c r="M1548" s="31"/>
      <c r="N1548" s="31"/>
      <c r="O1548" s="31"/>
      <c r="P1548" s="31"/>
      <c r="Q1548" s="31"/>
      <c r="R1548" s="31"/>
      <c r="S1548" s="31"/>
      <c r="T1548" s="31"/>
      <c r="U1548" s="31"/>
      <c r="V1548" s="31"/>
      <c r="W1548" s="31"/>
      <c r="X1548" s="31"/>
      <c r="Y1548" s="31"/>
      <c r="Z1548" s="31"/>
      <c r="AA1548" s="31"/>
      <c r="AB1548" s="31"/>
      <c r="AC1548" s="31"/>
      <c r="AD1548" s="31"/>
      <c r="AE1548" s="31"/>
      <c r="AF1548" s="31"/>
      <c r="AG1548" s="31"/>
      <c r="AH1548" s="31"/>
      <c r="AI1548" s="31"/>
      <c r="AJ1548" s="31"/>
      <c r="AK1548" s="31"/>
      <c r="AL1548" s="31"/>
      <c r="AO1548" s="376"/>
    </row>
    <row r="1549" spans="1:41" ht="24" x14ac:dyDescent="0.25">
      <c r="A1549" s="44" t="s">
        <v>172</v>
      </c>
      <c r="B1549" s="319" t="s">
        <v>19521</v>
      </c>
      <c r="C1549" s="318" t="s">
        <v>19607</v>
      </c>
      <c r="D1549" s="93" t="s">
        <v>19934</v>
      </c>
      <c r="E1549" s="320">
        <v>47299</v>
      </c>
      <c r="F1549" s="93"/>
      <c r="G1549" s="93"/>
      <c r="H1549" s="93"/>
      <c r="I1549" s="99"/>
      <c r="J1549" s="99"/>
      <c r="K1549" s="99"/>
      <c r="L1549" s="99"/>
      <c r="M1549" s="99"/>
      <c r="N1549" s="99"/>
      <c r="O1549" s="99"/>
      <c r="P1549" s="99"/>
      <c r="Q1549" s="99"/>
      <c r="R1549" s="99"/>
      <c r="S1549" s="99"/>
      <c r="T1549" s="99"/>
      <c r="U1549" s="99"/>
      <c r="V1549" s="99"/>
      <c r="W1549" s="99"/>
      <c r="X1549" s="99"/>
      <c r="Y1549" s="99"/>
      <c r="Z1549" s="99"/>
      <c r="AA1549" s="99"/>
      <c r="AB1549" s="99"/>
      <c r="AC1549" s="99"/>
      <c r="AD1549" s="99"/>
      <c r="AE1549" s="99"/>
      <c r="AF1549" s="99"/>
      <c r="AG1549" s="99"/>
      <c r="AH1549" s="31"/>
      <c r="AI1549" s="31"/>
      <c r="AJ1549" s="31"/>
      <c r="AK1549" s="31"/>
      <c r="AL1549" s="31"/>
      <c r="AO1549" s="376"/>
    </row>
    <row r="1550" spans="1:41" x14ac:dyDescent="0.25">
      <c r="A1550" s="44" t="s">
        <v>172</v>
      </c>
      <c r="B1550" s="44" t="s">
        <v>173</v>
      </c>
      <c r="C1550" s="45" t="s">
        <v>11897</v>
      </c>
      <c r="D1550" s="45" t="s">
        <v>11204</v>
      </c>
      <c r="E1550" s="45" t="s">
        <v>7420</v>
      </c>
      <c r="F1550" s="93"/>
      <c r="G1550" s="93"/>
      <c r="H1550" s="93"/>
      <c r="I1550" s="99"/>
      <c r="J1550" s="99"/>
      <c r="K1550" s="99"/>
      <c r="L1550" s="99"/>
      <c r="M1550" s="99"/>
      <c r="N1550" s="99"/>
      <c r="O1550" s="99"/>
      <c r="P1550" s="99"/>
      <c r="Q1550" s="99"/>
      <c r="R1550" s="99"/>
      <c r="S1550" s="99"/>
      <c r="T1550" s="99"/>
      <c r="U1550" s="99"/>
      <c r="V1550" s="99"/>
      <c r="W1550" s="99"/>
      <c r="X1550" s="99"/>
      <c r="Y1550" s="99"/>
      <c r="Z1550" s="99"/>
      <c r="AA1550" s="99"/>
      <c r="AB1550" s="99"/>
      <c r="AC1550" s="99"/>
      <c r="AD1550" s="99"/>
      <c r="AE1550" s="99"/>
      <c r="AF1550" s="99"/>
      <c r="AG1550" s="99"/>
      <c r="AH1550" s="31"/>
      <c r="AI1550" s="31"/>
      <c r="AJ1550" s="31"/>
      <c r="AK1550" s="31"/>
      <c r="AL1550" s="31"/>
      <c r="AO1550" s="376"/>
    </row>
    <row r="1551" spans="1:41" x14ac:dyDescent="0.25">
      <c r="A1551" s="44" t="s">
        <v>172</v>
      </c>
      <c r="B1551" s="44" t="s">
        <v>173</v>
      </c>
      <c r="C1551" s="45" t="s">
        <v>11897</v>
      </c>
      <c r="D1551" s="93" t="s">
        <v>17443</v>
      </c>
      <c r="E1551" s="45" t="s">
        <v>7420</v>
      </c>
      <c r="F1551" s="93"/>
      <c r="G1551" s="93"/>
      <c r="H1551" s="93"/>
      <c r="I1551" s="99"/>
      <c r="J1551" s="99"/>
      <c r="K1551" s="99"/>
      <c r="L1551" s="99"/>
      <c r="M1551" s="99"/>
      <c r="N1551" s="99"/>
      <c r="O1551" s="99"/>
      <c r="P1551" s="99"/>
      <c r="Q1551" s="99"/>
      <c r="R1551" s="99"/>
      <c r="S1551" s="99"/>
      <c r="T1551" s="99"/>
      <c r="U1551" s="99"/>
      <c r="V1551" s="99"/>
      <c r="W1551" s="99"/>
      <c r="X1551" s="99"/>
      <c r="Y1551" s="99"/>
      <c r="Z1551" s="99"/>
      <c r="AA1551" s="99"/>
      <c r="AB1551" s="99"/>
      <c r="AC1551" s="99"/>
      <c r="AD1551" s="99"/>
      <c r="AE1551" s="99"/>
      <c r="AF1551" s="99"/>
      <c r="AG1551" s="99"/>
      <c r="AH1551" s="31"/>
      <c r="AI1551" s="31"/>
      <c r="AJ1551" s="31"/>
      <c r="AK1551" s="31"/>
      <c r="AL1551" s="31"/>
      <c r="AO1551" s="376"/>
    </row>
    <row r="1552" spans="1:41" x14ac:dyDescent="0.25">
      <c r="A1552" s="44" t="s">
        <v>172</v>
      </c>
      <c r="B1552" s="44" t="s">
        <v>173</v>
      </c>
      <c r="C1552" s="45">
        <v>158057</v>
      </c>
      <c r="D1552" s="45" t="s">
        <v>9895</v>
      </c>
      <c r="E1552" s="46">
        <v>46660</v>
      </c>
      <c r="F1552" s="93"/>
      <c r="G1552" s="93"/>
      <c r="H1552" s="93"/>
      <c r="I1552" s="99"/>
      <c r="J1552" s="99"/>
      <c r="K1552" s="99"/>
      <c r="L1552" s="99"/>
      <c r="M1552" s="99"/>
      <c r="N1552" s="99"/>
      <c r="O1552" s="99"/>
      <c r="P1552" s="99"/>
      <c r="Q1552" s="99"/>
      <c r="R1552" s="99"/>
      <c r="S1552" s="44"/>
      <c r="T1552" s="99"/>
      <c r="U1552" s="99"/>
      <c r="V1552" s="99"/>
      <c r="W1552" s="99"/>
      <c r="X1552" s="99"/>
      <c r="Y1552" s="99"/>
      <c r="Z1552" s="99"/>
      <c r="AA1552" s="99"/>
      <c r="AB1552" s="99"/>
      <c r="AC1552" s="99"/>
      <c r="AD1552" s="99"/>
      <c r="AE1552" s="99"/>
      <c r="AF1552" s="99"/>
      <c r="AG1552" s="99"/>
      <c r="AH1552" s="31"/>
      <c r="AI1552" s="31"/>
      <c r="AJ1552" s="31"/>
      <c r="AK1552" s="31"/>
      <c r="AL1552" s="31"/>
      <c r="AO1552" s="376"/>
    </row>
    <row r="1553" spans="1:41" x14ac:dyDescent="0.25">
      <c r="A1553" s="44" t="s">
        <v>10384</v>
      </c>
      <c r="B1553" s="44" t="s">
        <v>9237</v>
      </c>
      <c r="C1553" s="45">
        <v>24010401</v>
      </c>
      <c r="D1553" s="45" t="s">
        <v>11363</v>
      </c>
      <c r="E1553" s="45" t="s">
        <v>9238</v>
      </c>
      <c r="AO1553" s="376"/>
    </row>
    <row r="1554" spans="1:41" x14ac:dyDescent="0.25">
      <c r="A1554" s="44" t="s">
        <v>12594</v>
      </c>
      <c r="B1554" s="44" t="s">
        <v>13587</v>
      </c>
      <c r="C1554" s="45">
        <v>18.25</v>
      </c>
      <c r="D1554" s="45" t="s">
        <v>12549</v>
      </c>
      <c r="E1554" s="46">
        <v>47664</v>
      </c>
      <c r="F1554" s="45"/>
      <c r="G1554" s="93"/>
      <c r="H1554" s="93"/>
      <c r="I1554" s="99"/>
      <c r="J1554" s="99"/>
      <c r="K1554" s="99"/>
      <c r="L1554" s="99"/>
      <c r="M1554" s="99"/>
      <c r="N1554" s="99"/>
      <c r="O1554" s="99"/>
      <c r="P1554" s="99"/>
      <c r="Q1554" s="99"/>
      <c r="R1554" s="99"/>
      <c r="S1554" s="99"/>
      <c r="T1554" s="99"/>
      <c r="U1554" s="99"/>
      <c r="V1554" s="99"/>
      <c r="W1554" s="99"/>
      <c r="X1554" s="99"/>
      <c r="Y1554" s="99"/>
      <c r="Z1554" s="99"/>
      <c r="AA1554" s="99"/>
      <c r="AB1554" s="99"/>
      <c r="AC1554" s="99"/>
      <c r="AD1554" s="99"/>
      <c r="AE1554" s="99"/>
      <c r="AF1554" s="99"/>
      <c r="AG1554" s="99"/>
      <c r="AH1554" s="31"/>
      <c r="AI1554" s="31"/>
      <c r="AJ1554" s="31"/>
      <c r="AK1554" s="31"/>
      <c r="AL1554" s="31"/>
      <c r="AO1554" s="376"/>
    </row>
    <row r="1555" spans="1:41" x14ac:dyDescent="0.25">
      <c r="A1555" s="44" t="s">
        <v>12594</v>
      </c>
      <c r="B1555" s="44" t="s">
        <v>1666</v>
      </c>
      <c r="C1555" s="45">
        <v>250101</v>
      </c>
      <c r="D1555" s="45" t="s">
        <v>11363</v>
      </c>
      <c r="E1555" s="45" t="s">
        <v>12551</v>
      </c>
      <c r="AO1555" s="376"/>
    </row>
    <row r="1556" spans="1:41" x14ac:dyDescent="0.3">
      <c r="A1556" s="333" t="s">
        <v>20264</v>
      </c>
      <c r="B1556" s="333" t="s">
        <v>2689</v>
      </c>
      <c r="C1556" s="125" t="s">
        <v>21305</v>
      </c>
      <c r="D1556" s="32" t="s">
        <v>20309</v>
      </c>
      <c r="E1556" s="125" t="s">
        <v>9840</v>
      </c>
      <c r="F1556" s="125" t="s">
        <v>1189</v>
      </c>
      <c r="G1556" s="125" t="s">
        <v>1190</v>
      </c>
      <c r="AO1556" s="376"/>
    </row>
    <row r="1557" spans="1:41" x14ac:dyDescent="0.25">
      <c r="A1557" s="44" t="s">
        <v>15652</v>
      </c>
      <c r="B1557" s="44" t="s">
        <v>2350</v>
      </c>
      <c r="C1557" s="45">
        <v>250106</v>
      </c>
      <c r="D1557" s="45" t="s">
        <v>11363</v>
      </c>
      <c r="E1557" s="45" t="s">
        <v>11887</v>
      </c>
      <c r="AO1557" s="376"/>
    </row>
    <row r="1558" spans="1:41" x14ac:dyDescent="0.25">
      <c r="A1558" s="44" t="s">
        <v>12595</v>
      </c>
      <c r="B1558" s="44" t="s">
        <v>17452</v>
      </c>
      <c r="C1558" s="45">
        <v>25010501</v>
      </c>
      <c r="D1558" s="45" t="s">
        <v>11363</v>
      </c>
      <c r="E1558" s="45" t="s">
        <v>12551</v>
      </c>
      <c r="AO1558" s="376"/>
    </row>
    <row r="1559" spans="1:41" x14ac:dyDescent="0.25">
      <c r="A1559" s="44" t="s">
        <v>12595</v>
      </c>
      <c r="B1559" s="44" t="s">
        <v>5129</v>
      </c>
      <c r="C1559" s="45">
        <v>25010502</v>
      </c>
      <c r="D1559" s="45" t="s">
        <v>11363</v>
      </c>
      <c r="E1559" s="45" t="s">
        <v>12551</v>
      </c>
      <c r="AO1559" s="376"/>
    </row>
    <row r="1560" spans="1:41" x14ac:dyDescent="0.25">
      <c r="A1560" s="44" t="s">
        <v>515</v>
      </c>
      <c r="B1560" s="44" t="s">
        <v>21398</v>
      </c>
      <c r="C1560" s="45" t="s">
        <v>9319</v>
      </c>
      <c r="D1560" s="45" t="s">
        <v>21447</v>
      </c>
      <c r="E1560" s="46">
        <v>46507</v>
      </c>
      <c r="AO1560" s="376"/>
    </row>
    <row r="1561" spans="1:41" x14ac:dyDescent="0.25">
      <c r="A1561" s="44" t="s">
        <v>17552</v>
      </c>
      <c r="B1561" s="44" t="s">
        <v>950</v>
      </c>
      <c r="C1561" s="45">
        <v>240905</v>
      </c>
      <c r="D1561" s="45" t="s">
        <v>11363</v>
      </c>
      <c r="E1561" s="45" t="s">
        <v>4826</v>
      </c>
      <c r="AO1561" s="376"/>
    </row>
    <row r="1562" spans="1:41" x14ac:dyDescent="0.25">
      <c r="A1562" s="44" t="s">
        <v>17552</v>
      </c>
      <c r="B1562" s="44" t="s">
        <v>934</v>
      </c>
      <c r="C1562" s="45">
        <v>25010201</v>
      </c>
      <c r="D1562" s="45" t="s">
        <v>11363</v>
      </c>
      <c r="E1562" s="45" t="s">
        <v>12551</v>
      </c>
      <c r="AO1562" s="376"/>
    </row>
    <row r="1563" spans="1:41" x14ac:dyDescent="0.25">
      <c r="A1563" s="44" t="s">
        <v>17552</v>
      </c>
      <c r="B1563" s="44" t="s">
        <v>3475</v>
      </c>
      <c r="C1563" s="45">
        <v>250303</v>
      </c>
      <c r="D1563" s="45" t="s">
        <v>11363</v>
      </c>
      <c r="E1563" s="45" t="s">
        <v>11887</v>
      </c>
      <c r="AO1563" s="376"/>
    </row>
    <row r="1564" spans="1:41" x14ac:dyDescent="0.25">
      <c r="A1564" s="44" t="s">
        <v>6388</v>
      </c>
      <c r="B1564" s="44" t="s">
        <v>5321</v>
      </c>
      <c r="C1564" s="45">
        <v>23010401</v>
      </c>
      <c r="D1564" s="45" t="s">
        <v>11363</v>
      </c>
      <c r="E1564" s="45" t="s">
        <v>5322</v>
      </c>
      <c r="AO1564" s="376"/>
    </row>
    <row r="1565" spans="1:41" x14ac:dyDescent="0.25">
      <c r="A1565" s="44" t="s">
        <v>6388</v>
      </c>
      <c r="B1565" s="44" t="s">
        <v>3176</v>
      </c>
      <c r="C1565" s="45">
        <v>23010402</v>
      </c>
      <c r="D1565" s="45" t="s">
        <v>11363</v>
      </c>
      <c r="E1565" s="45" t="s">
        <v>5322</v>
      </c>
      <c r="AO1565" s="376"/>
    </row>
    <row r="1566" spans="1:41" x14ac:dyDescent="0.25">
      <c r="A1566" s="44" t="s">
        <v>13525</v>
      </c>
      <c r="B1566" s="44" t="s">
        <v>21399</v>
      </c>
      <c r="C1566" s="45" t="s">
        <v>13524</v>
      </c>
      <c r="D1566" s="45" t="s">
        <v>21447</v>
      </c>
      <c r="E1566" s="46">
        <v>46507</v>
      </c>
      <c r="AO1566" s="376"/>
    </row>
    <row r="1567" spans="1:41" x14ac:dyDescent="0.25">
      <c r="A1567" s="44" t="s">
        <v>21499</v>
      </c>
      <c r="B1567" s="44" t="s">
        <v>925</v>
      </c>
      <c r="C1567" s="45">
        <v>260601</v>
      </c>
      <c r="D1567" s="45" t="s">
        <v>11363</v>
      </c>
      <c r="E1567" s="45" t="s">
        <v>17341</v>
      </c>
      <c r="AO1567" s="376"/>
    </row>
    <row r="1568" spans="1:41" x14ac:dyDescent="0.25">
      <c r="A1568" s="44" t="s">
        <v>21499</v>
      </c>
      <c r="B1568" s="44" t="s">
        <v>936</v>
      </c>
      <c r="C1568" s="45">
        <v>260703</v>
      </c>
      <c r="D1568" s="45" t="s">
        <v>11363</v>
      </c>
      <c r="E1568" s="45" t="s">
        <v>11150</v>
      </c>
      <c r="AO1568" s="376"/>
    </row>
    <row r="1569" spans="1:41" x14ac:dyDescent="0.3">
      <c r="A1569" s="333" t="s">
        <v>18611</v>
      </c>
      <c r="B1569" s="333" t="s">
        <v>1183</v>
      </c>
      <c r="C1569" s="125" t="s">
        <v>18817</v>
      </c>
      <c r="D1569" s="32" t="s">
        <v>20309</v>
      </c>
      <c r="E1569" s="125" t="s">
        <v>8292</v>
      </c>
      <c r="F1569" s="125" t="s">
        <v>1189</v>
      </c>
      <c r="G1569" s="125" t="s">
        <v>1190</v>
      </c>
      <c r="AO1569" s="376"/>
    </row>
    <row r="1570" spans="1:41" x14ac:dyDescent="0.25">
      <c r="A1570" s="44" t="s">
        <v>13747</v>
      </c>
      <c r="B1570" s="44" t="s">
        <v>14730</v>
      </c>
      <c r="C1570" s="45" t="s">
        <v>13748</v>
      </c>
      <c r="D1570" s="367" t="s">
        <v>3696</v>
      </c>
      <c r="E1570" s="328">
        <f>DATE(2029,2,18)</f>
        <v>47167</v>
      </c>
      <c r="F1570" s="32"/>
      <c r="G1570" s="32"/>
      <c r="H1570" s="32"/>
      <c r="I1570" s="31"/>
      <c r="J1570" s="31"/>
      <c r="K1570" s="31"/>
      <c r="L1570" s="31"/>
      <c r="M1570" s="31"/>
      <c r="N1570" s="31"/>
      <c r="O1570" s="31"/>
      <c r="P1570" s="31"/>
      <c r="Q1570" s="31"/>
      <c r="R1570" s="31"/>
      <c r="S1570" s="31"/>
      <c r="T1570" s="31"/>
      <c r="U1570" s="31"/>
      <c r="V1570" s="31"/>
      <c r="W1570" s="31"/>
      <c r="X1570" s="31"/>
      <c r="Y1570" s="31"/>
      <c r="Z1570" s="31"/>
      <c r="AA1570" s="31"/>
      <c r="AB1570" s="31"/>
      <c r="AC1570" s="31"/>
      <c r="AD1570" s="31"/>
      <c r="AE1570" s="31"/>
      <c r="AF1570" s="31"/>
      <c r="AG1570" s="31"/>
      <c r="AH1570" s="31"/>
      <c r="AI1570" s="31"/>
      <c r="AJ1570" s="31"/>
      <c r="AK1570" s="31"/>
      <c r="AL1570" s="31"/>
      <c r="AO1570" s="376"/>
    </row>
    <row r="1571" spans="1:41" x14ac:dyDescent="0.3">
      <c r="A1571" s="333" t="s">
        <v>4005</v>
      </c>
      <c r="B1571" s="333" t="s">
        <v>1153</v>
      </c>
      <c r="C1571" s="125" t="s">
        <v>11369</v>
      </c>
      <c r="D1571" s="32" t="s">
        <v>20309</v>
      </c>
      <c r="E1571" s="125" t="s">
        <v>4826</v>
      </c>
      <c r="F1571" s="125" t="s">
        <v>1189</v>
      </c>
      <c r="G1571" s="125" t="s">
        <v>1190</v>
      </c>
      <c r="AO1571" s="376"/>
    </row>
    <row r="1572" spans="1:41" x14ac:dyDescent="0.25">
      <c r="A1572" s="44" t="s">
        <v>546</v>
      </c>
      <c r="B1572" s="44" t="s">
        <v>21336</v>
      </c>
      <c r="C1572" s="45" t="s">
        <v>9700</v>
      </c>
      <c r="D1572" s="45" t="s">
        <v>21447</v>
      </c>
      <c r="E1572" s="46">
        <v>46538</v>
      </c>
      <c r="AO1572" s="376"/>
    </row>
    <row r="1573" spans="1:41" x14ac:dyDescent="0.3">
      <c r="A1573" s="333" t="s">
        <v>15653</v>
      </c>
      <c r="B1573" s="333" t="s">
        <v>2302</v>
      </c>
      <c r="C1573" s="125" t="s">
        <v>18818</v>
      </c>
      <c r="D1573" s="32" t="s">
        <v>20309</v>
      </c>
      <c r="E1573" s="125" t="s">
        <v>8292</v>
      </c>
      <c r="F1573" s="125" t="s">
        <v>1189</v>
      </c>
      <c r="G1573" s="125" t="s">
        <v>1190</v>
      </c>
      <c r="AO1573" s="376"/>
    </row>
    <row r="1574" spans="1:41" x14ac:dyDescent="0.25">
      <c r="A1574" s="44" t="s">
        <v>15653</v>
      </c>
      <c r="B1574" s="44" t="s">
        <v>3043</v>
      </c>
      <c r="C1574" s="45">
        <v>230901</v>
      </c>
      <c r="D1574" s="45" t="s">
        <v>11363</v>
      </c>
      <c r="E1574" s="45" t="s">
        <v>7871</v>
      </c>
      <c r="AO1574" s="376"/>
    </row>
    <row r="1575" spans="1:41" x14ac:dyDescent="0.25">
      <c r="A1575" s="44" t="s">
        <v>15653</v>
      </c>
      <c r="B1575" s="44" t="s">
        <v>17497</v>
      </c>
      <c r="C1575" s="45">
        <v>24060301</v>
      </c>
      <c r="D1575" s="45" t="s">
        <v>11363</v>
      </c>
      <c r="E1575" s="45" t="s">
        <v>4962</v>
      </c>
      <c r="AO1575" s="376"/>
    </row>
    <row r="1576" spans="1:41" x14ac:dyDescent="0.25">
      <c r="A1576" s="44" t="s">
        <v>15653</v>
      </c>
      <c r="B1576" s="44" t="s">
        <v>10361</v>
      </c>
      <c r="C1576" s="45">
        <v>24060302</v>
      </c>
      <c r="D1576" s="45" t="s">
        <v>11363</v>
      </c>
      <c r="E1576" s="45" t="s">
        <v>4962</v>
      </c>
      <c r="AO1576" s="376"/>
    </row>
    <row r="1577" spans="1:41" x14ac:dyDescent="0.25">
      <c r="A1577" s="44" t="s">
        <v>15653</v>
      </c>
      <c r="B1577" s="44" t="s">
        <v>2350</v>
      </c>
      <c r="C1577" s="45">
        <v>250106</v>
      </c>
      <c r="D1577" s="45" t="s">
        <v>11363</v>
      </c>
      <c r="E1577" s="45" t="s">
        <v>11887</v>
      </c>
      <c r="AO1577" s="376"/>
    </row>
    <row r="1578" spans="1:41" x14ac:dyDescent="0.25">
      <c r="A1578" s="44" t="s">
        <v>15653</v>
      </c>
      <c r="B1578" s="44" t="s">
        <v>17463</v>
      </c>
      <c r="C1578" s="45">
        <v>260202</v>
      </c>
      <c r="D1578" s="45" t="s">
        <v>11363</v>
      </c>
      <c r="E1578" s="45" t="s">
        <v>9238</v>
      </c>
      <c r="AO1578" s="376"/>
    </row>
    <row r="1579" spans="1:41" x14ac:dyDescent="0.25">
      <c r="A1579" s="44" t="s">
        <v>15653</v>
      </c>
      <c r="B1579" s="44" t="s">
        <v>3040</v>
      </c>
      <c r="C1579" s="45">
        <v>260305</v>
      </c>
      <c r="D1579" s="45" t="s">
        <v>11363</v>
      </c>
      <c r="E1579" s="45" t="s">
        <v>9249</v>
      </c>
      <c r="AO1579" s="376"/>
    </row>
    <row r="1580" spans="1:41" x14ac:dyDescent="0.25">
      <c r="A1580" s="44" t="s">
        <v>11600</v>
      </c>
      <c r="B1580" s="44" t="s">
        <v>21336</v>
      </c>
      <c r="C1580" s="45" t="s">
        <v>9700</v>
      </c>
      <c r="D1580" s="45" t="s">
        <v>21447</v>
      </c>
      <c r="E1580" s="46">
        <v>46538</v>
      </c>
      <c r="AO1580" s="376"/>
    </row>
    <row r="1581" spans="1:41" x14ac:dyDescent="0.25">
      <c r="A1581" s="44" t="s">
        <v>11600</v>
      </c>
      <c r="B1581" s="44" t="s">
        <v>21431</v>
      </c>
      <c r="C1581" s="45" t="s">
        <v>7997</v>
      </c>
      <c r="D1581" s="45" t="s">
        <v>21447</v>
      </c>
      <c r="E1581" s="46">
        <v>46630</v>
      </c>
      <c r="AO1581" s="376"/>
    </row>
    <row r="1582" spans="1:41" x14ac:dyDescent="0.25">
      <c r="A1582" s="102" t="s">
        <v>3280</v>
      </c>
      <c r="B1582" s="92" t="s">
        <v>13051</v>
      </c>
      <c r="C1582" s="93" t="s">
        <v>13052</v>
      </c>
      <c r="D1582" s="93" t="s">
        <v>1201</v>
      </c>
      <c r="E1582" s="94">
        <v>47223</v>
      </c>
      <c r="F1582" s="93"/>
      <c r="G1582" s="93"/>
      <c r="H1582" s="93"/>
      <c r="I1582" s="99"/>
      <c r="J1582" s="99"/>
      <c r="K1582" s="99"/>
      <c r="L1582" s="99"/>
      <c r="M1582" s="99"/>
      <c r="N1582" s="99"/>
      <c r="O1582" s="99"/>
      <c r="P1582" s="99"/>
      <c r="Q1582" s="99"/>
      <c r="R1582" s="99"/>
      <c r="S1582" s="44"/>
      <c r="T1582" s="99"/>
      <c r="U1582" s="99"/>
      <c r="V1582" s="99"/>
      <c r="W1582" s="99"/>
      <c r="X1582" s="99"/>
      <c r="Y1582" s="99"/>
      <c r="Z1582" s="99"/>
      <c r="AA1582" s="99"/>
      <c r="AB1582" s="99"/>
      <c r="AC1582" s="99"/>
      <c r="AD1582" s="99"/>
      <c r="AE1582" s="99"/>
      <c r="AF1582" s="99"/>
      <c r="AG1582" s="99"/>
      <c r="AH1582" s="31"/>
      <c r="AI1582" s="31"/>
      <c r="AJ1582" s="31"/>
      <c r="AK1582" s="31"/>
      <c r="AL1582" s="31"/>
      <c r="AO1582" s="376"/>
    </row>
    <row r="1583" spans="1:41" x14ac:dyDescent="0.25">
      <c r="A1583" s="44" t="s">
        <v>21500</v>
      </c>
      <c r="B1583" s="44" t="s">
        <v>9248</v>
      </c>
      <c r="C1583" s="45">
        <v>260105</v>
      </c>
      <c r="D1583" s="45" t="s">
        <v>11363</v>
      </c>
      <c r="E1583" s="45" t="s">
        <v>17625</v>
      </c>
      <c r="AO1583" s="376"/>
    </row>
    <row r="1584" spans="1:41" x14ac:dyDescent="0.25">
      <c r="A1584" s="44" t="s">
        <v>17553</v>
      </c>
      <c r="B1584" s="44" t="s">
        <v>943</v>
      </c>
      <c r="C1584" s="45">
        <v>241201</v>
      </c>
      <c r="D1584" s="45" t="s">
        <v>11363</v>
      </c>
      <c r="E1584" s="45" t="s">
        <v>12554</v>
      </c>
      <c r="AO1584" s="376"/>
    </row>
    <row r="1585" spans="1:41" x14ac:dyDescent="0.25">
      <c r="A1585" s="44" t="s">
        <v>17553</v>
      </c>
      <c r="B1585" s="44" t="s">
        <v>2350</v>
      </c>
      <c r="C1585" s="45">
        <v>250106</v>
      </c>
      <c r="D1585" s="45" t="s">
        <v>11363</v>
      </c>
      <c r="E1585" s="45" t="s">
        <v>11887</v>
      </c>
      <c r="AO1585" s="376"/>
    </row>
    <row r="1586" spans="1:41" x14ac:dyDescent="0.25">
      <c r="A1586" s="44" t="s">
        <v>10385</v>
      </c>
      <c r="B1586" s="44" t="s">
        <v>10355</v>
      </c>
      <c r="C1586" s="45">
        <v>240403</v>
      </c>
      <c r="D1586" s="45" t="s">
        <v>11363</v>
      </c>
      <c r="E1586" s="45" t="s">
        <v>5037</v>
      </c>
      <c r="AO1586" s="376"/>
    </row>
    <row r="1587" spans="1:41" x14ac:dyDescent="0.25">
      <c r="A1587" s="44" t="s">
        <v>10385</v>
      </c>
      <c r="B1587" s="44" t="s">
        <v>2350</v>
      </c>
      <c r="C1587" s="45">
        <v>250106</v>
      </c>
      <c r="D1587" s="45" t="s">
        <v>11363</v>
      </c>
      <c r="E1587" s="45" t="s">
        <v>11887</v>
      </c>
      <c r="AO1587" s="376"/>
    </row>
    <row r="1588" spans="1:41" x14ac:dyDescent="0.25">
      <c r="A1588" s="76" t="s">
        <v>16077</v>
      </c>
      <c r="B1588" s="44" t="s">
        <v>16073</v>
      </c>
      <c r="C1588" s="45">
        <v>44.26</v>
      </c>
      <c r="D1588" s="45" t="s">
        <v>12549</v>
      </c>
      <c r="E1588" s="46">
        <v>47787</v>
      </c>
      <c r="F1588" s="45" t="s">
        <v>1335</v>
      </c>
      <c r="G1588" s="93"/>
      <c r="H1588" s="93"/>
      <c r="I1588" s="99"/>
      <c r="J1588" s="99"/>
      <c r="K1588" s="99"/>
      <c r="L1588" s="99"/>
      <c r="M1588" s="99"/>
      <c r="N1588" s="99"/>
      <c r="O1588" s="99"/>
      <c r="P1588" s="99"/>
      <c r="Q1588" s="99"/>
      <c r="R1588" s="99"/>
      <c r="S1588" s="99"/>
      <c r="T1588" s="99"/>
      <c r="U1588" s="99"/>
      <c r="V1588" s="99"/>
      <c r="W1588" s="99"/>
      <c r="X1588" s="99"/>
      <c r="Y1588" s="99"/>
      <c r="Z1588" s="99"/>
      <c r="AA1588" s="99"/>
      <c r="AB1588" s="99"/>
      <c r="AC1588" s="99"/>
      <c r="AD1588" s="99"/>
      <c r="AE1588" s="99"/>
      <c r="AF1588" s="99"/>
      <c r="AG1588" s="99"/>
      <c r="AH1588" s="31"/>
      <c r="AI1588" s="31"/>
      <c r="AJ1588" s="31"/>
      <c r="AK1588" s="31"/>
      <c r="AL1588" s="31"/>
      <c r="AO1588" s="376"/>
    </row>
    <row r="1589" spans="1:41" x14ac:dyDescent="0.25">
      <c r="A1589" s="44" t="s">
        <v>21169</v>
      </c>
      <c r="B1589" s="44" t="s">
        <v>21421</v>
      </c>
      <c r="C1589" s="45" t="s">
        <v>21184</v>
      </c>
      <c r="D1589" s="45" t="s">
        <v>21447</v>
      </c>
      <c r="E1589" s="46">
        <v>46630</v>
      </c>
      <c r="AO1589" s="376"/>
    </row>
    <row r="1590" spans="1:41" x14ac:dyDescent="0.25">
      <c r="A1590" s="44" t="s">
        <v>17554</v>
      </c>
      <c r="B1590" s="44" t="s">
        <v>3039</v>
      </c>
      <c r="C1590" s="45">
        <v>230904</v>
      </c>
      <c r="D1590" s="45" t="s">
        <v>11363</v>
      </c>
      <c r="E1590" s="45" t="s">
        <v>7871</v>
      </c>
      <c r="AO1590" s="376"/>
    </row>
    <row r="1591" spans="1:41" x14ac:dyDescent="0.25">
      <c r="A1591" s="44" t="s">
        <v>10873</v>
      </c>
      <c r="B1591" s="44" t="s">
        <v>21365</v>
      </c>
      <c r="C1591" s="45" t="s">
        <v>8133</v>
      </c>
      <c r="D1591" s="45" t="s">
        <v>21447</v>
      </c>
      <c r="E1591" s="46">
        <v>46752</v>
      </c>
      <c r="AO1591" s="376"/>
    </row>
    <row r="1592" spans="1:41" x14ac:dyDescent="0.25">
      <c r="A1592" s="44" t="s">
        <v>12997</v>
      </c>
      <c r="B1592" s="44" t="s">
        <v>14133</v>
      </c>
      <c r="C1592" s="45" t="s">
        <v>17362</v>
      </c>
      <c r="D1592" s="93" t="s">
        <v>17443</v>
      </c>
      <c r="E1592" s="45" t="s">
        <v>5265</v>
      </c>
      <c r="F1592" s="93"/>
      <c r="G1592" s="93"/>
      <c r="H1592" s="93"/>
      <c r="I1592" s="99"/>
      <c r="J1592" s="99"/>
      <c r="K1592" s="99"/>
      <c r="L1592" s="99"/>
      <c r="M1592" s="99"/>
      <c r="N1592" s="99"/>
      <c r="O1592" s="99"/>
      <c r="P1592" s="99"/>
      <c r="Q1592" s="99"/>
      <c r="R1592" s="99"/>
      <c r="S1592" s="99"/>
      <c r="T1592" s="99"/>
      <c r="U1592" s="99"/>
      <c r="V1592" s="99"/>
      <c r="W1592" s="99"/>
      <c r="X1592" s="99"/>
      <c r="Y1592" s="99"/>
      <c r="Z1592" s="99"/>
      <c r="AA1592" s="99"/>
      <c r="AB1592" s="99"/>
      <c r="AC1592" s="99"/>
      <c r="AD1592" s="99"/>
      <c r="AE1592" s="99"/>
      <c r="AF1592" s="99"/>
      <c r="AG1592" s="99"/>
      <c r="AH1592" s="31"/>
      <c r="AI1592" s="31"/>
      <c r="AJ1592" s="31"/>
      <c r="AK1592" s="31"/>
      <c r="AL1592" s="31"/>
      <c r="AO1592" s="376"/>
    </row>
    <row r="1593" spans="1:41" x14ac:dyDescent="0.25">
      <c r="A1593" s="92" t="s">
        <v>12997</v>
      </c>
      <c r="B1593" s="92" t="s">
        <v>12998</v>
      </c>
      <c r="C1593" s="318" t="s">
        <v>7950</v>
      </c>
      <c r="D1593" s="318" t="s">
        <v>13017</v>
      </c>
      <c r="E1593" s="320">
        <v>47118</v>
      </c>
      <c r="F1593" s="93"/>
      <c r="G1593" s="93"/>
      <c r="H1593" s="93"/>
      <c r="I1593" s="99"/>
      <c r="J1593" s="99"/>
      <c r="K1593" s="99"/>
      <c r="L1593" s="99"/>
      <c r="M1593" s="99"/>
      <c r="N1593" s="99"/>
      <c r="O1593" s="99"/>
      <c r="P1593" s="99"/>
      <c r="Q1593" s="99"/>
      <c r="R1593" s="99"/>
      <c r="S1593" s="44"/>
      <c r="T1593" s="99"/>
      <c r="U1593" s="99"/>
      <c r="V1593" s="99"/>
      <c r="W1593" s="99"/>
      <c r="X1593" s="99"/>
      <c r="Y1593" s="99"/>
      <c r="Z1593" s="99"/>
      <c r="AA1593" s="99"/>
      <c r="AB1593" s="99"/>
      <c r="AC1593" s="99"/>
      <c r="AD1593" s="99"/>
      <c r="AE1593" s="99"/>
      <c r="AF1593" s="99"/>
      <c r="AG1593" s="99"/>
      <c r="AH1593" s="31"/>
      <c r="AI1593" s="31"/>
      <c r="AJ1593" s="31"/>
      <c r="AK1593" s="31"/>
      <c r="AL1593" s="31"/>
      <c r="AO1593" s="376"/>
    </row>
    <row r="1594" spans="1:41" x14ac:dyDescent="0.25">
      <c r="A1594" s="44" t="s">
        <v>10386</v>
      </c>
      <c r="B1594" s="44" t="s">
        <v>3039</v>
      </c>
      <c r="C1594" s="45">
        <v>230904</v>
      </c>
      <c r="D1594" s="45" t="s">
        <v>11363</v>
      </c>
      <c r="E1594" s="45" t="s">
        <v>7871</v>
      </c>
      <c r="AO1594" s="376"/>
    </row>
    <row r="1595" spans="1:41" x14ac:dyDescent="0.3">
      <c r="A1595" s="57" t="s">
        <v>7109</v>
      </c>
      <c r="B1595" s="57" t="s">
        <v>9708</v>
      </c>
      <c r="C1595" s="62" t="s">
        <v>7950</v>
      </c>
      <c r="D1595" s="62" t="s">
        <v>20886</v>
      </c>
      <c r="E1595" s="368" t="s">
        <v>9707</v>
      </c>
      <c r="F1595" s="32"/>
      <c r="G1595" s="32"/>
      <c r="H1595" s="32"/>
      <c r="I1595" s="31"/>
      <c r="J1595" s="31"/>
      <c r="K1595" s="31"/>
      <c r="L1595" s="31"/>
      <c r="M1595" s="31"/>
      <c r="N1595" s="31"/>
      <c r="O1595" s="31"/>
      <c r="P1595" s="31"/>
      <c r="Q1595" s="31"/>
      <c r="R1595" s="31"/>
      <c r="S1595" s="31"/>
      <c r="T1595" s="31"/>
      <c r="U1595" s="31"/>
      <c r="V1595" s="31"/>
      <c r="W1595" s="31"/>
      <c r="X1595" s="31"/>
      <c r="Y1595" s="31"/>
      <c r="Z1595" s="31"/>
      <c r="AA1595" s="31"/>
      <c r="AB1595" s="31"/>
      <c r="AC1595" s="31"/>
      <c r="AD1595" s="31"/>
      <c r="AE1595" s="31"/>
      <c r="AF1595" s="31"/>
      <c r="AG1595" s="31"/>
      <c r="AH1595" s="31"/>
      <c r="AI1595" s="31"/>
      <c r="AJ1595" s="31"/>
      <c r="AK1595" s="31"/>
      <c r="AL1595" s="31"/>
      <c r="AO1595" s="376"/>
    </row>
    <row r="1596" spans="1:41" x14ac:dyDescent="0.25">
      <c r="A1596" s="44" t="s">
        <v>7109</v>
      </c>
      <c r="B1596" s="44" t="s">
        <v>7110</v>
      </c>
      <c r="C1596" s="45" t="s">
        <v>7111</v>
      </c>
      <c r="D1596" s="46" t="s">
        <v>21328</v>
      </c>
      <c r="E1596" s="46">
        <v>46523</v>
      </c>
      <c r="AO1596" s="376"/>
    </row>
    <row r="1597" spans="1:41" x14ac:dyDescent="0.25">
      <c r="A1597" s="44" t="s">
        <v>7109</v>
      </c>
      <c r="B1597" s="44" t="s">
        <v>7110</v>
      </c>
      <c r="C1597" s="45" t="s">
        <v>7111</v>
      </c>
      <c r="D1597" s="46" t="s">
        <v>21328</v>
      </c>
      <c r="E1597" s="46">
        <v>46523</v>
      </c>
      <c r="AO1597" s="376"/>
    </row>
    <row r="1598" spans="1:41" x14ac:dyDescent="0.25">
      <c r="A1598" s="44" t="s">
        <v>7109</v>
      </c>
      <c r="B1598" s="44" t="s">
        <v>7110</v>
      </c>
      <c r="C1598" s="45" t="s">
        <v>7111</v>
      </c>
      <c r="D1598" s="46" t="s">
        <v>21328</v>
      </c>
      <c r="E1598" s="46">
        <v>46523</v>
      </c>
      <c r="AO1598" s="376"/>
    </row>
    <row r="1599" spans="1:41" x14ac:dyDescent="0.25">
      <c r="A1599" s="44" t="s">
        <v>7109</v>
      </c>
      <c r="B1599" s="44" t="s">
        <v>7110</v>
      </c>
      <c r="C1599" s="45" t="s">
        <v>7111</v>
      </c>
      <c r="D1599" s="46" t="s">
        <v>21328</v>
      </c>
      <c r="E1599" s="46">
        <v>46523</v>
      </c>
      <c r="AO1599" s="376"/>
    </row>
    <row r="1600" spans="1:41" x14ac:dyDescent="0.25">
      <c r="A1600" s="44" t="s">
        <v>7109</v>
      </c>
      <c r="B1600" s="44" t="s">
        <v>7110</v>
      </c>
      <c r="C1600" s="45" t="s">
        <v>7111</v>
      </c>
      <c r="D1600" s="46" t="s">
        <v>21328</v>
      </c>
      <c r="E1600" s="46">
        <v>46523</v>
      </c>
      <c r="AO1600" s="376"/>
    </row>
    <row r="1601" spans="1:41" x14ac:dyDescent="0.25">
      <c r="A1601" s="44" t="s">
        <v>7109</v>
      </c>
      <c r="B1601" s="44" t="s">
        <v>7110</v>
      </c>
      <c r="C1601" s="45" t="s">
        <v>7111</v>
      </c>
      <c r="D1601" s="46" t="s">
        <v>21328</v>
      </c>
      <c r="E1601" s="46">
        <v>46523</v>
      </c>
      <c r="AO1601" s="376"/>
    </row>
    <row r="1602" spans="1:41" x14ac:dyDescent="0.25">
      <c r="A1602" s="44" t="s">
        <v>7109</v>
      </c>
      <c r="B1602" s="44" t="s">
        <v>7110</v>
      </c>
      <c r="C1602" s="45" t="s">
        <v>7111</v>
      </c>
      <c r="D1602" s="46" t="s">
        <v>21328</v>
      </c>
      <c r="E1602" s="46">
        <v>46523</v>
      </c>
      <c r="AO1602" s="376"/>
    </row>
    <row r="1603" spans="1:41" x14ac:dyDescent="0.25">
      <c r="A1603" s="44" t="s">
        <v>7109</v>
      </c>
      <c r="B1603" s="44" t="s">
        <v>7110</v>
      </c>
      <c r="C1603" s="45" t="s">
        <v>7111</v>
      </c>
      <c r="D1603" s="46" t="s">
        <v>21328</v>
      </c>
      <c r="E1603" s="46">
        <v>46523</v>
      </c>
      <c r="AO1603" s="376"/>
    </row>
    <row r="1604" spans="1:41" x14ac:dyDescent="0.25">
      <c r="A1604" s="44" t="s">
        <v>9236</v>
      </c>
      <c r="B1604" s="44" t="s">
        <v>3176</v>
      </c>
      <c r="C1604" s="45">
        <v>24010402</v>
      </c>
      <c r="D1604" s="45" t="s">
        <v>11363</v>
      </c>
      <c r="E1604" s="45" t="s">
        <v>9238</v>
      </c>
      <c r="AO1604" s="376"/>
    </row>
    <row r="1605" spans="1:41" x14ac:dyDescent="0.25">
      <c r="A1605" s="44" t="s">
        <v>9236</v>
      </c>
      <c r="B1605" s="44" t="s">
        <v>9237</v>
      </c>
      <c r="C1605" s="45">
        <v>24010401</v>
      </c>
      <c r="D1605" s="45" t="s">
        <v>11363</v>
      </c>
      <c r="E1605" s="45" t="s">
        <v>9238</v>
      </c>
      <c r="AO1605" s="376"/>
    </row>
    <row r="1606" spans="1:41" x14ac:dyDescent="0.25">
      <c r="A1606" s="44" t="s">
        <v>7980</v>
      </c>
      <c r="B1606" s="44" t="s">
        <v>21181</v>
      </c>
      <c r="C1606" s="45" t="s">
        <v>7981</v>
      </c>
      <c r="D1606" s="45" t="s">
        <v>21447</v>
      </c>
      <c r="E1606" s="46">
        <v>46326</v>
      </c>
      <c r="AO1606" s="376"/>
    </row>
    <row r="1607" spans="1:41" x14ac:dyDescent="0.25">
      <c r="A1607" s="44" t="s">
        <v>7980</v>
      </c>
      <c r="B1607" s="44" t="s">
        <v>21356</v>
      </c>
      <c r="C1607" s="45" t="s">
        <v>21357</v>
      </c>
      <c r="D1607" s="45" t="s">
        <v>21447</v>
      </c>
      <c r="E1607" s="46">
        <v>46691</v>
      </c>
      <c r="AO1607" s="376"/>
    </row>
    <row r="1608" spans="1:41" x14ac:dyDescent="0.25">
      <c r="A1608" s="44" t="s">
        <v>12039</v>
      </c>
      <c r="B1608" s="92" t="s">
        <v>12068</v>
      </c>
      <c r="C1608" s="93" t="s">
        <v>12038</v>
      </c>
      <c r="D1608" s="93" t="s">
        <v>1201</v>
      </c>
      <c r="E1608" s="94">
        <v>47208</v>
      </c>
      <c r="F1608" s="93"/>
      <c r="G1608" s="93"/>
      <c r="H1608" s="93"/>
      <c r="I1608" s="99"/>
      <c r="J1608" s="99"/>
      <c r="K1608" s="99"/>
      <c r="L1608" s="99"/>
      <c r="M1608" s="99"/>
      <c r="N1608" s="99"/>
      <c r="O1608" s="99"/>
      <c r="P1608" s="99"/>
      <c r="Q1608" s="99"/>
      <c r="R1608" s="99"/>
      <c r="S1608" s="44"/>
      <c r="T1608" s="253"/>
      <c r="U1608" s="99"/>
      <c r="V1608" s="99"/>
      <c r="W1608" s="99"/>
      <c r="X1608" s="99"/>
      <c r="Y1608" s="99"/>
      <c r="Z1608" s="99"/>
      <c r="AA1608" s="99"/>
      <c r="AB1608" s="99"/>
      <c r="AC1608" s="99"/>
      <c r="AD1608" s="99"/>
      <c r="AE1608" s="99"/>
      <c r="AF1608" s="99"/>
      <c r="AG1608" s="99"/>
      <c r="AH1608" s="31"/>
      <c r="AI1608" s="31"/>
      <c r="AJ1608" s="31"/>
      <c r="AK1608" s="31"/>
      <c r="AL1608" s="31"/>
      <c r="AO1608" s="376"/>
    </row>
    <row r="1609" spans="1:41" x14ac:dyDescent="0.3">
      <c r="A1609" s="333" t="s">
        <v>18612</v>
      </c>
      <c r="B1609" s="333" t="s">
        <v>6844</v>
      </c>
      <c r="C1609" s="125" t="s">
        <v>18819</v>
      </c>
      <c r="D1609" s="32" t="s">
        <v>20309</v>
      </c>
      <c r="E1609" s="125" t="s">
        <v>8292</v>
      </c>
      <c r="F1609" s="125" t="s">
        <v>1190</v>
      </c>
      <c r="G1609" s="125" t="s">
        <v>1190</v>
      </c>
      <c r="AO1609" s="376"/>
    </row>
    <row r="1610" spans="1:41" x14ac:dyDescent="0.25">
      <c r="A1610" s="44" t="s">
        <v>20602</v>
      </c>
      <c r="B1610" s="44" t="s">
        <v>14169</v>
      </c>
      <c r="C1610" s="45" t="s">
        <v>14218</v>
      </c>
      <c r="D1610" s="32" t="s">
        <v>5559</v>
      </c>
      <c r="E1610" s="45" t="s">
        <v>20863</v>
      </c>
      <c r="F1610" s="32"/>
      <c r="G1610" s="32"/>
      <c r="H1610" s="32"/>
      <c r="I1610" s="31"/>
      <c r="J1610" s="31"/>
      <c r="K1610" s="31"/>
      <c r="L1610" s="31"/>
      <c r="M1610" s="31"/>
      <c r="N1610" s="31"/>
      <c r="O1610" s="31"/>
      <c r="P1610" s="31"/>
      <c r="Q1610" s="31"/>
      <c r="R1610" s="31"/>
      <c r="S1610" s="31"/>
      <c r="T1610" s="31"/>
      <c r="U1610" s="31"/>
      <c r="V1610" s="31"/>
      <c r="W1610" s="31"/>
      <c r="X1610" s="31"/>
      <c r="Y1610" s="31"/>
      <c r="Z1610" s="31"/>
      <c r="AA1610" s="31"/>
      <c r="AB1610" s="31"/>
      <c r="AC1610" s="31"/>
      <c r="AD1610" s="31"/>
      <c r="AE1610" s="31"/>
      <c r="AF1610" s="31"/>
      <c r="AG1610" s="31"/>
      <c r="AH1610" s="31"/>
      <c r="AI1610" s="31"/>
      <c r="AJ1610" s="31"/>
      <c r="AK1610" s="31"/>
      <c r="AL1610" s="31"/>
      <c r="AO1610" s="376"/>
    </row>
    <row r="1611" spans="1:41" x14ac:dyDescent="0.25">
      <c r="A1611" s="44" t="s">
        <v>17555</v>
      </c>
      <c r="B1611" s="44" t="s">
        <v>5321</v>
      </c>
      <c r="C1611" s="45">
        <v>26010401</v>
      </c>
      <c r="D1611" s="45" t="s">
        <v>11363</v>
      </c>
      <c r="E1611" s="45" t="s">
        <v>17459</v>
      </c>
      <c r="AO1611" s="376"/>
    </row>
    <row r="1612" spans="1:41" x14ac:dyDescent="0.25">
      <c r="A1612" s="44" t="s">
        <v>17555</v>
      </c>
      <c r="B1612" s="44" t="s">
        <v>3176</v>
      </c>
      <c r="C1612" s="45">
        <v>26010402</v>
      </c>
      <c r="D1612" s="45" t="s">
        <v>11363</v>
      </c>
      <c r="E1612" s="45" t="s">
        <v>17459</v>
      </c>
      <c r="AO1612" s="376"/>
    </row>
    <row r="1613" spans="1:41" x14ac:dyDescent="0.3">
      <c r="A1613" s="333" t="s">
        <v>18912</v>
      </c>
      <c r="B1613" s="333" t="s">
        <v>1174</v>
      </c>
      <c r="C1613" s="125" t="s">
        <v>19093</v>
      </c>
      <c r="D1613" s="32" t="s">
        <v>20309</v>
      </c>
      <c r="E1613" s="125" t="s">
        <v>9249</v>
      </c>
      <c r="F1613" s="125" t="s">
        <v>1189</v>
      </c>
      <c r="G1613" s="125" t="s">
        <v>1190</v>
      </c>
      <c r="AO1613" s="376"/>
    </row>
    <row r="1614" spans="1:41" x14ac:dyDescent="0.25">
      <c r="A1614" s="44" t="s">
        <v>10387</v>
      </c>
      <c r="B1614" s="44" t="s">
        <v>9248</v>
      </c>
      <c r="C1614" s="45">
        <v>240101</v>
      </c>
      <c r="D1614" s="45" t="s">
        <v>11363</v>
      </c>
      <c r="E1614" s="45" t="s">
        <v>9249</v>
      </c>
      <c r="AO1614" s="376"/>
    </row>
    <row r="1615" spans="1:41" x14ac:dyDescent="0.25">
      <c r="A1615" s="44" t="s">
        <v>21501</v>
      </c>
      <c r="B1615" s="44" t="s">
        <v>9248</v>
      </c>
      <c r="C1615" s="45">
        <v>260105</v>
      </c>
      <c r="D1615" s="45" t="s">
        <v>11363</v>
      </c>
      <c r="E1615" s="45" t="s">
        <v>17625</v>
      </c>
      <c r="AO1615" s="376"/>
    </row>
    <row r="1616" spans="1:41" x14ac:dyDescent="0.25">
      <c r="A1616" s="44" t="s">
        <v>21501</v>
      </c>
      <c r="B1616" s="44" t="s">
        <v>7107</v>
      </c>
      <c r="C1616" s="45">
        <v>260302</v>
      </c>
      <c r="D1616" s="45" t="s">
        <v>11363</v>
      </c>
      <c r="E1616" s="45" t="s">
        <v>9249</v>
      </c>
      <c r="AO1616" s="376"/>
    </row>
    <row r="1617" spans="1:41" x14ac:dyDescent="0.25">
      <c r="A1617" s="44" t="s">
        <v>21501</v>
      </c>
      <c r="B1617" s="44" t="s">
        <v>925</v>
      </c>
      <c r="C1617" s="45">
        <v>260601</v>
      </c>
      <c r="D1617" s="45" t="s">
        <v>11363</v>
      </c>
      <c r="E1617" s="45" t="s">
        <v>17341</v>
      </c>
      <c r="AO1617" s="376"/>
    </row>
    <row r="1618" spans="1:41" x14ac:dyDescent="0.25">
      <c r="A1618" s="44" t="s">
        <v>21501</v>
      </c>
      <c r="B1618" s="44" t="s">
        <v>936</v>
      </c>
      <c r="C1618" s="45">
        <v>260703</v>
      </c>
      <c r="D1618" s="45" t="s">
        <v>11363</v>
      </c>
      <c r="E1618" s="45" t="s">
        <v>11150</v>
      </c>
      <c r="AO1618" s="376"/>
    </row>
    <row r="1619" spans="1:41" x14ac:dyDescent="0.25">
      <c r="A1619" s="44" t="s">
        <v>5563</v>
      </c>
      <c r="B1619" s="44" t="s">
        <v>20685</v>
      </c>
      <c r="C1619" s="45" t="s">
        <v>20786</v>
      </c>
      <c r="D1619" s="32" t="s">
        <v>5559</v>
      </c>
      <c r="E1619" s="45" t="s">
        <v>20882</v>
      </c>
      <c r="F1619" s="32"/>
      <c r="G1619" s="32"/>
      <c r="H1619" s="32"/>
      <c r="I1619" s="31"/>
      <c r="J1619" s="31"/>
      <c r="K1619" s="31"/>
      <c r="L1619" s="31"/>
      <c r="M1619" s="31"/>
      <c r="N1619" s="31"/>
      <c r="O1619" s="31"/>
      <c r="P1619" s="31"/>
      <c r="Q1619" s="31"/>
      <c r="R1619" s="31"/>
      <c r="S1619" s="31"/>
      <c r="T1619" s="31"/>
      <c r="U1619" s="31"/>
      <c r="V1619" s="31"/>
      <c r="W1619" s="31"/>
      <c r="X1619" s="31"/>
      <c r="Y1619" s="31"/>
      <c r="Z1619" s="31"/>
      <c r="AA1619" s="31"/>
      <c r="AB1619" s="31"/>
      <c r="AC1619" s="31"/>
      <c r="AD1619" s="31"/>
      <c r="AE1619" s="31"/>
      <c r="AF1619" s="31"/>
      <c r="AG1619" s="31"/>
      <c r="AH1619" s="31"/>
      <c r="AI1619" s="31"/>
      <c r="AJ1619" s="31"/>
      <c r="AK1619" s="31"/>
      <c r="AL1619" s="31"/>
      <c r="AO1619" s="376"/>
    </row>
    <row r="1620" spans="1:41" x14ac:dyDescent="0.25">
      <c r="A1620" s="44" t="s">
        <v>1484</v>
      </c>
      <c r="B1620" s="44" t="s">
        <v>7358</v>
      </c>
      <c r="C1620" s="45" t="s">
        <v>2217</v>
      </c>
      <c r="D1620" s="45" t="s">
        <v>11204</v>
      </c>
      <c r="E1620" s="45" t="s">
        <v>2538</v>
      </c>
      <c r="F1620" s="93"/>
      <c r="G1620" s="93"/>
      <c r="H1620" s="93"/>
      <c r="I1620" s="99"/>
      <c r="J1620" s="99"/>
      <c r="K1620" s="99"/>
      <c r="L1620" s="99"/>
      <c r="M1620" s="99"/>
      <c r="N1620" s="99"/>
      <c r="O1620" s="99"/>
      <c r="P1620" s="99"/>
      <c r="Q1620" s="99"/>
      <c r="R1620" s="99"/>
      <c r="S1620" s="99"/>
      <c r="T1620" s="253"/>
      <c r="U1620" s="99"/>
      <c r="V1620" s="99"/>
      <c r="W1620" s="99"/>
      <c r="X1620" s="99"/>
      <c r="Y1620" s="99"/>
      <c r="Z1620" s="99"/>
      <c r="AA1620" s="99"/>
      <c r="AB1620" s="99"/>
      <c r="AC1620" s="99"/>
      <c r="AD1620" s="99"/>
      <c r="AE1620" s="99"/>
      <c r="AF1620" s="99"/>
      <c r="AG1620" s="99"/>
      <c r="AH1620" s="31"/>
      <c r="AI1620" s="31"/>
      <c r="AJ1620" s="31"/>
      <c r="AK1620" s="31"/>
      <c r="AL1620" s="31"/>
      <c r="AO1620" s="376"/>
    </row>
    <row r="1621" spans="1:41" x14ac:dyDescent="0.25">
      <c r="A1621" s="44" t="s">
        <v>1484</v>
      </c>
      <c r="B1621" s="44" t="s">
        <v>7358</v>
      </c>
      <c r="C1621" s="45" t="s">
        <v>2217</v>
      </c>
      <c r="D1621" s="93" t="s">
        <v>17443</v>
      </c>
      <c r="E1621" s="45" t="s">
        <v>2538</v>
      </c>
      <c r="F1621" s="93"/>
      <c r="G1621" s="93"/>
      <c r="H1621" s="93"/>
      <c r="I1621" s="99"/>
      <c r="J1621" s="99"/>
      <c r="K1621" s="99"/>
      <c r="L1621" s="99"/>
      <c r="M1621" s="99"/>
      <c r="N1621" s="99"/>
      <c r="O1621" s="99"/>
      <c r="P1621" s="99"/>
      <c r="Q1621" s="99"/>
      <c r="R1621" s="99"/>
      <c r="S1621" s="99"/>
      <c r="T1621" s="99"/>
      <c r="U1621" s="99"/>
      <c r="V1621" s="99"/>
      <c r="W1621" s="99"/>
      <c r="X1621" s="99"/>
      <c r="Y1621" s="99"/>
      <c r="Z1621" s="99"/>
      <c r="AA1621" s="99"/>
      <c r="AB1621" s="99"/>
      <c r="AC1621" s="99"/>
      <c r="AD1621" s="99"/>
      <c r="AE1621" s="99"/>
      <c r="AF1621" s="99"/>
      <c r="AG1621" s="99"/>
      <c r="AH1621" s="31"/>
      <c r="AI1621" s="31"/>
      <c r="AJ1621" s="31"/>
      <c r="AK1621" s="31"/>
      <c r="AL1621" s="31"/>
      <c r="AO1621" s="376"/>
    </row>
    <row r="1622" spans="1:41" x14ac:dyDescent="0.25">
      <c r="A1622" s="44" t="s">
        <v>1484</v>
      </c>
      <c r="B1622" s="44" t="s">
        <v>1562</v>
      </c>
      <c r="C1622" s="45" t="s">
        <v>17430</v>
      </c>
      <c r="D1622" s="93" t="s">
        <v>17443</v>
      </c>
      <c r="E1622" s="45" t="s">
        <v>17351</v>
      </c>
      <c r="F1622" s="93"/>
      <c r="G1622" s="93"/>
      <c r="H1622" s="93"/>
      <c r="I1622" s="99"/>
      <c r="J1622" s="99"/>
      <c r="K1622" s="99"/>
      <c r="L1622" s="99"/>
      <c r="M1622" s="99"/>
      <c r="N1622" s="99"/>
      <c r="O1622" s="99"/>
      <c r="P1622" s="99"/>
      <c r="Q1622" s="99"/>
      <c r="R1622" s="99"/>
      <c r="S1622" s="99"/>
      <c r="T1622" s="99"/>
      <c r="U1622" s="99"/>
      <c r="V1622" s="99"/>
      <c r="W1622" s="99"/>
      <c r="X1622" s="99"/>
      <c r="Y1622" s="99"/>
      <c r="Z1622" s="99"/>
      <c r="AA1622" s="99"/>
      <c r="AB1622" s="99"/>
      <c r="AC1622" s="99"/>
      <c r="AD1622" s="99"/>
      <c r="AE1622" s="99"/>
      <c r="AF1622" s="99"/>
      <c r="AG1622" s="99"/>
      <c r="AH1622" s="31"/>
      <c r="AI1622" s="31"/>
      <c r="AJ1622" s="31"/>
      <c r="AK1622" s="31"/>
      <c r="AL1622" s="31"/>
      <c r="AO1622" s="376"/>
    </row>
    <row r="1623" spans="1:41" x14ac:dyDescent="0.25">
      <c r="A1623" s="44" t="s">
        <v>1484</v>
      </c>
      <c r="B1623" s="44" t="s">
        <v>7358</v>
      </c>
      <c r="C1623" s="45" t="s">
        <v>2217</v>
      </c>
      <c r="D1623" s="45" t="s">
        <v>9895</v>
      </c>
      <c r="E1623" s="45" t="s">
        <v>2538</v>
      </c>
      <c r="F1623" s="93"/>
      <c r="G1623" s="93"/>
      <c r="H1623" s="93"/>
      <c r="I1623" s="99"/>
      <c r="J1623" s="99"/>
      <c r="K1623" s="99"/>
      <c r="L1623" s="99"/>
      <c r="M1623" s="99"/>
      <c r="N1623" s="99"/>
      <c r="O1623" s="99"/>
      <c r="P1623" s="99"/>
      <c r="Q1623" s="99"/>
      <c r="R1623" s="99"/>
      <c r="S1623" s="44"/>
      <c r="T1623" s="253"/>
      <c r="U1623" s="99"/>
      <c r="V1623" s="99"/>
      <c r="W1623" s="99"/>
      <c r="X1623" s="99"/>
      <c r="Y1623" s="99"/>
      <c r="Z1623" s="99"/>
      <c r="AA1623" s="99"/>
      <c r="AB1623" s="99"/>
      <c r="AC1623" s="99"/>
      <c r="AD1623" s="99"/>
      <c r="AE1623" s="99"/>
      <c r="AF1623" s="99"/>
      <c r="AG1623" s="99"/>
      <c r="AH1623" s="31"/>
      <c r="AI1623" s="31"/>
      <c r="AJ1623" s="31"/>
      <c r="AK1623" s="31"/>
      <c r="AL1623" s="31"/>
      <c r="AO1623" s="376"/>
    </row>
    <row r="1624" spans="1:41" x14ac:dyDescent="0.25">
      <c r="A1624" s="44" t="s">
        <v>17556</v>
      </c>
      <c r="B1624" s="44" t="s">
        <v>5134</v>
      </c>
      <c r="C1624" s="45">
        <v>240804</v>
      </c>
      <c r="D1624" s="45" t="s">
        <v>11363</v>
      </c>
      <c r="E1624" s="45" t="s">
        <v>11260</v>
      </c>
      <c r="AO1624" s="376"/>
    </row>
    <row r="1625" spans="1:41" x14ac:dyDescent="0.25">
      <c r="A1625" s="44" t="s">
        <v>4052</v>
      </c>
      <c r="B1625" s="44" t="s">
        <v>12111</v>
      </c>
      <c r="C1625" s="45">
        <v>13.25</v>
      </c>
      <c r="D1625" s="45" t="s">
        <v>12549</v>
      </c>
      <c r="E1625" s="46">
        <v>47664</v>
      </c>
      <c r="F1625" s="45"/>
      <c r="G1625" s="93"/>
      <c r="H1625" s="93"/>
      <c r="I1625" s="99"/>
      <c r="J1625" s="99"/>
      <c r="K1625" s="99"/>
      <c r="L1625" s="99"/>
      <c r="M1625" s="99"/>
      <c r="N1625" s="99"/>
      <c r="O1625" s="99"/>
      <c r="P1625" s="99"/>
      <c r="Q1625" s="99"/>
      <c r="R1625" s="99"/>
      <c r="S1625" s="99"/>
      <c r="T1625" s="99"/>
      <c r="U1625" s="99"/>
      <c r="V1625" s="99"/>
      <c r="W1625" s="99"/>
      <c r="X1625" s="99"/>
      <c r="Y1625" s="99"/>
      <c r="Z1625" s="99"/>
      <c r="AA1625" s="99"/>
      <c r="AB1625" s="99"/>
      <c r="AC1625" s="99"/>
      <c r="AD1625" s="99"/>
      <c r="AE1625" s="99"/>
      <c r="AF1625" s="99"/>
      <c r="AG1625" s="99"/>
      <c r="AH1625" s="31"/>
      <c r="AI1625" s="31"/>
      <c r="AJ1625" s="31"/>
      <c r="AK1625" s="31"/>
      <c r="AL1625" s="31"/>
      <c r="AO1625" s="376"/>
    </row>
    <row r="1626" spans="1:41" x14ac:dyDescent="0.25">
      <c r="A1626" s="44" t="s">
        <v>4052</v>
      </c>
      <c r="B1626" s="44" t="s">
        <v>21365</v>
      </c>
      <c r="C1626" s="45" t="s">
        <v>8133</v>
      </c>
      <c r="D1626" s="45" t="s">
        <v>21447</v>
      </c>
      <c r="E1626" s="46">
        <v>46752</v>
      </c>
      <c r="AO1626" s="376"/>
    </row>
    <row r="1627" spans="1:41" x14ac:dyDescent="0.3">
      <c r="A1627" s="333" t="s">
        <v>18613</v>
      </c>
      <c r="B1627" s="333" t="s">
        <v>2301</v>
      </c>
      <c r="C1627" s="125" t="s">
        <v>18816</v>
      </c>
      <c r="D1627" s="32" t="s">
        <v>20309</v>
      </c>
      <c r="E1627" s="125" t="s">
        <v>8292</v>
      </c>
      <c r="F1627" s="125" t="s">
        <v>1190</v>
      </c>
      <c r="G1627" s="125" t="s">
        <v>1190</v>
      </c>
      <c r="AO1627" s="376"/>
    </row>
    <row r="1628" spans="1:41" x14ac:dyDescent="0.25">
      <c r="A1628" s="44" t="s">
        <v>3915</v>
      </c>
      <c r="B1628" s="44" t="s">
        <v>21359</v>
      </c>
      <c r="C1628" s="45" t="s">
        <v>9701</v>
      </c>
      <c r="D1628" s="45" t="s">
        <v>21447</v>
      </c>
      <c r="E1628" s="46">
        <v>46752</v>
      </c>
      <c r="AO1628" s="376"/>
    </row>
    <row r="1629" spans="1:41" x14ac:dyDescent="0.25">
      <c r="A1629" s="44" t="s">
        <v>4241</v>
      </c>
      <c r="B1629" s="44" t="s">
        <v>923</v>
      </c>
      <c r="C1629" s="45">
        <v>220303</v>
      </c>
      <c r="D1629" s="45" t="s">
        <v>11363</v>
      </c>
      <c r="E1629" s="45" t="s">
        <v>2593</v>
      </c>
      <c r="AO1629" s="376"/>
    </row>
    <row r="1630" spans="1:41" x14ac:dyDescent="0.25">
      <c r="A1630" s="44" t="s">
        <v>2359</v>
      </c>
      <c r="B1630" s="44" t="s">
        <v>2350</v>
      </c>
      <c r="C1630" s="45">
        <v>230105</v>
      </c>
      <c r="D1630" s="45" t="s">
        <v>11363</v>
      </c>
      <c r="E1630" s="45" t="s">
        <v>5265</v>
      </c>
      <c r="AO1630" s="376"/>
    </row>
    <row r="1631" spans="1:41" x14ac:dyDescent="0.25">
      <c r="A1631" s="262" t="s">
        <v>8580</v>
      </c>
      <c r="B1631" s="262" t="s">
        <v>8578</v>
      </c>
      <c r="C1631" s="263">
        <v>791202303002</v>
      </c>
      <c r="D1631" s="263" t="s">
        <v>6271</v>
      </c>
      <c r="E1631" s="264" t="s">
        <v>3157</v>
      </c>
      <c r="F1631" s="93"/>
      <c r="G1631" s="93"/>
      <c r="H1631" s="93"/>
      <c r="I1631" s="99"/>
      <c r="J1631" s="99"/>
      <c r="K1631" s="99"/>
      <c r="L1631" s="99"/>
      <c r="M1631" s="99"/>
      <c r="N1631" s="99"/>
      <c r="O1631" s="99"/>
      <c r="P1631" s="99"/>
      <c r="Q1631" s="99"/>
      <c r="R1631" s="99"/>
      <c r="S1631" s="44"/>
      <c r="T1631" s="253"/>
      <c r="U1631" s="99"/>
      <c r="V1631" s="99"/>
      <c r="W1631" s="99"/>
      <c r="X1631" s="99"/>
      <c r="Y1631" s="99"/>
      <c r="Z1631" s="99"/>
      <c r="AA1631" s="99"/>
      <c r="AB1631" s="99"/>
      <c r="AC1631" s="99"/>
      <c r="AD1631" s="99"/>
      <c r="AE1631" s="99"/>
      <c r="AF1631" s="99"/>
      <c r="AG1631" s="99"/>
      <c r="AH1631" s="31"/>
      <c r="AI1631" s="31"/>
      <c r="AJ1631" s="31"/>
      <c r="AK1631" s="31"/>
      <c r="AL1631" s="31"/>
      <c r="AO1631" s="376"/>
    </row>
    <row r="1632" spans="1:41" x14ac:dyDescent="0.25">
      <c r="A1632" s="44" t="s">
        <v>13191</v>
      </c>
      <c r="B1632" s="44" t="s">
        <v>5321</v>
      </c>
      <c r="C1632" s="45">
        <v>25010401</v>
      </c>
      <c r="D1632" s="45" t="s">
        <v>11363</v>
      </c>
      <c r="E1632" s="45" t="s">
        <v>12564</v>
      </c>
      <c r="AO1632" s="376"/>
    </row>
    <row r="1633" spans="1:41" x14ac:dyDescent="0.3">
      <c r="A1633" s="333" t="s">
        <v>12865</v>
      </c>
      <c r="B1633" s="333" t="s">
        <v>1162</v>
      </c>
      <c r="C1633" s="125" t="s">
        <v>8016</v>
      </c>
      <c r="D1633" s="32" t="s">
        <v>20309</v>
      </c>
      <c r="E1633" s="125" t="s">
        <v>7871</v>
      </c>
      <c r="F1633" s="125" t="s">
        <v>1189</v>
      </c>
      <c r="G1633" s="125" t="s">
        <v>1190</v>
      </c>
      <c r="AO1633" s="376"/>
    </row>
    <row r="1634" spans="1:41" x14ac:dyDescent="0.25">
      <c r="A1634" s="44" t="s">
        <v>9239</v>
      </c>
      <c r="B1634" s="44" t="s">
        <v>5321</v>
      </c>
      <c r="C1634" s="45">
        <v>23010401</v>
      </c>
      <c r="D1634" s="45" t="s">
        <v>11363</v>
      </c>
      <c r="E1634" s="45" t="s">
        <v>5322</v>
      </c>
      <c r="AO1634" s="376"/>
    </row>
    <row r="1635" spans="1:41" x14ac:dyDescent="0.25">
      <c r="A1635" s="44" t="s">
        <v>9239</v>
      </c>
      <c r="B1635" s="44" t="s">
        <v>3176</v>
      </c>
      <c r="C1635" s="45">
        <v>23010402</v>
      </c>
      <c r="D1635" s="45" t="s">
        <v>11363</v>
      </c>
      <c r="E1635" s="45" t="s">
        <v>5322</v>
      </c>
      <c r="AO1635" s="376"/>
    </row>
    <row r="1636" spans="1:41" x14ac:dyDescent="0.25">
      <c r="A1636" s="44" t="s">
        <v>16615</v>
      </c>
      <c r="B1636" s="44" t="s">
        <v>16616</v>
      </c>
      <c r="C1636" s="45" t="s">
        <v>16932</v>
      </c>
      <c r="D1636" s="367" t="s">
        <v>3696</v>
      </c>
      <c r="E1636" s="328">
        <f>DATE(2029,7,24)</f>
        <v>47323</v>
      </c>
      <c r="F1636" s="32"/>
      <c r="G1636" s="32"/>
      <c r="H1636" s="32"/>
      <c r="I1636" s="31"/>
      <c r="J1636" s="31"/>
      <c r="K1636" s="31"/>
      <c r="L1636" s="31"/>
      <c r="M1636" s="31"/>
      <c r="N1636" s="31"/>
      <c r="O1636" s="31"/>
      <c r="P1636" s="31"/>
      <c r="Q1636" s="31"/>
      <c r="R1636" s="31"/>
      <c r="S1636" s="31"/>
      <c r="T1636" s="31"/>
      <c r="U1636" s="31"/>
      <c r="V1636" s="31"/>
      <c r="W1636" s="31"/>
      <c r="X1636" s="31"/>
      <c r="Y1636" s="31"/>
      <c r="Z1636" s="31"/>
      <c r="AA1636" s="31"/>
      <c r="AB1636" s="31"/>
      <c r="AC1636" s="31"/>
      <c r="AD1636" s="31"/>
      <c r="AE1636" s="31"/>
      <c r="AF1636" s="31"/>
      <c r="AG1636" s="31"/>
      <c r="AH1636" s="31"/>
      <c r="AI1636" s="31"/>
      <c r="AJ1636" s="31"/>
      <c r="AK1636" s="31"/>
      <c r="AL1636" s="31"/>
      <c r="AO1636" s="376"/>
    </row>
    <row r="1637" spans="1:41" x14ac:dyDescent="0.25">
      <c r="A1637" s="44" t="s">
        <v>15654</v>
      </c>
      <c r="B1637" s="44" t="s">
        <v>5134</v>
      </c>
      <c r="C1637" s="45">
        <v>240804</v>
      </c>
      <c r="D1637" s="45" t="s">
        <v>11363</v>
      </c>
      <c r="E1637" s="45" t="s">
        <v>11260</v>
      </c>
      <c r="AO1637" s="376"/>
    </row>
    <row r="1638" spans="1:41" x14ac:dyDescent="0.25">
      <c r="A1638" s="44" t="s">
        <v>15654</v>
      </c>
      <c r="B1638" s="44" t="s">
        <v>2350</v>
      </c>
      <c r="C1638" s="45">
        <v>250106</v>
      </c>
      <c r="D1638" s="45" t="s">
        <v>11363</v>
      </c>
      <c r="E1638" s="45" t="s">
        <v>11887</v>
      </c>
      <c r="AO1638" s="376"/>
    </row>
    <row r="1639" spans="1:41" x14ac:dyDescent="0.25">
      <c r="A1639" s="44" t="s">
        <v>618</v>
      </c>
      <c r="B1639" s="44" t="s">
        <v>3042</v>
      </c>
      <c r="C1639" s="45">
        <v>230903</v>
      </c>
      <c r="D1639" s="45" t="s">
        <v>11363</v>
      </c>
      <c r="E1639" s="45" t="s">
        <v>7871</v>
      </c>
      <c r="AO1639" s="376"/>
    </row>
    <row r="1640" spans="1:41" x14ac:dyDescent="0.25">
      <c r="A1640" s="44" t="s">
        <v>618</v>
      </c>
      <c r="B1640" s="44" t="s">
        <v>9237</v>
      </c>
      <c r="C1640" s="45">
        <v>24010401</v>
      </c>
      <c r="D1640" s="45" t="s">
        <v>11363</v>
      </c>
      <c r="E1640" s="45" t="s">
        <v>9238</v>
      </c>
      <c r="AO1640" s="376"/>
    </row>
    <row r="1641" spans="1:41" x14ac:dyDescent="0.25">
      <c r="A1641" s="44" t="s">
        <v>618</v>
      </c>
      <c r="B1641" s="44" t="s">
        <v>17452</v>
      </c>
      <c r="C1641" s="45">
        <v>25010501</v>
      </c>
      <c r="D1641" s="45" t="s">
        <v>11363</v>
      </c>
      <c r="E1641" s="45" t="s">
        <v>12551</v>
      </c>
      <c r="AO1641" s="376"/>
    </row>
    <row r="1642" spans="1:41" x14ac:dyDescent="0.25">
      <c r="A1642" s="44" t="s">
        <v>618</v>
      </c>
      <c r="B1642" s="44" t="s">
        <v>15616</v>
      </c>
      <c r="C1642" s="45">
        <v>25050101</v>
      </c>
      <c r="D1642" s="45" t="s">
        <v>11363</v>
      </c>
      <c r="E1642" s="45" t="s">
        <v>7105</v>
      </c>
      <c r="AO1642" s="376"/>
    </row>
    <row r="1643" spans="1:41" x14ac:dyDescent="0.25">
      <c r="A1643" s="44" t="s">
        <v>618</v>
      </c>
      <c r="B1643" s="44" t="s">
        <v>3474</v>
      </c>
      <c r="C1643" s="45">
        <v>250503</v>
      </c>
      <c r="D1643" s="45" t="s">
        <v>11363</v>
      </c>
      <c r="E1643" s="45" t="s">
        <v>15608</v>
      </c>
      <c r="AO1643" s="376"/>
    </row>
    <row r="1644" spans="1:41" x14ac:dyDescent="0.25">
      <c r="A1644" s="44" t="s">
        <v>15655</v>
      </c>
      <c r="B1644" s="44" t="s">
        <v>3474</v>
      </c>
      <c r="C1644" s="45">
        <v>250503</v>
      </c>
      <c r="D1644" s="45" t="s">
        <v>11363</v>
      </c>
      <c r="E1644" s="45" t="s">
        <v>15608</v>
      </c>
      <c r="AO1644" s="376"/>
    </row>
    <row r="1645" spans="1:41" x14ac:dyDescent="0.25">
      <c r="A1645" s="44" t="s">
        <v>20900</v>
      </c>
      <c r="B1645" s="44" t="s">
        <v>16674</v>
      </c>
      <c r="C1645" s="45" t="s">
        <v>16970</v>
      </c>
      <c r="D1645" s="367" t="s">
        <v>3696</v>
      </c>
      <c r="E1645" s="328">
        <f>DATE(2030,2,19)</f>
        <v>47533</v>
      </c>
      <c r="F1645" s="32"/>
      <c r="G1645" s="32"/>
      <c r="H1645" s="32"/>
      <c r="I1645" s="31"/>
      <c r="J1645" s="31"/>
      <c r="K1645" s="31"/>
      <c r="L1645" s="31"/>
      <c r="M1645" s="31"/>
      <c r="N1645" s="31"/>
      <c r="O1645" s="31"/>
      <c r="P1645" s="31"/>
      <c r="Q1645" s="31"/>
      <c r="R1645" s="31"/>
      <c r="S1645" s="31"/>
      <c r="T1645" s="31"/>
      <c r="U1645" s="31"/>
      <c r="V1645" s="31"/>
      <c r="W1645" s="31"/>
      <c r="X1645" s="31"/>
      <c r="Y1645" s="31"/>
      <c r="Z1645" s="31"/>
      <c r="AA1645" s="31"/>
      <c r="AB1645" s="31"/>
      <c r="AC1645" s="31"/>
      <c r="AD1645" s="31"/>
      <c r="AE1645" s="31"/>
      <c r="AF1645" s="31"/>
      <c r="AG1645" s="31"/>
      <c r="AH1645" s="31"/>
      <c r="AI1645" s="31"/>
      <c r="AJ1645" s="31"/>
      <c r="AK1645" s="31"/>
      <c r="AL1645" s="31"/>
      <c r="AO1645" s="376"/>
    </row>
    <row r="1646" spans="1:41" x14ac:dyDescent="0.25">
      <c r="A1646" s="44" t="s">
        <v>11268</v>
      </c>
      <c r="B1646" s="44" t="s">
        <v>3042</v>
      </c>
      <c r="C1646" s="45">
        <v>230903</v>
      </c>
      <c r="D1646" s="45" t="s">
        <v>11363</v>
      </c>
      <c r="E1646" s="45" t="s">
        <v>7871</v>
      </c>
      <c r="AO1646" s="376"/>
    </row>
    <row r="1647" spans="1:41" x14ac:dyDescent="0.25">
      <c r="A1647" s="44" t="s">
        <v>11268</v>
      </c>
      <c r="B1647" s="44" t="s">
        <v>930</v>
      </c>
      <c r="C1647" s="45">
        <v>240803</v>
      </c>
      <c r="D1647" s="45" t="s">
        <v>11363</v>
      </c>
      <c r="E1647" s="45" t="s">
        <v>4966</v>
      </c>
      <c r="AO1647" s="376"/>
    </row>
    <row r="1648" spans="1:41" x14ac:dyDescent="0.25">
      <c r="A1648" s="44" t="s">
        <v>18845</v>
      </c>
      <c r="B1648" s="44" t="s">
        <v>21399</v>
      </c>
      <c r="C1648" s="45" t="s">
        <v>18888</v>
      </c>
      <c r="D1648" s="45" t="s">
        <v>21447</v>
      </c>
      <c r="E1648" s="46">
        <v>46507</v>
      </c>
      <c r="AO1648" s="376"/>
    </row>
    <row r="1649" spans="1:41" x14ac:dyDescent="0.3">
      <c r="A1649" s="333" t="s">
        <v>961</v>
      </c>
      <c r="B1649" s="333" t="s">
        <v>6927</v>
      </c>
      <c r="C1649" s="125" t="s">
        <v>19098</v>
      </c>
      <c r="D1649" s="32" t="s">
        <v>20309</v>
      </c>
      <c r="E1649" s="125" t="s">
        <v>9249</v>
      </c>
      <c r="F1649" s="125" t="s">
        <v>1189</v>
      </c>
      <c r="G1649" s="125" t="s">
        <v>1190</v>
      </c>
      <c r="AO1649" s="376"/>
    </row>
    <row r="1650" spans="1:41" x14ac:dyDescent="0.25">
      <c r="A1650" s="44" t="s">
        <v>15656</v>
      </c>
      <c r="B1650" s="44" t="s">
        <v>15611</v>
      </c>
      <c r="C1650" s="45">
        <v>25050401</v>
      </c>
      <c r="D1650" s="45" t="s">
        <v>11363</v>
      </c>
      <c r="E1650" s="45" t="s">
        <v>7105</v>
      </c>
      <c r="AO1650" s="376"/>
    </row>
    <row r="1651" spans="1:41" x14ac:dyDescent="0.25">
      <c r="A1651" s="44" t="s">
        <v>11728</v>
      </c>
      <c r="B1651" s="44" t="s">
        <v>14731</v>
      </c>
      <c r="C1651" s="45" t="s">
        <v>16933</v>
      </c>
      <c r="D1651" s="367" t="s">
        <v>3696</v>
      </c>
      <c r="E1651" s="328">
        <f>DATE(2029,12,17)</f>
        <v>47469</v>
      </c>
      <c r="F1651" s="32"/>
      <c r="G1651" s="32"/>
      <c r="H1651" s="32"/>
      <c r="I1651" s="31"/>
      <c r="J1651" s="31"/>
      <c r="K1651" s="31"/>
      <c r="L1651" s="31"/>
      <c r="M1651" s="31"/>
      <c r="N1651" s="31"/>
      <c r="O1651" s="31"/>
      <c r="P1651" s="31"/>
      <c r="Q1651" s="31"/>
      <c r="R1651" s="31"/>
      <c r="S1651" s="31"/>
      <c r="T1651" s="31"/>
      <c r="U1651" s="31"/>
      <c r="V1651" s="31"/>
      <c r="W1651" s="31"/>
      <c r="X1651" s="31"/>
      <c r="Y1651" s="31"/>
      <c r="Z1651" s="31"/>
      <c r="AA1651" s="31"/>
      <c r="AB1651" s="31"/>
      <c r="AC1651" s="31"/>
      <c r="AD1651" s="31"/>
      <c r="AE1651" s="31"/>
      <c r="AF1651" s="31"/>
      <c r="AG1651" s="31"/>
      <c r="AH1651" s="31"/>
      <c r="AI1651" s="31"/>
      <c r="AJ1651" s="31"/>
      <c r="AK1651" s="31"/>
      <c r="AL1651" s="31"/>
      <c r="AO1651" s="376"/>
    </row>
    <row r="1652" spans="1:41" x14ac:dyDescent="0.25">
      <c r="A1652" s="44" t="s">
        <v>2360</v>
      </c>
      <c r="B1652" s="44" t="s">
        <v>932</v>
      </c>
      <c r="C1652" s="45">
        <v>220104</v>
      </c>
      <c r="D1652" s="45" t="s">
        <v>11363</v>
      </c>
      <c r="E1652" s="45" t="s">
        <v>5139</v>
      </c>
      <c r="AO1652" s="376"/>
    </row>
    <row r="1653" spans="1:41" x14ac:dyDescent="0.25">
      <c r="A1653" s="44" t="s">
        <v>2360</v>
      </c>
      <c r="B1653" s="44" t="s">
        <v>3176</v>
      </c>
      <c r="C1653" s="45">
        <v>23010402</v>
      </c>
      <c r="D1653" s="45" t="s">
        <v>11363</v>
      </c>
      <c r="E1653" s="45" t="s">
        <v>5322</v>
      </c>
      <c r="AO1653" s="376"/>
    </row>
    <row r="1654" spans="1:41" x14ac:dyDescent="0.25">
      <c r="A1654" s="44" t="s">
        <v>4242</v>
      </c>
      <c r="B1654" s="44" t="s">
        <v>924</v>
      </c>
      <c r="C1654" s="45">
        <v>22010702</v>
      </c>
      <c r="D1654" s="45" t="s">
        <v>11363</v>
      </c>
      <c r="E1654" s="45" t="s">
        <v>5131</v>
      </c>
      <c r="AO1654" s="376"/>
    </row>
    <row r="1655" spans="1:41" x14ac:dyDescent="0.25">
      <c r="A1655" s="44" t="s">
        <v>4242</v>
      </c>
      <c r="B1655" s="44" t="s">
        <v>4243</v>
      </c>
      <c r="C1655" s="45">
        <v>24090702</v>
      </c>
      <c r="D1655" s="45" t="s">
        <v>11363</v>
      </c>
      <c r="E1655" s="45" t="s">
        <v>4826</v>
      </c>
      <c r="AO1655" s="376"/>
    </row>
    <row r="1656" spans="1:41" x14ac:dyDescent="0.25">
      <c r="A1656" s="44" t="s">
        <v>4242</v>
      </c>
      <c r="B1656" s="44" t="s">
        <v>199</v>
      </c>
      <c r="C1656" s="45">
        <v>241001</v>
      </c>
      <c r="D1656" s="45" t="s">
        <v>11363</v>
      </c>
      <c r="E1656" s="45" t="s">
        <v>5332</v>
      </c>
      <c r="AO1656" s="376"/>
    </row>
    <row r="1657" spans="1:41" x14ac:dyDescent="0.25">
      <c r="A1657" s="44" t="s">
        <v>19303</v>
      </c>
      <c r="B1657" s="319" t="s">
        <v>19512</v>
      </c>
      <c r="C1657" s="318" t="s">
        <v>19608</v>
      </c>
      <c r="D1657" s="93" t="s">
        <v>19934</v>
      </c>
      <c r="E1657" s="320">
        <v>46568</v>
      </c>
      <c r="F1657" s="93"/>
      <c r="G1657" s="93"/>
      <c r="H1657" s="93"/>
      <c r="I1657" s="99"/>
      <c r="J1657" s="99"/>
      <c r="K1657" s="99"/>
      <c r="L1657" s="99"/>
      <c r="M1657" s="99"/>
      <c r="N1657" s="99"/>
      <c r="O1657" s="99"/>
      <c r="P1657" s="99"/>
      <c r="Q1657" s="99"/>
      <c r="R1657" s="99"/>
      <c r="S1657" s="99"/>
      <c r="T1657" s="99"/>
      <c r="U1657" s="99"/>
      <c r="V1657" s="99"/>
      <c r="W1657" s="99"/>
      <c r="X1657" s="99"/>
      <c r="Y1657" s="99"/>
      <c r="Z1657" s="99"/>
      <c r="AA1657" s="99"/>
      <c r="AB1657" s="99"/>
      <c r="AC1657" s="99"/>
      <c r="AD1657" s="99"/>
      <c r="AE1657" s="99"/>
      <c r="AF1657" s="99"/>
      <c r="AG1657" s="99"/>
      <c r="AH1657" s="31"/>
      <c r="AI1657" s="31"/>
      <c r="AJ1657" s="31"/>
      <c r="AK1657" s="31"/>
      <c r="AL1657" s="31"/>
      <c r="AO1657" s="376"/>
    </row>
    <row r="1658" spans="1:41" x14ac:dyDescent="0.3">
      <c r="A1658" s="333" t="s">
        <v>18913</v>
      </c>
      <c r="B1658" s="333" t="s">
        <v>1174</v>
      </c>
      <c r="C1658" s="125" t="s">
        <v>19093</v>
      </c>
      <c r="D1658" s="32" t="s">
        <v>20309</v>
      </c>
      <c r="E1658" s="125" t="s">
        <v>9249</v>
      </c>
      <c r="F1658" s="125" t="s">
        <v>1189</v>
      </c>
      <c r="G1658" s="125" t="s">
        <v>1190</v>
      </c>
      <c r="AO1658" s="376"/>
    </row>
    <row r="1659" spans="1:41" x14ac:dyDescent="0.25">
      <c r="A1659" s="44" t="s">
        <v>11943</v>
      </c>
      <c r="B1659" s="44" t="s">
        <v>11934</v>
      </c>
      <c r="C1659" s="45" t="s">
        <v>11944</v>
      </c>
      <c r="D1659" s="45" t="s">
        <v>11204</v>
      </c>
      <c r="E1659" s="45" t="s">
        <v>4966</v>
      </c>
      <c r="F1659" s="93"/>
      <c r="G1659" s="93"/>
      <c r="H1659" s="93"/>
      <c r="I1659" s="99"/>
      <c r="J1659" s="99"/>
      <c r="K1659" s="99"/>
      <c r="L1659" s="99"/>
      <c r="M1659" s="99"/>
      <c r="N1659" s="99"/>
      <c r="O1659" s="99"/>
      <c r="P1659" s="99"/>
      <c r="Q1659" s="99"/>
      <c r="R1659" s="99"/>
      <c r="S1659" s="99"/>
      <c r="T1659" s="253"/>
      <c r="U1659" s="99"/>
      <c r="V1659" s="99"/>
      <c r="W1659" s="99"/>
      <c r="X1659" s="99"/>
      <c r="Y1659" s="99"/>
      <c r="Z1659" s="99"/>
      <c r="AA1659" s="99"/>
      <c r="AB1659" s="99"/>
      <c r="AC1659" s="99"/>
      <c r="AD1659" s="99"/>
      <c r="AE1659" s="99"/>
      <c r="AF1659" s="99"/>
      <c r="AG1659" s="99"/>
      <c r="AH1659" s="31"/>
      <c r="AI1659" s="31"/>
      <c r="AJ1659" s="31"/>
      <c r="AK1659" s="31"/>
      <c r="AL1659" s="31"/>
      <c r="AO1659" s="376"/>
    </row>
    <row r="1660" spans="1:41" x14ac:dyDescent="0.25">
      <c r="A1660" s="44" t="s">
        <v>11943</v>
      </c>
      <c r="B1660" s="44" t="s">
        <v>11934</v>
      </c>
      <c r="C1660" s="45" t="s">
        <v>11944</v>
      </c>
      <c r="D1660" s="93" t="s">
        <v>17443</v>
      </c>
      <c r="E1660" s="45" t="s">
        <v>4966</v>
      </c>
      <c r="F1660" s="93"/>
      <c r="G1660" s="93"/>
      <c r="H1660" s="93"/>
      <c r="I1660" s="99"/>
      <c r="J1660" s="99"/>
      <c r="K1660" s="99"/>
      <c r="L1660" s="99"/>
      <c r="M1660" s="99"/>
      <c r="N1660" s="99"/>
      <c r="O1660" s="99"/>
      <c r="P1660" s="99"/>
      <c r="Q1660" s="99"/>
      <c r="R1660" s="99"/>
      <c r="S1660" s="99"/>
      <c r="T1660" s="99"/>
      <c r="U1660" s="99"/>
      <c r="V1660" s="99"/>
      <c r="W1660" s="99"/>
      <c r="X1660" s="99"/>
      <c r="Y1660" s="99"/>
      <c r="Z1660" s="99"/>
      <c r="AA1660" s="99"/>
      <c r="AB1660" s="99"/>
      <c r="AC1660" s="99"/>
      <c r="AD1660" s="99"/>
      <c r="AE1660" s="99"/>
      <c r="AF1660" s="99"/>
      <c r="AG1660" s="99"/>
      <c r="AH1660" s="31"/>
      <c r="AI1660" s="31"/>
      <c r="AJ1660" s="31"/>
      <c r="AK1660" s="31"/>
      <c r="AL1660" s="31"/>
      <c r="AO1660" s="376"/>
    </row>
    <row r="1661" spans="1:41" x14ac:dyDescent="0.25">
      <c r="A1661" s="44" t="s">
        <v>21502</v>
      </c>
      <c r="B1661" s="44" t="s">
        <v>21449</v>
      </c>
      <c r="C1661" s="45">
        <v>260504</v>
      </c>
      <c r="D1661" s="45" t="s">
        <v>11363</v>
      </c>
      <c r="E1661" s="45" t="s">
        <v>21450</v>
      </c>
      <c r="AO1661" s="376"/>
    </row>
    <row r="1662" spans="1:41" x14ac:dyDescent="0.25">
      <c r="A1662" s="44" t="s">
        <v>10250</v>
      </c>
      <c r="B1662" s="44" t="s">
        <v>2669</v>
      </c>
      <c r="C1662" s="45" t="s">
        <v>10251</v>
      </c>
      <c r="D1662" s="46" t="s">
        <v>21328</v>
      </c>
      <c r="E1662" s="46">
        <v>46596</v>
      </c>
      <c r="AO1662" s="376"/>
    </row>
    <row r="1663" spans="1:41" x14ac:dyDescent="0.3">
      <c r="A1663" s="333" t="s">
        <v>10973</v>
      </c>
      <c r="B1663" s="333" t="s">
        <v>3456</v>
      </c>
      <c r="C1663" s="125" t="s">
        <v>10963</v>
      </c>
      <c r="D1663" s="32" t="s">
        <v>20309</v>
      </c>
      <c r="E1663" s="125" t="s">
        <v>2593</v>
      </c>
      <c r="F1663" s="125" t="s">
        <v>1189</v>
      </c>
      <c r="G1663" s="125" t="s">
        <v>1190</v>
      </c>
      <c r="AO1663" s="376"/>
    </row>
    <row r="1664" spans="1:41" x14ac:dyDescent="0.3">
      <c r="A1664" s="333" t="s">
        <v>2895</v>
      </c>
      <c r="B1664" s="333" t="s">
        <v>1175</v>
      </c>
      <c r="C1664" s="125" t="s">
        <v>8028</v>
      </c>
      <c r="D1664" s="32" t="s">
        <v>20309</v>
      </c>
      <c r="E1664" s="125" t="s">
        <v>7871</v>
      </c>
      <c r="F1664" s="125" t="s">
        <v>1189</v>
      </c>
      <c r="G1664" s="125" t="s">
        <v>1190</v>
      </c>
      <c r="AO1664" s="376"/>
    </row>
    <row r="1665" spans="1:41" x14ac:dyDescent="0.25">
      <c r="A1665" s="44" t="s">
        <v>7441</v>
      </c>
      <c r="B1665" s="44" t="s">
        <v>143</v>
      </c>
      <c r="C1665" s="45" t="s">
        <v>7442</v>
      </c>
      <c r="D1665" s="45" t="s">
        <v>11204</v>
      </c>
      <c r="E1665" s="45" t="s">
        <v>4146</v>
      </c>
      <c r="F1665" s="93"/>
      <c r="G1665" s="93"/>
      <c r="H1665" s="93"/>
      <c r="I1665" s="99"/>
      <c r="J1665" s="99"/>
      <c r="K1665" s="99"/>
      <c r="L1665" s="99"/>
      <c r="M1665" s="99"/>
      <c r="N1665" s="99"/>
      <c r="O1665" s="99"/>
      <c r="P1665" s="99"/>
      <c r="Q1665" s="99"/>
      <c r="R1665" s="99"/>
      <c r="S1665" s="99"/>
      <c r="T1665" s="253"/>
      <c r="U1665" s="99"/>
      <c r="V1665" s="99"/>
      <c r="W1665" s="99"/>
      <c r="X1665" s="99"/>
      <c r="Y1665" s="99"/>
      <c r="Z1665" s="99"/>
      <c r="AA1665" s="99"/>
      <c r="AB1665" s="99"/>
      <c r="AC1665" s="99"/>
      <c r="AD1665" s="99"/>
      <c r="AE1665" s="99"/>
      <c r="AF1665" s="99"/>
      <c r="AG1665" s="99"/>
      <c r="AH1665" s="31"/>
      <c r="AI1665" s="31"/>
      <c r="AJ1665" s="31"/>
      <c r="AK1665" s="31"/>
      <c r="AL1665" s="31"/>
      <c r="AO1665" s="376"/>
    </row>
    <row r="1666" spans="1:41" x14ac:dyDescent="0.25">
      <c r="A1666" s="44" t="s">
        <v>7441</v>
      </c>
      <c r="B1666" s="44" t="s">
        <v>143</v>
      </c>
      <c r="C1666" s="45" t="s">
        <v>7442</v>
      </c>
      <c r="D1666" s="93" t="s">
        <v>17443</v>
      </c>
      <c r="E1666" s="45" t="s">
        <v>4146</v>
      </c>
      <c r="F1666" s="93"/>
      <c r="G1666" s="93"/>
      <c r="H1666" s="93"/>
      <c r="I1666" s="99"/>
      <c r="J1666" s="99"/>
      <c r="K1666" s="99"/>
      <c r="L1666" s="99"/>
      <c r="M1666" s="99"/>
      <c r="N1666" s="99"/>
      <c r="O1666" s="99"/>
      <c r="P1666" s="99"/>
      <c r="Q1666" s="99"/>
      <c r="R1666" s="99"/>
      <c r="S1666" s="99"/>
      <c r="T1666" s="99"/>
      <c r="U1666" s="99"/>
      <c r="V1666" s="99"/>
      <c r="W1666" s="99"/>
      <c r="X1666" s="99"/>
      <c r="Y1666" s="99"/>
      <c r="Z1666" s="99"/>
      <c r="AA1666" s="99"/>
      <c r="AB1666" s="99"/>
      <c r="AC1666" s="99"/>
      <c r="AD1666" s="99"/>
      <c r="AE1666" s="99"/>
      <c r="AF1666" s="99"/>
      <c r="AG1666" s="99"/>
      <c r="AH1666" s="31"/>
      <c r="AI1666" s="31"/>
      <c r="AJ1666" s="31"/>
      <c r="AK1666" s="31"/>
      <c r="AL1666" s="31"/>
      <c r="AO1666" s="376"/>
    </row>
    <row r="1667" spans="1:41" x14ac:dyDescent="0.25">
      <c r="A1667" s="44" t="s">
        <v>7441</v>
      </c>
      <c r="B1667" s="44" t="s">
        <v>143</v>
      </c>
      <c r="C1667" s="45" t="s">
        <v>7442</v>
      </c>
      <c r="D1667" s="45" t="s">
        <v>9895</v>
      </c>
      <c r="E1667" s="46">
        <v>47756</v>
      </c>
      <c r="F1667" s="93"/>
      <c r="G1667" s="93"/>
      <c r="H1667" s="93"/>
      <c r="I1667" s="99"/>
      <c r="J1667" s="99"/>
      <c r="K1667" s="99"/>
      <c r="L1667" s="99"/>
      <c r="M1667" s="99"/>
      <c r="N1667" s="99"/>
      <c r="O1667" s="99"/>
      <c r="P1667" s="99"/>
      <c r="Q1667" s="99"/>
      <c r="R1667" s="99"/>
      <c r="S1667" s="44"/>
      <c r="T1667" s="253"/>
      <c r="U1667" s="99"/>
      <c r="V1667" s="99"/>
      <c r="W1667" s="99"/>
      <c r="X1667" s="99"/>
      <c r="Y1667" s="99"/>
      <c r="Z1667" s="99"/>
      <c r="AA1667" s="99"/>
      <c r="AB1667" s="99"/>
      <c r="AC1667" s="99"/>
      <c r="AD1667" s="99"/>
      <c r="AE1667" s="99"/>
      <c r="AF1667" s="99"/>
      <c r="AG1667" s="99"/>
      <c r="AH1667" s="31"/>
      <c r="AI1667" s="31"/>
      <c r="AJ1667" s="31"/>
      <c r="AK1667" s="31"/>
      <c r="AL1667" s="31"/>
      <c r="AO1667" s="376"/>
    </row>
    <row r="1668" spans="1:41" x14ac:dyDescent="0.25">
      <c r="A1668" s="44" t="s">
        <v>21503</v>
      </c>
      <c r="B1668" s="44" t="s">
        <v>9248</v>
      </c>
      <c r="C1668" s="45">
        <v>260105</v>
      </c>
      <c r="D1668" s="45" t="s">
        <v>11363</v>
      </c>
      <c r="E1668" s="45" t="s">
        <v>17625</v>
      </c>
      <c r="AO1668" s="376"/>
    </row>
    <row r="1669" spans="1:41" x14ac:dyDescent="0.25">
      <c r="A1669" s="91" t="s">
        <v>19177</v>
      </c>
      <c r="B1669" s="92" t="s">
        <v>19284</v>
      </c>
      <c r="C1669" s="93" t="s">
        <v>19285</v>
      </c>
      <c r="D1669" s="93" t="s">
        <v>1201</v>
      </c>
      <c r="E1669" s="94">
        <v>46582</v>
      </c>
      <c r="F1669" s="93"/>
      <c r="G1669" s="93"/>
      <c r="H1669" s="93"/>
      <c r="I1669" s="99"/>
      <c r="J1669" s="99"/>
      <c r="K1669" s="99"/>
      <c r="L1669" s="99"/>
      <c r="M1669" s="99"/>
      <c r="N1669" s="99"/>
      <c r="O1669" s="99"/>
      <c r="P1669" s="99"/>
      <c r="Q1669" s="99"/>
      <c r="R1669" s="99"/>
      <c r="S1669" s="99"/>
      <c r="T1669" s="99"/>
      <c r="U1669" s="99"/>
      <c r="V1669" s="99"/>
      <c r="W1669" s="99"/>
      <c r="X1669" s="99"/>
      <c r="Y1669" s="99"/>
      <c r="Z1669" s="99"/>
      <c r="AA1669" s="99"/>
      <c r="AB1669" s="99"/>
      <c r="AC1669" s="99"/>
      <c r="AD1669" s="99"/>
      <c r="AE1669" s="99"/>
      <c r="AF1669" s="99"/>
      <c r="AG1669" s="99"/>
      <c r="AH1669" s="31"/>
      <c r="AI1669" s="31"/>
      <c r="AJ1669" s="31"/>
      <c r="AK1669" s="31"/>
      <c r="AL1669" s="31"/>
      <c r="AO1669" s="376"/>
    </row>
    <row r="1670" spans="1:41" x14ac:dyDescent="0.25">
      <c r="A1670" s="44" t="s">
        <v>20582</v>
      </c>
      <c r="B1670" s="44" t="s">
        <v>20583</v>
      </c>
      <c r="C1670" s="45" t="s">
        <v>9896</v>
      </c>
      <c r="D1670" s="32" t="s">
        <v>5559</v>
      </c>
      <c r="E1670" s="45" t="s">
        <v>20858</v>
      </c>
      <c r="F1670" s="32"/>
      <c r="G1670" s="32"/>
      <c r="H1670" s="32"/>
      <c r="I1670" s="31"/>
      <c r="J1670" s="31"/>
      <c r="K1670" s="31"/>
      <c r="L1670" s="31"/>
      <c r="M1670" s="31"/>
      <c r="N1670" s="31"/>
      <c r="O1670" s="31"/>
      <c r="P1670" s="31"/>
      <c r="Q1670" s="31"/>
      <c r="R1670" s="31"/>
      <c r="S1670" s="31"/>
      <c r="T1670" s="31"/>
      <c r="U1670" s="31"/>
      <c r="V1670" s="31"/>
      <c r="W1670" s="31"/>
      <c r="X1670" s="31"/>
      <c r="Y1670" s="31"/>
      <c r="Z1670" s="31"/>
      <c r="AA1670" s="31"/>
      <c r="AB1670" s="31"/>
      <c r="AC1670" s="31"/>
      <c r="AD1670" s="31"/>
      <c r="AE1670" s="31"/>
      <c r="AF1670" s="31"/>
      <c r="AG1670" s="31"/>
      <c r="AH1670" s="31"/>
      <c r="AI1670" s="31"/>
      <c r="AJ1670" s="31"/>
      <c r="AK1670" s="31"/>
      <c r="AL1670" s="31"/>
      <c r="AO1670" s="376"/>
    </row>
    <row r="1671" spans="1:41" x14ac:dyDescent="0.25">
      <c r="A1671" s="44" t="s">
        <v>5152</v>
      </c>
      <c r="B1671" s="44" t="s">
        <v>924</v>
      </c>
      <c r="C1671" s="45">
        <v>22010702</v>
      </c>
      <c r="D1671" s="45" t="s">
        <v>11363</v>
      </c>
      <c r="E1671" s="45" t="s">
        <v>5131</v>
      </c>
      <c r="AO1671" s="376"/>
    </row>
    <row r="1672" spans="1:41" x14ac:dyDescent="0.25">
      <c r="A1672" s="44" t="s">
        <v>6389</v>
      </c>
      <c r="B1672" s="44" t="s">
        <v>3176</v>
      </c>
      <c r="C1672" s="45">
        <v>23010402</v>
      </c>
      <c r="D1672" s="45" t="s">
        <v>11363</v>
      </c>
      <c r="E1672" s="45" t="s">
        <v>5322</v>
      </c>
      <c r="AO1672" s="376"/>
    </row>
    <row r="1673" spans="1:41" x14ac:dyDescent="0.25">
      <c r="A1673" s="44" t="s">
        <v>6389</v>
      </c>
      <c r="B1673" s="44" t="s">
        <v>6609</v>
      </c>
      <c r="C1673" s="45">
        <v>26020102</v>
      </c>
      <c r="D1673" s="45" t="s">
        <v>11363</v>
      </c>
      <c r="E1673" s="45" t="s">
        <v>9238</v>
      </c>
      <c r="AO1673" s="376"/>
    </row>
    <row r="1674" spans="1:41" x14ac:dyDescent="0.3">
      <c r="A1674" s="333" t="s">
        <v>15510</v>
      </c>
      <c r="B1674" s="333" t="s">
        <v>4821</v>
      </c>
      <c r="C1674" s="125" t="s">
        <v>15589</v>
      </c>
      <c r="D1674" s="32" t="s">
        <v>20309</v>
      </c>
      <c r="E1674" s="125" t="s">
        <v>9839</v>
      </c>
      <c r="F1674" s="125" t="s">
        <v>1189</v>
      </c>
      <c r="G1674" s="125" t="s">
        <v>1189</v>
      </c>
      <c r="AO1674" s="376"/>
    </row>
    <row r="1675" spans="1:41" x14ac:dyDescent="0.3">
      <c r="A1675" s="333" t="s">
        <v>15510</v>
      </c>
      <c r="B1675" s="333" t="s">
        <v>1178</v>
      </c>
      <c r="C1675" s="125" t="s">
        <v>18815</v>
      </c>
      <c r="D1675" s="32" t="s">
        <v>20309</v>
      </c>
      <c r="E1675" s="125" t="s">
        <v>8292</v>
      </c>
      <c r="F1675" s="125" t="s">
        <v>1189</v>
      </c>
      <c r="G1675" s="125" t="s">
        <v>1189</v>
      </c>
      <c r="AO1675" s="376"/>
    </row>
    <row r="1676" spans="1:41" x14ac:dyDescent="0.25">
      <c r="A1676" s="44" t="s">
        <v>15657</v>
      </c>
      <c r="B1676" s="44" t="s">
        <v>2350</v>
      </c>
      <c r="C1676" s="45">
        <v>250106</v>
      </c>
      <c r="D1676" s="45" t="s">
        <v>11363</v>
      </c>
      <c r="E1676" s="45" t="s">
        <v>11887</v>
      </c>
      <c r="AO1676" s="376"/>
    </row>
    <row r="1677" spans="1:41" x14ac:dyDescent="0.25">
      <c r="A1677" s="99" t="s">
        <v>1343</v>
      </c>
      <c r="B1677" s="92" t="s">
        <v>3264</v>
      </c>
      <c r="C1677" s="93" t="s">
        <v>9329</v>
      </c>
      <c r="D1677" s="93" t="s">
        <v>1199</v>
      </c>
      <c r="E1677" s="94">
        <v>46783</v>
      </c>
      <c r="F1677" s="93"/>
      <c r="G1677" s="93" t="s">
        <v>1335</v>
      </c>
      <c r="H1677" s="93"/>
      <c r="I1677" s="99"/>
      <c r="J1677" s="99"/>
      <c r="K1677" s="99"/>
      <c r="L1677" s="99"/>
      <c r="M1677" s="99"/>
      <c r="N1677" s="99"/>
      <c r="O1677" s="99"/>
      <c r="P1677" s="99"/>
      <c r="Q1677" s="99"/>
      <c r="R1677" s="99"/>
      <c r="S1677" s="44"/>
      <c r="T1677" s="253"/>
      <c r="U1677" s="99"/>
      <c r="V1677" s="99"/>
      <c r="W1677" s="99"/>
      <c r="X1677" s="99"/>
      <c r="Y1677" s="99"/>
      <c r="Z1677" s="99"/>
      <c r="AA1677" s="99"/>
      <c r="AB1677" s="99"/>
      <c r="AC1677" s="99"/>
      <c r="AD1677" s="99"/>
      <c r="AE1677" s="99"/>
      <c r="AF1677" s="99"/>
      <c r="AG1677" s="99"/>
      <c r="AH1677" s="31"/>
      <c r="AI1677" s="31"/>
      <c r="AJ1677" s="31"/>
      <c r="AK1677" s="31"/>
      <c r="AL1677" s="31"/>
      <c r="AO1677" s="376"/>
    </row>
    <row r="1678" spans="1:41" x14ac:dyDescent="0.25">
      <c r="A1678" s="99" t="s">
        <v>1343</v>
      </c>
      <c r="B1678" s="92" t="s">
        <v>9330</v>
      </c>
      <c r="C1678" s="93" t="s">
        <v>9329</v>
      </c>
      <c r="D1678" s="93" t="s">
        <v>1199</v>
      </c>
      <c r="E1678" s="94">
        <v>46783</v>
      </c>
      <c r="F1678" s="93"/>
      <c r="G1678" s="93" t="s">
        <v>1335</v>
      </c>
      <c r="H1678" s="93"/>
      <c r="I1678" s="99"/>
      <c r="J1678" s="99"/>
      <c r="K1678" s="99"/>
      <c r="L1678" s="99"/>
      <c r="M1678" s="99"/>
      <c r="N1678" s="99"/>
      <c r="O1678" s="99"/>
      <c r="P1678" s="99"/>
      <c r="Q1678" s="99"/>
      <c r="R1678" s="99"/>
      <c r="S1678" s="44"/>
      <c r="T1678" s="253"/>
      <c r="U1678" s="99"/>
      <c r="V1678" s="99"/>
      <c r="W1678" s="99"/>
      <c r="X1678" s="99"/>
      <c r="Y1678" s="99"/>
      <c r="Z1678" s="99"/>
      <c r="AA1678" s="99"/>
      <c r="AB1678" s="99"/>
      <c r="AC1678" s="99"/>
      <c r="AD1678" s="99"/>
      <c r="AE1678" s="99"/>
      <c r="AF1678" s="99"/>
      <c r="AG1678" s="99"/>
      <c r="AH1678" s="31"/>
      <c r="AI1678" s="31"/>
      <c r="AJ1678" s="31"/>
      <c r="AK1678" s="31"/>
      <c r="AL1678" s="31"/>
      <c r="AO1678" s="376"/>
    </row>
    <row r="1679" spans="1:41" x14ac:dyDescent="0.25">
      <c r="A1679" s="44" t="s">
        <v>17557</v>
      </c>
      <c r="B1679" s="44" t="s">
        <v>934</v>
      </c>
      <c r="C1679" s="45">
        <v>25010201</v>
      </c>
      <c r="D1679" s="45" t="s">
        <v>11363</v>
      </c>
      <c r="E1679" s="45" t="s">
        <v>12551</v>
      </c>
      <c r="AO1679" s="376"/>
    </row>
    <row r="1680" spans="1:41" x14ac:dyDescent="0.25">
      <c r="A1680" s="44" t="s">
        <v>17557</v>
      </c>
      <c r="B1680" s="44" t="s">
        <v>15640</v>
      </c>
      <c r="C1680" s="45">
        <v>250903</v>
      </c>
      <c r="D1680" s="45" t="s">
        <v>11363</v>
      </c>
      <c r="E1680" s="45" t="s">
        <v>4972</v>
      </c>
      <c r="AO1680" s="376"/>
    </row>
    <row r="1681" spans="1:41" x14ac:dyDescent="0.25">
      <c r="A1681" s="44" t="s">
        <v>6953</v>
      </c>
      <c r="B1681" s="44" t="s">
        <v>3475</v>
      </c>
      <c r="C1681" s="45">
        <v>230301</v>
      </c>
      <c r="D1681" s="45" t="s">
        <v>11363</v>
      </c>
      <c r="E1681" s="45" t="s">
        <v>5265</v>
      </c>
      <c r="AO1681" s="376"/>
    </row>
    <row r="1682" spans="1:41" x14ac:dyDescent="0.25">
      <c r="A1682" s="44" t="s">
        <v>13599</v>
      </c>
      <c r="B1682" s="44" t="s">
        <v>13600</v>
      </c>
      <c r="C1682" s="45">
        <v>35.25</v>
      </c>
      <c r="D1682" s="45" t="s">
        <v>12549</v>
      </c>
      <c r="E1682" s="46">
        <v>47664</v>
      </c>
      <c r="F1682" s="45"/>
      <c r="G1682" s="93"/>
      <c r="H1682" s="93"/>
      <c r="I1682" s="99"/>
      <c r="J1682" s="99"/>
      <c r="K1682" s="99"/>
      <c r="L1682" s="99"/>
      <c r="M1682" s="99"/>
      <c r="N1682" s="99"/>
      <c r="O1682" s="99"/>
      <c r="P1682" s="99"/>
      <c r="Q1682" s="99"/>
      <c r="R1682" s="99"/>
      <c r="S1682" s="99"/>
      <c r="T1682" s="99"/>
      <c r="U1682" s="99"/>
      <c r="V1682" s="99"/>
      <c r="W1682" s="99"/>
      <c r="X1682" s="99"/>
      <c r="Y1682" s="99"/>
      <c r="Z1682" s="99"/>
      <c r="AA1682" s="99"/>
      <c r="AB1682" s="99"/>
      <c r="AC1682" s="99"/>
      <c r="AD1682" s="99"/>
      <c r="AE1682" s="99"/>
      <c r="AF1682" s="99"/>
      <c r="AG1682" s="99"/>
      <c r="AH1682" s="31"/>
      <c r="AI1682" s="31"/>
      <c r="AJ1682" s="31"/>
      <c r="AK1682" s="31"/>
      <c r="AL1682" s="31"/>
      <c r="AO1682" s="376"/>
    </row>
    <row r="1683" spans="1:41" x14ac:dyDescent="0.25">
      <c r="A1683" s="44" t="s">
        <v>16078</v>
      </c>
      <c r="B1683" s="44" t="s">
        <v>12153</v>
      </c>
      <c r="C1683" s="45">
        <v>19.25</v>
      </c>
      <c r="D1683" s="45" t="s">
        <v>12549</v>
      </c>
      <c r="E1683" s="46">
        <v>47664</v>
      </c>
      <c r="F1683" s="45"/>
      <c r="G1683" s="93"/>
      <c r="H1683" s="93"/>
      <c r="I1683" s="99"/>
      <c r="J1683" s="99"/>
      <c r="K1683" s="99"/>
      <c r="L1683" s="99"/>
      <c r="M1683" s="99"/>
      <c r="N1683" s="99"/>
      <c r="O1683" s="99"/>
      <c r="P1683" s="99"/>
      <c r="Q1683" s="99"/>
      <c r="R1683" s="99"/>
      <c r="S1683" s="99"/>
      <c r="T1683" s="99"/>
      <c r="U1683" s="99"/>
      <c r="V1683" s="99"/>
      <c r="W1683" s="99"/>
      <c r="X1683" s="99"/>
      <c r="Y1683" s="99"/>
      <c r="Z1683" s="99"/>
      <c r="AA1683" s="99"/>
      <c r="AB1683" s="99"/>
      <c r="AC1683" s="99"/>
      <c r="AD1683" s="99"/>
      <c r="AE1683" s="99"/>
      <c r="AF1683" s="99"/>
      <c r="AG1683" s="99"/>
      <c r="AH1683" s="31"/>
      <c r="AI1683" s="31"/>
      <c r="AJ1683" s="31"/>
      <c r="AK1683" s="31"/>
      <c r="AL1683" s="31"/>
      <c r="AO1683" s="376"/>
    </row>
    <row r="1684" spans="1:41" x14ac:dyDescent="0.25">
      <c r="A1684" s="44" t="s">
        <v>21388</v>
      </c>
      <c r="B1684" s="44" t="s">
        <v>21183</v>
      </c>
      <c r="C1684" s="45" t="s">
        <v>21387</v>
      </c>
      <c r="D1684" s="45" t="s">
        <v>21447</v>
      </c>
      <c r="E1684" s="46">
        <v>46660</v>
      </c>
      <c r="AO1684" s="376"/>
    </row>
    <row r="1685" spans="1:41" x14ac:dyDescent="0.25">
      <c r="A1685" s="44" t="s">
        <v>14032</v>
      </c>
      <c r="B1685" s="44" t="s">
        <v>2220</v>
      </c>
      <c r="C1685" s="45" t="s">
        <v>14033</v>
      </c>
      <c r="D1685" s="45" t="s">
        <v>11204</v>
      </c>
      <c r="E1685" s="45" t="s">
        <v>6714</v>
      </c>
      <c r="F1685" s="93"/>
      <c r="G1685" s="93"/>
      <c r="H1685" s="93"/>
      <c r="I1685" s="99"/>
      <c r="J1685" s="99"/>
      <c r="K1685" s="99"/>
      <c r="L1685" s="99"/>
      <c r="M1685" s="99"/>
      <c r="N1685" s="99"/>
      <c r="O1685" s="99"/>
      <c r="P1685" s="99"/>
      <c r="Q1685" s="99"/>
      <c r="R1685" s="99"/>
      <c r="S1685" s="99"/>
      <c r="T1685" s="99"/>
      <c r="U1685" s="99"/>
      <c r="V1685" s="99"/>
      <c r="W1685" s="99"/>
      <c r="X1685" s="99"/>
      <c r="Y1685" s="99"/>
      <c r="Z1685" s="99"/>
      <c r="AA1685" s="99"/>
      <c r="AB1685" s="99"/>
      <c r="AC1685" s="99"/>
      <c r="AD1685" s="99"/>
      <c r="AE1685" s="99"/>
      <c r="AF1685" s="99"/>
      <c r="AG1685" s="99"/>
      <c r="AH1685" s="31"/>
      <c r="AI1685" s="31"/>
      <c r="AJ1685" s="31"/>
      <c r="AK1685" s="31"/>
      <c r="AL1685" s="31"/>
      <c r="AO1685" s="376"/>
    </row>
    <row r="1686" spans="1:41" x14ac:dyDescent="0.25">
      <c r="A1686" s="44" t="s">
        <v>14032</v>
      </c>
      <c r="B1686" s="44" t="s">
        <v>2220</v>
      </c>
      <c r="C1686" s="45" t="s">
        <v>14033</v>
      </c>
      <c r="D1686" s="93" t="s">
        <v>17443</v>
      </c>
      <c r="E1686" s="45" t="s">
        <v>6714</v>
      </c>
      <c r="F1686" s="93"/>
      <c r="G1686" s="93"/>
      <c r="H1686" s="93"/>
      <c r="I1686" s="99"/>
      <c r="J1686" s="99"/>
      <c r="K1686" s="99"/>
      <c r="L1686" s="99"/>
      <c r="M1686" s="99"/>
      <c r="N1686" s="99"/>
      <c r="O1686" s="99"/>
      <c r="P1686" s="99"/>
      <c r="Q1686" s="99"/>
      <c r="R1686" s="99"/>
      <c r="S1686" s="99"/>
      <c r="T1686" s="99"/>
      <c r="U1686" s="99"/>
      <c r="V1686" s="99"/>
      <c r="W1686" s="99"/>
      <c r="X1686" s="99"/>
      <c r="Y1686" s="99"/>
      <c r="Z1686" s="99"/>
      <c r="AA1686" s="99"/>
      <c r="AB1686" s="99"/>
      <c r="AC1686" s="99"/>
      <c r="AD1686" s="99"/>
      <c r="AE1686" s="99"/>
      <c r="AF1686" s="99"/>
      <c r="AG1686" s="99"/>
      <c r="AH1686" s="31"/>
      <c r="AI1686" s="31"/>
      <c r="AJ1686" s="31"/>
      <c r="AK1686" s="31"/>
      <c r="AL1686" s="31"/>
      <c r="AO1686" s="376"/>
    </row>
    <row r="1687" spans="1:41" x14ac:dyDescent="0.25">
      <c r="A1687" s="44" t="s">
        <v>10388</v>
      </c>
      <c r="B1687" s="44" t="s">
        <v>9248</v>
      </c>
      <c r="C1687" s="45">
        <v>240101</v>
      </c>
      <c r="D1687" s="45" t="s">
        <v>11363</v>
      </c>
      <c r="E1687" s="45" t="s">
        <v>9249</v>
      </c>
      <c r="AO1687" s="376"/>
    </row>
    <row r="1688" spans="1:41" x14ac:dyDescent="0.25">
      <c r="A1688" s="44" t="s">
        <v>6390</v>
      </c>
      <c r="B1688" s="44" t="s">
        <v>2350</v>
      </c>
      <c r="C1688" s="45">
        <v>230105</v>
      </c>
      <c r="D1688" s="45" t="s">
        <v>11363</v>
      </c>
      <c r="E1688" s="45" t="s">
        <v>5265</v>
      </c>
      <c r="AO1688" s="376"/>
    </row>
    <row r="1689" spans="1:41" x14ac:dyDescent="0.25">
      <c r="A1689" s="44" t="s">
        <v>619</v>
      </c>
      <c r="B1689" s="44" t="s">
        <v>5321</v>
      </c>
      <c r="C1689" s="45">
        <v>23010401</v>
      </c>
      <c r="D1689" s="45" t="s">
        <v>11363</v>
      </c>
      <c r="E1689" s="45" t="s">
        <v>5322</v>
      </c>
      <c r="AO1689" s="376"/>
    </row>
    <row r="1690" spans="1:41" x14ac:dyDescent="0.25">
      <c r="A1690" s="44" t="s">
        <v>619</v>
      </c>
      <c r="B1690" s="44" t="s">
        <v>3176</v>
      </c>
      <c r="C1690" s="45">
        <v>23010402</v>
      </c>
      <c r="D1690" s="45" t="s">
        <v>11363</v>
      </c>
      <c r="E1690" s="45" t="s">
        <v>5322</v>
      </c>
      <c r="AO1690" s="376"/>
    </row>
    <row r="1691" spans="1:41" x14ac:dyDescent="0.25">
      <c r="A1691" s="44" t="s">
        <v>15658</v>
      </c>
      <c r="B1691" s="44" t="s">
        <v>15615</v>
      </c>
      <c r="C1691" s="45">
        <v>250902</v>
      </c>
      <c r="D1691" s="45" t="s">
        <v>11363</v>
      </c>
      <c r="E1691" s="45" t="s">
        <v>4972</v>
      </c>
      <c r="AO1691" s="376"/>
    </row>
    <row r="1692" spans="1:41" x14ac:dyDescent="0.25">
      <c r="A1692" s="44" t="s">
        <v>15658</v>
      </c>
      <c r="B1692" s="44" t="s">
        <v>5321</v>
      </c>
      <c r="C1692" s="45">
        <v>26010401</v>
      </c>
      <c r="D1692" s="45" t="s">
        <v>11363</v>
      </c>
      <c r="E1692" s="45" t="s">
        <v>17459</v>
      </c>
      <c r="AO1692" s="376"/>
    </row>
    <row r="1693" spans="1:41" x14ac:dyDescent="0.25">
      <c r="A1693" s="44" t="s">
        <v>17558</v>
      </c>
      <c r="B1693" s="44" t="s">
        <v>7104</v>
      </c>
      <c r="C1693" s="45">
        <v>230504</v>
      </c>
      <c r="D1693" s="45" t="s">
        <v>11363</v>
      </c>
      <c r="E1693" s="45" t="s">
        <v>7105</v>
      </c>
      <c r="AO1693" s="376"/>
    </row>
    <row r="1694" spans="1:41" x14ac:dyDescent="0.25">
      <c r="A1694" s="44" t="s">
        <v>17558</v>
      </c>
      <c r="B1694" s="44" t="s">
        <v>931</v>
      </c>
      <c r="C1694" s="45">
        <v>260101</v>
      </c>
      <c r="D1694" s="45" t="s">
        <v>11363</v>
      </c>
      <c r="E1694" s="45" t="s">
        <v>8292</v>
      </c>
      <c r="AO1694" s="376"/>
    </row>
    <row r="1695" spans="1:41" x14ac:dyDescent="0.25">
      <c r="A1695" s="44" t="s">
        <v>17558</v>
      </c>
      <c r="B1695" s="44" t="s">
        <v>9248</v>
      </c>
      <c r="C1695" s="45">
        <v>260105</v>
      </c>
      <c r="D1695" s="45" t="s">
        <v>11363</v>
      </c>
      <c r="E1695" s="45" t="s">
        <v>17625</v>
      </c>
      <c r="AO1695" s="376"/>
    </row>
    <row r="1696" spans="1:41" x14ac:dyDescent="0.25">
      <c r="A1696" s="44" t="s">
        <v>14348</v>
      </c>
      <c r="B1696" s="44" t="s">
        <v>1889</v>
      </c>
      <c r="C1696" s="45" t="s">
        <v>14349</v>
      </c>
      <c r="D1696" s="46" t="s">
        <v>21328</v>
      </c>
      <c r="E1696" s="46">
        <v>46614</v>
      </c>
      <c r="AO1696" s="376"/>
    </row>
    <row r="1697" spans="1:41" x14ac:dyDescent="0.25">
      <c r="A1697" s="44" t="s">
        <v>14348</v>
      </c>
      <c r="B1697" s="44" t="s">
        <v>1889</v>
      </c>
      <c r="C1697" s="45" t="s">
        <v>16297</v>
      </c>
      <c r="D1697" s="46" t="s">
        <v>21328</v>
      </c>
      <c r="E1697" s="46">
        <v>46639</v>
      </c>
      <c r="AO1697" s="376"/>
    </row>
    <row r="1698" spans="1:41" x14ac:dyDescent="0.25">
      <c r="A1698" s="44" t="s">
        <v>17559</v>
      </c>
      <c r="B1698" s="44" t="s">
        <v>5321</v>
      </c>
      <c r="C1698" s="45">
        <v>26010401</v>
      </c>
      <c r="D1698" s="45" t="s">
        <v>11363</v>
      </c>
      <c r="E1698" s="45" t="s">
        <v>17459</v>
      </c>
      <c r="AO1698" s="376"/>
    </row>
    <row r="1699" spans="1:41" x14ac:dyDescent="0.25">
      <c r="A1699" s="44" t="s">
        <v>17559</v>
      </c>
      <c r="B1699" s="44" t="s">
        <v>3176</v>
      </c>
      <c r="C1699" s="45">
        <v>26010402</v>
      </c>
      <c r="D1699" s="45" t="s">
        <v>11363</v>
      </c>
      <c r="E1699" s="45" t="s">
        <v>17459</v>
      </c>
      <c r="AO1699" s="376"/>
    </row>
    <row r="1700" spans="1:41" x14ac:dyDescent="0.25">
      <c r="A1700" s="44" t="s">
        <v>20335</v>
      </c>
      <c r="B1700" s="44" t="s">
        <v>20314</v>
      </c>
      <c r="C1700" s="45" t="s">
        <v>20336</v>
      </c>
      <c r="D1700" s="46" t="s">
        <v>21328</v>
      </c>
      <c r="E1700" s="46">
        <v>46526</v>
      </c>
      <c r="AO1700" s="376"/>
    </row>
    <row r="1701" spans="1:41" x14ac:dyDescent="0.3">
      <c r="A1701" s="333" t="s">
        <v>962</v>
      </c>
      <c r="B1701" s="333" t="s">
        <v>11377</v>
      </c>
      <c r="C1701" s="125" t="s">
        <v>11214</v>
      </c>
      <c r="D1701" s="32" t="s">
        <v>20309</v>
      </c>
      <c r="E1701" s="125" t="s">
        <v>4966</v>
      </c>
      <c r="F1701" s="125" t="s">
        <v>1190</v>
      </c>
      <c r="G1701" s="125" t="s">
        <v>1190</v>
      </c>
      <c r="AO1701" s="376"/>
    </row>
    <row r="1702" spans="1:41" x14ac:dyDescent="0.25">
      <c r="A1702" s="44" t="s">
        <v>620</v>
      </c>
      <c r="B1702" s="44" t="s">
        <v>936</v>
      </c>
      <c r="C1702" s="45">
        <v>260703</v>
      </c>
      <c r="D1702" s="45" t="s">
        <v>11363</v>
      </c>
      <c r="E1702" s="45" t="s">
        <v>11150</v>
      </c>
      <c r="AO1702" s="376"/>
    </row>
    <row r="1703" spans="1:41" x14ac:dyDescent="0.25">
      <c r="A1703" s="44" t="s">
        <v>175</v>
      </c>
      <c r="B1703" s="44" t="s">
        <v>4361</v>
      </c>
      <c r="C1703" s="45" t="s">
        <v>4362</v>
      </c>
      <c r="D1703" s="45" t="s">
        <v>11204</v>
      </c>
      <c r="E1703" s="45" t="s">
        <v>5137</v>
      </c>
      <c r="F1703" s="93"/>
      <c r="G1703" s="93"/>
      <c r="H1703" s="93"/>
      <c r="I1703" s="99"/>
      <c r="J1703" s="99"/>
      <c r="K1703" s="99"/>
      <c r="L1703" s="99"/>
      <c r="M1703" s="99"/>
      <c r="N1703" s="99"/>
      <c r="O1703" s="99"/>
      <c r="P1703" s="99"/>
      <c r="Q1703" s="99"/>
      <c r="R1703" s="99"/>
      <c r="S1703" s="99"/>
      <c r="T1703" s="99"/>
      <c r="U1703" s="99"/>
      <c r="V1703" s="99"/>
      <c r="W1703" s="99"/>
      <c r="X1703" s="99"/>
      <c r="Y1703" s="99"/>
      <c r="Z1703" s="99"/>
      <c r="AA1703" s="99"/>
      <c r="AB1703" s="99"/>
      <c r="AC1703" s="99"/>
      <c r="AD1703" s="99"/>
      <c r="AE1703" s="99"/>
      <c r="AF1703" s="99"/>
      <c r="AG1703" s="99"/>
      <c r="AH1703" s="31"/>
      <c r="AI1703" s="31"/>
      <c r="AJ1703" s="31"/>
      <c r="AK1703" s="31"/>
      <c r="AL1703" s="31"/>
      <c r="AO1703" s="376"/>
    </row>
    <row r="1704" spans="1:41" x14ac:dyDescent="0.3">
      <c r="A1704" s="333" t="s">
        <v>8031</v>
      </c>
      <c r="B1704" s="333" t="s">
        <v>8018</v>
      </c>
      <c r="C1704" s="125" t="s">
        <v>8019</v>
      </c>
      <c r="D1704" s="32" t="s">
        <v>20309</v>
      </c>
      <c r="E1704" s="125" t="s">
        <v>7871</v>
      </c>
      <c r="F1704" s="125" t="s">
        <v>1189</v>
      </c>
      <c r="G1704" s="125" t="s">
        <v>1190</v>
      </c>
      <c r="AO1704" s="376"/>
    </row>
    <row r="1705" spans="1:41" x14ac:dyDescent="0.25">
      <c r="A1705" s="44" t="s">
        <v>17560</v>
      </c>
      <c r="B1705" s="44" t="s">
        <v>3053</v>
      </c>
      <c r="C1705" s="45">
        <v>230802</v>
      </c>
      <c r="D1705" s="45" t="s">
        <v>11363</v>
      </c>
      <c r="E1705" s="45" t="s">
        <v>4151</v>
      </c>
      <c r="AO1705" s="376"/>
    </row>
    <row r="1706" spans="1:41" x14ac:dyDescent="0.25">
      <c r="A1706" s="44" t="s">
        <v>17560</v>
      </c>
      <c r="B1706" s="44" t="s">
        <v>2355</v>
      </c>
      <c r="C1706" s="45">
        <v>251001</v>
      </c>
      <c r="D1706" s="45" t="s">
        <v>11363</v>
      </c>
      <c r="E1706" s="45" t="s">
        <v>11146</v>
      </c>
      <c r="AO1706" s="376"/>
    </row>
    <row r="1707" spans="1:41" x14ac:dyDescent="0.25">
      <c r="A1707" s="44" t="s">
        <v>8726</v>
      </c>
      <c r="B1707" s="44" t="s">
        <v>14732</v>
      </c>
      <c r="C1707" s="45" t="s">
        <v>13749</v>
      </c>
      <c r="D1707" s="367" t="s">
        <v>3696</v>
      </c>
      <c r="E1707" s="328">
        <f>DATE(2029,1,31)</f>
        <v>47149</v>
      </c>
      <c r="F1707" s="32"/>
      <c r="G1707" s="32"/>
      <c r="H1707" s="32"/>
      <c r="I1707" s="31"/>
      <c r="J1707" s="31"/>
      <c r="K1707" s="31"/>
      <c r="L1707" s="31"/>
      <c r="M1707" s="31"/>
      <c r="N1707" s="31"/>
      <c r="O1707" s="31"/>
      <c r="P1707" s="31"/>
      <c r="Q1707" s="31"/>
      <c r="R1707" s="31"/>
      <c r="S1707" s="31"/>
      <c r="T1707" s="31"/>
      <c r="U1707" s="31"/>
      <c r="V1707" s="31"/>
      <c r="W1707" s="31"/>
      <c r="X1707" s="31"/>
      <c r="Y1707" s="31"/>
      <c r="Z1707" s="31"/>
      <c r="AA1707" s="31"/>
      <c r="AB1707" s="31"/>
      <c r="AC1707" s="31"/>
      <c r="AD1707" s="31"/>
      <c r="AE1707" s="31"/>
      <c r="AF1707" s="31"/>
      <c r="AG1707" s="31"/>
      <c r="AH1707" s="31"/>
      <c r="AI1707" s="31"/>
      <c r="AJ1707" s="31"/>
      <c r="AK1707" s="31"/>
      <c r="AL1707" s="31"/>
      <c r="AO1707" s="376"/>
    </row>
    <row r="1708" spans="1:41" x14ac:dyDescent="0.25">
      <c r="A1708" s="44" t="s">
        <v>19304</v>
      </c>
      <c r="B1708" s="319" t="s">
        <v>19522</v>
      </c>
      <c r="C1708" s="318" t="s">
        <v>19609</v>
      </c>
      <c r="D1708" s="93" t="s">
        <v>19934</v>
      </c>
      <c r="E1708" s="320">
        <v>46568</v>
      </c>
      <c r="F1708" s="93"/>
      <c r="G1708" s="93"/>
      <c r="H1708" s="93"/>
      <c r="I1708" s="99"/>
      <c r="J1708" s="99"/>
      <c r="K1708" s="99"/>
      <c r="L1708" s="99"/>
      <c r="M1708" s="99"/>
      <c r="N1708" s="99"/>
      <c r="O1708" s="99"/>
      <c r="P1708" s="99"/>
      <c r="Q1708" s="99"/>
      <c r="R1708" s="99"/>
      <c r="S1708" s="99"/>
      <c r="T1708" s="99"/>
      <c r="U1708" s="99"/>
      <c r="V1708" s="99"/>
      <c r="W1708" s="99"/>
      <c r="X1708" s="99"/>
      <c r="Y1708" s="99"/>
      <c r="Z1708" s="99"/>
      <c r="AA1708" s="99"/>
      <c r="AB1708" s="99"/>
      <c r="AC1708" s="99"/>
      <c r="AD1708" s="99"/>
      <c r="AE1708" s="99"/>
      <c r="AF1708" s="99"/>
      <c r="AG1708" s="99"/>
      <c r="AH1708" s="31"/>
      <c r="AI1708" s="31"/>
      <c r="AJ1708" s="31"/>
      <c r="AK1708" s="31"/>
      <c r="AL1708" s="31"/>
      <c r="AO1708" s="376"/>
    </row>
    <row r="1709" spans="1:41" x14ac:dyDescent="0.3">
      <c r="A1709" s="333" t="s">
        <v>963</v>
      </c>
      <c r="B1709" s="333" t="s">
        <v>6928</v>
      </c>
      <c r="C1709" s="125" t="s">
        <v>19094</v>
      </c>
      <c r="D1709" s="32" t="s">
        <v>20309</v>
      </c>
      <c r="E1709" s="125" t="s">
        <v>9249</v>
      </c>
      <c r="F1709" s="125" t="s">
        <v>1189</v>
      </c>
      <c r="G1709" s="125" t="s">
        <v>1190</v>
      </c>
      <c r="AO1709" s="376"/>
    </row>
    <row r="1710" spans="1:41" x14ac:dyDescent="0.25">
      <c r="A1710" s="57" t="s">
        <v>2928</v>
      </c>
      <c r="B1710" s="44" t="s">
        <v>2929</v>
      </c>
      <c r="C1710" s="45" t="s">
        <v>2930</v>
      </c>
      <c r="D1710" s="45" t="s">
        <v>1394</v>
      </c>
      <c r="E1710" s="46">
        <v>47787</v>
      </c>
      <c r="F1710" s="93"/>
      <c r="G1710" s="93"/>
      <c r="H1710" s="93"/>
      <c r="I1710" s="99"/>
      <c r="J1710" s="99"/>
      <c r="K1710" s="99"/>
      <c r="L1710" s="99"/>
      <c r="M1710" s="99"/>
      <c r="N1710" s="99"/>
      <c r="O1710" s="99"/>
      <c r="P1710" s="99"/>
      <c r="Q1710" s="99"/>
      <c r="R1710" s="99"/>
      <c r="S1710" s="57"/>
      <c r="T1710" s="99"/>
      <c r="U1710" s="99"/>
      <c r="V1710" s="99"/>
      <c r="W1710" s="99"/>
      <c r="X1710" s="99"/>
      <c r="Y1710" s="99"/>
      <c r="Z1710" s="99"/>
      <c r="AA1710" s="99"/>
      <c r="AB1710" s="99"/>
      <c r="AC1710" s="99"/>
      <c r="AD1710" s="99"/>
      <c r="AE1710" s="99"/>
      <c r="AF1710" s="99"/>
      <c r="AG1710" s="99"/>
      <c r="AH1710" s="31"/>
      <c r="AI1710" s="31"/>
      <c r="AJ1710" s="31"/>
      <c r="AK1710" s="31"/>
      <c r="AL1710" s="31"/>
      <c r="AO1710" s="376"/>
    </row>
    <row r="1711" spans="1:41" x14ac:dyDescent="0.25">
      <c r="A1711" s="44" t="s">
        <v>22</v>
      </c>
      <c r="B1711" s="44" t="s">
        <v>154</v>
      </c>
      <c r="C1711" s="45" t="s">
        <v>20337</v>
      </c>
      <c r="D1711" s="46" t="s">
        <v>21328</v>
      </c>
      <c r="E1711" s="46">
        <v>46983</v>
      </c>
      <c r="AO1711" s="376"/>
    </row>
    <row r="1712" spans="1:41" x14ac:dyDescent="0.25">
      <c r="A1712" s="44" t="s">
        <v>2943</v>
      </c>
      <c r="B1712" s="44" t="s">
        <v>3049</v>
      </c>
      <c r="C1712" s="45">
        <v>230902</v>
      </c>
      <c r="D1712" s="45" t="s">
        <v>11363</v>
      </c>
      <c r="E1712" s="45" t="s">
        <v>7871</v>
      </c>
      <c r="AO1712" s="376"/>
    </row>
    <row r="1713" spans="1:41" x14ac:dyDescent="0.25">
      <c r="A1713" s="44" t="s">
        <v>2943</v>
      </c>
      <c r="B1713" s="44" t="s">
        <v>10389</v>
      </c>
      <c r="C1713" s="45">
        <v>24020201</v>
      </c>
      <c r="D1713" s="45" t="s">
        <v>11363</v>
      </c>
      <c r="E1713" s="45" t="s">
        <v>5131</v>
      </c>
      <c r="AO1713" s="376"/>
    </row>
    <row r="1714" spans="1:41" x14ac:dyDescent="0.3">
      <c r="A1714" s="333" t="s">
        <v>561</v>
      </c>
      <c r="B1714" s="333" t="s">
        <v>3132</v>
      </c>
      <c r="C1714" s="125" t="s">
        <v>10974</v>
      </c>
      <c r="D1714" s="32" t="s">
        <v>20309</v>
      </c>
      <c r="E1714" s="125" t="s">
        <v>5139</v>
      </c>
      <c r="F1714" s="125" t="s">
        <v>1189</v>
      </c>
      <c r="G1714" s="125" t="s">
        <v>1189</v>
      </c>
      <c r="AO1714" s="376"/>
    </row>
    <row r="1715" spans="1:41" x14ac:dyDescent="0.25">
      <c r="A1715" s="44" t="s">
        <v>8727</v>
      </c>
      <c r="B1715" s="44" t="s">
        <v>14733</v>
      </c>
      <c r="C1715" s="45" t="s">
        <v>16934</v>
      </c>
      <c r="D1715" s="367" t="s">
        <v>3696</v>
      </c>
      <c r="E1715" s="328">
        <f>DATE(2030,3,4)</f>
        <v>47546</v>
      </c>
      <c r="F1715" s="32"/>
      <c r="G1715" s="32"/>
      <c r="H1715" s="32"/>
      <c r="I1715" s="31"/>
      <c r="J1715" s="31"/>
      <c r="K1715" s="31"/>
      <c r="L1715" s="31"/>
      <c r="M1715" s="31"/>
      <c r="N1715" s="31"/>
      <c r="O1715" s="31"/>
      <c r="P1715" s="31"/>
      <c r="Q1715" s="31"/>
      <c r="R1715" s="31"/>
      <c r="S1715" s="31"/>
      <c r="T1715" s="31"/>
      <c r="U1715" s="31"/>
      <c r="V1715" s="31"/>
      <c r="W1715" s="31"/>
      <c r="X1715" s="31"/>
      <c r="Y1715" s="31"/>
      <c r="Z1715" s="31"/>
      <c r="AA1715" s="31"/>
      <c r="AB1715" s="31"/>
      <c r="AC1715" s="31"/>
      <c r="AD1715" s="31"/>
      <c r="AE1715" s="31"/>
      <c r="AF1715" s="31"/>
      <c r="AG1715" s="31"/>
      <c r="AH1715" s="31"/>
      <c r="AI1715" s="31"/>
      <c r="AJ1715" s="31"/>
      <c r="AK1715" s="31"/>
      <c r="AL1715" s="31"/>
      <c r="AO1715" s="376"/>
    </row>
    <row r="1716" spans="1:41" x14ac:dyDescent="0.3">
      <c r="A1716" s="333" t="s">
        <v>964</v>
      </c>
      <c r="B1716" s="333" t="s">
        <v>1176</v>
      </c>
      <c r="C1716" s="125" t="s">
        <v>15480</v>
      </c>
      <c r="D1716" s="32" t="s">
        <v>20309</v>
      </c>
      <c r="E1716" s="125" t="s">
        <v>9839</v>
      </c>
      <c r="F1716" s="125" t="s">
        <v>1189</v>
      </c>
      <c r="G1716" s="125" t="s">
        <v>1190</v>
      </c>
      <c r="AO1716" s="376"/>
    </row>
    <row r="1717" spans="1:41" x14ac:dyDescent="0.25">
      <c r="A1717" s="44" t="s">
        <v>8728</v>
      </c>
      <c r="B1717" s="44" t="s">
        <v>14734</v>
      </c>
      <c r="C1717" s="45" t="s">
        <v>13750</v>
      </c>
      <c r="D1717" s="367" t="s">
        <v>3696</v>
      </c>
      <c r="E1717" s="328">
        <f>DATE(2028,2,12)</f>
        <v>46795</v>
      </c>
      <c r="F1717" s="32"/>
      <c r="G1717" s="32"/>
      <c r="H1717" s="32"/>
      <c r="I1717" s="31"/>
      <c r="J1717" s="31"/>
      <c r="K1717" s="31"/>
      <c r="L1717" s="31"/>
      <c r="M1717" s="31"/>
      <c r="N1717" s="31"/>
      <c r="O1717" s="31"/>
      <c r="P1717" s="31"/>
      <c r="Q1717" s="31"/>
      <c r="R1717" s="31"/>
      <c r="S1717" s="31"/>
      <c r="T1717" s="31"/>
      <c r="U1717" s="31"/>
      <c r="V1717" s="31"/>
      <c r="W1717" s="31"/>
      <c r="X1717" s="31"/>
      <c r="Y1717" s="31"/>
      <c r="Z1717" s="31"/>
      <c r="AA1717" s="31"/>
      <c r="AB1717" s="31"/>
      <c r="AC1717" s="31"/>
      <c r="AD1717" s="31"/>
      <c r="AE1717" s="31"/>
      <c r="AF1717" s="31"/>
      <c r="AG1717" s="31"/>
      <c r="AH1717" s="31"/>
      <c r="AI1717" s="31"/>
      <c r="AJ1717" s="31"/>
      <c r="AK1717" s="31"/>
      <c r="AL1717" s="31"/>
      <c r="AO1717" s="376"/>
    </row>
    <row r="1718" spans="1:41" x14ac:dyDescent="0.25">
      <c r="A1718" s="44" t="s">
        <v>20603</v>
      </c>
      <c r="B1718" s="44" t="s">
        <v>14169</v>
      </c>
      <c r="C1718" s="45" t="s">
        <v>20728</v>
      </c>
      <c r="D1718" s="32" t="s">
        <v>5559</v>
      </c>
      <c r="E1718" s="45" t="s">
        <v>20863</v>
      </c>
      <c r="F1718" s="32"/>
      <c r="G1718" s="32"/>
      <c r="H1718" s="32"/>
      <c r="I1718" s="31"/>
      <c r="J1718" s="31"/>
      <c r="K1718" s="31"/>
      <c r="L1718" s="31"/>
      <c r="M1718" s="31"/>
      <c r="N1718" s="31"/>
      <c r="O1718" s="31"/>
      <c r="P1718" s="31"/>
      <c r="Q1718" s="31"/>
      <c r="R1718" s="31"/>
      <c r="S1718" s="31"/>
      <c r="T1718" s="31"/>
      <c r="U1718" s="31"/>
      <c r="V1718" s="31"/>
      <c r="W1718" s="31"/>
      <c r="X1718" s="31"/>
      <c r="Y1718" s="31"/>
      <c r="Z1718" s="31"/>
      <c r="AA1718" s="31"/>
      <c r="AB1718" s="31"/>
      <c r="AC1718" s="31"/>
      <c r="AD1718" s="31"/>
      <c r="AE1718" s="31"/>
      <c r="AF1718" s="31"/>
      <c r="AG1718" s="31"/>
      <c r="AH1718" s="31"/>
      <c r="AI1718" s="31"/>
      <c r="AJ1718" s="31"/>
      <c r="AK1718" s="31"/>
      <c r="AL1718" s="31"/>
      <c r="AO1718" s="376"/>
    </row>
    <row r="1719" spans="1:41" x14ac:dyDescent="0.3">
      <c r="A1719" s="92" t="s">
        <v>1475</v>
      </c>
      <c r="B1719" s="92" t="s">
        <v>1334</v>
      </c>
      <c r="C1719" s="93" t="s">
        <v>10079</v>
      </c>
      <c r="D1719" s="93" t="s">
        <v>1201</v>
      </c>
      <c r="E1719" s="94">
        <v>46590</v>
      </c>
      <c r="F1719" s="93" t="s">
        <v>1336</v>
      </c>
      <c r="G1719" s="93"/>
      <c r="H1719" s="93" t="s">
        <v>1335</v>
      </c>
      <c r="I1719" s="99"/>
      <c r="J1719" s="99"/>
      <c r="K1719" s="99"/>
      <c r="L1719" s="99"/>
      <c r="M1719" s="99"/>
      <c r="N1719" s="99"/>
      <c r="O1719" s="99"/>
      <c r="P1719" s="99"/>
      <c r="Q1719" s="99"/>
      <c r="R1719" s="99"/>
      <c r="S1719" s="57"/>
      <c r="T1719" s="99"/>
      <c r="U1719" s="99"/>
      <c r="V1719" s="99"/>
      <c r="W1719" s="99"/>
      <c r="X1719" s="99"/>
      <c r="Y1719" s="99"/>
      <c r="Z1719" s="99"/>
      <c r="AA1719" s="99"/>
      <c r="AB1719" s="99"/>
      <c r="AC1719" s="99"/>
      <c r="AD1719" s="99"/>
      <c r="AE1719" s="99"/>
      <c r="AF1719" s="99"/>
      <c r="AG1719" s="99"/>
      <c r="AH1719" s="31"/>
      <c r="AI1719" s="31"/>
      <c r="AJ1719" s="31"/>
      <c r="AK1719" s="31"/>
      <c r="AL1719" s="31"/>
      <c r="AO1719" s="376"/>
    </row>
    <row r="1720" spans="1:41" x14ac:dyDescent="0.25">
      <c r="A1720" s="100" t="s">
        <v>7772</v>
      </c>
      <c r="B1720" s="92" t="s">
        <v>3452</v>
      </c>
      <c r="C1720" s="93" t="s">
        <v>3453</v>
      </c>
      <c r="D1720" s="93" t="s">
        <v>1201</v>
      </c>
      <c r="E1720" s="94">
        <v>46496</v>
      </c>
      <c r="F1720" s="93"/>
      <c r="G1720" s="93"/>
      <c r="H1720" s="93"/>
      <c r="I1720" s="99"/>
      <c r="J1720" s="99"/>
      <c r="K1720" s="99"/>
      <c r="L1720" s="99"/>
      <c r="M1720" s="99"/>
      <c r="N1720" s="99"/>
      <c r="O1720" s="99"/>
      <c r="P1720" s="99"/>
      <c r="Q1720" s="99"/>
      <c r="R1720" s="99"/>
      <c r="S1720" s="57"/>
      <c r="T1720" s="99"/>
      <c r="U1720" s="99"/>
      <c r="V1720" s="99"/>
      <c r="W1720" s="99"/>
      <c r="X1720" s="99"/>
      <c r="Y1720" s="99"/>
      <c r="Z1720" s="99"/>
      <c r="AA1720" s="99"/>
      <c r="AB1720" s="99"/>
      <c r="AC1720" s="99"/>
      <c r="AD1720" s="99"/>
      <c r="AE1720" s="99"/>
      <c r="AF1720" s="99"/>
      <c r="AG1720" s="99"/>
      <c r="AH1720" s="31"/>
      <c r="AI1720" s="31"/>
      <c r="AJ1720" s="31"/>
      <c r="AK1720" s="31"/>
      <c r="AL1720" s="31"/>
      <c r="AO1720" s="376"/>
    </row>
    <row r="1721" spans="1:41" x14ac:dyDescent="0.25">
      <c r="A1721" s="44" t="s">
        <v>7833</v>
      </c>
      <c r="B1721" s="44" t="s">
        <v>10355</v>
      </c>
      <c r="C1721" s="45">
        <v>240403</v>
      </c>
      <c r="D1721" s="45" t="s">
        <v>11363</v>
      </c>
      <c r="E1721" s="45" t="s">
        <v>5037</v>
      </c>
      <c r="AO1721" s="376"/>
    </row>
    <row r="1722" spans="1:41" x14ac:dyDescent="0.25">
      <c r="A1722" s="44" t="s">
        <v>7833</v>
      </c>
      <c r="B1722" s="44" t="s">
        <v>936</v>
      </c>
      <c r="C1722" s="45">
        <v>260703</v>
      </c>
      <c r="D1722" s="45" t="s">
        <v>11363</v>
      </c>
      <c r="E1722" s="45" t="s">
        <v>11150</v>
      </c>
      <c r="AO1722" s="376"/>
    </row>
    <row r="1723" spans="1:41" x14ac:dyDescent="0.25">
      <c r="A1723" s="44" t="s">
        <v>5153</v>
      </c>
      <c r="B1723" s="44" t="s">
        <v>17452</v>
      </c>
      <c r="C1723" s="45">
        <v>25010501</v>
      </c>
      <c r="D1723" s="45" t="s">
        <v>11363</v>
      </c>
      <c r="E1723" s="45" t="s">
        <v>12551</v>
      </c>
      <c r="AO1723" s="376"/>
    </row>
    <row r="1724" spans="1:41" x14ac:dyDescent="0.25">
      <c r="A1724" s="44" t="s">
        <v>10390</v>
      </c>
      <c r="B1724" s="44" t="s">
        <v>10348</v>
      </c>
      <c r="C1724" s="45">
        <v>240501</v>
      </c>
      <c r="D1724" s="45" t="s">
        <v>11363</v>
      </c>
      <c r="E1724" s="45" t="s">
        <v>10349</v>
      </c>
      <c r="AO1724" s="376"/>
    </row>
    <row r="1725" spans="1:41" x14ac:dyDescent="0.25">
      <c r="A1725" s="44" t="s">
        <v>5154</v>
      </c>
      <c r="B1725" s="44" t="s">
        <v>3474</v>
      </c>
      <c r="C1725" s="45">
        <v>220605</v>
      </c>
      <c r="D1725" s="45" t="s">
        <v>11363</v>
      </c>
      <c r="E1725" s="45" t="s">
        <v>5155</v>
      </c>
      <c r="AO1725" s="376"/>
    </row>
    <row r="1726" spans="1:41" x14ac:dyDescent="0.25">
      <c r="A1726" s="44" t="s">
        <v>5154</v>
      </c>
      <c r="B1726" s="44" t="s">
        <v>2350</v>
      </c>
      <c r="C1726" s="45">
        <v>230105</v>
      </c>
      <c r="D1726" s="45" t="s">
        <v>11363</v>
      </c>
      <c r="E1726" s="45" t="s">
        <v>5265</v>
      </c>
      <c r="AO1726" s="376"/>
    </row>
    <row r="1727" spans="1:41" x14ac:dyDescent="0.3">
      <c r="A1727" s="99" t="s">
        <v>3281</v>
      </c>
      <c r="B1727" s="92" t="s">
        <v>13413</v>
      </c>
      <c r="C1727" s="93" t="s">
        <v>13414</v>
      </c>
      <c r="D1727" s="93" t="s">
        <v>1201</v>
      </c>
      <c r="E1727" s="94">
        <v>47320</v>
      </c>
      <c r="F1727" s="93"/>
      <c r="G1727" s="93"/>
      <c r="H1727" s="93"/>
      <c r="I1727" s="99"/>
      <c r="J1727" s="99"/>
      <c r="K1727" s="99"/>
      <c r="L1727" s="99"/>
      <c r="M1727" s="99"/>
      <c r="N1727" s="99"/>
      <c r="O1727" s="99"/>
      <c r="P1727" s="99"/>
      <c r="Q1727" s="99"/>
      <c r="R1727" s="99"/>
      <c r="S1727" s="99"/>
      <c r="T1727" s="99"/>
      <c r="U1727" s="99"/>
      <c r="V1727" s="99"/>
      <c r="W1727" s="99"/>
      <c r="X1727" s="99"/>
      <c r="Y1727" s="99"/>
      <c r="Z1727" s="99"/>
      <c r="AA1727" s="99"/>
      <c r="AB1727" s="99"/>
      <c r="AC1727" s="99"/>
      <c r="AD1727" s="99"/>
      <c r="AE1727" s="99"/>
      <c r="AF1727" s="99"/>
      <c r="AG1727" s="99"/>
      <c r="AH1727" s="31"/>
      <c r="AI1727" s="31"/>
      <c r="AJ1727" s="31"/>
      <c r="AK1727" s="31"/>
      <c r="AL1727" s="31"/>
      <c r="AO1727" s="376"/>
    </row>
    <row r="1728" spans="1:41" x14ac:dyDescent="0.25">
      <c r="A1728" s="44" t="s">
        <v>12596</v>
      </c>
      <c r="B1728" s="44" t="s">
        <v>3176</v>
      </c>
      <c r="C1728" s="45">
        <v>23010402</v>
      </c>
      <c r="D1728" s="45" t="s">
        <v>11363</v>
      </c>
      <c r="E1728" s="45" t="s">
        <v>5322</v>
      </c>
      <c r="AO1728" s="376"/>
    </row>
    <row r="1729" spans="1:41" x14ac:dyDescent="0.25">
      <c r="A1729" s="44" t="s">
        <v>12596</v>
      </c>
      <c r="B1729" s="44" t="s">
        <v>5321</v>
      </c>
      <c r="C1729" s="45">
        <v>23010401</v>
      </c>
      <c r="D1729" s="45" t="s">
        <v>11363</v>
      </c>
      <c r="E1729" s="45" t="s">
        <v>5322</v>
      </c>
      <c r="AO1729" s="376"/>
    </row>
    <row r="1730" spans="1:41" x14ac:dyDescent="0.25">
      <c r="A1730" s="44" t="s">
        <v>12596</v>
      </c>
      <c r="B1730" s="44" t="s">
        <v>199</v>
      </c>
      <c r="C1730" s="45">
        <v>241001</v>
      </c>
      <c r="D1730" s="45" t="s">
        <v>11363</v>
      </c>
      <c r="E1730" s="45" t="s">
        <v>5332</v>
      </c>
      <c r="AO1730" s="376"/>
    </row>
    <row r="1731" spans="1:41" x14ac:dyDescent="0.25">
      <c r="A1731" s="44" t="s">
        <v>12596</v>
      </c>
      <c r="B1731" s="44" t="s">
        <v>15617</v>
      </c>
      <c r="C1731" s="45">
        <v>25050102</v>
      </c>
      <c r="D1731" s="45" t="s">
        <v>11363</v>
      </c>
      <c r="E1731" s="45" t="s">
        <v>7105</v>
      </c>
      <c r="AO1731" s="376"/>
    </row>
    <row r="1732" spans="1:41" x14ac:dyDescent="0.25">
      <c r="A1732" s="44" t="s">
        <v>12596</v>
      </c>
      <c r="B1732" s="44" t="s">
        <v>17463</v>
      </c>
      <c r="C1732" s="45">
        <v>260202</v>
      </c>
      <c r="D1732" s="45" t="s">
        <v>11363</v>
      </c>
      <c r="E1732" s="45" t="s">
        <v>9238</v>
      </c>
      <c r="AO1732" s="376"/>
    </row>
    <row r="1733" spans="1:41" x14ac:dyDescent="0.25">
      <c r="A1733" s="44" t="s">
        <v>17561</v>
      </c>
      <c r="B1733" s="44" t="s">
        <v>5321</v>
      </c>
      <c r="C1733" s="45">
        <v>26010401</v>
      </c>
      <c r="D1733" s="45" t="s">
        <v>11363</v>
      </c>
      <c r="E1733" s="45" t="s">
        <v>17459</v>
      </c>
      <c r="AO1733" s="376"/>
    </row>
    <row r="1734" spans="1:41" x14ac:dyDescent="0.25">
      <c r="A1734" s="44" t="s">
        <v>21504</v>
      </c>
      <c r="B1734" s="44" t="s">
        <v>21470</v>
      </c>
      <c r="C1734" s="45">
        <v>260702</v>
      </c>
      <c r="D1734" s="45" t="s">
        <v>11363</v>
      </c>
      <c r="E1734" s="45" t="s">
        <v>11150</v>
      </c>
      <c r="AO1734" s="376"/>
    </row>
    <row r="1735" spans="1:41" x14ac:dyDescent="0.25">
      <c r="A1735" s="44" t="s">
        <v>6391</v>
      </c>
      <c r="B1735" s="44" t="s">
        <v>17463</v>
      </c>
      <c r="C1735" s="45">
        <v>260202</v>
      </c>
      <c r="D1735" s="45" t="s">
        <v>11363</v>
      </c>
      <c r="E1735" s="45" t="s">
        <v>9238</v>
      </c>
      <c r="AO1735" s="376"/>
    </row>
    <row r="1736" spans="1:41" x14ac:dyDescent="0.25">
      <c r="A1736" s="44" t="s">
        <v>17562</v>
      </c>
      <c r="B1736" s="44" t="s">
        <v>5321</v>
      </c>
      <c r="C1736" s="45">
        <v>26010401</v>
      </c>
      <c r="D1736" s="45" t="s">
        <v>11363</v>
      </c>
      <c r="E1736" s="45" t="s">
        <v>17459</v>
      </c>
      <c r="AO1736" s="376"/>
    </row>
    <row r="1737" spans="1:41" x14ac:dyDescent="0.25">
      <c r="A1737" s="44" t="s">
        <v>17562</v>
      </c>
      <c r="B1737" s="44" t="s">
        <v>3176</v>
      </c>
      <c r="C1737" s="45">
        <v>26010402</v>
      </c>
      <c r="D1737" s="45" t="s">
        <v>11363</v>
      </c>
      <c r="E1737" s="45" t="s">
        <v>17459</v>
      </c>
      <c r="AO1737" s="376"/>
    </row>
    <row r="1738" spans="1:41" x14ac:dyDescent="0.25">
      <c r="A1738" s="44" t="s">
        <v>11955</v>
      </c>
      <c r="B1738" s="44" t="s">
        <v>3176</v>
      </c>
      <c r="C1738" s="45">
        <v>23010402</v>
      </c>
      <c r="D1738" s="45" t="s">
        <v>11363</v>
      </c>
      <c r="E1738" s="45" t="s">
        <v>5322</v>
      </c>
      <c r="AO1738" s="376"/>
    </row>
    <row r="1739" spans="1:41" x14ac:dyDescent="0.25">
      <c r="A1739" s="44" t="s">
        <v>11955</v>
      </c>
      <c r="B1739" s="44" t="s">
        <v>5321</v>
      </c>
      <c r="C1739" s="45">
        <v>23010401</v>
      </c>
      <c r="D1739" s="45" t="s">
        <v>11363</v>
      </c>
      <c r="E1739" s="45" t="s">
        <v>5322</v>
      </c>
      <c r="AO1739" s="376"/>
    </row>
    <row r="1740" spans="1:41" x14ac:dyDescent="0.25">
      <c r="A1740" s="44" t="s">
        <v>11955</v>
      </c>
      <c r="B1740" s="44" t="s">
        <v>2350</v>
      </c>
      <c r="C1740" s="45">
        <v>250106</v>
      </c>
      <c r="D1740" s="45" t="s">
        <v>11363</v>
      </c>
      <c r="E1740" s="45" t="s">
        <v>11887</v>
      </c>
      <c r="AO1740" s="376"/>
    </row>
    <row r="1741" spans="1:41" x14ac:dyDescent="0.25">
      <c r="A1741" s="44" t="s">
        <v>5156</v>
      </c>
      <c r="B1741" s="44" t="s">
        <v>925</v>
      </c>
      <c r="C1741" s="45">
        <v>220601</v>
      </c>
      <c r="D1741" s="45" t="s">
        <v>11363</v>
      </c>
      <c r="E1741" s="45" t="s">
        <v>4962</v>
      </c>
      <c r="AO1741" s="376"/>
    </row>
    <row r="1742" spans="1:41" x14ac:dyDescent="0.25">
      <c r="A1742" s="44" t="s">
        <v>5156</v>
      </c>
      <c r="B1742" s="44" t="s">
        <v>10350</v>
      </c>
      <c r="C1742" s="45">
        <v>24020301</v>
      </c>
      <c r="D1742" s="45" t="s">
        <v>11363</v>
      </c>
      <c r="E1742" s="45" t="s">
        <v>5131</v>
      </c>
      <c r="AO1742" s="376"/>
    </row>
    <row r="1743" spans="1:41" x14ac:dyDescent="0.25">
      <c r="A1743" s="44" t="s">
        <v>5156</v>
      </c>
      <c r="B1743" s="44" t="s">
        <v>2350</v>
      </c>
      <c r="C1743" s="45">
        <v>250106</v>
      </c>
      <c r="D1743" s="45" t="s">
        <v>11363</v>
      </c>
      <c r="E1743" s="45" t="s">
        <v>11887</v>
      </c>
      <c r="AO1743" s="376"/>
    </row>
    <row r="1744" spans="1:41" x14ac:dyDescent="0.25">
      <c r="A1744" s="44" t="s">
        <v>5156</v>
      </c>
      <c r="B1744" s="44" t="s">
        <v>5157</v>
      </c>
      <c r="C1744" s="45">
        <v>250604</v>
      </c>
      <c r="D1744" s="45" t="s">
        <v>11363</v>
      </c>
      <c r="E1744" s="45" t="s">
        <v>7770</v>
      </c>
      <c r="AO1744" s="376"/>
    </row>
    <row r="1745" spans="1:41" x14ac:dyDescent="0.25">
      <c r="A1745" s="44" t="s">
        <v>19935</v>
      </c>
      <c r="B1745" s="44" t="s">
        <v>19936</v>
      </c>
      <c r="C1745" s="32" t="s">
        <v>19937</v>
      </c>
      <c r="D1745" s="93" t="s">
        <v>9601</v>
      </c>
      <c r="E1745" s="94">
        <v>46568</v>
      </c>
      <c r="F1745" s="93"/>
      <c r="G1745" s="93"/>
      <c r="H1745" s="93"/>
      <c r="I1745" s="99"/>
      <c r="J1745" s="99"/>
      <c r="K1745" s="99"/>
      <c r="L1745" s="99"/>
      <c r="M1745" s="99"/>
      <c r="N1745" s="99"/>
      <c r="O1745" s="99"/>
      <c r="P1745" s="99"/>
      <c r="Q1745" s="99"/>
      <c r="R1745" s="99"/>
      <c r="S1745" s="99"/>
      <c r="T1745" s="99"/>
      <c r="U1745" s="99"/>
      <c r="V1745" s="99"/>
      <c r="W1745" s="99"/>
      <c r="X1745" s="99"/>
      <c r="Y1745" s="99"/>
      <c r="Z1745" s="99"/>
      <c r="AA1745" s="99"/>
      <c r="AB1745" s="99"/>
      <c r="AC1745" s="99"/>
      <c r="AD1745" s="99"/>
      <c r="AE1745" s="99"/>
      <c r="AF1745" s="99"/>
      <c r="AG1745" s="99"/>
      <c r="AH1745" s="31"/>
      <c r="AI1745" s="31"/>
      <c r="AJ1745" s="31"/>
      <c r="AK1745" s="31"/>
      <c r="AL1745" s="31"/>
      <c r="AO1745" s="376"/>
    </row>
    <row r="1746" spans="1:41" x14ac:dyDescent="0.3">
      <c r="A1746" s="92" t="s">
        <v>12977</v>
      </c>
      <c r="B1746" s="92" t="s">
        <v>1295</v>
      </c>
      <c r="C1746" s="318" t="s">
        <v>13169</v>
      </c>
      <c r="D1746" s="318" t="s">
        <v>13017</v>
      </c>
      <c r="E1746" s="320">
        <v>46752</v>
      </c>
      <c r="F1746" s="93"/>
      <c r="G1746" s="93"/>
      <c r="H1746" s="93"/>
      <c r="I1746" s="99"/>
      <c r="J1746" s="99"/>
      <c r="K1746" s="99"/>
      <c r="L1746" s="99"/>
      <c r="M1746" s="99"/>
      <c r="N1746" s="99"/>
      <c r="O1746" s="99"/>
      <c r="P1746" s="99"/>
      <c r="Q1746" s="99"/>
      <c r="R1746" s="99"/>
      <c r="S1746" s="57"/>
      <c r="T1746" s="99"/>
      <c r="U1746" s="99"/>
      <c r="V1746" s="99"/>
      <c r="W1746" s="99"/>
      <c r="X1746" s="99"/>
      <c r="Y1746" s="99"/>
      <c r="Z1746" s="99"/>
      <c r="AA1746" s="99"/>
      <c r="AB1746" s="99"/>
      <c r="AC1746" s="99"/>
      <c r="AD1746" s="99"/>
      <c r="AE1746" s="99"/>
      <c r="AF1746" s="99"/>
      <c r="AG1746" s="99"/>
      <c r="AH1746" s="31"/>
      <c r="AI1746" s="31"/>
      <c r="AJ1746" s="31"/>
      <c r="AK1746" s="31"/>
      <c r="AL1746" s="31"/>
      <c r="AO1746" s="376"/>
    </row>
    <row r="1747" spans="1:41" x14ac:dyDescent="0.3">
      <c r="A1747" s="57" t="s">
        <v>4659</v>
      </c>
      <c r="B1747" s="57" t="s">
        <v>1295</v>
      </c>
      <c r="C1747" s="62" t="s">
        <v>13169</v>
      </c>
      <c r="D1747" s="62" t="s">
        <v>20886</v>
      </c>
      <c r="E1747" s="368" t="s">
        <v>9707</v>
      </c>
      <c r="F1747" s="32"/>
      <c r="G1747" s="32"/>
      <c r="H1747" s="32"/>
      <c r="I1747" s="31"/>
      <c r="J1747" s="31"/>
      <c r="K1747" s="31"/>
      <c r="L1747" s="31"/>
      <c r="M1747" s="31"/>
      <c r="N1747" s="31"/>
      <c r="O1747" s="31"/>
      <c r="P1747" s="31"/>
      <c r="Q1747" s="31"/>
      <c r="R1747" s="31"/>
      <c r="S1747" s="31"/>
      <c r="T1747" s="31"/>
      <c r="U1747" s="31"/>
      <c r="V1747" s="31"/>
      <c r="W1747" s="31"/>
      <c r="X1747" s="31"/>
      <c r="Y1747" s="31"/>
      <c r="Z1747" s="31"/>
      <c r="AA1747" s="31"/>
      <c r="AB1747" s="31"/>
      <c r="AC1747" s="31"/>
      <c r="AD1747" s="31"/>
      <c r="AE1747" s="31"/>
      <c r="AF1747" s="31"/>
      <c r="AG1747" s="31"/>
      <c r="AH1747" s="31"/>
      <c r="AI1747" s="31"/>
      <c r="AJ1747" s="31"/>
      <c r="AK1747" s="31"/>
      <c r="AL1747" s="31"/>
      <c r="AO1747" s="376"/>
    </row>
    <row r="1748" spans="1:41" x14ac:dyDescent="0.25">
      <c r="A1748" s="44" t="s">
        <v>17563</v>
      </c>
      <c r="B1748" s="44" t="s">
        <v>5321</v>
      </c>
      <c r="C1748" s="45">
        <v>26010401</v>
      </c>
      <c r="D1748" s="45" t="s">
        <v>11363</v>
      </c>
      <c r="E1748" s="45" t="s">
        <v>17459</v>
      </c>
      <c r="AO1748" s="376"/>
    </row>
    <row r="1749" spans="1:41" x14ac:dyDescent="0.25">
      <c r="A1749" s="44" t="s">
        <v>17563</v>
      </c>
      <c r="B1749" s="44" t="s">
        <v>3176</v>
      </c>
      <c r="C1749" s="45">
        <v>26010402</v>
      </c>
      <c r="D1749" s="45" t="s">
        <v>11363</v>
      </c>
      <c r="E1749" s="45" t="s">
        <v>17459</v>
      </c>
      <c r="AO1749" s="376"/>
    </row>
    <row r="1750" spans="1:41" x14ac:dyDescent="0.3">
      <c r="A1750" s="99" t="s">
        <v>965</v>
      </c>
      <c r="B1750" s="92" t="s">
        <v>15494</v>
      </c>
      <c r="C1750" s="93" t="s">
        <v>15493</v>
      </c>
      <c r="D1750" s="93" t="s">
        <v>1201</v>
      </c>
      <c r="E1750" s="94">
        <v>46604</v>
      </c>
      <c r="F1750" s="93"/>
      <c r="G1750" s="93"/>
      <c r="H1750" s="93"/>
      <c r="I1750" s="99"/>
      <c r="J1750" s="99"/>
      <c r="K1750" s="99"/>
      <c r="L1750" s="99"/>
      <c r="M1750" s="99"/>
      <c r="N1750" s="99"/>
      <c r="O1750" s="99"/>
      <c r="P1750" s="99"/>
      <c r="Q1750" s="99"/>
      <c r="R1750" s="99"/>
      <c r="S1750" s="99"/>
      <c r="T1750" s="99"/>
      <c r="U1750" s="99"/>
      <c r="V1750" s="99"/>
      <c r="W1750" s="99"/>
      <c r="X1750" s="99"/>
      <c r="Y1750" s="99"/>
      <c r="Z1750" s="99"/>
      <c r="AA1750" s="99"/>
      <c r="AB1750" s="99"/>
      <c r="AC1750" s="99"/>
      <c r="AD1750" s="99"/>
      <c r="AE1750" s="99"/>
      <c r="AF1750" s="99"/>
      <c r="AG1750" s="99"/>
      <c r="AH1750" s="31"/>
      <c r="AI1750" s="31"/>
      <c r="AJ1750" s="31"/>
      <c r="AK1750" s="31"/>
      <c r="AL1750" s="31"/>
      <c r="AO1750" s="376"/>
    </row>
    <row r="1751" spans="1:41" x14ac:dyDescent="0.25">
      <c r="A1751" s="44" t="s">
        <v>14350</v>
      </c>
      <c r="B1751" s="44" t="s">
        <v>4834</v>
      </c>
      <c r="C1751" s="45" t="s">
        <v>14351</v>
      </c>
      <c r="D1751" s="46" t="s">
        <v>21328</v>
      </c>
      <c r="E1751" s="46">
        <v>46599</v>
      </c>
      <c r="AO1751" s="376"/>
    </row>
    <row r="1752" spans="1:41" x14ac:dyDescent="0.25">
      <c r="A1752" s="44" t="s">
        <v>621</v>
      </c>
      <c r="B1752" s="44" t="s">
        <v>199</v>
      </c>
      <c r="C1752" s="45">
        <v>241001</v>
      </c>
      <c r="D1752" s="45" t="s">
        <v>11363</v>
      </c>
      <c r="E1752" s="45" t="s">
        <v>5332</v>
      </c>
      <c r="AO1752" s="376"/>
    </row>
    <row r="1753" spans="1:41" x14ac:dyDescent="0.3">
      <c r="A1753" s="333" t="s">
        <v>2896</v>
      </c>
      <c r="B1753" s="333" t="s">
        <v>8018</v>
      </c>
      <c r="C1753" s="125" t="s">
        <v>8019</v>
      </c>
      <c r="D1753" s="32" t="s">
        <v>20309</v>
      </c>
      <c r="E1753" s="125" t="s">
        <v>7871</v>
      </c>
      <c r="F1753" s="125" t="s">
        <v>1189</v>
      </c>
      <c r="G1753" s="125" t="s">
        <v>1190</v>
      </c>
      <c r="AO1753" s="376"/>
    </row>
    <row r="1754" spans="1:41" x14ac:dyDescent="0.25">
      <c r="A1754" s="44" t="s">
        <v>8680</v>
      </c>
      <c r="B1754" s="44" t="s">
        <v>2285</v>
      </c>
      <c r="C1754" s="45" t="s">
        <v>8681</v>
      </c>
      <c r="D1754" s="46" t="s">
        <v>21328</v>
      </c>
      <c r="E1754" s="46">
        <v>46403</v>
      </c>
      <c r="AO1754" s="376"/>
    </row>
    <row r="1755" spans="1:41" x14ac:dyDescent="0.25">
      <c r="A1755" s="44" t="s">
        <v>13422</v>
      </c>
      <c r="B1755" s="44" t="s">
        <v>13415</v>
      </c>
      <c r="C1755" s="45" t="s">
        <v>13423</v>
      </c>
      <c r="D1755" s="46" t="s">
        <v>21328</v>
      </c>
      <c r="E1755" s="46">
        <v>46493</v>
      </c>
      <c r="AO1755" s="376"/>
    </row>
    <row r="1756" spans="1:41" x14ac:dyDescent="0.3">
      <c r="A1756" s="333" t="s">
        <v>10975</v>
      </c>
      <c r="B1756" s="333" t="s">
        <v>1156</v>
      </c>
      <c r="C1756" s="125" t="s">
        <v>10965</v>
      </c>
      <c r="D1756" s="32" t="s">
        <v>20309</v>
      </c>
      <c r="E1756" s="125" t="s">
        <v>2593</v>
      </c>
      <c r="F1756" s="125" t="s">
        <v>1189</v>
      </c>
      <c r="G1756" s="125" t="s">
        <v>1190</v>
      </c>
      <c r="AO1756" s="376"/>
    </row>
    <row r="1757" spans="1:41" x14ac:dyDescent="0.25">
      <c r="A1757" s="44" t="s">
        <v>14325</v>
      </c>
      <c r="B1757" s="44" t="s">
        <v>13452</v>
      </c>
      <c r="C1757" s="45" t="s">
        <v>14326</v>
      </c>
      <c r="D1757" s="46" t="s">
        <v>21328</v>
      </c>
      <c r="E1757" s="46">
        <v>46527</v>
      </c>
      <c r="AO1757" s="376"/>
    </row>
    <row r="1758" spans="1:41" x14ac:dyDescent="0.25">
      <c r="A1758" s="44" t="s">
        <v>21505</v>
      </c>
      <c r="B1758" s="44" t="s">
        <v>3475</v>
      </c>
      <c r="C1758" s="45">
        <v>260301</v>
      </c>
      <c r="D1758" s="45" t="s">
        <v>11363</v>
      </c>
      <c r="E1758" s="45" t="s">
        <v>17625</v>
      </c>
      <c r="AO1758" s="376"/>
    </row>
    <row r="1759" spans="1:41" x14ac:dyDescent="0.25">
      <c r="A1759" s="44" t="s">
        <v>12040</v>
      </c>
      <c r="B1759" s="92" t="s">
        <v>12068</v>
      </c>
      <c r="C1759" s="93" t="s">
        <v>12038</v>
      </c>
      <c r="D1759" s="93" t="s">
        <v>1201</v>
      </c>
      <c r="E1759" s="94">
        <v>47208</v>
      </c>
      <c r="F1759" s="93"/>
      <c r="G1759" s="93"/>
      <c r="H1759" s="93"/>
      <c r="I1759" s="99"/>
      <c r="J1759" s="99"/>
      <c r="K1759" s="99"/>
      <c r="L1759" s="99"/>
      <c r="M1759" s="99"/>
      <c r="N1759" s="99"/>
      <c r="O1759" s="99"/>
      <c r="P1759" s="99"/>
      <c r="Q1759" s="99"/>
      <c r="R1759" s="99"/>
      <c r="S1759" s="57"/>
      <c r="T1759" s="99"/>
      <c r="U1759" s="99"/>
      <c r="V1759" s="99"/>
      <c r="W1759" s="99"/>
      <c r="X1759" s="99"/>
      <c r="Y1759" s="99"/>
      <c r="Z1759" s="99"/>
      <c r="AA1759" s="99"/>
      <c r="AB1759" s="99"/>
      <c r="AC1759" s="99"/>
      <c r="AD1759" s="99"/>
      <c r="AE1759" s="99"/>
      <c r="AF1759" s="99"/>
      <c r="AG1759" s="99"/>
      <c r="AH1759" s="31"/>
      <c r="AI1759" s="31"/>
      <c r="AJ1759" s="31"/>
      <c r="AK1759" s="31"/>
      <c r="AL1759" s="31"/>
      <c r="AO1759" s="376"/>
    </row>
    <row r="1760" spans="1:41" x14ac:dyDescent="0.25">
      <c r="A1760" s="91" t="s">
        <v>19178</v>
      </c>
      <c r="B1760" s="92" t="s">
        <v>19284</v>
      </c>
      <c r="C1760" s="93" t="s">
        <v>19285</v>
      </c>
      <c r="D1760" s="93" t="s">
        <v>1201</v>
      </c>
      <c r="E1760" s="94">
        <v>46582</v>
      </c>
      <c r="F1760" s="93"/>
      <c r="G1760" s="93"/>
      <c r="H1760" s="93"/>
      <c r="I1760" s="99"/>
      <c r="J1760" s="99"/>
      <c r="K1760" s="99"/>
      <c r="L1760" s="99"/>
      <c r="M1760" s="99"/>
      <c r="N1760" s="99"/>
      <c r="O1760" s="99"/>
      <c r="P1760" s="99"/>
      <c r="Q1760" s="99"/>
      <c r="R1760" s="99"/>
      <c r="S1760" s="99"/>
      <c r="T1760" s="99"/>
      <c r="U1760" s="99"/>
      <c r="V1760" s="99"/>
      <c r="W1760" s="99"/>
      <c r="X1760" s="99"/>
      <c r="Y1760" s="99"/>
      <c r="Z1760" s="99"/>
      <c r="AA1760" s="99"/>
      <c r="AB1760" s="99"/>
      <c r="AC1760" s="99"/>
      <c r="AD1760" s="99"/>
      <c r="AE1760" s="99"/>
      <c r="AF1760" s="99"/>
      <c r="AG1760" s="99"/>
      <c r="AH1760" s="31"/>
      <c r="AI1760" s="31"/>
      <c r="AJ1760" s="31"/>
      <c r="AK1760" s="31"/>
      <c r="AL1760" s="31"/>
      <c r="AO1760" s="376"/>
    </row>
    <row r="1761" spans="1:41" x14ac:dyDescent="0.25">
      <c r="A1761" s="44" t="s">
        <v>12041</v>
      </c>
      <c r="B1761" s="92" t="s">
        <v>12068</v>
      </c>
      <c r="C1761" s="93" t="s">
        <v>12038</v>
      </c>
      <c r="D1761" s="93" t="s">
        <v>1201</v>
      </c>
      <c r="E1761" s="94">
        <v>47208</v>
      </c>
      <c r="F1761" s="93"/>
      <c r="G1761" s="93"/>
      <c r="H1761" s="93"/>
      <c r="I1761" s="99"/>
      <c r="J1761" s="99"/>
      <c r="K1761" s="99"/>
      <c r="L1761" s="99"/>
      <c r="M1761" s="99"/>
      <c r="N1761" s="99"/>
      <c r="O1761" s="99"/>
      <c r="P1761" s="99"/>
      <c r="Q1761" s="99"/>
      <c r="R1761" s="99"/>
      <c r="S1761" s="57"/>
      <c r="T1761" s="99"/>
      <c r="U1761" s="99"/>
      <c r="V1761" s="99"/>
      <c r="W1761" s="99"/>
      <c r="X1761" s="99"/>
      <c r="Y1761" s="99"/>
      <c r="Z1761" s="99"/>
      <c r="AA1761" s="99"/>
      <c r="AB1761" s="99"/>
      <c r="AC1761" s="99"/>
      <c r="AD1761" s="99"/>
      <c r="AE1761" s="99"/>
      <c r="AF1761" s="99"/>
      <c r="AG1761" s="99"/>
      <c r="AH1761" s="31"/>
      <c r="AI1761" s="31"/>
      <c r="AJ1761" s="31"/>
      <c r="AK1761" s="31"/>
      <c r="AL1761" s="31"/>
      <c r="AO1761" s="376"/>
    </row>
    <row r="1762" spans="1:41" x14ac:dyDescent="0.25">
      <c r="A1762" s="44" t="s">
        <v>13476</v>
      </c>
      <c r="B1762" s="44" t="s">
        <v>21362</v>
      </c>
      <c r="C1762" s="45" t="s">
        <v>13474</v>
      </c>
      <c r="D1762" s="45" t="s">
        <v>21447</v>
      </c>
      <c r="E1762" s="46">
        <v>46752</v>
      </c>
      <c r="AO1762" s="376"/>
    </row>
    <row r="1763" spans="1:41" x14ac:dyDescent="0.25">
      <c r="A1763" s="44" t="s">
        <v>17564</v>
      </c>
      <c r="B1763" s="44" t="s">
        <v>17463</v>
      </c>
      <c r="C1763" s="45">
        <v>260202</v>
      </c>
      <c r="D1763" s="45" t="s">
        <v>11363</v>
      </c>
      <c r="E1763" s="45" t="s">
        <v>9238</v>
      </c>
      <c r="AO1763" s="376"/>
    </row>
    <row r="1764" spans="1:41" x14ac:dyDescent="0.25">
      <c r="A1764" s="44" t="s">
        <v>17564</v>
      </c>
      <c r="B1764" s="44" t="s">
        <v>9248</v>
      </c>
      <c r="C1764" s="45">
        <v>260105</v>
      </c>
      <c r="D1764" s="45" t="s">
        <v>11363</v>
      </c>
      <c r="E1764" s="45" t="s">
        <v>17625</v>
      </c>
      <c r="AO1764" s="376"/>
    </row>
    <row r="1765" spans="1:41" x14ac:dyDescent="0.25">
      <c r="A1765" s="57" t="s">
        <v>20471</v>
      </c>
      <c r="B1765" s="92" t="s">
        <v>3682</v>
      </c>
      <c r="C1765" s="93" t="s">
        <v>19106</v>
      </c>
      <c r="D1765" s="93" t="s">
        <v>3681</v>
      </c>
      <c r="E1765" s="94">
        <v>48029</v>
      </c>
      <c r="F1765" s="93"/>
      <c r="G1765" s="93"/>
      <c r="H1765" s="93"/>
      <c r="I1765" s="99"/>
      <c r="J1765" s="99"/>
      <c r="K1765" s="99"/>
      <c r="L1765" s="99"/>
      <c r="M1765" s="99"/>
      <c r="N1765" s="99"/>
      <c r="O1765" s="99"/>
      <c r="P1765" s="99"/>
      <c r="Q1765" s="99"/>
      <c r="R1765" s="99"/>
      <c r="S1765" s="99"/>
      <c r="T1765" s="44"/>
      <c r="U1765" s="99"/>
      <c r="V1765" s="99"/>
      <c r="W1765" s="99"/>
      <c r="X1765" s="99"/>
      <c r="Y1765" s="99"/>
      <c r="Z1765" s="99"/>
      <c r="AA1765" s="99"/>
      <c r="AB1765" s="99"/>
      <c r="AC1765" s="99"/>
      <c r="AD1765" s="99"/>
      <c r="AE1765" s="99"/>
      <c r="AF1765" s="99"/>
      <c r="AG1765" s="99"/>
      <c r="AH1765" s="31"/>
      <c r="AI1765" s="31"/>
      <c r="AJ1765" s="31"/>
      <c r="AK1765" s="31"/>
      <c r="AL1765" s="31"/>
      <c r="AO1765" s="376"/>
    </row>
    <row r="1766" spans="1:41" x14ac:dyDescent="0.25">
      <c r="A1766" s="44" t="s">
        <v>20901</v>
      </c>
      <c r="B1766" s="44" t="s">
        <v>20902</v>
      </c>
      <c r="C1766" s="45" t="s">
        <v>21029</v>
      </c>
      <c r="D1766" s="367" t="s">
        <v>3696</v>
      </c>
      <c r="E1766" s="328">
        <f>DATE(2030,4,10)</f>
        <v>47583</v>
      </c>
      <c r="F1766" s="32"/>
      <c r="G1766" s="32"/>
      <c r="H1766" s="32"/>
      <c r="I1766" s="31"/>
      <c r="J1766" s="31"/>
      <c r="K1766" s="31"/>
      <c r="L1766" s="31"/>
      <c r="M1766" s="31"/>
      <c r="N1766" s="31"/>
      <c r="O1766" s="31"/>
      <c r="P1766" s="31"/>
      <c r="Q1766" s="31"/>
      <c r="R1766" s="31"/>
      <c r="S1766" s="31"/>
      <c r="T1766" s="31"/>
      <c r="U1766" s="31"/>
      <c r="V1766" s="31"/>
      <c r="W1766" s="31"/>
      <c r="X1766" s="31"/>
      <c r="Y1766" s="31"/>
      <c r="Z1766" s="31"/>
      <c r="AA1766" s="31"/>
      <c r="AB1766" s="31"/>
      <c r="AC1766" s="31"/>
      <c r="AD1766" s="31"/>
      <c r="AE1766" s="31"/>
      <c r="AF1766" s="31"/>
      <c r="AG1766" s="31"/>
      <c r="AH1766" s="31"/>
      <c r="AI1766" s="31"/>
      <c r="AJ1766" s="31"/>
      <c r="AK1766" s="31"/>
      <c r="AL1766" s="31"/>
      <c r="AO1766" s="376"/>
    </row>
    <row r="1767" spans="1:41" x14ac:dyDescent="0.3">
      <c r="A1767" s="99" t="s">
        <v>10899</v>
      </c>
      <c r="B1767" s="92" t="s">
        <v>10898</v>
      </c>
      <c r="C1767" s="93" t="s">
        <v>10901</v>
      </c>
      <c r="D1767" s="93" t="s">
        <v>1394</v>
      </c>
      <c r="E1767" s="94">
        <v>46388</v>
      </c>
      <c r="F1767" s="93"/>
      <c r="G1767" s="93"/>
      <c r="H1767" s="93"/>
      <c r="I1767" s="99"/>
      <c r="J1767" s="99"/>
      <c r="K1767" s="99"/>
      <c r="L1767" s="99"/>
      <c r="M1767" s="99"/>
      <c r="N1767" s="99"/>
      <c r="O1767" s="99"/>
      <c r="P1767" s="99"/>
      <c r="Q1767" s="99"/>
      <c r="R1767" s="99"/>
      <c r="S1767" s="57"/>
      <c r="T1767" s="99"/>
      <c r="U1767" s="99"/>
      <c r="V1767" s="99"/>
      <c r="W1767" s="99"/>
      <c r="X1767" s="99"/>
      <c r="Y1767" s="99"/>
      <c r="Z1767" s="99"/>
      <c r="AA1767" s="99"/>
      <c r="AB1767" s="99"/>
      <c r="AC1767" s="99"/>
      <c r="AD1767" s="99"/>
      <c r="AE1767" s="99"/>
      <c r="AF1767" s="99"/>
      <c r="AG1767" s="99"/>
      <c r="AH1767" s="31"/>
      <c r="AI1767" s="31"/>
      <c r="AJ1767" s="31"/>
      <c r="AK1767" s="31"/>
      <c r="AL1767" s="31"/>
      <c r="AO1767" s="376"/>
    </row>
    <row r="1768" spans="1:41" x14ac:dyDescent="0.25">
      <c r="A1768" s="44" t="s">
        <v>13601</v>
      </c>
      <c r="B1768" s="44" t="s">
        <v>13593</v>
      </c>
      <c r="C1768" s="45">
        <v>27.25</v>
      </c>
      <c r="D1768" s="45" t="s">
        <v>12549</v>
      </c>
      <c r="E1768" s="46">
        <v>47664</v>
      </c>
      <c r="F1768" s="45"/>
      <c r="G1768" s="93"/>
      <c r="H1768" s="93"/>
      <c r="I1768" s="99"/>
      <c r="J1768" s="99"/>
      <c r="K1768" s="99"/>
      <c r="L1768" s="99"/>
      <c r="M1768" s="99"/>
      <c r="N1768" s="99"/>
      <c r="O1768" s="99"/>
      <c r="P1768" s="99"/>
      <c r="Q1768" s="99"/>
      <c r="R1768" s="99"/>
      <c r="S1768" s="99"/>
      <c r="T1768" s="99"/>
      <c r="U1768" s="99"/>
      <c r="V1768" s="99"/>
      <c r="W1768" s="99"/>
      <c r="X1768" s="99"/>
      <c r="Y1768" s="99"/>
      <c r="Z1768" s="99"/>
      <c r="AA1768" s="99"/>
      <c r="AB1768" s="99"/>
      <c r="AC1768" s="99"/>
      <c r="AD1768" s="99"/>
      <c r="AE1768" s="99"/>
      <c r="AF1768" s="99"/>
      <c r="AG1768" s="99"/>
      <c r="AH1768" s="31"/>
      <c r="AI1768" s="31"/>
      <c r="AJ1768" s="31"/>
      <c r="AK1768" s="31"/>
      <c r="AL1768" s="31"/>
      <c r="AO1768" s="376"/>
    </row>
    <row r="1769" spans="1:41" x14ac:dyDescent="0.25">
      <c r="A1769" s="44" t="s">
        <v>3689</v>
      </c>
      <c r="B1769" s="44" t="s">
        <v>21421</v>
      </c>
      <c r="C1769" s="45" t="s">
        <v>21184</v>
      </c>
      <c r="D1769" s="45" t="s">
        <v>21447</v>
      </c>
      <c r="E1769" s="46">
        <v>46630</v>
      </c>
      <c r="AO1769" s="376"/>
    </row>
    <row r="1770" spans="1:41" x14ac:dyDescent="0.25">
      <c r="A1770" s="44" t="s">
        <v>7834</v>
      </c>
      <c r="B1770" s="44" t="s">
        <v>925</v>
      </c>
      <c r="C1770" s="45">
        <v>260601</v>
      </c>
      <c r="D1770" s="45" t="s">
        <v>11363</v>
      </c>
      <c r="E1770" s="45" t="s">
        <v>17341</v>
      </c>
      <c r="AO1770" s="376"/>
    </row>
    <row r="1771" spans="1:41" x14ac:dyDescent="0.25">
      <c r="A1771" s="44" t="s">
        <v>19305</v>
      </c>
      <c r="B1771" s="319" t="s">
        <v>19520</v>
      </c>
      <c r="C1771" s="93" t="s">
        <v>19610</v>
      </c>
      <c r="D1771" s="93" t="s">
        <v>19934</v>
      </c>
      <c r="E1771" s="320">
        <v>46934</v>
      </c>
      <c r="F1771" s="93"/>
      <c r="G1771" s="93"/>
      <c r="H1771" s="93"/>
      <c r="I1771" s="99"/>
      <c r="J1771" s="99"/>
      <c r="K1771" s="99"/>
      <c r="L1771" s="99"/>
      <c r="M1771" s="99"/>
      <c r="N1771" s="99"/>
      <c r="O1771" s="99"/>
      <c r="P1771" s="99"/>
      <c r="Q1771" s="99"/>
      <c r="R1771" s="99"/>
      <c r="S1771" s="99"/>
      <c r="T1771" s="99"/>
      <c r="U1771" s="99"/>
      <c r="V1771" s="99"/>
      <c r="W1771" s="99"/>
      <c r="X1771" s="99"/>
      <c r="Y1771" s="99"/>
      <c r="Z1771" s="99"/>
      <c r="AA1771" s="99"/>
      <c r="AB1771" s="99"/>
      <c r="AC1771" s="99"/>
      <c r="AD1771" s="99"/>
      <c r="AE1771" s="99"/>
      <c r="AF1771" s="99"/>
      <c r="AG1771" s="99"/>
      <c r="AH1771" s="31"/>
      <c r="AI1771" s="31"/>
      <c r="AJ1771" s="31"/>
      <c r="AK1771" s="31"/>
      <c r="AL1771" s="31"/>
      <c r="AO1771" s="376"/>
    </row>
    <row r="1772" spans="1:41" x14ac:dyDescent="0.25">
      <c r="A1772" s="44" t="s">
        <v>17565</v>
      </c>
      <c r="B1772" s="44" t="s">
        <v>944</v>
      </c>
      <c r="C1772" s="45">
        <v>240303</v>
      </c>
      <c r="D1772" s="45" t="s">
        <v>11363</v>
      </c>
      <c r="E1772" s="45" t="s">
        <v>2593</v>
      </c>
      <c r="AO1772" s="376"/>
    </row>
    <row r="1773" spans="1:41" x14ac:dyDescent="0.25">
      <c r="A1773" s="44" t="s">
        <v>17566</v>
      </c>
      <c r="B1773" s="44" t="s">
        <v>5321</v>
      </c>
      <c r="C1773" s="45">
        <v>26010401</v>
      </c>
      <c r="D1773" s="45" t="s">
        <v>11363</v>
      </c>
      <c r="E1773" s="45" t="s">
        <v>17459</v>
      </c>
      <c r="AO1773" s="376"/>
    </row>
    <row r="1774" spans="1:41" x14ac:dyDescent="0.25">
      <c r="A1774" s="44" t="s">
        <v>17566</v>
      </c>
      <c r="B1774" s="44" t="s">
        <v>3176</v>
      </c>
      <c r="C1774" s="45">
        <v>26010402</v>
      </c>
      <c r="D1774" s="45" t="s">
        <v>11363</v>
      </c>
      <c r="E1774" s="45" t="s">
        <v>17459</v>
      </c>
      <c r="AO1774" s="376"/>
    </row>
    <row r="1775" spans="1:41" x14ac:dyDescent="0.25">
      <c r="A1775" s="44" t="s">
        <v>17567</v>
      </c>
      <c r="B1775" s="44" t="s">
        <v>17475</v>
      </c>
      <c r="C1775" s="45">
        <v>260205</v>
      </c>
      <c r="D1775" s="45" t="s">
        <v>11363</v>
      </c>
      <c r="E1775" s="45" t="s">
        <v>9238</v>
      </c>
      <c r="AO1775" s="376"/>
    </row>
    <row r="1776" spans="1:41" x14ac:dyDescent="0.25">
      <c r="A1776" s="44" t="s">
        <v>8729</v>
      </c>
      <c r="B1776" s="44" t="s">
        <v>16617</v>
      </c>
      <c r="C1776" s="45" t="s">
        <v>16935</v>
      </c>
      <c r="D1776" s="367" t="s">
        <v>3696</v>
      </c>
      <c r="E1776" s="328">
        <f>DATE(2029,2,24)</f>
        <v>47173</v>
      </c>
      <c r="F1776" s="32"/>
      <c r="G1776" s="32"/>
      <c r="H1776" s="32"/>
      <c r="I1776" s="31"/>
      <c r="J1776" s="31"/>
      <c r="K1776" s="31"/>
      <c r="L1776" s="31"/>
      <c r="M1776" s="31"/>
      <c r="N1776" s="31"/>
      <c r="O1776" s="31"/>
      <c r="P1776" s="31"/>
      <c r="Q1776" s="31"/>
      <c r="R1776" s="31"/>
      <c r="S1776" s="31"/>
      <c r="T1776" s="31"/>
      <c r="U1776" s="31"/>
      <c r="V1776" s="31"/>
      <c r="W1776" s="31"/>
      <c r="X1776" s="31"/>
      <c r="Y1776" s="31"/>
      <c r="Z1776" s="31"/>
      <c r="AA1776" s="31"/>
      <c r="AB1776" s="31"/>
      <c r="AC1776" s="31"/>
      <c r="AD1776" s="31"/>
      <c r="AE1776" s="31"/>
      <c r="AF1776" s="31"/>
      <c r="AG1776" s="31"/>
      <c r="AH1776" s="31"/>
      <c r="AI1776" s="31"/>
      <c r="AJ1776" s="31"/>
      <c r="AK1776" s="31"/>
      <c r="AL1776" s="31"/>
      <c r="AO1776" s="376"/>
    </row>
    <row r="1777" spans="1:41" x14ac:dyDescent="0.25">
      <c r="A1777" s="44" t="s">
        <v>8729</v>
      </c>
      <c r="B1777" s="44" t="s">
        <v>14735</v>
      </c>
      <c r="C1777" s="45" t="s">
        <v>9063</v>
      </c>
      <c r="D1777" s="367" t="s">
        <v>3696</v>
      </c>
      <c r="E1777" s="328">
        <f>DATE(2027,5,29)</f>
        <v>46536</v>
      </c>
      <c r="F1777" s="32"/>
      <c r="G1777" s="32"/>
      <c r="H1777" s="32"/>
      <c r="I1777" s="31"/>
      <c r="J1777" s="31"/>
      <c r="K1777" s="31"/>
      <c r="L1777" s="31"/>
      <c r="M1777" s="31"/>
      <c r="N1777" s="31"/>
      <c r="O1777" s="31"/>
      <c r="P1777" s="31"/>
      <c r="Q1777" s="31"/>
      <c r="R1777" s="31"/>
      <c r="S1777" s="31"/>
      <c r="T1777" s="31"/>
      <c r="U1777" s="31"/>
      <c r="V1777" s="31"/>
      <c r="W1777" s="31"/>
      <c r="X1777" s="31"/>
      <c r="Y1777" s="31"/>
      <c r="Z1777" s="31"/>
      <c r="AA1777" s="31"/>
      <c r="AB1777" s="31"/>
      <c r="AC1777" s="31"/>
      <c r="AD1777" s="31"/>
      <c r="AE1777" s="31"/>
      <c r="AF1777" s="31"/>
      <c r="AG1777" s="31"/>
      <c r="AH1777" s="31"/>
      <c r="AI1777" s="31"/>
      <c r="AJ1777" s="31"/>
      <c r="AK1777" s="31"/>
      <c r="AL1777" s="31"/>
      <c r="AO1777" s="376"/>
    </row>
    <row r="1778" spans="1:41" x14ac:dyDescent="0.25">
      <c r="A1778" s="44" t="s">
        <v>10391</v>
      </c>
      <c r="B1778" s="44" t="s">
        <v>10348</v>
      </c>
      <c r="C1778" s="45">
        <v>240501</v>
      </c>
      <c r="D1778" s="45" t="s">
        <v>11363</v>
      </c>
      <c r="E1778" s="45" t="s">
        <v>10349</v>
      </c>
      <c r="AO1778" s="376"/>
    </row>
    <row r="1779" spans="1:41" x14ac:dyDescent="0.25">
      <c r="A1779" s="44" t="s">
        <v>10391</v>
      </c>
      <c r="B1779" s="44" t="s">
        <v>925</v>
      </c>
      <c r="C1779" s="45">
        <v>240601</v>
      </c>
      <c r="D1779" s="45" t="s">
        <v>11363</v>
      </c>
      <c r="E1779" s="45" t="s">
        <v>9840</v>
      </c>
      <c r="AO1779" s="376"/>
    </row>
    <row r="1780" spans="1:41" x14ac:dyDescent="0.25">
      <c r="A1780" s="44" t="s">
        <v>10391</v>
      </c>
      <c r="B1780" s="44" t="s">
        <v>199</v>
      </c>
      <c r="C1780" s="45">
        <v>241001</v>
      </c>
      <c r="D1780" s="45" t="s">
        <v>11363</v>
      </c>
      <c r="E1780" s="45" t="s">
        <v>5332</v>
      </c>
      <c r="AO1780" s="376"/>
    </row>
    <row r="1781" spans="1:41" x14ac:dyDescent="0.25">
      <c r="A1781" s="44" t="s">
        <v>10391</v>
      </c>
      <c r="B1781" s="44" t="s">
        <v>5321</v>
      </c>
      <c r="C1781" s="45">
        <v>25010401</v>
      </c>
      <c r="D1781" s="45" t="s">
        <v>11363</v>
      </c>
      <c r="E1781" s="45" t="s">
        <v>12564</v>
      </c>
      <c r="AO1781" s="376"/>
    </row>
    <row r="1782" spans="1:41" x14ac:dyDescent="0.25">
      <c r="A1782" s="44" t="s">
        <v>10391</v>
      </c>
      <c r="B1782" s="44" t="s">
        <v>3176</v>
      </c>
      <c r="C1782" s="45">
        <v>25010402</v>
      </c>
      <c r="D1782" s="45" t="s">
        <v>11363</v>
      </c>
      <c r="E1782" s="45" t="s">
        <v>12564</v>
      </c>
      <c r="AO1782" s="376"/>
    </row>
    <row r="1783" spans="1:41" x14ac:dyDescent="0.25">
      <c r="A1783" s="44" t="s">
        <v>8730</v>
      </c>
      <c r="B1783" s="44" t="s">
        <v>16618</v>
      </c>
      <c r="C1783" s="45" t="s">
        <v>16936</v>
      </c>
      <c r="D1783" s="367" t="s">
        <v>3696</v>
      </c>
      <c r="E1783" s="328">
        <f>DATE(2029,10,20)</f>
        <v>47411</v>
      </c>
      <c r="F1783" s="32"/>
      <c r="G1783" s="32"/>
      <c r="H1783" s="32"/>
      <c r="I1783" s="31"/>
      <c r="J1783" s="31"/>
      <c r="K1783" s="31"/>
      <c r="L1783" s="31"/>
      <c r="M1783" s="31"/>
      <c r="N1783" s="31"/>
      <c r="O1783" s="31"/>
      <c r="P1783" s="31"/>
      <c r="Q1783" s="31"/>
      <c r="R1783" s="31"/>
      <c r="S1783" s="31"/>
      <c r="T1783" s="31"/>
      <c r="U1783" s="31"/>
      <c r="V1783" s="31"/>
      <c r="W1783" s="31"/>
      <c r="X1783" s="31"/>
      <c r="Y1783" s="31"/>
      <c r="Z1783" s="31"/>
      <c r="AA1783" s="31"/>
      <c r="AB1783" s="31"/>
      <c r="AC1783" s="31"/>
      <c r="AD1783" s="31"/>
      <c r="AE1783" s="31"/>
      <c r="AF1783" s="31"/>
      <c r="AG1783" s="31"/>
      <c r="AH1783" s="31"/>
      <c r="AI1783" s="31"/>
      <c r="AJ1783" s="31"/>
      <c r="AK1783" s="31"/>
      <c r="AL1783" s="31"/>
      <c r="AO1783" s="376"/>
    </row>
    <row r="1784" spans="1:41" x14ac:dyDescent="0.25">
      <c r="A1784" s="44" t="s">
        <v>5520</v>
      </c>
      <c r="B1784" s="44" t="s">
        <v>21421</v>
      </c>
      <c r="C1784" s="45" t="s">
        <v>21184</v>
      </c>
      <c r="D1784" s="45" t="s">
        <v>21447</v>
      </c>
      <c r="E1784" s="46">
        <v>46630</v>
      </c>
      <c r="AO1784" s="376"/>
    </row>
    <row r="1785" spans="1:41" x14ac:dyDescent="0.25">
      <c r="A1785" s="44" t="s">
        <v>3485</v>
      </c>
      <c r="B1785" s="44" t="s">
        <v>3475</v>
      </c>
      <c r="C1785" s="45">
        <v>260301</v>
      </c>
      <c r="D1785" s="45" t="s">
        <v>11363</v>
      </c>
      <c r="E1785" s="45" t="s">
        <v>17625</v>
      </c>
      <c r="AO1785" s="376"/>
    </row>
    <row r="1786" spans="1:41" x14ac:dyDescent="0.25">
      <c r="A1786" s="44" t="s">
        <v>18846</v>
      </c>
      <c r="B1786" s="44" t="s">
        <v>21399</v>
      </c>
      <c r="C1786" s="45" t="s">
        <v>18888</v>
      </c>
      <c r="D1786" s="45" t="s">
        <v>21447</v>
      </c>
      <c r="E1786" s="46">
        <v>46507</v>
      </c>
      <c r="AO1786" s="376"/>
    </row>
    <row r="1787" spans="1:41" x14ac:dyDescent="0.25">
      <c r="A1787" s="44" t="s">
        <v>16298</v>
      </c>
      <c r="B1787" s="44" t="s">
        <v>16299</v>
      </c>
      <c r="C1787" s="45" t="s">
        <v>16300</v>
      </c>
      <c r="D1787" s="46" t="s">
        <v>21328</v>
      </c>
      <c r="E1787" s="46">
        <v>46639</v>
      </c>
      <c r="AO1787" s="376"/>
    </row>
    <row r="1788" spans="1:41" x14ac:dyDescent="0.25">
      <c r="A1788" s="44" t="s">
        <v>17568</v>
      </c>
      <c r="B1788" s="44" t="s">
        <v>3841</v>
      </c>
      <c r="C1788" s="45">
        <v>24060401</v>
      </c>
      <c r="D1788" s="45" t="s">
        <v>11363</v>
      </c>
      <c r="E1788" s="45" t="s">
        <v>4962</v>
      </c>
      <c r="AO1788" s="376"/>
    </row>
    <row r="1789" spans="1:41" x14ac:dyDescent="0.25">
      <c r="A1789" s="44" t="s">
        <v>17568</v>
      </c>
      <c r="B1789" s="44" t="s">
        <v>5321</v>
      </c>
      <c r="C1789" s="45">
        <v>26010401</v>
      </c>
      <c r="D1789" s="45" t="s">
        <v>11363</v>
      </c>
      <c r="E1789" s="45" t="s">
        <v>17459</v>
      </c>
      <c r="AO1789" s="376"/>
    </row>
    <row r="1790" spans="1:41" x14ac:dyDescent="0.25">
      <c r="A1790" s="262" t="s">
        <v>2361</v>
      </c>
      <c r="B1790" s="262" t="s">
        <v>8575</v>
      </c>
      <c r="C1790" s="263">
        <v>791202303001</v>
      </c>
      <c r="D1790" s="263" t="s">
        <v>6271</v>
      </c>
      <c r="E1790" s="264" t="s">
        <v>3157</v>
      </c>
      <c r="F1790" s="93"/>
      <c r="G1790" s="93"/>
      <c r="H1790" s="93"/>
      <c r="I1790" s="99"/>
      <c r="J1790" s="99"/>
      <c r="K1790" s="99"/>
      <c r="L1790" s="99"/>
      <c r="M1790" s="99"/>
      <c r="N1790" s="99"/>
      <c r="O1790" s="99"/>
      <c r="P1790" s="99"/>
      <c r="Q1790" s="99"/>
      <c r="R1790" s="99"/>
      <c r="S1790" s="44"/>
      <c r="T1790" s="99"/>
      <c r="U1790" s="99"/>
      <c r="V1790" s="99"/>
      <c r="W1790" s="99"/>
      <c r="X1790" s="99"/>
      <c r="Y1790" s="99"/>
      <c r="Z1790" s="99"/>
      <c r="AA1790" s="99"/>
      <c r="AB1790" s="99"/>
      <c r="AC1790" s="99"/>
      <c r="AD1790" s="99"/>
      <c r="AE1790" s="99"/>
      <c r="AF1790" s="99"/>
      <c r="AG1790" s="99"/>
      <c r="AH1790" s="31"/>
      <c r="AI1790" s="31"/>
      <c r="AJ1790" s="31"/>
      <c r="AK1790" s="31"/>
      <c r="AL1790" s="31"/>
      <c r="AO1790" s="376"/>
    </row>
    <row r="1791" spans="1:41" x14ac:dyDescent="0.25">
      <c r="A1791" s="262" t="s">
        <v>2361</v>
      </c>
      <c r="B1791" s="262" t="s">
        <v>6243</v>
      </c>
      <c r="C1791" s="263">
        <v>791202303001</v>
      </c>
      <c r="D1791" s="263" t="s">
        <v>6271</v>
      </c>
      <c r="E1791" s="264">
        <v>47634</v>
      </c>
      <c r="F1791" s="93"/>
      <c r="G1791" s="93"/>
      <c r="H1791" s="93"/>
      <c r="I1791" s="99"/>
      <c r="J1791" s="99"/>
      <c r="K1791" s="99"/>
      <c r="L1791" s="44"/>
      <c r="M1791" s="99"/>
      <c r="N1791" s="99"/>
      <c r="O1791" s="99"/>
      <c r="P1791" s="99"/>
      <c r="Q1791" s="99"/>
      <c r="R1791" s="99"/>
      <c r="S1791" s="99"/>
      <c r="T1791" s="99"/>
      <c r="U1791" s="99"/>
      <c r="V1791" s="99"/>
      <c r="W1791" s="99"/>
      <c r="X1791" s="99"/>
      <c r="Y1791" s="99"/>
      <c r="Z1791" s="99"/>
      <c r="AA1791" s="99"/>
      <c r="AB1791" s="99"/>
      <c r="AC1791" s="99"/>
      <c r="AD1791" s="99"/>
      <c r="AE1791" s="99"/>
      <c r="AF1791" s="99"/>
      <c r="AG1791" s="99"/>
      <c r="AH1791" s="31"/>
      <c r="AI1791" s="31"/>
      <c r="AJ1791" s="31"/>
      <c r="AK1791" s="31"/>
      <c r="AL1791" s="31"/>
      <c r="AO1791" s="376"/>
    </row>
    <row r="1792" spans="1:41" x14ac:dyDescent="0.25">
      <c r="A1792" s="44" t="s">
        <v>2361</v>
      </c>
      <c r="B1792" s="44" t="s">
        <v>17463</v>
      </c>
      <c r="C1792" s="45">
        <v>260202</v>
      </c>
      <c r="D1792" s="45" t="s">
        <v>11363</v>
      </c>
      <c r="E1792" s="45" t="s">
        <v>9238</v>
      </c>
      <c r="AO1792" s="376"/>
    </row>
    <row r="1793" spans="1:41" x14ac:dyDescent="0.25">
      <c r="A1793" s="44" t="s">
        <v>8731</v>
      </c>
      <c r="B1793" s="44" t="s">
        <v>14736</v>
      </c>
      <c r="C1793" s="45" t="s">
        <v>9064</v>
      </c>
      <c r="D1793" s="367" t="s">
        <v>3696</v>
      </c>
      <c r="E1793" s="328">
        <f>DATE(2027,8,18)</f>
        <v>46617</v>
      </c>
      <c r="F1793" s="32"/>
      <c r="G1793" s="32"/>
      <c r="H1793" s="32"/>
      <c r="I1793" s="31"/>
      <c r="J1793" s="31"/>
      <c r="K1793" s="31"/>
      <c r="L1793" s="31"/>
      <c r="M1793" s="31"/>
      <c r="N1793" s="31"/>
      <c r="O1793" s="31"/>
      <c r="P1793" s="31"/>
      <c r="Q1793" s="31"/>
      <c r="R1793" s="31"/>
      <c r="S1793" s="31"/>
      <c r="T1793" s="31"/>
      <c r="U1793" s="31"/>
      <c r="V1793" s="31"/>
      <c r="W1793" s="31"/>
      <c r="X1793" s="31"/>
      <c r="Y1793" s="31"/>
      <c r="Z1793" s="31"/>
      <c r="AA1793" s="31"/>
      <c r="AB1793" s="31"/>
      <c r="AC1793" s="31"/>
      <c r="AD1793" s="31"/>
      <c r="AE1793" s="31"/>
      <c r="AF1793" s="31"/>
      <c r="AG1793" s="31"/>
      <c r="AH1793" s="31"/>
      <c r="AI1793" s="31"/>
      <c r="AJ1793" s="31"/>
      <c r="AK1793" s="31"/>
      <c r="AL1793" s="31"/>
      <c r="AO1793" s="376"/>
    </row>
    <row r="1794" spans="1:41" x14ac:dyDescent="0.25">
      <c r="A1794" s="44" t="s">
        <v>13192</v>
      </c>
      <c r="B1794" s="44" t="s">
        <v>5321</v>
      </c>
      <c r="C1794" s="45">
        <v>25010401</v>
      </c>
      <c r="D1794" s="45" t="s">
        <v>11363</v>
      </c>
      <c r="E1794" s="45" t="s">
        <v>12564</v>
      </c>
      <c r="AO1794" s="376"/>
    </row>
    <row r="1795" spans="1:41" x14ac:dyDescent="0.25">
      <c r="A1795" s="44" t="s">
        <v>13192</v>
      </c>
      <c r="B1795" s="44" t="s">
        <v>3176</v>
      </c>
      <c r="C1795" s="45">
        <v>25010402</v>
      </c>
      <c r="D1795" s="45" t="s">
        <v>11363</v>
      </c>
      <c r="E1795" s="45" t="s">
        <v>12564</v>
      </c>
      <c r="AO1795" s="376"/>
    </row>
    <row r="1796" spans="1:41" x14ac:dyDescent="0.3">
      <c r="A1796" s="333" t="s">
        <v>13320</v>
      </c>
      <c r="B1796" s="333" t="s">
        <v>15470</v>
      </c>
      <c r="C1796" s="125" t="s">
        <v>13319</v>
      </c>
      <c r="D1796" s="32" t="s">
        <v>20309</v>
      </c>
      <c r="E1796" s="125" t="s">
        <v>12551</v>
      </c>
      <c r="F1796" s="125" t="s">
        <v>1189</v>
      </c>
      <c r="G1796" s="125" t="s">
        <v>1190</v>
      </c>
      <c r="AO1796" s="376"/>
    </row>
    <row r="1797" spans="1:41" x14ac:dyDescent="0.3">
      <c r="A1797" s="333" t="s">
        <v>13320</v>
      </c>
      <c r="B1797" s="333" t="s">
        <v>13314</v>
      </c>
      <c r="C1797" s="125" t="s">
        <v>13315</v>
      </c>
      <c r="D1797" s="32" t="s">
        <v>20309</v>
      </c>
      <c r="E1797" s="125" t="s">
        <v>12551</v>
      </c>
      <c r="F1797" s="125" t="s">
        <v>1189</v>
      </c>
      <c r="G1797" s="125" t="s">
        <v>1190</v>
      </c>
      <c r="AO1797" s="376"/>
    </row>
    <row r="1798" spans="1:41" x14ac:dyDescent="0.25">
      <c r="A1798" s="44" t="s">
        <v>3486</v>
      </c>
      <c r="B1798" s="44" t="s">
        <v>12103</v>
      </c>
      <c r="C1798" s="45">
        <v>22.23</v>
      </c>
      <c r="D1798" s="45" t="s">
        <v>12549</v>
      </c>
      <c r="E1798" s="46">
        <v>46934</v>
      </c>
      <c r="F1798" s="45"/>
      <c r="G1798" s="93"/>
      <c r="H1798" s="93"/>
      <c r="I1798" s="99"/>
      <c r="J1798" s="99"/>
      <c r="K1798" s="99"/>
      <c r="L1798" s="99"/>
      <c r="M1798" s="99"/>
      <c r="N1798" s="99"/>
      <c r="O1798" s="99"/>
      <c r="P1798" s="99"/>
      <c r="Q1798" s="99"/>
      <c r="R1798" s="99"/>
      <c r="S1798" s="99"/>
      <c r="T1798" s="99"/>
      <c r="U1798" s="99"/>
      <c r="V1798" s="99"/>
      <c r="W1798" s="99"/>
      <c r="X1798" s="99"/>
      <c r="Y1798" s="99"/>
      <c r="Z1798" s="99"/>
      <c r="AA1798" s="99"/>
      <c r="AB1798" s="99"/>
      <c r="AC1798" s="99"/>
      <c r="AD1798" s="99"/>
      <c r="AE1798" s="99"/>
      <c r="AF1798" s="99"/>
      <c r="AG1798" s="99"/>
      <c r="AH1798" s="31"/>
      <c r="AI1798" s="31"/>
      <c r="AJ1798" s="31"/>
      <c r="AK1798" s="31"/>
      <c r="AL1798" s="31"/>
      <c r="AO1798" s="376"/>
    </row>
    <row r="1799" spans="1:41" x14ac:dyDescent="0.25">
      <c r="A1799" s="44" t="s">
        <v>3486</v>
      </c>
      <c r="B1799" s="44" t="s">
        <v>5134</v>
      </c>
      <c r="C1799" s="45">
        <v>240804</v>
      </c>
      <c r="D1799" s="45" t="s">
        <v>11363</v>
      </c>
      <c r="E1799" s="45" t="s">
        <v>11260</v>
      </c>
      <c r="AO1799" s="376"/>
    </row>
    <row r="1800" spans="1:41" x14ac:dyDescent="0.25">
      <c r="A1800" s="44" t="s">
        <v>3486</v>
      </c>
      <c r="B1800" s="44" t="s">
        <v>9248</v>
      </c>
      <c r="C1800" s="45">
        <v>260105</v>
      </c>
      <c r="D1800" s="45" t="s">
        <v>11363</v>
      </c>
      <c r="E1800" s="45" t="s">
        <v>17625</v>
      </c>
      <c r="AO1800" s="376"/>
    </row>
    <row r="1801" spans="1:41" x14ac:dyDescent="0.25">
      <c r="A1801" s="44" t="s">
        <v>2923</v>
      </c>
      <c r="B1801" s="44" t="s">
        <v>21359</v>
      </c>
      <c r="C1801" s="45" t="s">
        <v>9701</v>
      </c>
      <c r="D1801" s="45" t="s">
        <v>21447</v>
      </c>
      <c r="E1801" s="46">
        <v>46752</v>
      </c>
      <c r="AO1801" s="376"/>
    </row>
    <row r="1802" spans="1:41" x14ac:dyDescent="0.25">
      <c r="A1802" s="44" t="s">
        <v>15659</v>
      </c>
      <c r="B1802" s="44" t="s">
        <v>5134</v>
      </c>
      <c r="C1802" s="45">
        <v>220802</v>
      </c>
      <c r="D1802" s="45" t="s">
        <v>11363</v>
      </c>
      <c r="E1802" s="45" t="s">
        <v>4966</v>
      </c>
      <c r="AO1802" s="376"/>
    </row>
    <row r="1803" spans="1:41" x14ac:dyDescent="0.25">
      <c r="A1803" s="44" t="s">
        <v>3487</v>
      </c>
      <c r="B1803" s="44" t="s">
        <v>10347</v>
      </c>
      <c r="C1803" s="45">
        <v>240402</v>
      </c>
      <c r="D1803" s="45" t="s">
        <v>11363</v>
      </c>
      <c r="E1803" s="45" t="s">
        <v>5037</v>
      </c>
      <c r="AO1803" s="376"/>
    </row>
    <row r="1804" spans="1:41" x14ac:dyDescent="0.25">
      <c r="A1804" s="44" t="s">
        <v>10392</v>
      </c>
      <c r="B1804" s="44" t="s">
        <v>10355</v>
      </c>
      <c r="C1804" s="45">
        <v>240403</v>
      </c>
      <c r="D1804" s="45" t="s">
        <v>11363</v>
      </c>
      <c r="E1804" s="45" t="s">
        <v>5037</v>
      </c>
      <c r="AO1804" s="376"/>
    </row>
    <row r="1805" spans="1:41" x14ac:dyDescent="0.25">
      <c r="A1805" s="44" t="s">
        <v>10392</v>
      </c>
      <c r="B1805" s="44" t="s">
        <v>2350</v>
      </c>
      <c r="C1805" s="45">
        <v>250106</v>
      </c>
      <c r="D1805" s="45" t="s">
        <v>11363</v>
      </c>
      <c r="E1805" s="45" t="s">
        <v>11887</v>
      </c>
      <c r="AO1805" s="376"/>
    </row>
    <row r="1806" spans="1:41" x14ac:dyDescent="0.25">
      <c r="A1806" s="44" t="s">
        <v>13751</v>
      </c>
      <c r="B1806" s="44" t="s">
        <v>14737</v>
      </c>
      <c r="C1806" s="45" t="s">
        <v>13752</v>
      </c>
      <c r="D1806" s="367" t="s">
        <v>3696</v>
      </c>
      <c r="E1806" s="328">
        <f>DATE(2029,3,31)</f>
        <v>47208</v>
      </c>
      <c r="F1806" s="32"/>
      <c r="G1806" s="32"/>
      <c r="H1806" s="32"/>
      <c r="I1806" s="31"/>
      <c r="J1806" s="31"/>
      <c r="K1806" s="31"/>
      <c r="L1806" s="31"/>
      <c r="M1806" s="31"/>
      <c r="N1806" s="31"/>
      <c r="O1806" s="31"/>
      <c r="P1806" s="31"/>
      <c r="Q1806" s="31"/>
      <c r="R1806" s="31"/>
      <c r="S1806" s="31"/>
      <c r="T1806" s="31"/>
      <c r="U1806" s="31"/>
      <c r="V1806" s="31"/>
      <c r="W1806" s="31"/>
      <c r="X1806" s="31"/>
      <c r="Y1806" s="31"/>
      <c r="Z1806" s="31"/>
      <c r="AA1806" s="31"/>
      <c r="AB1806" s="31"/>
      <c r="AC1806" s="31"/>
      <c r="AD1806" s="31"/>
      <c r="AE1806" s="31"/>
      <c r="AF1806" s="31"/>
      <c r="AG1806" s="31"/>
      <c r="AH1806" s="31"/>
      <c r="AI1806" s="31"/>
      <c r="AJ1806" s="31"/>
      <c r="AK1806" s="31"/>
      <c r="AL1806" s="31"/>
      <c r="AO1806" s="376"/>
    </row>
    <row r="1807" spans="1:41" x14ac:dyDescent="0.25">
      <c r="A1807" s="44" t="s">
        <v>9359</v>
      </c>
      <c r="B1807" s="92" t="s">
        <v>9602</v>
      </c>
      <c r="C1807" s="77" t="s">
        <v>9336</v>
      </c>
      <c r="D1807" s="93" t="s">
        <v>9601</v>
      </c>
      <c r="E1807" s="94">
        <v>46568</v>
      </c>
      <c r="F1807" s="93"/>
      <c r="G1807" s="93"/>
      <c r="H1807" s="93"/>
      <c r="I1807" s="99"/>
      <c r="J1807" s="99"/>
      <c r="K1807" s="99"/>
      <c r="L1807" s="99"/>
      <c r="M1807" s="99"/>
      <c r="N1807" s="99"/>
      <c r="O1807" s="99"/>
      <c r="P1807" s="99"/>
      <c r="Q1807" s="99"/>
      <c r="R1807" s="99"/>
      <c r="S1807" s="44"/>
      <c r="T1807" s="99"/>
      <c r="U1807" s="99"/>
      <c r="V1807" s="99"/>
      <c r="W1807" s="99"/>
      <c r="X1807" s="99"/>
      <c r="Y1807" s="99"/>
      <c r="Z1807" s="99"/>
      <c r="AA1807" s="99"/>
      <c r="AB1807" s="99"/>
      <c r="AC1807" s="99"/>
      <c r="AD1807" s="99"/>
      <c r="AE1807" s="99"/>
      <c r="AF1807" s="99"/>
      <c r="AG1807" s="99"/>
      <c r="AH1807" s="31"/>
      <c r="AI1807" s="31"/>
      <c r="AJ1807" s="31"/>
      <c r="AK1807" s="31"/>
      <c r="AL1807" s="31"/>
      <c r="AO1807" s="376"/>
    </row>
    <row r="1808" spans="1:41" x14ac:dyDescent="0.25">
      <c r="A1808" s="44" t="s">
        <v>15660</v>
      </c>
      <c r="B1808" s="44" t="s">
        <v>199</v>
      </c>
      <c r="C1808" s="45">
        <v>241001</v>
      </c>
      <c r="D1808" s="45" t="s">
        <v>11363</v>
      </c>
      <c r="E1808" s="45" t="s">
        <v>5332</v>
      </c>
      <c r="AO1808" s="376"/>
    </row>
    <row r="1809" spans="1:41" x14ac:dyDescent="0.25">
      <c r="A1809" s="44" t="s">
        <v>21506</v>
      </c>
      <c r="B1809" s="44" t="s">
        <v>21449</v>
      </c>
      <c r="C1809" s="45">
        <v>260504</v>
      </c>
      <c r="D1809" s="45" t="s">
        <v>11363</v>
      </c>
      <c r="E1809" s="45" t="s">
        <v>21450</v>
      </c>
      <c r="AO1809" s="376"/>
    </row>
    <row r="1810" spans="1:41" x14ac:dyDescent="0.25">
      <c r="A1810" s="44" t="s">
        <v>1843</v>
      </c>
      <c r="B1810" s="44" t="s">
        <v>21433</v>
      </c>
      <c r="C1810" s="45" t="s">
        <v>5528</v>
      </c>
      <c r="D1810" s="45" t="s">
        <v>21447</v>
      </c>
      <c r="E1810" s="46">
        <v>46418</v>
      </c>
      <c r="AO1810" s="376"/>
    </row>
    <row r="1811" spans="1:41" x14ac:dyDescent="0.25">
      <c r="A1811" s="44" t="s">
        <v>5060</v>
      </c>
      <c r="B1811" s="44" t="s">
        <v>14738</v>
      </c>
      <c r="C1811" s="45" t="s">
        <v>21030</v>
      </c>
      <c r="D1811" s="367" t="s">
        <v>3696</v>
      </c>
      <c r="E1811" s="328">
        <f>DATE(2030,6,11)</f>
        <v>47645</v>
      </c>
      <c r="F1811" s="32"/>
      <c r="G1811" s="32"/>
      <c r="H1811" s="32"/>
      <c r="I1811" s="31"/>
      <c r="J1811" s="31"/>
      <c r="K1811" s="31"/>
      <c r="L1811" s="31"/>
      <c r="M1811" s="31"/>
      <c r="N1811" s="31"/>
      <c r="O1811" s="31"/>
      <c r="P1811" s="31"/>
      <c r="Q1811" s="31"/>
      <c r="R1811" s="31"/>
      <c r="S1811" s="31"/>
      <c r="T1811" s="31"/>
      <c r="U1811" s="31"/>
      <c r="V1811" s="31"/>
      <c r="W1811" s="31"/>
      <c r="X1811" s="31"/>
      <c r="Y1811" s="31"/>
      <c r="Z1811" s="31"/>
      <c r="AA1811" s="31"/>
      <c r="AB1811" s="31"/>
      <c r="AC1811" s="31"/>
      <c r="AD1811" s="31"/>
      <c r="AE1811" s="31"/>
      <c r="AF1811" s="31"/>
      <c r="AG1811" s="31"/>
      <c r="AH1811" s="31"/>
      <c r="AI1811" s="31"/>
      <c r="AJ1811" s="31"/>
      <c r="AK1811" s="31"/>
      <c r="AL1811" s="31"/>
      <c r="AO1811" s="376"/>
    </row>
    <row r="1812" spans="1:41" x14ac:dyDescent="0.25">
      <c r="A1812" s="44" t="s">
        <v>5060</v>
      </c>
      <c r="B1812" s="44" t="s">
        <v>14787</v>
      </c>
      <c r="C1812" s="45" t="s">
        <v>16937</v>
      </c>
      <c r="D1812" s="367" t="s">
        <v>3696</v>
      </c>
      <c r="E1812" s="328">
        <f>DATE(2029,10,27)</f>
        <v>47418</v>
      </c>
      <c r="F1812" s="32"/>
      <c r="G1812" s="32"/>
      <c r="H1812" s="32"/>
      <c r="I1812" s="31"/>
      <c r="J1812" s="31"/>
      <c r="K1812" s="31"/>
      <c r="L1812" s="31"/>
      <c r="M1812" s="31"/>
      <c r="N1812" s="31"/>
      <c r="O1812" s="31"/>
      <c r="P1812" s="31"/>
      <c r="Q1812" s="31"/>
      <c r="R1812" s="31"/>
      <c r="S1812" s="31"/>
      <c r="T1812" s="31"/>
      <c r="U1812" s="31"/>
      <c r="V1812" s="31"/>
      <c r="W1812" s="31"/>
      <c r="X1812" s="31"/>
      <c r="Y1812" s="31"/>
      <c r="Z1812" s="31"/>
      <c r="AA1812" s="31"/>
      <c r="AB1812" s="31"/>
      <c r="AC1812" s="31"/>
      <c r="AD1812" s="31"/>
      <c r="AE1812" s="31"/>
      <c r="AF1812" s="31"/>
      <c r="AG1812" s="31"/>
      <c r="AH1812" s="31"/>
      <c r="AI1812" s="31"/>
      <c r="AJ1812" s="31"/>
      <c r="AK1812" s="31"/>
      <c r="AL1812" s="31"/>
      <c r="AO1812" s="376"/>
    </row>
    <row r="1813" spans="1:41" x14ac:dyDescent="0.25">
      <c r="A1813" s="44" t="s">
        <v>5060</v>
      </c>
      <c r="B1813" s="44" t="s">
        <v>14714</v>
      </c>
      <c r="C1813" s="45" t="s">
        <v>6617</v>
      </c>
      <c r="D1813" s="367" t="s">
        <v>3696</v>
      </c>
      <c r="E1813" s="328">
        <f>DATE(2027,2,3)</f>
        <v>46421</v>
      </c>
      <c r="F1813" s="32"/>
      <c r="G1813" s="32"/>
      <c r="H1813" s="32"/>
      <c r="I1813" s="31"/>
      <c r="J1813" s="31"/>
      <c r="K1813" s="31"/>
      <c r="L1813" s="31"/>
      <c r="M1813" s="31"/>
      <c r="N1813" s="31"/>
      <c r="O1813" s="31"/>
      <c r="P1813" s="31"/>
      <c r="Q1813" s="31"/>
      <c r="R1813" s="31"/>
      <c r="S1813" s="31"/>
      <c r="T1813" s="31"/>
      <c r="U1813" s="31"/>
      <c r="V1813" s="31"/>
      <c r="W1813" s="31"/>
      <c r="X1813" s="31"/>
      <c r="Y1813" s="31"/>
      <c r="Z1813" s="31"/>
      <c r="AA1813" s="31"/>
      <c r="AB1813" s="31"/>
      <c r="AC1813" s="31"/>
      <c r="AD1813" s="31"/>
      <c r="AE1813" s="31"/>
      <c r="AF1813" s="31"/>
      <c r="AG1813" s="31"/>
      <c r="AH1813" s="31"/>
      <c r="AI1813" s="31"/>
      <c r="AJ1813" s="31"/>
      <c r="AK1813" s="31"/>
      <c r="AL1813" s="31"/>
      <c r="AO1813" s="376"/>
    </row>
    <row r="1814" spans="1:41" x14ac:dyDescent="0.25">
      <c r="A1814" s="44" t="s">
        <v>16619</v>
      </c>
      <c r="B1814" s="44" t="s">
        <v>14834</v>
      </c>
      <c r="C1814" s="45" t="s">
        <v>15042</v>
      </c>
      <c r="D1814" s="367" t="s">
        <v>3696</v>
      </c>
      <c r="E1814" s="328">
        <f>DATE(2029,7,7)</f>
        <v>47306</v>
      </c>
      <c r="F1814" s="32"/>
      <c r="G1814" s="32"/>
      <c r="H1814" s="32"/>
      <c r="I1814" s="31"/>
      <c r="J1814" s="31"/>
      <c r="K1814" s="31"/>
      <c r="L1814" s="31"/>
      <c r="M1814" s="31"/>
      <c r="N1814" s="31"/>
      <c r="O1814" s="31"/>
      <c r="P1814" s="31"/>
      <c r="Q1814" s="31"/>
      <c r="R1814" s="31"/>
      <c r="S1814" s="31"/>
      <c r="T1814" s="31"/>
      <c r="U1814" s="31"/>
      <c r="V1814" s="31"/>
      <c r="W1814" s="31"/>
      <c r="X1814" s="31"/>
      <c r="Y1814" s="31"/>
      <c r="Z1814" s="31"/>
      <c r="AA1814" s="31"/>
      <c r="AB1814" s="31"/>
      <c r="AC1814" s="31"/>
      <c r="AD1814" s="31"/>
      <c r="AE1814" s="31"/>
      <c r="AF1814" s="31"/>
      <c r="AG1814" s="31"/>
      <c r="AH1814" s="31"/>
      <c r="AI1814" s="31"/>
      <c r="AJ1814" s="31"/>
      <c r="AK1814" s="31"/>
      <c r="AL1814" s="31"/>
      <c r="AO1814" s="376"/>
    </row>
    <row r="1815" spans="1:41" x14ac:dyDescent="0.25">
      <c r="A1815" s="44" t="s">
        <v>21507</v>
      </c>
      <c r="B1815" s="44" t="s">
        <v>9248</v>
      </c>
      <c r="C1815" s="45">
        <v>260105</v>
      </c>
      <c r="D1815" s="45" t="s">
        <v>11363</v>
      </c>
      <c r="E1815" s="45" t="s">
        <v>17625</v>
      </c>
      <c r="AO1815" s="376"/>
    </row>
    <row r="1816" spans="1:41" x14ac:dyDescent="0.25">
      <c r="A1816" s="44" t="s">
        <v>622</v>
      </c>
      <c r="B1816" s="44" t="s">
        <v>5321</v>
      </c>
      <c r="C1816" s="45">
        <v>26010401</v>
      </c>
      <c r="D1816" s="45" t="s">
        <v>11363</v>
      </c>
      <c r="E1816" s="45" t="s">
        <v>17459</v>
      </c>
      <c r="AO1816" s="376"/>
    </row>
    <row r="1817" spans="1:41" x14ac:dyDescent="0.25">
      <c r="A1817" s="44" t="s">
        <v>622</v>
      </c>
      <c r="B1817" s="44" t="s">
        <v>3176</v>
      </c>
      <c r="C1817" s="45">
        <v>26010402</v>
      </c>
      <c r="D1817" s="45" t="s">
        <v>11363</v>
      </c>
      <c r="E1817" s="45" t="s">
        <v>17459</v>
      </c>
      <c r="AO1817" s="376"/>
    </row>
    <row r="1818" spans="1:41" x14ac:dyDescent="0.25">
      <c r="A1818" s="44" t="s">
        <v>9360</v>
      </c>
      <c r="B1818" s="92" t="s">
        <v>9602</v>
      </c>
      <c r="C1818" s="77" t="s">
        <v>9336</v>
      </c>
      <c r="D1818" s="93" t="s">
        <v>9601</v>
      </c>
      <c r="E1818" s="94">
        <v>46568</v>
      </c>
      <c r="F1818" s="93"/>
      <c r="G1818" s="93"/>
      <c r="H1818" s="93"/>
      <c r="I1818" s="99"/>
      <c r="J1818" s="99"/>
      <c r="K1818" s="99"/>
      <c r="L1818" s="99"/>
      <c r="M1818" s="99"/>
      <c r="N1818" s="99"/>
      <c r="O1818" s="99"/>
      <c r="P1818" s="99"/>
      <c r="Q1818" s="99"/>
      <c r="R1818" s="99"/>
      <c r="S1818" s="44"/>
      <c r="T1818" s="99"/>
      <c r="U1818" s="99"/>
      <c r="V1818" s="99"/>
      <c r="W1818" s="99"/>
      <c r="X1818" s="99"/>
      <c r="Y1818" s="99"/>
      <c r="Z1818" s="99"/>
      <c r="AA1818" s="99"/>
      <c r="AB1818" s="99"/>
      <c r="AC1818" s="99"/>
      <c r="AD1818" s="99"/>
      <c r="AE1818" s="99"/>
      <c r="AF1818" s="99"/>
      <c r="AG1818" s="99"/>
      <c r="AH1818" s="31"/>
      <c r="AI1818" s="31"/>
      <c r="AJ1818" s="31"/>
      <c r="AK1818" s="31"/>
      <c r="AL1818" s="31"/>
      <c r="AO1818" s="376"/>
    </row>
    <row r="1819" spans="1:41" x14ac:dyDescent="0.3">
      <c r="A1819" s="57" t="s">
        <v>17157</v>
      </c>
      <c r="B1819" s="57" t="s">
        <v>2173</v>
      </c>
      <c r="C1819" s="62">
        <v>24030</v>
      </c>
      <c r="D1819" s="62" t="s">
        <v>20886</v>
      </c>
      <c r="E1819" s="60">
        <v>47057</v>
      </c>
      <c r="F1819" s="32"/>
      <c r="G1819" s="32"/>
      <c r="H1819" s="32"/>
      <c r="I1819" s="31"/>
      <c r="J1819" s="31"/>
      <c r="K1819" s="31"/>
      <c r="L1819" s="31"/>
      <c r="M1819" s="31"/>
      <c r="N1819" s="31"/>
      <c r="O1819" s="31"/>
      <c r="P1819" s="31"/>
      <c r="Q1819" s="31"/>
      <c r="R1819" s="31"/>
      <c r="S1819" s="31"/>
      <c r="T1819" s="31"/>
      <c r="U1819" s="31"/>
      <c r="V1819" s="31"/>
      <c r="W1819" s="31"/>
      <c r="X1819" s="31"/>
      <c r="Y1819" s="31"/>
      <c r="Z1819" s="31"/>
      <c r="AA1819" s="31"/>
      <c r="AB1819" s="31"/>
      <c r="AC1819" s="31"/>
      <c r="AD1819" s="31"/>
      <c r="AE1819" s="31"/>
      <c r="AF1819" s="31"/>
      <c r="AG1819" s="31"/>
      <c r="AH1819" s="31"/>
      <c r="AI1819" s="31"/>
      <c r="AJ1819" s="31"/>
      <c r="AK1819" s="31"/>
      <c r="AL1819" s="31"/>
      <c r="AO1819" s="376"/>
    </row>
    <row r="1820" spans="1:41" x14ac:dyDescent="0.25">
      <c r="A1820" s="44" t="s">
        <v>8473</v>
      </c>
      <c r="B1820" s="44" t="s">
        <v>8472</v>
      </c>
      <c r="C1820" s="45" t="s">
        <v>8509</v>
      </c>
      <c r="D1820" s="32" t="s">
        <v>5559</v>
      </c>
      <c r="E1820" s="45" t="s">
        <v>20851</v>
      </c>
      <c r="F1820" s="32"/>
      <c r="G1820" s="32"/>
      <c r="H1820" s="32"/>
      <c r="I1820" s="31"/>
      <c r="J1820" s="31"/>
      <c r="K1820" s="31"/>
      <c r="L1820" s="31"/>
      <c r="M1820" s="31"/>
      <c r="N1820" s="31"/>
      <c r="O1820" s="31"/>
      <c r="P1820" s="31"/>
      <c r="Q1820" s="31"/>
      <c r="R1820" s="31"/>
      <c r="S1820" s="31"/>
      <c r="T1820" s="31"/>
      <c r="U1820" s="31"/>
      <c r="V1820" s="31"/>
      <c r="W1820" s="31"/>
      <c r="X1820" s="31"/>
      <c r="Y1820" s="31"/>
      <c r="Z1820" s="31"/>
      <c r="AA1820" s="31"/>
      <c r="AB1820" s="31"/>
      <c r="AC1820" s="31"/>
      <c r="AD1820" s="31"/>
      <c r="AE1820" s="31"/>
      <c r="AF1820" s="31"/>
      <c r="AG1820" s="31"/>
      <c r="AH1820" s="31"/>
      <c r="AI1820" s="31"/>
      <c r="AJ1820" s="31"/>
      <c r="AK1820" s="31"/>
      <c r="AL1820" s="31"/>
      <c r="AO1820" s="376"/>
    </row>
    <row r="1821" spans="1:41" x14ac:dyDescent="0.3">
      <c r="A1821" s="333" t="s">
        <v>10976</v>
      </c>
      <c r="B1821" s="333" t="s">
        <v>11377</v>
      </c>
      <c r="C1821" s="125" t="s">
        <v>11214</v>
      </c>
      <c r="D1821" s="32" t="s">
        <v>20309</v>
      </c>
      <c r="E1821" s="125" t="s">
        <v>4966</v>
      </c>
      <c r="F1821" s="125" t="s">
        <v>1189</v>
      </c>
      <c r="G1821" s="125" t="s">
        <v>1190</v>
      </c>
      <c r="AO1821" s="376"/>
    </row>
    <row r="1822" spans="1:41" x14ac:dyDescent="0.25">
      <c r="A1822" s="44" t="s">
        <v>17569</v>
      </c>
      <c r="B1822" s="44" t="s">
        <v>5321</v>
      </c>
      <c r="C1822" s="45">
        <v>26010401</v>
      </c>
      <c r="D1822" s="45" t="s">
        <v>11363</v>
      </c>
      <c r="E1822" s="45" t="s">
        <v>17459</v>
      </c>
      <c r="AO1822" s="376"/>
    </row>
    <row r="1823" spans="1:41" x14ac:dyDescent="0.25">
      <c r="A1823" s="44" t="s">
        <v>17569</v>
      </c>
      <c r="B1823" s="44" t="s">
        <v>3176</v>
      </c>
      <c r="C1823" s="45">
        <v>26010402</v>
      </c>
      <c r="D1823" s="45" t="s">
        <v>11363</v>
      </c>
      <c r="E1823" s="45" t="s">
        <v>17459</v>
      </c>
      <c r="AO1823" s="376"/>
    </row>
    <row r="1824" spans="1:41" x14ac:dyDescent="0.25">
      <c r="A1824" s="44" t="s">
        <v>14352</v>
      </c>
      <c r="B1824" s="44" t="s">
        <v>6292</v>
      </c>
      <c r="C1824" s="45" t="s">
        <v>14353</v>
      </c>
      <c r="D1824" s="46" t="s">
        <v>21328</v>
      </c>
      <c r="E1824" s="46">
        <v>46568</v>
      </c>
      <c r="AO1824" s="376"/>
    </row>
    <row r="1825" spans="1:41" x14ac:dyDescent="0.25">
      <c r="A1825" s="44" t="s">
        <v>14352</v>
      </c>
      <c r="B1825" s="44" t="s">
        <v>6292</v>
      </c>
      <c r="C1825" s="45" t="s">
        <v>14353</v>
      </c>
      <c r="D1825" s="46" t="s">
        <v>21328</v>
      </c>
      <c r="E1825" s="46">
        <v>46568</v>
      </c>
      <c r="AO1825" s="376"/>
    </row>
    <row r="1826" spans="1:41" x14ac:dyDescent="0.25">
      <c r="A1826" s="44" t="s">
        <v>132</v>
      </c>
      <c r="B1826" s="44" t="s">
        <v>16301</v>
      </c>
      <c r="C1826" s="45" t="s">
        <v>4888</v>
      </c>
      <c r="D1826" s="46" t="s">
        <v>21328</v>
      </c>
      <c r="E1826" s="46">
        <v>46650</v>
      </c>
      <c r="AO1826" s="376"/>
    </row>
    <row r="1827" spans="1:41" x14ac:dyDescent="0.25">
      <c r="A1827" s="44" t="s">
        <v>15661</v>
      </c>
      <c r="B1827" s="44" t="s">
        <v>5134</v>
      </c>
      <c r="C1827" s="45">
        <v>250802</v>
      </c>
      <c r="D1827" s="45" t="s">
        <v>11363</v>
      </c>
      <c r="E1827" s="45" t="s">
        <v>9880</v>
      </c>
      <c r="AO1827" s="376"/>
    </row>
    <row r="1828" spans="1:41" x14ac:dyDescent="0.3">
      <c r="A1828" s="333" t="s">
        <v>18914</v>
      </c>
      <c r="B1828" s="333" t="s">
        <v>6934</v>
      </c>
      <c r="C1828" s="125" t="s">
        <v>19099</v>
      </c>
      <c r="D1828" s="32" t="s">
        <v>20309</v>
      </c>
      <c r="E1828" s="125" t="s">
        <v>9249</v>
      </c>
      <c r="F1828" s="125" t="s">
        <v>1189</v>
      </c>
      <c r="G1828" s="125" t="s">
        <v>1190</v>
      </c>
      <c r="AO1828" s="376"/>
    </row>
    <row r="1829" spans="1:41" x14ac:dyDescent="0.25">
      <c r="A1829" s="44" t="s">
        <v>2362</v>
      </c>
      <c r="B1829" s="44" t="s">
        <v>2350</v>
      </c>
      <c r="C1829" s="45">
        <v>230105</v>
      </c>
      <c r="D1829" s="45" t="s">
        <v>11363</v>
      </c>
      <c r="E1829" s="45" t="s">
        <v>5265</v>
      </c>
      <c r="AO1829" s="376"/>
    </row>
    <row r="1830" spans="1:41" x14ac:dyDescent="0.25">
      <c r="A1830" s="44" t="s">
        <v>6229</v>
      </c>
      <c r="B1830" s="44" t="s">
        <v>21433</v>
      </c>
      <c r="C1830" s="45" t="s">
        <v>8135</v>
      </c>
      <c r="D1830" s="45" t="s">
        <v>21447</v>
      </c>
      <c r="E1830" s="46">
        <v>46418</v>
      </c>
      <c r="AO1830" s="376"/>
    </row>
    <row r="1831" spans="1:41" x14ac:dyDescent="0.25">
      <c r="A1831" s="44" t="s">
        <v>7690</v>
      </c>
      <c r="B1831" s="44" t="s">
        <v>7104</v>
      </c>
      <c r="C1831" s="45">
        <v>230504</v>
      </c>
      <c r="D1831" s="45" t="s">
        <v>11363</v>
      </c>
      <c r="E1831" s="45" t="s">
        <v>7105</v>
      </c>
      <c r="AO1831" s="376"/>
    </row>
    <row r="1832" spans="1:41" x14ac:dyDescent="0.3">
      <c r="A1832" s="333" t="s">
        <v>15326</v>
      </c>
      <c r="B1832" s="333" t="s">
        <v>1774</v>
      </c>
      <c r="C1832" s="125" t="s">
        <v>15318</v>
      </c>
      <c r="D1832" s="32" t="s">
        <v>20309</v>
      </c>
      <c r="E1832" s="125" t="s">
        <v>11886</v>
      </c>
      <c r="F1832" s="125" t="s">
        <v>1190</v>
      </c>
      <c r="G1832" s="125" t="s">
        <v>1190</v>
      </c>
      <c r="AO1832" s="376"/>
    </row>
    <row r="1833" spans="1:41" x14ac:dyDescent="0.25">
      <c r="A1833" s="44" t="s">
        <v>13193</v>
      </c>
      <c r="B1833" s="44" t="s">
        <v>5321</v>
      </c>
      <c r="C1833" s="45">
        <v>25010401</v>
      </c>
      <c r="D1833" s="45" t="s">
        <v>11363</v>
      </c>
      <c r="E1833" s="45" t="s">
        <v>12564</v>
      </c>
      <c r="AO1833" s="376"/>
    </row>
    <row r="1834" spans="1:41" x14ac:dyDescent="0.25">
      <c r="A1834" s="44" t="s">
        <v>17570</v>
      </c>
      <c r="B1834" s="44" t="s">
        <v>3176</v>
      </c>
      <c r="C1834" s="45">
        <v>23010402</v>
      </c>
      <c r="D1834" s="45" t="s">
        <v>11363</v>
      </c>
      <c r="E1834" s="45" t="s">
        <v>5322</v>
      </c>
      <c r="AO1834" s="376"/>
    </row>
    <row r="1835" spans="1:41" x14ac:dyDescent="0.25">
      <c r="A1835" s="44" t="s">
        <v>17570</v>
      </c>
      <c r="B1835" s="44" t="s">
        <v>5321</v>
      </c>
      <c r="C1835" s="45">
        <v>23010401</v>
      </c>
      <c r="D1835" s="45" t="s">
        <v>11363</v>
      </c>
      <c r="E1835" s="45" t="s">
        <v>5322</v>
      </c>
      <c r="AO1835" s="376"/>
    </row>
    <row r="1836" spans="1:41" x14ac:dyDescent="0.25">
      <c r="A1836" s="44" t="s">
        <v>10393</v>
      </c>
      <c r="B1836" s="44" t="s">
        <v>925</v>
      </c>
      <c r="C1836" s="45">
        <v>250601</v>
      </c>
      <c r="D1836" s="45" t="s">
        <v>11363</v>
      </c>
      <c r="E1836" s="45" t="s">
        <v>15609</v>
      </c>
      <c r="AO1836" s="376"/>
    </row>
    <row r="1837" spans="1:41" x14ac:dyDescent="0.25">
      <c r="A1837" s="44" t="s">
        <v>13067</v>
      </c>
      <c r="B1837" s="44" t="s">
        <v>21362</v>
      </c>
      <c r="C1837" s="45" t="s">
        <v>16468</v>
      </c>
      <c r="D1837" s="45" t="s">
        <v>21447</v>
      </c>
      <c r="E1837" s="46">
        <v>46752</v>
      </c>
      <c r="AO1837" s="376"/>
    </row>
    <row r="1838" spans="1:41" x14ac:dyDescent="0.25">
      <c r="A1838" s="44" t="s">
        <v>13067</v>
      </c>
      <c r="B1838" s="44" t="s">
        <v>21380</v>
      </c>
      <c r="C1838" s="45" t="s">
        <v>13065</v>
      </c>
      <c r="D1838" s="45" t="s">
        <v>21447</v>
      </c>
      <c r="E1838" s="46">
        <v>46477</v>
      </c>
      <c r="AO1838" s="376"/>
    </row>
    <row r="1839" spans="1:41" x14ac:dyDescent="0.25">
      <c r="A1839" s="44" t="s">
        <v>16620</v>
      </c>
      <c r="B1839" s="44" t="s">
        <v>16621</v>
      </c>
      <c r="C1839" s="45" t="s">
        <v>16938</v>
      </c>
      <c r="D1839" s="367" t="s">
        <v>3696</v>
      </c>
      <c r="E1839" s="328">
        <f>DATE(2029,8,11)</f>
        <v>47341</v>
      </c>
      <c r="F1839" s="32"/>
      <c r="G1839" s="32"/>
      <c r="H1839" s="32"/>
      <c r="I1839" s="31"/>
      <c r="J1839" s="31"/>
      <c r="K1839" s="31"/>
      <c r="L1839" s="31"/>
      <c r="M1839" s="31"/>
      <c r="N1839" s="31"/>
      <c r="O1839" s="31"/>
      <c r="P1839" s="31"/>
      <c r="Q1839" s="31"/>
      <c r="R1839" s="31"/>
      <c r="S1839" s="31"/>
      <c r="T1839" s="31"/>
      <c r="U1839" s="31"/>
      <c r="V1839" s="31"/>
      <c r="W1839" s="31"/>
      <c r="X1839" s="31"/>
      <c r="Y1839" s="31"/>
      <c r="Z1839" s="31"/>
      <c r="AA1839" s="31"/>
      <c r="AB1839" s="31"/>
      <c r="AC1839" s="31"/>
      <c r="AD1839" s="31"/>
      <c r="AE1839" s="31"/>
      <c r="AF1839" s="31"/>
      <c r="AG1839" s="31"/>
      <c r="AH1839" s="31"/>
      <c r="AI1839" s="31"/>
      <c r="AJ1839" s="31"/>
      <c r="AK1839" s="31"/>
      <c r="AL1839" s="31"/>
      <c r="AO1839" s="376"/>
    </row>
    <row r="1840" spans="1:41" x14ac:dyDescent="0.25">
      <c r="A1840" s="44" t="s">
        <v>4368</v>
      </c>
      <c r="B1840" s="319" t="s">
        <v>19516</v>
      </c>
      <c r="C1840" s="93" t="s">
        <v>19611</v>
      </c>
      <c r="D1840" s="93" t="s">
        <v>19934</v>
      </c>
      <c r="E1840" s="320">
        <v>47542</v>
      </c>
      <c r="F1840" s="93"/>
      <c r="G1840" s="93"/>
      <c r="H1840" s="93"/>
      <c r="I1840" s="99"/>
      <c r="J1840" s="99"/>
      <c r="K1840" s="99"/>
      <c r="L1840" s="99"/>
      <c r="M1840" s="99"/>
      <c r="N1840" s="99"/>
      <c r="O1840" s="99"/>
      <c r="P1840" s="99"/>
      <c r="Q1840" s="99"/>
      <c r="R1840" s="99"/>
      <c r="S1840" s="99"/>
      <c r="T1840" s="99"/>
      <c r="U1840" s="99"/>
      <c r="V1840" s="99"/>
      <c r="W1840" s="99"/>
      <c r="X1840" s="99"/>
      <c r="Y1840" s="99"/>
      <c r="Z1840" s="99"/>
      <c r="AA1840" s="99"/>
      <c r="AB1840" s="99"/>
      <c r="AC1840" s="99"/>
      <c r="AD1840" s="99"/>
      <c r="AE1840" s="99"/>
      <c r="AF1840" s="99"/>
      <c r="AG1840" s="99"/>
      <c r="AH1840" s="31"/>
      <c r="AI1840" s="31"/>
      <c r="AJ1840" s="31"/>
      <c r="AK1840" s="31"/>
      <c r="AL1840" s="31"/>
      <c r="AO1840" s="376"/>
    </row>
    <row r="1841" spans="1:41" x14ac:dyDescent="0.25">
      <c r="A1841" s="44" t="s">
        <v>12597</v>
      </c>
      <c r="B1841" s="44" t="s">
        <v>10357</v>
      </c>
      <c r="C1841" s="45">
        <v>240502</v>
      </c>
      <c r="D1841" s="45" t="s">
        <v>11363</v>
      </c>
      <c r="E1841" s="45" t="s">
        <v>5155</v>
      </c>
      <c r="AO1841" s="376"/>
    </row>
    <row r="1842" spans="1:41" x14ac:dyDescent="0.25">
      <c r="A1842" s="44" t="s">
        <v>10394</v>
      </c>
      <c r="B1842" s="44" t="s">
        <v>10389</v>
      </c>
      <c r="C1842" s="45">
        <v>24020201</v>
      </c>
      <c r="D1842" s="45" t="s">
        <v>11363</v>
      </c>
      <c r="E1842" s="45" t="s">
        <v>5131</v>
      </c>
      <c r="AO1842" s="376"/>
    </row>
    <row r="1843" spans="1:41" x14ac:dyDescent="0.25">
      <c r="A1843" s="44" t="s">
        <v>13194</v>
      </c>
      <c r="B1843" s="44" t="s">
        <v>17497</v>
      </c>
      <c r="C1843" s="45">
        <v>24060301</v>
      </c>
      <c r="D1843" s="45" t="s">
        <v>11363</v>
      </c>
      <c r="E1843" s="45" t="s">
        <v>4962</v>
      </c>
      <c r="AO1843" s="376"/>
    </row>
    <row r="1844" spans="1:41" x14ac:dyDescent="0.25">
      <c r="A1844" s="44" t="s">
        <v>13194</v>
      </c>
      <c r="B1844" s="44" t="s">
        <v>10361</v>
      </c>
      <c r="C1844" s="45">
        <v>24060302</v>
      </c>
      <c r="D1844" s="45" t="s">
        <v>11363</v>
      </c>
      <c r="E1844" s="45" t="s">
        <v>4962</v>
      </c>
      <c r="AO1844" s="376"/>
    </row>
    <row r="1845" spans="1:41" x14ac:dyDescent="0.3">
      <c r="A1845" s="333" t="s">
        <v>21257</v>
      </c>
      <c r="B1845" s="333" t="s">
        <v>4004</v>
      </c>
      <c r="C1845" s="125" t="s">
        <v>11370</v>
      </c>
      <c r="D1845" s="32" t="s">
        <v>20309</v>
      </c>
      <c r="E1845" s="125" t="s">
        <v>4826</v>
      </c>
      <c r="F1845" s="125" t="s">
        <v>1189</v>
      </c>
      <c r="G1845" s="125" t="s">
        <v>1190</v>
      </c>
      <c r="AO1845" s="376"/>
    </row>
    <row r="1846" spans="1:41" x14ac:dyDescent="0.25">
      <c r="A1846" s="44" t="s">
        <v>8345</v>
      </c>
      <c r="B1846" s="44" t="s">
        <v>928</v>
      </c>
      <c r="C1846" s="45">
        <v>231104</v>
      </c>
      <c r="D1846" s="45" t="s">
        <v>11363</v>
      </c>
      <c r="E1846" s="45" t="s">
        <v>8334</v>
      </c>
      <c r="AO1846" s="376"/>
    </row>
    <row r="1847" spans="1:41" x14ac:dyDescent="0.3">
      <c r="A1847" s="333" t="s">
        <v>16171</v>
      </c>
      <c r="B1847" s="333" t="s">
        <v>3862</v>
      </c>
      <c r="C1847" s="125" t="s">
        <v>10972</v>
      </c>
      <c r="D1847" s="32" t="s">
        <v>20309</v>
      </c>
      <c r="E1847" s="125" t="s">
        <v>5037</v>
      </c>
      <c r="F1847" s="125" t="s">
        <v>1189</v>
      </c>
      <c r="G1847" s="125" t="s">
        <v>1189</v>
      </c>
      <c r="AO1847" s="376"/>
    </row>
    <row r="1848" spans="1:41" x14ac:dyDescent="0.3">
      <c r="A1848" s="333" t="s">
        <v>16171</v>
      </c>
      <c r="B1848" s="333" t="s">
        <v>4812</v>
      </c>
      <c r="C1848" s="125" t="s">
        <v>16162</v>
      </c>
      <c r="D1848" s="32" t="s">
        <v>20309</v>
      </c>
      <c r="E1848" s="125" t="s">
        <v>4972</v>
      </c>
      <c r="F1848" s="125" t="s">
        <v>1189</v>
      </c>
      <c r="G1848" s="125" t="s">
        <v>1189</v>
      </c>
      <c r="AO1848" s="376"/>
    </row>
    <row r="1849" spans="1:41" x14ac:dyDescent="0.3">
      <c r="A1849" s="333" t="s">
        <v>16171</v>
      </c>
      <c r="B1849" s="333" t="s">
        <v>4816</v>
      </c>
      <c r="C1849" s="125" t="s">
        <v>16160</v>
      </c>
      <c r="D1849" s="32" t="s">
        <v>20309</v>
      </c>
      <c r="E1849" s="125" t="s">
        <v>4972</v>
      </c>
      <c r="F1849" s="125" t="s">
        <v>1189</v>
      </c>
      <c r="G1849" s="125" t="s">
        <v>1189</v>
      </c>
      <c r="AO1849" s="376"/>
    </row>
    <row r="1850" spans="1:41" x14ac:dyDescent="0.25">
      <c r="A1850" s="44" t="s">
        <v>10395</v>
      </c>
      <c r="B1850" s="44" t="s">
        <v>2132</v>
      </c>
      <c r="C1850" s="45">
        <v>240505</v>
      </c>
      <c r="D1850" s="45" t="s">
        <v>11363</v>
      </c>
      <c r="E1850" s="45" t="s">
        <v>5155</v>
      </c>
      <c r="AO1850" s="376"/>
    </row>
    <row r="1851" spans="1:41" x14ac:dyDescent="0.25">
      <c r="A1851" s="44" t="s">
        <v>8474</v>
      </c>
      <c r="B1851" s="44" t="s">
        <v>8472</v>
      </c>
      <c r="C1851" s="45" t="s">
        <v>8510</v>
      </c>
      <c r="D1851" s="32" t="s">
        <v>5559</v>
      </c>
      <c r="E1851" s="45" t="s">
        <v>20851</v>
      </c>
      <c r="F1851" s="32"/>
      <c r="G1851" s="32"/>
      <c r="H1851" s="32"/>
      <c r="I1851" s="31"/>
      <c r="J1851" s="31"/>
      <c r="K1851" s="31"/>
      <c r="L1851" s="31"/>
      <c r="M1851" s="31"/>
      <c r="N1851" s="31"/>
      <c r="O1851" s="31"/>
      <c r="P1851" s="31"/>
      <c r="Q1851" s="31"/>
      <c r="R1851" s="31"/>
      <c r="S1851" s="31"/>
      <c r="T1851" s="31"/>
      <c r="U1851" s="31"/>
      <c r="V1851" s="31"/>
      <c r="W1851" s="31"/>
      <c r="X1851" s="31"/>
      <c r="Y1851" s="31"/>
      <c r="Z1851" s="31"/>
      <c r="AA1851" s="31"/>
      <c r="AB1851" s="31"/>
      <c r="AC1851" s="31"/>
      <c r="AD1851" s="31"/>
      <c r="AE1851" s="31"/>
      <c r="AF1851" s="31"/>
      <c r="AG1851" s="31"/>
      <c r="AH1851" s="31"/>
      <c r="AI1851" s="31"/>
      <c r="AJ1851" s="31"/>
      <c r="AK1851" s="31"/>
      <c r="AL1851" s="31"/>
      <c r="AO1851" s="376"/>
    </row>
    <row r="1852" spans="1:41" x14ac:dyDescent="0.25">
      <c r="A1852" s="44" t="s">
        <v>12042</v>
      </c>
      <c r="B1852" s="92" t="s">
        <v>12068</v>
      </c>
      <c r="C1852" s="93" t="s">
        <v>12038</v>
      </c>
      <c r="D1852" s="93" t="s">
        <v>1201</v>
      </c>
      <c r="E1852" s="94">
        <v>47208</v>
      </c>
      <c r="F1852" s="93"/>
      <c r="G1852" s="93"/>
      <c r="H1852" s="93"/>
      <c r="I1852" s="99"/>
      <c r="J1852" s="99"/>
      <c r="K1852" s="99"/>
      <c r="L1852" s="99"/>
      <c r="M1852" s="99"/>
      <c r="N1852" s="99"/>
      <c r="O1852" s="99"/>
      <c r="P1852" s="99"/>
      <c r="Q1852" s="99"/>
      <c r="R1852" s="99"/>
      <c r="S1852" s="44"/>
      <c r="T1852" s="99"/>
      <c r="U1852" s="99"/>
      <c r="V1852" s="99"/>
      <c r="W1852" s="99"/>
      <c r="X1852" s="99"/>
      <c r="Y1852" s="99"/>
      <c r="Z1852" s="99"/>
      <c r="AA1852" s="99"/>
      <c r="AB1852" s="99"/>
      <c r="AC1852" s="99"/>
      <c r="AD1852" s="99"/>
      <c r="AE1852" s="99"/>
      <c r="AF1852" s="99"/>
      <c r="AG1852" s="99"/>
      <c r="AH1852" s="31"/>
      <c r="AI1852" s="31"/>
      <c r="AJ1852" s="31"/>
      <c r="AK1852" s="31"/>
      <c r="AL1852" s="31"/>
      <c r="AO1852" s="376"/>
    </row>
    <row r="1853" spans="1:41" x14ac:dyDescent="0.25">
      <c r="A1853" s="44" t="s">
        <v>9603</v>
      </c>
      <c r="B1853" s="44" t="s">
        <v>21336</v>
      </c>
      <c r="C1853" s="45" t="s">
        <v>9700</v>
      </c>
      <c r="D1853" s="45" t="s">
        <v>21447</v>
      </c>
      <c r="E1853" s="46">
        <v>46538</v>
      </c>
      <c r="AO1853" s="376"/>
    </row>
    <row r="1854" spans="1:41" x14ac:dyDescent="0.25">
      <c r="A1854" s="44" t="s">
        <v>10396</v>
      </c>
      <c r="B1854" s="44" t="s">
        <v>10355</v>
      </c>
      <c r="C1854" s="45">
        <v>240403</v>
      </c>
      <c r="D1854" s="45" t="s">
        <v>11363</v>
      </c>
      <c r="E1854" s="45" t="s">
        <v>5037</v>
      </c>
      <c r="AO1854" s="376"/>
    </row>
    <row r="1855" spans="1:41" x14ac:dyDescent="0.25">
      <c r="A1855" s="44" t="s">
        <v>10396</v>
      </c>
      <c r="B1855" s="44" t="s">
        <v>10347</v>
      </c>
      <c r="C1855" s="45">
        <v>240402</v>
      </c>
      <c r="D1855" s="45" t="s">
        <v>11363</v>
      </c>
      <c r="E1855" s="45" t="s">
        <v>5037</v>
      </c>
      <c r="AO1855" s="376"/>
    </row>
    <row r="1856" spans="1:41" x14ac:dyDescent="0.25">
      <c r="A1856" s="44" t="s">
        <v>10396</v>
      </c>
      <c r="B1856" s="44" t="s">
        <v>3842</v>
      </c>
      <c r="C1856" s="45">
        <v>240506</v>
      </c>
      <c r="D1856" s="45" t="s">
        <v>11363</v>
      </c>
      <c r="E1856" s="45" t="s">
        <v>5155</v>
      </c>
      <c r="AO1856" s="376"/>
    </row>
    <row r="1857" spans="1:41" x14ac:dyDescent="0.25">
      <c r="A1857" s="44" t="s">
        <v>8732</v>
      </c>
      <c r="B1857" s="44" t="s">
        <v>14739</v>
      </c>
      <c r="C1857" s="45" t="s">
        <v>21031</v>
      </c>
      <c r="D1857" s="367" t="s">
        <v>3696</v>
      </c>
      <c r="E1857" s="328">
        <f>DATE(2030,4,21)</f>
        <v>47594</v>
      </c>
      <c r="F1857" s="32"/>
      <c r="G1857" s="32"/>
      <c r="H1857" s="32"/>
      <c r="I1857" s="31"/>
      <c r="J1857" s="31"/>
      <c r="K1857" s="31"/>
      <c r="L1857" s="31"/>
      <c r="M1857" s="31"/>
      <c r="N1857" s="31"/>
      <c r="O1857" s="31"/>
      <c r="P1857" s="31"/>
      <c r="Q1857" s="31"/>
      <c r="R1857" s="31"/>
      <c r="S1857" s="31"/>
      <c r="T1857" s="31"/>
      <c r="U1857" s="31"/>
      <c r="V1857" s="31"/>
      <c r="W1857" s="31"/>
      <c r="X1857" s="31"/>
      <c r="Y1857" s="31"/>
      <c r="Z1857" s="31"/>
      <c r="AA1857" s="31"/>
      <c r="AB1857" s="31"/>
      <c r="AC1857" s="31"/>
      <c r="AD1857" s="31"/>
      <c r="AE1857" s="31"/>
      <c r="AF1857" s="31"/>
      <c r="AG1857" s="31"/>
      <c r="AH1857" s="31"/>
      <c r="AI1857" s="31"/>
      <c r="AJ1857" s="31"/>
      <c r="AK1857" s="31"/>
      <c r="AL1857" s="31"/>
      <c r="AO1857" s="376"/>
    </row>
    <row r="1858" spans="1:41" x14ac:dyDescent="0.3">
      <c r="A1858" s="333" t="s">
        <v>10977</v>
      </c>
      <c r="B1858" s="333" t="s">
        <v>11377</v>
      </c>
      <c r="C1858" s="125" t="s">
        <v>11214</v>
      </c>
      <c r="D1858" s="32" t="s">
        <v>20309</v>
      </c>
      <c r="E1858" s="125" t="s">
        <v>4966</v>
      </c>
      <c r="F1858" s="125" t="s">
        <v>1189</v>
      </c>
      <c r="G1858" s="125" t="s">
        <v>1190</v>
      </c>
      <c r="AO1858" s="376"/>
    </row>
    <row r="1859" spans="1:41" x14ac:dyDescent="0.25">
      <c r="A1859" s="44" t="s">
        <v>12160</v>
      </c>
      <c r="B1859" s="44" t="s">
        <v>12109</v>
      </c>
      <c r="C1859" s="45">
        <v>26.23</v>
      </c>
      <c r="D1859" s="45" t="s">
        <v>12549</v>
      </c>
      <c r="E1859" s="46">
        <v>46934</v>
      </c>
      <c r="F1859" s="45"/>
      <c r="G1859" s="93"/>
      <c r="H1859" s="93"/>
      <c r="I1859" s="99"/>
      <c r="J1859" s="99"/>
      <c r="K1859" s="99"/>
      <c r="L1859" s="99"/>
      <c r="M1859" s="99"/>
      <c r="N1859" s="99"/>
      <c r="O1859" s="99"/>
      <c r="P1859" s="99"/>
      <c r="Q1859" s="99"/>
      <c r="R1859" s="99"/>
      <c r="S1859" s="99"/>
      <c r="T1859" s="99"/>
      <c r="U1859" s="99"/>
      <c r="V1859" s="99"/>
      <c r="W1859" s="99"/>
      <c r="X1859" s="99"/>
      <c r="Y1859" s="99"/>
      <c r="Z1859" s="99"/>
      <c r="AA1859" s="99"/>
      <c r="AB1859" s="99"/>
      <c r="AC1859" s="99"/>
      <c r="AD1859" s="99"/>
      <c r="AE1859" s="99"/>
      <c r="AF1859" s="99"/>
      <c r="AG1859" s="99"/>
      <c r="AH1859" s="31"/>
      <c r="AI1859" s="31"/>
      <c r="AJ1859" s="31"/>
      <c r="AK1859" s="31"/>
      <c r="AL1859" s="31"/>
      <c r="AO1859" s="376"/>
    </row>
    <row r="1860" spans="1:41" x14ac:dyDescent="0.25">
      <c r="A1860" s="44" t="s">
        <v>623</v>
      </c>
      <c r="B1860" s="44" t="s">
        <v>14741</v>
      </c>
      <c r="C1860" s="45" t="s">
        <v>5072</v>
      </c>
      <c r="D1860" s="367" t="s">
        <v>3696</v>
      </c>
      <c r="E1860" s="328">
        <f>DATE(2027,5,26)</f>
        <v>46533</v>
      </c>
      <c r="F1860" s="32"/>
      <c r="G1860" s="32"/>
      <c r="H1860" s="32"/>
      <c r="I1860" s="31"/>
      <c r="J1860" s="31"/>
      <c r="K1860" s="31"/>
      <c r="L1860" s="31"/>
      <c r="M1860" s="31"/>
      <c r="N1860" s="31"/>
      <c r="O1860" s="31"/>
      <c r="P1860" s="31"/>
      <c r="Q1860" s="31"/>
      <c r="R1860" s="31"/>
      <c r="S1860" s="31"/>
      <c r="T1860" s="31"/>
      <c r="U1860" s="31"/>
      <c r="V1860" s="31"/>
      <c r="W1860" s="31"/>
      <c r="X1860" s="31"/>
      <c r="Y1860" s="31"/>
      <c r="Z1860" s="31"/>
      <c r="AA1860" s="31"/>
      <c r="AB1860" s="31"/>
      <c r="AC1860" s="31"/>
      <c r="AD1860" s="31"/>
      <c r="AE1860" s="31"/>
      <c r="AF1860" s="31"/>
      <c r="AG1860" s="31"/>
      <c r="AH1860" s="31"/>
      <c r="AI1860" s="31"/>
      <c r="AJ1860" s="31"/>
      <c r="AK1860" s="31"/>
      <c r="AL1860" s="31"/>
      <c r="AO1860" s="376"/>
    </row>
    <row r="1861" spans="1:41" x14ac:dyDescent="0.25">
      <c r="A1861" s="44" t="s">
        <v>623</v>
      </c>
      <c r="B1861" s="44" t="s">
        <v>14740</v>
      </c>
      <c r="C1861" s="45" t="s">
        <v>5073</v>
      </c>
      <c r="D1861" s="367" t="s">
        <v>3696</v>
      </c>
      <c r="E1861" s="328">
        <f>DATE(2027,5,26)</f>
        <v>46533</v>
      </c>
      <c r="F1861" s="32"/>
      <c r="G1861" s="32"/>
      <c r="H1861" s="32"/>
      <c r="I1861" s="31"/>
      <c r="J1861" s="31"/>
      <c r="K1861" s="31"/>
      <c r="L1861" s="31"/>
      <c r="M1861" s="31"/>
      <c r="N1861" s="31"/>
      <c r="O1861" s="31"/>
      <c r="P1861" s="31"/>
      <c r="Q1861" s="31"/>
      <c r="R1861" s="31"/>
      <c r="S1861" s="31"/>
      <c r="T1861" s="31"/>
      <c r="U1861" s="31"/>
      <c r="V1861" s="31"/>
      <c r="W1861" s="31"/>
      <c r="X1861" s="31"/>
      <c r="Y1861" s="31"/>
      <c r="Z1861" s="31"/>
      <c r="AA1861" s="31"/>
      <c r="AB1861" s="31"/>
      <c r="AC1861" s="31"/>
      <c r="AD1861" s="31"/>
      <c r="AE1861" s="31"/>
      <c r="AF1861" s="31"/>
      <c r="AG1861" s="31"/>
      <c r="AH1861" s="31"/>
      <c r="AI1861" s="31"/>
      <c r="AJ1861" s="31"/>
      <c r="AK1861" s="31"/>
      <c r="AL1861" s="31"/>
      <c r="AO1861" s="376"/>
    </row>
    <row r="1862" spans="1:41" x14ac:dyDescent="0.25">
      <c r="A1862" s="44" t="s">
        <v>623</v>
      </c>
      <c r="B1862" s="44" t="s">
        <v>17465</v>
      </c>
      <c r="C1862" s="45">
        <v>26020101</v>
      </c>
      <c r="D1862" s="45" t="s">
        <v>11363</v>
      </c>
      <c r="E1862" s="45" t="s">
        <v>9238</v>
      </c>
      <c r="AO1862" s="376"/>
    </row>
    <row r="1863" spans="1:41" x14ac:dyDescent="0.25">
      <c r="A1863" s="44" t="s">
        <v>623</v>
      </c>
      <c r="B1863" s="44" t="s">
        <v>6609</v>
      </c>
      <c r="C1863" s="45">
        <v>26020102</v>
      </c>
      <c r="D1863" s="45" t="s">
        <v>11363</v>
      </c>
      <c r="E1863" s="45" t="s">
        <v>9238</v>
      </c>
      <c r="AO1863" s="376"/>
    </row>
    <row r="1864" spans="1:41" x14ac:dyDescent="0.25">
      <c r="A1864" s="44" t="s">
        <v>967</v>
      </c>
      <c r="B1864" s="319" t="s">
        <v>19523</v>
      </c>
      <c r="C1864" s="318" t="s">
        <v>19612</v>
      </c>
      <c r="D1864" s="93" t="s">
        <v>19934</v>
      </c>
      <c r="E1864" s="320">
        <v>47299</v>
      </c>
      <c r="F1864" s="93"/>
      <c r="G1864" s="93"/>
      <c r="H1864" s="93"/>
      <c r="I1864" s="99"/>
      <c r="J1864" s="99"/>
      <c r="K1864" s="99"/>
      <c r="L1864" s="99"/>
      <c r="M1864" s="99"/>
      <c r="N1864" s="99"/>
      <c r="O1864" s="99"/>
      <c r="P1864" s="99"/>
      <c r="Q1864" s="99"/>
      <c r="R1864" s="99"/>
      <c r="S1864" s="99"/>
      <c r="T1864" s="99"/>
      <c r="U1864" s="99"/>
      <c r="V1864" s="99"/>
      <c r="W1864" s="99"/>
      <c r="X1864" s="99"/>
      <c r="Y1864" s="99"/>
      <c r="Z1864" s="99"/>
      <c r="AA1864" s="99"/>
      <c r="AB1864" s="99"/>
      <c r="AC1864" s="99"/>
      <c r="AD1864" s="99"/>
      <c r="AE1864" s="99"/>
      <c r="AF1864" s="99"/>
      <c r="AG1864" s="99"/>
      <c r="AH1864" s="31"/>
      <c r="AI1864" s="31"/>
      <c r="AJ1864" s="31"/>
      <c r="AK1864" s="31"/>
      <c r="AL1864" s="31"/>
      <c r="AO1864" s="376"/>
    </row>
    <row r="1865" spans="1:41" x14ac:dyDescent="0.25">
      <c r="A1865" s="44" t="s">
        <v>967</v>
      </c>
      <c r="B1865" s="44" t="s">
        <v>4990</v>
      </c>
      <c r="C1865" s="45" t="s">
        <v>4991</v>
      </c>
      <c r="D1865" s="45" t="s">
        <v>11204</v>
      </c>
      <c r="E1865" s="46">
        <v>46477</v>
      </c>
      <c r="F1865" s="93"/>
      <c r="G1865" s="93"/>
      <c r="H1865" s="93"/>
      <c r="I1865" s="99"/>
      <c r="J1865" s="99"/>
      <c r="K1865" s="99"/>
      <c r="L1865" s="99"/>
      <c r="M1865" s="99"/>
      <c r="N1865" s="99"/>
      <c r="O1865" s="99"/>
      <c r="P1865" s="99"/>
      <c r="Q1865" s="99"/>
      <c r="R1865" s="99"/>
      <c r="S1865" s="99"/>
      <c r="T1865" s="99"/>
      <c r="U1865" s="99"/>
      <c r="V1865" s="99"/>
      <c r="W1865" s="99"/>
      <c r="X1865" s="99"/>
      <c r="Y1865" s="99"/>
      <c r="Z1865" s="99"/>
      <c r="AA1865" s="99"/>
      <c r="AB1865" s="99"/>
      <c r="AC1865" s="99"/>
      <c r="AD1865" s="99"/>
      <c r="AE1865" s="99"/>
      <c r="AF1865" s="99"/>
      <c r="AG1865" s="99"/>
      <c r="AH1865" s="31"/>
      <c r="AI1865" s="31"/>
      <c r="AJ1865" s="31"/>
      <c r="AK1865" s="31"/>
      <c r="AL1865" s="31"/>
      <c r="AO1865" s="376"/>
    </row>
    <row r="1866" spans="1:41" x14ac:dyDescent="0.25">
      <c r="A1866" s="44" t="s">
        <v>967</v>
      </c>
      <c r="B1866" s="44" t="s">
        <v>4990</v>
      </c>
      <c r="C1866" s="45" t="s">
        <v>4991</v>
      </c>
      <c r="D1866" s="93" t="s">
        <v>17443</v>
      </c>
      <c r="E1866" s="45" t="s">
        <v>5139</v>
      </c>
      <c r="F1866" s="93"/>
      <c r="G1866" s="93"/>
      <c r="H1866" s="93"/>
      <c r="I1866" s="99"/>
      <c r="J1866" s="99"/>
      <c r="K1866" s="99"/>
      <c r="L1866" s="99"/>
      <c r="M1866" s="99"/>
      <c r="N1866" s="99"/>
      <c r="O1866" s="99"/>
      <c r="P1866" s="99"/>
      <c r="Q1866" s="99"/>
      <c r="R1866" s="99"/>
      <c r="S1866" s="99"/>
      <c r="T1866" s="99"/>
      <c r="U1866" s="99"/>
      <c r="V1866" s="99"/>
      <c r="W1866" s="99"/>
      <c r="X1866" s="99"/>
      <c r="Y1866" s="99"/>
      <c r="Z1866" s="99"/>
      <c r="AA1866" s="99"/>
      <c r="AB1866" s="99"/>
      <c r="AC1866" s="99"/>
      <c r="AD1866" s="99"/>
      <c r="AE1866" s="99"/>
      <c r="AF1866" s="99"/>
      <c r="AG1866" s="99"/>
      <c r="AH1866" s="31"/>
      <c r="AI1866" s="31"/>
      <c r="AJ1866" s="31"/>
      <c r="AK1866" s="31"/>
      <c r="AL1866" s="31"/>
      <c r="AO1866" s="376"/>
    </row>
    <row r="1867" spans="1:41" x14ac:dyDescent="0.25">
      <c r="A1867" s="44" t="s">
        <v>967</v>
      </c>
      <c r="B1867" s="44" t="s">
        <v>4990</v>
      </c>
      <c r="C1867" s="45" t="s">
        <v>4991</v>
      </c>
      <c r="D1867" s="45" t="s">
        <v>9895</v>
      </c>
      <c r="E1867" s="46">
        <v>46477</v>
      </c>
      <c r="F1867" s="93"/>
      <c r="G1867" s="93"/>
      <c r="H1867" s="93"/>
      <c r="I1867" s="99"/>
      <c r="J1867" s="99"/>
      <c r="K1867" s="99"/>
      <c r="L1867" s="99"/>
      <c r="M1867" s="99"/>
      <c r="N1867" s="99"/>
      <c r="O1867" s="99"/>
      <c r="P1867" s="99"/>
      <c r="Q1867" s="99"/>
      <c r="R1867" s="99"/>
      <c r="S1867" s="44"/>
      <c r="T1867" s="99"/>
      <c r="U1867" s="99"/>
      <c r="V1867" s="99"/>
      <c r="W1867" s="99"/>
      <c r="X1867" s="99"/>
      <c r="Y1867" s="99"/>
      <c r="Z1867" s="99"/>
      <c r="AA1867" s="99"/>
      <c r="AB1867" s="99"/>
      <c r="AC1867" s="99"/>
      <c r="AD1867" s="99"/>
      <c r="AE1867" s="99"/>
      <c r="AF1867" s="99"/>
      <c r="AG1867" s="99"/>
      <c r="AH1867" s="31"/>
      <c r="AI1867" s="31"/>
      <c r="AJ1867" s="31"/>
      <c r="AK1867" s="31"/>
      <c r="AL1867" s="31"/>
      <c r="AO1867" s="376"/>
    </row>
    <row r="1868" spans="1:41" x14ac:dyDescent="0.25">
      <c r="A1868" s="44" t="s">
        <v>19306</v>
      </c>
      <c r="B1868" s="319" t="s">
        <v>19523</v>
      </c>
      <c r="C1868" s="318" t="s">
        <v>19612</v>
      </c>
      <c r="D1868" s="93" t="s">
        <v>19934</v>
      </c>
      <c r="E1868" s="320">
        <v>47299</v>
      </c>
      <c r="F1868" s="93"/>
      <c r="G1868" s="93"/>
      <c r="H1868" s="93"/>
      <c r="I1868" s="99"/>
      <c r="J1868" s="99"/>
      <c r="K1868" s="99"/>
      <c r="L1868" s="99"/>
      <c r="M1868" s="99"/>
      <c r="N1868" s="99"/>
      <c r="O1868" s="99"/>
      <c r="P1868" s="99"/>
      <c r="Q1868" s="99"/>
      <c r="R1868" s="99"/>
      <c r="S1868" s="99"/>
      <c r="T1868" s="99"/>
      <c r="U1868" s="99"/>
      <c r="V1868" s="99"/>
      <c r="W1868" s="99"/>
      <c r="X1868" s="99"/>
      <c r="Y1868" s="99"/>
      <c r="Z1868" s="99"/>
      <c r="AA1868" s="99"/>
      <c r="AB1868" s="99"/>
      <c r="AC1868" s="99"/>
      <c r="AD1868" s="99"/>
      <c r="AE1868" s="99"/>
      <c r="AF1868" s="99"/>
      <c r="AG1868" s="99"/>
      <c r="AH1868" s="31"/>
      <c r="AI1868" s="31"/>
      <c r="AJ1868" s="31"/>
      <c r="AK1868" s="31"/>
      <c r="AL1868" s="31"/>
      <c r="AO1868" s="376"/>
    </row>
    <row r="1869" spans="1:41" x14ac:dyDescent="0.3">
      <c r="A1869" s="57" t="s">
        <v>624</v>
      </c>
      <c r="B1869" s="57" t="s">
        <v>2173</v>
      </c>
      <c r="C1869" s="62">
        <v>24030</v>
      </c>
      <c r="D1869" s="62" t="s">
        <v>20886</v>
      </c>
      <c r="E1869" s="60">
        <v>47057</v>
      </c>
      <c r="F1869" s="32"/>
      <c r="G1869" s="32"/>
      <c r="H1869" s="32"/>
      <c r="I1869" s="31"/>
      <c r="J1869" s="31"/>
      <c r="K1869" s="31"/>
      <c r="L1869" s="31"/>
      <c r="M1869" s="31"/>
      <c r="N1869" s="31"/>
      <c r="O1869" s="31"/>
      <c r="P1869" s="31"/>
      <c r="Q1869" s="31"/>
      <c r="R1869" s="31"/>
      <c r="S1869" s="31"/>
      <c r="T1869" s="31"/>
      <c r="U1869" s="31"/>
      <c r="V1869" s="31"/>
      <c r="W1869" s="31"/>
      <c r="X1869" s="31"/>
      <c r="Y1869" s="31"/>
      <c r="Z1869" s="31"/>
      <c r="AA1869" s="31"/>
      <c r="AB1869" s="31"/>
      <c r="AC1869" s="31"/>
      <c r="AD1869" s="31"/>
      <c r="AE1869" s="31"/>
      <c r="AF1869" s="31"/>
      <c r="AG1869" s="31"/>
      <c r="AH1869" s="31"/>
      <c r="AI1869" s="31"/>
      <c r="AJ1869" s="31"/>
      <c r="AK1869" s="31"/>
      <c r="AL1869" s="31"/>
      <c r="AO1869" s="376"/>
    </row>
    <row r="1870" spans="1:41" x14ac:dyDescent="0.25">
      <c r="A1870" s="44" t="s">
        <v>624</v>
      </c>
      <c r="B1870" s="44" t="s">
        <v>5134</v>
      </c>
      <c r="C1870" s="45">
        <v>240804</v>
      </c>
      <c r="D1870" s="45" t="s">
        <v>11363</v>
      </c>
      <c r="E1870" s="45" t="s">
        <v>11260</v>
      </c>
      <c r="AO1870" s="376"/>
    </row>
    <row r="1871" spans="1:41" x14ac:dyDescent="0.25">
      <c r="A1871" s="44" t="s">
        <v>12161</v>
      </c>
      <c r="B1871" s="44" t="s">
        <v>12111</v>
      </c>
      <c r="C1871" s="45">
        <v>13.24</v>
      </c>
      <c r="D1871" s="45" t="s">
        <v>12549</v>
      </c>
      <c r="E1871" s="46">
        <v>47299</v>
      </c>
      <c r="F1871" s="45"/>
      <c r="G1871" s="93"/>
      <c r="H1871" s="93"/>
      <c r="I1871" s="99"/>
      <c r="J1871" s="99"/>
      <c r="K1871" s="99"/>
      <c r="L1871" s="99"/>
      <c r="M1871" s="99"/>
      <c r="N1871" s="99"/>
      <c r="O1871" s="99"/>
      <c r="P1871" s="99"/>
      <c r="Q1871" s="99"/>
      <c r="R1871" s="99"/>
      <c r="S1871" s="99"/>
      <c r="T1871" s="99"/>
      <c r="U1871" s="99"/>
      <c r="V1871" s="99"/>
      <c r="W1871" s="99"/>
      <c r="X1871" s="99"/>
      <c r="Y1871" s="99"/>
      <c r="Z1871" s="99"/>
      <c r="AA1871" s="99"/>
      <c r="AB1871" s="99"/>
      <c r="AC1871" s="99"/>
      <c r="AD1871" s="99"/>
      <c r="AE1871" s="99"/>
      <c r="AF1871" s="99"/>
      <c r="AG1871" s="99"/>
      <c r="AH1871" s="31"/>
      <c r="AI1871" s="31"/>
      <c r="AJ1871" s="31"/>
      <c r="AK1871" s="31"/>
      <c r="AL1871" s="31"/>
      <c r="AO1871" s="376"/>
    </row>
    <row r="1872" spans="1:41" x14ac:dyDescent="0.25">
      <c r="A1872" s="44" t="s">
        <v>8733</v>
      </c>
      <c r="B1872" s="44" t="s">
        <v>14742</v>
      </c>
      <c r="C1872" s="45" t="s">
        <v>10954</v>
      </c>
      <c r="D1872" s="367" t="s">
        <v>3696</v>
      </c>
      <c r="E1872" s="328">
        <f>DATE(2028,5,8)</f>
        <v>46881</v>
      </c>
      <c r="F1872" s="32"/>
      <c r="G1872" s="32"/>
      <c r="H1872" s="32"/>
      <c r="I1872" s="31"/>
      <c r="J1872" s="31"/>
      <c r="K1872" s="31"/>
      <c r="L1872" s="31"/>
      <c r="M1872" s="31"/>
      <c r="N1872" s="31"/>
      <c r="O1872" s="31"/>
      <c r="P1872" s="31"/>
      <c r="Q1872" s="31"/>
      <c r="R1872" s="31"/>
      <c r="S1872" s="31"/>
      <c r="T1872" s="31"/>
      <c r="U1872" s="31"/>
      <c r="V1872" s="31"/>
      <c r="W1872" s="31"/>
      <c r="X1872" s="31"/>
      <c r="Y1872" s="31"/>
      <c r="Z1872" s="31"/>
      <c r="AA1872" s="31"/>
      <c r="AB1872" s="31"/>
      <c r="AC1872" s="31"/>
      <c r="AD1872" s="31"/>
      <c r="AE1872" s="31"/>
      <c r="AF1872" s="31"/>
      <c r="AG1872" s="31"/>
      <c r="AH1872" s="31"/>
      <c r="AI1872" s="31"/>
      <c r="AJ1872" s="31"/>
      <c r="AK1872" s="31"/>
      <c r="AL1872" s="31"/>
      <c r="AO1872" s="376"/>
    </row>
    <row r="1873" spans="1:41" x14ac:dyDescent="0.25">
      <c r="A1873" s="44" t="s">
        <v>7630</v>
      </c>
      <c r="B1873" s="44" t="s">
        <v>9845</v>
      </c>
      <c r="C1873" s="45" t="s">
        <v>7631</v>
      </c>
      <c r="D1873" s="93" t="s">
        <v>17443</v>
      </c>
      <c r="E1873" s="45" t="s">
        <v>5131</v>
      </c>
      <c r="F1873" s="93"/>
      <c r="G1873" s="93"/>
      <c r="H1873" s="93"/>
      <c r="I1873" s="99"/>
      <c r="J1873" s="99"/>
      <c r="K1873" s="99"/>
      <c r="L1873" s="99"/>
      <c r="M1873" s="99"/>
      <c r="N1873" s="99"/>
      <c r="O1873" s="99"/>
      <c r="P1873" s="99"/>
      <c r="Q1873" s="99"/>
      <c r="R1873" s="99"/>
      <c r="S1873" s="99"/>
      <c r="T1873" s="99"/>
      <c r="U1873" s="99"/>
      <c r="V1873" s="99"/>
      <c r="W1873" s="99"/>
      <c r="X1873" s="99"/>
      <c r="Y1873" s="99"/>
      <c r="Z1873" s="99"/>
      <c r="AA1873" s="99"/>
      <c r="AB1873" s="99"/>
      <c r="AC1873" s="99"/>
      <c r="AD1873" s="99"/>
      <c r="AE1873" s="99"/>
      <c r="AF1873" s="99"/>
      <c r="AG1873" s="99"/>
      <c r="AH1873" s="31"/>
      <c r="AI1873" s="31"/>
      <c r="AJ1873" s="31"/>
      <c r="AK1873" s="31"/>
      <c r="AL1873" s="31"/>
      <c r="AO1873" s="376"/>
    </row>
    <row r="1874" spans="1:41" x14ac:dyDescent="0.25">
      <c r="A1874" s="44" t="s">
        <v>7630</v>
      </c>
      <c r="B1874" s="44" t="s">
        <v>9845</v>
      </c>
      <c r="C1874" s="45" t="s">
        <v>7631</v>
      </c>
      <c r="D1874" s="45" t="s">
        <v>9895</v>
      </c>
      <c r="E1874" s="46">
        <v>46873</v>
      </c>
      <c r="F1874" s="93"/>
      <c r="G1874" s="93"/>
      <c r="H1874" s="93"/>
      <c r="I1874" s="99"/>
      <c r="J1874" s="99"/>
      <c r="K1874" s="99"/>
      <c r="L1874" s="99"/>
      <c r="M1874" s="99"/>
      <c r="N1874" s="99"/>
      <c r="O1874" s="99"/>
      <c r="P1874" s="99"/>
      <c r="Q1874" s="99"/>
      <c r="R1874" s="99"/>
      <c r="S1874" s="44"/>
      <c r="T1874" s="99"/>
      <c r="U1874" s="99"/>
      <c r="V1874" s="99"/>
      <c r="W1874" s="99"/>
      <c r="X1874" s="99"/>
      <c r="Y1874" s="99"/>
      <c r="Z1874" s="99"/>
      <c r="AA1874" s="99"/>
      <c r="AB1874" s="99"/>
      <c r="AC1874" s="99"/>
      <c r="AD1874" s="99"/>
      <c r="AE1874" s="99"/>
      <c r="AF1874" s="99"/>
      <c r="AG1874" s="99"/>
      <c r="AH1874" s="31"/>
      <c r="AI1874" s="31"/>
      <c r="AJ1874" s="31"/>
      <c r="AK1874" s="31"/>
      <c r="AL1874" s="31"/>
      <c r="AO1874" s="376"/>
    </row>
    <row r="1875" spans="1:41" x14ac:dyDescent="0.25">
      <c r="A1875" s="91" t="s">
        <v>19111</v>
      </c>
      <c r="B1875" s="92" t="s">
        <v>3182</v>
      </c>
      <c r="C1875" s="93" t="s">
        <v>19170</v>
      </c>
      <c r="D1875" s="93" t="s">
        <v>1201</v>
      </c>
      <c r="E1875" s="94">
        <v>46582</v>
      </c>
      <c r="F1875" s="93"/>
      <c r="G1875" s="93"/>
      <c r="H1875" s="93"/>
      <c r="I1875" s="99"/>
      <c r="J1875" s="99"/>
      <c r="K1875" s="99"/>
      <c r="L1875" s="99"/>
      <c r="M1875" s="99"/>
      <c r="N1875" s="99"/>
      <c r="O1875" s="99"/>
      <c r="P1875" s="99"/>
      <c r="Q1875" s="99"/>
      <c r="R1875" s="99"/>
      <c r="S1875" s="99"/>
      <c r="T1875" s="99"/>
      <c r="U1875" s="99"/>
      <c r="V1875" s="99"/>
      <c r="W1875" s="99"/>
      <c r="X1875" s="99"/>
      <c r="Y1875" s="99"/>
      <c r="Z1875" s="99"/>
      <c r="AA1875" s="99"/>
      <c r="AB1875" s="99"/>
      <c r="AC1875" s="99"/>
      <c r="AD1875" s="99"/>
      <c r="AE1875" s="99"/>
      <c r="AF1875" s="99"/>
      <c r="AG1875" s="99"/>
      <c r="AH1875" s="31"/>
      <c r="AI1875" s="31"/>
      <c r="AJ1875" s="31"/>
      <c r="AK1875" s="31"/>
      <c r="AL1875" s="31"/>
      <c r="AO1875" s="376"/>
    </row>
    <row r="1876" spans="1:41" x14ac:dyDescent="0.25">
      <c r="A1876" s="44" t="s">
        <v>10397</v>
      </c>
      <c r="B1876" s="44" t="s">
        <v>3049</v>
      </c>
      <c r="C1876" s="45">
        <v>230902</v>
      </c>
      <c r="D1876" s="45" t="s">
        <v>11363</v>
      </c>
      <c r="E1876" s="45" t="s">
        <v>7871</v>
      </c>
      <c r="AO1876" s="376"/>
    </row>
    <row r="1877" spans="1:41" x14ac:dyDescent="0.25">
      <c r="A1877" s="44" t="s">
        <v>10397</v>
      </c>
      <c r="B1877" s="44" t="s">
        <v>10389</v>
      </c>
      <c r="C1877" s="45">
        <v>24020201</v>
      </c>
      <c r="D1877" s="45" t="s">
        <v>11363</v>
      </c>
      <c r="E1877" s="45" t="s">
        <v>5131</v>
      </c>
      <c r="AO1877" s="376"/>
    </row>
    <row r="1878" spans="1:41" x14ac:dyDescent="0.25">
      <c r="A1878" s="44" t="s">
        <v>10397</v>
      </c>
      <c r="B1878" s="44" t="s">
        <v>3050</v>
      </c>
      <c r="C1878" s="45">
        <v>24020202</v>
      </c>
      <c r="D1878" s="45" t="s">
        <v>11363</v>
      </c>
      <c r="E1878" s="45" t="s">
        <v>5131</v>
      </c>
      <c r="AO1878" s="376"/>
    </row>
    <row r="1879" spans="1:41" x14ac:dyDescent="0.3">
      <c r="A1879" s="333" t="s">
        <v>16172</v>
      </c>
      <c r="B1879" s="333" t="s">
        <v>4810</v>
      </c>
      <c r="C1879" s="125" t="s">
        <v>16155</v>
      </c>
      <c r="D1879" s="32" t="s">
        <v>20309</v>
      </c>
      <c r="E1879" s="125" t="s">
        <v>4972</v>
      </c>
      <c r="F1879" s="125" t="s">
        <v>1189</v>
      </c>
      <c r="G1879" s="125" t="s">
        <v>1190</v>
      </c>
      <c r="AO1879" s="376"/>
    </row>
    <row r="1880" spans="1:41" x14ac:dyDescent="0.25">
      <c r="A1880" s="44" t="s">
        <v>12162</v>
      </c>
      <c r="B1880" s="44" t="s">
        <v>12092</v>
      </c>
      <c r="C1880" s="45">
        <v>7.25</v>
      </c>
      <c r="D1880" s="45" t="s">
        <v>12549</v>
      </c>
      <c r="E1880" s="46">
        <v>47422</v>
      </c>
      <c r="F1880" s="45"/>
      <c r="G1880" s="93"/>
      <c r="H1880" s="93"/>
      <c r="I1880" s="99"/>
      <c r="J1880" s="99"/>
      <c r="K1880" s="99"/>
      <c r="L1880" s="99"/>
      <c r="M1880" s="99"/>
      <c r="N1880" s="99"/>
      <c r="O1880" s="99"/>
      <c r="P1880" s="99"/>
      <c r="Q1880" s="99"/>
      <c r="R1880" s="99"/>
      <c r="S1880" s="99"/>
      <c r="T1880" s="99"/>
      <c r="U1880" s="99"/>
      <c r="V1880" s="99"/>
      <c r="W1880" s="99"/>
      <c r="X1880" s="99"/>
      <c r="Y1880" s="99"/>
      <c r="Z1880" s="99"/>
      <c r="AA1880" s="99"/>
      <c r="AB1880" s="99"/>
      <c r="AC1880" s="99"/>
      <c r="AD1880" s="99"/>
      <c r="AE1880" s="99"/>
      <c r="AF1880" s="99"/>
      <c r="AG1880" s="99"/>
      <c r="AH1880" s="31"/>
      <c r="AI1880" s="31"/>
      <c r="AJ1880" s="31"/>
      <c r="AK1880" s="31"/>
      <c r="AL1880" s="31"/>
      <c r="AO1880" s="376"/>
    </row>
    <row r="1881" spans="1:41" x14ac:dyDescent="0.3">
      <c r="A1881" s="333" t="s">
        <v>21258</v>
      </c>
      <c r="B1881" s="333" t="s">
        <v>1184</v>
      </c>
      <c r="C1881" s="125" t="s">
        <v>21308</v>
      </c>
      <c r="D1881" s="32" t="s">
        <v>20309</v>
      </c>
      <c r="E1881" s="125" t="s">
        <v>9840</v>
      </c>
      <c r="F1881" s="125" t="s">
        <v>1189</v>
      </c>
      <c r="G1881" s="125" t="s">
        <v>1190</v>
      </c>
      <c r="AO1881" s="376"/>
    </row>
    <row r="1882" spans="1:41" x14ac:dyDescent="0.3">
      <c r="A1882" s="333" t="s">
        <v>10978</v>
      </c>
      <c r="B1882" s="333" t="s">
        <v>3456</v>
      </c>
      <c r="C1882" s="125" t="s">
        <v>10963</v>
      </c>
      <c r="D1882" s="32" t="s">
        <v>20309</v>
      </c>
      <c r="E1882" s="125" t="s">
        <v>2593</v>
      </c>
      <c r="F1882" s="125" t="s">
        <v>1189</v>
      </c>
      <c r="G1882" s="125" t="s">
        <v>1190</v>
      </c>
      <c r="AO1882" s="376"/>
    </row>
    <row r="1883" spans="1:41" x14ac:dyDescent="0.25">
      <c r="A1883" s="44" t="s">
        <v>14090</v>
      </c>
      <c r="B1883" s="44" t="s">
        <v>14072</v>
      </c>
      <c r="C1883" s="45" t="s">
        <v>14091</v>
      </c>
      <c r="D1883" s="45" t="s">
        <v>11204</v>
      </c>
      <c r="E1883" s="45" t="s">
        <v>12551</v>
      </c>
      <c r="F1883" s="93"/>
      <c r="G1883" s="93"/>
      <c r="H1883" s="93"/>
      <c r="I1883" s="99"/>
      <c r="J1883" s="99"/>
      <c r="K1883" s="99"/>
      <c r="L1883" s="99"/>
      <c r="M1883" s="99"/>
      <c r="N1883" s="99"/>
      <c r="O1883" s="99"/>
      <c r="P1883" s="99"/>
      <c r="Q1883" s="99"/>
      <c r="R1883" s="99"/>
      <c r="S1883" s="99"/>
      <c r="T1883" s="99"/>
      <c r="U1883" s="99"/>
      <c r="V1883" s="99"/>
      <c r="W1883" s="99"/>
      <c r="X1883" s="99"/>
      <c r="Y1883" s="99"/>
      <c r="Z1883" s="99"/>
      <c r="AA1883" s="99"/>
      <c r="AB1883" s="99"/>
      <c r="AC1883" s="99"/>
      <c r="AD1883" s="99"/>
      <c r="AE1883" s="99"/>
      <c r="AF1883" s="99"/>
      <c r="AG1883" s="99"/>
      <c r="AH1883" s="31"/>
      <c r="AI1883" s="31"/>
      <c r="AJ1883" s="31"/>
      <c r="AK1883" s="31"/>
      <c r="AL1883" s="31"/>
      <c r="AO1883" s="376"/>
    </row>
    <row r="1884" spans="1:41" x14ac:dyDescent="0.25">
      <c r="A1884" s="44" t="s">
        <v>14090</v>
      </c>
      <c r="B1884" s="44" t="s">
        <v>14072</v>
      </c>
      <c r="C1884" s="45" t="s">
        <v>14091</v>
      </c>
      <c r="D1884" s="93" t="s">
        <v>17443</v>
      </c>
      <c r="E1884" s="45" t="s">
        <v>12551</v>
      </c>
      <c r="F1884" s="93"/>
      <c r="G1884" s="93"/>
      <c r="H1884" s="93"/>
      <c r="I1884" s="99"/>
      <c r="J1884" s="99"/>
      <c r="K1884" s="99"/>
      <c r="L1884" s="99"/>
      <c r="M1884" s="99"/>
      <c r="N1884" s="99"/>
      <c r="O1884" s="99"/>
      <c r="P1884" s="99"/>
      <c r="Q1884" s="99"/>
      <c r="R1884" s="99"/>
      <c r="S1884" s="99"/>
      <c r="T1884" s="99"/>
      <c r="U1884" s="99"/>
      <c r="V1884" s="99"/>
      <c r="W1884" s="99"/>
      <c r="X1884" s="99"/>
      <c r="Y1884" s="99"/>
      <c r="Z1884" s="99"/>
      <c r="AA1884" s="99"/>
      <c r="AB1884" s="99"/>
      <c r="AC1884" s="99"/>
      <c r="AD1884" s="99"/>
      <c r="AE1884" s="99"/>
      <c r="AF1884" s="99"/>
      <c r="AG1884" s="99"/>
      <c r="AH1884" s="31"/>
      <c r="AI1884" s="31"/>
      <c r="AJ1884" s="31"/>
      <c r="AK1884" s="31"/>
      <c r="AL1884" s="31"/>
      <c r="AO1884" s="376"/>
    </row>
    <row r="1885" spans="1:41" x14ac:dyDescent="0.25">
      <c r="A1885" s="44" t="s">
        <v>21508</v>
      </c>
      <c r="B1885" s="44" t="s">
        <v>936</v>
      </c>
      <c r="C1885" s="45">
        <v>260703</v>
      </c>
      <c r="D1885" s="45" t="s">
        <v>11363</v>
      </c>
      <c r="E1885" s="45" t="s">
        <v>11150</v>
      </c>
      <c r="AO1885" s="376"/>
    </row>
    <row r="1886" spans="1:41" x14ac:dyDescent="0.25">
      <c r="A1886" s="44" t="s">
        <v>6392</v>
      </c>
      <c r="B1886" s="44" t="s">
        <v>2350</v>
      </c>
      <c r="C1886" s="45">
        <v>230105</v>
      </c>
      <c r="D1886" s="45" t="s">
        <v>11363</v>
      </c>
      <c r="E1886" s="45" t="s">
        <v>5265</v>
      </c>
      <c r="AO1886" s="376"/>
    </row>
    <row r="1887" spans="1:41" x14ac:dyDescent="0.25">
      <c r="A1887" s="44" t="s">
        <v>17571</v>
      </c>
      <c r="B1887" s="44" t="s">
        <v>17465</v>
      </c>
      <c r="C1887" s="45">
        <v>26020101</v>
      </c>
      <c r="D1887" s="45" t="s">
        <v>11363</v>
      </c>
      <c r="E1887" s="45" t="s">
        <v>9238</v>
      </c>
      <c r="AO1887" s="376"/>
    </row>
    <row r="1888" spans="1:41" x14ac:dyDescent="0.3">
      <c r="A1888" s="333" t="s">
        <v>968</v>
      </c>
      <c r="B1888" s="333" t="s">
        <v>3456</v>
      </c>
      <c r="C1888" s="125" t="s">
        <v>10963</v>
      </c>
      <c r="D1888" s="32" t="s">
        <v>20309</v>
      </c>
      <c r="E1888" s="125" t="s">
        <v>2593</v>
      </c>
      <c r="F1888" s="125" t="s">
        <v>1189</v>
      </c>
      <c r="G1888" s="125" t="s">
        <v>1190</v>
      </c>
      <c r="AO1888" s="376"/>
    </row>
    <row r="1889" spans="1:41" x14ac:dyDescent="0.25">
      <c r="A1889" s="100" t="s">
        <v>3420</v>
      </c>
      <c r="B1889" s="92" t="s">
        <v>3452</v>
      </c>
      <c r="C1889" s="93" t="s">
        <v>3453</v>
      </c>
      <c r="D1889" s="93" t="s">
        <v>1201</v>
      </c>
      <c r="E1889" s="94">
        <v>46496</v>
      </c>
      <c r="F1889" s="93"/>
      <c r="G1889" s="93"/>
      <c r="H1889" s="93" t="s">
        <v>1190</v>
      </c>
      <c r="I1889" s="99"/>
      <c r="J1889" s="99"/>
      <c r="K1889" s="99"/>
      <c r="L1889" s="99"/>
      <c r="M1889" s="99"/>
      <c r="N1889" s="99"/>
      <c r="O1889" s="99"/>
      <c r="P1889" s="99"/>
      <c r="Q1889" s="99"/>
      <c r="R1889" s="99"/>
      <c r="S1889" s="44"/>
      <c r="T1889" s="99"/>
      <c r="U1889" s="99"/>
      <c r="V1889" s="99"/>
      <c r="W1889" s="99"/>
      <c r="X1889" s="99"/>
      <c r="Y1889" s="99"/>
      <c r="Z1889" s="99"/>
      <c r="AA1889" s="99"/>
      <c r="AB1889" s="99"/>
      <c r="AC1889" s="99"/>
      <c r="AD1889" s="99"/>
      <c r="AE1889" s="99"/>
      <c r="AF1889" s="99"/>
      <c r="AG1889" s="99"/>
      <c r="AH1889" s="31"/>
      <c r="AI1889" s="31"/>
      <c r="AJ1889" s="31"/>
      <c r="AK1889" s="31"/>
      <c r="AL1889" s="31"/>
      <c r="AO1889" s="376"/>
    </row>
    <row r="1890" spans="1:41" x14ac:dyDescent="0.25">
      <c r="A1890" s="44" t="s">
        <v>16622</v>
      </c>
      <c r="B1890" s="44" t="s">
        <v>14743</v>
      </c>
      <c r="C1890" s="45" t="s">
        <v>16939</v>
      </c>
      <c r="D1890" s="367" t="s">
        <v>3696</v>
      </c>
      <c r="E1890" s="328">
        <f>DATE(2029,10,13)</f>
        <v>47404</v>
      </c>
      <c r="F1890" s="32"/>
      <c r="G1890" s="32"/>
      <c r="H1890" s="32"/>
      <c r="I1890" s="31"/>
      <c r="J1890" s="31"/>
      <c r="K1890" s="31"/>
      <c r="L1890" s="31"/>
      <c r="M1890" s="31"/>
      <c r="N1890" s="31"/>
      <c r="O1890" s="31"/>
      <c r="P1890" s="31"/>
      <c r="Q1890" s="31"/>
      <c r="R1890" s="31"/>
      <c r="S1890" s="31"/>
      <c r="T1890" s="31"/>
      <c r="U1890" s="31"/>
      <c r="V1890" s="31"/>
      <c r="W1890" s="31"/>
      <c r="X1890" s="31"/>
      <c r="Y1890" s="31"/>
      <c r="Z1890" s="31"/>
      <c r="AA1890" s="31"/>
      <c r="AB1890" s="31"/>
      <c r="AC1890" s="31"/>
      <c r="AD1890" s="31"/>
      <c r="AE1890" s="31"/>
      <c r="AF1890" s="31"/>
      <c r="AG1890" s="31"/>
      <c r="AH1890" s="31"/>
      <c r="AI1890" s="31"/>
      <c r="AJ1890" s="31"/>
      <c r="AK1890" s="31"/>
      <c r="AL1890" s="31"/>
      <c r="AO1890" s="376"/>
    </row>
    <row r="1891" spans="1:41" x14ac:dyDescent="0.25">
      <c r="A1891" s="44" t="s">
        <v>21509</v>
      </c>
      <c r="B1891" s="44" t="s">
        <v>936</v>
      </c>
      <c r="C1891" s="45">
        <v>260703</v>
      </c>
      <c r="D1891" s="45" t="s">
        <v>11363</v>
      </c>
      <c r="E1891" s="45" t="s">
        <v>11150</v>
      </c>
      <c r="AO1891" s="376"/>
    </row>
    <row r="1892" spans="1:41" x14ac:dyDescent="0.25">
      <c r="A1892" s="44" t="s">
        <v>3169</v>
      </c>
      <c r="B1892" s="44" t="s">
        <v>9235</v>
      </c>
      <c r="C1892" s="45">
        <v>240102</v>
      </c>
      <c r="D1892" s="45" t="s">
        <v>11363</v>
      </c>
      <c r="E1892" s="45" t="s">
        <v>5139</v>
      </c>
      <c r="AO1892" s="376"/>
    </row>
    <row r="1893" spans="1:41" x14ac:dyDescent="0.25">
      <c r="A1893" s="44" t="s">
        <v>3169</v>
      </c>
      <c r="B1893" s="44" t="s">
        <v>15616</v>
      </c>
      <c r="C1893" s="45">
        <v>25050101</v>
      </c>
      <c r="D1893" s="45" t="s">
        <v>11363</v>
      </c>
      <c r="E1893" s="45" t="s">
        <v>7105</v>
      </c>
      <c r="AO1893" s="376"/>
    </row>
    <row r="1894" spans="1:41" x14ac:dyDescent="0.25">
      <c r="A1894" s="44" t="s">
        <v>3169</v>
      </c>
      <c r="B1894" s="44" t="s">
        <v>15617</v>
      </c>
      <c r="C1894" s="45">
        <v>25050102</v>
      </c>
      <c r="D1894" s="45" t="s">
        <v>11363</v>
      </c>
      <c r="E1894" s="45" t="s">
        <v>7105</v>
      </c>
      <c r="AO1894" s="376"/>
    </row>
    <row r="1895" spans="1:41" x14ac:dyDescent="0.25">
      <c r="A1895" s="44" t="s">
        <v>3169</v>
      </c>
      <c r="B1895" s="44" t="s">
        <v>17477</v>
      </c>
      <c r="C1895" s="45">
        <v>25100201</v>
      </c>
      <c r="D1895" s="45" t="s">
        <v>11363</v>
      </c>
      <c r="E1895" s="45" t="s">
        <v>11146</v>
      </c>
      <c r="AO1895" s="376"/>
    </row>
    <row r="1896" spans="1:41" x14ac:dyDescent="0.25">
      <c r="A1896" s="44" t="s">
        <v>3169</v>
      </c>
      <c r="B1896" s="44" t="s">
        <v>3046</v>
      </c>
      <c r="C1896" s="45">
        <v>25100202</v>
      </c>
      <c r="D1896" s="45" t="s">
        <v>11363</v>
      </c>
      <c r="E1896" s="45" t="s">
        <v>11146</v>
      </c>
      <c r="AO1896" s="376"/>
    </row>
    <row r="1897" spans="1:41" x14ac:dyDescent="0.25">
      <c r="A1897" s="44" t="s">
        <v>4165</v>
      </c>
      <c r="B1897" s="44" t="s">
        <v>4166</v>
      </c>
      <c r="C1897" s="45" t="s">
        <v>4167</v>
      </c>
      <c r="D1897" s="45" t="s">
        <v>11204</v>
      </c>
      <c r="E1897" s="45" t="s">
        <v>4168</v>
      </c>
      <c r="F1897" s="93"/>
      <c r="G1897" s="93"/>
      <c r="H1897" s="93"/>
      <c r="I1897" s="99"/>
      <c r="J1897" s="99"/>
      <c r="K1897" s="99"/>
      <c r="L1897" s="99"/>
      <c r="M1897" s="99"/>
      <c r="N1897" s="99"/>
      <c r="O1897" s="99"/>
      <c r="P1897" s="99"/>
      <c r="Q1897" s="99"/>
      <c r="R1897" s="99"/>
      <c r="S1897" s="99"/>
      <c r="T1897" s="99"/>
      <c r="U1897" s="99"/>
      <c r="V1897" s="99"/>
      <c r="W1897" s="99"/>
      <c r="X1897" s="99"/>
      <c r="Y1897" s="99"/>
      <c r="Z1897" s="99"/>
      <c r="AA1897" s="99"/>
      <c r="AB1897" s="99"/>
      <c r="AC1897" s="99"/>
      <c r="AD1897" s="99"/>
      <c r="AE1897" s="99"/>
      <c r="AF1897" s="99"/>
      <c r="AG1897" s="99"/>
      <c r="AH1897" s="31"/>
      <c r="AI1897" s="31"/>
      <c r="AJ1897" s="31"/>
      <c r="AK1897" s="31"/>
      <c r="AL1897" s="31"/>
      <c r="AO1897" s="376"/>
    </row>
    <row r="1898" spans="1:41" x14ac:dyDescent="0.25">
      <c r="A1898" s="44" t="s">
        <v>4165</v>
      </c>
      <c r="B1898" s="44" t="s">
        <v>4166</v>
      </c>
      <c r="C1898" s="45" t="s">
        <v>17356</v>
      </c>
      <c r="D1898" s="93" t="s">
        <v>17443</v>
      </c>
      <c r="E1898" s="45" t="s">
        <v>17340</v>
      </c>
      <c r="F1898" s="93"/>
      <c r="G1898" s="93"/>
      <c r="H1898" s="93"/>
      <c r="I1898" s="99"/>
      <c r="J1898" s="99"/>
      <c r="K1898" s="99"/>
      <c r="L1898" s="99"/>
      <c r="M1898" s="99"/>
      <c r="N1898" s="99"/>
      <c r="O1898" s="99"/>
      <c r="P1898" s="99"/>
      <c r="Q1898" s="99"/>
      <c r="R1898" s="99"/>
      <c r="S1898" s="99"/>
      <c r="T1898" s="99"/>
      <c r="U1898" s="99"/>
      <c r="V1898" s="99"/>
      <c r="W1898" s="99"/>
      <c r="X1898" s="99"/>
      <c r="Y1898" s="99"/>
      <c r="Z1898" s="99"/>
      <c r="AA1898" s="99"/>
      <c r="AB1898" s="99"/>
      <c r="AC1898" s="99"/>
      <c r="AD1898" s="99"/>
      <c r="AE1898" s="99"/>
      <c r="AF1898" s="99"/>
      <c r="AG1898" s="99"/>
      <c r="AH1898" s="31"/>
      <c r="AI1898" s="31"/>
      <c r="AJ1898" s="31"/>
      <c r="AK1898" s="31"/>
      <c r="AL1898" s="31"/>
      <c r="AO1898" s="376"/>
    </row>
    <row r="1899" spans="1:41" x14ac:dyDescent="0.25">
      <c r="A1899" s="44" t="s">
        <v>4165</v>
      </c>
      <c r="B1899" s="44" t="s">
        <v>4166</v>
      </c>
      <c r="C1899" s="45" t="s">
        <v>4167</v>
      </c>
      <c r="D1899" s="45" t="s">
        <v>9895</v>
      </c>
      <c r="E1899" s="45" t="s">
        <v>4168</v>
      </c>
      <c r="F1899" s="93"/>
      <c r="G1899" s="93"/>
      <c r="H1899" s="93"/>
      <c r="I1899" s="99"/>
      <c r="J1899" s="99"/>
      <c r="K1899" s="99"/>
      <c r="L1899" s="99"/>
      <c r="M1899" s="99"/>
      <c r="N1899" s="99"/>
      <c r="O1899" s="99"/>
      <c r="P1899" s="99"/>
      <c r="Q1899" s="99"/>
      <c r="R1899" s="99"/>
      <c r="S1899" s="44"/>
      <c r="T1899" s="99"/>
      <c r="U1899" s="99"/>
      <c r="V1899" s="99"/>
      <c r="W1899" s="99"/>
      <c r="X1899" s="99"/>
      <c r="Y1899" s="99"/>
      <c r="Z1899" s="99"/>
      <c r="AA1899" s="99"/>
      <c r="AB1899" s="99"/>
      <c r="AC1899" s="99"/>
      <c r="AD1899" s="99"/>
      <c r="AE1899" s="99"/>
      <c r="AF1899" s="99"/>
      <c r="AG1899" s="99"/>
      <c r="AH1899" s="31"/>
      <c r="AI1899" s="31"/>
      <c r="AJ1899" s="31"/>
      <c r="AK1899" s="31"/>
      <c r="AL1899" s="31"/>
      <c r="AO1899" s="376"/>
    </row>
    <row r="1900" spans="1:41" x14ac:dyDescent="0.3">
      <c r="A1900" s="333" t="s">
        <v>8624</v>
      </c>
      <c r="B1900" s="333" t="s">
        <v>8622</v>
      </c>
      <c r="C1900" s="125" t="s">
        <v>8623</v>
      </c>
      <c r="D1900" s="32" t="s">
        <v>20309</v>
      </c>
      <c r="E1900" s="125" t="s">
        <v>7871</v>
      </c>
      <c r="F1900" s="125" t="s">
        <v>1189</v>
      </c>
      <c r="G1900" s="125" t="s">
        <v>1189</v>
      </c>
      <c r="AO1900" s="376"/>
    </row>
    <row r="1901" spans="1:41" x14ac:dyDescent="0.25">
      <c r="A1901" s="44" t="s">
        <v>10398</v>
      </c>
      <c r="B1901" s="44" t="s">
        <v>3841</v>
      </c>
      <c r="C1901" s="45">
        <v>24060401</v>
      </c>
      <c r="D1901" s="45" t="s">
        <v>11363</v>
      </c>
      <c r="E1901" s="45" t="s">
        <v>4962</v>
      </c>
      <c r="AO1901" s="376"/>
    </row>
    <row r="1902" spans="1:41" x14ac:dyDescent="0.3">
      <c r="A1902" s="333" t="s">
        <v>21259</v>
      </c>
      <c r="B1902" s="333" t="s">
        <v>21304</v>
      </c>
      <c r="C1902" s="125" t="s">
        <v>21309</v>
      </c>
      <c r="D1902" s="32" t="s">
        <v>20309</v>
      </c>
      <c r="E1902" s="125" t="s">
        <v>17341</v>
      </c>
      <c r="F1902" s="125" t="s">
        <v>1190</v>
      </c>
      <c r="G1902" s="125" t="s">
        <v>1190</v>
      </c>
      <c r="AO1902" s="376"/>
    </row>
    <row r="1903" spans="1:41" x14ac:dyDescent="0.25">
      <c r="A1903" s="44" t="s">
        <v>17572</v>
      </c>
      <c r="B1903" s="44" t="s">
        <v>9237</v>
      </c>
      <c r="C1903" s="45">
        <v>24010401</v>
      </c>
      <c r="D1903" s="45" t="s">
        <v>11363</v>
      </c>
      <c r="E1903" s="45" t="s">
        <v>9238</v>
      </c>
      <c r="AO1903" s="376"/>
    </row>
    <row r="1904" spans="1:41" x14ac:dyDescent="0.25">
      <c r="A1904" s="44" t="s">
        <v>17572</v>
      </c>
      <c r="B1904" s="44" t="s">
        <v>3176</v>
      </c>
      <c r="C1904" s="45">
        <v>24010402</v>
      </c>
      <c r="D1904" s="45" t="s">
        <v>11363</v>
      </c>
      <c r="E1904" s="45" t="s">
        <v>9238</v>
      </c>
      <c r="AO1904" s="376"/>
    </row>
    <row r="1905" spans="1:41" x14ac:dyDescent="0.25">
      <c r="A1905" s="44" t="s">
        <v>17572</v>
      </c>
      <c r="B1905" s="44" t="s">
        <v>3841</v>
      </c>
      <c r="C1905" s="45">
        <v>24060401</v>
      </c>
      <c r="D1905" s="45" t="s">
        <v>11363</v>
      </c>
      <c r="E1905" s="45" t="s">
        <v>4962</v>
      </c>
      <c r="AO1905" s="376"/>
    </row>
    <row r="1906" spans="1:41" x14ac:dyDescent="0.25">
      <c r="A1906" s="44" t="s">
        <v>17572</v>
      </c>
      <c r="B1906" s="44" t="s">
        <v>926</v>
      </c>
      <c r="C1906" s="45">
        <v>24060402</v>
      </c>
      <c r="D1906" s="45" t="s">
        <v>11363</v>
      </c>
      <c r="E1906" s="45" t="s">
        <v>4962</v>
      </c>
      <c r="AO1906" s="376"/>
    </row>
    <row r="1907" spans="1:41" x14ac:dyDescent="0.25">
      <c r="A1907" s="44" t="s">
        <v>17573</v>
      </c>
      <c r="B1907" s="44" t="s">
        <v>931</v>
      </c>
      <c r="C1907" s="45">
        <v>260101</v>
      </c>
      <c r="D1907" s="45" t="s">
        <v>11363</v>
      </c>
      <c r="E1907" s="45" t="s">
        <v>8292</v>
      </c>
      <c r="AO1907" s="376"/>
    </row>
    <row r="1908" spans="1:41" x14ac:dyDescent="0.25">
      <c r="A1908" s="44" t="s">
        <v>17573</v>
      </c>
      <c r="B1908" s="44" t="s">
        <v>9248</v>
      </c>
      <c r="C1908" s="45">
        <v>260105</v>
      </c>
      <c r="D1908" s="45" t="s">
        <v>11363</v>
      </c>
      <c r="E1908" s="45" t="s">
        <v>17625</v>
      </c>
      <c r="AO1908" s="376"/>
    </row>
    <row r="1909" spans="1:41" x14ac:dyDescent="0.25">
      <c r="A1909" s="44" t="s">
        <v>17573</v>
      </c>
      <c r="B1909" s="44" t="s">
        <v>925</v>
      </c>
      <c r="C1909" s="45">
        <v>260601</v>
      </c>
      <c r="D1909" s="45" t="s">
        <v>11363</v>
      </c>
      <c r="E1909" s="45" t="s">
        <v>17341</v>
      </c>
      <c r="AO1909" s="376"/>
    </row>
    <row r="1910" spans="1:41" x14ac:dyDescent="0.25">
      <c r="A1910" s="44" t="s">
        <v>8734</v>
      </c>
      <c r="B1910" s="44" t="s">
        <v>14744</v>
      </c>
      <c r="C1910" s="45" t="s">
        <v>9066</v>
      </c>
      <c r="D1910" s="367" t="s">
        <v>3696</v>
      </c>
      <c r="E1910" s="328">
        <f>DATE(2027,8,18)</f>
        <v>46617</v>
      </c>
      <c r="F1910" s="32"/>
      <c r="G1910" s="32"/>
      <c r="H1910" s="32"/>
      <c r="I1910" s="31"/>
      <c r="J1910" s="31"/>
      <c r="K1910" s="31"/>
      <c r="L1910" s="31"/>
      <c r="M1910" s="31"/>
      <c r="N1910" s="31"/>
      <c r="O1910" s="31"/>
      <c r="P1910" s="31"/>
      <c r="Q1910" s="31"/>
      <c r="R1910" s="31"/>
      <c r="S1910" s="31"/>
      <c r="T1910" s="31"/>
      <c r="U1910" s="31"/>
      <c r="V1910" s="31"/>
      <c r="W1910" s="31"/>
      <c r="X1910" s="31"/>
      <c r="Y1910" s="31"/>
      <c r="Z1910" s="31"/>
      <c r="AA1910" s="31"/>
      <c r="AB1910" s="31"/>
      <c r="AC1910" s="31"/>
      <c r="AD1910" s="31"/>
      <c r="AE1910" s="31"/>
      <c r="AF1910" s="31"/>
      <c r="AG1910" s="31"/>
      <c r="AH1910" s="31"/>
      <c r="AI1910" s="31"/>
      <c r="AJ1910" s="31"/>
      <c r="AK1910" s="31"/>
      <c r="AL1910" s="31"/>
      <c r="AO1910" s="376"/>
    </row>
    <row r="1911" spans="1:41" x14ac:dyDescent="0.3">
      <c r="A1911" s="333" t="s">
        <v>10979</v>
      </c>
      <c r="B1911" s="333" t="s">
        <v>3132</v>
      </c>
      <c r="C1911" s="125" t="s">
        <v>10974</v>
      </c>
      <c r="D1911" s="32" t="s">
        <v>20309</v>
      </c>
      <c r="E1911" s="125" t="s">
        <v>5139</v>
      </c>
      <c r="F1911" s="125" t="s">
        <v>1189</v>
      </c>
      <c r="G1911" s="125" t="s">
        <v>1189</v>
      </c>
      <c r="AO1911" s="376"/>
    </row>
    <row r="1912" spans="1:41" x14ac:dyDescent="0.25">
      <c r="A1912" s="44" t="s">
        <v>9361</v>
      </c>
      <c r="B1912" s="92" t="s">
        <v>9602</v>
      </c>
      <c r="C1912" s="45" t="s">
        <v>9338</v>
      </c>
      <c r="D1912" s="93" t="s">
        <v>9601</v>
      </c>
      <c r="E1912" s="94">
        <v>46568</v>
      </c>
      <c r="F1912" s="93"/>
      <c r="G1912" s="93"/>
      <c r="H1912" s="93"/>
      <c r="I1912" s="99"/>
      <c r="J1912" s="99"/>
      <c r="K1912" s="99"/>
      <c r="L1912" s="99"/>
      <c r="M1912" s="99"/>
      <c r="N1912" s="99"/>
      <c r="O1912" s="99"/>
      <c r="P1912" s="99"/>
      <c r="Q1912" s="99"/>
      <c r="R1912" s="99"/>
      <c r="S1912" s="44"/>
      <c r="T1912" s="99"/>
      <c r="U1912" s="99"/>
      <c r="V1912" s="99"/>
      <c r="W1912" s="99"/>
      <c r="X1912" s="99"/>
      <c r="Y1912" s="99"/>
      <c r="Z1912" s="99"/>
      <c r="AA1912" s="99"/>
      <c r="AB1912" s="99"/>
      <c r="AC1912" s="99"/>
      <c r="AD1912" s="99"/>
      <c r="AE1912" s="99"/>
      <c r="AF1912" s="99"/>
      <c r="AG1912" s="99"/>
      <c r="AH1912" s="31"/>
      <c r="AI1912" s="31"/>
      <c r="AJ1912" s="31"/>
      <c r="AK1912" s="31"/>
      <c r="AL1912" s="31"/>
      <c r="AO1912" s="376"/>
    </row>
    <row r="1913" spans="1:41" x14ac:dyDescent="0.25">
      <c r="A1913" s="44" t="s">
        <v>13195</v>
      </c>
      <c r="B1913" s="44" t="s">
        <v>3176</v>
      </c>
      <c r="C1913" s="45">
        <v>25010402</v>
      </c>
      <c r="D1913" s="45" t="s">
        <v>11363</v>
      </c>
      <c r="E1913" s="45" t="s">
        <v>12564</v>
      </c>
      <c r="AO1913" s="376"/>
    </row>
    <row r="1914" spans="1:41" x14ac:dyDescent="0.25">
      <c r="A1914" s="44" t="s">
        <v>13195</v>
      </c>
      <c r="B1914" s="44" t="s">
        <v>5321</v>
      </c>
      <c r="C1914" s="45">
        <v>25010401</v>
      </c>
      <c r="D1914" s="45" t="s">
        <v>11363</v>
      </c>
      <c r="E1914" s="45" t="s">
        <v>12564</v>
      </c>
      <c r="AO1914" s="376"/>
    </row>
    <row r="1915" spans="1:41" x14ac:dyDescent="0.25">
      <c r="A1915" s="44" t="s">
        <v>13196</v>
      </c>
      <c r="B1915" s="44" t="s">
        <v>199</v>
      </c>
      <c r="C1915" s="45">
        <v>241001</v>
      </c>
      <c r="D1915" s="45" t="s">
        <v>11363</v>
      </c>
      <c r="E1915" s="45" t="s">
        <v>5332</v>
      </c>
      <c r="AO1915" s="376"/>
    </row>
    <row r="1916" spans="1:41" x14ac:dyDescent="0.25">
      <c r="A1916" s="44" t="s">
        <v>13196</v>
      </c>
      <c r="B1916" s="44" t="s">
        <v>934</v>
      </c>
      <c r="C1916" s="45">
        <v>25010201</v>
      </c>
      <c r="D1916" s="45" t="s">
        <v>11363</v>
      </c>
      <c r="E1916" s="45" t="s">
        <v>12551</v>
      </c>
      <c r="AO1916" s="376"/>
    </row>
    <row r="1917" spans="1:41" x14ac:dyDescent="0.25">
      <c r="A1917" s="44" t="s">
        <v>13196</v>
      </c>
      <c r="B1917" s="44" t="s">
        <v>5141</v>
      </c>
      <c r="C1917" s="45">
        <v>25010202</v>
      </c>
      <c r="D1917" s="45" t="s">
        <v>11363</v>
      </c>
      <c r="E1917" s="45" t="s">
        <v>12551</v>
      </c>
      <c r="AO1917" s="376"/>
    </row>
    <row r="1918" spans="1:41" x14ac:dyDescent="0.25">
      <c r="A1918" s="44" t="s">
        <v>13196</v>
      </c>
      <c r="B1918" s="44" t="s">
        <v>5321</v>
      </c>
      <c r="C1918" s="45">
        <v>25010401</v>
      </c>
      <c r="D1918" s="45" t="s">
        <v>11363</v>
      </c>
      <c r="E1918" s="45" t="s">
        <v>12564</v>
      </c>
      <c r="AO1918" s="376"/>
    </row>
    <row r="1919" spans="1:41" x14ac:dyDescent="0.25">
      <c r="A1919" s="44" t="s">
        <v>13196</v>
      </c>
      <c r="B1919" s="44" t="s">
        <v>3176</v>
      </c>
      <c r="C1919" s="45">
        <v>25010402</v>
      </c>
      <c r="D1919" s="45" t="s">
        <v>11363</v>
      </c>
      <c r="E1919" s="45" t="s">
        <v>12564</v>
      </c>
      <c r="AO1919" s="376"/>
    </row>
    <row r="1920" spans="1:41" x14ac:dyDescent="0.3">
      <c r="A1920" s="333" t="s">
        <v>2124</v>
      </c>
      <c r="B1920" s="333" t="s">
        <v>4814</v>
      </c>
      <c r="C1920" s="125" t="s">
        <v>15585</v>
      </c>
      <c r="D1920" s="32" t="s">
        <v>20309</v>
      </c>
      <c r="E1920" s="125" t="s">
        <v>9839</v>
      </c>
      <c r="F1920" s="125" t="s">
        <v>1189</v>
      </c>
      <c r="G1920" s="125" t="s">
        <v>1190</v>
      </c>
      <c r="AO1920" s="376"/>
    </row>
    <row r="1921" spans="1:41" x14ac:dyDescent="0.25">
      <c r="A1921" s="44" t="s">
        <v>11729</v>
      </c>
      <c r="B1921" s="44" t="s">
        <v>14745</v>
      </c>
      <c r="C1921" s="45" t="s">
        <v>11730</v>
      </c>
      <c r="D1921" s="367" t="s">
        <v>3696</v>
      </c>
      <c r="E1921" s="328">
        <f>DATE(2028,7,23)</f>
        <v>46957</v>
      </c>
      <c r="F1921" s="32"/>
      <c r="G1921" s="32"/>
      <c r="H1921" s="32"/>
      <c r="I1921" s="31"/>
      <c r="J1921" s="31"/>
      <c r="K1921" s="31"/>
      <c r="L1921" s="31"/>
      <c r="M1921" s="31"/>
      <c r="N1921" s="31"/>
      <c r="O1921" s="31"/>
      <c r="P1921" s="31"/>
      <c r="Q1921" s="31"/>
      <c r="R1921" s="31"/>
      <c r="S1921" s="31"/>
      <c r="T1921" s="31"/>
      <c r="U1921" s="31"/>
      <c r="V1921" s="31"/>
      <c r="W1921" s="31"/>
      <c r="X1921" s="31"/>
      <c r="Y1921" s="31"/>
      <c r="Z1921" s="31"/>
      <c r="AA1921" s="31"/>
      <c r="AB1921" s="31"/>
      <c r="AC1921" s="31"/>
      <c r="AD1921" s="31"/>
      <c r="AE1921" s="31"/>
      <c r="AF1921" s="31"/>
      <c r="AG1921" s="31"/>
      <c r="AH1921" s="31"/>
      <c r="AI1921" s="31"/>
      <c r="AJ1921" s="31"/>
      <c r="AK1921" s="31"/>
      <c r="AL1921" s="31"/>
      <c r="AO1921" s="376"/>
    </row>
    <row r="1922" spans="1:41" x14ac:dyDescent="0.25">
      <c r="A1922" s="44" t="s">
        <v>104</v>
      </c>
      <c r="B1922" s="44" t="s">
        <v>7141</v>
      </c>
      <c r="C1922" s="45" t="s">
        <v>16302</v>
      </c>
      <c r="D1922" s="46" t="s">
        <v>21328</v>
      </c>
      <c r="E1922" s="46">
        <v>46639</v>
      </c>
      <c r="AO1922" s="376"/>
    </row>
    <row r="1923" spans="1:41" x14ac:dyDescent="0.25">
      <c r="A1923" s="44" t="s">
        <v>104</v>
      </c>
      <c r="B1923" s="44" t="s">
        <v>7141</v>
      </c>
      <c r="C1923" s="45" t="s">
        <v>16302</v>
      </c>
      <c r="D1923" s="46" t="s">
        <v>21328</v>
      </c>
      <c r="E1923" s="46">
        <v>46639</v>
      </c>
      <c r="AO1923" s="376"/>
    </row>
    <row r="1924" spans="1:41" x14ac:dyDescent="0.25">
      <c r="A1924" s="44" t="s">
        <v>104</v>
      </c>
      <c r="B1924" s="44" t="s">
        <v>7141</v>
      </c>
      <c r="C1924" s="45" t="s">
        <v>16302</v>
      </c>
      <c r="D1924" s="46" t="s">
        <v>21328</v>
      </c>
      <c r="E1924" s="46">
        <v>46639</v>
      </c>
      <c r="AO1924" s="376"/>
    </row>
    <row r="1925" spans="1:41" x14ac:dyDescent="0.25">
      <c r="A1925" s="44" t="s">
        <v>104</v>
      </c>
      <c r="B1925" s="44" t="s">
        <v>20314</v>
      </c>
      <c r="C1925" s="45" t="s">
        <v>20338</v>
      </c>
      <c r="D1925" s="46" t="s">
        <v>21328</v>
      </c>
      <c r="E1925" s="46">
        <v>46526</v>
      </c>
      <c r="AO1925" s="376"/>
    </row>
    <row r="1926" spans="1:41" x14ac:dyDescent="0.25">
      <c r="A1926" s="44" t="s">
        <v>9362</v>
      </c>
      <c r="B1926" s="92" t="s">
        <v>9602</v>
      </c>
      <c r="C1926" s="77" t="s">
        <v>9336</v>
      </c>
      <c r="D1926" s="93" t="s">
        <v>9601</v>
      </c>
      <c r="E1926" s="94">
        <v>46568</v>
      </c>
      <c r="F1926" s="93"/>
      <c r="G1926" s="93"/>
      <c r="H1926" s="93"/>
      <c r="I1926" s="99"/>
      <c r="J1926" s="99"/>
      <c r="K1926" s="99"/>
      <c r="L1926" s="99"/>
      <c r="M1926" s="99"/>
      <c r="N1926" s="99"/>
      <c r="O1926" s="99"/>
      <c r="P1926" s="99"/>
      <c r="Q1926" s="99"/>
      <c r="R1926" s="99"/>
      <c r="S1926" s="44"/>
      <c r="T1926" s="99"/>
      <c r="U1926" s="99"/>
      <c r="V1926" s="99"/>
      <c r="W1926" s="99"/>
      <c r="X1926" s="99"/>
      <c r="Y1926" s="99"/>
      <c r="Z1926" s="99"/>
      <c r="AA1926" s="99"/>
      <c r="AB1926" s="99"/>
      <c r="AC1926" s="99"/>
      <c r="AD1926" s="99"/>
      <c r="AE1926" s="99"/>
      <c r="AF1926" s="99"/>
      <c r="AG1926" s="99"/>
      <c r="AH1926" s="31"/>
      <c r="AI1926" s="31"/>
      <c r="AJ1926" s="31"/>
      <c r="AK1926" s="31"/>
      <c r="AL1926" s="31"/>
      <c r="AO1926" s="376"/>
    </row>
    <row r="1927" spans="1:41" x14ac:dyDescent="0.25">
      <c r="A1927" s="44" t="s">
        <v>21164</v>
      </c>
      <c r="B1927" s="44" t="s">
        <v>21377</v>
      </c>
      <c r="C1927" s="45" t="s">
        <v>18887</v>
      </c>
      <c r="D1927" s="45" t="s">
        <v>21447</v>
      </c>
      <c r="E1927" s="46">
        <v>46507</v>
      </c>
      <c r="AO1927" s="376"/>
    </row>
    <row r="1928" spans="1:41" x14ac:dyDescent="0.25">
      <c r="A1928" s="44" t="s">
        <v>20627</v>
      </c>
      <c r="B1928" s="44" t="s">
        <v>14170</v>
      </c>
      <c r="C1928" s="45" t="s">
        <v>14219</v>
      </c>
      <c r="D1928" s="32" t="s">
        <v>5559</v>
      </c>
      <c r="E1928" s="45" t="s">
        <v>20867</v>
      </c>
      <c r="F1928" s="32"/>
      <c r="G1928" s="32"/>
      <c r="H1928" s="32"/>
      <c r="I1928" s="31"/>
      <c r="J1928" s="31"/>
      <c r="K1928" s="31"/>
      <c r="L1928" s="31"/>
      <c r="M1928" s="31"/>
      <c r="N1928" s="31"/>
      <c r="O1928" s="31"/>
      <c r="P1928" s="31"/>
      <c r="Q1928" s="31"/>
      <c r="R1928" s="31"/>
      <c r="S1928" s="31"/>
      <c r="T1928" s="31"/>
      <c r="U1928" s="31"/>
      <c r="V1928" s="31"/>
      <c r="W1928" s="31"/>
      <c r="X1928" s="31"/>
      <c r="Y1928" s="31"/>
      <c r="Z1928" s="31"/>
      <c r="AA1928" s="31"/>
      <c r="AB1928" s="31"/>
      <c r="AC1928" s="31"/>
      <c r="AD1928" s="31"/>
      <c r="AE1928" s="31"/>
      <c r="AF1928" s="31"/>
      <c r="AG1928" s="31"/>
      <c r="AH1928" s="31"/>
      <c r="AI1928" s="31"/>
      <c r="AJ1928" s="31"/>
      <c r="AK1928" s="31"/>
      <c r="AL1928" s="31"/>
      <c r="AO1928" s="376"/>
    </row>
    <row r="1929" spans="1:41" x14ac:dyDescent="0.25">
      <c r="A1929" s="44" t="s">
        <v>5159</v>
      </c>
      <c r="B1929" s="44" t="s">
        <v>2350</v>
      </c>
      <c r="C1929" s="45">
        <v>220105</v>
      </c>
      <c r="D1929" s="45" t="s">
        <v>11363</v>
      </c>
      <c r="E1929" s="45" t="s">
        <v>2593</v>
      </c>
      <c r="AO1929" s="376"/>
    </row>
    <row r="1930" spans="1:41" ht="24" x14ac:dyDescent="0.25">
      <c r="A1930" s="44" t="s">
        <v>19307</v>
      </c>
      <c r="B1930" s="319" t="s">
        <v>19524</v>
      </c>
      <c r="C1930" s="93" t="s">
        <v>19613</v>
      </c>
      <c r="D1930" s="93" t="s">
        <v>19934</v>
      </c>
      <c r="E1930" s="320">
        <v>46752</v>
      </c>
      <c r="F1930" s="93"/>
      <c r="G1930" s="93"/>
      <c r="H1930" s="93"/>
      <c r="I1930" s="99"/>
      <c r="J1930" s="99"/>
      <c r="K1930" s="99"/>
      <c r="L1930" s="99"/>
      <c r="M1930" s="99"/>
      <c r="N1930" s="99"/>
      <c r="O1930" s="99"/>
      <c r="P1930" s="99"/>
      <c r="Q1930" s="99"/>
      <c r="R1930" s="99"/>
      <c r="S1930" s="99"/>
      <c r="T1930" s="99"/>
      <c r="U1930" s="99"/>
      <c r="V1930" s="99"/>
      <c r="W1930" s="99"/>
      <c r="X1930" s="99"/>
      <c r="Y1930" s="99"/>
      <c r="Z1930" s="99"/>
      <c r="AA1930" s="99"/>
      <c r="AB1930" s="99"/>
      <c r="AC1930" s="99"/>
      <c r="AD1930" s="99"/>
      <c r="AE1930" s="99"/>
      <c r="AF1930" s="99"/>
      <c r="AG1930" s="99"/>
      <c r="AH1930" s="31"/>
      <c r="AI1930" s="31"/>
      <c r="AJ1930" s="31"/>
      <c r="AK1930" s="31"/>
      <c r="AL1930" s="31"/>
      <c r="AO1930" s="376"/>
    </row>
    <row r="1931" spans="1:41" x14ac:dyDescent="0.25">
      <c r="A1931" s="44" t="s">
        <v>14746</v>
      </c>
      <c r="B1931" s="44" t="s">
        <v>20903</v>
      </c>
      <c r="C1931" s="45" t="s">
        <v>21032</v>
      </c>
      <c r="D1931" s="367" t="s">
        <v>3696</v>
      </c>
      <c r="E1931" s="328">
        <f>DATE(2030,2,20)</f>
        <v>47534</v>
      </c>
      <c r="F1931" s="32"/>
      <c r="G1931" s="32"/>
      <c r="H1931" s="32"/>
      <c r="I1931" s="31"/>
      <c r="J1931" s="31"/>
      <c r="K1931" s="31"/>
      <c r="L1931" s="31"/>
      <c r="M1931" s="31"/>
      <c r="N1931" s="31"/>
      <c r="O1931" s="31"/>
      <c r="P1931" s="31"/>
      <c r="Q1931" s="31"/>
      <c r="R1931" s="31"/>
      <c r="S1931" s="31"/>
      <c r="T1931" s="31"/>
      <c r="U1931" s="31"/>
      <c r="V1931" s="31"/>
      <c r="W1931" s="31"/>
      <c r="X1931" s="31"/>
      <c r="Y1931" s="31"/>
      <c r="Z1931" s="31"/>
      <c r="AA1931" s="31"/>
      <c r="AB1931" s="31"/>
      <c r="AC1931" s="31"/>
      <c r="AD1931" s="31"/>
      <c r="AE1931" s="31"/>
      <c r="AF1931" s="31"/>
      <c r="AG1931" s="31"/>
      <c r="AH1931" s="31"/>
      <c r="AI1931" s="31"/>
      <c r="AJ1931" s="31"/>
      <c r="AK1931" s="31"/>
      <c r="AL1931" s="31"/>
      <c r="AO1931" s="376"/>
    </row>
    <row r="1932" spans="1:41" x14ac:dyDescent="0.25">
      <c r="A1932" s="44" t="s">
        <v>14746</v>
      </c>
      <c r="B1932" s="44" t="s">
        <v>14747</v>
      </c>
      <c r="C1932" s="45" t="s">
        <v>14748</v>
      </c>
      <c r="D1932" s="367" t="s">
        <v>3696</v>
      </c>
      <c r="E1932" s="328">
        <f>DATE(2029,6,27)</f>
        <v>47296</v>
      </c>
      <c r="F1932" s="32"/>
      <c r="G1932" s="32"/>
      <c r="H1932" s="32"/>
      <c r="I1932" s="31"/>
      <c r="J1932" s="31"/>
      <c r="K1932" s="31"/>
      <c r="L1932" s="31"/>
      <c r="M1932" s="31"/>
      <c r="N1932" s="31"/>
      <c r="O1932" s="31"/>
      <c r="P1932" s="31"/>
      <c r="Q1932" s="31"/>
      <c r="R1932" s="31"/>
      <c r="S1932" s="31"/>
      <c r="T1932" s="31"/>
      <c r="U1932" s="31"/>
      <c r="V1932" s="31"/>
      <c r="W1932" s="31"/>
      <c r="X1932" s="31"/>
      <c r="Y1932" s="31"/>
      <c r="Z1932" s="31"/>
      <c r="AA1932" s="31"/>
      <c r="AB1932" s="31"/>
      <c r="AC1932" s="31"/>
      <c r="AD1932" s="31"/>
      <c r="AE1932" s="31"/>
      <c r="AF1932" s="31"/>
      <c r="AG1932" s="31"/>
      <c r="AH1932" s="31"/>
      <c r="AI1932" s="31"/>
      <c r="AJ1932" s="31"/>
      <c r="AK1932" s="31"/>
      <c r="AL1932" s="31"/>
      <c r="AO1932" s="376"/>
    </row>
    <row r="1933" spans="1:41" x14ac:dyDescent="0.25">
      <c r="A1933" s="44" t="s">
        <v>14746</v>
      </c>
      <c r="B1933" s="44" t="s">
        <v>16623</v>
      </c>
      <c r="C1933" s="45" t="s">
        <v>16940</v>
      </c>
      <c r="D1933" s="367" t="s">
        <v>3696</v>
      </c>
      <c r="E1933" s="328">
        <f>DATE(2029,7,22)</f>
        <v>47321</v>
      </c>
      <c r="F1933" s="32"/>
      <c r="G1933" s="32"/>
      <c r="H1933" s="32"/>
      <c r="I1933" s="31"/>
      <c r="J1933" s="31"/>
      <c r="K1933" s="31"/>
      <c r="L1933" s="31"/>
      <c r="M1933" s="31"/>
      <c r="N1933" s="31"/>
      <c r="O1933" s="31"/>
      <c r="P1933" s="31"/>
      <c r="Q1933" s="31"/>
      <c r="R1933" s="31"/>
      <c r="S1933" s="31"/>
      <c r="T1933" s="31"/>
      <c r="U1933" s="31"/>
      <c r="V1933" s="31"/>
      <c r="W1933" s="31"/>
      <c r="X1933" s="31"/>
      <c r="Y1933" s="31"/>
      <c r="Z1933" s="31"/>
      <c r="AA1933" s="31"/>
      <c r="AB1933" s="31"/>
      <c r="AC1933" s="31"/>
      <c r="AD1933" s="31"/>
      <c r="AE1933" s="31"/>
      <c r="AF1933" s="31"/>
      <c r="AG1933" s="31"/>
      <c r="AH1933" s="31"/>
      <c r="AI1933" s="31"/>
      <c r="AJ1933" s="31"/>
      <c r="AK1933" s="31"/>
      <c r="AL1933" s="31"/>
      <c r="AO1933" s="376"/>
    </row>
    <row r="1934" spans="1:41" x14ac:dyDescent="0.25">
      <c r="A1934" s="44" t="s">
        <v>13754</v>
      </c>
      <c r="B1934" s="44" t="s">
        <v>14721</v>
      </c>
      <c r="C1934" s="45" t="s">
        <v>13755</v>
      </c>
      <c r="D1934" s="367" t="s">
        <v>3696</v>
      </c>
      <c r="E1934" s="328">
        <f>DATE(2029,1,3)</f>
        <v>47121</v>
      </c>
      <c r="F1934" s="32"/>
      <c r="G1934" s="32"/>
      <c r="H1934" s="32"/>
      <c r="I1934" s="31"/>
      <c r="J1934" s="31"/>
      <c r="K1934" s="31"/>
      <c r="L1934" s="31"/>
      <c r="M1934" s="31"/>
      <c r="N1934" s="31"/>
      <c r="O1934" s="31"/>
      <c r="P1934" s="31"/>
      <c r="Q1934" s="31"/>
      <c r="R1934" s="31"/>
      <c r="S1934" s="31"/>
      <c r="T1934" s="31"/>
      <c r="U1934" s="31"/>
      <c r="V1934" s="31"/>
      <c r="W1934" s="31"/>
      <c r="X1934" s="31"/>
      <c r="Y1934" s="31"/>
      <c r="Z1934" s="31"/>
      <c r="AA1934" s="31"/>
      <c r="AB1934" s="31"/>
      <c r="AC1934" s="31"/>
      <c r="AD1934" s="31"/>
      <c r="AE1934" s="31"/>
      <c r="AF1934" s="31"/>
      <c r="AG1934" s="31"/>
      <c r="AH1934" s="31"/>
      <c r="AI1934" s="31"/>
      <c r="AJ1934" s="31"/>
      <c r="AK1934" s="31"/>
      <c r="AL1934" s="31"/>
      <c r="AO1934" s="376"/>
    </row>
    <row r="1935" spans="1:41" x14ac:dyDescent="0.25">
      <c r="A1935" s="44" t="s">
        <v>16554</v>
      </c>
      <c r="B1935" s="44" t="s">
        <v>21429</v>
      </c>
      <c r="C1935" s="45" t="s">
        <v>16553</v>
      </c>
      <c r="D1935" s="45" t="s">
        <v>21447</v>
      </c>
      <c r="E1935" s="46">
        <v>46446</v>
      </c>
      <c r="AO1935" s="376"/>
    </row>
    <row r="1936" spans="1:41" x14ac:dyDescent="0.25">
      <c r="A1936" s="102" t="s">
        <v>969</v>
      </c>
      <c r="B1936" s="92" t="s">
        <v>13051</v>
      </c>
      <c r="C1936" s="93" t="s">
        <v>13052</v>
      </c>
      <c r="D1936" s="93" t="s">
        <v>1201</v>
      </c>
      <c r="E1936" s="94">
        <v>47223</v>
      </c>
      <c r="F1936" s="93"/>
      <c r="G1936" s="93"/>
      <c r="H1936" s="93"/>
      <c r="I1936" s="99"/>
      <c r="J1936" s="99"/>
      <c r="K1936" s="99"/>
      <c r="L1936" s="99"/>
      <c r="M1936" s="99"/>
      <c r="N1936" s="99"/>
      <c r="O1936" s="99"/>
      <c r="P1936" s="99"/>
      <c r="Q1936" s="99"/>
      <c r="R1936" s="99"/>
      <c r="S1936" s="44"/>
      <c r="T1936" s="99"/>
      <c r="U1936" s="99"/>
      <c r="V1936" s="99"/>
      <c r="W1936" s="99"/>
      <c r="X1936" s="99"/>
      <c r="Y1936" s="99"/>
      <c r="Z1936" s="99"/>
      <c r="AA1936" s="99"/>
      <c r="AB1936" s="99"/>
      <c r="AC1936" s="99"/>
      <c r="AD1936" s="99"/>
      <c r="AE1936" s="99"/>
      <c r="AF1936" s="99"/>
      <c r="AG1936" s="99"/>
      <c r="AH1936" s="31"/>
      <c r="AI1936" s="31"/>
      <c r="AJ1936" s="31"/>
      <c r="AK1936" s="31"/>
      <c r="AL1936" s="31"/>
      <c r="AO1936" s="376"/>
    </row>
    <row r="1937" spans="1:41" x14ac:dyDescent="0.25">
      <c r="A1937" s="102" t="s">
        <v>969</v>
      </c>
      <c r="B1937" s="92" t="s">
        <v>11253</v>
      </c>
      <c r="C1937" s="93" t="s">
        <v>11254</v>
      </c>
      <c r="D1937" s="93" t="s">
        <v>1201</v>
      </c>
      <c r="E1937" s="94">
        <v>46682</v>
      </c>
      <c r="F1937" s="93"/>
      <c r="G1937" s="93"/>
      <c r="H1937" s="93"/>
      <c r="I1937" s="99"/>
      <c r="J1937" s="99"/>
      <c r="K1937" s="99"/>
      <c r="L1937" s="99"/>
      <c r="M1937" s="99"/>
      <c r="N1937" s="99"/>
      <c r="O1937" s="99"/>
      <c r="P1937" s="99"/>
      <c r="Q1937" s="99"/>
      <c r="R1937" s="99"/>
      <c r="S1937" s="44"/>
      <c r="T1937" s="99"/>
      <c r="U1937" s="99"/>
      <c r="V1937" s="99"/>
      <c r="W1937" s="99"/>
      <c r="X1937" s="99"/>
      <c r="Y1937" s="99"/>
      <c r="Z1937" s="99"/>
      <c r="AA1937" s="99"/>
      <c r="AB1937" s="99"/>
      <c r="AC1937" s="99"/>
      <c r="AD1937" s="99"/>
      <c r="AE1937" s="99"/>
      <c r="AF1937" s="99"/>
      <c r="AG1937" s="99"/>
      <c r="AH1937" s="31"/>
      <c r="AI1937" s="31"/>
      <c r="AJ1937" s="31"/>
      <c r="AK1937" s="31"/>
      <c r="AL1937" s="31"/>
      <c r="AO1937" s="376"/>
    </row>
    <row r="1938" spans="1:41" x14ac:dyDescent="0.25">
      <c r="A1938" s="91" t="s">
        <v>969</v>
      </c>
      <c r="B1938" s="92" t="s">
        <v>19284</v>
      </c>
      <c r="C1938" s="93" t="s">
        <v>19285</v>
      </c>
      <c r="D1938" s="93" t="s">
        <v>1201</v>
      </c>
      <c r="E1938" s="94">
        <v>46582</v>
      </c>
      <c r="F1938" s="93"/>
      <c r="G1938" s="93"/>
      <c r="H1938" s="93"/>
      <c r="I1938" s="99"/>
      <c r="J1938" s="99"/>
      <c r="K1938" s="99"/>
      <c r="L1938" s="99"/>
      <c r="M1938" s="99"/>
      <c r="N1938" s="99"/>
      <c r="O1938" s="99"/>
      <c r="P1938" s="99"/>
      <c r="Q1938" s="99"/>
      <c r="R1938" s="99"/>
      <c r="S1938" s="99"/>
      <c r="T1938" s="99"/>
      <c r="U1938" s="99"/>
      <c r="V1938" s="99"/>
      <c r="W1938" s="99"/>
      <c r="X1938" s="99"/>
      <c r="Y1938" s="99"/>
      <c r="Z1938" s="99"/>
      <c r="AA1938" s="99"/>
      <c r="AB1938" s="99"/>
      <c r="AC1938" s="99"/>
      <c r="AD1938" s="99"/>
      <c r="AE1938" s="99"/>
      <c r="AF1938" s="99"/>
      <c r="AG1938" s="99"/>
      <c r="AH1938" s="31"/>
      <c r="AI1938" s="31"/>
      <c r="AJ1938" s="31"/>
      <c r="AK1938" s="31"/>
      <c r="AL1938" s="31"/>
      <c r="AO1938" s="376"/>
    </row>
    <row r="1939" spans="1:41" x14ac:dyDescent="0.25">
      <c r="A1939" s="44" t="s">
        <v>21510</v>
      </c>
      <c r="B1939" s="44" t="s">
        <v>9248</v>
      </c>
      <c r="C1939" s="45">
        <v>260105</v>
      </c>
      <c r="D1939" s="45" t="s">
        <v>11363</v>
      </c>
      <c r="E1939" s="45" t="s">
        <v>17625</v>
      </c>
      <c r="AO1939" s="376"/>
    </row>
    <row r="1940" spans="1:41" x14ac:dyDescent="0.3">
      <c r="A1940" s="57" t="s">
        <v>582</v>
      </c>
      <c r="B1940" s="57" t="s">
        <v>2173</v>
      </c>
      <c r="C1940" s="62">
        <v>24030</v>
      </c>
      <c r="D1940" s="62" t="s">
        <v>20886</v>
      </c>
      <c r="E1940" s="60">
        <v>47057</v>
      </c>
      <c r="F1940" s="32"/>
      <c r="G1940" s="32"/>
      <c r="H1940" s="32"/>
      <c r="I1940" s="31"/>
      <c r="J1940" s="31"/>
      <c r="K1940" s="31"/>
      <c r="L1940" s="31"/>
      <c r="M1940" s="31"/>
      <c r="N1940" s="31"/>
      <c r="O1940" s="31"/>
      <c r="P1940" s="31"/>
      <c r="Q1940" s="31"/>
      <c r="R1940" s="31"/>
      <c r="S1940" s="31"/>
      <c r="T1940" s="31"/>
      <c r="U1940" s="31"/>
      <c r="V1940" s="31"/>
      <c r="W1940" s="31"/>
      <c r="X1940" s="31"/>
      <c r="Y1940" s="31"/>
      <c r="Z1940" s="31"/>
      <c r="AA1940" s="31"/>
      <c r="AB1940" s="31"/>
      <c r="AC1940" s="31"/>
      <c r="AD1940" s="31"/>
      <c r="AE1940" s="31"/>
      <c r="AF1940" s="31"/>
      <c r="AG1940" s="31"/>
      <c r="AH1940" s="31"/>
      <c r="AI1940" s="31"/>
      <c r="AJ1940" s="31"/>
      <c r="AK1940" s="31"/>
      <c r="AL1940" s="31"/>
      <c r="AO1940" s="376"/>
    </row>
    <row r="1941" spans="1:41" x14ac:dyDescent="0.25">
      <c r="A1941" s="44" t="s">
        <v>582</v>
      </c>
      <c r="B1941" s="44" t="s">
        <v>12129</v>
      </c>
      <c r="C1941" s="45">
        <v>20.25</v>
      </c>
      <c r="D1941" s="45" t="s">
        <v>12549</v>
      </c>
      <c r="E1941" s="46">
        <v>47664</v>
      </c>
      <c r="F1941" s="45"/>
      <c r="G1941" s="93"/>
      <c r="H1941" s="93"/>
      <c r="I1941" s="99"/>
      <c r="J1941" s="99"/>
      <c r="K1941" s="99"/>
      <c r="L1941" s="99"/>
      <c r="M1941" s="99"/>
      <c r="N1941" s="99"/>
      <c r="O1941" s="99"/>
      <c r="P1941" s="99"/>
      <c r="Q1941" s="99"/>
      <c r="R1941" s="99"/>
      <c r="S1941" s="99"/>
      <c r="T1941" s="99"/>
      <c r="U1941" s="99"/>
      <c r="V1941" s="99"/>
      <c r="W1941" s="99"/>
      <c r="X1941" s="99"/>
      <c r="Y1941" s="99"/>
      <c r="Z1941" s="99"/>
      <c r="AA1941" s="99"/>
      <c r="AB1941" s="99"/>
      <c r="AC1941" s="99"/>
      <c r="AD1941" s="99"/>
      <c r="AE1941" s="99"/>
      <c r="AF1941" s="99"/>
      <c r="AG1941" s="99"/>
      <c r="AH1941" s="31"/>
      <c r="AI1941" s="31"/>
      <c r="AJ1941" s="31"/>
      <c r="AK1941" s="31"/>
      <c r="AL1941" s="31"/>
      <c r="AO1941" s="376"/>
    </row>
    <row r="1942" spans="1:41" x14ac:dyDescent="0.25">
      <c r="A1942" s="44" t="s">
        <v>16555</v>
      </c>
      <c r="B1942" s="44" t="s">
        <v>21429</v>
      </c>
      <c r="C1942" s="45" t="s">
        <v>16553</v>
      </c>
      <c r="D1942" s="45" t="s">
        <v>21447</v>
      </c>
      <c r="E1942" s="46">
        <v>46446</v>
      </c>
      <c r="AO1942" s="376"/>
    </row>
    <row r="1943" spans="1:41" x14ac:dyDescent="0.25">
      <c r="A1943" s="44" t="s">
        <v>21511</v>
      </c>
      <c r="B1943" s="44" t="s">
        <v>9248</v>
      </c>
      <c r="C1943" s="45">
        <v>260105</v>
      </c>
      <c r="D1943" s="45" t="s">
        <v>11363</v>
      </c>
      <c r="E1943" s="45" t="s">
        <v>17625</v>
      </c>
      <c r="AO1943" s="376"/>
    </row>
    <row r="1944" spans="1:41" x14ac:dyDescent="0.25">
      <c r="A1944" s="44" t="s">
        <v>21511</v>
      </c>
      <c r="B1944" s="44" t="s">
        <v>925</v>
      </c>
      <c r="C1944" s="45">
        <v>260601</v>
      </c>
      <c r="D1944" s="45" t="s">
        <v>11363</v>
      </c>
      <c r="E1944" s="45" t="s">
        <v>17341</v>
      </c>
      <c r="AO1944" s="376"/>
    </row>
    <row r="1945" spans="1:41" x14ac:dyDescent="0.25">
      <c r="A1945" s="44" t="s">
        <v>17574</v>
      </c>
      <c r="B1945" s="44" t="s">
        <v>947</v>
      </c>
      <c r="C1945" s="45">
        <v>260102</v>
      </c>
      <c r="D1945" s="45" t="s">
        <v>11363</v>
      </c>
      <c r="E1945" s="45" t="s">
        <v>8292</v>
      </c>
      <c r="AO1945" s="376"/>
    </row>
    <row r="1946" spans="1:41" x14ac:dyDescent="0.25">
      <c r="A1946" s="44" t="s">
        <v>17574</v>
      </c>
      <c r="B1946" s="44" t="s">
        <v>9248</v>
      </c>
      <c r="C1946" s="45">
        <v>260105</v>
      </c>
      <c r="D1946" s="45" t="s">
        <v>11363</v>
      </c>
      <c r="E1946" s="45" t="s">
        <v>17625</v>
      </c>
      <c r="AO1946" s="376"/>
    </row>
    <row r="1947" spans="1:41" x14ac:dyDescent="0.25">
      <c r="A1947" s="44" t="s">
        <v>17574</v>
      </c>
      <c r="B1947" s="44" t="s">
        <v>3040</v>
      </c>
      <c r="C1947" s="45">
        <v>260305</v>
      </c>
      <c r="D1947" s="45" t="s">
        <v>11363</v>
      </c>
      <c r="E1947" s="45" t="s">
        <v>9249</v>
      </c>
      <c r="AO1947" s="376"/>
    </row>
    <row r="1948" spans="1:41" x14ac:dyDescent="0.25">
      <c r="A1948" s="44" t="s">
        <v>17574</v>
      </c>
      <c r="B1948" s="44" t="s">
        <v>21498</v>
      </c>
      <c r="C1948" s="45">
        <v>260402</v>
      </c>
      <c r="D1948" s="45" t="s">
        <v>11363</v>
      </c>
      <c r="E1948" s="45" t="s">
        <v>11152</v>
      </c>
      <c r="AO1948" s="376"/>
    </row>
    <row r="1949" spans="1:41" x14ac:dyDescent="0.25">
      <c r="A1949" s="44" t="s">
        <v>17574</v>
      </c>
      <c r="B1949" s="44" t="s">
        <v>21449</v>
      </c>
      <c r="C1949" s="45">
        <v>260504</v>
      </c>
      <c r="D1949" s="45" t="s">
        <v>11363</v>
      </c>
      <c r="E1949" s="45" t="s">
        <v>21450</v>
      </c>
      <c r="AO1949" s="376"/>
    </row>
    <row r="1950" spans="1:41" x14ac:dyDescent="0.25">
      <c r="A1950" s="44" t="s">
        <v>17574</v>
      </c>
      <c r="B1950" s="44" t="s">
        <v>7823</v>
      </c>
      <c r="C1950" s="45">
        <v>260701</v>
      </c>
      <c r="D1950" s="45" t="s">
        <v>11363</v>
      </c>
      <c r="E1950" s="45" t="s">
        <v>11150</v>
      </c>
      <c r="AO1950" s="376"/>
    </row>
    <row r="1951" spans="1:41" x14ac:dyDescent="0.25">
      <c r="A1951" s="44" t="s">
        <v>21128</v>
      </c>
      <c r="B1951" s="44" t="s">
        <v>21359</v>
      </c>
      <c r="C1951" s="45" t="s">
        <v>21182</v>
      </c>
      <c r="D1951" s="45" t="s">
        <v>21447</v>
      </c>
      <c r="E1951" s="46">
        <v>46752</v>
      </c>
      <c r="AO1951" s="376"/>
    </row>
    <row r="1952" spans="1:41" x14ac:dyDescent="0.25">
      <c r="A1952" s="44" t="s">
        <v>8735</v>
      </c>
      <c r="B1952" s="44" t="s">
        <v>14749</v>
      </c>
      <c r="C1952" s="45" t="s">
        <v>5074</v>
      </c>
      <c r="D1952" s="367" t="s">
        <v>3696</v>
      </c>
      <c r="E1952" s="328">
        <f>DATE(2027,5,26)</f>
        <v>46533</v>
      </c>
      <c r="F1952" s="32"/>
      <c r="G1952" s="32"/>
      <c r="H1952" s="32"/>
      <c r="I1952" s="31"/>
      <c r="J1952" s="31"/>
      <c r="K1952" s="31"/>
      <c r="L1952" s="31"/>
      <c r="M1952" s="31"/>
      <c r="N1952" s="31"/>
      <c r="O1952" s="31"/>
      <c r="P1952" s="31"/>
      <c r="Q1952" s="31"/>
      <c r="R1952" s="31"/>
      <c r="S1952" s="31"/>
      <c r="T1952" s="31"/>
      <c r="U1952" s="31"/>
      <c r="V1952" s="31"/>
      <c r="W1952" s="31"/>
      <c r="X1952" s="31"/>
      <c r="Y1952" s="31"/>
      <c r="Z1952" s="31"/>
      <c r="AA1952" s="31"/>
      <c r="AB1952" s="31"/>
      <c r="AC1952" s="31"/>
      <c r="AD1952" s="31"/>
      <c r="AE1952" s="31"/>
      <c r="AF1952" s="31"/>
      <c r="AG1952" s="31"/>
      <c r="AH1952" s="31"/>
      <c r="AI1952" s="31"/>
      <c r="AJ1952" s="31"/>
      <c r="AK1952" s="31"/>
      <c r="AL1952" s="31"/>
      <c r="AO1952" s="376"/>
    </row>
    <row r="1953" spans="1:41" x14ac:dyDescent="0.25">
      <c r="A1953" s="44" t="s">
        <v>6393</v>
      </c>
      <c r="B1953" s="44" t="s">
        <v>17465</v>
      </c>
      <c r="C1953" s="45">
        <v>26020101</v>
      </c>
      <c r="D1953" s="45" t="s">
        <v>11363</v>
      </c>
      <c r="E1953" s="45" t="s">
        <v>9238</v>
      </c>
      <c r="AO1953" s="376"/>
    </row>
    <row r="1954" spans="1:41" x14ac:dyDescent="0.25">
      <c r="A1954" s="44" t="s">
        <v>6393</v>
      </c>
      <c r="B1954" s="44" t="s">
        <v>6609</v>
      </c>
      <c r="C1954" s="45">
        <v>26020102</v>
      </c>
      <c r="D1954" s="45" t="s">
        <v>11363</v>
      </c>
      <c r="E1954" s="45" t="s">
        <v>9238</v>
      </c>
      <c r="AO1954" s="376"/>
    </row>
    <row r="1955" spans="1:41" x14ac:dyDescent="0.25">
      <c r="A1955" s="44" t="s">
        <v>21512</v>
      </c>
      <c r="B1955" s="44" t="s">
        <v>936</v>
      </c>
      <c r="C1955" s="45">
        <v>260703</v>
      </c>
      <c r="D1955" s="45" t="s">
        <v>11363</v>
      </c>
      <c r="E1955" s="45" t="s">
        <v>11150</v>
      </c>
      <c r="AO1955" s="376"/>
    </row>
    <row r="1956" spans="1:41" x14ac:dyDescent="0.25">
      <c r="A1956" s="44" t="s">
        <v>12163</v>
      </c>
      <c r="B1956" s="44" t="s">
        <v>12091</v>
      </c>
      <c r="C1956" s="45">
        <v>9.24</v>
      </c>
      <c r="D1956" s="45" t="s">
        <v>12549</v>
      </c>
      <c r="E1956" s="46">
        <v>47299</v>
      </c>
      <c r="F1956" s="45"/>
      <c r="G1956" s="93"/>
      <c r="H1956" s="93"/>
      <c r="I1956" s="99"/>
      <c r="J1956" s="99"/>
      <c r="K1956" s="99"/>
      <c r="L1956" s="99"/>
      <c r="M1956" s="99"/>
      <c r="N1956" s="99"/>
      <c r="O1956" s="99"/>
      <c r="P1956" s="99"/>
      <c r="Q1956" s="99"/>
      <c r="R1956" s="99"/>
      <c r="S1956" s="99"/>
      <c r="T1956" s="99"/>
      <c r="U1956" s="99"/>
      <c r="V1956" s="99"/>
      <c r="W1956" s="99"/>
      <c r="X1956" s="99"/>
      <c r="Y1956" s="99"/>
      <c r="Z1956" s="99"/>
      <c r="AA1956" s="99"/>
      <c r="AB1956" s="99"/>
      <c r="AC1956" s="99"/>
      <c r="AD1956" s="99"/>
      <c r="AE1956" s="99"/>
      <c r="AF1956" s="99"/>
      <c r="AG1956" s="99"/>
      <c r="AH1956" s="31"/>
      <c r="AI1956" s="31"/>
      <c r="AJ1956" s="31"/>
      <c r="AK1956" s="31"/>
      <c r="AL1956" s="31"/>
      <c r="AO1956" s="376"/>
    </row>
    <row r="1957" spans="1:41" x14ac:dyDescent="0.25">
      <c r="A1957" s="44" t="s">
        <v>13756</v>
      </c>
      <c r="B1957" s="44" t="s">
        <v>14750</v>
      </c>
      <c r="C1957" s="45" t="s">
        <v>13757</v>
      </c>
      <c r="D1957" s="367" t="s">
        <v>3696</v>
      </c>
      <c r="E1957" s="328">
        <f>DATE(2029,1,27)</f>
        <v>47145</v>
      </c>
      <c r="F1957" s="32"/>
      <c r="G1957" s="32"/>
      <c r="H1957" s="32"/>
      <c r="I1957" s="31"/>
      <c r="J1957" s="31"/>
      <c r="K1957" s="31"/>
      <c r="L1957" s="31"/>
      <c r="M1957" s="31"/>
      <c r="N1957" s="31"/>
      <c r="O1957" s="31"/>
      <c r="P1957" s="31"/>
      <c r="Q1957" s="31"/>
      <c r="R1957" s="31"/>
      <c r="S1957" s="31"/>
      <c r="T1957" s="31"/>
      <c r="U1957" s="31"/>
      <c r="V1957" s="31"/>
      <c r="W1957" s="31"/>
      <c r="X1957" s="31"/>
      <c r="Y1957" s="31"/>
      <c r="Z1957" s="31"/>
      <c r="AA1957" s="31"/>
      <c r="AB1957" s="31"/>
      <c r="AC1957" s="31"/>
      <c r="AD1957" s="31"/>
      <c r="AE1957" s="31"/>
      <c r="AF1957" s="31"/>
      <c r="AG1957" s="31"/>
      <c r="AH1957" s="31"/>
      <c r="AI1957" s="31"/>
      <c r="AJ1957" s="31"/>
      <c r="AK1957" s="31"/>
      <c r="AL1957" s="31"/>
      <c r="AO1957" s="376"/>
    </row>
    <row r="1958" spans="1:41" x14ac:dyDescent="0.25">
      <c r="A1958" s="44" t="s">
        <v>15662</v>
      </c>
      <c r="B1958" s="44" t="s">
        <v>15650</v>
      </c>
      <c r="C1958" s="45">
        <v>250801</v>
      </c>
      <c r="D1958" s="45" t="s">
        <v>11363</v>
      </c>
      <c r="E1958" s="45" t="s">
        <v>8282</v>
      </c>
      <c r="AO1958" s="376"/>
    </row>
    <row r="1959" spans="1:41" x14ac:dyDescent="0.3">
      <c r="A1959" s="333" t="s">
        <v>21260</v>
      </c>
      <c r="B1959" s="333" t="s">
        <v>247</v>
      </c>
      <c r="C1959" s="125" t="s">
        <v>21310</v>
      </c>
      <c r="D1959" s="32" t="s">
        <v>20309</v>
      </c>
      <c r="E1959" s="125" t="s">
        <v>9840</v>
      </c>
      <c r="F1959" s="125" t="s">
        <v>1189</v>
      </c>
      <c r="G1959" s="125" t="s">
        <v>1190</v>
      </c>
      <c r="AO1959" s="376"/>
    </row>
    <row r="1960" spans="1:41" x14ac:dyDescent="0.25">
      <c r="A1960" s="44" t="s">
        <v>10980</v>
      </c>
      <c r="B1960" s="44" t="s">
        <v>2350</v>
      </c>
      <c r="C1960" s="45">
        <v>220105</v>
      </c>
      <c r="D1960" s="45" t="s">
        <v>11363</v>
      </c>
      <c r="E1960" s="45" t="s">
        <v>2593</v>
      </c>
      <c r="AO1960" s="376"/>
    </row>
    <row r="1961" spans="1:41" x14ac:dyDescent="0.25">
      <c r="A1961" s="44" t="s">
        <v>10980</v>
      </c>
      <c r="B1961" s="44" t="s">
        <v>3043</v>
      </c>
      <c r="C1961" s="45">
        <v>230901</v>
      </c>
      <c r="D1961" s="45" t="s">
        <v>11363</v>
      </c>
      <c r="E1961" s="45" t="s">
        <v>7871</v>
      </c>
      <c r="AO1961" s="376"/>
    </row>
    <row r="1962" spans="1:41" x14ac:dyDescent="0.25">
      <c r="A1962" s="44" t="s">
        <v>10980</v>
      </c>
      <c r="B1962" s="44" t="s">
        <v>1666</v>
      </c>
      <c r="C1962" s="45">
        <v>250101</v>
      </c>
      <c r="D1962" s="45" t="s">
        <v>11363</v>
      </c>
      <c r="E1962" s="45" t="s">
        <v>12551</v>
      </c>
      <c r="AO1962" s="376"/>
    </row>
    <row r="1963" spans="1:41" x14ac:dyDescent="0.25">
      <c r="A1963" s="44" t="s">
        <v>10980</v>
      </c>
      <c r="B1963" s="44" t="s">
        <v>5134</v>
      </c>
      <c r="C1963" s="45">
        <v>250802</v>
      </c>
      <c r="D1963" s="45" t="s">
        <v>11363</v>
      </c>
      <c r="E1963" s="45" t="s">
        <v>9880</v>
      </c>
      <c r="AO1963" s="376"/>
    </row>
    <row r="1964" spans="1:41" x14ac:dyDescent="0.25">
      <c r="A1964" s="44" t="s">
        <v>10980</v>
      </c>
      <c r="B1964" s="44" t="s">
        <v>931</v>
      </c>
      <c r="C1964" s="45">
        <v>260101</v>
      </c>
      <c r="D1964" s="45" t="s">
        <v>11363</v>
      </c>
      <c r="E1964" s="45" t="s">
        <v>8292</v>
      </c>
      <c r="AO1964" s="376"/>
    </row>
    <row r="1965" spans="1:41" x14ac:dyDescent="0.25">
      <c r="A1965" s="44" t="s">
        <v>10980</v>
      </c>
      <c r="B1965" s="44" t="s">
        <v>17463</v>
      </c>
      <c r="C1965" s="45">
        <v>260202</v>
      </c>
      <c r="D1965" s="45" t="s">
        <v>11363</v>
      </c>
      <c r="E1965" s="45" t="s">
        <v>9238</v>
      </c>
      <c r="AO1965" s="376"/>
    </row>
    <row r="1966" spans="1:41" x14ac:dyDescent="0.25">
      <c r="A1966" s="44" t="s">
        <v>5542</v>
      </c>
      <c r="B1966" s="44" t="s">
        <v>12102</v>
      </c>
      <c r="C1966" s="45">
        <v>21.25</v>
      </c>
      <c r="D1966" s="45" t="s">
        <v>12549</v>
      </c>
      <c r="E1966" s="46">
        <v>47664</v>
      </c>
      <c r="F1966" s="45"/>
      <c r="G1966" s="93"/>
      <c r="H1966" s="93"/>
      <c r="I1966" s="99"/>
      <c r="J1966" s="99"/>
      <c r="K1966" s="99"/>
      <c r="L1966" s="99"/>
      <c r="M1966" s="99"/>
      <c r="N1966" s="99"/>
      <c r="O1966" s="99"/>
      <c r="P1966" s="99"/>
      <c r="Q1966" s="99"/>
      <c r="R1966" s="99"/>
      <c r="S1966" s="99"/>
      <c r="T1966" s="99"/>
      <c r="U1966" s="99"/>
      <c r="V1966" s="99"/>
      <c r="W1966" s="99"/>
      <c r="X1966" s="99"/>
      <c r="Y1966" s="99"/>
      <c r="Z1966" s="99"/>
      <c r="AA1966" s="99"/>
      <c r="AB1966" s="99"/>
      <c r="AC1966" s="99"/>
      <c r="AD1966" s="99"/>
      <c r="AE1966" s="99"/>
      <c r="AF1966" s="99"/>
      <c r="AG1966" s="99"/>
      <c r="AH1966" s="31"/>
      <c r="AI1966" s="31"/>
      <c r="AJ1966" s="31"/>
      <c r="AK1966" s="31"/>
      <c r="AL1966" s="31"/>
      <c r="AO1966" s="376"/>
    </row>
    <row r="1967" spans="1:41" x14ac:dyDescent="0.25">
      <c r="A1967" s="44" t="s">
        <v>5542</v>
      </c>
      <c r="B1967" s="44" t="s">
        <v>13578</v>
      </c>
      <c r="C1967" s="45">
        <v>28.25</v>
      </c>
      <c r="D1967" s="45" t="s">
        <v>12549</v>
      </c>
      <c r="E1967" s="46">
        <v>47664</v>
      </c>
      <c r="F1967" s="45"/>
      <c r="G1967" s="93"/>
      <c r="H1967" s="93"/>
      <c r="I1967" s="99"/>
      <c r="J1967" s="99"/>
      <c r="K1967" s="99"/>
      <c r="L1967" s="99"/>
      <c r="M1967" s="99"/>
      <c r="N1967" s="99"/>
      <c r="O1967" s="99"/>
      <c r="P1967" s="99"/>
      <c r="Q1967" s="99"/>
      <c r="R1967" s="99"/>
      <c r="S1967" s="99"/>
      <c r="T1967" s="99"/>
      <c r="U1967" s="99"/>
      <c r="V1967" s="99"/>
      <c r="W1967" s="99"/>
      <c r="X1967" s="99"/>
      <c r="Y1967" s="99"/>
      <c r="Z1967" s="99"/>
      <c r="AA1967" s="99"/>
      <c r="AB1967" s="99"/>
      <c r="AC1967" s="99"/>
      <c r="AD1967" s="99"/>
      <c r="AE1967" s="99"/>
      <c r="AF1967" s="99"/>
      <c r="AG1967" s="99"/>
      <c r="AH1967" s="31"/>
      <c r="AI1967" s="31"/>
      <c r="AJ1967" s="31"/>
      <c r="AK1967" s="31"/>
      <c r="AL1967" s="31"/>
      <c r="AO1967" s="376"/>
    </row>
    <row r="1968" spans="1:41" x14ac:dyDescent="0.25">
      <c r="A1968" s="44" t="s">
        <v>5542</v>
      </c>
      <c r="B1968" s="44" t="s">
        <v>21434</v>
      </c>
      <c r="C1968" s="45" t="s">
        <v>13058</v>
      </c>
      <c r="D1968" s="45" t="s">
        <v>21447</v>
      </c>
      <c r="E1968" s="46">
        <v>46418</v>
      </c>
      <c r="AO1968" s="376"/>
    </row>
    <row r="1969" spans="1:41" x14ac:dyDescent="0.25">
      <c r="A1969" s="44" t="s">
        <v>625</v>
      </c>
      <c r="B1969" s="44" t="s">
        <v>9248</v>
      </c>
      <c r="C1969" s="45">
        <v>240101</v>
      </c>
      <c r="D1969" s="45" t="s">
        <v>11363</v>
      </c>
      <c r="E1969" s="45" t="s">
        <v>9249</v>
      </c>
      <c r="AO1969" s="376"/>
    </row>
    <row r="1970" spans="1:41" x14ac:dyDescent="0.25">
      <c r="A1970" s="44" t="s">
        <v>625</v>
      </c>
      <c r="B1970" s="44" t="s">
        <v>931</v>
      </c>
      <c r="C1970" s="45">
        <v>260101</v>
      </c>
      <c r="D1970" s="45" t="s">
        <v>11363</v>
      </c>
      <c r="E1970" s="45" t="s">
        <v>8292</v>
      </c>
      <c r="AO1970" s="376"/>
    </row>
    <row r="1971" spans="1:41" x14ac:dyDescent="0.25">
      <c r="A1971" s="44" t="s">
        <v>3144</v>
      </c>
      <c r="B1971" s="44" t="s">
        <v>12129</v>
      </c>
      <c r="C1971" s="45">
        <v>20.239999999999998</v>
      </c>
      <c r="D1971" s="45" t="s">
        <v>12549</v>
      </c>
      <c r="E1971" s="46">
        <v>47299</v>
      </c>
      <c r="F1971" s="45"/>
      <c r="G1971" s="93"/>
      <c r="H1971" s="93"/>
      <c r="I1971" s="99"/>
      <c r="J1971" s="99"/>
      <c r="K1971" s="99"/>
      <c r="L1971" s="99"/>
      <c r="M1971" s="99"/>
      <c r="N1971" s="99"/>
      <c r="O1971" s="99"/>
      <c r="P1971" s="99"/>
      <c r="Q1971" s="99"/>
      <c r="R1971" s="99"/>
      <c r="S1971" s="99"/>
      <c r="T1971" s="99"/>
      <c r="U1971" s="99"/>
      <c r="V1971" s="99"/>
      <c r="W1971" s="99"/>
      <c r="X1971" s="99"/>
      <c r="Y1971" s="99"/>
      <c r="Z1971" s="99"/>
      <c r="AA1971" s="99"/>
      <c r="AB1971" s="99"/>
      <c r="AC1971" s="99"/>
      <c r="AD1971" s="99"/>
      <c r="AE1971" s="99"/>
      <c r="AF1971" s="99"/>
      <c r="AG1971" s="99"/>
      <c r="AH1971" s="31"/>
      <c r="AI1971" s="31"/>
      <c r="AJ1971" s="31"/>
      <c r="AK1971" s="31"/>
      <c r="AL1971" s="31"/>
      <c r="AO1971" s="376"/>
    </row>
    <row r="1972" spans="1:41" x14ac:dyDescent="0.25">
      <c r="A1972" s="44" t="s">
        <v>425</v>
      </c>
      <c r="B1972" s="44" t="s">
        <v>21434</v>
      </c>
      <c r="C1972" s="45" t="s">
        <v>13058</v>
      </c>
      <c r="D1972" s="45" t="s">
        <v>21447</v>
      </c>
      <c r="E1972" s="46">
        <v>46418</v>
      </c>
      <c r="AO1972" s="376"/>
    </row>
    <row r="1973" spans="1:41" x14ac:dyDescent="0.25">
      <c r="A1973" s="44" t="s">
        <v>425</v>
      </c>
      <c r="B1973" s="44" t="s">
        <v>3043</v>
      </c>
      <c r="C1973" s="45">
        <v>230901</v>
      </c>
      <c r="D1973" s="45" t="s">
        <v>11363</v>
      </c>
      <c r="E1973" s="45" t="s">
        <v>7871</v>
      </c>
      <c r="AO1973" s="376"/>
    </row>
    <row r="1974" spans="1:41" x14ac:dyDescent="0.25">
      <c r="A1974" s="44" t="s">
        <v>425</v>
      </c>
      <c r="B1974" s="44" t="s">
        <v>4237</v>
      </c>
      <c r="C1974" s="45">
        <v>241002</v>
      </c>
      <c r="D1974" s="45" t="s">
        <v>11363</v>
      </c>
      <c r="E1974" s="45" t="s">
        <v>5332</v>
      </c>
      <c r="AO1974" s="376"/>
    </row>
    <row r="1975" spans="1:41" x14ac:dyDescent="0.25">
      <c r="A1975" s="44" t="s">
        <v>2847</v>
      </c>
      <c r="B1975" s="44" t="s">
        <v>20327</v>
      </c>
      <c r="C1975" s="45" t="s">
        <v>20339</v>
      </c>
      <c r="D1975" s="46" t="s">
        <v>21328</v>
      </c>
      <c r="E1975" s="46">
        <v>46554</v>
      </c>
      <c r="AO1975" s="376"/>
    </row>
    <row r="1976" spans="1:41" x14ac:dyDescent="0.25">
      <c r="A1976" s="44" t="s">
        <v>12164</v>
      </c>
      <c r="B1976" s="44" t="s">
        <v>12102</v>
      </c>
      <c r="C1976" s="45">
        <v>21.23</v>
      </c>
      <c r="D1976" s="45" t="s">
        <v>12549</v>
      </c>
      <c r="E1976" s="46">
        <v>46934</v>
      </c>
      <c r="F1976" s="45"/>
      <c r="G1976" s="93"/>
      <c r="H1976" s="93"/>
      <c r="I1976" s="99"/>
      <c r="J1976" s="99"/>
      <c r="K1976" s="99"/>
      <c r="L1976" s="99"/>
      <c r="M1976" s="99"/>
      <c r="N1976" s="99"/>
      <c r="O1976" s="99"/>
      <c r="P1976" s="99"/>
      <c r="Q1976" s="99"/>
      <c r="R1976" s="99"/>
      <c r="S1976" s="99"/>
      <c r="T1976" s="99"/>
      <c r="U1976" s="99"/>
      <c r="V1976" s="99"/>
      <c r="W1976" s="99"/>
      <c r="X1976" s="99"/>
      <c r="Y1976" s="99"/>
      <c r="Z1976" s="99"/>
      <c r="AA1976" s="99"/>
      <c r="AB1976" s="99"/>
      <c r="AC1976" s="99"/>
      <c r="AD1976" s="99"/>
      <c r="AE1976" s="99"/>
      <c r="AF1976" s="99"/>
      <c r="AG1976" s="99"/>
      <c r="AH1976" s="31"/>
      <c r="AI1976" s="31"/>
      <c r="AJ1976" s="31"/>
      <c r="AK1976" s="31"/>
      <c r="AL1976" s="31"/>
      <c r="AO1976" s="376"/>
    </row>
    <row r="1977" spans="1:41" x14ac:dyDescent="0.25">
      <c r="A1977" s="44" t="s">
        <v>12164</v>
      </c>
      <c r="B1977" s="44" t="s">
        <v>12097</v>
      </c>
      <c r="C1977" s="45">
        <v>28.24</v>
      </c>
      <c r="D1977" s="45" t="s">
        <v>12549</v>
      </c>
      <c r="E1977" s="46">
        <v>47299</v>
      </c>
      <c r="F1977" s="45"/>
      <c r="G1977" s="93"/>
      <c r="H1977" s="93"/>
      <c r="I1977" s="99"/>
      <c r="J1977" s="99"/>
      <c r="K1977" s="99"/>
      <c r="L1977" s="99"/>
      <c r="M1977" s="99"/>
      <c r="N1977" s="99"/>
      <c r="O1977" s="99"/>
      <c r="P1977" s="99"/>
      <c r="Q1977" s="99"/>
      <c r="R1977" s="99"/>
      <c r="S1977" s="99"/>
      <c r="T1977" s="99"/>
      <c r="U1977" s="99"/>
      <c r="V1977" s="99"/>
      <c r="W1977" s="99"/>
      <c r="X1977" s="99"/>
      <c r="Y1977" s="99"/>
      <c r="Z1977" s="99"/>
      <c r="AA1977" s="99"/>
      <c r="AB1977" s="99"/>
      <c r="AC1977" s="99"/>
      <c r="AD1977" s="99"/>
      <c r="AE1977" s="99"/>
      <c r="AF1977" s="99"/>
      <c r="AG1977" s="99"/>
      <c r="AH1977" s="31"/>
      <c r="AI1977" s="31"/>
      <c r="AJ1977" s="31"/>
      <c r="AK1977" s="31"/>
      <c r="AL1977" s="31"/>
      <c r="AO1977" s="376"/>
    </row>
    <row r="1978" spans="1:41" x14ac:dyDescent="0.25">
      <c r="A1978" s="44" t="s">
        <v>970</v>
      </c>
      <c r="B1978" s="44" t="s">
        <v>9248</v>
      </c>
      <c r="C1978" s="45">
        <v>240101</v>
      </c>
      <c r="D1978" s="45" t="s">
        <v>11363</v>
      </c>
      <c r="E1978" s="45" t="s">
        <v>9249</v>
      </c>
      <c r="AO1978" s="376"/>
    </row>
    <row r="1979" spans="1:41" x14ac:dyDescent="0.3">
      <c r="A1979" s="333" t="s">
        <v>10981</v>
      </c>
      <c r="B1979" s="333" t="s">
        <v>1161</v>
      </c>
      <c r="C1979" s="125" t="s">
        <v>10225</v>
      </c>
      <c r="D1979" s="32" t="s">
        <v>20309</v>
      </c>
      <c r="E1979" s="125" t="s">
        <v>2593</v>
      </c>
      <c r="F1979" s="125" t="s">
        <v>1189</v>
      </c>
      <c r="G1979" s="125" t="s">
        <v>1190</v>
      </c>
      <c r="AO1979" s="376"/>
    </row>
    <row r="1980" spans="1:41" x14ac:dyDescent="0.25">
      <c r="A1980" s="44" t="s">
        <v>20512</v>
      </c>
      <c r="B1980" s="44" t="s">
        <v>20513</v>
      </c>
      <c r="C1980" s="45" t="s">
        <v>20720</v>
      </c>
      <c r="D1980" s="32" t="s">
        <v>5559</v>
      </c>
      <c r="E1980" s="45" t="s">
        <v>20831</v>
      </c>
      <c r="F1980" s="32"/>
      <c r="G1980" s="32"/>
      <c r="H1980" s="32"/>
      <c r="I1980" s="31"/>
      <c r="J1980" s="31"/>
      <c r="K1980" s="31"/>
      <c r="L1980" s="31"/>
      <c r="M1980" s="31"/>
      <c r="N1980" s="31"/>
      <c r="O1980" s="31"/>
      <c r="P1980" s="31"/>
      <c r="Q1980" s="31"/>
      <c r="R1980" s="31"/>
      <c r="S1980" s="31"/>
      <c r="T1980" s="31"/>
      <c r="U1980" s="31"/>
      <c r="V1980" s="31"/>
      <c r="W1980" s="31"/>
      <c r="X1980" s="31"/>
      <c r="Y1980" s="31"/>
      <c r="Z1980" s="31"/>
      <c r="AA1980" s="31"/>
      <c r="AB1980" s="31"/>
      <c r="AC1980" s="31"/>
      <c r="AD1980" s="31"/>
      <c r="AE1980" s="31"/>
      <c r="AF1980" s="31"/>
      <c r="AG1980" s="31"/>
      <c r="AH1980" s="31"/>
      <c r="AI1980" s="31"/>
      <c r="AJ1980" s="31"/>
      <c r="AK1980" s="31"/>
      <c r="AL1980" s="31"/>
      <c r="AO1980" s="376"/>
    </row>
    <row r="1981" spans="1:41" x14ac:dyDescent="0.25">
      <c r="A1981" s="44" t="s">
        <v>21513</v>
      </c>
      <c r="B1981" s="44" t="s">
        <v>3043</v>
      </c>
      <c r="C1981" s="45">
        <v>230901</v>
      </c>
      <c r="D1981" s="45" t="s">
        <v>11363</v>
      </c>
      <c r="E1981" s="45" t="s">
        <v>7871</v>
      </c>
      <c r="AO1981" s="376"/>
    </row>
    <row r="1982" spans="1:41" x14ac:dyDescent="0.25">
      <c r="A1982" s="44" t="s">
        <v>21513</v>
      </c>
      <c r="B1982" s="44" t="s">
        <v>9248</v>
      </c>
      <c r="C1982" s="45">
        <v>260105</v>
      </c>
      <c r="D1982" s="45" t="s">
        <v>11363</v>
      </c>
      <c r="E1982" s="45" t="s">
        <v>17625</v>
      </c>
      <c r="AO1982" s="376"/>
    </row>
    <row r="1983" spans="1:41" x14ac:dyDescent="0.3">
      <c r="A1983" s="333" t="s">
        <v>18614</v>
      </c>
      <c r="B1983" s="333" t="s">
        <v>1167</v>
      </c>
      <c r="C1983" s="125" t="s">
        <v>17236</v>
      </c>
      <c r="D1983" s="32" t="s">
        <v>20309</v>
      </c>
      <c r="E1983" s="125" t="s">
        <v>8292</v>
      </c>
      <c r="F1983" s="125" t="s">
        <v>1189</v>
      </c>
      <c r="G1983" s="125" t="s">
        <v>1190</v>
      </c>
      <c r="AO1983" s="376"/>
    </row>
    <row r="1984" spans="1:41" x14ac:dyDescent="0.25">
      <c r="A1984" s="44" t="s">
        <v>5160</v>
      </c>
      <c r="B1984" s="44" t="s">
        <v>2350</v>
      </c>
      <c r="C1984" s="45">
        <v>220105</v>
      </c>
      <c r="D1984" s="45" t="s">
        <v>11363</v>
      </c>
      <c r="E1984" s="45" t="s">
        <v>2593</v>
      </c>
      <c r="AO1984" s="376"/>
    </row>
    <row r="1985" spans="1:41" x14ac:dyDescent="0.25">
      <c r="A1985" s="44" t="s">
        <v>6954</v>
      </c>
      <c r="B1985" s="44" t="s">
        <v>3475</v>
      </c>
      <c r="C1985" s="45">
        <v>230301</v>
      </c>
      <c r="D1985" s="45" t="s">
        <v>11363</v>
      </c>
      <c r="E1985" s="45" t="s">
        <v>5265</v>
      </c>
      <c r="AO1985" s="376"/>
    </row>
    <row r="1986" spans="1:41" x14ac:dyDescent="0.25">
      <c r="A1986" s="44" t="s">
        <v>6394</v>
      </c>
      <c r="B1986" s="44" t="s">
        <v>2350</v>
      </c>
      <c r="C1986" s="45">
        <v>230105</v>
      </c>
      <c r="D1986" s="45" t="s">
        <v>11363</v>
      </c>
      <c r="E1986" s="45" t="s">
        <v>5265</v>
      </c>
      <c r="AO1986" s="376"/>
    </row>
    <row r="1987" spans="1:41" x14ac:dyDescent="0.25">
      <c r="A1987" s="44" t="s">
        <v>5161</v>
      </c>
      <c r="B1987" s="44" t="s">
        <v>17452</v>
      </c>
      <c r="C1987" s="45">
        <v>25010501</v>
      </c>
      <c r="D1987" s="45" t="s">
        <v>11363</v>
      </c>
      <c r="E1987" s="45" t="s">
        <v>12551</v>
      </c>
      <c r="AO1987" s="376"/>
    </row>
    <row r="1988" spans="1:41" x14ac:dyDescent="0.25">
      <c r="A1988" s="44" t="s">
        <v>5161</v>
      </c>
      <c r="B1988" s="44" t="s">
        <v>7823</v>
      </c>
      <c r="C1988" s="45">
        <v>260701</v>
      </c>
      <c r="D1988" s="45" t="s">
        <v>11363</v>
      </c>
      <c r="E1988" s="45" t="s">
        <v>11150</v>
      </c>
      <c r="AO1988" s="376"/>
    </row>
    <row r="1989" spans="1:41" x14ac:dyDescent="0.3">
      <c r="A1989" s="333" t="s">
        <v>21261</v>
      </c>
      <c r="B1989" s="333" t="s">
        <v>1775</v>
      </c>
      <c r="C1989" s="125" t="s">
        <v>15469</v>
      </c>
      <c r="D1989" s="32" t="s">
        <v>20309</v>
      </c>
      <c r="E1989" s="125" t="s">
        <v>11886</v>
      </c>
      <c r="F1989" s="125" t="s">
        <v>1189</v>
      </c>
      <c r="G1989" s="125" t="s">
        <v>1190</v>
      </c>
      <c r="AO1989" s="376"/>
    </row>
    <row r="1990" spans="1:41" x14ac:dyDescent="0.25">
      <c r="A1990" s="44" t="s">
        <v>5162</v>
      </c>
      <c r="B1990" s="44" t="s">
        <v>925</v>
      </c>
      <c r="C1990" s="45">
        <v>220601</v>
      </c>
      <c r="D1990" s="45" t="s">
        <v>11363</v>
      </c>
      <c r="E1990" s="45" t="s">
        <v>4962</v>
      </c>
      <c r="AO1990" s="376"/>
    </row>
    <row r="1991" spans="1:41" x14ac:dyDescent="0.25">
      <c r="A1991" s="44" t="s">
        <v>17575</v>
      </c>
      <c r="B1991" s="44" t="s">
        <v>947</v>
      </c>
      <c r="C1991" s="45">
        <v>260102</v>
      </c>
      <c r="D1991" s="45" t="s">
        <v>11363</v>
      </c>
      <c r="E1991" s="45" t="s">
        <v>8292</v>
      </c>
      <c r="AO1991" s="376"/>
    </row>
    <row r="1992" spans="1:41" x14ac:dyDescent="0.25">
      <c r="A1992" s="44" t="s">
        <v>626</v>
      </c>
      <c r="B1992" s="44" t="s">
        <v>4244</v>
      </c>
      <c r="C1992" s="45">
        <v>240906</v>
      </c>
      <c r="D1992" s="45" t="s">
        <v>11363</v>
      </c>
      <c r="E1992" s="45" t="s">
        <v>4826</v>
      </c>
      <c r="AO1992" s="376"/>
    </row>
    <row r="1993" spans="1:41" x14ac:dyDescent="0.3">
      <c r="A1993" s="333" t="s">
        <v>11387</v>
      </c>
      <c r="B1993" s="333" t="s">
        <v>1162</v>
      </c>
      <c r="C1993" s="125" t="s">
        <v>8016</v>
      </c>
      <c r="D1993" s="32" t="s">
        <v>20309</v>
      </c>
      <c r="E1993" s="125" t="s">
        <v>7871</v>
      </c>
      <c r="F1993" s="125" t="s">
        <v>1189</v>
      </c>
      <c r="G1993" s="125" t="s">
        <v>1190</v>
      </c>
      <c r="AO1993" s="376"/>
    </row>
    <row r="1994" spans="1:41" x14ac:dyDescent="0.3">
      <c r="A1994" s="333" t="s">
        <v>11387</v>
      </c>
      <c r="B1994" s="333" t="s">
        <v>11374</v>
      </c>
      <c r="C1994" s="125" t="s">
        <v>11375</v>
      </c>
      <c r="D1994" s="32" t="s">
        <v>20309</v>
      </c>
      <c r="E1994" s="125" t="s">
        <v>4826</v>
      </c>
      <c r="F1994" s="125" t="s">
        <v>1189</v>
      </c>
      <c r="G1994" s="125" t="s">
        <v>1190</v>
      </c>
      <c r="AO1994" s="376"/>
    </row>
    <row r="1995" spans="1:41" x14ac:dyDescent="0.25">
      <c r="A1995" s="44" t="s">
        <v>17576</v>
      </c>
      <c r="B1995" s="44" t="s">
        <v>5321</v>
      </c>
      <c r="C1995" s="45">
        <v>26010401</v>
      </c>
      <c r="D1995" s="45" t="s">
        <v>11363</v>
      </c>
      <c r="E1995" s="45" t="s">
        <v>17459</v>
      </c>
      <c r="AO1995" s="376"/>
    </row>
    <row r="1996" spans="1:41" x14ac:dyDescent="0.25">
      <c r="A1996" s="44" t="s">
        <v>17576</v>
      </c>
      <c r="B1996" s="44" t="s">
        <v>17463</v>
      </c>
      <c r="C1996" s="45">
        <v>260202</v>
      </c>
      <c r="D1996" s="45" t="s">
        <v>11363</v>
      </c>
      <c r="E1996" s="45" t="s">
        <v>9238</v>
      </c>
      <c r="AO1996" s="376"/>
    </row>
    <row r="1997" spans="1:41" x14ac:dyDescent="0.25">
      <c r="A1997" s="44" t="s">
        <v>17576</v>
      </c>
      <c r="B1997" s="44" t="s">
        <v>9248</v>
      </c>
      <c r="C1997" s="45">
        <v>260105</v>
      </c>
      <c r="D1997" s="45" t="s">
        <v>11363</v>
      </c>
      <c r="E1997" s="45" t="s">
        <v>17625</v>
      </c>
      <c r="AO1997" s="376"/>
    </row>
    <row r="1998" spans="1:41" x14ac:dyDescent="0.25">
      <c r="A1998" s="44" t="s">
        <v>9363</v>
      </c>
      <c r="B1998" s="92" t="s">
        <v>9602</v>
      </c>
      <c r="C1998" s="45" t="s">
        <v>9334</v>
      </c>
      <c r="D1998" s="93" t="s">
        <v>9601</v>
      </c>
      <c r="E1998" s="94">
        <v>46568</v>
      </c>
      <c r="F1998" s="93"/>
      <c r="G1998" s="93"/>
      <c r="H1998" s="93"/>
      <c r="I1998" s="99"/>
      <c r="J1998" s="99"/>
      <c r="K1998" s="99"/>
      <c r="L1998" s="99"/>
      <c r="M1998" s="99"/>
      <c r="N1998" s="99"/>
      <c r="O1998" s="99"/>
      <c r="P1998" s="99"/>
      <c r="Q1998" s="99"/>
      <c r="R1998" s="99"/>
      <c r="S1998" s="44"/>
      <c r="T1998" s="99"/>
      <c r="U1998" s="99"/>
      <c r="V1998" s="99"/>
      <c r="W1998" s="99"/>
      <c r="X1998" s="99"/>
      <c r="Y1998" s="99"/>
      <c r="Z1998" s="99"/>
      <c r="AA1998" s="99"/>
      <c r="AB1998" s="99"/>
      <c r="AC1998" s="99"/>
      <c r="AD1998" s="99"/>
      <c r="AE1998" s="99"/>
      <c r="AF1998" s="99"/>
      <c r="AG1998" s="99"/>
      <c r="AH1998" s="31"/>
      <c r="AI1998" s="31"/>
      <c r="AJ1998" s="31"/>
      <c r="AK1998" s="31"/>
      <c r="AL1998" s="31"/>
      <c r="AO1998" s="376"/>
    </row>
    <row r="1999" spans="1:41" x14ac:dyDescent="0.3">
      <c r="A1999" s="333" t="s">
        <v>1769</v>
      </c>
      <c r="B1999" s="333" t="s">
        <v>1774</v>
      </c>
      <c r="C1999" s="125" t="s">
        <v>15318</v>
      </c>
      <c r="D1999" s="32" t="s">
        <v>20309</v>
      </c>
      <c r="E1999" s="125" t="s">
        <v>11886</v>
      </c>
      <c r="F1999" s="125" t="s">
        <v>1189</v>
      </c>
      <c r="G1999" s="125" t="s">
        <v>1190</v>
      </c>
      <c r="AO1999" s="376"/>
    </row>
    <row r="2000" spans="1:41" x14ac:dyDescent="0.25">
      <c r="A2000" s="44" t="s">
        <v>1769</v>
      </c>
      <c r="B2000" s="44" t="s">
        <v>939</v>
      </c>
      <c r="C2000" s="45">
        <v>241202</v>
      </c>
      <c r="D2000" s="45" t="s">
        <v>11363</v>
      </c>
      <c r="E2000" s="45" t="s">
        <v>12554</v>
      </c>
      <c r="AO2000" s="376"/>
    </row>
    <row r="2001" spans="1:41" x14ac:dyDescent="0.3">
      <c r="A2001" s="333" t="s">
        <v>16173</v>
      </c>
      <c r="B2001" s="333" t="s">
        <v>15470</v>
      </c>
      <c r="C2001" s="125" t="s">
        <v>13319</v>
      </c>
      <c r="D2001" s="32" t="s">
        <v>20309</v>
      </c>
      <c r="E2001" s="125" t="s">
        <v>12551</v>
      </c>
      <c r="F2001" s="125" t="s">
        <v>1189</v>
      </c>
      <c r="G2001" s="125" t="s">
        <v>1190</v>
      </c>
      <c r="AO2001" s="376"/>
    </row>
    <row r="2002" spans="1:41" x14ac:dyDescent="0.25">
      <c r="A2002" s="44" t="s">
        <v>3488</v>
      </c>
      <c r="B2002" s="44" t="s">
        <v>199</v>
      </c>
      <c r="C2002" s="45">
        <v>241001</v>
      </c>
      <c r="D2002" s="45" t="s">
        <v>11363</v>
      </c>
      <c r="E2002" s="45" t="s">
        <v>5332</v>
      </c>
      <c r="AO2002" s="376"/>
    </row>
    <row r="2003" spans="1:41" x14ac:dyDescent="0.25">
      <c r="A2003" s="44" t="s">
        <v>3488</v>
      </c>
      <c r="B2003" s="44" t="s">
        <v>5321</v>
      </c>
      <c r="C2003" s="45">
        <v>26010401</v>
      </c>
      <c r="D2003" s="45" t="s">
        <v>11363</v>
      </c>
      <c r="E2003" s="45" t="s">
        <v>17459</v>
      </c>
      <c r="AO2003" s="376"/>
    </row>
    <row r="2004" spans="1:41" x14ac:dyDescent="0.25">
      <c r="A2004" s="44" t="s">
        <v>14354</v>
      </c>
      <c r="B2004" s="44" t="s">
        <v>1873</v>
      </c>
      <c r="C2004" s="45" t="s">
        <v>14355</v>
      </c>
      <c r="D2004" s="46" t="s">
        <v>21328</v>
      </c>
      <c r="E2004" s="46">
        <v>46583</v>
      </c>
      <c r="AO2004" s="376"/>
    </row>
    <row r="2005" spans="1:41" x14ac:dyDescent="0.3">
      <c r="A2005" s="333" t="s">
        <v>18615</v>
      </c>
      <c r="B2005" s="333" t="s">
        <v>1167</v>
      </c>
      <c r="C2005" s="125" t="s">
        <v>17236</v>
      </c>
      <c r="D2005" s="32" t="s">
        <v>20309</v>
      </c>
      <c r="E2005" s="125" t="s">
        <v>8292</v>
      </c>
      <c r="F2005" s="125" t="s">
        <v>1189</v>
      </c>
      <c r="G2005" s="125" t="s">
        <v>1190</v>
      </c>
      <c r="AO2005" s="376"/>
    </row>
    <row r="2006" spans="1:41" x14ac:dyDescent="0.3">
      <c r="A2006" s="333" t="s">
        <v>18615</v>
      </c>
      <c r="B2006" s="333" t="s">
        <v>2302</v>
      </c>
      <c r="C2006" s="125" t="s">
        <v>18818</v>
      </c>
      <c r="D2006" s="32" t="s">
        <v>20309</v>
      </c>
      <c r="E2006" s="125" t="s">
        <v>8292</v>
      </c>
      <c r="F2006" s="125" t="s">
        <v>1189</v>
      </c>
      <c r="G2006" s="125" t="s">
        <v>1190</v>
      </c>
      <c r="AO2006" s="376"/>
    </row>
    <row r="2007" spans="1:41" x14ac:dyDescent="0.25">
      <c r="A2007" s="44" t="s">
        <v>2944</v>
      </c>
      <c r="B2007" s="44" t="s">
        <v>938</v>
      </c>
      <c r="C2007" s="45">
        <v>260103</v>
      </c>
      <c r="D2007" s="45" t="s">
        <v>11363</v>
      </c>
      <c r="E2007" s="45" t="s">
        <v>8292</v>
      </c>
      <c r="AO2007" s="376"/>
    </row>
    <row r="2008" spans="1:41" x14ac:dyDescent="0.25">
      <c r="A2008" s="44" t="s">
        <v>9364</v>
      </c>
      <c r="B2008" s="92" t="s">
        <v>9602</v>
      </c>
      <c r="C2008" s="45" t="s">
        <v>9334</v>
      </c>
      <c r="D2008" s="93" t="s">
        <v>9601</v>
      </c>
      <c r="E2008" s="94">
        <v>46568</v>
      </c>
      <c r="F2008" s="93"/>
      <c r="G2008" s="93"/>
      <c r="H2008" s="93"/>
      <c r="I2008" s="99"/>
      <c r="J2008" s="99"/>
      <c r="K2008" s="99"/>
      <c r="L2008" s="99"/>
      <c r="M2008" s="99"/>
      <c r="N2008" s="99"/>
      <c r="O2008" s="99"/>
      <c r="P2008" s="99"/>
      <c r="Q2008" s="99"/>
      <c r="R2008" s="99"/>
      <c r="S2008" s="44"/>
      <c r="T2008" s="99"/>
      <c r="U2008" s="99"/>
      <c r="V2008" s="99"/>
      <c r="W2008" s="99"/>
      <c r="X2008" s="99"/>
      <c r="Y2008" s="99"/>
      <c r="Z2008" s="99"/>
      <c r="AA2008" s="99"/>
      <c r="AB2008" s="99"/>
      <c r="AC2008" s="99"/>
      <c r="AD2008" s="99"/>
      <c r="AE2008" s="99"/>
      <c r="AF2008" s="99"/>
      <c r="AG2008" s="99"/>
      <c r="AH2008" s="31"/>
      <c r="AI2008" s="31"/>
      <c r="AJ2008" s="31"/>
      <c r="AK2008" s="31"/>
      <c r="AL2008" s="31"/>
      <c r="AO2008" s="376"/>
    </row>
    <row r="2009" spans="1:41" x14ac:dyDescent="0.25">
      <c r="A2009" s="44" t="s">
        <v>21342</v>
      </c>
      <c r="B2009" s="44" t="s">
        <v>21343</v>
      </c>
      <c r="C2009" s="45" t="s">
        <v>16459</v>
      </c>
      <c r="D2009" s="45" t="s">
        <v>21447</v>
      </c>
      <c r="E2009" s="46">
        <v>46752</v>
      </c>
      <c r="AO2009" s="376"/>
    </row>
    <row r="2010" spans="1:41" x14ac:dyDescent="0.3">
      <c r="A2010" s="333" t="s">
        <v>8032</v>
      </c>
      <c r="B2010" s="333" t="s">
        <v>8018</v>
      </c>
      <c r="C2010" s="125" t="s">
        <v>8019</v>
      </c>
      <c r="D2010" s="32" t="s">
        <v>20309</v>
      </c>
      <c r="E2010" s="125" t="s">
        <v>7871</v>
      </c>
      <c r="F2010" s="125" t="s">
        <v>1189</v>
      </c>
      <c r="G2010" s="125" t="s">
        <v>1190</v>
      </c>
      <c r="AO2010" s="376"/>
    </row>
    <row r="2011" spans="1:41" x14ac:dyDescent="0.25">
      <c r="A2011" s="44" t="s">
        <v>8736</v>
      </c>
      <c r="B2011" s="44" t="s">
        <v>16624</v>
      </c>
      <c r="C2011" s="45" t="s">
        <v>11731</v>
      </c>
      <c r="D2011" s="367" t="s">
        <v>3696</v>
      </c>
      <c r="E2011" s="328">
        <f>DATE(2028,7,9)</f>
        <v>46943</v>
      </c>
      <c r="F2011" s="32"/>
      <c r="G2011" s="32"/>
      <c r="H2011" s="32"/>
      <c r="I2011" s="31"/>
      <c r="J2011" s="31"/>
      <c r="K2011" s="31"/>
      <c r="L2011" s="31"/>
      <c r="M2011" s="31"/>
      <c r="N2011" s="31"/>
      <c r="O2011" s="31"/>
      <c r="P2011" s="31"/>
      <c r="Q2011" s="31"/>
      <c r="R2011" s="31"/>
      <c r="S2011" s="31"/>
      <c r="T2011" s="31"/>
      <c r="U2011" s="31"/>
      <c r="V2011" s="31"/>
      <c r="W2011" s="31"/>
      <c r="X2011" s="31"/>
      <c r="Y2011" s="31"/>
      <c r="Z2011" s="31"/>
      <c r="AA2011" s="31"/>
      <c r="AB2011" s="31"/>
      <c r="AC2011" s="31"/>
      <c r="AD2011" s="31"/>
      <c r="AE2011" s="31"/>
      <c r="AF2011" s="31"/>
      <c r="AG2011" s="31"/>
      <c r="AH2011" s="31"/>
      <c r="AI2011" s="31"/>
      <c r="AJ2011" s="31"/>
      <c r="AK2011" s="31"/>
      <c r="AL2011" s="31"/>
      <c r="AO2011" s="376"/>
    </row>
    <row r="2012" spans="1:41" x14ac:dyDescent="0.25">
      <c r="A2012" s="44" t="s">
        <v>20340</v>
      </c>
      <c r="B2012" s="44" t="s">
        <v>4834</v>
      </c>
      <c r="C2012" s="45" t="s">
        <v>4835</v>
      </c>
      <c r="D2012" s="46" t="s">
        <v>21328</v>
      </c>
      <c r="E2012" s="46">
        <v>46599</v>
      </c>
      <c r="AO2012" s="376"/>
    </row>
    <row r="2013" spans="1:41" x14ac:dyDescent="0.25">
      <c r="A2013" s="44" t="s">
        <v>20340</v>
      </c>
      <c r="B2013" s="44" t="s">
        <v>4834</v>
      </c>
      <c r="C2013" s="45" t="s">
        <v>4835</v>
      </c>
      <c r="D2013" s="46" t="s">
        <v>21328</v>
      </c>
      <c r="E2013" s="46">
        <v>46599</v>
      </c>
      <c r="AO2013" s="376"/>
    </row>
    <row r="2014" spans="1:41" x14ac:dyDescent="0.25">
      <c r="A2014" s="44" t="s">
        <v>20340</v>
      </c>
      <c r="B2014" s="44" t="s">
        <v>151</v>
      </c>
      <c r="C2014" s="45" t="s">
        <v>4842</v>
      </c>
      <c r="D2014" s="46" t="s">
        <v>21328</v>
      </c>
      <c r="E2014" s="46">
        <v>46650</v>
      </c>
      <c r="AO2014" s="376"/>
    </row>
    <row r="2015" spans="1:41" x14ac:dyDescent="0.25">
      <c r="A2015" s="44" t="s">
        <v>20340</v>
      </c>
      <c r="B2015" s="44" t="s">
        <v>151</v>
      </c>
      <c r="C2015" s="45" t="s">
        <v>4842</v>
      </c>
      <c r="D2015" s="46" t="s">
        <v>21328</v>
      </c>
      <c r="E2015" s="46">
        <v>46650</v>
      </c>
      <c r="AO2015" s="376"/>
    </row>
    <row r="2016" spans="1:41" x14ac:dyDescent="0.25">
      <c r="A2016" s="44" t="s">
        <v>19308</v>
      </c>
      <c r="B2016" s="319" t="s">
        <v>19512</v>
      </c>
      <c r="C2016" s="93" t="s">
        <v>19614</v>
      </c>
      <c r="D2016" s="93" t="s">
        <v>19934</v>
      </c>
      <c r="E2016" s="320">
        <v>46507</v>
      </c>
      <c r="F2016" s="93"/>
      <c r="G2016" s="93"/>
      <c r="H2016" s="93"/>
      <c r="I2016" s="99"/>
      <c r="J2016" s="99"/>
      <c r="K2016" s="99"/>
      <c r="L2016" s="99"/>
      <c r="M2016" s="99"/>
      <c r="N2016" s="99"/>
      <c r="O2016" s="99"/>
      <c r="P2016" s="99"/>
      <c r="Q2016" s="99"/>
      <c r="R2016" s="99"/>
      <c r="S2016" s="99"/>
      <c r="T2016" s="99"/>
      <c r="U2016" s="99"/>
      <c r="V2016" s="99"/>
      <c r="W2016" s="99"/>
      <c r="X2016" s="99"/>
      <c r="Y2016" s="99"/>
      <c r="Z2016" s="99"/>
      <c r="AA2016" s="99"/>
      <c r="AB2016" s="99"/>
      <c r="AC2016" s="99"/>
      <c r="AD2016" s="99"/>
      <c r="AE2016" s="99"/>
      <c r="AF2016" s="99"/>
      <c r="AG2016" s="99"/>
      <c r="AH2016" s="31"/>
      <c r="AI2016" s="31"/>
      <c r="AJ2016" s="31"/>
      <c r="AK2016" s="31"/>
      <c r="AL2016" s="31"/>
      <c r="AO2016" s="376"/>
    </row>
    <row r="2017" spans="1:41" x14ac:dyDescent="0.25">
      <c r="A2017" s="44" t="s">
        <v>12598</v>
      </c>
      <c r="B2017" s="44" t="s">
        <v>17452</v>
      </c>
      <c r="C2017" s="45">
        <v>25010501</v>
      </c>
      <c r="D2017" s="45" t="s">
        <v>11363</v>
      </c>
      <c r="E2017" s="45" t="s">
        <v>12551</v>
      </c>
      <c r="AO2017" s="376"/>
    </row>
    <row r="2018" spans="1:41" x14ac:dyDescent="0.25">
      <c r="A2018" s="44" t="s">
        <v>12598</v>
      </c>
      <c r="B2018" s="44" t="s">
        <v>5321</v>
      </c>
      <c r="C2018" s="45">
        <v>25010401</v>
      </c>
      <c r="D2018" s="45" t="s">
        <v>11363</v>
      </c>
      <c r="E2018" s="45" t="s">
        <v>12564</v>
      </c>
      <c r="AO2018" s="376"/>
    </row>
    <row r="2019" spans="1:41" x14ac:dyDescent="0.3">
      <c r="A2019" s="333" t="s">
        <v>4006</v>
      </c>
      <c r="B2019" s="333" t="s">
        <v>1162</v>
      </c>
      <c r="C2019" s="125" t="s">
        <v>8016</v>
      </c>
      <c r="D2019" s="32" t="s">
        <v>20309</v>
      </c>
      <c r="E2019" s="125" t="s">
        <v>7871</v>
      </c>
      <c r="F2019" s="125" t="s">
        <v>1189</v>
      </c>
      <c r="G2019" s="125" t="s">
        <v>1190</v>
      </c>
      <c r="AO2019" s="376"/>
    </row>
    <row r="2020" spans="1:41" x14ac:dyDescent="0.25">
      <c r="A2020" s="44" t="s">
        <v>14356</v>
      </c>
      <c r="B2020" s="44" t="s">
        <v>14357</v>
      </c>
      <c r="C2020" s="45" t="s">
        <v>14358</v>
      </c>
      <c r="D2020" s="46" t="s">
        <v>21328</v>
      </c>
      <c r="E2020" s="46">
        <v>46647</v>
      </c>
      <c r="AO2020" s="376"/>
    </row>
    <row r="2021" spans="1:41" x14ac:dyDescent="0.25">
      <c r="A2021" s="44" t="s">
        <v>8221</v>
      </c>
      <c r="B2021" s="44" t="s">
        <v>21433</v>
      </c>
      <c r="C2021" s="45" t="s">
        <v>8135</v>
      </c>
      <c r="D2021" s="45" t="s">
        <v>21447</v>
      </c>
      <c r="E2021" s="46">
        <v>46418</v>
      </c>
      <c r="AO2021" s="376"/>
    </row>
    <row r="2022" spans="1:41" x14ac:dyDescent="0.3">
      <c r="A2022" s="333" t="s">
        <v>3124</v>
      </c>
      <c r="B2022" s="333" t="s">
        <v>1154</v>
      </c>
      <c r="C2022" s="125" t="s">
        <v>10117</v>
      </c>
      <c r="D2022" s="32" t="s">
        <v>20309</v>
      </c>
      <c r="E2022" s="125" t="s">
        <v>5139</v>
      </c>
      <c r="F2022" s="125" t="s">
        <v>1189</v>
      </c>
      <c r="G2022" s="125" t="s">
        <v>1189</v>
      </c>
      <c r="AO2022" s="376"/>
    </row>
    <row r="2023" spans="1:41" x14ac:dyDescent="0.25">
      <c r="A2023" s="44" t="s">
        <v>7443</v>
      </c>
      <c r="B2023" s="44" t="s">
        <v>7444</v>
      </c>
      <c r="C2023" s="45" t="s">
        <v>7445</v>
      </c>
      <c r="D2023" s="45" t="s">
        <v>11204</v>
      </c>
      <c r="E2023" s="45" t="s">
        <v>4146</v>
      </c>
      <c r="F2023" s="93"/>
      <c r="G2023" s="93"/>
      <c r="H2023" s="93"/>
      <c r="I2023" s="99"/>
      <c r="J2023" s="99"/>
      <c r="K2023" s="99"/>
      <c r="L2023" s="99"/>
      <c r="M2023" s="99"/>
      <c r="N2023" s="99"/>
      <c r="O2023" s="99"/>
      <c r="P2023" s="99"/>
      <c r="Q2023" s="99"/>
      <c r="R2023" s="99"/>
      <c r="S2023" s="99"/>
      <c r="T2023" s="99"/>
      <c r="U2023" s="99"/>
      <c r="V2023" s="99"/>
      <c r="W2023" s="99"/>
      <c r="X2023" s="99"/>
      <c r="Y2023" s="99"/>
      <c r="Z2023" s="99"/>
      <c r="AA2023" s="99"/>
      <c r="AB2023" s="99"/>
      <c r="AC2023" s="99"/>
      <c r="AD2023" s="99"/>
      <c r="AE2023" s="99"/>
      <c r="AF2023" s="99"/>
      <c r="AG2023" s="99"/>
      <c r="AH2023" s="31"/>
      <c r="AI2023" s="31"/>
      <c r="AJ2023" s="31"/>
      <c r="AK2023" s="31"/>
      <c r="AL2023" s="31"/>
      <c r="AO2023" s="376"/>
    </row>
    <row r="2024" spans="1:41" x14ac:dyDescent="0.25">
      <c r="A2024" s="44" t="s">
        <v>7443</v>
      </c>
      <c r="B2024" s="44" t="s">
        <v>7444</v>
      </c>
      <c r="C2024" s="45" t="s">
        <v>7445</v>
      </c>
      <c r="D2024" s="93" t="s">
        <v>17443</v>
      </c>
      <c r="E2024" s="45" t="s">
        <v>4146</v>
      </c>
      <c r="F2024" s="93"/>
      <c r="G2024" s="93"/>
      <c r="H2024" s="93"/>
      <c r="I2024" s="99"/>
      <c r="J2024" s="99"/>
      <c r="K2024" s="99"/>
      <c r="L2024" s="99"/>
      <c r="M2024" s="99"/>
      <c r="N2024" s="99"/>
      <c r="O2024" s="99"/>
      <c r="P2024" s="99"/>
      <c r="Q2024" s="99"/>
      <c r="R2024" s="99"/>
      <c r="S2024" s="99"/>
      <c r="T2024" s="99"/>
      <c r="U2024" s="99"/>
      <c r="V2024" s="99"/>
      <c r="W2024" s="99"/>
      <c r="X2024" s="99"/>
      <c r="Y2024" s="99"/>
      <c r="Z2024" s="99"/>
      <c r="AA2024" s="99"/>
      <c r="AB2024" s="99"/>
      <c r="AC2024" s="99"/>
      <c r="AD2024" s="99"/>
      <c r="AE2024" s="99"/>
      <c r="AF2024" s="99"/>
      <c r="AG2024" s="99"/>
      <c r="AH2024" s="31"/>
      <c r="AI2024" s="31"/>
      <c r="AJ2024" s="31"/>
      <c r="AK2024" s="31"/>
      <c r="AL2024" s="31"/>
      <c r="AO2024" s="376"/>
    </row>
    <row r="2025" spans="1:41" x14ac:dyDescent="0.25">
      <c r="A2025" s="44" t="s">
        <v>7443</v>
      </c>
      <c r="B2025" s="44" t="s">
        <v>14751</v>
      </c>
      <c r="C2025" s="45" t="s">
        <v>9067</v>
      </c>
      <c r="D2025" s="367" t="s">
        <v>3696</v>
      </c>
      <c r="E2025" s="328">
        <f>DATE(2028,1,15)</f>
        <v>46767</v>
      </c>
      <c r="F2025" s="32"/>
      <c r="G2025" s="32"/>
      <c r="H2025" s="32"/>
      <c r="I2025" s="31"/>
      <c r="J2025" s="31"/>
      <c r="K2025" s="31"/>
      <c r="L2025" s="31"/>
      <c r="M2025" s="31"/>
      <c r="N2025" s="31"/>
      <c r="O2025" s="31"/>
      <c r="P2025" s="31"/>
      <c r="Q2025" s="31"/>
      <c r="R2025" s="31"/>
      <c r="S2025" s="31"/>
      <c r="T2025" s="31"/>
      <c r="U2025" s="31"/>
      <c r="V2025" s="31"/>
      <c r="W2025" s="31"/>
      <c r="X2025" s="31"/>
      <c r="Y2025" s="31"/>
      <c r="Z2025" s="31"/>
      <c r="AA2025" s="31"/>
      <c r="AB2025" s="31"/>
      <c r="AC2025" s="31"/>
      <c r="AD2025" s="31"/>
      <c r="AE2025" s="31"/>
      <c r="AF2025" s="31"/>
      <c r="AG2025" s="31"/>
      <c r="AH2025" s="31"/>
      <c r="AI2025" s="31"/>
      <c r="AJ2025" s="31"/>
      <c r="AK2025" s="31"/>
      <c r="AL2025" s="31"/>
      <c r="AO2025" s="376"/>
    </row>
    <row r="2026" spans="1:41" x14ac:dyDescent="0.25">
      <c r="A2026" s="44" t="s">
        <v>7443</v>
      </c>
      <c r="B2026" s="44" t="s">
        <v>7444</v>
      </c>
      <c r="C2026" s="45" t="s">
        <v>7445</v>
      </c>
      <c r="D2026" s="45" t="s">
        <v>9895</v>
      </c>
      <c r="E2026" s="46">
        <v>46660</v>
      </c>
      <c r="F2026" s="93"/>
      <c r="G2026" s="93"/>
      <c r="H2026" s="93"/>
      <c r="I2026" s="99"/>
      <c r="J2026" s="99"/>
      <c r="K2026" s="99"/>
      <c r="L2026" s="99"/>
      <c r="M2026" s="99"/>
      <c r="N2026" s="99"/>
      <c r="O2026" s="99"/>
      <c r="P2026" s="99"/>
      <c r="Q2026" s="99"/>
      <c r="R2026" s="99"/>
      <c r="S2026" s="44"/>
      <c r="T2026" s="99"/>
      <c r="U2026" s="99"/>
      <c r="V2026" s="99"/>
      <c r="W2026" s="99"/>
      <c r="X2026" s="99"/>
      <c r="Y2026" s="99"/>
      <c r="Z2026" s="99"/>
      <c r="AA2026" s="99"/>
      <c r="AB2026" s="99"/>
      <c r="AC2026" s="99"/>
      <c r="AD2026" s="99"/>
      <c r="AE2026" s="99"/>
      <c r="AF2026" s="99"/>
      <c r="AG2026" s="99"/>
      <c r="AH2026" s="31"/>
      <c r="AI2026" s="31"/>
      <c r="AJ2026" s="31"/>
      <c r="AK2026" s="31"/>
      <c r="AL2026" s="31"/>
      <c r="AO2026" s="376"/>
    </row>
    <row r="2027" spans="1:41" x14ac:dyDescent="0.25">
      <c r="A2027" s="44" t="s">
        <v>9365</v>
      </c>
      <c r="B2027" s="92" t="s">
        <v>9602</v>
      </c>
      <c r="C2027" s="45" t="s">
        <v>9334</v>
      </c>
      <c r="D2027" s="93" t="s">
        <v>9601</v>
      </c>
      <c r="E2027" s="94">
        <v>46568</v>
      </c>
      <c r="F2027" s="93"/>
      <c r="G2027" s="93"/>
      <c r="H2027" s="93"/>
      <c r="I2027" s="99"/>
      <c r="J2027" s="99"/>
      <c r="K2027" s="99"/>
      <c r="L2027" s="99"/>
      <c r="M2027" s="99"/>
      <c r="N2027" s="99"/>
      <c r="O2027" s="99"/>
      <c r="P2027" s="99"/>
      <c r="Q2027" s="99"/>
      <c r="R2027" s="99"/>
      <c r="S2027" s="44"/>
      <c r="T2027" s="99"/>
      <c r="U2027" s="99"/>
      <c r="V2027" s="99"/>
      <c r="W2027" s="99"/>
      <c r="X2027" s="99"/>
      <c r="Y2027" s="99"/>
      <c r="Z2027" s="99"/>
      <c r="AA2027" s="99"/>
      <c r="AB2027" s="99"/>
      <c r="AC2027" s="99"/>
      <c r="AD2027" s="99"/>
      <c r="AE2027" s="99"/>
      <c r="AF2027" s="99"/>
      <c r="AG2027" s="99"/>
      <c r="AH2027" s="31"/>
      <c r="AI2027" s="31"/>
      <c r="AJ2027" s="31"/>
      <c r="AK2027" s="31"/>
      <c r="AL2027" s="31"/>
      <c r="AO2027" s="376"/>
    </row>
    <row r="2028" spans="1:41" x14ac:dyDescent="0.25">
      <c r="A2028" s="44" t="s">
        <v>1485</v>
      </c>
      <c r="B2028" s="44" t="s">
        <v>1542</v>
      </c>
      <c r="C2028" s="45" t="s">
        <v>4227</v>
      </c>
      <c r="D2028" s="45" t="s">
        <v>11204</v>
      </c>
      <c r="E2028" s="45" t="s">
        <v>2538</v>
      </c>
      <c r="F2028" s="93"/>
      <c r="G2028" s="93"/>
      <c r="H2028" s="93"/>
      <c r="I2028" s="99"/>
      <c r="J2028" s="99"/>
      <c r="K2028" s="99"/>
      <c r="L2028" s="99"/>
      <c r="M2028" s="99"/>
      <c r="N2028" s="99"/>
      <c r="O2028" s="99"/>
      <c r="P2028" s="99"/>
      <c r="Q2028" s="99"/>
      <c r="R2028" s="99"/>
      <c r="S2028" s="99"/>
      <c r="T2028" s="99"/>
      <c r="U2028" s="99"/>
      <c r="V2028" s="99"/>
      <c r="W2028" s="99"/>
      <c r="X2028" s="99"/>
      <c r="Y2028" s="99"/>
      <c r="Z2028" s="99"/>
      <c r="AA2028" s="99"/>
      <c r="AB2028" s="99"/>
      <c r="AC2028" s="99"/>
      <c r="AD2028" s="99"/>
      <c r="AE2028" s="99"/>
      <c r="AF2028" s="99"/>
      <c r="AG2028" s="99"/>
      <c r="AH2028" s="31"/>
      <c r="AI2028" s="31"/>
      <c r="AJ2028" s="31"/>
      <c r="AK2028" s="31"/>
      <c r="AL2028" s="31"/>
      <c r="AO2028" s="376"/>
    </row>
    <row r="2029" spans="1:41" x14ac:dyDescent="0.25">
      <c r="A2029" s="44" t="s">
        <v>1485</v>
      </c>
      <c r="B2029" s="44" t="s">
        <v>1542</v>
      </c>
      <c r="C2029" s="45" t="s">
        <v>4227</v>
      </c>
      <c r="D2029" s="93" t="s">
        <v>17443</v>
      </c>
      <c r="E2029" s="45" t="s">
        <v>2538</v>
      </c>
      <c r="F2029" s="93"/>
      <c r="G2029" s="93"/>
      <c r="H2029" s="93"/>
      <c r="I2029" s="99"/>
      <c r="J2029" s="99"/>
      <c r="K2029" s="99"/>
      <c r="L2029" s="99"/>
      <c r="M2029" s="99"/>
      <c r="N2029" s="99"/>
      <c r="O2029" s="99"/>
      <c r="P2029" s="99"/>
      <c r="Q2029" s="99"/>
      <c r="R2029" s="99"/>
      <c r="S2029" s="99"/>
      <c r="T2029" s="99"/>
      <c r="U2029" s="99"/>
      <c r="V2029" s="99"/>
      <c r="W2029" s="99"/>
      <c r="X2029" s="99"/>
      <c r="Y2029" s="99"/>
      <c r="Z2029" s="99"/>
      <c r="AA2029" s="99"/>
      <c r="AB2029" s="99"/>
      <c r="AC2029" s="99"/>
      <c r="AD2029" s="99"/>
      <c r="AE2029" s="99"/>
      <c r="AF2029" s="99"/>
      <c r="AG2029" s="99"/>
      <c r="AH2029" s="31"/>
      <c r="AI2029" s="31"/>
      <c r="AJ2029" s="31"/>
      <c r="AK2029" s="31"/>
      <c r="AL2029" s="31"/>
      <c r="AO2029" s="376"/>
    </row>
    <row r="2030" spans="1:41" x14ac:dyDescent="0.25">
      <c r="A2030" s="44" t="s">
        <v>1485</v>
      </c>
      <c r="B2030" s="44" t="s">
        <v>14752</v>
      </c>
      <c r="C2030" s="45" t="s">
        <v>13758</v>
      </c>
      <c r="D2030" s="367" t="s">
        <v>3696</v>
      </c>
      <c r="E2030" s="328">
        <f>DATE(2029,1,10)</f>
        <v>47128</v>
      </c>
      <c r="F2030" s="32"/>
      <c r="G2030" s="32"/>
      <c r="H2030" s="32"/>
      <c r="I2030" s="31"/>
      <c r="J2030" s="31"/>
      <c r="K2030" s="31"/>
      <c r="L2030" s="31"/>
      <c r="M2030" s="31"/>
      <c r="N2030" s="31"/>
      <c r="O2030" s="31"/>
      <c r="P2030" s="31"/>
      <c r="Q2030" s="31"/>
      <c r="R2030" s="31"/>
      <c r="S2030" s="31"/>
      <c r="T2030" s="31"/>
      <c r="U2030" s="31"/>
      <c r="V2030" s="31"/>
      <c r="W2030" s="31"/>
      <c r="X2030" s="31"/>
      <c r="Y2030" s="31"/>
      <c r="Z2030" s="31"/>
      <c r="AA2030" s="31"/>
      <c r="AB2030" s="31"/>
      <c r="AC2030" s="31"/>
      <c r="AD2030" s="31"/>
      <c r="AE2030" s="31"/>
      <c r="AF2030" s="31"/>
      <c r="AG2030" s="31"/>
      <c r="AH2030" s="31"/>
      <c r="AI2030" s="31"/>
      <c r="AJ2030" s="31"/>
      <c r="AK2030" s="31"/>
      <c r="AL2030" s="31"/>
      <c r="AO2030" s="376"/>
    </row>
    <row r="2031" spans="1:41" x14ac:dyDescent="0.3">
      <c r="A2031" s="333" t="s">
        <v>8033</v>
      </c>
      <c r="B2031" s="333" t="s">
        <v>8018</v>
      </c>
      <c r="C2031" s="125" t="s">
        <v>8019</v>
      </c>
      <c r="D2031" s="32" t="s">
        <v>20309</v>
      </c>
      <c r="E2031" s="125" t="s">
        <v>7871</v>
      </c>
      <c r="F2031" s="125" t="s">
        <v>1189</v>
      </c>
      <c r="G2031" s="125" t="s">
        <v>1190</v>
      </c>
      <c r="AO2031" s="376"/>
    </row>
    <row r="2032" spans="1:41" x14ac:dyDescent="0.25">
      <c r="A2032" s="44" t="s">
        <v>10399</v>
      </c>
      <c r="B2032" s="44" t="s">
        <v>944</v>
      </c>
      <c r="C2032" s="45">
        <v>240303</v>
      </c>
      <c r="D2032" s="45" t="s">
        <v>11363</v>
      </c>
      <c r="E2032" s="45" t="s">
        <v>2593</v>
      </c>
      <c r="AO2032" s="376"/>
    </row>
    <row r="2033" spans="1:41" x14ac:dyDescent="0.25">
      <c r="A2033" s="44" t="s">
        <v>10400</v>
      </c>
      <c r="B2033" s="44" t="s">
        <v>5321</v>
      </c>
      <c r="C2033" s="45">
        <v>26010401</v>
      </c>
      <c r="D2033" s="45" t="s">
        <v>11363</v>
      </c>
      <c r="E2033" s="45" t="s">
        <v>17459</v>
      </c>
      <c r="AO2033" s="376"/>
    </row>
    <row r="2034" spans="1:41" x14ac:dyDescent="0.25">
      <c r="A2034" s="44" t="s">
        <v>464</v>
      </c>
      <c r="B2034" s="44" t="s">
        <v>21336</v>
      </c>
      <c r="C2034" s="45" t="s">
        <v>9700</v>
      </c>
      <c r="D2034" s="45" t="s">
        <v>21447</v>
      </c>
      <c r="E2034" s="46">
        <v>46538</v>
      </c>
      <c r="AO2034" s="376"/>
    </row>
    <row r="2035" spans="1:41" x14ac:dyDescent="0.3">
      <c r="A2035" s="333" t="s">
        <v>8034</v>
      </c>
      <c r="B2035" s="333" t="s">
        <v>8021</v>
      </c>
      <c r="C2035" s="125" t="s">
        <v>8022</v>
      </c>
      <c r="D2035" s="32" t="s">
        <v>20309</v>
      </c>
      <c r="E2035" s="125" t="s">
        <v>7871</v>
      </c>
      <c r="F2035" s="125" t="s">
        <v>1190</v>
      </c>
      <c r="G2035" s="125" t="s">
        <v>1190</v>
      </c>
      <c r="AO2035" s="376"/>
    </row>
    <row r="2036" spans="1:41" x14ac:dyDescent="0.25">
      <c r="A2036" s="44" t="s">
        <v>13563</v>
      </c>
      <c r="B2036" s="44" t="s">
        <v>21409</v>
      </c>
      <c r="C2036" s="45" t="s">
        <v>13562</v>
      </c>
      <c r="D2036" s="45" t="s">
        <v>21447</v>
      </c>
      <c r="E2036" s="46">
        <v>46507</v>
      </c>
      <c r="AO2036" s="376"/>
    </row>
    <row r="2037" spans="1:41" x14ac:dyDescent="0.25">
      <c r="A2037" s="44" t="s">
        <v>6395</v>
      </c>
      <c r="B2037" s="44" t="s">
        <v>3176</v>
      </c>
      <c r="C2037" s="45">
        <v>23010402</v>
      </c>
      <c r="D2037" s="45" t="s">
        <v>11363</v>
      </c>
      <c r="E2037" s="45" t="s">
        <v>5322</v>
      </c>
      <c r="AO2037" s="376"/>
    </row>
    <row r="2038" spans="1:41" x14ac:dyDescent="0.25">
      <c r="A2038" s="99" t="s">
        <v>13363</v>
      </c>
      <c r="B2038" s="92" t="s">
        <v>1195</v>
      </c>
      <c r="C2038" s="93" t="s">
        <v>6197</v>
      </c>
      <c r="D2038" s="93" t="s">
        <v>1199</v>
      </c>
      <c r="E2038" s="94">
        <v>46322</v>
      </c>
      <c r="F2038" s="93"/>
      <c r="G2038" s="93"/>
      <c r="H2038" s="93" t="s">
        <v>1190</v>
      </c>
      <c r="I2038" s="99"/>
      <c r="J2038" s="99"/>
      <c r="K2038" s="99"/>
      <c r="L2038" s="99"/>
      <c r="M2038" s="99"/>
      <c r="N2038" s="99"/>
      <c r="O2038" s="99"/>
      <c r="P2038" s="44"/>
      <c r="Q2038" s="253"/>
      <c r="R2038" s="99"/>
      <c r="S2038" s="99"/>
      <c r="T2038" s="99"/>
      <c r="U2038" s="99"/>
      <c r="V2038" s="99"/>
      <c r="W2038" s="99"/>
      <c r="X2038" s="99"/>
      <c r="Y2038" s="99"/>
      <c r="Z2038" s="99"/>
      <c r="AA2038" s="99"/>
      <c r="AB2038" s="99"/>
      <c r="AC2038" s="99"/>
      <c r="AD2038" s="99"/>
      <c r="AE2038" s="99"/>
      <c r="AF2038" s="99"/>
      <c r="AG2038" s="99"/>
      <c r="AH2038" s="31"/>
      <c r="AI2038" s="31"/>
      <c r="AJ2038" s="31"/>
      <c r="AK2038" s="31"/>
      <c r="AL2038" s="31"/>
      <c r="AO2038" s="376"/>
    </row>
    <row r="2039" spans="1:41" x14ac:dyDescent="0.25">
      <c r="A2039" s="44" t="s">
        <v>8468</v>
      </c>
      <c r="C2039" s="32" t="s">
        <v>21235</v>
      </c>
      <c r="D2039" s="32" t="s">
        <v>1705</v>
      </c>
      <c r="E2039" s="33">
        <v>47938</v>
      </c>
      <c r="AO2039" s="376"/>
    </row>
    <row r="2040" spans="1:41" x14ac:dyDescent="0.25">
      <c r="A2040" s="86" t="s">
        <v>7835</v>
      </c>
      <c r="B2040" s="44" t="s">
        <v>16074</v>
      </c>
      <c r="C2040" s="45">
        <v>8.26</v>
      </c>
      <c r="D2040" s="45" t="s">
        <v>12549</v>
      </c>
      <c r="E2040" s="46">
        <v>47787</v>
      </c>
      <c r="F2040" s="45"/>
      <c r="G2040" s="93"/>
      <c r="H2040" s="93"/>
      <c r="I2040" s="99"/>
      <c r="J2040" s="99"/>
      <c r="K2040" s="99"/>
      <c r="L2040" s="99"/>
      <c r="M2040" s="99"/>
      <c r="N2040" s="99"/>
      <c r="O2040" s="99"/>
      <c r="P2040" s="99"/>
      <c r="Q2040" s="99"/>
      <c r="R2040" s="99"/>
      <c r="S2040" s="99"/>
      <c r="T2040" s="99"/>
      <c r="U2040" s="99"/>
      <c r="V2040" s="99"/>
      <c r="W2040" s="99"/>
      <c r="X2040" s="99"/>
      <c r="Y2040" s="99"/>
      <c r="Z2040" s="99"/>
      <c r="AA2040" s="99"/>
      <c r="AB2040" s="99"/>
      <c r="AC2040" s="99"/>
      <c r="AD2040" s="99"/>
      <c r="AE2040" s="99"/>
      <c r="AF2040" s="99"/>
      <c r="AG2040" s="99"/>
      <c r="AH2040" s="31"/>
      <c r="AI2040" s="31"/>
      <c r="AJ2040" s="31"/>
      <c r="AK2040" s="31"/>
      <c r="AL2040" s="31"/>
      <c r="AO2040" s="376"/>
    </row>
    <row r="2041" spans="1:41" x14ac:dyDescent="0.25">
      <c r="A2041" s="44" t="s">
        <v>7835</v>
      </c>
      <c r="B2041" s="44" t="s">
        <v>12118</v>
      </c>
      <c r="C2041" s="45">
        <v>13.23</v>
      </c>
      <c r="D2041" s="45" t="s">
        <v>12549</v>
      </c>
      <c r="E2041" s="46">
        <v>46934</v>
      </c>
      <c r="F2041" s="45"/>
      <c r="G2041" s="93"/>
      <c r="H2041" s="93"/>
      <c r="I2041" s="99"/>
      <c r="J2041" s="99"/>
      <c r="K2041" s="99"/>
      <c r="L2041" s="99"/>
      <c r="M2041" s="99"/>
      <c r="N2041" s="99"/>
      <c r="O2041" s="99"/>
      <c r="P2041" s="99"/>
      <c r="Q2041" s="99"/>
      <c r="R2041" s="99"/>
      <c r="S2041" s="99"/>
      <c r="T2041" s="99"/>
      <c r="U2041" s="99"/>
      <c r="V2041" s="99"/>
      <c r="W2041" s="99"/>
      <c r="X2041" s="99"/>
      <c r="Y2041" s="99"/>
      <c r="Z2041" s="99"/>
      <c r="AA2041" s="99"/>
      <c r="AB2041" s="99"/>
      <c r="AC2041" s="99"/>
      <c r="AD2041" s="99"/>
      <c r="AE2041" s="99"/>
      <c r="AF2041" s="99"/>
      <c r="AG2041" s="99"/>
      <c r="AH2041" s="31"/>
      <c r="AI2041" s="31"/>
      <c r="AJ2041" s="31"/>
      <c r="AK2041" s="31"/>
      <c r="AL2041" s="31"/>
      <c r="AO2041" s="376"/>
    </row>
    <row r="2042" spans="1:41" x14ac:dyDescent="0.25">
      <c r="A2042" s="44" t="s">
        <v>7835</v>
      </c>
      <c r="B2042" s="44" t="s">
        <v>12095</v>
      </c>
      <c r="C2042" s="45">
        <v>33.229999999999997</v>
      </c>
      <c r="D2042" s="45" t="s">
        <v>12549</v>
      </c>
      <c r="E2042" s="46">
        <v>46934</v>
      </c>
      <c r="F2042" s="45"/>
      <c r="G2042" s="93"/>
      <c r="H2042" s="93"/>
      <c r="I2042" s="99"/>
      <c r="J2042" s="99"/>
      <c r="K2042" s="99"/>
      <c r="L2042" s="99"/>
      <c r="M2042" s="99"/>
      <c r="N2042" s="99"/>
      <c r="O2042" s="99"/>
      <c r="P2042" s="99"/>
      <c r="Q2042" s="99"/>
      <c r="R2042" s="99"/>
      <c r="S2042" s="99"/>
      <c r="T2042" s="99"/>
      <c r="U2042" s="99"/>
      <c r="V2042" s="99"/>
      <c r="W2042" s="99"/>
      <c r="X2042" s="99"/>
      <c r="Y2042" s="99"/>
      <c r="Z2042" s="99"/>
      <c r="AA2042" s="99"/>
      <c r="AB2042" s="99"/>
      <c r="AC2042" s="99"/>
      <c r="AD2042" s="99"/>
      <c r="AE2042" s="99"/>
      <c r="AF2042" s="99"/>
      <c r="AG2042" s="99"/>
      <c r="AH2042" s="31"/>
      <c r="AI2042" s="31"/>
      <c r="AJ2042" s="31"/>
      <c r="AK2042" s="31"/>
      <c r="AL2042" s="31"/>
      <c r="AO2042" s="376"/>
    </row>
    <row r="2043" spans="1:41" x14ac:dyDescent="0.25">
      <c r="A2043" s="86" t="s">
        <v>7835</v>
      </c>
      <c r="B2043" s="44" t="s">
        <v>16073</v>
      </c>
      <c r="C2043" s="45">
        <v>44.26</v>
      </c>
      <c r="D2043" s="45" t="s">
        <v>12549</v>
      </c>
      <c r="E2043" s="46">
        <v>47787</v>
      </c>
      <c r="F2043" s="45"/>
      <c r="G2043" s="93"/>
      <c r="H2043" s="93"/>
      <c r="I2043" s="99"/>
      <c r="J2043" s="99"/>
      <c r="K2043" s="99"/>
      <c r="L2043" s="99"/>
      <c r="M2043" s="99"/>
      <c r="N2043" s="99"/>
      <c r="O2043" s="99"/>
      <c r="P2043" s="99"/>
      <c r="Q2043" s="99"/>
      <c r="R2043" s="99"/>
      <c r="S2043" s="99"/>
      <c r="T2043" s="99"/>
      <c r="U2043" s="99"/>
      <c r="V2043" s="99"/>
      <c r="W2043" s="99"/>
      <c r="X2043" s="99"/>
      <c r="Y2043" s="99"/>
      <c r="Z2043" s="99"/>
      <c r="AA2043" s="99"/>
      <c r="AB2043" s="99"/>
      <c r="AC2043" s="99"/>
      <c r="AD2043" s="99"/>
      <c r="AE2043" s="99"/>
      <c r="AF2043" s="99"/>
      <c r="AG2043" s="99"/>
      <c r="AH2043" s="31"/>
      <c r="AI2043" s="31"/>
      <c r="AJ2043" s="31"/>
      <c r="AK2043" s="31"/>
      <c r="AL2043" s="31"/>
      <c r="AO2043" s="376"/>
    </row>
    <row r="2044" spans="1:41" x14ac:dyDescent="0.25">
      <c r="A2044" s="44" t="s">
        <v>7835</v>
      </c>
      <c r="B2044" s="44" t="s">
        <v>21365</v>
      </c>
      <c r="C2044" s="45" t="s">
        <v>8133</v>
      </c>
      <c r="D2044" s="45" t="s">
        <v>21447</v>
      </c>
      <c r="E2044" s="46">
        <v>46752</v>
      </c>
      <c r="AO2044" s="376"/>
    </row>
    <row r="2045" spans="1:41" x14ac:dyDescent="0.25">
      <c r="A2045" s="44" t="s">
        <v>7835</v>
      </c>
      <c r="B2045" s="44" t="s">
        <v>5134</v>
      </c>
      <c r="C2045" s="45">
        <v>230807</v>
      </c>
      <c r="D2045" s="45" t="s">
        <v>11363</v>
      </c>
      <c r="E2045" s="45" t="s">
        <v>8282</v>
      </c>
      <c r="AO2045" s="376"/>
    </row>
    <row r="2046" spans="1:41" x14ac:dyDescent="0.25">
      <c r="A2046" s="44" t="s">
        <v>8737</v>
      </c>
      <c r="B2046" s="44" t="s">
        <v>14753</v>
      </c>
      <c r="C2046" s="45" t="s">
        <v>6618</v>
      </c>
      <c r="D2046" s="367" t="s">
        <v>3696</v>
      </c>
      <c r="E2046" s="328">
        <f>DATE(2027,4,17)</f>
        <v>46494</v>
      </c>
      <c r="F2046" s="32"/>
      <c r="G2046" s="32"/>
      <c r="H2046" s="32"/>
      <c r="I2046" s="31"/>
      <c r="J2046" s="31"/>
      <c r="K2046" s="31"/>
      <c r="L2046" s="31"/>
      <c r="M2046" s="31"/>
      <c r="N2046" s="31"/>
      <c r="O2046" s="31"/>
      <c r="P2046" s="31"/>
      <c r="Q2046" s="31"/>
      <c r="R2046" s="31"/>
      <c r="S2046" s="31"/>
      <c r="T2046" s="31"/>
      <c r="U2046" s="31"/>
      <c r="V2046" s="31"/>
      <c r="W2046" s="31"/>
      <c r="X2046" s="31"/>
      <c r="Y2046" s="31"/>
      <c r="Z2046" s="31"/>
      <c r="AA2046" s="31"/>
      <c r="AB2046" s="31"/>
      <c r="AC2046" s="31"/>
      <c r="AD2046" s="31"/>
      <c r="AE2046" s="31"/>
      <c r="AF2046" s="31"/>
      <c r="AG2046" s="31"/>
      <c r="AH2046" s="31"/>
      <c r="AI2046" s="31"/>
      <c r="AJ2046" s="31"/>
      <c r="AK2046" s="31"/>
      <c r="AL2046" s="31"/>
      <c r="AO2046" s="376"/>
    </row>
    <row r="2047" spans="1:41" x14ac:dyDescent="0.25">
      <c r="A2047" s="44" t="s">
        <v>10401</v>
      </c>
      <c r="B2047" s="44" t="s">
        <v>9248</v>
      </c>
      <c r="C2047" s="45">
        <v>240101</v>
      </c>
      <c r="D2047" s="45" t="s">
        <v>11363</v>
      </c>
      <c r="E2047" s="45" t="s">
        <v>9249</v>
      </c>
      <c r="AO2047" s="376"/>
    </row>
    <row r="2048" spans="1:41" x14ac:dyDescent="0.25">
      <c r="A2048" s="44" t="s">
        <v>9905</v>
      </c>
      <c r="B2048" s="44" t="s">
        <v>9906</v>
      </c>
      <c r="C2048" s="45" t="s">
        <v>9907</v>
      </c>
      <c r="D2048" s="45" t="s">
        <v>1394</v>
      </c>
      <c r="E2048" s="46">
        <v>46934</v>
      </c>
      <c r="F2048" s="93"/>
      <c r="G2048" s="93"/>
      <c r="H2048" s="93"/>
      <c r="I2048" s="99"/>
      <c r="J2048" s="99"/>
      <c r="K2048" s="99"/>
      <c r="L2048" s="99"/>
      <c r="M2048" s="99"/>
      <c r="N2048" s="99"/>
      <c r="O2048" s="99"/>
      <c r="P2048" s="99"/>
      <c r="Q2048" s="99"/>
      <c r="R2048" s="99"/>
      <c r="S2048" s="44"/>
      <c r="T2048" s="99"/>
      <c r="U2048" s="99"/>
      <c r="V2048" s="99"/>
      <c r="W2048" s="99"/>
      <c r="X2048" s="99"/>
      <c r="Y2048" s="99"/>
      <c r="Z2048" s="99"/>
      <c r="AA2048" s="99"/>
      <c r="AB2048" s="99"/>
      <c r="AC2048" s="99"/>
      <c r="AD2048" s="99"/>
      <c r="AE2048" s="99"/>
      <c r="AF2048" s="99"/>
      <c r="AG2048" s="99"/>
      <c r="AH2048" s="31"/>
      <c r="AI2048" s="31"/>
      <c r="AJ2048" s="31"/>
      <c r="AK2048" s="31"/>
      <c r="AL2048" s="31"/>
      <c r="AO2048" s="376"/>
    </row>
    <row r="2049" spans="1:41" x14ac:dyDescent="0.25">
      <c r="A2049" s="44" t="s">
        <v>21129</v>
      </c>
      <c r="B2049" s="44" t="s">
        <v>21359</v>
      </c>
      <c r="C2049" s="45" t="s">
        <v>21182</v>
      </c>
      <c r="D2049" s="45" t="s">
        <v>21447</v>
      </c>
      <c r="E2049" s="46">
        <v>46752</v>
      </c>
      <c r="AO2049" s="376"/>
    </row>
    <row r="2050" spans="1:41" x14ac:dyDescent="0.25">
      <c r="A2050" s="44" t="s">
        <v>4373</v>
      </c>
      <c r="B2050" s="44" t="s">
        <v>14754</v>
      </c>
      <c r="C2050" s="45" t="s">
        <v>6619</v>
      </c>
      <c r="D2050" s="367" t="s">
        <v>3696</v>
      </c>
      <c r="E2050" s="328">
        <f>DATE(2027,3,17)</f>
        <v>46463</v>
      </c>
      <c r="F2050" s="32"/>
      <c r="G2050" s="32"/>
      <c r="H2050" s="32"/>
      <c r="I2050" s="31"/>
      <c r="J2050" s="31"/>
      <c r="K2050" s="31"/>
      <c r="L2050" s="31"/>
      <c r="M2050" s="31"/>
      <c r="N2050" s="31"/>
      <c r="O2050" s="31"/>
      <c r="P2050" s="31"/>
      <c r="Q2050" s="31"/>
      <c r="R2050" s="31"/>
      <c r="S2050" s="31"/>
      <c r="T2050" s="31"/>
      <c r="U2050" s="31"/>
      <c r="V2050" s="31"/>
      <c r="W2050" s="31"/>
      <c r="X2050" s="31"/>
      <c r="Y2050" s="31"/>
      <c r="Z2050" s="31"/>
      <c r="AA2050" s="31"/>
      <c r="AB2050" s="31"/>
      <c r="AC2050" s="31"/>
      <c r="AD2050" s="31"/>
      <c r="AE2050" s="31"/>
      <c r="AF2050" s="31"/>
      <c r="AG2050" s="31"/>
      <c r="AH2050" s="31"/>
      <c r="AI2050" s="31"/>
      <c r="AJ2050" s="31"/>
      <c r="AK2050" s="31"/>
      <c r="AL2050" s="31"/>
      <c r="AO2050" s="376"/>
    </row>
    <row r="2051" spans="1:41" x14ac:dyDescent="0.25">
      <c r="A2051" s="44" t="s">
        <v>21514</v>
      </c>
      <c r="B2051" s="44" t="s">
        <v>9248</v>
      </c>
      <c r="C2051" s="45">
        <v>260105</v>
      </c>
      <c r="D2051" s="45" t="s">
        <v>11363</v>
      </c>
      <c r="E2051" s="45" t="s">
        <v>17625</v>
      </c>
      <c r="AO2051" s="376"/>
    </row>
    <row r="2052" spans="1:41" x14ac:dyDescent="0.25">
      <c r="A2052" s="44" t="s">
        <v>17577</v>
      </c>
      <c r="B2052" s="44" t="s">
        <v>5321</v>
      </c>
      <c r="C2052" s="45">
        <v>26010401</v>
      </c>
      <c r="D2052" s="45" t="s">
        <v>11363</v>
      </c>
      <c r="E2052" s="45" t="s">
        <v>17459</v>
      </c>
      <c r="AO2052" s="376"/>
    </row>
    <row r="2053" spans="1:41" x14ac:dyDescent="0.25">
      <c r="A2053" s="44" t="s">
        <v>17577</v>
      </c>
      <c r="B2053" s="44" t="s">
        <v>3176</v>
      </c>
      <c r="C2053" s="45">
        <v>26010402</v>
      </c>
      <c r="D2053" s="45" t="s">
        <v>11363</v>
      </c>
      <c r="E2053" s="45" t="s">
        <v>17459</v>
      </c>
      <c r="AO2053" s="376"/>
    </row>
    <row r="2054" spans="1:41" x14ac:dyDescent="0.25">
      <c r="A2054" s="44" t="s">
        <v>7836</v>
      </c>
      <c r="B2054" s="44" t="s">
        <v>21470</v>
      </c>
      <c r="C2054" s="45">
        <v>260702</v>
      </c>
      <c r="D2054" s="45" t="s">
        <v>11363</v>
      </c>
      <c r="E2054" s="45" t="s">
        <v>11150</v>
      </c>
      <c r="AO2054" s="376"/>
    </row>
    <row r="2055" spans="1:41" x14ac:dyDescent="0.25">
      <c r="A2055" s="44" t="s">
        <v>21515</v>
      </c>
      <c r="B2055" s="44" t="s">
        <v>21449</v>
      </c>
      <c r="C2055" s="45">
        <v>260504</v>
      </c>
      <c r="D2055" s="45" t="s">
        <v>11363</v>
      </c>
      <c r="E2055" s="45" t="s">
        <v>21450</v>
      </c>
      <c r="AO2055" s="376"/>
    </row>
    <row r="2056" spans="1:41" x14ac:dyDescent="0.25">
      <c r="A2056" s="44" t="s">
        <v>21515</v>
      </c>
      <c r="B2056" s="44" t="s">
        <v>7823</v>
      </c>
      <c r="C2056" s="45">
        <v>260701</v>
      </c>
      <c r="D2056" s="45" t="s">
        <v>11363</v>
      </c>
      <c r="E2056" s="45" t="s">
        <v>11150</v>
      </c>
      <c r="AO2056" s="376"/>
    </row>
    <row r="2057" spans="1:41" x14ac:dyDescent="0.25">
      <c r="A2057" s="44" t="s">
        <v>16625</v>
      </c>
      <c r="B2057" s="44" t="s">
        <v>16626</v>
      </c>
      <c r="C2057" s="45" t="s">
        <v>16941</v>
      </c>
      <c r="D2057" s="367" t="s">
        <v>3696</v>
      </c>
      <c r="E2057" s="328">
        <f>DATE(2029,12,1)</f>
        <v>47453</v>
      </c>
      <c r="F2057" s="32"/>
      <c r="G2057" s="32"/>
      <c r="H2057" s="32"/>
      <c r="I2057" s="31"/>
      <c r="J2057" s="31"/>
      <c r="K2057" s="31"/>
      <c r="L2057" s="31"/>
      <c r="M2057" s="31"/>
      <c r="N2057" s="31"/>
      <c r="O2057" s="31"/>
      <c r="P2057" s="31"/>
      <c r="Q2057" s="31"/>
      <c r="R2057" s="31"/>
      <c r="S2057" s="31"/>
      <c r="T2057" s="31"/>
      <c r="U2057" s="31"/>
      <c r="V2057" s="31"/>
      <c r="W2057" s="31"/>
      <c r="X2057" s="31"/>
      <c r="Y2057" s="31"/>
      <c r="Z2057" s="31"/>
      <c r="AA2057" s="31"/>
      <c r="AB2057" s="31"/>
      <c r="AC2057" s="31"/>
      <c r="AD2057" s="31"/>
      <c r="AE2057" s="31"/>
      <c r="AF2057" s="31"/>
      <c r="AG2057" s="31"/>
      <c r="AH2057" s="31"/>
      <c r="AI2057" s="31"/>
      <c r="AJ2057" s="31"/>
      <c r="AK2057" s="31"/>
      <c r="AL2057" s="31"/>
      <c r="AO2057" s="376"/>
    </row>
    <row r="2058" spans="1:41" x14ac:dyDescent="0.3">
      <c r="A2058" s="333" t="s">
        <v>11388</v>
      </c>
      <c r="B2058" s="333" t="s">
        <v>1161</v>
      </c>
      <c r="C2058" s="125" t="s">
        <v>10225</v>
      </c>
      <c r="D2058" s="32" t="s">
        <v>20309</v>
      </c>
      <c r="E2058" s="125" t="s">
        <v>2593</v>
      </c>
      <c r="F2058" s="125" t="s">
        <v>1190</v>
      </c>
      <c r="G2058" s="125" t="s">
        <v>1190</v>
      </c>
      <c r="AO2058" s="376"/>
    </row>
    <row r="2059" spans="1:41" x14ac:dyDescent="0.3">
      <c r="A2059" s="333" t="s">
        <v>11388</v>
      </c>
      <c r="B2059" s="333" t="s">
        <v>4004</v>
      </c>
      <c r="C2059" s="125" t="s">
        <v>11370</v>
      </c>
      <c r="D2059" s="32" t="s">
        <v>20309</v>
      </c>
      <c r="E2059" s="125" t="s">
        <v>4826</v>
      </c>
      <c r="F2059" s="125" t="s">
        <v>1190</v>
      </c>
      <c r="G2059" s="125" t="s">
        <v>1190</v>
      </c>
      <c r="AO2059" s="376"/>
    </row>
    <row r="2060" spans="1:41" x14ac:dyDescent="0.3">
      <c r="A2060" s="333" t="s">
        <v>11388</v>
      </c>
      <c r="B2060" s="333" t="s">
        <v>12848</v>
      </c>
      <c r="C2060" s="125" t="s">
        <v>12849</v>
      </c>
      <c r="D2060" s="32" t="s">
        <v>20309</v>
      </c>
      <c r="E2060" s="125" t="s">
        <v>5332</v>
      </c>
      <c r="F2060" s="125" t="s">
        <v>1190</v>
      </c>
      <c r="G2060" s="125" t="s">
        <v>1190</v>
      </c>
      <c r="AO2060" s="376"/>
    </row>
    <row r="2061" spans="1:41" x14ac:dyDescent="0.3">
      <c r="A2061" s="333" t="s">
        <v>11388</v>
      </c>
      <c r="B2061" s="333" t="s">
        <v>4817</v>
      </c>
      <c r="C2061" s="125" t="s">
        <v>13321</v>
      </c>
      <c r="D2061" s="32" t="s">
        <v>20309</v>
      </c>
      <c r="E2061" s="125" t="s">
        <v>12551</v>
      </c>
      <c r="F2061" s="125" t="s">
        <v>1190</v>
      </c>
      <c r="G2061" s="125" t="s">
        <v>1190</v>
      </c>
      <c r="AO2061" s="376"/>
    </row>
    <row r="2062" spans="1:41" x14ac:dyDescent="0.25">
      <c r="A2062" s="76" t="s">
        <v>12165</v>
      </c>
      <c r="B2062" s="44" t="s">
        <v>12108</v>
      </c>
      <c r="C2062" s="45">
        <v>4.26</v>
      </c>
      <c r="D2062" s="45" t="s">
        <v>12549</v>
      </c>
      <c r="E2062" s="46">
        <v>47787</v>
      </c>
      <c r="F2062" s="45" t="s">
        <v>1335</v>
      </c>
      <c r="G2062" s="93"/>
      <c r="H2062" s="93"/>
      <c r="I2062" s="99"/>
      <c r="J2062" s="99"/>
      <c r="K2062" s="99"/>
      <c r="L2062" s="99"/>
      <c r="M2062" s="99"/>
      <c r="N2062" s="99"/>
      <c r="O2062" s="99"/>
      <c r="P2062" s="99"/>
      <c r="Q2062" s="99"/>
      <c r="R2062" s="99"/>
      <c r="S2062" s="99"/>
      <c r="T2062" s="99"/>
      <c r="U2062" s="99"/>
      <c r="V2062" s="99"/>
      <c r="W2062" s="99"/>
      <c r="X2062" s="99"/>
      <c r="Y2062" s="99"/>
      <c r="Z2062" s="99"/>
      <c r="AA2062" s="99"/>
      <c r="AB2062" s="99"/>
      <c r="AC2062" s="99"/>
      <c r="AD2062" s="99"/>
      <c r="AE2062" s="99"/>
      <c r="AF2062" s="99"/>
      <c r="AG2062" s="99"/>
      <c r="AH2062" s="31"/>
      <c r="AI2062" s="31"/>
      <c r="AJ2062" s="31"/>
      <c r="AK2062" s="31"/>
      <c r="AL2062" s="31"/>
      <c r="AO2062" s="376"/>
    </row>
    <row r="2063" spans="1:41" x14ac:dyDescent="0.25">
      <c r="A2063" s="44" t="s">
        <v>12165</v>
      </c>
      <c r="B2063" s="44" t="s">
        <v>12111</v>
      </c>
      <c r="C2063" s="45">
        <v>13.24</v>
      </c>
      <c r="D2063" s="45" t="s">
        <v>12549</v>
      </c>
      <c r="E2063" s="46">
        <v>47299</v>
      </c>
      <c r="F2063" s="45" t="s">
        <v>1335</v>
      </c>
      <c r="G2063" s="93"/>
      <c r="H2063" s="93"/>
      <c r="I2063" s="99"/>
      <c r="J2063" s="99"/>
      <c r="K2063" s="99"/>
      <c r="L2063" s="99"/>
      <c r="M2063" s="99"/>
      <c r="N2063" s="99"/>
      <c r="O2063" s="99"/>
      <c r="P2063" s="99"/>
      <c r="Q2063" s="99"/>
      <c r="R2063" s="99"/>
      <c r="S2063" s="99"/>
      <c r="T2063" s="99"/>
      <c r="U2063" s="99"/>
      <c r="V2063" s="99"/>
      <c r="W2063" s="99"/>
      <c r="X2063" s="99"/>
      <c r="Y2063" s="99"/>
      <c r="Z2063" s="99"/>
      <c r="AA2063" s="99"/>
      <c r="AB2063" s="99"/>
      <c r="AC2063" s="99"/>
      <c r="AD2063" s="99"/>
      <c r="AE2063" s="99"/>
      <c r="AF2063" s="99"/>
      <c r="AG2063" s="99"/>
      <c r="AH2063" s="31"/>
      <c r="AI2063" s="31"/>
      <c r="AJ2063" s="31"/>
      <c r="AK2063" s="31"/>
      <c r="AL2063" s="31"/>
      <c r="AO2063" s="376"/>
    </row>
    <row r="2064" spans="1:41" x14ac:dyDescent="0.25">
      <c r="A2064" s="44" t="s">
        <v>12165</v>
      </c>
      <c r="B2064" s="44" t="s">
        <v>12097</v>
      </c>
      <c r="C2064" s="45">
        <v>28.24</v>
      </c>
      <c r="D2064" s="45" t="s">
        <v>12549</v>
      </c>
      <c r="E2064" s="46">
        <v>47299</v>
      </c>
      <c r="F2064" s="45" t="s">
        <v>1335</v>
      </c>
      <c r="G2064" s="93"/>
      <c r="H2064" s="93"/>
      <c r="I2064" s="99"/>
      <c r="J2064" s="99"/>
      <c r="K2064" s="99"/>
      <c r="L2064" s="99"/>
      <c r="M2064" s="99"/>
      <c r="N2064" s="99"/>
      <c r="O2064" s="99"/>
      <c r="P2064" s="99"/>
      <c r="Q2064" s="99"/>
      <c r="R2064" s="99"/>
      <c r="S2064" s="99"/>
      <c r="T2064" s="99"/>
      <c r="U2064" s="99"/>
      <c r="V2064" s="99"/>
      <c r="W2064" s="99"/>
      <c r="X2064" s="99"/>
      <c r="Y2064" s="99"/>
      <c r="Z2064" s="99"/>
      <c r="AA2064" s="99"/>
      <c r="AB2064" s="99"/>
      <c r="AC2064" s="99"/>
      <c r="AD2064" s="99"/>
      <c r="AE2064" s="99"/>
      <c r="AF2064" s="99"/>
      <c r="AG2064" s="99"/>
      <c r="AH2064" s="31"/>
      <c r="AI2064" s="31"/>
      <c r="AJ2064" s="31"/>
      <c r="AK2064" s="31"/>
      <c r="AL2064" s="31"/>
      <c r="AO2064" s="376"/>
    </row>
    <row r="2065" spans="1:41" x14ac:dyDescent="0.25">
      <c r="A2065" s="44" t="s">
        <v>10402</v>
      </c>
      <c r="B2065" s="44" t="s">
        <v>3043</v>
      </c>
      <c r="C2065" s="45">
        <v>230901</v>
      </c>
      <c r="D2065" s="45" t="s">
        <v>11363</v>
      </c>
      <c r="E2065" s="45" t="s">
        <v>7871</v>
      </c>
      <c r="AO2065" s="376"/>
    </row>
    <row r="2066" spans="1:41" x14ac:dyDescent="0.25">
      <c r="A2066" s="44" t="s">
        <v>10402</v>
      </c>
      <c r="B2066" s="44" t="s">
        <v>10347</v>
      </c>
      <c r="C2066" s="45">
        <v>240402</v>
      </c>
      <c r="D2066" s="45" t="s">
        <v>11363</v>
      </c>
      <c r="E2066" s="45" t="s">
        <v>5037</v>
      </c>
      <c r="AO2066" s="376"/>
    </row>
    <row r="2067" spans="1:41" x14ac:dyDescent="0.25">
      <c r="A2067" s="44" t="s">
        <v>10402</v>
      </c>
      <c r="B2067" s="44" t="s">
        <v>941</v>
      </c>
      <c r="C2067" s="45">
        <v>241102</v>
      </c>
      <c r="D2067" s="45" t="s">
        <v>11363</v>
      </c>
      <c r="E2067" s="45" t="s">
        <v>5332</v>
      </c>
      <c r="AO2067" s="376"/>
    </row>
    <row r="2068" spans="1:41" x14ac:dyDescent="0.25">
      <c r="A2068" s="44" t="s">
        <v>10402</v>
      </c>
      <c r="B2068" s="44" t="s">
        <v>9248</v>
      </c>
      <c r="C2068" s="45">
        <v>260105</v>
      </c>
      <c r="D2068" s="45" t="s">
        <v>11363</v>
      </c>
      <c r="E2068" s="45" t="s">
        <v>17625</v>
      </c>
      <c r="AO2068" s="376"/>
    </row>
    <row r="2069" spans="1:41" x14ac:dyDescent="0.25">
      <c r="A2069" s="44" t="s">
        <v>583</v>
      </c>
      <c r="B2069" s="44" t="s">
        <v>21336</v>
      </c>
      <c r="C2069" s="45" t="s">
        <v>9700</v>
      </c>
      <c r="D2069" s="45" t="s">
        <v>21447</v>
      </c>
      <c r="E2069" s="46">
        <v>46538</v>
      </c>
      <c r="AO2069" s="376"/>
    </row>
    <row r="2070" spans="1:41" x14ac:dyDescent="0.25">
      <c r="A2070" s="44" t="s">
        <v>583</v>
      </c>
      <c r="B2070" s="44" t="s">
        <v>21433</v>
      </c>
      <c r="C2070" s="45" t="s">
        <v>5528</v>
      </c>
      <c r="D2070" s="45" t="s">
        <v>21447</v>
      </c>
      <c r="E2070" s="46">
        <v>46418</v>
      </c>
      <c r="AO2070" s="376"/>
    </row>
    <row r="2071" spans="1:41" x14ac:dyDescent="0.25">
      <c r="A2071" s="44" t="s">
        <v>583</v>
      </c>
      <c r="B2071" s="44" t="s">
        <v>21433</v>
      </c>
      <c r="C2071" s="45" t="s">
        <v>8135</v>
      </c>
      <c r="D2071" s="45" t="s">
        <v>21447</v>
      </c>
      <c r="E2071" s="46">
        <v>46418</v>
      </c>
      <c r="AO2071" s="376"/>
    </row>
    <row r="2072" spans="1:41" x14ac:dyDescent="0.25">
      <c r="A2072" s="44" t="s">
        <v>12166</v>
      </c>
      <c r="B2072" s="44" t="s">
        <v>12099</v>
      </c>
      <c r="C2072" s="45">
        <v>8.25</v>
      </c>
      <c r="D2072" s="45" t="s">
        <v>12549</v>
      </c>
      <c r="E2072" s="46">
        <v>47057</v>
      </c>
      <c r="F2072" s="45" t="s">
        <v>1335</v>
      </c>
      <c r="G2072" s="93"/>
      <c r="H2072" s="93"/>
      <c r="I2072" s="99"/>
      <c r="J2072" s="99"/>
      <c r="K2072" s="99"/>
      <c r="L2072" s="99"/>
      <c r="M2072" s="99"/>
      <c r="N2072" s="99"/>
      <c r="O2072" s="99"/>
      <c r="P2072" s="99"/>
      <c r="Q2072" s="99"/>
      <c r="R2072" s="99"/>
      <c r="S2072" s="99"/>
      <c r="T2072" s="99"/>
      <c r="U2072" s="99"/>
      <c r="V2072" s="99"/>
      <c r="W2072" s="99"/>
      <c r="X2072" s="99"/>
      <c r="Y2072" s="99"/>
      <c r="Z2072" s="99"/>
      <c r="AA2072" s="99"/>
      <c r="AB2072" s="99"/>
      <c r="AC2072" s="99"/>
      <c r="AD2072" s="99"/>
      <c r="AE2072" s="99"/>
      <c r="AF2072" s="99"/>
      <c r="AG2072" s="99"/>
      <c r="AH2072" s="31"/>
      <c r="AI2072" s="31"/>
      <c r="AJ2072" s="31"/>
      <c r="AK2072" s="31"/>
      <c r="AL2072" s="31"/>
      <c r="AO2072" s="376"/>
    </row>
    <row r="2073" spans="1:41" x14ac:dyDescent="0.25">
      <c r="A2073" s="44" t="s">
        <v>12166</v>
      </c>
      <c r="B2073" s="44" t="s">
        <v>12102</v>
      </c>
      <c r="C2073" s="45">
        <v>21.24</v>
      </c>
      <c r="D2073" s="45" t="s">
        <v>12549</v>
      </c>
      <c r="E2073" s="46">
        <v>47299</v>
      </c>
      <c r="F2073" s="45" t="s">
        <v>1335</v>
      </c>
      <c r="G2073" s="93"/>
      <c r="H2073" s="93"/>
      <c r="I2073" s="99"/>
      <c r="J2073" s="99"/>
      <c r="K2073" s="99"/>
      <c r="L2073" s="99"/>
      <c r="M2073" s="99"/>
      <c r="N2073" s="99"/>
      <c r="O2073" s="99"/>
      <c r="P2073" s="99"/>
      <c r="Q2073" s="99"/>
      <c r="R2073" s="99"/>
      <c r="S2073" s="99"/>
      <c r="T2073" s="99"/>
      <c r="U2073" s="99"/>
      <c r="V2073" s="99"/>
      <c r="W2073" s="99"/>
      <c r="X2073" s="99"/>
      <c r="Y2073" s="99"/>
      <c r="Z2073" s="99"/>
      <c r="AA2073" s="99"/>
      <c r="AB2073" s="99"/>
      <c r="AC2073" s="99"/>
      <c r="AD2073" s="99"/>
      <c r="AE2073" s="99"/>
      <c r="AF2073" s="99"/>
      <c r="AG2073" s="99"/>
      <c r="AH2073" s="31"/>
      <c r="AI2073" s="31"/>
      <c r="AJ2073" s="31"/>
      <c r="AK2073" s="31"/>
      <c r="AL2073" s="31"/>
      <c r="AO2073" s="376"/>
    </row>
    <row r="2074" spans="1:41" x14ac:dyDescent="0.25">
      <c r="A2074" s="91" t="s">
        <v>19179</v>
      </c>
      <c r="B2074" s="92" t="s">
        <v>19284</v>
      </c>
      <c r="C2074" s="93" t="s">
        <v>19285</v>
      </c>
      <c r="D2074" s="93" t="s">
        <v>1201</v>
      </c>
      <c r="E2074" s="94">
        <v>46582</v>
      </c>
      <c r="F2074" s="93"/>
      <c r="G2074" s="93"/>
      <c r="H2074" s="93"/>
      <c r="I2074" s="99"/>
      <c r="J2074" s="99"/>
      <c r="K2074" s="99"/>
      <c r="L2074" s="99"/>
      <c r="M2074" s="99"/>
      <c r="N2074" s="99"/>
      <c r="O2074" s="99"/>
      <c r="P2074" s="99"/>
      <c r="Q2074" s="99"/>
      <c r="R2074" s="99"/>
      <c r="S2074" s="99"/>
      <c r="T2074" s="99"/>
      <c r="U2074" s="99"/>
      <c r="V2074" s="99"/>
      <c r="W2074" s="99"/>
      <c r="X2074" s="99"/>
      <c r="Y2074" s="99"/>
      <c r="Z2074" s="99"/>
      <c r="AA2074" s="99"/>
      <c r="AB2074" s="99"/>
      <c r="AC2074" s="99"/>
      <c r="AD2074" s="99"/>
      <c r="AE2074" s="99"/>
      <c r="AF2074" s="99"/>
      <c r="AG2074" s="99"/>
      <c r="AH2074" s="31"/>
      <c r="AI2074" s="31"/>
      <c r="AJ2074" s="31"/>
      <c r="AK2074" s="31"/>
      <c r="AL2074" s="31"/>
      <c r="AO2074" s="376"/>
    </row>
    <row r="2075" spans="1:41" x14ac:dyDescent="0.25">
      <c r="A2075" s="44" t="s">
        <v>627</v>
      </c>
      <c r="B2075" s="44" t="s">
        <v>3043</v>
      </c>
      <c r="C2075" s="45">
        <v>230901</v>
      </c>
      <c r="D2075" s="45" t="s">
        <v>11363</v>
      </c>
      <c r="E2075" s="45" t="s">
        <v>7871</v>
      </c>
      <c r="AO2075" s="376"/>
    </row>
    <row r="2076" spans="1:41" x14ac:dyDescent="0.25">
      <c r="A2076" s="44" t="s">
        <v>628</v>
      </c>
      <c r="B2076" s="44" t="s">
        <v>3043</v>
      </c>
      <c r="C2076" s="45">
        <v>230901</v>
      </c>
      <c r="D2076" s="45" t="s">
        <v>11363</v>
      </c>
      <c r="E2076" s="45" t="s">
        <v>7871</v>
      </c>
      <c r="AO2076" s="376"/>
    </row>
    <row r="2077" spans="1:41" x14ac:dyDescent="0.25">
      <c r="A2077" s="44" t="s">
        <v>628</v>
      </c>
      <c r="B2077" s="44" t="s">
        <v>944</v>
      </c>
      <c r="C2077" s="45">
        <v>240303</v>
      </c>
      <c r="D2077" s="45" t="s">
        <v>11363</v>
      </c>
      <c r="E2077" s="45" t="s">
        <v>2593</v>
      </c>
      <c r="AO2077" s="376"/>
    </row>
    <row r="2078" spans="1:41" x14ac:dyDescent="0.25">
      <c r="A2078" s="44" t="s">
        <v>628</v>
      </c>
      <c r="B2078" s="44" t="s">
        <v>2350</v>
      </c>
      <c r="C2078" s="45">
        <v>250106</v>
      </c>
      <c r="D2078" s="45" t="s">
        <v>11363</v>
      </c>
      <c r="E2078" s="45" t="s">
        <v>11887</v>
      </c>
      <c r="AO2078" s="376"/>
    </row>
    <row r="2079" spans="1:41" x14ac:dyDescent="0.3">
      <c r="A2079" s="57" t="s">
        <v>20472</v>
      </c>
      <c r="B2079" s="92" t="s">
        <v>3682</v>
      </c>
      <c r="C2079" s="93" t="s">
        <v>19106</v>
      </c>
      <c r="D2079" s="93" t="s">
        <v>3681</v>
      </c>
      <c r="E2079" s="94">
        <v>48029</v>
      </c>
      <c r="F2079" s="93"/>
      <c r="G2079" s="93"/>
      <c r="H2079" s="93"/>
      <c r="I2079" s="99"/>
      <c r="J2079" s="99"/>
      <c r="K2079" s="99"/>
      <c r="L2079" s="99"/>
      <c r="M2079" s="99"/>
      <c r="N2079" s="99"/>
      <c r="O2079" s="99"/>
      <c r="P2079" s="99"/>
      <c r="Q2079" s="99"/>
      <c r="R2079" s="99"/>
      <c r="S2079" s="99"/>
      <c r="T2079" s="99"/>
      <c r="U2079" s="99"/>
      <c r="V2079" s="99"/>
      <c r="W2079" s="99"/>
      <c r="X2079" s="99"/>
      <c r="Y2079" s="99"/>
      <c r="Z2079" s="99"/>
      <c r="AA2079" s="99"/>
      <c r="AB2079" s="99"/>
      <c r="AC2079" s="99"/>
      <c r="AD2079" s="99"/>
      <c r="AE2079" s="99"/>
      <c r="AF2079" s="99"/>
      <c r="AG2079" s="99"/>
      <c r="AH2079" s="31"/>
      <c r="AI2079" s="31"/>
      <c r="AJ2079" s="31"/>
      <c r="AK2079" s="31"/>
      <c r="AL2079" s="31"/>
      <c r="AO2079" s="376"/>
    </row>
    <row r="2080" spans="1:41" x14ac:dyDescent="0.25">
      <c r="A2080" s="44" t="s">
        <v>21516</v>
      </c>
      <c r="B2080" s="44" t="s">
        <v>9248</v>
      </c>
      <c r="C2080" s="45">
        <v>260105</v>
      </c>
      <c r="D2080" s="45" t="s">
        <v>11363</v>
      </c>
      <c r="E2080" s="45" t="s">
        <v>17625</v>
      </c>
      <c r="AO2080" s="376"/>
    </row>
    <row r="2081" spans="1:41" x14ac:dyDescent="0.25">
      <c r="A2081" s="44" t="s">
        <v>4169</v>
      </c>
      <c r="B2081" s="44" t="s">
        <v>4144</v>
      </c>
      <c r="C2081" s="45" t="s">
        <v>4170</v>
      </c>
      <c r="D2081" s="45" t="s">
        <v>11204</v>
      </c>
      <c r="E2081" s="45" t="s">
        <v>4146</v>
      </c>
      <c r="F2081" s="93"/>
      <c r="G2081" s="93"/>
      <c r="H2081" s="93"/>
      <c r="I2081" s="99"/>
      <c r="J2081" s="99"/>
      <c r="K2081" s="99"/>
      <c r="L2081" s="99"/>
      <c r="M2081" s="99"/>
      <c r="N2081" s="99"/>
      <c r="O2081" s="99"/>
      <c r="P2081" s="99"/>
      <c r="Q2081" s="99"/>
      <c r="R2081" s="99"/>
      <c r="S2081" s="99"/>
      <c r="T2081" s="99"/>
      <c r="U2081" s="99"/>
      <c r="V2081" s="99"/>
      <c r="W2081" s="99"/>
      <c r="X2081" s="99"/>
      <c r="Y2081" s="99"/>
      <c r="Z2081" s="99"/>
      <c r="AA2081" s="99"/>
      <c r="AB2081" s="99"/>
      <c r="AC2081" s="99"/>
      <c r="AD2081" s="99"/>
      <c r="AE2081" s="99"/>
      <c r="AF2081" s="99"/>
      <c r="AG2081" s="99"/>
      <c r="AH2081" s="31"/>
      <c r="AI2081" s="31"/>
      <c r="AJ2081" s="31"/>
      <c r="AK2081" s="31"/>
      <c r="AL2081" s="31"/>
      <c r="AO2081" s="376"/>
    </row>
    <row r="2082" spans="1:41" x14ac:dyDescent="0.25">
      <c r="A2082" s="44" t="s">
        <v>4169</v>
      </c>
      <c r="B2082" s="44" t="s">
        <v>4144</v>
      </c>
      <c r="C2082" s="45" t="s">
        <v>4170</v>
      </c>
      <c r="D2082" s="93" t="s">
        <v>17443</v>
      </c>
      <c r="E2082" s="45" t="s">
        <v>4146</v>
      </c>
      <c r="F2082" s="93"/>
      <c r="G2082" s="93"/>
      <c r="H2082" s="93"/>
      <c r="I2082" s="99"/>
      <c r="J2082" s="99"/>
      <c r="K2082" s="99"/>
      <c r="L2082" s="99"/>
      <c r="M2082" s="99"/>
      <c r="N2082" s="99"/>
      <c r="O2082" s="99"/>
      <c r="P2082" s="99"/>
      <c r="Q2082" s="99"/>
      <c r="R2082" s="99"/>
      <c r="S2082" s="99"/>
      <c r="T2082" s="99"/>
      <c r="U2082" s="99"/>
      <c r="V2082" s="99"/>
      <c r="W2082" s="99"/>
      <c r="X2082" s="99"/>
      <c r="Y2082" s="99"/>
      <c r="Z2082" s="99"/>
      <c r="AA2082" s="99"/>
      <c r="AB2082" s="99"/>
      <c r="AC2082" s="99"/>
      <c r="AD2082" s="99"/>
      <c r="AE2082" s="99"/>
      <c r="AF2082" s="99"/>
      <c r="AG2082" s="99"/>
      <c r="AH2082" s="31"/>
      <c r="AI2082" s="31"/>
      <c r="AJ2082" s="31"/>
      <c r="AK2082" s="31"/>
      <c r="AL2082" s="31"/>
      <c r="AO2082" s="376"/>
    </row>
    <row r="2083" spans="1:41" x14ac:dyDescent="0.25">
      <c r="A2083" s="44" t="s">
        <v>4169</v>
      </c>
      <c r="B2083" s="44" t="s">
        <v>4144</v>
      </c>
      <c r="C2083" s="45" t="s">
        <v>4170</v>
      </c>
      <c r="D2083" s="45" t="s">
        <v>9895</v>
      </c>
      <c r="E2083" s="45" t="s">
        <v>4146</v>
      </c>
      <c r="F2083" s="93"/>
      <c r="G2083" s="93"/>
      <c r="H2083" s="93"/>
      <c r="I2083" s="99"/>
      <c r="J2083" s="99"/>
      <c r="K2083" s="99"/>
      <c r="L2083" s="99"/>
      <c r="M2083" s="99"/>
      <c r="N2083" s="99"/>
      <c r="O2083" s="99"/>
      <c r="P2083" s="99"/>
      <c r="Q2083" s="99"/>
      <c r="R2083" s="99"/>
      <c r="S2083" s="99"/>
      <c r="T2083" s="99"/>
      <c r="U2083" s="99"/>
      <c r="V2083" s="99"/>
      <c r="W2083" s="99"/>
      <c r="X2083" s="99"/>
      <c r="Y2083" s="99"/>
      <c r="Z2083" s="99"/>
      <c r="AA2083" s="99"/>
      <c r="AB2083" s="99"/>
      <c r="AC2083" s="99"/>
      <c r="AD2083" s="99"/>
      <c r="AE2083" s="99"/>
      <c r="AF2083" s="99"/>
      <c r="AG2083" s="99"/>
      <c r="AH2083" s="31"/>
      <c r="AI2083" s="31"/>
      <c r="AJ2083" s="31"/>
      <c r="AK2083" s="31"/>
      <c r="AL2083" s="31"/>
      <c r="AO2083" s="376"/>
    </row>
    <row r="2084" spans="1:41" x14ac:dyDescent="0.3">
      <c r="A2084" s="135" t="s">
        <v>5775</v>
      </c>
      <c r="B2084" s="131" t="s">
        <v>5776</v>
      </c>
      <c r="C2084" s="96" t="s">
        <v>5777</v>
      </c>
      <c r="D2084" s="96" t="s">
        <v>1201</v>
      </c>
      <c r="E2084" s="112">
        <v>46341</v>
      </c>
      <c r="F2084" s="93"/>
      <c r="G2084" s="93"/>
      <c r="H2084" s="93"/>
      <c r="I2084" s="99"/>
      <c r="J2084" s="99"/>
      <c r="K2084" s="99"/>
      <c r="L2084" s="99"/>
      <c r="M2084" s="99"/>
      <c r="N2084" s="99"/>
      <c r="O2084" s="99"/>
      <c r="P2084" s="99"/>
      <c r="Q2084" s="99"/>
      <c r="R2084" s="99"/>
      <c r="S2084" s="99"/>
      <c r="T2084" s="99"/>
      <c r="U2084" s="99"/>
      <c r="V2084" s="99"/>
      <c r="W2084" s="99"/>
      <c r="X2084" s="99"/>
      <c r="Y2084" s="99"/>
      <c r="Z2084" s="99"/>
      <c r="AA2084" s="99"/>
      <c r="AB2084" s="99"/>
      <c r="AC2084" s="99"/>
      <c r="AD2084" s="99"/>
      <c r="AE2084" s="99"/>
      <c r="AF2084" s="99"/>
      <c r="AG2084" s="99"/>
      <c r="AH2084" s="31"/>
      <c r="AI2084" s="31"/>
      <c r="AJ2084" s="31"/>
      <c r="AK2084" s="31"/>
      <c r="AL2084" s="31"/>
      <c r="AO2084" s="376"/>
    </row>
    <row r="2085" spans="1:41" x14ac:dyDescent="0.25">
      <c r="A2085" s="44" t="s">
        <v>4662</v>
      </c>
      <c r="B2085" s="44" t="s">
        <v>9248</v>
      </c>
      <c r="C2085" s="45">
        <v>240101</v>
      </c>
      <c r="D2085" s="45" t="s">
        <v>11363</v>
      </c>
      <c r="E2085" s="45" t="s">
        <v>9249</v>
      </c>
      <c r="AO2085" s="376"/>
    </row>
    <row r="2086" spans="1:41" x14ac:dyDescent="0.25">
      <c r="A2086" s="44" t="s">
        <v>629</v>
      </c>
      <c r="B2086" s="44" t="s">
        <v>12102</v>
      </c>
      <c r="C2086" s="45">
        <v>21.24</v>
      </c>
      <c r="D2086" s="45" t="s">
        <v>12549</v>
      </c>
      <c r="E2086" s="46">
        <v>47299</v>
      </c>
      <c r="F2086" s="45" t="s">
        <v>1335</v>
      </c>
      <c r="G2086" s="93"/>
      <c r="H2086" s="93"/>
      <c r="I2086" s="99"/>
      <c r="J2086" s="99"/>
      <c r="K2086" s="99"/>
      <c r="L2086" s="99"/>
      <c r="M2086" s="99"/>
      <c r="N2086" s="99"/>
      <c r="O2086" s="99"/>
      <c r="P2086" s="99"/>
      <c r="Q2086" s="99"/>
      <c r="R2086" s="99"/>
      <c r="S2086" s="99"/>
      <c r="T2086" s="99"/>
      <c r="U2086" s="99"/>
      <c r="V2086" s="99"/>
      <c r="W2086" s="99"/>
      <c r="X2086" s="99"/>
      <c r="Y2086" s="99"/>
      <c r="Z2086" s="99"/>
      <c r="AA2086" s="99"/>
      <c r="AB2086" s="99"/>
      <c r="AC2086" s="99"/>
      <c r="AD2086" s="99"/>
      <c r="AE2086" s="99"/>
      <c r="AF2086" s="99"/>
      <c r="AG2086" s="99"/>
      <c r="AH2086" s="31"/>
      <c r="AI2086" s="31"/>
      <c r="AJ2086" s="31"/>
      <c r="AK2086" s="31"/>
      <c r="AL2086" s="31"/>
      <c r="AO2086" s="376"/>
    </row>
    <row r="2087" spans="1:41" x14ac:dyDescent="0.25">
      <c r="A2087" s="44" t="s">
        <v>629</v>
      </c>
      <c r="B2087" s="44" t="s">
        <v>12097</v>
      </c>
      <c r="C2087" s="45">
        <v>28.24</v>
      </c>
      <c r="D2087" s="45" t="s">
        <v>12549</v>
      </c>
      <c r="E2087" s="46">
        <v>47299</v>
      </c>
      <c r="F2087" s="45" t="s">
        <v>1335</v>
      </c>
      <c r="G2087" s="93"/>
      <c r="H2087" s="93"/>
      <c r="I2087" s="99"/>
      <c r="J2087" s="99"/>
      <c r="K2087" s="99"/>
      <c r="L2087" s="99"/>
      <c r="M2087" s="99"/>
      <c r="N2087" s="99"/>
      <c r="O2087" s="99"/>
      <c r="P2087" s="99"/>
      <c r="Q2087" s="99"/>
      <c r="R2087" s="99"/>
      <c r="S2087" s="99"/>
      <c r="T2087" s="99"/>
      <c r="U2087" s="99"/>
      <c r="V2087" s="99"/>
      <c r="W2087" s="99"/>
      <c r="X2087" s="99"/>
      <c r="Y2087" s="99"/>
      <c r="Z2087" s="99"/>
      <c r="AA2087" s="99"/>
      <c r="AB2087" s="99"/>
      <c r="AC2087" s="99"/>
      <c r="AD2087" s="99"/>
      <c r="AE2087" s="99"/>
      <c r="AF2087" s="99"/>
      <c r="AG2087" s="99"/>
      <c r="AH2087" s="31"/>
      <c r="AI2087" s="31"/>
      <c r="AJ2087" s="31"/>
      <c r="AK2087" s="31"/>
      <c r="AL2087" s="31"/>
      <c r="AO2087" s="376"/>
    </row>
    <row r="2088" spans="1:41" x14ac:dyDescent="0.25">
      <c r="A2088" s="44" t="s">
        <v>629</v>
      </c>
      <c r="B2088" s="44" t="s">
        <v>2350</v>
      </c>
      <c r="C2088" s="45">
        <v>250106</v>
      </c>
      <c r="D2088" s="45" t="s">
        <v>11363</v>
      </c>
      <c r="E2088" s="45" t="s">
        <v>11887</v>
      </c>
      <c r="AO2088" s="376"/>
    </row>
    <row r="2089" spans="1:41" x14ac:dyDescent="0.25">
      <c r="A2089" s="44" t="s">
        <v>629</v>
      </c>
      <c r="B2089" s="44" t="s">
        <v>17463</v>
      </c>
      <c r="C2089" s="45">
        <v>260202</v>
      </c>
      <c r="D2089" s="45" t="s">
        <v>11363</v>
      </c>
      <c r="E2089" s="45" t="s">
        <v>9238</v>
      </c>
      <c r="AO2089" s="376"/>
    </row>
    <row r="2090" spans="1:41" x14ac:dyDescent="0.25">
      <c r="A2090" s="44" t="s">
        <v>19309</v>
      </c>
      <c r="B2090" s="319" t="s">
        <v>19525</v>
      </c>
      <c r="C2090" s="93" t="s">
        <v>19615</v>
      </c>
      <c r="D2090" s="93" t="s">
        <v>19934</v>
      </c>
      <c r="E2090" s="320">
        <v>47330</v>
      </c>
      <c r="F2090" s="93"/>
      <c r="G2090" s="93"/>
      <c r="H2090" s="93"/>
      <c r="I2090" s="99"/>
      <c r="J2090" s="99"/>
      <c r="K2090" s="99"/>
      <c r="L2090" s="99"/>
      <c r="M2090" s="99"/>
      <c r="N2090" s="99"/>
      <c r="O2090" s="99"/>
      <c r="P2090" s="99"/>
      <c r="Q2090" s="99"/>
      <c r="R2090" s="99"/>
      <c r="S2090" s="99"/>
      <c r="T2090" s="99"/>
      <c r="U2090" s="99"/>
      <c r="V2090" s="99"/>
      <c r="W2090" s="99"/>
      <c r="X2090" s="99"/>
      <c r="Y2090" s="99"/>
      <c r="Z2090" s="99"/>
      <c r="AA2090" s="99"/>
      <c r="AB2090" s="99"/>
      <c r="AC2090" s="99"/>
      <c r="AD2090" s="99"/>
      <c r="AE2090" s="99"/>
      <c r="AF2090" s="99"/>
      <c r="AG2090" s="99"/>
      <c r="AH2090" s="31"/>
      <c r="AI2090" s="31"/>
      <c r="AJ2090" s="31"/>
      <c r="AK2090" s="31"/>
      <c r="AL2090" s="31"/>
      <c r="AO2090" s="376"/>
    </row>
    <row r="2091" spans="1:41" x14ac:dyDescent="0.25">
      <c r="A2091" s="44" t="s">
        <v>2244</v>
      </c>
      <c r="B2091" s="44" t="s">
        <v>9908</v>
      </c>
      <c r="C2091" s="45" t="s">
        <v>4049</v>
      </c>
      <c r="D2091" s="45" t="s">
        <v>1394</v>
      </c>
      <c r="E2091" s="46">
        <v>47879</v>
      </c>
      <c r="F2091" s="93"/>
      <c r="G2091" s="93"/>
      <c r="H2091" s="93"/>
      <c r="I2091" s="99"/>
      <c r="J2091" s="99"/>
      <c r="K2091" s="99"/>
      <c r="L2091" s="99"/>
      <c r="M2091" s="99"/>
      <c r="N2091" s="99"/>
      <c r="O2091" s="99"/>
      <c r="P2091" s="99"/>
      <c r="Q2091" s="99"/>
      <c r="R2091" s="99"/>
      <c r="S2091" s="99"/>
      <c r="T2091" s="99"/>
      <c r="U2091" s="99"/>
      <c r="V2091" s="99"/>
      <c r="W2091" s="99"/>
      <c r="X2091" s="99"/>
      <c r="Y2091" s="99"/>
      <c r="Z2091" s="99"/>
      <c r="AA2091" s="99"/>
      <c r="AB2091" s="99"/>
      <c r="AC2091" s="99"/>
      <c r="AD2091" s="99"/>
      <c r="AE2091" s="99"/>
      <c r="AF2091" s="99"/>
      <c r="AG2091" s="99"/>
      <c r="AH2091" s="31"/>
      <c r="AI2091" s="31"/>
      <c r="AJ2091" s="31"/>
      <c r="AK2091" s="31"/>
      <c r="AL2091" s="31"/>
      <c r="AO2091" s="376"/>
    </row>
    <row r="2092" spans="1:41" x14ac:dyDescent="0.25">
      <c r="A2092" s="44" t="s">
        <v>2244</v>
      </c>
      <c r="B2092" s="44" t="s">
        <v>2245</v>
      </c>
      <c r="C2092" s="45" t="s">
        <v>2246</v>
      </c>
      <c r="D2092" s="45" t="s">
        <v>11204</v>
      </c>
      <c r="E2092" s="45" t="s">
        <v>13996</v>
      </c>
      <c r="F2092" s="93"/>
      <c r="G2092" s="93"/>
      <c r="H2092" s="93"/>
      <c r="I2092" s="99"/>
      <c r="J2092" s="99"/>
      <c r="K2092" s="99"/>
      <c r="L2092" s="99"/>
      <c r="M2092" s="99"/>
      <c r="N2092" s="99"/>
      <c r="O2092" s="99"/>
      <c r="P2092" s="99"/>
      <c r="Q2092" s="99"/>
      <c r="R2092" s="99"/>
      <c r="S2092" s="99"/>
      <c r="T2092" s="99"/>
      <c r="U2092" s="99"/>
      <c r="V2092" s="99"/>
      <c r="W2092" s="99"/>
      <c r="X2092" s="99"/>
      <c r="Y2092" s="99"/>
      <c r="Z2092" s="99"/>
      <c r="AA2092" s="99"/>
      <c r="AB2092" s="99"/>
      <c r="AC2092" s="99"/>
      <c r="AD2092" s="99"/>
      <c r="AE2092" s="99"/>
      <c r="AF2092" s="99"/>
      <c r="AG2092" s="99"/>
      <c r="AH2092" s="31"/>
      <c r="AI2092" s="31"/>
      <c r="AJ2092" s="31"/>
      <c r="AK2092" s="31"/>
      <c r="AL2092" s="31"/>
      <c r="AO2092" s="376"/>
    </row>
    <row r="2093" spans="1:41" x14ac:dyDescent="0.25">
      <c r="A2093" s="44" t="s">
        <v>2244</v>
      </c>
      <c r="B2093" s="44" t="s">
        <v>4086</v>
      </c>
      <c r="C2093" s="45" t="s">
        <v>4159</v>
      </c>
      <c r="D2093" s="45" t="s">
        <v>11204</v>
      </c>
      <c r="E2093" s="46">
        <v>46477</v>
      </c>
      <c r="F2093" s="93"/>
      <c r="G2093" s="93"/>
      <c r="H2093" s="93"/>
      <c r="I2093" s="99"/>
      <c r="J2093" s="99"/>
      <c r="K2093" s="99"/>
      <c r="L2093" s="99"/>
      <c r="M2093" s="99"/>
      <c r="N2093" s="99"/>
      <c r="O2093" s="99"/>
      <c r="P2093" s="99"/>
      <c r="Q2093" s="99"/>
      <c r="R2093" s="99"/>
      <c r="S2093" s="99"/>
      <c r="T2093" s="99"/>
      <c r="U2093" s="99"/>
      <c r="V2093" s="99"/>
      <c r="W2093" s="99"/>
      <c r="X2093" s="99"/>
      <c r="Y2093" s="99"/>
      <c r="Z2093" s="99"/>
      <c r="AA2093" s="99"/>
      <c r="AB2093" s="99"/>
      <c r="AC2093" s="99"/>
      <c r="AD2093" s="99"/>
      <c r="AE2093" s="99"/>
      <c r="AF2093" s="99"/>
      <c r="AG2093" s="99"/>
      <c r="AH2093" s="31"/>
      <c r="AI2093" s="31"/>
      <c r="AJ2093" s="31"/>
      <c r="AK2093" s="31"/>
      <c r="AL2093" s="31"/>
      <c r="AO2093" s="376"/>
    </row>
    <row r="2094" spans="1:41" x14ac:dyDescent="0.25">
      <c r="A2094" s="44" t="s">
        <v>2244</v>
      </c>
      <c r="B2094" s="44" t="s">
        <v>2245</v>
      </c>
      <c r="C2094" s="45" t="s">
        <v>2246</v>
      </c>
      <c r="D2094" s="93" t="s">
        <v>17443</v>
      </c>
      <c r="E2094" s="45" t="s">
        <v>13996</v>
      </c>
      <c r="F2094" s="93"/>
      <c r="G2094" s="93"/>
      <c r="H2094" s="93"/>
      <c r="I2094" s="99"/>
      <c r="J2094" s="99"/>
      <c r="K2094" s="99"/>
      <c r="L2094" s="99"/>
      <c r="M2094" s="99"/>
      <c r="N2094" s="99"/>
      <c r="O2094" s="99"/>
      <c r="P2094" s="99"/>
      <c r="Q2094" s="99"/>
      <c r="R2094" s="99"/>
      <c r="S2094" s="99"/>
      <c r="T2094" s="99"/>
      <c r="U2094" s="99"/>
      <c r="V2094" s="99"/>
      <c r="W2094" s="99"/>
      <c r="X2094" s="99"/>
      <c r="Y2094" s="99"/>
      <c r="Z2094" s="99"/>
      <c r="AA2094" s="99"/>
      <c r="AB2094" s="99"/>
      <c r="AC2094" s="99"/>
      <c r="AD2094" s="99"/>
      <c r="AE2094" s="99"/>
      <c r="AF2094" s="99"/>
      <c r="AG2094" s="99"/>
      <c r="AH2094" s="31"/>
      <c r="AI2094" s="31"/>
      <c r="AJ2094" s="31"/>
      <c r="AK2094" s="31"/>
      <c r="AL2094" s="31"/>
      <c r="AO2094" s="376"/>
    </row>
    <row r="2095" spans="1:41" x14ac:dyDescent="0.25">
      <c r="A2095" s="44" t="s">
        <v>2244</v>
      </c>
      <c r="B2095" s="44" t="s">
        <v>17308</v>
      </c>
      <c r="C2095" s="45" t="s">
        <v>17407</v>
      </c>
      <c r="D2095" s="93" t="s">
        <v>17443</v>
      </c>
      <c r="E2095" s="45" t="s">
        <v>9839</v>
      </c>
      <c r="F2095" s="93"/>
      <c r="G2095" s="93"/>
      <c r="H2095" s="93"/>
      <c r="I2095" s="99"/>
      <c r="J2095" s="99"/>
      <c r="K2095" s="99"/>
      <c r="L2095" s="99"/>
      <c r="M2095" s="99"/>
      <c r="N2095" s="99"/>
      <c r="O2095" s="99"/>
      <c r="P2095" s="99"/>
      <c r="Q2095" s="99"/>
      <c r="R2095" s="99"/>
      <c r="S2095" s="99"/>
      <c r="T2095" s="99"/>
      <c r="U2095" s="99"/>
      <c r="V2095" s="99"/>
      <c r="W2095" s="99"/>
      <c r="X2095" s="99"/>
      <c r="Y2095" s="99"/>
      <c r="Z2095" s="99"/>
      <c r="AA2095" s="99"/>
      <c r="AB2095" s="99"/>
      <c r="AC2095" s="99"/>
      <c r="AD2095" s="99"/>
      <c r="AE2095" s="99"/>
      <c r="AF2095" s="99"/>
      <c r="AG2095" s="99"/>
      <c r="AH2095" s="31"/>
      <c r="AI2095" s="31"/>
      <c r="AJ2095" s="31"/>
      <c r="AK2095" s="31"/>
      <c r="AL2095" s="31"/>
      <c r="AO2095" s="376"/>
    </row>
    <row r="2096" spans="1:41" x14ac:dyDescent="0.25">
      <c r="A2096" s="44" t="s">
        <v>2244</v>
      </c>
      <c r="B2096" s="44" t="s">
        <v>4086</v>
      </c>
      <c r="C2096" s="45" t="s">
        <v>17407</v>
      </c>
      <c r="D2096" s="45" t="s">
        <v>9895</v>
      </c>
      <c r="E2096" s="46">
        <v>47026</v>
      </c>
      <c r="F2096" s="93"/>
      <c r="G2096" s="93"/>
      <c r="H2096" s="93"/>
      <c r="I2096" s="99"/>
      <c r="J2096" s="99"/>
      <c r="K2096" s="99"/>
      <c r="L2096" s="99"/>
      <c r="M2096" s="99"/>
      <c r="N2096" s="99"/>
      <c r="O2096" s="99"/>
      <c r="P2096" s="99"/>
      <c r="Q2096" s="99"/>
      <c r="R2096" s="99"/>
      <c r="S2096" s="99"/>
      <c r="T2096" s="99"/>
      <c r="U2096" s="99"/>
      <c r="V2096" s="99"/>
      <c r="W2096" s="99"/>
      <c r="X2096" s="99"/>
      <c r="Y2096" s="99"/>
      <c r="Z2096" s="99"/>
      <c r="AA2096" s="99"/>
      <c r="AB2096" s="99"/>
      <c r="AC2096" s="99"/>
      <c r="AD2096" s="99"/>
      <c r="AE2096" s="99"/>
      <c r="AF2096" s="99"/>
      <c r="AG2096" s="99"/>
      <c r="AH2096" s="31"/>
      <c r="AI2096" s="31"/>
      <c r="AJ2096" s="31"/>
      <c r="AK2096" s="31"/>
      <c r="AL2096" s="31"/>
      <c r="AO2096" s="376"/>
    </row>
    <row r="2097" spans="1:41" x14ac:dyDescent="0.25">
      <c r="A2097" s="44" t="s">
        <v>20515</v>
      </c>
      <c r="B2097" s="44" t="s">
        <v>20513</v>
      </c>
      <c r="C2097" s="45" t="s">
        <v>6893</v>
      </c>
      <c r="D2097" s="32" t="s">
        <v>5559</v>
      </c>
      <c r="E2097" s="45" t="s">
        <v>20831</v>
      </c>
      <c r="F2097" s="32"/>
      <c r="G2097" s="32"/>
      <c r="H2097" s="32"/>
      <c r="I2097" s="31"/>
      <c r="J2097" s="31"/>
      <c r="K2097" s="31"/>
      <c r="L2097" s="31"/>
      <c r="M2097" s="31"/>
      <c r="N2097" s="31"/>
      <c r="O2097" s="31"/>
      <c r="P2097" s="31"/>
      <c r="Q2097" s="31"/>
      <c r="R2097" s="31"/>
      <c r="S2097" s="31"/>
      <c r="T2097" s="31"/>
      <c r="U2097" s="31"/>
      <c r="V2097" s="31"/>
      <c r="W2097" s="31"/>
      <c r="X2097" s="31"/>
      <c r="Y2097" s="31"/>
      <c r="Z2097" s="31"/>
      <c r="AA2097" s="31"/>
      <c r="AB2097" s="31"/>
      <c r="AC2097" s="31"/>
      <c r="AD2097" s="31"/>
      <c r="AE2097" s="31"/>
      <c r="AF2097" s="31"/>
      <c r="AG2097" s="31"/>
      <c r="AH2097" s="31"/>
      <c r="AI2097" s="31"/>
      <c r="AJ2097" s="31"/>
      <c r="AK2097" s="31"/>
      <c r="AL2097" s="31"/>
      <c r="AO2097" s="376"/>
    </row>
    <row r="2098" spans="1:41" x14ac:dyDescent="0.25">
      <c r="A2098" s="44" t="s">
        <v>15663</v>
      </c>
      <c r="B2098" s="44" t="s">
        <v>3474</v>
      </c>
      <c r="C2098" s="45">
        <v>250503</v>
      </c>
      <c r="D2098" s="45" t="s">
        <v>11363</v>
      </c>
      <c r="E2098" s="45" t="s">
        <v>15608</v>
      </c>
      <c r="AO2098" s="376"/>
    </row>
    <row r="2099" spans="1:41" x14ac:dyDescent="0.3">
      <c r="A2099" s="333" t="s">
        <v>18915</v>
      </c>
      <c r="B2099" s="333" t="s">
        <v>1168</v>
      </c>
      <c r="C2099" s="125" t="s">
        <v>19096</v>
      </c>
      <c r="D2099" s="32" t="s">
        <v>20309</v>
      </c>
      <c r="E2099" s="125" t="s">
        <v>9249</v>
      </c>
      <c r="F2099" s="125" t="s">
        <v>1189</v>
      </c>
      <c r="G2099" s="125" t="s">
        <v>1190</v>
      </c>
      <c r="AO2099" s="376"/>
    </row>
    <row r="2100" spans="1:41" x14ac:dyDescent="0.25">
      <c r="A2100" s="44" t="s">
        <v>20686</v>
      </c>
      <c r="B2100" s="44" t="s">
        <v>20685</v>
      </c>
      <c r="C2100" s="45" t="s">
        <v>20787</v>
      </c>
      <c r="D2100" s="32" t="s">
        <v>5559</v>
      </c>
      <c r="E2100" s="45" t="s">
        <v>20882</v>
      </c>
      <c r="F2100" s="32"/>
      <c r="G2100" s="32"/>
      <c r="H2100" s="32"/>
      <c r="I2100" s="31"/>
      <c r="J2100" s="31"/>
      <c r="K2100" s="31"/>
      <c r="L2100" s="31"/>
      <c r="M2100" s="31"/>
      <c r="N2100" s="31"/>
      <c r="O2100" s="31"/>
      <c r="P2100" s="31"/>
      <c r="Q2100" s="31"/>
      <c r="R2100" s="31"/>
      <c r="S2100" s="31"/>
      <c r="T2100" s="31"/>
      <c r="U2100" s="31"/>
      <c r="V2100" s="31"/>
      <c r="W2100" s="31"/>
      <c r="X2100" s="31"/>
      <c r="Y2100" s="31"/>
      <c r="Z2100" s="31"/>
      <c r="AA2100" s="31"/>
      <c r="AB2100" s="31"/>
      <c r="AC2100" s="31"/>
      <c r="AD2100" s="31"/>
      <c r="AE2100" s="31"/>
      <c r="AF2100" s="31"/>
      <c r="AG2100" s="31"/>
      <c r="AH2100" s="31"/>
      <c r="AI2100" s="31"/>
      <c r="AJ2100" s="31"/>
      <c r="AK2100" s="31"/>
      <c r="AL2100" s="31"/>
      <c r="AO2100" s="376"/>
    </row>
    <row r="2101" spans="1:41" x14ac:dyDescent="0.3">
      <c r="A2101" s="333" t="s">
        <v>18916</v>
      </c>
      <c r="B2101" s="333" t="s">
        <v>1168</v>
      </c>
      <c r="C2101" s="125" t="s">
        <v>19096</v>
      </c>
      <c r="D2101" s="32" t="s">
        <v>20309</v>
      </c>
      <c r="E2101" s="125" t="s">
        <v>9249</v>
      </c>
      <c r="F2101" s="125" t="s">
        <v>1189</v>
      </c>
      <c r="G2101" s="125" t="s">
        <v>1190</v>
      </c>
      <c r="AO2101" s="376"/>
    </row>
    <row r="2102" spans="1:41" x14ac:dyDescent="0.25">
      <c r="A2102" s="44" t="s">
        <v>10403</v>
      </c>
      <c r="B2102" s="44" t="s">
        <v>944</v>
      </c>
      <c r="C2102" s="45">
        <v>240303</v>
      </c>
      <c r="D2102" s="45" t="s">
        <v>11363</v>
      </c>
      <c r="E2102" s="45" t="s">
        <v>2593</v>
      </c>
      <c r="AO2102" s="376"/>
    </row>
    <row r="2103" spans="1:41" x14ac:dyDescent="0.25">
      <c r="A2103" s="44" t="s">
        <v>10403</v>
      </c>
      <c r="B2103" s="44" t="s">
        <v>10355</v>
      </c>
      <c r="C2103" s="45">
        <v>240403</v>
      </c>
      <c r="D2103" s="45" t="s">
        <v>11363</v>
      </c>
      <c r="E2103" s="45" t="s">
        <v>5037</v>
      </c>
      <c r="AO2103" s="376"/>
    </row>
    <row r="2104" spans="1:41" x14ac:dyDescent="0.25">
      <c r="A2104" s="44" t="s">
        <v>10403</v>
      </c>
      <c r="B2104" s="44" t="s">
        <v>3475</v>
      </c>
      <c r="C2104" s="45">
        <v>260301</v>
      </c>
      <c r="D2104" s="45" t="s">
        <v>11363</v>
      </c>
      <c r="E2104" s="45" t="s">
        <v>17625</v>
      </c>
      <c r="AO2104" s="376"/>
    </row>
    <row r="2105" spans="1:41" x14ac:dyDescent="0.25">
      <c r="A2105" s="44" t="s">
        <v>17578</v>
      </c>
      <c r="B2105" s="44" t="s">
        <v>3043</v>
      </c>
      <c r="C2105" s="45">
        <v>230901</v>
      </c>
      <c r="D2105" s="45" t="s">
        <v>11363</v>
      </c>
      <c r="E2105" s="45" t="s">
        <v>7871</v>
      </c>
      <c r="AO2105" s="376"/>
    </row>
    <row r="2106" spans="1:41" x14ac:dyDescent="0.25">
      <c r="A2106" s="44" t="s">
        <v>2363</v>
      </c>
      <c r="B2106" s="44" t="s">
        <v>2350</v>
      </c>
      <c r="C2106" s="45">
        <v>230105</v>
      </c>
      <c r="D2106" s="45" t="s">
        <v>11363</v>
      </c>
      <c r="E2106" s="45" t="s">
        <v>5265</v>
      </c>
      <c r="AO2106" s="376"/>
    </row>
    <row r="2107" spans="1:41" x14ac:dyDescent="0.25">
      <c r="A2107" s="44" t="s">
        <v>8137</v>
      </c>
      <c r="B2107" s="44" t="s">
        <v>21336</v>
      </c>
      <c r="C2107" s="45" t="s">
        <v>9700</v>
      </c>
      <c r="D2107" s="45" t="s">
        <v>21447</v>
      </c>
      <c r="E2107" s="46">
        <v>46538</v>
      </c>
      <c r="AO2107" s="376"/>
    </row>
    <row r="2108" spans="1:41" x14ac:dyDescent="0.25">
      <c r="A2108" s="44" t="s">
        <v>8137</v>
      </c>
      <c r="B2108" s="44" t="s">
        <v>21433</v>
      </c>
      <c r="C2108" s="45" t="s">
        <v>8135</v>
      </c>
      <c r="D2108" s="45" t="s">
        <v>21447</v>
      </c>
      <c r="E2108" s="46">
        <v>46418</v>
      </c>
      <c r="AO2108" s="376"/>
    </row>
    <row r="2109" spans="1:41" x14ac:dyDescent="0.25">
      <c r="A2109" s="322" t="s">
        <v>1451</v>
      </c>
      <c r="B2109" s="92" t="s">
        <v>13051</v>
      </c>
      <c r="C2109" s="93" t="s">
        <v>13052</v>
      </c>
      <c r="D2109" s="93" t="s">
        <v>1201</v>
      </c>
      <c r="E2109" s="94">
        <v>47223</v>
      </c>
      <c r="F2109" s="93"/>
      <c r="G2109" s="93"/>
      <c r="H2109" s="93"/>
      <c r="I2109" s="99"/>
      <c r="J2109" s="99"/>
      <c r="K2109" s="99"/>
      <c r="L2109" s="99"/>
      <c r="M2109" s="99"/>
      <c r="N2109" s="99"/>
      <c r="O2109" s="99"/>
      <c r="P2109" s="99"/>
      <c r="Q2109" s="99"/>
      <c r="R2109" s="99"/>
      <c r="S2109" s="99"/>
      <c r="T2109" s="99"/>
      <c r="U2109" s="99"/>
      <c r="V2109" s="99"/>
      <c r="W2109" s="99"/>
      <c r="X2109" s="99"/>
      <c r="Y2109" s="99"/>
      <c r="Z2109" s="99"/>
      <c r="AA2109" s="99"/>
      <c r="AB2109" s="99"/>
      <c r="AC2109" s="99"/>
      <c r="AD2109" s="99"/>
      <c r="AE2109" s="99"/>
      <c r="AF2109" s="99"/>
      <c r="AG2109" s="99"/>
      <c r="AH2109" s="31"/>
      <c r="AI2109" s="31"/>
      <c r="AJ2109" s="31"/>
      <c r="AK2109" s="31"/>
      <c r="AL2109" s="31"/>
      <c r="AO2109" s="376"/>
    </row>
    <row r="2110" spans="1:41" x14ac:dyDescent="0.25">
      <c r="A2110" s="44" t="s">
        <v>12167</v>
      </c>
      <c r="B2110" s="44" t="s">
        <v>12123</v>
      </c>
      <c r="C2110" s="45">
        <v>11.23</v>
      </c>
      <c r="D2110" s="45" t="s">
        <v>12549</v>
      </c>
      <c r="E2110" s="46">
        <v>46934</v>
      </c>
      <c r="F2110" s="45"/>
      <c r="G2110" s="93"/>
      <c r="H2110" s="93"/>
      <c r="I2110" s="99"/>
      <c r="J2110" s="99"/>
      <c r="K2110" s="99"/>
      <c r="L2110" s="99"/>
      <c r="M2110" s="99"/>
      <c r="N2110" s="99"/>
      <c r="O2110" s="99"/>
      <c r="P2110" s="99"/>
      <c r="Q2110" s="99"/>
      <c r="R2110" s="99"/>
      <c r="S2110" s="99"/>
      <c r="T2110" s="99"/>
      <c r="U2110" s="99"/>
      <c r="V2110" s="99"/>
      <c r="W2110" s="99"/>
      <c r="X2110" s="99"/>
      <c r="Y2110" s="99"/>
      <c r="Z2110" s="99"/>
      <c r="AA2110" s="99"/>
      <c r="AB2110" s="99"/>
      <c r="AC2110" s="99"/>
      <c r="AD2110" s="99"/>
      <c r="AE2110" s="99"/>
      <c r="AF2110" s="99"/>
      <c r="AG2110" s="99"/>
      <c r="AH2110" s="31"/>
      <c r="AI2110" s="31"/>
      <c r="AJ2110" s="31"/>
      <c r="AK2110" s="31"/>
      <c r="AL2110" s="31"/>
      <c r="AO2110" s="376"/>
    </row>
    <row r="2111" spans="1:41" x14ac:dyDescent="0.25">
      <c r="A2111" s="44" t="s">
        <v>6667</v>
      </c>
      <c r="B2111" s="44" t="s">
        <v>6668</v>
      </c>
      <c r="C2111" s="45" t="s">
        <v>6704</v>
      </c>
      <c r="D2111" s="45" t="s">
        <v>11204</v>
      </c>
      <c r="E2111" s="45" t="s">
        <v>6714</v>
      </c>
      <c r="F2111" s="93"/>
      <c r="G2111" s="93"/>
      <c r="H2111" s="93"/>
      <c r="I2111" s="99"/>
      <c r="J2111" s="99"/>
      <c r="K2111" s="99"/>
      <c r="L2111" s="99"/>
      <c r="M2111" s="99"/>
      <c r="N2111" s="99"/>
      <c r="O2111" s="99"/>
      <c r="P2111" s="99"/>
      <c r="Q2111" s="99"/>
      <c r="R2111" s="99"/>
      <c r="S2111" s="99"/>
      <c r="T2111" s="99"/>
      <c r="U2111" s="99"/>
      <c r="V2111" s="99"/>
      <c r="W2111" s="99"/>
      <c r="X2111" s="99"/>
      <c r="Y2111" s="99"/>
      <c r="Z2111" s="99"/>
      <c r="AA2111" s="99"/>
      <c r="AB2111" s="99"/>
      <c r="AC2111" s="99"/>
      <c r="AD2111" s="99"/>
      <c r="AE2111" s="99"/>
      <c r="AF2111" s="99"/>
      <c r="AG2111" s="99"/>
      <c r="AH2111" s="31"/>
      <c r="AI2111" s="31"/>
      <c r="AJ2111" s="31"/>
      <c r="AK2111" s="31"/>
      <c r="AL2111" s="31"/>
      <c r="AO2111" s="376"/>
    </row>
    <row r="2112" spans="1:41" x14ac:dyDescent="0.25">
      <c r="A2112" s="44" t="s">
        <v>6667</v>
      </c>
      <c r="B2112" s="44" t="s">
        <v>6668</v>
      </c>
      <c r="C2112" s="45" t="s">
        <v>6704</v>
      </c>
      <c r="D2112" s="93" t="s">
        <v>17443</v>
      </c>
      <c r="E2112" s="45" t="s">
        <v>6714</v>
      </c>
      <c r="F2112" s="93"/>
      <c r="G2112" s="93"/>
      <c r="H2112" s="93"/>
      <c r="I2112" s="99"/>
      <c r="J2112" s="99"/>
      <c r="K2112" s="99"/>
      <c r="L2112" s="99"/>
      <c r="M2112" s="99"/>
      <c r="N2112" s="99"/>
      <c r="O2112" s="99"/>
      <c r="P2112" s="99"/>
      <c r="Q2112" s="99"/>
      <c r="R2112" s="99"/>
      <c r="S2112" s="99"/>
      <c r="T2112" s="99"/>
      <c r="U2112" s="99"/>
      <c r="V2112" s="99"/>
      <c r="W2112" s="99"/>
      <c r="X2112" s="99"/>
      <c r="Y2112" s="99"/>
      <c r="Z2112" s="99"/>
      <c r="AA2112" s="99"/>
      <c r="AB2112" s="99"/>
      <c r="AC2112" s="99"/>
      <c r="AD2112" s="99"/>
      <c r="AE2112" s="99"/>
      <c r="AF2112" s="99"/>
      <c r="AG2112" s="99"/>
      <c r="AH2112" s="31"/>
      <c r="AI2112" s="31"/>
      <c r="AJ2112" s="31"/>
      <c r="AK2112" s="31"/>
      <c r="AL2112" s="31"/>
      <c r="AO2112" s="376"/>
    </row>
    <row r="2113" spans="1:41" x14ac:dyDescent="0.25">
      <c r="A2113" s="44" t="s">
        <v>6667</v>
      </c>
      <c r="B2113" s="44" t="s">
        <v>6668</v>
      </c>
      <c r="C2113" s="45" t="s">
        <v>6704</v>
      </c>
      <c r="D2113" s="45" t="s">
        <v>9895</v>
      </c>
      <c r="E2113" s="45" t="s">
        <v>6714</v>
      </c>
      <c r="F2113" s="93"/>
      <c r="G2113" s="93"/>
      <c r="H2113" s="93"/>
      <c r="I2113" s="99"/>
      <c r="J2113" s="99"/>
      <c r="K2113" s="99"/>
      <c r="L2113" s="99"/>
      <c r="M2113" s="99"/>
      <c r="N2113" s="99"/>
      <c r="O2113" s="99"/>
      <c r="P2113" s="99"/>
      <c r="Q2113" s="99"/>
      <c r="R2113" s="99"/>
      <c r="S2113" s="99"/>
      <c r="T2113" s="99"/>
      <c r="U2113" s="99"/>
      <c r="V2113" s="99"/>
      <c r="W2113" s="99"/>
      <c r="X2113" s="99"/>
      <c r="Y2113" s="99"/>
      <c r="Z2113" s="99"/>
      <c r="AA2113" s="99"/>
      <c r="AB2113" s="99"/>
      <c r="AC2113" s="99"/>
      <c r="AD2113" s="99"/>
      <c r="AE2113" s="99"/>
      <c r="AF2113" s="99"/>
      <c r="AG2113" s="99"/>
      <c r="AH2113" s="31"/>
      <c r="AI2113" s="31"/>
      <c r="AJ2113" s="31"/>
      <c r="AK2113" s="31"/>
      <c r="AL2113" s="31"/>
      <c r="AO2113" s="376"/>
    </row>
    <row r="2114" spans="1:41" x14ac:dyDescent="0.25">
      <c r="A2114" s="44" t="s">
        <v>5163</v>
      </c>
      <c r="B2114" s="44" t="s">
        <v>2350</v>
      </c>
      <c r="C2114" s="45">
        <v>220105</v>
      </c>
      <c r="D2114" s="45" t="s">
        <v>11363</v>
      </c>
      <c r="E2114" s="45" t="s">
        <v>2593</v>
      </c>
      <c r="AO2114" s="376"/>
    </row>
    <row r="2115" spans="1:41" x14ac:dyDescent="0.25">
      <c r="A2115" s="44" t="s">
        <v>5163</v>
      </c>
      <c r="B2115" s="44" t="s">
        <v>10382</v>
      </c>
      <c r="C2115" s="45">
        <v>24050301</v>
      </c>
      <c r="D2115" s="45" t="s">
        <v>11363</v>
      </c>
      <c r="E2115" s="45" t="s">
        <v>5155</v>
      </c>
      <c r="AO2115" s="376"/>
    </row>
    <row r="2116" spans="1:41" x14ac:dyDescent="0.25">
      <c r="A2116" s="44" t="s">
        <v>11691</v>
      </c>
      <c r="B2116" s="44" t="s">
        <v>1889</v>
      </c>
      <c r="C2116" s="45" t="s">
        <v>11692</v>
      </c>
      <c r="D2116" s="46" t="s">
        <v>21328</v>
      </c>
      <c r="E2116" s="46">
        <v>46647</v>
      </c>
      <c r="AO2116" s="376"/>
    </row>
    <row r="2117" spans="1:41" x14ac:dyDescent="0.25">
      <c r="A2117" s="44" t="s">
        <v>11691</v>
      </c>
      <c r="B2117" s="44" t="s">
        <v>1889</v>
      </c>
      <c r="C2117" s="45" t="s">
        <v>11692</v>
      </c>
      <c r="D2117" s="46" t="s">
        <v>21328</v>
      </c>
      <c r="E2117" s="46">
        <v>46647</v>
      </c>
      <c r="AO2117" s="376"/>
    </row>
    <row r="2118" spans="1:41" x14ac:dyDescent="0.25">
      <c r="A2118" s="44" t="s">
        <v>11691</v>
      </c>
      <c r="B2118" s="44" t="s">
        <v>20314</v>
      </c>
      <c r="C2118" s="45" t="s">
        <v>20341</v>
      </c>
      <c r="D2118" s="46" t="s">
        <v>21328</v>
      </c>
      <c r="E2118" s="46">
        <v>46526</v>
      </c>
      <c r="AO2118" s="376"/>
    </row>
    <row r="2119" spans="1:41" x14ac:dyDescent="0.25">
      <c r="A2119" s="44" t="s">
        <v>11691</v>
      </c>
      <c r="B2119" s="44" t="s">
        <v>20314</v>
      </c>
      <c r="C2119" s="45" t="s">
        <v>20341</v>
      </c>
      <c r="D2119" s="46" t="s">
        <v>21328</v>
      </c>
      <c r="E2119" s="46">
        <v>46526</v>
      </c>
      <c r="AO2119" s="376"/>
    </row>
    <row r="2120" spans="1:41" x14ac:dyDescent="0.25">
      <c r="A2120" s="44" t="s">
        <v>11242</v>
      </c>
      <c r="B2120" s="319" t="s">
        <v>19526</v>
      </c>
      <c r="C2120" s="93" t="s">
        <v>19616</v>
      </c>
      <c r="D2120" s="93" t="s">
        <v>19934</v>
      </c>
      <c r="E2120" s="320">
        <v>46873</v>
      </c>
      <c r="F2120" s="93"/>
      <c r="G2120" s="93"/>
      <c r="H2120" s="93"/>
      <c r="I2120" s="99"/>
      <c r="J2120" s="99"/>
      <c r="K2120" s="99"/>
      <c r="L2120" s="99"/>
      <c r="M2120" s="99"/>
      <c r="N2120" s="99"/>
      <c r="O2120" s="99"/>
      <c r="P2120" s="99"/>
      <c r="Q2120" s="99"/>
      <c r="R2120" s="99"/>
      <c r="S2120" s="99"/>
      <c r="T2120" s="99"/>
      <c r="U2120" s="99"/>
      <c r="V2120" s="99"/>
      <c r="W2120" s="99"/>
      <c r="X2120" s="99"/>
      <c r="Y2120" s="99"/>
      <c r="Z2120" s="99"/>
      <c r="AA2120" s="99"/>
      <c r="AB2120" s="99"/>
      <c r="AC2120" s="99"/>
      <c r="AD2120" s="99"/>
      <c r="AE2120" s="99"/>
      <c r="AF2120" s="99"/>
      <c r="AG2120" s="99"/>
      <c r="AH2120" s="31"/>
      <c r="AI2120" s="31"/>
      <c r="AJ2120" s="31"/>
      <c r="AK2120" s="31"/>
      <c r="AL2120" s="31"/>
      <c r="AO2120" s="376"/>
    </row>
    <row r="2121" spans="1:41" x14ac:dyDescent="0.25">
      <c r="A2121" s="102" t="s">
        <v>11242</v>
      </c>
      <c r="B2121" s="92" t="s">
        <v>11243</v>
      </c>
      <c r="C2121" s="93" t="s">
        <v>11247</v>
      </c>
      <c r="D2121" s="93" t="s">
        <v>1201</v>
      </c>
      <c r="E2121" s="94">
        <v>46682</v>
      </c>
      <c r="F2121" s="93"/>
      <c r="G2121" s="93"/>
      <c r="H2121" s="93"/>
      <c r="I2121" s="99"/>
      <c r="J2121" s="99"/>
      <c r="K2121" s="99"/>
      <c r="L2121" s="99"/>
      <c r="M2121" s="99"/>
      <c r="N2121" s="99"/>
      <c r="O2121" s="99"/>
      <c r="P2121" s="99"/>
      <c r="Q2121" s="99"/>
      <c r="R2121" s="99"/>
      <c r="S2121" s="99"/>
      <c r="T2121" s="99"/>
      <c r="U2121" s="99"/>
      <c r="V2121" s="99"/>
      <c r="W2121" s="99"/>
      <c r="X2121" s="99"/>
      <c r="Y2121" s="99"/>
      <c r="Z2121" s="99"/>
      <c r="AA2121" s="99"/>
      <c r="AB2121" s="99"/>
      <c r="AC2121" s="99"/>
      <c r="AD2121" s="99"/>
      <c r="AE2121" s="99"/>
      <c r="AF2121" s="99"/>
      <c r="AG2121" s="99"/>
      <c r="AH2121" s="31"/>
      <c r="AI2121" s="31"/>
      <c r="AJ2121" s="31"/>
      <c r="AK2121" s="31"/>
      <c r="AL2121" s="31"/>
      <c r="AO2121" s="376"/>
    </row>
    <row r="2122" spans="1:41" x14ac:dyDescent="0.25">
      <c r="A2122" s="44" t="s">
        <v>11269</v>
      </c>
      <c r="B2122" s="44" t="s">
        <v>5134</v>
      </c>
      <c r="C2122" s="45">
        <v>240804</v>
      </c>
      <c r="D2122" s="45" t="s">
        <v>11363</v>
      </c>
      <c r="E2122" s="45" t="s">
        <v>11260</v>
      </c>
      <c r="AO2122" s="376"/>
    </row>
    <row r="2123" spans="1:41" x14ac:dyDescent="0.25">
      <c r="A2123" s="44" t="s">
        <v>5481</v>
      </c>
      <c r="B2123" s="44" t="s">
        <v>8472</v>
      </c>
      <c r="C2123" s="45" t="s">
        <v>8511</v>
      </c>
      <c r="D2123" s="32" t="s">
        <v>5559</v>
      </c>
      <c r="E2123" s="45" t="s">
        <v>20851</v>
      </c>
      <c r="F2123" s="32"/>
      <c r="G2123" s="32"/>
      <c r="H2123" s="32"/>
      <c r="I2123" s="31"/>
      <c r="J2123" s="31"/>
      <c r="K2123" s="31"/>
      <c r="L2123" s="31"/>
      <c r="M2123" s="31"/>
      <c r="N2123" s="31"/>
      <c r="O2123" s="31"/>
      <c r="P2123" s="31"/>
      <c r="Q2123" s="31"/>
      <c r="R2123" s="31"/>
      <c r="S2123" s="31"/>
      <c r="T2123" s="31"/>
      <c r="U2123" s="31"/>
      <c r="V2123" s="31"/>
      <c r="W2123" s="31"/>
      <c r="X2123" s="31"/>
      <c r="Y2123" s="31"/>
      <c r="Z2123" s="31"/>
      <c r="AA2123" s="31"/>
      <c r="AB2123" s="31"/>
      <c r="AC2123" s="31"/>
      <c r="AD2123" s="31"/>
      <c r="AE2123" s="31"/>
      <c r="AF2123" s="31"/>
      <c r="AG2123" s="31"/>
      <c r="AH2123" s="31"/>
      <c r="AI2123" s="31"/>
      <c r="AJ2123" s="31"/>
      <c r="AK2123" s="31"/>
      <c r="AL2123" s="31"/>
      <c r="AO2123" s="376"/>
    </row>
    <row r="2124" spans="1:41" x14ac:dyDescent="0.25">
      <c r="A2124" s="44" t="s">
        <v>5481</v>
      </c>
      <c r="B2124" s="44" t="s">
        <v>21362</v>
      </c>
      <c r="C2124" s="45" t="s">
        <v>11608</v>
      </c>
      <c r="D2124" s="45" t="s">
        <v>21447</v>
      </c>
      <c r="E2124" s="46">
        <v>46752</v>
      </c>
      <c r="AO2124" s="376"/>
    </row>
    <row r="2125" spans="1:41" x14ac:dyDescent="0.3">
      <c r="A2125" s="333" t="s">
        <v>4765</v>
      </c>
      <c r="B2125" s="333" t="s">
        <v>13322</v>
      </c>
      <c r="C2125" s="125" t="s">
        <v>13323</v>
      </c>
      <c r="D2125" s="32" t="s">
        <v>20309</v>
      </c>
      <c r="E2125" s="125" t="s">
        <v>12551</v>
      </c>
      <c r="F2125" s="125" t="s">
        <v>1189</v>
      </c>
      <c r="G2125" s="125" t="s">
        <v>1190</v>
      </c>
      <c r="AO2125" s="376"/>
    </row>
    <row r="2126" spans="1:41" x14ac:dyDescent="0.25">
      <c r="A2126" s="44" t="s">
        <v>4765</v>
      </c>
      <c r="B2126" s="44" t="s">
        <v>5321</v>
      </c>
      <c r="C2126" s="45">
        <v>26010401</v>
      </c>
      <c r="D2126" s="45" t="s">
        <v>11363</v>
      </c>
      <c r="E2126" s="45" t="s">
        <v>17459</v>
      </c>
      <c r="AO2126" s="376"/>
    </row>
    <row r="2127" spans="1:41" x14ac:dyDescent="0.25">
      <c r="A2127" s="44" t="s">
        <v>4765</v>
      </c>
      <c r="B2127" s="44" t="s">
        <v>3176</v>
      </c>
      <c r="C2127" s="45">
        <v>26010402</v>
      </c>
      <c r="D2127" s="45" t="s">
        <v>11363</v>
      </c>
      <c r="E2127" s="45" t="s">
        <v>17459</v>
      </c>
      <c r="AO2127" s="376"/>
    </row>
    <row r="2128" spans="1:41" x14ac:dyDescent="0.25">
      <c r="A2128" s="44" t="s">
        <v>16568</v>
      </c>
      <c r="B2128" s="44" t="s">
        <v>21434</v>
      </c>
      <c r="C2128" s="45" t="s">
        <v>16562</v>
      </c>
      <c r="D2128" s="45" t="s">
        <v>21447</v>
      </c>
      <c r="E2128" s="46">
        <v>46418</v>
      </c>
      <c r="AO2128" s="376"/>
    </row>
    <row r="2129" spans="1:41" x14ac:dyDescent="0.3">
      <c r="A2129" s="333" t="s">
        <v>10982</v>
      </c>
      <c r="B2129" s="333" t="s">
        <v>3862</v>
      </c>
      <c r="C2129" s="125" t="s">
        <v>10972</v>
      </c>
      <c r="D2129" s="32" t="s">
        <v>20309</v>
      </c>
      <c r="E2129" s="125" t="s">
        <v>5037</v>
      </c>
      <c r="F2129" s="125" t="s">
        <v>1189</v>
      </c>
      <c r="G2129" s="125" t="s">
        <v>1189</v>
      </c>
      <c r="AO2129" s="376"/>
    </row>
    <row r="2130" spans="1:41" x14ac:dyDescent="0.25">
      <c r="A2130" s="44" t="s">
        <v>630</v>
      </c>
      <c r="B2130" s="44" t="s">
        <v>10359</v>
      </c>
      <c r="C2130" s="45">
        <v>24020101</v>
      </c>
      <c r="D2130" s="45" t="s">
        <v>11363</v>
      </c>
      <c r="E2130" s="45" t="s">
        <v>9238</v>
      </c>
      <c r="AO2130" s="376"/>
    </row>
    <row r="2131" spans="1:41" x14ac:dyDescent="0.25">
      <c r="A2131" s="44" t="s">
        <v>4992</v>
      </c>
      <c r="B2131" s="44" t="s">
        <v>4993</v>
      </c>
      <c r="C2131" s="45" t="s">
        <v>4994</v>
      </c>
      <c r="D2131" s="45" t="s">
        <v>11204</v>
      </c>
      <c r="E2131" s="45" t="s">
        <v>8255</v>
      </c>
      <c r="F2131" s="93"/>
      <c r="G2131" s="93"/>
      <c r="H2131" s="93"/>
      <c r="I2131" s="99"/>
      <c r="J2131" s="99"/>
      <c r="K2131" s="99"/>
      <c r="L2131" s="99"/>
      <c r="M2131" s="99"/>
      <c r="N2131" s="99"/>
      <c r="O2131" s="99"/>
      <c r="P2131" s="99"/>
      <c r="Q2131" s="99"/>
      <c r="R2131" s="99"/>
      <c r="S2131" s="99"/>
      <c r="T2131" s="99"/>
      <c r="U2131" s="99"/>
      <c r="V2131" s="99"/>
      <c r="W2131" s="99"/>
      <c r="X2131" s="99"/>
      <c r="Y2131" s="99"/>
      <c r="Z2131" s="99"/>
      <c r="AA2131" s="99"/>
      <c r="AB2131" s="99"/>
      <c r="AC2131" s="99"/>
      <c r="AD2131" s="99"/>
      <c r="AE2131" s="99"/>
      <c r="AF2131" s="99"/>
      <c r="AG2131" s="99"/>
      <c r="AH2131" s="31"/>
      <c r="AI2131" s="31"/>
      <c r="AJ2131" s="31"/>
      <c r="AK2131" s="31"/>
      <c r="AL2131" s="31"/>
      <c r="AO2131" s="376"/>
    </row>
    <row r="2132" spans="1:41" x14ac:dyDescent="0.25">
      <c r="A2132" s="44" t="s">
        <v>4992</v>
      </c>
      <c r="B2132" s="44" t="s">
        <v>4993</v>
      </c>
      <c r="C2132" s="45" t="s">
        <v>4994</v>
      </c>
      <c r="D2132" s="93" t="s">
        <v>17443</v>
      </c>
      <c r="E2132" s="45" t="s">
        <v>8255</v>
      </c>
      <c r="F2132" s="93"/>
      <c r="G2132" s="93"/>
      <c r="H2132" s="93"/>
      <c r="I2132" s="99"/>
      <c r="J2132" s="99"/>
      <c r="K2132" s="99"/>
      <c r="L2132" s="99"/>
      <c r="M2132" s="99"/>
      <c r="N2132" s="99"/>
      <c r="O2132" s="99"/>
      <c r="P2132" s="99"/>
      <c r="Q2132" s="99"/>
      <c r="R2132" s="99"/>
      <c r="S2132" s="99"/>
      <c r="T2132" s="99"/>
      <c r="U2132" s="99"/>
      <c r="V2132" s="99"/>
      <c r="W2132" s="99"/>
      <c r="X2132" s="99"/>
      <c r="Y2132" s="99"/>
      <c r="Z2132" s="99"/>
      <c r="AA2132" s="99"/>
      <c r="AB2132" s="99"/>
      <c r="AC2132" s="99"/>
      <c r="AD2132" s="99"/>
      <c r="AE2132" s="99"/>
      <c r="AF2132" s="99"/>
      <c r="AG2132" s="99"/>
      <c r="AH2132" s="31"/>
      <c r="AI2132" s="31"/>
      <c r="AJ2132" s="31"/>
      <c r="AK2132" s="31"/>
      <c r="AL2132" s="31"/>
      <c r="AO2132" s="376"/>
    </row>
    <row r="2133" spans="1:41" x14ac:dyDescent="0.25">
      <c r="A2133" s="44" t="s">
        <v>4992</v>
      </c>
      <c r="B2133" s="44" t="s">
        <v>4993</v>
      </c>
      <c r="C2133" s="45" t="s">
        <v>4994</v>
      </c>
      <c r="D2133" s="45" t="s">
        <v>9895</v>
      </c>
      <c r="E2133" s="45" t="s">
        <v>8255</v>
      </c>
      <c r="F2133" s="93"/>
      <c r="G2133" s="93"/>
      <c r="H2133" s="93"/>
      <c r="I2133" s="99"/>
      <c r="J2133" s="99"/>
      <c r="K2133" s="99"/>
      <c r="L2133" s="99"/>
      <c r="M2133" s="99"/>
      <c r="N2133" s="99"/>
      <c r="O2133" s="99"/>
      <c r="P2133" s="99"/>
      <c r="Q2133" s="99"/>
      <c r="R2133" s="99"/>
      <c r="S2133" s="99"/>
      <c r="T2133" s="99"/>
      <c r="U2133" s="99"/>
      <c r="V2133" s="99"/>
      <c r="W2133" s="99"/>
      <c r="X2133" s="99"/>
      <c r="Y2133" s="99"/>
      <c r="Z2133" s="99"/>
      <c r="AA2133" s="99"/>
      <c r="AB2133" s="99"/>
      <c r="AC2133" s="99"/>
      <c r="AD2133" s="99"/>
      <c r="AE2133" s="99"/>
      <c r="AF2133" s="99"/>
      <c r="AG2133" s="99"/>
      <c r="AH2133" s="31"/>
      <c r="AI2133" s="31"/>
      <c r="AJ2133" s="31"/>
      <c r="AK2133" s="31"/>
      <c r="AL2133" s="31"/>
      <c r="AO2133" s="376"/>
    </row>
    <row r="2134" spans="1:41" x14ac:dyDescent="0.25">
      <c r="A2134" s="44" t="s">
        <v>8738</v>
      </c>
      <c r="B2134" s="44" t="s">
        <v>14756</v>
      </c>
      <c r="C2134" s="45" t="s">
        <v>9068</v>
      </c>
      <c r="D2134" s="367" t="s">
        <v>3696</v>
      </c>
      <c r="E2134" s="328">
        <f>DATE(2027,12,15)</f>
        <v>46736</v>
      </c>
      <c r="F2134" s="32"/>
      <c r="G2134" s="32"/>
      <c r="H2134" s="32"/>
      <c r="I2134" s="31"/>
      <c r="J2134" s="31"/>
      <c r="K2134" s="31"/>
      <c r="L2134" s="31"/>
      <c r="M2134" s="31"/>
      <c r="N2134" s="31"/>
      <c r="O2134" s="31"/>
      <c r="P2134" s="31"/>
      <c r="Q2134" s="31"/>
      <c r="R2134" s="31"/>
      <c r="S2134" s="31"/>
      <c r="T2134" s="31"/>
      <c r="U2134" s="31"/>
      <c r="V2134" s="31"/>
      <c r="W2134" s="31"/>
      <c r="X2134" s="31"/>
      <c r="Y2134" s="31"/>
      <c r="Z2134" s="31"/>
      <c r="AA2134" s="31"/>
      <c r="AB2134" s="31"/>
      <c r="AC2134" s="31"/>
      <c r="AD2134" s="31"/>
      <c r="AE2134" s="31"/>
      <c r="AF2134" s="31"/>
      <c r="AG2134" s="31"/>
      <c r="AH2134" s="31"/>
      <c r="AI2134" s="31"/>
      <c r="AJ2134" s="31"/>
      <c r="AK2134" s="31"/>
      <c r="AL2134" s="31"/>
      <c r="AO2134" s="376"/>
    </row>
    <row r="2135" spans="1:41" x14ac:dyDescent="0.25">
      <c r="A2135" s="44" t="s">
        <v>8738</v>
      </c>
      <c r="B2135" s="44" t="s">
        <v>14755</v>
      </c>
      <c r="C2135" s="45" t="s">
        <v>6620</v>
      </c>
      <c r="D2135" s="367" t="s">
        <v>3696</v>
      </c>
      <c r="E2135" s="328">
        <f>DATE(2027,11,21)</f>
        <v>46712</v>
      </c>
      <c r="F2135" s="32"/>
      <c r="G2135" s="32"/>
      <c r="H2135" s="32"/>
      <c r="I2135" s="31"/>
      <c r="J2135" s="31"/>
      <c r="K2135" s="31"/>
      <c r="L2135" s="31"/>
      <c r="M2135" s="31"/>
      <c r="N2135" s="31"/>
      <c r="O2135" s="31"/>
      <c r="P2135" s="31"/>
      <c r="Q2135" s="31"/>
      <c r="R2135" s="31"/>
      <c r="S2135" s="31"/>
      <c r="T2135" s="31"/>
      <c r="U2135" s="31"/>
      <c r="V2135" s="31"/>
      <c r="W2135" s="31"/>
      <c r="X2135" s="31"/>
      <c r="Y2135" s="31"/>
      <c r="Z2135" s="31"/>
      <c r="AA2135" s="31"/>
      <c r="AB2135" s="31"/>
      <c r="AC2135" s="31"/>
      <c r="AD2135" s="31"/>
      <c r="AE2135" s="31"/>
      <c r="AF2135" s="31"/>
      <c r="AG2135" s="31"/>
      <c r="AH2135" s="31"/>
      <c r="AI2135" s="31"/>
      <c r="AJ2135" s="31"/>
      <c r="AK2135" s="31"/>
      <c r="AL2135" s="31"/>
      <c r="AO2135" s="376"/>
    </row>
    <row r="2136" spans="1:41" x14ac:dyDescent="0.3">
      <c r="A2136" s="333" t="s">
        <v>18616</v>
      </c>
      <c r="B2136" s="333" t="s">
        <v>1180</v>
      </c>
      <c r="C2136" s="125" t="s">
        <v>8023</v>
      </c>
      <c r="D2136" s="32" t="s">
        <v>20309</v>
      </c>
      <c r="E2136" s="125" t="s">
        <v>7871</v>
      </c>
      <c r="F2136" s="125" t="s">
        <v>1189</v>
      </c>
      <c r="G2136" s="125" t="s">
        <v>1190</v>
      </c>
      <c r="AO2136" s="376"/>
    </row>
    <row r="2137" spans="1:41" x14ac:dyDescent="0.3">
      <c r="A2137" s="333" t="s">
        <v>18616</v>
      </c>
      <c r="B2137" s="333" t="s">
        <v>1179</v>
      </c>
      <c r="C2137" s="125" t="s">
        <v>10175</v>
      </c>
      <c r="D2137" s="32" t="s">
        <v>20309</v>
      </c>
      <c r="E2137" s="125" t="s">
        <v>7420</v>
      </c>
      <c r="F2137" s="125" t="s">
        <v>1189</v>
      </c>
      <c r="G2137" s="125" t="s">
        <v>1190</v>
      </c>
      <c r="AO2137" s="376"/>
    </row>
    <row r="2138" spans="1:41" x14ac:dyDescent="0.3">
      <c r="A2138" s="333" t="s">
        <v>18616</v>
      </c>
      <c r="B2138" s="333" t="s">
        <v>1167</v>
      </c>
      <c r="C2138" s="125" t="s">
        <v>17236</v>
      </c>
      <c r="D2138" s="32" t="s">
        <v>20309</v>
      </c>
      <c r="E2138" s="125" t="s">
        <v>8292</v>
      </c>
      <c r="F2138" s="125" t="s">
        <v>1189</v>
      </c>
      <c r="G2138" s="125" t="s">
        <v>1190</v>
      </c>
      <c r="AO2138" s="376"/>
    </row>
    <row r="2139" spans="1:41" x14ac:dyDescent="0.25">
      <c r="A2139" s="44" t="s">
        <v>6396</v>
      </c>
      <c r="B2139" s="44" t="s">
        <v>2350</v>
      </c>
      <c r="C2139" s="45">
        <v>230105</v>
      </c>
      <c r="D2139" s="45" t="s">
        <v>11363</v>
      </c>
      <c r="E2139" s="45" t="s">
        <v>5265</v>
      </c>
      <c r="AO2139" s="376"/>
    </row>
    <row r="2140" spans="1:41" x14ac:dyDescent="0.25">
      <c r="A2140" s="44" t="s">
        <v>17474</v>
      </c>
      <c r="B2140" s="44" t="s">
        <v>17475</v>
      </c>
      <c r="C2140" s="45">
        <v>260205</v>
      </c>
      <c r="D2140" s="45" t="s">
        <v>11363</v>
      </c>
      <c r="E2140" s="45" t="s">
        <v>9238</v>
      </c>
      <c r="AO2140" s="376"/>
    </row>
    <row r="2141" spans="1:41" x14ac:dyDescent="0.25">
      <c r="A2141" s="44" t="s">
        <v>17474</v>
      </c>
      <c r="B2141" s="44" t="s">
        <v>7764</v>
      </c>
      <c r="C2141" s="45">
        <v>260604</v>
      </c>
      <c r="D2141" s="45" t="s">
        <v>11363</v>
      </c>
      <c r="E2141" s="45" t="s">
        <v>9840</v>
      </c>
      <c r="AO2141" s="376"/>
    </row>
    <row r="2142" spans="1:41" x14ac:dyDescent="0.3">
      <c r="A2142" s="333" t="s">
        <v>8035</v>
      </c>
      <c r="B2142" s="333" t="s">
        <v>1173</v>
      </c>
      <c r="C2142" s="125" t="s">
        <v>8030</v>
      </c>
      <c r="D2142" s="32" t="s">
        <v>20309</v>
      </c>
      <c r="E2142" s="125" t="s">
        <v>7871</v>
      </c>
      <c r="F2142" s="125" t="s">
        <v>1189</v>
      </c>
      <c r="G2142" s="125" t="s">
        <v>1190</v>
      </c>
      <c r="AO2142" s="376"/>
    </row>
    <row r="2143" spans="1:41" x14ac:dyDescent="0.3">
      <c r="A2143" s="333" t="s">
        <v>8035</v>
      </c>
      <c r="B2143" s="333" t="s">
        <v>8025</v>
      </c>
      <c r="C2143" s="125" t="s">
        <v>8026</v>
      </c>
      <c r="D2143" s="32" t="s">
        <v>20309</v>
      </c>
      <c r="E2143" s="125" t="s">
        <v>7871</v>
      </c>
      <c r="F2143" s="125" t="s">
        <v>1189</v>
      </c>
      <c r="G2143" s="125" t="s">
        <v>1190</v>
      </c>
      <c r="AO2143" s="376"/>
    </row>
    <row r="2144" spans="1:41" x14ac:dyDescent="0.3">
      <c r="A2144" s="333" t="s">
        <v>15511</v>
      </c>
      <c r="B2144" s="333" t="s">
        <v>1774</v>
      </c>
      <c r="C2144" s="125" t="s">
        <v>15318</v>
      </c>
      <c r="D2144" s="32" t="s">
        <v>20309</v>
      </c>
      <c r="E2144" s="125" t="s">
        <v>11886</v>
      </c>
      <c r="F2144" s="125" t="s">
        <v>1190</v>
      </c>
      <c r="G2144" s="125" t="s">
        <v>1190</v>
      </c>
      <c r="AO2144" s="376"/>
    </row>
    <row r="2145" spans="1:41" x14ac:dyDescent="0.25">
      <c r="A2145" s="44" t="s">
        <v>7837</v>
      </c>
      <c r="B2145" s="44" t="s">
        <v>925</v>
      </c>
      <c r="C2145" s="45">
        <v>230601</v>
      </c>
      <c r="D2145" s="45" t="s">
        <v>11363</v>
      </c>
      <c r="E2145" s="45" t="s">
        <v>7770</v>
      </c>
      <c r="AO2145" s="376"/>
    </row>
    <row r="2146" spans="1:41" x14ac:dyDescent="0.3">
      <c r="A2146" s="333" t="s">
        <v>18617</v>
      </c>
      <c r="B2146" s="333" t="s">
        <v>2302</v>
      </c>
      <c r="C2146" s="125" t="s">
        <v>18818</v>
      </c>
      <c r="D2146" s="32" t="s">
        <v>20309</v>
      </c>
      <c r="E2146" s="125" t="s">
        <v>8292</v>
      </c>
      <c r="F2146" s="125" t="s">
        <v>1189</v>
      </c>
      <c r="G2146" s="125" t="s">
        <v>1190</v>
      </c>
      <c r="AO2146" s="376"/>
    </row>
    <row r="2147" spans="1:41" x14ac:dyDescent="0.25">
      <c r="A2147" s="44" t="s">
        <v>540</v>
      </c>
      <c r="B2147" s="44" t="s">
        <v>21396</v>
      </c>
      <c r="C2147" s="45" t="s">
        <v>9703</v>
      </c>
      <c r="D2147" s="45" t="s">
        <v>21447</v>
      </c>
      <c r="E2147" s="46">
        <v>46568</v>
      </c>
      <c r="AO2147" s="376"/>
    </row>
    <row r="2148" spans="1:41" x14ac:dyDescent="0.25">
      <c r="A2148" s="44" t="s">
        <v>540</v>
      </c>
      <c r="B2148" s="44" t="s">
        <v>21413</v>
      </c>
      <c r="C2148" s="45" t="s">
        <v>15294</v>
      </c>
      <c r="D2148" s="45" t="s">
        <v>21447</v>
      </c>
      <c r="E2148" s="46">
        <v>46599</v>
      </c>
      <c r="AO2148" s="376"/>
    </row>
    <row r="2149" spans="1:41" x14ac:dyDescent="0.3">
      <c r="A2149" s="57" t="s">
        <v>11571</v>
      </c>
      <c r="B2149" s="57" t="s">
        <v>11572</v>
      </c>
      <c r="C2149" s="62" t="s">
        <v>11573</v>
      </c>
      <c r="D2149" s="62" t="s">
        <v>20886</v>
      </c>
      <c r="E2149" s="368" t="s">
        <v>9707</v>
      </c>
      <c r="F2149" s="32"/>
      <c r="G2149" s="32"/>
      <c r="H2149" s="32"/>
      <c r="I2149" s="31"/>
      <c r="J2149" s="31"/>
      <c r="K2149" s="31"/>
      <c r="L2149" s="31"/>
      <c r="M2149" s="31"/>
      <c r="N2149" s="31"/>
      <c r="O2149" s="31"/>
      <c r="P2149" s="31"/>
      <c r="Q2149" s="31"/>
      <c r="R2149" s="31"/>
      <c r="S2149" s="31"/>
      <c r="T2149" s="31"/>
      <c r="U2149" s="31"/>
      <c r="V2149" s="31"/>
      <c r="W2149" s="31"/>
      <c r="X2149" s="31"/>
      <c r="Y2149" s="31"/>
      <c r="Z2149" s="31"/>
      <c r="AA2149" s="31"/>
      <c r="AB2149" s="31"/>
      <c r="AC2149" s="31"/>
      <c r="AD2149" s="31"/>
      <c r="AE2149" s="31"/>
      <c r="AF2149" s="31"/>
      <c r="AG2149" s="31"/>
      <c r="AH2149" s="31"/>
      <c r="AI2149" s="31"/>
      <c r="AJ2149" s="31"/>
      <c r="AK2149" s="31"/>
      <c r="AL2149" s="31"/>
      <c r="AO2149" s="376"/>
    </row>
    <row r="2150" spans="1:41" x14ac:dyDescent="0.25">
      <c r="A2150" s="44" t="s">
        <v>11270</v>
      </c>
      <c r="B2150" s="44" t="s">
        <v>12099</v>
      </c>
      <c r="C2150" s="45">
        <v>8.25</v>
      </c>
      <c r="D2150" s="45" t="s">
        <v>12549</v>
      </c>
      <c r="E2150" s="46">
        <v>47057</v>
      </c>
      <c r="F2150" s="45"/>
      <c r="G2150" s="93"/>
      <c r="H2150" s="93"/>
      <c r="I2150" s="99"/>
      <c r="J2150" s="99"/>
      <c r="K2150" s="99"/>
      <c r="L2150" s="99"/>
      <c r="M2150" s="99"/>
      <c r="N2150" s="99"/>
      <c r="O2150" s="99"/>
      <c r="P2150" s="99"/>
      <c r="Q2150" s="99"/>
      <c r="R2150" s="99"/>
      <c r="S2150" s="99"/>
      <c r="T2150" s="99"/>
      <c r="U2150" s="99"/>
      <c r="V2150" s="99"/>
      <c r="W2150" s="99"/>
      <c r="X2150" s="99"/>
      <c r="Y2150" s="99"/>
      <c r="Z2150" s="99"/>
      <c r="AA2150" s="99"/>
      <c r="AB2150" s="99"/>
      <c r="AC2150" s="99"/>
      <c r="AD2150" s="99"/>
      <c r="AE2150" s="99"/>
      <c r="AF2150" s="99"/>
      <c r="AG2150" s="99"/>
      <c r="AH2150" s="31"/>
      <c r="AI2150" s="31"/>
      <c r="AJ2150" s="31"/>
      <c r="AK2150" s="31"/>
      <c r="AL2150" s="31"/>
      <c r="AO2150" s="376"/>
    </row>
    <row r="2151" spans="1:41" x14ac:dyDescent="0.25">
      <c r="A2151" s="44" t="s">
        <v>11270</v>
      </c>
      <c r="B2151" s="44" t="s">
        <v>21362</v>
      </c>
      <c r="C2151" s="45" t="s">
        <v>16468</v>
      </c>
      <c r="D2151" s="45" t="s">
        <v>21447</v>
      </c>
      <c r="E2151" s="46">
        <v>46752</v>
      </c>
      <c r="AO2151" s="376"/>
    </row>
    <row r="2152" spans="1:41" x14ac:dyDescent="0.25">
      <c r="A2152" s="44" t="s">
        <v>11270</v>
      </c>
      <c r="B2152" s="44" t="s">
        <v>21434</v>
      </c>
      <c r="C2152" s="45" t="s">
        <v>13058</v>
      </c>
      <c r="D2152" s="45" t="s">
        <v>21447</v>
      </c>
      <c r="E2152" s="46">
        <v>46418</v>
      </c>
      <c r="AO2152" s="376"/>
    </row>
    <row r="2153" spans="1:41" x14ac:dyDescent="0.25">
      <c r="A2153" s="44" t="s">
        <v>11270</v>
      </c>
      <c r="B2153" s="44" t="s">
        <v>5134</v>
      </c>
      <c r="C2153" s="45">
        <v>250802</v>
      </c>
      <c r="D2153" s="45" t="s">
        <v>11363</v>
      </c>
      <c r="E2153" s="45" t="s">
        <v>9880</v>
      </c>
      <c r="AO2153" s="376"/>
    </row>
    <row r="2154" spans="1:41" x14ac:dyDescent="0.25">
      <c r="A2154" s="44" t="s">
        <v>17579</v>
      </c>
      <c r="B2154" s="44" t="s">
        <v>17468</v>
      </c>
      <c r="C2154" s="45">
        <v>23110101</v>
      </c>
      <c r="D2154" s="45" t="s">
        <v>11363</v>
      </c>
      <c r="E2154" s="45" t="s">
        <v>8334</v>
      </c>
      <c r="AO2154" s="376"/>
    </row>
    <row r="2155" spans="1:41" x14ac:dyDescent="0.25">
      <c r="A2155" s="44" t="s">
        <v>17579</v>
      </c>
      <c r="B2155" s="44" t="s">
        <v>8335</v>
      </c>
      <c r="C2155" s="45">
        <v>23110102</v>
      </c>
      <c r="D2155" s="45" t="s">
        <v>11363</v>
      </c>
      <c r="E2155" s="45" t="s">
        <v>8334</v>
      </c>
      <c r="AO2155" s="376"/>
    </row>
    <row r="2156" spans="1:41" x14ac:dyDescent="0.25">
      <c r="A2156" s="44" t="s">
        <v>17579</v>
      </c>
      <c r="B2156" s="44" t="s">
        <v>11956</v>
      </c>
      <c r="C2156" s="45">
        <v>24090701</v>
      </c>
      <c r="D2156" s="45" t="s">
        <v>11363</v>
      </c>
      <c r="E2156" s="45" t="s">
        <v>4826</v>
      </c>
      <c r="AO2156" s="376"/>
    </row>
    <row r="2157" spans="1:41" x14ac:dyDescent="0.25">
      <c r="A2157" s="44" t="s">
        <v>17579</v>
      </c>
      <c r="B2157" s="44" t="s">
        <v>199</v>
      </c>
      <c r="C2157" s="45">
        <v>241001</v>
      </c>
      <c r="D2157" s="45" t="s">
        <v>11363</v>
      </c>
      <c r="E2157" s="45" t="s">
        <v>5332</v>
      </c>
      <c r="AO2157" s="376"/>
    </row>
    <row r="2158" spans="1:41" x14ac:dyDescent="0.3">
      <c r="A2158" s="333" t="s">
        <v>11389</v>
      </c>
      <c r="B2158" s="333" t="s">
        <v>3455</v>
      </c>
      <c r="C2158" s="125" t="s">
        <v>10959</v>
      </c>
      <c r="D2158" s="32" t="s">
        <v>20309</v>
      </c>
      <c r="E2158" s="125" t="s">
        <v>2593</v>
      </c>
      <c r="F2158" s="125" t="s">
        <v>1190</v>
      </c>
      <c r="G2158" s="125" t="s">
        <v>1190</v>
      </c>
      <c r="AO2158" s="376"/>
    </row>
    <row r="2159" spans="1:41" x14ac:dyDescent="0.3">
      <c r="A2159" s="333" t="s">
        <v>11389</v>
      </c>
      <c r="B2159" s="333" t="s">
        <v>11374</v>
      </c>
      <c r="C2159" s="125" t="s">
        <v>11375</v>
      </c>
      <c r="D2159" s="32" t="s">
        <v>20309</v>
      </c>
      <c r="E2159" s="125" t="s">
        <v>4826</v>
      </c>
      <c r="F2159" s="125" t="s">
        <v>1190</v>
      </c>
      <c r="G2159" s="125" t="s">
        <v>1190</v>
      </c>
      <c r="AO2159" s="376"/>
    </row>
    <row r="2160" spans="1:41" x14ac:dyDescent="0.25">
      <c r="A2160" s="44" t="s">
        <v>21315</v>
      </c>
      <c r="B2160" s="44" t="s">
        <v>20317</v>
      </c>
      <c r="C2160" s="45" t="s">
        <v>21316</v>
      </c>
      <c r="D2160" s="46" t="s">
        <v>21328</v>
      </c>
      <c r="E2160" s="46">
        <v>46582</v>
      </c>
      <c r="AO2160" s="376"/>
    </row>
    <row r="2161" spans="1:41" x14ac:dyDescent="0.25">
      <c r="A2161" s="44" t="s">
        <v>631</v>
      </c>
      <c r="B2161" s="44" t="s">
        <v>933</v>
      </c>
      <c r="C2161" s="45">
        <v>240701</v>
      </c>
      <c r="D2161" s="45" t="s">
        <v>11363</v>
      </c>
      <c r="E2161" s="45" t="s">
        <v>7420</v>
      </c>
      <c r="AO2161" s="376"/>
    </row>
    <row r="2162" spans="1:41" x14ac:dyDescent="0.25">
      <c r="A2162" s="44" t="s">
        <v>16627</v>
      </c>
      <c r="B2162" s="44" t="s">
        <v>16628</v>
      </c>
      <c r="C2162" s="45" t="s">
        <v>16942</v>
      </c>
      <c r="D2162" s="367" t="s">
        <v>3696</v>
      </c>
      <c r="E2162" s="328">
        <f>DATE(2029,10,2)</f>
        <v>47393</v>
      </c>
      <c r="F2162" s="32"/>
      <c r="G2162" s="32"/>
      <c r="H2162" s="32"/>
      <c r="I2162" s="31"/>
      <c r="J2162" s="31"/>
      <c r="K2162" s="31"/>
      <c r="L2162" s="31"/>
      <c r="M2162" s="31"/>
      <c r="N2162" s="31"/>
      <c r="O2162" s="31"/>
      <c r="P2162" s="31"/>
      <c r="Q2162" s="31"/>
      <c r="R2162" s="31"/>
      <c r="S2162" s="31"/>
      <c r="T2162" s="31"/>
      <c r="U2162" s="31"/>
      <c r="V2162" s="31"/>
      <c r="W2162" s="31"/>
      <c r="X2162" s="31"/>
      <c r="Y2162" s="31"/>
      <c r="Z2162" s="31"/>
      <c r="AA2162" s="31"/>
      <c r="AB2162" s="31"/>
      <c r="AC2162" s="31"/>
      <c r="AD2162" s="31"/>
      <c r="AE2162" s="31"/>
      <c r="AF2162" s="31"/>
      <c r="AG2162" s="31"/>
      <c r="AH2162" s="31"/>
      <c r="AI2162" s="31"/>
      <c r="AJ2162" s="31"/>
      <c r="AK2162" s="31"/>
      <c r="AL2162" s="31"/>
      <c r="AO2162" s="376"/>
    </row>
    <row r="2163" spans="1:41" x14ac:dyDescent="0.25">
      <c r="A2163" s="44" t="s">
        <v>17304</v>
      </c>
      <c r="B2163" s="44" t="s">
        <v>17302</v>
      </c>
      <c r="C2163" s="45" t="s">
        <v>17401</v>
      </c>
      <c r="D2163" s="93" t="s">
        <v>17443</v>
      </c>
      <c r="E2163" s="45" t="s">
        <v>9839</v>
      </c>
      <c r="F2163" s="93"/>
      <c r="G2163" s="93"/>
      <c r="H2163" s="93"/>
      <c r="I2163" s="99"/>
      <c r="J2163" s="99"/>
      <c r="K2163" s="99"/>
      <c r="L2163" s="99"/>
      <c r="M2163" s="99"/>
      <c r="N2163" s="99"/>
      <c r="O2163" s="99"/>
      <c r="P2163" s="99"/>
      <c r="Q2163" s="99"/>
      <c r="R2163" s="99"/>
      <c r="S2163" s="99"/>
      <c r="T2163" s="99"/>
      <c r="U2163" s="99"/>
      <c r="V2163" s="99"/>
      <c r="W2163" s="99"/>
      <c r="X2163" s="99"/>
      <c r="Y2163" s="99"/>
      <c r="Z2163" s="99"/>
      <c r="AA2163" s="99"/>
      <c r="AB2163" s="99"/>
      <c r="AC2163" s="99"/>
      <c r="AD2163" s="99"/>
      <c r="AE2163" s="99"/>
      <c r="AF2163" s="99"/>
      <c r="AG2163" s="99"/>
      <c r="AH2163" s="31"/>
      <c r="AI2163" s="31"/>
      <c r="AJ2163" s="31"/>
      <c r="AK2163" s="31"/>
      <c r="AL2163" s="31"/>
      <c r="AO2163" s="376"/>
    </row>
    <row r="2164" spans="1:41" x14ac:dyDescent="0.25">
      <c r="A2164" s="333" t="s">
        <v>15479</v>
      </c>
      <c r="B2164" s="114" t="s">
        <v>1947</v>
      </c>
      <c r="C2164" s="106" t="s">
        <v>7668</v>
      </c>
      <c r="D2164" s="93" t="s">
        <v>1394</v>
      </c>
      <c r="E2164" s="119">
        <v>46660</v>
      </c>
      <c r="F2164" s="93"/>
      <c r="G2164" s="93"/>
      <c r="H2164" s="93"/>
      <c r="I2164" s="99"/>
      <c r="J2164" s="99"/>
      <c r="K2164" s="99"/>
      <c r="L2164" s="99"/>
      <c r="M2164" s="99"/>
      <c r="N2164" s="99"/>
      <c r="O2164" s="99"/>
      <c r="P2164" s="99"/>
      <c r="Q2164" s="99"/>
      <c r="R2164" s="99"/>
      <c r="S2164" s="99"/>
      <c r="T2164" s="99"/>
      <c r="U2164" s="99"/>
      <c r="V2164" s="99"/>
      <c r="W2164" s="99"/>
      <c r="X2164" s="99"/>
      <c r="Y2164" s="99"/>
      <c r="Z2164" s="99"/>
      <c r="AA2164" s="99"/>
      <c r="AB2164" s="99"/>
      <c r="AC2164" s="99"/>
      <c r="AD2164" s="99"/>
      <c r="AE2164" s="99"/>
      <c r="AF2164" s="99"/>
      <c r="AG2164" s="99"/>
      <c r="AH2164" s="31"/>
      <c r="AI2164" s="31"/>
      <c r="AJ2164" s="31"/>
      <c r="AK2164" s="31"/>
      <c r="AL2164" s="31"/>
      <c r="AO2164" s="376"/>
    </row>
    <row r="2165" spans="1:41" x14ac:dyDescent="0.25">
      <c r="A2165" s="333" t="s">
        <v>15479</v>
      </c>
      <c r="B2165" s="44" t="s">
        <v>4086</v>
      </c>
      <c r="C2165" s="45" t="s">
        <v>17406</v>
      </c>
      <c r="D2165" s="45" t="s">
        <v>9895</v>
      </c>
      <c r="E2165" s="46">
        <v>47026</v>
      </c>
      <c r="F2165" s="93"/>
      <c r="G2165" s="93"/>
      <c r="H2165" s="93"/>
      <c r="I2165" s="99"/>
      <c r="J2165" s="99"/>
      <c r="K2165" s="99"/>
      <c r="L2165" s="99"/>
      <c r="M2165" s="99"/>
      <c r="N2165" s="99"/>
      <c r="O2165" s="99"/>
      <c r="P2165" s="99"/>
      <c r="Q2165" s="99"/>
      <c r="R2165" s="99"/>
      <c r="S2165" s="99"/>
      <c r="T2165" s="99"/>
      <c r="U2165" s="99"/>
      <c r="V2165" s="99"/>
      <c r="W2165" s="99"/>
      <c r="X2165" s="99"/>
      <c r="Y2165" s="99"/>
      <c r="Z2165" s="99"/>
      <c r="AA2165" s="99"/>
      <c r="AB2165" s="99"/>
      <c r="AC2165" s="99"/>
      <c r="AD2165" s="99"/>
      <c r="AE2165" s="99"/>
      <c r="AF2165" s="99"/>
      <c r="AG2165" s="99"/>
      <c r="AH2165" s="31"/>
      <c r="AI2165" s="31"/>
      <c r="AJ2165" s="31"/>
      <c r="AK2165" s="31"/>
      <c r="AL2165" s="31"/>
      <c r="AO2165" s="376"/>
    </row>
    <row r="2166" spans="1:41" x14ac:dyDescent="0.25">
      <c r="A2166" s="44" t="s">
        <v>13090</v>
      </c>
      <c r="B2166" s="44" t="s">
        <v>21434</v>
      </c>
      <c r="C2166" s="45" t="s">
        <v>13058</v>
      </c>
      <c r="D2166" s="45" t="s">
        <v>21447</v>
      </c>
      <c r="E2166" s="46">
        <v>46418</v>
      </c>
      <c r="AO2166" s="376"/>
    </row>
    <row r="2167" spans="1:41" x14ac:dyDescent="0.25">
      <c r="A2167" s="76" t="s">
        <v>12168</v>
      </c>
      <c r="B2167" s="44" t="s">
        <v>12108</v>
      </c>
      <c r="C2167" s="45">
        <v>4.26</v>
      </c>
      <c r="D2167" s="45" t="s">
        <v>12549</v>
      </c>
      <c r="E2167" s="46">
        <v>47787</v>
      </c>
      <c r="F2167" s="45"/>
      <c r="G2167" s="93"/>
      <c r="H2167" s="93"/>
      <c r="I2167" s="99"/>
      <c r="J2167" s="99"/>
      <c r="K2167" s="99"/>
      <c r="L2167" s="99"/>
      <c r="M2167" s="99"/>
      <c r="N2167" s="99"/>
      <c r="O2167" s="99"/>
      <c r="P2167" s="99"/>
      <c r="Q2167" s="99"/>
      <c r="R2167" s="99"/>
      <c r="S2167" s="99"/>
      <c r="T2167" s="99"/>
      <c r="U2167" s="99"/>
      <c r="V2167" s="99"/>
      <c r="W2167" s="99"/>
      <c r="X2167" s="99"/>
      <c r="Y2167" s="99"/>
      <c r="Z2167" s="99"/>
      <c r="AA2167" s="99"/>
      <c r="AB2167" s="99"/>
      <c r="AC2167" s="99"/>
      <c r="AD2167" s="99"/>
      <c r="AE2167" s="99"/>
      <c r="AF2167" s="99"/>
      <c r="AG2167" s="99"/>
      <c r="AH2167" s="31"/>
      <c r="AI2167" s="31"/>
      <c r="AJ2167" s="31"/>
      <c r="AK2167" s="31"/>
      <c r="AL2167" s="31"/>
      <c r="AO2167" s="376"/>
    </row>
    <row r="2168" spans="1:41" x14ac:dyDescent="0.25">
      <c r="A2168" s="44" t="s">
        <v>12168</v>
      </c>
      <c r="B2168" s="44" t="s">
        <v>12102</v>
      </c>
      <c r="C2168" s="45">
        <v>21.25</v>
      </c>
      <c r="D2168" s="45" t="s">
        <v>12549</v>
      </c>
      <c r="E2168" s="46">
        <v>47664</v>
      </c>
      <c r="F2168" s="45"/>
      <c r="G2168" s="93"/>
      <c r="H2168" s="93"/>
      <c r="I2168" s="99"/>
      <c r="J2168" s="99"/>
      <c r="K2168" s="99"/>
      <c r="L2168" s="99"/>
      <c r="M2168" s="99"/>
      <c r="N2168" s="99"/>
      <c r="O2168" s="99"/>
      <c r="P2168" s="99"/>
      <c r="Q2168" s="99"/>
      <c r="R2168" s="99"/>
      <c r="S2168" s="99"/>
      <c r="T2168" s="99"/>
      <c r="U2168" s="99"/>
      <c r="V2168" s="99"/>
      <c r="W2168" s="99"/>
      <c r="X2168" s="99"/>
      <c r="Y2168" s="99"/>
      <c r="Z2168" s="99"/>
      <c r="AA2168" s="99"/>
      <c r="AB2168" s="99"/>
      <c r="AC2168" s="99"/>
      <c r="AD2168" s="99"/>
      <c r="AE2168" s="99"/>
      <c r="AF2168" s="99"/>
      <c r="AG2168" s="99"/>
      <c r="AH2168" s="31"/>
      <c r="AI2168" s="31"/>
      <c r="AJ2168" s="31"/>
      <c r="AK2168" s="31"/>
      <c r="AL2168" s="31"/>
      <c r="AO2168" s="376"/>
    </row>
    <row r="2169" spans="1:41" x14ac:dyDescent="0.25">
      <c r="A2169" s="44" t="s">
        <v>12168</v>
      </c>
      <c r="B2169" s="44" t="s">
        <v>12103</v>
      </c>
      <c r="C2169" s="45">
        <v>22.24</v>
      </c>
      <c r="D2169" s="45" t="s">
        <v>12549</v>
      </c>
      <c r="E2169" s="46">
        <v>47299</v>
      </c>
      <c r="F2169" s="45"/>
      <c r="G2169" s="93"/>
      <c r="H2169" s="93"/>
      <c r="I2169" s="99"/>
      <c r="J2169" s="99"/>
      <c r="K2169" s="99"/>
      <c r="L2169" s="99"/>
      <c r="M2169" s="99"/>
      <c r="N2169" s="99"/>
      <c r="O2169" s="99"/>
      <c r="P2169" s="99"/>
      <c r="Q2169" s="99"/>
      <c r="R2169" s="99"/>
      <c r="S2169" s="99"/>
      <c r="T2169" s="99"/>
      <c r="U2169" s="99"/>
      <c r="V2169" s="99"/>
      <c r="W2169" s="99"/>
      <c r="X2169" s="99"/>
      <c r="Y2169" s="99"/>
      <c r="Z2169" s="99"/>
      <c r="AA2169" s="99"/>
      <c r="AB2169" s="99"/>
      <c r="AC2169" s="99"/>
      <c r="AD2169" s="99"/>
      <c r="AE2169" s="99"/>
      <c r="AF2169" s="99"/>
      <c r="AG2169" s="99"/>
      <c r="AH2169" s="31"/>
      <c r="AI2169" s="31"/>
      <c r="AJ2169" s="31"/>
      <c r="AK2169" s="31"/>
      <c r="AL2169" s="31"/>
      <c r="AO2169" s="376"/>
    </row>
    <row r="2170" spans="1:41" x14ac:dyDescent="0.25">
      <c r="A2170" s="44" t="s">
        <v>12168</v>
      </c>
      <c r="B2170" s="44" t="s">
        <v>13578</v>
      </c>
      <c r="C2170" s="45">
        <v>28.25</v>
      </c>
      <c r="D2170" s="45" t="s">
        <v>12549</v>
      </c>
      <c r="E2170" s="46">
        <v>47664</v>
      </c>
      <c r="F2170" s="45"/>
      <c r="G2170" s="93"/>
      <c r="H2170" s="93"/>
      <c r="I2170" s="99"/>
      <c r="J2170" s="99"/>
      <c r="K2170" s="99"/>
      <c r="L2170" s="99"/>
      <c r="M2170" s="99"/>
      <c r="N2170" s="99"/>
      <c r="O2170" s="99"/>
      <c r="P2170" s="99"/>
      <c r="Q2170" s="99"/>
      <c r="R2170" s="99"/>
      <c r="S2170" s="99"/>
      <c r="T2170" s="99"/>
      <c r="U2170" s="99"/>
      <c r="V2170" s="99"/>
      <c r="W2170" s="99"/>
      <c r="X2170" s="99"/>
      <c r="Y2170" s="99"/>
      <c r="Z2170" s="99"/>
      <c r="AA2170" s="99"/>
      <c r="AB2170" s="99"/>
      <c r="AC2170" s="99"/>
      <c r="AD2170" s="99"/>
      <c r="AE2170" s="99"/>
      <c r="AF2170" s="99"/>
      <c r="AG2170" s="99"/>
      <c r="AH2170" s="31"/>
      <c r="AI2170" s="31"/>
      <c r="AJ2170" s="31"/>
      <c r="AK2170" s="31"/>
      <c r="AL2170" s="31"/>
      <c r="AO2170" s="376"/>
    </row>
    <row r="2171" spans="1:41" x14ac:dyDescent="0.25">
      <c r="A2171" s="44" t="s">
        <v>632</v>
      </c>
      <c r="B2171" s="44" t="s">
        <v>3176</v>
      </c>
      <c r="C2171" s="45">
        <v>23010402</v>
      </c>
      <c r="D2171" s="45" t="s">
        <v>11363</v>
      </c>
      <c r="E2171" s="45" t="s">
        <v>5322</v>
      </c>
      <c r="AO2171" s="376"/>
    </row>
    <row r="2172" spans="1:41" x14ac:dyDescent="0.25">
      <c r="A2172" s="44" t="s">
        <v>12599</v>
      </c>
      <c r="B2172" s="44" t="s">
        <v>2350</v>
      </c>
      <c r="C2172" s="45">
        <v>230105</v>
      </c>
      <c r="D2172" s="45" t="s">
        <v>11363</v>
      </c>
      <c r="E2172" s="45" t="s">
        <v>5265</v>
      </c>
      <c r="AO2172" s="376"/>
    </row>
    <row r="2173" spans="1:41" x14ac:dyDescent="0.25">
      <c r="A2173" s="44" t="s">
        <v>12599</v>
      </c>
      <c r="B2173" s="44" t="s">
        <v>3043</v>
      </c>
      <c r="C2173" s="45">
        <v>230901</v>
      </c>
      <c r="D2173" s="45" t="s">
        <v>11363</v>
      </c>
      <c r="E2173" s="45" t="s">
        <v>7871</v>
      </c>
      <c r="AO2173" s="376"/>
    </row>
    <row r="2174" spans="1:41" x14ac:dyDescent="0.25">
      <c r="A2174" s="44" t="s">
        <v>3489</v>
      </c>
      <c r="B2174" s="44" t="s">
        <v>5134</v>
      </c>
      <c r="C2174" s="45">
        <v>240804</v>
      </c>
      <c r="D2174" s="45" t="s">
        <v>11363</v>
      </c>
      <c r="E2174" s="45" t="s">
        <v>11260</v>
      </c>
      <c r="AO2174" s="376"/>
    </row>
    <row r="2175" spans="1:41" x14ac:dyDescent="0.25">
      <c r="A2175" s="44" t="s">
        <v>21517</v>
      </c>
      <c r="B2175" s="44" t="s">
        <v>21449</v>
      </c>
      <c r="C2175" s="45">
        <v>260504</v>
      </c>
      <c r="D2175" s="45" t="s">
        <v>11363</v>
      </c>
      <c r="E2175" s="45" t="s">
        <v>21450</v>
      </c>
      <c r="AO2175" s="376"/>
    </row>
    <row r="2176" spans="1:41" x14ac:dyDescent="0.3">
      <c r="A2176" s="333" t="s">
        <v>8625</v>
      </c>
      <c r="B2176" s="333" t="s">
        <v>1171</v>
      </c>
      <c r="C2176" s="125" t="s">
        <v>10962</v>
      </c>
      <c r="D2176" s="32" t="s">
        <v>20309</v>
      </c>
      <c r="E2176" s="125" t="s">
        <v>8292</v>
      </c>
      <c r="F2176" s="125" t="s">
        <v>1189</v>
      </c>
      <c r="G2176" s="125" t="s">
        <v>1190</v>
      </c>
      <c r="AO2176" s="376"/>
    </row>
    <row r="2177" spans="1:41" x14ac:dyDescent="0.25">
      <c r="A2177" s="44" t="s">
        <v>8475</v>
      </c>
      <c r="B2177" s="44" t="s">
        <v>8476</v>
      </c>
      <c r="C2177" s="45" t="s">
        <v>8512</v>
      </c>
      <c r="D2177" s="32" t="s">
        <v>5559</v>
      </c>
      <c r="E2177" s="45" t="s">
        <v>20853</v>
      </c>
      <c r="F2177" s="32"/>
      <c r="G2177" s="32"/>
      <c r="H2177" s="32"/>
      <c r="I2177" s="31"/>
      <c r="J2177" s="31"/>
      <c r="K2177" s="31"/>
      <c r="L2177" s="31"/>
      <c r="M2177" s="31"/>
      <c r="N2177" s="31"/>
      <c r="O2177" s="31"/>
      <c r="P2177" s="31"/>
      <c r="Q2177" s="31"/>
      <c r="R2177" s="31"/>
      <c r="S2177" s="31"/>
      <c r="T2177" s="31"/>
      <c r="U2177" s="31"/>
      <c r="V2177" s="31"/>
      <c r="W2177" s="31"/>
      <c r="X2177" s="31"/>
      <c r="Y2177" s="31"/>
      <c r="Z2177" s="31"/>
      <c r="AA2177" s="31"/>
      <c r="AB2177" s="31"/>
      <c r="AC2177" s="31"/>
      <c r="AD2177" s="31"/>
      <c r="AE2177" s="31"/>
      <c r="AF2177" s="31"/>
      <c r="AG2177" s="31"/>
      <c r="AH2177" s="31"/>
      <c r="AI2177" s="31"/>
      <c r="AJ2177" s="31"/>
      <c r="AK2177" s="31"/>
      <c r="AL2177" s="31"/>
      <c r="AO2177" s="376"/>
    </row>
    <row r="2178" spans="1:41" x14ac:dyDescent="0.25">
      <c r="A2178" s="44" t="s">
        <v>12600</v>
      </c>
      <c r="B2178" s="44" t="s">
        <v>9235</v>
      </c>
      <c r="C2178" s="45">
        <v>240102</v>
      </c>
      <c r="D2178" s="45" t="s">
        <v>11363</v>
      </c>
      <c r="E2178" s="45" t="s">
        <v>5139</v>
      </c>
      <c r="AO2178" s="376"/>
    </row>
    <row r="2179" spans="1:41" x14ac:dyDescent="0.25">
      <c r="A2179" s="44" t="s">
        <v>12600</v>
      </c>
      <c r="B2179" s="44" t="s">
        <v>1666</v>
      </c>
      <c r="C2179" s="45">
        <v>250101</v>
      </c>
      <c r="D2179" s="45" t="s">
        <v>11363</v>
      </c>
      <c r="E2179" s="45" t="s">
        <v>12551</v>
      </c>
      <c r="AO2179" s="376"/>
    </row>
    <row r="2180" spans="1:41" x14ac:dyDescent="0.3">
      <c r="A2180" s="333" t="s">
        <v>18917</v>
      </c>
      <c r="B2180" s="333" t="s">
        <v>1168</v>
      </c>
      <c r="C2180" s="125" t="s">
        <v>19096</v>
      </c>
      <c r="D2180" s="32" t="s">
        <v>20309</v>
      </c>
      <c r="E2180" s="125" t="s">
        <v>9249</v>
      </c>
      <c r="F2180" s="125" t="s">
        <v>1190</v>
      </c>
      <c r="G2180" s="125" t="s">
        <v>1190</v>
      </c>
      <c r="AO2180" s="376"/>
    </row>
    <row r="2181" spans="1:41" x14ac:dyDescent="0.3">
      <c r="A2181" s="333" t="s">
        <v>21262</v>
      </c>
      <c r="B2181" s="333" t="s">
        <v>2690</v>
      </c>
      <c r="C2181" s="125" t="s">
        <v>21253</v>
      </c>
      <c r="D2181" s="32" t="s">
        <v>20309</v>
      </c>
      <c r="E2181" s="125" t="s">
        <v>21312</v>
      </c>
      <c r="F2181" s="125" t="s">
        <v>1189</v>
      </c>
      <c r="G2181" s="125" t="s">
        <v>1190</v>
      </c>
      <c r="AO2181" s="376"/>
    </row>
    <row r="2182" spans="1:41" x14ac:dyDescent="0.3">
      <c r="A2182" s="333" t="s">
        <v>15512</v>
      </c>
      <c r="B2182" s="333" t="s">
        <v>1161</v>
      </c>
      <c r="C2182" s="125" t="s">
        <v>10225</v>
      </c>
      <c r="D2182" s="32" t="s">
        <v>20309</v>
      </c>
      <c r="E2182" s="125" t="s">
        <v>2593</v>
      </c>
      <c r="F2182" s="125" t="s">
        <v>1189</v>
      </c>
      <c r="G2182" s="125" t="s">
        <v>1190</v>
      </c>
      <c r="AO2182" s="376"/>
    </row>
    <row r="2183" spans="1:41" x14ac:dyDescent="0.3">
      <c r="A2183" s="333" t="s">
        <v>15512</v>
      </c>
      <c r="B2183" s="333" t="s">
        <v>12848</v>
      </c>
      <c r="C2183" s="125" t="s">
        <v>12849</v>
      </c>
      <c r="D2183" s="32" t="s">
        <v>20309</v>
      </c>
      <c r="E2183" s="125" t="s">
        <v>5332</v>
      </c>
      <c r="F2183" s="125" t="s">
        <v>1189</v>
      </c>
      <c r="G2183" s="125" t="s">
        <v>1190</v>
      </c>
      <c r="AO2183" s="376"/>
    </row>
    <row r="2184" spans="1:41" x14ac:dyDescent="0.25">
      <c r="A2184" s="44" t="s">
        <v>20540</v>
      </c>
      <c r="B2184" s="44" t="s">
        <v>6877</v>
      </c>
      <c r="C2184" s="45" t="s">
        <v>6888</v>
      </c>
      <c r="D2184" s="32" t="s">
        <v>5559</v>
      </c>
      <c r="E2184" s="45" t="s">
        <v>20846</v>
      </c>
      <c r="F2184" s="32"/>
      <c r="G2184" s="32"/>
      <c r="H2184" s="32"/>
      <c r="I2184" s="31"/>
      <c r="J2184" s="31"/>
      <c r="K2184" s="31"/>
      <c r="L2184" s="31"/>
      <c r="M2184" s="31"/>
      <c r="N2184" s="31"/>
      <c r="O2184" s="31"/>
      <c r="P2184" s="31"/>
      <c r="Q2184" s="31"/>
      <c r="R2184" s="31"/>
      <c r="S2184" s="31"/>
      <c r="T2184" s="31"/>
      <c r="U2184" s="31"/>
      <c r="V2184" s="31"/>
      <c r="W2184" s="31"/>
      <c r="X2184" s="31"/>
      <c r="Y2184" s="31"/>
      <c r="Z2184" s="31"/>
      <c r="AA2184" s="31"/>
      <c r="AB2184" s="31"/>
      <c r="AC2184" s="31"/>
      <c r="AD2184" s="31"/>
      <c r="AE2184" s="31"/>
      <c r="AF2184" s="31"/>
      <c r="AG2184" s="31"/>
      <c r="AH2184" s="31"/>
      <c r="AI2184" s="31"/>
      <c r="AJ2184" s="31"/>
      <c r="AK2184" s="31"/>
      <c r="AL2184" s="31"/>
      <c r="AO2184" s="376"/>
    </row>
    <row r="2185" spans="1:41" ht="24" x14ac:dyDescent="0.25">
      <c r="A2185" s="44" t="s">
        <v>17309</v>
      </c>
      <c r="B2185" s="319" t="s">
        <v>19514</v>
      </c>
      <c r="C2185" s="93" t="s">
        <v>19617</v>
      </c>
      <c r="D2185" s="93" t="s">
        <v>19934</v>
      </c>
      <c r="E2185" s="320">
        <v>46996</v>
      </c>
      <c r="F2185" s="93"/>
      <c r="G2185" s="93"/>
      <c r="H2185" s="93"/>
      <c r="I2185" s="99"/>
      <c r="J2185" s="99"/>
      <c r="K2185" s="99"/>
      <c r="L2185" s="99"/>
      <c r="M2185" s="99"/>
      <c r="N2185" s="99"/>
      <c r="O2185" s="99"/>
      <c r="P2185" s="99"/>
      <c r="Q2185" s="99"/>
      <c r="R2185" s="99"/>
      <c r="S2185" s="99"/>
      <c r="T2185" s="99"/>
      <c r="U2185" s="99"/>
      <c r="V2185" s="99"/>
      <c r="W2185" s="99"/>
      <c r="X2185" s="99"/>
      <c r="Y2185" s="99"/>
      <c r="Z2185" s="99"/>
      <c r="AA2185" s="99"/>
      <c r="AB2185" s="99"/>
      <c r="AC2185" s="99"/>
      <c r="AD2185" s="99"/>
      <c r="AE2185" s="99"/>
      <c r="AF2185" s="99"/>
      <c r="AG2185" s="99"/>
      <c r="AH2185" s="31"/>
      <c r="AI2185" s="31"/>
      <c r="AJ2185" s="31"/>
      <c r="AK2185" s="31"/>
      <c r="AL2185" s="31"/>
      <c r="AO2185" s="376"/>
    </row>
    <row r="2186" spans="1:41" x14ac:dyDescent="0.25">
      <c r="A2186" s="44" t="s">
        <v>17309</v>
      </c>
      <c r="B2186" s="44" t="s">
        <v>17308</v>
      </c>
      <c r="C2186" s="45" t="s">
        <v>17406</v>
      </c>
      <c r="D2186" s="93" t="s">
        <v>17443</v>
      </c>
      <c r="E2186" s="45" t="s">
        <v>9839</v>
      </c>
      <c r="F2186" s="93"/>
      <c r="G2186" s="93"/>
      <c r="H2186" s="93"/>
      <c r="I2186" s="99"/>
      <c r="J2186" s="99"/>
      <c r="K2186" s="99"/>
      <c r="L2186" s="99"/>
      <c r="M2186" s="99"/>
      <c r="N2186" s="99"/>
      <c r="O2186" s="99"/>
      <c r="P2186" s="99"/>
      <c r="Q2186" s="99"/>
      <c r="R2186" s="99"/>
      <c r="S2186" s="99"/>
      <c r="T2186" s="99"/>
      <c r="U2186" s="99"/>
      <c r="V2186" s="99"/>
      <c r="W2186" s="99"/>
      <c r="X2186" s="99"/>
      <c r="Y2186" s="99"/>
      <c r="Z2186" s="99"/>
      <c r="AA2186" s="99"/>
      <c r="AB2186" s="99"/>
      <c r="AC2186" s="99"/>
      <c r="AD2186" s="99"/>
      <c r="AE2186" s="99"/>
      <c r="AF2186" s="99"/>
      <c r="AG2186" s="99"/>
      <c r="AH2186" s="31"/>
      <c r="AI2186" s="31"/>
      <c r="AJ2186" s="31"/>
      <c r="AK2186" s="31"/>
      <c r="AL2186" s="31"/>
      <c r="AO2186" s="376"/>
    </row>
    <row r="2187" spans="1:41" x14ac:dyDescent="0.25">
      <c r="A2187" s="44" t="s">
        <v>17580</v>
      </c>
      <c r="B2187" s="44" t="s">
        <v>5321</v>
      </c>
      <c r="C2187" s="45">
        <v>26010401</v>
      </c>
      <c r="D2187" s="45" t="s">
        <v>11363</v>
      </c>
      <c r="E2187" s="45" t="s">
        <v>17459</v>
      </c>
      <c r="AO2187" s="376"/>
    </row>
    <row r="2188" spans="1:41" x14ac:dyDescent="0.25">
      <c r="A2188" s="44" t="s">
        <v>10404</v>
      </c>
      <c r="B2188" s="44" t="s">
        <v>9248</v>
      </c>
      <c r="C2188" s="45">
        <v>240101</v>
      </c>
      <c r="D2188" s="45" t="s">
        <v>11363</v>
      </c>
      <c r="E2188" s="45" t="s">
        <v>9249</v>
      </c>
      <c r="AO2188" s="376"/>
    </row>
    <row r="2189" spans="1:41" x14ac:dyDescent="0.25">
      <c r="A2189" s="44" t="s">
        <v>10404</v>
      </c>
      <c r="B2189" s="44" t="s">
        <v>3475</v>
      </c>
      <c r="C2189" s="45">
        <v>260301</v>
      </c>
      <c r="D2189" s="45" t="s">
        <v>11363</v>
      </c>
      <c r="E2189" s="45" t="s">
        <v>17625</v>
      </c>
      <c r="AO2189" s="376"/>
    </row>
    <row r="2190" spans="1:41" x14ac:dyDescent="0.25">
      <c r="A2190" s="44" t="s">
        <v>6813</v>
      </c>
      <c r="B2190" s="44" t="s">
        <v>21398</v>
      </c>
      <c r="C2190" s="45" t="s">
        <v>6810</v>
      </c>
      <c r="D2190" s="45" t="s">
        <v>21447</v>
      </c>
      <c r="E2190" s="46">
        <v>46507</v>
      </c>
      <c r="AO2190" s="376"/>
    </row>
    <row r="2191" spans="1:41" x14ac:dyDescent="0.3">
      <c r="A2191" s="333" t="s">
        <v>21263</v>
      </c>
      <c r="B2191" s="333" t="s">
        <v>2690</v>
      </c>
      <c r="C2191" s="125" t="s">
        <v>21253</v>
      </c>
      <c r="D2191" s="32" t="s">
        <v>20309</v>
      </c>
      <c r="E2191" s="125" t="s">
        <v>21312</v>
      </c>
      <c r="F2191" s="125" t="s">
        <v>1189</v>
      </c>
      <c r="G2191" s="125" t="s">
        <v>1190</v>
      </c>
      <c r="AO2191" s="376"/>
    </row>
    <row r="2192" spans="1:41" x14ac:dyDescent="0.25">
      <c r="A2192" s="76" t="s">
        <v>3287</v>
      </c>
      <c r="B2192" s="44" t="s">
        <v>16074</v>
      </c>
      <c r="C2192" s="45">
        <v>8.26</v>
      </c>
      <c r="D2192" s="45" t="s">
        <v>12549</v>
      </c>
      <c r="E2192" s="46">
        <v>47787</v>
      </c>
      <c r="F2192" s="45"/>
      <c r="G2192" s="93"/>
      <c r="H2192" s="93"/>
      <c r="I2192" s="99"/>
      <c r="J2192" s="99"/>
      <c r="K2192" s="99"/>
      <c r="L2192" s="99"/>
      <c r="M2192" s="99"/>
      <c r="N2192" s="99"/>
      <c r="O2192" s="99"/>
      <c r="P2192" s="99"/>
      <c r="Q2192" s="99"/>
      <c r="R2192" s="99"/>
      <c r="S2192" s="99"/>
      <c r="T2192" s="99"/>
      <c r="U2192" s="99"/>
      <c r="V2192" s="99"/>
      <c r="W2192" s="99"/>
      <c r="X2192" s="99"/>
      <c r="Y2192" s="99"/>
      <c r="Z2192" s="99"/>
      <c r="AA2192" s="99"/>
      <c r="AB2192" s="99"/>
      <c r="AC2192" s="99"/>
      <c r="AD2192" s="99"/>
      <c r="AE2192" s="99"/>
      <c r="AF2192" s="99"/>
      <c r="AG2192" s="99"/>
      <c r="AH2192" s="31"/>
      <c r="AI2192" s="31"/>
      <c r="AJ2192" s="31"/>
      <c r="AK2192" s="31"/>
      <c r="AL2192" s="31"/>
      <c r="AO2192" s="376"/>
    </row>
    <row r="2193" spans="1:41" x14ac:dyDescent="0.25">
      <c r="A2193" s="44" t="s">
        <v>971</v>
      </c>
      <c r="B2193" s="44" t="s">
        <v>21365</v>
      </c>
      <c r="C2193" s="45" t="s">
        <v>8133</v>
      </c>
      <c r="D2193" s="45" t="s">
        <v>21447</v>
      </c>
      <c r="E2193" s="46">
        <v>46752</v>
      </c>
      <c r="AO2193" s="376"/>
    </row>
    <row r="2194" spans="1:41" x14ac:dyDescent="0.25">
      <c r="A2194" s="44" t="s">
        <v>13477</v>
      </c>
      <c r="B2194" s="44" t="s">
        <v>21362</v>
      </c>
      <c r="C2194" s="45" t="s">
        <v>13474</v>
      </c>
      <c r="D2194" s="45" t="s">
        <v>21447</v>
      </c>
      <c r="E2194" s="46">
        <v>46752</v>
      </c>
      <c r="AO2194" s="376"/>
    </row>
    <row r="2195" spans="1:41" x14ac:dyDescent="0.3">
      <c r="A2195" s="333" t="s">
        <v>18918</v>
      </c>
      <c r="B2195" s="333" t="s">
        <v>1166</v>
      </c>
      <c r="C2195" s="125" t="s">
        <v>19095</v>
      </c>
      <c r="D2195" s="32" t="s">
        <v>20309</v>
      </c>
      <c r="E2195" s="125" t="s">
        <v>9249</v>
      </c>
      <c r="F2195" s="125" t="s">
        <v>1190</v>
      </c>
      <c r="G2195" s="125" t="s">
        <v>1189</v>
      </c>
      <c r="AO2195" s="376"/>
    </row>
    <row r="2196" spans="1:41" x14ac:dyDescent="0.25">
      <c r="A2196" s="44" t="s">
        <v>15664</v>
      </c>
      <c r="B2196" s="44" t="s">
        <v>925</v>
      </c>
      <c r="C2196" s="45">
        <v>250601</v>
      </c>
      <c r="D2196" s="45" t="s">
        <v>11363</v>
      </c>
      <c r="E2196" s="45" t="s">
        <v>15609</v>
      </c>
      <c r="AO2196" s="376"/>
    </row>
    <row r="2197" spans="1:41" x14ac:dyDescent="0.25">
      <c r="A2197" s="44" t="s">
        <v>17581</v>
      </c>
      <c r="B2197" s="44" t="s">
        <v>5321</v>
      </c>
      <c r="C2197" s="45">
        <v>26010401</v>
      </c>
      <c r="D2197" s="45" t="s">
        <v>11363</v>
      </c>
      <c r="E2197" s="45" t="s">
        <v>17459</v>
      </c>
      <c r="AO2197" s="376"/>
    </row>
    <row r="2198" spans="1:41" x14ac:dyDescent="0.25">
      <c r="A2198" s="44" t="s">
        <v>17581</v>
      </c>
      <c r="B2198" s="44" t="s">
        <v>3176</v>
      </c>
      <c r="C2198" s="45">
        <v>26010402</v>
      </c>
      <c r="D2198" s="45" t="s">
        <v>11363</v>
      </c>
      <c r="E2198" s="45" t="s">
        <v>17459</v>
      </c>
      <c r="AO2198" s="376"/>
    </row>
    <row r="2199" spans="1:41" x14ac:dyDescent="0.25">
      <c r="A2199" s="44" t="s">
        <v>5164</v>
      </c>
      <c r="B2199" s="44" t="s">
        <v>5134</v>
      </c>
      <c r="C2199" s="45">
        <v>220802</v>
      </c>
      <c r="D2199" s="45" t="s">
        <v>11363</v>
      </c>
      <c r="E2199" s="45" t="s">
        <v>4966</v>
      </c>
      <c r="AO2199" s="376"/>
    </row>
    <row r="2200" spans="1:41" x14ac:dyDescent="0.25">
      <c r="A2200" s="44" t="s">
        <v>5164</v>
      </c>
      <c r="B2200" s="44" t="s">
        <v>2350</v>
      </c>
      <c r="C2200" s="45">
        <v>230105</v>
      </c>
      <c r="D2200" s="45" t="s">
        <v>11363</v>
      </c>
      <c r="E2200" s="45" t="s">
        <v>5265</v>
      </c>
      <c r="AO2200" s="376"/>
    </row>
    <row r="2201" spans="1:41" x14ac:dyDescent="0.25">
      <c r="A2201" s="44" t="s">
        <v>2335</v>
      </c>
      <c r="B2201" s="44" t="s">
        <v>5321</v>
      </c>
      <c r="C2201" s="45">
        <v>23010401</v>
      </c>
      <c r="D2201" s="45" t="s">
        <v>11363</v>
      </c>
      <c r="E2201" s="45" t="s">
        <v>5322</v>
      </c>
      <c r="AO2201" s="376"/>
    </row>
    <row r="2202" spans="1:41" x14ac:dyDescent="0.25">
      <c r="A2202" s="44" t="s">
        <v>2335</v>
      </c>
      <c r="B2202" s="44" t="s">
        <v>3176</v>
      </c>
      <c r="C2202" s="45">
        <v>23010402</v>
      </c>
      <c r="D2202" s="45" t="s">
        <v>11363</v>
      </c>
      <c r="E2202" s="45" t="s">
        <v>5322</v>
      </c>
      <c r="AO2202" s="376"/>
    </row>
    <row r="2203" spans="1:41" x14ac:dyDescent="0.25">
      <c r="A2203" s="44" t="s">
        <v>12043</v>
      </c>
      <c r="B2203" s="92" t="s">
        <v>12068</v>
      </c>
      <c r="C2203" s="93" t="s">
        <v>12038</v>
      </c>
      <c r="D2203" s="93" t="s">
        <v>1201</v>
      </c>
      <c r="E2203" s="94">
        <v>47208</v>
      </c>
      <c r="F2203" s="93"/>
      <c r="G2203" s="93"/>
      <c r="H2203" s="93"/>
      <c r="I2203" s="99"/>
      <c r="J2203" s="99"/>
      <c r="K2203" s="99"/>
      <c r="L2203" s="99"/>
      <c r="M2203" s="99"/>
      <c r="N2203" s="99"/>
      <c r="O2203" s="99"/>
      <c r="P2203" s="99"/>
      <c r="Q2203" s="99"/>
      <c r="R2203" s="99"/>
      <c r="S2203" s="253"/>
      <c r="T2203" s="99"/>
      <c r="U2203" s="99"/>
      <c r="V2203" s="99"/>
      <c r="W2203" s="99"/>
      <c r="X2203" s="99"/>
      <c r="Y2203" s="99"/>
      <c r="Z2203" s="99"/>
      <c r="AA2203" s="99"/>
      <c r="AB2203" s="99"/>
      <c r="AC2203" s="99"/>
      <c r="AD2203" s="99"/>
      <c r="AE2203" s="99"/>
      <c r="AF2203" s="99"/>
      <c r="AG2203" s="99"/>
      <c r="AH2203" s="31"/>
      <c r="AI2203" s="31"/>
      <c r="AJ2203" s="31"/>
      <c r="AK2203" s="31"/>
      <c r="AL2203" s="31"/>
      <c r="AO2203" s="376"/>
    </row>
    <row r="2204" spans="1:41" x14ac:dyDescent="0.25">
      <c r="A2204" s="329" t="s">
        <v>13028</v>
      </c>
      <c r="B2204" s="92" t="s">
        <v>13051</v>
      </c>
      <c r="C2204" s="93" t="s">
        <v>13052</v>
      </c>
      <c r="D2204" s="93" t="s">
        <v>1201</v>
      </c>
      <c r="E2204" s="94">
        <v>47223</v>
      </c>
      <c r="F2204" s="93"/>
      <c r="G2204" s="93"/>
      <c r="H2204" s="93"/>
      <c r="I2204" s="99"/>
      <c r="J2204" s="99"/>
      <c r="K2204" s="99"/>
      <c r="L2204" s="99"/>
      <c r="M2204" s="99"/>
      <c r="N2204" s="99"/>
      <c r="O2204" s="99"/>
      <c r="P2204" s="99"/>
      <c r="Q2204" s="99"/>
      <c r="R2204" s="99"/>
      <c r="S2204" s="253"/>
      <c r="T2204" s="99"/>
      <c r="U2204" s="99"/>
      <c r="V2204" s="99"/>
      <c r="W2204" s="99"/>
      <c r="X2204" s="99"/>
      <c r="Y2204" s="99"/>
      <c r="Z2204" s="99"/>
      <c r="AA2204" s="99"/>
      <c r="AB2204" s="99"/>
      <c r="AC2204" s="99"/>
      <c r="AD2204" s="99"/>
      <c r="AE2204" s="99"/>
      <c r="AF2204" s="99"/>
      <c r="AG2204" s="99"/>
      <c r="AH2204" s="31"/>
      <c r="AI2204" s="31"/>
      <c r="AJ2204" s="31"/>
      <c r="AK2204" s="31"/>
      <c r="AL2204" s="31"/>
      <c r="AO2204" s="376"/>
    </row>
    <row r="2205" spans="1:41" x14ac:dyDescent="0.25">
      <c r="A2205" s="44" t="s">
        <v>17582</v>
      </c>
      <c r="B2205" s="44" t="s">
        <v>17463</v>
      </c>
      <c r="C2205" s="45">
        <v>260202</v>
      </c>
      <c r="D2205" s="45" t="s">
        <v>11363</v>
      </c>
      <c r="E2205" s="45" t="s">
        <v>9238</v>
      </c>
      <c r="AO2205" s="376"/>
    </row>
    <row r="2206" spans="1:41" x14ac:dyDescent="0.25">
      <c r="A2206" s="44" t="s">
        <v>6799</v>
      </c>
      <c r="B2206" s="44" t="s">
        <v>21365</v>
      </c>
      <c r="C2206" s="45" t="s">
        <v>8133</v>
      </c>
      <c r="D2206" s="45" t="s">
        <v>21447</v>
      </c>
      <c r="E2206" s="46">
        <v>46752</v>
      </c>
      <c r="AO2206" s="376"/>
    </row>
    <row r="2207" spans="1:41" x14ac:dyDescent="0.25">
      <c r="A2207" s="44" t="s">
        <v>17583</v>
      </c>
      <c r="B2207" s="44" t="s">
        <v>5321</v>
      </c>
      <c r="C2207" s="45">
        <v>26010401</v>
      </c>
      <c r="D2207" s="45" t="s">
        <v>11363</v>
      </c>
      <c r="E2207" s="45" t="s">
        <v>17459</v>
      </c>
      <c r="AO2207" s="376"/>
    </row>
    <row r="2208" spans="1:41" x14ac:dyDescent="0.25">
      <c r="A2208" s="44" t="s">
        <v>10405</v>
      </c>
      <c r="B2208" s="44" t="s">
        <v>9248</v>
      </c>
      <c r="C2208" s="45">
        <v>240101</v>
      </c>
      <c r="D2208" s="45" t="s">
        <v>11363</v>
      </c>
      <c r="E2208" s="45" t="s">
        <v>9249</v>
      </c>
      <c r="AO2208" s="376"/>
    </row>
    <row r="2209" spans="1:41" x14ac:dyDescent="0.3">
      <c r="A2209" s="333" t="s">
        <v>18919</v>
      </c>
      <c r="B2209" s="333" t="s">
        <v>6928</v>
      </c>
      <c r="C2209" s="125" t="s">
        <v>19094</v>
      </c>
      <c r="D2209" s="32" t="s">
        <v>20309</v>
      </c>
      <c r="E2209" s="125" t="s">
        <v>9249</v>
      </c>
      <c r="F2209" s="125" t="s">
        <v>1189</v>
      </c>
      <c r="G2209" s="125" t="s">
        <v>1190</v>
      </c>
      <c r="AO2209" s="376"/>
    </row>
    <row r="2210" spans="1:41" x14ac:dyDescent="0.25">
      <c r="A2210" s="44" t="s">
        <v>17584</v>
      </c>
      <c r="B2210" s="44" t="s">
        <v>3176</v>
      </c>
      <c r="C2210" s="45">
        <v>25010402</v>
      </c>
      <c r="D2210" s="45" t="s">
        <v>11363</v>
      </c>
      <c r="E2210" s="45" t="s">
        <v>12564</v>
      </c>
      <c r="AO2210" s="376"/>
    </row>
    <row r="2211" spans="1:41" x14ac:dyDescent="0.25">
      <c r="A2211" s="44" t="s">
        <v>17584</v>
      </c>
      <c r="B2211" s="44" t="s">
        <v>3046</v>
      </c>
      <c r="C2211" s="45">
        <v>25100202</v>
      </c>
      <c r="D2211" s="45" t="s">
        <v>11363</v>
      </c>
      <c r="E2211" s="45" t="s">
        <v>11146</v>
      </c>
      <c r="AO2211" s="376"/>
    </row>
    <row r="2212" spans="1:41" x14ac:dyDescent="0.25">
      <c r="A2212" s="100" t="s">
        <v>3426</v>
      </c>
      <c r="B2212" s="92" t="s">
        <v>3452</v>
      </c>
      <c r="C2212" s="93" t="s">
        <v>3453</v>
      </c>
      <c r="D2212" s="93" t="s">
        <v>1201</v>
      </c>
      <c r="E2212" s="94">
        <v>46496</v>
      </c>
      <c r="F2212" s="93"/>
      <c r="G2212" s="93"/>
      <c r="H2212" s="93"/>
      <c r="I2212" s="99"/>
      <c r="J2212" s="99"/>
      <c r="K2212" s="99"/>
      <c r="L2212" s="99"/>
      <c r="M2212" s="99"/>
      <c r="N2212" s="99"/>
      <c r="O2212" s="99"/>
      <c r="P2212" s="99"/>
      <c r="Q2212" s="99"/>
      <c r="R2212" s="99"/>
      <c r="S2212" s="253"/>
      <c r="T2212" s="99"/>
      <c r="U2212" s="99"/>
      <c r="V2212" s="99"/>
      <c r="W2212" s="99"/>
      <c r="X2212" s="99"/>
      <c r="Y2212" s="99"/>
      <c r="Z2212" s="99"/>
      <c r="AA2212" s="99"/>
      <c r="AB2212" s="99"/>
      <c r="AC2212" s="99"/>
      <c r="AD2212" s="99"/>
      <c r="AE2212" s="99"/>
      <c r="AF2212" s="99"/>
      <c r="AG2212" s="99"/>
      <c r="AH2212" s="31"/>
      <c r="AI2212" s="31"/>
      <c r="AJ2212" s="31"/>
      <c r="AK2212" s="31"/>
      <c r="AL2212" s="31"/>
      <c r="AO2212" s="376"/>
    </row>
    <row r="2213" spans="1:41" x14ac:dyDescent="0.25">
      <c r="A2213" s="44" t="s">
        <v>6397</v>
      </c>
      <c r="B2213" s="44" t="s">
        <v>2350</v>
      </c>
      <c r="C2213" s="45">
        <v>250106</v>
      </c>
      <c r="D2213" s="45" t="s">
        <v>11363</v>
      </c>
      <c r="E2213" s="45" t="s">
        <v>11887</v>
      </c>
      <c r="AO2213" s="376"/>
    </row>
    <row r="2214" spans="1:41" x14ac:dyDescent="0.25">
      <c r="A2214" s="44" t="s">
        <v>16551</v>
      </c>
      <c r="B2214" s="44" t="s">
        <v>21421</v>
      </c>
      <c r="C2214" s="45" t="s">
        <v>21184</v>
      </c>
      <c r="D2214" s="45" t="s">
        <v>21447</v>
      </c>
      <c r="E2214" s="46">
        <v>46630</v>
      </c>
      <c r="AO2214" s="376"/>
    </row>
    <row r="2215" spans="1:41" x14ac:dyDescent="0.25">
      <c r="A2215" s="44" t="s">
        <v>633</v>
      </c>
      <c r="B2215" s="44" t="s">
        <v>10348</v>
      </c>
      <c r="C2215" s="45">
        <v>240501</v>
      </c>
      <c r="D2215" s="45" t="s">
        <v>11363</v>
      </c>
      <c r="E2215" s="45" t="s">
        <v>10349</v>
      </c>
      <c r="AO2215" s="376"/>
    </row>
    <row r="2216" spans="1:41" x14ac:dyDescent="0.25">
      <c r="A2216" s="44" t="s">
        <v>11957</v>
      </c>
      <c r="B2216" s="44" t="s">
        <v>199</v>
      </c>
      <c r="C2216" s="45">
        <v>241001</v>
      </c>
      <c r="D2216" s="45" t="s">
        <v>11363</v>
      </c>
      <c r="E2216" s="45" t="s">
        <v>5332</v>
      </c>
      <c r="AO2216" s="376"/>
    </row>
    <row r="2217" spans="1:41" x14ac:dyDescent="0.3">
      <c r="A2217" s="333" t="s">
        <v>972</v>
      </c>
      <c r="B2217" s="333" t="s">
        <v>1160</v>
      </c>
      <c r="C2217" s="125" t="s">
        <v>10947</v>
      </c>
      <c r="D2217" s="32" t="s">
        <v>20309</v>
      </c>
      <c r="E2217" s="125" t="s">
        <v>7420</v>
      </c>
      <c r="F2217" s="125" t="s">
        <v>1189</v>
      </c>
      <c r="G2217" s="125" t="s">
        <v>1190</v>
      </c>
      <c r="AO2217" s="376"/>
    </row>
    <row r="2218" spans="1:41" x14ac:dyDescent="0.25">
      <c r="A2218" s="44" t="s">
        <v>14359</v>
      </c>
      <c r="B2218" s="44" t="s">
        <v>6292</v>
      </c>
      <c r="C2218" s="45" t="s">
        <v>14360</v>
      </c>
      <c r="D2218" s="46" t="s">
        <v>21328</v>
      </c>
      <c r="E2218" s="46">
        <v>46568</v>
      </c>
      <c r="AO2218" s="376"/>
    </row>
    <row r="2219" spans="1:41" x14ac:dyDescent="0.25">
      <c r="A2219" s="44" t="s">
        <v>14359</v>
      </c>
      <c r="B2219" s="44" t="s">
        <v>6292</v>
      </c>
      <c r="C2219" s="45" t="s">
        <v>14360</v>
      </c>
      <c r="D2219" s="46" t="s">
        <v>21328</v>
      </c>
      <c r="E2219" s="46">
        <v>46568</v>
      </c>
      <c r="AO2219" s="376"/>
    </row>
    <row r="2220" spans="1:41" x14ac:dyDescent="0.25">
      <c r="A2220" s="44" t="s">
        <v>15665</v>
      </c>
      <c r="B2220" s="44" t="s">
        <v>5134</v>
      </c>
      <c r="C2220" s="45">
        <v>250802</v>
      </c>
      <c r="D2220" s="45" t="s">
        <v>11363</v>
      </c>
      <c r="E2220" s="45" t="s">
        <v>9880</v>
      </c>
      <c r="AO2220" s="376"/>
    </row>
    <row r="2221" spans="1:41" x14ac:dyDescent="0.3">
      <c r="A2221" s="333" t="s">
        <v>8036</v>
      </c>
      <c r="B2221" s="333" t="s">
        <v>1162</v>
      </c>
      <c r="C2221" s="125" t="s">
        <v>8016</v>
      </c>
      <c r="D2221" s="32" t="s">
        <v>20309</v>
      </c>
      <c r="E2221" s="125" t="s">
        <v>7871</v>
      </c>
      <c r="F2221" s="125" t="s">
        <v>1189</v>
      </c>
      <c r="G2221" s="125" t="s">
        <v>1190</v>
      </c>
      <c r="AO2221" s="376"/>
    </row>
    <row r="2222" spans="1:41" x14ac:dyDescent="0.25">
      <c r="A2222" s="44" t="s">
        <v>533</v>
      </c>
      <c r="B2222" s="44" t="s">
        <v>21402</v>
      </c>
      <c r="C2222" s="45" t="s">
        <v>5503</v>
      </c>
      <c r="D2222" s="45" t="s">
        <v>21447</v>
      </c>
      <c r="E2222" s="46">
        <v>46507</v>
      </c>
      <c r="AO2222" s="376"/>
    </row>
    <row r="2223" spans="1:41" x14ac:dyDescent="0.25">
      <c r="A2223" s="44" t="s">
        <v>14172</v>
      </c>
      <c r="B2223" s="44" t="s">
        <v>14173</v>
      </c>
      <c r="C2223" s="45" t="s">
        <v>14220</v>
      </c>
      <c r="D2223" s="32" t="s">
        <v>5559</v>
      </c>
      <c r="E2223" s="45" t="s">
        <v>20870</v>
      </c>
      <c r="F2223" s="32"/>
      <c r="G2223" s="32"/>
      <c r="H2223" s="32"/>
      <c r="I2223" s="31"/>
      <c r="J2223" s="31"/>
      <c r="K2223" s="31"/>
      <c r="L2223" s="31"/>
      <c r="M2223" s="31"/>
      <c r="N2223" s="31"/>
      <c r="O2223" s="31"/>
      <c r="P2223" s="31"/>
      <c r="Q2223" s="31"/>
      <c r="R2223" s="31"/>
      <c r="S2223" s="31"/>
      <c r="T2223" s="31"/>
      <c r="U2223" s="31"/>
      <c r="V2223" s="31"/>
      <c r="W2223" s="31"/>
      <c r="X2223" s="31"/>
      <c r="Y2223" s="31"/>
      <c r="Z2223" s="31"/>
      <c r="AA2223" s="31"/>
      <c r="AB2223" s="31"/>
      <c r="AC2223" s="31"/>
      <c r="AD2223" s="31"/>
      <c r="AE2223" s="31"/>
      <c r="AF2223" s="31"/>
      <c r="AG2223" s="31"/>
      <c r="AH2223" s="31"/>
      <c r="AI2223" s="31"/>
      <c r="AJ2223" s="31"/>
      <c r="AK2223" s="31"/>
      <c r="AL2223" s="31"/>
      <c r="AO2223" s="376"/>
    </row>
    <row r="2224" spans="1:41" x14ac:dyDescent="0.25">
      <c r="A2224" s="44" t="s">
        <v>14172</v>
      </c>
      <c r="B2224" s="44" t="s">
        <v>20685</v>
      </c>
      <c r="C2224" s="45" t="s">
        <v>20788</v>
      </c>
      <c r="D2224" s="32" t="s">
        <v>5559</v>
      </c>
      <c r="E2224" s="45" t="s">
        <v>20882</v>
      </c>
      <c r="F2224" s="32"/>
      <c r="G2224" s="32"/>
      <c r="H2224" s="32"/>
      <c r="I2224" s="31"/>
      <c r="J2224" s="31"/>
      <c r="K2224" s="31"/>
      <c r="L2224" s="31"/>
      <c r="M2224" s="31"/>
      <c r="N2224" s="31"/>
      <c r="O2224" s="31"/>
      <c r="P2224" s="31"/>
      <c r="Q2224" s="31"/>
      <c r="R2224" s="31"/>
      <c r="S2224" s="31"/>
      <c r="T2224" s="31"/>
      <c r="U2224" s="31"/>
      <c r="V2224" s="31"/>
      <c r="W2224" s="31"/>
      <c r="X2224" s="31"/>
      <c r="Y2224" s="31"/>
      <c r="Z2224" s="31"/>
      <c r="AA2224" s="31"/>
      <c r="AB2224" s="31"/>
      <c r="AC2224" s="31"/>
      <c r="AD2224" s="31"/>
      <c r="AE2224" s="31"/>
      <c r="AF2224" s="31"/>
      <c r="AG2224" s="31"/>
      <c r="AH2224" s="31"/>
      <c r="AI2224" s="31"/>
      <c r="AJ2224" s="31"/>
      <c r="AK2224" s="31"/>
      <c r="AL2224" s="31"/>
      <c r="AO2224" s="376"/>
    </row>
    <row r="2225" spans="1:41" x14ac:dyDescent="0.25">
      <c r="A2225" s="44" t="s">
        <v>13602</v>
      </c>
      <c r="B2225" s="44" t="s">
        <v>13582</v>
      </c>
      <c r="C2225" s="45">
        <v>26.25</v>
      </c>
      <c r="D2225" s="45" t="s">
        <v>12549</v>
      </c>
      <c r="E2225" s="46">
        <v>47664</v>
      </c>
      <c r="F2225" s="45"/>
      <c r="G2225" s="93"/>
      <c r="H2225" s="93"/>
      <c r="I2225" s="99"/>
      <c r="J2225" s="99"/>
      <c r="K2225" s="99"/>
      <c r="L2225" s="99"/>
      <c r="M2225" s="99"/>
      <c r="N2225" s="99"/>
      <c r="O2225" s="99"/>
      <c r="P2225" s="99"/>
      <c r="Q2225" s="99"/>
      <c r="R2225" s="99"/>
      <c r="S2225" s="99"/>
      <c r="T2225" s="99"/>
      <c r="U2225" s="99"/>
      <c r="V2225" s="99"/>
      <c r="W2225" s="99"/>
      <c r="X2225" s="99"/>
      <c r="Y2225" s="99"/>
      <c r="Z2225" s="99"/>
      <c r="AA2225" s="99"/>
      <c r="AB2225" s="99"/>
      <c r="AC2225" s="99"/>
      <c r="AD2225" s="99"/>
      <c r="AE2225" s="99"/>
      <c r="AF2225" s="99"/>
      <c r="AG2225" s="99"/>
      <c r="AH2225" s="31"/>
      <c r="AI2225" s="31"/>
      <c r="AJ2225" s="31"/>
      <c r="AK2225" s="31"/>
      <c r="AL2225" s="31"/>
      <c r="AO2225" s="376"/>
    </row>
    <row r="2226" spans="1:41" x14ac:dyDescent="0.25">
      <c r="A2226" s="44" t="s">
        <v>1605</v>
      </c>
      <c r="B2226" s="44" t="s">
        <v>5130</v>
      </c>
      <c r="C2226" s="45">
        <v>22010701</v>
      </c>
      <c r="D2226" s="45" t="s">
        <v>11363</v>
      </c>
      <c r="E2226" s="45" t="s">
        <v>5131</v>
      </c>
      <c r="AO2226" s="376"/>
    </row>
    <row r="2227" spans="1:41" x14ac:dyDescent="0.25">
      <c r="A2227" s="44" t="s">
        <v>1605</v>
      </c>
      <c r="B2227" s="44" t="s">
        <v>924</v>
      </c>
      <c r="C2227" s="45">
        <v>22010702</v>
      </c>
      <c r="D2227" s="45" t="s">
        <v>11363</v>
      </c>
      <c r="E2227" s="45" t="s">
        <v>5131</v>
      </c>
      <c r="AO2227" s="376"/>
    </row>
    <row r="2228" spans="1:41" x14ac:dyDescent="0.25">
      <c r="A2228" s="44" t="s">
        <v>15666</v>
      </c>
      <c r="B2228" s="44" t="s">
        <v>5134</v>
      </c>
      <c r="C2228" s="45">
        <v>250802</v>
      </c>
      <c r="D2228" s="45" t="s">
        <v>11363</v>
      </c>
      <c r="E2228" s="45" t="s">
        <v>9880</v>
      </c>
      <c r="AO2228" s="376"/>
    </row>
    <row r="2229" spans="1:41" x14ac:dyDescent="0.25">
      <c r="A2229" s="44" t="s">
        <v>13603</v>
      </c>
      <c r="B2229" s="44" t="s">
        <v>12267</v>
      </c>
      <c r="C2229" s="45">
        <v>42.25</v>
      </c>
      <c r="D2229" s="45" t="s">
        <v>12549</v>
      </c>
      <c r="E2229" s="46">
        <v>47514</v>
      </c>
      <c r="F2229" s="45"/>
      <c r="G2229" s="93"/>
      <c r="H2229" s="93"/>
      <c r="I2229" s="99"/>
      <c r="J2229" s="99"/>
      <c r="K2229" s="99"/>
      <c r="L2229" s="99"/>
      <c r="M2229" s="99"/>
      <c r="N2229" s="99"/>
      <c r="O2229" s="99"/>
      <c r="P2229" s="99"/>
      <c r="Q2229" s="99"/>
      <c r="R2229" s="99"/>
      <c r="S2229" s="99"/>
      <c r="T2229" s="99"/>
      <c r="U2229" s="99"/>
      <c r="V2229" s="99"/>
      <c r="W2229" s="99"/>
      <c r="X2229" s="99"/>
      <c r="Y2229" s="99"/>
      <c r="Z2229" s="99"/>
      <c r="AA2229" s="99"/>
      <c r="AB2229" s="99"/>
      <c r="AC2229" s="99"/>
      <c r="AD2229" s="99"/>
      <c r="AE2229" s="99"/>
      <c r="AF2229" s="99"/>
      <c r="AG2229" s="99"/>
      <c r="AH2229" s="31"/>
      <c r="AI2229" s="31"/>
      <c r="AJ2229" s="31"/>
      <c r="AK2229" s="31"/>
      <c r="AL2229" s="31"/>
      <c r="AO2229" s="376"/>
    </row>
    <row r="2230" spans="1:41" x14ac:dyDescent="0.25">
      <c r="A2230" s="44" t="s">
        <v>634</v>
      </c>
      <c r="B2230" s="44" t="s">
        <v>199</v>
      </c>
      <c r="C2230" s="45">
        <v>241001</v>
      </c>
      <c r="D2230" s="45" t="s">
        <v>11363</v>
      </c>
      <c r="E2230" s="45" t="s">
        <v>5332</v>
      </c>
      <c r="AO2230" s="376"/>
    </row>
    <row r="2231" spans="1:41" x14ac:dyDescent="0.25">
      <c r="A2231" s="44" t="s">
        <v>12601</v>
      </c>
      <c r="B2231" s="44" t="s">
        <v>5134</v>
      </c>
      <c r="C2231" s="45">
        <v>240804</v>
      </c>
      <c r="D2231" s="45" t="s">
        <v>11363</v>
      </c>
      <c r="E2231" s="45" t="s">
        <v>11260</v>
      </c>
      <c r="AO2231" s="376"/>
    </row>
    <row r="2232" spans="1:41" x14ac:dyDescent="0.25">
      <c r="A2232" s="44" t="s">
        <v>12169</v>
      </c>
      <c r="B2232" s="44" t="s">
        <v>12110</v>
      </c>
      <c r="C2232" s="45">
        <v>14.23</v>
      </c>
      <c r="D2232" s="45" t="s">
        <v>12549</v>
      </c>
      <c r="E2232" s="46">
        <v>46934</v>
      </c>
      <c r="F2232" s="45"/>
      <c r="G2232" s="93"/>
      <c r="H2232" s="93"/>
      <c r="I2232" s="99"/>
      <c r="J2232" s="99"/>
      <c r="K2232" s="99"/>
      <c r="L2232" s="99"/>
      <c r="M2232" s="99"/>
      <c r="N2232" s="99"/>
      <c r="O2232" s="99"/>
      <c r="P2232" s="99"/>
      <c r="Q2232" s="99"/>
      <c r="R2232" s="99"/>
      <c r="S2232" s="99"/>
      <c r="T2232" s="99"/>
      <c r="U2232" s="99"/>
      <c r="V2232" s="99"/>
      <c r="W2232" s="99"/>
      <c r="X2232" s="99"/>
      <c r="Y2232" s="99"/>
      <c r="Z2232" s="99"/>
      <c r="AA2232" s="99"/>
      <c r="AB2232" s="99"/>
      <c r="AC2232" s="99"/>
      <c r="AD2232" s="99"/>
      <c r="AE2232" s="99"/>
      <c r="AF2232" s="99"/>
      <c r="AG2232" s="99"/>
      <c r="AH2232" s="31"/>
      <c r="AI2232" s="31"/>
      <c r="AJ2232" s="31"/>
      <c r="AK2232" s="31"/>
      <c r="AL2232" s="31"/>
      <c r="AO2232" s="376"/>
    </row>
    <row r="2233" spans="1:41" x14ac:dyDescent="0.25">
      <c r="A2233" s="91" t="s">
        <v>19180</v>
      </c>
      <c r="B2233" s="92" t="s">
        <v>19284</v>
      </c>
      <c r="C2233" s="93" t="s">
        <v>19285</v>
      </c>
      <c r="D2233" s="93" t="s">
        <v>1201</v>
      </c>
      <c r="E2233" s="94">
        <v>46582</v>
      </c>
      <c r="F2233" s="93"/>
      <c r="G2233" s="93"/>
      <c r="H2233" s="93"/>
      <c r="I2233" s="99"/>
      <c r="J2233" s="99"/>
      <c r="K2233" s="99"/>
      <c r="L2233" s="99"/>
      <c r="M2233" s="99"/>
      <c r="N2233" s="99"/>
      <c r="O2233" s="99"/>
      <c r="P2233" s="99"/>
      <c r="Q2233" s="99"/>
      <c r="R2233" s="99"/>
      <c r="S2233" s="99"/>
      <c r="T2233" s="99"/>
      <c r="U2233" s="99"/>
      <c r="V2233" s="99"/>
      <c r="W2233" s="99"/>
      <c r="X2233" s="99"/>
      <c r="Y2233" s="99"/>
      <c r="Z2233" s="99"/>
      <c r="AA2233" s="99"/>
      <c r="AB2233" s="99"/>
      <c r="AC2233" s="99"/>
      <c r="AD2233" s="99"/>
      <c r="AE2233" s="99"/>
      <c r="AF2233" s="99"/>
      <c r="AG2233" s="99"/>
      <c r="AH2233" s="31"/>
      <c r="AI2233" s="31"/>
      <c r="AJ2233" s="31"/>
      <c r="AK2233" s="31"/>
      <c r="AL2233" s="31"/>
      <c r="AO2233" s="376"/>
    </row>
    <row r="2234" spans="1:41" x14ac:dyDescent="0.25">
      <c r="A2234" s="44" t="s">
        <v>8148</v>
      </c>
      <c r="B2234" s="44" t="s">
        <v>21365</v>
      </c>
      <c r="C2234" s="45" t="s">
        <v>8133</v>
      </c>
      <c r="D2234" s="45" t="s">
        <v>21447</v>
      </c>
      <c r="E2234" s="46">
        <v>46752</v>
      </c>
      <c r="AO2234" s="376"/>
    </row>
    <row r="2235" spans="1:41" x14ac:dyDescent="0.25">
      <c r="A2235" s="100" t="s">
        <v>3405</v>
      </c>
      <c r="B2235" s="92" t="s">
        <v>3452</v>
      </c>
      <c r="C2235" s="93" t="s">
        <v>3453</v>
      </c>
      <c r="D2235" s="93" t="s">
        <v>1201</v>
      </c>
      <c r="E2235" s="94">
        <v>46496</v>
      </c>
      <c r="F2235" s="93"/>
      <c r="G2235" s="93"/>
      <c r="H2235" s="93"/>
      <c r="I2235" s="99"/>
      <c r="J2235" s="99"/>
      <c r="K2235" s="99"/>
      <c r="L2235" s="99"/>
      <c r="M2235" s="99"/>
      <c r="N2235" s="99"/>
      <c r="O2235" s="99"/>
      <c r="P2235" s="99"/>
      <c r="Q2235" s="99"/>
      <c r="R2235" s="99"/>
      <c r="S2235" s="253"/>
      <c r="T2235" s="99"/>
      <c r="U2235" s="99"/>
      <c r="V2235" s="99"/>
      <c r="W2235" s="99"/>
      <c r="X2235" s="99"/>
      <c r="Y2235" s="99"/>
      <c r="Z2235" s="99"/>
      <c r="AA2235" s="99"/>
      <c r="AB2235" s="99"/>
      <c r="AC2235" s="99"/>
      <c r="AD2235" s="99"/>
      <c r="AE2235" s="99"/>
      <c r="AF2235" s="99"/>
      <c r="AG2235" s="99"/>
      <c r="AH2235" s="31"/>
      <c r="AI2235" s="31"/>
      <c r="AJ2235" s="31"/>
      <c r="AK2235" s="31"/>
      <c r="AL2235" s="31"/>
      <c r="AO2235" s="376"/>
    </row>
    <row r="2236" spans="1:41" x14ac:dyDescent="0.25">
      <c r="A2236" s="91" t="s">
        <v>19181</v>
      </c>
      <c r="B2236" s="92" t="s">
        <v>19284</v>
      </c>
      <c r="C2236" s="93" t="s">
        <v>19285</v>
      </c>
      <c r="D2236" s="93" t="s">
        <v>1201</v>
      </c>
      <c r="E2236" s="94">
        <v>46582</v>
      </c>
      <c r="F2236" s="93"/>
      <c r="G2236" s="93"/>
      <c r="H2236" s="93"/>
      <c r="I2236" s="99"/>
      <c r="J2236" s="99"/>
      <c r="K2236" s="99"/>
      <c r="L2236" s="99"/>
      <c r="M2236" s="99"/>
      <c r="N2236" s="99"/>
      <c r="O2236" s="99"/>
      <c r="P2236" s="99"/>
      <c r="Q2236" s="99"/>
      <c r="R2236" s="99"/>
      <c r="S2236" s="99"/>
      <c r="T2236" s="99"/>
      <c r="U2236" s="99"/>
      <c r="V2236" s="99"/>
      <c r="W2236" s="99"/>
      <c r="X2236" s="99"/>
      <c r="Y2236" s="99"/>
      <c r="Z2236" s="99"/>
      <c r="AA2236" s="99"/>
      <c r="AB2236" s="99"/>
      <c r="AC2236" s="99"/>
      <c r="AD2236" s="99"/>
      <c r="AE2236" s="99"/>
      <c r="AF2236" s="99"/>
      <c r="AG2236" s="99"/>
      <c r="AH2236" s="31"/>
      <c r="AI2236" s="31"/>
      <c r="AJ2236" s="31"/>
      <c r="AK2236" s="31"/>
      <c r="AL2236" s="31"/>
      <c r="AO2236" s="376"/>
    </row>
    <row r="2237" spans="1:41" x14ac:dyDescent="0.3">
      <c r="A2237" s="333" t="s">
        <v>6398</v>
      </c>
      <c r="B2237" s="333" t="s">
        <v>2690</v>
      </c>
      <c r="C2237" s="125" t="s">
        <v>21253</v>
      </c>
      <c r="D2237" s="32" t="s">
        <v>20309</v>
      </c>
      <c r="E2237" s="125" t="s">
        <v>21312</v>
      </c>
      <c r="F2237" s="125" t="s">
        <v>1189</v>
      </c>
      <c r="G2237" s="125" t="s">
        <v>1190</v>
      </c>
      <c r="AO2237" s="376"/>
    </row>
    <row r="2238" spans="1:41" x14ac:dyDescent="0.25">
      <c r="A2238" s="44" t="s">
        <v>6398</v>
      </c>
      <c r="B2238" s="44" t="s">
        <v>12170</v>
      </c>
      <c r="C2238" s="45">
        <v>10.24</v>
      </c>
      <c r="D2238" s="45" t="s">
        <v>12549</v>
      </c>
      <c r="E2238" s="46">
        <v>47299</v>
      </c>
      <c r="F2238" s="45"/>
      <c r="G2238" s="93"/>
      <c r="H2238" s="93"/>
      <c r="I2238" s="99"/>
      <c r="J2238" s="99"/>
      <c r="K2238" s="99"/>
      <c r="L2238" s="99"/>
      <c r="M2238" s="99"/>
      <c r="N2238" s="99"/>
      <c r="O2238" s="99"/>
      <c r="P2238" s="99"/>
      <c r="Q2238" s="99"/>
      <c r="R2238" s="99"/>
      <c r="S2238" s="99"/>
      <c r="T2238" s="99"/>
      <c r="U2238" s="99"/>
      <c r="V2238" s="99"/>
      <c r="W2238" s="99"/>
      <c r="X2238" s="99"/>
      <c r="Y2238" s="99"/>
      <c r="Z2238" s="99"/>
      <c r="AA2238" s="99"/>
      <c r="AB2238" s="99"/>
      <c r="AC2238" s="99"/>
      <c r="AD2238" s="99"/>
      <c r="AE2238" s="99"/>
      <c r="AF2238" s="99"/>
      <c r="AG2238" s="99"/>
      <c r="AH2238" s="31"/>
      <c r="AI2238" s="31"/>
      <c r="AJ2238" s="31"/>
      <c r="AK2238" s="31"/>
      <c r="AL2238" s="31"/>
      <c r="AO2238" s="376"/>
    </row>
    <row r="2239" spans="1:41" x14ac:dyDescent="0.25">
      <c r="A2239" s="44" t="s">
        <v>6398</v>
      </c>
      <c r="B2239" s="44" t="s">
        <v>6608</v>
      </c>
      <c r="C2239" s="45">
        <v>260203</v>
      </c>
      <c r="D2239" s="45" t="s">
        <v>11363</v>
      </c>
      <c r="E2239" s="45" t="s">
        <v>9238</v>
      </c>
      <c r="AO2239" s="376"/>
    </row>
    <row r="2240" spans="1:41" x14ac:dyDescent="0.25">
      <c r="A2240" s="44" t="s">
        <v>13759</v>
      </c>
      <c r="B2240" s="44" t="s">
        <v>14757</v>
      </c>
      <c r="C2240" s="45" t="s">
        <v>13760</v>
      </c>
      <c r="D2240" s="367" t="s">
        <v>3696</v>
      </c>
      <c r="E2240" s="328">
        <f>DATE(2029,2,24)</f>
        <v>47173</v>
      </c>
      <c r="F2240" s="32"/>
      <c r="G2240" s="32"/>
      <c r="H2240" s="32"/>
      <c r="I2240" s="31"/>
      <c r="J2240" s="31"/>
      <c r="K2240" s="31"/>
      <c r="L2240" s="31"/>
      <c r="M2240" s="31"/>
      <c r="N2240" s="31"/>
      <c r="O2240" s="31"/>
      <c r="P2240" s="31"/>
      <c r="Q2240" s="31"/>
      <c r="R2240" s="31"/>
      <c r="S2240" s="31"/>
      <c r="T2240" s="31"/>
      <c r="U2240" s="31"/>
      <c r="V2240" s="31"/>
      <c r="W2240" s="31"/>
      <c r="X2240" s="31"/>
      <c r="Y2240" s="31"/>
      <c r="Z2240" s="31"/>
      <c r="AA2240" s="31"/>
      <c r="AB2240" s="31"/>
      <c r="AC2240" s="31"/>
      <c r="AD2240" s="31"/>
      <c r="AE2240" s="31"/>
      <c r="AF2240" s="31"/>
      <c r="AG2240" s="31"/>
      <c r="AH2240" s="31"/>
      <c r="AI2240" s="31"/>
      <c r="AJ2240" s="31"/>
      <c r="AK2240" s="31"/>
      <c r="AL2240" s="31"/>
      <c r="AO2240" s="376"/>
    </row>
    <row r="2241" spans="1:41" x14ac:dyDescent="0.25">
      <c r="A2241" s="44" t="s">
        <v>12171</v>
      </c>
      <c r="B2241" s="44" t="s">
        <v>12170</v>
      </c>
      <c r="C2241" s="45">
        <v>10.24</v>
      </c>
      <c r="D2241" s="45" t="s">
        <v>12549</v>
      </c>
      <c r="E2241" s="46">
        <v>47299</v>
      </c>
      <c r="F2241" s="45"/>
      <c r="G2241" s="93"/>
      <c r="H2241" s="93"/>
      <c r="I2241" s="99"/>
      <c r="J2241" s="99"/>
      <c r="K2241" s="99"/>
      <c r="L2241" s="99"/>
      <c r="M2241" s="99"/>
      <c r="N2241" s="99"/>
      <c r="O2241" s="99"/>
      <c r="P2241" s="99"/>
      <c r="Q2241" s="99"/>
      <c r="R2241" s="99"/>
      <c r="S2241" s="99"/>
      <c r="T2241" s="99"/>
      <c r="U2241" s="99"/>
      <c r="V2241" s="99"/>
      <c r="W2241" s="99"/>
      <c r="X2241" s="99"/>
      <c r="Y2241" s="99"/>
      <c r="Z2241" s="99"/>
      <c r="AA2241" s="99"/>
      <c r="AB2241" s="99"/>
      <c r="AC2241" s="99"/>
      <c r="AD2241" s="99"/>
      <c r="AE2241" s="99"/>
      <c r="AF2241" s="99"/>
      <c r="AG2241" s="99"/>
      <c r="AH2241" s="31"/>
      <c r="AI2241" s="31"/>
      <c r="AJ2241" s="31"/>
      <c r="AK2241" s="31"/>
      <c r="AL2241" s="31"/>
      <c r="AO2241" s="376"/>
    </row>
    <row r="2242" spans="1:41" x14ac:dyDescent="0.25">
      <c r="A2242" s="44" t="s">
        <v>12171</v>
      </c>
      <c r="B2242" s="44" t="s">
        <v>12094</v>
      </c>
      <c r="C2242" s="45">
        <v>12.24</v>
      </c>
      <c r="D2242" s="45" t="s">
        <v>12549</v>
      </c>
      <c r="E2242" s="46">
        <v>47299</v>
      </c>
      <c r="F2242" s="45"/>
      <c r="G2242" s="93"/>
      <c r="H2242" s="93"/>
      <c r="I2242" s="99"/>
      <c r="J2242" s="99"/>
      <c r="K2242" s="99"/>
      <c r="L2242" s="99"/>
      <c r="M2242" s="99"/>
      <c r="N2242" s="99"/>
      <c r="O2242" s="99"/>
      <c r="P2242" s="99"/>
      <c r="Q2242" s="99"/>
      <c r="R2242" s="99"/>
      <c r="S2242" s="99"/>
      <c r="T2242" s="99"/>
      <c r="U2242" s="99"/>
      <c r="V2242" s="99"/>
      <c r="W2242" s="99"/>
      <c r="X2242" s="99"/>
      <c r="Y2242" s="99"/>
      <c r="Z2242" s="99"/>
      <c r="AA2242" s="99"/>
      <c r="AB2242" s="99"/>
      <c r="AC2242" s="99"/>
      <c r="AD2242" s="99"/>
      <c r="AE2242" s="99"/>
      <c r="AF2242" s="99"/>
      <c r="AG2242" s="99"/>
      <c r="AH2242" s="31"/>
      <c r="AI2242" s="31"/>
      <c r="AJ2242" s="31"/>
      <c r="AK2242" s="31"/>
      <c r="AL2242" s="31"/>
      <c r="AO2242" s="376"/>
    </row>
    <row r="2243" spans="1:41" x14ac:dyDescent="0.25">
      <c r="A2243" s="44" t="s">
        <v>12171</v>
      </c>
      <c r="B2243" s="44" t="s">
        <v>12172</v>
      </c>
      <c r="C2243" s="45">
        <v>35.24</v>
      </c>
      <c r="D2243" s="45" t="s">
        <v>12549</v>
      </c>
      <c r="E2243" s="46">
        <v>47299</v>
      </c>
      <c r="F2243" s="45"/>
      <c r="G2243" s="93"/>
      <c r="H2243" s="93"/>
      <c r="I2243" s="99"/>
      <c r="J2243" s="99"/>
      <c r="K2243" s="99"/>
      <c r="L2243" s="99"/>
      <c r="M2243" s="99"/>
      <c r="N2243" s="99"/>
      <c r="O2243" s="99"/>
      <c r="P2243" s="99"/>
      <c r="Q2243" s="99"/>
      <c r="R2243" s="99"/>
      <c r="S2243" s="99"/>
      <c r="T2243" s="99"/>
      <c r="U2243" s="99"/>
      <c r="V2243" s="99"/>
      <c r="W2243" s="99"/>
      <c r="X2243" s="99"/>
      <c r="Y2243" s="99"/>
      <c r="Z2243" s="99"/>
      <c r="AA2243" s="99"/>
      <c r="AB2243" s="99"/>
      <c r="AC2243" s="99"/>
      <c r="AD2243" s="99"/>
      <c r="AE2243" s="99"/>
      <c r="AF2243" s="99"/>
      <c r="AG2243" s="99"/>
      <c r="AH2243" s="31"/>
      <c r="AI2243" s="31"/>
      <c r="AJ2243" s="31"/>
      <c r="AK2243" s="31"/>
      <c r="AL2243" s="31"/>
      <c r="AO2243" s="376"/>
    </row>
    <row r="2244" spans="1:41" x14ac:dyDescent="0.25">
      <c r="A2244" s="44" t="s">
        <v>10406</v>
      </c>
      <c r="B2244" s="44" t="s">
        <v>10364</v>
      </c>
      <c r="C2244" s="45">
        <v>240302</v>
      </c>
      <c r="D2244" s="45" t="s">
        <v>11363</v>
      </c>
      <c r="E2244" s="45" t="s">
        <v>2593</v>
      </c>
      <c r="AO2244" s="376"/>
    </row>
    <row r="2245" spans="1:41" x14ac:dyDescent="0.3">
      <c r="A2245" s="333" t="s">
        <v>973</v>
      </c>
      <c r="B2245" s="333" t="s">
        <v>4812</v>
      </c>
      <c r="C2245" s="125" t="s">
        <v>16162</v>
      </c>
      <c r="D2245" s="32" t="s">
        <v>20309</v>
      </c>
      <c r="E2245" s="125" t="s">
        <v>4972</v>
      </c>
      <c r="F2245" s="125" t="s">
        <v>1189</v>
      </c>
      <c r="G2245" s="125" t="s">
        <v>1190</v>
      </c>
      <c r="AO2245" s="376"/>
    </row>
    <row r="2246" spans="1:41" x14ac:dyDescent="0.25">
      <c r="A2246" s="44" t="s">
        <v>20670</v>
      </c>
      <c r="B2246" s="44" t="s">
        <v>20671</v>
      </c>
      <c r="C2246" s="45" t="s">
        <v>20766</v>
      </c>
      <c r="D2246" s="32" t="s">
        <v>5559</v>
      </c>
      <c r="E2246" s="45" t="s">
        <v>20877</v>
      </c>
      <c r="F2246" s="32"/>
      <c r="G2246" s="32"/>
      <c r="H2246" s="32"/>
      <c r="I2246" s="31"/>
      <c r="J2246" s="31"/>
      <c r="K2246" s="31"/>
      <c r="L2246" s="31"/>
      <c r="M2246" s="31"/>
      <c r="N2246" s="31"/>
      <c r="O2246" s="31"/>
      <c r="P2246" s="31"/>
      <c r="Q2246" s="31"/>
      <c r="R2246" s="31"/>
      <c r="S2246" s="31"/>
      <c r="T2246" s="31"/>
      <c r="U2246" s="31"/>
      <c r="V2246" s="31"/>
      <c r="W2246" s="31"/>
      <c r="X2246" s="31"/>
      <c r="Y2246" s="31"/>
      <c r="Z2246" s="31"/>
      <c r="AA2246" s="31"/>
      <c r="AB2246" s="31"/>
      <c r="AC2246" s="31"/>
      <c r="AD2246" s="31"/>
      <c r="AE2246" s="31"/>
      <c r="AF2246" s="31"/>
      <c r="AG2246" s="31"/>
      <c r="AH2246" s="31"/>
      <c r="AI2246" s="31"/>
      <c r="AJ2246" s="31"/>
      <c r="AK2246" s="31"/>
      <c r="AL2246" s="31"/>
      <c r="AO2246" s="376"/>
    </row>
    <row r="2247" spans="1:41" x14ac:dyDescent="0.3">
      <c r="A2247" s="333" t="s">
        <v>15327</v>
      </c>
      <c r="B2247" s="333" t="s">
        <v>1774</v>
      </c>
      <c r="C2247" s="125" t="s">
        <v>15318</v>
      </c>
      <c r="D2247" s="32" t="s">
        <v>20309</v>
      </c>
      <c r="E2247" s="125" t="s">
        <v>11886</v>
      </c>
      <c r="F2247" s="125" t="s">
        <v>1190</v>
      </c>
      <c r="G2247" s="125" t="s">
        <v>1190</v>
      </c>
      <c r="AO2247" s="376"/>
    </row>
    <row r="2248" spans="1:41" x14ac:dyDescent="0.3">
      <c r="A2248" s="333" t="s">
        <v>15327</v>
      </c>
      <c r="B2248" s="333" t="s">
        <v>1598</v>
      </c>
      <c r="C2248" s="125" t="s">
        <v>13387</v>
      </c>
      <c r="D2248" s="32" t="s">
        <v>20309</v>
      </c>
      <c r="E2248" s="125" t="s">
        <v>11886</v>
      </c>
      <c r="F2248" s="125" t="s">
        <v>1190</v>
      </c>
      <c r="G2248" s="125" t="s">
        <v>1190</v>
      </c>
      <c r="AO2248" s="376"/>
    </row>
    <row r="2249" spans="1:41" x14ac:dyDescent="0.25">
      <c r="A2249" s="44" t="s">
        <v>17585</v>
      </c>
      <c r="B2249" s="44" t="s">
        <v>5321</v>
      </c>
      <c r="C2249" s="45">
        <v>26010401</v>
      </c>
      <c r="D2249" s="45" t="s">
        <v>11363</v>
      </c>
      <c r="E2249" s="45" t="s">
        <v>17459</v>
      </c>
      <c r="AO2249" s="376"/>
    </row>
    <row r="2250" spans="1:41" x14ac:dyDescent="0.25">
      <c r="A2250" s="44" t="s">
        <v>15667</v>
      </c>
      <c r="B2250" s="44" t="s">
        <v>925</v>
      </c>
      <c r="C2250" s="45">
        <v>250601</v>
      </c>
      <c r="D2250" s="45" t="s">
        <v>11363</v>
      </c>
      <c r="E2250" s="45" t="s">
        <v>15609</v>
      </c>
      <c r="AO2250" s="376"/>
    </row>
    <row r="2251" spans="1:41" x14ac:dyDescent="0.25">
      <c r="A2251" s="44" t="s">
        <v>2945</v>
      </c>
      <c r="B2251" s="44" t="s">
        <v>21436</v>
      </c>
      <c r="C2251" s="45" t="s">
        <v>8000</v>
      </c>
      <c r="D2251" s="45" t="s">
        <v>21447</v>
      </c>
      <c r="E2251" s="46">
        <v>46660</v>
      </c>
      <c r="AO2251" s="376"/>
    </row>
    <row r="2252" spans="1:41" x14ac:dyDescent="0.25">
      <c r="A2252" s="44" t="s">
        <v>17586</v>
      </c>
      <c r="B2252" s="44" t="s">
        <v>5321</v>
      </c>
      <c r="C2252" s="45">
        <v>26010401</v>
      </c>
      <c r="D2252" s="45" t="s">
        <v>11363</v>
      </c>
      <c r="E2252" s="45" t="s">
        <v>17459</v>
      </c>
      <c r="AO2252" s="376"/>
    </row>
    <row r="2253" spans="1:41" x14ac:dyDescent="0.25">
      <c r="A2253" s="44" t="s">
        <v>17586</v>
      </c>
      <c r="B2253" s="44" t="s">
        <v>3176</v>
      </c>
      <c r="C2253" s="45">
        <v>26010402</v>
      </c>
      <c r="D2253" s="45" t="s">
        <v>11363</v>
      </c>
      <c r="E2253" s="45" t="s">
        <v>17459</v>
      </c>
      <c r="AO2253" s="376"/>
    </row>
    <row r="2254" spans="1:41" x14ac:dyDescent="0.25">
      <c r="A2254" s="44" t="s">
        <v>13604</v>
      </c>
      <c r="B2254" s="44" t="s">
        <v>13578</v>
      </c>
      <c r="C2254" s="45">
        <v>28.25</v>
      </c>
      <c r="D2254" s="45" t="s">
        <v>12549</v>
      </c>
      <c r="E2254" s="46">
        <v>47664</v>
      </c>
      <c r="F2254" s="45"/>
      <c r="G2254" s="93"/>
      <c r="H2254" s="93"/>
      <c r="I2254" s="99"/>
      <c r="J2254" s="99"/>
      <c r="K2254" s="99"/>
      <c r="L2254" s="99"/>
      <c r="M2254" s="99"/>
      <c r="N2254" s="99"/>
      <c r="O2254" s="99"/>
      <c r="P2254" s="99"/>
      <c r="Q2254" s="99"/>
      <c r="R2254" s="99"/>
      <c r="S2254" s="99"/>
      <c r="T2254" s="99"/>
      <c r="U2254" s="99"/>
      <c r="V2254" s="99"/>
      <c r="W2254" s="99"/>
      <c r="X2254" s="99"/>
      <c r="Y2254" s="99"/>
      <c r="Z2254" s="99"/>
      <c r="AA2254" s="99"/>
      <c r="AB2254" s="99"/>
      <c r="AC2254" s="99"/>
      <c r="AD2254" s="99"/>
      <c r="AE2254" s="99"/>
      <c r="AF2254" s="99"/>
      <c r="AG2254" s="99"/>
      <c r="AH2254" s="31"/>
      <c r="AI2254" s="31"/>
      <c r="AJ2254" s="31"/>
      <c r="AK2254" s="31"/>
      <c r="AL2254" s="31"/>
      <c r="AO2254" s="376"/>
    </row>
    <row r="2255" spans="1:41" x14ac:dyDescent="0.25">
      <c r="A2255" s="44" t="s">
        <v>13604</v>
      </c>
      <c r="B2255" s="44" t="s">
        <v>13600</v>
      </c>
      <c r="C2255" s="45">
        <v>35.25</v>
      </c>
      <c r="D2255" s="45" t="s">
        <v>12549</v>
      </c>
      <c r="E2255" s="46">
        <v>47664</v>
      </c>
      <c r="F2255" s="45"/>
      <c r="G2255" s="93"/>
      <c r="H2255" s="93"/>
      <c r="I2255" s="99"/>
      <c r="J2255" s="99"/>
      <c r="K2255" s="99"/>
      <c r="L2255" s="99"/>
      <c r="M2255" s="99"/>
      <c r="N2255" s="99"/>
      <c r="O2255" s="99"/>
      <c r="P2255" s="99"/>
      <c r="Q2255" s="99"/>
      <c r="R2255" s="99"/>
      <c r="S2255" s="99"/>
      <c r="T2255" s="99"/>
      <c r="U2255" s="99"/>
      <c r="V2255" s="99"/>
      <c r="W2255" s="99"/>
      <c r="X2255" s="99"/>
      <c r="Y2255" s="99"/>
      <c r="Z2255" s="99"/>
      <c r="AA2255" s="99"/>
      <c r="AB2255" s="99"/>
      <c r="AC2255" s="99"/>
      <c r="AD2255" s="99"/>
      <c r="AE2255" s="99"/>
      <c r="AF2255" s="99"/>
      <c r="AG2255" s="99"/>
      <c r="AH2255" s="31"/>
      <c r="AI2255" s="31"/>
      <c r="AJ2255" s="31"/>
      <c r="AK2255" s="31"/>
      <c r="AL2255" s="31"/>
      <c r="AO2255" s="376"/>
    </row>
    <row r="2256" spans="1:41" x14ac:dyDescent="0.25">
      <c r="A2256" s="91" t="s">
        <v>19182</v>
      </c>
      <c r="B2256" s="92" t="s">
        <v>19284</v>
      </c>
      <c r="C2256" s="93" t="s">
        <v>19285</v>
      </c>
      <c r="D2256" s="93" t="s">
        <v>1201</v>
      </c>
      <c r="E2256" s="94">
        <v>46582</v>
      </c>
      <c r="F2256" s="93"/>
      <c r="G2256" s="93"/>
      <c r="H2256" s="93"/>
      <c r="I2256" s="99"/>
      <c r="J2256" s="99"/>
      <c r="K2256" s="99"/>
      <c r="L2256" s="99"/>
      <c r="M2256" s="99"/>
      <c r="N2256" s="99"/>
      <c r="O2256" s="99"/>
      <c r="P2256" s="99"/>
      <c r="Q2256" s="99"/>
      <c r="R2256" s="99"/>
      <c r="S2256" s="99"/>
      <c r="T2256" s="99"/>
      <c r="U2256" s="99"/>
      <c r="V2256" s="99"/>
      <c r="W2256" s="99"/>
      <c r="X2256" s="99"/>
      <c r="Y2256" s="99"/>
      <c r="Z2256" s="99"/>
      <c r="AA2256" s="99"/>
      <c r="AB2256" s="99"/>
      <c r="AC2256" s="99"/>
      <c r="AD2256" s="99"/>
      <c r="AE2256" s="99"/>
      <c r="AF2256" s="99"/>
      <c r="AG2256" s="99"/>
      <c r="AH2256" s="31"/>
      <c r="AI2256" s="31"/>
      <c r="AJ2256" s="31"/>
      <c r="AK2256" s="31"/>
      <c r="AL2256" s="31"/>
      <c r="AO2256" s="376"/>
    </row>
    <row r="2257" spans="1:41" x14ac:dyDescent="0.3">
      <c r="A2257" s="333" t="s">
        <v>11390</v>
      </c>
      <c r="B2257" s="333" t="s">
        <v>4004</v>
      </c>
      <c r="C2257" s="125" t="s">
        <v>11370</v>
      </c>
      <c r="D2257" s="32" t="s">
        <v>20309</v>
      </c>
      <c r="E2257" s="125" t="s">
        <v>4826</v>
      </c>
      <c r="F2257" s="125" t="s">
        <v>1189</v>
      </c>
      <c r="G2257" s="125" t="s">
        <v>1190</v>
      </c>
      <c r="AO2257" s="376"/>
    </row>
    <row r="2258" spans="1:41" x14ac:dyDescent="0.25">
      <c r="A2258" s="44" t="s">
        <v>17587</v>
      </c>
      <c r="B2258" s="44" t="s">
        <v>3043</v>
      </c>
      <c r="C2258" s="45">
        <v>230901</v>
      </c>
      <c r="D2258" s="45" t="s">
        <v>11363</v>
      </c>
      <c r="E2258" s="45" t="s">
        <v>7871</v>
      </c>
      <c r="AO2258" s="376"/>
    </row>
    <row r="2259" spans="1:41" x14ac:dyDescent="0.25">
      <c r="A2259" s="44" t="s">
        <v>16629</v>
      </c>
      <c r="B2259" s="44" t="s">
        <v>16630</v>
      </c>
      <c r="C2259" s="45" t="s">
        <v>16943</v>
      </c>
      <c r="D2259" s="367" t="s">
        <v>3696</v>
      </c>
      <c r="E2259" s="328">
        <f>DATE(2029,12,17)</f>
        <v>47469</v>
      </c>
      <c r="F2259" s="32"/>
      <c r="G2259" s="32"/>
      <c r="H2259" s="32"/>
      <c r="I2259" s="31"/>
      <c r="J2259" s="31"/>
      <c r="K2259" s="31"/>
      <c r="L2259" s="31"/>
      <c r="M2259" s="31"/>
      <c r="N2259" s="31"/>
      <c r="O2259" s="31"/>
      <c r="P2259" s="31"/>
      <c r="Q2259" s="31"/>
      <c r="R2259" s="31"/>
      <c r="S2259" s="31"/>
      <c r="T2259" s="31"/>
      <c r="U2259" s="31"/>
      <c r="V2259" s="31"/>
      <c r="W2259" s="31"/>
      <c r="X2259" s="31"/>
      <c r="Y2259" s="31"/>
      <c r="Z2259" s="31"/>
      <c r="AA2259" s="31"/>
      <c r="AB2259" s="31"/>
      <c r="AC2259" s="31"/>
      <c r="AD2259" s="31"/>
      <c r="AE2259" s="31"/>
      <c r="AF2259" s="31"/>
      <c r="AG2259" s="31"/>
      <c r="AH2259" s="31"/>
      <c r="AI2259" s="31"/>
      <c r="AJ2259" s="31"/>
      <c r="AK2259" s="31"/>
      <c r="AL2259" s="31"/>
      <c r="AO2259" s="376"/>
    </row>
    <row r="2260" spans="1:41" x14ac:dyDescent="0.3">
      <c r="A2260" s="333" t="s">
        <v>13197</v>
      </c>
      <c r="B2260" s="333" t="s">
        <v>4815</v>
      </c>
      <c r="C2260" s="125" t="s">
        <v>15581</v>
      </c>
      <c r="D2260" s="32" t="s">
        <v>20309</v>
      </c>
      <c r="E2260" s="125" t="s">
        <v>9839</v>
      </c>
      <c r="F2260" s="125" t="s">
        <v>1189</v>
      </c>
      <c r="G2260" s="125" t="s">
        <v>1190</v>
      </c>
      <c r="AO2260" s="376"/>
    </row>
    <row r="2261" spans="1:41" x14ac:dyDescent="0.3">
      <c r="A2261" s="333" t="s">
        <v>13197</v>
      </c>
      <c r="B2261" s="333" t="s">
        <v>1174</v>
      </c>
      <c r="C2261" s="125" t="s">
        <v>19093</v>
      </c>
      <c r="D2261" s="32" t="s">
        <v>20309</v>
      </c>
      <c r="E2261" s="125" t="s">
        <v>9249</v>
      </c>
      <c r="F2261" s="125" t="s">
        <v>1189</v>
      </c>
      <c r="G2261" s="125" t="s">
        <v>1190</v>
      </c>
      <c r="AO2261" s="376"/>
    </row>
    <row r="2262" spans="1:41" x14ac:dyDescent="0.25">
      <c r="A2262" s="44" t="s">
        <v>13197</v>
      </c>
      <c r="B2262" s="44" t="s">
        <v>3475</v>
      </c>
      <c r="C2262" s="45">
        <v>230301</v>
      </c>
      <c r="D2262" s="45" t="s">
        <v>11363</v>
      </c>
      <c r="E2262" s="45" t="s">
        <v>5265</v>
      </c>
      <c r="AO2262" s="376"/>
    </row>
    <row r="2263" spans="1:41" x14ac:dyDescent="0.25">
      <c r="A2263" s="44" t="s">
        <v>17588</v>
      </c>
      <c r="B2263" s="44" t="s">
        <v>2350</v>
      </c>
      <c r="C2263" s="45">
        <v>230105</v>
      </c>
      <c r="D2263" s="45" t="s">
        <v>11363</v>
      </c>
      <c r="E2263" s="45" t="s">
        <v>5265</v>
      </c>
      <c r="AO2263" s="376"/>
    </row>
    <row r="2264" spans="1:41" x14ac:dyDescent="0.25">
      <c r="A2264" s="44" t="s">
        <v>21518</v>
      </c>
      <c r="B2264" s="44" t="s">
        <v>7763</v>
      </c>
      <c r="C2264" s="45">
        <v>260401</v>
      </c>
      <c r="D2264" s="45" t="s">
        <v>11363</v>
      </c>
      <c r="E2264" s="45" t="s">
        <v>11152</v>
      </c>
      <c r="AO2264" s="376"/>
    </row>
    <row r="2265" spans="1:41" x14ac:dyDescent="0.25">
      <c r="A2265" s="76" t="s">
        <v>16079</v>
      </c>
      <c r="B2265" s="44" t="s">
        <v>12092</v>
      </c>
      <c r="C2265" s="45">
        <v>7.26</v>
      </c>
      <c r="D2265" s="45" t="s">
        <v>12549</v>
      </c>
      <c r="E2265" s="46">
        <v>47787</v>
      </c>
      <c r="F2265" s="45"/>
      <c r="G2265" s="93"/>
      <c r="H2265" s="93"/>
      <c r="I2265" s="99"/>
      <c r="J2265" s="99"/>
      <c r="K2265" s="99"/>
      <c r="L2265" s="99"/>
      <c r="M2265" s="99"/>
      <c r="N2265" s="99"/>
      <c r="O2265" s="99"/>
      <c r="P2265" s="99"/>
      <c r="Q2265" s="99"/>
      <c r="R2265" s="99"/>
      <c r="S2265" s="99"/>
      <c r="T2265" s="99"/>
      <c r="U2265" s="99"/>
      <c r="V2265" s="99"/>
      <c r="W2265" s="99"/>
      <c r="X2265" s="99"/>
      <c r="Y2265" s="99"/>
      <c r="Z2265" s="99"/>
      <c r="AA2265" s="99"/>
      <c r="AB2265" s="99"/>
      <c r="AC2265" s="99"/>
      <c r="AD2265" s="99"/>
      <c r="AE2265" s="99"/>
      <c r="AF2265" s="99"/>
      <c r="AG2265" s="99"/>
      <c r="AH2265" s="31"/>
      <c r="AI2265" s="31"/>
      <c r="AJ2265" s="31"/>
      <c r="AK2265" s="31"/>
      <c r="AL2265" s="31"/>
      <c r="AO2265" s="376"/>
    </row>
    <row r="2266" spans="1:41" x14ac:dyDescent="0.25">
      <c r="A2266" s="44" t="s">
        <v>16079</v>
      </c>
      <c r="B2266" s="44" t="s">
        <v>21374</v>
      </c>
      <c r="C2266" s="45" t="s">
        <v>18886</v>
      </c>
      <c r="D2266" s="45" t="s">
        <v>21447</v>
      </c>
      <c r="E2266" s="46">
        <v>46507</v>
      </c>
      <c r="AO2266" s="376"/>
    </row>
    <row r="2267" spans="1:41" x14ac:dyDescent="0.25">
      <c r="A2267" s="91" t="s">
        <v>16079</v>
      </c>
      <c r="B2267" s="92" t="s">
        <v>19284</v>
      </c>
      <c r="C2267" s="93" t="s">
        <v>19285</v>
      </c>
      <c r="D2267" s="93" t="s">
        <v>1201</v>
      </c>
      <c r="E2267" s="94">
        <v>46582</v>
      </c>
      <c r="F2267" s="93"/>
      <c r="G2267" s="93"/>
      <c r="H2267" s="93"/>
      <c r="I2267" s="99"/>
      <c r="J2267" s="99"/>
      <c r="K2267" s="99"/>
      <c r="L2267" s="99"/>
      <c r="M2267" s="99"/>
      <c r="N2267" s="99"/>
      <c r="O2267" s="99"/>
      <c r="P2267" s="99"/>
      <c r="Q2267" s="99"/>
      <c r="R2267" s="99"/>
      <c r="S2267" s="99"/>
      <c r="T2267" s="99"/>
      <c r="U2267" s="99"/>
      <c r="V2267" s="99"/>
      <c r="W2267" s="99"/>
      <c r="X2267" s="99"/>
      <c r="Y2267" s="99"/>
      <c r="Z2267" s="99"/>
      <c r="AA2267" s="99"/>
      <c r="AB2267" s="99"/>
      <c r="AC2267" s="99"/>
      <c r="AD2267" s="99"/>
      <c r="AE2267" s="99"/>
      <c r="AF2267" s="99"/>
      <c r="AG2267" s="99"/>
      <c r="AH2267" s="31"/>
      <c r="AI2267" s="31"/>
      <c r="AJ2267" s="31"/>
      <c r="AK2267" s="31"/>
      <c r="AL2267" s="31"/>
      <c r="AO2267" s="376"/>
    </row>
    <row r="2268" spans="1:41" x14ac:dyDescent="0.3">
      <c r="A2268" s="333" t="s">
        <v>16174</v>
      </c>
      <c r="B2268" s="333" t="s">
        <v>4810</v>
      </c>
      <c r="C2268" s="125" t="s">
        <v>16155</v>
      </c>
      <c r="D2268" s="32" t="s">
        <v>20309</v>
      </c>
      <c r="E2268" s="125" t="s">
        <v>4972</v>
      </c>
      <c r="F2268" s="125" t="s">
        <v>1189</v>
      </c>
      <c r="G2268" s="125" t="s">
        <v>1190</v>
      </c>
      <c r="AO2268" s="376"/>
    </row>
    <row r="2269" spans="1:41" x14ac:dyDescent="0.25">
      <c r="A2269" s="44" t="s">
        <v>21519</v>
      </c>
      <c r="B2269" s="44" t="s">
        <v>9248</v>
      </c>
      <c r="C2269" s="45">
        <v>260105</v>
      </c>
      <c r="D2269" s="45" t="s">
        <v>11363</v>
      </c>
      <c r="E2269" s="45" t="s">
        <v>17625</v>
      </c>
      <c r="AO2269" s="376"/>
    </row>
    <row r="2270" spans="1:41" x14ac:dyDescent="0.3">
      <c r="A2270" s="333" t="s">
        <v>13029</v>
      </c>
      <c r="B2270" s="333" t="s">
        <v>1159</v>
      </c>
      <c r="C2270" s="125" t="s">
        <v>19092</v>
      </c>
      <c r="D2270" s="32" t="s">
        <v>20309</v>
      </c>
      <c r="E2270" s="125" t="s">
        <v>9249</v>
      </c>
      <c r="F2270" s="125" t="s">
        <v>1189</v>
      </c>
      <c r="G2270" s="125" t="s">
        <v>1190</v>
      </c>
      <c r="AO2270" s="376"/>
    </row>
    <row r="2271" spans="1:41" x14ac:dyDescent="0.25">
      <c r="A2271" s="329" t="s">
        <v>13029</v>
      </c>
      <c r="B2271" s="92" t="s">
        <v>13051</v>
      </c>
      <c r="C2271" s="93" t="s">
        <v>13052</v>
      </c>
      <c r="D2271" s="93" t="s">
        <v>1201</v>
      </c>
      <c r="E2271" s="94">
        <v>47223</v>
      </c>
      <c r="F2271" s="93"/>
      <c r="G2271" s="93"/>
      <c r="H2271" s="93"/>
      <c r="I2271" s="99"/>
      <c r="J2271" s="99"/>
      <c r="K2271" s="99"/>
      <c r="L2271" s="99"/>
      <c r="M2271" s="99"/>
      <c r="N2271" s="99"/>
      <c r="O2271" s="99"/>
      <c r="P2271" s="99"/>
      <c r="Q2271" s="99"/>
      <c r="R2271" s="99"/>
      <c r="S2271" s="253"/>
      <c r="T2271" s="99"/>
      <c r="U2271" s="99"/>
      <c r="V2271" s="99"/>
      <c r="W2271" s="99"/>
      <c r="X2271" s="99"/>
      <c r="Y2271" s="99"/>
      <c r="Z2271" s="99"/>
      <c r="AA2271" s="99"/>
      <c r="AB2271" s="99"/>
      <c r="AC2271" s="99"/>
      <c r="AD2271" s="99"/>
      <c r="AE2271" s="99"/>
      <c r="AF2271" s="99"/>
      <c r="AG2271" s="99"/>
      <c r="AH2271" s="31"/>
      <c r="AI2271" s="31"/>
      <c r="AJ2271" s="31"/>
      <c r="AK2271" s="31"/>
      <c r="AL2271" s="31"/>
      <c r="AO2271" s="376"/>
    </row>
    <row r="2272" spans="1:41" x14ac:dyDescent="0.25">
      <c r="A2272" s="329" t="s">
        <v>13029</v>
      </c>
      <c r="B2272" s="92" t="s">
        <v>3962</v>
      </c>
      <c r="C2272" s="93" t="s">
        <v>15481</v>
      </c>
      <c r="D2272" s="93" t="s">
        <v>1201</v>
      </c>
      <c r="E2272" s="94">
        <v>46681</v>
      </c>
      <c r="F2272" s="93"/>
      <c r="G2272" s="93"/>
      <c r="H2272" s="93" t="s">
        <v>1335</v>
      </c>
      <c r="I2272" s="99"/>
      <c r="J2272" s="99"/>
      <c r="K2272" s="99"/>
      <c r="L2272" s="99"/>
      <c r="M2272" s="99"/>
      <c r="N2272" s="99"/>
      <c r="O2272" s="99"/>
      <c r="P2272" s="99"/>
      <c r="Q2272" s="99"/>
      <c r="R2272" s="99"/>
      <c r="S2272" s="99"/>
      <c r="T2272" s="99"/>
      <c r="U2272" s="99"/>
      <c r="V2272" s="99"/>
      <c r="W2272" s="99"/>
      <c r="X2272" s="99"/>
      <c r="Y2272" s="99"/>
      <c r="Z2272" s="99"/>
      <c r="AA2272" s="99"/>
      <c r="AB2272" s="99"/>
      <c r="AC2272" s="99"/>
      <c r="AD2272" s="99"/>
      <c r="AE2272" s="99"/>
      <c r="AF2272" s="99"/>
      <c r="AG2272" s="99"/>
      <c r="AH2272" s="31"/>
      <c r="AI2272" s="31"/>
      <c r="AJ2272" s="31"/>
      <c r="AK2272" s="31"/>
      <c r="AL2272" s="31"/>
      <c r="AO2272" s="376"/>
    </row>
    <row r="2273" spans="1:41" x14ac:dyDescent="0.25">
      <c r="A2273" s="91" t="s">
        <v>13029</v>
      </c>
      <c r="B2273" s="92" t="s">
        <v>19284</v>
      </c>
      <c r="C2273" s="93" t="s">
        <v>19285</v>
      </c>
      <c r="D2273" s="93" t="s">
        <v>1201</v>
      </c>
      <c r="E2273" s="94">
        <v>46582</v>
      </c>
      <c r="F2273" s="93"/>
      <c r="G2273" s="93"/>
      <c r="H2273" s="93"/>
      <c r="I2273" s="99"/>
      <c r="J2273" s="99"/>
      <c r="K2273" s="99"/>
      <c r="L2273" s="99"/>
      <c r="M2273" s="99"/>
      <c r="N2273" s="99"/>
      <c r="O2273" s="99"/>
      <c r="P2273" s="99"/>
      <c r="Q2273" s="99"/>
      <c r="R2273" s="99"/>
      <c r="S2273" s="99"/>
      <c r="T2273" s="99"/>
      <c r="U2273" s="99"/>
      <c r="V2273" s="99"/>
      <c r="W2273" s="99"/>
      <c r="X2273" s="99"/>
      <c r="Y2273" s="99"/>
      <c r="Z2273" s="99"/>
      <c r="AA2273" s="99"/>
      <c r="AB2273" s="99"/>
      <c r="AC2273" s="99"/>
      <c r="AD2273" s="99"/>
      <c r="AE2273" s="99"/>
      <c r="AF2273" s="99"/>
      <c r="AG2273" s="99"/>
      <c r="AH2273" s="31"/>
      <c r="AI2273" s="31"/>
      <c r="AJ2273" s="31"/>
      <c r="AK2273" s="31"/>
      <c r="AL2273" s="31"/>
      <c r="AO2273" s="376"/>
    </row>
    <row r="2274" spans="1:41" x14ac:dyDescent="0.3">
      <c r="A2274" s="57" t="s">
        <v>974</v>
      </c>
      <c r="B2274" s="57" t="s">
        <v>2173</v>
      </c>
      <c r="C2274" s="62">
        <v>24030</v>
      </c>
      <c r="D2274" s="62" t="s">
        <v>20886</v>
      </c>
      <c r="E2274" s="60">
        <v>47057</v>
      </c>
      <c r="F2274" s="32"/>
      <c r="G2274" s="32"/>
      <c r="H2274" s="32"/>
      <c r="I2274" s="31"/>
      <c r="J2274" s="31"/>
      <c r="K2274" s="31"/>
      <c r="L2274" s="31"/>
      <c r="M2274" s="31"/>
      <c r="N2274" s="31"/>
      <c r="O2274" s="31"/>
      <c r="P2274" s="31"/>
      <c r="Q2274" s="31"/>
      <c r="R2274" s="31"/>
      <c r="S2274" s="31"/>
      <c r="T2274" s="31"/>
      <c r="U2274" s="31"/>
      <c r="V2274" s="31"/>
      <c r="W2274" s="31"/>
      <c r="X2274" s="31"/>
      <c r="Y2274" s="31"/>
      <c r="Z2274" s="31"/>
      <c r="AA2274" s="31"/>
      <c r="AB2274" s="31"/>
      <c r="AC2274" s="31"/>
      <c r="AD2274" s="31"/>
      <c r="AE2274" s="31"/>
      <c r="AF2274" s="31"/>
      <c r="AG2274" s="31"/>
      <c r="AH2274" s="31"/>
      <c r="AI2274" s="31"/>
      <c r="AJ2274" s="31"/>
      <c r="AK2274" s="31"/>
      <c r="AL2274" s="31"/>
      <c r="AO2274" s="376"/>
    </row>
    <row r="2275" spans="1:41" x14ac:dyDescent="0.25">
      <c r="A2275" s="333" t="s">
        <v>974</v>
      </c>
      <c r="B2275" s="92" t="s">
        <v>3682</v>
      </c>
      <c r="C2275" s="93" t="s">
        <v>19106</v>
      </c>
      <c r="D2275" s="93" t="s">
        <v>3681</v>
      </c>
      <c r="E2275" s="94">
        <v>48029</v>
      </c>
      <c r="F2275" s="93"/>
      <c r="G2275" s="93"/>
      <c r="H2275" s="93"/>
      <c r="I2275" s="99"/>
      <c r="J2275" s="99"/>
      <c r="K2275" s="99"/>
      <c r="L2275" s="99"/>
      <c r="M2275" s="99"/>
      <c r="N2275" s="99"/>
      <c r="O2275" s="99"/>
      <c r="P2275" s="99"/>
      <c r="Q2275" s="99"/>
      <c r="R2275" s="99"/>
      <c r="S2275" s="253"/>
      <c r="T2275" s="99"/>
      <c r="U2275" s="99"/>
      <c r="V2275" s="99"/>
      <c r="W2275" s="99"/>
      <c r="X2275" s="99"/>
      <c r="Y2275" s="99"/>
      <c r="Z2275" s="99"/>
      <c r="AA2275" s="99"/>
      <c r="AB2275" s="99"/>
      <c r="AC2275" s="99"/>
      <c r="AD2275" s="99"/>
      <c r="AE2275" s="99"/>
      <c r="AF2275" s="99"/>
      <c r="AG2275" s="99"/>
      <c r="AH2275" s="31"/>
      <c r="AI2275" s="31"/>
      <c r="AJ2275" s="31"/>
      <c r="AK2275" s="31"/>
      <c r="AL2275" s="31"/>
      <c r="AO2275" s="376"/>
    </row>
    <row r="2276" spans="1:41" x14ac:dyDescent="0.25">
      <c r="A2276" s="44" t="s">
        <v>974</v>
      </c>
      <c r="B2276" s="44" t="s">
        <v>12099</v>
      </c>
      <c r="C2276" s="45">
        <v>8.25</v>
      </c>
      <c r="D2276" s="45" t="s">
        <v>12549</v>
      </c>
      <c r="E2276" s="46">
        <v>47057</v>
      </c>
      <c r="F2276" s="45"/>
      <c r="G2276" s="93"/>
      <c r="H2276" s="93"/>
      <c r="I2276" s="99"/>
      <c r="J2276" s="99"/>
      <c r="K2276" s="99"/>
      <c r="L2276" s="99"/>
      <c r="M2276" s="99"/>
      <c r="N2276" s="99"/>
      <c r="O2276" s="99"/>
      <c r="P2276" s="99"/>
      <c r="Q2276" s="99"/>
      <c r="R2276" s="99"/>
      <c r="S2276" s="99"/>
      <c r="T2276" s="99"/>
      <c r="U2276" s="99"/>
      <c r="V2276" s="99"/>
      <c r="W2276" s="99"/>
      <c r="X2276" s="99"/>
      <c r="Y2276" s="99"/>
      <c r="Z2276" s="99"/>
      <c r="AA2276" s="99"/>
      <c r="AB2276" s="99"/>
      <c r="AC2276" s="99"/>
      <c r="AD2276" s="99"/>
      <c r="AE2276" s="99"/>
      <c r="AF2276" s="99"/>
      <c r="AG2276" s="99"/>
      <c r="AH2276" s="31"/>
      <c r="AI2276" s="31"/>
      <c r="AJ2276" s="31"/>
      <c r="AK2276" s="31"/>
      <c r="AL2276" s="31"/>
      <c r="AO2276" s="376"/>
    </row>
    <row r="2277" spans="1:41" x14ac:dyDescent="0.25">
      <c r="A2277" s="44" t="s">
        <v>974</v>
      </c>
      <c r="B2277" s="44" t="s">
        <v>12111</v>
      </c>
      <c r="C2277" s="45">
        <v>13.25</v>
      </c>
      <c r="D2277" s="45" t="s">
        <v>12549</v>
      </c>
      <c r="E2277" s="46">
        <v>47664</v>
      </c>
      <c r="F2277" s="45"/>
      <c r="G2277" s="93"/>
      <c r="H2277" s="93"/>
      <c r="I2277" s="99"/>
      <c r="J2277" s="99"/>
      <c r="K2277" s="99"/>
      <c r="L2277" s="99"/>
      <c r="M2277" s="99"/>
      <c r="N2277" s="99"/>
      <c r="O2277" s="99"/>
      <c r="P2277" s="99"/>
      <c r="Q2277" s="99"/>
      <c r="R2277" s="99"/>
      <c r="S2277" s="99"/>
      <c r="T2277" s="99"/>
      <c r="U2277" s="99"/>
      <c r="V2277" s="99"/>
      <c r="W2277" s="99"/>
      <c r="X2277" s="99"/>
      <c r="Y2277" s="99"/>
      <c r="Z2277" s="99"/>
      <c r="AA2277" s="99"/>
      <c r="AB2277" s="99"/>
      <c r="AC2277" s="99"/>
      <c r="AD2277" s="99"/>
      <c r="AE2277" s="99"/>
      <c r="AF2277" s="99"/>
      <c r="AG2277" s="99"/>
      <c r="AH2277" s="31"/>
      <c r="AI2277" s="31"/>
      <c r="AJ2277" s="31"/>
      <c r="AK2277" s="31"/>
      <c r="AL2277" s="31"/>
      <c r="AO2277" s="376"/>
    </row>
    <row r="2278" spans="1:41" x14ac:dyDescent="0.25">
      <c r="A2278" s="44" t="s">
        <v>974</v>
      </c>
      <c r="B2278" s="44" t="s">
        <v>12110</v>
      </c>
      <c r="C2278" s="45">
        <v>14.25</v>
      </c>
      <c r="D2278" s="45" t="s">
        <v>12549</v>
      </c>
      <c r="E2278" s="46">
        <v>47664</v>
      </c>
      <c r="F2278" s="45"/>
      <c r="G2278" s="93"/>
      <c r="H2278" s="93"/>
      <c r="I2278" s="99"/>
      <c r="J2278" s="99"/>
      <c r="K2278" s="99"/>
      <c r="L2278" s="99"/>
      <c r="M2278" s="99"/>
      <c r="N2278" s="99"/>
      <c r="O2278" s="99"/>
      <c r="P2278" s="99"/>
      <c r="Q2278" s="99"/>
      <c r="R2278" s="99"/>
      <c r="S2278" s="99"/>
      <c r="T2278" s="99"/>
      <c r="U2278" s="99"/>
      <c r="V2278" s="99"/>
      <c r="W2278" s="99"/>
      <c r="X2278" s="99"/>
      <c r="Y2278" s="99"/>
      <c r="Z2278" s="99"/>
      <c r="AA2278" s="99"/>
      <c r="AB2278" s="99"/>
      <c r="AC2278" s="99"/>
      <c r="AD2278" s="99"/>
      <c r="AE2278" s="99"/>
      <c r="AF2278" s="99"/>
      <c r="AG2278" s="99"/>
      <c r="AH2278" s="31"/>
      <c r="AI2278" s="31"/>
      <c r="AJ2278" s="31"/>
      <c r="AK2278" s="31"/>
      <c r="AL2278" s="31"/>
      <c r="AO2278" s="376"/>
    </row>
    <row r="2279" spans="1:41" x14ac:dyDescent="0.25">
      <c r="A2279" s="44" t="s">
        <v>974</v>
      </c>
      <c r="B2279" s="44" t="s">
        <v>21359</v>
      </c>
      <c r="C2279" s="45" t="s">
        <v>9701</v>
      </c>
      <c r="D2279" s="45" t="s">
        <v>21447</v>
      </c>
      <c r="E2279" s="46">
        <v>46752</v>
      </c>
      <c r="AO2279" s="376"/>
    </row>
    <row r="2280" spans="1:41" x14ac:dyDescent="0.25">
      <c r="A2280" s="44" t="s">
        <v>15668</v>
      </c>
      <c r="B2280" s="44" t="s">
        <v>3039</v>
      </c>
      <c r="C2280" s="45">
        <v>230904</v>
      </c>
      <c r="D2280" s="45" t="s">
        <v>11363</v>
      </c>
      <c r="E2280" s="45" t="s">
        <v>7871</v>
      </c>
      <c r="AO2280" s="376"/>
    </row>
    <row r="2281" spans="1:41" x14ac:dyDescent="0.25">
      <c r="A2281" s="44" t="s">
        <v>15668</v>
      </c>
      <c r="B2281" s="44" t="s">
        <v>5134</v>
      </c>
      <c r="C2281" s="45">
        <v>250802</v>
      </c>
      <c r="D2281" s="45" t="s">
        <v>11363</v>
      </c>
      <c r="E2281" s="45" t="s">
        <v>9880</v>
      </c>
      <c r="AO2281" s="376"/>
    </row>
    <row r="2282" spans="1:41" x14ac:dyDescent="0.25">
      <c r="A2282" s="44" t="s">
        <v>17589</v>
      </c>
      <c r="B2282" s="44" t="s">
        <v>5321</v>
      </c>
      <c r="C2282" s="45">
        <v>26010401</v>
      </c>
      <c r="D2282" s="45" t="s">
        <v>11363</v>
      </c>
      <c r="E2282" s="45" t="s">
        <v>17459</v>
      </c>
      <c r="AO2282" s="376"/>
    </row>
    <row r="2283" spans="1:41" x14ac:dyDescent="0.25">
      <c r="A2283" s="44" t="s">
        <v>17589</v>
      </c>
      <c r="B2283" s="44" t="s">
        <v>3176</v>
      </c>
      <c r="C2283" s="45">
        <v>26010402</v>
      </c>
      <c r="D2283" s="45" t="s">
        <v>11363</v>
      </c>
      <c r="E2283" s="45" t="s">
        <v>17459</v>
      </c>
      <c r="AO2283" s="376"/>
    </row>
    <row r="2284" spans="1:41" x14ac:dyDescent="0.25">
      <c r="A2284" s="44" t="s">
        <v>13605</v>
      </c>
      <c r="B2284" s="44" t="s">
        <v>12129</v>
      </c>
      <c r="C2284" s="45">
        <v>20.25</v>
      </c>
      <c r="D2284" s="45" t="s">
        <v>12549</v>
      </c>
      <c r="E2284" s="46">
        <v>47664</v>
      </c>
      <c r="F2284" s="45"/>
      <c r="G2284" s="93"/>
      <c r="H2284" s="93"/>
      <c r="I2284" s="99"/>
      <c r="J2284" s="99"/>
      <c r="K2284" s="99"/>
      <c r="L2284" s="99"/>
      <c r="M2284" s="99"/>
      <c r="N2284" s="99"/>
      <c r="O2284" s="99"/>
      <c r="P2284" s="99"/>
      <c r="Q2284" s="99"/>
      <c r="R2284" s="99"/>
      <c r="S2284" s="99"/>
      <c r="T2284" s="99"/>
      <c r="U2284" s="99"/>
      <c r="V2284" s="99"/>
      <c r="W2284" s="99"/>
      <c r="X2284" s="99"/>
      <c r="Y2284" s="99"/>
      <c r="Z2284" s="99"/>
      <c r="AA2284" s="99"/>
      <c r="AB2284" s="99"/>
      <c r="AC2284" s="99"/>
      <c r="AD2284" s="99"/>
      <c r="AE2284" s="99"/>
      <c r="AF2284" s="99"/>
      <c r="AG2284" s="99"/>
      <c r="AH2284" s="31"/>
      <c r="AI2284" s="31"/>
      <c r="AJ2284" s="31"/>
      <c r="AK2284" s="31"/>
      <c r="AL2284" s="31"/>
      <c r="AO2284" s="376"/>
    </row>
    <row r="2285" spans="1:41" x14ac:dyDescent="0.25">
      <c r="A2285" s="44" t="s">
        <v>13605</v>
      </c>
      <c r="B2285" s="44" t="s">
        <v>12095</v>
      </c>
      <c r="C2285" s="45">
        <v>33.25</v>
      </c>
      <c r="D2285" s="45" t="s">
        <v>12549</v>
      </c>
      <c r="E2285" s="46">
        <v>47664</v>
      </c>
      <c r="F2285" s="45"/>
      <c r="G2285" s="93"/>
      <c r="H2285" s="93"/>
      <c r="I2285" s="99"/>
      <c r="J2285" s="99"/>
      <c r="K2285" s="99"/>
      <c r="L2285" s="99"/>
      <c r="M2285" s="99"/>
      <c r="N2285" s="99"/>
      <c r="O2285" s="99"/>
      <c r="P2285" s="99"/>
      <c r="Q2285" s="99"/>
      <c r="R2285" s="99"/>
      <c r="S2285" s="99"/>
      <c r="T2285" s="99"/>
      <c r="U2285" s="99"/>
      <c r="V2285" s="99"/>
      <c r="W2285" s="99"/>
      <c r="X2285" s="99"/>
      <c r="Y2285" s="99"/>
      <c r="Z2285" s="99"/>
      <c r="AA2285" s="99"/>
      <c r="AB2285" s="99"/>
      <c r="AC2285" s="99"/>
      <c r="AD2285" s="99"/>
      <c r="AE2285" s="99"/>
      <c r="AF2285" s="99"/>
      <c r="AG2285" s="99"/>
      <c r="AH2285" s="31"/>
      <c r="AI2285" s="31"/>
      <c r="AJ2285" s="31"/>
      <c r="AK2285" s="31"/>
      <c r="AL2285" s="31"/>
      <c r="AO2285" s="376"/>
    </row>
    <row r="2286" spans="1:41" x14ac:dyDescent="0.25">
      <c r="A2286" s="99" t="s">
        <v>5720</v>
      </c>
      <c r="B2286" s="92" t="s">
        <v>5748</v>
      </c>
      <c r="C2286" s="93" t="s">
        <v>5749</v>
      </c>
      <c r="D2286" s="93" t="s">
        <v>1201</v>
      </c>
      <c r="E2286" s="94">
        <v>46961</v>
      </c>
      <c r="F2286" s="93"/>
      <c r="G2286" s="93"/>
      <c r="H2286" s="93"/>
      <c r="I2286" s="99"/>
      <c r="J2286" s="99"/>
      <c r="K2286" s="99"/>
      <c r="L2286" s="99"/>
      <c r="M2286" s="99"/>
      <c r="N2286" s="99"/>
      <c r="O2286" s="99"/>
      <c r="P2286" s="99"/>
      <c r="Q2286" s="99"/>
      <c r="R2286" s="99"/>
      <c r="S2286" s="253"/>
      <c r="T2286" s="99"/>
      <c r="U2286" s="99"/>
      <c r="V2286" s="99"/>
      <c r="W2286" s="99"/>
      <c r="X2286" s="99"/>
      <c r="Y2286" s="99"/>
      <c r="Z2286" s="99"/>
      <c r="AA2286" s="99"/>
      <c r="AB2286" s="99"/>
      <c r="AC2286" s="99"/>
      <c r="AD2286" s="99"/>
      <c r="AE2286" s="99"/>
      <c r="AF2286" s="99"/>
      <c r="AG2286" s="99"/>
      <c r="AH2286" s="31"/>
      <c r="AI2286" s="31"/>
      <c r="AJ2286" s="31"/>
      <c r="AK2286" s="31"/>
      <c r="AL2286" s="31"/>
      <c r="AO2286" s="376"/>
    </row>
    <row r="2287" spans="1:41" x14ac:dyDescent="0.3">
      <c r="A2287" s="333" t="s">
        <v>15513</v>
      </c>
      <c r="B2287" s="333" t="s">
        <v>15583</v>
      </c>
      <c r="C2287" s="125" t="s">
        <v>15584</v>
      </c>
      <c r="D2287" s="32" t="s">
        <v>20309</v>
      </c>
      <c r="E2287" s="125" t="s">
        <v>15591</v>
      </c>
      <c r="F2287" s="125" t="s">
        <v>1189</v>
      </c>
      <c r="G2287" s="125" t="s">
        <v>1190</v>
      </c>
      <c r="AO2287" s="376"/>
    </row>
    <row r="2288" spans="1:41" x14ac:dyDescent="0.25">
      <c r="A2288" s="102" t="s">
        <v>11252</v>
      </c>
      <c r="B2288" s="92" t="s">
        <v>11253</v>
      </c>
      <c r="C2288" s="93" t="s">
        <v>11254</v>
      </c>
      <c r="D2288" s="93" t="s">
        <v>1201</v>
      </c>
      <c r="E2288" s="94">
        <v>47048</v>
      </c>
      <c r="F2288" s="93"/>
      <c r="G2288" s="93"/>
      <c r="H2288" s="93"/>
      <c r="I2288" s="99"/>
      <c r="J2288" s="99"/>
      <c r="K2288" s="99"/>
      <c r="L2288" s="99"/>
      <c r="M2288" s="99"/>
      <c r="N2288" s="99"/>
      <c r="O2288" s="99"/>
      <c r="P2288" s="99"/>
      <c r="Q2288" s="99"/>
      <c r="R2288" s="99"/>
      <c r="S2288" s="253"/>
      <c r="T2288" s="99"/>
      <c r="U2288" s="99"/>
      <c r="V2288" s="99"/>
      <c r="W2288" s="99"/>
      <c r="X2288" s="99"/>
      <c r="Y2288" s="99"/>
      <c r="Z2288" s="99"/>
      <c r="AA2288" s="99"/>
      <c r="AB2288" s="99"/>
      <c r="AC2288" s="99"/>
      <c r="AD2288" s="99"/>
      <c r="AE2288" s="99"/>
      <c r="AF2288" s="99"/>
      <c r="AG2288" s="99"/>
      <c r="AH2288" s="31"/>
      <c r="AI2288" s="31"/>
      <c r="AJ2288" s="31"/>
      <c r="AK2288" s="31"/>
      <c r="AL2288" s="31"/>
      <c r="AO2288" s="376"/>
    </row>
    <row r="2289" spans="1:41" x14ac:dyDescent="0.25">
      <c r="A2289" s="44" t="s">
        <v>10407</v>
      </c>
      <c r="B2289" s="44" t="s">
        <v>10355</v>
      </c>
      <c r="C2289" s="45">
        <v>240403</v>
      </c>
      <c r="D2289" s="45" t="s">
        <v>11363</v>
      </c>
      <c r="E2289" s="45" t="s">
        <v>5037</v>
      </c>
      <c r="AO2289" s="376"/>
    </row>
    <row r="2290" spans="1:41" x14ac:dyDescent="0.25">
      <c r="A2290" s="44" t="s">
        <v>10407</v>
      </c>
      <c r="B2290" s="44" t="s">
        <v>10382</v>
      </c>
      <c r="C2290" s="45">
        <v>24050301</v>
      </c>
      <c r="D2290" s="45" t="s">
        <v>11363</v>
      </c>
      <c r="E2290" s="45" t="s">
        <v>5155</v>
      </c>
      <c r="AO2290" s="376"/>
    </row>
    <row r="2291" spans="1:41" x14ac:dyDescent="0.25">
      <c r="A2291" s="44" t="s">
        <v>10407</v>
      </c>
      <c r="B2291" s="44" t="s">
        <v>925</v>
      </c>
      <c r="C2291" s="45">
        <v>240601</v>
      </c>
      <c r="D2291" s="45" t="s">
        <v>11363</v>
      </c>
      <c r="E2291" s="45" t="s">
        <v>9840</v>
      </c>
      <c r="AO2291" s="376"/>
    </row>
    <row r="2292" spans="1:41" x14ac:dyDescent="0.3">
      <c r="A2292" s="333" t="s">
        <v>18618</v>
      </c>
      <c r="B2292" s="333" t="s">
        <v>2301</v>
      </c>
      <c r="C2292" s="125" t="s">
        <v>18816</v>
      </c>
      <c r="D2292" s="32" t="s">
        <v>20309</v>
      </c>
      <c r="E2292" s="125" t="s">
        <v>8292</v>
      </c>
      <c r="F2292" s="125" t="s">
        <v>1189</v>
      </c>
      <c r="G2292" s="125" t="s">
        <v>1190</v>
      </c>
      <c r="AO2292" s="376"/>
    </row>
    <row r="2293" spans="1:41" x14ac:dyDescent="0.25">
      <c r="A2293" s="99" t="s">
        <v>10122</v>
      </c>
      <c r="B2293" s="92" t="s">
        <v>2683</v>
      </c>
      <c r="C2293" s="93" t="s">
        <v>10083</v>
      </c>
      <c r="D2293" s="93" t="s">
        <v>1201</v>
      </c>
      <c r="E2293" s="94">
        <v>46590</v>
      </c>
      <c r="F2293" s="93"/>
      <c r="G2293" s="93"/>
      <c r="H2293" s="93" t="s">
        <v>1789</v>
      </c>
      <c r="I2293" s="99"/>
      <c r="J2293" s="99"/>
      <c r="K2293" s="99"/>
      <c r="L2293" s="99"/>
      <c r="M2293" s="99"/>
      <c r="N2293" s="99"/>
      <c r="O2293" s="99"/>
      <c r="P2293" s="99"/>
      <c r="Q2293" s="99"/>
      <c r="R2293" s="99"/>
      <c r="S2293" s="253"/>
      <c r="T2293" s="99"/>
      <c r="U2293" s="99"/>
      <c r="V2293" s="99"/>
      <c r="W2293" s="99"/>
      <c r="X2293" s="99"/>
      <c r="Y2293" s="99"/>
      <c r="Z2293" s="99"/>
      <c r="AA2293" s="99"/>
      <c r="AB2293" s="99"/>
      <c r="AC2293" s="99"/>
      <c r="AD2293" s="99"/>
      <c r="AE2293" s="99"/>
      <c r="AF2293" s="99"/>
      <c r="AG2293" s="99"/>
      <c r="AH2293" s="31"/>
      <c r="AI2293" s="31"/>
      <c r="AJ2293" s="31"/>
      <c r="AK2293" s="31"/>
      <c r="AL2293" s="31"/>
      <c r="AO2293" s="376"/>
    </row>
    <row r="2294" spans="1:41" x14ac:dyDescent="0.3">
      <c r="A2294" s="333" t="s">
        <v>15328</v>
      </c>
      <c r="B2294" s="333" t="s">
        <v>1775</v>
      </c>
      <c r="C2294" s="125" t="s">
        <v>15469</v>
      </c>
      <c r="D2294" s="32" t="s">
        <v>20309</v>
      </c>
      <c r="E2294" s="125" t="s">
        <v>11886</v>
      </c>
      <c r="F2294" s="125" t="s">
        <v>1189</v>
      </c>
      <c r="G2294" s="125" t="s">
        <v>1190</v>
      </c>
      <c r="AO2294" s="376"/>
    </row>
    <row r="2295" spans="1:41" x14ac:dyDescent="0.25">
      <c r="A2295" s="44" t="s">
        <v>3142</v>
      </c>
      <c r="B2295" s="44" t="s">
        <v>2669</v>
      </c>
      <c r="C2295" s="45" t="s">
        <v>10252</v>
      </c>
      <c r="D2295" s="46" t="s">
        <v>21328</v>
      </c>
      <c r="E2295" s="46">
        <v>46596</v>
      </c>
      <c r="AO2295" s="376"/>
    </row>
    <row r="2296" spans="1:41" x14ac:dyDescent="0.25">
      <c r="A2296" s="44" t="s">
        <v>2336</v>
      </c>
      <c r="B2296" s="44" t="s">
        <v>5130</v>
      </c>
      <c r="C2296" s="45">
        <v>22010701</v>
      </c>
      <c r="D2296" s="45" t="s">
        <v>11363</v>
      </c>
      <c r="E2296" s="45" t="s">
        <v>5131</v>
      </c>
      <c r="AO2296" s="376"/>
    </row>
    <row r="2297" spans="1:41" x14ac:dyDescent="0.25">
      <c r="A2297" s="44" t="s">
        <v>21520</v>
      </c>
      <c r="B2297" s="44" t="s">
        <v>925</v>
      </c>
      <c r="C2297" s="45">
        <v>260601</v>
      </c>
      <c r="D2297" s="45" t="s">
        <v>11363</v>
      </c>
      <c r="E2297" s="45" t="s">
        <v>17341</v>
      </c>
      <c r="AO2297" s="376"/>
    </row>
    <row r="2298" spans="1:41" x14ac:dyDescent="0.25">
      <c r="A2298" s="44" t="s">
        <v>7691</v>
      </c>
      <c r="B2298" s="44" t="s">
        <v>7824</v>
      </c>
      <c r="C2298" s="45">
        <v>230804</v>
      </c>
      <c r="D2298" s="45" t="s">
        <v>11363</v>
      </c>
      <c r="E2298" s="45" t="s">
        <v>4151</v>
      </c>
      <c r="AO2298" s="376"/>
    </row>
    <row r="2299" spans="1:41" x14ac:dyDescent="0.25">
      <c r="A2299" s="44" t="s">
        <v>7691</v>
      </c>
      <c r="B2299" s="44" t="s">
        <v>3042</v>
      </c>
      <c r="C2299" s="45">
        <v>230903</v>
      </c>
      <c r="D2299" s="45" t="s">
        <v>11363</v>
      </c>
      <c r="E2299" s="45" t="s">
        <v>7871</v>
      </c>
      <c r="AO2299" s="376"/>
    </row>
    <row r="2300" spans="1:41" x14ac:dyDescent="0.25">
      <c r="A2300" s="44" t="s">
        <v>31</v>
      </c>
      <c r="B2300" s="44" t="s">
        <v>145</v>
      </c>
      <c r="C2300" s="45" t="s">
        <v>6293</v>
      </c>
      <c r="D2300" s="46" t="s">
        <v>21328</v>
      </c>
      <c r="E2300" s="46">
        <v>46441</v>
      </c>
      <c r="AO2300" s="376"/>
    </row>
    <row r="2301" spans="1:41" x14ac:dyDescent="0.25">
      <c r="A2301" s="44" t="s">
        <v>14361</v>
      </c>
      <c r="B2301" s="44" t="s">
        <v>6292</v>
      </c>
      <c r="C2301" s="45" t="s">
        <v>14362</v>
      </c>
      <c r="D2301" s="46" t="s">
        <v>21328</v>
      </c>
      <c r="E2301" s="46">
        <v>46568</v>
      </c>
      <c r="AO2301" s="376"/>
    </row>
    <row r="2302" spans="1:41" x14ac:dyDescent="0.25">
      <c r="A2302" s="44" t="s">
        <v>14361</v>
      </c>
      <c r="B2302" s="44" t="s">
        <v>6292</v>
      </c>
      <c r="C2302" s="45" t="s">
        <v>14362</v>
      </c>
      <c r="D2302" s="46" t="s">
        <v>21328</v>
      </c>
      <c r="E2302" s="46">
        <v>46568</v>
      </c>
      <c r="AO2302" s="376"/>
    </row>
    <row r="2303" spans="1:41" x14ac:dyDescent="0.25">
      <c r="A2303" s="44" t="s">
        <v>14361</v>
      </c>
      <c r="B2303" s="44" t="s">
        <v>6292</v>
      </c>
      <c r="C2303" s="45" t="s">
        <v>14362</v>
      </c>
      <c r="D2303" s="46" t="s">
        <v>21328</v>
      </c>
      <c r="E2303" s="46">
        <v>46568</v>
      </c>
      <c r="AO2303" s="376"/>
    </row>
    <row r="2304" spans="1:41" x14ac:dyDescent="0.3">
      <c r="A2304" s="57" t="s">
        <v>32</v>
      </c>
      <c r="B2304" s="57" t="s">
        <v>199</v>
      </c>
      <c r="C2304" s="62" t="s">
        <v>4751</v>
      </c>
      <c r="D2304" s="62" t="s">
        <v>20886</v>
      </c>
      <c r="E2304" s="368" t="s">
        <v>9707</v>
      </c>
      <c r="F2304" s="32"/>
      <c r="G2304" s="32"/>
      <c r="H2304" s="32"/>
      <c r="I2304" s="31"/>
      <c r="J2304" s="31"/>
      <c r="K2304" s="31"/>
      <c r="L2304" s="31"/>
      <c r="M2304" s="31"/>
      <c r="N2304" s="31"/>
      <c r="O2304" s="31"/>
      <c r="P2304" s="31"/>
      <c r="Q2304" s="31"/>
      <c r="R2304" s="31"/>
      <c r="S2304" s="31"/>
      <c r="T2304" s="31"/>
      <c r="U2304" s="31"/>
      <c r="V2304" s="31"/>
      <c r="W2304" s="31"/>
      <c r="X2304" s="31"/>
      <c r="Y2304" s="31"/>
      <c r="Z2304" s="31"/>
      <c r="AA2304" s="31"/>
      <c r="AB2304" s="31"/>
      <c r="AC2304" s="31"/>
      <c r="AD2304" s="31"/>
      <c r="AE2304" s="31"/>
      <c r="AF2304" s="31"/>
      <c r="AG2304" s="31"/>
      <c r="AH2304" s="31"/>
      <c r="AI2304" s="31"/>
      <c r="AJ2304" s="31"/>
      <c r="AK2304" s="31"/>
      <c r="AL2304" s="31"/>
      <c r="AO2304" s="376"/>
    </row>
    <row r="2305" spans="1:41" x14ac:dyDescent="0.25">
      <c r="A2305" s="44" t="s">
        <v>32</v>
      </c>
      <c r="B2305" s="44" t="s">
        <v>145</v>
      </c>
      <c r="C2305" s="45" t="s">
        <v>6294</v>
      </c>
      <c r="D2305" s="46" t="s">
        <v>21328</v>
      </c>
      <c r="E2305" s="46">
        <v>46441</v>
      </c>
      <c r="AO2305" s="376"/>
    </row>
    <row r="2306" spans="1:41" x14ac:dyDescent="0.25">
      <c r="A2306" s="44" t="s">
        <v>32</v>
      </c>
      <c r="B2306" s="44" t="s">
        <v>145</v>
      </c>
      <c r="C2306" s="45" t="s">
        <v>6294</v>
      </c>
      <c r="D2306" s="46" t="s">
        <v>21328</v>
      </c>
      <c r="E2306" s="46">
        <v>46441</v>
      </c>
      <c r="AO2306" s="376"/>
    </row>
    <row r="2307" spans="1:41" x14ac:dyDescent="0.25">
      <c r="A2307" s="44" t="s">
        <v>32</v>
      </c>
      <c r="B2307" s="44" t="s">
        <v>145</v>
      </c>
      <c r="C2307" s="45" t="s">
        <v>6294</v>
      </c>
      <c r="D2307" s="46" t="s">
        <v>21328</v>
      </c>
      <c r="E2307" s="46">
        <v>46441</v>
      </c>
      <c r="AO2307" s="376"/>
    </row>
    <row r="2308" spans="1:41" x14ac:dyDescent="0.25">
      <c r="A2308" s="44" t="s">
        <v>32</v>
      </c>
      <c r="B2308" s="44" t="s">
        <v>145</v>
      </c>
      <c r="C2308" s="45" t="s">
        <v>14363</v>
      </c>
      <c r="D2308" s="46" t="s">
        <v>21328</v>
      </c>
      <c r="E2308" s="46">
        <v>46583</v>
      </c>
      <c r="AO2308" s="376"/>
    </row>
    <row r="2309" spans="1:41" x14ac:dyDescent="0.25">
      <c r="A2309" s="44" t="s">
        <v>32</v>
      </c>
      <c r="B2309" s="44" t="s">
        <v>145</v>
      </c>
      <c r="C2309" s="45" t="s">
        <v>14363</v>
      </c>
      <c r="D2309" s="46" t="s">
        <v>21328</v>
      </c>
      <c r="E2309" s="46">
        <v>46583</v>
      </c>
      <c r="AO2309" s="376"/>
    </row>
    <row r="2310" spans="1:41" x14ac:dyDescent="0.25">
      <c r="A2310" s="92" t="s">
        <v>32</v>
      </c>
      <c r="B2310" s="92" t="s">
        <v>199</v>
      </c>
      <c r="C2310" s="318" t="s">
        <v>4751</v>
      </c>
      <c r="D2310" s="318" t="s">
        <v>13017</v>
      </c>
      <c r="E2310" s="320">
        <v>47118</v>
      </c>
      <c r="F2310" s="93"/>
      <c r="G2310" s="93"/>
      <c r="H2310" s="93"/>
      <c r="I2310" s="99"/>
      <c r="J2310" s="99"/>
      <c r="K2310" s="99"/>
      <c r="L2310" s="99"/>
      <c r="M2310" s="99"/>
      <c r="N2310" s="99"/>
      <c r="O2310" s="99"/>
      <c r="P2310" s="99"/>
      <c r="Q2310" s="99"/>
      <c r="R2310" s="99"/>
      <c r="S2310" s="253"/>
      <c r="T2310" s="99"/>
      <c r="U2310" s="99"/>
      <c r="V2310" s="99"/>
      <c r="W2310" s="99"/>
      <c r="X2310" s="99"/>
      <c r="Y2310" s="99"/>
      <c r="Z2310" s="99"/>
      <c r="AA2310" s="99"/>
      <c r="AB2310" s="99"/>
      <c r="AC2310" s="99"/>
      <c r="AD2310" s="99"/>
      <c r="AE2310" s="99"/>
      <c r="AF2310" s="99"/>
      <c r="AG2310" s="99"/>
      <c r="AH2310" s="31"/>
      <c r="AI2310" s="31"/>
      <c r="AJ2310" s="31"/>
      <c r="AK2310" s="31"/>
      <c r="AL2310" s="31"/>
      <c r="AO2310" s="376"/>
    </row>
    <row r="2311" spans="1:41" x14ac:dyDescent="0.25">
      <c r="A2311" s="44" t="s">
        <v>635</v>
      </c>
      <c r="B2311" s="44" t="s">
        <v>199</v>
      </c>
      <c r="C2311" s="45">
        <v>241001</v>
      </c>
      <c r="D2311" s="45" t="s">
        <v>11363</v>
      </c>
      <c r="E2311" s="45" t="s">
        <v>5332</v>
      </c>
      <c r="AO2311" s="376"/>
    </row>
    <row r="2312" spans="1:41" x14ac:dyDescent="0.25">
      <c r="A2312" s="44" t="s">
        <v>635</v>
      </c>
      <c r="B2312" s="44" t="s">
        <v>15616</v>
      </c>
      <c r="C2312" s="45">
        <v>25050101</v>
      </c>
      <c r="D2312" s="45" t="s">
        <v>11363</v>
      </c>
      <c r="E2312" s="45" t="s">
        <v>7105</v>
      </c>
      <c r="AO2312" s="376"/>
    </row>
    <row r="2313" spans="1:41" x14ac:dyDescent="0.25">
      <c r="A2313" s="44" t="s">
        <v>635</v>
      </c>
      <c r="B2313" s="44" t="s">
        <v>15617</v>
      </c>
      <c r="C2313" s="45">
        <v>25050102</v>
      </c>
      <c r="D2313" s="45" t="s">
        <v>11363</v>
      </c>
      <c r="E2313" s="45" t="s">
        <v>7105</v>
      </c>
      <c r="AO2313" s="376"/>
    </row>
    <row r="2314" spans="1:41" x14ac:dyDescent="0.25">
      <c r="A2314" s="44" t="s">
        <v>635</v>
      </c>
      <c r="B2314" s="44" t="s">
        <v>15669</v>
      </c>
      <c r="C2314" s="45">
        <v>25050402</v>
      </c>
      <c r="D2314" s="45" t="s">
        <v>11363</v>
      </c>
      <c r="E2314" s="45" t="s">
        <v>7105</v>
      </c>
      <c r="AO2314" s="376"/>
    </row>
    <row r="2315" spans="1:41" x14ac:dyDescent="0.25">
      <c r="A2315" s="44" t="s">
        <v>635</v>
      </c>
      <c r="B2315" s="44" t="s">
        <v>3176</v>
      </c>
      <c r="C2315" s="45">
        <v>26010402</v>
      </c>
      <c r="D2315" s="45" t="s">
        <v>11363</v>
      </c>
      <c r="E2315" s="45" t="s">
        <v>17459</v>
      </c>
      <c r="AO2315" s="376"/>
    </row>
    <row r="2316" spans="1:41" x14ac:dyDescent="0.3">
      <c r="A2316" s="333" t="s">
        <v>8626</v>
      </c>
      <c r="B2316" s="333" t="s">
        <v>8622</v>
      </c>
      <c r="C2316" s="125" t="s">
        <v>8623</v>
      </c>
      <c r="D2316" s="32" t="s">
        <v>20309</v>
      </c>
      <c r="E2316" s="125" t="s">
        <v>7871</v>
      </c>
      <c r="F2316" s="125" t="s">
        <v>1189</v>
      </c>
      <c r="G2316" s="125" t="s">
        <v>1190</v>
      </c>
      <c r="AO2316" s="376"/>
    </row>
    <row r="2317" spans="1:41" x14ac:dyDescent="0.3">
      <c r="A2317" s="333" t="s">
        <v>8626</v>
      </c>
      <c r="B2317" s="333" t="s">
        <v>1171</v>
      </c>
      <c r="C2317" s="125" t="s">
        <v>10962</v>
      </c>
      <c r="D2317" s="32" t="s">
        <v>20309</v>
      </c>
      <c r="E2317" s="125" t="s">
        <v>8292</v>
      </c>
      <c r="F2317" s="125" t="s">
        <v>1189</v>
      </c>
      <c r="G2317" s="125" t="s">
        <v>1190</v>
      </c>
      <c r="AO2317" s="376"/>
    </row>
    <row r="2318" spans="1:41" x14ac:dyDescent="0.25">
      <c r="A2318" s="44" t="s">
        <v>20571</v>
      </c>
      <c r="B2318" s="44" t="s">
        <v>8476</v>
      </c>
      <c r="C2318" s="45" t="s">
        <v>8513</v>
      </c>
      <c r="D2318" s="32" t="s">
        <v>5559</v>
      </c>
      <c r="E2318" s="45" t="s">
        <v>20853</v>
      </c>
      <c r="F2318" s="32"/>
      <c r="G2318" s="32"/>
      <c r="H2318" s="32"/>
      <c r="I2318" s="31"/>
      <c r="J2318" s="31"/>
      <c r="K2318" s="31"/>
      <c r="L2318" s="31"/>
      <c r="M2318" s="31"/>
      <c r="N2318" s="31"/>
      <c r="O2318" s="31"/>
      <c r="P2318" s="31"/>
      <c r="Q2318" s="31"/>
      <c r="R2318" s="31"/>
      <c r="S2318" s="31"/>
      <c r="T2318" s="31"/>
      <c r="U2318" s="31"/>
      <c r="V2318" s="31"/>
      <c r="W2318" s="31"/>
      <c r="X2318" s="31"/>
      <c r="Y2318" s="31"/>
      <c r="Z2318" s="31"/>
      <c r="AA2318" s="31"/>
      <c r="AB2318" s="31"/>
      <c r="AC2318" s="31"/>
      <c r="AD2318" s="31"/>
      <c r="AE2318" s="31"/>
      <c r="AF2318" s="31"/>
      <c r="AG2318" s="31"/>
      <c r="AH2318" s="31"/>
      <c r="AI2318" s="31"/>
      <c r="AJ2318" s="31"/>
      <c r="AK2318" s="31"/>
      <c r="AL2318" s="31"/>
      <c r="AO2318" s="376"/>
    </row>
    <row r="2319" spans="1:41" x14ac:dyDescent="0.25">
      <c r="A2319" s="99" t="s">
        <v>18893</v>
      </c>
      <c r="B2319" s="262" t="s">
        <v>6243</v>
      </c>
      <c r="C2319" s="263">
        <v>791202303001</v>
      </c>
      <c r="D2319" s="263" t="s">
        <v>6271</v>
      </c>
      <c r="E2319" s="264">
        <v>47634</v>
      </c>
      <c r="F2319" s="93"/>
      <c r="G2319" s="93"/>
      <c r="H2319" s="93"/>
      <c r="I2319" s="99"/>
      <c r="J2319" s="99"/>
      <c r="K2319" s="99"/>
      <c r="L2319" s="99"/>
      <c r="M2319" s="99"/>
      <c r="N2319" s="99"/>
      <c r="O2319" s="99"/>
      <c r="P2319" s="99"/>
      <c r="Q2319" s="99"/>
      <c r="R2319" s="99"/>
      <c r="S2319" s="99"/>
      <c r="T2319" s="99"/>
      <c r="U2319" s="99"/>
      <c r="V2319" s="99"/>
      <c r="W2319" s="99"/>
      <c r="X2319" s="99"/>
      <c r="Y2319" s="99"/>
      <c r="Z2319" s="99"/>
      <c r="AA2319" s="99"/>
      <c r="AB2319" s="99"/>
      <c r="AC2319" s="99"/>
      <c r="AD2319" s="99"/>
      <c r="AE2319" s="99"/>
      <c r="AF2319" s="99"/>
      <c r="AG2319" s="99"/>
      <c r="AH2319" s="31"/>
      <c r="AI2319" s="31"/>
      <c r="AJ2319" s="31"/>
      <c r="AK2319" s="31"/>
      <c r="AL2319" s="31"/>
      <c r="AO2319" s="376"/>
    </row>
    <row r="2320" spans="1:41" x14ac:dyDescent="0.25">
      <c r="A2320" s="44" t="s">
        <v>6955</v>
      </c>
      <c r="B2320" s="44" t="s">
        <v>12108</v>
      </c>
      <c r="C2320" s="45">
        <v>4.24</v>
      </c>
      <c r="D2320" s="45" t="s">
        <v>12549</v>
      </c>
      <c r="E2320" s="46">
        <v>47057</v>
      </c>
      <c r="F2320" s="45"/>
      <c r="G2320" s="93"/>
      <c r="H2320" s="93"/>
      <c r="I2320" s="99"/>
      <c r="J2320" s="99"/>
      <c r="K2320" s="99"/>
      <c r="L2320" s="99"/>
      <c r="M2320" s="99"/>
      <c r="N2320" s="99"/>
      <c r="O2320" s="99"/>
      <c r="P2320" s="99"/>
      <c r="Q2320" s="99"/>
      <c r="R2320" s="99"/>
      <c r="S2320" s="99"/>
      <c r="T2320" s="99"/>
      <c r="U2320" s="99"/>
      <c r="V2320" s="99"/>
      <c r="W2320" s="99"/>
      <c r="X2320" s="99"/>
      <c r="Y2320" s="99"/>
      <c r="Z2320" s="99"/>
      <c r="AA2320" s="99"/>
      <c r="AB2320" s="99"/>
      <c r="AC2320" s="99"/>
      <c r="AD2320" s="99"/>
      <c r="AE2320" s="99"/>
      <c r="AF2320" s="99"/>
      <c r="AG2320" s="99"/>
      <c r="AH2320" s="31"/>
      <c r="AI2320" s="31"/>
      <c r="AJ2320" s="31"/>
      <c r="AK2320" s="31"/>
      <c r="AL2320" s="31"/>
      <c r="AO2320" s="376"/>
    </row>
    <row r="2321" spans="1:41" x14ac:dyDescent="0.25">
      <c r="A2321" s="44" t="s">
        <v>6955</v>
      </c>
      <c r="B2321" s="44" t="s">
        <v>2350</v>
      </c>
      <c r="C2321" s="45">
        <v>230105</v>
      </c>
      <c r="D2321" s="45" t="s">
        <v>11363</v>
      </c>
      <c r="E2321" s="45" t="s">
        <v>5265</v>
      </c>
      <c r="AO2321" s="376"/>
    </row>
    <row r="2322" spans="1:41" x14ac:dyDescent="0.25">
      <c r="A2322" s="44" t="s">
        <v>6955</v>
      </c>
      <c r="B2322" s="44" t="s">
        <v>3043</v>
      </c>
      <c r="C2322" s="45">
        <v>230901</v>
      </c>
      <c r="D2322" s="45" t="s">
        <v>11363</v>
      </c>
      <c r="E2322" s="45" t="s">
        <v>7871</v>
      </c>
      <c r="AO2322" s="376"/>
    </row>
    <row r="2323" spans="1:41" x14ac:dyDescent="0.25">
      <c r="A2323" s="262" t="s">
        <v>8582</v>
      </c>
      <c r="B2323" s="262" t="s">
        <v>8575</v>
      </c>
      <c r="C2323" s="263">
        <v>791202303001</v>
      </c>
      <c r="D2323" s="263" t="s">
        <v>6271</v>
      </c>
      <c r="E2323" s="264" t="s">
        <v>3157</v>
      </c>
      <c r="F2323" s="93"/>
      <c r="G2323" s="93"/>
      <c r="H2323" s="93"/>
      <c r="I2323" s="99"/>
      <c r="J2323" s="99"/>
      <c r="K2323" s="99"/>
      <c r="L2323" s="99"/>
      <c r="M2323" s="99"/>
      <c r="N2323" s="99"/>
      <c r="O2323" s="99"/>
      <c r="P2323" s="99"/>
      <c r="Q2323" s="99"/>
      <c r="R2323" s="99"/>
      <c r="S2323" s="99"/>
      <c r="T2323" s="99"/>
      <c r="U2323" s="99"/>
      <c r="V2323" s="99"/>
      <c r="W2323" s="99"/>
      <c r="X2323" s="99"/>
      <c r="Y2323" s="99"/>
      <c r="Z2323" s="99"/>
      <c r="AA2323" s="99"/>
      <c r="AB2323" s="99"/>
      <c r="AC2323" s="99"/>
      <c r="AD2323" s="99"/>
      <c r="AE2323" s="99"/>
      <c r="AF2323" s="99"/>
      <c r="AG2323" s="99"/>
      <c r="AH2323" s="31"/>
      <c r="AI2323" s="31"/>
      <c r="AJ2323" s="31"/>
      <c r="AK2323" s="31"/>
      <c r="AL2323" s="31"/>
      <c r="AO2323" s="376"/>
    </row>
    <row r="2324" spans="1:41" x14ac:dyDescent="0.25">
      <c r="A2324" s="262" t="s">
        <v>8582</v>
      </c>
      <c r="B2324" s="262" t="s">
        <v>8578</v>
      </c>
      <c r="C2324" s="263">
        <v>791202303002</v>
      </c>
      <c r="D2324" s="263" t="s">
        <v>6271</v>
      </c>
      <c r="E2324" s="264" t="s">
        <v>3157</v>
      </c>
      <c r="F2324" s="93"/>
      <c r="G2324" s="93"/>
      <c r="H2324" s="93"/>
      <c r="I2324" s="99"/>
      <c r="J2324" s="99"/>
      <c r="K2324" s="99"/>
      <c r="L2324" s="99"/>
      <c r="M2324" s="99"/>
      <c r="N2324" s="99"/>
      <c r="O2324" s="99"/>
      <c r="P2324" s="99"/>
      <c r="Q2324" s="99"/>
      <c r="R2324" s="99"/>
      <c r="S2324" s="99"/>
      <c r="T2324" s="99"/>
      <c r="U2324" s="99"/>
      <c r="V2324" s="99"/>
      <c r="W2324" s="99"/>
      <c r="X2324" s="99"/>
      <c r="Y2324" s="99"/>
      <c r="Z2324" s="99"/>
      <c r="AA2324" s="99"/>
      <c r="AB2324" s="99"/>
      <c r="AC2324" s="99"/>
      <c r="AD2324" s="99"/>
      <c r="AE2324" s="99"/>
      <c r="AF2324" s="99"/>
      <c r="AG2324" s="99"/>
      <c r="AH2324" s="31"/>
      <c r="AI2324" s="31"/>
      <c r="AJ2324" s="31"/>
      <c r="AK2324" s="31"/>
      <c r="AL2324" s="31"/>
      <c r="AO2324" s="376"/>
    </row>
    <row r="2325" spans="1:41" x14ac:dyDescent="0.25">
      <c r="A2325" s="44" t="s">
        <v>1207</v>
      </c>
      <c r="B2325" s="44" t="s">
        <v>21433</v>
      </c>
      <c r="C2325" s="45" t="s">
        <v>5528</v>
      </c>
      <c r="D2325" s="45" t="s">
        <v>21447</v>
      </c>
      <c r="E2325" s="46">
        <v>46418</v>
      </c>
      <c r="AO2325" s="376"/>
    </row>
    <row r="2326" spans="1:41" x14ac:dyDescent="0.3">
      <c r="A2326" s="333" t="s">
        <v>8627</v>
      </c>
      <c r="B2326" s="333" t="s">
        <v>8622</v>
      </c>
      <c r="C2326" s="125" t="s">
        <v>8623</v>
      </c>
      <c r="D2326" s="32" t="s">
        <v>20309</v>
      </c>
      <c r="E2326" s="125" t="s">
        <v>7871</v>
      </c>
      <c r="F2326" s="125" t="s">
        <v>1189</v>
      </c>
      <c r="G2326" s="125" t="s">
        <v>1189</v>
      </c>
      <c r="AO2326" s="376"/>
    </row>
    <row r="2327" spans="1:41" x14ac:dyDescent="0.25">
      <c r="A2327" s="44" t="s">
        <v>10408</v>
      </c>
      <c r="B2327" s="44" t="s">
        <v>3841</v>
      </c>
      <c r="C2327" s="45">
        <v>24060401</v>
      </c>
      <c r="D2327" s="45" t="s">
        <v>11363</v>
      </c>
      <c r="E2327" s="45" t="s">
        <v>4962</v>
      </c>
      <c r="AO2327" s="376"/>
    </row>
    <row r="2328" spans="1:41" x14ac:dyDescent="0.25">
      <c r="A2328" s="44" t="s">
        <v>10408</v>
      </c>
      <c r="B2328" s="44" t="s">
        <v>926</v>
      </c>
      <c r="C2328" s="45">
        <v>24060402</v>
      </c>
      <c r="D2328" s="45" t="s">
        <v>11363</v>
      </c>
      <c r="E2328" s="45" t="s">
        <v>4962</v>
      </c>
      <c r="AO2328" s="376"/>
    </row>
    <row r="2329" spans="1:41" x14ac:dyDescent="0.25">
      <c r="A2329" s="44" t="s">
        <v>9366</v>
      </c>
      <c r="B2329" s="92" t="s">
        <v>9602</v>
      </c>
      <c r="C2329" s="45" t="s">
        <v>9334</v>
      </c>
      <c r="D2329" s="93" t="s">
        <v>9601</v>
      </c>
      <c r="E2329" s="94">
        <v>46568</v>
      </c>
      <c r="F2329" s="93"/>
      <c r="G2329" s="93"/>
      <c r="H2329" s="93"/>
      <c r="I2329" s="99"/>
      <c r="J2329" s="99"/>
      <c r="K2329" s="99"/>
      <c r="L2329" s="99"/>
      <c r="M2329" s="99"/>
      <c r="N2329" s="99"/>
      <c r="O2329" s="99"/>
      <c r="P2329" s="99"/>
      <c r="Q2329" s="99"/>
      <c r="R2329" s="99"/>
      <c r="S2329" s="99"/>
      <c r="T2329" s="99"/>
      <c r="U2329" s="99"/>
      <c r="V2329" s="99"/>
      <c r="W2329" s="99"/>
      <c r="X2329" s="99"/>
      <c r="Y2329" s="99"/>
      <c r="Z2329" s="99"/>
      <c r="AA2329" s="99"/>
      <c r="AB2329" s="99"/>
      <c r="AC2329" s="99"/>
      <c r="AD2329" s="99"/>
      <c r="AE2329" s="99"/>
      <c r="AF2329" s="99"/>
      <c r="AG2329" s="99"/>
      <c r="AH2329" s="31"/>
      <c r="AI2329" s="31"/>
      <c r="AJ2329" s="31"/>
      <c r="AK2329" s="31"/>
      <c r="AL2329" s="31"/>
      <c r="AO2329" s="376"/>
    </row>
    <row r="2330" spans="1:41" x14ac:dyDescent="0.25">
      <c r="A2330" s="44" t="s">
        <v>17590</v>
      </c>
      <c r="B2330" s="44" t="s">
        <v>17463</v>
      </c>
      <c r="C2330" s="45">
        <v>260202</v>
      </c>
      <c r="D2330" s="45" t="s">
        <v>11363</v>
      </c>
      <c r="E2330" s="45" t="s">
        <v>9238</v>
      </c>
      <c r="AO2330" s="376"/>
    </row>
    <row r="2331" spans="1:41" x14ac:dyDescent="0.25">
      <c r="A2331" s="44" t="s">
        <v>17590</v>
      </c>
      <c r="B2331" s="44" t="s">
        <v>9248</v>
      </c>
      <c r="C2331" s="45">
        <v>260105</v>
      </c>
      <c r="D2331" s="45" t="s">
        <v>11363</v>
      </c>
      <c r="E2331" s="45" t="s">
        <v>17625</v>
      </c>
      <c r="AO2331" s="376"/>
    </row>
    <row r="2332" spans="1:41" x14ac:dyDescent="0.25">
      <c r="A2332" s="44" t="s">
        <v>17591</v>
      </c>
      <c r="B2332" s="44" t="s">
        <v>2368</v>
      </c>
      <c r="C2332" s="45">
        <v>251004</v>
      </c>
      <c r="D2332" s="45" t="s">
        <v>11363</v>
      </c>
      <c r="E2332" s="45" t="s">
        <v>11146</v>
      </c>
      <c r="AO2332" s="376"/>
    </row>
    <row r="2333" spans="1:41" x14ac:dyDescent="0.25">
      <c r="A2333" s="44" t="s">
        <v>12602</v>
      </c>
      <c r="B2333" s="44" t="s">
        <v>17452</v>
      </c>
      <c r="C2333" s="45">
        <v>25010501</v>
      </c>
      <c r="D2333" s="45" t="s">
        <v>11363</v>
      </c>
      <c r="E2333" s="45" t="s">
        <v>12551</v>
      </c>
      <c r="AO2333" s="376"/>
    </row>
    <row r="2334" spans="1:41" x14ac:dyDescent="0.25">
      <c r="A2334" s="44" t="s">
        <v>12602</v>
      </c>
      <c r="B2334" s="44" t="s">
        <v>5129</v>
      </c>
      <c r="C2334" s="45">
        <v>25010502</v>
      </c>
      <c r="D2334" s="45" t="s">
        <v>11363</v>
      </c>
      <c r="E2334" s="45" t="s">
        <v>12551</v>
      </c>
      <c r="AO2334" s="376"/>
    </row>
    <row r="2335" spans="1:41" x14ac:dyDescent="0.25">
      <c r="A2335" s="44" t="s">
        <v>16303</v>
      </c>
      <c r="B2335" s="44" t="s">
        <v>1871</v>
      </c>
      <c r="C2335" s="45" t="s">
        <v>16304</v>
      </c>
      <c r="D2335" s="46" t="s">
        <v>21328</v>
      </c>
      <c r="E2335" s="46">
        <v>46639</v>
      </c>
      <c r="AO2335" s="376"/>
    </row>
    <row r="2336" spans="1:41" x14ac:dyDescent="0.25">
      <c r="A2336" s="44" t="s">
        <v>17592</v>
      </c>
      <c r="B2336" s="44" t="s">
        <v>3176</v>
      </c>
      <c r="C2336" s="45">
        <v>26010402</v>
      </c>
      <c r="D2336" s="45" t="s">
        <v>11363</v>
      </c>
      <c r="E2336" s="45" t="s">
        <v>17459</v>
      </c>
      <c r="AO2336" s="376"/>
    </row>
    <row r="2337" spans="1:41" x14ac:dyDescent="0.25">
      <c r="A2337" s="44" t="s">
        <v>17593</v>
      </c>
      <c r="B2337" s="44" t="s">
        <v>3474</v>
      </c>
      <c r="C2337" s="45">
        <v>250503</v>
      </c>
      <c r="D2337" s="45" t="s">
        <v>11363</v>
      </c>
      <c r="E2337" s="45" t="s">
        <v>15608</v>
      </c>
      <c r="AO2337" s="376"/>
    </row>
    <row r="2338" spans="1:41" x14ac:dyDescent="0.25">
      <c r="A2338" s="91" t="s">
        <v>19112</v>
      </c>
      <c r="B2338" s="92" t="s">
        <v>3182</v>
      </c>
      <c r="C2338" s="93" t="s">
        <v>19170</v>
      </c>
      <c r="D2338" s="93" t="s">
        <v>1201</v>
      </c>
      <c r="E2338" s="94">
        <v>46582</v>
      </c>
      <c r="F2338" s="93"/>
      <c r="G2338" s="93"/>
      <c r="H2338" s="93"/>
      <c r="I2338" s="99"/>
      <c r="J2338" s="99"/>
      <c r="K2338" s="99"/>
      <c r="L2338" s="99"/>
      <c r="M2338" s="99"/>
      <c r="N2338" s="99"/>
      <c r="O2338" s="99"/>
      <c r="P2338" s="99"/>
      <c r="Q2338" s="99"/>
      <c r="R2338" s="99"/>
      <c r="S2338" s="99"/>
      <c r="T2338" s="99"/>
      <c r="U2338" s="99"/>
      <c r="V2338" s="99"/>
      <c r="W2338" s="99"/>
      <c r="X2338" s="99"/>
      <c r="Y2338" s="99"/>
      <c r="Z2338" s="99"/>
      <c r="AA2338" s="99"/>
      <c r="AB2338" s="99"/>
      <c r="AC2338" s="99"/>
      <c r="AD2338" s="99"/>
      <c r="AE2338" s="99"/>
      <c r="AF2338" s="99"/>
      <c r="AG2338" s="99"/>
      <c r="AH2338" s="31"/>
      <c r="AI2338" s="31"/>
      <c r="AJ2338" s="31"/>
      <c r="AK2338" s="31"/>
      <c r="AL2338" s="31"/>
      <c r="AO2338" s="376"/>
    </row>
    <row r="2339" spans="1:41" x14ac:dyDescent="0.25">
      <c r="A2339" s="44" t="s">
        <v>9367</v>
      </c>
      <c r="B2339" s="92" t="s">
        <v>9602</v>
      </c>
      <c r="C2339" s="45" t="s">
        <v>9343</v>
      </c>
      <c r="D2339" s="93" t="s">
        <v>9601</v>
      </c>
      <c r="E2339" s="94">
        <v>46568</v>
      </c>
      <c r="F2339" s="93"/>
      <c r="G2339" s="93"/>
      <c r="H2339" s="93"/>
      <c r="I2339" s="99"/>
      <c r="J2339" s="99"/>
      <c r="K2339" s="99"/>
      <c r="L2339" s="99"/>
      <c r="M2339" s="99"/>
      <c r="N2339" s="99"/>
      <c r="O2339" s="99"/>
      <c r="P2339" s="99"/>
      <c r="Q2339" s="99"/>
      <c r="R2339" s="99"/>
      <c r="S2339" s="99"/>
      <c r="T2339" s="99"/>
      <c r="U2339" s="99"/>
      <c r="V2339" s="99"/>
      <c r="W2339" s="99"/>
      <c r="X2339" s="99"/>
      <c r="Y2339" s="99"/>
      <c r="Z2339" s="99"/>
      <c r="AA2339" s="99"/>
      <c r="AB2339" s="99"/>
      <c r="AC2339" s="99"/>
      <c r="AD2339" s="99"/>
      <c r="AE2339" s="99"/>
      <c r="AF2339" s="99"/>
      <c r="AG2339" s="99"/>
      <c r="AH2339" s="31"/>
      <c r="AI2339" s="31"/>
      <c r="AJ2339" s="31"/>
      <c r="AK2339" s="31"/>
      <c r="AL2339" s="31"/>
      <c r="AO2339" s="376"/>
    </row>
    <row r="2340" spans="1:41" x14ac:dyDescent="0.25">
      <c r="A2340" s="44" t="s">
        <v>12173</v>
      </c>
      <c r="B2340" s="44" t="s">
        <v>12130</v>
      </c>
      <c r="C2340" s="45">
        <v>18.23</v>
      </c>
      <c r="D2340" s="45" t="s">
        <v>12549</v>
      </c>
      <c r="E2340" s="46">
        <v>46934</v>
      </c>
      <c r="F2340" s="45" t="s">
        <v>1335</v>
      </c>
      <c r="G2340" s="93"/>
      <c r="H2340" s="93"/>
      <c r="I2340" s="99"/>
      <c r="J2340" s="99"/>
      <c r="K2340" s="99"/>
      <c r="L2340" s="99"/>
      <c r="M2340" s="99"/>
      <c r="N2340" s="99"/>
      <c r="O2340" s="99"/>
      <c r="P2340" s="99"/>
      <c r="Q2340" s="99"/>
      <c r="R2340" s="99"/>
      <c r="S2340" s="99"/>
      <c r="T2340" s="99"/>
      <c r="U2340" s="99"/>
      <c r="V2340" s="99"/>
      <c r="W2340" s="99"/>
      <c r="X2340" s="99"/>
      <c r="Y2340" s="99"/>
      <c r="Z2340" s="99"/>
      <c r="AA2340" s="99"/>
      <c r="AB2340" s="99"/>
      <c r="AC2340" s="99"/>
      <c r="AD2340" s="99"/>
      <c r="AE2340" s="99"/>
      <c r="AF2340" s="99"/>
      <c r="AG2340" s="99"/>
      <c r="AH2340" s="31"/>
      <c r="AI2340" s="31"/>
      <c r="AJ2340" s="31"/>
      <c r="AK2340" s="31"/>
      <c r="AL2340" s="31"/>
      <c r="AO2340" s="376"/>
    </row>
    <row r="2341" spans="1:41" x14ac:dyDescent="0.25">
      <c r="A2341" s="44" t="s">
        <v>12173</v>
      </c>
      <c r="B2341" s="44" t="s">
        <v>12103</v>
      </c>
      <c r="C2341" s="45">
        <v>22.23</v>
      </c>
      <c r="D2341" s="45" t="s">
        <v>12549</v>
      </c>
      <c r="E2341" s="46">
        <v>46934</v>
      </c>
      <c r="F2341" s="45" t="s">
        <v>1335</v>
      </c>
      <c r="G2341" s="93"/>
      <c r="H2341" s="93"/>
      <c r="I2341" s="99"/>
      <c r="J2341" s="99"/>
      <c r="K2341" s="99"/>
      <c r="L2341" s="99"/>
      <c r="M2341" s="99"/>
      <c r="N2341" s="99"/>
      <c r="O2341" s="99"/>
      <c r="P2341" s="99"/>
      <c r="Q2341" s="99"/>
      <c r="R2341" s="99"/>
      <c r="S2341" s="99"/>
      <c r="T2341" s="99"/>
      <c r="U2341" s="99"/>
      <c r="V2341" s="99"/>
      <c r="W2341" s="99"/>
      <c r="X2341" s="99"/>
      <c r="Y2341" s="99"/>
      <c r="Z2341" s="99"/>
      <c r="AA2341" s="99"/>
      <c r="AB2341" s="99"/>
      <c r="AC2341" s="99"/>
      <c r="AD2341" s="99"/>
      <c r="AE2341" s="99"/>
      <c r="AF2341" s="99"/>
      <c r="AG2341" s="99"/>
      <c r="AH2341" s="31"/>
      <c r="AI2341" s="31"/>
      <c r="AJ2341" s="31"/>
      <c r="AK2341" s="31"/>
      <c r="AL2341" s="31"/>
      <c r="AO2341" s="376"/>
    </row>
    <row r="2342" spans="1:41" x14ac:dyDescent="0.25">
      <c r="A2342" s="44" t="s">
        <v>12173</v>
      </c>
      <c r="B2342" s="44" t="s">
        <v>12145</v>
      </c>
      <c r="C2342" s="45">
        <v>27.23</v>
      </c>
      <c r="D2342" s="45" t="s">
        <v>12549</v>
      </c>
      <c r="E2342" s="46">
        <v>46934</v>
      </c>
      <c r="F2342" s="45" t="s">
        <v>1335</v>
      </c>
      <c r="G2342" s="93"/>
      <c r="H2342" s="93"/>
      <c r="I2342" s="99"/>
      <c r="J2342" s="99"/>
      <c r="K2342" s="99"/>
      <c r="L2342" s="99"/>
      <c r="M2342" s="99"/>
      <c r="N2342" s="99"/>
      <c r="O2342" s="99"/>
      <c r="P2342" s="99"/>
      <c r="Q2342" s="99"/>
      <c r="R2342" s="99"/>
      <c r="S2342" s="99"/>
      <c r="T2342" s="99"/>
      <c r="U2342" s="99"/>
      <c r="V2342" s="99"/>
      <c r="W2342" s="99"/>
      <c r="X2342" s="99"/>
      <c r="Y2342" s="99"/>
      <c r="Z2342" s="99"/>
      <c r="AA2342" s="99"/>
      <c r="AB2342" s="99"/>
      <c r="AC2342" s="99"/>
      <c r="AD2342" s="99"/>
      <c r="AE2342" s="99"/>
      <c r="AF2342" s="99"/>
      <c r="AG2342" s="99"/>
      <c r="AH2342" s="31"/>
      <c r="AI2342" s="31"/>
      <c r="AJ2342" s="31"/>
      <c r="AK2342" s="31"/>
      <c r="AL2342" s="31"/>
      <c r="AO2342" s="376"/>
    </row>
    <row r="2343" spans="1:41" x14ac:dyDescent="0.25">
      <c r="A2343" s="44" t="s">
        <v>12173</v>
      </c>
      <c r="B2343" s="44" t="s">
        <v>12147</v>
      </c>
      <c r="C2343" s="45">
        <v>30.23</v>
      </c>
      <c r="D2343" s="45" t="s">
        <v>12549</v>
      </c>
      <c r="E2343" s="46">
        <v>46934</v>
      </c>
      <c r="F2343" s="45" t="s">
        <v>1335</v>
      </c>
      <c r="G2343" s="93"/>
      <c r="H2343" s="93"/>
      <c r="I2343" s="99"/>
      <c r="J2343" s="99"/>
      <c r="K2343" s="99"/>
      <c r="L2343" s="99"/>
      <c r="M2343" s="99"/>
      <c r="N2343" s="99"/>
      <c r="O2343" s="99"/>
      <c r="P2343" s="99"/>
      <c r="Q2343" s="99"/>
      <c r="R2343" s="99"/>
      <c r="S2343" s="99"/>
      <c r="T2343" s="99"/>
      <c r="U2343" s="99"/>
      <c r="V2343" s="99"/>
      <c r="W2343" s="99"/>
      <c r="X2343" s="99"/>
      <c r="Y2343" s="99"/>
      <c r="Z2343" s="99"/>
      <c r="AA2343" s="99"/>
      <c r="AB2343" s="99"/>
      <c r="AC2343" s="99"/>
      <c r="AD2343" s="99"/>
      <c r="AE2343" s="99"/>
      <c r="AF2343" s="99"/>
      <c r="AG2343" s="99"/>
      <c r="AH2343" s="31"/>
      <c r="AI2343" s="31"/>
      <c r="AJ2343" s="31"/>
      <c r="AK2343" s="31"/>
      <c r="AL2343" s="31"/>
      <c r="AO2343" s="376"/>
    </row>
    <row r="2344" spans="1:41" x14ac:dyDescent="0.25">
      <c r="A2344" s="128" t="s">
        <v>21249</v>
      </c>
      <c r="B2344" s="129" t="s">
        <v>2931</v>
      </c>
      <c r="C2344" s="51" t="s">
        <v>2932</v>
      </c>
      <c r="D2344" s="93" t="s">
        <v>1394</v>
      </c>
      <c r="E2344" s="55">
        <v>47695</v>
      </c>
      <c r="F2344" s="93"/>
      <c r="G2344" s="93"/>
      <c r="H2344" s="93"/>
      <c r="I2344" s="99"/>
      <c r="J2344" s="99"/>
      <c r="K2344" s="99"/>
      <c r="L2344" s="99"/>
      <c r="M2344" s="99"/>
      <c r="N2344" s="99"/>
      <c r="O2344" s="99"/>
      <c r="P2344" s="99"/>
      <c r="Q2344" s="99"/>
      <c r="R2344" s="99"/>
      <c r="S2344" s="99"/>
      <c r="T2344" s="99"/>
      <c r="U2344" s="99"/>
      <c r="V2344" s="99"/>
      <c r="W2344" s="99"/>
      <c r="X2344" s="99"/>
      <c r="Y2344" s="99"/>
      <c r="Z2344" s="99"/>
      <c r="AA2344" s="99"/>
      <c r="AB2344" s="99"/>
      <c r="AC2344" s="99"/>
      <c r="AD2344" s="99"/>
      <c r="AE2344" s="99"/>
      <c r="AF2344" s="99"/>
      <c r="AG2344" s="99"/>
      <c r="AH2344" s="31"/>
      <c r="AI2344" s="31"/>
      <c r="AJ2344" s="31"/>
      <c r="AK2344" s="31"/>
      <c r="AL2344" s="31"/>
      <c r="AO2344" s="376"/>
    </row>
    <row r="2345" spans="1:41" x14ac:dyDescent="0.25">
      <c r="A2345" s="44" t="s">
        <v>21521</v>
      </c>
      <c r="B2345" s="44" t="s">
        <v>21449</v>
      </c>
      <c r="C2345" s="45">
        <v>260504</v>
      </c>
      <c r="D2345" s="45" t="s">
        <v>11363</v>
      </c>
      <c r="E2345" s="45" t="s">
        <v>21450</v>
      </c>
      <c r="AO2345" s="376"/>
    </row>
    <row r="2346" spans="1:41" x14ac:dyDescent="0.25">
      <c r="A2346" s="44" t="s">
        <v>21521</v>
      </c>
      <c r="B2346" s="44" t="s">
        <v>7764</v>
      </c>
      <c r="C2346" s="45">
        <v>260604</v>
      </c>
      <c r="D2346" s="45" t="s">
        <v>11363</v>
      </c>
      <c r="E2346" s="45" t="s">
        <v>9840</v>
      </c>
      <c r="AO2346" s="376"/>
    </row>
    <row r="2347" spans="1:41" x14ac:dyDescent="0.25">
      <c r="A2347" s="44" t="s">
        <v>9607</v>
      </c>
      <c r="B2347" s="44" t="s">
        <v>21348</v>
      </c>
      <c r="C2347" s="45" t="s">
        <v>8132</v>
      </c>
      <c r="D2347" s="45" t="s">
        <v>21447</v>
      </c>
      <c r="E2347" s="46">
        <v>46752</v>
      </c>
      <c r="AO2347" s="376"/>
    </row>
    <row r="2348" spans="1:41" x14ac:dyDescent="0.25">
      <c r="A2348" s="44" t="s">
        <v>9607</v>
      </c>
      <c r="B2348" s="44" t="s">
        <v>21398</v>
      </c>
      <c r="C2348" s="45" t="s">
        <v>9319</v>
      </c>
      <c r="D2348" s="45" t="s">
        <v>21447</v>
      </c>
      <c r="E2348" s="46">
        <v>46507</v>
      </c>
      <c r="AO2348" s="376"/>
    </row>
    <row r="2349" spans="1:41" x14ac:dyDescent="0.3">
      <c r="A2349" s="333" t="s">
        <v>18920</v>
      </c>
      <c r="B2349" s="333" t="s">
        <v>1174</v>
      </c>
      <c r="C2349" s="125" t="s">
        <v>19093</v>
      </c>
      <c r="D2349" s="32" t="s">
        <v>20309</v>
      </c>
      <c r="E2349" s="125" t="s">
        <v>9249</v>
      </c>
      <c r="F2349" s="125" t="s">
        <v>1189</v>
      </c>
      <c r="G2349" s="125" t="s">
        <v>1190</v>
      </c>
      <c r="AO2349" s="376"/>
    </row>
    <row r="2350" spans="1:41" x14ac:dyDescent="0.25">
      <c r="A2350" s="44" t="s">
        <v>6956</v>
      </c>
      <c r="B2350" s="44" t="s">
        <v>3045</v>
      </c>
      <c r="C2350" s="45">
        <v>230803</v>
      </c>
      <c r="D2350" s="45" t="s">
        <v>11363</v>
      </c>
      <c r="E2350" s="45" t="s">
        <v>4151</v>
      </c>
      <c r="AO2350" s="376"/>
    </row>
    <row r="2351" spans="1:41" x14ac:dyDescent="0.25">
      <c r="A2351" s="44" t="s">
        <v>6956</v>
      </c>
      <c r="B2351" s="44" t="s">
        <v>2355</v>
      </c>
      <c r="C2351" s="45">
        <v>251001</v>
      </c>
      <c r="D2351" s="45" t="s">
        <v>11363</v>
      </c>
      <c r="E2351" s="45" t="s">
        <v>11146</v>
      </c>
      <c r="AO2351" s="376"/>
    </row>
    <row r="2352" spans="1:41" x14ac:dyDescent="0.25">
      <c r="A2352" s="44" t="s">
        <v>11732</v>
      </c>
      <c r="B2352" s="44" t="s">
        <v>14758</v>
      </c>
      <c r="C2352" s="45" t="s">
        <v>11733</v>
      </c>
      <c r="D2352" s="367" t="s">
        <v>3696</v>
      </c>
      <c r="E2352" s="328">
        <f>DATE(2028,7,9)</f>
        <v>46943</v>
      </c>
      <c r="F2352" s="32"/>
      <c r="G2352" s="32"/>
      <c r="H2352" s="32"/>
      <c r="I2352" s="31"/>
      <c r="J2352" s="31"/>
      <c r="K2352" s="31"/>
      <c r="L2352" s="31"/>
      <c r="M2352" s="31"/>
      <c r="N2352" s="31"/>
      <c r="O2352" s="31"/>
      <c r="P2352" s="31"/>
      <c r="Q2352" s="31"/>
      <c r="R2352" s="31"/>
      <c r="S2352" s="31"/>
      <c r="T2352" s="31"/>
      <c r="U2352" s="31"/>
      <c r="V2352" s="31"/>
      <c r="W2352" s="31"/>
      <c r="X2352" s="31"/>
      <c r="Y2352" s="31"/>
      <c r="Z2352" s="31"/>
      <c r="AA2352" s="31"/>
      <c r="AB2352" s="31"/>
      <c r="AC2352" s="31"/>
      <c r="AD2352" s="31"/>
      <c r="AE2352" s="31"/>
      <c r="AF2352" s="31"/>
      <c r="AG2352" s="31"/>
      <c r="AH2352" s="31"/>
      <c r="AI2352" s="31"/>
      <c r="AJ2352" s="31"/>
      <c r="AK2352" s="31"/>
      <c r="AL2352" s="31"/>
      <c r="AO2352" s="376"/>
    </row>
    <row r="2353" spans="1:41" x14ac:dyDescent="0.25">
      <c r="A2353" s="44" t="s">
        <v>8149</v>
      </c>
      <c r="B2353" s="44" t="s">
        <v>21365</v>
      </c>
      <c r="C2353" s="45" t="s">
        <v>8133</v>
      </c>
      <c r="D2353" s="45" t="s">
        <v>21447</v>
      </c>
      <c r="E2353" s="46">
        <v>46752</v>
      </c>
      <c r="AO2353" s="376"/>
    </row>
    <row r="2354" spans="1:41" x14ac:dyDescent="0.25">
      <c r="A2354" s="44" t="s">
        <v>21522</v>
      </c>
      <c r="B2354" s="44" t="s">
        <v>9248</v>
      </c>
      <c r="C2354" s="45">
        <v>260105</v>
      </c>
      <c r="D2354" s="45" t="s">
        <v>11363</v>
      </c>
      <c r="E2354" s="45" t="s">
        <v>17625</v>
      </c>
      <c r="AO2354" s="376"/>
    </row>
    <row r="2355" spans="1:41" x14ac:dyDescent="0.3">
      <c r="A2355" s="333" t="s">
        <v>10983</v>
      </c>
      <c r="B2355" s="333" t="s">
        <v>3455</v>
      </c>
      <c r="C2355" s="125" t="s">
        <v>10959</v>
      </c>
      <c r="D2355" s="32" t="s">
        <v>20309</v>
      </c>
      <c r="E2355" s="125" t="s">
        <v>2593</v>
      </c>
      <c r="F2355" s="125" t="s">
        <v>1189</v>
      </c>
      <c r="G2355" s="125" t="s">
        <v>1190</v>
      </c>
      <c r="AO2355" s="376"/>
    </row>
    <row r="2356" spans="1:41" x14ac:dyDescent="0.3">
      <c r="A2356" s="333" t="s">
        <v>10983</v>
      </c>
      <c r="B2356" s="333" t="s">
        <v>3456</v>
      </c>
      <c r="C2356" s="125" t="s">
        <v>10963</v>
      </c>
      <c r="D2356" s="32" t="s">
        <v>20309</v>
      </c>
      <c r="E2356" s="125" t="s">
        <v>2593</v>
      </c>
      <c r="F2356" s="125" t="s">
        <v>1189</v>
      </c>
      <c r="G2356" s="125" t="s">
        <v>1190</v>
      </c>
      <c r="AO2356" s="376"/>
    </row>
    <row r="2357" spans="1:41" x14ac:dyDescent="0.25">
      <c r="A2357" s="44" t="s">
        <v>13606</v>
      </c>
      <c r="B2357" s="44" t="s">
        <v>13578</v>
      </c>
      <c r="C2357" s="45">
        <v>28.25</v>
      </c>
      <c r="D2357" s="45" t="s">
        <v>12549</v>
      </c>
      <c r="E2357" s="46">
        <v>47664</v>
      </c>
      <c r="F2357" s="45"/>
      <c r="G2357" s="93"/>
      <c r="H2357" s="93"/>
      <c r="I2357" s="99"/>
      <c r="J2357" s="99"/>
      <c r="K2357" s="99"/>
      <c r="L2357" s="99"/>
      <c r="M2357" s="99"/>
      <c r="N2357" s="99"/>
      <c r="O2357" s="99"/>
      <c r="P2357" s="99"/>
      <c r="Q2357" s="99"/>
      <c r="R2357" s="99"/>
      <c r="S2357" s="99"/>
      <c r="T2357" s="99"/>
      <c r="U2357" s="99"/>
      <c r="V2357" s="99"/>
      <c r="W2357" s="99"/>
      <c r="X2357" s="99"/>
      <c r="Y2357" s="99"/>
      <c r="Z2357" s="99"/>
      <c r="AA2357" s="99"/>
      <c r="AB2357" s="99"/>
      <c r="AC2357" s="99"/>
      <c r="AD2357" s="99"/>
      <c r="AE2357" s="99"/>
      <c r="AF2357" s="99"/>
      <c r="AG2357" s="99"/>
      <c r="AH2357" s="31"/>
      <c r="AI2357" s="31"/>
      <c r="AJ2357" s="31"/>
      <c r="AK2357" s="31"/>
      <c r="AL2357" s="31"/>
      <c r="AO2357" s="376"/>
    </row>
    <row r="2358" spans="1:41" x14ac:dyDescent="0.25">
      <c r="A2358" s="44" t="s">
        <v>4007</v>
      </c>
      <c r="B2358" s="44" t="s">
        <v>938</v>
      </c>
      <c r="C2358" s="45">
        <v>260103</v>
      </c>
      <c r="D2358" s="45" t="s">
        <v>11363</v>
      </c>
      <c r="E2358" s="45" t="s">
        <v>8292</v>
      </c>
      <c r="AO2358" s="376"/>
    </row>
    <row r="2359" spans="1:41" x14ac:dyDescent="0.25">
      <c r="A2359" s="44" t="s">
        <v>4007</v>
      </c>
      <c r="B2359" s="44" t="s">
        <v>7763</v>
      </c>
      <c r="C2359" s="45">
        <v>260401</v>
      </c>
      <c r="D2359" s="45" t="s">
        <v>11363</v>
      </c>
      <c r="E2359" s="45" t="s">
        <v>11152</v>
      </c>
      <c r="AO2359" s="376"/>
    </row>
    <row r="2360" spans="1:41" x14ac:dyDescent="0.3">
      <c r="A2360" s="333" t="s">
        <v>10984</v>
      </c>
      <c r="B2360" s="333" t="s">
        <v>1160</v>
      </c>
      <c r="C2360" s="125" t="s">
        <v>10947</v>
      </c>
      <c r="D2360" s="32" t="s">
        <v>20309</v>
      </c>
      <c r="E2360" s="125" t="s">
        <v>7420</v>
      </c>
      <c r="F2360" s="125" t="s">
        <v>1189</v>
      </c>
      <c r="G2360" s="125" t="s">
        <v>1190</v>
      </c>
      <c r="AO2360" s="376"/>
    </row>
    <row r="2361" spans="1:41" x14ac:dyDescent="0.25">
      <c r="A2361" s="44" t="s">
        <v>16472</v>
      </c>
      <c r="B2361" s="44" t="s">
        <v>21362</v>
      </c>
      <c r="C2361" s="45" t="s">
        <v>16468</v>
      </c>
      <c r="D2361" s="45" t="s">
        <v>21447</v>
      </c>
      <c r="E2361" s="46">
        <v>46752</v>
      </c>
      <c r="AO2361" s="376"/>
    </row>
    <row r="2362" spans="1:41" x14ac:dyDescent="0.3">
      <c r="A2362" s="333" t="s">
        <v>21264</v>
      </c>
      <c r="B2362" s="333" t="s">
        <v>1184</v>
      </c>
      <c r="C2362" s="125" t="s">
        <v>21308</v>
      </c>
      <c r="D2362" s="32" t="s">
        <v>20309</v>
      </c>
      <c r="E2362" s="125" t="s">
        <v>9840</v>
      </c>
      <c r="F2362" s="125" t="s">
        <v>1189</v>
      </c>
      <c r="G2362" s="125" t="s">
        <v>1190</v>
      </c>
      <c r="AO2362" s="376"/>
    </row>
    <row r="2363" spans="1:41" x14ac:dyDescent="0.3">
      <c r="A2363" s="333" t="s">
        <v>18619</v>
      </c>
      <c r="B2363" s="333" t="s">
        <v>11372</v>
      </c>
      <c r="C2363" s="125" t="s">
        <v>11373</v>
      </c>
      <c r="D2363" s="32" t="s">
        <v>20309</v>
      </c>
      <c r="E2363" s="125" t="s">
        <v>4826</v>
      </c>
      <c r="F2363" s="125" t="s">
        <v>1189</v>
      </c>
      <c r="G2363" s="125" t="s">
        <v>1190</v>
      </c>
      <c r="AO2363" s="376"/>
    </row>
    <row r="2364" spans="1:41" x14ac:dyDescent="0.3">
      <c r="A2364" s="333" t="s">
        <v>18619</v>
      </c>
      <c r="B2364" s="333" t="s">
        <v>6836</v>
      </c>
      <c r="C2364" s="125" t="s">
        <v>18820</v>
      </c>
      <c r="D2364" s="32" t="s">
        <v>20309</v>
      </c>
      <c r="E2364" s="125" t="s">
        <v>8292</v>
      </c>
      <c r="F2364" s="125" t="s">
        <v>1189</v>
      </c>
      <c r="G2364" s="125" t="s">
        <v>1190</v>
      </c>
      <c r="AO2364" s="376"/>
    </row>
    <row r="2365" spans="1:41" x14ac:dyDescent="0.25">
      <c r="A2365" s="76" t="s">
        <v>16080</v>
      </c>
      <c r="B2365" s="44" t="s">
        <v>16073</v>
      </c>
      <c r="C2365" s="45">
        <v>44.26</v>
      </c>
      <c r="D2365" s="45" t="s">
        <v>12549</v>
      </c>
      <c r="E2365" s="46">
        <v>47787</v>
      </c>
      <c r="F2365" s="45" t="s">
        <v>1335</v>
      </c>
      <c r="G2365" s="93"/>
      <c r="H2365" s="93"/>
      <c r="I2365" s="99"/>
      <c r="J2365" s="99"/>
      <c r="K2365" s="99"/>
      <c r="L2365" s="99"/>
      <c r="M2365" s="99"/>
      <c r="N2365" s="99"/>
      <c r="O2365" s="99"/>
      <c r="P2365" s="99"/>
      <c r="Q2365" s="99"/>
      <c r="R2365" s="99"/>
      <c r="S2365" s="99"/>
      <c r="T2365" s="99"/>
      <c r="U2365" s="99"/>
      <c r="V2365" s="99"/>
      <c r="W2365" s="99"/>
      <c r="X2365" s="99"/>
      <c r="Y2365" s="99"/>
      <c r="Z2365" s="99"/>
      <c r="AA2365" s="99"/>
      <c r="AB2365" s="99"/>
      <c r="AC2365" s="99"/>
      <c r="AD2365" s="99"/>
      <c r="AE2365" s="99"/>
      <c r="AF2365" s="99"/>
      <c r="AG2365" s="99"/>
      <c r="AH2365" s="31"/>
      <c r="AI2365" s="31"/>
      <c r="AJ2365" s="31"/>
      <c r="AK2365" s="31"/>
      <c r="AL2365" s="31"/>
      <c r="AO2365" s="376"/>
    </row>
    <row r="2366" spans="1:41" x14ac:dyDescent="0.3">
      <c r="A2366" s="333" t="s">
        <v>18921</v>
      </c>
      <c r="B2366" s="333" t="s">
        <v>1170</v>
      </c>
      <c r="C2366" s="125" t="s">
        <v>19097</v>
      </c>
      <c r="D2366" s="32" t="s">
        <v>20309</v>
      </c>
      <c r="E2366" s="125" t="s">
        <v>9249</v>
      </c>
      <c r="F2366" s="125" t="s">
        <v>1190</v>
      </c>
      <c r="G2366" s="125" t="s">
        <v>1190</v>
      </c>
      <c r="AO2366" s="376"/>
    </row>
    <row r="2367" spans="1:41" x14ac:dyDescent="0.25">
      <c r="A2367" s="44" t="s">
        <v>3148</v>
      </c>
      <c r="B2367" s="44" t="s">
        <v>17468</v>
      </c>
      <c r="C2367" s="45">
        <v>23110101</v>
      </c>
      <c r="D2367" s="45" t="s">
        <v>11363</v>
      </c>
      <c r="E2367" s="45" t="s">
        <v>8334</v>
      </c>
      <c r="AO2367" s="376"/>
    </row>
    <row r="2368" spans="1:41" x14ac:dyDescent="0.25">
      <c r="A2368" s="44" t="s">
        <v>10409</v>
      </c>
      <c r="B2368" s="44" t="s">
        <v>9237</v>
      </c>
      <c r="C2368" s="45">
        <v>24010401</v>
      </c>
      <c r="D2368" s="45" t="s">
        <v>11363</v>
      </c>
      <c r="E2368" s="45" t="s">
        <v>9238</v>
      </c>
      <c r="AO2368" s="376"/>
    </row>
    <row r="2369" spans="1:41" x14ac:dyDescent="0.25">
      <c r="A2369" s="44" t="s">
        <v>10409</v>
      </c>
      <c r="B2369" s="44" t="s">
        <v>3176</v>
      </c>
      <c r="C2369" s="45">
        <v>24010402</v>
      </c>
      <c r="D2369" s="45" t="s">
        <v>11363</v>
      </c>
      <c r="E2369" s="45" t="s">
        <v>9238</v>
      </c>
      <c r="AO2369" s="376"/>
    </row>
    <row r="2370" spans="1:41" x14ac:dyDescent="0.25">
      <c r="A2370" s="44" t="s">
        <v>10409</v>
      </c>
      <c r="B2370" s="44" t="s">
        <v>17497</v>
      </c>
      <c r="C2370" s="45">
        <v>24060301</v>
      </c>
      <c r="D2370" s="45" t="s">
        <v>11363</v>
      </c>
      <c r="E2370" s="45" t="s">
        <v>4962</v>
      </c>
      <c r="AO2370" s="376"/>
    </row>
    <row r="2371" spans="1:41" x14ac:dyDescent="0.25">
      <c r="A2371" s="44" t="s">
        <v>10409</v>
      </c>
      <c r="B2371" s="44" t="s">
        <v>10361</v>
      </c>
      <c r="C2371" s="45">
        <v>24060302</v>
      </c>
      <c r="D2371" s="45" t="s">
        <v>11363</v>
      </c>
      <c r="E2371" s="45" t="s">
        <v>4962</v>
      </c>
      <c r="AO2371" s="376"/>
    </row>
    <row r="2372" spans="1:41" x14ac:dyDescent="0.25">
      <c r="A2372" s="44" t="s">
        <v>11662</v>
      </c>
      <c r="B2372" s="44" t="s">
        <v>21446</v>
      </c>
      <c r="C2372" s="45" t="s">
        <v>11661</v>
      </c>
      <c r="D2372" s="45" t="s">
        <v>21447</v>
      </c>
      <c r="E2372" s="46">
        <v>46691</v>
      </c>
      <c r="AO2372" s="376"/>
    </row>
    <row r="2373" spans="1:41" x14ac:dyDescent="0.25">
      <c r="A2373" s="44" t="s">
        <v>637</v>
      </c>
      <c r="B2373" s="44" t="s">
        <v>926</v>
      </c>
      <c r="C2373" s="45">
        <v>24060402</v>
      </c>
      <c r="D2373" s="45" t="s">
        <v>11363</v>
      </c>
      <c r="E2373" s="45" t="s">
        <v>4962</v>
      </c>
      <c r="AO2373" s="376"/>
    </row>
    <row r="2374" spans="1:41" x14ac:dyDescent="0.25">
      <c r="A2374" s="44" t="s">
        <v>10410</v>
      </c>
      <c r="B2374" s="44" t="s">
        <v>9248</v>
      </c>
      <c r="C2374" s="45">
        <v>240101</v>
      </c>
      <c r="D2374" s="45" t="s">
        <v>11363</v>
      </c>
      <c r="E2374" s="45" t="s">
        <v>9249</v>
      </c>
      <c r="AO2374" s="376"/>
    </row>
    <row r="2375" spans="1:41" x14ac:dyDescent="0.3">
      <c r="A2375" s="333" t="s">
        <v>8037</v>
      </c>
      <c r="B2375" s="333" t="s">
        <v>1162</v>
      </c>
      <c r="C2375" s="125" t="s">
        <v>8016</v>
      </c>
      <c r="D2375" s="32" t="s">
        <v>20309</v>
      </c>
      <c r="E2375" s="125" t="s">
        <v>7871</v>
      </c>
      <c r="F2375" s="125" t="s">
        <v>1189</v>
      </c>
      <c r="G2375" s="125" t="s">
        <v>1190</v>
      </c>
      <c r="AO2375" s="376"/>
    </row>
    <row r="2376" spans="1:41" x14ac:dyDescent="0.25">
      <c r="A2376" s="44" t="s">
        <v>8739</v>
      </c>
      <c r="B2376" s="319" t="s">
        <v>19527</v>
      </c>
      <c r="C2376" s="93" t="s">
        <v>19618</v>
      </c>
      <c r="D2376" s="93" t="s">
        <v>19934</v>
      </c>
      <c r="E2376" s="320">
        <v>47299</v>
      </c>
      <c r="F2376" s="93"/>
      <c r="G2376" s="93"/>
      <c r="H2376" s="93"/>
      <c r="I2376" s="99"/>
      <c r="J2376" s="99"/>
      <c r="K2376" s="99"/>
      <c r="L2376" s="99"/>
      <c r="M2376" s="99"/>
      <c r="N2376" s="99"/>
      <c r="O2376" s="99"/>
      <c r="P2376" s="99"/>
      <c r="Q2376" s="99"/>
      <c r="R2376" s="99"/>
      <c r="S2376" s="99"/>
      <c r="T2376" s="99"/>
      <c r="U2376" s="99"/>
      <c r="V2376" s="99"/>
      <c r="W2376" s="99"/>
      <c r="X2376" s="99"/>
      <c r="Y2376" s="99"/>
      <c r="Z2376" s="99"/>
      <c r="AA2376" s="99"/>
      <c r="AB2376" s="99"/>
      <c r="AC2376" s="99"/>
      <c r="AD2376" s="99"/>
      <c r="AE2376" s="99"/>
      <c r="AF2376" s="99"/>
      <c r="AG2376" s="99"/>
      <c r="AH2376" s="31"/>
      <c r="AI2376" s="31"/>
      <c r="AJ2376" s="31"/>
      <c r="AK2376" s="31"/>
      <c r="AL2376" s="31"/>
      <c r="AO2376" s="376"/>
    </row>
    <row r="2377" spans="1:41" x14ac:dyDescent="0.25">
      <c r="A2377" s="44" t="s">
        <v>8739</v>
      </c>
      <c r="B2377" s="44" t="s">
        <v>14759</v>
      </c>
      <c r="C2377" s="45" t="s">
        <v>16944</v>
      </c>
      <c r="D2377" s="367" t="s">
        <v>3696</v>
      </c>
      <c r="E2377" s="328">
        <f>DATE(2029,12,17)</f>
        <v>47469</v>
      </c>
      <c r="F2377" s="32"/>
      <c r="G2377" s="32"/>
      <c r="H2377" s="32"/>
      <c r="I2377" s="31"/>
      <c r="J2377" s="31"/>
      <c r="K2377" s="31"/>
      <c r="L2377" s="31"/>
      <c r="M2377" s="31"/>
      <c r="N2377" s="31"/>
      <c r="O2377" s="31"/>
      <c r="P2377" s="31"/>
      <c r="Q2377" s="31"/>
      <c r="R2377" s="31"/>
      <c r="S2377" s="31"/>
      <c r="T2377" s="31"/>
      <c r="U2377" s="31"/>
      <c r="V2377" s="31"/>
      <c r="W2377" s="31"/>
      <c r="X2377" s="31"/>
      <c r="Y2377" s="31"/>
      <c r="Z2377" s="31"/>
      <c r="AA2377" s="31"/>
      <c r="AB2377" s="31"/>
      <c r="AC2377" s="31"/>
      <c r="AD2377" s="31"/>
      <c r="AE2377" s="31"/>
      <c r="AF2377" s="31"/>
      <c r="AG2377" s="31"/>
      <c r="AH2377" s="31"/>
      <c r="AI2377" s="31"/>
      <c r="AJ2377" s="31"/>
      <c r="AK2377" s="31"/>
      <c r="AL2377" s="31"/>
      <c r="AO2377" s="376"/>
    </row>
    <row r="2378" spans="1:41" x14ac:dyDescent="0.25">
      <c r="A2378" s="44" t="s">
        <v>975</v>
      </c>
      <c r="B2378" s="44" t="s">
        <v>1543</v>
      </c>
      <c r="C2378" s="45" t="s">
        <v>4987</v>
      </c>
      <c r="D2378" s="93" t="s">
        <v>17443</v>
      </c>
      <c r="E2378" s="45" t="s">
        <v>5131</v>
      </c>
      <c r="F2378" s="93"/>
      <c r="G2378" s="93"/>
      <c r="H2378" s="93"/>
      <c r="I2378" s="99"/>
      <c r="J2378" s="99"/>
      <c r="K2378" s="99"/>
      <c r="L2378" s="99"/>
      <c r="M2378" s="99"/>
      <c r="N2378" s="99"/>
      <c r="O2378" s="99"/>
      <c r="P2378" s="99"/>
      <c r="Q2378" s="99"/>
      <c r="R2378" s="99"/>
      <c r="S2378" s="99"/>
      <c r="T2378" s="99"/>
      <c r="U2378" s="99"/>
      <c r="V2378" s="99"/>
      <c r="W2378" s="99"/>
      <c r="X2378" s="99"/>
      <c r="Y2378" s="99"/>
      <c r="Z2378" s="99"/>
      <c r="AA2378" s="99"/>
      <c r="AB2378" s="99"/>
      <c r="AC2378" s="99"/>
      <c r="AD2378" s="99"/>
      <c r="AE2378" s="99"/>
      <c r="AF2378" s="99"/>
      <c r="AG2378" s="99"/>
      <c r="AH2378" s="31"/>
      <c r="AI2378" s="31"/>
      <c r="AJ2378" s="31"/>
      <c r="AK2378" s="31"/>
      <c r="AL2378" s="31"/>
      <c r="AO2378" s="376"/>
    </row>
    <row r="2379" spans="1:41" x14ac:dyDescent="0.25">
      <c r="A2379" s="44" t="s">
        <v>975</v>
      </c>
      <c r="B2379" s="44" t="s">
        <v>1543</v>
      </c>
      <c r="C2379" s="45" t="s">
        <v>4987</v>
      </c>
      <c r="D2379" s="45" t="s">
        <v>9895</v>
      </c>
      <c r="E2379" s="46">
        <v>47603</v>
      </c>
      <c r="F2379" s="93"/>
      <c r="G2379" s="93"/>
      <c r="H2379" s="93"/>
      <c r="I2379" s="99"/>
      <c r="J2379" s="99"/>
      <c r="K2379" s="99"/>
      <c r="L2379" s="99"/>
      <c r="M2379" s="99"/>
      <c r="N2379" s="99"/>
      <c r="O2379" s="99"/>
      <c r="P2379" s="99"/>
      <c r="Q2379" s="99"/>
      <c r="R2379" s="99"/>
      <c r="S2379" s="99"/>
      <c r="T2379" s="99"/>
      <c r="U2379" s="99"/>
      <c r="V2379" s="99"/>
      <c r="W2379" s="99"/>
      <c r="X2379" s="99"/>
      <c r="Y2379" s="99"/>
      <c r="Z2379" s="99"/>
      <c r="AA2379" s="99"/>
      <c r="AB2379" s="99"/>
      <c r="AC2379" s="99"/>
      <c r="AD2379" s="99"/>
      <c r="AE2379" s="99"/>
      <c r="AF2379" s="99"/>
      <c r="AG2379" s="99"/>
      <c r="AH2379" s="31"/>
      <c r="AI2379" s="31"/>
      <c r="AJ2379" s="31"/>
      <c r="AK2379" s="31"/>
      <c r="AL2379" s="31"/>
      <c r="AO2379" s="376"/>
    </row>
    <row r="2380" spans="1:41" x14ac:dyDescent="0.25">
      <c r="A2380" s="44" t="s">
        <v>17594</v>
      </c>
      <c r="B2380" s="44" t="s">
        <v>199</v>
      </c>
      <c r="C2380" s="45">
        <v>241001</v>
      </c>
      <c r="D2380" s="45" t="s">
        <v>11363</v>
      </c>
      <c r="E2380" s="45" t="s">
        <v>5332</v>
      </c>
      <c r="AO2380" s="376"/>
    </row>
    <row r="2381" spans="1:41" x14ac:dyDescent="0.25">
      <c r="A2381" s="44" t="s">
        <v>17594</v>
      </c>
      <c r="B2381" s="44" t="s">
        <v>3052</v>
      </c>
      <c r="C2381" s="45">
        <v>260502</v>
      </c>
      <c r="D2381" s="45" t="s">
        <v>11363</v>
      </c>
      <c r="E2381" s="45" t="s">
        <v>10349</v>
      </c>
      <c r="AO2381" s="376"/>
    </row>
    <row r="2382" spans="1:41" x14ac:dyDescent="0.25">
      <c r="A2382" s="44" t="s">
        <v>6957</v>
      </c>
      <c r="B2382" s="44" t="s">
        <v>3475</v>
      </c>
      <c r="C2382" s="45">
        <v>230301</v>
      </c>
      <c r="D2382" s="45" t="s">
        <v>11363</v>
      </c>
      <c r="E2382" s="45" t="s">
        <v>5265</v>
      </c>
      <c r="AO2382" s="376"/>
    </row>
    <row r="2383" spans="1:41" x14ac:dyDescent="0.3">
      <c r="A2383" s="333" t="s">
        <v>15329</v>
      </c>
      <c r="B2383" s="333" t="s">
        <v>1600</v>
      </c>
      <c r="C2383" s="125" t="s">
        <v>15473</v>
      </c>
      <c r="D2383" s="32" t="s">
        <v>20309</v>
      </c>
      <c r="E2383" s="125" t="s">
        <v>11886</v>
      </c>
      <c r="F2383" s="125" t="s">
        <v>1189</v>
      </c>
      <c r="G2383" s="125" t="s">
        <v>1190</v>
      </c>
      <c r="AO2383" s="376"/>
    </row>
    <row r="2384" spans="1:41" x14ac:dyDescent="0.25">
      <c r="A2384" s="44" t="s">
        <v>8346</v>
      </c>
      <c r="B2384" s="44" t="s">
        <v>3043</v>
      </c>
      <c r="C2384" s="45">
        <v>230901</v>
      </c>
      <c r="D2384" s="45" t="s">
        <v>11363</v>
      </c>
      <c r="E2384" s="45" t="s">
        <v>7871</v>
      </c>
      <c r="AO2384" s="376"/>
    </row>
    <row r="2385" spans="1:41" x14ac:dyDescent="0.25">
      <c r="A2385" s="44" t="s">
        <v>8346</v>
      </c>
      <c r="B2385" s="44" t="s">
        <v>9248</v>
      </c>
      <c r="C2385" s="45">
        <v>260105</v>
      </c>
      <c r="D2385" s="45" t="s">
        <v>11363</v>
      </c>
      <c r="E2385" s="45" t="s">
        <v>17625</v>
      </c>
      <c r="AO2385" s="376"/>
    </row>
    <row r="2386" spans="1:41" x14ac:dyDescent="0.3">
      <c r="A2386" s="333" t="s">
        <v>10985</v>
      </c>
      <c r="B2386" s="333" t="s">
        <v>3862</v>
      </c>
      <c r="C2386" s="125" t="s">
        <v>10972</v>
      </c>
      <c r="D2386" s="32" t="s">
        <v>20309</v>
      </c>
      <c r="E2386" s="125" t="s">
        <v>5037</v>
      </c>
      <c r="F2386" s="125" t="s">
        <v>1189</v>
      </c>
      <c r="G2386" s="125" t="s">
        <v>1189</v>
      </c>
      <c r="AO2386" s="376"/>
    </row>
    <row r="2387" spans="1:41" x14ac:dyDescent="0.3">
      <c r="A2387" s="333" t="s">
        <v>10986</v>
      </c>
      <c r="B2387" s="333" t="s">
        <v>3862</v>
      </c>
      <c r="C2387" s="125" t="s">
        <v>10972</v>
      </c>
      <c r="D2387" s="32" t="s">
        <v>20309</v>
      </c>
      <c r="E2387" s="125" t="s">
        <v>5037</v>
      </c>
      <c r="F2387" s="125" t="s">
        <v>1189</v>
      </c>
      <c r="G2387" s="125" t="s">
        <v>1189</v>
      </c>
      <c r="AO2387" s="376"/>
    </row>
    <row r="2388" spans="1:41" x14ac:dyDescent="0.3">
      <c r="A2388" s="333" t="s">
        <v>10987</v>
      </c>
      <c r="B2388" s="333" t="s">
        <v>3862</v>
      </c>
      <c r="C2388" s="125" t="s">
        <v>10972</v>
      </c>
      <c r="D2388" s="32" t="s">
        <v>20309</v>
      </c>
      <c r="E2388" s="125" t="s">
        <v>5037</v>
      </c>
      <c r="F2388" s="125" t="s">
        <v>1189</v>
      </c>
      <c r="G2388" s="125" t="s">
        <v>1190</v>
      </c>
      <c r="AO2388" s="376"/>
    </row>
    <row r="2389" spans="1:41" x14ac:dyDescent="0.3">
      <c r="A2389" s="333" t="s">
        <v>16175</v>
      </c>
      <c r="B2389" s="333" t="s">
        <v>4812</v>
      </c>
      <c r="C2389" s="125" t="s">
        <v>16162</v>
      </c>
      <c r="D2389" s="32" t="s">
        <v>20309</v>
      </c>
      <c r="E2389" s="125" t="s">
        <v>4972</v>
      </c>
      <c r="F2389" s="125" t="s">
        <v>1189</v>
      </c>
      <c r="G2389" s="125" t="s">
        <v>1190</v>
      </c>
      <c r="AO2389" s="376"/>
    </row>
    <row r="2390" spans="1:41" x14ac:dyDescent="0.3">
      <c r="A2390" s="333" t="s">
        <v>15330</v>
      </c>
      <c r="B2390" s="333" t="s">
        <v>8018</v>
      </c>
      <c r="C2390" s="125" t="s">
        <v>8019</v>
      </c>
      <c r="D2390" s="32" t="s">
        <v>20309</v>
      </c>
      <c r="E2390" s="125" t="s">
        <v>7871</v>
      </c>
      <c r="F2390" s="125" t="s">
        <v>1189</v>
      </c>
      <c r="G2390" s="125" t="s">
        <v>1190</v>
      </c>
      <c r="AO2390" s="376"/>
    </row>
    <row r="2391" spans="1:41" x14ac:dyDescent="0.3">
      <c r="A2391" s="333" t="s">
        <v>15330</v>
      </c>
      <c r="B2391" s="333" t="s">
        <v>1173</v>
      </c>
      <c r="C2391" s="125" t="s">
        <v>8030</v>
      </c>
      <c r="D2391" s="32" t="s">
        <v>20309</v>
      </c>
      <c r="E2391" s="125" t="s">
        <v>7871</v>
      </c>
      <c r="F2391" s="125" t="s">
        <v>1189</v>
      </c>
      <c r="G2391" s="125" t="s">
        <v>1190</v>
      </c>
      <c r="AO2391" s="376"/>
    </row>
    <row r="2392" spans="1:41" x14ac:dyDescent="0.3">
      <c r="A2392" s="333" t="s">
        <v>15330</v>
      </c>
      <c r="B2392" s="333" t="s">
        <v>8040</v>
      </c>
      <c r="C2392" s="125" t="s">
        <v>8041</v>
      </c>
      <c r="D2392" s="32" t="s">
        <v>20309</v>
      </c>
      <c r="E2392" s="125" t="s">
        <v>7871</v>
      </c>
      <c r="F2392" s="125" t="s">
        <v>1189</v>
      </c>
      <c r="G2392" s="125" t="s">
        <v>1190</v>
      </c>
      <c r="AO2392" s="376"/>
    </row>
    <row r="2393" spans="1:41" x14ac:dyDescent="0.25">
      <c r="A2393" s="44" t="s">
        <v>17595</v>
      </c>
      <c r="B2393" s="44" t="s">
        <v>2350</v>
      </c>
      <c r="C2393" s="45">
        <v>220105</v>
      </c>
      <c r="D2393" s="45" t="s">
        <v>11363</v>
      </c>
      <c r="E2393" s="45" t="s">
        <v>2593</v>
      </c>
      <c r="AO2393" s="376"/>
    </row>
    <row r="2394" spans="1:41" x14ac:dyDescent="0.25">
      <c r="A2394" s="44" t="s">
        <v>20687</v>
      </c>
      <c r="B2394" s="44" t="s">
        <v>20685</v>
      </c>
      <c r="C2394" s="45" t="s">
        <v>20789</v>
      </c>
      <c r="D2394" s="32" t="s">
        <v>5559</v>
      </c>
      <c r="E2394" s="45" t="s">
        <v>20882</v>
      </c>
      <c r="F2394" s="32"/>
      <c r="G2394" s="32"/>
      <c r="H2394" s="32"/>
      <c r="I2394" s="31"/>
      <c r="J2394" s="31"/>
      <c r="K2394" s="31"/>
      <c r="L2394" s="31"/>
      <c r="M2394" s="31"/>
      <c r="N2394" s="31"/>
      <c r="O2394" s="31"/>
      <c r="P2394" s="31"/>
      <c r="Q2394" s="31"/>
      <c r="R2394" s="31"/>
      <c r="S2394" s="31"/>
      <c r="T2394" s="31"/>
      <c r="U2394" s="31"/>
      <c r="V2394" s="31"/>
      <c r="W2394" s="31"/>
      <c r="X2394" s="31"/>
      <c r="Y2394" s="31"/>
      <c r="Z2394" s="31"/>
      <c r="AA2394" s="31"/>
      <c r="AB2394" s="31"/>
      <c r="AC2394" s="31"/>
      <c r="AD2394" s="31"/>
      <c r="AE2394" s="31"/>
      <c r="AF2394" s="31"/>
      <c r="AG2394" s="31"/>
      <c r="AH2394" s="31"/>
      <c r="AI2394" s="31"/>
      <c r="AJ2394" s="31"/>
      <c r="AK2394" s="31"/>
      <c r="AL2394" s="31"/>
      <c r="AO2394" s="376"/>
    </row>
    <row r="2395" spans="1:41" x14ac:dyDescent="0.25">
      <c r="A2395" s="44" t="s">
        <v>6958</v>
      </c>
      <c r="B2395" s="44" t="s">
        <v>2350</v>
      </c>
      <c r="C2395" s="45">
        <v>230105</v>
      </c>
      <c r="D2395" s="45" t="s">
        <v>11363</v>
      </c>
      <c r="E2395" s="45" t="s">
        <v>5265</v>
      </c>
      <c r="AO2395" s="376"/>
    </row>
    <row r="2396" spans="1:41" x14ac:dyDescent="0.25">
      <c r="A2396" s="44" t="s">
        <v>7446</v>
      </c>
      <c r="B2396" s="44" t="s">
        <v>270</v>
      </c>
      <c r="C2396" s="45" t="s">
        <v>7447</v>
      </c>
      <c r="D2396" s="45" t="s">
        <v>11204</v>
      </c>
      <c r="E2396" s="45" t="s">
        <v>11890</v>
      </c>
      <c r="F2396" s="93"/>
      <c r="G2396" s="93"/>
      <c r="H2396" s="93"/>
      <c r="I2396" s="99"/>
      <c r="J2396" s="99"/>
      <c r="K2396" s="99"/>
      <c r="L2396" s="99"/>
      <c r="M2396" s="99"/>
      <c r="N2396" s="99"/>
      <c r="O2396" s="99"/>
      <c r="P2396" s="99"/>
      <c r="Q2396" s="99"/>
      <c r="R2396" s="99"/>
      <c r="S2396" s="99"/>
      <c r="T2396" s="99"/>
      <c r="U2396" s="99"/>
      <c r="V2396" s="99"/>
      <c r="W2396" s="99"/>
      <c r="X2396" s="99"/>
      <c r="Y2396" s="99"/>
      <c r="Z2396" s="99"/>
      <c r="AA2396" s="99"/>
      <c r="AB2396" s="99"/>
      <c r="AC2396" s="99"/>
      <c r="AD2396" s="99"/>
      <c r="AE2396" s="99"/>
      <c r="AF2396" s="99"/>
      <c r="AG2396" s="99"/>
      <c r="AH2396" s="31"/>
      <c r="AI2396" s="31"/>
      <c r="AJ2396" s="31"/>
      <c r="AK2396" s="31"/>
      <c r="AL2396" s="31"/>
      <c r="AO2396" s="376"/>
    </row>
    <row r="2397" spans="1:41" x14ac:dyDescent="0.25">
      <c r="A2397" s="44" t="s">
        <v>7446</v>
      </c>
      <c r="B2397" s="44" t="s">
        <v>270</v>
      </c>
      <c r="C2397" s="45" t="s">
        <v>7447</v>
      </c>
      <c r="D2397" s="93" t="s">
        <v>17443</v>
      </c>
      <c r="E2397" s="45" t="s">
        <v>11890</v>
      </c>
      <c r="F2397" s="93"/>
      <c r="G2397" s="93"/>
      <c r="H2397" s="93"/>
      <c r="I2397" s="99"/>
      <c r="J2397" s="99"/>
      <c r="K2397" s="99"/>
      <c r="L2397" s="99"/>
      <c r="M2397" s="99"/>
      <c r="N2397" s="99"/>
      <c r="O2397" s="99"/>
      <c r="P2397" s="99"/>
      <c r="Q2397" s="99"/>
      <c r="R2397" s="99"/>
      <c r="S2397" s="99"/>
      <c r="T2397" s="99"/>
      <c r="U2397" s="99"/>
      <c r="V2397" s="99"/>
      <c r="W2397" s="99"/>
      <c r="X2397" s="99"/>
      <c r="Y2397" s="99"/>
      <c r="Z2397" s="99"/>
      <c r="AA2397" s="99"/>
      <c r="AB2397" s="99"/>
      <c r="AC2397" s="99"/>
      <c r="AD2397" s="99"/>
      <c r="AE2397" s="99"/>
      <c r="AF2397" s="99"/>
      <c r="AG2397" s="99"/>
      <c r="AH2397" s="31"/>
      <c r="AI2397" s="31"/>
      <c r="AJ2397" s="31"/>
      <c r="AK2397" s="31"/>
      <c r="AL2397" s="31"/>
      <c r="AO2397" s="376"/>
    </row>
    <row r="2398" spans="1:41" x14ac:dyDescent="0.25">
      <c r="A2398" s="44" t="s">
        <v>7446</v>
      </c>
      <c r="B2398" s="44" t="s">
        <v>270</v>
      </c>
      <c r="C2398" s="45" t="s">
        <v>7447</v>
      </c>
      <c r="D2398" s="45" t="s">
        <v>9895</v>
      </c>
      <c r="E2398" s="46">
        <v>47817</v>
      </c>
      <c r="F2398" s="93"/>
      <c r="G2398" s="93"/>
      <c r="H2398" s="93"/>
      <c r="I2398" s="99"/>
      <c r="J2398" s="99"/>
      <c r="K2398" s="99"/>
      <c r="L2398" s="99"/>
      <c r="M2398" s="99"/>
      <c r="N2398" s="99"/>
      <c r="O2398" s="99"/>
      <c r="P2398" s="99"/>
      <c r="Q2398" s="99"/>
      <c r="R2398" s="99"/>
      <c r="S2398" s="99"/>
      <c r="T2398" s="99"/>
      <c r="U2398" s="99"/>
      <c r="V2398" s="99"/>
      <c r="W2398" s="99"/>
      <c r="X2398" s="99"/>
      <c r="Y2398" s="99"/>
      <c r="Z2398" s="99"/>
      <c r="AA2398" s="99"/>
      <c r="AB2398" s="99"/>
      <c r="AC2398" s="99"/>
      <c r="AD2398" s="99"/>
      <c r="AE2398" s="99"/>
      <c r="AF2398" s="99"/>
      <c r="AG2398" s="99"/>
      <c r="AH2398" s="31"/>
      <c r="AI2398" s="31"/>
      <c r="AJ2398" s="31"/>
      <c r="AK2398" s="31"/>
      <c r="AL2398" s="31"/>
      <c r="AO2398" s="376"/>
    </row>
    <row r="2399" spans="1:41" x14ac:dyDescent="0.25">
      <c r="A2399" s="44" t="s">
        <v>12044</v>
      </c>
      <c r="B2399" s="92" t="s">
        <v>12068</v>
      </c>
      <c r="C2399" s="93" t="s">
        <v>12038</v>
      </c>
      <c r="D2399" s="93" t="s">
        <v>1201</v>
      </c>
      <c r="E2399" s="94">
        <v>47208</v>
      </c>
      <c r="F2399" s="93"/>
      <c r="G2399" s="93"/>
      <c r="H2399" s="93"/>
      <c r="I2399" s="99"/>
      <c r="J2399" s="99"/>
      <c r="K2399" s="99"/>
      <c r="L2399" s="99"/>
      <c r="M2399" s="99"/>
      <c r="N2399" s="99"/>
      <c r="O2399" s="99"/>
      <c r="P2399" s="99"/>
      <c r="Q2399" s="99"/>
      <c r="R2399" s="99"/>
      <c r="S2399" s="99"/>
      <c r="T2399" s="99"/>
      <c r="U2399" s="99"/>
      <c r="V2399" s="99"/>
      <c r="W2399" s="99"/>
      <c r="X2399" s="99"/>
      <c r="Y2399" s="99"/>
      <c r="Z2399" s="99"/>
      <c r="AA2399" s="99"/>
      <c r="AB2399" s="99"/>
      <c r="AC2399" s="99"/>
      <c r="AD2399" s="99"/>
      <c r="AE2399" s="99"/>
      <c r="AF2399" s="99"/>
      <c r="AG2399" s="99"/>
      <c r="AH2399" s="31"/>
      <c r="AI2399" s="31"/>
      <c r="AJ2399" s="31"/>
      <c r="AK2399" s="31"/>
      <c r="AL2399" s="31"/>
      <c r="AO2399" s="376"/>
    </row>
    <row r="2400" spans="1:41" x14ac:dyDescent="0.25">
      <c r="A2400" s="44" t="s">
        <v>2292</v>
      </c>
      <c r="B2400" s="44" t="s">
        <v>21365</v>
      </c>
      <c r="C2400" s="45" t="s">
        <v>8133</v>
      </c>
      <c r="D2400" s="45" t="s">
        <v>21447</v>
      </c>
      <c r="E2400" s="46">
        <v>46752</v>
      </c>
      <c r="AO2400" s="376"/>
    </row>
    <row r="2401" spans="1:41" x14ac:dyDescent="0.25">
      <c r="A2401" s="44" t="s">
        <v>16473</v>
      </c>
      <c r="B2401" s="44" t="s">
        <v>21362</v>
      </c>
      <c r="C2401" s="45" t="s">
        <v>16468</v>
      </c>
      <c r="D2401" s="45" t="s">
        <v>21447</v>
      </c>
      <c r="E2401" s="46">
        <v>46752</v>
      </c>
      <c r="AO2401" s="376"/>
    </row>
    <row r="2402" spans="1:41" x14ac:dyDescent="0.25">
      <c r="A2402" s="44" t="s">
        <v>14364</v>
      </c>
      <c r="B2402" s="44" t="s">
        <v>3910</v>
      </c>
      <c r="C2402" s="45" t="s">
        <v>14365</v>
      </c>
      <c r="D2402" s="46" t="s">
        <v>21328</v>
      </c>
      <c r="E2402" s="46">
        <v>46583</v>
      </c>
      <c r="AO2402" s="376"/>
    </row>
    <row r="2403" spans="1:41" x14ac:dyDescent="0.25">
      <c r="A2403" s="44" t="s">
        <v>12174</v>
      </c>
      <c r="B2403" s="44" t="s">
        <v>12111</v>
      </c>
      <c r="C2403" s="45">
        <v>13.24</v>
      </c>
      <c r="D2403" s="45" t="s">
        <v>12549</v>
      </c>
      <c r="E2403" s="46">
        <v>47299</v>
      </c>
      <c r="F2403" s="45" t="s">
        <v>1335</v>
      </c>
      <c r="G2403" s="93"/>
      <c r="H2403" s="93"/>
      <c r="I2403" s="99"/>
      <c r="J2403" s="99"/>
      <c r="K2403" s="99"/>
      <c r="L2403" s="99"/>
      <c r="M2403" s="99"/>
      <c r="N2403" s="99"/>
      <c r="O2403" s="99"/>
      <c r="P2403" s="99"/>
      <c r="Q2403" s="99"/>
      <c r="R2403" s="99"/>
      <c r="S2403" s="99"/>
      <c r="T2403" s="99"/>
      <c r="U2403" s="99"/>
      <c r="V2403" s="99"/>
      <c r="W2403" s="99"/>
      <c r="X2403" s="99"/>
      <c r="Y2403" s="99"/>
      <c r="Z2403" s="99"/>
      <c r="AA2403" s="99"/>
      <c r="AB2403" s="99"/>
      <c r="AC2403" s="99"/>
      <c r="AD2403" s="99"/>
      <c r="AE2403" s="99"/>
      <c r="AF2403" s="99"/>
      <c r="AG2403" s="99"/>
      <c r="AH2403" s="31"/>
      <c r="AI2403" s="31"/>
      <c r="AJ2403" s="31"/>
      <c r="AK2403" s="31"/>
      <c r="AL2403" s="31"/>
      <c r="AO2403" s="376"/>
    </row>
    <row r="2404" spans="1:41" x14ac:dyDescent="0.25">
      <c r="A2404" s="44" t="s">
        <v>10411</v>
      </c>
      <c r="B2404" s="44" t="s">
        <v>9248</v>
      </c>
      <c r="C2404" s="45">
        <v>240101</v>
      </c>
      <c r="D2404" s="45" t="s">
        <v>11363</v>
      </c>
      <c r="E2404" s="45" t="s">
        <v>9249</v>
      </c>
      <c r="AO2404" s="376"/>
    </row>
    <row r="2405" spans="1:41" x14ac:dyDescent="0.25">
      <c r="A2405" s="44" t="s">
        <v>5468</v>
      </c>
      <c r="B2405" s="44" t="s">
        <v>21359</v>
      </c>
      <c r="C2405" s="45" t="s">
        <v>9701</v>
      </c>
      <c r="D2405" s="45" t="s">
        <v>21447</v>
      </c>
      <c r="E2405" s="46">
        <v>46752</v>
      </c>
      <c r="AO2405" s="376"/>
    </row>
    <row r="2406" spans="1:41" x14ac:dyDescent="0.25">
      <c r="A2406" s="44" t="s">
        <v>15670</v>
      </c>
      <c r="B2406" s="44" t="s">
        <v>925</v>
      </c>
      <c r="C2406" s="45">
        <v>250601</v>
      </c>
      <c r="D2406" s="45" t="s">
        <v>11363</v>
      </c>
      <c r="E2406" s="45" t="s">
        <v>15609</v>
      </c>
      <c r="AO2406" s="376"/>
    </row>
    <row r="2407" spans="1:41" x14ac:dyDescent="0.25">
      <c r="A2407" s="44" t="s">
        <v>15670</v>
      </c>
      <c r="B2407" s="44" t="s">
        <v>5134</v>
      </c>
      <c r="C2407" s="45">
        <v>250802</v>
      </c>
      <c r="D2407" s="45" t="s">
        <v>11363</v>
      </c>
      <c r="E2407" s="45" t="s">
        <v>9880</v>
      </c>
      <c r="AO2407" s="376"/>
    </row>
    <row r="2408" spans="1:41" x14ac:dyDescent="0.25">
      <c r="A2408" s="44" t="s">
        <v>21523</v>
      </c>
      <c r="B2408" s="44" t="s">
        <v>9248</v>
      </c>
      <c r="C2408" s="45">
        <v>260105</v>
      </c>
      <c r="D2408" s="45" t="s">
        <v>11363</v>
      </c>
      <c r="E2408" s="45" t="s">
        <v>17625</v>
      </c>
      <c r="AO2408" s="376"/>
    </row>
    <row r="2409" spans="1:41" x14ac:dyDescent="0.25">
      <c r="A2409" s="44" t="s">
        <v>17596</v>
      </c>
      <c r="B2409" s="44" t="s">
        <v>2350</v>
      </c>
      <c r="C2409" s="45">
        <v>250106</v>
      </c>
      <c r="D2409" s="45" t="s">
        <v>11363</v>
      </c>
      <c r="E2409" s="45" t="s">
        <v>11887</v>
      </c>
      <c r="AO2409" s="376"/>
    </row>
    <row r="2410" spans="1:41" x14ac:dyDescent="0.25">
      <c r="A2410" s="91" t="s">
        <v>17158</v>
      </c>
      <c r="B2410" s="57" t="s">
        <v>17204</v>
      </c>
      <c r="C2410" s="62">
        <v>2515</v>
      </c>
      <c r="D2410" s="62" t="s">
        <v>20886</v>
      </c>
      <c r="E2410" s="60">
        <v>47149</v>
      </c>
      <c r="F2410" s="32"/>
      <c r="G2410" s="32"/>
      <c r="H2410" s="32"/>
      <c r="I2410" s="31"/>
      <c r="J2410" s="31"/>
      <c r="K2410" s="31"/>
      <c r="L2410" s="31"/>
      <c r="M2410" s="31"/>
      <c r="N2410" s="31"/>
      <c r="O2410" s="31"/>
      <c r="P2410" s="31"/>
      <c r="Q2410" s="31"/>
      <c r="R2410" s="31"/>
      <c r="S2410" s="31"/>
      <c r="T2410" s="31"/>
      <c r="U2410" s="31"/>
      <c r="V2410" s="31"/>
      <c r="W2410" s="31"/>
      <c r="X2410" s="31"/>
      <c r="Y2410" s="31"/>
      <c r="Z2410" s="31"/>
      <c r="AA2410" s="31"/>
      <c r="AB2410" s="31"/>
      <c r="AC2410" s="31"/>
      <c r="AD2410" s="31"/>
      <c r="AE2410" s="31"/>
      <c r="AF2410" s="31"/>
      <c r="AG2410" s="31"/>
      <c r="AH2410" s="31"/>
      <c r="AI2410" s="31"/>
      <c r="AJ2410" s="31"/>
      <c r="AK2410" s="31"/>
      <c r="AL2410" s="31"/>
      <c r="AO2410" s="376"/>
    </row>
    <row r="2411" spans="1:41" x14ac:dyDescent="0.25">
      <c r="A2411" s="44" t="s">
        <v>21524</v>
      </c>
      <c r="B2411" s="44" t="s">
        <v>9248</v>
      </c>
      <c r="C2411" s="45">
        <v>260105</v>
      </c>
      <c r="D2411" s="45" t="s">
        <v>11363</v>
      </c>
      <c r="E2411" s="45" t="s">
        <v>17625</v>
      </c>
      <c r="AO2411" s="376"/>
    </row>
    <row r="2412" spans="1:41" x14ac:dyDescent="0.25">
      <c r="A2412" s="44" t="s">
        <v>11391</v>
      </c>
      <c r="B2412" s="44" t="s">
        <v>12118</v>
      </c>
      <c r="C2412" s="45">
        <v>13.23</v>
      </c>
      <c r="D2412" s="45" t="s">
        <v>12549</v>
      </c>
      <c r="E2412" s="46">
        <v>46934</v>
      </c>
      <c r="F2412" s="45" t="s">
        <v>1335</v>
      </c>
      <c r="G2412" s="93"/>
      <c r="H2412" s="93"/>
      <c r="I2412" s="99"/>
      <c r="J2412" s="99"/>
      <c r="K2412" s="99"/>
      <c r="L2412" s="99"/>
      <c r="M2412" s="99"/>
      <c r="N2412" s="99"/>
      <c r="O2412" s="99"/>
      <c r="P2412" s="99"/>
      <c r="Q2412" s="99"/>
      <c r="R2412" s="99"/>
      <c r="S2412" s="99"/>
      <c r="T2412" s="99"/>
      <c r="U2412" s="99"/>
      <c r="V2412" s="99"/>
      <c r="W2412" s="99"/>
      <c r="X2412" s="99"/>
      <c r="Y2412" s="99"/>
      <c r="Z2412" s="99"/>
      <c r="AA2412" s="99"/>
      <c r="AB2412" s="99"/>
      <c r="AC2412" s="99"/>
      <c r="AD2412" s="99"/>
      <c r="AE2412" s="99"/>
      <c r="AF2412" s="99"/>
      <c r="AG2412" s="99"/>
      <c r="AH2412" s="31"/>
      <c r="AI2412" s="31"/>
      <c r="AJ2412" s="31"/>
      <c r="AK2412" s="31"/>
      <c r="AL2412" s="31"/>
      <c r="AO2412" s="376"/>
    </row>
    <row r="2413" spans="1:41" x14ac:dyDescent="0.25">
      <c r="A2413" s="44" t="s">
        <v>16631</v>
      </c>
      <c r="B2413" s="44" t="s">
        <v>16632</v>
      </c>
      <c r="C2413" s="45" t="s">
        <v>16945</v>
      </c>
      <c r="D2413" s="367" t="s">
        <v>3696</v>
      </c>
      <c r="E2413" s="328">
        <f>DATE(2029,9,18)</f>
        <v>47379</v>
      </c>
      <c r="F2413" s="32"/>
      <c r="G2413" s="32"/>
      <c r="H2413" s="32"/>
      <c r="I2413" s="31"/>
      <c r="J2413" s="31"/>
      <c r="K2413" s="31"/>
      <c r="L2413" s="31"/>
      <c r="M2413" s="31"/>
      <c r="N2413" s="31"/>
      <c r="O2413" s="31"/>
      <c r="P2413" s="31"/>
      <c r="Q2413" s="31"/>
      <c r="R2413" s="31"/>
      <c r="S2413" s="31"/>
      <c r="T2413" s="31"/>
      <c r="U2413" s="31"/>
      <c r="V2413" s="31"/>
      <c r="W2413" s="31"/>
      <c r="X2413" s="31"/>
      <c r="Y2413" s="31"/>
      <c r="Z2413" s="31"/>
      <c r="AA2413" s="31"/>
      <c r="AB2413" s="31"/>
      <c r="AC2413" s="31"/>
      <c r="AD2413" s="31"/>
      <c r="AE2413" s="31"/>
      <c r="AF2413" s="31"/>
      <c r="AG2413" s="31"/>
      <c r="AH2413" s="31"/>
      <c r="AI2413" s="31"/>
      <c r="AJ2413" s="31"/>
      <c r="AK2413" s="31"/>
      <c r="AL2413" s="31"/>
      <c r="AO2413" s="376"/>
    </row>
    <row r="2414" spans="1:41" x14ac:dyDescent="0.25">
      <c r="A2414" s="44" t="s">
        <v>12603</v>
      </c>
      <c r="B2414" s="44" t="s">
        <v>199</v>
      </c>
      <c r="C2414" s="45">
        <v>241001</v>
      </c>
      <c r="D2414" s="45" t="s">
        <v>11363</v>
      </c>
      <c r="E2414" s="45" t="s">
        <v>5332</v>
      </c>
      <c r="AO2414" s="376"/>
    </row>
    <row r="2415" spans="1:41" x14ac:dyDescent="0.25">
      <c r="A2415" s="44" t="s">
        <v>12603</v>
      </c>
      <c r="B2415" s="44" t="s">
        <v>5321</v>
      </c>
      <c r="C2415" s="45">
        <v>25010401</v>
      </c>
      <c r="D2415" s="45" t="s">
        <v>11363</v>
      </c>
      <c r="E2415" s="45" t="s">
        <v>12564</v>
      </c>
      <c r="AO2415" s="376"/>
    </row>
    <row r="2416" spans="1:41" x14ac:dyDescent="0.25">
      <c r="A2416" s="44" t="s">
        <v>12603</v>
      </c>
      <c r="B2416" s="44" t="s">
        <v>3176</v>
      </c>
      <c r="C2416" s="45">
        <v>25010402</v>
      </c>
      <c r="D2416" s="45" t="s">
        <v>11363</v>
      </c>
      <c r="E2416" s="45" t="s">
        <v>12564</v>
      </c>
      <c r="AO2416" s="376"/>
    </row>
    <row r="2417" spans="1:41" x14ac:dyDescent="0.25">
      <c r="A2417" s="44" t="s">
        <v>10412</v>
      </c>
      <c r="B2417" s="44" t="s">
        <v>925</v>
      </c>
      <c r="C2417" s="45">
        <v>240601</v>
      </c>
      <c r="D2417" s="45" t="s">
        <v>11363</v>
      </c>
      <c r="E2417" s="45" t="s">
        <v>9840</v>
      </c>
      <c r="AO2417" s="376"/>
    </row>
    <row r="2418" spans="1:41" x14ac:dyDescent="0.25">
      <c r="A2418" s="44" t="s">
        <v>13607</v>
      </c>
      <c r="B2418" s="44" t="s">
        <v>13594</v>
      </c>
      <c r="C2418" s="45">
        <v>29.25</v>
      </c>
      <c r="D2418" s="45" t="s">
        <v>12549</v>
      </c>
      <c r="E2418" s="46">
        <v>47664</v>
      </c>
      <c r="F2418" s="45"/>
      <c r="G2418" s="93"/>
      <c r="H2418" s="93"/>
      <c r="I2418" s="99"/>
      <c r="J2418" s="99"/>
      <c r="K2418" s="99"/>
      <c r="L2418" s="99"/>
      <c r="M2418" s="99"/>
      <c r="N2418" s="99"/>
      <c r="O2418" s="99"/>
      <c r="P2418" s="99"/>
      <c r="Q2418" s="99"/>
      <c r="R2418" s="99"/>
      <c r="S2418" s="99"/>
      <c r="T2418" s="99"/>
      <c r="U2418" s="99"/>
      <c r="V2418" s="99"/>
      <c r="W2418" s="99"/>
      <c r="X2418" s="99"/>
      <c r="Y2418" s="99"/>
      <c r="Z2418" s="99"/>
      <c r="AA2418" s="99"/>
      <c r="AB2418" s="99"/>
      <c r="AC2418" s="99"/>
      <c r="AD2418" s="99"/>
      <c r="AE2418" s="99"/>
      <c r="AF2418" s="99"/>
      <c r="AG2418" s="99"/>
      <c r="AH2418" s="31"/>
      <c r="AI2418" s="31"/>
      <c r="AJ2418" s="31"/>
      <c r="AK2418" s="31"/>
      <c r="AL2418" s="31"/>
      <c r="AO2418" s="376"/>
    </row>
    <row r="2419" spans="1:41" x14ac:dyDescent="0.25">
      <c r="A2419" s="44" t="s">
        <v>6295</v>
      </c>
      <c r="B2419" s="44" t="s">
        <v>145</v>
      </c>
      <c r="C2419" s="45" t="s">
        <v>6296</v>
      </c>
      <c r="D2419" s="46" t="s">
        <v>21328</v>
      </c>
      <c r="E2419" s="46">
        <v>46441</v>
      </c>
      <c r="AO2419" s="376"/>
    </row>
    <row r="2420" spans="1:41" x14ac:dyDescent="0.25">
      <c r="A2420" s="44" t="s">
        <v>6295</v>
      </c>
      <c r="B2420" s="44" t="s">
        <v>1871</v>
      </c>
      <c r="C2420" s="45" t="s">
        <v>14366</v>
      </c>
      <c r="D2420" s="46" t="s">
        <v>21328</v>
      </c>
      <c r="E2420" s="46">
        <v>46647</v>
      </c>
      <c r="AO2420" s="376"/>
    </row>
    <row r="2421" spans="1:41" x14ac:dyDescent="0.25">
      <c r="A2421" s="44" t="s">
        <v>6295</v>
      </c>
      <c r="B2421" s="44" t="s">
        <v>145</v>
      </c>
      <c r="C2421" s="45" t="s">
        <v>14367</v>
      </c>
      <c r="D2421" s="46" t="s">
        <v>21328</v>
      </c>
      <c r="E2421" s="46">
        <v>46583</v>
      </c>
      <c r="AO2421" s="376"/>
    </row>
    <row r="2422" spans="1:41" x14ac:dyDescent="0.25">
      <c r="A2422" s="44" t="s">
        <v>6295</v>
      </c>
      <c r="B2422" s="44" t="s">
        <v>1871</v>
      </c>
      <c r="C2422" s="45" t="s">
        <v>16305</v>
      </c>
      <c r="D2422" s="46" t="s">
        <v>21328</v>
      </c>
      <c r="E2422" s="46">
        <v>46639</v>
      </c>
      <c r="AO2422" s="376"/>
    </row>
    <row r="2423" spans="1:41" x14ac:dyDescent="0.25">
      <c r="A2423" s="44" t="s">
        <v>15671</v>
      </c>
      <c r="B2423" s="44" t="s">
        <v>5157</v>
      </c>
      <c r="C2423" s="45">
        <v>250604</v>
      </c>
      <c r="D2423" s="45" t="s">
        <v>11363</v>
      </c>
      <c r="E2423" s="45" t="s">
        <v>7770</v>
      </c>
      <c r="AO2423" s="376"/>
    </row>
    <row r="2424" spans="1:41" x14ac:dyDescent="0.25">
      <c r="A2424" s="44" t="s">
        <v>12604</v>
      </c>
      <c r="B2424" s="44" t="s">
        <v>1666</v>
      </c>
      <c r="C2424" s="45">
        <v>250101</v>
      </c>
      <c r="D2424" s="45" t="s">
        <v>11363</v>
      </c>
      <c r="E2424" s="45" t="s">
        <v>12551</v>
      </c>
      <c r="AO2424" s="376"/>
    </row>
    <row r="2425" spans="1:41" x14ac:dyDescent="0.3">
      <c r="A2425" s="333" t="s">
        <v>18620</v>
      </c>
      <c r="B2425" s="333" t="s">
        <v>2302</v>
      </c>
      <c r="C2425" s="125" t="s">
        <v>18818</v>
      </c>
      <c r="D2425" s="32" t="s">
        <v>20309</v>
      </c>
      <c r="E2425" s="125" t="s">
        <v>8292</v>
      </c>
      <c r="F2425" s="125" t="s">
        <v>1189</v>
      </c>
      <c r="G2425" s="125" t="s">
        <v>1190</v>
      </c>
      <c r="AO2425" s="376"/>
    </row>
    <row r="2426" spans="1:41" x14ac:dyDescent="0.25">
      <c r="A2426" s="91" t="s">
        <v>9368</v>
      </c>
      <c r="B2426" s="92" t="s">
        <v>9602</v>
      </c>
      <c r="C2426" s="45" t="s">
        <v>9349</v>
      </c>
      <c r="D2426" s="93" t="s">
        <v>9601</v>
      </c>
      <c r="E2426" s="94">
        <v>46568</v>
      </c>
      <c r="F2426" s="93"/>
      <c r="G2426" s="93"/>
      <c r="H2426" s="93"/>
      <c r="I2426" s="99"/>
      <c r="J2426" s="99"/>
      <c r="K2426" s="99"/>
      <c r="L2426" s="99"/>
      <c r="M2426" s="99"/>
      <c r="N2426" s="99"/>
      <c r="O2426" s="99"/>
      <c r="P2426" s="99"/>
      <c r="Q2426" s="99"/>
      <c r="R2426" s="99"/>
      <c r="S2426" s="99"/>
      <c r="T2426" s="99"/>
      <c r="U2426" s="99"/>
      <c r="V2426" s="99"/>
      <c r="W2426" s="99"/>
      <c r="X2426" s="99"/>
      <c r="Y2426" s="99"/>
      <c r="Z2426" s="99"/>
      <c r="AA2426" s="99"/>
      <c r="AB2426" s="99"/>
      <c r="AC2426" s="99"/>
      <c r="AD2426" s="99"/>
      <c r="AE2426" s="99"/>
      <c r="AF2426" s="99"/>
      <c r="AG2426" s="99"/>
      <c r="AH2426" s="31"/>
      <c r="AI2426" s="31"/>
      <c r="AJ2426" s="31"/>
      <c r="AK2426" s="31"/>
      <c r="AL2426" s="31"/>
      <c r="AO2426" s="376"/>
    </row>
    <row r="2427" spans="1:41" x14ac:dyDescent="0.3">
      <c r="A2427" s="333" t="s">
        <v>3129</v>
      </c>
      <c r="B2427" s="333" t="s">
        <v>1172</v>
      </c>
      <c r="C2427" s="125" t="s">
        <v>8628</v>
      </c>
      <c r="D2427" s="32" t="s">
        <v>20309</v>
      </c>
      <c r="E2427" s="125" t="s">
        <v>8619</v>
      </c>
      <c r="F2427" s="125" t="s">
        <v>1189</v>
      </c>
      <c r="G2427" s="125" t="s">
        <v>1190</v>
      </c>
      <c r="AO2427" s="376"/>
    </row>
    <row r="2428" spans="1:41" x14ac:dyDescent="0.25">
      <c r="A2428" s="44" t="s">
        <v>12175</v>
      </c>
      <c r="B2428" s="44" t="s">
        <v>12100</v>
      </c>
      <c r="C2428" s="45">
        <v>3.24</v>
      </c>
      <c r="D2428" s="45" t="s">
        <v>12549</v>
      </c>
      <c r="E2428" s="46">
        <v>47057</v>
      </c>
      <c r="F2428" s="45"/>
      <c r="G2428" s="93"/>
      <c r="H2428" s="93"/>
      <c r="I2428" s="99"/>
      <c r="J2428" s="99"/>
      <c r="K2428" s="99"/>
      <c r="L2428" s="99"/>
      <c r="M2428" s="99"/>
      <c r="N2428" s="99"/>
      <c r="O2428" s="99"/>
      <c r="P2428" s="99"/>
      <c r="Q2428" s="99"/>
      <c r="R2428" s="99"/>
      <c r="S2428" s="99"/>
      <c r="T2428" s="99"/>
      <c r="U2428" s="99"/>
      <c r="V2428" s="99"/>
      <c r="W2428" s="99"/>
      <c r="X2428" s="99"/>
      <c r="Y2428" s="99"/>
      <c r="Z2428" s="99"/>
      <c r="AA2428" s="99"/>
      <c r="AB2428" s="99"/>
      <c r="AC2428" s="99"/>
      <c r="AD2428" s="99"/>
      <c r="AE2428" s="99"/>
      <c r="AF2428" s="99"/>
      <c r="AG2428" s="99"/>
      <c r="AH2428" s="31"/>
      <c r="AI2428" s="31"/>
      <c r="AJ2428" s="31"/>
      <c r="AK2428" s="31"/>
      <c r="AL2428" s="31"/>
      <c r="AO2428" s="376"/>
    </row>
    <row r="2429" spans="1:41" x14ac:dyDescent="0.25">
      <c r="A2429" s="44" t="s">
        <v>2364</v>
      </c>
      <c r="B2429" s="44" t="s">
        <v>3475</v>
      </c>
      <c r="C2429" s="45">
        <v>250303</v>
      </c>
      <c r="D2429" s="45" t="s">
        <v>11363</v>
      </c>
      <c r="E2429" s="45" t="s">
        <v>11887</v>
      </c>
      <c r="AO2429" s="376"/>
    </row>
    <row r="2430" spans="1:41" x14ac:dyDescent="0.25">
      <c r="A2430" s="44" t="s">
        <v>16633</v>
      </c>
      <c r="B2430" s="44" t="s">
        <v>16634</v>
      </c>
      <c r="C2430" s="45" t="s">
        <v>16946</v>
      </c>
      <c r="D2430" s="367" t="s">
        <v>3696</v>
      </c>
      <c r="E2430" s="328">
        <f>DATE(2029,12,17)</f>
        <v>47469</v>
      </c>
      <c r="F2430" s="32"/>
      <c r="G2430" s="32"/>
      <c r="H2430" s="32"/>
      <c r="I2430" s="31"/>
      <c r="J2430" s="31"/>
      <c r="K2430" s="31"/>
      <c r="L2430" s="31"/>
      <c r="M2430" s="31"/>
      <c r="N2430" s="31"/>
      <c r="O2430" s="31"/>
      <c r="P2430" s="31"/>
      <c r="Q2430" s="31"/>
      <c r="R2430" s="31"/>
      <c r="S2430" s="31"/>
      <c r="T2430" s="31"/>
      <c r="U2430" s="31"/>
      <c r="V2430" s="31"/>
      <c r="W2430" s="31"/>
      <c r="X2430" s="31"/>
      <c r="Y2430" s="31"/>
      <c r="Z2430" s="31"/>
      <c r="AA2430" s="31"/>
      <c r="AB2430" s="31"/>
      <c r="AC2430" s="31"/>
      <c r="AD2430" s="31"/>
      <c r="AE2430" s="31"/>
      <c r="AF2430" s="31"/>
      <c r="AG2430" s="31"/>
      <c r="AH2430" s="31"/>
      <c r="AI2430" s="31"/>
      <c r="AJ2430" s="31"/>
      <c r="AK2430" s="31"/>
      <c r="AL2430" s="31"/>
      <c r="AO2430" s="376"/>
    </row>
    <row r="2431" spans="1:41" x14ac:dyDescent="0.25">
      <c r="A2431" s="44" t="s">
        <v>17597</v>
      </c>
      <c r="B2431" s="44" t="s">
        <v>5321</v>
      </c>
      <c r="C2431" s="45">
        <v>26010401</v>
      </c>
      <c r="D2431" s="45" t="s">
        <v>11363</v>
      </c>
      <c r="E2431" s="45" t="s">
        <v>17459</v>
      </c>
      <c r="AO2431" s="376"/>
    </row>
    <row r="2432" spans="1:41" x14ac:dyDescent="0.25">
      <c r="A2432" s="44" t="s">
        <v>16635</v>
      </c>
      <c r="B2432" s="44" t="s">
        <v>14760</v>
      </c>
      <c r="C2432" s="45" t="s">
        <v>16947</v>
      </c>
      <c r="D2432" s="367" t="s">
        <v>3696</v>
      </c>
      <c r="E2432" s="328">
        <f>DATE(2029,10,13)</f>
        <v>47404</v>
      </c>
      <c r="F2432" s="32"/>
      <c r="G2432" s="32"/>
      <c r="H2432" s="32"/>
      <c r="I2432" s="31"/>
      <c r="J2432" s="31"/>
      <c r="K2432" s="31"/>
      <c r="L2432" s="31"/>
      <c r="M2432" s="31"/>
      <c r="N2432" s="31"/>
      <c r="O2432" s="31"/>
      <c r="P2432" s="31"/>
      <c r="Q2432" s="31"/>
      <c r="R2432" s="31"/>
      <c r="S2432" s="31"/>
      <c r="T2432" s="31"/>
      <c r="U2432" s="31"/>
      <c r="V2432" s="31"/>
      <c r="W2432" s="31"/>
      <c r="X2432" s="31"/>
      <c r="Y2432" s="31"/>
      <c r="Z2432" s="31"/>
      <c r="AA2432" s="31"/>
      <c r="AB2432" s="31"/>
      <c r="AC2432" s="31"/>
      <c r="AD2432" s="31"/>
      <c r="AE2432" s="31"/>
      <c r="AF2432" s="31"/>
      <c r="AG2432" s="31"/>
      <c r="AH2432" s="31"/>
      <c r="AI2432" s="31"/>
      <c r="AJ2432" s="31"/>
      <c r="AK2432" s="31"/>
      <c r="AL2432" s="31"/>
      <c r="AO2432" s="376"/>
    </row>
    <row r="2433" spans="1:41" x14ac:dyDescent="0.25">
      <c r="A2433" s="44" t="s">
        <v>17598</v>
      </c>
      <c r="B2433" s="44" t="s">
        <v>3039</v>
      </c>
      <c r="C2433" s="45">
        <v>230904</v>
      </c>
      <c r="D2433" s="45" t="s">
        <v>11363</v>
      </c>
      <c r="E2433" s="45" t="s">
        <v>7871</v>
      </c>
      <c r="AO2433" s="376"/>
    </row>
    <row r="2434" spans="1:41" x14ac:dyDescent="0.25">
      <c r="A2434" s="44" t="s">
        <v>17598</v>
      </c>
      <c r="B2434" s="44" t="s">
        <v>5134</v>
      </c>
      <c r="C2434" s="45">
        <v>250802</v>
      </c>
      <c r="D2434" s="45" t="s">
        <v>11363</v>
      </c>
      <c r="E2434" s="45" t="s">
        <v>9880</v>
      </c>
      <c r="AO2434" s="376"/>
    </row>
    <row r="2435" spans="1:41" ht="24" x14ac:dyDescent="0.25">
      <c r="A2435" s="57" t="s">
        <v>2614</v>
      </c>
      <c r="B2435" s="92" t="s">
        <v>3682</v>
      </c>
      <c r="C2435" s="93" t="s">
        <v>19106</v>
      </c>
      <c r="D2435" s="93" t="s">
        <v>3681</v>
      </c>
      <c r="E2435" s="94">
        <v>48029</v>
      </c>
      <c r="F2435" s="93"/>
      <c r="G2435" s="93"/>
      <c r="H2435" s="93"/>
      <c r="I2435" s="99"/>
      <c r="J2435" s="99"/>
      <c r="K2435" s="99"/>
      <c r="L2435" s="99"/>
      <c r="M2435" s="99"/>
      <c r="N2435" s="99"/>
      <c r="O2435" s="99"/>
      <c r="P2435" s="99"/>
      <c r="Q2435" s="99"/>
      <c r="R2435" s="99"/>
      <c r="S2435" s="253"/>
      <c r="T2435" s="99"/>
      <c r="U2435" s="99"/>
      <c r="V2435" s="99"/>
      <c r="W2435" s="99"/>
      <c r="X2435" s="99"/>
      <c r="Y2435" s="99"/>
      <c r="Z2435" s="99"/>
      <c r="AA2435" s="99"/>
      <c r="AB2435" s="99"/>
      <c r="AC2435" s="99"/>
      <c r="AD2435" s="99"/>
      <c r="AE2435" s="99"/>
      <c r="AF2435" s="99"/>
      <c r="AG2435" s="99"/>
      <c r="AH2435" s="31"/>
      <c r="AI2435" s="31"/>
      <c r="AJ2435" s="31"/>
      <c r="AK2435" s="31"/>
      <c r="AL2435" s="31"/>
      <c r="AO2435" s="376"/>
    </row>
    <row r="2436" spans="1:41" x14ac:dyDescent="0.25">
      <c r="A2436" s="44" t="s">
        <v>2614</v>
      </c>
      <c r="B2436" s="44" t="s">
        <v>21365</v>
      </c>
      <c r="C2436" s="45" t="s">
        <v>8133</v>
      </c>
      <c r="D2436" s="45" t="s">
        <v>21447</v>
      </c>
      <c r="E2436" s="46">
        <v>46752</v>
      </c>
      <c r="AO2436" s="376"/>
    </row>
    <row r="2437" spans="1:41" x14ac:dyDescent="0.3">
      <c r="A2437" s="57" t="s">
        <v>17159</v>
      </c>
      <c r="B2437" s="57" t="s">
        <v>2173</v>
      </c>
      <c r="C2437" s="62">
        <v>24030</v>
      </c>
      <c r="D2437" s="62" t="s">
        <v>20886</v>
      </c>
      <c r="E2437" s="60">
        <v>47057</v>
      </c>
      <c r="F2437" s="32"/>
      <c r="G2437" s="32"/>
      <c r="H2437" s="32"/>
      <c r="I2437" s="31"/>
      <c r="J2437" s="31"/>
      <c r="K2437" s="31"/>
      <c r="L2437" s="31"/>
      <c r="M2437" s="31"/>
      <c r="N2437" s="31"/>
      <c r="O2437" s="31"/>
      <c r="P2437" s="31"/>
      <c r="Q2437" s="31"/>
      <c r="R2437" s="31"/>
      <c r="S2437" s="31"/>
      <c r="T2437" s="31"/>
      <c r="U2437" s="31"/>
      <c r="V2437" s="31"/>
      <c r="W2437" s="31"/>
      <c r="X2437" s="31"/>
      <c r="Y2437" s="31"/>
      <c r="Z2437" s="31"/>
      <c r="AA2437" s="31"/>
      <c r="AB2437" s="31"/>
      <c r="AC2437" s="31"/>
      <c r="AD2437" s="31"/>
      <c r="AE2437" s="31"/>
      <c r="AF2437" s="31"/>
      <c r="AG2437" s="31"/>
      <c r="AH2437" s="31"/>
      <c r="AI2437" s="31"/>
      <c r="AJ2437" s="31"/>
      <c r="AK2437" s="31"/>
      <c r="AL2437" s="31"/>
      <c r="AO2437" s="376"/>
    </row>
    <row r="2438" spans="1:41" x14ac:dyDescent="0.25">
      <c r="A2438" s="44" t="s">
        <v>17599</v>
      </c>
      <c r="B2438" s="44" t="s">
        <v>8347</v>
      </c>
      <c r="C2438" s="45">
        <v>23100201</v>
      </c>
      <c r="D2438" s="45" t="s">
        <v>11363</v>
      </c>
      <c r="E2438" s="45" t="s">
        <v>2538</v>
      </c>
      <c r="AO2438" s="376"/>
    </row>
    <row r="2439" spans="1:41" x14ac:dyDescent="0.25">
      <c r="A2439" s="44" t="s">
        <v>17599</v>
      </c>
      <c r="B2439" s="44" t="s">
        <v>2368</v>
      </c>
      <c r="C2439" s="45">
        <v>251004</v>
      </c>
      <c r="D2439" s="45" t="s">
        <v>11363</v>
      </c>
      <c r="E2439" s="45" t="s">
        <v>11146</v>
      </c>
      <c r="AO2439" s="376"/>
    </row>
    <row r="2440" spans="1:41" x14ac:dyDescent="0.25">
      <c r="A2440" s="44" t="s">
        <v>13608</v>
      </c>
      <c r="B2440" s="44" t="s">
        <v>12094</v>
      </c>
      <c r="C2440" s="45">
        <v>12.25</v>
      </c>
      <c r="D2440" s="45" t="s">
        <v>12549</v>
      </c>
      <c r="E2440" s="46">
        <v>47664</v>
      </c>
      <c r="F2440" s="45"/>
      <c r="G2440" s="93"/>
      <c r="H2440" s="93"/>
      <c r="I2440" s="99"/>
      <c r="J2440" s="99"/>
      <c r="K2440" s="99"/>
      <c r="L2440" s="99"/>
      <c r="M2440" s="99"/>
      <c r="N2440" s="99"/>
      <c r="O2440" s="99"/>
      <c r="P2440" s="99"/>
      <c r="Q2440" s="99"/>
      <c r="R2440" s="99"/>
      <c r="S2440" s="99"/>
      <c r="T2440" s="99"/>
      <c r="U2440" s="99"/>
      <c r="V2440" s="99"/>
      <c r="W2440" s="99"/>
      <c r="X2440" s="99"/>
      <c r="Y2440" s="99"/>
      <c r="Z2440" s="99"/>
      <c r="AA2440" s="99"/>
      <c r="AB2440" s="99"/>
      <c r="AC2440" s="99"/>
      <c r="AD2440" s="99"/>
      <c r="AE2440" s="99"/>
      <c r="AF2440" s="99"/>
      <c r="AG2440" s="99"/>
      <c r="AH2440" s="31"/>
      <c r="AI2440" s="31"/>
      <c r="AJ2440" s="31"/>
      <c r="AK2440" s="31"/>
      <c r="AL2440" s="31"/>
      <c r="AO2440" s="376"/>
    </row>
    <row r="2441" spans="1:41" x14ac:dyDescent="0.3">
      <c r="A2441" s="333" t="s">
        <v>18922</v>
      </c>
      <c r="B2441" s="333" t="s">
        <v>1161</v>
      </c>
      <c r="C2441" s="125" t="s">
        <v>10225</v>
      </c>
      <c r="D2441" s="32" t="s">
        <v>20309</v>
      </c>
      <c r="E2441" s="125" t="s">
        <v>2593</v>
      </c>
      <c r="F2441" s="125" t="s">
        <v>1190</v>
      </c>
      <c r="G2441" s="125" t="s">
        <v>1189</v>
      </c>
      <c r="AO2441" s="376"/>
    </row>
    <row r="2442" spans="1:41" x14ac:dyDescent="0.3">
      <c r="A2442" s="333" t="s">
        <v>18922</v>
      </c>
      <c r="B2442" s="333" t="s">
        <v>1163</v>
      </c>
      <c r="C2442" s="125" t="s">
        <v>11367</v>
      </c>
      <c r="D2442" s="32" t="s">
        <v>20309</v>
      </c>
      <c r="E2442" s="125" t="s">
        <v>4826</v>
      </c>
      <c r="F2442" s="125" t="s">
        <v>1190</v>
      </c>
      <c r="G2442" s="125" t="s">
        <v>1189</v>
      </c>
      <c r="AO2442" s="376"/>
    </row>
    <row r="2443" spans="1:41" x14ac:dyDescent="0.3">
      <c r="A2443" s="333" t="s">
        <v>18922</v>
      </c>
      <c r="B2443" s="333" t="s">
        <v>12848</v>
      </c>
      <c r="C2443" s="125" t="s">
        <v>12849</v>
      </c>
      <c r="D2443" s="32" t="s">
        <v>20309</v>
      </c>
      <c r="E2443" s="125" t="s">
        <v>5332</v>
      </c>
      <c r="F2443" s="125" t="s">
        <v>1190</v>
      </c>
      <c r="G2443" s="125" t="s">
        <v>1189</v>
      </c>
      <c r="AO2443" s="376"/>
    </row>
    <row r="2444" spans="1:41" x14ac:dyDescent="0.3">
      <c r="A2444" s="333" t="s">
        <v>18922</v>
      </c>
      <c r="B2444" s="333" t="s">
        <v>1166</v>
      </c>
      <c r="C2444" s="125" t="s">
        <v>19095</v>
      </c>
      <c r="D2444" s="32" t="s">
        <v>20309</v>
      </c>
      <c r="E2444" s="125" t="s">
        <v>9249</v>
      </c>
      <c r="F2444" s="125" t="s">
        <v>1190</v>
      </c>
      <c r="G2444" s="125" t="s">
        <v>1189</v>
      </c>
      <c r="AO2444" s="376"/>
    </row>
    <row r="2445" spans="1:41" x14ac:dyDescent="0.25">
      <c r="A2445" s="44" t="s">
        <v>4245</v>
      </c>
      <c r="B2445" s="44" t="s">
        <v>2350</v>
      </c>
      <c r="C2445" s="45">
        <v>230105</v>
      </c>
      <c r="D2445" s="45" t="s">
        <v>11363</v>
      </c>
      <c r="E2445" s="45" t="s">
        <v>5265</v>
      </c>
      <c r="AO2445" s="376"/>
    </row>
    <row r="2446" spans="1:41" x14ac:dyDescent="0.25">
      <c r="A2446" s="44" t="s">
        <v>4245</v>
      </c>
      <c r="B2446" s="44" t="s">
        <v>5134</v>
      </c>
      <c r="C2446" s="45">
        <v>250802</v>
      </c>
      <c r="D2446" s="45" t="s">
        <v>11363</v>
      </c>
      <c r="E2446" s="45" t="s">
        <v>9880</v>
      </c>
      <c r="AO2446" s="376"/>
    </row>
    <row r="2447" spans="1:41" x14ac:dyDescent="0.25">
      <c r="A2447" s="44" t="s">
        <v>11610</v>
      </c>
      <c r="B2447" s="44" t="s">
        <v>21362</v>
      </c>
      <c r="C2447" s="45" t="s">
        <v>11608</v>
      </c>
      <c r="D2447" s="45" t="s">
        <v>21447</v>
      </c>
      <c r="E2447" s="46">
        <v>46752</v>
      </c>
      <c r="AO2447" s="376"/>
    </row>
    <row r="2448" spans="1:41" x14ac:dyDescent="0.25">
      <c r="A2448" s="44" t="s">
        <v>21525</v>
      </c>
      <c r="B2448" s="44" t="s">
        <v>9248</v>
      </c>
      <c r="C2448" s="45">
        <v>260105</v>
      </c>
      <c r="D2448" s="45" t="s">
        <v>11363</v>
      </c>
      <c r="E2448" s="45" t="s">
        <v>17625</v>
      </c>
      <c r="AO2448" s="376"/>
    </row>
    <row r="2449" spans="1:41" x14ac:dyDescent="0.25">
      <c r="A2449" s="44" t="s">
        <v>21525</v>
      </c>
      <c r="B2449" s="44" t="s">
        <v>7107</v>
      </c>
      <c r="C2449" s="45">
        <v>260302</v>
      </c>
      <c r="D2449" s="45" t="s">
        <v>11363</v>
      </c>
      <c r="E2449" s="45" t="s">
        <v>9249</v>
      </c>
      <c r="AO2449" s="376"/>
    </row>
    <row r="2450" spans="1:41" x14ac:dyDescent="0.25">
      <c r="A2450" s="44" t="s">
        <v>11611</v>
      </c>
      <c r="B2450" s="44" t="s">
        <v>21362</v>
      </c>
      <c r="C2450" s="45" t="s">
        <v>11608</v>
      </c>
      <c r="D2450" s="45" t="s">
        <v>21447</v>
      </c>
      <c r="E2450" s="46">
        <v>46752</v>
      </c>
      <c r="AO2450" s="376"/>
    </row>
    <row r="2451" spans="1:41" x14ac:dyDescent="0.25">
      <c r="A2451" s="44" t="s">
        <v>19310</v>
      </c>
      <c r="B2451" s="319" t="s">
        <v>19515</v>
      </c>
      <c r="C2451" s="318" t="s">
        <v>19619</v>
      </c>
      <c r="D2451" s="93" t="s">
        <v>19934</v>
      </c>
      <c r="E2451" s="320">
        <v>46752</v>
      </c>
      <c r="F2451" s="93"/>
      <c r="G2451" s="93"/>
      <c r="H2451" s="93"/>
      <c r="I2451" s="99"/>
      <c r="J2451" s="99"/>
      <c r="K2451" s="99"/>
      <c r="L2451" s="99"/>
      <c r="M2451" s="99"/>
      <c r="N2451" s="99"/>
      <c r="O2451" s="99"/>
      <c r="P2451" s="99"/>
      <c r="Q2451" s="99"/>
      <c r="R2451" s="99"/>
      <c r="S2451" s="99"/>
      <c r="T2451" s="99"/>
      <c r="U2451" s="99"/>
      <c r="V2451" s="99"/>
      <c r="W2451" s="99"/>
      <c r="X2451" s="99"/>
      <c r="Y2451" s="99"/>
      <c r="Z2451" s="99"/>
      <c r="AA2451" s="99"/>
      <c r="AB2451" s="99"/>
      <c r="AC2451" s="99"/>
      <c r="AD2451" s="99"/>
      <c r="AE2451" s="99"/>
      <c r="AF2451" s="99"/>
      <c r="AG2451" s="99"/>
      <c r="AH2451" s="31"/>
      <c r="AI2451" s="31"/>
      <c r="AJ2451" s="31"/>
      <c r="AK2451" s="31"/>
      <c r="AL2451" s="31"/>
      <c r="AO2451" s="376"/>
    </row>
    <row r="2452" spans="1:41" x14ac:dyDescent="0.25">
      <c r="A2452" s="44" t="s">
        <v>17600</v>
      </c>
      <c r="B2452" s="44" t="s">
        <v>9237</v>
      </c>
      <c r="C2452" s="45">
        <v>24010401</v>
      </c>
      <c r="D2452" s="45" t="s">
        <v>11363</v>
      </c>
      <c r="E2452" s="45" t="s">
        <v>9238</v>
      </c>
      <c r="AO2452" s="376"/>
    </row>
    <row r="2453" spans="1:41" x14ac:dyDescent="0.25">
      <c r="A2453" s="44" t="s">
        <v>17600</v>
      </c>
      <c r="B2453" s="44" t="s">
        <v>3176</v>
      </c>
      <c r="C2453" s="45">
        <v>24010402</v>
      </c>
      <c r="D2453" s="45" t="s">
        <v>11363</v>
      </c>
      <c r="E2453" s="45" t="s">
        <v>9238</v>
      </c>
      <c r="AO2453" s="376"/>
    </row>
    <row r="2454" spans="1:41" x14ac:dyDescent="0.25">
      <c r="A2454" s="44" t="s">
        <v>6684</v>
      </c>
      <c r="B2454" s="44" t="s">
        <v>2532</v>
      </c>
      <c r="C2454" s="45" t="s">
        <v>14080</v>
      </c>
      <c r="D2454" s="45" t="s">
        <v>11204</v>
      </c>
      <c r="E2454" s="45" t="s">
        <v>8619</v>
      </c>
      <c r="F2454" s="93"/>
      <c r="G2454" s="93"/>
      <c r="H2454" s="93"/>
      <c r="I2454" s="99"/>
      <c r="J2454" s="99"/>
      <c r="K2454" s="99"/>
      <c r="L2454" s="99"/>
      <c r="M2454" s="99"/>
      <c r="N2454" s="99"/>
      <c r="O2454" s="99"/>
      <c r="P2454" s="99"/>
      <c r="Q2454" s="99"/>
      <c r="R2454" s="99"/>
      <c r="S2454" s="99"/>
      <c r="T2454" s="99"/>
      <c r="U2454" s="99"/>
      <c r="V2454" s="99"/>
      <c r="W2454" s="99"/>
      <c r="X2454" s="99"/>
      <c r="Y2454" s="99"/>
      <c r="Z2454" s="99"/>
      <c r="AA2454" s="99"/>
      <c r="AB2454" s="99"/>
      <c r="AC2454" s="99"/>
      <c r="AD2454" s="99"/>
      <c r="AE2454" s="99"/>
      <c r="AF2454" s="99"/>
      <c r="AG2454" s="99"/>
      <c r="AH2454" s="31"/>
      <c r="AI2454" s="31"/>
      <c r="AJ2454" s="31"/>
      <c r="AK2454" s="31"/>
      <c r="AL2454" s="31"/>
      <c r="AO2454" s="376"/>
    </row>
    <row r="2455" spans="1:41" x14ac:dyDescent="0.25">
      <c r="A2455" s="44" t="s">
        <v>6684</v>
      </c>
      <c r="B2455" s="44" t="s">
        <v>2532</v>
      </c>
      <c r="C2455" s="45" t="s">
        <v>14080</v>
      </c>
      <c r="D2455" s="93" t="s">
        <v>17443</v>
      </c>
      <c r="E2455" s="45" t="s">
        <v>8619</v>
      </c>
      <c r="F2455" s="93"/>
      <c r="G2455" s="93"/>
      <c r="H2455" s="93"/>
      <c r="I2455" s="99"/>
      <c r="J2455" s="99"/>
      <c r="K2455" s="99"/>
      <c r="L2455" s="99"/>
      <c r="M2455" s="99"/>
      <c r="N2455" s="99"/>
      <c r="O2455" s="99"/>
      <c r="P2455" s="99"/>
      <c r="Q2455" s="99"/>
      <c r="R2455" s="99"/>
      <c r="S2455" s="99"/>
      <c r="T2455" s="99"/>
      <c r="U2455" s="99"/>
      <c r="V2455" s="99"/>
      <c r="W2455" s="99"/>
      <c r="X2455" s="99"/>
      <c r="Y2455" s="99"/>
      <c r="Z2455" s="99"/>
      <c r="AA2455" s="99"/>
      <c r="AB2455" s="99"/>
      <c r="AC2455" s="99"/>
      <c r="AD2455" s="99"/>
      <c r="AE2455" s="99"/>
      <c r="AF2455" s="99"/>
      <c r="AG2455" s="99"/>
      <c r="AH2455" s="31"/>
      <c r="AI2455" s="31"/>
      <c r="AJ2455" s="31"/>
      <c r="AK2455" s="31"/>
      <c r="AL2455" s="31"/>
      <c r="AO2455" s="376"/>
    </row>
    <row r="2456" spans="1:41" x14ac:dyDescent="0.3">
      <c r="A2456" s="92" t="s">
        <v>6684</v>
      </c>
      <c r="B2456" s="92" t="s">
        <v>12999</v>
      </c>
      <c r="C2456" s="318" t="s">
        <v>4740</v>
      </c>
      <c r="D2456" s="318" t="s">
        <v>13017</v>
      </c>
      <c r="E2456" s="320">
        <v>47118</v>
      </c>
      <c r="F2456" s="93"/>
      <c r="G2456" s="93"/>
      <c r="H2456" s="93"/>
      <c r="I2456" s="99"/>
      <c r="J2456" s="99"/>
      <c r="K2456" s="99"/>
      <c r="L2456" s="99"/>
      <c r="M2456" s="99"/>
      <c r="N2456" s="99"/>
      <c r="O2456" s="99"/>
      <c r="P2456" s="99"/>
      <c r="Q2456" s="99"/>
      <c r="R2456" s="99"/>
      <c r="S2456" s="99"/>
      <c r="T2456" s="99"/>
      <c r="U2456" s="99"/>
      <c r="V2456" s="99"/>
      <c r="W2456" s="99"/>
      <c r="X2456" s="99"/>
      <c r="Y2456" s="99"/>
      <c r="Z2456" s="99"/>
      <c r="AA2456" s="99"/>
      <c r="AB2456" s="99"/>
      <c r="AC2456" s="99"/>
      <c r="AD2456" s="99"/>
      <c r="AE2456" s="99"/>
      <c r="AF2456" s="99"/>
      <c r="AG2456" s="99"/>
      <c r="AH2456" s="31"/>
      <c r="AI2456" s="31"/>
      <c r="AJ2456" s="31"/>
      <c r="AK2456" s="31"/>
      <c r="AL2456" s="31"/>
      <c r="AO2456" s="376"/>
    </row>
    <row r="2457" spans="1:41" x14ac:dyDescent="0.25">
      <c r="A2457" s="44" t="s">
        <v>6684</v>
      </c>
      <c r="B2457" s="44" t="s">
        <v>2532</v>
      </c>
      <c r="C2457" s="45" t="s">
        <v>14080</v>
      </c>
      <c r="D2457" s="45" t="s">
        <v>9895</v>
      </c>
      <c r="E2457" s="46">
        <v>47542</v>
      </c>
      <c r="F2457" s="93"/>
      <c r="G2457" s="93"/>
      <c r="H2457" s="93"/>
      <c r="I2457" s="99"/>
      <c r="J2457" s="99"/>
      <c r="K2457" s="99"/>
      <c r="L2457" s="99"/>
      <c r="M2457" s="99"/>
      <c r="N2457" s="99"/>
      <c r="O2457" s="99"/>
      <c r="P2457" s="99"/>
      <c r="Q2457" s="99"/>
      <c r="R2457" s="99"/>
      <c r="S2457" s="99"/>
      <c r="T2457" s="99"/>
      <c r="U2457" s="99"/>
      <c r="V2457" s="99"/>
      <c r="W2457" s="99"/>
      <c r="X2457" s="99"/>
      <c r="Y2457" s="99"/>
      <c r="Z2457" s="99"/>
      <c r="AA2457" s="99"/>
      <c r="AB2457" s="99"/>
      <c r="AC2457" s="99"/>
      <c r="AD2457" s="99"/>
      <c r="AE2457" s="99"/>
      <c r="AF2457" s="99"/>
      <c r="AG2457" s="99"/>
      <c r="AH2457" s="31"/>
      <c r="AI2457" s="31"/>
      <c r="AJ2457" s="31"/>
      <c r="AK2457" s="31"/>
      <c r="AL2457" s="31"/>
      <c r="AO2457" s="376"/>
    </row>
    <row r="2458" spans="1:41" x14ac:dyDescent="0.25">
      <c r="A2458" s="44" t="s">
        <v>17601</v>
      </c>
      <c r="B2458" s="44" t="s">
        <v>15616</v>
      </c>
      <c r="C2458" s="45">
        <v>25050101</v>
      </c>
      <c r="D2458" s="45" t="s">
        <v>11363</v>
      </c>
      <c r="E2458" s="45" t="s">
        <v>7105</v>
      </c>
      <c r="AO2458" s="376"/>
    </row>
    <row r="2459" spans="1:41" x14ac:dyDescent="0.3">
      <c r="A2459" s="57" t="s">
        <v>1208</v>
      </c>
      <c r="B2459" s="57" t="s">
        <v>1296</v>
      </c>
      <c r="C2459" s="62" t="s">
        <v>4740</v>
      </c>
      <c r="D2459" s="62" t="s">
        <v>20886</v>
      </c>
      <c r="E2459" s="368" t="s">
        <v>9707</v>
      </c>
      <c r="F2459" s="32"/>
      <c r="G2459" s="32"/>
      <c r="H2459" s="32"/>
      <c r="I2459" s="31"/>
      <c r="J2459" s="31"/>
      <c r="K2459" s="31"/>
      <c r="L2459" s="31"/>
      <c r="M2459" s="31"/>
      <c r="N2459" s="31"/>
      <c r="O2459" s="31"/>
      <c r="P2459" s="31"/>
      <c r="Q2459" s="31"/>
      <c r="R2459" s="31"/>
      <c r="S2459" s="31"/>
      <c r="T2459" s="31"/>
      <c r="U2459" s="31"/>
      <c r="V2459" s="31"/>
      <c r="W2459" s="31"/>
      <c r="X2459" s="31"/>
      <c r="Y2459" s="31"/>
      <c r="Z2459" s="31"/>
      <c r="AA2459" s="31"/>
      <c r="AB2459" s="31"/>
      <c r="AC2459" s="31"/>
      <c r="AD2459" s="31"/>
      <c r="AE2459" s="31"/>
      <c r="AF2459" s="31"/>
      <c r="AG2459" s="31"/>
      <c r="AH2459" s="31"/>
      <c r="AI2459" s="31"/>
      <c r="AJ2459" s="31"/>
      <c r="AK2459" s="31"/>
      <c r="AL2459" s="31"/>
      <c r="AO2459" s="376"/>
    </row>
    <row r="2460" spans="1:41" x14ac:dyDescent="0.3">
      <c r="A2460" s="333" t="s">
        <v>15331</v>
      </c>
      <c r="B2460" s="333" t="s">
        <v>1164</v>
      </c>
      <c r="C2460" s="125" t="s">
        <v>15586</v>
      </c>
      <c r="D2460" s="32" t="s">
        <v>20309</v>
      </c>
      <c r="E2460" s="125" t="s">
        <v>9839</v>
      </c>
      <c r="F2460" s="125" t="s">
        <v>1189</v>
      </c>
      <c r="G2460" s="125" t="s">
        <v>1190</v>
      </c>
      <c r="AO2460" s="376"/>
    </row>
    <row r="2461" spans="1:41" x14ac:dyDescent="0.25">
      <c r="A2461" s="91" t="s">
        <v>19113</v>
      </c>
      <c r="B2461" s="92" t="s">
        <v>3182</v>
      </c>
      <c r="C2461" s="93" t="s">
        <v>19170</v>
      </c>
      <c r="D2461" s="93" t="s">
        <v>1201</v>
      </c>
      <c r="E2461" s="94">
        <v>46582</v>
      </c>
      <c r="F2461" s="93"/>
      <c r="G2461" s="93"/>
      <c r="H2461" s="93"/>
      <c r="I2461" s="99"/>
      <c r="J2461" s="99"/>
      <c r="K2461" s="99"/>
      <c r="L2461" s="99"/>
      <c r="M2461" s="99"/>
      <c r="N2461" s="99"/>
      <c r="O2461" s="99"/>
      <c r="P2461" s="99"/>
      <c r="Q2461" s="99"/>
      <c r="R2461" s="99"/>
      <c r="S2461" s="99"/>
      <c r="T2461" s="99"/>
      <c r="U2461" s="99"/>
      <c r="V2461" s="99"/>
      <c r="W2461" s="99"/>
      <c r="X2461" s="99"/>
      <c r="Y2461" s="99"/>
      <c r="Z2461" s="99"/>
      <c r="AA2461" s="99"/>
      <c r="AB2461" s="99"/>
      <c r="AC2461" s="99"/>
      <c r="AD2461" s="99"/>
      <c r="AE2461" s="99"/>
      <c r="AF2461" s="99"/>
      <c r="AG2461" s="99"/>
      <c r="AH2461" s="31"/>
      <c r="AI2461" s="31"/>
      <c r="AJ2461" s="31"/>
      <c r="AK2461" s="31"/>
      <c r="AL2461" s="31"/>
      <c r="AO2461" s="376"/>
    </row>
    <row r="2462" spans="1:41" x14ac:dyDescent="0.25">
      <c r="A2462" s="44" t="s">
        <v>12605</v>
      </c>
      <c r="B2462" s="44" t="s">
        <v>5130</v>
      </c>
      <c r="C2462" s="45">
        <v>22010701</v>
      </c>
      <c r="D2462" s="45" t="s">
        <v>11363</v>
      </c>
      <c r="E2462" s="45" t="s">
        <v>5131</v>
      </c>
      <c r="AO2462" s="376"/>
    </row>
    <row r="2463" spans="1:41" x14ac:dyDescent="0.25">
      <c r="A2463" s="44" t="s">
        <v>12605</v>
      </c>
      <c r="B2463" s="44" t="s">
        <v>924</v>
      </c>
      <c r="C2463" s="45">
        <v>22010702</v>
      </c>
      <c r="D2463" s="45" t="s">
        <v>11363</v>
      </c>
      <c r="E2463" s="45" t="s">
        <v>5131</v>
      </c>
      <c r="AO2463" s="376"/>
    </row>
    <row r="2464" spans="1:41" x14ac:dyDescent="0.25">
      <c r="A2464" s="44" t="s">
        <v>12606</v>
      </c>
      <c r="B2464" s="44" t="s">
        <v>13172</v>
      </c>
      <c r="C2464" s="45" t="s">
        <v>10253</v>
      </c>
      <c r="D2464" s="46" t="s">
        <v>21328</v>
      </c>
      <c r="E2464" s="46">
        <v>46596</v>
      </c>
      <c r="AO2464" s="376"/>
    </row>
    <row r="2465" spans="1:41" x14ac:dyDescent="0.25">
      <c r="A2465" s="44" t="s">
        <v>12606</v>
      </c>
      <c r="B2465" s="44" t="s">
        <v>9237</v>
      </c>
      <c r="C2465" s="45">
        <v>24010401</v>
      </c>
      <c r="D2465" s="45" t="s">
        <v>11363</v>
      </c>
      <c r="E2465" s="45" t="s">
        <v>9238</v>
      </c>
      <c r="AO2465" s="376"/>
    </row>
    <row r="2466" spans="1:41" x14ac:dyDescent="0.25">
      <c r="A2466" s="44" t="s">
        <v>12606</v>
      </c>
      <c r="B2466" s="44" t="s">
        <v>3176</v>
      </c>
      <c r="C2466" s="45">
        <v>24010402</v>
      </c>
      <c r="D2466" s="45" t="s">
        <v>11363</v>
      </c>
      <c r="E2466" s="45" t="s">
        <v>9238</v>
      </c>
      <c r="AO2466" s="376"/>
    </row>
    <row r="2467" spans="1:41" x14ac:dyDescent="0.25">
      <c r="A2467" s="44" t="s">
        <v>12606</v>
      </c>
      <c r="B2467" s="44" t="s">
        <v>10348</v>
      </c>
      <c r="C2467" s="45">
        <v>240501</v>
      </c>
      <c r="D2467" s="45" t="s">
        <v>11363</v>
      </c>
      <c r="E2467" s="45" t="s">
        <v>10349</v>
      </c>
      <c r="AO2467" s="376"/>
    </row>
    <row r="2468" spans="1:41" x14ac:dyDescent="0.25">
      <c r="A2468" s="91" t="s">
        <v>19183</v>
      </c>
      <c r="B2468" s="92" t="s">
        <v>19284</v>
      </c>
      <c r="C2468" s="93" t="s">
        <v>19285</v>
      </c>
      <c r="D2468" s="93" t="s">
        <v>1201</v>
      </c>
      <c r="E2468" s="94">
        <v>46582</v>
      </c>
      <c r="F2468" s="93"/>
      <c r="G2468" s="93"/>
      <c r="H2468" s="93"/>
      <c r="I2468" s="99"/>
      <c r="J2468" s="99"/>
      <c r="K2468" s="99"/>
      <c r="L2468" s="99"/>
      <c r="M2468" s="99"/>
      <c r="N2468" s="99"/>
      <c r="O2468" s="99"/>
      <c r="P2468" s="99"/>
      <c r="Q2468" s="99"/>
      <c r="R2468" s="99"/>
      <c r="S2468" s="99"/>
      <c r="T2468" s="99"/>
      <c r="U2468" s="99"/>
      <c r="V2468" s="99"/>
      <c r="W2468" s="99"/>
      <c r="X2468" s="99"/>
      <c r="Y2468" s="99"/>
      <c r="Z2468" s="99"/>
      <c r="AA2468" s="99"/>
      <c r="AB2468" s="99"/>
      <c r="AC2468" s="99"/>
      <c r="AD2468" s="99"/>
      <c r="AE2468" s="99"/>
      <c r="AF2468" s="99"/>
      <c r="AG2468" s="99"/>
      <c r="AH2468" s="31"/>
      <c r="AI2468" s="31"/>
      <c r="AJ2468" s="31"/>
      <c r="AK2468" s="31"/>
      <c r="AL2468" s="31"/>
      <c r="AO2468" s="376"/>
    </row>
    <row r="2469" spans="1:41" x14ac:dyDescent="0.25">
      <c r="A2469" s="44" t="s">
        <v>4663</v>
      </c>
      <c r="B2469" s="44" t="s">
        <v>21365</v>
      </c>
      <c r="C2469" s="45" t="s">
        <v>8133</v>
      </c>
      <c r="D2469" s="45" t="s">
        <v>21447</v>
      </c>
      <c r="E2469" s="46">
        <v>46752</v>
      </c>
      <c r="AO2469" s="376"/>
    </row>
    <row r="2470" spans="1:41" x14ac:dyDescent="0.3">
      <c r="A2470" s="57" t="s">
        <v>17160</v>
      </c>
      <c r="B2470" s="57" t="s">
        <v>2173</v>
      </c>
      <c r="C2470" s="62">
        <v>24030</v>
      </c>
      <c r="D2470" s="62" t="s">
        <v>20886</v>
      </c>
      <c r="E2470" s="60">
        <v>47057</v>
      </c>
      <c r="F2470" s="32"/>
      <c r="G2470" s="32"/>
      <c r="H2470" s="32"/>
      <c r="I2470" s="31"/>
      <c r="J2470" s="31"/>
      <c r="K2470" s="31"/>
      <c r="L2470" s="31"/>
      <c r="M2470" s="31"/>
      <c r="N2470" s="31"/>
      <c r="O2470" s="31"/>
      <c r="P2470" s="31"/>
      <c r="Q2470" s="31"/>
      <c r="R2470" s="31"/>
      <c r="S2470" s="31"/>
      <c r="T2470" s="31"/>
      <c r="U2470" s="31"/>
      <c r="V2470" s="31"/>
      <c r="W2470" s="31"/>
      <c r="X2470" s="31"/>
      <c r="Y2470" s="31"/>
      <c r="Z2470" s="31"/>
      <c r="AA2470" s="31"/>
      <c r="AB2470" s="31"/>
      <c r="AC2470" s="31"/>
      <c r="AD2470" s="31"/>
      <c r="AE2470" s="31"/>
      <c r="AF2470" s="31"/>
      <c r="AG2470" s="31"/>
      <c r="AH2470" s="31"/>
      <c r="AI2470" s="31"/>
      <c r="AJ2470" s="31"/>
      <c r="AK2470" s="31"/>
      <c r="AL2470" s="31"/>
      <c r="AO2470" s="376"/>
    </row>
    <row r="2471" spans="1:41" x14ac:dyDescent="0.25">
      <c r="A2471" s="91" t="s">
        <v>19184</v>
      </c>
      <c r="B2471" s="92" t="s">
        <v>19284</v>
      </c>
      <c r="C2471" s="93" t="s">
        <v>19285</v>
      </c>
      <c r="D2471" s="93" t="s">
        <v>1201</v>
      </c>
      <c r="E2471" s="94">
        <v>46582</v>
      </c>
      <c r="F2471" s="93"/>
      <c r="G2471" s="93"/>
      <c r="H2471" s="93"/>
      <c r="I2471" s="99"/>
      <c r="J2471" s="99"/>
      <c r="K2471" s="99"/>
      <c r="L2471" s="99"/>
      <c r="M2471" s="99"/>
      <c r="N2471" s="99"/>
      <c r="O2471" s="99"/>
      <c r="P2471" s="99"/>
      <c r="Q2471" s="99"/>
      <c r="R2471" s="99"/>
      <c r="S2471" s="99"/>
      <c r="T2471" s="99"/>
      <c r="U2471" s="99"/>
      <c r="V2471" s="99"/>
      <c r="W2471" s="99"/>
      <c r="X2471" s="99"/>
      <c r="Y2471" s="99"/>
      <c r="Z2471" s="99"/>
      <c r="AA2471" s="99"/>
      <c r="AB2471" s="99"/>
      <c r="AC2471" s="99"/>
      <c r="AD2471" s="99"/>
      <c r="AE2471" s="99"/>
      <c r="AF2471" s="99"/>
      <c r="AG2471" s="99"/>
      <c r="AH2471" s="31"/>
      <c r="AI2471" s="31"/>
      <c r="AJ2471" s="31"/>
      <c r="AK2471" s="31"/>
      <c r="AL2471" s="31"/>
      <c r="AO2471" s="376"/>
    </row>
    <row r="2472" spans="1:41" x14ac:dyDescent="0.25">
      <c r="A2472" s="44" t="s">
        <v>10168</v>
      </c>
      <c r="B2472" s="265" t="s">
        <v>10169</v>
      </c>
      <c r="C2472" s="59" t="s">
        <v>10170</v>
      </c>
      <c r="D2472" s="93" t="s">
        <v>10164</v>
      </c>
      <c r="E2472" s="94">
        <v>47361</v>
      </c>
      <c r="F2472" s="93"/>
      <c r="G2472" s="93"/>
      <c r="H2472" s="93"/>
      <c r="I2472" s="99"/>
      <c r="J2472" s="99"/>
      <c r="K2472" s="99"/>
      <c r="L2472" s="99"/>
      <c r="M2472" s="99"/>
      <c r="N2472" s="99"/>
      <c r="O2472" s="99"/>
      <c r="P2472" s="99"/>
      <c r="Q2472" s="99"/>
      <c r="R2472" s="99"/>
      <c r="S2472" s="99"/>
      <c r="T2472" s="99"/>
      <c r="U2472" s="99"/>
      <c r="V2472" s="99"/>
      <c r="W2472" s="99"/>
      <c r="X2472" s="99"/>
      <c r="Y2472" s="99"/>
      <c r="Z2472" s="99"/>
      <c r="AA2472" s="99"/>
      <c r="AB2472" s="99"/>
      <c r="AC2472" s="99"/>
      <c r="AD2472" s="99"/>
      <c r="AE2472" s="99"/>
      <c r="AF2472" s="99"/>
      <c r="AG2472" s="99"/>
      <c r="AH2472" s="31"/>
      <c r="AI2472" s="31"/>
      <c r="AJ2472" s="31"/>
      <c r="AK2472" s="31"/>
      <c r="AL2472" s="31"/>
      <c r="AO2472" s="376"/>
    </row>
    <row r="2473" spans="1:41" x14ac:dyDescent="0.3">
      <c r="A2473" s="333" t="s">
        <v>10989</v>
      </c>
      <c r="B2473" s="333" t="s">
        <v>1156</v>
      </c>
      <c r="C2473" s="125" t="s">
        <v>10965</v>
      </c>
      <c r="D2473" s="32" t="s">
        <v>20309</v>
      </c>
      <c r="E2473" s="125" t="s">
        <v>2593</v>
      </c>
      <c r="F2473" s="125" t="s">
        <v>1189</v>
      </c>
      <c r="G2473" s="125" t="s">
        <v>1190</v>
      </c>
      <c r="AO2473" s="376"/>
    </row>
    <row r="2474" spans="1:41" x14ac:dyDescent="0.25">
      <c r="A2474" s="44" t="s">
        <v>2293</v>
      </c>
      <c r="B2474" s="44" t="s">
        <v>21402</v>
      </c>
      <c r="C2474" s="45" t="s">
        <v>5503</v>
      </c>
      <c r="D2474" s="45" t="s">
        <v>21447</v>
      </c>
      <c r="E2474" s="46">
        <v>46507</v>
      </c>
      <c r="AO2474" s="376"/>
    </row>
    <row r="2475" spans="1:41" x14ac:dyDescent="0.3">
      <c r="A2475" s="99" t="s">
        <v>3964</v>
      </c>
      <c r="B2475" s="92" t="s">
        <v>3962</v>
      </c>
      <c r="C2475" s="93" t="s">
        <v>15481</v>
      </c>
      <c r="D2475" s="93" t="s">
        <v>1201</v>
      </c>
      <c r="E2475" s="94">
        <v>46681</v>
      </c>
      <c r="F2475" s="93"/>
      <c r="G2475" s="93"/>
      <c r="H2475" s="93" t="s">
        <v>1190</v>
      </c>
      <c r="I2475" s="99"/>
      <c r="J2475" s="99"/>
      <c r="K2475" s="99"/>
      <c r="L2475" s="99"/>
      <c r="M2475" s="99"/>
      <c r="N2475" s="99"/>
      <c r="O2475" s="99"/>
      <c r="P2475" s="99"/>
      <c r="Q2475" s="99"/>
      <c r="R2475" s="99"/>
      <c r="S2475" s="99"/>
      <c r="T2475" s="99"/>
      <c r="U2475" s="99"/>
      <c r="V2475" s="99"/>
      <c r="W2475" s="99"/>
      <c r="X2475" s="99"/>
      <c r="Y2475" s="99"/>
      <c r="Z2475" s="99"/>
      <c r="AA2475" s="99"/>
      <c r="AB2475" s="99"/>
      <c r="AC2475" s="99"/>
      <c r="AD2475" s="99"/>
      <c r="AE2475" s="99"/>
      <c r="AF2475" s="99"/>
      <c r="AG2475" s="99"/>
      <c r="AH2475" s="31"/>
      <c r="AI2475" s="31"/>
      <c r="AJ2475" s="31"/>
      <c r="AK2475" s="31"/>
      <c r="AL2475" s="31"/>
      <c r="AO2475" s="376"/>
    </row>
    <row r="2476" spans="1:41" x14ac:dyDescent="0.25">
      <c r="A2476" s="44" t="s">
        <v>8740</v>
      </c>
      <c r="B2476" s="44" t="s">
        <v>14761</v>
      </c>
      <c r="C2476" s="45" t="s">
        <v>5076</v>
      </c>
      <c r="D2476" s="367" t="s">
        <v>3696</v>
      </c>
      <c r="E2476" s="328">
        <f>DATE(2027,6,3)</f>
        <v>46541</v>
      </c>
      <c r="F2476" s="32"/>
      <c r="G2476" s="32"/>
      <c r="H2476" s="32"/>
      <c r="I2476" s="31"/>
      <c r="J2476" s="31"/>
      <c r="K2476" s="31"/>
      <c r="L2476" s="31"/>
      <c r="M2476" s="31"/>
      <c r="N2476" s="31"/>
      <c r="O2476" s="31"/>
      <c r="P2476" s="31"/>
      <c r="Q2476" s="31"/>
      <c r="R2476" s="31"/>
      <c r="S2476" s="31"/>
      <c r="T2476" s="31"/>
      <c r="U2476" s="31"/>
      <c r="V2476" s="31"/>
      <c r="W2476" s="31"/>
      <c r="X2476" s="31"/>
      <c r="Y2476" s="31"/>
      <c r="Z2476" s="31"/>
      <c r="AA2476" s="31"/>
      <c r="AB2476" s="31"/>
      <c r="AC2476" s="31"/>
      <c r="AD2476" s="31"/>
      <c r="AE2476" s="31"/>
      <c r="AF2476" s="31"/>
      <c r="AG2476" s="31"/>
      <c r="AH2476" s="31"/>
      <c r="AI2476" s="31"/>
      <c r="AJ2476" s="31"/>
      <c r="AK2476" s="31"/>
      <c r="AL2476" s="31"/>
      <c r="AO2476" s="376"/>
    </row>
    <row r="2477" spans="1:41" x14ac:dyDescent="0.25">
      <c r="A2477" s="44" t="s">
        <v>9369</v>
      </c>
      <c r="B2477" s="92" t="s">
        <v>9602</v>
      </c>
      <c r="C2477" s="45" t="s">
        <v>9338</v>
      </c>
      <c r="D2477" s="93" t="s">
        <v>9601</v>
      </c>
      <c r="E2477" s="94">
        <v>46568</v>
      </c>
      <c r="F2477" s="93"/>
      <c r="G2477" s="93"/>
      <c r="H2477" s="93"/>
      <c r="I2477" s="99"/>
      <c r="J2477" s="99"/>
      <c r="K2477" s="99"/>
      <c r="L2477" s="99"/>
      <c r="M2477" s="99"/>
      <c r="N2477" s="99"/>
      <c r="O2477" s="99"/>
      <c r="P2477" s="99"/>
      <c r="Q2477" s="99"/>
      <c r="R2477" s="99"/>
      <c r="S2477" s="99"/>
      <c r="T2477" s="99"/>
      <c r="U2477" s="99"/>
      <c r="V2477" s="99"/>
      <c r="W2477" s="99"/>
      <c r="X2477" s="99"/>
      <c r="Y2477" s="99"/>
      <c r="Z2477" s="99"/>
      <c r="AA2477" s="99"/>
      <c r="AB2477" s="99"/>
      <c r="AC2477" s="99"/>
      <c r="AD2477" s="99"/>
      <c r="AE2477" s="99"/>
      <c r="AF2477" s="99"/>
      <c r="AG2477" s="99"/>
      <c r="AH2477" s="31"/>
      <c r="AI2477" s="31"/>
      <c r="AJ2477" s="31"/>
      <c r="AK2477" s="31"/>
      <c r="AL2477" s="31"/>
      <c r="AO2477" s="376"/>
    </row>
    <row r="2478" spans="1:41" x14ac:dyDescent="0.25">
      <c r="A2478" s="44" t="s">
        <v>13198</v>
      </c>
      <c r="B2478" s="44" t="s">
        <v>3176</v>
      </c>
      <c r="C2478" s="45">
        <v>25010402</v>
      </c>
      <c r="D2478" s="45" t="s">
        <v>11363</v>
      </c>
      <c r="E2478" s="45" t="s">
        <v>12564</v>
      </c>
      <c r="AO2478" s="376"/>
    </row>
    <row r="2479" spans="1:41" x14ac:dyDescent="0.25">
      <c r="A2479" s="44" t="s">
        <v>13198</v>
      </c>
      <c r="B2479" s="44" t="s">
        <v>5321</v>
      </c>
      <c r="C2479" s="45">
        <v>25010401</v>
      </c>
      <c r="D2479" s="45" t="s">
        <v>11363</v>
      </c>
      <c r="E2479" s="45" t="s">
        <v>12564</v>
      </c>
      <c r="AO2479" s="376"/>
    </row>
    <row r="2480" spans="1:41" x14ac:dyDescent="0.25">
      <c r="A2480" s="44" t="s">
        <v>6959</v>
      </c>
      <c r="B2480" s="44" t="s">
        <v>3475</v>
      </c>
      <c r="C2480" s="45">
        <v>230301</v>
      </c>
      <c r="D2480" s="45" t="s">
        <v>11363</v>
      </c>
      <c r="E2480" s="45" t="s">
        <v>5265</v>
      </c>
      <c r="AO2480" s="376"/>
    </row>
    <row r="2481" spans="1:41" x14ac:dyDescent="0.25">
      <c r="A2481" s="44" t="s">
        <v>2365</v>
      </c>
      <c r="B2481" s="44" t="s">
        <v>3039</v>
      </c>
      <c r="C2481" s="45">
        <v>230904</v>
      </c>
      <c r="D2481" s="45" t="s">
        <v>11363</v>
      </c>
      <c r="E2481" s="45" t="s">
        <v>7871</v>
      </c>
      <c r="AO2481" s="376"/>
    </row>
    <row r="2482" spans="1:41" x14ac:dyDescent="0.3">
      <c r="A2482" s="333" t="s">
        <v>11392</v>
      </c>
      <c r="B2482" s="333" t="s">
        <v>11377</v>
      </c>
      <c r="C2482" s="125" t="s">
        <v>11214</v>
      </c>
      <c r="D2482" s="32" t="s">
        <v>20309</v>
      </c>
      <c r="E2482" s="125" t="s">
        <v>4966</v>
      </c>
      <c r="F2482" s="125" t="s">
        <v>1189</v>
      </c>
      <c r="G2482" s="125" t="s">
        <v>1190</v>
      </c>
      <c r="AO2482" s="376"/>
    </row>
    <row r="2483" spans="1:41" x14ac:dyDescent="0.25">
      <c r="A2483" s="44" t="s">
        <v>7133</v>
      </c>
      <c r="B2483" s="44" t="s">
        <v>9237</v>
      </c>
      <c r="C2483" s="45">
        <v>24010401</v>
      </c>
      <c r="D2483" s="45" t="s">
        <v>11363</v>
      </c>
      <c r="E2483" s="45" t="s">
        <v>9238</v>
      </c>
      <c r="AO2483" s="376"/>
    </row>
    <row r="2484" spans="1:41" x14ac:dyDescent="0.25">
      <c r="A2484" s="44" t="s">
        <v>9370</v>
      </c>
      <c r="B2484" s="92" t="s">
        <v>9602</v>
      </c>
      <c r="C2484" s="45" t="s">
        <v>9343</v>
      </c>
      <c r="D2484" s="93" t="s">
        <v>9601</v>
      </c>
      <c r="E2484" s="94">
        <v>46568</v>
      </c>
      <c r="F2484" s="93"/>
      <c r="G2484" s="93"/>
      <c r="H2484" s="93"/>
      <c r="I2484" s="99"/>
      <c r="J2484" s="99"/>
      <c r="K2484" s="99"/>
      <c r="L2484" s="99"/>
      <c r="M2484" s="99"/>
      <c r="N2484" s="99"/>
      <c r="O2484" s="99"/>
      <c r="P2484" s="99"/>
      <c r="Q2484" s="99"/>
      <c r="R2484" s="99"/>
      <c r="S2484" s="99"/>
      <c r="T2484" s="99"/>
      <c r="U2484" s="99"/>
      <c r="V2484" s="99"/>
      <c r="W2484" s="99"/>
      <c r="X2484" s="99"/>
      <c r="Y2484" s="99"/>
      <c r="Z2484" s="99"/>
      <c r="AA2484" s="99"/>
      <c r="AB2484" s="99"/>
      <c r="AC2484" s="99"/>
      <c r="AD2484" s="99"/>
      <c r="AE2484" s="99"/>
      <c r="AF2484" s="99"/>
      <c r="AG2484" s="99"/>
      <c r="AH2484" s="31"/>
      <c r="AI2484" s="31"/>
      <c r="AJ2484" s="31"/>
      <c r="AK2484" s="31"/>
      <c r="AL2484" s="31"/>
      <c r="AO2484" s="376"/>
    </row>
    <row r="2485" spans="1:41" x14ac:dyDescent="0.25">
      <c r="A2485" s="44" t="s">
        <v>8741</v>
      </c>
      <c r="B2485" s="44" t="s">
        <v>14762</v>
      </c>
      <c r="C2485" s="45" t="s">
        <v>9069</v>
      </c>
      <c r="D2485" s="367" t="s">
        <v>3696</v>
      </c>
      <c r="E2485" s="328">
        <f>DATE(2028,2,12)</f>
        <v>46795</v>
      </c>
      <c r="F2485" s="32"/>
      <c r="G2485" s="32"/>
      <c r="H2485" s="32"/>
      <c r="I2485" s="31"/>
      <c r="J2485" s="31"/>
      <c r="K2485" s="31"/>
      <c r="L2485" s="31"/>
      <c r="M2485" s="31"/>
      <c r="N2485" s="31"/>
      <c r="O2485" s="31"/>
      <c r="P2485" s="31"/>
      <c r="Q2485" s="31"/>
      <c r="R2485" s="31"/>
      <c r="S2485" s="31"/>
      <c r="T2485" s="31"/>
      <c r="U2485" s="31"/>
      <c r="V2485" s="31"/>
      <c r="W2485" s="31"/>
      <c r="X2485" s="31"/>
      <c r="Y2485" s="31"/>
      <c r="Z2485" s="31"/>
      <c r="AA2485" s="31"/>
      <c r="AB2485" s="31"/>
      <c r="AC2485" s="31"/>
      <c r="AD2485" s="31"/>
      <c r="AE2485" s="31"/>
      <c r="AF2485" s="31"/>
      <c r="AG2485" s="31"/>
      <c r="AH2485" s="31"/>
      <c r="AI2485" s="31"/>
      <c r="AJ2485" s="31"/>
      <c r="AK2485" s="31"/>
      <c r="AL2485" s="31"/>
      <c r="AO2485" s="376"/>
    </row>
    <row r="2486" spans="1:41" x14ac:dyDescent="0.25">
      <c r="A2486" s="44" t="s">
        <v>12607</v>
      </c>
      <c r="B2486" s="44" t="s">
        <v>934</v>
      </c>
      <c r="C2486" s="45">
        <v>25010201</v>
      </c>
      <c r="D2486" s="45" t="s">
        <v>11363</v>
      </c>
      <c r="E2486" s="45" t="s">
        <v>12551</v>
      </c>
      <c r="AO2486" s="376"/>
    </row>
    <row r="2487" spans="1:41" x14ac:dyDescent="0.25">
      <c r="A2487" s="44" t="s">
        <v>12607</v>
      </c>
      <c r="B2487" s="44" t="s">
        <v>5141</v>
      </c>
      <c r="C2487" s="45">
        <v>25010202</v>
      </c>
      <c r="D2487" s="45" t="s">
        <v>11363</v>
      </c>
      <c r="E2487" s="45" t="s">
        <v>12551</v>
      </c>
      <c r="AO2487" s="376"/>
    </row>
    <row r="2488" spans="1:41" x14ac:dyDescent="0.3">
      <c r="A2488" s="99" t="s">
        <v>10940</v>
      </c>
      <c r="B2488" s="92" t="s">
        <v>10943</v>
      </c>
      <c r="C2488" s="93" t="s">
        <v>10944</v>
      </c>
      <c r="D2488" s="93" t="s">
        <v>1394</v>
      </c>
      <c r="E2488" s="94">
        <v>47149</v>
      </c>
      <c r="F2488" s="93"/>
      <c r="G2488" s="93"/>
      <c r="H2488" s="93"/>
      <c r="I2488" s="99"/>
      <c r="J2488" s="99"/>
      <c r="K2488" s="99"/>
      <c r="L2488" s="99"/>
      <c r="M2488" s="99"/>
      <c r="N2488" s="99"/>
      <c r="O2488" s="99"/>
      <c r="P2488" s="99"/>
      <c r="Q2488" s="99"/>
      <c r="R2488" s="99"/>
      <c r="S2488" s="99"/>
      <c r="T2488" s="99"/>
      <c r="U2488" s="99"/>
      <c r="V2488" s="99"/>
      <c r="W2488" s="99"/>
      <c r="X2488" s="99"/>
      <c r="Y2488" s="99"/>
      <c r="Z2488" s="99"/>
      <c r="AA2488" s="99"/>
      <c r="AB2488" s="99"/>
      <c r="AC2488" s="99"/>
      <c r="AD2488" s="99"/>
      <c r="AE2488" s="99"/>
      <c r="AF2488" s="99"/>
      <c r="AG2488" s="99"/>
      <c r="AH2488" s="31"/>
      <c r="AI2488" s="31"/>
      <c r="AJ2488" s="31"/>
      <c r="AK2488" s="31"/>
      <c r="AL2488" s="31"/>
      <c r="AO2488" s="376"/>
    </row>
    <row r="2489" spans="1:41" x14ac:dyDescent="0.25">
      <c r="A2489" s="44" t="s">
        <v>9847</v>
      </c>
      <c r="B2489" s="44" t="s">
        <v>9848</v>
      </c>
      <c r="C2489" s="45" t="s">
        <v>9849</v>
      </c>
      <c r="D2489" s="45" t="s">
        <v>11204</v>
      </c>
      <c r="E2489" s="45" t="s">
        <v>4146</v>
      </c>
      <c r="F2489" s="93"/>
      <c r="G2489" s="93"/>
      <c r="H2489" s="93"/>
      <c r="I2489" s="99"/>
      <c r="J2489" s="99"/>
      <c r="K2489" s="99"/>
      <c r="L2489" s="99"/>
      <c r="M2489" s="99"/>
      <c r="N2489" s="99"/>
      <c r="O2489" s="99"/>
      <c r="P2489" s="99"/>
      <c r="Q2489" s="99"/>
      <c r="R2489" s="99"/>
      <c r="S2489" s="99"/>
      <c r="T2489" s="99"/>
      <c r="U2489" s="99"/>
      <c r="V2489" s="99"/>
      <c r="W2489" s="99"/>
      <c r="X2489" s="99"/>
      <c r="Y2489" s="99"/>
      <c r="Z2489" s="99"/>
      <c r="AA2489" s="99"/>
      <c r="AB2489" s="99"/>
      <c r="AC2489" s="99"/>
      <c r="AD2489" s="99"/>
      <c r="AE2489" s="99"/>
      <c r="AF2489" s="99"/>
      <c r="AG2489" s="99"/>
      <c r="AH2489" s="31"/>
      <c r="AI2489" s="31"/>
      <c r="AJ2489" s="31"/>
      <c r="AK2489" s="31"/>
      <c r="AL2489" s="31"/>
      <c r="AO2489" s="376"/>
    </row>
    <row r="2490" spans="1:41" x14ac:dyDescent="0.25">
      <c r="A2490" s="44" t="s">
        <v>9847</v>
      </c>
      <c r="B2490" s="44" t="s">
        <v>9848</v>
      </c>
      <c r="C2490" s="45" t="s">
        <v>9849</v>
      </c>
      <c r="D2490" s="93" t="s">
        <v>17443</v>
      </c>
      <c r="E2490" s="45" t="s">
        <v>4146</v>
      </c>
      <c r="F2490" s="93"/>
      <c r="G2490" s="93"/>
      <c r="H2490" s="93"/>
      <c r="I2490" s="99"/>
      <c r="J2490" s="99"/>
      <c r="K2490" s="99"/>
      <c r="L2490" s="99"/>
      <c r="M2490" s="99"/>
      <c r="N2490" s="99"/>
      <c r="O2490" s="99"/>
      <c r="P2490" s="99"/>
      <c r="Q2490" s="99"/>
      <c r="R2490" s="99"/>
      <c r="S2490" s="99"/>
      <c r="T2490" s="99"/>
      <c r="U2490" s="99"/>
      <c r="V2490" s="99"/>
      <c r="W2490" s="99"/>
      <c r="X2490" s="99"/>
      <c r="Y2490" s="99"/>
      <c r="Z2490" s="99"/>
      <c r="AA2490" s="99"/>
      <c r="AB2490" s="99"/>
      <c r="AC2490" s="99"/>
      <c r="AD2490" s="99"/>
      <c r="AE2490" s="99"/>
      <c r="AF2490" s="99"/>
      <c r="AG2490" s="99"/>
      <c r="AH2490" s="31"/>
      <c r="AI2490" s="31"/>
      <c r="AJ2490" s="31"/>
      <c r="AK2490" s="31"/>
      <c r="AL2490" s="31"/>
      <c r="AO2490" s="376"/>
    </row>
    <row r="2491" spans="1:41" x14ac:dyDescent="0.25">
      <c r="A2491" s="44" t="s">
        <v>9847</v>
      </c>
      <c r="B2491" s="44" t="s">
        <v>9848</v>
      </c>
      <c r="C2491" s="45" t="s">
        <v>9849</v>
      </c>
      <c r="D2491" s="45" t="s">
        <v>9895</v>
      </c>
      <c r="E2491" s="45" t="s">
        <v>4146</v>
      </c>
      <c r="F2491" s="93"/>
      <c r="G2491" s="93"/>
      <c r="H2491" s="93"/>
      <c r="I2491" s="99"/>
      <c r="J2491" s="99"/>
      <c r="K2491" s="99"/>
      <c r="L2491" s="99"/>
      <c r="M2491" s="99"/>
      <c r="N2491" s="99"/>
      <c r="O2491" s="99"/>
      <c r="P2491" s="99"/>
      <c r="Q2491" s="99"/>
      <c r="R2491" s="99"/>
      <c r="S2491" s="99"/>
      <c r="T2491" s="99"/>
      <c r="U2491" s="99"/>
      <c r="V2491" s="99"/>
      <c r="W2491" s="99"/>
      <c r="X2491" s="99"/>
      <c r="Y2491" s="99"/>
      <c r="Z2491" s="99"/>
      <c r="AA2491" s="99"/>
      <c r="AB2491" s="99"/>
      <c r="AC2491" s="99"/>
      <c r="AD2491" s="99"/>
      <c r="AE2491" s="99"/>
      <c r="AF2491" s="99"/>
      <c r="AG2491" s="99"/>
      <c r="AH2491" s="31"/>
      <c r="AI2491" s="31"/>
      <c r="AJ2491" s="31"/>
      <c r="AK2491" s="31"/>
      <c r="AL2491" s="31"/>
      <c r="AO2491" s="376"/>
    </row>
    <row r="2492" spans="1:41" x14ac:dyDescent="0.3">
      <c r="A2492" s="333" t="s">
        <v>15332</v>
      </c>
      <c r="B2492" s="333" t="s">
        <v>1775</v>
      </c>
      <c r="C2492" s="125" t="s">
        <v>15469</v>
      </c>
      <c r="D2492" s="32" t="s">
        <v>20309</v>
      </c>
      <c r="E2492" s="125" t="s">
        <v>11886</v>
      </c>
      <c r="F2492" s="125" t="s">
        <v>1189</v>
      </c>
      <c r="G2492" s="125" t="s">
        <v>1190</v>
      </c>
      <c r="AO2492" s="376"/>
    </row>
    <row r="2493" spans="1:41" x14ac:dyDescent="0.25">
      <c r="A2493" s="44" t="s">
        <v>15672</v>
      </c>
      <c r="B2493" s="44" t="s">
        <v>2350</v>
      </c>
      <c r="C2493" s="45">
        <v>250106</v>
      </c>
      <c r="D2493" s="45" t="s">
        <v>11363</v>
      </c>
      <c r="E2493" s="45" t="s">
        <v>11887</v>
      </c>
      <c r="AO2493" s="376"/>
    </row>
    <row r="2494" spans="1:41" x14ac:dyDescent="0.25">
      <c r="A2494" s="44" t="s">
        <v>15673</v>
      </c>
      <c r="B2494" s="44" t="s">
        <v>3043</v>
      </c>
      <c r="C2494" s="45">
        <v>230901</v>
      </c>
      <c r="D2494" s="45" t="s">
        <v>11363</v>
      </c>
      <c r="E2494" s="45" t="s">
        <v>7871</v>
      </c>
      <c r="AO2494" s="376"/>
    </row>
    <row r="2495" spans="1:41" x14ac:dyDescent="0.25">
      <c r="A2495" s="44" t="s">
        <v>20525</v>
      </c>
      <c r="B2495" s="44" t="s">
        <v>14169</v>
      </c>
      <c r="C2495" s="45" t="s">
        <v>14221</v>
      </c>
      <c r="D2495" s="32" t="s">
        <v>5559</v>
      </c>
      <c r="E2495" s="45" t="s">
        <v>20863</v>
      </c>
      <c r="F2495" s="32"/>
      <c r="G2495" s="32"/>
      <c r="H2495" s="32"/>
      <c r="I2495" s="31"/>
      <c r="J2495" s="31"/>
      <c r="K2495" s="31"/>
      <c r="L2495" s="31"/>
      <c r="M2495" s="31"/>
      <c r="N2495" s="31"/>
      <c r="O2495" s="31"/>
      <c r="P2495" s="31"/>
      <c r="Q2495" s="31"/>
      <c r="R2495" s="31"/>
      <c r="S2495" s="31"/>
      <c r="T2495" s="31"/>
      <c r="U2495" s="31"/>
      <c r="V2495" s="31"/>
      <c r="W2495" s="31"/>
      <c r="X2495" s="31"/>
      <c r="Y2495" s="31"/>
      <c r="Z2495" s="31"/>
      <c r="AA2495" s="31"/>
      <c r="AB2495" s="31"/>
      <c r="AC2495" s="31"/>
      <c r="AD2495" s="31"/>
      <c r="AE2495" s="31"/>
      <c r="AF2495" s="31"/>
      <c r="AG2495" s="31"/>
      <c r="AH2495" s="31"/>
      <c r="AI2495" s="31"/>
      <c r="AJ2495" s="31"/>
      <c r="AK2495" s="31"/>
      <c r="AL2495" s="31"/>
      <c r="AO2495" s="376"/>
    </row>
    <row r="2496" spans="1:41" x14ac:dyDescent="0.25">
      <c r="A2496" s="44" t="s">
        <v>20525</v>
      </c>
      <c r="B2496" s="44" t="s">
        <v>20676</v>
      </c>
      <c r="C2496" s="45" t="s">
        <v>20772</v>
      </c>
      <c r="D2496" s="32" t="s">
        <v>5559</v>
      </c>
      <c r="E2496" s="45" t="s">
        <v>20879</v>
      </c>
      <c r="F2496" s="32"/>
      <c r="G2496" s="32"/>
      <c r="H2496" s="32"/>
      <c r="I2496" s="31"/>
      <c r="J2496" s="31"/>
      <c r="K2496" s="31"/>
      <c r="L2496" s="31"/>
      <c r="M2496" s="31"/>
      <c r="N2496" s="31"/>
      <c r="O2496" s="31"/>
      <c r="P2496" s="31"/>
      <c r="Q2496" s="31"/>
      <c r="R2496" s="31"/>
      <c r="S2496" s="31"/>
      <c r="T2496" s="31"/>
      <c r="U2496" s="31"/>
      <c r="V2496" s="31"/>
      <c r="W2496" s="31"/>
      <c r="X2496" s="31"/>
      <c r="Y2496" s="31"/>
      <c r="Z2496" s="31"/>
      <c r="AA2496" s="31"/>
      <c r="AB2496" s="31"/>
      <c r="AC2496" s="31"/>
      <c r="AD2496" s="31"/>
      <c r="AE2496" s="31"/>
      <c r="AF2496" s="31"/>
      <c r="AG2496" s="31"/>
      <c r="AH2496" s="31"/>
      <c r="AI2496" s="31"/>
      <c r="AJ2496" s="31"/>
      <c r="AK2496" s="31"/>
      <c r="AL2496" s="31"/>
      <c r="AO2496" s="376"/>
    </row>
    <row r="2497" spans="1:41" x14ac:dyDescent="0.25">
      <c r="A2497" s="44" t="s">
        <v>1363</v>
      </c>
      <c r="B2497" s="44" t="s">
        <v>2533</v>
      </c>
      <c r="C2497" s="45" t="s">
        <v>2534</v>
      </c>
      <c r="D2497" s="45" t="s">
        <v>11204</v>
      </c>
      <c r="E2497" s="45" t="s">
        <v>13998</v>
      </c>
      <c r="F2497" s="93"/>
      <c r="G2497" s="93"/>
      <c r="H2497" s="93"/>
      <c r="I2497" s="99"/>
      <c r="J2497" s="99"/>
      <c r="K2497" s="99"/>
      <c r="L2497" s="99"/>
      <c r="M2497" s="99"/>
      <c r="N2497" s="99"/>
      <c r="O2497" s="99"/>
      <c r="P2497" s="99"/>
      <c r="Q2497" s="99"/>
      <c r="R2497" s="99"/>
      <c r="S2497" s="99"/>
      <c r="T2497" s="99"/>
      <c r="U2497" s="99"/>
      <c r="V2497" s="99"/>
      <c r="W2497" s="99"/>
      <c r="X2497" s="99"/>
      <c r="Y2497" s="99"/>
      <c r="Z2497" s="99"/>
      <c r="AA2497" s="99"/>
      <c r="AB2497" s="99"/>
      <c r="AC2497" s="99"/>
      <c r="AD2497" s="99"/>
      <c r="AE2497" s="99"/>
      <c r="AF2497" s="99"/>
      <c r="AG2497" s="99"/>
      <c r="AH2497" s="31"/>
      <c r="AI2497" s="31"/>
      <c r="AJ2497" s="31"/>
      <c r="AK2497" s="31"/>
      <c r="AL2497" s="31"/>
      <c r="AO2497" s="376"/>
    </row>
    <row r="2498" spans="1:41" x14ac:dyDescent="0.25">
      <c r="A2498" s="44" t="s">
        <v>1363</v>
      </c>
      <c r="B2498" s="44" t="s">
        <v>2533</v>
      </c>
      <c r="C2498" s="45" t="s">
        <v>2534</v>
      </c>
      <c r="D2498" s="93" t="s">
        <v>17443</v>
      </c>
      <c r="E2498" s="45" t="s">
        <v>13998</v>
      </c>
      <c r="F2498" s="93"/>
      <c r="G2498" s="93"/>
      <c r="H2498" s="93"/>
      <c r="I2498" s="99"/>
      <c r="J2498" s="99"/>
      <c r="K2498" s="99"/>
      <c r="L2498" s="99"/>
      <c r="M2498" s="99"/>
      <c r="N2498" s="99"/>
      <c r="O2498" s="99"/>
      <c r="P2498" s="99"/>
      <c r="Q2498" s="99"/>
      <c r="R2498" s="99"/>
      <c r="S2498" s="99"/>
      <c r="T2498" s="99"/>
      <c r="U2498" s="99"/>
      <c r="V2498" s="99"/>
      <c r="W2498" s="99"/>
      <c r="X2498" s="99"/>
      <c r="Y2498" s="99"/>
      <c r="Z2498" s="99"/>
      <c r="AA2498" s="99"/>
      <c r="AB2498" s="99"/>
      <c r="AC2498" s="99"/>
      <c r="AD2498" s="99"/>
      <c r="AE2498" s="99"/>
      <c r="AF2498" s="99"/>
      <c r="AG2498" s="99"/>
      <c r="AH2498" s="31"/>
      <c r="AI2498" s="31"/>
      <c r="AJ2498" s="31"/>
      <c r="AK2498" s="31"/>
      <c r="AL2498" s="31"/>
      <c r="AO2498" s="376"/>
    </row>
    <row r="2499" spans="1:41" x14ac:dyDescent="0.25">
      <c r="A2499" s="44" t="s">
        <v>1363</v>
      </c>
      <c r="B2499" s="44" t="s">
        <v>1316</v>
      </c>
      <c r="C2499" s="45" t="s">
        <v>9070</v>
      </c>
      <c r="D2499" s="367" t="s">
        <v>3696</v>
      </c>
      <c r="E2499" s="328">
        <f>DATE(2027,8,9)</f>
        <v>46608</v>
      </c>
      <c r="F2499" s="32"/>
      <c r="G2499" s="32"/>
      <c r="H2499" s="32"/>
      <c r="I2499" s="31"/>
      <c r="J2499" s="31"/>
      <c r="K2499" s="31"/>
      <c r="L2499" s="31"/>
      <c r="M2499" s="31"/>
      <c r="N2499" s="31"/>
      <c r="O2499" s="31"/>
      <c r="P2499" s="31"/>
      <c r="Q2499" s="31"/>
      <c r="R2499" s="31"/>
      <c r="S2499" s="31"/>
      <c r="T2499" s="31"/>
      <c r="U2499" s="31"/>
      <c r="V2499" s="31"/>
      <c r="W2499" s="31"/>
      <c r="X2499" s="31"/>
      <c r="Y2499" s="31"/>
      <c r="Z2499" s="31"/>
      <c r="AA2499" s="31"/>
      <c r="AB2499" s="31"/>
      <c r="AC2499" s="31"/>
      <c r="AD2499" s="31"/>
      <c r="AE2499" s="31"/>
      <c r="AF2499" s="31"/>
      <c r="AG2499" s="31"/>
      <c r="AH2499" s="31"/>
      <c r="AI2499" s="31"/>
      <c r="AJ2499" s="31"/>
      <c r="AK2499" s="31"/>
      <c r="AL2499" s="31"/>
      <c r="AO2499" s="376"/>
    </row>
    <row r="2500" spans="1:41" x14ac:dyDescent="0.25">
      <c r="A2500" s="44" t="s">
        <v>1363</v>
      </c>
      <c r="B2500" s="44" t="s">
        <v>2533</v>
      </c>
      <c r="C2500" s="45">
        <v>2020002146</v>
      </c>
      <c r="D2500" s="45" t="s">
        <v>9895</v>
      </c>
      <c r="E2500" s="46">
        <v>47587</v>
      </c>
      <c r="F2500" s="93"/>
      <c r="G2500" s="93"/>
      <c r="H2500" s="93"/>
      <c r="I2500" s="99"/>
      <c r="J2500" s="99"/>
      <c r="K2500" s="99"/>
      <c r="L2500" s="99"/>
      <c r="M2500" s="99"/>
      <c r="N2500" s="99"/>
      <c r="O2500" s="99"/>
      <c r="P2500" s="99"/>
      <c r="Q2500" s="99"/>
      <c r="R2500" s="99"/>
      <c r="S2500" s="99"/>
      <c r="T2500" s="99"/>
      <c r="U2500" s="99"/>
      <c r="V2500" s="99"/>
      <c r="W2500" s="99"/>
      <c r="X2500" s="99"/>
      <c r="Y2500" s="99"/>
      <c r="Z2500" s="99"/>
      <c r="AA2500" s="99"/>
      <c r="AB2500" s="99"/>
      <c r="AC2500" s="99"/>
      <c r="AD2500" s="99"/>
      <c r="AE2500" s="99"/>
      <c r="AF2500" s="99"/>
      <c r="AG2500" s="99"/>
      <c r="AH2500" s="31"/>
      <c r="AI2500" s="31"/>
      <c r="AJ2500" s="31"/>
      <c r="AK2500" s="31"/>
      <c r="AL2500" s="31"/>
      <c r="AO2500" s="376"/>
    </row>
    <row r="2501" spans="1:41" x14ac:dyDescent="0.25">
      <c r="A2501" s="44" t="s">
        <v>6399</v>
      </c>
      <c r="B2501" s="44" t="s">
        <v>5321</v>
      </c>
      <c r="C2501" s="45">
        <v>23010401</v>
      </c>
      <c r="D2501" s="45" t="s">
        <v>11363</v>
      </c>
      <c r="E2501" s="45" t="s">
        <v>5322</v>
      </c>
      <c r="AO2501" s="376"/>
    </row>
    <row r="2502" spans="1:41" x14ac:dyDescent="0.25">
      <c r="A2502" s="44" t="s">
        <v>13761</v>
      </c>
      <c r="B2502" s="44" t="s">
        <v>14763</v>
      </c>
      <c r="C2502" s="45" t="s">
        <v>13762</v>
      </c>
      <c r="D2502" s="367" t="s">
        <v>3696</v>
      </c>
      <c r="E2502" s="328">
        <f>DATE(2029,4,18)</f>
        <v>47226</v>
      </c>
      <c r="F2502" s="32"/>
      <c r="G2502" s="32"/>
      <c r="H2502" s="32"/>
      <c r="I2502" s="31"/>
      <c r="J2502" s="31"/>
      <c r="K2502" s="31"/>
      <c r="L2502" s="31"/>
      <c r="M2502" s="31"/>
      <c r="N2502" s="31"/>
      <c r="O2502" s="31"/>
      <c r="P2502" s="31"/>
      <c r="Q2502" s="31"/>
      <c r="R2502" s="31"/>
      <c r="S2502" s="31"/>
      <c r="T2502" s="31"/>
      <c r="U2502" s="31"/>
      <c r="V2502" s="31"/>
      <c r="W2502" s="31"/>
      <c r="X2502" s="31"/>
      <c r="Y2502" s="31"/>
      <c r="Z2502" s="31"/>
      <c r="AA2502" s="31"/>
      <c r="AB2502" s="31"/>
      <c r="AC2502" s="31"/>
      <c r="AD2502" s="31"/>
      <c r="AE2502" s="31"/>
      <c r="AF2502" s="31"/>
      <c r="AG2502" s="31"/>
      <c r="AH2502" s="31"/>
      <c r="AI2502" s="31"/>
      <c r="AJ2502" s="31"/>
      <c r="AK2502" s="31"/>
      <c r="AL2502" s="31"/>
      <c r="AO2502" s="376"/>
    </row>
    <row r="2503" spans="1:41" x14ac:dyDescent="0.25">
      <c r="A2503" s="44" t="s">
        <v>7838</v>
      </c>
      <c r="B2503" s="44" t="s">
        <v>10355</v>
      </c>
      <c r="C2503" s="45">
        <v>240403</v>
      </c>
      <c r="D2503" s="45" t="s">
        <v>11363</v>
      </c>
      <c r="E2503" s="45" t="s">
        <v>5037</v>
      </c>
      <c r="AO2503" s="376"/>
    </row>
    <row r="2504" spans="1:41" x14ac:dyDescent="0.25">
      <c r="A2504" s="44" t="s">
        <v>177</v>
      </c>
      <c r="B2504" s="44" t="s">
        <v>143</v>
      </c>
      <c r="C2504" s="45" t="s">
        <v>7463</v>
      </c>
      <c r="D2504" s="45" t="s">
        <v>9895</v>
      </c>
      <c r="E2504" s="46">
        <v>47756</v>
      </c>
      <c r="F2504" s="93"/>
      <c r="G2504" s="93"/>
      <c r="H2504" s="93"/>
      <c r="I2504" s="99"/>
      <c r="J2504" s="99"/>
      <c r="K2504" s="99"/>
      <c r="L2504" s="99"/>
      <c r="M2504" s="99"/>
      <c r="N2504" s="99"/>
      <c r="O2504" s="99"/>
      <c r="P2504" s="99"/>
      <c r="Q2504" s="99"/>
      <c r="R2504" s="99"/>
      <c r="S2504" s="99"/>
      <c r="T2504" s="99"/>
      <c r="U2504" s="99"/>
      <c r="V2504" s="99"/>
      <c r="W2504" s="99"/>
      <c r="X2504" s="99"/>
      <c r="Y2504" s="99"/>
      <c r="Z2504" s="99"/>
      <c r="AA2504" s="99"/>
      <c r="AB2504" s="99"/>
      <c r="AC2504" s="99"/>
      <c r="AD2504" s="99"/>
      <c r="AE2504" s="99"/>
      <c r="AF2504" s="99"/>
      <c r="AG2504" s="99"/>
      <c r="AH2504" s="31"/>
      <c r="AI2504" s="31"/>
      <c r="AJ2504" s="31"/>
      <c r="AK2504" s="31"/>
      <c r="AL2504" s="31"/>
      <c r="AO2504" s="376"/>
    </row>
    <row r="2505" spans="1:41" x14ac:dyDescent="0.3">
      <c r="A2505" s="333" t="s">
        <v>976</v>
      </c>
      <c r="B2505" s="333" t="s">
        <v>1162</v>
      </c>
      <c r="C2505" s="125" t="s">
        <v>8016</v>
      </c>
      <c r="D2505" s="32" t="s">
        <v>20309</v>
      </c>
      <c r="E2505" s="125" t="s">
        <v>7871</v>
      </c>
      <c r="F2505" s="125" t="s">
        <v>1189</v>
      </c>
      <c r="G2505" s="125" t="s">
        <v>1190</v>
      </c>
      <c r="AO2505" s="376"/>
    </row>
    <row r="2506" spans="1:41" x14ac:dyDescent="0.25">
      <c r="A2506" s="91" t="s">
        <v>976</v>
      </c>
      <c r="B2506" s="92" t="s">
        <v>3182</v>
      </c>
      <c r="C2506" s="93" t="s">
        <v>19170</v>
      </c>
      <c r="D2506" s="93" t="s">
        <v>1201</v>
      </c>
      <c r="E2506" s="94">
        <v>46582</v>
      </c>
      <c r="F2506" s="93"/>
      <c r="G2506" s="93"/>
      <c r="H2506" s="93"/>
      <c r="I2506" s="99"/>
      <c r="J2506" s="99"/>
      <c r="K2506" s="99"/>
      <c r="L2506" s="99"/>
      <c r="M2506" s="99"/>
      <c r="N2506" s="99"/>
      <c r="O2506" s="99"/>
      <c r="P2506" s="99"/>
      <c r="Q2506" s="99"/>
      <c r="R2506" s="99"/>
      <c r="S2506" s="99"/>
      <c r="T2506" s="99"/>
      <c r="U2506" s="99"/>
      <c r="V2506" s="99"/>
      <c r="W2506" s="99"/>
      <c r="X2506" s="99"/>
      <c r="Y2506" s="99"/>
      <c r="Z2506" s="99"/>
      <c r="AA2506" s="99"/>
      <c r="AB2506" s="99"/>
      <c r="AC2506" s="99"/>
      <c r="AD2506" s="99"/>
      <c r="AE2506" s="99"/>
      <c r="AF2506" s="99"/>
      <c r="AG2506" s="99"/>
      <c r="AH2506" s="31"/>
      <c r="AI2506" s="31"/>
      <c r="AJ2506" s="31"/>
      <c r="AK2506" s="31"/>
      <c r="AL2506" s="31"/>
      <c r="AO2506" s="376"/>
    </row>
    <row r="2507" spans="1:41" x14ac:dyDescent="0.3">
      <c r="A2507" s="333" t="s">
        <v>10990</v>
      </c>
      <c r="B2507" s="333" t="s">
        <v>1156</v>
      </c>
      <c r="C2507" s="125" t="s">
        <v>10965</v>
      </c>
      <c r="D2507" s="32" t="s">
        <v>20309</v>
      </c>
      <c r="E2507" s="125" t="s">
        <v>2593</v>
      </c>
      <c r="F2507" s="125" t="s">
        <v>1189</v>
      </c>
      <c r="G2507" s="125" t="s">
        <v>1190</v>
      </c>
      <c r="AO2507" s="376"/>
    </row>
    <row r="2508" spans="1:41" x14ac:dyDescent="0.3">
      <c r="A2508" s="333" t="s">
        <v>638</v>
      </c>
      <c r="B2508" s="333" t="s">
        <v>4815</v>
      </c>
      <c r="C2508" s="125" t="s">
        <v>15581</v>
      </c>
      <c r="D2508" s="32" t="s">
        <v>20309</v>
      </c>
      <c r="E2508" s="125" t="s">
        <v>9839</v>
      </c>
      <c r="F2508" s="125" t="s">
        <v>1189</v>
      </c>
      <c r="G2508" s="125" t="s">
        <v>1190</v>
      </c>
      <c r="AO2508" s="376"/>
    </row>
    <row r="2509" spans="1:41" x14ac:dyDescent="0.25">
      <c r="A2509" s="44" t="s">
        <v>638</v>
      </c>
      <c r="B2509" s="44" t="s">
        <v>17517</v>
      </c>
      <c r="C2509" s="45">
        <v>24070201</v>
      </c>
      <c r="D2509" s="45" t="s">
        <v>11363</v>
      </c>
      <c r="E2509" s="45" t="s">
        <v>7420</v>
      </c>
      <c r="AO2509" s="376"/>
    </row>
    <row r="2510" spans="1:41" x14ac:dyDescent="0.25">
      <c r="A2510" s="44" t="s">
        <v>10413</v>
      </c>
      <c r="B2510" s="44" t="s">
        <v>9248</v>
      </c>
      <c r="C2510" s="45">
        <v>240101</v>
      </c>
      <c r="D2510" s="45" t="s">
        <v>11363</v>
      </c>
      <c r="E2510" s="45" t="s">
        <v>9249</v>
      </c>
      <c r="AO2510" s="376"/>
    </row>
    <row r="2511" spans="1:41" x14ac:dyDescent="0.25">
      <c r="A2511" s="44" t="s">
        <v>17602</v>
      </c>
      <c r="B2511" s="44" t="s">
        <v>5321</v>
      </c>
      <c r="C2511" s="45">
        <v>26010401</v>
      </c>
      <c r="D2511" s="45" t="s">
        <v>11363</v>
      </c>
      <c r="E2511" s="45" t="s">
        <v>17459</v>
      </c>
      <c r="AO2511" s="376"/>
    </row>
    <row r="2512" spans="1:41" x14ac:dyDescent="0.25">
      <c r="A2512" s="44" t="s">
        <v>17603</v>
      </c>
      <c r="B2512" s="44" t="s">
        <v>2350</v>
      </c>
      <c r="C2512" s="45">
        <v>230105</v>
      </c>
      <c r="D2512" s="45" t="s">
        <v>11363</v>
      </c>
      <c r="E2512" s="45" t="s">
        <v>5265</v>
      </c>
      <c r="AO2512" s="376"/>
    </row>
    <row r="2513" spans="1:41" x14ac:dyDescent="0.25">
      <c r="A2513" s="44" t="s">
        <v>17603</v>
      </c>
      <c r="B2513" s="44" t="s">
        <v>925</v>
      </c>
      <c r="C2513" s="45">
        <v>230601</v>
      </c>
      <c r="D2513" s="45" t="s">
        <v>11363</v>
      </c>
      <c r="E2513" s="45" t="s">
        <v>7770</v>
      </c>
      <c r="AO2513" s="376"/>
    </row>
    <row r="2514" spans="1:41" x14ac:dyDescent="0.25">
      <c r="A2514" s="44" t="s">
        <v>20688</v>
      </c>
      <c r="B2514" s="44" t="s">
        <v>20685</v>
      </c>
      <c r="C2514" s="45" t="s">
        <v>20790</v>
      </c>
      <c r="D2514" s="32" t="s">
        <v>5559</v>
      </c>
      <c r="E2514" s="45" t="s">
        <v>20882</v>
      </c>
      <c r="F2514" s="32"/>
      <c r="G2514" s="32"/>
      <c r="H2514" s="32"/>
      <c r="I2514" s="31"/>
      <c r="J2514" s="31"/>
      <c r="K2514" s="31"/>
      <c r="L2514" s="31"/>
      <c r="M2514" s="31"/>
      <c r="N2514" s="31"/>
      <c r="O2514" s="31"/>
      <c r="P2514" s="31"/>
      <c r="Q2514" s="31"/>
      <c r="R2514" s="31"/>
      <c r="S2514" s="31"/>
      <c r="T2514" s="31"/>
      <c r="U2514" s="31"/>
      <c r="V2514" s="31"/>
      <c r="W2514" s="31"/>
      <c r="X2514" s="31"/>
      <c r="Y2514" s="31"/>
      <c r="Z2514" s="31"/>
      <c r="AA2514" s="31"/>
      <c r="AB2514" s="31"/>
      <c r="AC2514" s="31"/>
      <c r="AD2514" s="31"/>
      <c r="AE2514" s="31"/>
      <c r="AF2514" s="31"/>
      <c r="AG2514" s="31"/>
      <c r="AH2514" s="31"/>
      <c r="AI2514" s="31"/>
      <c r="AJ2514" s="31"/>
      <c r="AK2514" s="31"/>
      <c r="AL2514" s="31"/>
      <c r="AO2514" s="376"/>
    </row>
    <row r="2515" spans="1:41" x14ac:dyDescent="0.25">
      <c r="A2515" s="44" t="s">
        <v>4375</v>
      </c>
      <c r="B2515" s="44" t="s">
        <v>4371</v>
      </c>
      <c r="C2515" s="45" t="s">
        <v>4376</v>
      </c>
      <c r="D2515" s="45" t="s">
        <v>11204</v>
      </c>
      <c r="E2515" s="45" t="s">
        <v>7354</v>
      </c>
      <c r="F2515" s="93"/>
      <c r="G2515" s="93"/>
      <c r="H2515" s="93"/>
      <c r="I2515" s="99"/>
      <c r="J2515" s="99"/>
      <c r="K2515" s="99"/>
      <c r="L2515" s="99"/>
      <c r="M2515" s="99"/>
      <c r="N2515" s="99"/>
      <c r="O2515" s="99"/>
      <c r="P2515" s="99"/>
      <c r="Q2515" s="99"/>
      <c r="R2515" s="99"/>
      <c r="S2515" s="99"/>
      <c r="T2515" s="99"/>
      <c r="U2515" s="99"/>
      <c r="V2515" s="99"/>
      <c r="W2515" s="99"/>
      <c r="X2515" s="99"/>
      <c r="Y2515" s="99"/>
      <c r="Z2515" s="99"/>
      <c r="AA2515" s="99"/>
      <c r="AB2515" s="99"/>
      <c r="AC2515" s="99"/>
      <c r="AD2515" s="99"/>
      <c r="AE2515" s="99"/>
      <c r="AF2515" s="99"/>
      <c r="AG2515" s="99"/>
      <c r="AH2515" s="31"/>
      <c r="AI2515" s="31"/>
      <c r="AJ2515" s="31"/>
      <c r="AK2515" s="31"/>
      <c r="AL2515" s="31"/>
      <c r="AO2515" s="376"/>
    </row>
    <row r="2516" spans="1:41" x14ac:dyDescent="0.25">
      <c r="A2516" s="44" t="s">
        <v>4375</v>
      </c>
      <c r="B2516" s="44" t="s">
        <v>4371</v>
      </c>
      <c r="C2516" s="45" t="s">
        <v>4376</v>
      </c>
      <c r="D2516" s="93" t="s">
        <v>17443</v>
      </c>
      <c r="E2516" s="45" t="s">
        <v>7354</v>
      </c>
      <c r="F2516" s="93"/>
      <c r="G2516" s="93"/>
      <c r="H2516" s="93"/>
      <c r="I2516" s="99"/>
      <c r="J2516" s="99"/>
      <c r="K2516" s="99"/>
      <c r="L2516" s="99"/>
      <c r="M2516" s="99"/>
      <c r="N2516" s="99"/>
      <c r="O2516" s="99"/>
      <c r="P2516" s="99"/>
      <c r="Q2516" s="99"/>
      <c r="R2516" s="99"/>
      <c r="S2516" s="99"/>
      <c r="T2516" s="99"/>
      <c r="U2516" s="99"/>
      <c r="V2516" s="99"/>
      <c r="W2516" s="99"/>
      <c r="X2516" s="99"/>
      <c r="Y2516" s="99"/>
      <c r="Z2516" s="99"/>
      <c r="AA2516" s="99"/>
      <c r="AB2516" s="99"/>
      <c r="AC2516" s="99"/>
      <c r="AD2516" s="99"/>
      <c r="AE2516" s="99"/>
      <c r="AF2516" s="99"/>
      <c r="AG2516" s="99"/>
      <c r="AH2516" s="31"/>
      <c r="AI2516" s="31"/>
      <c r="AJ2516" s="31"/>
      <c r="AK2516" s="31"/>
      <c r="AL2516" s="31"/>
      <c r="AO2516" s="376"/>
    </row>
    <row r="2517" spans="1:41" x14ac:dyDescent="0.25">
      <c r="A2517" s="44" t="s">
        <v>4375</v>
      </c>
      <c r="B2517" s="44" t="s">
        <v>4371</v>
      </c>
      <c r="C2517" s="45" t="s">
        <v>17392</v>
      </c>
      <c r="D2517" s="93" t="s">
        <v>17443</v>
      </c>
      <c r="E2517" s="45" t="s">
        <v>9839</v>
      </c>
      <c r="F2517" s="93"/>
      <c r="G2517" s="93"/>
      <c r="H2517" s="93"/>
      <c r="I2517" s="99"/>
      <c r="J2517" s="99"/>
      <c r="K2517" s="99"/>
      <c r="L2517" s="99"/>
      <c r="M2517" s="99"/>
      <c r="N2517" s="99"/>
      <c r="O2517" s="99"/>
      <c r="P2517" s="99"/>
      <c r="Q2517" s="99"/>
      <c r="R2517" s="99"/>
      <c r="S2517" s="99"/>
      <c r="T2517" s="99"/>
      <c r="U2517" s="99"/>
      <c r="V2517" s="99"/>
      <c r="W2517" s="99"/>
      <c r="X2517" s="99"/>
      <c r="Y2517" s="99"/>
      <c r="Z2517" s="99"/>
      <c r="AA2517" s="99"/>
      <c r="AB2517" s="99"/>
      <c r="AC2517" s="99"/>
      <c r="AD2517" s="99"/>
      <c r="AE2517" s="99"/>
      <c r="AF2517" s="99"/>
      <c r="AG2517" s="99"/>
      <c r="AH2517" s="31"/>
      <c r="AI2517" s="31"/>
      <c r="AJ2517" s="31"/>
      <c r="AK2517" s="31"/>
      <c r="AL2517" s="31"/>
      <c r="AO2517" s="376"/>
    </row>
    <row r="2518" spans="1:41" x14ac:dyDescent="0.3">
      <c r="A2518" s="333" t="s">
        <v>11393</v>
      </c>
      <c r="B2518" s="333" t="s">
        <v>11377</v>
      </c>
      <c r="C2518" s="125" t="s">
        <v>11214</v>
      </c>
      <c r="D2518" s="32" t="s">
        <v>20309</v>
      </c>
      <c r="E2518" s="125" t="s">
        <v>4966</v>
      </c>
      <c r="F2518" s="125" t="s">
        <v>1189</v>
      </c>
      <c r="G2518" s="125" t="s">
        <v>1190</v>
      </c>
      <c r="AO2518" s="376"/>
    </row>
    <row r="2519" spans="1:41" x14ac:dyDescent="0.25">
      <c r="A2519" s="44" t="s">
        <v>17604</v>
      </c>
      <c r="B2519" s="44" t="s">
        <v>17605</v>
      </c>
      <c r="C2519" s="45">
        <v>240901</v>
      </c>
      <c r="D2519" s="45" t="s">
        <v>11363</v>
      </c>
      <c r="E2519" s="45" t="s">
        <v>4826</v>
      </c>
      <c r="AO2519" s="376"/>
    </row>
    <row r="2520" spans="1:41" x14ac:dyDescent="0.25">
      <c r="A2520" s="44" t="s">
        <v>17604</v>
      </c>
      <c r="B2520" s="44" t="s">
        <v>6610</v>
      </c>
      <c r="C2520" s="45">
        <v>260204</v>
      </c>
      <c r="D2520" s="45" t="s">
        <v>11363</v>
      </c>
      <c r="E2520" s="45" t="s">
        <v>9238</v>
      </c>
      <c r="AO2520" s="376"/>
    </row>
    <row r="2521" spans="1:41" x14ac:dyDescent="0.25">
      <c r="A2521" s="44" t="s">
        <v>4113</v>
      </c>
      <c r="B2521" s="44" t="s">
        <v>3156</v>
      </c>
      <c r="C2521" s="45" t="s">
        <v>7383</v>
      </c>
      <c r="D2521" s="45" t="s">
        <v>11204</v>
      </c>
      <c r="E2521" s="45" t="s">
        <v>7871</v>
      </c>
      <c r="F2521" s="93"/>
      <c r="G2521" s="93"/>
      <c r="H2521" s="93"/>
      <c r="I2521" s="99"/>
      <c r="J2521" s="99"/>
      <c r="K2521" s="99"/>
      <c r="L2521" s="99"/>
      <c r="M2521" s="99"/>
      <c r="N2521" s="99"/>
      <c r="O2521" s="99"/>
      <c r="P2521" s="99"/>
      <c r="Q2521" s="99"/>
      <c r="R2521" s="99"/>
      <c r="S2521" s="99"/>
      <c r="T2521" s="99"/>
      <c r="U2521" s="99"/>
      <c r="V2521" s="99"/>
      <c r="W2521" s="99"/>
      <c r="X2521" s="99"/>
      <c r="Y2521" s="99"/>
      <c r="Z2521" s="99"/>
      <c r="AA2521" s="99"/>
      <c r="AB2521" s="99"/>
      <c r="AC2521" s="99"/>
      <c r="AD2521" s="99"/>
      <c r="AE2521" s="99"/>
      <c r="AF2521" s="99"/>
      <c r="AG2521" s="99"/>
      <c r="AH2521" s="31"/>
      <c r="AI2521" s="31"/>
      <c r="AJ2521" s="31"/>
      <c r="AK2521" s="31"/>
      <c r="AL2521" s="31"/>
      <c r="AO2521" s="376"/>
    </row>
    <row r="2522" spans="1:41" x14ac:dyDescent="0.25">
      <c r="A2522" s="44" t="s">
        <v>4113</v>
      </c>
      <c r="B2522" s="44" t="s">
        <v>3156</v>
      </c>
      <c r="C2522" s="45" t="s">
        <v>7383</v>
      </c>
      <c r="D2522" s="93" t="s">
        <v>17443</v>
      </c>
      <c r="E2522" s="45" t="s">
        <v>7871</v>
      </c>
      <c r="F2522" s="93"/>
      <c r="G2522" s="93"/>
      <c r="H2522" s="93"/>
      <c r="I2522" s="99"/>
      <c r="J2522" s="99"/>
      <c r="K2522" s="99"/>
      <c r="L2522" s="99"/>
      <c r="M2522" s="99"/>
      <c r="N2522" s="99"/>
      <c r="O2522" s="99"/>
      <c r="P2522" s="99"/>
      <c r="Q2522" s="99"/>
      <c r="R2522" s="99"/>
      <c r="S2522" s="99"/>
      <c r="T2522" s="99"/>
      <c r="U2522" s="99"/>
      <c r="V2522" s="99"/>
      <c r="W2522" s="99"/>
      <c r="X2522" s="99"/>
      <c r="Y2522" s="99"/>
      <c r="Z2522" s="99"/>
      <c r="AA2522" s="99"/>
      <c r="AB2522" s="99"/>
      <c r="AC2522" s="99"/>
      <c r="AD2522" s="99"/>
      <c r="AE2522" s="99"/>
      <c r="AF2522" s="99"/>
      <c r="AG2522" s="99"/>
      <c r="AH2522" s="31"/>
      <c r="AI2522" s="31"/>
      <c r="AJ2522" s="31"/>
      <c r="AK2522" s="31"/>
      <c r="AL2522" s="31"/>
      <c r="AO2522" s="376"/>
    </row>
    <row r="2523" spans="1:41" x14ac:dyDescent="0.25">
      <c r="A2523" s="44" t="s">
        <v>4113</v>
      </c>
      <c r="B2523" s="44" t="s">
        <v>17308</v>
      </c>
      <c r="C2523" s="45" t="s">
        <v>17414</v>
      </c>
      <c r="D2523" s="93" t="s">
        <v>17443</v>
      </c>
      <c r="E2523" s="45" t="s">
        <v>9839</v>
      </c>
      <c r="F2523" s="93"/>
      <c r="G2523" s="93"/>
      <c r="H2523" s="93"/>
      <c r="I2523" s="99"/>
      <c r="J2523" s="99"/>
      <c r="K2523" s="99"/>
      <c r="L2523" s="99"/>
      <c r="M2523" s="99"/>
      <c r="N2523" s="99"/>
      <c r="O2523" s="99"/>
      <c r="P2523" s="99"/>
      <c r="Q2523" s="99"/>
      <c r="R2523" s="99"/>
      <c r="S2523" s="99"/>
      <c r="T2523" s="99"/>
      <c r="U2523" s="99"/>
      <c r="V2523" s="99"/>
      <c r="W2523" s="99"/>
      <c r="X2523" s="99"/>
      <c r="Y2523" s="99"/>
      <c r="Z2523" s="99"/>
      <c r="AA2523" s="99"/>
      <c r="AB2523" s="99"/>
      <c r="AC2523" s="99"/>
      <c r="AD2523" s="99"/>
      <c r="AE2523" s="99"/>
      <c r="AF2523" s="99"/>
      <c r="AG2523" s="99"/>
      <c r="AH2523" s="31"/>
      <c r="AI2523" s="31"/>
      <c r="AJ2523" s="31"/>
      <c r="AK2523" s="31"/>
      <c r="AL2523" s="31"/>
      <c r="AO2523" s="376"/>
    </row>
    <row r="2524" spans="1:41" x14ac:dyDescent="0.25">
      <c r="A2524" s="44" t="s">
        <v>12608</v>
      </c>
      <c r="B2524" s="44" t="s">
        <v>2350</v>
      </c>
      <c r="C2524" s="45">
        <v>230105</v>
      </c>
      <c r="D2524" s="45" t="s">
        <v>11363</v>
      </c>
      <c r="E2524" s="45" t="s">
        <v>5265</v>
      </c>
      <c r="AO2524" s="376"/>
    </row>
    <row r="2525" spans="1:41" x14ac:dyDescent="0.3">
      <c r="A2525" s="333" t="s">
        <v>10991</v>
      </c>
      <c r="B2525" s="333" t="s">
        <v>1161</v>
      </c>
      <c r="C2525" s="125" t="s">
        <v>10225</v>
      </c>
      <c r="D2525" s="32" t="s">
        <v>20309</v>
      </c>
      <c r="E2525" s="125" t="s">
        <v>2593</v>
      </c>
      <c r="F2525" s="125" t="s">
        <v>1189</v>
      </c>
      <c r="G2525" s="125" t="s">
        <v>1190</v>
      </c>
      <c r="AO2525" s="376"/>
    </row>
    <row r="2526" spans="1:41" x14ac:dyDescent="0.25">
      <c r="A2526" s="44" t="s">
        <v>15674</v>
      </c>
      <c r="B2526" s="44" t="s">
        <v>10348</v>
      </c>
      <c r="C2526" s="45">
        <v>240501</v>
      </c>
      <c r="D2526" s="45" t="s">
        <v>11363</v>
      </c>
      <c r="E2526" s="45" t="s">
        <v>10349</v>
      </c>
      <c r="AO2526" s="376"/>
    </row>
    <row r="2527" spans="1:41" x14ac:dyDescent="0.25">
      <c r="A2527" s="44" t="s">
        <v>5165</v>
      </c>
      <c r="B2527" s="44" t="s">
        <v>2133</v>
      </c>
      <c r="C2527" s="45">
        <v>250702</v>
      </c>
      <c r="D2527" s="45" t="s">
        <v>11363</v>
      </c>
      <c r="E2527" s="45" t="s">
        <v>9839</v>
      </c>
      <c r="AO2527" s="376"/>
    </row>
    <row r="2528" spans="1:41" x14ac:dyDescent="0.3">
      <c r="A2528" s="333" t="s">
        <v>11394</v>
      </c>
      <c r="B2528" s="333" t="s">
        <v>11374</v>
      </c>
      <c r="C2528" s="125" t="s">
        <v>11375</v>
      </c>
      <c r="D2528" s="32" t="s">
        <v>20309</v>
      </c>
      <c r="E2528" s="125" t="s">
        <v>4826</v>
      </c>
      <c r="F2528" s="125" t="s">
        <v>1189</v>
      </c>
      <c r="G2528" s="125" t="s">
        <v>1190</v>
      </c>
      <c r="AO2528" s="376"/>
    </row>
    <row r="2529" spans="1:41" x14ac:dyDescent="0.25">
      <c r="A2529" s="44" t="s">
        <v>78</v>
      </c>
      <c r="B2529" s="44" t="s">
        <v>148</v>
      </c>
      <c r="C2529" s="45" t="s">
        <v>4879</v>
      </c>
      <c r="D2529" s="46" t="s">
        <v>21328</v>
      </c>
      <c r="E2529" s="46">
        <v>46524</v>
      </c>
      <c r="AO2529" s="376"/>
    </row>
    <row r="2530" spans="1:41" x14ac:dyDescent="0.25">
      <c r="A2530" s="44" t="s">
        <v>78</v>
      </c>
      <c r="B2530" s="44" t="s">
        <v>148</v>
      </c>
      <c r="C2530" s="45" t="s">
        <v>4879</v>
      </c>
      <c r="D2530" s="46" t="s">
        <v>21328</v>
      </c>
      <c r="E2530" s="46">
        <v>46524</v>
      </c>
      <c r="AO2530" s="376"/>
    </row>
    <row r="2531" spans="1:41" x14ac:dyDescent="0.25">
      <c r="A2531" s="44" t="s">
        <v>17606</v>
      </c>
      <c r="B2531" s="44" t="s">
        <v>17463</v>
      </c>
      <c r="C2531" s="45">
        <v>260202</v>
      </c>
      <c r="D2531" s="45" t="s">
        <v>11363</v>
      </c>
      <c r="E2531" s="45" t="s">
        <v>9238</v>
      </c>
      <c r="AO2531" s="376"/>
    </row>
    <row r="2532" spans="1:41" x14ac:dyDescent="0.25">
      <c r="A2532" s="44" t="s">
        <v>17606</v>
      </c>
      <c r="B2532" s="44" t="s">
        <v>9248</v>
      </c>
      <c r="C2532" s="45">
        <v>260105</v>
      </c>
      <c r="D2532" s="45" t="s">
        <v>11363</v>
      </c>
      <c r="E2532" s="45" t="s">
        <v>17625</v>
      </c>
      <c r="AO2532" s="376"/>
    </row>
    <row r="2533" spans="1:41" x14ac:dyDescent="0.25">
      <c r="A2533" s="44" t="s">
        <v>17606</v>
      </c>
      <c r="B2533" s="44" t="s">
        <v>3040</v>
      </c>
      <c r="C2533" s="45">
        <v>260305</v>
      </c>
      <c r="D2533" s="45" t="s">
        <v>11363</v>
      </c>
      <c r="E2533" s="45" t="s">
        <v>9249</v>
      </c>
      <c r="AO2533" s="376"/>
    </row>
    <row r="2534" spans="1:41" x14ac:dyDescent="0.25">
      <c r="A2534" s="44" t="s">
        <v>9371</v>
      </c>
      <c r="B2534" s="92" t="s">
        <v>9602</v>
      </c>
      <c r="C2534" s="45" t="s">
        <v>9338</v>
      </c>
      <c r="D2534" s="93" t="s">
        <v>9601</v>
      </c>
      <c r="E2534" s="94">
        <v>46568</v>
      </c>
      <c r="F2534" s="93"/>
      <c r="G2534" s="93"/>
      <c r="H2534" s="93"/>
      <c r="I2534" s="99"/>
      <c r="J2534" s="99"/>
      <c r="K2534" s="99"/>
      <c r="L2534" s="99"/>
      <c r="M2534" s="99"/>
      <c r="N2534" s="99"/>
      <c r="O2534" s="99"/>
      <c r="P2534" s="99"/>
      <c r="Q2534" s="99"/>
      <c r="R2534" s="99"/>
      <c r="S2534" s="99"/>
      <c r="T2534" s="99"/>
      <c r="U2534" s="99"/>
      <c r="V2534" s="99"/>
      <c r="W2534" s="99"/>
      <c r="X2534" s="99"/>
      <c r="Y2534" s="99"/>
      <c r="Z2534" s="99"/>
      <c r="AA2534" s="99"/>
      <c r="AB2534" s="99"/>
      <c r="AC2534" s="99"/>
      <c r="AD2534" s="99"/>
      <c r="AE2534" s="99"/>
      <c r="AF2534" s="99"/>
      <c r="AG2534" s="99"/>
      <c r="AH2534" s="31"/>
      <c r="AI2534" s="31"/>
      <c r="AJ2534" s="31"/>
      <c r="AK2534" s="31"/>
      <c r="AL2534" s="31"/>
      <c r="AO2534" s="376"/>
    </row>
    <row r="2535" spans="1:41" x14ac:dyDescent="0.3">
      <c r="A2535" s="333" t="s">
        <v>4043</v>
      </c>
      <c r="B2535" s="333" t="s">
        <v>11372</v>
      </c>
      <c r="C2535" s="125" t="s">
        <v>11373</v>
      </c>
      <c r="D2535" s="32" t="s">
        <v>20309</v>
      </c>
      <c r="E2535" s="125" t="s">
        <v>4826</v>
      </c>
      <c r="F2535" s="125" t="s">
        <v>1189</v>
      </c>
      <c r="G2535" s="125" t="s">
        <v>1190</v>
      </c>
      <c r="AO2535" s="376"/>
    </row>
    <row r="2536" spans="1:41" x14ac:dyDescent="0.25">
      <c r="A2536" s="44" t="s">
        <v>9720</v>
      </c>
      <c r="B2536" s="44" t="s">
        <v>14764</v>
      </c>
      <c r="C2536" s="45" t="s">
        <v>9768</v>
      </c>
      <c r="D2536" s="367" t="s">
        <v>3696</v>
      </c>
      <c r="E2536" s="328">
        <f>DATE(2028,5,7)</f>
        <v>46880</v>
      </c>
      <c r="F2536" s="32"/>
      <c r="G2536" s="32"/>
      <c r="H2536" s="32"/>
      <c r="I2536" s="31"/>
      <c r="J2536" s="31"/>
      <c r="K2536" s="31"/>
      <c r="L2536" s="31"/>
      <c r="M2536" s="31"/>
      <c r="N2536" s="31"/>
      <c r="O2536" s="31"/>
      <c r="P2536" s="31"/>
      <c r="Q2536" s="31"/>
      <c r="R2536" s="31"/>
      <c r="S2536" s="31"/>
      <c r="T2536" s="31"/>
      <c r="U2536" s="31"/>
      <c r="V2536" s="31"/>
      <c r="W2536" s="31"/>
      <c r="X2536" s="31"/>
      <c r="Y2536" s="31"/>
      <c r="Z2536" s="31"/>
      <c r="AA2536" s="31"/>
      <c r="AB2536" s="31"/>
      <c r="AC2536" s="31"/>
      <c r="AD2536" s="31"/>
      <c r="AE2536" s="31"/>
      <c r="AF2536" s="31"/>
      <c r="AG2536" s="31"/>
      <c r="AH2536" s="31"/>
      <c r="AI2536" s="31"/>
      <c r="AJ2536" s="31"/>
      <c r="AK2536" s="31"/>
      <c r="AL2536" s="31"/>
      <c r="AO2536" s="376"/>
    </row>
    <row r="2537" spans="1:41" x14ac:dyDescent="0.25">
      <c r="A2537" s="44" t="s">
        <v>16569</v>
      </c>
      <c r="B2537" s="44" t="s">
        <v>21434</v>
      </c>
      <c r="C2537" s="45" t="s">
        <v>16562</v>
      </c>
      <c r="D2537" s="45" t="s">
        <v>21447</v>
      </c>
      <c r="E2537" s="46">
        <v>46418</v>
      </c>
      <c r="AO2537" s="376"/>
    </row>
    <row r="2538" spans="1:41" x14ac:dyDescent="0.25">
      <c r="A2538" s="44" t="s">
        <v>9615</v>
      </c>
      <c r="B2538" s="44" t="s">
        <v>21359</v>
      </c>
      <c r="C2538" s="45" t="s">
        <v>9701</v>
      </c>
      <c r="D2538" s="45" t="s">
        <v>21447</v>
      </c>
      <c r="E2538" s="46">
        <v>46752</v>
      </c>
      <c r="AO2538" s="376"/>
    </row>
    <row r="2539" spans="1:41" x14ac:dyDescent="0.3">
      <c r="A2539" s="333" t="s">
        <v>18923</v>
      </c>
      <c r="B2539" s="333" t="s">
        <v>1174</v>
      </c>
      <c r="C2539" s="125" t="s">
        <v>19093</v>
      </c>
      <c r="D2539" s="32" t="s">
        <v>20309</v>
      </c>
      <c r="E2539" s="125" t="s">
        <v>9249</v>
      </c>
      <c r="F2539" s="125" t="s">
        <v>1189</v>
      </c>
      <c r="G2539" s="125" t="s">
        <v>1190</v>
      </c>
      <c r="AO2539" s="376"/>
    </row>
    <row r="2540" spans="1:41" x14ac:dyDescent="0.25">
      <c r="A2540" s="102" t="s">
        <v>12069</v>
      </c>
      <c r="B2540" s="92" t="s">
        <v>3452</v>
      </c>
      <c r="C2540" s="93" t="s">
        <v>12089</v>
      </c>
      <c r="D2540" s="93" t="s">
        <v>1201</v>
      </c>
      <c r="E2540" s="94">
        <v>46496</v>
      </c>
      <c r="F2540" s="93"/>
      <c r="G2540" s="93"/>
      <c r="H2540" s="93"/>
      <c r="I2540" s="99"/>
      <c r="J2540" s="99"/>
      <c r="K2540" s="99"/>
      <c r="L2540" s="99"/>
      <c r="M2540" s="99"/>
      <c r="N2540" s="99"/>
      <c r="O2540" s="99"/>
      <c r="P2540" s="99"/>
      <c r="Q2540" s="99"/>
      <c r="R2540" s="99"/>
      <c r="S2540" s="99"/>
      <c r="T2540" s="99"/>
      <c r="U2540" s="99"/>
      <c r="V2540" s="99"/>
      <c r="W2540" s="99"/>
      <c r="X2540" s="99"/>
      <c r="Y2540" s="99"/>
      <c r="Z2540" s="99"/>
      <c r="AA2540" s="99"/>
      <c r="AB2540" s="99"/>
      <c r="AC2540" s="99"/>
      <c r="AD2540" s="99"/>
      <c r="AE2540" s="99"/>
      <c r="AF2540" s="99"/>
      <c r="AG2540" s="99"/>
      <c r="AH2540" s="31"/>
      <c r="AI2540" s="31"/>
      <c r="AJ2540" s="31"/>
      <c r="AK2540" s="31"/>
      <c r="AL2540" s="31"/>
      <c r="AO2540" s="376"/>
    </row>
    <row r="2541" spans="1:41" x14ac:dyDescent="0.3">
      <c r="A2541" s="333" t="s">
        <v>10992</v>
      </c>
      <c r="B2541" s="333" t="s">
        <v>3456</v>
      </c>
      <c r="C2541" s="125" t="s">
        <v>10963</v>
      </c>
      <c r="D2541" s="32" t="s">
        <v>20309</v>
      </c>
      <c r="E2541" s="125" t="s">
        <v>2593</v>
      </c>
      <c r="F2541" s="125" t="s">
        <v>1189</v>
      </c>
      <c r="G2541" s="125" t="s">
        <v>1190</v>
      </c>
      <c r="AO2541" s="376"/>
    </row>
    <row r="2542" spans="1:41" x14ac:dyDescent="0.25">
      <c r="A2542" s="44" t="s">
        <v>17607</v>
      </c>
      <c r="B2542" s="44" t="s">
        <v>931</v>
      </c>
      <c r="C2542" s="45">
        <v>260101</v>
      </c>
      <c r="D2542" s="45" t="s">
        <v>11363</v>
      </c>
      <c r="E2542" s="45" t="s">
        <v>8292</v>
      </c>
      <c r="AO2542" s="376"/>
    </row>
    <row r="2543" spans="1:41" x14ac:dyDescent="0.25">
      <c r="A2543" s="44" t="s">
        <v>2615</v>
      </c>
      <c r="B2543" s="44" t="s">
        <v>21359</v>
      </c>
      <c r="C2543" s="45" t="s">
        <v>9701</v>
      </c>
      <c r="D2543" s="45" t="s">
        <v>21447</v>
      </c>
      <c r="E2543" s="46">
        <v>46752</v>
      </c>
      <c r="AO2543" s="376"/>
    </row>
    <row r="2544" spans="1:41" x14ac:dyDescent="0.25">
      <c r="A2544" s="44" t="s">
        <v>13068</v>
      </c>
      <c r="B2544" s="44" t="s">
        <v>21380</v>
      </c>
      <c r="C2544" s="45" t="s">
        <v>13065</v>
      </c>
      <c r="D2544" s="45" t="s">
        <v>21447</v>
      </c>
      <c r="E2544" s="46">
        <v>46477</v>
      </c>
      <c r="AO2544" s="376"/>
    </row>
    <row r="2545" spans="1:41" x14ac:dyDescent="0.3">
      <c r="A2545" s="57" t="s">
        <v>3974</v>
      </c>
      <c r="B2545" s="57" t="s">
        <v>1290</v>
      </c>
      <c r="C2545" s="62">
        <v>24027</v>
      </c>
      <c r="D2545" s="62" t="s">
        <v>20886</v>
      </c>
      <c r="E2545" s="60">
        <v>46873</v>
      </c>
      <c r="F2545" s="32"/>
      <c r="G2545" s="32"/>
      <c r="H2545" s="32"/>
      <c r="I2545" s="31"/>
      <c r="J2545" s="31"/>
      <c r="K2545" s="31"/>
      <c r="L2545" s="31"/>
      <c r="M2545" s="31"/>
      <c r="N2545" s="31"/>
      <c r="O2545" s="31"/>
      <c r="P2545" s="31"/>
      <c r="Q2545" s="31"/>
      <c r="R2545" s="31"/>
      <c r="S2545" s="31"/>
      <c r="T2545" s="31"/>
      <c r="U2545" s="31"/>
      <c r="V2545" s="31"/>
      <c r="W2545" s="31"/>
      <c r="X2545" s="31"/>
      <c r="Y2545" s="31"/>
      <c r="Z2545" s="31"/>
      <c r="AA2545" s="31"/>
      <c r="AB2545" s="31"/>
      <c r="AC2545" s="31"/>
      <c r="AD2545" s="31"/>
      <c r="AE2545" s="31"/>
      <c r="AF2545" s="31"/>
      <c r="AG2545" s="31"/>
      <c r="AH2545" s="31"/>
      <c r="AI2545" s="31"/>
      <c r="AJ2545" s="31"/>
      <c r="AK2545" s="31"/>
      <c r="AL2545" s="31"/>
      <c r="AO2545" s="376"/>
    </row>
    <row r="2546" spans="1:41" x14ac:dyDescent="0.3">
      <c r="A2546" s="333" t="s">
        <v>18924</v>
      </c>
      <c r="B2546" s="333" t="s">
        <v>6927</v>
      </c>
      <c r="C2546" s="125" t="s">
        <v>19098</v>
      </c>
      <c r="D2546" s="32" t="s">
        <v>20309</v>
      </c>
      <c r="E2546" s="125" t="s">
        <v>9249</v>
      </c>
      <c r="F2546" s="125" t="s">
        <v>1190</v>
      </c>
      <c r="G2546" s="125" t="s">
        <v>1190</v>
      </c>
      <c r="AO2546" s="376"/>
    </row>
    <row r="2547" spans="1:41" x14ac:dyDescent="0.3">
      <c r="A2547" s="333" t="s">
        <v>8038</v>
      </c>
      <c r="B2547" s="333" t="s">
        <v>8018</v>
      </c>
      <c r="C2547" s="125" t="s">
        <v>8019</v>
      </c>
      <c r="D2547" s="32" t="s">
        <v>20309</v>
      </c>
      <c r="E2547" s="125" t="s">
        <v>7871</v>
      </c>
      <c r="F2547" s="125" t="s">
        <v>1189</v>
      </c>
      <c r="G2547" s="125" t="s">
        <v>1190</v>
      </c>
      <c r="AO2547" s="376"/>
    </row>
    <row r="2548" spans="1:41" x14ac:dyDescent="0.25">
      <c r="A2548" s="44" t="s">
        <v>4995</v>
      </c>
      <c r="B2548" s="44" t="s">
        <v>4996</v>
      </c>
      <c r="C2548" s="45" t="s">
        <v>4997</v>
      </c>
      <c r="D2548" s="45" t="s">
        <v>11204</v>
      </c>
      <c r="E2548" s="45" t="s">
        <v>4998</v>
      </c>
      <c r="F2548" s="93"/>
      <c r="G2548" s="93"/>
      <c r="H2548" s="93"/>
      <c r="I2548" s="99"/>
      <c r="J2548" s="99"/>
      <c r="K2548" s="99"/>
      <c r="L2548" s="99"/>
      <c r="M2548" s="99"/>
      <c r="N2548" s="99"/>
      <c r="O2548" s="99"/>
      <c r="P2548" s="99"/>
      <c r="Q2548" s="99"/>
      <c r="R2548" s="99"/>
      <c r="S2548" s="99"/>
      <c r="T2548" s="99"/>
      <c r="U2548" s="99"/>
      <c r="V2548" s="99"/>
      <c r="W2548" s="99"/>
      <c r="X2548" s="99"/>
      <c r="Y2548" s="99"/>
      <c r="Z2548" s="99"/>
      <c r="AA2548" s="99"/>
      <c r="AB2548" s="99"/>
      <c r="AC2548" s="99"/>
      <c r="AD2548" s="99"/>
      <c r="AE2548" s="99"/>
      <c r="AF2548" s="99"/>
      <c r="AG2548" s="99"/>
      <c r="AH2548" s="31"/>
      <c r="AI2548" s="31"/>
      <c r="AJ2548" s="31"/>
      <c r="AK2548" s="31"/>
      <c r="AL2548" s="31"/>
      <c r="AO2548" s="376"/>
    </row>
    <row r="2549" spans="1:41" x14ac:dyDescent="0.25">
      <c r="A2549" s="44" t="s">
        <v>4995</v>
      </c>
      <c r="B2549" s="44" t="s">
        <v>4996</v>
      </c>
      <c r="C2549" s="45" t="s">
        <v>4997</v>
      </c>
      <c r="D2549" s="93" t="s">
        <v>17443</v>
      </c>
      <c r="E2549" s="45" t="s">
        <v>4998</v>
      </c>
      <c r="F2549" s="93"/>
      <c r="G2549" s="93"/>
      <c r="H2549" s="93"/>
      <c r="I2549" s="99"/>
      <c r="J2549" s="99"/>
      <c r="K2549" s="99"/>
      <c r="L2549" s="99"/>
      <c r="M2549" s="99"/>
      <c r="N2549" s="99"/>
      <c r="O2549" s="99"/>
      <c r="P2549" s="99"/>
      <c r="Q2549" s="99"/>
      <c r="R2549" s="99"/>
      <c r="S2549" s="99"/>
      <c r="T2549" s="99"/>
      <c r="U2549" s="99"/>
      <c r="V2549" s="99"/>
      <c r="W2549" s="99"/>
      <c r="X2549" s="99"/>
      <c r="Y2549" s="99"/>
      <c r="Z2549" s="99"/>
      <c r="AA2549" s="99"/>
      <c r="AB2549" s="99"/>
      <c r="AC2549" s="99"/>
      <c r="AD2549" s="99"/>
      <c r="AE2549" s="99"/>
      <c r="AF2549" s="99"/>
      <c r="AG2549" s="99"/>
      <c r="AH2549" s="31"/>
      <c r="AI2549" s="31"/>
      <c r="AJ2549" s="31"/>
      <c r="AK2549" s="31"/>
      <c r="AL2549" s="31"/>
      <c r="AO2549" s="376"/>
    </row>
    <row r="2550" spans="1:41" x14ac:dyDescent="0.25">
      <c r="A2550" s="44" t="s">
        <v>4995</v>
      </c>
      <c r="B2550" s="44" t="s">
        <v>4996</v>
      </c>
      <c r="C2550" s="45" t="s">
        <v>4997</v>
      </c>
      <c r="D2550" s="45" t="s">
        <v>9895</v>
      </c>
      <c r="E2550" s="45" t="s">
        <v>4998</v>
      </c>
      <c r="F2550" s="93"/>
      <c r="G2550" s="93"/>
      <c r="H2550" s="93"/>
      <c r="I2550" s="99"/>
      <c r="J2550" s="99"/>
      <c r="K2550" s="99"/>
      <c r="L2550" s="99"/>
      <c r="M2550" s="99"/>
      <c r="N2550" s="99"/>
      <c r="O2550" s="99"/>
      <c r="P2550" s="99"/>
      <c r="Q2550" s="99"/>
      <c r="R2550" s="99"/>
      <c r="S2550" s="99"/>
      <c r="T2550" s="99"/>
      <c r="U2550" s="99"/>
      <c r="V2550" s="99"/>
      <c r="W2550" s="99"/>
      <c r="X2550" s="99"/>
      <c r="Y2550" s="99"/>
      <c r="Z2550" s="99"/>
      <c r="AA2550" s="99"/>
      <c r="AB2550" s="99"/>
      <c r="AC2550" s="99"/>
      <c r="AD2550" s="99"/>
      <c r="AE2550" s="99"/>
      <c r="AF2550" s="99"/>
      <c r="AG2550" s="99"/>
      <c r="AH2550" s="31"/>
      <c r="AI2550" s="31"/>
      <c r="AJ2550" s="31"/>
      <c r="AK2550" s="31"/>
      <c r="AL2550" s="31"/>
      <c r="AO2550" s="376"/>
    </row>
    <row r="2551" spans="1:41" x14ac:dyDescent="0.25">
      <c r="A2551" s="44" t="s">
        <v>19311</v>
      </c>
      <c r="B2551" s="319" t="s">
        <v>19528</v>
      </c>
      <c r="C2551" s="318" t="s">
        <v>19620</v>
      </c>
      <c r="D2551" s="93" t="s">
        <v>19934</v>
      </c>
      <c r="E2551" s="320">
        <v>47664</v>
      </c>
      <c r="F2551" s="93"/>
      <c r="G2551" s="93"/>
      <c r="H2551" s="93"/>
      <c r="I2551" s="99"/>
      <c r="J2551" s="99"/>
      <c r="K2551" s="99"/>
      <c r="L2551" s="99"/>
      <c r="M2551" s="99"/>
      <c r="N2551" s="99"/>
      <c r="O2551" s="99"/>
      <c r="P2551" s="99"/>
      <c r="Q2551" s="99"/>
      <c r="R2551" s="99"/>
      <c r="S2551" s="99"/>
      <c r="T2551" s="99"/>
      <c r="U2551" s="99"/>
      <c r="V2551" s="99"/>
      <c r="W2551" s="99"/>
      <c r="X2551" s="99"/>
      <c r="Y2551" s="99"/>
      <c r="Z2551" s="99"/>
      <c r="AA2551" s="99"/>
      <c r="AB2551" s="99"/>
      <c r="AC2551" s="99"/>
      <c r="AD2551" s="99"/>
      <c r="AE2551" s="99"/>
      <c r="AF2551" s="99"/>
      <c r="AG2551" s="99"/>
      <c r="AH2551" s="31"/>
      <c r="AI2551" s="31"/>
      <c r="AJ2551" s="31"/>
      <c r="AK2551" s="31"/>
      <c r="AL2551" s="31"/>
      <c r="AO2551" s="376"/>
    </row>
    <row r="2552" spans="1:41" x14ac:dyDescent="0.3">
      <c r="A2552" s="333" t="s">
        <v>10993</v>
      </c>
      <c r="B2552" s="333" t="s">
        <v>1161</v>
      </c>
      <c r="C2552" s="125" t="s">
        <v>10225</v>
      </c>
      <c r="D2552" s="32" t="s">
        <v>20309</v>
      </c>
      <c r="E2552" s="125" t="s">
        <v>2593</v>
      </c>
      <c r="F2552" s="125" t="s">
        <v>1189</v>
      </c>
      <c r="G2552" s="125" t="s">
        <v>1190</v>
      </c>
      <c r="AO2552" s="376"/>
    </row>
    <row r="2553" spans="1:41" x14ac:dyDescent="0.25">
      <c r="A2553" s="44" t="s">
        <v>6400</v>
      </c>
      <c r="B2553" s="44" t="s">
        <v>3475</v>
      </c>
      <c r="C2553" s="45">
        <v>230301</v>
      </c>
      <c r="D2553" s="45" t="s">
        <v>11363</v>
      </c>
      <c r="E2553" s="45" t="s">
        <v>5265</v>
      </c>
      <c r="AO2553" s="376"/>
    </row>
    <row r="2554" spans="1:41" x14ac:dyDescent="0.25">
      <c r="A2554" s="44" t="s">
        <v>14368</v>
      </c>
      <c r="B2554" s="44" t="s">
        <v>1873</v>
      </c>
      <c r="C2554" s="45" t="s">
        <v>14369</v>
      </c>
      <c r="D2554" s="46" t="s">
        <v>21328</v>
      </c>
      <c r="E2554" s="46">
        <v>46583</v>
      </c>
      <c r="AO2554" s="376"/>
    </row>
    <row r="2555" spans="1:41" x14ac:dyDescent="0.25">
      <c r="A2555" s="44" t="s">
        <v>16146</v>
      </c>
      <c r="B2555" s="44" t="s">
        <v>21421</v>
      </c>
      <c r="C2555" s="45" t="s">
        <v>21184</v>
      </c>
      <c r="D2555" s="45" t="s">
        <v>21447</v>
      </c>
      <c r="E2555" s="46">
        <v>46630</v>
      </c>
      <c r="AO2555" s="376"/>
    </row>
    <row r="2556" spans="1:41" x14ac:dyDescent="0.25">
      <c r="A2556" s="91" t="s">
        <v>16146</v>
      </c>
      <c r="B2556" s="92" t="s">
        <v>19284</v>
      </c>
      <c r="C2556" s="93" t="s">
        <v>19285</v>
      </c>
      <c r="D2556" s="93" t="s">
        <v>1201</v>
      </c>
      <c r="E2556" s="94">
        <v>46582</v>
      </c>
      <c r="F2556" s="93"/>
      <c r="G2556" s="93"/>
      <c r="H2556" s="93"/>
      <c r="I2556" s="99"/>
      <c r="J2556" s="99"/>
      <c r="K2556" s="99"/>
      <c r="L2556" s="99"/>
      <c r="M2556" s="99"/>
      <c r="N2556" s="99"/>
      <c r="O2556" s="99"/>
      <c r="P2556" s="99"/>
      <c r="Q2556" s="99"/>
      <c r="R2556" s="99"/>
      <c r="S2556" s="99"/>
      <c r="T2556" s="99"/>
      <c r="U2556" s="99"/>
      <c r="V2556" s="99"/>
      <c r="W2556" s="99"/>
      <c r="X2556" s="99"/>
      <c r="Y2556" s="99"/>
      <c r="Z2556" s="99"/>
      <c r="AA2556" s="99"/>
      <c r="AB2556" s="99"/>
      <c r="AC2556" s="99"/>
      <c r="AD2556" s="99"/>
      <c r="AE2556" s="99"/>
      <c r="AF2556" s="99"/>
      <c r="AG2556" s="99"/>
      <c r="AH2556" s="31"/>
      <c r="AI2556" s="31"/>
      <c r="AJ2556" s="31"/>
      <c r="AK2556" s="31"/>
      <c r="AL2556" s="31"/>
      <c r="AO2556" s="376"/>
    </row>
    <row r="2557" spans="1:41" x14ac:dyDescent="0.25">
      <c r="A2557" s="44" t="s">
        <v>15675</v>
      </c>
      <c r="B2557" s="44" t="s">
        <v>3039</v>
      </c>
      <c r="C2557" s="45">
        <v>230904</v>
      </c>
      <c r="D2557" s="45" t="s">
        <v>11363</v>
      </c>
      <c r="E2557" s="45" t="s">
        <v>7871</v>
      </c>
      <c r="AO2557" s="376"/>
    </row>
    <row r="2558" spans="1:41" x14ac:dyDescent="0.25">
      <c r="A2558" s="44" t="s">
        <v>15675</v>
      </c>
      <c r="B2558" s="44" t="s">
        <v>5134</v>
      </c>
      <c r="C2558" s="45">
        <v>250802</v>
      </c>
      <c r="D2558" s="45" t="s">
        <v>11363</v>
      </c>
      <c r="E2558" s="45" t="s">
        <v>9880</v>
      </c>
      <c r="AO2558" s="376"/>
    </row>
    <row r="2559" spans="1:41" x14ac:dyDescent="0.3">
      <c r="A2559" s="57" t="s">
        <v>3585</v>
      </c>
      <c r="B2559" s="92" t="s">
        <v>3682</v>
      </c>
      <c r="C2559" s="93" t="s">
        <v>19106</v>
      </c>
      <c r="D2559" s="93" t="s">
        <v>3681</v>
      </c>
      <c r="E2559" s="94">
        <v>48029</v>
      </c>
      <c r="F2559" s="93"/>
      <c r="G2559" s="93"/>
      <c r="H2559" s="93"/>
      <c r="I2559" s="99"/>
      <c r="J2559" s="99"/>
      <c r="K2559" s="99"/>
      <c r="L2559" s="99"/>
      <c r="M2559" s="99"/>
      <c r="N2559" s="99"/>
      <c r="O2559" s="99"/>
      <c r="P2559" s="99"/>
      <c r="Q2559" s="99"/>
      <c r="R2559" s="99"/>
      <c r="S2559" s="99"/>
      <c r="T2559" s="99"/>
      <c r="U2559" s="99"/>
      <c r="V2559" s="99"/>
      <c r="W2559" s="99"/>
      <c r="X2559" s="99"/>
      <c r="Y2559" s="99"/>
      <c r="Z2559" s="99"/>
      <c r="AA2559" s="99"/>
      <c r="AB2559" s="99"/>
      <c r="AC2559" s="99"/>
      <c r="AD2559" s="99"/>
      <c r="AE2559" s="99"/>
      <c r="AF2559" s="99"/>
      <c r="AG2559" s="99"/>
      <c r="AH2559" s="31"/>
      <c r="AI2559" s="31"/>
      <c r="AJ2559" s="31"/>
      <c r="AK2559" s="31"/>
      <c r="AL2559" s="31"/>
      <c r="AO2559" s="376"/>
    </row>
    <row r="2560" spans="1:41" x14ac:dyDescent="0.25">
      <c r="A2560" s="44" t="s">
        <v>7692</v>
      </c>
      <c r="B2560" s="44" t="s">
        <v>7766</v>
      </c>
      <c r="C2560" s="45">
        <v>230505</v>
      </c>
      <c r="D2560" s="45" t="s">
        <v>11363</v>
      </c>
      <c r="E2560" s="45" t="s">
        <v>7105</v>
      </c>
      <c r="AO2560" s="376"/>
    </row>
    <row r="2561" spans="1:41" x14ac:dyDescent="0.25">
      <c r="A2561" s="44" t="s">
        <v>17608</v>
      </c>
      <c r="B2561" s="44" t="s">
        <v>5321</v>
      </c>
      <c r="C2561" s="45">
        <v>26010401</v>
      </c>
      <c r="D2561" s="45" t="s">
        <v>11363</v>
      </c>
      <c r="E2561" s="45" t="s">
        <v>17459</v>
      </c>
      <c r="AO2561" s="376"/>
    </row>
    <row r="2562" spans="1:41" x14ac:dyDescent="0.25">
      <c r="A2562" s="44" t="s">
        <v>17608</v>
      </c>
      <c r="B2562" s="44" t="s">
        <v>3176</v>
      </c>
      <c r="C2562" s="45">
        <v>26010402</v>
      </c>
      <c r="D2562" s="45" t="s">
        <v>11363</v>
      </c>
      <c r="E2562" s="45" t="s">
        <v>17459</v>
      </c>
      <c r="AO2562" s="376"/>
    </row>
    <row r="2563" spans="1:41" x14ac:dyDescent="0.3">
      <c r="A2563" s="99" t="s">
        <v>1340</v>
      </c>
      <c r="B2563" s="92" t="s">
        <v>5748</v>
      </c>
      <c r="C2563" s="93" t="s">
        <v>5749</v>
      </c>
      <c r="D2563" s="93" t="s">
        <v>1201</v>
      </c>
      <c r="E2563" s="94">
        <v>46961</v>
      </c>
      <c r="F2563" s="93"/>
      <c r="G2563" s="93"/>
      <c r="H2563" s="93"/>
      <c r="I2563" s="99"/>
      <c r="J2563" s="99"/>
      <c r="K2563" s="99"/>
      <c r="L2563" s="99"/>
      <c r="M2563" s="99"/>
      <c r="N2563" s="99"/>
      <c r="O2563" s="99"/>
      <c r="P2563" s="99"/>
      <c r="Q2563" s="99"/>
      <c r="R2563" s="99"/>
      <c r="S2563" s="99"/>
      <c r="T2563" s="99"/>
      <c r="U2563" s="99"/>
      <c r="V2563" s="99"/>
      <c r="W2563" s="99"/>
      <c r="X2563" s="99"/>
      <c r="Y2563" s="99"/>
      <c r="Z2563" s="99"/>
      <c r="AA2563" s="99"/>
      <c r="AB2563" s="99"/>
      <c r="AC2563" s="99"/>
      <c r="AD2563" s="99"/>
      <c r="AE2563" s="99"/>
      <c r="AF2563" s="99"/>
      <c r="AG2563" s="99"/>
      <c r="AH2563" s="31"/>
      <c r="AI2563" s="31"/>
      <c r="AJ2563" s="31"/>
      <c r="AK2563" s="31"/>
      <c r="AL2563" s="31"/>
      <c r="AO2563" s="376"/>
    </row>
    <row r="2564" spans="1:41" x14ac:dyDescent="0.25">
      <c r="A2564" s="44" t="s">
        <v>17609</v>
      </c>
      <c r="B2564" s="44" t="s">
        <v>9237</v>
      </c>
      <c r="C2564" s="45">
        <v>24010401</v>
      </c>
      <c r="D2564" s="45" t="s">
        <v>11363</v>
      </c>
      <c r="E2564" s="45" t="s">
        <v>9238</v>
      </c>
      <c r="AO2564" s="376"/>
    </row>
    <row r="2565" spans="1:41" x14ac:dyDescent="0.25">
      <c r="A2565" s="44" t="s">
        <v>17609</v>
      </c>
      <c r="B2565" s="44" t="s">
        <v>3176</v>
      </c>
      <c r="C2565" s="45">
        <v>24010402</v>
      </c>
      <c r="D2565" s="45" t="s">
        <v>11363</v>
      </c>
      <c r="E2565" s="45" t="s">
        <v>9238</v>
      </c>
      <c r="AO2565" s="376"/>
    </row>
    <row r="2566" spans="1:41" x14ac:dyDescent="0.25">
      <c r="A2566" s="44" t="s">
        <v>6401</v>
      </c>
      <c r="B2566" s="44" t="s">
        <v>6608</v>
      </c>
      <c r="C2566" s="45">
        <v>260203</v>
      </c>
      <c r="D2566" s="45" t="s">
        <v>11363</v>
      </c>
      <c r="E2566" s="45" t="s">
        <v>9238</v>
      </c>
      <c r="AO2566" s="376"/>
    </row>
    <row r="2567" spans="1:41" x14ac:dyDescent="0.25">
      <c r="A2567" s="91" t="s">
        <v>12085</v>
      </c>
      <c r="B2567" s="92" t="s">
        <v>3452</v>
      </c>
      <c r="C2567" s="93" t="s">
        <v>7817</v>
      </c>
      <c r="D2567" s="93" t="s">
        <v>1201</v>
      </c>
      <c r="E2567" s="94">
        <v>46496</v>
      </c>
      <c r="F2567" s="93"/>
      <c r="G2567" s="93"/>
      <c r="H2567" s="93"/>
      <c r="I2567" s="99"/>
      <c r="J2567" s="99"/>
      <c r="K2567" s="99"/>
      <c r="L2567" s="99"/>
      <c r="M2567" s="99"/>
      <c r="N2567" s="99"/>
      <c r="O2567" s="99"/>
      <c r="P2567" s="99"/>
      <c r="Q2567" s="99"/>
      <c r="R2567" s="99"/>
      <c r="S2567" s="99"/>
      <c r="T2567" s="99"/>
      <c r="U2567" s="99"/>
      <c r="V2567" s="99"/>
      <c r="W2567" s="99"/>
      <c r="X2567" s="99"/>
      <c r="Y2567" s="99"/>
      <c r="Z2567" s="99"/>
      <c r="AA2567" s="99"/>
      <c r="AB2567" s="99"/>
      <c r="AC2567" s="99"/>
      <c r="AD2567" s="99"/>
      <c r="AE2567" s="99"/>
      <c r="AF2567" s="99"/>
      <c r="AG2567" s="99"/>
      <c r="AH2567" s="31"/>
      <c r="AI2567" s="31"/>
      <c r="AJ2567" s="31"/>
      <c r="AK2567" s="31"/>
      <c r="AL2567" s="31"/>
      <c r="AO2567" s="376"/>
    </row>
    <row r="2568" spans="1:41" x14ac:dyDescent="0.25">
      <c r="A2568" s="44" t="s">
        <v>17610</v>
      </c>
      <c r="B2568" s="44" t="s">
        <v>8340</v>
      </c>
      <c r="C2568" s="45">
        <v>231001</v>
      </c>
      <c r="D2568" s="45" t="s">
        <v>11363</v>
      </c>
      <c r="E2568" s="45" t="s">
        <v>2538</v>
      </c>
      <c r="AO2568" s="376"/>
    </row>
    <row r="2569" spans="1:41" x14ac:dyDescent="0.25">
      <c r="A2569" s="44" t="s">
        <v>17610</v>
      </c>
      <c r="B2569" s="44" t="s">
        <v>9248</v>
      </c>
      <c r="C2569" s="45">
        <v>260105</v>
      </c>
      <c r="D2569" s="45" t="s">
        <v>11363</v>
      </c>
      <c r="E2569" s="45" t="s">
        <v>17625</v>
      </c>
      <c r="AO2569" s="376"/>
    </row>
    <row r="2570" spans="1:41" x14ac:dyDescent="0.25">
      <c r="A2570" s="44" t="s">
        <v>17610</v>
      </c>
      <c r="B2570" s="44" t="s">
        <v>948</v>
      </c>
      <c r="C2570" s="45">
        <v>260303</v>
      </c>
      <c r="D2570" s="45" t="s">
        <v>11363</v>
      </c>
      <c r="E2570" s="45" t="s">
        <v>9249</v>
      </c>
      <c r="AO2570" s="376"/>
    </row>
    <row r="2571" spans="1:41" x14ac:dyDescent="0.25">
      <c r="A2571" s="44" t="s">
        <v>17610</v>
      </c>
      <c r="B2571" s="44" t="s">
        <v>925</v>
      </c>
      <c r="C2571" s="45">
        <v>260601</v>
      </c>
      <c r="D2571" s="45" t="s">
        <v>11363</v>
      </c>
      <c r="E2571" s="45" t="s">
        <v>17341</v>
      </c>
      <c r="AO2571" s="376"/>
    </row>
    <row r="2572" spans="1:41" x14ac:dyDescent="0.25">
      <c r="A2572" s="102" t="s">
        <v>12075</v>
      </c>
      <c r="B2572" s="92" t="s">
        <v>3452</v>
      </c>
      <c r="C2572" s="93" t="s">
        <v>12089</v>
      </c>
      <c r="D2572" s="93" t="s">
        <v>1201</v>
      </c>
      <c r="E2572" s="94">
        <v>46496</v>
      </c>
      <c r="F2572" s="93"/>
      <c r="G2572" s="93"/>
      <c r="H2572" s="93"/>
      <c r="I2572" s="99"/>
      <c r="J2572" s="99"/>
      <c r="K2572" s="99"/>
      <c r="L2572" s="99"/>
      <c r="M2572" s="99"/>
      <c r="N2572" s="99"/>
      <c r="O2572" s="99"/>
      <c r="P2572" s="99"/>
      <c r="Q2572" s="99"/>
      <c r="R2572" s="99"/>
      <c r="S2572" s="99"/>
      <c r="T2572" s="99"/>
      <c r="U2572" s="99"/>
      <c r="V2572" s="99"/>
      <c r="W2572" s="99"/>
      <c r="X2572" s="99"/>
      <c r="Y2572" s="99"/>
      <c r="Z2572" s="99"/>
      <c r="AA2572" s="99"/>
      <c r="AB2572" s="99"/>
      <c r="AC2572" s="99"/>
      <c r="AD2572" s="99"/>
      <c r="AE2572" s="99"/>
      <c r="AF2572" s="99"/>
      <c r="AG2572" s="99"/>
      <c r="AH2572" s="31"/>
      <c r="AI2572" s="31"/>
      <c r="AJ2572" s="31"/>
      <c r="AK2572" s="31"/>
      <c r="AL2572" s="31"/>
      <c r="AO2572" s="376"/>
    </row>
    <row r="2573" spans="1:41" x14ac:dyDescent="0.25">
      <c r="A2573" s="91" t="s">
        <v>12075</v>
      </c>
      <c r="B2573" s="92" t="s">
        <v>19284</v>
      </c>
      <c r="C2573" s="93" t="s">
        <v>19285</v>
      </c>
      <c r="D2573" s="93" t="s">
        <v>1201</v>
      </c>
      <c r="E2573" s="94">
        <v>46582</v>
      </c>
      <c r="F2573" s="93"/>
      <c r="G2573" s="93"/>
      <c r="H2573" s="93"/>
      <c r="I2573" s="99"/>
      <c r="J2573" s="99"/>
      <c r="K2573" s="99"/>
      <c r="L2573" s="99"/>
      <c r="M2573" s="99"/>
      <c r="N2573" s="99"/>
      <c r="O2573" s="99"/>
      <c r="P2573" s="99"/>
      <c r="Q2573" s="99"/>
      <c r="R2573" s="99"/>
      <c r="S2573" s="99"/>
      <c r="T2573" s="99"/>
      <c r="U2573" s="99"/>
      <c r="V2573" s="99"/>
      <c r="W2573" s="99"/>
      <c r="X2573" s="99"/>
      <c r="Y2573" s="99"/>
      <c r="Z2573" s="99"/>
      <c r="AA2573" s="99"/>
      <c r="AB2573" s="99"/>
      <c r="AC2573" s="99"/>
      <c r="AD2573" s="99"/>
      <c r="AE2573" s="99"/>
      <c r="AF2573" s="99"/>
      <c r="AG2573" s="99"/>
      <c r="AH2573" s="31"/>
      <c r="AI2573" s="31"/>
      <c r="AJ2573" s="31"/>
      <c r="AK2573" s="31"/>
      <c r="AL2573" s="31"/>
      <c r="AO2573" s="376"/>
    </row>
    <row r="2574" spans="1:41" x14ac:dyDescent="0.3">
      <c r="A2574" s="333" t="s">
        <v>11395</v>
      </c>
      <c r="B2574" s="333" t="s">
        <v>4004</v>
      </c>
      <c r="C2574" s="125" t="s">
        <v>11370</v>
      </c>
      <c r="D2574" s="32" t="s">
        <v>20309</v>
      </c>
      <c r="E2574" s="125" t="s">
        <v>4826</v>
      </c>
      <c r="F2574" s="125" t="s">
        <v>1189</v>
      </c>
      <c r="G2574" s="125" t="s">
        <v>1190</v>
      </c>
      <c r="AO2574" s="376"/>
    </row>
    <row r="2575" spans="1:41" x14ac:dyDescent="0.25">
      <c r="A2575" s="44" t="s">
        <v>13199</v>
      </c>
      <c r="B2575" s="44" t="s">
        <v>17452</v>
      </c>
      <c r="C2575" s="45">
        <v>25010501</v>
      </c>
      <c r="D2575" s="45" t="s">
        <v>11363</v>
      </c>
      <c r="E2575" s="45" t="s">
        <v>12551</v>
      </c>
      <c r="AO2575" s="376"/>
    </row>
    <row r="2576" spans="1:41" x14ac:dyDescent="0.25">
      <c r="A2576" s="44" t="s">
        <v>13199</v>
      </c>
      <c r="B2576" s="44" t="s">
        <v>5129</v>
      </c>
      <c r="C2576" s="45">
        <v>25010502</v>
      </c>
      <c r="D2576" s="45" t="s">
        <v>11363</v>
      </c>
      <c r="E2576" s="45" t="s">
        <v>12551</v>
      </c>
      <c r="AO2576" s="376"/>
    </row>
    <row r="2577" spans="1:41" x14ac:dyDescent="0.25">
      <c r="A2577" s="44" t="s">
        <v>13199</v>
      </c>
      <c r="B2577" s="44" t="s">
        <v>5321</v>
      </c>
      <c r="C2577" s="45">
        <v>25010401</v>
      </c>
      <c r="D2577" s="45" t="s">
        <v>11363</v>
      </c>
      <c r="E2577" s="45" t="s">
        <v>12564</v>
      </c>
      <c r="AO2577" s="376"/>
    </row>
    <row r="2578" spans="1:41" x14ac:dyDescent="0.25">
      <c r="A2578" s="44" t="s">
        <v>13199</v>
      </c>
      <c r="B2578" s="44" t="s">
        <v>3176</v>
      </c>
      <c r="C2578" s="45">
        <v>25010402</v>
      </c>
      <c r="D2578" s="45" t="s">
        <v>11363</v>
      </c>
      <c r="E2578" s="45" t="s">
        <v>12564</v>
      </c>
      <c r="AO2578" s="376"/>
    </row>
    <row r="2579" spans="1:41" x14ac:dyDescent="0.25">
      <c r="A2579" s="44" t="s">
        <v>9669</v>
      </c>
      <c r="B2579" s="44" t="s">
        <v>21398</v>
      </c>
      <c r="C2579" s="45" t="s">
        <v>9319</v>
      </c>
      <c r="D2579" s="45" t="s">
        <v>21447</v>
      </c>
      <c r="E2579" s="46">
        <v>46507</v>
      </c>
      <c r="AO2579" s="376"/>
    </row>
    <row r="2580" spans="1:41" x14ac:dyDescent="0.25">
      <c r="A2580" s="44" t="s">
        <v>9669</v>
      </c>
      <c r="B2580" s="44" t="s">
        <v>21421</v>
      </c>
      <c r="C2580" s="45" t="s">
        <v>21184</v>
      </c>
      <c r="D2580" s="45" t="s">
        <v>21447</v>
      </c>
      <c r="E2580" s="46">
        <v>46630</v>
      </c>
      <c r="AO2580" s="376"/>
    </row>
    <row r="2581" spans="1:41" x14ac:dyDescent="0.25">
      <c r="A2581" s="44" t="s">
        <v>13378</v>
      </c>
      <c r="B2581" s="44" t="s">
        <v>5564</v>
      </c>
      <c r="C2581" s="45" t="s">
        <v>13379</v>
      </c>
      <c r="D2581" s="93" t="s">
        <v>9601</v>
      </c>
      <c r="E2581" s="94">
        <v>46568</v>
      </c>
      <c r="F2581" s="93"/>
      <c r="G2581" s="93"/>
      <c r="H2581" s="93"/>
      <c r="I2581" s="99"/>
      <c r="J2581" s="99"/>
      <c r="K2581" s="99"/>
      <c r="L2581" s="99"/>
      <c r="M2581" s="99"/>
      <c r="N2581" s="99"/>
      <c r="O2581" s="99"/>
      <c r="P2581" s="99"/>
      <c r="Q2581" s="99"/>
      <c r="R2581" s="99"/>
      <c r="S2581" s="99"/>
      <c r="T2581" s="99"/>
      <c r="U2581" s="99"/>
      <c r="V2581" s="99"/>
      <c r="W2581" s="99"/>
      <c r="X2581" s="99"/>
      <c r="Y2581" s="99"/>
      <c r="Z2581" s="99"/>
      <c r="AA2581" s="99"/>
      <c r="AB2581" s="99"/>
      <c r="AC2581" s="99"/>
      <c r="AD2581" s="99"/>
      <c r="AE2581" s="99"/>
      <c r="AF2581" s="99"/>
      <c r="AG2581" s="99"/>
      <c r="AH2581" s="31"/>
      <c r="AI2581" s="31"/>
      <c r="AJ2581" s="31"/>
      <c r="AK2581" s="31"/>
      <c r="AL2581" s="31"/>
      <c r="AO2581" s="376"/>
    </row>
    <row r="2582" spans="1:41" x14ac:dyDescent="0.25">
      <c r="A2582" s="44" t="s">
        <v>13378</v>
      </c>
      <c r="B2582" s="44" t="s">
        <v>13380</v>
      </c>
      <c r="C2582" s="45" t="s">
        <v>13381</v>
      </c>
      <c r="D2582" s="93" t="s">
        <v>9601</v>
      </c>
      <c r="E2582" s="94">
        <v>46568</v>
      </c>
      <c r="F2582" s="93"/>
      <c r="G2582" s="93"/>
      <c r="H2582" s="93"/>
      <c r="I2582" s="99"/>
      <c r="J2582" s="99"/>
      <c r="K2582" s="99"/>
      <c r="L2582" s="99"/>
      <c r="M2582" s="99"/>
      <c r="N2582" s="99"/>
      <c r="O2582" s="99"/>
      <c r="P2582" s="99"/>
      <c r="Q2582" s="99"/>
      <c r="R2582" s="99"/>
      <c r="S2582" s="99"/>
      <c r="T2582" s="99"/>
      <c r="U2582" s="99"/>
      <c r="V2582" s="99"/>
      <c r="W2582" s="99"/>
      <c r="X2582" s="99"/>
      <c r="Y2582" s="99"/>
      <c r="Z2582" s="99"/>
      <c r="AA2582" s="99"/>
      <c r="AB2582" s="99"/>
      <c r="AC2582" s="99"/>
      <c r="AD2582" s="99"/>
      <c r="AE2582" s="99"/>
      <c r="AF2582" s="99"/>
      <c r="AG2582" s="99"/>
      <c r="AH2582" s="31"/>
      <c r="AI2582" s="31"/>
      <c r="AJ2582" s="31"/>
      <c r="AK2582" s="31"/>
      <c r="AL2582" s="31"/>
      <c r="AO2582" s="376"/>
    </row>
    <row r="2583" spans="1:41" x14ac:dyDescent="0.25">
      <c r="A2583" s="91" t="s">
        <v>19114</v>
      </c>
      <c r="B2583" s="92" t="s">
        <v>3182</v>
      </c>
      <c r="C2583" s="93" t="s">
        <v>19170</v>
      </c>
      <c r="D2583" s="93" t="s">
        <v>1201</v>
      </c>
      <c r="E2583" s="94">
        <v>46582</v>
      </c>
      <c r="F2583" s="93"/>
      <c r="G2583" s="93"/>
      <c r="H2583" s="93"/>
      <c r="I2583" s="99"/>
      <c r="J2583" s="99"/>
      <c r="K2583" s="99"/>
      <c r="L2583" s="99"/>
      <c r="M2583" s="99"/>
      <c r="N2583" s="99"/>
      <c r="O2583" s="99"/>
      <c r="P2583" s="99"/>
      <c r="Q2583" s="99"/>
      <c r="R2583" s="99"/>
      <c r="S2583" s="99"/>
      <c r="T2583" s="99"/>
      <c r="U2583" s="99"/>
      <c r="V2583" s="99"/>
      <c r="W2583" s="99"/>
      <c r="X2583" s="99"/>
      <c r="Y2583" s="99"/>
      <c r="Z2583" s="99"/>
      <c r="AA2583" s="99"/>
      <c r="AB2583" s="99"/>
      <c r="AC2583" s="99"/>
      <c r="AD2583" s="99"/>
      <c r="AE2583" s="99"/>
      <c r="AF2583" s="99"/>
      <c r="AG2583" s="99"/>
      <c r="AH2583" s="31"/>
      <c r="AI2583" s="31"/>
      <c r="AJ2583" s="31"/>
      <c r="AK2583" s="31"/>
      <c r="AL2583" s="31"/>
      <c r="AO2583" s="376"/>
    </row>
    <row r="2584" spans="1:41" x14ac:dyDescent="0.3">
      <c r="A2584" s="333" t="s">
        <v>1590</v>
      </c>
      <c r="B2584" s="333" t="s">
        <v>1774</v>
      </c>
      <c r="C2584" s="125" t="s">
        <v>15318</v>
      </c>
      <c r="D2584" s="32" t="s">
        <v>20309</v>
      </c>
      <c r="E2584" s="125" t="s">
        <v>11886</v>
      </c>
      <c r="F2584" s="125" t="s">
        <v>1190</v>
      </c>
      <c r="G2584" s="125" t="s">
        <v>1190</v>
      </c>
      <c r="AO2584" s="376"/>
    </row>
    <row r="2585" spans="1:41" x14ac:dyDescent="0.3">
      <c r="A2585" s="333" t="s">
        <v>1590</v>
      </c>
      <c r="B2585" s="333" t="s">
        <v>1598</v>
      </c>
      <c r="C2585" s="125" t="s">
        <v>13387</v>
      </c>
      <c r="D2585" s="32" t="s">
        <v>20309</v>
      </c>
      <c r="E2585" s="125" t="s">
        <v>11886</v>
      </c>
      <c r="F2585" s="125" t="s">
        <v>1190</v>
      </c>
      <c r="G2585" s="125" t="s">
        <v>1190</v>
      </c>
      <c r="AO2585" s="376"/>
    </row>
    <row r="2586" spans="1:41" x14ac:dyDescent="0.25">
      <c r="A2586" s="44" t="s">
        <v>13200</v>
      </c>
      <c r="B2586" s="44" t="s">
        <v>3047</v>
      </c>
      <c r="C2586" s="45">
        <v>25020102</v>
      </c>
      <c r="D2586" s="45" t="s">
        <v>11363</v>
      </c>
      <c r="E2586" s="45" t="s">
        <v>9238</v>
      </c>
      <c r="AO2586" s="376"/>
    </row>
    <row r="2587" spans="1:41" x14ac:dyDescent="0.25">
      <c r="A2587" s="44" t="s">
        <v>17611</v>
      </c>
      <c r="B2587" s="44" t="s">
        <v>947</v>
      </c>
      <c r="C2587" s="45">
        <v>260102</v>
      </c>
      <c r="D2587" s="45" t="s">
        <v>11363</v>
      </c>
      <c r="E2587" s="45" t="s">
        <v>8292</v>
      </c>
      <c r="AO2587" s="376"/>
    </row>
    <row r="2588" spans="1:41" x14ac:dyDescent="0.25">
      <c r="A2588" s="44" t="s">
        <v>17611</v>
      </c>
      <c r="B2588" s="44" t="s">
        <v>938</v>
      </c>
      <c r="C2588" s="45">
        <v>260103</v>
      </c>
      <c r="D2588" s="45" t="s">
        <v>11363</v>
      </c>
      <c r="E2588" s="45" t="s">
        <v>8292</v>
      </c>
      <c r="AO2588" s="376"/>
    </row>
    <row r="2589" spans="1:41" x14ac:dyDescent="0.25">
      <c r="A2589" s="44" t="s">
        <v>17611</v>
      </c>
      <c r="B2589" s="44" t="s">
        <v>3176</v>
      </c>
      <c r="C2589" s="45">
        <v>26010402</v>
      </c>
      <c r="D2589" s="45" t="s">
        <v>11363</v>
      </c>
      <c r="E2589" s="45" t="s">
        <v>17459</v>
      </c>
      <c r="AO2589" s="376"/>
    </row>
    <row r="2590" spans="1:41" x14ac:dyDescent="0.25">
      <c r="A2590" s="44" t="s">
        <v>6692</v>
      </c>
      <c r="B2590" s="44" t="s">
        <v>1544</v>
      </c>
      <c r="C2590" s="45" t="s">
        <v>2211</v>
      </c>
      <c r="D2590" s="45" t="s">
        <v>11204</v>
      </c>
      <c r="E2590" s="45" t="s">
        <v>4966</v>
      </c>
      <c r="F2590" s="93"/>
      <c r="G2590" s="93"/>
      <c r="H2590" s="93"/>
      <c r="I2590" s="99"/>
      <c r="J2590" s="99"/>
      <c r="K2590" s="99"/>
      <c r="L2590" s="99"/>
      <c r="M2590" s="99"/>
      <c r="N2590" s="99"/>
      <c r="O2590" s="99"/>
      <c r="P2590" s="99"/>
      <c r="Q2590" s="99"/>
      <c r="R2590" s="99"/>
      <c r="S2590" s="99"/>
      <c r="T2590" s="99"/>
      <c r="U2590" s="99"/>
      <c r="V2590" s="99"/>
      <c r="W2590" s="99"/>
      <c r="X2590" s="99"/>
      <c r="Y2590" s="99"/>
      <c r="Z2590" s="99"/>
      <c r="AA2590" s="99"/>
      <c r="AB2590" s="99"/>
      <c r="AC2590" s="99"/>
      <c r="AD2590" s="99"/>
      <c r="AE2590" s="99"/>
      <c r="AF2590" s="99"/>
      <c r="AG2590" s="99"/>
      <c r="AH2590" s="31"/>
      <c r="AI2590" s="31"/>
      <c r="AJ2590" s="31"/>
      <c r="AK2590" s="31"/>
      <c r="AL2590" s="31"/>
      <c r="AO2590" s="376"/>
    </row>
    <row r="2591" spans="1:41" x14ac:dyDescent="0.25">
      <c r="A2591" s="44" t="s">
        <v>6692</v>
      </c>
      <c r="B2591" s="44" t="s">
        <v>1544</v>
      </c>
      <c r="C2591" s="45" t="s">
        <v>2211</v>
      </c>
      <c r="D2591" s="93" t="s">
        <v>17443</v>
      </c>
      <c r="E2591" s="45" t="s">
        <v>4966</v>
      </c>
      <c r="F2591" s="93"/>
      <c r="G2591" s="93"/>
      <c r="H2591" s="93"/>
      <c r="I2591" s="99"/>
      <c r="J2591" s="99"/>
      <c r="K2591" s="99"/>
      <c r="L2591" s="99"/>
      <c r="M2591" s="99"/>
      <c r="N2591" s="99"/>
      <c r="O2591" s="99"/>
      <c r="P2591" s="99"/>
      <c r="Q2591" s="99"/>
      <c r="R2591" s="99"/>
      <c r="S2591" s="99"/>
      <c r="T2591" s="99"/>
      <c r="U2591" s="99"/>
      <c r="V2591" s="99"/>
      <c r="W2591" s="99"/>
      <c r="X2591" s="99"/>
      <c r="Y2591" s="99"/>
      <c r="Z2591" s="99"/>
      <c r="AA2591" s="99"/>
      <c r="AB2591" s="99"/>
      <c r="AC2591" s="99"/>
      <c r="AD2591" s="99"/>
      <c r="AE2591" s="99"/>
      <c r="AF2591" s="99"/>
      <c r="AG2591" s="99"/>
      <c r="AH2591" s="31"/>
      <c r="AI2591" s="31"/>
      <c r="AJ2591" s="31"/>
      <c r="AK2591" s="31"/>
      <c r="AL2591" s="31"/>
      <c r="AO2591" s="376"/>
    </row>
    <row r="2592" spans="1:41" x14ac:dyDescent="0.25">
      <c r="A2592" s="44" t="s">
        <v>2678</v>
      </c>
      <c r="B2592" s="44" t="s">
        <v>2680</v>
      </c>
      <c r="C2592" s="45" t="s">
        <v>16280</v>
      </c>
      <c r="D2592" s="45" t="s">
        <v>1833</v>
      </c>
      <c r="E2592" s="46">
        <v>47979</v>
      </c>
      <c r="F2592" s="93"/>
      <c r="G2592" s="93" t="s">
        <v>1335</v>
      </c>
      <c r="H2592" s="93" t="s">
        <v>1190</v>
      </c>
      <c r="I2592" s="99"/>
      <c r="J2592" s="99"/>
      <c r="K2592" s="99"/>
      <c r="L2592" s="99"/>
      <c r="M2592" s="99"/>
      <c r="N2592" s="99"/>
      <c r="O2592" s="99"/>
      <c r="P2592" s="99"/>
      <c r="Q2592" s="99"/>
      <c r="R2592" s="99"/>
      <c r="S2592" s="99"/>
      <c r="T2592" s="99"/>
      <c r="U2592" s="99"/>
      <c r="V2592" s="99"/>
      <c r="W2592" s="99"/>
      <c r="X2592" s="99"/>
      <c r="Y2592" s="99"/>
      <c r="Z2592" s="99"/>
      <c r="AA2592" s="99"/>
      <c r="AB2592" s="99"/>
      <c r="AC2592" s="99"/>
      <c r="AD2592" s="99"/>
      <c r="AE2592" s="99"/>
      <c r="AF2592" s="99"/>
      <c r="AG2592" s="99"/>
      <c r="AH2592" s="31"/>
      <c r="AI2592" s="31"/>
      <c r="AJ2592" s="31"/>
      <c r="AK2592" s="31"/>
      <c r="AL2592" s="31"/>
      <c r="AO2592" s="376"/>
    </row>
    <row r="2593" spans="1:41" x14ac:dyDescent="0.25">
      <c r="A2593" s="44" t="s">
        <v>9372</v>
      </c>
      <c r="B2593" s="92" t="s">
        <v>9602</v>
      </c>
      <c r="C2593" s="77" t="s">
        <v>9336</v>
      </c>
      <c r="D2593" s="93" t="s">
        <v>9601</v>
      </c>
      <c r="E2593" s="94">
        <v>46568</v>
      </c>
      <c r="F2593" s="93"/>
      <c r="G2593" s="93"/>
      <c r="H2593" s="93"/>
      <c r="I2593" s="99"/>
      <c r="J2593" s="99"/>
      <c r="K2593" s="99"/>
      <c r="L2593" s="99"/>
      <c r="M2593" s="99"/>
      <c r="N2593" s="99"/>
      <c r="O2593" s="99"/>
      <c r="P2593" s="99"/>
      <c r="Q2593" s="99"/>
      <c r="R2593" s="99"/>
      <c r="S2593" s="99"/>
      <c r="T2593" s="99"/>
      <c r="U2593" s="99"/>
      <c r="V2593" s="99"/>
      <c r="W2593" s="99"/>
      <c r="X2593" s="99"/>
      <c r="Y2593" s="99"/>
      <c r="Z2593" s="99"/>
      <c r="AA2593" s="99"/>
      <c r="AB2593" s="99"/>
      <c r="AC2593" s="99"/>
      <c r="AD2593" s="99"/>
      <c r="AE2593" s="99"/>
      <c r="AF2593" s="99"/>
      <c r="AG2593" s="99"/>
      <c r="AH2593" s="31"/>
      <c r="AI2593" s="31"/>
      <c r="AJ2593" s="31"/>
      <c r="AK2593" s="31"/>
      <c r="AL2593" s="31"/>
      <c r="AO2593" s="376"/>
    </row>
    <row r="2594" spans="1:41" x14ac:dyDescent="0.3">
      <c r="A2594" s="333" t="s">
        <v>11396</v>
      </c>
      <c r="B2594" s="333" t="s">
        <v>11377</v>
      </c>
      <c r="C2594" s="125" t="s">
        <v>11214</v>
      </c>
      <c r="D2594" s="32" t="s">
        <v>20309</v>
      </c>
      <c r="E2594" s="125" t="s">
        <v>4966</v>
      </c>
      <c r="F2594" s="125" t="s">
        <v>1189</v>
      </c>
      <c r="G2594" s="125" t="s">
        <v>1190</v>
      </c>
      <c r="AO2594" s="376"/>
    </row>
    <row r="2595" spans="1:41" x14ac:dyDescent="0.25">
      <c r="A2595" s="44" t="s">
        <v>3490</v>
      </c>
      <c r="B2595" s="44" t="s">
        <v>5134</v>
      </c>
      <c r="C2595" s="45">
        <v>240804</v>
      </c>
      <c r="D2595" s="45" t="s">
        <v>11363</v>
      </c>
      <c r="E2595" s="45" t="s">
        <v>11260</v>
      </c>
      <c r="AO2595" s="376"/>
    </row>
    <row r="2596" spans="1:41" x14ac:dyDescent="0.25">
      <c r="A2596" s="44" t="s">
        <v>15676</v>
      </c>
      <c r="B2596" s="44" t="s">
        <v>5134</v>
      </c>
      <c r="C2596" s="45">
        <v>250802</v>
      </c>
      <c r="D2596" s="45" t="s">
        <v>11363</v>
      </c>
      <c r="E2596" s="45" t="s">
        <v>9880</v>
      </c>
      <c r="AO2596" s="376"/>
    </row>
    <row r="2597" spans="1:41" x14ac:dyDescent="0.25">
      <c r="A2597" s="44" t="s">
        <v>472</v>
      </c>
      <c r="B2597" s="44" t="s">
        <v>21362</v>
      </c>
      <c r="C2597" s="45" t="s">
        <v>11608</v>
      </c>
      <c r="D2597" s="45" t="s">
        <v>21447</v>
      </c>
      <c r="E2597" s="46">
        <v>46752</v>
      </c>
      <c r="AO2597" s="376"/>
    </row>
    <row r="2598" spans="1:41" x14ac:dyDescent="0.25">
      <c r="A2598" s="44" t="s">
        <v>6402</v>
      </c>
      <c r="B2598" s="44" t="s">
        <v>10348</v>
      </c>
      <c r="C2598" s="45">
        <v>240501</v>
      </c>
      <c r="D2598" s="45" t="s">
        <v>11363</v>
      </c>
      <c r="E2598" s="45" t="s">
        <v>10349</v>
      </c>
      <c r="AO2598" s="376"/>
    </row>
    <row r="2599" spans="1:41" x14ac:dyDescent="0.25">
      <c r="A2599" s="44" t="s">
        <v>6402</v>
      </c>
      <c r="B2599" s="44" t="s">
        <v>17475</v>
      </c>
      <c r="C2599" s="45">
        <v>260205</v>
      </c>
      <c r="D2599" s="45" t="s">
        <v>11363</v>
      </c>
      <c r="E2599" s="45" t="s">
        <v>9238</v>
      </c>
      <c r="AO2599" s="376"/>
    </row>
    <row r="2600" spans="1:41" x14ac:dyDescent="0.25">
      <c r="A2600" s="76" t="s">
        <v>5675</v>
      </c>
      <c r="B2600" s="76" t="s">
        <v>5676</v>
      </c>
      <c r="C2600" s="97" t="s">
        <v>5677</v>
      </c>
      <c r="D2600" s="97" t="s">
        <v>1833</v>
      </c>
      <c r="E2600" s="64">
        <v>46537</v>
      </c>
      <c r="F2600" s="93"/>
      <c r="G2600" s="93"/>
      <c r="H2600" s="93"/>
      <c r="I2600" s="99"/>
      <c r="J2600" s="99"/>
      <c r="K2600" s="99"/>
      <c r="L2600" s="99"/>
      <c r="M2600" s="99"/>
      <c r="N2600" s="99"/>
      <c r="O2600" s="99"/>
      <c r="P2600" s="99"/>
      <c r="Q2600" s="99"/>
      <c r="R2600" s="99"/>
      <c r="S2600" s="99"/>
      <c r="T2600" s="99"/>
      <c r="U2600" s="99"/>
      <c r="V2600" s="99"/>
      <c r="W2600" s="99"/>
      <c r="X2600" s="99"/>
      <c r="Y2600" s="99"/>
      <c r="Z2600" s="99"/>
      <c r="AA2600" s="99"/>
      <c r="AB2600" s="99"/>
      <c r="AC2600" s="99"/>
      <c r="AD2600" s="99"/>
      <c r="AE2600" s="99"/>
      <c r="AF2600" s="99"/>
      <c r="AG2600" s="99"/>
      <c r="AH2600" s="31"/>
      <c r="AI2600" s="31"/>
      <c r="AJ2600" s="31"/>
      <c r="AK2600" s="31"/>
      <c r="AL2600" s="31"/>
      <c r="AO2600" s="376"/>
    </row>
    <row r="2601" spans="1:41" x14ac:dyDescent="0.3">
      <c r="A2601" s="333" t="s">
        <v>6838</v>
      </c>
      <c r="B2601" s="333" t="s">
        <v>3455</v>
      </c>
      <c r="C2601" s="125" t="s">
        <v>10959</v>
      </c>
      <c r="D2601" s="32" t="s">
        <v>20309</v>
      </c>
      <c r="E2601" s="125" t="s">
        <v>2593</v>
      </c>
      <c r="F2601" s="125" t="s">
        <v>1190</v>
      </c>
      <c r="G2601" s="125" t="s">
        <v>1190</v>
      </c>
      <c r="AO2601" s="376"/>
    </row>
    <row r="2602" spans="1:41" x14ac:dyDescent="0.25">
      <c r="A2602" s="44" t="s">
        <v>639</v>
      </c>
      <c r="B2602" s="44" t="s">
        <v>3039</v>
      </c>
      <c r="C2602" s="45">
        <v>230904</v>
      </c>
      <c r="D2602" s="45" t="s">
        <v>11363</v>
      </c>
      <c r="E2602" s="45" t="s">
        <v>7871</v>
      </c>
      <c r="AO2602" s="376"/>
    </row>
    <row r="2603" spans="1:41" x14ac:dyDescent="0.25">
      <c r="A2603" s="44" t="s">
        <v>17612</v>
      </c>
      <c r="B2603" s="44" t="s">
        <v>3176</v>
      </c>
      <c r="C2603" s="45">
        <v>26010402</v>
      </c>
      <c r="D2603" s="45" t="s">
        <v>11363</v>
      </c>
      <c r="E2603" s="45" t="s">
        <v>17459</v>
      </c>
      <c r="AO2603" s="376"/>
    </row>
    <row r="2604" spans="1:41" x14ac:dyDescent="0.25">
      <c r="A2604" s="44" t="s">
        <v>1606</v>
      </c>
      <c r="B2604" s="44" t="s">
        <v>3176</v>
      </c>
      <c r="C2604" s="45">
        <v>23010402</v>
      </c>
      <c r="D2604" s="45" t="s">
        <v>11363</v>
      </c>
      <c r="E2604" s="45" t="s">
        <v>5322</v>
      </c>
      <c r="AO2604" s="376"/>
    </row>
    <row r="2605" spans="1:41" x14ac:dyDescent="0.25">
      <c r="A2605" s="44" t="s">
        <v>6960</v>
      </c>
      <c r="B2605" s="44" t="s">
        <v>7106</v>
      </c>
      <c r="C2605" s="45">
        <v>260304</v>
      </c>
      <c r="D2605" s="45" t="s">
        <v>11363</v>
      </c>
      <c r="E2605" s="45" t="s">
        <v>9249</v>
      </c>
      <c r="AO2605" s="376"/>
    </row>
    <row r="2606" spans="1:41" x14ac:dyDescent="0.25">
      <c r="A2606" s="44" t="s">
        <v>11693</v>
      </c>
      <c r="B2606" s="44" t="s">
        <v>1871</v>
      </c>
      <c r="C2606" s="45" t="s">
        <v>11694</v>
      </c>
      <c r="D2606" s="46" t="s">
        <v>21328</v>
      </c>
      <c r="E2606" s="46">
        <v>46647</v>
      </c>
      <c r="AO2606" s="376"/>
    </row>
    <row r="2607" spans="1:41" x14ac:dyDescent="0.25">
      <c r="A2607" s="44" t="s">
        <v>11693</v>
      </c>
      <c r="B2607" s="44" t="s">
        <v>1871</v>
      </c>
      <c r="C2607" s="45" t="s">
        <v>11694</v>
      </c>
      <c r="D2607" s="46" t="s">
        <v>21328</v>
      </c>
      <c r="E2607" s="46">
        <v>46647</v>
      </c>
      <c r="AO2607" s="376"/>
    </row>
    <row r="2608" spans="1:41" x14ac:dyDescent="0.25">
      <c r="A2608" s="135" t="s">
        <v>640</v>
      </c>
      <c r="B2608" s="135" t="s">
        <v>6205</v>
      </c>
      <c r="C2608" s="97" t="s">
        <v>6210</v>
      </c>
      <c r="D2608" s="93" t="s">
        <v>1201</v>
      </c>
      <c r="E2608" s="94">
        <v>46447</v>
      </c>
      <c r="F2608" s="93"/>
      <c r="G2608" s="93"/>
      <c r="H2608" s="93"/>
      <c r="I2608" s="99"/>
      <c r="J2608" s="99"/>
      <c r="K2608" s="99"/>
      <c r="L2608" s="99"/>
      <c r="M2608" s="99"/>
      <c r="N2608" s="99"/>
      <c r="O2608" s="99"/>
      <c r="P2608" s="99"/>
      <c r="Q2608" s="99"/>
      <c r="R2608" s="99"/>
      <c r="S2608" s="99"/>
      <c r="T2608" s="99"/>
      <c r="U2608" s="99"/>
      <c r="V2608" s="99"/>
      <c r="W2608" s="99"/>
      <c r="X2608" s="99"/>
      <c r="Y2608" s="99"/>
      <c r="Z2608" s="99"/>
      <c r="AA2608" s="99"/>
      <c r="AB2608" s="99"/>
      <c r="AC2608" s="99"/>
      <c r="AD2608" s="99"/>
      <c r="AE2608" s="99"/>
      <c r="AF2608" s="99"/>
      <c r="AG2608" s="99"/>
      <c r="AH2608" s="31"/>
      <c r="AI2608" s="31"/>
      <c r="AJ2608" s="31"/>
      <c r="AK2608" s="31"/>
      <c r="AL2608" s="31"/>
      <c r="AO2608" s="376"/>
    </row>
    <row r="2609" spans="1:41" x14ac:dyDescent="0.25">
      <c r="A2609" s="44" t="s">
        <v>640</v>
      </c>
      <c r="B2609" s="44" t="s">
        <v>5321</v>
      </c>
      <c r="C2609" s="45">
        <v>23010401</v>
      </c>
      <c r="D2609" s="45" t="s">
        <v>11363</v>
      </c>
      <c r="E2609" s="45" t="s">
        <v>5322</v>
      </c>
      <c r="AO2609" s="376"/>
    </row>
    <row r="2610" spans="1:41" x14ac:dyDescent="0.25">
      <c r="A2610" s="44" t="s">
        <v>640</v>
      </c>
      <c r="B2610" s="44" t="s">
        <v>3176</v>
      </c>
      <c r="C2610" s="45">
        <v>23010402</v>
      </c>
      <c r="D2610" s="45" t="s">
        <v>11363</v>
      </c>
      <c r="E2610" s="45" t="s">
        <v>5322</v>
      </c>
      <c r="AO2610" s="376"/>
    </row>
    <row r="2611" spans="1:41" x14ac:dyDescent="0.25">
      <c r="A2611" s="44" t="s">
        <v>640</v>
      </c>
      <c r="B2611" s="44" t="s">
        <v>5157</v>
      </c>
      <c r="C2611" s="45">
        <v>250604</v>
      </c>
      <c r="D2611" s="45" t="s">
        <v>11363</v>
      </c>
      <c r="E2611" s="45" t="s">
        <v>7770</v>
      </c>
      <c r="AO2611" s="376"/>
    </row>
    <row r="2612" spans="1:41" x14ac:dyDescent="0.25">
      <c r="A2612" s="44" t="s">
        <v>640</v>
      </c>
      <c r="B2612" s="44" t="s">
        <v>21449</v>
      </c>
      <c r="C2612" s="45">
        <v>260504</v>
      </c>
      <c r="D2612" s="45" t="s">
        <v>11363</v>
      </c>
      <c r="E2612" s="45" t="s">
        <v>21450</v>
      </c>
      <c r="AO2612" s="376"/>
    </row>
    <row r="2613" spans="1:41" x14ac:dyDescent="0.3">
      <c r="A2613" s="333" t="s">
        <v>11397</v>
      </c>
      <c r="B2613" s="333" t="s">
        <v>11372</v>
      </c>
      <c r="C2613" s="125" t="s">
        <v>11373</v>
      </c>
      <c r="D2613" s="32" t="s">
        <v>20309</v>
      </c>
      <c r="E2613" s="125" t="s">
        <v>4826</v>
      </c>
      <c r="F2613" s="125" t="s">
        <v>1189</v>
      </c>
      <c r="G2613" s="125" t="s">
        <v>1190</v>
      </c>
      <c r="AO2613" s="376"/>
    </row>
    <row r="2614" spans="1:41" x14ac:dyDescent="0.3">
      <c r="A2614" s="57" t="s">
        <v>3491</v>
      </c>
      <c r="B2614" s="57" t="s">
        <v>1312</v>
      </c>
      <c r="C2614" s="62" t="s">
        <v>9709</v>
      </c>
      <c r="D2614" s="62" t="s">
        <v>20886</v>
      </c>
      <c r="E2614" s="368" t="s">
        <v>9707</v>
      </c>
      <c r="F2614" s="32"/>
      <c r="G2614" s="32"/>
      <c r="H2614" s="32"/>
      <c r="I2614" s="31"/>
      <c r="J2614" s="31"/>
      <c r="K2614" s="31"/>
      <c r="L2614" s="31"/>
      <c r="M2614" s="31"/>
      <c r="N2614" s="31"/>
      <c r="O2614" s="31"/>
      <c r="P2614" s="31"/>
      <c r="Q2614" s="31"/>
      <c r="R2614" s="31"/>
      <c r="S2614" s="31"/>
      <c r="T2614" s="31"/>
      <c r="U2614" s="31"/>
      <c r="V2614" s="31"/>
      <c r="W2614" s="31"/>
      <c r="X2614" s="31"/>
      <c r="Y2614" s="31"/>
      <c r="Z2614" s="31"/>
      <c r="AA2614" s="31"/>
      <c r="AB2614" s="31"/>
      <c r="AC2614" s="31"/>
      <c r="AD2614" s="31"/>
      <c r="AE2614" s="31"/>
      <c r="AF2614" s="31"/>
      <c r="AG2614" s="31"/>
      <c r="AH2614" s="31"/>
      <c r="AI2614" s="31"/>
      <c r="AJ2614" s="31"/>
      <c r="AK2614" s="31"/>
      <c r="AL2614" s="31"/>
      <c r="AO2614" s="376"/>
    </row>
    <row r="2615" spans="1:41" x14ac:dyDescent="0.3">
      <c r="A2615" s="92" t="s">
        <v>3491</v>
      </c>
      <c r="B2615" s="319" t="s">
        <v>13015</v>
      </c>
      <c r="C2615" s="318" t="s">
        <v>9709</v>
      </c>
      <c r="D2615" s="318" t="s">
        <v>13017</v>
      </c>
      <c r="E2615" s="320">
        <v>47483</v>
      </c>
      <c r="F2615" s="93"/>
      <c r="G2615" s="93"/>
      <c r="H2615" s="93"/>
      <c r="I2615" s="99"/>
      <c r="J2615" s="99"/>
      <c r="K2615" s="99"/>
      <c r="L2615" s="99"/>
      <c r="M2615" s="99"/>
      <c r="N2615" s="99"/>
      <c r="O2615" s="99"/>
      <c r="P2615" s="99"/>
      <c r="Q2615" s="99"/>
      <c r="R2615" s="99"/>
      <c r="S2615" s="99"/>
      <c r="T2615" s="99"/>
      <c r="U2615" s="99"/>
      <c r="V2615" s="99"/>
      <c r="W2615" s="99"/>
      <c r="X2615" s="99"/>
      <c r="Y2615" s="99"/>
      <c r="Z2615" s="99"/>
      <c r="AA2615" s="99"/>
      <c r="AB2615" s="99"/>
      <c r="AC2615" s="99"/>
      <c r="AD2615" s="99"/>
      <c r="AE2615" s="99"/>
      <c r="AF2615" s="99"/>
      <c r="AG2615" s="99"/>
      <c r="AH2615" s="31"/>
      <c r="AI2615" s="31"/>
      <c r="AJ2615" s="31"/>
      <c r="AK2615" s="31"/>
      <c r="AL2615" s="31"/>
      <c r="AO2615" s="376"/>
    </row>
    <row r="2616" spans="1:41" x14ac:dyDescent="0.25">
      <c r="A2616" s="44" t="s">
        <v>3491</v>
      </c>
      <c r="B2616" s="44" t="s">
        <v>9248</v>
      </c>
      <c r="C2616" s="45">
        <v>240101</v>
      </c>
      <c r="D2616" s="45" t="s">
        <v>11363</v>
      </c>
      <c r="E2616" s="45" t="s">
        <v>9249</v>
      </c>
      <c r="AO2616" s="376"/>
    </row>
    <row r="2617" spans="1:41" x14ac:dyDescent="0.25">
      <c r="A2617" s="44" t="s">
        <v>3491</v>
      </c>
      <c r="B2617" s="44" t="s">
        <v>944</v>
      </c>
      <c r="C2617" s="45">
        <v>240303</v>
      </c>
      <c r="D2617" s="45" t="s">
        <v>11363</v>
      </c>
      <c r="E2617" s="45" t="s">
        <v>2593</v>
      </c>
      <c r="AO2617" s="376"/>
    </row>
    <row r="2618" spans="1:41" x14ac:dyDescent="0.25">
      <c r="A2618" s="44" t="s">
        <v>2633</v>
      </c>
      <c r="B2618" s="44" t="s">
        <v>21433</v>
      </c>
      <c r="C2618" s="45" t="s">
        <v>8135</v>
      </c>
      <c r="D2618" s="45" t="s">
        <v>21447</v>
      </c>
      <c r="E2618" s="46">
        <v>46418</v>
      </c>
      <c r="AO2618" s="376"/>
    </row>
    <row r="2619" spans="1:41" x14ac:dyDescent="0.3">
      <c r="A2619" s="135" t="s">
        <v>2633</v>
      </c>
      <c r="B2619" s="131" t="s">
        <v>5776</v>
      </c>
      <c r="C2619" s="96" t="s">
        <v>5777</v>
      </c>
      <c r="D2619" s="96" t="s">
        <v>1201</v>
      </c>
      <c r="E2619" s="112">
        <v>46341</v>
      </c>
      <c r="F2619" s="93"/>
      <c r="G2619" s="93"/>
      <c r="H2619" s="93"/>
      <c r="I2619" s="99"/>
      <c r="J2619" s="99"/>
      <c r="K2619" s="99"/>
      <c r="L2619" s="99"/>
      <c r="M2619" s="99"/>
      <c r="N2619" s="99"/>
      <c r="O2619" s="99"/>
      <c r="P2619" s="99"/>
      <c r="Q2619" s="99"/>
      <c r="R2619" s="99"/>
      <c r="S2619" s="99"/>
      <c r="T2619" s="99"/>
      <c r="U2619" s="99"/>
      <c r="V2619" s="99"/>
      <c r="W2619" s="99"/>
      <c r="X2619" s="99"/>
      <c r="Y2619" s="99"/>
      <c r="Z2619" s="99"/>
      <c r="AA2619" s="99"/>
      <c r="AB2619" s="99"/>
      <c r="AC2619" s="99"/>
      <c r="AD2619" s="99"/>
      <c r="AE2619" s="99"/>
      <c r="AF2619" s="99"/>
      <c r="AG2619" s="99"/>
      <c r="AH2619" s="31"/>
      <c r="AI2619" s="31"/>
      <c r="AJ2619" s="31"/>
      <c r="AK2619" s="31"/>
      <c r="AL2619" s="31"/>
      <c r="AO2619" s="376"/>
    </row>
    <row r="2620" spans="1:41" x14ac:dyDescent="0.3">
      <c r="A2620" s="57" t="s">
        <v>977</v>
      </c>
      <c r="B2620" s="92" t="s">
        <v>3682</v>
      </c>
      <c r="C2620" s="93" t="s">
        <v>19106</v>
      </c>
      <c r="D2620" s="93" t="s">
        <v>3681</v>
      </c>
      <c r="E2620" s="94">
        <v>48029</v>
      </c>
      <c r="F2620" s="93"/>
      <c r="G2620" s="93"/>
      <c r="H2620" s="93"/>
      <c r="I2620" s="99"/>
      <c r="J2620" s="99"/>
      <c r="K2620" s="99"/>
      <c r="L2620" s="99"/>
      <c r="M2620" s="99"/>
      <c r="N2620" s="99"/>
      <c r="O2620" s="99"/>
      <c r="P2620" s="99"/>
      <c r="Q2620" s="99"/>
      <c r="R2620" s="99"/>
      <c r="S2620" s="99"/>
      <c r="T2620" s="99"/>
      <c r="U2620" s="99"/>
      <c r="V2620" s="99"/>
      <c r="W2620" s="99"/>
      <c r="X2620" s="99"/>
      <c r="Y2620" s="99"/>
      <c r="Z2620" s="99"/>
      <c r="AA2620" s="99"/>
      <c r="AB2620" s="99"/>
      <c r="AC2620" s="99"/>
      <c r="AD2620" s="99"/>
      <c r="AE2620" s="99"/>
      <c r="AF2620" s="99"/>
      <c r="AG2620" s="99"/>
      <c r="AH2620" s="31"/>
      <c r="AI2620" s="31"/>
      <c r="AJ2620" s="31"/>
      <c r="AK2620" s="31"/>
      <c r="AL2620" s="31"/>
      <c r="AO2620" s="376"/>
    </row>
    <row r="2621" spans="1:41" x14ac:dyDescent="0.25">
      <c r="A2621" s="44" t="s">
        <v>977</v>
      </c>
      <c r="B2621" s="44" t="s">
        <v>5134</v>
      </c>
      <c r="C2621" s="45">
        <v>250802</v>
      </c>
      <c r="D2621" s="45" t="s">
        <v>11363</v>
      </c>
      <c r="E2621" s="45" t="s">
        <v>9880</v>
      </c>
      <c r="AO2621" s="376"/>
    </row>
    <row r="2622" spans="1:41" x14ac:dyDescent="0.25">
      <c r="A2622" s="44" t="s">
        <v>19185</v>
      </c>
      <c r="B2622" s="44" t="s">
        <v>21359</v>
      </c>
      <c r="C2622" s="45" t="s">
        <v>21182</v>
      </c>
      <c r="D2622" s="45" t="s">
        <v>21447</v>
      </c>
      <c r="E2622" s="46">
        <v>46752</v>
      </c>
      <c r="AO2622" s="376"/>
    </row>
    <row r="2623" spans="1:41" x14ac:dyDescent="0.25">
      <c r="A2623" s="91" t="s">
        <v>19185</v>
      </c>
      <c r="B2623" s="92" t="s">
        <v>19284</v>
      </c>
      <c r="C2623" s="93" t="s">
        <v>19285</v>
      </c>
      <c r="D2623" s="93" t="s">
        <v>1201</v>
      </c>
      <c r="E2623" s="94">
        <v>46582</v>
      </c>
      <c r="F2623" s="93"/>
      <c r="G2623" s="93"/>
      <c r="H2623" s="93"/>
      <c r="I2623" s="99"/>
      <c r="J2623" s="99"/>
      <c r="K2623" s="99"/>
      <c r="L2623" s="99"/>
      <c r="M2623" s="99"/>
      <c r="N2623" s="99"/>
      <c r="O2623" s="99"/>
      <c r="P2623" s="99"/>
      <c r="Q2623" s="99"/>
      <c r="R2623" s="99"/>
      <c r="S2623" s="99"/>
      <c r="T2623" s="99"/>
      <c r="U2623" s="99"/>
      <c r="V2623" s="99"/>
      <c r="W2623" s="99"/>
      <c r="X2623" s="99"/>
      <c r="Y2623" s="99"/>
      <c r="Z2623" s="99"/>
      <c r="AA2623" s="99"/>
      <c r="AB2623" s="99"/>
      <c r="AC2623" s="99"/>
      <c r="AD2623" s="99"/>
      <c r="AE2623" s="99"/>
      <c r="AF2623" s="99"/>
      <c r="AG2623" s="99"/>
      <c r="AH2623" s="31"/>
      <c r="AI2623" s="31"/>
      <c r="AJ2623" s="31"/>
      <c r="AK2623" s="31"/>
      <c r="AL2623" s="31"/>
      <c r="AO2623" s="376"/>
    </row>
    <row r="2624" spans="1:41" x14ac:dyDescent="0.25">
      <c r="A2624" s="44" t="s">
        <v>13609</v>
      </c>
      <c r="B2624" s="44" t="s">
        <v>12111</v>
      </c>
      <c r="C2624" s="45">
        <v>13.25</v>
      </c>
      <c r="D2624" s="45" t="s">
        <v>12549</v>
      </c>
      <c r="E2624" s="46">
        <v>47664</v>
      </c>
      <c r="F2624" s="45"/>
      <c r="G2624" s="93"/>
      <c r="H2624" s="93"/>
      <c r="I2624" s="99"/>
      <c r="J2624" s="99"/>
      <c r="K2624" s="99"/>
      <c r="L2624" s="99"/>
      <c r="M2624" s="99"/>
      <c r="N2624" s="99"/>
      <c r="O2624" s="99"/>
      <c r="P2624" s="99"/>
      <c r="Q2624" s="99"/>
      <c r="R2624" s="99"/>
      <c r="S2624" s="99"/>
      <c r="T2624" s="99"/>
      <c r="U2624" s="99"/>
      <c r="V2624" s="99"/>
      <c r="W2624" s="99"/>
      <c r="X2624" s="99"/>
      <c r="Y2624" s="99"/>
      <c r="Z2624" s="99"/>
      <c r="AA2624" s="99"/>
      <c r="AB2624" s="99"/>
      <c r="AC2624" s="99"/>
      <c r="AD2624" s="99"/>
      <c r="AE2624" s="99"/>
      <c r="AF2624" s="99"/>
      <c r="AG2624" s="99"/>
      <c r="AH2624" s="31"/>
      <c r="AI2624" s="31"/>
      <c r="AJ2624" s="31"/>
      <c r="AK2624" s="31"/>
      <c r="AL2624" s="31"/>
      <c r="AO2624" s="376"/>
    </row>
    <row r="2625" spans="1:41" x14ac:dyDescent="0.25">
      <c r="A2625" s="44" t="s">
        <v>6814</v>
      </c>
      <c r="B2625" s="44" t="s">
        <v>21398</v>
      </c>
      <c r="C2625" s="45" t="s">
        <v>6810</v>
      </c>
      <c r="D2625" s="45" t="s">
        <v>21447</v>
      </c>
      <c r="E2625" s="46">
        <v>46507</v>
      </c>
      <c r="AO2625" s="376"/>
    </row>
    <row r="2626" spans="1:41" x14ac:dyDescent="0.25">
      <c r="A2626" s="44" t="s">
        <v>6814</v>
      </c>
      <c r="B2626" s="44" t="s">
        <v>21440</v>
      </c>
      <c r="C2626" s="45" t="s">
        <v>7331</v>
      </c>
      <c r="D2626" s="45" t="s">
        <v>21447</v>
      </c>
      <c r="E2626" s="46">
        <v>46599</v>
      </c>
      <c r="AO2626" s="376"/>
    </row>
    <row r="2627" spans="1:41" x14ac:dyDescent="0.25">
      <c r="A2627" s="44" t="s">
        <v>2367</v>
      </c>
      <c r="B2627" s="44" t="s">
        <v>3475</v>
      </c>
      <c r="C2627" s="45">
        <v>230301</v>
      </c>
      <c r="D2627" s="45" t="s">
        <v>11363</v>
      </c>
      <c r="E2627" s="45" t="s">
        <v>5265</v>
      </c>
      <c r="AO2627" s="376"/>
    </row>
    <row r="2628" spans="1:41" x14ac:dyDescent="0.25">
      <c r="A2628" s="44" t="s">
        <v>2367</v>
      </c>
      <c r="B2628" s="44" t="s">
        <v>928</v>
      </c>
      <c r="C2628" s="45">
        <v>231104</v>
      </c>
      <c r="D2628" s="45" t="s">
        <v>11363</v>
      </c>
      <c r="E2628" s="45" t="s">
        <v>8334</v>
      </c>
      <c r="AO2628" s="376"/>
    </row>
    <row r="2629" spans="1:41" x14ac:dyDescent="0.25">
      <c r="A2629" s="44" t="s">
        <v>4246</v>
      </c>
      <c r="B2629" s="44" t="s">
        <v>5134</v>
      </c>
      <c r="C2629" s="45">
        <v>250802</v>
      </c>
      <c r="D2629" s="45" t="s">
        <v>11363</v>
      </c>
      <c r="E2629" s="45" t="s">
        <v>9880</v>
      </c>
      <c r="AO2629" s="376"/>
    </row>
    <row r="2630" spans="1:41" x14ac:dyDescent="0.25">
      <c r="A2630" s="44" t="s">
        <v>21526</v>
      </c>
      <c r="B2630" s="44" t="s">
        <v>925</v>
      </c>
      <c r="C2630" s="45">
        <v>260601</v>
      </c>
      <c r="D2630" s="45" t="s">
        <v>11363</v>
      </c>
      <c r="E2630" s="45" t="s">
        <v>17341</v>
      </c>
      <c r="AO2630" s="376"/>
    </row>
    <row r="2631" spans="1:41" x14ac:dyDescent="0.25">
      <c r="A2631" s="44" t="s">
        <v>11271</v>
      </c>
      <c r="B2631" s="44" t="s">
        <v>933</v>
      </c>
      <c r="C2631" s="45">
        <v>240701</v>
      </c>
      <c r="D2631" s="45" t="s">
        <v>11363</v>
      </c>
      <c r="E2631" s="45" t="s">
        <v>7420</v>
      </c>
      <c r="AO2631" s="376"/>
    </row>
    <row r="2632" spans="1:41" x14ac:dyDescent="0.25">
      <c r="A2632" s="44" t="s">
        <v>641</v>
      </c>
      <c r="B2632" s="44" t="s">
        <v>2350</v>
      </c>
      <c r="C2632" s="45">
        <v>220105</v>
      </c>
      <c r="D2632" s="45" t="s">
        <v>11363</v>
      </c>
      <c r="E2632" s="45" t="s">
        <v>2593</v>
      </c>
      <c r="AO2632" s="376"/>
    </row>
    <row r="2633" spans="1:41" x14ac:dyDescent="0.25">
      <c r="A2633" s="44" t="s">
        <v>4900</v>
      </c>
      <c r="B2633" s="44" t="s">
        <v>1892</v>
      </c>
      <c r="C2633" s="45" t="s">
        <v>4901</v>
      </c>
      <c r="D2633" s="46" t="s">
        <v>21328</v>
      </c>
      <c r="E2633" s="46">
        <v>46615</v>
      </c>
      <c r="AO2633" s="376"/>
    </row>
    <row r="2634" spans="1:41" x14ac:dyDescent="0.25">
      <c r="A2634" s="91" t="s">
        <v>19186</v>
      </c>
      <c r="B2634" s="92" t="s">
        <v>19284</v>
      </c>
      <c r="C2634" s="93" t="s">
        <v>19285</v>
      </c>
      <c r="D2634" s="93" t="s">
        <v>1201</v>
      </c>
      <c r="E2634" s="94">
        <v>46582</v>
      </c>
      <c r="F2634" s="93"/>
      <c r="G2634" s="93"/>
      <c r="H2634" s="93"/>
      <c r="I2634" s="99"/>
      <c r="J2634" s="99"/>
      <c r="K2634" s="99"/>
      <c r="L2634" s="99"/>
      <c r="M2634" s="99"/>
      <c r="N2634" s="99"/>
      <c r="O2634" s="99"/>
      <c r="P2634" s="99"/>
      <c r="Q2634" s="99"/>
      <c r="R2634" s="99"/>
      <c r="S2634" s="99"/>
      <c r="T2634" s="99"/>
      <c r="U2634" s="99"/>
      <c r="V2634" s="99"/>
      <c r="W2634" s="99"/>
      <c r="X2634" s="99"/>
      <c r="Y2634" s="99"/>
      <c r="Z2634" s="99"/>
      <c r="AA2634" s="99"/>
      <c r="AB2634" s="99"/>
      <c r="AC2634" s="99"/>
      <c r="AD2634" s="99"/>
      <c r="AE2634" s="99"/>
      <c r="AF2634" s="99"/>
      <c r="AG2634" s="99"/>
      <c r="AH2634" s="31"/>
      <c r="AI2634" s="31"/>
      <c r="AJ2634" s="31"/>
      <c r="AK2634" s="31"/>
      <c r="AL2634" s="31"/>
      <c r="AO2634" s="376"/>
    </row>
    <row r="2635" spans="1:41" x14ac:dyDescent="0.25">
      <c r="A2635" s="44" t="s">
        <v>19186</v>
      </c>
      <c r="B2635" s="44" t="s">
        <v>21449</v>
      </c>
      <c r="C2635" s="45">
        <v>260504</v>
      </c>
      <c r="D2635" s="45" t="s">
        <v>11363</v>
      </c>
      <c r="E2635" s="45" t="s">
        <v>21450</v>
      </c>
      <c r="AO2635" s="376"/>
    </row>
    <row r="2636" spans="1:41" x14ac:dyDescent="0.25">
      <c r="A2636" s="44" t="s">
        <v>17613</v>
      </c>
      <c r="B2636" s="44" t="s">
        <v>2350</v>
      </c>
      <c r="C2636" s="45">
        <v>230105</v>
      </c>
      <c r="D2636" s="45" t="s">
        <v>11363</v>
      </c>
      <c r="E2636" s="45" t="s">
        <v>5265</v>
      </c>
      <c r="AO2636" s="376"/>
    </row>
    <row r="2637" spans="1:41" x14ac:dyDescent="0.25">
      <c r="A2637" s="44" t="s">
        <v>8348</v>
      </c>
      <c r="B2637" s="44" t="s">
        <v>3043</v>
      </c>
      <c r="C2637" s="45">
        <v>230901</v>
      </c>
      <c r="D2637" s="45" t="s">
        <v>11363</v>
      </c>
      <c r="E2637" s="45" t="s">
        <v>7871</v>
      </c>
      <c r="AO2637" s="376"/>
    </row>
    <row r="2638" spans="1:41" x14ac:dyDescent="0.25">
      <c r="A2638" s="44" t="s">
        <v>17614</v>
      </c>
      <c r="B2638" s="44" t="s">
        <v>2350</v>
      </c>
      <c r="C2638" s="45">
        <v>250106</v>
      </c>
      <c r="D2638" s="45" t="s">
        <v>11363</v>
      </c>
      <c r="E2638" s="45" t="s">
        <v>11887</v>
      </c>
      <c r="AO2638" s="376"/>
    </row>
    <row r="2639" spans="1:41" x14ac:dyDescent="0.25">
      <c r="A2639" s="44" t="s">
        <v>17614</v>
      </c>
      <c r="B2639" s="44" t="s">
        <v>3474</v>
      </c>
      <c r="C2639" s="45">
        <v>250503</v>
      </c>
      <c r="D2639" s="45" t="s">
        <v>11363</v>
      </c>
      <c r="E2639" s="45" t="s">
        <v>15608</v>
      </c>
      <c r="AO2639" s="376"/>
    </row>
    <row r="2640" spans="1:41" x14ac:dyDescent="0.25">
      <c r="A2640" s="44" t="s">
        <v>6403</v>
      </c>
      <c r="B2640" s="44" t="s">
        <v>5321</v>
      </c>
      <c r="C2640" s="45">
        <v>25010401</v>
      </c>
      <c r="D2640" s="45" t="s">
        <v>11363</v>
      </c>
      <c r="E2640" s="45" t="s">
        <v>12564</v>
      </c>
      <c r="AO2640" s="376"/>
    </row>
    <row r="2641" spans="1:41" x14ac:dyDescent="0.25">
      <c r="A2641" s="44" t="s">
        <v>6403</v>
      </c>
      <c r="B2641" s="44" t="s">
        <v>3176</v>
      </c>
      <c r="C2641" s="45">
        <v>23010402</v>
      </c>
      <c r="D2641" s="45" t="s">
        <v>11363</v>
      </c>
      <c r="E2641" s="45" t="s">
        <v>5322</v>
      </c>
      <c r="AO2641" s="376"/>
    </row>
    <row r="2642" spans="1:41" x14ac:dyDescent="0.25">
      <c r="A2642" s="44" t="s">
        <v>642</v>
      </c>
      <c r="B2642" s="44" t="s">
        <v>2350</v>
      </c>
      <c r="C2642" s="45">
        <v>230105</v>
      </c>
      <c r="D2642" s="45" t="s">
        <v>11363</v>
      </c>
      <c r="E2642" s="45" t="s">
        <v>5265</v>
      </c>
      <c r="AO2642" s="376"/>
    </row>
    <row r="2643" spans="1:41" x14ac:dyDescent="0.25">
      <c r="A2643" s="76" t="s">
        <v>12176</v>
      </c>
      <c r="B2643" s="44" t="s">
        <v>12295</v>
      </c>
      <c r="C2643" s="45">
        <v>5.26</v>
      </c>
      <c r="D2643" s="45" t="s">
        <v>12549</v>
      </c>
      <c r="E2643" s="46">
        <v>47787</v>
      </c>
      <c r="F2643" s="45"/>
      <c r="G2643" s="93"/>
      <c r="H2643" s="93"/>
      <c r="I2643" s="99"/>
      <c r="J2643" s="99"/>
      <c r="K2643" s="99"/>
      <c r="L2643" s="99"/>
      <c r="M2643" s="99"/>
      <c r="N2643" s="99"/>
      <c r="O2643" s="99"/>
      <c r="P2643" s="99"/>
      <c r="Q2643" s="99"/>
      <c r="R2643" s="99"/>
      <c r="S2643" s="99"/>
      <c r="T2643" s="99"/>
      <c r="U2643" s="99"/>
      <c r="V2643" s="99"/>
      <c r="W2643" s="99"/>
      <c r="X2643" s="99"/>
      <c r="Y2643" s="99"/>
      <c r="Z2643" s="99"/>
      <c r="AA2643" s="99"/>
      <c r="AB2643" s="99"/>
      <c r="AC2643" s="99"/>
      <c r="AD2643" s="99"/>
      <c r="AE2643" s="99"/>
      <c r="AF2643" s="99"/>
      <c r="AG2643" s="99"/>
      <c r="AH2643" s="31"/>
      <c r="AI2643" s="31"/>
      <c r="AJ2643" s="31"/>
      <c r="AK2643" s="31"/>
      <c r="AL2643" s="31"/>
      <c r="AO2643" s="376"/>
    </row>
    <row r="2644" spans="1:41" x14ac:dyDescent="0.25">
      <c r="A2644" s="44" t="s">
        <v>12176</v>
      </c>
      <c r="B2644" s="44" t="s">
        <v>12150</v>
      </c>
      <c r="C2644" s="45">
        <v>38.25</v>
      </c>
      <c r="D2644" s="45" t="s">
        <v>12549</v>
      </c>
      <c r="E2644" s="46">
        <v>47664</v>
      </c>
      <c r="F2644" s="45"/>
      <c r="G2644" s="93"/>
      <c r="H2644" s="93"/>
      <c r="I2644" s="99"/>
      <c r="J2644" s="99"/>
      <c r="K2644" s="99"/>
      <c r="L2644" s="99"/>
      <c r="M2644" s="99"/>
      <c r="N2644" s="99"/>
      <c r="O2644" s="99"/>
      <c r="P2644" s="99"/>
      <c r="Q2644" s="99"/>
      <c r="R2644" s="99"/>
      <c r="S2644" s="99"/>
      <c r="T2644" s="99"/>
      <c r="U2644" s="99"/>
      <c r="V2644" s="99"/>
      <c r="W2644" s="99"/>
      <c r="X2644" s="99"/>
      <c r="Y2644" s="99"/>
      <c r="Z2644" s="99"/>
      <c r="AA2644" s="99"/>
      <c r="AB2644" s="99"/>
      <c r="AC2644" s="99"/>
      <c r="AD2644" s="99"/>
      <c r="AE2644" s="99"/>
      <c r="AF2644" s="99"/>
      <c r="AG2644" s="99"/>
      <c r="AH2644" s="31"/>
      <c r="AI2644" s="31"/>
      <c r="AJ2644" s="31"/>
      <c r="AK2644" s="31"/>
      <c r="AL2644" s="31"/>
      <c r="AO2644" s="376"/>
    </row>
    <row r="2645" spans="1:41" x14ac:dyDescent="0.25">
      <c r="A2645" s="44" t="s">
        <v>12176</v>
      </c>
      <c r="B2645" s="44" t="s">
        <v>12105</v>
      </c>
      <c r="C2645" s="45">
        <v>39.25</v>
      </c>
      <c r="D2645" s="45" t="s">
        <v>12549</v>
      </c>
      <c r="E2645" s="46">
        <v>47514</v>
      </c>
      <c r="F2645" s="45"/>
      <c r="G2645" s="93"/>
      <c r="H2645" s="93"/>
      <c r="I2645" s="99"/>
      <c r="J2645" s="99"/>
      <c r="K2645" s="99"/>
      <c r="L2645" s="99"/>
      <c r="M2645" s="99"/>
      <c r="N2645" s="99"/>
      <c r="O2645" s="99"/>
      <c r="P2645" s="99"/>
      <c r="Q2645" s="99"/>
      <c r="R2645" s="99"/>
      <c r="S2645" s="99"/>
      <c r="T2645" s="99"/>
      <c r="U2645" s="99"/>
      <c r="V2645" s="99"/>
      <c r="W2645" s="99"/>
      <c r="X2645" s="99"/>
      <c r="Y2645" s="99"/>
      <c r="Z2645" s="99"/>
      <c r="AA2645" s="99"/>
      <c r="AB2645" s="99"/>
      <c r="AC2645" s="99"/>
      <c r="AD2645" s="99"/>
      <c r="AE2645" s="99"/>
      <c r="AF2645" s="99"/>
      <c r="AG2645" s="99"/>
      <c r="AH2645" s="31"/>
      <c r="AI2645" s="31"/>
      <c r="AJ2645" s="31"/>
      <c r="AK2645" s="31"/>
      <c r="AL2645" s="31"/>
      <c r="AO2645" s="376"/>
    </row>
    <row r="2646" spans="1:41" x14ac:dyDescent="0.25">
      <c r="A2646" s="44" t="s">
        <v>6404</v>
      </c>
      <c r="B2646" s="44" t="s">
        <v>2350</v>
      </c>
      <c r="C2646" s="45">
        <v>230105</v>
      </c>
      <c r="D2646" s="45" t="s">
        <v>11363</v>
      </c>
      <c r="E2646" s="45" t="s">
        <v>5265</v>
      </c>
      <c r="AO2646" s="376"/>
    </row>
    <row r="2647" spans="1:41" x14ac:dyDescent="0.25">
      <c r="A2647" s="44" t="s">
        <v>6404</v>
      </c>
      <c r="B2647" s="44" t="s">
        <v>3043</v>
      </c>
      <c r="C2647" s="45">
        <v>230901</v>
      </c>
      <c r="D2647" s="45" t="s">
        <v>11363</v>
      </c>
      <c r="E2647" s="45" t="s">
        <v>7871</v>
      </c>
      <c r="AO2647" s="376"/>
    </row>
    <row r="2648" spans="1:41" x14ac:dyDescent="0.3">
      <c r="A2648" s="333" t="s">
        <v>10994</v>
      </c>
      <c r="B2648" s="333" t="s">
        <v>1161</v>
      </c>
      <c r="C2648" s="125" t="s">
        <v>10225</v>
      </c>
      <c r="D2648" s="32" t="s">
        <v>20309</v>
      </c>
      <c r="E2648" s="125" t="s">
        <v>2593</v>
      </c>
      <c r="F2648" s="125" t="s">
        <v>1190</v>
      </c>
      <c r="G2648" s="125" t="s">
        <v>1190</v>
      </c>
      <c r="AO2648" s="376"/>
    </row>
    <row r="2649" spans="1:41" x14ac:dyDescent="0.25">
      <c r="A2649" s="102" t="s">
        <v>11248</v>
      </c>
      <c r="B2649" s="92" t="s">
        <v>11253</v>
      </c>
      <c r="C2649" s="93" t="s">
        <v>11254</v>
      </c>
      <c r="D2649" s="93" t="s">
        <v>1201</v>
      </c>
      <c r="E2649" s="94">
        <v>46682</v>
      </c>
      <c r="F2649" s="93"/>
      <c r="G2649" s="93"/>
      <c r="H2649" s="93"/>
      <c r="I2649" s="99"/>
      <c r="J2649" s="99"/>
      <c r="K2649" s="99"/>
      <c r="L2649" s="99"/>
      <c r="M2649" s="99"/>
      <c r="N2649" s="99"/>
      <c r="O2649" s="99"/>
      <c r="P2649" s="99"/>
      <c r="Q2649" s="99"/>
      <c r="R2649" s="99"/>
      <c r="S2649" s="99"/>
      <c r="T2649" s="99"/>
      <c r="U2649" s="99"/>
      <c r="V2649" s="99"/>
      <c r="W2649" s="99"/>
      <c r="X2649" s="99"/>
      <c r="Y2649" s="99"/>
      <c r="Z2649" s="99"/>
      <c r="AA2649" s="99"/>
      <c r="AB2649" s="99"/>
      <c r="AC2649" s="99"/>
      <c r="AD2649" s="99"/>
      <c r="AE2649" s="99"/>
      <c r="AF2649" s="99"/>
      <c r="AG2649" s="99"/>
      <c r="AH2649" s="31"/>
      <c r="AI2649" s="31"/>
      <c r="AJ2649" s="31"/>
      <c r="AK2649" s="31"/>
      <c r="AL2649" s="31"/>
      <c r="AO2649" s="376"/>
    </row>
    <row r="2650" spans="1:41" x14ac:dyDescent="0.25">
      <c r="A2650" s="44" t="s">
        <v>9862</v>
      </c>
      <c r="B2650" s="44" t="s">
        <v>8244</v>
      </c>
      <c r="C2650" s="45" t="s">
        <v>9863</v>
      </c>
      <c r="D2650" s="45" t="s">
        <v>11204</v>
      </c>
      <c r="E2650" s="45" t="s">
        <v>9864</v>
      </c>
      <c r="F2650" s="93"/>
      <c r="G2650" s="93"/>
      <c r="H2650" s="93"/>
      <c r="I2650" s="99"/>
      <c r="J2650" s="99"/>
      <c r="K2650" s="99"/>
      <c r="L2650" s="99"/>
      <c r="M2650" s="99"/>
      <c r="N2650" s="99"/>
      <c r="O2650" s="99"/>
      <c r="P2650" s="99"/>
      <c r="Q2650" s="99"/>
      <c r="R2650" s="99"/>
      <c r="S2650" s="99"/>
      <c r="T2650" s="99"/>
      <c r="U2650" s="99"/>
      <c r="V2650" s="99"/>
      <c r="W2650" s="99"/>
      <c r="X2650" s="99"/>
      <c r="Y2650" s="99"/>
      <c r="Z2650" s="99"/>
      <c r="AA2650" s="99"/>
      <c r="AB2650" s="99"/>
      <c r="AC2650" s="99"/>
      <c r="AD2650" s="99"/>
      <c r="AE2650" s="99"/>
      <c r="AF2650" s="99"/>
      <c r="AG2650" s="99"/>
      <c r="AH2650" s="31"/>
      <c r="AI2650" s="31"/>
      <c r="AJ2650" s="31"/>
      <c r="AK2650" s="31"/>
      <c r="AL2650" s="31"/>
      <c r="AO2650" s="376"/>
    </row>
    <row r="2651" spans="1:41" x14ac:dyDescent="0.25">
      <c r="A2651" s="44" t="s">
        <v>9862</v>
      </c>
      <c r="B2651" s="44" t="s">
        <v>8244</v>
      </c>
      <c r="C2651" s="45" t="s">
        <v>9863</v>
      </c>
      <c r="D2651" s="93" t="s">
        <v>17443</v>
      </c>
      <c r="E2651" s="45" t="s">
        <v>4962</v>
      </c>
      <c r="F2651" s="93"/>
      <c r="G2651" s="93"/>
      <c r="H2651" s="93"/>
      <c r="I2651" s="99"/>
      <c r="J2651" s="99"/>
      <c r="K2651" s="99"/>
      <c r="L2651" s="99"/>
      <c r="M2651" s="99"/>
      <c r="N2651" s="99"/>
      <c r="O2651" s="99"/>
      <c r="P2651" s="99"/>
      <c r="Q2651" s="99"/>
      <c r="R2651" s="99"/>
      <c r="S2651" s="99"/>
      <c r="T2651" s="99"/>
      <c r="U2651" s="99"/>
      <c r="V2651" s="99"/>
      <c r="W2651" s="99"/>
      <c r="X2651" s="99"/>
      <c r="Y2651" s="99"/>
      <c r="Z2651" s="99"/>
      <c r="AA2651" s="99"/>
      <c r="AB2651" s="99"/>
      <c r="AC2651" s="99"/>
      <c r="AD2651" s="99"/>
      <c r="AE2651" s="99"/>
      <c r="AF2651" s="99"/>
      <c r="AG2651" s="99"/>
      <c r="AH2651" s="31"/>
      <c r="AI2651" s="31"/>
      <c r="AJ2651" s="31"/>
      <c r="AK2651" s="31"/>
      <c r="AL2651" s="31"/>
      <c r="AO2651" s="376"/>
    </row>
    <row r="2652" spans="1:41" x14ac:dyDescent="0.25">
      <c r="A2652" s="44" t="s">
        <v>9862</v>
      </c>
      <c r="B2652" s="44" t="s">
        <v>8244</v>
      </c>
      <c r="C2652" s="45" t="s">
        <v>9863</v>
      </c>
      <c r="D2652" s="45" t="s">
        <v>9895</v>
      </c>
      <c r="E2652" s="45" t="s">
        <v>9864</v>
      </c>
      <c r="F2652" s="93"/>
      <c r="G2652" s="93"/>
      <c r="H2652" s="93"/>
      <c r="I2652" s="99"/>
      <c r="J2652" s="99"/>
      <c r="K2652" s="99"/>
      <c r="L2652" s="99"/>
      <c r="M2652" s="99"/>
      <c r="N2652" s="99"/>
      <c r="O2652" s="99"/>
      <c r="P2652" s="99"/>
      <c r="Q2652" s="99"/>
      <c r="R2652" s="99"/>
      <c r="S2652" s="99"/>
      <c r="T2652" s="99"/>
      <c r="U2652" s="99"/>
      <c r="V2652" s="99"/>
      <c r="W2652" s="99"/>
      <c r="X2652" s="99"/>
      <c r="Y2652" s="99"/>
      <c r="Z2652" s="99"/>
      <c r="AA2652" s="99"/>
      <c r="AB2652" s="99"/>
      <c r="AC2652" s="99"/>
      <c r="AD2652" s="99"/>
      <c r="AE2652" s="99"/>
      <c r="AF2652" s="99"/>
      <c r="AG2652" s="99"/>
      <c r="AH2652" s="31"/>
      <c r="AI2652" s="31"/>
      <c r="AJ2652" s="31"/>
      <c r="AK2652" s="31"/>
      <c r="AL2652" s="31"/>
      <c r="AO2652" s="376"/>
    </row>
    <row r="2653" spans="1:41" x14ac:dyDescent="0.25">
      <c r="A2653" s="44" t="s">
        <v>4247</v>
      </c>
      <c r="B2653" s="44" t="s">
        <v>14765</v>
      </c>
      <c r="C2653" s="45" t="s">
        <v>14766</v>
      </c>
      <c r="D2653" s="367" t="s">
        <v>3696</v>
      </c>
      <c r="E2653" s="328">
        <f>DATE(2029,7,24)</f>
        <v>47323</v>
      </c>
      <c r="F2653" s="32"/>
      <c r="G2653" s="32"/>
      <c r="H2653" s="32"/>
      <c r="I2653" s="31"/>
      <c r="J2653" s="31"/>
      <c r="K2653" s="31"/>
      <c r="L2653" s="31"/>
      <c r="M2653" s="31"/>
      <c r="N2653" s="31"/>
      <c r="O2653" s="31"/>
      <c r="P2653" s="31"/>
      <c r="Q2653" s="31"/>
      <c r="R2653" s="31"/>
      <c r="S2653" s="31"/>
      <c r="T2653" s="31"/>
      <c r="U2653" s="31"/>
      <c r="V2653" s="31"/>
      <c r="W2653" s="31"/>
      <c r="X2653" s="31"/>
      <c r="Y2653" s="31"/>
      <c r="Z2653" s="31"/>
      <c r="AA2653" s="31"/>
      <c r="AB2653" s="31"/>
      <c r="AC2653" s="31"/>
      <c r="AD2653" s="31"/>
      <c r="AE2653" s="31"/>
      <c r="AF2653" s="31"/>
      <c r="AG2653" s="31"/>
      <c r="AH2653" s="31"/>
      <c r="AI2653" s="31"/>
      <c r="AJ2653" s="31"/>
      <c r="AK2653" s="31"/>
      <c r="AL2653" s="31"/>
      <c r="AO2653" s="376"/>
    </row>
    <row r="2654" spans="1:41" x14ac:dyDescent="0.25">
      <c r="A2654" s="44" t="s">
        <v>4247</v>
      </c>
      <c r="B2654" s="44" t="s">
        <v>12555</v>
      </c>
      <c r="C2654" s="45">
        <v>241101</v>
      </c>
      <c r="D2654" s="45" t="s">
        <v>11363</v>
      </c>
      <c r="E2654" s="45" t="s">
        <v>5332</v>
      </c>
      <c r="AO2654" s="376"/>
    </row>
    <row r="2655" spans="1:41" x14ac:dyDescent="0.25">
      <c r="A2655" s="44" t="s">
        <v>9918</v>
      </c>
      <c r="B2655" s="44" t="s">
        <v>1872</v>
      </c>
      <c r="C2655" s="45" t="s">
        <v>9919</v>
      </c>
      <c r="D2655" s="46" t="s">
        <v>21328</v>
      </c>
      <c r="E2655" s="46">
        <v>46445</v>
      </c>
      <c r="AO2655" s="376"/>
    </row>
    <row r="2656" spans="1:41" x14ac:dyDescent="0.25">
      <c r="A2656" s="44" t="s">
        <v>11734</v>
      </c>
      <c r="B2656" s="44" t="s">
        <v>14767</v>
      </c>
      <c r="C2656" s="45" t="s">
        <v>11735</v>
      </c>
      <c r="D2656" s="367" t="s">
        <v>3696</v>
      </c>
      <c r="E2656" s="328">
        <f>DATE(2028,12,23)</f>
        <v>47110</v>
      </c>
      <c r="F2656" s="32"/>
      <c r="G2656" s="32"/>
      <c r="H2656" s="32"/>
      <c r="I2656" s="31"/>
      <c r="J2656" s="31"/>
      <c r="K2656" s="31"/>
      <c r="L2656" s="31"/>
      <c r="M2656" s="31"/>
      <c r="N2656" s="31"/>
      <c r="O2656" s="31"/>
      <c r="P2656" s="31"/>
      <c r="Q2656" s="31"/>
      <c r="R2656" s="31"/>
      <c r="S2656" s="31"/>
      <c r="T2656" s="31"/>
      <c r="U2656" s="31"/>
      <c r="V2656" s="31"/>
      <c r="W2656" s="31"/>
      <c r="X2656" s="31"/>
      <c r="Y2656" s="31"/>
      <c r="Z2656" s="31"/>
      <c r="AA2656" s="31"/>
      <c r="AB2656" s="31"/>
      <c r="AC2656" s="31"/>
      <c r="AD2656" s="31"/>
      <c r="AE2656" s="31"/>
      <c r="AF2656" s="31"/>
      <c r="AG2656" s="31"/>
      <c r="AH2656" s="31"/>
      <c r="AI2656" s="31"/>
      <c r="AJ2656" s="31"/>
      <c r="AK2656" s="31"/>
      <c r="AL2656" s="31"/>
      <c r="AO2656" s="376"/>
    </row>
    <row r="2657" spans="1:41" x14ac:dyDescent="0.25">
      <c r="A2657" s="44" t="s">
        <v>6809</v>
      </c>
      <c r="B2657" s="44" t="s">
        <v>21336</v>
      </c>
      <c r="C2657" s="45" t="s">
        <v>9700</v>
      </c>
      <c r="D2657" s="45" t="s">
        <v>21447</v>
      </c>
      <c r="E2657" s="46">
        <v>46538</v>
      </c>
      <c r="AO2657" s="376"/>
    </row>
    <row r="2658" spans="1:41" x14ac:dyDescent="0.25">
      <c r="A2658" s="44" t="s">
        <v>6809</v>
      </c>
      <c r="B2658" s="44" t="s">
        <v>21399</v>
      </c>
      <c r="C2658" s="45" t="s">
        <v>13524</v>
      </c>
      <c r="D2658" s="45" t="s">
        <v>21447</v>
      </c>
      <c r="E2658" s="46">
        <v>46507</v>
      </c>
      <c r="AO2658" s="376"/>
    </row>
    <row r="2659" spans="1:41" x14ac:dyDescent="0.25">
      <c r="A2659" s="44" t="s">
        <v>978</v>
      </c>
      <c r="B2659" s="44" t="s">
        <v>12103</v>
      </c>
      <c r="C2659" s="45">
        <v>22.24</v>
      </c>
      <c r="D2659" s="45" t="s">
        <v>12549</v>
      </c>
      <c r="E2659" s="46">
        <v>47299</v>
      </c>
      <c r="F2659" s="45"/>
      <c r="G2659" s="93"/>
      <c r="H2659" s="93"/>
      <c r="I2659" s="99"/>
      <c r="J2659" s="99"/>
      <c r="K2659" s="99"/>
      <c r="L2659" s="99"/>
      <c r="M2659" s="99"/>
      <c r="N2659" s="99"/>
      <c r="O2659" s="99"/>
      <c r="P2659" s="99"/>
      <c r="Q2659" s="99"/>
      <c r="R2659" s="99"/>
      <c r="S2659" s="99"/>
      <c r="T2659" s="99"/>
      <c r="U2659" s="99"/>
      <c r="V2659" s="99"/>
      <c r="W2659" s="99"/>
      <c r="X2659" s="99"/>
      <c r="Y2659" s="99"/>
      <c r="Z2659" s="99"/>
      <c r="AA2659" s="99"/>
      <c r="AB2659" s="99"/>
      <c r="AC2659" s="99"/>
      <c r="AD2659" s="99"/>
      <c r="AE2659" s="99"/>
      <c r="AF2659" s="99"/>
      <c r="AG2659" s="99"/>
      <c r="AH2659" s="31"/>
      <c r="AI2659" s="31"/>
      <c r="AJ2659" s="31"/>
      <c r="AK2659" s="31"/>
      <c r="AL2659" s="31"/>
      <c r="AO2659" s="376"/>
    </row>
    <row r="2660" spans="1:41" x14ac:dyDescent="0.25">
      <c r="A2660" s="44" t="s">
        <v>978</v>
      </c>
      <c r="B2660" s="44" t="s">
        <v>2350</v>
      </c>
      <c r="C2660" s="45">
        <v>230105</v>
      </c>
      <c r="D2660" s="45" t="s">
        <v>11363</v>
      </c>
      <c r="E2660" s="45" t="s">
        <v>5265</v>
      </c>
      <c r="AO2660" s="376"/>
    </row>
    <row r="2661" spans="1:41" x14ac:dyDescent="0.25">
      <c r="A2661" s="44" t="s">
        <v>15291</v>
      </c>
      <c r="B2661" s="44" t="s">
        <v>21398</v>
      </c>
      <c r="C2661" s="45" t="s">
        <v>6810</v>
      </c>
      <c r="D2661" s="45" t="s">
        <v>21447</v>
      </c>
      <c r="E2661" s="46">
        <v>46507</v>
      </c>
      <c r="AO2661" s="376"/>
    </row>
    <row r="2662" spans="1:41" x14ac:dyDescent="0.25">
      <c r="A2662" s="44" t="s">
        <v>15291</v>
      </c>
      <c r="B2662" s="44" t="s">
        <v>21412</v>
      </c>
      <c r="C2662" s="45" t="s">
        <v>5516</v>
      </c>
      <c r="D2662" s="45" t="s">
        <v>21447</v>
      </c>
      <c r="E2662" s="46">
        <v>46599</v>
      </c>
      <c r="AO2662" s="376"/>
    </row>
    <row r="2663" spans="1:41" x14ac:dyDescent="0.25">
      <c r="A2663" s="44" t="s">
        <v>15291</v>
      </c>
      <c r="B2663" s="44" t="s">
        <v>21413</v>
      </c>
      <c r="C2663" s="45" t="s">
        <v>15294</v>
      </c>
      <c r="D2663" s="45" t="s">
        <v>21447</v>
      </c>
      <c r="E2663" s="46">
        <v>46599</v>
      </c>
      <c r="AO2663" s="376"/>
    </row>
    <row r="2664" spans="1:41" x14ac:dyDescent="0.25">
      <c r="A2664" s="44" t="s">
        <v>10414</v>
      </c>
      <c r="B2664" s="44" t="s">
        <v>3841</v>
      </c>
      <c r="C2664" s="45">
        <v>24060401</v>
      </c>
      <c r="D2664" s="45" t="s">
        <v>11363</v>
      </c>
      <c r="E2664" s="45" t="s">
        <v>4962</v>
      </c>
      <c r="AO2664" s="376"/>
    </row>
    <row r="2665" spans="1:41" x14ac:dyDescent="0.25">
      <c r="A2665" s="44" t="s">
        <v>10414</v>
      </c>
      <c r="B2665" s="44" t="s">
        <v>926</v>
      </c>
      <c r="C2665" s="45">
        <v>24060402</v>
      </c>
      <c r="D2665" s="45" t="s">
        <v>11363</v>
      </c>
      <c r="E2665" s="45" t="s">
        <v>4962</v>
      </c>
      <c r="AO2665" s="376"/>
    </row>
    <row r="2666" spans="1:41" x14ac:dyDescent="0.25">
      <c r="A2666" s="44" t="s">
        <v>17615</v>
      </c>
      <c r="B2666" s="44" t="s">
        <v>5321</v>
      </c>
      <c r="C2666" s="45">
        <v>26010401</v>
      </c>
      <c r="D2666" s="45" t="s">
        <v>11363</v>
      </c>
      <c r="E2666" s="45" t="s">
        <v>17459</v>
      </c>
      <c r="AO2666" s="376"/>
    </row>
    <row r="2667" spans="1:41" x14ac:dyDescent="0.25">
      <c r="A2667" s="44" t="s">
        <v>17615</v>
      </c>
      <c r="B2667" s="44" t="s">
        <v>3176</v>
      </c>
      <c r="C2667" s="45">
        <v>26010402</v>
      </c>
      <c r="D2667" s="45" t="s">
        <v>11363</v>
      </c>
      <c r="E2667" s="45" t="s">
        <v>17459</v>
      </c>
      <c r="AO2667" s="376"/>
    </row>
    <row r="2668" spans="1:41" x14ac:dyDescent="0.25">
      <c r="A2668" s="44" t="s">
        <v>5764</v>
      </c>
      <c r="B2668" s="92" t="s">
        <v>9602</v>
      </c>
      <c r="C2668" s="45" t="s">
        <v>9343</v>
      </c>
      <c r="D2668" s="93" t="s">
        <v>9601</v>
      </c>
      <c r="E2668" s="94">
        <v>46568</v>
      </c>
      <c r="F2668" s="93"/>
      <c r="G2668" s="93"/>
      <c r="H2668" s="93"/>
      <c r="I2668" s="99"/>
      <c r="J2668" s="99"/>
      <c r="K2668" s="99"/>
      <c r="L2668" s="99"/>
      <c r="M2668" s="99"/>
      <c r="N2668" s="99"/>
      <c r="O2668" s="99"/>
      <c r="P2668" s="99"/>
      <c r="Q2668" s="99"/>
      <c r="R2668" s="99"/>
      <c r="S2668" s="99"/>
      <c r="T2668" s="99"/>
      <c r="U2668" s="99"/>
      <c r="V2668" s="99"/>
      <c r="W2668" s="99"/>
      <c r="X2668" s="99"/>
      <c r="Y2668" s="99"/>
      <c r="Z2668" s="99"/>
      <c r="AA2668" s="99"/>
      <c r="AB2668" s="99"/>
      <c r="AC2668" s="99"/>
      <c r="AD2668" s="99"/>
      <c r="AE2668" s="99"/>
      <c r="AF2668" s="99"/>
      <c r="AG2668" s="99"/>
      <c r="AH2668" s="31"/>
      <c r="AI2668" s="31"/>
      <c r="AJ2668" s="31"/>
      <c r="AK2668" s="31"/>
      <c r="AL2668" s="31"/>
      <c r="AO2668" s="376"/>
    </row>
    <row r="2669" spans="1:41" x14ac:dyDescent="0.3">
      <c r="A2669" s="135" t="s">
        <v>5764</v>
      </c>
      <c r="B2669" s="135" t="s">
        <v>5765</v>
      </c>
      <c r="C2669" s="96" t="s">
        <v>10081</v>
      </c>
      <c r="D2669" s="94" t="s">
        <v>1201</v>
      </c>
      <c r="E2669" s="112">
        <v>46559</v>
      </c>
      <c r="F2669" s="93"/>
      <c r="G2669" s="93"/>
      <c r="H2669" s="93"/>
      <c r="I2669" s="99"/>
      <c r="J2669" s="99"/>
      <c r="K2669" s="99"/>
      <c r="L2669" s="99"/>
      <c r="M2669" s="99"/>
      <c r="N2669" s="99"/>
      <c r="O2669" s="99"/>
      <c r="P2669" s="99"/>
      <c r="Q2669" s="99"/>
      <c r="R2669" s="99"/>
      <c r="S2669" s="99"/>
      <c r="T2669" s="99"/>
      <c r="U2669" s="99"/>
      <c r="V2669" s="99"/>
      <c r="W2669" s="99"/>
      <c r="X2669" s="99"/>
      <c r="Y2669" s="99"/>
      <c r="Z2669" s="99"/>
      <c r="AA2669" s="99"/>
      <c r="AB2669" s="99"/>
      <c r="AC2669" s="99"/>
      <c r="AD2669" s="99"/>
      <c r="AE2669" s="99"/>
      <c r="AF2669" s="99"/>
      <c r="AG2669" s="99"/>
      <c r="AH2669" s="31"/>
      <c r="AI2669" s="31"/>
      <c r="AJ2669" s="31"/>
      <c r="AK2669" s="31"/>
      <c r="AL2669" s="31"/>
      <c r="AO2669" s="376"/>
    </row>
    <row r="2670" spans="1:41" x14ac:dyDescent="0.25">
      <c r="A2670" s="91" t="s">
        <v>19115</v>
      </c>
      <c r="B2670" s="92" t="s">
        <v>3182</v>
      </c>
      <c r="C2670" s="93" t="s">
        <v>19170</v>
      </c>
      <c r="D2670" s="93" t="s">
        <v>1201</v>
      </c>
      <c r="E2670" s="94">
        <v>46582</v>
      </c>
      <c r="F2670" s="93"/>
      <c r="G2670" s="93"/>
      <c r="H2670" s="93"/>
      <c r="I2670" s="99"/>
      <c r="J2670" s="99"/>
      <c r="K2670" s="99"/>
      <c r="L2670" s="99"/>
      <c r="M2670" s="99"/>
      <c r="N2670" s="99"/>
      <c r="O2670" s="99"/>
      <c r="P2670" s="99"/>
      <c r="Q2670" s="99"/>
      <c r="R2670" s="99"/>
      <c r="S2670" s="99"/>
      <c r="T2670" s="99"/>
      <c r="U2670" s="99"/>
      <c r="V2670" s="99"/>
      <c r="W2670" s="99"/>
      <c r="X2670" s="99"/>
      <c r="Y2670" s="99"/>
      <c r="Z2670" s="99"/>
      <c r="AA2670" s="99"/>
      <c r="AB2670" s="99"/>
      <c r="AC2670" s="99"/>
      <c r="AD2670" s="99"/>
      <c r="AE2670" s="99"/>
      <c r="AF2670" s="99"/>
      <c r="AG2670" s="99"/>
      <c r="AH2670" s="31"/>
      <c r="AI2670" s="31"/>
      <c r="AJ2670" s="31"/>
      <c r="AK2670" s="31"/>
      <c r="AL2670" s="31"/>
      <c r="AO2670" s="376"/>
    </row>
    <row r="2671" spans="1:41" x14ac:dyDescent="0.25">
      <c r="A2671" s="44" t="s">
        <v>7839</v>
      </c>
      <c r="B2671" s="44" t="s">
        <v>15616</v>
      </c>
      <c r="C2671" s="45">
        <v>25050101</v>
      </c>
      <c r="D2671" s="45" t="s">
        <v>11363</v>
      </c>
      <c r="E2671" s="45" t="s">
        <v>7105</v>
      </c>
      <c r="AO2671" s="376"/>
    </row>
    <row r="2672" spans="1:41" x14ac:dyDescent="0.25">
      <c r="A2672" s="44" t="s">
        <v>7839</v>
      </c>
      <c r="B2672" s="44" t="s">
        <v>15617</v>
      </c>
      <c r="C2672" s="45">
        <v>25050102</v>
      </c>
      <c r="D2672" s="45" t="s">
        <v>11363</v>
      </c>
      <c r="E2672" s="45" t="s">
        <v>7105</v>
      </c>
      <c r="AO2672" s="376"/>
    </row>
    <row r="2673" spans="1:41" x14ac:dyDescent="0.25">
      <c r="A2673" s="44" t="s">
        <v>12177</v>
      </c>
      <c r="B2673" s="44" t="s">
        <v>12099</v>
      </c>
      <c r="C2673" s="45">
        <v>8.25</v>
      </c>
      <c r="D2673" s="45" t="s">
        <v>12549</v>
      </c>
      <c r="E2673" s="46">
        <v>47057</v>
      </c>
      <c r="F2673" s="45"/>
      <c r="G2673" s="93"/>
      <c r="H2673" s="93"/>
      <c r="I2673" s="99"/>
      <c r="J2673" s="99"/>
      <c r="K2673" s="99"/>
      <c r="L2673" s="99"/>
      <c r="M2673" s="99"/>
      <c r="N2673" s="99"/>
      <c r="O2673" s="99"/>
      <c r="P2673" s="99"/>
      <c r="Q2673" s="99"/>
      <c r="R2673" s="99"/>
      <c r="S2673" s="99"/>
      <c r="T2673" s="99"/>
      <c r="U2673" s="99"/>
      <c r="V2673" s="99"/>
      <c r="W2673" s="99"/>
      <c r="X2673" s="99"/>
      <c r="Y2673" s="99"/>
      <c r="Z2673" s="99"/>
      <c r="AA2673" s="99"/>
      <c r="AB2673" s="99"/>
      <c r="AC2673" s="99"/>
      <c r="AD2673" s="99"/>
      <c r="AE2673" s="99"/>
      <c r="AF2673" s="99"/>
      <c r="AG2673" s="99"/>
      <c r="AH2673" s="31"/>
      <c r="AI2673" s="31"/>
      <c r="AJ2673" s="31"/>
      <c r="AK2673" s="31"/>
      <c r="AL2673" s="31"/>
      <c r="AO2673" s="376"/>
    </row>
    <row r="2674" spans="1:41" x14ac:dyDescent="0.25">
      <c r="A2674" s="44" t="s">
        <v>6405</v>
      </c>
      <c r="B2674" s="44" t="s">
        <v>2350</v>
      </c>
      <c r="C2674" s="45">
        <v>230105</v>
      </c>
      <c r="D2674" s="45" t="s">
        <v>11363</v>
      </c>
      <c r="E2674" s="45" t="s">
        <v>5265</v>
      </c>
      <c r="AO2674" s="376"/>
    </row>
    <row r="2675" spans="1:41" x14ac:dyDescent="0.25">
      <c r="A2675" s="44" t="s">
        <v>6405</v>
      </c>
      <c r="B2675" s="44" t="s">
        <v>7104</v>
      </c>
      <c r="C2675" s="45">
        <v>230504</v>
      </c>
      <c r="D2675" s="45" t="s">
        <v>11363</v>
      </c>
      <c r="E2675" s="45" t="s">
        <v>7105</v>
      </c>
      <c r="AO2675" s="376"/>
    </row>
    <row r="2676" spans="1:41" x14ac:dyDescent="0.25">
      <c r="A2676" s="44" t="s">
        <v>6405</v>
      </c>
      <c r="B2676" s="44" t="s">
        <v>925</v>
      </c>
      <c r="C2676" s="45">
        <v>230601</v>
      </c>
      <c r="D2676" s="45" t="s">
        <v>11363</v>
      </c>
      <c r="E2676" s="45" t="s">
        <v>7770</v>
      </c>
      <c r="AO2676" s="376"/>
    </row>
    <row r="2677" spans="1:41" x14ac:dyDescent="0.25">
      <c r="A2677" s="44" t="s">
        <v>6405</v>
      </c>
      <c r="B2677" s="44" t="s">
        <v>17463</v>
      </c>
      <c r="C2677" s="45">
        <v>260202</v>
      </c>
      <c r="D2677" s="45" t="s">
        <v>11363</v>
      </c>
      <c r="E2677" s="45" t="s">
        <v>9238</v>
      </c>
      <c r="AO2677" s="376"/>
    </row>
    <row r="2678" spans="1:41" x14ac:dyDescent="0.25">
      <c r="A2678" s="44" t="s">
        <v>17284</v>
      </c>
      <c r="B2678" s="44" t="s">
        <v>17283</v>
      </c>
      <c r="C2678" s="45" t="s">
        <v>17367</v>
      </c>
      <c r="D2678" s="93" t="s">
        <v>17443</v>
      </c>
      <c r="E2678" s="45" t="s">
        <v>9839</v>
      </c>
      <c r="F2678" s="93"/>
      <c r="G2678" s="93"/>
      <c r="H2678" s="93"/>
      <c r="I2678" s="99"/>
      <c r="J2678" s="99"/>
      <c r="K2678" s="99"/>
      <c r="L2678" s="99"/>
      <c r="M2678" s="99"/>
      <c r="N2678" s="99"/>
      <c r="O2678" s="99"/>
      <c r="P2678" s="99"/>
      <c r="Q2678" s="99"/>
      <c r="R2678" s="99"/>
      <c r="S2678" s="99"/>
      <c r="T2678" s="99"/>
      <c r="U2678" s="99"/>
      <c r="V2678" s="99"/>
      <c r="W2678" s="99"/>
      <c r="X2678" s="99"/>
      <c r="Y2678" s="99"/>
      <c r="Z2678" s="99"/>
      <c r="AA2678" s="99"/>
      <c r="AB2678" s="99"/>
      <c r="AC2678" s="99"/>
      <c r="AD2678" s="99"/>
      <c r="AE2678" s="99"/>
      <c r="AF2678" s="99"/>
      <c r="AG2678" s="99"/>
      <c r="AH2678" s="31"/>
      <c r="AI2678" s="31"/>
      <c r="AJ2678" s="31"/>
      <c r="AK2678" s="31"/>
      <c r="AL2678" s="31"/>
      <c r="AO2678" s="376"/>
    </row>
    <row r="2679" spans="1:41" x14ac:dyDescent="0.25">
      <c r="A2679" s="44" t="s">
        <v>19312</v>
      </c>
      <c r="B2679" s="319" t="s">
        <v>19529</v>
      </c>
      <c r="C2679" s="93" t="s">
        <v>19621</v>
      </c>
      <c r="D2679" s="93" t="s">
        <v>19934</v>
      </c>
      <c r="E2679" s="320">
        <v>46630</v>
      </c>
      <c r="F2679" s="93"/>
      <c r="G2679" s="93"/>
      <c r="H2679" s="93"/>
      <c r="I2679" s="99"/>
      <c r="J2679" s="99"/>
      <c r="K2679" s="99"/>
      <c r="L2679" s="99"/>
      <c r="M2679" s="99"/>
      <c r="N2679" s="99"/>
      <c r="O2679" s="99"/>
      <c r="P2679" s="99"/>
      <c r="Q2679" s="99"/>
      <c r="R2679" s="99"/>
      <c r="S2679" s="99"/>
      <c r="T2679" s="99"/>
      <c r="U2679" s="99"/>
      <c r="V2679" s="99"/>
      <c r="W2679" s="99"/>
      <c r="X2679" s="99"/>
      <c r="Y2679" s="99"/>
      <c r="Z2679" s="99"/>
      <c r="AA2679" s="99"/>
      <c r="AB2679" s="99"/>
      <c r="AC2679" s="99"/>
      <c r="AD2679" s="99"/>
      <c r="AE2679" s="99"/>
      <c r="AF2679" s="99"/>
      <c r="AG2679" s="99"/>
      <c r="AH2679" s="31"/>
      <c r="AI2679" s="31"/>
      <c r="AJ2679" s="31"/>
      <c r="AK2679" s="31"/>
      <c r="AL2679" s="31"/>
      <c r="AO2679" s="376"/>
    </row>
    <row r="2680" spans="1:41" x14ac:dyDescent="0.3">
      <c r="A2680" s="333" t="s">
        <v>7780</v>
      </c>
      <c r="B2680" s="333" t="s">
        <v>6934</v>
      </c>
      <c r="C2680" s="125" t="s">
        <v>19099</v>
      </c>
      <c r="D2680" s="32" t="s">
        <v>20309</v>
      </c>
      <c r="E2680" s="125" t="s">
        <v>9249</v>
      </c>
      <c r="F2680" s="125" t="s">
        <v>1190</v>
      </c>
      <c r="G2680" s="125" t="s">
        <v>1190</v>
      </c>
      <c r="AO2680" s="376"/>
    </row>
    <row r="2681" spans="1:41" x14ac:dyDescent="0.25">
      <c r="A2681" s="44" t="s">
        <v>7780</v>
      </c>
      <c r="B2681" s="44" t="s">
        <v>950</v>
      </c>
      <c r="C2681" s="45">
        <v>240905</v>
      </c>
      <c r="D2681" s="45" t="s">
        <v>11363</v>
      </c>
      <c r="E2681" s="45" t="s">
        <v>4826</v>
      </c>
      <c r="AO2681" s="376"/>
    </row>
    <row r="2682" spans="1:41" x14ac:dyDescent="0.25">
      <c r="A2682" s="44" t="s">
        <v>8742</v>
      </c>
      <c r="B2682" s="44" t="s">
        <v>14768</v>
      </c>
      <c r="C2682" s="45" t="s">
        <v>9769</v>
      </c>
      <c r="D2682" s="367" t="s">
        <v>3696</v>
      </c>
      <c r="E2682" s="328">
        <f>DATE(2028,3,25)</f>
        <v>46837</v>
      </c>
      <c r="F2682" s="32"/>
      <c r="G2682" s="32"/>
      <c r="H2682" s="32"/>
      <c r="I2682" s="31"/>
      <c r="J2682" s="31"/>
      <c r="K2682" s="31"/>
      <c r="L2682" s="31"/>
      <c r="M2682" s="31"/>
      <c r="N2682" s="31"/>
      <c r="O2682" s="31"/>
      <c r="P2682" s="31"/>
      <c r="Q2682" s="31"/>
      <c r="R2682" s="31"/>
      <c r="S2682" s="31"/>
      <c r="T2682" s="31"/>
      <c r="U2682" s="31"/>
      <c r="V2682" s="31"/>
      <c r="W2682" s="31"/>
      <c r="X2682" s="31"/>
      <c r="Y2682" s="31"/>
      <c r="Z2682" s="31"/>
      <c r="AA2682" s="31"/>
      <c r="AB2682" s="31"/>
      <c r="AC2682" s="31"/>
      <c r="AD2682" s="31"/>
      <c r="AE2682" s="31"/>
      <c r="AF2682" s="31"/>
      <c r="AG2682" s="31"/>
      <c r="AH2682" s="31"/>
      <c r="AI2682" s="31"/>
      <c r="AJ2682" s="31"/>
      <c r="AK2682" s="31"/>
      <c r="AL2682" s="31"/>
      <c r="AO2682" s="376"/>
    </row>
    <row r="2683" spans="1:41" x14ac:dyDescent="0.25">
      <c r="A2683" s="44" t="s">
        <v>21527</v>
      </c>
      <c r="B2683" s="44" t="s">
        <v>936</v>
      </c>
      <c r="C2683" s="45">
        <v>260703</v>
      </c>
      <c r="D2683" s="45" t="s">
        <v>11363</v>
      </c>
      <c r="E2683" s="45" t="s">
        <v>11150</v>
      </c>
      <c r="AO2683" s="376"/>
    </row>
    <row r="2684" spans="1:41" x14ac:dyDescent="0.25">
      <c r="A2684" s="44" t="s">
        <v>3492</v>
      </c>
      <c r="B2684" s="44" t="s">
        <v>17452</v>
      </c>
      <c r="C2684" s="45">
        <v>25010501</v>
      </c>
      <c r="D2684" s="45" t="s">
        <v>11363</v>
      </c>
      <c r="E2684" s="45" t="s">
        <v>12551</v>
      </c>
      <c r="AO2684" s="376"/>
    </row>
    <row r="2685" spans="1:41" x14ac:dyDescent="0.25">
      <c r="A2685" s="44" t="s">
        <v>3492</v>
      </c>
      <c r="B2685" s="44" t="s">
        <v>5129</v>
      </c>
      <c r="C2685" s="45">
        <v>25010502</v>
      </c>
      <c r="D2685" s="45" t="s">
        <v>11363</v>
      </c>
      <c r="E2685" s="45" t="s">
        <v>12551</v>
      </c>
      <c r="AO2685" s="376"/>
    </row>
    <row r="2686" spans="1:41" x14ac:dyDescent="0.25">
      <c r="A2686" s="44" t="s">
        <v>3492</v>
      </c>
      <c r="B2686" s="44" t="s">
        <v>5321</v>
      </c>
      <c r="C2686" s="45">
        <v>25010401</v>
      </c>
      <c r="D2686" s="45" t="s">
        <v>11363</v>
      </c>
      <c r="E2686" s="45" t="s">
        <v>12564</v>
      </c>
      <c r="AO2686" s="376"/>
    </row>
    <row r="2687" spans="1:41" x14ac:dyDescent="0.25">
      <c r="A2687" s="44" t="s">
        <v>3492</v>
      </c>
      <c r="B2687" s="44" t="s">
        <v>3176</v>
      </c>
      <c r="C2687" s="45">
        <v>25010402</v>
      </c>
      <c r="D2687" s="45" t="s">
        <v>11363</v>
      </c>
      <c r="E2687" s="45" t="s">
        <v>12564</v>
      </c>
      <c r="AO2687" s="376"/>
    </row>
    <row r="2688" spans="1:41" x14ac:dyDescent="0.25">
      <c r="A2688" s="44" t="s">
        <v>3492</v>
      </c>
      <c r="B2688" s="44" t="s">
        <v>2350</v>
      </c>
      <c r="C2688" s="45">
        <v>250106</v>
      </c>
      <c r="D2688" s="45" t="s">
        <v>11363</v>
      </c>
      <c r="E2688" s="45" t="s">
        <v>11887</v>
      </c>
      <c r="AO2688" s="376"/>
    </row>
    <row r="2689" spans="1:41" x14ac:dyDescent="0.25">
      <c r="A2689" s="44" t="s">
        <v>9373</v>
      </c>
      <c r="B2689" s="92" t="s">
        <v>9602</v>
      </c>
      <c r="C2689" s="45" t="s">
        <v>9334</v>
      </c>
      <c r="D2689" s="93" t="s">
        <v>9601</v>
      </c>
      <c r="E2689" s="94">
        <v>46568</v>
      </c>
      <c r="F2689" s="93"/>
      <c r="G2689" s="93"/>
      <c r="H2689" s="93"/>
      <c r="I2689" s="99"/>
      <c r="J2689" s="99"/>
      <c r="K2689" s="99"/>
      <c r="L2689" s="99"/>
      <c r="M2689" s="99"/>
      <c r="N2689" s="99"/>
      <c r="O2689" s="99"/>
      <c r="P2689" s="99"/>
      <c r="Q2689" s="99"/>
      <c r="R2689" s="99"/>
      <c r="S2689" s="99"/>
      <c r="T2689" s="99"/>
      <c r="U2689" s="99"/>
      <c r="V2689" s="99"/>
      <c r="W2689" s="99"/>
      <c r="X2689" s="99"/>
      <c r="Y2689" s="99"/>
      <c r="Z2689" s="99"/>
      <c r="AA2689" s="99"/>
      <c r="AB2689" s="99"/>
      <c r="AC2689" s="99"/>
      <c r="AD2689" s="99"/>
      <c r="AE2689" s="99"/>
      <c r="AF2689" s="99"/>
      <c r="AG2689" s="99"/>
      <c r="AH2689" s="31"/>
      <c r="AI2689" s="31"/>
      <c r="AJ2689" s="31"/>
      <c r="AK2689" s="31"/>
      <c r="AL2689" s="31"/>
      <c r="AO2689" s="376"/>
    </row>
    <row r="2690" spans="1:41" x14ac:dyDescent="0.25">
      <c r="A2690" s="44" t="s">
        <v>7840</v>
      </c>
      <c r="B2690" s="44" t="s">
        <v>21470</v>
      </c>
      <c r="C2690" s="45">
        <v>260702</v>
      </c>
      <c r="D2690" s="45" t="s">
        <v>11363</v>
      </c>
      <c r="E2690" s="45" t="s">
        <v>11150</v>
      </c>
      <c r="AO2690" s="376"/>
    </row>
    <row r="2691" spans="1:41" x14ac:dyDescent="0.25">
      <c r="A2691" s="44" t="s">
        <v>89</v>
      </c>
      <c r="B2691" s="44" t="s">
        <v>149</v>
      </c>
      <c r="C2691" s="45" t="s">
        <v>6286</v>
      </c>
      <c r="D2691" s="46" t="s">
        <v>21328</v>
      </c>
      <c r="E2691" s="46">
        <v>46441</v>
      </c>
      <c r="AO2691" s="376"/>
    </row>
    <row r="2692" spans="1:41" x14ac:dyDescent="0.25">
      <c r="A2692" s="44" t="s">
        <v>89</v>
      </c>
      <c r="B2692" s="44" t="s">
        <v>149</v>
      </c>
      <c r="C2692" s="45" t="s">
        <v>6286</v>
      </c>
      <c r="D2692" s="46" t="s">
        <v>21328</v>
      </c>
      <c r="E2692" s="46">
        <v>46441</v>
      </c>
      <c r="AO2692" s="376"/>
    </row>
    <row r="2693" spans="1:41" x14ac:dyDescent="0.25">
      <c r="A2693" s="44" t="s">
        <v>89</v>
      </c>
      <c r="B2693" s="44" t="s">
        <v>149</v>
      </c>
      <c r="C2693" s="45" t="s">
        <v>6286</v>
      </c>
      <c r="D2693" s="46" t="s">
        <v>21328</v>
      </c>
      <c r="E2693" s="46">
        <v>46441</v>
      </c>
      <c r="AO2693" s="376"/>
    </row>
    <row r="2694" spans="1:41" x14ac:dyDescent="0.25">
      <c r="A2694" s="44" t="s">
        <v>89</v>
      </c>
      <c r="B2694" s="44" t="s">
        <v>149</v>
      </c>
      <c r="C2694" s="45" t="s">
        <v>6286</v>
      </c>
      <c r="D2694" s="46" t="s">
        <v>21328</v>
      </c>
      <c r="E2694" s="46">
        <v>46441</v>
      </c>
      <c r="AO2694" s="376"/>
    </row>
    <row r="2695" spans="1:41" x14ac:dyDescent="0.25">
      <c r="A2695" s="44" t="s">
        <v>2616</v>
      </c>
      <c r="B2695" s="44" t="s">
        <v>21359</v>
      </c>
      <c r="C2695" s="45" t="s">
        <v>9701</v>
      </c>
      <c r="D2695" s="45" t="s">
        <v>21447</v>
      </c>
      <c r="E2695" s="46">
        <v>46752</v>
      </c>
      <c r="AO2695" s="376"/>
    </row>
    <row r="2696" spans="1:41" x14ac:dyDescent="0.3">
      <c r="A2696" s="57" t="s">
        <v>1210</v>
      </c>
      <c r="B2696" s="92" t="s">
        <v>3682</v>
      </c>
      <c r="C2696" s="93" t="s">
        <v>19106</v>
      </c>
      <c r="D2696" s="93" t="s">
        <v>3681</v>
      </c>
      <c r="E2696" s="94">
        <v>48029</v>
      </c>
      <c r="F2696" s="93"/>
      <c r="G2696" s="93"/>
      <c r="H2696" s="93"/>
      <c r="I2696" s="99"/>
      <c r="J2696" s="99"/>
      <c r="K2696" s="99"/>
      <c r="L2696" s="99"/>
      <c r="M2696" s="99"/>
      <c r="N2696" s="99"/>
      <c r="O2696" s="99"/>
      <c r="P2696" s="99"/>
      <c r="Q2696" s="99"/>
      <c r="R2696" s="99"/>
      <c r="S2696" s="99"/>
      <c r="T2696" s="99"/>
      <c r="U2696" s="99"/>
      <c r="V2696" s="99"/>
      <c r="W2696" s="99"/>
      <c r="X2696" s="99"/>
      <c r="Y2696" s="99"/>
      <c r="Z2696" s="99"/>
      <c r="AA2696" s="99"/>
      <c r="AB2696" s="99"/>
      <c r="AC2696" s="99"/>
      <c r="AD2696" s="99"/>
      <c r="AE2696" s="99"/>
      <c r="AF2696" s="99"/>
      <c r="AG2696" s="99"/>
      <c r="AH2696" s="31"/>
      <c r="AI2696" s="31"/>
      <c r="AJ2696" s="31"/>
      <c r="AK2696" s="31"/>
      <c r="AL2696" s="31"/>
      <c r="AO2696" s="376"/>
    </row>
    <row r="2697" spans="1:41" x14ac:dyDescent="0.25">
      <c r="A2697" s="86" t="s">
        <v>1210</v>
      </c>
      <c r="B2697" s="44" t="s">
        <v>16074</v>
      </c>
      <c r="C2697" s="45">
        <v>8.26</v>
      </c>
      <c r="D2697" s="45" t="s">
        <v>12549</v>
      </c>
      <c r="E2697" s="46">
        <v>47787</v>
      </c>
      <c r="F2697" s="45"/>
      <c r="G2697" s="93"/>
      <c r="H2697" s="93"/>
      <c r="I2697" s="99"/>
      <c r="J2697" s="99"/>
      <c r="K2697" s="99"/>
      <c r="L2697" s="99"/>
      <c r="M2697" s="99"/>
      <c r="N2697" s="99"/>
      <c r="O2697" s="99"/>
      <c r="P2697" s="99"/>
      <c r="Q2697" s="99"/>
      <c r="R2697" s="99"/>
      <c r="S2697" s="99"/>
      <c r="T2697" s="99"/>
      <c r="U2697" s="99"/>
      <c r="V2697" s="99"/>
      <c r="W2697" s="99"/>
      <c r="X2697" s="99"/>
      <c r="Y2697" s="99"/>
      <c r="Z2697" s="99"/>
      <c r="AA2697" s="99"/>
      <c r="AB2697" s="99"/>
      <c r="AC2697" s="99"/>
      <c r="AD2697" s="99"/>
      <c r="AE2697" s="99"/>
      <c r="AF2697" s="99"/>
      <c r="AG2697" s="99"/>
      <c r="AH2697" s="31"/>
      <c r="AI2697" s="31"/>
      <c r="AJ2697" s="31"/>
      <c r="AK2697" s="31"/>
      <c r="AL2697" s="31"/>
      <c r="AO2697" s="376"/>
    </row>
    <row r="2698" spans="1:41" x14ac:dyDescent="0.25">
      <c r="A2698" s="44" t="s">
        <v>1210</v>
      </c>
      <c r="B2698" s="44" t="s">
        <v>12111</v>
      </c>
      <c r="C2698" s="45">
        <v>13.24</v>
      </c>
      <c r="D2698" s="45" t="s">
        <v>12549</v>
      </c>
      <c r="E2698" s="46">
        <v>47299</v>
      </c>
      <c r="F2698" s="45"/>
      <c r="G2698" s="93"/>
      <c r="H2698" s="93"/>
      <c r="I2698" s="99"/>
      <c r="J2698" s="99"/>
      <c r="K2698" s="99"/>
      <c r="L2698" s="99"/>
      <c r="M2698" s="99"/>
      <c r="N2698" s="99"/>
      <c r="O2698" s="99"/>
      <c r="P2698" s="99"/>
      <c r="Q2698" s="99"/>
      <c r="R2698" s="99"/>
      <c r="S2698" s="99"/>
      <c r="T2698" s="99"/>
      <c r="U2698" s="99"/>
      <c r="V2698" s="99"/>
      <c r="W2698" s="99"/>
      <c r="X2698" s="99"/>
      <c r="Y2698" s="99"/>
      <c r="Z2698" s="99"/>
      <c r="AA2698" s="99"/>
      <c r="AB2698" s="99"/>
      <c r="AC2698" s="99"/>
      <c r="AD2698" s="99"/>
      <c r="AE2698" s="99"/>
      <c r="AF2698" s="99"/>
      <c r="AG2698" s="99"/>
      <c r="AH2698" s="31"/>
      <c r="AI2698" s="31"/>
      <c r="AJ2698" s="31"/>
      <c r="AK2698" s="31"/>
      <c r="AL2698" s="31"/>
      <c r="AO2698" s="376"/>
    </row>
    <row r="2699" spans="1:41" x14ac:dyDescent="0.25">
      <c r="A2699" s="44" t="s">
        <v>1210</v>
      </c>
      <c r="B2699" s="44" t="s">
        <v>12121</v>
      </c>
      <c r="C2699" s="45">
        <v>16.239999999999998</v>
      </c>
      <c r="D2699" s="45" t="s">
        <v>12549</v>
      </c>
      <c r="E2699" s="46">
        <v>47299</v>
      </c>
      <c r="F2699" s="45"/>
      <c r="G2699" s="93"/>
      <c r="H2699" s="93"/>
      <c r="I2699" s="99"/>
      <c r="J2699" s="99"/>
      <c r="K2699" s="99"/>
      <c r="L2699" s="99"/>
      <c r="M2699" s="99"/>
      <c r="N2699" s="99"/>
      <c r="O2699" s="99"/>
      <c r="P2699" s="99"/>
      <c r="Q2699" s="99"/>
      <c r="R2699" s="99"/>
      <c r="S2699" s="99"/>
      <c r="T2699" s="99"/>
      <c r="U2699" s="99"/>
      <c r="V2699" s="99"/>
      <c r="W2699" s="99"/>
      <c r="X2699" s="99"/>
      <c r="Y2699" s="99"/>
      <c r="Z2699" s="99"/>
      <c r="AA2699" s="99"/>
      <c r="AB2699" s="99"/>
      <c r="AC2699" s="99"/>
      <c r="AD2699" s="99"/>
      <c r="AE2699" s="99"/>
      <c r="AF2699" s="99"/>
      <c r="AG2699" s="99"/>
      <c r="AH2699" s="31"/>
      <c r="AI2699" s="31"/>
      <c r="AJ2699" s="31"/>
      <c r="AK2699" s="31"/>
      <c r="AL2699" s="31"/>
      <c r="AO2699" s="376"/>
    </row>
    <row r="2700" spans="1:41" x14ac:dyDescent="0.25">
      <c r="A2700" s="44" t="s">
        <v>1210</v>
      </c>
      <c r="B2700" s="44" t="s">
        <v>12120</v>
      </c>
      <c r="C2700" s="45">
        <v>41.25</v>
      </c>
      <c r="D2700" s="45" t="s">
        <v>12549</v>
      </c>
      <c r="E2700" s="46">
        <v>47514</v>
      </c>
      <c r="F2700" s="45"/>
      <c r="G2700" s="93"/>
      <c r="H2700" s="93"/>
      <c r="I2700" s="99"/>
      <c r="J2700" s="99"/>
      <c r="K2700" s="99"/>
      <c r="L2700" s="99"/>
      <c r="M2700" s="99"/>
      <c r="N2700" s="99"/>
      <c r="O2700" s="99"/>
      <c r="P2700" s="99"/>
      <c r="Q2700" s="99"/>
      <c r="R2700" s="99"/>
      <c r="S2700" s="99"/>
      <c r="T2700" s="99"/>
      <c r="U2700" s="99"/>
      <c r="V2700" s="99"/>
      <c r="W2700" s="99"/>
      <c r="X2700" s="99"/>
      <c r="Y2700" s="99"/>
      <c r="Z2700" s="99"/>
      <c r="AA2700" s="99"/>
      <c r="AB2700" s="99"/>
      <c r="AC2700" s="99"/>
      <c r="AD2700" s="99"/>
      <c r="AE2700" s="99"/>
      <c r="AF2700" s="99"/>
      <c r="AG2700" s="99"/>
      <c r="AH2700" s="31"/>
      <c r="AI2700" s="31"/>
      <c r="AJ2700" s="31"/>
      <c r="AK2700" s="31"/>
      <c r="AL2700" s="31"/>
      <c r="AO2700" s="376"/>
    </row>
    <row r="2701" spans="1:41" x14ac:dyDescent="0.25">
      <c r="A2701" s="329" t="s">
        <v>13030</v>
      </c>
      <c r="B2701" s="92" t="s">
        <v>13051</v>
      </c>
      <c r="C2701" s="93" t="s">
        <v>13052</v>
      </c>
      <c r="D2701" s="93" t="s">
        <v>1201</v>
      </c>
      <c r="E2701" s="94">
        <v>47223</v>
      </c>
      <c r="F2701" s="93"/>
      <c r="G2701" s="93"/>
      <c r="H2701" s="93"/>
      <c r="I2701" s="99"/>
      <c r="J2701" s="99"/>
      <c r="K2701" s="99"/>
      <c r="L2701" s="99"/>
      <c r="M2701" s="99"/>
      <c r="N2701" s="99"/>
      <c r="O2701" s="99"/>
      <c r="P2701" s="99"/>
      <c r="Q2701" s="99"/>
      <c r="R2701" s="99"/>
      <c r="S2701" s="99"/>
      <c r="T2701" s="99"/>
      <c r="U2701" s="99"/>
      <c r="V2701" s="99"/>
      <c r="W2701" s="99"/>
      <c r="X2701" s="99"/>
      <c r="Y2701" s="99"/>
      <c r="Z2701" s="99"/>
      <c r="AA2701" s="99"/>
      <c r="AB2701" s="99"/>
      <c r="AC2701" s="99"/>
      <c r="AD2701" s="99"/>
      <c r="AE2701" s="99"/>
      <c r="AF2701" s="99"/>
      <c r="AG2701" s="99"/>
      <c r="AH2701" s="31"/>
      <c r="AI2701" s="31"/>
      <c r="AJ2701" s="31"/>
      <c r="AK2701" s="31"/>
      <c r="AL2701" s="31"/>
      <c r="AO2701" s="376"/>
    </row>
    <row r="2702" spans="1:41" x14ac:dyDescent="0.25">
      <c r="A2702" s="44" t="s">
        <v>1210</v>
      </c>
      <c r="B2702" s="44" t="s">
        <v>10347</v>
      </c>
      <c r="C2702" s="45">
        <v>240402</v>
      </c>
      <c r="D2702" s="45" t="s">
        <v>11363</v>
      </c>
      <c r="E2702" s="45" t="s">
        <v>5037</v>
      </c>
      <c r="AO2702" s="376"/>
    </row>
    <row r="2703" spans="1:41" x14ac:dyDescent="0.3">
      <c r="A2703" s="333" t="s">
        <v>12866</v>
      </c>
      <c r="B2703" s="333" t="s">
        <v>11371</v>
      </c>
      <c r="C2703" s="125" t="s">
        <v>11215</v>
      </c>
      <c r="D2703" s="32" t="s">
        <v>20309</v>
      </c>
      <c r="E2703" s="125" t="s">
        <v>4966</v>
      </c>
      <c r="F2703" s="125" t="s">
        <v>1189</v>
      </c>
      <c r="G2703" s="125" t="s">
        <v>1190</v>
      </c>
      <c r="AO2703" s="376"/>
    </row>
    <row r="2704" spans="1:41" x14ac:dyDescent="0.25">
      <c r="A2704" s="44" t="s">
        <v>20541</v>
      </c>
      <c r="B2704" s="44" t="s">
        <v>6877</v>
      </c>
      <c r="C2704" s="45" t="s">
        <v>6889</v>
      </c>
      <c r="D2704" s="32" t="s">
        <v>5559</v>
      </c>
      <c r="E2704" s="45" t="s">
        <v>20846</v>
      </c>
      <c r="F2704" s="32"/>
      <c r="G2704" s="32"/>
      <c r="H2704" s="32"/>
      <c r="I2704" s="31"/>
      <c r="J2704" s="31"/>
      <c r="K2704" s="31"/>
      <c r="L2704" s="31"/>
      <c r="M2704" s="31"/>
      <c r="N2704" s="31"/>
      <c r="O2704" s="31"/>
      <c r="P2704" s="31"/>
      <c r="Q2704" s="31"/>
      <c r="R2704" s="31"/>
      <c r="S2704" s="31"/>
      <c r="T2704" s="31"/>
      <c r="U2704" s="31"/>
      <c r="V2704" s="31"/>
      <c r="W2704" s="31"/>
      <c r="X2704" s="31"/>
      <c r="Y2704" s="31"/>
      <c r="Z2704" s="31"/>
      <c r="AA2704" s="31"/>
      <c r="AB2704" s="31"/>
      <c r="AC2704" s="31"/>
      <c r="AD2704" s="31"/>
      <c r="AE2704" s="31"/>
      <c r="AF2704" s="31"/>
      <c r="AG2704" s="31"/>
      <c r="AH2704" s="31"/>
      <c r="AI2704" s="31"/>
      <c r="AJ2704" s="31"/>
      <c r="AK2704" s="31"/>
      <c r="AL2704" s="31"/>
      <c r="AO2704" s="376"/>
    </row>
    <row r="2705" spans="1:41" x14ac:dyDescent="0.25">
      <c r="A2705" s="44" t="s">
        <v>9871</v>
      </c>
      <c r="B2705" s="44" t="s">
        <v>9872</v>
      </c>
      <c r="C2705" s="45" t="s">
        <v>9873</v>
      </c>
      <c r="D2705" s="45" t="s">
        <v>11204</v>
      </c>
      <c r="E2705" s="45" t="s">
        <v>9874</v>
      </c>
      <c r="F2705" s="93"/>
      <c r="G2705" s="93"/>
      <c r="H2705" s="93"/>
      <c r="I2705" s="99"/>
      <c r="J2705" s="99"/>
      <c r="K2705" s="99"/>
      <c r="L2705" s="99"/>
      <c r="M2705" s="99"/>
      <c r="N2705" s="99"/>
      <c r="O2705" s="99"/>
      <c r="P2705" s="99"/>
      <c r="Q2705" s="99"/>
      <c r="R2705" s="99"/>
      <c r="S2705" s="99"/>
      <c r="T2705" s="99"/>
      <c r="U2705" s="99"/>
      <c r="V2705" s="99"/>
      <c r="W2705" s="99"/>
      <c r="X2705" s="99"/>
      <c r="Y2705" s="99"/>
      <c r="Z2705" s="99"/>
      <c r="AA2705" s="99"/>
      <c r="AB2705" s="99"/>
      <c r="AC2705" s="99"/>
      <c r="AD2705" s="99"/>
      <c r="AE2705" s="99"/>
      <c r="AF2705" s="99"/>
      <c r="AG2705" s="99"/>
      <c r="AH2705" s="31"/>
      <c r="AI2705" s="31"/>
      <c r="AJ2705" s="31"/>
      <c r="AK2705" s="31"/>
      <c r="AL2705" s="31"/>
      <c r="AO2705" s="376"/>
    </row>
    <row r="2706" spans="1:41" x14ac:dyDescent="0.25">
      <c r="A2706" s="44" t="s">
        <v>9871</v>
      </c>
      <c r="B2706" s="44" t="s">
        <v>9872</v>
      </c>
      <c r="C2706" s="45" t="s">
        <v>9873</v>
      </c>
      <c r="D2706" s="93" t="s">
        <v>17443</v>
      </c>
      <c r="E2706" s="45" t="s">
        <v>9874</v>
      </c>
      <c r="F2706" s="93"/>
      <c r="G2706" s="93"/>
      <c r="H2706" s="93"/>
      <c r="I2706" s="99"/>
      <c r="J2706" s="99"/>
      <c r="K2706" s="99"/>
      <c r="L2706" s="99"/>
      <c r="M2706" s="99"/>
      <c r="N2706" s="99"/>
      <c r="O2706" s="99"/>
      <c r="P2706" s="99"/>
      <c r="Q2706" s="99"/>
      <c r="R2706" s="99"/>
      <c r="S2706" s="99"/>
      <c r="T2706" s="99"/>
      <c r="U2706" s="99"/>
      <c r="V2706" s="99"/>
      <c r="W2706" s="99"/>
      <c r="X2706" s="99"/>
      <c r="Y2706" s="99"/>
      <c r="Z2706" s="99"/>
      <c r="AA2706" s="99"/>
      <c r="AB2706" s="99"/>
      <c r="AC2706" s="99"/>
      <c r="AD2706" s="99"/>
      <c r="AE2706" s="99"/>
      <c r="AF2706" s="99"/>
      <c r="AG2706" s="99"/>
      <c r="AH2706" s="31"/>
      <c r="AI2706" s="31"/>
      <c r="AJ2706" s="31"/>
      <c r="AK2706" s="31"/>
      <c r="AL2706" s="31"/>
      <c r="AO2706" s="376"/>
    </row>
    <row r="2707" spans="1:41" x14ac:dyDescent="0.25">
      <c r="A2707" s="44" t="s">
        <v>9871</v>
      </c>
      <c r="B2707" s="44" t="s">
        <v>9872</v>
      </c>
      <c r="C2707" s="45" t="s">
        <v>9873</v>
      </c>
      <c r="D2707" s="45" t="s">
        <v>9895</v>
      </c>
      <c r="E2707" s="45" t="s">
        <v>9874</v>
      </c>
      <c r="F2707" s="93"/>
      <c r="G2707" s="93"/>
      <c r="H2707" s="93"/>
      <c r="I2707" s="99"/>
      <c r="J2707" s="99"/>
      <c r="K2707" s="99"/>
      <c r="L2707" s="99"/>
      <c r="M2707" s="99"/>
      <c r="N2707" s="99"/>
      <c r="O2707" s="99"/>
      <c r="P2707" s="99"/>
      <c r="Q2707" s="99"/>
      <c r="R2707" s="99"/>
      <c r="S2707" s="99"/>
      <c r="T2707" s="99"/>
      <c r="U2707" s="99"/>
      <c r="V2707" s="99"/>
      <c r="W2707" s="99"/>
      <c r="X2707" s="99"/>
      <c r="Y2707" s="99"/>
      <c r="Z2707" s="99"/>
      <c r="AA2707" s="99"/>
      <c r="AB2707" s="99"/>
      <c r="AC2707" s="99"/>
      <c r="AD2707" s="99"/>
      <c r="AE2707" s="99"/>
      <c r="AF2707" s="99"/>
      <c r="AG2707" s="99"/>
      <c r="AH2707" s="31"/>
      <c r="AI2707" s="31"/>
      <c r="AJ2707" s="31"/>
      <c r="AK2707" s="31"/>
      <c r="AL2707" s="31"/>
      <c r="AO2707" s="376"/>
    </row>
    <row r="2708" spans="1:41" x14ac:dyDescent="0.25">
      <c r="A2708" s="44" t="s">
        <v>3706</v>
      </c>
      <c r="B2708" s="44" t="s">
        <v>3704</v>
      </c>
      <c r="C2708" s="45" t="s">
        <v>13424</v>
      </c>
      <c r="D2708" s="46" t="s">
        <v>21328</v>
      </c>
      <c r="E2708" s="46">
        <v>46555</v>
      </c>
      <c r="AO2708" s="376"/>
    </row>
    <row r="2709" spans="1:41" x14ac:dyDescent="0.25">
      <c r="A2709" s="44" t="s">
        <v>16636</v>
      </c>
      <c r="B2709" s="44" t="s">
        <v>14769</v>
      </c>
      <c r="C2709" s="45" t="s">
        <v>16948</v>
      </c>
      <c r="D2709" s="367" t="s">
        <v>3696</v>
      </c>
      <c r="E2709" s="328">
        <f>DATE(2029,9,18)</f>
        <v>47379</v>
      </c>
      <c r="F2709" s="32"/>
      <c r="G2709" s="32"/>
      <c r="H2709" s="32"/>
      <c r="I2709" s="31"/>
      <c r="J2709" s="31"/>
      <c r="K2709" s="31"/>
      <c r="L2709" s="31"/>
      <c r="M2709" s="31"/>
      <c r="N2709" s="31"/>
      <c r="O2709" s="31"/>
      <c r="P2709" s="31"/>
      <c r="Q2709" s="31"/>
      <c r="R2709" s="31"/>
      <c r="S2709" s="31"/>
      <c r="T2709" s="31"/>
      <c r="U2709" s="31"/>
      <c r="V2709" s="31"/>
      <c r="W2709" s="31"/>
      <c r="X2709" s="31"/>
      <c r="Y2709" s="31"/>
      <c r="Z2709" s="31"/>
      <c r="AA2709" s="31"/>
      <c r="AB2709" s="31"/>
      <c r="AC2709" s="31"/>
      <c r="AD2709" s="31"/>
      <c r="AE2709" s="31"/>
      <c r="AF2709" s="31"/>
      <c r="AG2709" s="31"/>
      <c r="AH2709" s="31"/>
      <c r="AI2709" s="31"/>
      <c r="AJ2709" s="31"/>
      <c r="AK2709" s="31"/>
      <c r="AL2709" s="31"/>
      <c r="AO2709" s="376"/>
    </row>
    <row r="2710" spans="1:41" x14ac:dyDescent="0.25">
      <c r="A2710" s="44" t="s">
        <v>17616</v>
      </c>
      <c r="B2710" s="44" t="s">
        <v>938</v>
      </c>
      <c r="C2710" s="45">
        <v>260103</v>
      </c>
      <c r="D2710" s="45" t="s">
        <v>11363</v>
      </c>
      <c r="E2710" s="45" t="s">
        <v>8292</v>
      </c>
      <c r="AO2710" s="376"/>
    </row>
    <row r="2711" spans="1:41" x14ac:dyDescent="0.25">
      <c r="A2711" s="44" t="s">
        <v>8743</v>
      </c>
      <c r="B2711" s="44" t="s">
        <v>14770</v>
      </c>
      <c r="C2711" s="45" t="s">
        <v>9071</v>
      </c>
      <c r="D2711" s="367" t="s">
        <v>3696</v>
      </c>
      <c r="E2711" s="328">
        <f>DATE(2028,1,15)</f>
        <v>46767</v>
      </c>
      <c r="F2711" s="32"/>
      <c r="G2711" s="32"/>
      <c r="H2711" s="32"/>
      <c r="I2711" s="31"/>
      <c r="J2711" s="31"/>
      <c r="K2711" s="31"/>
      <c r="L2711" s="31"/>
      <c r="M2711" s="31"/>
      <c r="N2711" s="31"/>
      <c r="O2711" s="31"/>
      <c r="P2711" s="31"/>
      <c r="Q2711" s="31"/>
      <c r="R2711" s="31"/>
      <c r="S2711" s="31"/>
      <c r="T2711" s="31"/>
      <c r="U2711" s="31"/>
      <c r="V2711" s="31"/>
      <c r="W2711" s="31"/>
      <c r="X2711" s="31"/>
      <c r="Y2711" s="31"/>
      <c r="Z2711" s="31"/>
      <c r="AA2711" s="31"/>
      <c r="AB2711" s="31"/>
      <c r="AC2711" s="31"/>
      <c r="AD2711" s="31"/>
      <c r="AE2711" s="31"/>
      <c r="AF2711" s="31"/>
      <c r="AG2711" s="31"/>
      <c r="AH2711" s="31"/>
      <c r="AI2711" s="31"/>
      <c r="AJ2711" s="31"/>
      <c r="AK2711" s="31"/>
      <c r="AL2711" s="31"/>
      <c r="AO2711" s="376"/>
    </row>
    <row r="2712" spans="1:41" x14ac:dyDescent="0.3">
      <c r="A2712" s="99" t="s">
        <v>5721</v>
      </c>
      <c r="B2712" s="92" t="s">
        <v>5748</v>
      </c>
      <c r="C2712" s="93" t="s">
        <v>5749</v>
      </c>
      <c r="D2712" s="93" t="s">
        <v>1201</v>
      </c>
      <c r="E2712" s="94">
        <v>46961</v>
      </c>
      <c r="F2712" s="93"/>
      <c r="G2712" s="93"/>
      <c r="H2712" s="93"/>
      <c r="I2712" s="99"/>
      <c r="J2712" s="99"/>
      <c r="K2712" s="99"/>
      <c r="L2712" s="99"/>
      <c r="M2712" s="99"/>
      <c r="N2712" s="99"/>
      <c r="O2712" s="99"/>
      <c r="P2712" s="99"/>
      <c r="Q2712" s="99"/>
      <c r="R2712" s="99"/>
      <c r="S2712" s="99"/>
      <c r="T2712" s="99"/>
      <c r="U2712" s="99"/>
      <c r="V2712" s="99"/>
      <c r="W2712" s="99"/>
      <c r="X2712" s="99"/>
      <c r="Y2712" s="99"/>
      <c r="Z2712" s="99"/>
      <c r="AA2712" s="99"/>
      <c r="AB2712" s="99"/>
      <c r="AC2712" s="99"/>
      <c r="AD2712" s="99"/>
      <c r="AE2712" s="99"/>
      <c r="AF2712" s="99"/>
      <c r="AG2712" s="99"/>
      <c r="AH2712" s="31"/>
      <c r="AI2712" s="31"/>
      <c r="AJ2712" s="31"/>
      <c r="AK2712" s="31"/>
      <c r="AL2712" s="31"/>
      <c r="AO2712" s="376"/>
    </row>
    <row r="2713" spans="1:41" x14ac:dyDescent="0.3">
      <c r="A2713" s="99" t="s">
        <v>7800</v>
      </c>
      <c r="B2713" s="92" t="s">
        <v>3452</v>
      </c>
      <c r="C2713" s="93" t="s">
        <v>7817</v>
      </c>
      <c r="D2713" s="93" t="s">
        <v>1201</v>
      </c>
      <c r="E2713" s="94">
        <v>46496</v>
      </c>
      <c r="F2713" s="93"/>
      <c r="G2713" s="93"/>
      <c r="H2713" s="93"/>
      <c r="I2713" s="99"/>
      <c r="J2713" s="99"/>
      <c r="K2713" s="99"/>
      <c r="L2713" s="99"/>
      <c r="M2713" s="99"/>
      <c r="N2713" s="99"/>
      <c r="O2713" s="99"/>
      <c r="P2713" s="99"/>
      <c r="Q2713" s="99"/>
      <c r="R2713" s="99"/>
      <c r="S2713" s="99"/>
      <c r="T2713" s="99"/>
      <c r="U2713" s="99"/>
      <c r="V2713" s="99"/>
      <c r="W2713" s="99"/>
      <c r="X2713" s="99"/>
      <c r="Y2713" s="99"/>
      <c r="Z2713" s="99"/>
      <c r="AA2713" s="99"/>
      <c r="AB2713" s="99"/>
      <c r="AC2713" s="99"/>
      <c r="AD2713" s="99"/>
      <c r="AE2713" s="99"/>
      <c r="AF2713" s="99"/>
      <c r="AG2713" s="99"/>
      <c r="AH2713" s="31"/>
      <c r="AI2713" s="31"/>
      <c r="AJ2713" s="31"/>
      <c r="AK2713" s="31"/>
      <c r="AL2713" s="31"/>
      <c r="AO2713" s="376"/>
    </row>
    <row r="2714" spans="1:41" x14ac:dyDescent="0.25">
      <c r="A2714" s="91" t="s">
        <v>12086</v>
      </c>
      <c r="B2714" s="92" t="s">
        <v>3452</v>
      </c>
      <c r="C2714" s="93" t="s">
        <v>7817</v>
      </c>
      <c r="D2714" s="93" t="s">
        <v>1201</v>
      </c>
      <c r="E2714" s="94">
        <v>46496</v>
      </c>
      <c r="F2714" s="93"/>
      <c r="G2714" s="93"/>
      <c r="H2714" s="93"/>
      <c r="I2714" s="99"/>
      <c r="J2714" s="99"/>
      <c r="K2714" s="99"/>
      <c r="L2714" s="99"/>
      <c r="M2714" s="99"/>
      <c r="N2714" s="99"/>
      <c r="O2714" s="99"/>
      <c r="P2714" s="99"/>
      <c r="Q2714" s="99"/>
      <c r="R2714" s="99"/>
      <c r="S2714" s="99"/>
      <c r="T2714" s="99"/>
      <c r="U2714" s="99"/>
      <c r="V2714" s="99"/>
      <c r="W2714" s="99"/>
      <c r="X2714" s="99"/>
      <c r="Y2714" s="99"/>
      <c r="Z2714" s="99"/>
      <c r="AA2714" s="99"/>
      <c r="AB2714" s="99"/>
      <c r="AC2714" s="99"/>
      <c r="AD2714" s="99"/>
      <c r="AE2714" s="99"/>
      <c r="AF2714" s="99"/>
      <c r="AG2714" s="99"/>
      <c r="AH2714" s="31"/>
      <c r="AI2714" s="31"/>
      <c r="AJ2714" s="31"/>
      <c r="AK2714" s="31"/>
      <c r="AL2714" s="31"/>
      <c r="AO2714" s="376"/>
    </row>
    <row r="2715" spans="1:41" x14ac:dyDescent="0.3">
      <c r="A2715" s="333" t="s">
        <v>21265</v>
      </c>
      <c r="B2715" s="333" t="s">
        <v>2690</v>
      </c>
      <c r="C2715" s="125" t="s">
        <v>21253</v>
      </c>
      <c r="D2715" s="32" t="s">
        <v>20309</v>
      </c>
      <c r="E2715" s="125" t="s">
        <v>21312</v>
      </c>
      <c r="F2715" s="125" t="s">
        <v>1189</v>
      </c>
      <c r="G2715" s="125" t="s">
        <v>1190</v>
      </c>
      <c r="AO2715" s="376"/>
    </row>
    <row r="2716" spans="1:41" x14ac:dyDescent="0.25">
      <c r="A2716" s="44" t="s">
        <v>11612</v>
      </c>
      <c r="B2716" s="44" t="s">
        <v>21362</v>
      </c>
      <c r="C2716" s="45" t="s">
        <v>11608</v>
      </c>
      <c r="D2716" s="45" t="s">
        <v>21447</v>
      </c>
      <c r="E2716" s="46">
        <v>46752</v>
      </c>
      <c r="AO2716" s="376"/>
    </row>
    <row r="2717" spans="1:41" x14ac:dyDescent="0.25">
      <c r="A2717" s="44" t="s">
        <v>14029</v>
      </c>
      <c r="B2717" s="44" t="s">
        <v>14027</v>
      </c>
      <c r="C2717" s="45" t="s">
        <v>14030</v>
      </c>
      <c r="D2717" s="45" t="s">
        <v>11204</v>
      </c>
      <c r="E2717" s="45" t="s">
        <v>5332</v>
      </c>
      <c r="F2717" s="93"/>
      <c r="G2717" s="93"/>
      <c r="H2717" s="93"/>
      <c r="I2717" s="99"/>
      <c r="J2717" s="99"/>
      <c r="K2717" s="99"/>
      <c r="L2717" s="99"/>
      <c r="M2717" s="99"/>
      <c r="N2717" s="99"/>
      <c r="O2717" s="99"/>
      <c r="P2717" s="99"/>
      <c r="Q2717" s="99"/>
      <c r="R2717" s="99"/>
      <c r="S2717" s="99"/>
      <c r="T2717" s="99"/>
      <c r="U2717" s="99"/>
      <c r="V2717" s="99"/>
      <c r="W2717" s="99"/>
      <c r="X2717" s="99"/>
      <c r="Y2717" s="99"/>
      <c r="Z2717" s="99"/>
      <c r="AA2717" s="99"/>
      <c r="AB2717" s="99"/>
      <c r="AC2717" s="99"/>
      <c r="AD2717" s="99"/>
      <c r="AE2717" s="99"/>
      <c r="AF2717" s="99"/>
      <c r="AG2717" s="99"/>
      <c r="AH2717" s="31"/>
      <c r="AI2717" s="31"/>
      <c r="AJ2717" s="31"/>
      <c r="AK2717" s="31"/>
      <c r="AL2717" s="31"/>
      <c r="AO2717" s="376"/>
    </row>
    <row r="2718" spans="1:41" x14ac:dyDescent="0.25">
      <c r="A2718" s="44" t="s">
        <v>14029</v>
      </c>
      <c r="B2718" s="44" t="s">
        <v>14027</v>
      </c>
      <c r="C2718" s="45" t="s">
        <v>14030</v>
      </c>
      <c r="D2718" s="93" t="s">
        <v>17443</v>
      </c>
      <c r="E2718" s="45" t="s">
        <v>5332</v>
      </c>
      <c r="F2718" s="93"/>
      <c r="G2718" s="93"/>
      <c r="H2718" s="93"/>
      <c r="I2718" s="99"/>
      <c r="J2718" s="99"/>
      <c r="K2718" s="99"/>
      <c r="L2718" s="99"/>
      <c r="M2718" s="99"/>
      <c r="N2718" s="99"/>
      <c r="O2718" s="99"/>
      <c r="P2718" s="99"/>
      <c r="Q2718" s="99"/>
      <c r="R2718" s="99"/>
      <c r="S2718" s="99"/>
      <c r="T2718" s="99"/>
      <c r="U2718" s="99"/>
      <c r="V2718" s="99"/>
      <c r="W2718" s="99"/>
      <c r="X2718" s="99"/>
      <c r="Y2718" s="99"/>
      <c r="Z2718" s="99"/>
      <c r="AA2718" s="99"/>
      <c r="AB2718" s="99"/>
      <c r="AC2718" s="99"/>
      <c r="AD2718" s="99"/>
      <c r="AE2718" s="99"/>
      <c r="AF2718" s="99"/>
      <c r="AG2718" s="99"/>
      <c r="AH2718" s="31"/>
      <c r="AI2718" s="31"/>
      <c r="AJ2718" s="31"/>
      <c r="AK2718" s="31"/>
      <c r="AL2718" s="31"/>
      <c r="AO2718" s="376"/>
    </row>
    <row r="2719" spans="1:41" x14ac:dyDescent="0.25">
      <c r="A2719" s="44" t="s">
        <v>6961</v>
      </c>
      <c r="B2719" s="44" t="s">
        <v>3475</v>
      </c>
      <c r="C2719" s="45">
        <v>230301</v>
      </c>
      <c r="D2719" s="45" t="s">
        <v>11363</v>
      </c>
      <c r="E2719" s="45" t="s">
        <v>5265</v>
      </c>
      <c r="AO2719" s="376"/>
    </row>
    <row r="2720" spans="1:41" x14ac:dyDescent="0.3">
      <c r="A2720" s="333" t="s">
        <v>3493</v>
      </c>
      <c r="B2720" s="333" t="s">
        <v>15582</v>
      </c>
      <c r="C2720" s="125" t="s">
        <v>12850</v>
      </c>
      <c r="D2720" s="32" t="s">
        <v>20309</v>
      </c>
      <c r="E2720" s="125" t="s">
        <v>5332</v>
      </c>
      <c r="F2720" s="125" t="s">
        <v>1189</v>
      </c>
      <c r="G2720" s="125" t="s">
        <v>1190</v>
      </c>
      <c r="AO2720" s="376"/>
    </row>
    <row r="2721" spans="1:41" x14ac:dyDescent="0.25">
      <c r="A2721" s="44" t="s">
        <v>3493</v>
      </c>
      <c r="B2721" s="44" t="s">
        <v>944</v>
      </c>
      <c r="C2721" s="45">
        <v>240303</v>
      </c>
      <c r="D2721" s="45" t="s">
        <v>11363</v>
      </c>
      <c r="E2721" s="45" t="s">
        <v>2593</v>
      </c>
      <c r="AO2721" s="376"/>
    </row>
    <row r="2722" spans="1:41" x14ac:dyDescent="0.25">
      <c r="A2722" s="44" t="s">
        <v>21528</v>
      </c>
      <c r="B2722" s="44" t="s">
        <v>9248</v>
      </c>
      <c r="C2722" s="45">
        <v>260105</v>
      </c>
      <c r="D2722" s="45" t="s">
        <v>11363</v>
      </c>
      <c r="E2722" s="45" t="s">
        <v>17625</v>
      </c>
      <c r="AO2722" s="376"/>
    </row>
    <row r="2723" spans="1:41" x14ac:dyDescent="0.3">
      <c r="A2723" s="57" t="s">
        <v>20473</v>
      </c>
      <c r="B2723" s="92" t="s">
        <v>3682</v>
      </c>
      <c r="C2723" s="93" t="s">
        <v>19106</v>
      </c>
      <c r="D2723" s="93" t="s">
        <v>3681</v>
      </c>
      <c r="E2723" s="94">
        <v>48029</v>
      </c>
      <c r="F2723" s="93"/>
      <c r="G2723" s="93"/>
      <c r="H2723" s="93"/>
      <c r="I2723" s="99"/>
      <c r="J2723" s="99"/>
      <c r="K2723" s="99"/>
      <c r="L2723" s="99"/>
      <c r="M2723" s="99"/>
      <c r="N2723" s="99"/>
      <c r="O2723" s="99"/>
      <c r="P2723" s="99"/>
      <c r="Q2723" s="99"/>
      <c r="R2723" s="99"/>
      <c r="S2723" s="99"/>
      <c r="T2723" s="99"/>
      <c r="U2723" s="99"/>
      <c r="V2723" s="99"/>
      <c r="W2723" s="99"/>
      <c r="X2723" s="99"/>
      <c r="Y2723" s="99"/>
      <c r="Z2723" s="99"/>
      <c r="AA2723" s="99"/>
      <c r="AB2723" s="99"/>
      <c r="AC2723" s="99"/>
      <c r="AD2723" s="99"/>
      <c r="AE2723" s="99"/>
      <c r="AF2723" s="99"/>
      <c r="AG2723" s="99"/>
      <c r="AH2723" s="31"/>
      <c r="AI2723" s="31"/>
      <c r="AJ2723" s="31"/>
      <c r="AK2723" s="31"/>
      <c r="AL2723" s="31"/>
      <c r="AO2723" s="376"/>
    </row>
    <row r="2724" spans="1:41" x14ac:dyDescent="0.25">
      <c r="A2724" s="44" t="s">
        <v>15677</v>
      </c>
      <c r="B2724" s="44" t="s">
        <v>21362</v>
      </c>
      <c r="C2724" s="45" t="s">
        <v>16468</v>
      </c>
      <c r="D2724" s="45" t="s">
        <v>21447</v>
      </c>
      <c r="E2724" s="46">
        <v>46752</v>
      </c>
      <c r="AO2724" s="376"/>
    </row>
    <row r="2725" spans="1:41" x14ac:dyDescent="0.25">
      <c r="A2725" s="44" t="s">
        <v>15677</v>
      </c>
      <c r="B2725" s="44" t="s">
        <v>5134</v>
      </c>
      <c r="C2725" s="45">
        <v>250802</v>
      </c>
      <c r="D2725" s="45" t="s">
        <v>11363</v>
      </c>
      <c r="E2725" s="45" t="s">
        <v>9880</v>
      </c>
      <c r="AO2725" s="376"/>
    </row>
    <row r="2726" spans="1:41" x14ac:dyDescent="0.25">
      <c r="A2726" s="44" t="s">
        <v>17617</v>
      </c>
      <c r="B2726" s="44" t="s">
        <v>2350</v>
      </c>
      <c r="C2726" s="45">
        <v>250106</v>
      </c>
      <c r="D2726" s="45" t="s">
        <v>11363</v>
      </c>
      <c r="E2726" s="45" t="s">
        <v>11887</v>
      </c>
      <c r="AO2726" s="376"/>
    </row>
    <row r="2727" spans="1:41" x14ac:dyDescent="0.25">
      <c r="A2727" s="44" t="s">
        <v>17617</v>
      </c>
      <c r="B2727" s="44" t="s">
        <v>931</v>
      </c>
      <c r="C2727" s="45">
        <v>260101</v>
      </c>
      <c r="D2727" s="45" t="s">
        <v>11363</v>
      </c>
      <c r="E2727" s="45" t="s">
        <v>8292</v>
      </c>
      <c r="AO2727" s="376"/>
    </row>
    <row r="2728" spans="1:41" x14ac:dyDescent="0.25">
      <c r="A2728" s="44" t="s">
        <v>19313</v>
      </c>
      <c r="B2728" s="319" t="s">
        <v>19530</v>
      </c>
      <c r="C2728" s="318" t="s">
        <v>19622</v>
      </c>
      <c r="D2728" s="93" t="s">
        <v>19934</v>
      </c>
      <c r="E2728" s="320">
        <v>46888</v>
      </c>
      <c r="F2728" s="93"/>
      <c r="G2728" s="93"/>
      <c r="H2728" s="93"/>
      <c r="I2728" s="99"/>
      <c r="J2728" s="99"/>
      <c r="K2728" s="99"/>
      <c r="L2728" s="99"/>
      <c r="M2728" s="99"/>
      <c r="N2728" s="99"/>
      <c r="O2728" s="99"/>
      <c r="P2728" s="99"/>
      <c r="Q2728" s="99"/>
      <c r="R2728" s="99"/>
      <c r="S2728" s="99"/>
      <c r="T2728" s="99"/>
      <c r="U2728" s="99"/>
      <c r="V2728" s="99"/>
      <c r="W2728" s="99"/>
      <c r="X2728" s="99"/>
      <c r="Y2728" s="99"/>
      <c r="Z2728" s="99"/>
      <c r="AA2728" s="99"/>
      <c r="AB2728" s="99"/>
      <c r="AC2728" s="99"/>
      <c r="AD2728" s="99"/>
      <c r="AE2728" s="99"/>
      <c r="AF2728" s="99"/>
      <c r="AG2728" s="99"/>
      <c r="AH2728" s="31"/>
      <c r="AI2728" s="31"/>
      <c r="AJ2728" s="31"/>
      <c r="AK2728" s="31"/>
      <c r="AL2728" s="31"/>
      <c r="AO2728" s="376"/>
    </row>
    <row r="2729" spans="1:41" x14ac:dyDescent="0.25">
      <c r="A2729" s="91" t="s">
        <v>19187</v>
      </c>
      <c r="B2729" s="92" t="s">
        <v>19284</v>
      </c>
      <c r="C2729" s="93" t="s">
        <v>19285</v>
      </c>
      <c r="D2729" s="93" t="s">
        <v>1201</v>
      </c>
      <c r="E2729" s="94">
        <v>46582</v>
      </c>
      <c r="F2729" s="93"/>
      <c r="G2729" s="93"/>
      <c r="H2729" s="93"/>
      <c r="I2729" s="99"/>
      <c r="J2729" s="99"/>
      <c r="K2729" s="99"/>
      <c r="L2729" s="99"/>
      <c r="M2729" s="99"/>
      <c r="N2729" s="99"/>
      <c r="O2729" s="99"/>
      <c r="P2729" s="99"/>
      <c r="Q2729" s="99"/>
      <c r="R2729" s="99"/>
      <c r="S2729" s="99"/>
      <c r="T2729" s="99"/>
      <c r="U2729" s="99"/>
      <c r="V2729" s="99"/>
      <c r="W2729" s="99"/>
      <c r="X2729" s="99"/>
      <c r="Y2729" s="99"/>
      <c r="Z2729" s="99"/>
      <c r="AA2729" s="99"/>
      <c r="AB2729" s="99"/>
      <c r="AC2729" s="99"/>
      <c r="AD2729" s="99"/>
      <c r="AE2729" s="99"/>
      <c r="AF2729" s="99"/>
      <c r="AG2729" s="99"/>
      <c r="AH2729" s="31"/>
      <c r="AI2729" s="31"/>
      <c r="AJ2729" s="31"/>
      <c r="AK2729" s="31"/>
      <c r="AL2729" s="31"/>
      <c r="AO2729" s="376"/>
    </row>
    <row r="2730" spans="1:41" x14ac:dyDescent="0.3">
      <c r="A2730" s="135" t="s">
        <v>5782</v>
      </c>
      <c r="B2730" s="131" t="s">
        <v>5783</v>
      </c>
      <c r="C2730" s="93" t="s">
        <v>5784</v>
      </c>
      <c r="D2730" s="93" t="s">
        <v>1201</v>
      </c>
      <c r="E2730" s="94">
        <v>46341</v>
      </c>
      <c r="F2730" s="93"/>
      <c r="G2730" s="93"/>
      <c r="H2730" s="93"/>
      <c r="I2730" s="99"/>
      <c r="J2730" s="99"/>
      <c r="K2730" s="99"/>
      <c r="L2730" s="99"/>
      <c r="M2730" s="99"/>
      <c r="N2730" s="99"/>
      <c r="O2730" s="99"/>
      <c r="P2730" s="99"/>
      <c r="Q2730" s="99"/>
      <c r="R2730" s="99"/>
      <c r="S2730" s="99"/>
      <c r="T2730" s="99"/>
      <c r="U2730" s="99"/>
      <c r="V2730" s="99"/>
      <c r="W2730" s="99"/>
      <c r="X2730" s="99"/>
      <c r="Y2730" s="99"/>
      <c r="Z2730" s="99"/>
      <c r="AA2730" s="99"/>
      <c r="AB2730" s="99"/>
      <c r="AC2730" s="99"/>
      <c r="AD2730" s="99"/>
      <c r="AE2730" s="99"/>
      <c r="AF2730" s="99"/>
      <c r="AG2730" s="99"/>
      <c r="AH2730" s="31"/>
      <c r="AI2730" s="31"/>
      <c r="AJ2730" s="31"/>
      <c r="AK2730" s="31"/>
      <c r="AL2730" s="31"/>
      <c r="AO2730" s="376"/>
    </row>
    <row r="2731" spans="1:41" x14ac:dyDescent="0.25">
      <c r="A2731" s="91" t="s">
        <v>17618</v>
      </c>
      <c r="B2731" s="92" t="s">
        <v>19284</v>
      </c>
      <c r="C2731" s="93" t="s">
        <v>19285</v>
      </c>
      <c r="D2731" s="93" t="s">
        <v>1201</v>
      </c>
      <c r="E2731" s="94">
        <v>46582</v>
      </c>
      <c r="F2731" s="93"/>
      <c r="G2731" s="93"/>
      <c r="H2731" s="93"/>
      <c r="I2731" s="99"/>
      <c r="J2731" s="99"/>
      <c r="K2731" s="99"/>
      <c r="L2731" s="99"/>
      <c r="M2731" s="99"/>
      <c r="N2731" s="99"/>
      <c r="O2731" s="99"/>
      <c r="P2731" s="99"/>
      <c r="Q2731" s="99"/>
      <c r="R2731" s="99"/>
      <c r="S2731" s="99"/>
      <c r="T2731" s="99"/>
      <c r="U2731" s="99"/>
      <c r="V2731" s="99"/>
      <c r="W2731" s="99"/>
      <c r="X2731" s="99"/>
      <c r="Y2731" s="99"/>
      <c r="Z2731" s="99"/>
      <c r="AA2731" s="99"/>
      <c r="AB2731" s="99"/>
      <c r="AC2731" s="99"/>
      <c r="AD2731" s="99"/>
      <c r="AE2731" s="99"/>
      <c r="AF2731" s="99"/>
      <c r="AG2731" s="99"/>
      <c r="AH2731" s="31"/>
      <c r="AI2731" s="31"/>
      <c r="AJ2731" s="31"/>
      <c r="AK2731" s="31"/>
      <c r="AL2731" s="31"/>
      <c r="AO2731" s="376"/>
    </row>
    <row r="2732" spans="1:41" x14ac:dyDescent="0.25">
      <c r="A2732" s="44" t="s">
        <v>17618</v>
      </c>
      <c r="B2732" s="44" t="s">
        <v>17463</v>
      </c>
      <c r="C2732" s="45">
        <v>260202</v>
      </c>
      <c r="D2732" s="45" t="s">
        <v>11363</v>
      </c>
      <c r="E2732" s="45" t="s">
        <v>9238</v>
      </c>
      <c r="AO2732" s="376"/>
    </row>
    <row r="2733" spans="1:41" x14ac:dyDescent="0.25">
      <c r="A2733" s="44" t="s">
        <v>13091</v>
      </c>
      <c r="B2733" s="44" t="s">
        <v>21434</v>
      </c>
      <c r="C2733" s="45" t="s">
        <v>13058</v>
      </c>
      <c r="D2733" s="45" t="s">
        <v>21447</v>
      </c>
      <c r="E2733" s="46">
        <v>46418</v>
      </c>
      <c r="AO2733" s="376"/>
    </row>
    <row r="2734" spans="1:41" x14ac:dyDescent="0.25">
      <c r="A2734" s="44" t="s">
        <v>643</v>
      </c>
      <c r="B2734" s="44" t="s">
        <v>2350</v>
      </c>
      <c r="C2734" s="45">
        <v>230105</v>
      </c>
      <c r="D2734" s="45" t="s">
        <v>11363</v>
      </c>
      <c r="E2734" s="45" t="s">
        <v>5265</v>
      </c>
      <c r="AO2734" s="376"/>
    </row>
    <row r="2735" spans="1:41" x14ac:dyDescent="0.25">
      <c r="A2735" s="44" t="s">
        <v>139</v>
      </c>
      <c r="B2735" s="44" t="s">
        <v>1890</v>
      </c>
      <c r="C2735" s="45" t="s">
        <v>4894</v>
      </c>
      <c r="D2735" s="46" t="s">
        <v>21328</v>
      </c>
      <c r="E2735" s="46">
        <v>46587</v>
      </c>
      <c r="AO2735" s="376"/>
    </row>
    <row r="2736" spans="1:41" x14ac:dyDescent="0.25">
      <c r="A2736" s="44" t="s">
        <v>139</v>
      </c>
      <c r="B2736" s="44" t="s">
        <v>1890</v>
      </c>
      <c r="C2736" s="45" t="s">
        <v>4894</v>
      </c>
      <c r="D2736" s="46" t="s">
        <v>21328</v>
      </c>
      <c r="E2736" s="46">
        <v>46587</v>
      </c>
      <c r="AO2736" s="376"/>
    </row>
    <row r="2737" spans="1:41" x14ac:dyDescent="0.25">
      <c r="A2737" s="44" t="s">
        <v>21389</v>
      </c>
      <c r="B2737" s="44" t="s">
        <v>21183</v>
      </c>
      <c r="C2737" s="45" t="s">
        <v>21387</v>
      </c>
      <c r="D2737" s="45" t="s">
        <v>21447</v>
      </c>
      <c r="E2737" s="46">
        <v>46660</v>
      </c>
      <c r="AO2737" s="376"/>
    </row>
    <row r="2738" spans="1:41" x14ac:dyDescent="0.25">
      <c r="A2738" s="44" t="s">
        <v>11958</v>
      </c>
      <c r="B2738" s="44" t="s">
        <v>7104</v>
      </c>
      <c r="C2738" s="45">
        <v>230504</v>
      </c>
      <c r="D2738" s="45" t="s">
        <v>11363</v>
      </c>
      <c r="E2738" s="45" t="s">
        <v>7105</v>
      </c>
      <c r="AO2738" s="376"/>
    </row>
    <row r="2739" spans="1:41" x14ac:dyDescent="0.25">
      <c r="A2739" s="44" t="s">
        <v>3143</v>
      </c>
      <c r="B2739" s="44" t="s">
        <v>145</v>
      </c>
      <c r="C2739" s="45" t="s">
        <v>14370</v>
      </c>
      <c r="D2739" s="46" t="s">
        <v>21328</v>
      </c>
      <c r="E2739" s="46">
        <v>46583</v>
      </c>
      <c r="AO2739" s="376"/>
    </row>
    <row r="2740" spans="1:41" x14ac:dyDescent="0.25">
      <c r="A2740" s="44" t="s">
        <v>20342</v>
      </c>
      <c r="B2740" s="44" t="s">
        <v>20321</v>
      </c>
      <c r="C2740" s="45" t="s">
        <v>20343</v>
      </c>
      <c r="D2740" s="46" t="s">
        <v>21328</v>
      </c>
      <c r="E2740" s="46">
        <v>46582</v>
      </c>
      <c r="AO2740" s="376"/>
    </row>
    <row r="2741" spans="1:41" x14ac:dyDescent="0.25">
      <c r="A2741" s="44" t="s">
        <v>20342</v>
      </c>
      <c r="B2741" s="44" t="s">
        <v>21470</v>
      </c>
      <c r="C2741" s="45">
        <v>260702</v>
      </c>
      <c r="D2741" s="45" t="s">
        <v>11363</v>
      </c>
      <c r="E2741" s="45" t="s">
        <v>11150</v>
      </c>
      <c r="AO2741" s="376"/>
    </row>
    <row r="2742" spans="1:41" x14ac:dyDescent="0.25">
      <c r="A2742" s="44" t="s">
        <v>5166</v>
      </c>
      <c r="B2742" s="44" t="s">
        <v>2350</v>
      </c>
      <c r="C2742" s="45">
        <v>220105</v>
      </c>
      <c r="D2742" s="45" t="s">
        <v>11363</v>
      </c>
      <c r="E2742" s="45" t="s">
        <v>2593</v>
      </c>
      <c r="AO2742" s="376"/>
    </row>
    <row r="2743" spans="1:41" x14ac:dyDescent="0.3">
      <c r="A2743" s="99" t="s">
        <v>13407</v>
      </c>
      <c r="B2743" s="92" t="s">
        <v>13413</v>
      </c>
      <c r="C2743" s="93" t="s">
        <v>13414</v>
      </c>
      <c r="D2743" s="93" t="s">
        <v>1201</v>
      </c>
      <c r="E2743" s="94">
        <v>47320</v>
      </c>
      <c r="F2743" s="93"/>
      <c r="G2743" s="93"/>
      <c r="H2743" s="93"/>
      <c r="I2743" s="99"/>
      <c r="J2743" s="99"/>
      <c r="K2743" s="99"/>
      <c r="L2743" s="99"/>
      <c r="M2743" s="99"/>
      <c r="N2743" s="99"/>
      <c r="O2743" s="99"/>
      <c r="P2743" s="99"/>
      <c r="Q2743" s="99"/>
      <c r="R2743" s="99"/>
      <c r="S2743" s="99"/>
      <c r="T2743" s="99"/>
      <c r="U2743" s="99"/>
      <c r="V2743" s="99"/>
      <c r="W2743" s="99"/>
      <c r="X2743" s="99"/>
      <c r="Y2743" s="99"/>
      <c r="Z2743" s="99"/>
      <c r="AA2743" s="99"/>
      <c r="AB2743" s="99"/>
      <c r="AC2743" s="99"/>
      <c r="AD2743" s="99"/>
      <c r="AE2743" s="99"/>
      <c r="AF2743" s="99"/>
      <c r="AG2743" s="99"/>
      <c r="AH2743" s="31"/>
      <c r="AI2743" s="31"/>
      <c r="AJ2743" s="31"/>
      <c r="AK2743" s="31"/>
      <c r="AL2743" s="31"/>
      <c r="AO2743" s="376"/>
    </row>
    <row r="2744" spans="1:41" x14ac:dyDescent="0.25">
      <c r="A2744" s="44" t="s">
        <v>17619</v>
      </c>
      <c r="B2744" s="44" t="s">
        <v>5321</v>
      </c>
      <c r="C2744" s="45">
        <v>23010401</v>
      </c>
      <c r="D2744" s="45" t="s">
        <v>11363</v>
      </c>
      <c r="E2744" s="45" t="s">
        <v>5322</v>
      </c>
      <c r="AO2744" s="376"/>
    </row>
    <row r="2745" spans="1:41" x14ac:dyDescent="0.25">
      <c r="A2745" s="44" t="s">
        <v>17619</v>
      </c>
      <c r="B2745" s="44" t="s">
        <v>3176</v>
      </c>
      <c r="C2745" s="45">
        <v>23010402</v>
      </c>
      <c r="D2745" s="45" t="s">
        <v>11363</v>
      </c>
      <c r="E2745" s="45" t="s">
        <v>5322</v>
      </c>
      <c r="AO2745" s="376"/>
    </row>
    <row r="2746" spans="1:41" x14ac:dyDescent="0.25">
      <c r="A2746" s="44" t="s">
        <v>12178</v>
      </c>
      <c r="B2746" s="44" t="s">
        <v>12094</v>
      </c>
      <c r="C2746" s="45">
        <v>12.23</v>
      </c>
      <c r="D2746" s="45" t="s">
        <v>12549</v>
      </c>
      <c r="E2746" s="46">
        <v>46934</v>
      </c>
      <c r="F2746" s="45"/>
      <c r="G2746" s="93"/>
      <c r="H2746" s="93"/>
      <c r="I2746" s="99"/>
      <c r="J2746" s="99"/>
      <c r="K2746" s="99"/>
      <c r="L2746" s="99"/>
      <c r="M2746" s="99"/>
      <c r="N2746" s="99"/>
      <c r="O2746" s="99"/>
      <c r="P2746" s="99"/>
      <c r="Q2746" s="99"/>
      <c r="R2746" s="99"/>
      <c r="S2746" s="99"/>
      <c r="T2746" s="99"/>
      <c r="U2746" s="99"/>
      <c r="V2746" s="99"/>
      <c r="W2746" s="99"/>
      <c r="X2746" s="99"/>
      <c r="Y2746" s="99"/>
      <c r="Z2746" s="99"/>
      <c r="AA2746" s="99"/>
      <c r="AB2746" s="99"/>
      <c r="AC2746" s="99"/>
      <c r="AD2746" s="99"/>
      <c r="AE2746" s="99"/>
      <c r="AF2746" s="99"/>
      <c r="AG2746" s="99"/>
      <c r="AH2746" s="31"/>
      <c r="AI2746" s="31"/>
      <c r="AJ2746" s="31"/>
      <c r="AK2746" s="31"/>
      <c r="AL2746" s="31"/>
      <c r="AO2746" s="376"/>
    </row>
    <row r="2747" spans="1:41" x14ac:dyDescent="0.25">
      <c r="A2747" s="91" t="s">
        <v>644</v>
      </c>
      <c r="B2747" s="92" t="s">
        <v>19284</v>
      </c>
      <c r="C2747" s="93" t="s">
        <v>19285</v>
      </c>
      <c r="D2747" s="93" t="s">
        <v>1201</v>
      </c>
      <c r="E2747" s="94">
        <v>46582</v>
      </c>
      <c r="F2747" s="93"/>
      <c r="G2747" s="93"/>
      <c r="H2747" s="93"/>
      <c r="I2747" s="99"/>
      <c r="J2747" s="99"/>
      <c r="K2747" s="99"/>
      <c r="L2747" s="99"/>
      <c r="M2747" s="99"/>
      <c r="N2747" s="99"/>
      <c r="O2747" s="99"/>
      <c r="P2747" s="99"/>
      <c r="Q2747" s="99"/>
      <c r="R2747" s="99"/>
      <c r="S2747" s="99"/>
      <c r="T2747" s="99"/>
      <c r="U2747" s="99"/>
      <c r="V2747" s="99"/>
      <c r="W2747" s="99"/>
      <c r="X2747" s="99"/>
      <c r="Y2747" s="99"/>
      <c r="Z2747" s="99"/>
      <c r="AA2747" s="99"/>
      <c r="AB2747" s="99"/>
      <c r="AC2747" s="99"/>
      <c r="AD2747" s="99"/>
      <c r="AE2747" s="99"/>
      <c r="AF2747" s="99"/>
      <c r="AG2747" s="99"/>
      <c r="AH2747" s="31"/>
      <c r="AI2747" s="31"/>
      <c r="AJ2747" s="31"/>
      <c r="AK2747" s="31"/>
      <c r="AL2747" s="31"/>
      <c r="AO2747" s="376"/>
    </row>
    <row r="2748" spans="1:41" x14ac:dyDescent="0.25">
      <c r="A2748" s="44" t="s">
        <v>644</v>
      </c>
      <c r="B2748" s="44" t="s">
        <v>8340</v>
      </c>
      <c r="C2748" s="45">
        <v>231001</v>
      </c>
      <c r="D2748" s="45" t="s">
        <v>11363</v>
      </c>
      <c r="E2748" s="45" t="s">
        <v>2538</v>
      </c>
      <c r="AO2748" s="376"/>
    </row>
    <row r="2749" spans="1:41" x14ac:dyDescent="0.25">
      <c r="A2749" s="44" t="s">
        <v>10415</v>
      </c>
      <c r="B2749" s="44" t="s">
        <v>9248</v>
      </c>
      <c r="C2749" s="45">
        <v>240101</v>
      </c>
      <c r="D2749" s="45" t="s">
        <v>11363</v>
      </c>
      <c r="E2749" s="45" t="s">
        <v>9249</v>
      </c>
      <c r="AO2749" s="376"/>
    </row>
    <row r="2750" spans="1:41" x14ac:dyDescent="0.25">
      <c r="A2750" s="44" t="s">
        <v>10415</v>
      </c>
      <c r="B2750" s="44" t="s">
        <v>10355</v>
      </c>
      <c r="C2750" s="45">
        <v>240403</v>
      </c>
      <c r="D2750" s="45" t="s">
        <v>11363</v>
      </c>
      <c r="E2750" s="45" t="s">
        <v>5037</v>
      </c>
      <c r="AO2750" s="376"/>
    </row>
    <row r="2751" spans="1:41" x14ac:dyDescent="0.25">
      <c r="A2751" s="44" t="s">
        <v>10415</v>
      </c>
      <c r="B2751" s="44" t="s">
        <v>936</v>
      </c>
      <c r="C2751" s="45">
        <v>260703</v>
      </c>
      <c r="D2751" s="45" t="s">
        <v>11363</v>
      </c>
      <c r="E2751" s="45" t="s">
        <v>11150</v>
      </c>
      <c r="AO2751" s="376"/>
    </row>
    <row r="2752" spans="1:41" x14ac:dyDescent="0.25">
      <c r="A2752" s="44" t="s">
        <v>5455</v>
      </c>
      <c r="B2752" s="44" t="s">
        <v>21334</v>
      </c>
      <c r="C2752" s="45" t="s">
        <v>5454</v>
      </c>
      <c r="D2752" s="45" t="s">
        <v>21447</v>
      </c>
      <c r="E2752" s="46">
        <v>46599</v>
      </c>
      <c r="AO2752" s="376"/>
    </row>
    <row r="2753" spans="1:41" x14ac:dyDescent="0.25">
      <c r="A2753" s="44" t="s">
        <v>5455</v>
      </c>
      <c r="B2753" s="44" t="s">
        <v>21421</v>
      </c>
      <c r="C2753" s="45" t="s">
        <v>21184</v>
      </c>
      <c r="D2753" s="45" t="s">
        <v>21447</v>
      </c>
      <c r="E2753" s="46">
        <v>46630</v>
      </c>
      <c r="AO2753" s="376"/>
    </row>
    <row r="2754" spans="1:41" x14ac:dyDescent="0.25">
      <c r="A2754" s="44" t="s">
        <v>17620</v>
      </c>
      <c r="B2754" s="44" t="s">
        <v>5134</v>
      </c>
      <c r="C2754" s="45">
        <v>220802</v>
      </c>
      <c r="D2754" s="45" t="s">
        <v>11363</v>
      </c>
      <c r="E2754" s="45" t="s">
        <v>4966</v>
      </c>
      <c r="AO2754" s="376"/>
    </row>
    <row r="2755" spans="1:41" x14ac:dyDescent="0.25">
      <c r="A2755" s="44" t="s">
        <v>15678</v>
      </c>
      <c r="B2755" s="44" t="s">
        <v>925</v>
      </c>
      <c r="C2755" s="45">
        <v>240601</v>
      </c>
      <c r="D2755" s="45" t="s">
        <v>11363</v>
      </c>
      <c r="E2755" s="45" t="s">
        <v>9840</v>
      </c>
      <c r="AO2755" s="376"/>
    </row>
    <row r="2756" spans="1:41" x14ac:dyDescent="0.25">
      <c r="A2756" s="44" t="s">
        <v>8744</v>
      </c>
      <c r="B2756" s="44" t="s">
        <v>14772</v>
      </c>
      <c r="C2756" s="45" t="s">
        <v>9072</v>
      </c>
      <c r="D2756" s="367" t="s">
        <v>3696</v>
      </c>
      <c r="E2756" s="328">
        <f>DATE(2028,1,15)</f>
        <v>46767</v>
      </c>
      <c r="F2756" s="32"/>
      <c r="G2756" s="32"/>
      <c r="H2756" s="32"/>
      <c r="I2756" s="31"/>
      <c r="J2756" s="31"/>
      <c r="K2756" s="31"/>
      <c r="L2756" s="31"/>
      <c r="M2756" s="31"/>
      <c r="N2756" s="31"/>
      <c r="O2756" s="31"/>
      <c r="P2756" s="31"/>
      <c r="Q2756" s="31"/>
      <c r="R2756" s="31"/>
      <c r="S2756" s="31"/>
      <c r="T2756" s="31"/>
      <c r="U2756" s="31"/>
      <c r="V2756" s="31"/>
      <c r="W2756" s="31"/>
      <c r="X2756" s="31"/>
      <c r="Y2756" s="31"/>
      <c r="Z2756" s="31"/>
      <c r="AA2756" s="31"/>
      <c r="AB2756" s="31"/>
      <c r="AC2756" s="31"/>
      <c r="AD2756" s="31"/>
      <c r="AE2756" s="31"/>
      <c r="AF2756" s="31"/>
      <c r="AG2756" s="31"/>
      <c r="AH2756" s="31"/>
      <c r="AI2756" s="31"/>
      <c r="AJ2756" s="31"/>
      <c r="AK2756" s="31"/>
      <c r="AL2756" s="31"/>
      <c r="AO2756" s="376"/>
    </row>
    <row r="2757" spans="1:41" x14ac:dyDescent="0.25">
      <c r="A2757" s="44" t="s">
        <v>14371</v>
      </c>
      <c r="B2757" s="44" t="s">
        <v>14372</v>
      </c>
      <c r="C2757" s="45" t="s">
        <v>14373</v>
      </c>
      <c r="D2757" s="46" t="s">
        <v>21328</v>
      </c>
      <c r="E2757" s="46">
        <v>46492</v>
      </c>
      <c r="AO2757" s="376"/>
    </row>
    <row r="2758" spans="1:41" x14ac:dyDescent="0.25">
      <c r="A2758" s="44" t="s">
        <v>16637</v>
      </c>
      <c r="B2758" s="44" t="s">
        <v>16638</v>
      </c>
      <c r="C2758" s="45" t="s">
        <v>16949</v>
      </c>
      <c r="D2758" s="367" t="s">
        <v>3696</v>
      </c>
      <c r="E2758" s="328">
        <f>DATE(2029,9,18)</f>
        <v>47379</v>
      </c>
      <c r="F2758" s="32"/>
      <c r="G2758" s="32"/>
      <c r="H2758" s="32"/>
      <c r="I2758" s="31"/>
      <c r="J2758" s="31"/>
      <c r="K2758" s="31"/>
      <c r="L2758" s="31"/>
      <c r="M2758" s="31"/>
      <c r="N2758" s="31"/>
      <c r="O2758" s="31"/>
      <c r="P2758" s="31"/>
      <c r="Q2758" s="31"/>
      <c r="R2758" s="31"/>
      <c r="S2758" s="31"/>
      <c r="T2758" s="31"/>
      <c r="U2758" s="31"/>
      <c r="V2758" s="31"/>
      <c r="W2758" s="31"/>
      <c r="X2758" s="31"/>
      <c r="Y2758" s="31"/>
      <c r="Z2758" s="31"/>
      <c r="AA2758" s="31"/>
      <c r="AB2758" s="31"/>
      <c r="AC2758" s="31"/>
      <c r="AD2758" s="31"/>
      <c r="AE2758" s="31"/>
      <c r="AF2758" s="31"/>
      <c r="AG2758" s="31"/>
      <c r="AH2758" s="31"/>
      <c r="AI2758" s="31"/>
      <c r="AJ2758" s="31"/>
      <c r="AK2758" s="31"/>
      <c r="AL2758" s="31"/>
      <c r="AO2758" s="376"/>
    </row>
    <row r="2759" spans="1:41" x14ac:dyDescent="0.25">
      <c r="A2759" s="44" t="s">
        <v>13763</v>
      </c>
      <c r="B2759" s="44" t="s">
        <v>14773</v>
      </c>
      <c r="C2759" s="45" t="s">
        <v>11736</v>
      </c>
      <c r="D2759" s="367" t="s">
        <v>3696</v>
      </c>
      <c r="E2759" s="328">
        <f>DATE(2028,11,18)</f>
        <v>47075</v>
      </c>
      <c r="F2759" s="32"/>
      <c r="G2759" s="32"/>
      <c r="H2759" s="32"/>
      <c r="I2759" s="31"/>
      <c r="J2759" s="31"/>
      <c r="K2759" s="31"/>
      <c r="L2759" s="31"/>
      <c r="M2759" s="31"/>
      <c r="N2759" s="31"/>
      <c r="O2759" s="31"/>
      <c r="P2759" s="31"/>
      <c r="Q2759" s="31"/>
      <c r="R2759" s="31"/>
      <c r="S2759" s="31"/>
      <c r="T2759" s="31"/>
      <c r="U2759" s="31"/>
      <c r="V2759" s="31"/>
      <c r="W2759" s="31"/>
      <c r="X2759" s="31"/>
      <c r="Y2759" s="31"/>
      <c r="Z2759" s="31"/>
      <c r="AA2759" s="31"/>
      <c r="AB2759" s="31"/>
      <c r="AC2759" s="31"/>
      <c r="AD2759" s="31"/>
      <c r="AE2759" s="31"/>
      <c r="AF2759" s="31"/>
      <c r="AG2759" s="31"/>
      <c r="AH2759" s="31"/>
      <c r="AI2759" s="31"/>
      <c r="AJ2759" s="31"/>
      <c r="AK2759" s="31"/>
      <c r="AL2759" s="31"/>
      <c r="AO2759" s="376"/>
    </row>
    <row r="2760" spans="1:41" x14ac:dyDescent="0.25">
      <c r="A2760" s="44" t="s">
        <v>16570</v>
      </c>
      <c r="B2760" s="44" t="s">
        <v>21359</v>
      </c>
      <c r="C2760" s="45" t="s">
        <v>21182</v>
      </c>
      <c r="D2760" s="45" t="s">
        <v>21447</v>
      </c>
      <c r="E2760" s="46">
        <v>46752</v>
      </c>
      <c r="AO2760" s="376"/>
    </row>
    <row r="2761" spans="1:41" x14ac:dyDescent="0.25">
      <c r="A2761" s="44" t="s">
        <v>21529</v>
      </c>
      <c r="B2761" s="44" t="s">
        <v>936</v>
      </c>
      <c r="C2761" s="45">
        <v>260703</v>
      </c>
      <c r="D2761" s="45" t="s">
        <v>11363</v>
      </c>
      <c r="E2761" s="45" t="s">
        <v>11150</v>
      </c>
      <c r="AO2761" s="376"/>
    </row>
    <row r="2762" spans="1:41" x14ac:dyDescent="0.25">
      <c r="A2762" s="44" t="s">
        <v>10416</v>
      </c>
      <c r="B2762" s="44" t="s">
        <v>10348</v>
      </c>
      <c r="C2762" s="45">
        <v>240501</v>
      </c>
      <c r="D2762" s="45" t="s">
        <v>11363</v>
      </c>
      <c r="E2762" s="45" t="s">
        <v>10349</v>
      </c>
      <c r="AO2762" s="376"/>
    </row>
    <row r="2763" spans="1:41" x14ac:dyDescent="0.25">
      <c r="A2763" s="44" t="s">
        <v>10416</v>
      </c>
      <c r="B2763" s="44" t="s">
        <v>4244</v>
      </c>
      <c r="C2763" s="45">
        <v>240906</v>
      </c>
      <c r="D2763" s="45" t="s">
        <v>11363</v>
      </c>
      <c r="E2763" s="45" t="s">
        <v>4826</v>
      </c>
      <c r="AO2763" s="376"/>
    </row>
    <row r="2764" spans="1:41" x14ac:dyDescent="0.25">
      <c r="A2764" s="44" t="s">
        <v>21530</v>
      </c>
      <c r="B2764" s="44" t="s">
        <v>21531</v>
      </c>
      <c r="C2764" s="45">
        <v>260704</v>
      </c>
      <c r="D2764" s="45" t="s">
        <v>11363</v>
      </c>
      <c r="E2764" s="45" t="s">
        <v>11150</v>
      </c>
      <c r="AO2764" s="376"/>
    </row>
    <row r="2765" spans="1:41" x14ac:dyDescent="0.25">
      <c r="A2765" s="44" t="s">
        <v>9721</v>
      </c>
      <c r="B2765" s="44" t="s">
        <v>14774</v>
      </c>
      <c r="C2765" s="45" t="s">
        <v>9770</v>
      </c>
      <c r="D2765" s="367" t="s">
        <v>3696</v>
      </c>
      <c r="E2765" s="328">
        <f>DATE(2028,4,3)</f>
        <v>46846</v>
      </c>
      <c r="F2765" s="32"/>
      <c r="G2765" s="32"/>
      <c r="H2765" s="32"/>
      <c r="I2765" s="31"/>
      <c r="J2765" s="31"/>
      <c r="K2765" s="31"/>
      <c r="L2765" s="31"/>
      <c r="M2765" s="31"/>
      <c r="N2765" s="31"/>
      <c r="O2765" s="31"/>
      <c r="P2765" s="31"/>
      <c r="Q2765" s="31"/>
      <c r="R2765" s="31"/>
      <c r="S2765" s="31"/>
      <c r="T2765" s="31"/>
      <c r="U2765" s="31"/>
      <c r="V2765" s="31"/>
      <c r="W2765" s="31"/>
      <c r="X2765" s="31"/>
      <c r="Y2765" s="31"/>
      <c r="Z2765" s="31"/>
      <c r="AA2765" s="31"/>
      <c r="AB2765" s="31"/>
      <c r="AC2765" s="31"/>
      <c r="AD2765" s="31"/>
      <c r="AE2765" s="31"/>
      <c r="AF2765" s="31"/>
      <c r="AG2765" s="31"/>
      <c r="AH2765" s="31"/>
      <c r="AI2765" s="31"/>
      <c r="AJ2765" s="31"/>
      <c r="AK2765" s="31"/>
      <c r="AL2765" s="31"/>
      <c r="AO2765" s="376"/>
    </row>
    <row r="2766" spans="1:41" ht="24" x14ac:dyDescent="0.25">
      <c r="A2766" s="44" t="s">
        <v>16639</v>
      </c>
      <c r="B2766" s="319" t="s">
        <v>19531</v>
      </c>
      <c r="C2766" s="318" t="s">
        <v>19623</v>
      </c>
      <c r="D2766" s="93" t="s">
        <v>19934</v>
      </c>
      <c r="E2766" s="320">
        <v>47664</v>
      </c>
      <c r="F2766" s="93"/>
      <c r="G2766" s="93"/>
      <c r="H2766" s="93"/>
      <c r="I2766" s="99"/>
      <c r="J2766" s="99"/>
      <c r="K2766" s="99"/>
      <c r="L2766" s="99"/>
      <c r="M2766" s="99"/>
      <c r="N2766" s="99"/>
      <c r="O2766" s="99"/>
      <c r="P2766" s="99"/>
      <c r="Q2766" s="99"/>
      <c r="R2766" s="99"/>
      <c r="S2766" s="99"/>
      <c r="T2766" s="99"/>
      <c r="U2766" s="99"/>
      <c r="V2766" s="99"/>
      <c r="W2766" s="99"/>
      <c r="X2766" s="99"/>
      <c r="Y2766" s="99"/>
      <c r="Z2766" s="99"/>
      <c r="AA2766" s="99"/>
      <c r="AB2766" s="99"/>
      <c r="AC2766" s="99"/>
      <c r="AD2766" s="99"/>
      <c r="AE2766" s="99"/>
      <c r="AF2766" s="99"/>
      <c r="AG2766" s="99"/>
      <c r="AH2766" s="31"/>
      <c r="AI2766" s="31"/>
      <c r="AJ2766" s="31"/>
      <c r="AK2766" s="31"/>
      <c r="AL2766" s="31"/>
      <c r="AO2766" s="376"/>
    </row>
    <row r="2767" spans="1:41" x14ac:dyDescent="0.25">
      <c r="A2767" s="44" t="s">
        <v>16639</v>
      </c>
      <c r="B2767" s="44" t="s">
        <v>16640</v>
      </c>
      <c r="C2767" s="45" t="s">
        <v>16950</v>
      </c>
      <c r="D2767" s="367" t="s">
        <v>3696</v>
      </c>
      <c r="E2767" s="328">
        <f>DATE(2029,8,5)</f>
        <v>47335</v>
      </c>
      <c r="F2767" s="32"/>
      <c r="G2767" s="32"/>
      <c r="H2767" s="32"/>
      <c r="I2767" s="31"/>
      <c r="J2767" s="31"/>
      <c r="K2767" s="31"/>
      <c r="L2767" s="31"/>
      <c r="M2767" s="31"/>
      <c r="N2767" s="31"/>
      <c r="O2767" s="31"/>
      <c r="P2767" s="31"/>
      <c r="Q2767" s="31"/>
      <c r="R2767" s="31"/>
      <c r="S2767" s="31"/>
      <c r="T2767" s="31"/>
      <c r="U2767" s="31"/>
      <c r="V2767" s="31"/>
      <c r="W2767" s="31"/>
      <c r="X2767" s="31"/>
      <c r="Y2767" s="31"/>
      <c r="Z2767" s="31"/>
      <c r="AA2767" s="31"/>
      <c r="AB2767" s="31"/>
      <c r="AC2767" s="31"/>
      <c r="AD2767" s="31"/>
      <c r="AE2767" s="31"/>
      <c r="AF2767" s="31"/>
      <c r="AG2767" s="31"/>
      <c r="AH2767" s="31"/>
      <c r="AI2767" s="31"/>
      <c r="AJ2767" s="31"/>
      <c r="AK2767" s="31"/>
      <c r="AL2767" s="31"/>
      <c r="AO2767" s="376"/>
    </row>
    <row r="2768" spans="1:41" x14ac:dyDescent="0.25">
      <c r="A2768" s="44" t="s">
        <v>21532</v>
      </c>
      <c r="B2768" s="44" t="s">
        <v>9248</v>
      </c>
      <c r="C2768" s="45">
        <v>260105</v>
      </c>
      <c r="D2768" s="45" t="s">
        <v>11363</v>
      </c>
      <c r="E2768" s="45" t="s">
        <v>17625</v>
      </c>
      <c r="AO2768" s="376"/>
    </row>
    <row r="2769" spans="1:41" x14ac:dyDescent="0.25">
      <c r="A2769" s="44" t="s">
        <v>16306</v>
      </c>
      <c r="B2769" s="44" t="s">
        <v>153</v>
      </c>
      <c r="C2769" s="45" t="s">
        <v>16307</v>
      </c>
      <c r="D2769" s="46" t="s">
        <v>21328</v>
      </c>
      <c r="E2769" s="46">
        <v>46639</v>
      </c>
      <c r="AO2769" s="376"/>
    </row>
    <row r="2770" spans="1:41" x14ac:dyDescent="0.25">
      <c r="A2770" s="44" t="s">
        <v>17621</v>
      </c>
      <c r="B2770" s="44" t="s">
        <v>2368</v>
      </c>
      <c r="C2770" s="45">
        <v>251004</v>
      </c>
      <c r="D2770" s="45" t="s">
        <v>11363</v>
      </c>
      <c r="E2770" s="45" t="s">
        <v>11146</v>
      </c>
      <c r="AO2770" s="376"/>
    </row>
    <row r="2771" spans="1:41" x14ac:dyDescent="0.25">
      <c r="A2771" s="44" t="s">
        <v>17621</v>
      </c>
      <c r="B2771" s="44" t="s">
        <v>5321</v>
      </c>
      <c r="C2771" s="45">
        <v>26010401</v>
      </c>
      <c r="D2771" s="45" t="s">
        <v>11363</v>
      </c>
      <c r="E2771" s="45" t="s">
        <v>17459</v>
      </c>
      <c r="AO2771" s="376"/>
    </row>
    <row r="2772" spans="1:41" x14ac:dyDescent="0.25">
      <c r="A2772" s="44" t="s">
        <v>17621</v>
      </c>
      <c r="B2772" s="44" t="s">
        <v>3176</v>
      </c>
      <c r="C2772" s="45">
        <v>26010402</v>
      </c>
      <c r="D2772" s="45" t="s">
        <v>11363</v>
      </c>
      <c r="E2772" s="45" t="s">
        <v>17459</v>
      </c>
      <c r="AO2772" s="376"/>
    </row>
    <row r="2773" spans="1:41" x14ac:dyDescent="0.25">
      <c r="A2773" s="44" t="s">
        <v>16308</v>
      </c>
      <c r="B2773" s="44" t="s">
        <v>16309</v>
      </c>
      <c r="C2773" s="45" t="s">
        <v>16310</v>
      </c>
      <c r="D2773" s="46" t="s">
        <v>21328</v>
      </c>
      <c r="E2773" s="46">
        <v>46407</v>
      </c>
      <c r="AO2773" s="376"/>
    </row>
    <row r="2774" spans="1:41" x14ac:dyDescent="0.25">
      <c r="A2774" s="44" t="s">
        <v>16308</v>
      </c>
      <c r="B2774" s="44" t="s">
        <v>20314</v>
      </c>
      <c r="C2774" s="45" t="s">
        <v>20344</v>
      </c>
      <c r="D2774" s="46" t="s">
        <v>21328</v>
      </c>
      <c r="E2774" s="46">
        <v>46526</v>
      </c>
      <c r="AO2774" s="376"/>
    </row>
    <row r="2775" spans="1:41" x14ac:dyDescent="0.25">
      <c r="A2775" s="44" t="s">
        <v>5167</v>
      </c>
      <c r="B2775" s="44" t="s">
        <v>2350</v>
      </c>
      <c r="C2775" s="45">
        <v>230105</v>
      </c>
      <c r="D2775" s="45" t="s">
        <v>11363</v>
      </c>
      <c r="E2775" s="45" t="s">
        <v>5265</v>
      </c>
      <c r="AO2775" s="376"/>
    </row>
    <row r="2776" spans="1:41" x14ac:dyDescent="0.25">
      <c r="A2776" s="44" t="s">
        <v>5167</v>
      </c>
      <c r="B2776" s="44" t="s">
        <v>944</v>
      </c>
      <c r="C2776" s="45">
        <v>240303</v>
      </c>
      <c r="D2776" s="45" t="s">
        <v>11363</v>
      </c>
      <c r="E2776" s="45" t="s">
        <v>2593</v>
      </c>
      <c r="AO2776" s="376"/>
    </row>
    <row r="2777" spans="1:41" x14ac:dyDescent="0.25">
      <c r="A2777" s="44" t="s">
        <v>8349</v>
      </c>
      <c r="B2777" s="44" t="s">
        <v>3042</v>
      </c>
      <c r="C2777" s="45">
        <v>230903</v>
      </c>
      <c r="D2777" s="45" t="s">
        <v>11363</v>
      </c>
      <c r="E2777" s="45" t="s">
        <v>7871</v>
      </c>
      <c r="AO2777" s="376"/>
    </row>
    <row r="2778" spans="1:41" x14ac:dyDescent="0.25">
      <c r="A2778" s="44" t="s">
        <v>8150</v>
      </c>
      <c r="B2778" s="44" t="s">
        <v>21365</v>
      </c>
      <c r="C2778" s="45" t="s">
        <v>8133</v>
      </c>
      <c r="D2778" s="45" t="s">
        <v>21447</v>
      </c>
      <c r="E2778" s="46">
        <v>46752</v>
      </c>
      <c r="AO2778" s="376"/>
    </row>
    <row r="2779" spans="1:41" x14ac:dyDescent="0.25">
      <c r="A2779" s="44" t="s">
        <v>12179</v>
      </c>
      <c r="B2779" s="44" t="s">
        <v>12118</v>
      </c>
      <c r="C2779" s="45">
        <v>13.23</v>
      </c>
      <c r="D2779" s="45" t="s">
        <v>12549</v>
      </c>
      <c r="E2779" s="46">
        <v>46934</v>
      </c>
      <c r="F2779" s="45"/>
      <c r="G2779" s="93"/>
      <c r="H2779" s="93"/>
      <c r="I2779" s="99"/>
      <c r="J2779" s="99"/>
      <c r="K2779" s="99"/>
      <c r="L2779" s="99"/>
      <c r="M2779" s="99"/>
      <c r="N2779" s="99"/>
      <c r="O2779" s="99"/>
      <c r="P2779" s="99"/>
      <c r="Q2779" s="99"/>
      <c r="R2779" s="99"/>
      <c r="S2779" s="99"/>
      <c r="T2779" s="99"/>
      <c r="U2779" s="99"/>
      <c r="V2779" s="99"/>
      <c r="W2779" s="99"/>
      <c r="X2779" s="99"/>
      <c r="Y2779" s="99"/>
      <c r="Z2779" s="99"/>
      <c r="AA2779" s="99"/>
      <c r="AB2779" s="99"/>
      <c r="AC2779" s="99"/>
      <c r="AD2779" s="99"/>
      <c r="AE2779" s="99"/>
      <c r="AF2779" s="99"/>
      <c r="AG2779" s="99"/>
      <c r="AH2779" s="31"/>
      <c r="AI2779" s="31"/>
      <c r="AJ2779" s="31"/>
      <c r="AK2779" s="31"/>
      <c r="AL2779" s="31"/>
      <c r="AO2779" s="376"/>
    </row>
    <row r="2780" spans="1:41" x14ac:dyDescent="0.25">
      <c r="A2780" s="44" t="s">
        <v>12179</v>
      </c>
      <c r="B2780" s="44" t="s">
        <v>12180</v>
      </c>
      <c r="C2780" s="45">
        <v>15.23</v>
      </c>
      <c r="D2780" s="45" t="s">
        <v>12549</v>
      </c>
      <c r="E2780" s="46">
        <v>46934</v>
      </c>
      <c r="F2780" s="45"/>
      <c r="G2780" s="93"/>
      <c r="H2780" s="93"/>
      <c r="I2780" s="99"/>
      <c r="J2780" s="99"/>
      <c r="K2780" s="99"/>
      <c r="L2780" s="99"/>
      <c r="M2780" s="99"/>
      <c r="N2780" s="99"/>
      <c r="O2780" s="99"/>
      <c r="P2780" s="99"/>
      <c r="Q2780" s="99"/>
      <c r="R2780" s="99"/>
      <c r="S2780" s="99"/>
      <c r="T2780" s="99"/>
      <c r="U2780" s="99"/>
      <c r="V2780" s="99"/>
      <c r="W2780" s="99"/>
      <c r="X2780" s="99"/>
      <c r="Y2780" s="99"/>
      <c r="Z2780" s="99"/>
      <c r="AA2780" s="99"/>
      <c r="AB2780" s="99"/>
      <c r="AC2780" s="99"/>
      <c r="AD2780" s="99"/>
      <c r="AE2780" s="99"/>
      <c r="AF2780" s="99"/>
      <c r="AG2780" s="99"/>
      <c r="AH2780" s="31"/>
      <c r="AI2780" s="31"/>
      <c r="AJ2780" s="31"/>
      <c r="AK2780" s="31"/>
      <c r="AL2780" s="31"/>
      <c r="AO2780" s="376"/>
    </row>
    <row r="2781" spans="1:41" x14ac:dyDescent="0.25">
      <c r="A2781" s="44" t="s">
        <v>12179</v>
      </c>
      <c r="B2781" s="44" t="s">
        <v>12181</v>
      </c>
      <c r="C2781" s="45">
        <v>16.23</v>
      </c>
      <c r="D2781" s="45" t="s">
        <v>12549</v>
      </c>
      <c r="E2781" s="46">
        <v>46934</v>
      </c>
      <c r="F2781" s="45"/>
      <c r="G2781" s="93"/>
      <c r="H2781" s="93"/>
      <c r="I2781" s="99"/>
      <c r="J2781" s="99"/>
      <c r="K2781" s="99"/>
      <c r="L2781" s="99"/>
      <c r="M2781" s="99"/>
      <c r="N2781" s="99"/>
      <c r="O2781" s="99"/>
      <c r="P2781" s="99"/>
      <c r="Q2781" s="99"/>
      <c r="R2781" s="99"/>
      <c r="S2781" s="99"/>
      <c r="T2781" s="99"/>
      <c r="U2781" s="99"/>
      <c r="V2781" s="99"/>
      <c r="W2781" s="99"/>
      <c r="X2781" s="99"/>
      <c r="Y2781" s="99"/>
      <c r="Z2781" s="99"/>
      <c r="AA2781" s="99"/>
      <c r="AB2781" s="99"/>
      <c r="AC2781" s="99"/>
      <c r="AD2781" s="99"/>
      <c r="AE2781" s="99"/>
      <c r="AF2781" s="99"/>
      <c r="AG2781" s="99"/>
      <c r="AH2781" s="31"/>
      <c r="AI2781" s="31"/>
      <c r="AJ2781" s="31"/>
      <c r="AK2781" s="31"/>
      <c r="AL2781" s="31"/>
      <c r="AO2781" s="376"/>
    </row>
    <row r="2782" spans="1:41" x14ac:dyDescent="0.25">
      <c r="A2782" s="44" t="s">
        <v>12179</v>
      </c>
      <c r="B2782" s="44" t="s">
        <v>12102</v>
      </c>
      <c r="C2782" s="45">
        <v>21.23</v>
      </c>
      <c r="D2782" s="45" t="s">
        <v>12549</v>
      </c>
      <c r="E2782" s="46">
        <v>46934</v>
      </c>
      <c r="F2782" s="45"/>
      <c r="G2782" s="93"/>
      <c r="H2782" s="93"/>
      <c r="I2782" s="99"/>
      <c r="J2782" s="99"/>
      <c r="K2782" s="99"/>
      <c r="L2782" s="99"/>
      <c r="M2782" s="99"/>
      <c r="N2782" s="99"/>
      <c r="O2782" s="99"/>
      <c r="P2782" s="99"/>
      <c r="Q2782" s="99"/>
      <c r="R2782" s="99"/>
      <c r="S2782" s="99"/>
      <c r="T2782" s="99"/>
      <c r="U2782" s="99"/>
      <c r="V2782" s="99"/>
      <c r="W2782" s="99"/>
      <c r="X2782" s="99"/>
      <c r="Y2782" s="99"/>
      <c r="Z2782" s="99"/>
      <c r="AA2782" s="99"/>
      <c r="AB2782" s="99"/>
      <c r="AC2782" s="99"/>
      <c r="AD2782" s="99"/>
      <c r="AE2782" s="99"/>
      <c r="AF2782" s="99"/>
      <c r="AG2782" s="99"/>
      <c r="AH2782" s="31"/>
      <c r="AI2782" s="31"/>
      <c r="AJ2782" s="31"/>
      <c r="AK2782" s="31"/>
      <c r="AL2782" s="31"/>
      <c r="AO2782" s="376"/>
    </row>
    <row r="2783" spans="1:41" x14ac:dyDescent="0.25">
      <c r="A2783" s="44" t="s">
        <v>12179</v>
      </c>
      <c r="B2783" s="44" t="s">
        <v>12103</v>
      </c>
      <c r="C2783" s="45">
        <v>22.23</v>
      </c>
      <c r="D2783" s="45" t="s">
        <v>12549</v>
      </c>
      <c r="E2783" s="46">
        <v>46934</v>
      </c>
      <c r="F2783" s="45"/>
      <c r="G2783" s="93"/>
      <c r="H2783" s="93"/>
      <c r="I2783" s="99"/>
      <c r="J2783" s="99"/>
      <c r="K2783" s="99"/>
      <c r="L2783" s="99"/>
      <c r="M2783" s="99"/>
      <c r="N2783" s="99"/>
      <c r="O2783" s="99"/>
      <c r="P2783" s="99"/>
      <c r="Q2783" s="99"/>
      <c r="R2783" s="99"/>
      <c r="S2783" s="99"/>
      <c r="T2783" s="99"/>
      <c r="U2783" s="99"/>
      <c r="V2783" s="99"/>
      <c r="W2783" s="99"/>
      <c r="X2783" s="99"/>
      <c r="Y2783" s="99"/>
      <c r="Z2783" s="99"/>
      <c r="AA2783" s="99"/>
      <c r="AB2783" s="99"/>
      <c r="AC2783" s="99"/>
      <c r="AD2783" s="99"/>
      <c r="AE2783" s="99"/>
      <c r="AF2783" s="99"/>
      <c r="AG2783" s="99"/>
      <c r="AH2783" s="31"/>
      <c r="AI2783" s="31"/>
      <c r="AJ2783" s="31"/>
      <c r="AK2783" s="31"/>
      <c r="AL2783" s="31"/>
      <c r="AO2783" s="376"/>
    </row>
    <row r="2784" spans="1:41" x14ac:dyDescent="0.25">
      <c r="A2784" s="44" t="s">
        <v>12179</v>
      </c>
      <c r="B2784" s="44" t="s">
        <v>12097</v>
      </c>
      <c r="C2784" s="45">
        <v>28.23</v>
      </c>
      <c r="D2784" s="45" t="s">
        <v>12549</v>
      </c>
      <c r="E2784" s="46">
        <v>46934</v>
      </c>
      <c r="F2784" s="45"/>
      <c r="G2784" s="93"/>
      <c r="H2784" s="93"/>
      <c r="I2784" s="99"/>
      <c r="J2784" s="99"/>
      <c r="K2784" s="99"/>
      <c r="L2784" s="99"/>
      <c r="M2784" s="99"/>
      <c r="N2784" s="99"/>
      <c r="O2784" s="99"/>
      <c r="P2784" s="99"/>
      <c r="Q2784" s="99"/>
      <c r="R2784" s="99"/>
      <c r="S2784" s="99"/>
      <c r="T2784" s="99"/>
      <c r="U2784" s="99"/>
      <c r="V2784" s="99"/>
      <c r="W2784" s="99"/>
      <c r="X2784" s="99"/>
      <c r="Y2784" s="99"/>
      <c r="Z2784" s="99"/>
      <c r="AA2784" s="99"/>
      <c r="AB2784" s="99"/>
      <c r="AC2784" s="99"/>
      <c r="AD2784" s="99"/>
      <c r="AE2784" s="99"/>
      <c r="AF2784" s="99"/>
      <c r="AG2784" s="99"/>
      <c r="AH2784" s="31"/>
      <c r="AI2784" s="31"/>
      <c r="AJ2784" s="31"/>
      <c r="AK2784" s="31"/>
      <c r="AL2784" s="31"/>
      <c r="AO2784" s="376"/>
    </row>
    <row r="2785" spans="1:41" x14ac:dyDescent="0.3">
      <c r="A2785" s="338" t="s">
        <v>12179</v>
      </c>
      <c r="B2785" s="319" t="s">
        <v>19528</v>
      </c>
      <c r="C2785" s="318" t="s">
        <v>19624</v>
      </c>
      <c r="D2785" s="93" t="s">
        <v>19934</v>
      </c>
      <c r="E2785" s="320">
        <v>46836</v>
      </c>
      <c r="F2785" s="93"/>
      <c r="G2785" s="93"/>
      <c r="H2785" s="93"/>
      <c r="I2785" s="99"/>
      <c r="J2785" s="99"/>
      <c r="K2785" s="99"/>
      <c r="L2785" s="99"/>
      <c r="M2785" s="99"/>
      <c r="N2785" s="99"/>
      <c r="O2785" s="99"/>
      <c r="P2785" s="99"/>
      <c r="Q2785" s="99"/>
      <c r="R2785" s="99"/>
      <c r="S2785" s="99"/>
      <c r="T2785" s="99"/>
      <c r="U2785" s="99"/>
      <c r="V2785" s="99"/>
      <c r="W2785" s="99"/>
      <c r="X2785" s="99"/>
      <c r="Y2785" s="99"/>
      <c r="Z2785" s="99"/>
      <c r="AA2785" s="99"/>
      <c r="AB2785" s="99"/>
      <c r="AC2785" s="99"/>
      <c r="AD2785" s="99"/>
      <c r="AE2785" s="99"/>
      <c r="AF2785" s="99"/>
      <c r="AG2785" s="99"/>
      <c r="AH2785" s="31"/>
      <c r="AI2785" s="31"/>
      <c r="AJ2785" s="31"/>
      <c r="AK2785" s="31"/>
      <c r="AL2785" s="31"/>
      <c r="AO2785" s="376"/>
    </row>
    <row r="2786" spans="1:41" x14ac:dyDescent="0.3">
      <c r="A2786" s="57" t="s">
        <v>10337</v>
      </c>
      <c r="B2786" s="58" t="s">
        <v>3909</v>
      </c>
      <c r="C2786" s="62">
        <v>23022</v>
      </c>
      <c r="D2786" s="62" t="s">
        <v>20886</v>
      </c>
      <c r="E2786" s="60">
        <v>46630</v>
      </c>
      <c r="F2786" s="32"/>
      <c r="G2786" s="32"/>
      <c r="H2786" s="32"/>
      <c r="I2786" s="31"/>
      <c r="J2786" s="31"/>
      <c r="K2786" s="31"/>
      <c r="L2786" s="31"/>
      <c r="M2786" s="31"/>
      <c r="N2786" s="31"/>
      <c r="O2786" s="31"/>
      <c r="P2786" s="31"/>
      <c r="Q2786" s="31"/>
      <c r="R2786" s="31"/>
      <c r="S2786" s="31"/>
      <c r="T2786" s="31"/>
      <c r="U2786" s="31"/>
      <c r="V2786" s="31"/>
      <c r="W2786" s="31"/>
      <c r="X2786" s="31"/>
      <c r="Y2786" s="31"/>
      <c r="Z2786" s="31"/>
      <c r="AA2786" s="31"/>
      <c r="AB2786" s="31"/>
      <c r="AC2786" s="31"/>
      <c r="AD2786" s="31"/>
      <c r="AE2786" s="31"/>
      <c r="AF2786" s="31"/>
      <c r="AG2786" s="31"/>
      <c r="AH2786" s="31"/>
      <c r="AI2786" s="31"/>
      <c r="AJ2786" s="31"/>
      <c r="AK2786" s="31"/>
      <c r="AL2786" s="31"/>
      <c r="AO2786" s="376"/>
    </row>
    <row r="2787" spans="1:41" x14ac:dyDescent="0.3">
      <c r="A2787" s="333" t="s">
        <v>11398</v>
      </c>
      <c r="B2787" s="333" t="s">
        <v>1161</v>
      </c>
      <c r="C2787" s="125" t="s">
        <v>10225</v>
      </c>
      <c r="D2787" s="32" t="s">
        <v>20309</v>
      </c>
      <c r="E2787" s="125" t="s">
        <v>2593</v>
      </c>
      <c r="F2787" s="125" t="s">
        <v>1189</v>
      </c>
      <c r="G2787" s="125" t="s">
        <v>1190</v>
      </c>
      <c r="AO2787" s="376"/>
    </row>
    <row r="2788" spans="1:41" x14ac:dyDescent="0.3">
      <c r="A2788" s="333" t="s">
        <v>11398</v>
      </c>
      <c r="B2788" s="333" t="s">
        <v>12848</v>
      </c>
      <c r="C2788" s="125" t="s">
        <v>12849</v>
      </c>
      <c r="D2788" s="32" t="s">
        <v>20309</v>
      </c>
      <c r="E2788" s="125" t="s">
        <v>5332</v>
      </c>
      <c r="F2788" s="125" t="s">
        <v>1189</v>
      </c>
      <c r="G2788" s="125" t="s">
        <v>1190</v>
      </c>
      <c r="AO2788" s="376"/>
    </row>
    <row r="2789" spans="1:41" x14ac:dyDescent="0.25">
      <c r="A2789" s="44" t="s">
        <v>21533</v>
      </c>
      <c r="B2789" s="44" t="s">
        <v>7104</v>
      </c>
      <c r="C2789" s="45">
        <v>230504</v>
      </c>
      <c r="D2789" s="45" t="s">
        <v>11363</v>
      </c>
      <c r="E2789" s="45" t="s">
        <v>7105</v>
      </c>
      <c r="AO2789" s="376"/>
    </row>
    <row r="2790" spans="1:41" x14ac:dyDescent="0.25">
      <c r="A2790" s="44" t="s">
        <v>21533</v>
      </c>
      <c r="B2790" s="44" t="s">
        <v>7824</v>
      </c>
      <c r="C2790" s="45">
        <v>230804</v>
      </c>
      <c r="D2790" s="45" t="s">
        <v>11363</v>
      </c>
      <c r="E2790" s="45" t="s">
        <v>4151</v>
      </c>
      <c r="AO2790" s="376"/>
    </row>
    <row r="2791" spans="1:41" x14ac:dyDescent="0.25">
      <c r="A2791" s="44" t="s">
        <v>21533</v>
      </c>
      <c r="B2791" s="44" t="s">
        <v>935</v>
      </c>
      <c r="C2791" s="45">
        <v>230805</v>
      </c>
      <c r="D2791" s="45" t="s">
        <v>11363</v>
      </c>
      <c r="E2791" s="45" t="s">
        <v>4151</v>
      </c>
      <c r="AO2791" s="376"/>
    </row>
    <row r="2792" spans="1:41" x14ac:dyDescent="0.25">
      <c r="A2792" s="44" t="s">
        <v>21533</v>
      </c>
      <c r="B2792" s="44" t="s">
        <v>5134</v>
      </c>
      <c r="C2792" s="45">
        <v>230807</v>
      </c>
      <c r="D2792" s="45" t="s">
        <v>11363</v>
      </c>
      <c r="E2792" s="45" t="s">
        <v>8282</v>
      </c>
      <c r="AO2792" s="376"/>
    </row>
    <row r="2793" spans="1:41" x14ac:dyDescent="0.25">
      <c r="A2793" s="44" t="s">
        <v>21533</v>
      </c>
      <c r="B2793" s="44" t="s">
        <v>8336</v>
      </c>
      <c r="C2793" s="45">
        <v>230905</v>
      </c>
      <c r="D2793" s="45" t="s">
        <v>11363</v>
      </c>
      <c r="E2793" s="45" t="s">
        <v>7871</v>
      </c>
      <c r="AO2793" s="376"/>
    </row>
    <row r="2794" spans="1:41" x14ac:dyDescent="0.25">
      <c r="A2794" s="44" t="s">
        <v>21533</v>
      </c>
      <c r="B2794" s="44" t="s">
        <v>3043</v>
      </c>
      <c r="C2794" s="45">
        <v>230901</v>
      </c>
      <c r="D2794" s="45" t="s">
        <v>11363</v>
      </c>
      <c r="E2794" s="45" t="s">
        <v>7871</v>
      </c>
      <c r="AO2794" s="376"/>
    </row>
    <row r="2795" spans="1:41" x14ac:dyDescent="0.25">
      <c r="A2795" s="44" t="s">
        <v>21533</v>
      </c>
      <c r="B2795" s="44" t="s">
        <v>9234</v>
      </c>
      <c r="C2795" s="45">
        <v>240103</v>
      </c>
      <c r="D2795" s="45" t="s">
        <v>11363</v>
      </c>
      <c r="E2795" s="45" t="s">
        <v>5139</v>
      </c>
      <c r="AO2795" s="376"/>
    </row>
    <row r="2796" spans="1:41" x14ac:dyDescent="0.25">
      <c r="A2796" s="44" t="s">
        <v>21533</v>
      </c>
      <c r="B2796" s="44" t="s">
        <v>10350</v>
      </c>
      <c r="C2796" s="45">
        <v>24020301</v>
      </c>
      <c r="D2796" s="45" t="s">
        <v>11363</v>
      </c>
      <c r="E2796" s="45" t="s">
        <v>5131</v>
      </c>
      <c r="AO2796" s="376"/>
    </row>
    <row r="2797" spans="1:41" x14ac:dyDescent="0.25">
      <c r="A2797" s="44" t="s">
        <v>21533</v>
      </c>
      <c r="B2797" s="44" t="s">
        <v>3177</v>
      </c>
      <c r="C2797" s="45">
        <v>24020302</v>
      </c>
      <c r="D2797" s="45" t="s">
        <v>11363</v>
      </c>
      <c r="E2797" s="45" t="s">
        <v>5131</v>
      </c>
      <c r="AO2797" s="376"/>
    </row>
    <row r="2798" spans="1:41" x14ac:dyDescent="0.25">
      <c r="A2798" s="44" t="s">
        <v>21533</v>
      </c>
      <c r="B2798" s="44" t="s">
        <v>10347</v>
      </c>
      <c r="C2798" s="45">
        <v>240402</v>
      </c>
      <c r="D2798" s="45" t="s">
        <v>11363</v>
      </c>
      <c r="E2798" s="45" t="s">
        <v>5037</v>
      </c>
      <c r="AO2798" s="376"/>
    </row>
    <row r="2799" spans="1:41" x14ac:dyDescent="0.25">
      <c r="A2799" s="44" t="s">
        <v>21533</v>
      </c>
      <c r="B2799" s="44" t="s">
        <v>10382</v>
      </c>
      <c r="C2799" s="45">
        <v>24050301</v>
      </c>
      <c r="D2799" s="45" t="s">
        <v>11363</v>
      </c>
      <c r="E2799" s="45" t="s">
        <v>5155</v>
      </c>
      <c r="AO2799" s="376"/>
    </row>
    <row r="2800" spans="1:41" x14ac:dyDescent="0.25">
      <c r="A2800" s="44" t="s">
        <v>21533</v>
      </c>
      <c r="B2800" s="44" t="s">
        <v>3840</v>
      </c>
      <c r="C2800" s="45">
        <v>24050302</v>
      </c>
      <c r="D2800" s="45" t="s">
        <v>11363</v>
      </c>
      <c r="E2800" s="45" t="s">
        <v>5155</v>
      </c>
      <c r="AO2800" s="376"/>
    </row>
    <row r="2801" spans="1:41" x14ac:dyDescent="0.25">
      <c r="A2801" s="44" t="s">
        <v>21533</v>
      </c>
      <c r="B2801" s="44" t="s">
        <v>2132</v>
      </c>
      <c r="C2801" s="45">
        <v>240505</v>
      </c>
      <c r="D2801" s="45" t="s">
        <v>11363</v>
      </c>
      <c r="E2801" s="45" t="s">
        <v>5155</v>
      </c>
      <c r="AO2801" s="376"/>
    </row>
    <row r="2802" spans="1:41" x14ac:dyDescent="0.25">
      <c r="A2802" s="44" t="s">
        <v>21533</v>
      </c>
      <c r="B2802" s="44" t="s">
        <v>934</v>
      </c>
      <c r="C2802" s="45">
        <v>25010201</v>
      </c>
      <c r="D2802" s="45" t="s">
        <v>11363</v>
      </c>
      <c r="E2802" s="45" t="s">
        <v>12551</v>
      </c>
      <c r="AO2802" s="376"/>
    </row>
    <row r="2803" spans="1:41" x14ac:dyDescent="0.25">
      <c r="A2803" s="44" t="s">
        <v>21533</v>
      </c>
      <c r="B2803" s="44" t="s">
        <v>5141</v>
      </c>
      <c r="C2803" s="45">
        <v>25010202</v>
      </c>
      <c r="D2803" s="45" t="s">
        <v>11363</v>
      </c>
      <c r="E2803" s="45" t="s">
        <v>12551</v>
      </c>
      <c r="AO2803" s="376"/>
    </row>
    <row r="2804" spans="1:41" x14ac:dyDescent="0.25">
      <c r="A2804" s="44" t="s">
        <v>21533</v>
      </c>
      <c r="B2804" s="44" t="s">
        <v>3475</v>
      </c>
      <c r="C2804" s="45">
        <v>250303</v>
      </c>
      <c r="D2804" s="45" t="s">
        <v>11363</v>
      </c>
      <c r="E2804" s="45" t="s">
        <v>11887</v>
      </c>
      <c r="AO2804" s="376"/>
    </row>
    <row r="2805" spans="1:41" x14ac:dyDescent="0.25">
      <c r="A2805" s="44" t="s">
        <v>21533</v>
      </c>
      <c r="B2805" s="44" t="s">
        <v>17463</v>
      </c>
      <c r="C2805" s="45">
        <v>260202</v>
      </c>
      <c r="D2805" s="45" t="s">
        <v>11363</v>
      </c>
      <c r="E2805" s="45" t="s">
        <v>9238</v>
      </c>
      <c r="AO2805" s="376"/>
    </row>
    <row r="2806" spans="1:41" x14ac:dyDescent="0.25">
      <c r="A2806" s="44" t="s">
        <v>21533</v>
      </c>
      <c r="B2806" s="44" t="s">
        <v>3040</v>
      </c>
      <c r="C2806" s="45">
        <v>260305</v>
      </c>
      <c r="D2806" s="45" t="s">
        <v>11363</v>
      </c>
      <c r="E2806" s="45" t="s">
        <v>9249</v>
      </c>
      <c r="AO2806" s="376"/>
    </row>
    <row r="2807" spans="1:41" x14ac:dyDescent="0.25">
      <c r="A2807" s="44" t="s">
        <v>21533</v>
      </c>
      <c r="B2807" s="44" t="s">
        <v>9248</v>
      </c>
      <c r="C2807" s="45">
        <v>240101</v>
      </c>
      <c r="D2807" s="45" t="s">
        <v>11363</v>
      </c>
      <c r="E2807" s="45" t="s">
        <v>9249</v>
      </c>
      <c r="AO2807" s="376"/>
    </row>
    <row r="2808" spans="1:41" x14ac:dyDescent="0.25">
      <c r="A2808" s="44" t="s">
        <v>7386</v>
      </c>
      <c r="B2808" s="44" t="s">
        <v>3156</v>
      </c>
      <c r="C2808" s="45" t="s">
        <v>7387</v>
      </c>
      <c r="D2808" s="45" t="s">
        <v>11204</v>
      </c>
      <c r="E2808" s="45" t="s">
        <v>7871</v>
      </c>
      <c r="F2808" s="93"/>
      <c r="G2808" s="93"/>
      <c r="H2808" s="93"/>
      <c r="I2808" s="99"/>
      <c r="J2808" s="99"/>
      <c r="K2808" s="99"/>
      <c r="L2808" s="99"/>
      <c r="M2808" s="99"/>
      <c r="N2808" s="99"/>
      <c r="O2808" s="99"/>
      <c r="P2808" s="99"/>
      <c r="Q2808" s="99"/>
      <c r="R2808" s="99"/>
      <c r="S2808" s="99"/>
      <c r="T2808" s="99"/>
      <c r="U2808" s="99"/>
      <c r="V2808" s="99"/>
      <c r="W2808" s="99"/>
      <c r="X2808" s="99"/>
      <c r="Y2808" s="99"/>
      <c r="Z2808" s="99"/>
      <c r="AA2808" s="99"/>
      <c r="AB2808" s="99"/>
      <c r="AC2808" s="99"/>
      <c r="AD2808" s="99"/>
      <c r="AE2808" s="99"/>
      <c r="AF2808" s="99"/>
      <c r="AG2808" s="99"/>
      <c r="AH2808" s="31"/>
      <c r="AI2808" s="31"/>
      <c r="AJ2808" s="31"/>
      <c r="AK2808" s="31"/>
      <c r="AL2808" s="31"/>
      <c r="AO2808" s="376"/>
    </row>
    <row r="2809" spans="1:41" x14ac:dyDescent="0.25">
      <c r="A2809" s="44" t="s">
        <v>7386</v>
      </c>
      <c r="B2809" s="44" t="s">
        <v>14072</v>
      </c>
      <c r="C2809" s="45" t="s">
        <v>14078</v>
      </c>
      <c r="D2809" s="45" t="s">
        <v>11204</v>
      </c>
      <c r="E2809" s="45" t="s">
        <v>12551</v>
      </c>
      <c r="F2809" s="93"/>
      <c r="G2809" s="93"/>
      <c r="H2809" s="93"/>
      <c r="I2809" s="99"/>
      <c r="J2809" s="99"/>
      <c r="K2809" s="99"/>
      <c r="L2809" s="99"/>
      <c r="M2809" s="99"/>
      <c r="N2809" s="99"/>
      <c r="O2809" s="99"/>
      <c r="P2809" s="99"/>
      <c r="Q2809" s="99"/>
      <c r="R2809" s="99"/>
      <c r="S2809" s="99"/>
      <c r="T2809" s="99"/>
      <c r="U2809" s="99"/>
      <c r="V2809" s="99"/>
      <c r="W2809" s="99"/>
      <c r="X2809" s="99"/>
      <c r="Y2809" s="99"/>
      <c r="Z2809" s="99"/>
      <c r="AA2809" s="99"/>
      <c r="AB2809" s="99"/>
      <c r="AC2809" s="99"/>
      <c r="AD2809" s="99"/>
      <c r="AE2809" s="99"/>
      <c r="AF2809" s="99"/>
      <c r="AG2809" s="99"/>
      <c r="AH2809" s="31"/>
      <c r="AI2809" s="31"/>
      <c r="AJ2809" s="31"/>
      <c r="AK2809" s="31"/>
      <c r="AL2809" s="31"/>
      <c r="AO2809" s="376"/>
    </row>
    <row r="2810" spans="1:41" x14ac:dyDescent="0.25">
      <c r="A2810" s="44" t="s">
        <v>7386</v>
      </c>
      <c r="B2810" s="44" t="s">
        <v>3156</v>
      </c>
      <c r="C2810" s="45" t="s">
        <v>7387</v>
      </c>
      <c r="D2810" s="93" t="s">
        <v>17443</v>
      </c>
      <c r="E2810" s="45" t="s">
        <v>7871</v>
      </c>
      <c r="F2810" s="93"/>
      <c r="G2810" s="93"/>
      <c r="H2810" s="93"/>
      <c r="I2810" s="99"/>
      <c r="J2810" s="99"/>
      <c r="K2810" s="99"/>
      <c r="L2810" s="99"/>
      <c r="M2810" s="99"/>
      <c r="N2810" s="99"/>
      <c r="O2810" s="99"/>
      <c r="P2810" s="99"/>
      <c r="Q2810" s="99"/>
      <c r="R2810" s="99"/>
      <c r="S2810" s="99"/>
      <c r="T2810" s="99"/>
      <c r="U2810" s="99"/>
      <c r="V2810" s="99"/>
      <c r="W2810" s="99"/>
      <c r="X2810" s="99"/>
      <c r="Y2810" s="99"/>
      <c r="Z2810" s="99"/>
      <c r="AA2810" s="99"/>
      <c r="AB2810" s="99"/>
      <c r="AC2810" s="99"/>
      <c r="AD2810" s="99"/>
      <c r="AE2810" s="99"/>
      <c r="AF2810" s="99"/>
      <c r="AG2810" s="99"/>
      <c r="AH2810" s="31"/>
      <c r="AI2810" s="31"/>
      <c r="AJ2810" s="31"/>
      <c r="AK2810" s="31"/>
      <c r="AL2810" s="31"/>
      <c r="AO2810" s="376"/>
    </row>
    <row r="2811" spans="1:41" x14ac:dyDescent="0.25">
      <c r="A2811" s="44" t="s">
        <v>7386</v>
      </c>
      <c r="B2811" s="44" t="s">
        <v>14072</v>
      </c>
      <c r="C2811" s="45" t="s">
        <v>14078</v>
      </c>
      <c r="D2811" s="93" t="s">
        <v>17443</v>
      </c>
      <c r="E2811" s="45" t="s">
        <v>12551</v>
      </c>
      <c r="F2811" s="93"/>
      <c r="G2811" s="93"/>
      <c r="H2811" s="93"/>
      <c r="I2811" s="99"/>
      <c r="J2811" s="99"/>
      <c r="K2811" s="99"/>
      <c r="L2811" s="99"/>
      <c r="M2811" s="99"/>
      <c r="N2811" s="99"/>
      <c r="O2811" s="99"/>
      <c r="P2811" s="99"/>
      <c r="Q2811" s="99"/>
      <c r="R2811" s="99"/>
      <c r="S2811" s="99"/>
      <c r="T2811" s="99"/>
      <c r="U2811" s="99"/>
      <c r="V2811" s="99"/>
      <c r="W2811" s="99"/>
      <c r="X2811" s="99"/>
      <c r="Y2811" s="99"/>
      <c r="Z2811" s="99"/>
      <c r="AA2811" s="99"/>
      <c r="AB2811" s="99"/>
      <c r="AC2811" s="99"/>
      <c r="AD2811" s="99"/>
      <c r="AE2811" s="99"/>
      <c r="AF2811" s="99"/>
      <c r="AG2811" s="99"/>
      <c r="AH2811" s="31"/>
      <c r="AI2811" s="31"/>
      <c r="AJ2811" s="31"/>
      <c r="AK2811" s="31"/>
      <c r="AL2811" s="31"/>
      <c r="AO2811" s="376"/>
    </row>
    <row r="2812" spans="1:41" x14ac:dyDescent="0.25">
      <c r="A2812" s="44" t="s">
        <v>7386</v>
      </c>
      <c r="B2812" s="44" t="s">
        <v>3156</v>
      </c>
      <c r="C2812" s="45" t="s">
        <v>7387</v>
      </c>
      <c r="D2812" s="45" t="s">
        <v>9895</v>
      </c>
      <c r="E2812" s="46">
        <v>47817</v>
      </c>
      <c r="F2812" s="93"/>
      <c r="G2812" s="93"/>
      <c r="H2812" s="93"/>
      <c r="I2812" s="99"/>
      <c r="J2812" s="99"/>
      <c r="K2812" s="99"/>
      <c r="L2812" s="99"/>
      <c r="M2812" s="99"/>
      <c r="N2812" s="99"/>
      <c r="O2812" s="99"/>
      <c r="P2812" s="99"/>
      <c r="Q2812" s="99"/>
      <c r="R2812" s="99"/>
      <c r="S2812" s="99"/>
      <c r="T2812" s="99"/>
      <c r="U2812" s="99"/>
      <c r="V2812" s="99"/>
      <c r="W2812" s="99"/>
      <c r="X2812" s="99"/>
      <c r="Y2812" s="99"/>
      <c r="Z2812" s="99"/>
      <c r="AA2812" s="99"/>
      <c r="AB2812" s="99"/>
      <c r="AC2812" s="99"/>
      <c r="AD2812" s="99"/>
      <c r="AE2812" s="99"/>
      <c r="AF2812" s="99"/>
      <c r="AG2812" s="99"/>
      <c r="AH2812" s="31"/>
      <c r="AI2812" s="31"/>
      <c r="AJ2812" s="31"/>
      <c r="AK2812" s="31"/>
      <c r="AL2812" s="31"/>
      <c r="AO2812" s="376"/>
    </row>
    <row r="2813" spans="1:41" x14ac:dyDescent="0.25">
      <c r="A2813" s="44" t="s">
        <v>6297</v>
      </c>
      <c r="B2813" s="44" t="s">
        <v>21362</v>
      </c>
      <c r="C2813" s="45" t="s">
        <v>11608</v>
      </c>
      <c r="D2813" s="45" t="s">
        <v>21447</v>
      </c>
      <c r="E2813" s="46">
        <v>46752</v>
      </c>
      <c r="AO2813" s="376"/>
    </row>
    <row r="2814" spans="1:41" x14ac:dyDescent="0.25">
      <c r="A2814" s="44" t="s">
        <v>6297</v>
      </c>
      <c r="B2814" s="44" t="s">
        <v>21377</v>
      </c>
      <c r="C2814" s="45" t="s">
        <v>18887</v>
      </c>
      <c r="D2814" s="45" t="s">
        <v>21447</v>
      </c>
      <c r="E2814" s="46">
        <v>46507</v>
      </c>
      <c r="AO2814" s="376"/>
    </row>
    <row r="2815" spans="1:41" x14ac:dyDescent="0.25">
      <c r="A2815" s="91" t="s">
        <v>6297</v>
      </c>
      <c r="B2815" s="92" t="s">
        <v>19284</v>
      </c>
      <c r="C2815" s="93" t="s">
        <v>19285</v>
      </c>
      <c r="D2815" s="93" t="s">
        <v>1201</v>
      </c>
      <c r="E2815" s="94">
        <v>46582</v>
      </c>
      <c r="F2815" s="93"/>
      <c r="G2815" s="93"/>
      <c r="H2815" s="93"/>
      <c r="I2815" s="99"/>
      <c r="J2815" s="99"/>
      <c r="K2815" s="99"/>
      <c r="L2815" s="99"/>
      <c r="M2815" s="99"/>
      <c r="N2815" s="99"/>
      <c r="O2815" s="99"/>
      <c r="P2815" s="99"/>
      <c r="Q2815" s="99"/>
      <c r="R2815" s="99"/>
      <c r="S2815" s="99"/>
      <c r="T2815" s="99"/>
      <c r="U2815" s="99"/>
      <c r="V2815" s="99"/>
      <c r="W2815" s="99"/>
      <c r="X2815" s="99"/>
      <c r="Y2815" s="99"/>
      <c r="Z2815" s="99"/>
      <c r="AA2815" s="99"/>
      <c r="AB2815" s="99"/>
      <c r="AC2815" s="99"/>
      <c r="AD2815" s="99"/>
      <c r="AE2815" s="99"/>
      <c r="AF2815" s="99"/>
      <c r="AG2815" s="99"/>
      <c r="AH2815" s="31"/>
      <c r="AI2815" s="31"/>
      <c r="AJ2815" s="31"/>
      <c r="AK2815" s="31"/>
      <c r="AL2815" s="31"/>
      <c r="AO2815" s="376"/>
    </row>
    <row r="2816" spans="1:41" x14ac:dyDescent="0.25">
      <c r="A2816" s="44" t="s">
        <v>20520</v>
      </c>
      <c r="B2816" s="44" t="s">
        <v>20513</v>
      </c>
      <c r="C2816" s="45" t="s">
        <v>5566</v>
      </c>
      <c r="D2816" s="32" t="s">
        <v>5559</v>
      </c>
      <c r="E2816" s="45" t="s">
        <v>20831</v>
      </c>
      <c r="F2816" s="32"/>
      <c r="G2816" s="32"/>
      <c r="H2816" s="32"/>
      <c r="I2816" s="31"/>
      <c r="J2816" s="31"/>
      <c r="K2816" s="31"/>
      <c r="L2816" s="31"/>
      <c r="M2816" s="31"/>
      <c r="N2816" s="31"/>
      <c r="O2816" s="31"/>
      <c r="P2816" s="31"/>
      <c r="Q2816" s="31"/>
      <c r="R2816" s="31"/>
      <c r="S2816" s="31"/>
      <c r="T2816" s="31"/>
      <c r="U2816" s="31"/>
      <c r="V2816" s="31"/>
      <c r="W2816" s="31"/>
      <c r="X2816" s="31"/>
      <c r="Y2816" s="31"/>
      <c r="Z2816" s="31"/>
      <c r="AA2816" s="31"/>
      <c r="AB2816" s="31"/>
      <c r="AC2816" s="31"/>
      <c r="AD2816" s="31"/>
      <c r="AE2816" s="31"/>
      <c r="AF2816" s="31"/>
      <c r="AG2816" s="31"/>
      <c r="AH2816" s="31"/>
      <c r="AI2816" s="31"/>
      <c r="AJ2816" s="31"/>
      <c r="AK2816" s="31"/>
      <c r="AL2816" s="31"/>
      <c r="AO2816" s="376"/>
    </row>
    <row r="2817" spans="1:41" x14ac:dyDescent="0.25">
      <c r="A2817" s="44" t="s">
        <v>20520</v>
      </c>
      <c r="B2817" s="44" t="s">
        <v>5565</v>
      </c>
      <c r="C2817" s="45" t="s">
        <v>8514</v>
      </c>
      <c r="D2817" s="32" t="s">
        <v>5559</v>
      </c>
      <c r="E2817" s="45" t="s">
        <v>11170</v>
      </c>
      <c r="F2817" s="32"/>
      <c r="G2817" s="32"/>
      <c r="H2817" s="32"/>
      <c r="I2817" s="31"/>
      <c r="J2817" s="31"/>
      <c r="K2817" s="31"/>
      <c r="L2817" s="31"/>
      <c r="M2817" s="31"/>
      <c r="N2817" s="31"/>
      <c r="O2817" s="31"/>
      <c r="P2817" s="31"/>
      <c r="Q2817" s="31"/>
      <c r="R2817" s="31"/>
      <c r="S2817" s="31"/>
      <c r="T2817" s="31"/>
      <c r="U2817" s="31"/>
      <c r="V2817" s="31"/>
      <c r="W2817" s="31"/>
      <c r="X2817" s="31"/>
      <c r="Y2817" s="31"/>
      <c r="Z2817" s="31"/>
      <c r="AA2817" s="31"/>
      <c r="AB2817" s="31"/>
      <c r="AC2817" s="31"/>
      <c r="AD2817" s="31"/>
      <c r="AE2817" s="31"/>
      <c r="AF2817" s="31"/>
      <c r="AG2817" s="31"/>
      <c r="AH2817" s="31"/>
      <c r="AI2817" s="31"/>
      <c r="AJ2817" s="31"/>
      <c r="AK2817" s="31"/>
      <c r="AL2817" s="31"/>
      <c r="AO2817" s="376"/>
    </row>
    <row r="2818" spans="1:41" x14ac:dyDescent="0.25">
      <c r="A2818" s="44" t="s">
        <v>16641</v>
      </c>
      <c r="B2818" s="44" t="s">
        <v>16642</v>
      </c>
      <c r="C2818" s="45" t="s">
        <v>16951</v>
      </c>
      <c r="D2818" s="367" t="s">
        <v>3696</v>
      </c>
      <c r="E2818" s="328">
        <f>DATE(2029,12,8)</f>
        <v>47460</v>
      </c>
      <c r="F2818" s="32"/>
      <c r="G2818" s="32"/>
      <c r="H2818" s="32"/>
      <c r="I2818" s="31"/>
      <c r="J2818" s="31"/>
      <c r="K2818" s="31"/>
      <c r="L2818" s="31"/>
      <c r="M2818" s="31"/>
      <c r="N2818" s="31"/>
      <c r="O2818" s="31"/>
      <c r="P2818" s="31"/>
      <c r="Q2818" s="31"/>
      <c r="R2818" s="31"/>
      <c r="S2818" s="31"/>
      <c r="T2818" s="31"/>
      <c r="U2818" s="31"/>
      <c r="V2818" s="31"/>
      <c r="W2818" s="31"/>
      <c r="X2818" s="31"/>
      <c r="Y2818" s="31"/>
      <c r="Z2818" s="31"/>
      <c r="AA2818" s="31"/>
      <c r="AB2818" s="31"/>
      <c r="AC2818" s="31"/>
      <c r="AD2818" s="31"/>
      <c r="AE2818" s="31"/>
      <c r="AF2818" s="31"/>
      <c r="AG2818" s="31"/>
      <c r="AH2818" s="31"/>
      <c r="AI2818" s="31"/>
      <c r="AJ2818" s="31"/>
      <c r="AK2818" s="31"/>
      <c r="AL2818" s="31"/>
      <c r="AO2818" s="376"/>
    </row>
    <row r="2819" spans="1:41" x14ac:dyDescent="0.25">
      <c r="A2819" s="44" t="s">
        <v>8745</v>
      </c>
      <c r="B2819" s="44" t="s">
        <v>14776</v>
      </c>
      <c r="C2819" s="45" t="s">
        <v>9073</v>
      </c>
      <c r="D2819" s="367" t="s">
        <v>3696</v>
      </c>
      <c r="E2819" s="328">
        <f>DATE(2028,5,29)</f>
        <v>46902</v>
      </c>
      <c r="F2819" s="32"/>
      <c r="G2819" s="32"/>
      <c r="H2819" s="32"/>
      <c r="I2819" s="31"/>
      <c r="J2819" s="31"/>
      <c r="K2819" s="31"/>
      <c r="L2819" s="31"/>
      <c r="M2819" s="31"/>
      <c r="N2819" s="31"/>
      <c r="O2819" s="31"/>
      <c r="P2819" s="31"/>
      <c r="Q2819" s="31"/>
      <c r="R2819" s="31"/>
      <c r="S2819" s="31"/>
      <c r="T2819" s="31"/>
      <c r="U2819" s="31"/>
      <c r="V2819" s="31"/>
      <c r="W2819" s="31"/>
      <c r="X2819" s="31"/>
      <c r="Y2819" s="31"/>
      <c r="Z2819" s="31"/>
      <c r="AA2819" s="31"/>
      <c r="AB2819" s="31"/>
      <c r="AC2819" s="31"/>
      <c r="AD2819" s="31"/>
      <c r="AE2819" s="31"/>
      <c r="AF2819" s="31"/>
      <c r="AG2819" s="31"/>
      <c r="AH2819" s="31"/>
      <c r="AI2819" s="31"/>
      <c r="AJ2819" s="31"/>
      <c r="AK2819" s="31"/>
      <c r="AL2819" s="31"/>
      <c r="AO2819" s="376"/>
    </row>
    <row r="2820" spans="1:41" x14ac:dyDescent="0.3">
      <c r="A2820" s="333" t="s">
        <v>10417</v>
      </c>
      <c r="B2820" s="333" t="s">
        <v>12848</v>
      </c>
      <c r="C2820" s="125" t="s">
        <v>12849</v>
      </c>
      <c r="D2820" s="32" t="s">
        <v>20309</v>
      </c>
      <c r="E2820" s="125" t="s">
        <v>5332</v>
      </c>
      <c r="F2820" s="125" t="s">
        <v>1189</v>
      </c>
      <c r="G2820" s="125" t="s">
        <v>1190</v>
      </c>
      <c r="AO2820" s="376"/>
    </row>
    <row r="2821" spans="1:41" x14ac:dyDescent="0.25">
      <c r="A2821" s="44" t="s">
        <v>10417</v>
      </c>
      <c r="B2821" s="44" t="s">
        <v>2350</v>
      </c>
      <c r="C2821" s="45">
        <v>230105</v>
      </c>
      <c r="D2821" s="45" t="s">
        <v>11363</v>
      </c>
      <c r="E2821" s="45" t="s">
        <v>5265</v>
      </c>
      <c r="AO2821" s="376"/>
    </row>
    <row r="2822" spans="1:41" x14ac:dyDescent="0.25">
      <c r="A2822" s="44" t="s">
        <v>10418</v>
      </c>
      <c r="B2822" s="44" t="s">
        <v>13594</v>
      </c>
      <c r="C2822" s="45">
        <v>29.25</v>
      </c>
      <c r="D2822" s="45" t="s">
        <v>12549</v>
      </c>
      <c r="E2822" s="46">
        <v>47664</v>
      </c>
      <c r="F2822" s="45"/>
      <c r="G2822" s="93"/>
      <c r="H2822" s="93"/>
      <c r="I2822" s="99"/>
      <c r="J2822" s="99"/>
      <c r="K2822" s="99"/>
      <c r="L2822" s="99"/>
      <c r="M2822" s="99"/>
      <c r="N2822" s="99"/>
      <c r="O2822" s="99"/>
      <c r="P2822" s="99"/>
      <c r="Q2822" s="99"/>
      <c r="R2822" s="99"/>
      <c r="S2822" s="99"/>
      <c r="T2822" s="99"/>
      <c r="U2822" s="99"/>
      <c r="V2822" s="99"/>
      <c r="W2822" s="99"/>
      <c r="X2822" s="99"/>
      <c r="Y2822" s="99"/>
      <c r="Z2822" s="99"/>
      <c r="AA2822" s="99"/>
      <c r="AB2822" s="99"/>
      <c r="AC2822" s="99"/>
      <c r="AD2822" s="99"/>
      <c r="AE2822" s="99"/>
      <c r="AF2822" s="99"/>
      <c r="AG2822" s="99"/>
      <c r="AH2822" s="31"/>
      <c r="AI2822" s="31"/>
      <c r="AJ2822" s="31"/>
      <c r="AK2822" s="31"/>
      <c r="AL2822" s="31"/>
      <c r="AO2822" s="376"/>
    </row>
    <row r="2823" spans="1:41" x14ac:dyDescent="0.25">
      <c r="A2823" s="44" t="s">
        <v>10418</v>
      </c>
      <c r="B2823" s="44" t="s">
        <v>12133</v>
      </c>
      <c r="C2823" s="45">
        <v>37.25</v>
      </c>
      <c r="D2823" s="45" t="s">
        <v>12549</v>
      </c>
      <c r="E2823" s="46">
        <v>47514</v>
      </c>
      <c r="F2823" s="45"/>
      <c r="G2823" s="93"/>
      <c r="H2823" s="93"/>
      <c r="I2823" s="99"/>
      <c r="J2823" s="99"/>
      <c r="K2823" s="99"/>
      <c r="L2823" s="99"/>
      <c r="M2823" s="99"/>
      <c r="N2823" s="99"/>
      <c r="O2823" s="99"/>
      <c r="P2823" s="99"/>
      <c r="Q2823" s="99"/>
      <c r="R2823" s="99"/>
      <c r="S2823" s="99"/>
      <c r="T2823" s="99"/>
      <c r="U2823" s="99"/>
      <c r="V2823" s="99"/>
      <c r="W2823" s="99"/>
      <c r="X2823" s="99"/>
      <c r="Y2823" s="99"/>
      <c r="Z2823" s="99"/>
      <c r="AA2823" s="99"/>
      <c r="AB2823" s="99"/>
      <c r="AC2823" s="99"/>
      <c r="AD2823" s="99"/>
      <c r="AE2823" s="99"/>
      <c r="AF2823" s="99"/>
      <c r="AG2823" s="99"/>
      <c r="AH2823" s="31"/>
      <c r="AI2823" s="31"/>
      <c r="AJ2823" s="31"/>
      <c r="AK2823" s="31"/>
      <c r="AL2823" s="31"/>
      <c r="AO2823" s="376"/>
    </row>
    <row r="2824" spans="1:41" x14ac:dyDescent="0.25">
      <c r="A2824" s="44" t="s">
        <v>10418</v>
      </c>
      <c r="B2824" s="44" t="s">
        <v>9237</v>
      </c>
      <c r="C2824" s="45">
        <v>24010401</v>
      </c>
      <c r="D2824" s="45" t="s">
        <v>11363</v>
      </c>
      <c r="E2824" s="45" t="s">
        <v>9238</v>
      </c>
      <c r="AO2824" s="376"/>
    </row>
    <row r="2825" spans="1:41" x14ac:dyDescent="0.25">
      <c r="A2825" s="44" t="s">
        <v>10418</v>
      </c>
      <c r="B2825" s="44" t="s">
        <v>3176</v>
      </c>
      <c r="C2825" s="45">
        <v>24010402</v>
      </c>
      <c r="D2825" s="45" t="s">
        <v>11363</v>
      </c>
      <c r="E2825" s="45" t="s">
        <v>9238</v>
      </c>
      <c r="AO2825" s="376"/>
    </row>
    <row r="2826" spans="1:41" x14ac:dyDescent="0.25">
      <c r="A2826" s="44" t="s">
        <v>20345</v>
      </c>
      <c r="B2826" s="44" t="s">
        <v>16283</v>
      </c>
      <c r="C2826" s="45" t="s">
        <v>16312</v>
      </c>
      <c r="D2826" s="46" t="s">
        <v>21328</v>
      </c>
      <c r="E2826" s="46">
        <v>46344</v>
      </c>
      <c r="AO2826" s="376"/>
    </row>
    <row r="2827" spans="1:41" x14ac:dyDescent="0.25">
      <c r="A2827" s="44" t="s">
        <v>20345</v>
      </c>
      <c r="B2827" s="44" t="s">
        <v>20317</v>
      </c>
      <c r="C2827" s="45" t="s">
        <v>20346</v>
      </c>
      <c r="D2827" s="46" t="s">
        <v>21328</v>
      </c>
      <c r="E2827" s="46">
        <v>46582</v>
      </c>
      <c r="AO2827" s="376"/>
    </row>
    <row r="2828" spans="1:41" x14ac:dyDescent="0.25">
      <c r="A2828" s="44" t="s">
        <v>13092</v>
      </c>
      <c r="B2828" s="44" t="s">
        <v>21434</v>
      </c>
      <c r="C2828" s="45" t="s">
        <v>13058</v>
      </c>
      <c r="D2828" s="45" t="s">
        <v>21447</v>
      </c>
      <c r="E2828" s="46">
        <v>46418</v>
      </c>
      <c r="AO2828" s="376"/>
    </row>
    <row r="2829" spans="1:41" x14ac:dyDescent="0.25">
      <c r="A2829" s="44" t="s">
        <v>14374</v>
      </c>
      <c r="B2829" s="44" t="s">
        <v>145</v>
      </c>
      <c r="C2829" s="45" t="s">
        <v>14375</v>
      </c>
      <c r="D2829" s="46" t="s">
        <v>21328</v>
      </c>
      <c r="E2829" s="46">
        <v>46583</v>
      </c>
      <c r="AO2829" s="376"/>
    </row>
    <row r="2830" spans="1:41" x14ac:dyDescent="0.25">
      <c r="A2830" s="44" t="s">
        <v>14374</v>
      </c>
      <c r="B2830" s="44" t="s">
        <v>145</v>
      </c>
      <c r="C2830" s="45" t="s">
        <v>14375</v>
      </c>
      <c r="D2830" s="46" t="s">
        <v>21328</v>
      </c>
      <c r="E2830" s="46">
        <v>46583</v>
      </c>
      <c r="AO2830" s="376"/>
    </row>
    <row r="2831" spans="1:41" x14ac:dyDescent="0.25">
      <c r="A2831" s="44" t="s">
        <v>14374</v>
      </c>
      <c r="B2831" s="44" t="s">
        <v>145</v>
      </c>
      <c r="C2831" s="45" t="s">
        <v>14375</v>
      </c>
      <c r="D2831" s="46" t="s">
        <v>21328</v>
      </c>
      <c r="E2831" s="46">
        <v>46583</v>
      </c>
      <c r="AO2831" s="376"/>
    </row>
    <row r="2832" spans="1:41" x14ac:dyDescent="0.25">
      <c r="A2832" s="44" t="s">
        <v>14374</v>
      </c>
      <c r="B2832" s="44" t="s">
        <v>1882</v>
      </c>
      <c r="C2832" s="45" t="s">
        <v>16311</v>
      </c>
      <c r="D2832" s="46" t="s">
        <v>21328</v>
      </c>
      <c r="E2832" s="46">
        <v>46639</v>
      </c>
      <c r="AO2832" s="376"/>
    </row>
    <row r="2833" spans="1:41" x14ac:dyDescent="0.25">
      <c r="A2833" s="44" t="s">
        <v>21360</v>
      </c>
      <c r="B2833" s="44" t="s">
        <v>21359</v>
      </c>
      <c r="C2833" s="45" t="s">
        <v>21182</v>
      </c>
      <c r="D2833" s="45" t="s">
        <v>21447</v>
      </c>
      <c r="E2833" s="46">
        <v>46752</v>
      </c>
      <c r="AO2833" s="376"/>
    </row>
    <row r="2834" spans="1:41" x14ac:dyDescent="0.25">
      <c r="A2834" s="44" t="s">
        <v>21360</v>
      </c>
      <c r="B2834" s="44" t="s">
        <v>21409</v>
      </c>
      <c r="C2834" s="45" t="s">
        <v>13562</v>
      </c>
      <c r="D2834" s="45" t="s">
        <v>21447</v>
      </c>
      <c r="E2834" s="46">
        <v>46507</v>
      </c>
      <c r="AO2834" s="376"/>
    </row>
    <row r="2835" spans="1:41" x14ac:dyDescent="0.25">
      <c r="A2835" s="44" t="s">
        <v>2337</v>
      </c>
      <c r="B2835" s="44" t="s">
        <v>3176</v>
      </c>
      <c r="C2835" s="45">
        <v>23010402</v>
      </c>
      <c r="D2835" s="45" t="s">
        <v>11363</v>
      </c>
      <c r="E2835" s="45" t="s">
        <v>5322</v>
      </c>
      <c r="AO2835" s="376"/>
    </row>
    <row r="2836" spans="1:41" x14ac:dyDescent="0.25">
      <c r="A2836" s="44" t="s">
        <v>2337</v>
      </c>
      <c r="B2836" s="44" t="s">
        <v>9237</v>
      </c>
      <c r="C2836" s="45">
        <v>24010401</v>
      </c>
      <c r="D2836" s="45" t="s">
        <v>11363</v>
      </c>
      <c r="E2836" s="45" t="s">
        <v>9238</v>
      </c>
      <c r="AO2836" s="376"/>
    </row>
    <row r="2837" spans="1:41" x14ac:dyDescent="0.25">
      <c r="A2837" s="44" t="s">
        <v>17622</v>
      </c>
      <c r="B2837" s="44" t="s">
        <v>5321</v>
      </c>
      <c r="C2837" s="45">
        <v>26010401</v>
      </c>
      <c r="D2837" s="45" t="s">
        <v>11363</v>
      </c>
      <c r="E2837" s="45" t="s">
        <v>17459</v>
      </c>
      <c r="AO2837" s="376"/>
    </row>
    <row r="2838" spans="1:41" x14ac:dyDescent="0.25">
      <c r="A2838" s="44" t="s">
        <v>17622</v>
      </c>
      <c r="B2838" s="44" t="s">
        <v>3176</v>
      </c>
      <c r="C2838" s="45">
        <v>26010402</v>
      </c>
      <c r="D2838" s="45" t="s">
        <v>11363</v>
      </c>
      <c r="E2838" s="45" t="s">
        <v>17459</v>
      </c>
      <c r="AO2838" s="376"/>
    </row>
    <row r="2839" spans="1:41" x14ac:dyDescent="0.3">
      <c r="A2839" s="333" t="s">
        <v>11399</v>
      </c>
      <c r="B2839" s="333" t="s">
        <v>1181</v>
      </c>
      <c r="C2839" s="125" t="s">
        <v>11400</v>
      </c>
      <c r="D2839" s="32" t="s">
        <v>20309</v>
      </c>
      <c r="E2839" s="125" t="s">
        <v>4826</v>
      </c>
      <c r="F2839" s="125" t="s">
        <v>1189</v>
      </c>
      <c r="G2839" s="125" t="s">
        <v>1189</v>
      </c>
      <c r="AO2839" s="376"/>
    </row>
    <row r="2840" spans="1:41" x14ac:dyDescent="0.25">
      <c r="A2840" s="44" t="s">
        <v>1487</v>
      </c>
      <c r="B2840" s="44" t="s">
        <v>4064</v>
      </c>
      <c r="C2840" s="45" t="s">
        <v>14114</v>
      </c>
      <c r="D2840" s="45" t="s">
        <v>11204</v>
      </c>
      <c r="E2840" s="45" t="s">
        <v>14113</v>
      </c>
      <c r="F2840" s="93"/>
      <c r="G2840" s="93"/>
      <c r="H2840" s="93"/>
      <c r="I2840" s="99"/>
      <c r="J2840" s="99"/>
      <c r="K2840" s="99"/>
      <c r="L2840" s="99"/>
      <c r="M2840" s="99"/>
      <c r="N2840" s="99"/>
      <c r="O2840" s="99"/>
      <c r="P2840" s="99"/>
      <c r="Q2840" s="99"/>
      <c r="R2840" s="99"/>
      <c r="S2840" s="99"/>
      <c r="T2840" s="99"/>
      <c r="U2840" s="99"/>
      <c r="V2840" s="99"/>
      <c r="W2840" s="99"/>
      <c r="X2840" s="99"/>
      <c r="Y2840" s="99"/>
      <c r="Z2840" s="99"/>
      <c r="AA2840" s="99"/>
      <c r="AB2840" s="99"/>
      <c r="AC2840" s="99"/>
      <c r="AD2840" s="99"/>
      <c r="AE2840" s="99"/>
      <c r="AF2840" s="99"/>
      <c r="AG2840" s="99"/>
      <c r="AH2840" s="31"/>
      <c r="AI2840" s="31"/>
      <c r="AJ2840" s="31"/>
      <c r="AK2840" s="31"/>
      <c r="AL2840" s="31"/>
      <c r="AO2840" s="376"/>
    </row>
    <row r="2841" spans="1:41" x14ac:dyDescent="0.25">
      <c r="A2841" s="44" t="s">
        <v>1487</v>
      </c>
      <c r="B2841" s="44" t="s">
        <v>14102</v>
      </c>
      <c r="C2841" s="45" t="s">
        <v>17359</v>
      </c>
      <c r="D2841" s="93" t="s">
        <v>17443</v>
      </c>
      <c r="E2841" s="45" t="s">
        <v>17345</v>
      </c>
      <c r="F2841" s="93"/>
      <c r="G2841" s="93"/>
      <c r="H2841" s="93"/>
      <c r="I2841" s="99"/>
      <c r="J2841" s="99"/>
      <c r="K2841" s="99"/>
      <c r="L2841" s="99"/>
      <c r="M2841" s="99"/>
      <c r="N2841" s="99"/>
      <c r="O2841" s="99"/>
      <c r="P2841" s="99"/>
      <c r="Q2841" s="99"/>
      <c r="R2841" s="99"/>
      <c r="S2841" s="99"/>
      <c r="T2841" s="99"/>
      <c r="U2841" s="99"/>
      <c r="V2841" s="99"/>
      <c r="W2841" s="99"/>
      <c r="X2841" s="99"/>
      <c r="Y2841" s="99"/>
      <c r="Z2841" s="99"/>
      <c r="AA2841" s="99"/>
      <c r="AB2841" s="99"/>
      <c r="AC2841" s="99"/>
      <c r="AD2841" s="99"/>
      <c r="AE2841" s="99"/>
      <c r="AF2841" s="99"/>
      <c r="AG2841" s="99"/>
      <c r="AH2841" s="31"/>
      <c r="AI2841" s="31"/>
      <c r="AJ2841" s="31"/>
      <c r="AK2841" s="31"/>
      <c r="AL2841" s="31"/>
      <c r="AO2841" s="376"/>
    </row>
    <row r="2842" spans="1:41" x14ac:dyDescent="0.25">
      <c r="A2842" s="44" t="s">
        <v>1487</v>
      </c>
      <c r="B2842" s="44" t="s">
        <v>4064</v>
      </c>
      <c r="C2842" s="45" t="s">
        <v>14114</v>
      </c>
      <c r="D2842" s="93" t="s">
        <v>17443</v>
      </c>
      <c r="E2842" s="45" t="s">
        <v>14113</v>
      </c>
      <c r="F2842" s="93"/>
      <c r="G2842" s="93"/>
      <c r="H2842" s="93"/>
      <c r="I2842" s="99"/>
      <c r="J2842" s="99"/>
      <c r="K2842" s="99"/>
      <c r="L2842" s="99"/>
      <c r="M2842" s="99"/>
      <c r="N2842" s="99"/>
      <c r="O2842" s="99"/>
      <c r="P2842" s="99"/>
      <c r="Q2842" s="99"/>
      <c r="R2842" s="99"/>
      <c r="S2842" s="99"/>
      <c r="T2842" s="99"/>
      <c r="U2842" s="99"/>
      <c r="V2842" s="99"/>
      <c r="W2842" s="99"/>
      <c r="X2842" s="99"/>
      <c r="Y2842" s="99"/>
      <c r="Z2842" s="99"/>
      <c r="AA2842" s="99"/>
      <c r="AB2842" s="99"/>
      <c r="AC2842" s="99"/>
      <c r="AD2842" s="99"/>
      <c r="AE2842" s="99"/>
      <c r="AF2842" s="99"/>
      <c r="AG2842" s="99"/>
      <c r="AH2842" s="31"/>
      <c r="AI2842" s="31"/>
      <c r="AJ2842" s="31"/>
      <c r="AK2842" s="31"/>
      <c r="AL2842" s="31"/>
      <c r="AO2842" s="376"/>
    </row>
    <row r="2843" spans="1:41" x14ac:dyDescent="0.3">
      <c r="A2843" s="333" t="s">
        <v>3460</v>
      </c>
      <c r="B2843" s="333" t="s">
        <v>1599</v>
      </c>
      <c r="C2843" s="125" t="s">
        <v>15472</v>
      </c>
      <c r="D2843" s="32" t="s">
        <v>20309</v>
      </c>
      <c r="E2843" s="125" t="s">
        <v>5265</v>
      </c>
      <c r="F2843" s="125" t="s">
        <v>1189</v>
      </c>
      <c r="G2843" s="125" t="s">
        <v>1189</v>
      </c>
      <c r="AO2843" s="376"/>
    </row>
    <row r="2844" spans="1:41" x14ac:dyDescent="0.3">
      <c r="A2844" s="333" t="s">
        <v>20265</v>
      </c>
      <c r="B2844" s="333" t="s">
        <v>2690</v>
      </c>
      <c r="C2844" s="125" t="s">
        <v>21253</v>
      </c>
      <c r="D2844" s="32" t="s">
        <v>20309</v>
      </c>
      <c r="E2844" s="125" t="s">
        <v>21312</v>
      </c>
      <c r="F2844" s="125" t="s">
        <v>1189</v>
      </c>
      <c r="G2844" s="125" t="s">
        <v>1190</v>
      </c>
      <c r="AO2844" s="376"/>
    </row>
    <row r="2845" spans="1:41" x14ac:dyDescent="0.25">
      <c r="A2845" s="44" t="s">
        <v>6406</v>
      </c>
      <c r="B2845" s="44" t="s">
        <v>3176</v>
      </c>
      <c r="C2845" s="45">
        <v>23010402</v>
      </c>
      <c r="D2845" s="45" t="s">
        <v>11363</v>
      </c>
      <c r="E2845" s="45" t="s">
        <v>5322</v>
      </c>
      <c r="AO2845" s="376"/>
    </row>
    <row r="2846" spans="1:41" x14ac:dyDescent="0.25">
      <c r="A2846" s="44" t="s">
        <v>6407</v>
      </c>
      <c r="B2846" s="44" t="s">
        <v>5321</v>
      </c>
      <c r="C2846" s="45">
        <v>23010401</v>
      </c>
      <c r="D2846" s="45" t="s">
        <v>11363</v>
      </c>
      <c r="E2846" s="45" t="s">
        <v>5322</v>
      </c>
      <c r="AO2846" s="376"/>
    </row>
    <row r="2847" spans="1:41" x14ac:dyDescent="0.25">
      <c r="A2847" s="44" t="s">
        <v>6407</v>
      </c>
      <c r="B2847" s="44" t="s">
        <v>3176</v>
      </c>
      <c r="C2847" s="45">
        <v>23010402</v>
      </c>
      <c r="D2847" s="45" t="s">
        <v>11363</v>
      </c>
      <c r="E2847" s="45" t="s">
        <v>5322</v>
      </c>
      <c r="AO2847" s="376"/>
    </row>
    <row r="2848" spans="1:41" x14ac:dyDescent="0.25">
      <c r="A2848" s="44" t="s">
        <v>19314</v>
      </c>
      <c r="B2848" s="319" t="s">
        <v>19515</v>
      </c>
      <c r="C2848" s="318" t="s">
        <v>19625</v>
      </c>
      <c r="D2848" s="93" t="s">
        <v>19934</v>
      </c>
      <c r="E2848" s="320">
        <v>47422</v>
      </c>
      <c r="F2848" s="93"/>
      <c r="G2848" s="93"/>
      <c r="H2848" s="93"/>
      <c r="I2848" s="99"/>
      <c r="J2848" s="99"/>
      <c r="K2848" s="99"/>
      <c r="L2848" s="99"/>
      <c r="M2848" s="99"/>
      <c r="N2848" s="99"/>
      <c r="O2848" s="99"/>
      <c r="P2848" s="99"/>
      <c r="Q2848" s="99"/>
      <c r="R2848" s="99"/>
      <c r="S2848" s="99"/>
      <c r="T2848" s="99"/>
      <c r="U2848" s="99"/>
      <c r="V2848" s="99"/>
      <c r="W2848" s="99"/>
      <c r="X2848" s="99"/>
      <c r="Y2848" s="99"/>
      <c r="Z2848" s="99"/>
      <c r="AA2848" s="99"/>
      <c r="AB2848" s="99"/>
      <c r="AC2848" s="99"/>
      <c r="AD2848" s="99"/>
      <c r="AE2848" s="99"/>
      <c r="AF2848" s="99"/>
      <c r="AG2848" s="99"/>
      <c r="AH2848" s="31"/>
      <c r="AI2848" s="31"/>
      <c r="AJ2848" s="31"/>
      <c r="AK2848" s="31"/>
      <c r="AL2848" s="31"/>
      <c r="AO2848" s="376"/>
    </row>
    <row r="2849" spans="1:41" x14ac:dyDescent="0.25">
      <c r="A2849" s="44" t="s">
        <v>16643</v>
      </c>
      <c r="B2849" s="44" t="s">
        <v>14778</v>
      </c>
      <c r="C2849" s="45" t="s">
        <v>13764</v>
      </c>
      <c r="D2849" s="367" t="s">
        <v>3696</v>
      </c>
      <c r="E2849" s="328">
        <f>DATE(2029,1,31)</f>
        <v>47149</v>
      </c>
      <c r="F2849" s="32"/>
      <c r="G2849" s="32"/>
      <c r="H2849" s="32"/>
      <c r="I2849" s="31"/>
      <c r="J2849" s="31"/>
      <c r="K2849" s="31"/>
      <c r="L2849" s="31"/>
      <c r="M2849" s="31"/>
      <c r="N2849" s="31"/>
      <c r="O2849" s="31"/>
      <c r="P2849" s="31"/>
      <c r="Q2849" s="31"/>
      <c r="R2849" s="31"/>
      <c r="S2849" s="31"/>
      <c r="T2849" s="31"/>
      <c r="U2849" s="31"/>
      <c r="V2849" s="31"/>
      <c r="W2849" s="31"/>
      <c r="X2849" s="31"/>
      <c r="Y2849" s="31"/>
      <c r="Z2849" s="31"/>
      <c r="AA2849" s="31"/>
      <c r="AB2849" s="31"/>
      <c r="AC2849" s="31"/>
      <c r="AD2849" s="31"/>
      <c r="AE2849" s="31"/>
      <c r="AF2849" s="31"/>
      <c r="AG2849" s="31"/>
      <c r="AH2849" s="31"/>
      <c r="AI2849" s="31"/>
      <c r="AJ2849" s="31"/>
      <c r="AK2849" s="31"/>
      <c r="AL2849" s="31"/>
      <c r="AO2849" s="376"/>
    </row>
    <row r="2850" spans="1:41" x14ac:dyDescent="0.25">
      <c r="A2850" s="44" t="s">
        <v>16644</v>
      </c>
      <c r="B2850" s="44" t="s">
        <v>14745</v>
      </c>
      <c r="C2850" s="45" t="s">
        <v>11757</v>
      </c>
      <c r="D2850" s="367" t="s">
        <v>3696</v>
      </c>
      <c r="E2850" s="328">
        <f>DATE(2028,7,23)</f>
        <v>46957</v>
      </c>
      <c r="F2850" s="32"/>
      <c r="G2850" s="32"/>
      <c r="H2850" s="32"/>
      <c r="I2850" s="31"/>
      <c r="J2850" s="31"/>
      <c r="K2850" s="31"/>
      <c r="L2850" s="31"/>
      <c r="M2850" s="31"/>
      <c r="N2850" s="31"/>
      <c r="O2850" s="31"/>
      <c r="P2850" s="31"/>
      <c r="Q2850" s="31"/>
      <c r="R2850" s="31"/>
      <c r="S2850" s="31"/>
      <c r="T2850" s="31"/>
      <c r="U2850" s="31"/>
      <c r="V2850" s="31"/>
      <c r="W2850" s="31"/>
      <c r="X2850" s="31"/>
      <c r="Y2850" s="31"/>
      <c r="Z2850" s="31"/>
      <c r="AA2850" s="31"/>
      <c r="AB2850" s="31"/>
      <c r="AC2850" s="31"/>
      <c r="AD2850" s="31"/>
      <c r="AE2850" s="31"/>
      <c r="AF2850" s="31"/>
      <c r="AG2850" s="31"/>
      <c r="AH2850" s="31"/>
      <c r="AI2850" s="31"/>
      <c r="AJ2850" s="31"/>
      <c r="AK2850" s="31"/>
      <c r="AL2850" s="31"/>
      <c r="AO2850" s="376"/>
    </row>
    <row r="2851" spans="1:41" x14ac:dyDescent="0.25">
      <c r="A2851" s="44" t="s">
        <v>16645</v>
      </c>
      <c r="B2851" s="44" t="s">
        <v>14753</v>
      </c>
      <c r="C2851" s="45" t="s">
        <v>6621</v>
      </c>
      <c r="D2851" s="367" t="s">
        <v>3696</v>
      </c>
      <c r="E2851" s="328">
        <f>DATE(2027,4,17)</f>
        <v>46494</v>
      </c>
      <c r="F2851" s="32"/>
      <c r="G2851" s="32"/>
      <c r="H2851" s="32"/>
      <c r="I2851" s="31"/>
      <c r="J2851" s="31"/>
      <c r="K2851" s="31"/>
      <c r="L2851" s="31"/>
      <c r="M2851" s="31"/>
      <c r="N2851" s="31"/>
      <c r="O2851" s="31"/>
      <c r="P2851" s="31"/>
      <c r="Q2851" s="31"/>
      <c r="R2851" s="31"/>
      <c r="S2851" s="31"/>
      <c r="T2851" s="31"/>
      <c r="U2851" s="31"/>
      <c r="V2851" s="31"/>
      <c r="W2851" s="31"/>
      <c r="X2851" s="31"/>
      <c r="Y2851" s="31"/>
      <c r="Z2851" s="31"/>
      <c r="AA2851" s="31"/>
      <c r="AB2851" s="31"/>
      <c r="AC2851" s="31"/>
      <c r="AD2851" s="31"/>
      <c r="AE2851" s="31"/>
      <c r="AF2851" s="31"/>
      <c r="AG2851" s="31"/>
      <c r="AH2851" s="31"/>
      <c r="AI2851" s="31"/>
      <c r="AJ2851" s="31"/>
      <c r="AK2851" s="31"/>
      <c r="AL2851" s="31"/>
      <c r="AO2851" s="376"/>
    </row>
    <row r="2852" spans="1:41" x14ac:dyDescent="0.25">
      <c r="A2852" s="44" t="s">
        <v>16646</v>
      </c>
      <c r="B2852" s="44" t="s">
        <v>14777</v>
      </c>
      <c r="C2852" s="45" t="s">
        <v>6622</v>
      </c>
      <c r="D2852" s="367" t="s">
        <v>3696</v>
      </c>
      <c r="E2852" s="328">
        <f>DATE(2027,4,20)</f>
        <v>46497</v>
      </c>
      <c r="F2852" s="32"/>
      <c r="G2852" s="32"/>
      <c r="H2852" s="32"/>
      <c r="I2852" s="31"/>
      <c r="J2852" s="31"/>
      <c r="K2852" s="31"/>
      <c r="L2852" s="31"/>
      <c r="M2852" s="31"/>
      <c r="N2852" s="31"/>
      <c r="O2852" s="31"/>
      <c r="P2852" s="31"/>
      <c r="Q2852" s="31"/>
      <c r="R2852" s="31"/>
      <c r="S2852" s="31"/>
      <c r="T2852" s="31"/>
      <c r="U2852" s="31"/>
      <c r="V2852" s="31"/>
      <c r="W2852" s="31"/>
      <c r="X2852" s="31"/>
      <c r="Y2852" s="31"/>
      <c r="Z2852" s="31"/>
      <c r="AA2852" s="31"/>
      <c r="AB2852" s="31"/>
      <c r="AC2852" s="31"/>
      <c r="AD2852" s="31"/>
      <c r="AE2852" s="31"/>
      <c r="AF2852" s="31"/>
      <c r="AG2852" s="31"/>
      <c r="AH2852" s="31"/>
      <c r="AI2852" s="31"/>
      <c r="AJ2852" s="31"/>
      <c r="AK2852" s="31"/>
      <c r="AL2852" s="31"/>
      <c r="AO2852" s="376"/>
    </row>
    <row r="2853" spans="1:41" x14ac:dyDescent="0.25">
      <c r="A2853" s="44" t="s">
        <v>12609</v>
      </c>
      <c r="B2853" s="44" t="s">
        <v>1666</v>
      </c>
      <c r="C2853" s="45">
        <v>250101</v>
      </c>
      <c r="D2853" s="45" t="s">
        <v>11363</v>
      </c>
      <c r="E2853" s="45" t="s">
        <v>12551</v>
      </c>
      <c r="AO2853" s="376"/>
    </row>
    <row r="2854" spans="1:41" x14ac:dyDescent="0.3">
      <c r="A2854" s="333" t="s">
        <v>2691</v>
      </c>
      <c r="B2854" s="333" t="s">
        <v>2690</v>
      </c>
      <c r="C2854" s="125" t="s">
        <v>21253</v>
      </c>
      <c r="D2854" s="32" t="s">
        <v>20309</v>
      </c>
      <c r="E2854" s="125" t="s">
        <v>21312</v>
      </c>
      <c r="F2854" s="125" t="s">
        <v>1189</v>
      </c>
      <c r="G2854" s="125" t="s">
        <v>1190</v>
      </c>
      <c r="AO2854" s="376"/>
    </row>
    <row r="2855" spans="1:41" x14ac:dyDescent="0.25">
      <c r="A2855" s="44" t="s">
        <v>15679</v>
      </c>
      <c r="B2855" s="44" t="s">
        <v>3474</v>
      </c>
      <c r="C2855" s="45">
        <v>250503</v>
      </c>
      <c r="D2855" s="45" t="s">
        <v>11363</v>
      </c>
      <c r="E2855" s="45" t="s">
        <v>15608</v>
      </c>
      <c r="AO2855" s="376"/>
    </row>
    <row r="2856" spans="1:41" x14ac:dyDescent="0.25">
      <c r="A2856" s="44" t="s">
        <v>15679</v>
      </c>
      <c r="B2856" s="44" t="s">
        <v>5134</v>
      </c>
      <c r="C2856" s="45">
        <v>250802</v>
      </c>
      <c r="D2856" s="45" t="s">
        <v>11363</v>
      </c>
      <c r="E2856" s="45" t="s">
        <v>9880</v>
      </c>
      <c r="AO2856" s="376"/>
    </row>
    <row r="2857" spans="1:41" x14ac:dyDescent="0.3">
      <c r="A2857" s="57" t="s">
        <v>15680</v>
      </c>
      <c r="B2857" s="92" t="s">
        <v>3682</v>
      </c>
      <c r="C2857" s="93" t="s">
        <v>19106</v>
      </c>
      <c r="D2857" s="93" t="s">
        <v>3681</v>
      </c>
      <c r="E2857" s="94">
        <v>48029</v>
      </c>
      <c r="F2857" s="93"/>
      <c r="G2857" s="93"/>
      <c r="H2857" s="93"/>
      <c r="I2857" s="99"/>
      <c r="J2857" s="99"/>
      <c r="K2857" s="99"/>
      <c r="L2857" s="99"/>
      <c r="M2857" s="99"/>
      <c r="N2857" s="99"/>
      <c r="O2857" s="99"/>
      <c r="P2857" s="99"/>
      <c r="Q2857" s="99"/>
      <c r="R2857" s="99"/>
      <c r="S2857" s="99"/>
      <c r="T2857" s="99"/>
      <c r="U2857" s="99"/>
      <c r="V2857" s="99"/>
      <c r="W2857" s="99"/>
      <c r="X2857" s="99"/>
      <c r="Y2857" s="99"/>
      <c r="Z2857" s="99"/>
      <c r="AA2857" s="99"/>
      <c r="AB2857" s="99"/>
      <c r="AC2857" s="99"/>
      <c r="AD2857" s="99"/>
      <c r="AE2857" s="99"/>
      <c r="AF2857" s="99"/>
      <c r="AG2857" s="99"/>
      <c r="AH2857" s="31"/>
      <c r="AI2857" s="31"/>
      <c r="AJ2857" s="31"/>
      <c r="AK2857" s="31"/>
      <c r="AL2857" s="31"/>
      <c r="AO2857" s="376"/>
    </row>
    <row r="2858" spans="1:41" x14ac:dyDescent="0.25">
      <c r="A2858" s="44" t="s">
        <v>15680</v>
      </c>
      <c r="B2858" s="44" t="s">
        <v>5134</v>
      </c>
      <c r="C2858" s="45">
        <v>250802</v>
      </c>
      <c r="D2858" s="45" t="s">
        <v>11363</v>
      </c>
      <c r="E2858" s="45" t="s">
        <v>9880</v>
      </c>
      <c r="AO2858" s="376"/>
    </row>
    <row r="2859" spans="1:41" x14ac:dyDescent="0.25">
      <c r="A2859" s="44" t="s">
        <v>15680</v>
      </c>
      <c r="B2859" s="44" t="s">
        <v>9248</v>
      </c>
      <c r="C2859" s="45">
        <v>260105</v>
      </c>
      <c r="D2859" s="45" t="s">
        <v>11363</v>
      </c>
      <c r="E2859" s="45" t="s">
        <v>17625</v>
      </c>
      <c r="AO2859" s="376"/>
    </row>
    <row r="2860" spans="1:41" x14ac:dyDescent="0.25">
      <c r="A2860" s="44" t="s">
        <v>11959</v>
      </c>
      <c r="B2860" s="44" t="s">
        <v>4237</v>
      </c>
      <c r="C2860" s="45">
        <v>241002</v>
      </c>
      <c r="D2860" s="45" t="s">
        <v>11363</v>
      </c>
      <c r="E2860" s="45" t="s">
        <v>5332</v>
      </c>
      <c r="AO2860" s="376"/>
    </row>
    <row r="2861" spans="1:41" x14ac:dyDescent="0.25">
      <c r="A2861" s="44" t="s">
        <v>11959</v>
      </c>
      <c r="B2861" s="44" t="s">
        <v>925</v>
      </c>
      <c r="C2861" s="45">
        <v>260601</v>
      </c>
      <c r="D2861" s="45" t="s">
        <v>11363</v>
      </c>
      <c r="E2861" s="45" t="s">
        <v>17341</v>
      </c>
      <c r="AO2861" s="376"/>
    </row>
    <row r="2862" spans="1:41" x14ac:dyDescent="0.25">
      <c r="A2862" s="44" t="s">
        <v>17623</v>
      </c>
      <c r="B2862" s="44" t="s">
        <v>5321</v>
      </c>
      <c r="C2862" s="45">
        <v>26010401</v>
      </c>
      <c r="D2862" s="45" t="s">
        <v>11363</v>
      </c>
      <c r="E2862" s="45" t="s">
        <v>17459</v>
      </c>
      <c r="AO2862" s="376"/>
    </row>
    <row r="2863" spans="1:41" x14ac:dyDescent="0.25">
      <c r="A2863" s="44" t="s">
        <v>17623</v>
      </c>
      <c r="B2863" s="44" t="s">
        <v>3176</v>
      </c>
      <c r="C2863" s="45">
        <v>26010402</v>
      </c>
      <c r="D2863" s="45" t="s">
        <v>11363</v>
      </c>
      <c r="E2863" s="45" t="s">
        <v>17459</v>
      </c>
      <c r="AO2863" s="376"/>
    </row>
    <row r="2864" spans="1:41" x14ac:dyDescent="0.25">
      <c r="A2864" s="44" t="s">
        <v>1607</v>
      </c>
      <c r="B2864" s="44" t="s">
        <v>10350</v>
      </c>
      <c r="C2864" s="45">
        <v>24020301</v>
      </c>
      <c r="D2864" s="45" t="s">
        <v>11363</v>
      </c>
      <c r="E2864" s="45" t="s">
        <v>5131</v>
      </c>
      <c r="AO2864" s="376"/>
    </row>
    <row r="2865" spans="1:41" x14ac:dyDescent="0.25">
      <c r="A2865" s="44" t="s">
        <v>11272</v>
      </c>
      <c r="B2865" s="44" t="s">
        <v>930</v>
      </c>
      <c r="C2865" s="45">
        <v>240803</v>
      </c>
      <c r="D2865" s="45" t="s">
        <v>11363</v>
      </c>
      <c r="E2865" s="45" t="s">
        <v>4966</v>
      </c>
      <c r="AO2865" s="376"/>
    </row>
    <row r="2866" spans="1:41" x14ac:dyDescent="0.25">
      <c r="A2866" s="44" t="s">
        <v>8746</v>
      </c>
      <c r="B2866" s="44" t="s">
        <v>20904</v>
      </c>
      <c r="C2866" s="45" t="s">
        <v>21033</v>
      </c>
      <c r="D2866" s="367" t="s">
        <v>3696</v>
      </c>
      <c r="E2866" s="328">
        <f>DATE(2030,4,21)</f>
        <v>47594</v>
      </c>
      <c r="F2866" s="32"/>
      <c r="G2866" s="32"/>
      <c r="H2866" s="32"/>
      <c r="I2866" s="31"/>
      <c r="J2866" s="31"/>
      <c r="K2866" s="31"/>
      <c r="L2866" s="31"/>
      <c r="M2866" s="31"/>
      <c r="N2866" s="31"/>
      <c r="O2866" s="31"/>
      <c r="P2866" s="31"/>
      <c r="Q2866" s="31"/>
      <c r="R2866" s="31"/>
      <c r="S2866" s="31"/>
      <c r="T2866" s="31"/>
      <c r="U2866" s="31"/>
      <c r="V2866" s="31"/>
      <c r="W2866" s="31"/>
      <c r="X2866" s="31"/>
      <c r="Y2866" s="31"/>
      <c r="Z2866" s="31"/>
      <c r="AA2866" s="31"/>
      <c r="AB2866" s="31"/>
      <c r="AC2866" s="31"/>
      <c r="AD2866" s="31"/>
      <c r="AE2866" s="31"/>
      <c r="AF2866" s="31"/>
      <c r="AG2866" s="31"/>
      <c r="AH2866" s="31"/>
      <c r="AI2866" s="31"/>
      <c r="AJ2866" s="31"/>
      <c r="AK2866" s="31"/>
      <c r="AL2866" s="31"/>
      <c r="AO2866" s="376"/>
    </row>
    <row r="2867" spans="1:41" x14ac:dyDescent="0.25">
      <c r="A2867" s="44" t="s">
        <v>8747</v>
      </c>
      <c r="B2867" s="44" t="s">
        <v>14715</v>
      </c>
      <c r="C2867" s="45" t="s">
        <v>14779</v>
      </c>
      <c r="D2867" s="367" t="s">
        <v>3696</v>
      </c>
      <c r="E2867" s="328">
        <f>DATE(2029,5,15)</f>
        <v>47253</v>
      </c>
      <c r="F2867" s="32"/>
      <c r="G2867" s="32"/>
      <c r="H2867" s="32"/>
      <c r="I2867" s="31"/>
      <c r="J2867" s="31"/>
      <c r="K2867" s="31"/>
      <c r="L2867" s="31"/>
      <c r="M2867" s="31"/>
      <c r="N2867" s="31"/>
      <c r="O2867" s="31"/>
      <c r="P2867" s="31"/>
      <c r="Q2867" s="31"/>
      <c r="R2867" s="31"/>
      <c r="S2867" s="31"/>
      <c r="T2867" s="31"/>
      <c r="U2867" s="31"/>
      <c r="V2867" s="31"/>
      <c r="W2867" s="31"/>
      <c r="X2867" s="31"/>
      <c r="Y2867" s="31"/>
      <c r="Z2867" s="31"/>
      <c r="AA2867" s="31"/>
      <c r="AB2867" s="31"/>
      <c r="AC2867" s="31"/>
      <c r="AD2867" s="31"/>
      <c r="AE2867" s="31"/>
      <c r="AF2867" s="31"/>
      <c r="AG2867" s="31"/>
      <c r="AH2867" s="31"/>
      <c r="AI2867" s="31"/>
      <c r="AJ2867" s="31"/>
      <c r="AK2867" s="31"/>
      <c r="AL2867" s="31"/>
      <c r="AO2867" s="376"/>
    </row>
    <row r="2868" spans="1:41" x14ac:dyDescent="0.3">
      <c r="A2868" s="333" t="s">
        <v>8039</v>
      </c>
      <c r="B2868" s="333" t="s">
        <v>8040</v>
      </c>
      <c r="C2868" s="125" t="s">
        <v>8041</v>
      </c>
      <c r="D2868" s="32" t="s">
        <v>20309</v>
      </c>
      <c r="E2868" s="125" t="s">
        <v>7871</v>
      </c>
      <c r="F2868" s="125" t="s">
        <v>1189</v>
      </c>
      <c r="G2868" s="125" t="s">
        <v>1190</v>
      </c>
      <c r="AO2868" s="376"/>
    </row>
    <row r="2869" spans="1:41" x14ac:dyDescent="0.25">
      <c r="A2869" s="44" t="s">
        <v>18877</v>
      </c>
      <c r="B2869" s="44" t="s">
        <v>21406</v>
      </c>
      <c r="C2869" s="45" t="s">
        <v>18890</v>
      </c>
      <c r="D2869" s="45" t="s">
        <v>21447</v>
      </c>
      <c r="E2869" s="46">
        <v>46507</v>
      </c>
      <c r="AO2869" s="376"/>
    </row>
    <row r="2870" spans="1:41" x14ac:dyDescent="0.25">
      <c r="A2870" s="44" t="s">
        <v>14376</v>
      </c>
      <c r="B2870" s="44" t="s">
        <v>6292</v>
      </c>
      <c r="C2870" s="45" t="s">
        <v>14377</v>
      </c>
      <c r="D2870" s="46" t="s">
        <v>21328</v>
      </c>
      <c r="E2870" s="46">
        <v>46568</v>
      </c>
      <c r="AO2870" s="376"/>
    </row>
    <row r="2871" spans="1:41" x14ac:dyDescent="0.25">
      <c r="A2871" s="44" t="s">
        <v>14376</v>
      </c>
      <c r="B2871" s="44" t="s">
        <v>6292</v>
      </c>
      <c r="C2871" s="45" t="s">
        <v>14377</v>
      </c>
      <c r="D2871" s="46" t="s">
        <v>21328</v>
      </c>
      <c r="E2871" s="46">
        <v>46568</v>
      </c>
      <c r="AO2871" s="376"/>
    </row>
    <row r="2872" spans="1:41" x14ac:dyDescent="0.25">
      <c r="A2872" s="44" t="s">
        <v>5062</v>
      </c>
      <c r="B2872" s="44" t="s">
        <v>14738</v>
      </c>
      <c r="C2872" s="45" t="s">
        <v>21034</v>
      </c>
      <c r="D2872" s="367" t="s">
        <v>3696</v>
      </c>
      <c r="E2872" s="328">
        <f>DATE(2030,6,11)</f>
        <v>47645</v>
      </c>
      <c r="F2872" s="32"/>
      <c r="G2872" s="32"/>
      <c r="H2872" s="32"/>
      <c r="I2872" s="31"/>
      <c r="J2872" s="31"/>
      <c r="K2872" s="31"/>
      <c r="L2872" s="31"/>
      <c r="M2872" s="31"/>
      <c r="N2872" s="31"/>
      <c r="O2872" s="31"/>
      <c r="P2872" s="31"/>
      <c r="Q2872" s="31"/>
      <c r="R2872" s="31"/>
      <c r="S2872" s="31"/>
      <c r="T2872" s="31"/>
      <c r="U2872" s="31"/>
      <c r="V2872" s="31"/>
      <c r="W2872" s="31"/>
      <c r="X2872" s="31"/>
      <c r="Y2872" s="31"/>
      <c r="Z2872" s="31"/>
      <c r="AA2872" s="31"/>
      <c r="AB2872" s="31"/>
      <c r="AC2872" s="31"/>
      <c r="AD2872" s="31"/>
      <c r="AE2872" s="31"/>
      <c r="AF2872" s="31"/>
      <c r="AG2872" s="31"/>
      <c r="AH2872" s="31"/>
      <c r="AI2872" s="31"/>
      <c r="AJ2872" s="31"/>
      <c r="AK2872" s="31"/>
      <c r="AL2872" s="31"/>
      <c r="AO2872" s="376"/>
    </row>
    <row r="2873" spans="1:41" x14ac:dyDescent="0.25">
      <c r="A2873" s="44" t="s">
        <v>15681</v>
      </c>
      <c r="B2873" s="44" t="s">
        <v>5134</v>
      </c>
      <c r="C2873" s="45">
        <v>250802</v>
      </c>
      <c r="D2873" s="45" t="s">
        <v>11363</v>
      </c>
      <c r="E2873" s="45" t="s">
        <v>9880</v>
      </c>
      <c r="AO2873" s="376"/>
    </row>
    <row r="2874" spans="1:41" x14ac:dyDescent="0.25">
      <c r="A2874" s="44" t="s">
        <v>15681</v>
      </c>
      <c r="B2874" s="44" t="s">
        <v>948</v>
      </c>
      <c r="C2874" s="45">
        <v>260303</v>
      </c>
      <c r="D2874" s="45" t="s">
        <v>11363</v>
      </c>
      <c r="E2874" s="45" t="s">
        <v>9249</v>
      </c>
      <c r="AO2874" s="376"/>
    </row>
    <row r="2875" spans="1:41" x14ac:dyDescent="0.25">
      <c r="A2875" s="44" t="s">
        <v>6408</v>
      </c>
      <c r="B2875" s="44" t="s">
        <v>3176</v>
      </c>
      <c r="C2875" s="45">
        <v>23010402</v>
      </c>
      <c r="D2875" s="45" t="s">
        <v>11363</v>
      </c>
      <c r="E2875" s="45" t="s">
        <v>5322</v>
      </c>
      <c r="AO2875" s="376"/>
    </row>
    <row r="2876" spans="1:41" x14ac:dyDescent="0.3">
      <c r="A2876" s="333" t="s">
        <v>18621</v>
      </c>
      <c r="B2876" s="333" t="s">
        <v>2301</v>
      </c>
      <c r="C2876" s="125" t="s">
        <v>18816</v>
      </c>
      <c r="D2876" s="32" t="s">
        <v>20309</v>
      </c>
      <c r="E2876" s="125" t="s">
        <v>8292</v>
      </c>
      <c r="F2876" s="125" t="s">
        <v>1189</v>
      </c>
      <c r="G2876" s="125" t="s">
        <v>1190</v>
      </c>
      <c r="AO2876" s="376"/>
    </row>
    <row r="2877" spans="1:41" x14ac:dyDescent="0.25">
      <c r="A2877" s="44" t="s">
        <v>15682</v>
      </c>
      <c r="B2877" s="44" t="s">
        <v>5134</v>
      </c>
      <c r="C2877" s="45">
        <v>220802</v>
      </c>
      <c r="D2877" s="45" t="s">
        <v>11363</v>
      </c>
      <c r="E2877" s="45" t="s">
        <v>4966</v>
      </c>
      <c r="AO2877" s="376"/>
    </row>
    <row r="2878" spans="1:41" x14ac:dyDescent="0.25">
      <c r="A2878" s="44" t="s">
        <v>15682</v>
      </c>
      <c r="B2878" s="44" t="s">
        <v>5204</v>
      </c>
      <c r="C2878" s="45">
        <v>250302</v>
      </c>
      <c r="D2878" s="45" t="s">
        <v>11363</v>
      </c>
      <c r="E2878" s="45" t="s">
        <v>5265</v>
      </c>
      <c r="AO2878" s="376"/>
    </row>
    <row r="2879" spans="1:41" x14ac:dyDescent="0.25">
      <c r="A2879" s="44" t="s">
        <v>9616</v>
      </c>
      <c r="B2879" s="44" t="s">
        <v>21359</v>
      </c>
      <c r="C2879" s="45" t="s">
        <v>9701</v>
      </c>
      <c r="D2879" s="45" t="s">
        <v>21447</v>
      </c>
      <c r="E2879" s="46">
        <v>46752</v>
      </c>
      <c r="AO2879" s="376"/>
    </row>
    <row r="2880" spans="1:41" x14ac:dyDescent="0.25">
      <c r="A2880" s="44" t="s">
        <v>12182</v>
      </c>
      <c r="B2880" s="44" t="s">
        <v>12110</v>
      </c>
      <c r="C2880" s="45">
        <v>14.25</v>
      </c>
      <c r="D2880" s="45" t="s">
        <v>12549</v>
      </c>
      <c r="E2880" s="46">
        <v>47664</v>
      </c>
      <c r="F2880" s="45"/>
      <c r="G2880" s="93"/>
      <c r="H2880" s="93"/>
      <c r="I2880" s="99"/>
      <c r="J2880" s="99"/>
      <c r="K2880" s="99"/>
      <c r="L2880" s="99"/>
      <c r="M2880" s="99"/>
      <c r="N2880" s="99"/>
      <c r="O2880" s="99"/>
      <c r="P2880" s="99"/>
      <c r="Q2880" s="99"/>
      <c r="R2880" s="99"/>
      <c r="S2880" s="99"/>
      <c r="T2880" s="99"/>
      <c r="U2880" s="99"/>
      <c r="V2880" s="99"/>
      <c r="W2880" s="99"/>
      <c r="X2880" s="99"/>
      <c r="Y2880" s="99"/>
      <c r="Z2880" s="99"/>
      <c r="AA2880" s="99"/>
      <c r="AB2880" s="99"/>
      <c r="AC2880" s="99"/>
      <c r="AD2880" s="99"/>
      <c r="AE2880" s="99"/>
      <c r="AF2880" s="99"/>
      <c r="AG2880" s="99"/>
      <c r="AH2880" s="31"/>
      <c r="AI2880" s="31"/>
      <c r="AJ2880" s="31"/>
      <c r="AK2880" s="31"/>
      <c r="AL2880" s="31"/>
      <c r="AO2880" s="376"/>
    </row>
    <row r="2881" spans="1:41" x14ac:dyDescent="0.25">
      <c r="A2881" s="44" t="s">
        <v>12182</v>
      </c>
      <c r="B2881" s="44" t="s">
        <v>12095</v>
      </c>
      <c r="C2881" s="45">
        <v>33.25</v>
      </c>
      <c r="D2881" s="45" t="s">
        <v>12549</v>
      </c>
      <c r="E2881" s="46">
        <v>47664</v>
      </c>
      <c r="F2881" s="45"/>
      <c r="G2881" s="93"/>
      <c r="H2881" s="93"/>
      <c r="I2881" s="99"/>
      <c r="J2881" s="99"/>
      <c r="K2881" s="99"/>
      <c r="L2881" s="99"/>
      <c r="M2881" s="99"/>
      <c r="N2881" s="99"/>
      <c r="O2881" s="99"/>
      <c r="P2881" s="99"/>
      <c r="Q2881" s="99"/>
      <c r="R2881" s="99"/>
      <c r="S2881" s="99"/>
      <c r="T2881" s="99"/>
      <c r="U2881" s="99"/>
      <c r="V2881" s="99"/>
      <c r="W2881" s="99"/>
      <c r="X2881" s="99"/>
      <c r="Y2881" s="99"/>
      <c r="Z2881" s="99"/>
      <c r="AA2881" s="99"/>
      <c r="AB2881" s="99"/>
      <c r="AC2881" s="99"/>
      <c r="AD2881" s="99"/>
      <c r="AE2881" s="99"/>
      <c r="AF2881" s="99"/>
      <c r="AG2881" s="99"/>
      <c r="AH2881" s="31"/>
      <c r="AI2881" s="31"/>
      <c r="AJ2881" s="31"/>
      <c r="AK2881" s="31"/>
      <c r="AL2881" s="31"/>
      <c r="AO2881" s="376"/>
    </row>
    <row r="2882" spans="1:41" x14ac:dyDescent="0.25">
      <c r="A2882" s="44" t="s">
        <v>7693</v>
      </c>
      <c r="B2882" s="44" t="s">
        <v>2350</v>
      </c>
      <c r="C2882" s="45">
        <v>230105</v>
      </c>
      <c r="D2882" s="45" t="s">
        <v>11363</v>
      </c>
      <c r="E2882" s="45" t="s">
        <v>5265</v>
      </c>
      <c r="AO2882" s="376"/>
    </row>
    <row r="2883" spans="1:41" x14ac:dyDescent="0.25">
      <c r="A2883" s="44" t="s">
        <v>7693</v>
      </c>
      <c r="B2883" s="44" t="s">
        <v>5134</v>
      </c>
      <c r="C2883" s="45">
        <v>230807</v>
      </c>
      <c r="D2883" s="45" t="s">
        <v>11363</v>
      </c>
      <c r="E2883" s="45" t="s">
        <v>8282</v>
      </c>
      <c r="AO2883" s="376"/>
    </row>
    <row r="2884" spans="1:41" x14ac:dyDescent="0.25">
      <c r="A2884" s="44" t="s">
        <v>8151</v>
      </c>
      <c r="B2884" s="44" t="s">
        <v>21365</v>
      </c>
      <c r="C2884" s="45" t="s">
        <v>8133</v>
      </c>
      <c r="D2884" s="45" t="s">
        <v>21447</v>
      </c>
      <c r="E2884" s="46">
        <v>46752</v>
      </c>
      <c r="AO2884" s="376"/>
    </row>
    <row r="2885" spans="1:41" x14ac:dyDescent="0.25">
      <c r="A2885" s="91" t="s">
        <v>19188</v>
      </c>
      <c r="B2885" s="92" t="s">
        <v>19284</v>
      </c>
      <c r="C2885" s="93" t="s">
        <v>19285</v>
      </c>
      <c r="D2885" s="93" t="s">
        <v>1201</v>
      </c>
      <c r="E2885" s="94">
        <v>46582</v>
      </c>
      <c r="F2885" s="93"/>
      <c r="G2885" s="93"/>
      <c r="H2885" s="93"/>
      <c r="I2885" s="99"/>
      <c r="J2885" s="99"/>
      <c r="K2885" s="99"/>
      <c r="L2885" s="99"/>
      <c r="M2885" s="99"/>
      <c r="N2885" s="99"/>
      <c r="O2885" s="99"/>
      <c r="P2885" s="99"/>
      <c r="Q2885" s="99"/>
      <c r="R2885" s="99"/>
      <c r="S2885" s="99"/>
      <c r="T2885" s="99"/>
      <c r="U2885" s="99"/>
      <c r="V2885" s="99"/>
      <c r="W2885" s="99"/>
      <c r="X2885" s="99"/>
      <c r="Y2885" s="99"/>
      <c r="Z2885" s="99"/>
      <c r="AA2885" s="99"/>
      <c r="AB2885" s="99"/>
      <c r="AC2885" s="99"/>
      <c r="AD2885" s="99"/>
      <c r="AE2885" s="99"/>
      <c r="AF2885" s="99"/>
      <c r="AG2885" s="99"/>
      <c r="AH2885" s="31"/>
      <c r="AI2885" s="31"/>
      <c r="AJ2885" s="31"/>
      <c r="AK2885" s="31"/>
      <c r="AL2885" s="31"/>
      <c r="AO2885" s="376"/>
    </row>
    <row r="2886" spans="1:41" x14ac:dyDescent="0.25">
      <c r="A2886" s="44" t="s">
        <v>8350</v>
      </c>
      <c r="B2886" s="44" t="s">
        <v>3039</v>
      </c>
      <c r="C2886" s="45">
        <v>230904</v>
      </c>
      <c r="D2886" s="45" t="s">
        <v>11363</v>
      </c>
      <c r="E2886" s="45" t="s">
        <v>7871</v>
      </c>
      <c r="AO2886" s="376"/>
    </row>
    <row r="2887" spans="1:41" x14ac:dyDescent="0.25">
      <c r="A2887" s="44" t="s">
        <v>8350</v>
      </c>
      <c r="B2887" s="44" t="s">
        <v>5134</v>
      </c>
      <c r="C2887" s="45">
        <v>250802</v>
      </c>
      <c r="D2887" s="45" t="s">
        <v>11363</v>
      </c>
      <c r="E2887" s="45" t="s">
        <v>9880</v>
      </c>
      <c r="AO2887" s="376"/>
    </row>
    <row r="2888" spans="1:41" x14ac:dyDescent="0.3">
      <c r="A2888" s="57" t="s">
        <v>9617</v>
      </c>
      <c r="B2888" s="92" t="s">
        <v>3682</v>
      </c>
      <c r="C2888" s="93" t="s">
        <v>19106</v>
      </c>
      <c r="D2888" s="93" t="s">
        <v>3681</v>
      </c>
      <c r="E2888" s="94">
        <v>48029</v>
      </c>
      <c r="F2888" s="93"/>
      <c r="G2888" s="93"/>
      <c r="H2888" s="93"/>
      <c r="I2888" s="99"/>
      <c r="J2888" s="99"/>
      <c r="K2888" s="99"/>
      <c r="L2888" s="99"/>
      <c r="M2888" s="99"/>
      <c r="N2888" s="99"/>
      <c r="O2888" s="99"/>
      <c r="P2888" s="99"/>
      <c r="Q2888" s="99"/>
      <c r="R2888" s="99"/>
      <c r="S2888" s="99"/>
      <c r="T2888" s="99"/>
      <c r="U2888" s="99"/>
      <c r="V2888" s="99"/>
      <c r="W2888" s="99"/>
      <c r="X2888" s="99"/>
      <c r="Y2888" s="99"/>
      <c r="Z2888" s="99"/>
      <c r="AA2888" s="99"/>
      <c r="AB2888" s="99"/>
      <c r="AC2888" s="99"/>
      <c r="AD2888" s="99"/>
      <c r="AE2888" s="99"/>
      <c r="AF2888" s="99"/>
      <c r="AG2888" s="99"/>
      <c r="AH2888" s="31"/>
      <c r="AI2888" s="31"/>
      <c r="AJ2888" s="31"/>
      <c r="AK2888" s="31"/>
      <c r="AL2888" s="31"/>
      <c r="AO2888" s="376"/>
    </row>
    <row r="2889" spans="1:41" x14ac:dyDescent="0.25">
      <c r="A2889" s="44" t="s">
        <v>9617</v>
      </c>
      <c r="B2889" s="44" t="s">
        <v>21359</v>
      </c>
      <c r="C2889" s="45" t="s">
        <v>9701</v>
      </c>
      <c r="D2889" s="45" t="s">
        <v>21447</v>
      </c>
      <c r="E2889" s="46">
        <v>46752</v>
      </c>
      <c r="AO2889" s="376"/>
    </row>
    <row r="2890" spans="1:41" x14ac:dyDescent="0.25">
      <c r="A2890" s="44" t="s">
        <v>979</v>
      </c>
      <c r="B2890" s="44" t="s">
        <v>12110</v>
      </c>
      <c r="C2890" s="45">
        <v>14.23</v>
      </c>
      <c r="D2890" s="45" t="s">
        <v>12549</v>
      </c>
      <c r="E2890" s="46">
        <v>46934</v>
      </c>
      <c r="F2890" s="45"/>
      <c r="G2890" s="93"/>
      <c r="H2890" s="93"/>
      <c r="I2890" s="99"/>
      <c r="J2890" s="99"/>
      <c r="K2890" s="99"/>
      <c r="L2890" s="99"/>
      <c r="M2890" s="99"/>
      <c r="N2890" s="99"/>
      <c r="O2890" s="99"/>
      <c r="P2890" s="99"/>
      <c r="Q2890" s="99"/>
      <c r="R2890" s="99"/>
      <c r="S2890" s="99"/>
      <c r="T2890" s="99"/>
      <c r="U2890" s="99"/>
      <c r="V2890" s="99"/>
      <c r="W2890" s="99"/>
      <c r="X2890" s="99"/>
      <c r="Y2890" s="99"/>
      <c r="Z2890" s="99"/>
      <c r="AA2890" s="99"/>
      <c r="AB2890" s="99"/>
      <c r="AC2890" s="99"/>
      <c r="AD2890" s="99"/>
      <c r="AE2890" s="99"/>
      <c r="AF2890" s="99"/>
      <c r="AG2890" s="99"/>
      <c r="AH2890" s="31"/>
      <c r="AI2890" s="31"/>
      <c r="AJ2890" s="31"/>
      <c r="AK2890" s="31"/>
      <c r="AL2890" s="31"/>
      <c r="AO2890" s="376"/>
    </row>
    <row r="2891" spans="1:41" x14ac:dyDescent="0.25">
      <c r="A2891" s="91" t="s">
        <v>19189</v>
      </c>
      <c r="B2891" s="92" t="s">
        <v>19284</v>
      </c>
      <c r="C2891" s="93" t="s">
        <v>19285</v>
      </c>
      <c r="D2891" s="93" t="s">
        <v>1201</v>
      </c>
      <c r="E2891" s="94">
        <v>46582</v>
      </c>
      <c r="F2891" s="93"/>
      <c r="G2891" s="93"/>
      <c r="H2891" s="93"/>
      <c r="I2891" s="99"/>
      <c r="J2891" s="99"/>
      <c r="K2891" s="99"/>
      <c r="L2891" s="99"/>
      <c r="M2891" s="99"/>
      <c r="N2891" s="99"/>
      <c r="O2891" s="99"/>
      <c r="P2891" s="99"/>
      <c r="Q2891" s="99"/>
      <c r="R2891" s="99"/>
      <c r="S2891" s="99"/>
      <c r="T2891" s="99"/>
      <c r="U2891" s="99"/>
      <c r="V2891" s="99"/>
      <c r="W2891" s="99"/>
      <c r="X2891" s="99"/>
      <c r="Y2891" s="99"/>
      <c r="Z2891" s="99"/>
      <c r="AA2891" s="99"/>
      <c r="AB2891" s="99"/>
      <c r="AC2891" s="99"/>
      <c r="AD2891" s="99"/>
      <c r="AE2891" s="99"/>
      <c r="AF2891" s="99"/>
      <c r="AG2891" s="99"/>
      <c r="AH2891" s="31"/>
      <c r="AI2891" s="31"/>
      <c r="AJ2891" s="31"/>
      <c r="AK2891" s="31"/>
      <c r="AL2891" s="31"/>
      <c r="AO2891" s="376"/>
    </row>
    <row r="2892" spans="1:41" x14ac:dyDescent="0.25">
      <c r="A2892" s="44" t="s">
        <v>4850</v>
      </c>
      <c r="B2892" s="44" t="s">
        <v>2350</v>
      </c>
      <c r="C2892" s="45">
        <v>220105</v>
      </c>
      <c r="D2892" s="45" t="s">
        <v>11363</v>
      </c>
      <c r="E2892" s="45" t="s">
        <v>2593</v>
      </c>
      <c r="AO2892" s="376"/>
    </row>
    <row r="2893" spans="1:41" x14ac:dyDescent="0.25">
      <c r="A2893" s="44" t="s">
        <v>4850</v>
      </c>
      <c r="B2893" s="44" t="s">
        <v>5134</v>
      </c>
      <c r="C2893" s="45">
        <v>240804</v>
      </c>
      <c r="D2893" s="45" t="s">
        <v>11363</v>
      </c>
      <c r="E2893" s="45" t="s">
        <v>11260</v>
      </c>
      <c r="AO2893" s="376"/>
    </row>
    <row r="2894" spans="1:41" x14ac:dyDescent="0.25">
      <c r="A2894" s="44" t="s">
        <v>1850</v>
      </c>
      <c r="B2894" s="44" t="s">
        <v>21329</v>
      </c>
      <c r="C2894" s="45" t="s">
        <v>5452</v>
      </c>
      <c r="D2894" s="45" t="s">
        <v>21447</v>
      </c>
      <c r="E2894" s="46">
        <v>46568</v>
      </c>
      <c r="AO2894" s="376"/>
    </row>
    <row r="2895" spans="1:41" x14ac:dyDescent="0.25">
      <c r="A2895" s="44" t="s">
        <v>17624</v>
      </c>
      <c r="B2895" s="44" t="s">
        <v>17475</v>
      </c>
      <c r="C2895" s="45">
        <v>260205</v>
      </c>
      <c r="D2895" s="45" t="s">
        <v>11363</v>
      </c>
      <c r="E2895" s="45" t="s">
        <v>9238</v>
      </c>
      <c r="AO2895" s="376"/>
    </row>
    <row r="2896" spans="1:41" x14ac:dyDescent="0.25">
      <c r="A2896" s="44" t="s">
        <v>8139</v>
      </c>
      <c r="B2896" s="44" t="s">
        <v>21348</v>
      </c>
      <c r="C2896" s="45" t="s">
        <v>8132</v>
      </c>
      <c r="D2896" s="45" t="s">
        <v>21447</v>
      </c>
      <c r="E2896" s="46">
        <v>46752</v>
      </c>
      <c r="AO2896" s="376"/>
    </row>
    <row r="2897" spans="1:41" x14ac:dyDescent="0.25">
      <c r="A2897" s="44" t="s">
        <v>1858</v>
      </c>
      <c r="B2897" s="44" t="s">
        <v>21402</v>
      </c>
      <c r="C2897" s="45" t="s">
        <v>5503</v>
      </c>
      <c r="D2897" s="45" t="s">
        <v>21447</v>
      </c>
      <c r="E2897" s="46">
        <v>46507</v>
      </c>
      <c r="AO2897" s="376"/>
    </row>
    <row r="2898" spans="1:41" x14ac:dyDescent="0.25">
      <c r="A2898" s="44" t="s">
        <v>21344</v>
      </c>
      <c r="B2898" s="44" t="s">
        <v>21343</v>
      </c>
      <c r="C2898" s="45" t="s">
        <v>16459</v>
      </c>
      <c r="D2898" s="45" t="s">
        <v>21447</v>
      </c>
      <c r="E2898" s="46">
        <v>46752</v>
      </c>
      <c r="AO2898" s="376"/>
    </row>
    <row r="2899" spans="1:41" x14ac:dyDescent="0.25">
      <c r="A2899" s="44" t="s">
        <v>1608</v>
      </c>
      <c r="B2899" s="44" t="s">
        <v>9248</v>
      </c>
      <c r="C2899" s="45">
        <v>260105</v>
      </c>
      <c r="D2899" s="45" t="s">
        <v>11363</v>
      </c>
      <c r="E2899" s="45" t="s">
        <v>17625</v>
      </c>
      <c r="AO2899" s="376"/>
    </row>
    <row r="2900" spans="1:41" x14ac:dyDescent="0.25">
      <c r="A2900" s="44" t="s">
        <v>16134</v>
      </c>
      <c r="B2900" s="44" t="s">
        <v>21331</v>
      </c>
      <c r="C2900" s="45" t="s">
        <v>11586</v>
      </c>
      <c r="D2900" s="45" t="s">
        <v>21447</v>
      </c>
      <c r="E2900" s="46">
        <v>46752</v>
      </c>
      <c r="AO2900" s="376"/>
    </row>
    <row r="2901" spans="1:41" x14ac:dyDescent="0.25">
      <c r="A2901" s="44" t="s">
        <v>7841</v>
      </c>
      <c r="B2901" s="44" t="s">
        <v>5134</v>
      </c>
      <c r="C2901" s="45">
        <v>230807</v>
      </c>
      <c r="D2901" s="45" t="s">
        <v>11363</v>
      </c>
      <c r="E2901" s="45" t="s">
        <v>8282</v>
      </c>
      <c r="AO2901" s="376"/>
    </row>
    <row r="2902" spans="1:41" x14ac:dyDescent="0.25">
      <c r="A2902" s="44" t="s">
        <v>17626</v>
      </c>
      <c r="B2902" s="44" t="s">
        <v>6608</v>
      </c>
      <c r="C2902" s="45">
        <v>260203</v>
      </c>
      <c r="D2902" s="45" t="s">
        <v>11363</v>
      </c>
      <c r="E2902" s="45" t="s">
        <v>9238</v>
      </c>
      <c r="AO2902" s="376"/>
    </row>
    <row r="2903" spans="1:41" x14ac:dyDescent="0.25">
      <c r="A2903" s="44" t="s">
        <v>7448</v>
      </c>
      <c r="B2903" s="44" t="s">
        <v>143</v>
      </c>
      <c r="C2903" s="45" t="s">
        <v>7449</v>
      </c>
      <c r="D2903" s="45" t="s">
        <v>9895</v>
      </c>
      <c r="E2903" s="46">
        <v>47756</v>
      </c>
      <c r="F2903" s="93"/>
      <c r="G2903" s="93"/>
      <c r="H2903" s="93"/>
      <c r="I2903" s="99"/>
      <c r="J2903" s="99"/>
      <c r="K2903" s="99"/>
      <c r="L2903" s="99"/>
      <c r="M2903" s="99"/>
      <c r="N2903" s="99"/>
      <c r="O2903" s="99"/>
      <c r="P2903" s="99"/>
      <c r="Q2903" s="99"/>
      <c r="R2903" s="99"/>
      <c r="S2903" s="99"/>
      <c r="T2903" s="99"/>
      <c r="U2903" s="99"/>
      <c r="V2903" s="99"/>
      <c r="W2903" s="99"/>
      <c r="X2903" s="99"/>
      <c r="Y2903" s="99"/>
      <c r="Z2903" s="99"/>
      <c r="AA2903" s="99"/>
      <c r="AB2903" s="99"/>
      <c r="AC2903" s="99"/>
      <c r="AD2903" s="99"/>
      <c r="AE2903" s="99"/>
      <c r="AF2903" s="99"/>
      <c r="AG2903" s="99"/>
      <c r="AH2903" s="31"/>
      <c r="AI2903" s="31"/>
      <c r="AJ2903" s="31"/>
      <c r="AK2903" s="31"/>
      <c r="AL2903" s="31"/>
      <c r="AO2903" s="376"/>
    </row>
    <row r="2904" spans="1:41" x14ac:dyDescent="0.25">
      <c r="A2904" s="44" t="s">
        <v>17627</v>
      </c>
      <c r="B2904" s="44" t="s">
        <v>3475</v>
      </c>
      <c r="C2904" s="45">
        <v>230301</v>
      </c>
      <c r="D2904" s="45" t="s">
        <v>11363</v>
      </c>
      <c r="E2904" s="45" t="s">
        <v>5265</v>
      </c>
      <c r="AO2904" s="376"/>
    </row>
    <row r="2905" spans="1:41" x14ac:dyDescent="0.25">
      <c r="A2905" s="44" t="s">
        <v>9312</v>
      </c>
      <c r="B2905" s="44" t="s">
        <v>21416</v>
      </c>
      <c r="C2905" s="45" t="s">
        <v>9311</v>
      </c>
      <c r="D2905" s="45" t="s">
        <v>21447</v>
      </c>
      <c r="E2905" s="46">
        <v>46446</v>
      </c>
      <c r="AO2905" s="376"/>
    </row>
    <row r="2906" spans="1:41" x14ac:dyDescent="0.25">
      <c r="A2906" s="44" t="s">
        <v>12183</v>
      </c>
      <c r="B2906" s="44" t="s">
        <v>12094</v>
      </c>
      <c r="C2906" s="45">
        <v>12.23</v>
      </c>
      <c r="D2906" s="45" t="s">
        <v>12549</v>
      </c>
      <c r="E2906" s="46">
        <v>46934</v>
      </c>
      <c r="F2906" s="45"/>
      <c r="G2906" s="93"/>
      <c r="H2906" s="93"/>
      <c r="I2906" s="99"/>
      <c r="J2906" s="99"/>
      <c r="K2906" s="99"/>
      <c r="L2906" s="99"/>
      <c r="M2906" s="99"/>
      <c r="N2906" s="99"/>
      <c r="O2906" s="99"/>
      <c r="P2906" s="99"/>
      <c r="Q2906" s="99"/>
      <c r="R2906" s="99"/>
      <c r="S2906" s="99"/>
      <c r="T2906" s="99"/>
      <c r="U2906" s="99"/>
      <c r="V2906" s="99"/>
      <c r="W2906" s="99"/>
      <c r="X2906" s="99"/>
      <c r="Y2906" s="99"/>
      <c r="Z2906" s="99"/>
      <c r="AA2906" s="99"/>
      <c r="AB2906" s="99"/>
      <c r="AC2906" s="99"/>
      <c r="AD2906" s="99"/>
      <c r="AE2906" s="99"/>
      <c r="AF2906" s="99"/>
      <c r="AG2906" s="99"/>
      <c r="AH2906" s="31"/>
      <c r="AI2906" s="31"/>
      <c r="AJ2906" s="31"/>
      <c r="AK2906" s="31"/>
      <c r="AL2906" s="31"/>
      <c r="AO2906" s="376"/>
    </row>
    <row r="2907" spans="1:41" x14ac:dyDescent="0.25">
      <c r="A2907" s="44" t="s">
        <v>15683</v>
      </c>
      <c r="B2907" s="44" t="s">
        <v>17628</v>
      </c>
      <c r="C2907" s="45">
        <v>25050201</v>
      </c>
      <c r="D2907" s="45" t="s">
        <v>11363</v>
      </c>
      <c r="E2907" s="45" t="s">
        <v>7105</v>
      </c>
      <c r="AO2907" s="376"/>
    </row>
    <row r="2908" spans="1:41" x14ac:dyDescent="0.25">
      <c r="A2908" s="44" t="s">
        <v>15683</v>
      </c>
      <c r="B2908" s="44" t="s">
        <v>15615</v>
      </c>
      <c r="C2908" s="45">
        <v>250902</v>
      </c>
      <c r="D2908" s="45" t="s">
        <v>11363</v>
      </c>
      <c r="E2908" s="45" t="s">
        <v>4972</v>
      </c>
      <c r="AO2908" s="376"/>
    </row>
    <row r="2909" spans="1:41" x14ac:dyDescent="0.25">
      <c r="A2909" s="44" t="s">
        <v>15683</v>
      </c>
      <c r="B2909" s="44" t="s">
        <v>947</v>
      </c>
      <c r="C2909" s="45">
        <v>260102</v>
      </c>
      <c r="D2909" s="45" t="s">
        <v>11363</v>
      </c>
      <c r="E2909" s="45" t="s">
        <v>8292</v>
      </c>
      <c r="AO2909" s="376"/>
    </row>
    <row r="2910" spans="1:41" x14ac:dyDescent="0.25">
      <c r="A2910" s="44" t="s">
        <v>15683</v>
      </c>
      <c r="B2910" s="44" t="s">
        <v>938</v>
      </c>
      <c r="C2910" s="45">
        <v>260103</v>
      </c>
      <c r="D2910" s="45" t="s">
        <v>11363</v>
      </c>
      <c r="E2910" s="45" t="s">
        <v>8292</v>
      </c>
      <c r="AO2910" s="376"/>
    </row>
    <row r="2911" spans="1:41" x14ac:dyDescent="0.25">
      <c r="A2911" s="44" t="s">
        <v>15683</v>
      </c>
      <c r="B2911" s="44" t="s">
        <v>5321</v>
      </c>
      <c r="C2911" s="45">
        <v>26010401</v>
      </c>
      <c r="D2911" s="45" t="s">
        <v>11363</v>
      </c>
      <c r="E2911" s="45" t="s">
        <v>17459</v>
      </c>
      <c r="AO2911" s="376"/>
    </row>
    <row r="2912" spans="1:41" x14ac:dyDescent="0.25">
      <c r="A2912" s="44" t="s">
        <v>15683</v>
      </c>
      <c r="B2912" s="44" t="s">
        <v>7768</v>
      </c>
      <c r="C2912" s="45">
        <v>260503</v>
      </c>
      <c r="D2912" s="45" t="s">
        <v>11363</v>
      </c>
      <c r="E2912" s="45" t="s">
        <v>10349</v>
      </c>
      <c r="AO2912" s="376"/>
    </row>
    <row r="2913" spans="1:41" x14ac:dyDescent="0.25">
      <c r="A2913" s="44" t="s">
        <v>20594</v>
      </c>
      <c r="B2913" s="44" t="s">
        <v>5569</v>
      </c>
      <c r="C2913" s="45" t="s">
        <v>10887</v>
      </c>
      <c r="D2913" s="32" t="s">
        <v>5559</v>
      </c>
      <c r="E2913" s="45" t="s">
        <v>11200</v>
      </c>
      <c r="F2913" s="32"/>
      <c r="G2913" s="32"/>
      <c r="H2913" s="32"/>
      <c r="I2913" s="31"/>
      <c r="J2913" s="31"/>
      <c r="K2913" s="31"/>
      <c r="L2913" s="31"/>
      <c r="M2913" s="31"/>
      <c r="N2913" s="31"/>
      <c r="O2913" s="31"/>
      <c r="P2913" s="31"/>
      <c r="Q2913" s="31"/>
      <c r="R2913" s="31"/>
      <c r="S2913" s="31"/>
      <c r="T2913" s="31"/>
      <c r="U2913" s="31"/>
      <c r="V2913" s="31"/>
      <c r="W2913" s="31"/>
      <c r="X2913" s="31"/>
      <c r="Y2913" s="31"/>
      <c r="Z2913" s="31"/>
      <c r="AA2913" s="31"/>
      <c r="AB2913" s="31"/>
      <c r="AC2913" s="31"/>
      <c r="AD2913" s="31"/>
      <c r="AE2913" s="31"/>
      <c r="AF2913" s="31"/>
      <c r="AG2913" s="31"/>
      <c r="AH2913" s="31"/>
      <c r="AI2913" s="31"/>
      <c r="AJ2913" s="31"/>
      <c r="AK2913" s="31"/>
      <c r="AL2913" s="31"/>
      <c r="AO2913" s="376"/>
    </row>
    <row r="2914" spans="1:41" x14ac:dyDescent="0.25">
      <c r="A2914" s="44" t="s">
        <v>20594</v>
      </c>
      <c r="B2914" s="44" t="s">
        <v>14169</v>
      </c>
      <c r="C2914" s="45" t="s">
        <v>14225</v>
      </c>
      <c r="D2914" s="32" t="s">
        <v>5559</v>
      </c>
      <c r="E2914" s="45" t="s">
        <v>20863</v>
      </c>
      <c r="F2914" s="32"/>
      <c r="G2914" s="32"/>
      <c r="H2914" s="32"/>
      <c r="I2914" s="31"/>
      <c r="J2914" s="31"/>
      <c r="K2914" s="31"/>
      <c r="L2914" s="31"/>
      <c r="M2914" s="31"/>
      <c r="N2914" s="31"/>
      <c r="O2914" s="31"/>
      <c r="P2914" s="31"/>
      <c r="Q2914" s="31"/>
      <c r="R2914" s="31"/>
      <c r="S2914" s="31"/>
      <c r="T2914" s="31"/>
      <c r="U2914" s="31"/>
      <c r="V2914" s="31"/>
      <c r="W2914" s="31"/>
      <c r="X2914" s="31"/>
      <c r="Y2914" s="31"/>
      <c r="Z2914" s="31"/>
      <c r="AA2914" s="31"/>
      <c r="AB2914" s="31"/>
      <c r="AC2914" s="31"/>
      <c r="AD2914" s="31"/>
      <c r="AE2914" s="31"/>
      <c r="AF2914" s="31"/>
      <c r="AG2914" s="31"/>
      <c r="AH2914" s="31"/>
      <c r="AI2914" s="31"/>
      <c r="AJ2914" s="31"/>
      <c r="AK2914" s="31"/>
      <c r="AL2914" s="31"/>
      <c r="AO2914" s="376"/>
    </row>
    <row r="2915" spans="1:41" x14ac:dyDescent="0.25">
      <c r="A2915" s="44" t="s">
        <v>20594</v>
      </c>
      <c r="B2915" s="44" t="s">
        <v>20676</v>
      </c>
      <c r="C2915" s="45" t="s">
        <v>20773</v>
      </c>
      <c r="D2915" s="32" t="s">
        <v>5559</v>
      </c>
      <c r="E2915" s="45" t="s">
        <v>20879</v>
      </c>
      <c r="F2915" s="32"/>
      <c r="G2915" s="32"/>
      <c r="H2915" s="32"/>
      <c r="I2915" s="31"/>
      <c r="J2915" s="31"/>
      <c r="K2915" s="31"/>
      <c r="L2915" s="31"/>
      <c r="M2915" s="31"/>
      <c r="N2915" s="31"/>
      <c r="O2915" s="31"/>
      <c r="P2915" s="31"/>
      <c r="Q2915" s="31"/>
      <c r="R2915" s="31"/>
      <c r="S2915" s="31"/>
      <c r="T2915" s="31"/>
      <c r="U2915" s="31"/>
      <c r="V2915" s="31"/>
      <c r="W2915" s="31"/>
      <c r="X2915" s="31"/>
      <c r="Y2915" s="31"/>
      <c r="Z2915" s="31"/>
      <c r="AA2915" s="31"/>
      <c r="AB2915" s="31"/>
      <c r="AC2915" s="31"/>
      <c r="AD2915" s="31"/>
      <c r="AE2915" s="31"/>
      <c r="AF2915" s="31"/>
      <c r="AG2915" s="31"/>
      <c r="AH2915" s="31"/>
      <c r="AI2915" s="31"/>
      <c r="AJ2915" s="31"/>
      <c r="AK2915" s="31"/>
      <c r="AL2915" s="31"/>
      <c r="AO2915" s="376"/>
    </row>
    <row r="2916" spans="1:41" x14ac:dyDescent="0.25">
      <c r="A2916" s="44" t="s">
        <v>20615</v>
      </c>
      <c r="B2916" s="44" t="s">
        <v>14169</v>
      </c>
      <c r="C2916" s="45" t="s">
        <v>14274</v>
      </c>
      <c r="D2916" s="32" t="s">
        <v>5559</v>
      </c>
      <c r="E2916" s="45" t="s">
        <v>20863</v>
      </c>
      <c r="F2916" s="32"/>
      <c r="G2916" s="32"/>
      <c r="H2916" s="32"/>
      <c r="I2916" s="31"/>
      <c r="J2916" s="31"/>
      <c r="K2916" s="31"/>
      <c r="L2916" s="31"/>
      <c r="M2916" s="31"/>
      <c r="N2916" s="31"/>
      <c r="O2916" s="31"/>
      <c r="P2916" s="31"/>
      <c r="Q2916" s="31"/>
      <c r="R2916" s="31"/>
      <c r="S2916" s="31"/>
      <c r="T2916" s="31"/>
      <c r="U2916" s="31"/>
      <c r="V2916" s="31"/>
      <c r="W2916" s="31"/>
      <c r="X2916" s="31"/>
      <c r="Y2916" s="31"/>
      <c r="Z2916" s="31"/>
      <c r="AA2916" s="31"/>
      <c r="AB2916" s="31"/>
      <c r="AC2916" s="31"/>
      <c r="AD2916" s="31"/>
      <c r="AE2916" s="31"/>
      <c r="AF2916" s="31"/>
      <c r="AG2916" s="31"/>
      <c r="AH2916" s="31"/>
      <c r="AI2916" s="31"/>
      <c r="AJ2916" s="31"/>
      <c r="AK2916" s="31"/>
      <c r="AL2916" s="31"/>
      <c r="AO2916" s="376"/>
    </row>
    <row r="2917" spans="1:41" x14ac:dyDescent="0.3">
      <c r="A2917" s="333" t="s">
        <v>16176</v>
      </c>
      <c r="B2917" s="333" t="s">
        <v>1154</v>
      </c>
      <c r="C2917" s="125" t="s">
        <v>10117</v>
      </c>
      <c r="D2917" s="32" t="s">
        <v>20309</v>
      </c>
      <c r="E2917" s="125" t="s">
        <v>5139</v>
      </c>
      <c r="F2917" s="125" t="s">
        <v>1189</v>
      </c>
      <c r="G2917" s="125" t="s">
        <v>1189</v>
      </c>
      <c r="AO2917" s="376"/>
    </row>
    <row r="2918" spans="1:41" x14ac:dyDescent="0.25">
      <c r="A2918" s="44" t="s">
        <v>21534</v>
      </c>
      <c r="B2918" s="44" t="s">
        <v>932</v>
      </c>
      <c r="C2918" s="45">
        <v>220104</v>
      </c>
      <c r="D2918" s="45" t="s">
        <v>11363</v>
      </c>
      <c r="E2918" s="45" t="s">
        <v>5139</v>
      </c>
      <c r="AO2918" s="376"/>
    </row>
    <row r="2919" spans="1:41" x14ac:dyDescent="0.25">
      <c r="A2919" s="44" t="s">
        <v>21534</v>
      </c>
      <c r="B2919" s="44" t="s">
        <v>3176</v>
      </c>
      <c r="C2919" s="45">
        <v>23010402</v>
      </c>
      <c r="D2919" s="45" t="s">
        <v>11363</v>
      </c>
      <c r="E2919" s="45" t="s">
        <v>5322</v>
      </c>
      <c r="AO2919" s="376"/>
    </row>
    <row r="2920" spans="1:41" x14ac:dyDescent="0.25">
      <c r="A2920" s="44" t="s">
        <v>21534</v>
      </c>
      <c r="B2920" s="44" t="s">
        <v>17452</v>
      </c>
      <c r="C2920" s="45">
        <v>25010501</v>
      </c>
      <c r="D2920" s="45" t="s">
        <v>11363</v>
      </c>
      <c r="E2920" s="45" t="s">
        <v>12551</v>
      </c>
      <c r="AO2920" s="376"/>
    </row>
    <row r="2921" spans="1:41" x14ac:dyDescent="0.25">
      <c r="A2921" s="44" t="s">
        <v>21534</v>
      </c>
      <c r="B2921" s="44" t="s">
        <v>5129</v>
      </c>
      <c r="C2921" s="45">
        <v>25010502</v>
      </c>
      <c r="D2921" s="45" t="s">
        <v>11363</v>
      </c>
      <c r="E2921" s="45" t="s">
        <v>12551</v>
      </c>
      <c r="AO2921" s="376"/>
    </row>
    <row r="2922" spans="1:41" x14ac:dyDescent="0.25">
      <c r="A2922" s="44" t="s">
        <v>21534</v>
      </c>
      <c r="B2922" s="44" t="s">
        <v>10350</v>
      </c>
      <c r="C2922" s="45">
        <v>24020301</v>
      </c>
      <c r="D2922" s="45" t="s">
        <v>11363</v>
      </c>
      <c r="E2922" s="45" t="s">
        <v>5131</v>
      </c>
      <c r="AO2922" s="376"/>
    </row>
    <row r="2923" spans="1:41" x14ac:dyDescent="0.25">
      <c r="A2923" s="44" t="s">
        <v>21534</v>
      </c>
      <c r="B2923" s="44" t="s">
        <v>3177</v>
      </c>
      <c r="C2923" s="45">
        <v>24020302</v>
      </c>
      <c r="D2923" s="45" t="s">
        <v>11363</v>
      </c>
      <c r="E2923" s="45" t="s">
        <v>5131</v>
      </c>
      <c r="AO2923" s="376"/>
    </row>
    <row r="2924" spans="1:41" x14ac:dyDescent="0.25">
      <c r="A2924" s="44" t="s">
        <v>17629</v>
      </c>
      <c r="B2924" s="44" t="s">
        <v>3176</v>
      </c>
      <c r="C2924" s="45">
        <v>26010402</v>
      </c>
      <c r="D2924" s="45" t="s">
        <v>11363</v>
      </c>
      <c r="E2924" s="45" t="s">
        <v>17459</v>
      </c>
      <c r="AO2924" s="376"/>
    </row>
    <row r="2925" spans="1:41" x14ac:dyDescent="0.25">
      <c r="A2925" s="44" t="s">
        <v>17630</v>
      </c>
      <c r="B2925" s="44" t="s">
        <v>5321</v>
      </c>
      <c r="C2925" s="45">
        <v>26010401</v>
      </c>
      <c r="D2925" s="45" t="s">
        <v>11363</v>
      </c>
      <c r="E2925" s="45" t="s">
        <v>17459</v>
      </c>
      <c r="AO2925" s="376"/>
    </row>
    <row r="2926" spans="1:41" x14ac:dyDescent="0.25">
      <c r="A2926" s="44" t="s">
        <v>17630</v>
      </c>
      <c r="B2926" s="44" t="s">
        <v>3176</v>
      </c>
      <c r="C2926" s="45">
        <v>26010402</v>
      </c>
      <c r="D2926" s="45" t="s">
        <v>11363</v>
      </c>
      <c r="E2926" s="45" t="s">
        <v>17459</v>
      </c>
      <c r="AO2926" s="376"/>
    </row>
    <row r="2927" spans="1:41" x14ac:dyDescent="0.25">
      <c r="A2927" s="44" t="s">
        <v>17630</v>
      </c>
      <c r="B2927" s="44" t="s">
        <v>9248</v>
      </c>
      <c r="C2927" s="45">
        <v>260105</v>
      </c>
      <c r="D2927" s="45" t="s">
        <v>11363</v>
      </c>
      <c r="E2927" s="45" t="s">
        <v>17625</v>
      </c>
      <c r="AO2927" s="376"/>
    </row>
    <row r="2928" spans="1:41" x14ac:dyDescent="0.25">
      <c r="A2928" s="44" t="s">
        <v>7467</v>
      </c>
      <c r="B2928" s="44" t="s">
        <v>3475</v>
      </c>
      <c r="C2928" s="45">
        <v>230301</v>
      </c>
      <c r="D2928" s="45" t="s">
        <v>11363</v>
      </c>
      <c r="E2928" s="45" t="s">
        <v>5265</v>
      </c>
      <c r="AO2928" s="376"/>
    </row>
    <row r="2929" spans="1:41" x14ac:dyDescent="0.25">
      <c r="A2929" s="44" t="s">
        <v>11273</v>
      </c>
      <c r="B2929" s="44" t="s">
        <v>3475</v>
      </c>
      <c r="C2929" s="45">
        <v>240301</v>
      </c>
      <c r="D2929" s="45" t="s">
        <v>11363</v>
      </c>
      <c r="E2929" s="45" t="s">
        <v>9249</v>
      </c>
      <c r="AO2929" s="376"/>
    </row>
    <row r="2930" spans="1:41" x14ac:dyDescent="0.25">
      <c r="A2930" s="44" t="s">
        <v>17631</v>
      </c>
      <c r="B2930" s="44" t="s">
        <v>3475</v>
      </c>
      <c r="C2930" s="45">
        <v>230301</v>
      </c>
      <c r="D2930" s="45" t="s">
        <v>11363</v>
      </c>
      <c r="E2930" s="45" t="s">
        <v>5265</v>
      </c>
      <c r="AO2930" s="376"/>
    </row>
    <row r="2931" spans="1:41" x14ac:dyDescent="0.25">
      <c r="A2931" s="44" t="s">
        <v>13765</v>
      </c>
      <c r="B2931" s="44" t="s">
        <v>14780</v>
      </c>
      <c r="C2931" s="45" t="s">
        <v>13766</v>
      </c>
      <c r="D2931" s="367" t="s">
        <v>3696</v>
      </c>
      <c r="E2931" s="328">
        <f>DATE(2029,1,31)</f>
        <v>47149</v>
      </c>
      <c r="F2931" s="32"/>
      <c r="G2931" s="32"/>
      <c r="H2931" s="32"/>
      <c r="I2931" s="31"/>
      <c r="J2931" s="31"/>
      <c r="K2931" s="31"/>
      <c r="L2931" s="31"/>
      <c r="M2931" s="31"/>
      <c r="N2931" s="31"/>
      <c r="O2931" s="31"/>
      <c r="P2931" s="31"/>
      <c r="Q2931" s="31"/>
      <c r="R2931" s="31"/>
      <c r="S2931" s="31"/>
      <c r="T2931" s="31"/>
      <c r="U2931" s="31"/>
      <c r="V2931" s="31"/>
      <c r="W2931" s="31"/>
      <c r="X2931" s="31"/>
      <c r="Y2931" s="31"/>
      <c r="Z2931" s="31"/>
      <c r="AA2931" s="31"/>
      <c r="AB2931" s="31"/>
      <c r="AC2931" s="31"/>
      <c r="AD2931" s="31"/>
      <c r="AE2931" s="31"/>
      <c r="AF2931" s="31"/>
      <c r="AG2931" s="31"/>
      <c r="AH2931" s="31"/>
      <c r="AI2931" s="31"/>
      <c r="AJ2931" s="31"/>
      <c r="AK2931" s="31"/>
      <c r="AL2931" s="31"/>
      <c r="AO2931" s="376"/>
    </row>
    <row r="2932" spans="1:41" x14ac:dyDescent="0.25">
      <c r="A2932" s="44" t="s">
        <v>7982</v>
      </c>
      <c r="B2932" s="44" t="s">
        <v>21356</v>
      </c>
      <c r="C2932" s="45" t="s">
        <v>7981</v>
      </c>
      <c r="D2932" s="45" t="s">
        <v>21447</v>
      </c>
      <c r="E2932" s="46">
        <v>46326</v>
      </c>
      <c r="AO2932" s="376"/>
    </row>
    <row r="2933" spans="1:41" x14ac:dyDescent="0.25">
      <c r="A2933" s="44" t="s">
        <v>7982</v>
      </c>
      <c r="B2933" s="44" t="s">
        <v>21356</v>
      </c>
      <c r="C2933" s="45" t="s">
        <v>21357</v>
      </c>
      <c r="D2933" s="45" t="s">
        <v>21447</v>
      </c>
      <c r="E2933" s="46">
        <v>46691</v>
      </c>
      <c r="AO2933" s="376"/>
    </row>
    <row r="2934" spans="1:41" x14ac:dyDescent="0.25">
      <c r="A2934" s="44" t="s">
        <v>7565</v>
      </c>
      <c r="B2934" s="44" t="s">
        <v>270</v>
      </c>
      <c r="C2934" s="45" t="s">
        <v>7566</v>
      </c>
      <c r="D2934" s="45" t="s">
        <v>11204</v>
      </c>
      <c r="E2934" s="45" t="s">
        <v>11890</v>
      </c>
      <c r="F2934" s="93"/>
      <c r="G2934" s="93"/>
      <c r="H2934" s="93"/>
      <c r="I2934" s="99"/>
      <c r="J2934" s="99"/>
      <c r="K2934" s="99"/>
      <c r="L2934" s="99"/>
      <c r="M2934" s="99"/>
      <c r="N2934" s="99"/>
      <c r="O2934" s="99"/>
      <c r="P2934" s="99"/>
      <c r="Q2934" s="99"/>
      <c r="R2934" s="99"/>
      <c r="S2934" s="99"/>
      <c r="T2934" s="99"/>
      <c r="U2934" s="99"/>
      <c r="V2934" s="99"/>
      <c r="W2934" s="99"/>
      <c r="X2934" s="99"/>
      <c r="Y2934" s="99"/>
      <c r="Z2934" s="99"/>
      <c r="AA2934" s="99"/>
      <c r="AB2934" s="99"/>
      <c r="AC2934" s="99"/>
      <c r="AD2934" s="99"/>
      <c r="AE2934" s="99"/>
      <c r="AF2934" s="99"/>
      <c r="AG2934" s="99"/>
      <c r="AH2934" s="31"/>
      <c r="AI2934" s="31"/>
      <c r="AJ2934" s="31"/>
      <c r="AK2934" s="31"/>
      <c r="AL2934" s="31"/>
      <c r="AO2934" s="376"/>
    </row>
    <row r="2935" spans="1:41" x14ac:dyDescent="0.25">
      <c r="A2935" s="44" t="s">
        <v>7565</v>
      </c>
      <c r="B2935" s="44" t="s">
        <v>4371</v>
      </c>
      <c r="C2935" s="45" t="s">
        <v>4623</v>
      </c>
      <c r="D2935" s="45" t="s">
        <v>11204</v>
      </c>
      <c r="E2935" s="45" t="s">
        <v>7354</v>
      </c>
      <c r="F2935" s="93"/>
      <c r="G2935" s="93"/>
      <c r="H2935" s="93"/>
      <c r="I2935" s="99"/>
      <c r="J2935" s="99"/>
      <c r="K2935" s="99"/>
      <c r="L2935" s="99"/>
      <c r="M2935" s="99"/>
      <c r="N2935" s="99"/>
      <c r="O2935" s="99"/>
      <c r="P2935" s="99"/>
      <c r="Q2935" s="99"/>
      <c r="R2935" s="99"/>
      <c r="S2935" s="99"/>
      <c r="T2935" s="99"/>
      <c r="U2935" s="99"/>
      <c r="V2935" s="99"/>
      <c r="W2935" s="99"/>
      <c r="X2935" s="99"/>
      <c r="Y2935" s="99"/>
      <c r="Z2935" s="99"/>
      <c r="AA2935" s="99"/>
      <c r="AB2935" s="99"/>
      <c r="AC2935" s="99"/>
      <c r="AD2935" s="99"/>
      <c r="AE2935" s="99"/>
      <c r="AF2935" s="99"/>
      <c r="AG2935" s="99"/>
      <c r="AH2935" s="31"/>
      <c r="AI2935" s="31"/>
      <c r="AJ2935" s="31"/>
      <c r="AK2935" s="31"/>
      <c r="AL2935" s="31"/>
      <c r="AO2935" s="376"/>
    </row>
    <row r="2936" spans="1:41" x14ac:dyDescent="0.25">
      <c r="A2936" s="44" t="s">
        <v>21535</v>
      </c>
      <c r="B2936" s="44" t="s">
        <v>21531</v>
      </c>
      <c r="C2936" s="45">
        <v>260704</v>
      </c>
      <c r="D2936" s="45" t="s">
        <v>11363</v>
      </c>
      <c r="E2936" s="45" t="s">
        <v>11150</v>
      </c>
      <c r="AO2936" s="376"/>
    </row>
    <row r="2937" spans="1:41" x14ac:dyDescent="0.25">
      <c r="A2937" s="44" t="s">
        <v>17632</v>
      </c>
      <c r="B2937" s="44" t="s">
        <v>17605</v>
      </c>
      <c r="C2937" s="45">
        <v>240901</v>
      </c>
      <c r="D2937" s="45" t="s">
        <v>11363</v>
      </c>
      <c r="E2937" s="45" t="s">
        <v>4826</v>
      </c>
      <c r="AO2937" s="376"/>
    </row>
    <row r="2938" spans="1:41" x14ac:dyDescent="0.25">
      <c r="A2938" s="44" t="s">
        <v>17633</v>
      </c>
      <c r="B2938" s="44" t="s">
        <v>3475</v>
      </c>
      <c r="C2938" s="45">
        <v>240301</v>
      </c>
      <c r="D2938" s="45" t="s">
        <v>11363</v>
      </c>
      <c r="E2938" s="45" t="s">
        <v>9249</v>
      </c>
      <c r="AO2938" s="376"/>
    </row>
    <row r="2939" spans="1:41" x14ac:dyDescent="0.25">
      <c r="A2939" s="44" t="s">
        <v>10419</v>
      </c>
      <c r="B2939" s="44" t="s">
        <v>10347</v>
      </c>
      <c r="C2939" s="45">
        <v>240402</v>
      </c>
      <c r="D2939" s="45" t="s">
        <v>11363</v>
      </c>
      <c r="E2939" s="45" t="s">
        <v>5037</v>
      </c>
      <c r="AO2939" s="376"/>
    </row>
    <row r="2940" spans="1:41" x14ac:dyDescent="0.3">
      <c r="A2940" s="57" t="s">
        <v>2155</v>
      </c>
      <c r="B2940" s="57" t="s">
        <v>2173</v>
      </c>
      <c r="C2940" s="62">
        <v>24030</v>
      </c>
      <c r="D2940" s="62" t="s">
        <v>20886</v>
      </c>
      <c r="E2940" s="60">
        <v>47057</v>
      </c>
      <c r="F2940" s="32"/>
      <c r="G2940" s="32"/>
      <c r="H2940" s="32"/>
      <c r="I2940" s="31"/>
      <c r="J2940" s="31"/>
      <c r="K2940" s="31"/>
      <c r="L2940" s="31"/>
      <c r="M2940" s="31"/>
      <c r="N2940" s="31"/>
      <c r="O2940" s="31"/>
      <c r="P2940" s="31"/>
      <c r="Q2940" s="31"/>
      <c r="R2940" s="31"/>
      <c r="S2940" s="31"/>
      <c r="T2940" s="31"/>
      <c r="U2940" s="31"/>
      <c r="V2940" s="31"/>
      <c r="W2940" s="31"/>
      <c r="X2940" s="31"/>
      <c r="Y2940" s="31"/>
      <c r="Z2940" s="31"/>
      <c r="AA2940" s="31"/>
      <c r="AB2940" s="31"/>
      <c r="AC2940" s="31"/>
      <c r="AD2940" s="31"/>
      <c r="AE2940" s="31"/>
      <c r="AF2940" s="31"/>
      <c r="AG2940" s="31"/>
      <c r="AH2940" s="31"/>
      <c r="AI2940" s="31"/>
      <c r="AJ2940" s="31"/>
      <c r="AK2940" s="31"/>
      <c r="AL2940" s="31"/>
      <c r="AO2940" s="376"/>
    </row>
    <row r="2941" spans="1:41" x14ac:dyDescent="0.25">
      <c r="A2941" s="44" t="s">
        <v>11274</v>
      </c>
      <c r="B2941" s="44" t="s">
        <v>3039</v>
      </c>
      <c r="C2941" s="45">
        <v>230904</v>
      </c>
      <c r="D2941" s="45" t="s">
        <v>11363</v>
      </c>
      <c r="E2941" s="45" t="s">
        <v>7871</v>
      </c>
      <c r="AO2941" s="376"/>
    </row>
    <row r="2942" spans="1:41" x14ac:dyDescent="0.25">
      <c r="A2942" s="44" t="s">
        <v>11274</v>
      </c>
      <c r="B2942" s="44" t="s">
        <v>5134</v>
      </c>
      <c r="C2942" s="45">
        <v>240804</v>
      </c>
      <c r="D2942" s="45" t="s">
        <v>11363</v>
      </c>
      <c r="E2942" s="45" t="s">
        <v>11260</v>
      </c>
      <c r="AO2942" s="376"/>
    </row>
    <row r="2943" spans="1:41" x14ac:dyDescent="0.3">
      <c r="A2943" s="333" t="s">
        <v>980</v>
      </c>
      <c r="B2943" s="333" t="s">
        <v>1159</v>
      </c>
      <c r="C2943" s="125" t="s">
        <v>19092</v>
      </c>
      <c r="D2943" s="32" t="s">
        <v>20309</v>
      </c>
      <c r="E2943" s="125" t="s">
        <v>9249</v>
      </c>
      <c r="F2943" s="125" t="s">
        <v>1189</v>
      </c>
      <c r="G2943" s="125" t="s">
        <v>1190</v>
      </c>
      <c r="AO2943" s="376"/>
    </row>
    <row r="2944" spans="1:41" x14ac:dyDescent="0.3">
      <c r="A2944" s="57" t="s">
        <v>3587</v>
      </c>
      <c r="B2944" s="92" t="s">
        <v>3682</v>
      </c>
      <c r="C2944" s="93" t="s">
        <v>19106</v>
      </c>
      <c r="D2944" s="93" t="s">
        <v>3681</v>
      </c>
      <c r="E2944" s="94">
        <v>48029</v>
      </c>
      <c r="F2944" s="93"/>
      <c r="G2944" s="93"/>
      <c r="H2944" s="93"/>
      <c r="I2944" s="99"/>
      <c r="J2944" s="99"/>
      <c r="K2944" s="99"/>
      <c r="L2944" s="99"/>
      <c r="M2944" s="99"/>
      <c r="N2944" s="99"/>
      <c r="O2944" s="99"/>
      <c r="P2944" s="99"/>
      <c r="Q2944" s="99"/>
      <c r="R2944" s="99"/>
      <c r="S2944" s="99"/>
      <c r="T2944" s="99"/>
      <c r="U2944" s="99"/>
      <c r="V2944" s="99"/>
      <c r="W2944" s="99"/>
      <c r="X2944" s="99"/>
      <c r="Y2944" s="99"/>
      <c r="Z2944" s="99"/>
      <c r="AA2944" s="99"/>
      <c r="AB2944" s="99"/>
      <c r="AC2944" s="99"/>
      <c r="AD2944" s="99"/>
      <c r="AE2944" s="99"/>
      <c r="AF2944" s="99"/>
      <c r="AG2944" s="99"/>
      <c r="AH2944" s="31"/>
      <c r="AI2944" s="31"/>
      <c r="AJ2944" s="31"/>
      <c r="AK2944" s="31"/>
      <c r="AL2944" s="31"/>
      <c r="AO2944" s="376"/>
    </row>
    <row r="2945" spans="1:41" x14ac:dyDescent="0.25">
      <c r="A2945" s="44" t="s">
        <v>980</v>
      </c>
      <c r="B2945" s="44" t="s">
        <v>12110</v>
      </c>
      <c r="C2945" s="45">
        <v>14.23</v>
      </c>
      <c r="D2945" s="45" t="s">
        <v>12549</v>
      </c>
      <c r="E2945" s="46">
        <v>46934</v>
      </c>
      <c r="F2945" s="45"/>
      <c r="G2945" s="93"/>
      <c r="H2945" s="93"/>
      <c r="I2945" s="99"/>
      <c r="J2945" s="99"/>
      <c r="K2945" s="99"/>
      <c r="L2945" s="99"/>
      <c r="M2945" s="99"/>
      <c r="N2945" s="99"/>
      <c r="O2945" s="99"/>
      <c r="P2945" s="99"/>
      <c r="Q2945" s="99"/>
      <c r="R2945" s="99"/>
      <c r="S2945" s="99"/>
      <c r="T2945" s="99"/>
      <c r="U2945" s="99"/>
      <c r="V2945" s="99"/>
      <c r="W2945" s="99"/>
      <c r="X2945" s="99"/>
      <c r="Y2945" s="99"/>
      <c r="Z2945" s="99"/>
      <c r="AA2945" s="99"/>
      <c r="AB2945" s="99"/>
      <c r="AC2945" s="99"/>
      <c r="AD2945" s="99"/>
      <c r="AE2945" s="99"/>
      <c r="AF2945" s="99"/>
      <c r="AG2945" s="99"/>
      <c r="AH2945" s="31"/>
      <c r="AI2945" s="31"/>
      <c r="AJ2945" s="31"/>
      <c r="AK2945" s="31"/>
      <c r="AL2945" s="31"/>
      <c r="AO2945" s="376"/>
    </row>
    <row r="2946" spans="1:41" x14ac:dyDescent="0.25">
      <c r="A2946" s="44" t="s">
        <v>438</v>
      </c>
      <c r="B2946" s="44" t="s">
        <v>21365</v>
      </c>
      <c r="C2946" s="45" t="s">
        <v>8133</v>
      </c>
      <c r="D2946" s="45" t="s">
        <v>21447</v>
      </c>
      <c r="E2946" s="46">
        <v>46752</v>
      </c>
      <c r="AO2946" s="376"/>
    </row>
    <row r="2947" spans="1:41" x14ac:dyDescent="0.25">
      <c r="A2947" s="91" t="s">
        <v>3587</v>
      </c>
      <c r="B2947" s="92" t="s">
        <v>19284</v>
      </c>
      <c r="C2947" s="93" t="s">
        <v>19285</v>
      </c>
      <c r="D2947" s="93" t="s">
        <v>1201</v>
      </c>
      <c r="E2947" s="94">
        <v>46582</v>
      </c>
      <c r="F2947" s="93"/>
      <c r="G2947" s="93"/>
      <c r="H2947" s="93"/>
      <c r="I2947" s="99"/>
      <c r="J2947" s="99"/>
      <c r="K2947" s="99"/>
      <c r="L2947" s="99"/>
      <c r="M2947" s="99"/>
      <c r="N2947" s="99"/>
      <c r="O2947" s="99"/>
      <c r="P2947" s="99"/>
      <c r="Q2947" s="99"/>
      <c r="R2947" s="99"/>
      <c r="S2947" s="99"/>
      <c r="T2947" s="99"/>
      <c r="U2947" s="99"/>
      <c r="V2947" s="99"/>
      <c r="W2947" s="99"/>
      <c r="X2947" s="99"/>
      <c r="Y2947" s="99"/>
      <c r="Z2947" s="99"/>
      <c r="AA2947" s="99"/>
      <c r="AB2947" s="99"/>
      <c r="AC2947" s="99"/>
      <c r="AD2947" s="99"/>
      <c r="AE2947" s="99"/>
      <c r="AF2947" s="99"/>
      <c r="AG2947" s="99"/>
      <c r="AH2947" s="31"/>
      <c r="AI2947" s="31"/>
      <c r="AJ2947" s="31"/>
      <c r="AK2947" s="31"/>
      <c r="AL2947" s="31"/>
      <c r="AO2947" s="376"/>
    </row>
    <row r="2948" spans="1:41" x14ac:dyDescent="0.3">
      <c r="A2948" s="333" t="s">
        <v>18925</v>
      </c>
      <c r="B2948" s="333" t="s">
        <v>1168</v>
      </c>
      <c r="C2948" s="125" t="s">
        <v>19096</v>
      </c>
      <c r="D2948" s="32" t="s">
        <v>20309</v>
      </c>
      <c r="E2948" s="125" t="s">
        <v>9249</v>
      </c>
      <c r="F2948" s="125" t="s">
        <v>1189</v>
      </c>
      <c r="G2948" s="125" t="s">
        <v>1190</v>
      </c>
      <c r="AO2948" s="376"/>
    </row>
    <row r="2949" spans="1:41" x14ac:dyDescent="0.25">
      <c r="A2949" s="44" t="s">
        <v>3145</v>
      </c>
      <c r="B2949" s="44" t="s">
        <v>21429</v>
      </c>
      <c r="C2949" s="45" t="s">
        <v>16553</v>
      </c>
      <c r="D2949" s="45" t="s">
        <v>21447</v>
      </c>
      <c r="E2949" s="46">
        <v>46446</v>
      </c>
      <c r="AO2949" s="376"/>
    </row>
    <row r="2950" spans="1:41" x14ac:dyDescent="0.3">
      <c r="A2950" s="333" t="s">
        <v>8748</v>
      </c>
      <c r="B2950" s="333" t="s">
        <v>4819</v>
      </c>
      <c r="C2950" s="125" t="s">
        <v>16273</v>
      </c>
      <c r="D2950" s="32" t="s">
        <v>20309</v>
      </c>
      <c r="E2950" s="125" t="s">
        <v>4972</v>
      </c>
      <c r="F2950" s="125" t="s">
        <v>1190</v>
      </c>
      <c r="G2950" s="125" t="s">
        <v>1190</v>
      </c>
      <c r="AO2950" s="376"/>
    </row>
    <row r="2951" spans="1:41" x14ac:dyDescent="0.3">
      <c r="A2951" s="333" t="s">
        <v>8748</v>
      </c>
      <c r="B2951" s="333" t="s">
        <v>6839</v>
      </c>
      <c r="C2951" s="125" t="s">
        <v>18821</v>
      </c>
      <c r="D2951" s="32" t="s">
        <v>20309</v>
      </c>
      <c r="E2951" s="125" t="s">
        <v>8292</v>
      </c>
      <c r="F2951" s="125" t="s">
        <v>1190</v>
      </c>
      <c r="G2951" s="125" t="s">
        <v>1190</v>
      </c>
      <c r="AO2951" s="376"/>
    </row>
    <row r="2952" spans="1:41" x14ac:dyDescent="0.25">
      <c r="A2952" s="44" t="s">
        <v>8748</v>
      </c>
      <c r="B2952" s="44" t="s">
        <v>14781</v>
      </c>
      <c r="C2952" s="45" t="s">
        <v>13767</v>
      </c>
      <c r="D2952" s="367" t="s">
        <v>3696</v>
      </c>
      <c r="E2952" s="328">
        <f>DATE(2029,5,19)</f>
        <v>47257</v>
      </c>
      <c r="F2952" s="32"/>
      <c r="G2952" s="32"/>
      <c r="H2952" s="32"/>
      <c r="I2952" s="31"/>
      <c r="J2952" s="31"/>
      <c r="K2952" s="31"/>
      <c r="L2952" s="31"/>
      <c r="M2952" s="31"/>
      <c r="N2952" s="31"/>
      <c r="O2952" s="31"/>
      <c r="P2952" s="31"/>
      <c r="Q2952" s="31"/>
      <c r="R2952" s="31"/>
      <c r="S2952" s="31"/>
      <c r="T2952" s="31"/>
      <c r="U2952" s="31"/>
      <c r="V2952" s="31"/>
      <c r="W2952" s="31"/>
      <c r="X2952" s="31"/>
      <c r="Y2952" s="31"/>
      <c r="Z2952" s="31"/>
      <c r="AA2952" s="31"/>
      <c r="AB2952" s="31"/>
      <c r="AC2952" s="31"/>
      <c r="AD2952" s="31"/>
      <c r="AE2952" s="31"/>
      <c r="AF2952" s="31"/>
      <c r="AG2952" s="31"/>
      <c r="AH2952" s="31"/>
      <c r="AI2952" s="31"/>
      <c r="AJ2952" s="31"/>
      <c r="AK2952" s="31"/>
      <c r="AL2952" s="31"/>
      <c r="AO2952" s="376"/>
    </row>
    <row r="2953" spans="1:41" x14ac:dyDescent="0.25">
      <c r="A2953" s="44" t="s">
        <v>183</v>
      </c>
      <c r="B2953" s="44" t="s">
        <v>14782</v>
      </c>
      <c r="C2953" s="45" t="s">
        <v>9074</v>
      </c>
      <c r="D2953" s="367" t="s">
        <v>3696</v>
      </c>
      <c r="E2953" s="328">
        <f>DATE(2027,2,24)</f>
        <v>46442</v>
      </c>
      <c r="F2953" s="32"/>
      <c r="G2953" s="32"/>
      <c r="H2953" s="32"/>
      <c r="I2953" s="31"/>
      <c r="J2953" s="31"/>
      <c r="K2953" s="31"/>
      <c r="L2953" s="31"/>
      <c r="M2953" s="31"/>
      <c r="N2953" s="31"/>
      <c r="O2953" s="31"/>
      <c r="P2953" s="31"/>
      <c r="Q2953" s="31"/>
      <c r="R2953" s="31"/>
      <c r="S2953" s="31"/>
      <c r="T2953" s="31"/>
      <c r="U2953" s="31"/>
      <c r="V2953" s="31"/>
      <c r="W2953" s="31"/>
      <c r="X2953" s="31"/>
      <c r="Y2953" s="31"/>
      <c r="Z2953" s="31"/>
      <c r="AA2953" s="31"/>
      <c r="AB2953" s="31"/>
      <c r="AC2953" s="31"/>
      <c r="AD2953" s="31"/>
      <c r="AE2953" s="31"/>
      <c r="AF2953" s="31"/>
      <c r="AG2953" s="31"/>
      <c r="AH2953" s="31"/>
      <c r="AI2953" s="31"/>
      <c r="AJ2953" s="31"/>
      <c r="AK2953" s="31"/>
      <c r="AL2953" s="31"/>
      <c r="AO2953" s="376"/>
    </row>
    <row r="2954" spans="1:41" x14ac:dyDescent="0.25">
      <c r="A2954" s="44" t="s">
        <v>8351</v>
      </c>
      <c r="B2954" s="44" t="s">
        <v>3049</v>
      </c>
      <c r="C2954" s="45">
        <v>230902</v>
      </c>
      <c r="D2954" s="45" t="s">
        <v>11363</v>
      </c>
      <c r="E2954" s="45" t="s">
        <v>7871</v>
      </c>
      <c r="AO2954" s="376"/>
    </row>
    <row r="2955" spans="1:41" x14ac:dyDescent="0.25">
      <c r="A2955" s="44" t="s">
        <v>8351</v>
      </c>
      <c r="B2955" s="44" t="s">
        <v>10389</v>
      </c>
      <c r="C2955" s="45">
        <v>24020201</v>
      </c>
      <c r="D2955" s="45" t="s">
        <v>11363</v>
      </c>
      <c r="E2955" s="45" t="s">
        <v>5131</v>
      </c>
      <c r="AO2955" s="376"/>
    </row>
    <row r="2956" spans="1:41" x14ac:dyDescent="0.25">
      <c r="A2956" s="44" t="s">
        <v>8351</v>
      </c>
      <c r="B2956" s="44" t="s">
        <v>3050</v>
      </c>
      <c r="C2956" s="45">
        <v>24020202</v>
      </c>
      <c r="D2956" s="45" t="s">
        <v>11363</v>
      </c>
      <c r="E2956" s="45" t="s">
        <v>5131</v>
      </c>
      <c r="AO2956" s="376"/>
    </row>
    <row r="2957" spans="1:41" x14ac:dyDescent="0.3">
      <c r="A2957" s="333" t="s">
        <v>11401</v>
      </c>
      <c r="B2957" s="333" t="s">
        <v>11372</v>
      </c>
      <c r="C2957" s="125" t="s">
        <v>11373</v>
      </c>
      <c r="D2957" s="32" t="s">
        <v>20309</v>
      </c>
      <c r="E2957" s="125" t="s">
        <v>4826</v>
      </c>
      <c r="F2957" s="125" t="s">
        <v>1189</v>
      </c>
      <c r="G2957" s="125" t="s">
        <v>1190</v>
      </c>
      <c r="AO2957" s="376"/>
    </row>
    <row r="2958" spans="1:41" x14ac:dyDescent="0.25">
      <c r="A2958" s="44" t="s">
        <v>17634</v>
      </c>
      <c r="B2958" s="44" t="s">
        <v>17468</v>
      </c>
      <c r="C2958" s="45">
        <v>23110101</v>
      </c>
      <c r="D2958" s="45" t="s">
        <v>11363</v>
      </c>
      <c r="E2958" s="45" t="s">
        <v>8334</v>
      </c>
      <c r="AO2958" s="376"/>
    </row>
    <row r="2959" spans="1:41" x14ac:dyDescent="0.25">
      <c r="A2959" s="44" t="s">
        <v>7842</v>
      </c>
      <c r="B2959" s="44" t="s">
        <v>2350</v>
      </c>
      <c r="C2959" s="45">
        <v>250106</v>
      </c>
      <c r="D2959" s="45" t="s">
        <v>11363</v>
      </c>
      <c r="E2959" s="45" t="s">
        <v>11887</v>
      </c>
      <c r="AO2959" s="376"/>
    </row>
    <row r="2960" spans="1:41" x14ac:dyDescent="0.25">
      <c r="A2960" s="44" t="s">
        <v>7842</v>
      </c>
      <c r="B2960" s="44" t="s">
        <v>925</v>
      </c>
      <c r="C2960" s="45">
        <v>250601</v>
      </c>
      <c r="D2960" s="45" t="s">
        <v>11363</v>
      </c>
      <c r="E2960" s="45" t="s">
        <v>15609</v>
      </c>
      <c r="AO2960" s="376"/>
    </row>
    <row r="2961" spans="1:41" x14ac:dyDescent="0.25">
      <c r="A2961" s="44" t="s">
        <v>7842</v>
      </c>
      <c r="B2961" s="44" t="s">
        <v>5134</v>
      </c>
      <c r="C2961" s="45">
        <v>250802</v>
      </c>
      <c r="D2961" s="45" t="s">
        <v>11363</v>
      </c>
      <c r="E2961" s="45" t="s">
        <v>9880</v>
      </c>
      <c r="AO2961" s="376"/>
    </row>
    <row r="2962" spans="1:41" x14ac:dyDescent="0.25">
      <c r="A2962" s="44" t="s">
        <v>7842</v>
      </c>
      <c r="B2962" s="44" t="s">
        <v>936</v>
      </c>
      <c r="C2962" s="45">
        <v>260703</v>
      </c>
      <c r="D2962" s="45" t="s">
        <v>11363</v>
      </c>
      <c r="E2962" s="45" t="s">
        <v>11150</v>
      </c>
      <c r="AO2962" s="376"/>
    </row>
    <row r="2963" spans="1:41" x14ac:dyDescent="0.25">
      <c r="A2963" s="44" t="s">
        <v>10420</v>
      </c>
      <c r="B2963" s="44" t="s">
        <v>9237</v>
      </c>
      <c r="C2963" s="45">
        <v>24010401</v>
      </c>
      <c r="D2963" s="45" t="s">
        <v>11363</v>
      </c>
      <c r="E2963" s="45" t="s">
        <v>9238</v>
      </c>
      <c r="AO2963" s="376"/>
    </row>
    <row r="2964" spans="1:41" x14ac:dyDescent="0.25">
      <c r="A2964" s="44" t="s">
        <v>10420</v>
      </c>
      <c r="B2964" s="44" t="s">
        <v>3176</v>
      </c>
      <c r="C2964" s="45">
        <v>24010402</v>
      </c>
      <c r="D2964" s="45" t="s">
        <v>11363</v>
      </c>
      <c r="E2964" s="45" t="s">
        <v>9238</v>
      </c>
      <c r="AO2964" s="376"/>
    </row>
    <row r="2965" spans="1:41" x14ac:dyDescent="0.25">
      <c r="A2965" s="44" t="s">
        <v>5168</v>
      </c>
      <c r="B2965" s="44" t="s">
        <v>925</v>
      </c>
      <c r="C2965" s="45">
        <v>260601</v>
      </c>
      <c r="D2965" s="45" t="s">
        <v>11363</v>
      </c>
      <c r="E2965" s="45" t="s">
        <v>17341</v>
      </c>
      <c r="AO2965" s="376"/>
    </row>
    <row r="2966" spans="1:41" x14ac:dyDescent="0.25">
      <c r="A2966" s="44" t="s">
        <v>20574</v>
      </c>
      <c r="B2966" s="44" t="s">
        <v>5592</v>
      </c>
      <c r="C2966" s="45" t="s">
        <v>8515</v>
      </c>
      <c r="D2966" s="32" t="s">
        <v>5559</v>
      </c>
      <c r="E2966" s="45" t="s">
        <v>20854</v>
      </c>
      <c r="F2966" s="32"/>
      <c r="G2966" s="32"/>
      <c r="H2966" s="32"/>
      <c r="I2966" s="31"/>
      <c r="J2966" s="31"/>
      <c r="K2966" s="31"/>
      <c r="L2966" s="31"/>
      <c r="M2966" s="31"/>
      <c r="N2966" s="31"/>
      <c r="O2966" s="31"/>
      <c r="P2966" s="31"/>
      <c r="Q2966" s="31"/>
      <c r="R2966" s="31"/>
      <c r="S2966" s="31"/>
      <c r="T2966" s="31"/>
      <c r="U2966" s="31"/>
      <c r="V2966" s="31"/>
      <c r="W2966" s="31"/>
      <c r="X2966" s="31"/>
      <c r="Y2966" s="31"/>
      <c r="Z2966" s="31"/>
      <c r="AA2966" s="31"/>
      <c r="AB2966" s="31"/>
      <c r="AC2966" s="31"/>
      <c r="AD2966" s="31"/>
      <c r="AE2966" s="31"/>
      <c r="AF2966" s="31"/>
      <c r="AG2966" s="31"/>
      <c r="AH2966" s="31"/>
      <c r="AI2966" s="31"/>
      <c r="AJ2966" s="31"/>
      <c r="AK2966" s="31"/>
      <c r="AL2966" s="31"/>
      <c r="AO2966" s="376"/>
    </row>
    <row r="2967" spans="1:41" x14ac:dyDescent="0.3">
      <c r="A2967" s="333" t="s">
        <v>21266</v>
      </c>
      <c r="B2967" s="333" t="s">
        <v>1160</v>
      </c>
      <c r="C2967" s="125" t="s">
        <v>10947</v>
      </c>
      <c r="D2967" s="32" t="s">
        <v>20309</v>
      </c>
      <c r="E2967" s="125" t="s">
        <v>7420</v>
      </c>
      <c r="F2967" s="125" t="s">
        <v>1189</v>
      </c>
      <c r="G2967" s="125" t="s">
        <v>1190</v>
      </c>
      <c r="AO2967" s="376"/>
    </row>
    <row r="2968" spans="1:41" x14ac:dyDescent="0.3">
      <c r="A2968" s="333" t="s">
        <v>21266</v>
      </c>
      <c r="B2968" s="333" t="s">
        <v>1163</v>
      </c>
      <c r="C2968" s="125" t="s">
        <v>11367</v>
      </c>
      <c r="D2968" s="32" t="s">
        <v>20309</v>
      </c>
      <c r="E2968" s="125" t="s">
        <v>4826</v>
      </c>
      <c r="F2968" s="125" t="s">
        <v>1189</v>
      </c>
      <c r="G2968" s="125" t="s">
        <v>1190</v>
      </c>
      <c r="AO2968" s="376"/>
    </row>
    <row r="2969" spans="1:41" x14ac:dyDescent="0.25">
      <c r="A2969" s="44" t="s">
        <v>16512</v>
      </c>
      <c r="B2969" s="44" t="s">
        <v>21367</v>
      </c>
      <c r="C2969" s="45" t="s">
        <v>16511</v>
      </c>
      <c r="D2969" s="45" t="s">
        <v>21447</v>
      </c>
      <c r="E2969" s="46">
        <v>46418</v>
      </c>
      <c r="AO2969" s="376"/>
    </row>
    <row r="2970" spans="1:41" x14ac:dyDescent="0.25">
      <c r="A2970" s="44" t="s">
        <v>20665</v>
      </c>
      <c r="B2970" s="44" t="s">
        <v>20666</v>
      </c>
      <c r="C2970" s="45" t="s">
        <v>20762</v>
      </c>
      <c r="D2970" s="32" t="s">
        <v>5559</v>
      </c>
      <c r="E2970" s="45" t="s">
        <v>20876</v>
      </c>
      <c r="F2970" s="32"/>
      <c r="G2970" s="32"/>
      <c r="H2970" s="32"/>
      <c r="I2970" s="31"/>
      <c r="J2970" s="31"/>
      <c r="K2970" s="31"/>
      <c r="L2970" s="31"/>
      <c r="M2970" s="31"/>
      <c r="N2970" s="31"/>
      <c r="O2970" s="31"/>
      <c r="P2970" s="31"/>
      <c r="Q2970" s="31"/>
      <c r="R2970" s="31"/>
      <c r="S2970" s="31"/>
      <c r="T2970" s="31"/>
      <c r="U2970" s="31"/>
      <c r="V2970" s="31"/>
      <c r="W2970" s="31"/>
      <c r="X2970" s="31"/>
      <c r="Y2970" s="31"/>
      <c r="Z2970" s="31"/>
      <c r="AA2970" s="31"/>
      <c r="AB2970" s="31"/>
      <c r="AC2970" s="31"/>
      <c r="AD2970" s="31"/>
      <c r="AE2970" s="31"/>
      <c r="AF2970" s="31"/>
      <c r="AG2970" s="31"/>
      <c r="AH2970" s="31"/>
      <c r="AI2970" s="31"/>
      <c r="AJ2970" s="31"/>
      <c r="AK2970" s="31"/>
      <c r="AL2970" s="31"/>
      <c r="AO2970" s="376"/>
    </row>
    <row r="2971" spans="1:41" x14ac:dyDescent="0.25">
      <c r="A2971" s="44" t="s">
        <v>19315</v>
      </c>
      <c r="B2971" s="319" t="s">
        <v>19532</v>
      </c>
      <c r="C2971" s="318" t="s">
        <v>19626</v>
      </c>
      <c r="D2971" s="93" t="s">
        <v>19934</v>
      </c>
      <c r="E2971" s="320">
        <v>47177</v>
      </c>
      <c r="F2971" s="93"/>
      <c r="G2971" s="93"/>
      <c r="H2971" s="93"/>
      <c r="I2971" s="99"/>
      <c r="J2971" s="99"/>
      <c r="K2971" s="99"/>
      <c r="L2971" s="99"/>
      <c r="M2971" s="99"/>
      <c r="N2971" s="99"/>
      <c r="O2971" s="99"/>
      <c r="P2971" s="99"/>
      <c r="Q2971" s="99"/>
      <c r="R2971" s="99"/>
      <c r="S2971" s="99"/>
      <c r="T2971" s="99"/>
      <c r="U2971" s="99"/>
      <c r="V2971" s="99"/>
      <c r="W2971" s="99"/>
      <c r="X2971" s="99"/>
      <c r="Y2971" s="99"/>
      <c r="Z2971" s="99"/>
      <c r="AA2971" s="99"/>
      <c r="AB2971" s="99"/>
      <c r="AC2971" s="99"/>
      <c r="AD2971" s="99"/>
      <c r="AE2971" s="99"/>
      <c r="AF2971" s="99"/>
      <c r="AG2971" s="99"/>
      <c r="AH2971" s="31"/>
      <c r="AI2971" s="31"/>
      <c r="AJ2971" s="31"/>
      <c r="AK2971" s="31"/>
      <c r="AL2971" s="31"/>
      <c r="AO2971" s="376"/>
    </row>
    <row r="2972" spans="1:41" x14ac:dyDescent="0.25">
      <c r="A2972" s="44" t="s">
        <v>8256</v>
      </c>
      <c r="B2972" s="44" t="s">
        <v>9888</v>
      </c>
      <c r="C2972" s="45" t="s">
        <v>9891</v>
      </c>
      <c r="D2972" s="45" t="s">
        <v>11204</v>
      </c>
      <c r="E2972" s="45" t="s">
        <v>2593</v>
      </c>
      <c r="F2972" s="93"/>
      <c r="G2972" s="93"/>
      <c r="H2972" s="93"/>
      <c r="I2972" s="99"/>
      <c r="J2972" s="99"/>
      <c r="K2972" s="99"/>
      <c r="L2972" s="99"/>
      <c r="M2972" s="99"/>
      <c r="N2972" s="99"/>
      <c r="O2972" s="99"/>
      <c r="P2972" s="99"/>
      <c r="Q2972" s="99"/>
      <c r="R2972" s="99"/>
      <c r="S2972" s="99"/>
      <c r="T2972" s="99"/>
      <c r="U2972" s="99"/>
      <c r="V2972" s="99"/>
      <c r="W2972" s="99"/>
      <c r="X2972" s="99"/>
      <c r="Y2972" s="99"/>
      <c r="Z2972" s="99"/>
      <c r="AA2972" s="99"/>
      <c r="AB2972" s="99"/>
      <c r="AC2972" s="99"/>
      <c r="AD2972" s="99"/>
      <c r="AE2972" s="99"/>
      <c r="AF2972" s="99"/>
      <c r="AG2972" s="99"/>
      <c r="AH2972" s="31"/>
      <c r="AI2972" s="31"/>
      <c r="AJ2972" s="31"/>
      <c r="AK2972" s="31"/>
      <c r="AL2972" s="31"/>
      <c r="AO2972" s="376"/>
    </row>
    <row r="2973" spans="1:41" x14ac:dyDescent="0.25">
      <c r="A2973" s="44" t="s">
        <v>8256</v>
      </c>
      <c r="B2973" s="44" t="s">
        <v>8283</v>
      </c>
      <c r="C2973" s="45" t="s">
        <v>8284</v>
      </c>
      <c r="D2973" s="45" t="s">
        <v>11204</v>
      </c>
      <c r="E2973" s="45" t="s">
        <v>3157</v>
      </c>
      <c r="F2973" s="93"/>
      <c r="G2973" s="93"/>
      <c r="H2973" s="93"/>
      <c r="I2973" s="99"/>
      <c r="J2973" s="99"/>
      <c r="K2973" s="99"/>
      <c r="L2973" s="99"/>
      <c r="M2973" s="99"/>
      <c r="N2973" s="99"/>
      <c r="O2973" s="99"/>
      <c r="P2973" s="99"/>
      <c r="Q2973" s="99"/>
      <c r="R2973" s="99"/>
      <c r="S2973" s="99"/>
      <c r="T2973" s="99"/>
      <c r="U2973" s="99"/>
      <c r="V2973" s="99"/>
      <c r="W2973" s="99"/>
      <c r="X2973" s="99"/>
      <c r="Y2973" s="99"/>
      <c r="Z2973" s="99"/>
      <c r="AA2973" s="99"/>
      <c r="AB2973" s="99"/>
      <c r="AC2973" s="99"/>
      <c r="AD2973" s="99"/>
      <c r="AE2973" s="99"/>
      <c r="AF2973" s="99"/>
      <c r="AG2973" s="99"/>
      <c r="AH2973" s="31"/>
      <c r="AI2973" s="31"/>
      <c r="AJ2973" s="31"/>
      <c r="AK2973" s="31"/>
      <c r="AL2973" s="31"/>
      <c r="AO2973" s="376"/>
    </row>
    <row r="2974" spans="1:41" x14ac:dyDescent="0.25">
      <c r="A2974" s="44" t="s">
        <v>8256</v>
      </c>
      <c r="B2974" s="44" t="s">
        <v>9888</v>
      </c>
      <c r="C2974" s="45" t="s">
        <v>9891</v>
      </c>
      <c r="D2974" s="93" t="s">
        <v>17443</v>
      </c>
      <c r="E2974" s="45" t="s">
        <v>2593</v>
      </c>
      <c r="F2974" s="93"/>
      <c r="G2974" s="93"/>
      <c r="H2974" s="93"/>
      <c r="I2974" s="99"/>
      <c r="J2974" s="99"/>
      <c r="K2974" s="99"/>
      <c r="L2974" s="99"/>
      <c r="M2974" s="99"/>
      <c r="N2974" s="99"/>
      <c r="O2974" s="99"/>
      <c r="P2974" s="99"/>
      <c r="Q2974" s="99"/>
      <c r="R2974" s="99"/>
      <c r="S2974" s="99"/>
      <c r="T2974" s="99"/>
      <c r="U2974" s="99"/>
      <c r="V2974" s="99"/>
      <c r="W2974" s="99"/>
      <c r="X2974" s="99"/>
      <c r="Y2974" s="99"/>
      <c r="Z2974" s="99"/>
      <c r="AA2974" s="99"/>
      <c r="AB2974" s="99"/>
      <c r="AC2974" s="99"/>
      <c r="AD2974" s="99"/>
      <c r="AE2974" s="99"/>
      <c r="AF2974" s="99"/>
      <c r="AG2974" s="99"/>
      <c r="AH2974" s="31"/>
      <c r="AI2974" s="31"/>
      <c r="AJ2974" s="31"/>
      <c r="AK2974" s="31"/>
      <c r="AL2974" s="31"/>
      <c r="AO2974" s="376"/>
    </row>
    <row r="2975" spans="1:41" x14ac:dyDescent="0.25">
      <c r="A2975" s="44" t="s">
        <v>8256</v>
      </c>
      <c r="B2975" s="44" t="s">
        <v>8283</v>
      </c>
      <c r="C2975" s="45" t="s">
        <v>8284</v>
      </c>
      <c r="D2975" s="93" t="s">
        <v>17443</v>
      </c>
      <c r="E2975" s="45" t="s">
        <v>3157</v>
      </c>
      <c r="F2975" s="93"/>
      <c r="G2975" s="93"/>
      <c r="H2975" s="93"/>
      <c r="I2975" s="99"/>
      <c r="J2975" s="99"/>
      <c r="K2975" s="99"/>
      <c r="L2975" s="99"/>
      <c r="M2975" s="99"/>
      <c r="N2975" s="99"/>
      <c r="O2975" s="99"/>
      <c r="P2975" s="99"/>
      <c r="Q2975" s="99"/>
      <c r="R2975" s="99"/>
      <c r="S2975" s="99"/>
      <c r="T2975" s="99"/>
      <c r="U2975" s="99"/>
      <c r="V2975" s="99"/>
      <c r="W2975" s="99"/>
      <c r="X2975" s="99"/>
      <c r="Y2975" s="99"/>
      <c r="Z2975" s="99"/>
      <c r="AA2975" s="99"/>
      <c r="AB2975" s="99"/>
      <c r="AC2975" s="99"/>
      <c r="AD2975" s="99"/>
      <c r="AE2975" s="99"/>
      <c r="AF2975" s="99"/>
      <c r="AG2975" s="99"/>
      <c r="AH2975" s="31"/>
      <c r="AI2975" s="31"/>
      <c r="AJ2975" s="31"/>
      <c r="AK2975" s="31"/>
      <c r="AL2975" s="31"/>
      <c r="AO2975" s="376"/>
    </row>
    <row r="2976" spans="1:41" x14ac:dyDescent="0.25">
      <c r="A2976" s="44" t="s">
        <v>8256</v>
      </c>
      <c r="B2976" s="44" t="s">
        <v>320</v>
      </c>
      <c r="C2976" s="45">
        <v>152610</v>
      </c>
      <c r="D2976" s="45" t="s">
        <v>9895</v>
      </c>
      <c r="E2976" s="46">
        <v>47269</v>
      </c>
      <c r="F2976" s="93"/>
      <c r="G2976" s="93"/>
      <c r="H2976" s="93"/>
      <c r="I2976" s="99"/>
      <c r="J2976" s="99"/>
      <c r="K2976" s="99"/>
      <c r="L2976" s="99"/>
      <c r="M2976" s="99"/>
      <c r="N2976" s="99"/>
      <c r="O2976" s="99"/>
      <c r="P2976" s="99"/>
      <c r="Q2976" s="99"/>
      <c r="R2976" s="99"/>
      <c r="S2976" s="99"/>
      <c r="T2976" s="99"/>
      <c r="U2976" s="99"/>
      <c r="V2976" s="99"/>
      <c r="W2976" s="99"/>
      <c r="X2976" s="99"/>
      <c r="Y2976" s="99"/>
      <c r="Z2976" s="99"/>
      <c r="AA2976" s="99"/>
      <c r="AB2976" s="99"/>
      <c r="AC2976" s="99"/>
      <c r="AD2976" s="99"/>
      <c r="AE2976" s="99"/>
      <c r="AF2976" s="99"/>
      <c r="AG2976" s="99"/>
      <c r="AH2976" s="31"/>
      <c r="AI2976" s="31"/>
      <c r="AJ2976" s="31"/>
      <c r="AK2976" s="31"/>
      <c r="AL2976" s="31"/>
      <c r="AO2976" s="376"/>
    </row>
    <row r="2977" spans="1:41" x14ac:dyDescent="0.25">
      <c r="A2977" s="44" t="s">
        <v>8256</v>
      </c>
      <c r="B2977" s="44" t="s">
        <v>8283</v>
      </c>
      <c r="C2977" s="45" t="s">
        <v>8284</v>
      </c>
      <c r="D2977" s="45" t="s">
        <v>9895</v>
      </c>
      <c r="E2977" s="45" t="s">
        <v>3157</v>
      </c>
      <c r="F2977" s="93"/>
      <c r="G2977" s="93"/>
      <c r="H2977" s="93"/>
      <c r="I2977" s="99"/>
      <c r="J2977" s="99"/>
      <c r="K2977" s="99"/>
      <c r="L2977" s="99"/>
      <c r="M2977" s="99"/>
      <c r="N2977" s="99"/>
      <c r="O2977" s="99"/>
      <c r="P2977" s="99"/>
      <c r="Q2977" s="99"/>
      <c r="R2977" s="99"/>
      <c r="S2977" s="99"/>
      <c r="T2977" s="99"/>
      <c r="U2977" s="99"/>
      <c r="V2977" s="99"/>
      <c r="W2977" s="99"/>
      <c r="X2977" s="99"/>
      <c r="Y2977" s="99"/>
      <c r="Z2977" s="99"/>
      <c r="AA2977" s="99"/>
      <c r="AB2977" s="99"/>
      <c r="AC2977" s="99"/>
      <c r="AD2977" s="99"/>
      <c r="AE2977" s="99"/>
      <c r="AF2977" s="99"/>
      <c r="AG2977" s="99"/>
      <c r="AH2977" s="31"/>
      <c r="AI2977" s="31"/>
      <c r="AJ2977" s="31"/>
      <c r="AK2977" s="31"/>
      <c r="AL2977" s="31"/>
      <c r="AO2977" s="376"/>
    </row>
    <row r="2978" spans="1:41" x14ac:dyDescent="0.25">
      <c r="A2978" s="44" t="s">
        <v>8256</v>
      </c>
      <c r="B2978" s="44" t="s">
        <v>9888</v>
      </c>
      <c r="C2978" s="45" t="s">
        <v>9891</v>
      </c>
      <c r="D2978" s="45" t="s">
        <v>9895</v>
      </c>
      <c r="E2978" s="45" t="s">
        <v>2593</v>
      </c>
      <c r="F2978" s="93"/>
      <c r="G2978" s="93"/>
      <c r="H2978" s="93"/>
      <c r="I2978" s="99"/>
      <c r="J2978" s="99"/>
      <c r="K2978" s="99"/>
      <c r="L2978" s="99"/>
      <c r="M2978" s="99"/>
      <c r="N2978" s="99"/>
      <c r="O2978" s="99"/>
      <c r="P2978" s="99"/>
      <c r="Q2978" s="99"/>
      <c r="R2978" s="44"/>
      <c r="S2978" s="99"/>
      <c r="T2978" s="99"/>
      <c r="U2978" s="99"/>
      <c r="V2978" s="99"/>
      <c r="W2978" s="99"/>
      <c r="X2978" s="99"/>
      <c r="Y2978" s="99"/>
      <c r="Z2978" s="99"/>
      <c r="AA2978" s="99"/>
      <c r="AB2978" s="99"/>
      <c r="AC2978" s="99"/>
      <c r="AD2978" s="99"/>
      <c r="AE2978" s="99"/>
      <c r="AF2978" s="99"/>
      <c r="AG2978" s="99"/>
      <c r="AH2978" s="31"/>
      <c r="AI2978" s="31"/>
      <c r="AJ2978" s="31"/>
      <c r="AK2978" s="31"/>
      <c r="AL2978" s="31"/>
      <c r="AO2978" s="376"/>
    </row>
    <row r="2979" spans="1:41" x14ac:dyDescent="0.25">
      <c r="A2979" s="44" t="s">
        <v>7142</v>
      </c>
      <c r="B2979" s="44" t="s">
        <v>1891</v>
      </c>
      <c r="C2979" s="45" t="s">
        <v>7143</v>
      </c>
      <c r="D2979" s="46" t="s">
        <v>21328</v>
      </c>
      <c r="E2979" s="46">
        <v>46558</v>
      </c>
      <c r="AO2979" s="376"/>
    </row>
    <row r="2980" spans="1:41" x14ac:dyDescent="0.25">
      <c r="A2980" s="44" t="s">
        <v>115</v>
      </c>
      <c r="B2980" s="44" t="s">
        <v>2350</v>
      </c>
      <c r="C2980" s="45">
        <v>230105</v>
      </c>
      <c r="D2980" s="45" t="s">
        <v>11363</v>
      </c>
      <c r="E2980" s="45" t="s">
        <v>5265</v>
      </c>
      <c r="AO2980" s="376"/>
    </row>
    <row r="2981" spans="1:41" x14ac:dyDescent="0.25">
      <c r="A2981" s="44" t="s">
        <v>17635</v>
      </c>
      <c r="B2981" s="44" t="s">
        <v>2350</v>
      </c>
      <c r="C2981" s="45">
        <v>250106</v>
      </c>
      <c r="D2981" s="45" t="s">
        <v>11363</v>
      </c>
      <c r="E2981" s="45" t="s">
        <v>11887</v>
      </c>
      <c r="AO2981" s="376"/>
    </row>
    <row r="2982" spans="1:41" x14ac:dyDescent="0.25">
      <c r="A2982" s="92" t="s">
        <v>10184</v>
      </c>
      <c r="B2982" s="92" t="s">
        <v>10212</v>
      </c>
      <c r="C2982" s="93" t="s">
        <v>10213</v>
      </c>
      <c r="D2982" s="93" t="s">
        <v>1201</v>
      </c>
      <c r="E2982" s="94">
        <v>47012</v>
      </c>
      <c r="F2982" s="93"/>
      <c r="G2982" s="93"/>
      <c r="H2982" s="93"/>
      <c r="I2982" s="99"/>
      <c r="J2982" s="99"/>
      <c r="K2982" s="99"/>
      <c r="L2982" s="99"/>
      <c r="M2982" s="99"/>
      <c r="N2982" s="99"/>
      <c r="O2982" s="99"/>
      <c r="P2982" s="99"/>
      <c r="Q2982" s="99"/>
      <c r="R2982" s="44"/>
      <c r="S2982" s="99"/>
      <c r="T2982" s="99"/>
      <c r="U2982" s="99"/>
      <c r="V2982" s="99"/>
      <c r="W2982" s="99"/>
      <c r="X2982" s="99"/>
      <c r="Y2982" s="99"/>
      <c r="Z2982" s="99"/>
      <c r="AA2982" s="99"/>
      <c r="AB2982" s="99"/>
      <c r="AC2982" s="99"/>
      <c r="AD2982" s="99"/>
      <c r="AE2982" s="99"/>
      <c r="AF2982" s="99"/>
      <c r="AG2982" s="99"/>
      <c r="AH2982" s="31"/>
      <c r="AI2982" s="31"/>
      <c r="AJ2982" s="31"/>
      <c r="AK2982" s="31"/>
      <c r="AL2982" s="31"/>
      <c r="AO2982" s="376"/>
    </row>
    <row r="2983" spans="1:41" x14ac:dyDescent="0.25">
      <c r="A2983" s="44" t="s">
        <v>11613</v>
      </c>
      <c r="B2983" s="44" t="s">
        <v>21362</v>
      </c>
      <c r="C2983" s="45" t="s">
        <v>11608</v>
      </c>
      <c r="D2983" s="45" t="s">
        <v>21447</v>
      </c>
      <c r="E2983" s="46">
        <v>46752</v>
      </c>
      <c r="AO2983" s="376"/>
    </row>
    <row r="2984" spans="1:41" x14ac:dyDescent="0.3">
      <c r="A2984" s="57" t="s">
        <v>7951</v>
      </c>
      <c r="B2984" s="57" t="s">
        <v>2173</v>
      </c>
      <c r="C2984" s="62">
        <v>24030</v>
      </c>
      <c r="D2984" s="62" t="s">
        <v>20886</v>
      </c>
      <c r="E2984" s="60">
        <v>47057</v>
      </c>
      <c r="F2984" s="32"/>
      <c r="G2984" s="32"/>
      <c r="H2984" s="32"/>
      <c r="I2984" s="31"/>
      <c r="J2984" s="31"/>
      <c r="K2984" s="31"/>
      <c r="L2984" s="31"/>
      <c r="M2984" s="31"/>
      <c r="N2984" s="31"/>
      <c r="O2984" s="31"/>
      <c r="P2984" s="31"/>
      <c r="Q2984" s="31"/>
      <c r="R2984" s="31"/>
      <c r="S2984" s="31"/>
      <c r="T2984" s="31"/>
      <c r="U2984" s="31"/>
      <c r="V2984" s="31"/>
      <c r="W2984" s="31"/>
      <c r="X2984" s="31"/>
      <c r="Y2984" s="31"/>
      <c r="Z2984" s="31"/>
      <c r="AA2984" s="31"/>
      <c r="AB2984" s="31"/>
      <c r="AC2984" s="31"/>
      <c r="AD2984" s="31"/>
      <c r="AE2984" s="31"/>
      <c r="AF2984" s="31"/>
      <c r="AG2984" s="31"/>
      <c r="AH2984" s="31"/>
      <c r="AI2984" s="31"/>
      <c r="AJ2984" s="31"/>
      <c r="AK2984" s="31"/>
      <c r="AL2984" s="31"/>
      <c r="AO2984" s="376"/>
    </row>
    <row r="2985" spans="1:41" x14ac:dyDescent="0.25">
      <c r="A2985" s="44" t="s">
        <v>7951</v>
      </c>
      <c r="B2985" s="44" t="s">
        <v>9248</v>
      </c>
      <c r="C2985" s="45">
        <v>260105</v>
      </c>
      <c r="D2985" s="45" t="s">
        <v>11363</v>
      </c>
      <c r="E2985" s="45" t="s">
        <v>17625</v>
      </c>
      <c r="AO2985" s="376"/>
    </row>
    <row r="2986" spans="1:41" x14ac:dyDescent="0.25">
      <c r="A2986" s="91" t="s">
        <v>19190</v>
      </c>
      <c r="B2986" s="92" t="s">
        <v>19284</v>
      </c>
      <c r="C2986" s="93" t="s">
        <v>19285</v>
      </c>
      <c r="D2986" s="93" t="s">
        <v>1201</v>
      </c>
      <c r="E2986" s="94">
        <v>46582</v>
      </c>
      <c r="F2986" s="93"/>
      <c r="G2986" s="93"/>
      <c r="H2986" s="93"/>
      <c r="I2986" s="99"/>
      <c r="J2986" s="99"/>
      <c r="K2986" s="99"/>
      <c r="L2986" s="99"/>
      <c r="M2986" s="99"/>
      <c r="N2986" s="99"/>
      <c r="O2986" s="99"/>
      <c r="P2986" s="99"/>
      <c r="Q2986" s="99"/>
      <c r="R2986" s="99"/>
      <c r="S2986" s="99"/>
      <c r="T2986" s="99"/>
      <c r="U2986" s="99"/>
      <c r="V2986" s="99"/>
      <c r="W2986" s="99"/>
      <c r="X2986" s="99"/>
      <c r="Y2986" s="99"/>
      <c r="Z2986" s="99"/>
      <c r="AA2986" s="99"/>
      <c r="AB2986" s="99"/>
      <c r="AC2986" s="99"/>
      <c r="AD2986" s="99"/>
      <c r="AE2986" s="99"/>
      <c r="AF2986" s="99"/>
      <c r="AG2986" s="99"/>
      <c r="AH2986" s="31"/>
      <c r="AI2986" s="31"/>
      <c r="AJ2986" s="31"/>
      <c r="AK2986" s="31"/>
      <c r="AL2986" s="31"/>
      <c r="AO2986" s="376"/>
    </row>
    <row r="2987" spans="1:41" x14ac:dyDescent="0.25">
      <c r="A2987" s="44" t="s">
        <v>16474</v>
      </c>
      <c r="B2987" s="44" t="s">
        <v>21362</v>
      </c>
      <c r="C2987" s="45" t="s">
        <v>16468</v>
      </c>
      <c r="D2987" s="45" t="s">
        <v>21447</v>
      </c>
      <c r="E2987" s="46">
        <v>46752</v>
      </c>
      <c r="AO2987" s="376"/>
    </row>
    <row r="2988" spans="1:41" x14ac:dyDescent="0.25">
      <c r="A2988" s="44" t="s">
        <v>12184</v>
      </c>
      <c r="B2988" s="44" t="s">
        <v>12110</v>
      </c>
      <c r="C2988" s="45">
        <v>14.23</v>
      </c>
      <c r="D2988" s="45" t="s">
        <v>12549</v>
      </c>
      <c r="E2988" s="46">
        <v>46934</v>
      </c>
      <c r="F2988" s="45"/>
      <c r="G2988" s="93"/>
      <c r="H2988" s="93"/>
      <c r="I2988" s="99"/>
      <c r="J2988" s="99"/>
      <c r="K2988" s="99"/>
      <c r="L2988" s="99"/>
      <c r="M2988" s="99"/>
      <c r="N2988" s="99"/>
      <c r="O2988" s="99"/>
      <c r="P2988" s="99"/>
      <c r="Q2988" s="99"/>
      <c r="R2988" s="99"/>
      <c r="S2988" s="99"/>
      <c r="T2988" s="99"/>
      <c r="U2988" s="99"/>
      <c r="V2988" s="99"/>
      <c r="W2988" s="99"/>
      <c r="X2988" s="99"/>
      <c r="Y2988" s="99"/>
      <c r="Z2988" s="99"/>
      <c r="AA2988" s="99"/>
      <c r="AB2988" s="99"/>
      <c r="AC2988" s="99"/>
      <c r="AD2988" s="99"/>
      <c r="AE2988" s="99"/>
      <c r="AF2988" s="99"/>
      <c r="AG2988" s="99"/>
      <c r="AH2988" s="31"/>
      <c r="AI2988" s="31"/>
      <c r="AJ2988" s="31"/>
      <c r="AK2988" s="31"/>
      <c r="AL2988" s="31"/>
      <c r="AO2988" s="376"/>
    </row>
    <row r="2989" spans="1:41" x14ac:dyDescent="0.25">
      <c r="A2989" s="44" t="s">
        <v>13768</v>
      </c>
      <c r="B2989" s="44" t="s">
        <v>14783</v>
      </c>
      <c r="C2989" s="45" t="s">
        <v>13769</v>
      </c>
      <c r="D2989" s="367" t="s">
        <v>3696</v>
      </c>
      <c r="E2989" s="328">
        <f>DATE(2029,5,14)</f>
        <v>47252</v>
      </c>
      <c r="F2989" s="32"/>
      <c r="G2989" s="32"/>
      <c r="H2989" s="32"/>
      <c r="I2989" s="31"/>
      <c r="J2989" s="31"/>
      <c r="K2989" s="31"/>
      <c r="L2989" s="31"/>
      <c r="M2989" s="31"/>
      <c r="N2989" s="31"/>
      <c r="O2989" s="31"/>
      <c r="P2989" s="31"/>
      <c r="Q2989" s="31"/>
      <c r="R2989" s="31"/>
      <c r="S2989" s="31"/>
      <c r="T2989" s="31"/>
      <c r="U2989" s="31"/>
      <c r="V2989" s="31"/>
      <c r="W2989" s="31"/>
      <c r="X2989" s="31"/>
      <c r="Y2989" s="31"/>
      <c r="Z2989" s="31"/>
      <c r="AA2989" s="31"/>
      <c r="AB2989" s="31"/>
      <c r="AC2989" s="31"/>
      <c r="AD2989" s="31"/>
      <c r="AE2989" s="31"/>
      <c r="AF2989" s="31"/>
      <c r="AG2989" s="31"/>
      <c r="AH2989" s="31"/>
      <c r="AI2989" s="31"/>
      <c r="AJ2989" s="31"/>
      <c r="AK2989" s="31"/>
      <c r="AL2989" s="31"/>
      <c r="AO2989" s="376"/>
    </row>
    <row r="2990" spans="1:41" x14ac:dyDescent="0.3">
      <c r="A2990" s="57" t="s">
        <v>17161</v>
      </c>
      <c r="B2990" s="57" t="s">
        <v>2173</v>
      </c>
      <c r="C2990" s="62">
        <v>24030</v>
      </c>
      <c r="D2990" s="62" t="s">
        <v>20886</v>
      </c>
      <c r="E2990" s="60">
        <v>47057</v>
      </c>
      <c r="F2990" s="32"/>
      <c r="G2990" s="32"/>
      <c r="H2990" s="32"/>
      <c r="I2990" s="31"/>
      <c r="J2990" s="31"/>
      <c r="K2990" s="31"/>
      <c r="L2990" s="31"/>
      <c r="M2990" s="31"/>
      <c r="N2990" s="31"/>
      <c r="O2990" s="31"/>
      <c r="P2990" s="31"/>
      <c r="Q2990" s="31"/>
      <c r="R2990" s="31"/>
      <c r="S2990" s="31"/>
      <c r="T2990" s="31"/>
      <c r="U2990" s="31"/>
      <c r="V2990" s="31"/>
      <c r="W2990" s="31"/>
      <c r="X2990" s="31"/>
      <c r="Y2990" s="31"/>
      <c r="Z2990" s="31"/>
      <c r="AA2990" s="31"/>
      <c r="AB2990" s="31"/>
      <c r="AC2990" s="31"/>
      <c r="AD2990" s="31"/>
      <c r="AE2990" s="31"/>
      <c r="AF2990" s="31"/>
      <c r="AG2990" s="31"/>
      <c r="AH2990" s="31"/>
      <c r="AI2990" s="31"/>
      <c r="AJ2990" s="31"/>
      <c r="AK2990" s="31"/>
      <c r="AL2990" s="31"/>
      <c r="AO2990" s="376"/>
    </row>
    <row r="2991" spans="1:41" x14ac:dyDescent="0.25">
      <c r="A2991" s="44" t="s">
        <v>8152</v>
      </c>
      <c r="B2991" s="44" t="s">
        <v>14174</v>
      </c>
      <c r="C2991" s="45" t="s">
        <v>9904</v>
      </c>
      <c r="D2991" s="32" t="s">
        <v>5559</v>
      </c>
      <c r="E2991" s="45" t="s">
        <v>20856</v>
      </c>
      <c r="F2991" s="32"/>
      <c r="G2991" s="32"/>
      <c r="H2991" s="32"/>
      <c r="I2991" s="31"/>
      <c r="J2991" s="31"/>
      <c r="K2991" s="31"/>
      <c r="L2991" s="31"/>
      <c r="M2991" s="31"/>
      <c r="N2991" s="31"/>
      <c r="O2991" s="31"/>
      <c r="P2991" s="31"/>
      <c r="Q2991" s="31"/>
      <c r="R2991" s="31"/>
      <c r="S2991" s="31"/>
      <c r="T2991" s="31"/>
      <c r="U2991" s="31"/>
      <c r="V2991" s="31"/>
      <c r="W2991" s="31"/>
      <c r="X2991" s="31"/>
      <c r="Y2991" s="31"/>
      <c r="Z2991" s="31"/>
      <c r="AA2991" s="31"/>
      <c r="AB2991" s="31"/>
      <c r="AC2991" s="31"/>
      <c r="AD2991" s="31"/>
      <c r="AE2991" s="31"/>
      <c r="AF2991" s="31"/>
      <c r="AG2991" s="31"/>
      <c r="AH2991" s="31"/>
      <c r="AI2991" s="31"/>
      <c r="AJ2991" s="31"/>
      <c r="AK2991" s="31"/>
      <c r="AL2991" s="31"/>
      <c r="AO2991" s="376"/>
    </row>
    <row r="2992" spans="1:41" x14ac:dyDescent="0.25">
      <c r="A2992" s="44" t="s">
        <v>8152</v>
      </c>
      <c r="B2992" s="44" t="s">
        <v>21365</v>
      </c>
      <c r="C2992" s="45" t="s">
        <v>8133</v>
      </c>
      <c r="D2992" s="45" t="s">
        <v>21447</v>
      </c>
      <c r="E2992" s="46">
        <v>46752</v>
      </c>
      <c r="AO2992" s="376"/>
    </row>
    <row r="2993" spans="1:41" x14ac:dyDescent="0.25">
      <c r="A2993" s="44" t="s">
        <v>11275</v>
      </c>
      <c r="B2993" s="44" t="s">
        <v>5134</v>
      </c>
      <c r="C2993" s="45">
        <v>240804</v>
      </c>
      <c r="D2993" s="45" t="s">
        <v>11363</v>
      </c>
      <c r="E2993" s="45" t="s">
        <v>11260</v>
      </c>
      <c r="AO2993" s="376"/>
    </row>
    <row r="2994" spans="1:41" x14ac:dyDescent="0.25">
      <c r="A2994" s="91" t="s">
        <v>19116</v>
      </c>
      <c r="B2994" s="92" t="s">
        <v>3182</v>
      </c>
      <c r="C2994" s="93" t="s">
        <v>19170</v>
      </c>
      <c r="D2994" s="93" t="s">
        <v>1201</v>
      </c>
      <c r="E2994" s="94">
        <v>46582</v>
      </c>
      <c r="F2994" s="93"/>
      <c r="G2994" s="93"/>
      <c r="H2994" s="93"/>
      <c r="I2994" s="99"/>
      <c r="J2994" s="99"/>
      <c r="K2994" s="99"/>
      <c r="L2994" s="99"/>
      <c r="M2994" s="99"/>
      <c r="N2994" s="99"/>
      <c r="O2994" s="99"/>
      <c r="P2994" s="99"/>
      <c r="Q2994" s="99"/>
      <c r="R2994" s="99"/>
      <c r="S2994" s="99"/>
      <c r="T2994" s="99"/>
      <c r="U2994" s="99"/>
      <c r="V2994" s="99"/>
      <c r="W2994" s="99"/>
      <c r="X2994" s="99"/>
      <c r="Y2994" s="99"/>
      <c r="Z2994" s="99"/>
      <c r="AA2994" s="99"/>
      <c r="AB2994" s="99"/>
      <c r="AC2994" s="99"/>
      <c r="AD2994" s="99"/>
      <c r="AE2994" s="99"/>
      <c r="AF2994" s="99"/>
      <c r="AG2994" s="99"/>
      <c r="AH2994" s="31"/>
      <c r="AI2994" s="31"/>
      <c r="AJ2994" s="31"/>
      <c r="AK2994" s="31"/>
      <c r="AL2994" s="31"/>
      <c r="AO2994" s="376"/>
    </row>
    <row r="2995" spans="1:41" x14ac:dyDescent="0.25">
      <c r="A2995" s="44" t="s">
        <v>5169</v>
      </c>
      <c r="B2995" s="44" t="s">
        <v>5321</v>
      </c>
      <c r="C2995" s="45">
        <v>23010401</v>
      </c>
      <c r="D2995" s="45" t="s">
        <v>11363</v>
      </c>
      <c r="E2995" s="45" t="s">
        <v>5322</v>
      </c>
      <c r="AO2995" s="376"/>
    </row>
    <row r="2996" spans="1:41" x14ac:dyDescent="0.25">
      <c r="A2996" s="44" t="s">
        <v>5169</v>
      </c>
      <c r="B2996" s="44" t="s">
        <v>3176</v>
      </c>
      <c r="C2996" s="45">
        <v>23010402</v>
      </c>
      <c r="D2996" s="45" t="s">
        <v>11363</v>
      </c>
      <c r="E2996" s="45" t="s">
        <v>5322</v>
      </c>
      <c r="AO2996" s="376"/>
    </row>
    <row r="2997" spans="1:41" x14ac:dyDescent="0.25">
      <c r="A2997" s="44" t="s">
        <v>8477</v>
      </c>
      <c r="B2997" s="44" t="s">
        <v>8472</v>
      </c>
      <c r="C2997" s="45" t="s">
        <v>8516</v>
      </c>
      <c r="D2997" s="32" t="s">
        <v>5559</v>
      </c>
      <c r="E2997" s="45" t="s">
        <v>20851</v>
      </c>
      <c r="F2997" s="32"/>
      <c r="G2997" s="32"/>
      <c r="H2997" s="32"/>
      <c r="I2997" s="31"/>
      <c r="J2997" s="31"/>
      <c r="K2997" s="31"/>
      <c r="L2997" s="31"/>
      <c r="M2997" s="31"/>
      <c r="N2997" s="31"/>
      <c r="O2997" s="31"/>
      <c r="P2997" s="31"/>
      <c r="Q2997" s="31"/>
      <c r="R2997" s="31"/>
      <c r="S2997" s="31"/>
      <c r="T2997" s="31"/>
      <c r="U2997" s="31"/>
      <c r="V2997" s="31"/>
      <c r="W2997" s="31"/>
      <c r="X2997" s="31"/>
      <c r="Y2997" s="31"/>
      <c r="Z2997" s="31"/>
      <c r="AA2997" s="31"/>
      <c r="AB2997" s="31"/>
      <c r="AC2997" s="31"/>
      <c r="AD2997" s="31"/>
      <c r="AE2997" s="31"/>
      <c r="AF2997" s="31"/>
      <c r="AG2997" s="31"/>
      <c r="AH2997" s="31"/>
      <c r="AI2997" s="31"/>
      <c r="AJ2997" s="31"/>
      <c r="AK2997" s="31"/>
      <c r="AL2997" s="31"/>
      <c r="AO2997" s="376"/>
    </row>
    <row r="2998" spans="1:41" x14ac:dyDescent="0.25">
      <c r="A2998" s="44" t="s">
        <v>8136</v>
      </c>
      <c r="B2998" s="44" t="s">
        <v>21334</v>
      </c>
      <c r="C2998" s="45" t="s">
        <v>5454</v>
      </c>
      <c r="D2998" s="45" t="s">
        <v>21447</v>
      </c>
      <c r="E2998" s="46">
        <v>46599</v>
      </c>
      <c r="AO2998" s="376"/>
    </row>
    <row r="2999" spans="1:41" x14ac:dyDescent="0.25">
      <c r="A2999" s="44" t="s">
        <v>12610</v>
      </c>
      <c r="B2999" s="44" t="s">
        <v>939</v>
      </c>
      <c r="C2999" s="45">
        <v>241202</v>
      </c>
      <c r="D2999" s="45" t="s">
        <v>11363</v>
      </c>
      <c r="E2999" s="45" t="s">
        <v>12554</v>
      </c>
      <c r="AO2999" s="376"/>
    </row>
    <row r="3000" spans="1:41" x14ac:dyDescent="0.3">
      <c r="A3000" s="333" t="s">
        <v>2692</v>
      </c>
      <c r="B3000" s="333" t="s">
        <v>2689</v>
      </c>
      <c r="C3000" s="125" t="s">
        <v>21305</v>
      </c>
      <c r="D3000" s="32" t="s">
        <v>20309</v>
      </c>
      <c r="E3000" s="125" t="s">
        <v>9840</v>
      </c>
      <c r="F3000" s="125" t="s">
        <v>1189</v>
      </c>
      <c r="G3000" s="125" t="s">
        <v>1190</v>
      </c>
      <c r="AO3000" s="376"/>
    </row>
    <row r="3001" spans="1:41" x14ac:dyDescent="0.3">
      <c r="A3001" s="333" t="s">
        <v>2782</v>
      </c>
      <c r="B3001" s="333" t="s">
        <v>1774</v>
      </c>
      <c r="C3001" s="125" t="s">
        <v>15318</v>
      </c>
      <c r="D3001" s="32" t="s">
        <v>20309</v>
      </c>
      <c r="E3001" s="125" t="s">
        <v>11886</v>
      </c>
      <c r="F3001" s="125" t="s">
        <v>1189</v>
      </c>
      <c r="G3001" s="125" t="s">
        <v>1190</v>
      </c>
      <c r="AO3001" s="376"/>
    </row>
    <row r="3002" spans="1:41" x14ac:dyDescent="0.25">
      <c r="A3002" s="44" t="s">
        <v>12611</v>
      </c>
      <c r="B3002" s="44" t="s">
        <v>939</v>
      </c>
      <c r="C3002" s="45">
        <v>241202</v>
      </c>
      <c r="D3002" s="45" t="s">
        <v>11363</v>
      </c>
      <c r="E3002" s="45" t="s">
        <v>12554</v>
      </c>
      <c r="AO3002" s="376"/>
    </row>
    <row r="3003" spans="1:41" x14ac:dyDescent="0.25">
      <c r="A3003" s="99" t="s">
        <v>11228</v>
      </c>
      <c r="B3003" s="92" t="s">
        <v>11233</v>
      </c>
      <c r="C3003" s="93" t="s">
        <v>11232</v>
      </c>
      <c r="D3003" s="93" t="s">
        <v>1201</v>
      </c>
      <c r="E3003" s="94">
        <v>46682</v>
      </c>
      <c r="F3003" s="93"/>
      <c r="G3003" s="93"/>
      <c r="H3003" s="93"/>
      <c r="I3003" s="99"/>
      <c r="J3003" s="99"/>
      <c r="K3003" s="99"/>
      <c r="L3003" s="99"/>
      <c r="M3003" s="99"/>
      <c r="N3003" s="99"/>
      <c r="O3003" s="99"/>
      <c r="P3003" s="99"/>
      <c r="Q3003" s="99"/>
      <c r="R3003" s="44"/>
      <c r="S3003" s="99"/>
      <c r="T3003" s="99"/>
      <c r="U3003" s="99"/>
      <c r="V3003" s="99"/>
      <c r="W3003" s="99"/>
      <c r="X3003" s="99"/>
      <c r="Y3003" s="99"/>
      <c r="Z3003" s="99"/>
      <c r="AA3003" s="99"/>
      <c r="AB3003" s="99"/>
      <c r="AC3003" s="99"/>
      <c r="AD3003" s="99"/>
      <c r="AE3003" s="99"/>
      <c r="AF3003" s="99"/>
      <c r="AG3003" s="99"/>
      <c r="AH3003" s="31"/>
      <c r="AI3003" s="31"/>
      <c r="AJ3003" s="31"/>
      <c r="AK3003" s="31"/>
      <c r="AL3003" s="31"/>
      <c r="AO3003" s="376"/>
    </row>
    <row r="3004" spans="1:41" x14ac:dyDescent="0.25">
      <c r="A3004" s="44" t="s">
        <v>12185</v>
      </c>
      <c r="B3004" s="44" t="s">
        <v>12094</v>
      </c>
      <c r="C3004" s="45">
        <v>12.23</v>
      </c>
      <c r="D3004" s="45" t="s">
        <v>12549</v>
      </c>
      <c r="E3004" s="46">
        <v>46934</v>
      </c>
      <c r="F3004" s="45"/>
      <c r="G3004" s="93"/>
      <c r="H3004" s="93"/>
      <c r="I3004" s="99"/>
      <c r="J3004" s="99"/>
      <c r="K3004" s="99"/>
      <c r="L3004" s="99"/>
      <c r="M3004" s="99"/>
      <c r="N3004" s="99"/>
      <c r="O3004" s="99"/>
      <c r="P3004" s="99"/>
      <c r="Q3004" s="99"/>
      <c r="R3004" s="99"/>
      <c r="S3004" s="99"/>
      <c r="T3004" s="99"/>
      <c r="U3004" s="99"/>
      <c r="V3004" s="99"/>
      <c r="W3004" s="99"/>
      <c r="X3004" s="99"/>
      <c r="Y3004" s="99"/>
      <c r="Z3004" s="99"/>
      <c r="AA3004" s="99"/>
      <c r="AB3004" s="99"/>
      <c r="AC3004" s="99"/>
      <c r="AD3004" s="99"/>
      <c r="AE3004" s="99"/>
      <c r="AF3004" s="99"/>
      <c r="AG3004" s="99"/>
      <c r="AH3004" s="31"/>
      <c r="AI3004" s="31"/>
      <c r="AJ3004" s="31"/>
      <c r="AK3004" s="31"/>
      <c r="AL3004" s="31"/>
      <c r="AO3004" s="376"/>
    </row>
    <row r="3005" spans="1:41" x14ac:dyDescent="0.25">
      <c r="A3005" s="44" t="s">
        <v>10421</v>
      </c>
      <c r="B3005" s="44" t="s">
        <v>9237</v>
      </c>
      <c r="C3005" s="45">
        <v>24010401</v>
      </c>
      <c r="D3005" s="45" t="s">
        <v>11363</v>
      </c>
      <c r="E3005" s="45" t="s">
        <v>9238</v>
      </c>
      <c r="AO3005" s="376"/>
    </row>
    <row r="3006" spans="1:41" x14ac:dyDescent="0.25">
      <c r="A3006" s="44" t="s">
        <v>10421</v>
      </c>
      <c r="B3006" s="44" t="s">
        <v>3176</v>
      </c>
      <c r="C3006" s="45">
        <v>24010402</v>
      </c>
      <c r="D3006" s="45" t="s">
        <v>11363</v>
      </c>
      <c r="E3006" s="45" t="s">
        <v>9238</v>
      </c>
      <c r="AO3006" s="376"/>
    </row>
    <row r="3007" spans="1:41" x14ac:dyDescent="0.25">
      <c r="A3007" s="44" t="s">
        <v>12186</v>
      </c>
      <c r="B3007" s="44" t="s">
        <v>12123</v>
      </c>
      <c r="C3007" s="45">
        <v>11.23</v>
      </c>
      <c r="D3007" s="45" t="s">
        <v>12549</v>
      </c>
      <c r="E3007" s="46">
        <v>46934</v>
      </c>
      <c r="F3007" s="45"/>
      <c r="G3007" s="93"/>
      <c r="H3007" s="93"/>
      <c r="I3007" s="99"/>
      <c r="J3007" s="99"/>
      <c r="K3007" s="99"/>
      <c r="L3007" s="99"/>
      <c r="M3007" s="99"/>
      <c r="N3007" s="99"/>
      <c r="O3007" s="99"/>
      <c r="P3007" s="99"/>
      <c r="Q3007" s="99"/>
      <c r="R3007" s="99"/>
      <c r="S3007" s="99"/>
      <c r="T3007" s="99"/>
      <c r="U3007" s="99"/>
      <c r="V3007" s="99"/>
      <c r="W3007" s="99"/>
      <c r="X3007" s="99"/>
      <c r="Y3007" s="99"/>
      <c r="Z3007" s="99"/>
      <c r="AA3007" s="99"/>
      <c r="AB3007" s="99"/>
      <c r="AC3007" s="99"/>
      <c r="AD3007" s="99"/>
      <c r="AE3007" s="99"/>
      <c r="AF3007" s="99"/>
      <c r="AG3007" s="99"/>
      <c r="AH3007" s="31"/>
      <c r="AI3007" s="31"/>
      <c r="AJ3007" s="31"/>
      <c r="AK3007" s="31"/>
      <c r="AL3007" s="31"/>
      <c r="AO3007" s="376"/>
    </row>
    <row r="3008" spans="1:41" x14ac:dyDescent="0.25">
      <c r="A3008" s="44" t="s">
        <v>17636</v>
      </c>
      <c r="B3008" s="44" t="s">
        <v>2350</v>
      </c>
      <c r="C3008" s="45">
        <v>250106</v>
      </c>
      <c r="D3008" s="45" t="s">
        <v>11363</v>
      </c>
      <c r="E3008" s="45" t="s">
        <v>11887</v>
      </c>
      <c r="AO3008" s="376"/>
    </row>
    <row r="3009" spans="1:41" x14ac:dyDescent="0.25">
      <c r="A3009" s="44" t="s">
        <v>17636</v>
      </c>
      <c r="B3009" s="44" t="s">
        <v>931</v>
      </c>
      <c r="C3009" s="45">
        <v>260101</v>
      </c>
      <c r="D3009" s="45" t="s">
        <v>11363</v>
      </c>
      <c r="E3009" s="45" t="s">
        <v>8292</v>
      </c>
      <c r="AO3009" s="376"/>
    </row>
    <row r="3010" spans="1:41" x14ac:dyDescent="0.25">
      <c r="A3010" s="44" t="s">
        <v>3705</v>
      </c>
      <c r="B3010" s="44" t="s">
        <v>13425</v>
      </c>
      <c r="C3010" s="45" t="s">
        <v>10254</v>
      </c>
      <c r="D3010" s="46" t="s">
        <v>21328</v>
      </c>
      <c r="E3010" s="46">
        <v>46614</v>
      </c>
      <c r="AO3010" s="376"/>
    </row>
    <row r="3011" spans="1:41" x14ac:dyDescent="0.25">
      <c r="A3011" s="44" t="s">
        <v>3705</v>
      </c>
      <c r="B3011" s="44" t="s">
        <v>1889</v>
      </c>
      <c r="C3011" s="45" t="s">
        <v>16313</v>
      </c>
      <c r="D3011" s="46" t="s">
        <v>21328</v>
      </c>
      <c r="E3011" s="46">
        <v>46639</v>
      </c>
      <c r="AO3011" s="376"/>
    </row>
    <row r="3012" spans="1:41" x14ac:dyDescent="0.25">
      <c r="A3012" s="44" t="s">
        <v>17637</v>
      </c>
      <c r="B3012" s="44" t="s">
        <v>5321</v>
      </c>
      <c r="C3012" s="45">
        <v>26010401</v>
      </c>
      <c r="D3012" s="45" t="s">
        <v>11363</v>
      </c>
      <c r="E3012" s="45" t="s">
        <v>17459</v>
      </c>
      <c r="AO3012" s="376"/>
    </row>
    <row r="3013" spans="1:41" x14ac:dyDescent="0.25">
      <c r="A3013" s="44" t="s">
        <v>17637</v>
      </c>
      <c r="B3013" s="44" t="s">
        <v>3176</v>
      </c>
      <c r="C3013" s="45">
        <v>26010402</v>
      </c>
      <c r="D3013" s="45" t="s">
        <v>11363</v>
      </c>
      <c r="E3013" s="45" t="s">
        <v>17459</v>
      </c>
      <c r="AO3013" s="376"/>
    </row>
    <row r="3014" spans="1:41" x14ac:dyDescent="0.3">
      <c r="A3014" s="333" t="s">
        <v>2946</v>
      </c>
      <c r="B3014" s="333" t="s">
        <v>1161</v>
      </c>
      <c r="C3014" s="125" t="s">
        <v>10225</v>
      </c>
      <c r="D3014" s="32" t="s">
        <v>20309</v>
      </c>
      <c r="E3014" s="125" t="s">
        <v>2593</v>
      </c>
      <c r="F3014" s="125" t="s">
        <v>1189</v>
      </c>
      <c r="G3014" s="125" t="s">
        <v>1190</v>
      </c>
      <c r="AO3014" s="376"/>
    </row>
    <row r="3015" spans="1:41" x14ac:dyDescent="0.25">
      <c r="A3015" s="44" t="s">
        <v>2946</v>
      </c>
      <c r="B3015" s="44" t="s">
        <v>3043</v>
      </c>
      <c r="C3015" s="45">
        <v>230901</v>
      </c>
      <c r="D3015" s="45" t="s">
        <v>11363</v>
      </c>
      <c r="E3015" s="45" t="s">
        <v>7871</v>
      </c>
      <c r="AO3015" s="376"/>
    </row>
    <row r="3016" spans="1:41" x14ac:dyDescent="0.3">
      <c r="A3016" s="333" t="s">
        <v>18926</v>
      </c>
      <c r="B3016" s="333" t="s">
        <v>6928</v>
      </c>
      <c r="C3016" s="125" t="s">
        <v>19094</v>
      </c>
      <c r="D3016" s="32" t="s">
        <v>20309</v>
      </c>
      <c r="E3016" s="125" t="s">
        <v>9249</v>
      </c>
      <c r="F3016" s="125" t="s">
        <v>1189</v>
      </c>
      <c r="G3016" s="125" t="s">
        <v>1190</v>
      </c>
      <c r="AO3016" s="376"/>
    </row>
    <row r="3017" spans="1:41" x14ac:dyDescent="0.3">
      <c r="A3017" s="333" t="s">
        <v>16177</v>
      </c>
      <c r="B3017" s="333" t="s">
        <v>4818</v>
      </c>
      <c r="C3017" s="125" t="s">
        <v>16161</v>
      </c>
      <c r="D3017" s="32" t="s">
        <v>20309</v>
      </c>
      <c r="E3017" s="125" t="s">
        <v>4972</v>
      </c>
      <c r="F3017" s="125" t="s">
        <v>1189</v>
      </c>
      <c r="G3017" s="125" t="s">
        <v>1190</v>
      </c>
      <c r="AO3017" s="376"/>
    </row>
    <row r="3018" spans="1:41" x14ac:dyDescent="0.25">
      <c r="A3018" s="44" t="s">
        <v>17638</v>
      </c>
      <c r="B3018" s="44" t="s">
        <v>5321</v>
      </c>
      <c r="C3018" s="45">
        <v>26010401</v>
      </c>
      <c r="D3018" s="45" t="s">
        <v>11363</v>
      </c>
      <c r="E3018" s="45" t="s">
        <v>17459</v>
      </c>
      <c r="AO3018" s="376"/>
    </row>
    <row r="3019" spans="1:41" x14ac:dyDescent="0.25">
      <c r="A3019" s="44" t="s">
        <v>17638</v>
      </c>
      <c r="B3019" s="44" t="s">
        <v>3176</v>
      </c>
      <c r="C3019" s="45">
        <v>26010402</v>
      </c>
      <c r="D3019" s="45" t="s">
        <v>11363</v>
      </c>
      <c r="E3019" s="45" t="s">
        <v>17459</v>
      </c>
      <c r="AO3019" s="376"/>
    </row>
    <row r="3020" spans="1:41" x14ac:dyDescent="0.25">
      <c r="A3020" s="44" t="s">
        <v>13426</v>
      </c>
      <c r="B3020" s="44" t="s">
        <v>20314</v>
      </c>
      <c r="C3020" s="45" t="s">
        <v>20347</v>
      </c>
      <c r="D3020" s="46" t="s">
        <v>21328</v>
      </c>
      <c r="E3020" s="46">
        <v>46526</v>
      </c>
      <c r="AO3020" s="376"/>
    </row>
    <row r="3021" spans="1:41" x14ac:dyDescent="0.25">
      <c r="A3021" s="44" t="s">
        <v>13426</v>
      </c>
      <c r="B3021" s="44" t="s">
        <v>20314</v>
      </c>
      <c r="C3021" s="45" t="s">
        <v>20347</v>
      </c>
      <c r="D3021" s="46" t="s">
        <v>21328</v>
      </c>
      <c r="E3021" s="46">
        <v>46526</v>
      </c>
      <c r="AO3021" s="376"/>
    </row>
    <row r="3022" spans="1:41" x14ac:dyDescent="0.25">
      <c r="A3022" s="44" t="s">
        <v>21536</v>
      </c>
      <c r="B3022" s="44" t="s">
        <v>3475</v>
      </c>
      <c r="C3022" s="45">
        <v>260301</v>
      </c>
      <c r="D3022" s="45" t="s">
        <v>11363</v>
      </c>
      <c r="E3022" s="45" t="s">
        <v>17625</v>
      </c>
      <c r="AO3022" s="376"/>
    </row>
    <row r="3023" spans="1:41" x14ac:dyDescent="0.25">
      <c r="A3023" s="44" t="s">
        <v>9374</v>
      </c>
      <c r="B3023" s="92" t="s">
        <v>9602</v>
      </c>
      <c r="C3023" s="45" t="s">
        <v>9343</v>
      </c>
      <c r="D3023" s="93" t="s">
        <v>9601</v>
      </c>
      <c r="E3023" s="94">
        <v>46568</v>
      </c>
      <c r="F3023" s="93"/>
      <c r="G3023" s="93"/>
      <c r="H3023" s="93"/>
      <c r="I3023" s="99"/>
      <c r="J3023" s="99"/>
      <c r="K3023" s="99"/>
      <c r="L3023" s="99"/>
      <c r="M3023" s="99"/>
      <c r="N3023" s="99"/>
      <c r="O3023" s="99"/>
      <c r="P3023" s="99"/>
      <c r="Q3023" s="99"/>
      <c r="R3023" s="44"/>
      <c r="S3023" s="99"/>
      <c r="T3023" s="99"/>
      <c r="U3023" s="99"/>
      <c r="V3023" s="99"/>
      <c r="W3023" s="99"/>
      <c r="X3023" s="99"/>
      <c r="Y3023" s="99"/>
      <c r="Z3023" s="99"/>
      <c r="AA3023" s="99"/>
      <c r="AB3023" s="99"/>
      <c r="AC3023" s="99"/>
      <c r="AD3023" s="99"/>
      <c r="AE3023" s="99"/>
      <c r="AF3023" s="99"/>
      <c r="AG3023" s="99"/>
      <c r="AH3023" s="31"/>
      <c r="AI3023" s="31"/>
      <c r="AJ3023" s="31"/>
      <c r="AK3023" s="31"/>
      <c r="AL3023" s="31"/>
      <c r="AO3023" s="376"/>
    </row>
    <row r="3024" spans="1:41" x14ac:dyDescent="0.25">
      <c r="A3024" s="57" t="s">
        <v>3494</v>
      </c>
      <c r="B3024" s="92" t="s">
        <v>3682</v>
      </c>
      <c r="C3024" s="93" t="s">
        <v>19106</v>
      </c>
      <c r="D3024" s="93" t="s">
        <v>3681</v>
      </c>
      <c r="E3024" s="94">
        <v>48029</v>
      </c>
      <c r="F3024" s="93"/>
      <c r="G3024" s="93"/>
      <c r="H3024" s="93"/>
      <c r="I3024" s="99"/>
      <c r="J3024" s="99"/>
      <c r="K3024" s="99"/>
      <c r="L3024" s="99"/>
      <c r="M3024" s="99"/>
      <c r="N3024" s="99"/>
      <c r="O3024" s="99"/>
      <c r="P3024" s="99"/>
      <c r="Q3024" s="99"/>
      <c r="R3024" s="44"/>
      <c r="S3024" s="99"/>
      <c r="T3024" s="99"/>
      <c r="U3024" s="99"/>
      <c r="V3024" s="99"/>
      <c r="W3024" s="99"/>
      <c r="X3024" s="99"/>
      <c r="Y3024" s="99"/>
      <c r="Z3024" s="99"/>
      <c r="AA3024" s="99"/>
      <c r="AB3024" s="99"/>
      <c r="AC3024" s="99"/>
      <c r="AD3024" s="99"/>
      <c r="AE3024" s="99"/>
      <c r="AF3024" s="99"/>
      <c r="AG3024" s="99"/>
      <c r="AH3024" s="31"/>
      <c r="AI3024" s="31"/>
      <c r="AJ3024" s="31"/>
      <c r="AK3024" s="31"/>
      <c r="AL3024" s="31"/>
      <c r="AO3024" s="376"/>
    </row>
    <row r="3025" spans="1:41" x14ac:dyDescent="0.25">
      <c r="A3025" s="44" t="s">
        <v>3494</v>
      </c>
      <c r="B3025" s="44" t="s">
        <v>2350</v>
      </c>
      <c r="C3025" s="45">
        <v>250106</v>
      </c>
      <c r="D3025" s="45" t="s">
        <v>11363</v>
      </c>
      <c r="E3025" s="45" t="s">
        <v>11887</v>
      </c>
      <c r="AO3025" s="376"/>
    </row>
    <row r="3026" spans="1:41" x14ac:dyDescent="0.25">
      <c r="A3026" s="44" t="s">
        <v>21537</v>
      </c>
      <c r="B3026" s="44" t="s">
        <v>9248</v>
      </c>
      <c r="C3026" s="45">
        <v>260105</v>
      </c>
      <c r="D3026" s="45" t="s">
        <v>11363</v>
      </c>
      <c r="E3026" s="45" t="s">
        <v>17625</v>
      </c>
      <c r="AO3026" s="376"/>
    </row>
    <row r="3027" spans="1:41" x14ac:dyDescent="0.25">
      <c r="A3027" s="99" t="s">
        <v>2714</v>
      </c>
      <c r="B3027" s="92" t="s">
        <v>2654</v>
      </c>
      <c r="C3027" s="96" t="s">
        <v>21200</v>
      </c>
      <c r="D3027" s="96" t="s">
        <v>1712</v>
      </c>
      <c r="E3027" s="94">
        <v>48084</v>
      </c>
      <c r="F3027" s="93"/>
      <c r="G3027" s="93" t="s">
        <v>1409</v>
      </c>
      <c r="H3027" s="93" t="s">
        <v>2715</v>
      </c>
      <c r="I3027" s="99"/>
      <c r="J3027" s="99"/>
      <c r="K3027" s="99"/>
      <c r="L3027" s="99"/>
      <c r="M3027" s="99"/>
      <c r="N3027" s="99"/>
      <c r="O3027" s="99"/>
      <c r="P3027" s="99"/>
      <c r="Q3027" s="99"/>
      <c r="R3027" s="44"/>
      <c r="S3027" s="99"/>
      <c r="T3027" s="99"/>
      <c r="U3027" s="99"/>
      <c r="V3027" s="99"/>
      <c r="W3027" s="99"/>
      <c r="X3027" s="99"/>
      <c r="Y3027" s="99"/>
      <c r="Z3027" s="99"/>
      <c r="AA3027" s="99"/>
      <c r="AB3027" s="99"/>
      <c r="AC3027" s="99"/>
      <c r="AD3027" s="99"/>
      <c r="AE3027" s="99"/>
      <c r="AF3027" s="99"/>
      <c r="AG3027" s="99"/>
      <c r="AH3027" s="31"/>
      <c r="AI3027" s="31"/>
      <c r="AJ3027" s="31"/>
      <c r="AK3027" s="31"/>
      <c r="AL3027" s="31"/>
      <c r="AO3027" s="376"/>
    </row>
    <row r="3028" spans="1:41" x14ac:dyDescent="0.3">
      <c r="A3028" s="57" t="s">
        <v>2714</v>
      </c>
      <c r="B3028" s="92" t="s">
        <v>3682</v>
      </c>
      <c r="C3028" s="93" t="s">
        <v>19106</v>
      </c>
      <c r="D3028" s="93" t="s">
        <v>3681</v>
      </c>
      <c r="E3028" s="94">
        <v>48029</v>
      </c>
      <c r="F3028" s="93"/>
      <c r="G3028" s="93"/>
      <c r="H3028" s="93"/>
      <c r="I3028" s="99"/>
      <c r="J3028" s="99"/>
      <c r="K3028" s="99"/>
      <c r="L3028" s="99"/>
      <c r="M3028" s="99"/>
      <c r="N3028" s="99"/>
      <c r="O3028" s="99"/>
      <c r="P3028" s="99"/>
      <c r="Q3028" s="99"/>
      <c r="R3028" s="99"/>
      <c r="S3028" s="99"/>
      <c r="T3028" s="99"/>
      <c r="U3028" s="99"/>
      <c r="V3028" s="99"/>
      <c r="W3028" s="99"/>
      <c r="X3028" s="99"/>
      <c r="Y3028" s="99"/>
      <c r="Z3028" s="99"/>
      <c r="AA3028" s="99"/>
      <c r="AB3028" s="99"/>
      <c r="AC3028" s="99"/>
      <c r="AD3028" s="99"/>
      <c r="AE3028" s="99"/>
      <c r="AF3028" s="99"/>
      <c r="AG3028" s="99"/>
      <c r="AH3028" s="31"/>
      <c r="AI3028" s="31"/>
      <c r="AJ3028" s="31"/>
      <c r="AK3028" s="31"/>
      <c r="AL3028" s="31"/>
      <c r="AO3028" s="376"/>
    </row>
    <row r="3029" spans="1:41" x14ac:dyDescent="0.25">
      <c r="A3029" s="44" t="s">
        <v>12187</v>
      </c>
      <c r="B3029" s="44" t="s">
        <v>12107</v>
      </c>
      <c r="C3029" s="45">
        <v>10.23</v>
      </c>
      <c r="D3029" s="45" t="s">
        <v>12549</v>
      </c>
      <c r="E3029" s="46">
        <v>46934</v>
      </c>
      <c r="F3029" s="45"/>
      <c r="G3029" s="93"/>
      <c r="H3029" s="93"/>
      <c r="I3029" s="99"/>
      <c r="J3029" s="99"/>
      <c r="K3029" s="99"/>
      <c r="L3029" s="99"/>
      <c r="M3029" s="99"/>
      <c r="N3029" s="99"/>
      <c r="O3029" s="99"/>
      <c r="P3029" s="99"/>
      <c r="Q3029" s="99"/>
      <c r="R3029" s="99"/>
      <c r="S3029" s="99"/>
      <c r="T3029" s="99"/>
      <c r="U3029" s="99"/>
      <c r="V3029" s="99"/>
      <c r="W3029" s="99"/>
      <c r="X3029" s="99"/>
      <c r="Y3029" s="99"/>
      <c r="Z3029" s="99"/>
      <c r="AA3029" s="99"/>
      <c r="AB3029" s="99"/>
      <c r="AC3029" s="99"/>
      <c r="AD3029" s="99"/>
      <c r="AE3029" s="99"/>
      <c r="AF3029" s="99"/>
      <c r="AG3029" s="99"/>
      <c r="AH3029" s="31"/>
      <c r="AI3029" s="31"/>
      <c r="AJ3029" s="31"/>
      <c r="AK3029" s="31"/>
      <c r="AL3029" s="31"/>
      <c r="AO3029" s="376"/>
    </row>
    <row r="3030" spans="1:41" x14ac:dyDescent="0.25">
      <c r="A3030" s="44" t="s">
        <v>12187</v>
      </c>
      <c r="B3030" s="44" t="s">
        <v>12123</v>
      </c>
      <c r="C3030" s="45">
        <v>11.23</v>
      </c>
      <c r="D3030" s="45" t="s">
        <v>12549</v>
      </c>
      <c r="E3030" s="46">
        <v>46934</v>
      </c>
      <c r="F3030" s="45"/>
      <c r="G3030" s="93"/>
      <c r="H3030" s="93"/>
      <c r="I3030" s="99"/>
      <c r="J3030" s="99"/>
      <c r="K3030" s="99"/>
      <c r="L3030" s="99"/>
      <c r="M3030" s="99"/>
      <c r="N3030" s="99"/>
      <c r="O3030" s="99"/>
      <c r="P3030" s="99"/>
      <c r="Q3030" s="99"/>
      <c r="R3030" s="99"/>
      <c r="S3030" s="99"/>
      <c r="T3030" s="99"/>
      <c r="U3030" s="99"/>
      <c r="V3030" s="99"/>
      <c r="W3030" s="99"/>
      <c r="X3030" s="99"/>
      <c r="Y3030" s="99"/>
      <c r="Z3030" s="99"/>
      <c r="AA3030" s="99"/>
      <c r="AB3030" s="99"/>
      <c r="AC3030" s="99"/>
      <c r="AD3030" s="99"/>
      <c r="AE3030" s="99"/>
      <c r="AF3030" s="99"/>
      <c r="AG3030" s="99"/>
      <c r="AH3030" s="31"/>
      <c r="AI3030" s="31"/>
      <c r="AJ3030" s="31"/>
      <c r="AK3030" s="31"/>
      <c r="AL3030" s="31"/>
      <c r="AO3030" s="376"/>
    </row>
    <row r="3031" spans="1:41" x14ac:dyDescent="0.25">
      <c r="A3031" s="44" t="s">
        <v>12187</v>
      </c>
      <c r="B3031" s="44" t="s">
        <v>12094</v>
      </c>
      <c r="C3031" s="45">
        <v>12.23</v>
      </c>
      <c r="D3031" s="45" t="s">
        <v>12549</v>
      </c>
      <c r="E3031" s="46">
        <v>46934</v>
      </c>
      <c r="F3031" s="45"/>
      <c r="G3031" s="93"/>
      <c r="H3031" s="93"/>
      <c r="I3031" s="99"/>
      <c r="J3031" s="99"/>
      <c r="K3031" s="99"/>
      <c r="L3031" s="99"/>
      <c r="M3031" s="99"/>
      <c r="N3031" s="99"/>
      <c r="O3031" s="99"/>
      <c r="P3031" s="99"/>
      <c r="Q3031" s="99"/>
      <c r="R3031" s="99"/>
      <c r="S3031" s="99"/>
      <c r="T3031" s="99"/>
      <c r="U3031" s="99"/>
      <c r="V3031" s="99"/>
      <c r="W3031" s="99"/>
      <c r="X3031" s="99"/>
      <c r="Y3031" s="99"/>
      <c r="Z3031" s="99"/>
      <c r="AA3031" s="99"/>
      <c r="AB3031" s="99"/>
      <c r="AC3031" s="99"/>
      <c r="AD3031" s="99"/>
      <c r="AE3031" s="99"/>
      <c r="AF3031" s="99"/>
      <c r="AG3031" s="99"/>
      <c r="AH3031" s="31"/>
      <c r="AI3031" s="31"/>
      <c r="AJ3031" s="31"/>
      <c r="AK3031" s="31"/>
      <c r="AL3031" s="31"/>
      <c r="AO3031" s="376"/>
    </row>
    <row r="3032" spans="1:41" x14ac:dyDescent="0.25">
      <c r="A3032" s="44" t="s">
        <v>8352</v>
      </c>
      <c r="B3032" s="44" t="s">
        <v>5134</v>
      </c>
      <c r="C3032" s="45">
        <v>230807</v>
      </c>
      <c r="D3032" s="45" t="s">
        <v>11363</v>
      </c>
      <c r="E3032" s="45" t="s">
        <v>8282</v>
      </c>
      <c r="AO3032" s="376"/>
    </row>
    <row r="3033" spans="1:41" x14ac:dyDescent="0.25">
      <c r="A3033" s="44" t="s">
        <v>8352</v>
      </c>
      <c r="B3033" s="44" t="s">
        <v>3039</v>
      </c>
      <c r="C3033" s="45">
        <v>230904</v>
      </c>
      <c r="D3033" s="45" t="s">
        <v>11363</v>
      </c>
      <c r="E3033" s="45" t="s">
        <v>7871</v>
      </c>
      <c r="AO3033" s="376"/>
    </row>
    <row r="3034" spans="1:41" x14ac:dyDescent="0.25">
      <c r="A3034" s="44" t="s">
        <v>17639</v>
      </c>
      <c r="B3034" s="44" t="s">
        <v>3039</v>
      </c>
      <c r="C3034" s="45">
        <v>230904</v>
      </c>
      <c r="D3034" s="45" t="s">
        <v>11363</v>
      </c>
      <c r="E3034" s="45" t="s">
        <v>7871</v>
      </c>
      <c r="AO3034" s="376"/>
    </row>
    <row r="3035" spans="1:41" x14ac:dyDescent="0.25">
      <c r="A3035" s="44" t="s">
        <v>8353</v>
      </c>
      <c r="B3035" s="44" t="s">
        <v>3051</v>
      </c>
      <c r="C3035" s="45">
        <v>23100202</v>
      </c>
      <c r="D3035" s="45" t="s">
        <v>11363</v>
      </c>
      <c r="E3035" s="45" t="s">
        <v>2538</v>
      </c>
      <c r="AO3035" s="376"/>
    </row>
    <row r="3036" spans="1:41" x14ac:dyDescent="0.25">
      <c r="A3036" s="44" t="s">
        <v>8353</v>
      </c>
      <c r="B3036" s="44" t="s">
        <v>10422</v>
      </c>
      <c r="C3036" s="45">
        <v>240704</v>
      </c>
      <c r="D3036" s="45" t="s">
        <v>11363</v>
      </c>
      <c r="E3036" s="45" t="s">
        <v>5139</v>
      </c>
      <c r="AO3036" s="376"/>
    </row>
    <row r="3037" spans="1:41" x14ac:dyDescent="0.25">
      <c r="A3037" s="44" t="s">
        <v>8353</v>
      </c>
      <c r="B3037" s="44" t="s">
        <v>10360</v>
      </c>
      <c r="C3037" s="45">
        <v>24020102</v>
      </c>
      <c r="D3037" s="45" t="s">
        <v>11363</v>
      </c>
      <c r="E3037" s="45" t="s">
        <v>9238</v>
      </c>
      <c r="AO3037" s="376"/>
    </row>
    <row r="3038" spans="1:41" x14ac:dyDescent="0.3">
      <c r="A3038" s="333" t="s">
        <v>15333</v>
      </c>
      <c r="B3038" s="333" t="s">
        <v>1774</v>
      </c>
      <c r="C3038" s="125" t="s">
        <v>15318</v>
      </c>
      <c r="D3038" s="32" t="s">
        <v>20309</v>
      </c>
      <c r="E3038" s="125" t="s">
        <v>11886</v>
      </c>
      <c r="F3038" s="125" t="s">
        <v>1190</v>
      </c>
      <c r="G3038" s="125" t="s">
        <v>1190</v>
      </c>
      <c r="AO3038" s="376"/>
    </row>
    <row r="3039" spans="1:41" x14ac:dyDescent="0.3">
      <c r="A3039" s="333" t="s">
        <v>15333</v>
      </c>
      <c r="B3039" s="333" t="s">
        <v>1598</v>
      </c>
      <c r="C3039" s="125" t="s">
        <v>13387</v>
      </c>
      <c r="D3039" s="32" t="s">
        <v>20309</v>
      </c>
      <c r="E3039" s="125" t="s">
        <v>11886</v>
      </c>
      <c r="F3039" s="125" t="s">
        <v>1190</v>
      </c>
      <c r="G3039" s="125" t="s">
        <v>1190</v>
      </c>
      <c r="AO3039" s="376"/>
    </row>
    <row r="3040" spans="1:41" x14ac:dyDescent="0.25">
      <c r="A3040" s="44" t="s">
        <v>6409</v>
      </c>
      <c r="B3040" s="44" t="s">
        <v>2350</v>
      </c>
      <c r="C3040" s="45">
        <v>230105</v>
      </c>
      <c r="D3040" s="45" t="s">
        <v>11363</v>
      </c>
      <c r="E3040" s="45" t="s">
        <v>5265</v>
      </c>
      <c r="AO3040" s="376"/>
    </row>
    <row r="3041" spans="1:41" x14ac:dyDescent="0.25">
      <c r="A3041" s="44" t="s">
        <v>16647</v>
      </c>
      <c r="B3041" s="44" t="s">
        <v>16648</v>
      </c>
      <c r="C3041" s="45" t="s">
        <v>16952</v>
      </c>
      <c r="D3041" s="367" t="s">
        <v>3696</v>
      </c>
      <c r="E3041" s="328">
        <f>DATE(2029,9,10)</f>
        <v>47371</v>
      </c>
      <c r="F3041" s="32"/>
      <c r="G3041" s="32"/>
      <c r="H3041" s="32"/>
      <c r="I3041" s="31"/>
      <c r="J3041" s="31"/>
      <c r="K3041" s="31"/>
      <c r="L3041" s="31"/>
      <c r="M3041" s="31"/>
      <c r="N3041" s="31"/>
      <c r="O3041" s="31"/>
      <c r="P3041" s="31"/>
      <c r="Q3041" s="31"/>
      <c r="R3041" s="31"/>
      <c r="S3041" s="31"/>
      <c r="T3041" s="31"/>
      <c r="U3041" s="31"/>
      <c r="V3041" s="31"/>
      <c r="W3041" s="31"/>
      <c r="X3041" s="31"/>
      <c r="Y3041" s="31"/>
      <c r="Z3041" s="31"/>
      <c r="AA3041" s="31"/>
      <c r="AB3041" s="31"/>
      <c r="AC3041" s="31"/>
      <c r="AD3041" s="31"/>
      <c r="AE3041" s="31"/>
      <c r="AF3041" s="31"/>
      <c r="AG3041" s="31"/>
      <c r="AH3041" s="31"/>
      <c r="AI3041" s="31"/>
      <c r="AJ3041" s="31"/>
      <c r="AK3041" s="31"/>
      <c r="AL3041" s="31"/>
      <c r="AO3041" s="376"/>
    </row>
    <row r="3042" spans="1:41" x14ac:dyDescent="0.3">
      <c r="A3042" s="323" t="s">
        <v>13368</v>
      </c>
      <c r="B3042" s="323" t="s">
        <v>13369</v>
      </c>
      <c r="C3042" s="325" t="s">
        <v>19288</v>
      </c>
      <c r="D3042" s="93" t="s">
        <v>1201</v>
      </c>
      <c r="E3042" s="324">
        <v>47267</v>
      </c>
      <c r="F3042" s="93"/>
      <c r="G3042" s="93"/>
      <c r="H3042" s="93"/>
      <c r="I3042" s="99"/>
      <c r="J3042" s="99"/>
      <c r="K3042" s="99"/>
      <c r="L3042" s="99"/>
      <c r="M3042" s="99"/>
      <c r="N3042" s="99"/>
      <c r="O3042" s="99"/>
      <c r="P3042" s="99"/>
      <c r="Q3042" s="99"/>
      <c r="R3042" s="99"/>
      <c r="S3042" s="99"/>
      <c r="T3042" s="99"/>
      <c r="U3042" s="99"/>
      <c r="V3042" s="99"/>
      <c r="W3042" s="99"/>
      <c r="X3042" s="99"/>
      <c r="Y3042" s="99"/>
      <c r="Z3042" s="99"/>
      <c r="AA3042" s="99"/>
      <c r="AB3042" s="99"/>
      <c r="AC3042" s="99"/>
      <c r="AD3042" s="99"/>
      <c r="AE3042" s="99"/>
      <c r="AF3042" s="99"/>
      <c r="AG3042" s="99"/>
      <c r="AH3042" s="31"/>
      <c r="AI3042" s="31"/>
      <c r="AJ3042" s="31"/>
      <c r="AK3042" s="31"/>
      <c r="AL3042" s="31"/>
      <c r="AO3042" s="376"/>
    </row>
    <row r="3043" spans="1:41" x14ac:dyDescent="0.3">
      <c r="A3043" s="333" t="s">
        <v>16178</v>
      </c>
      <c r="B3043" s="333" t="s">
        <v>4812</v>
      </c>
      <c r="C3043" s="125" t="s">
        <v>16162</v>
      </c>
      <c r="D3043" s="32" t="s">
        <v>20309</v>
      </c>
      <c r="E3043" s="125" t="s">
        <v>4972</v>
      </c>
      <c r="F3043" s="125" t="s">
        <v>1189</v>
      </c>
      <c r="G3043" s="125" t="s">
        <v>1190</v>
      </c>
      <c r="AO3043" s="376"/>
    </row>
    <row r="3044" spans="1:41" x14ac:dyDescent="0.25">
      <c r="A3044" s="44" t="s">
        <v>6410</v>
      </c>
      <c r="B3044" s="44" t="s">
        <v>7766</v>
      </c>
      <c r="C3044" s="45">
        <v>230505</v>
      </c>
      <c r="D3044" s="45" t="s">
        <v>11363</v>
      </c>
      <c r="E3044" s="45" t="s">
        <v>7105</v>
      </c>
      <c r="AO3044" s="376"/>
    </row>
    <row r="3045" spans="1:41" x14ac:dyDescent="0.25">
      <c r="A3045" s="44" t="s">
        <v>6410</v>
      </c>
      <c r="B3045" s="44" t="s">
        <v>17463</v>
      </c>
      <c r="C3045" s="45">
        <v>260202</v>
      </c>
      <c r="D3045" s="45" t="s">
        <v>11363</v>
      </c>
      <c r="E3045" s="45" t="s">
        <v>9238</v>
      </c>
      <c r="AO3045" s="376"/>
    </row>
    <row r="3046" spans="1:41" x14ac:dyDescent="0.25">
      <c r="A3046" s="44" t="s">
        <v>5170</v>
      </c>
      <c r="B3046" s="44" t="s">
        <v>3043</v>
      </c>
      <c r="C3046" s="45">
        <v>230901</v>
      </c>
      <c r="D3046" s="45" t="s">
        <v>11363</v>
      </c>
      <c r="E3046" s="45" t="s">
        <v>7871</v>
      </c>
      <c r="AO3046" s="376"/>
    </row>
    <row r="3047" spans="1:41" x14ac:dyDescent="0.25">
      <c r="A3047" s="44" t="s">
        <v>5170</v>
      </c>
      <c r="B3047" s="44" t="s">
        <v>9248</v>
      </c>
      <c r="C3047" s="45">
        <v>240101</v>
      </c>
      <c r="D3047" s="45" t="s">
        <v>11363</v>
      </c>
      <c r="E3047" s="45" t="s">
        <v>9249</v>
      </c>
      <c r="AO3047" s="376"/>
    </row>
    <row r="3048" spans="1:41" x14ac:dyDescent="0.25">
      <c r="A3048" s="44" t="s">
        <v>15684</v>
      </c>
      <c r="B3048" s="44" t="s">
        <v>2350</v>
      </c>
      <c r="C3048" s="45">
        <v>250106</v>
      </c>
      <c r="D3048" s="45" t="s">
        <v>11363</v>
      </c>
      <c r="E3048" s="45" t="s">
        <v>11887</v>
      </c>
      <c r="AO3048" s="376"/>
    </row>
    <row r="3049" spans="1:41" x14ac:dyDescent="0.25">
      <c r="A3049" s="44" t="s">
        <v>6411</v>
      </c>
      <c r="B3049" s="44" t="s">
        <v>2350</v>
      </c>
      <c r="C3049" s="45">
        <v>230105</v>
      </c>
      <c r="D3049" s="45" t="s">
        <v>11363</v>
      </c>
      <c r="E3049" s="45" t="s">
        <v>5265</v>
      </c>
      <c r="AO3049" s="376"/>
    </row>
    <row r="3050" spans="1:41" x14ac:dyDescent="0.25">
      <c r="A3050" s="44" t="s">
        <v>6411</v>
      </c>
      <c r="B3050" s="44" t="s">
        <v>7104</v>
      </c>
      <c r="C3050" s="45">
        <v>230504</v>
      </c>
      <c r="D3050" s="45" t="s">
        <v>11363</v>
      </c>
      <c r="E3050" s="45" t="s">
        <v>7105</v>
      </c>
      <c r="AO3050" s="376"/>
    </row>
    <row r="3051" spans="1:41" x14ac:dyDescent="0.25">
      <c r="A3051" s="44" t="s">
        <v>6411</v>
      </c>
      <c r="B3051" s="44" t="s">
        <v>17463</v>
      </c>
      <c r="C3051" s="45">
        <v>260202</v>
      </c>
      <c r="D3051" s="45" t="s">
        <v>11363</v>
      </c>
      <c r="E3051" s="45" t="s">
        <v>9238</v>
      </c>
      <c r="AO3051" s="376"/>
    </row>
    <row r="3052" spans="1:41" x14ac:dyDescent="0.25">
      <c r="A3052" s="44" t="s">
        <v>1609</v>
      </c>
      <c r="B3052" s="44" t="s">
        <v>9248</v>
      </c>
      <c r="C3052" s="45">
        <v>260105</v>
      </c>
      <c r="D3052" s="45" t="s">
        <v>11363</v>
      </c>
      <c r="E3052" s="45" t="s">
        <v>17625</v>
      </c>
      <c r="AO3052" s="376"/>
    </row>
    <row r="3053" spans="1:41" x14ac:dyDescent="0.25">
      <c r="A3053" s="44" t="s">
        <v>17640</v>
      </c>
      <c r="B3053" s="44" t="s">
        <v>931</v>
      </c>
      <c r="C3053" s="45">
        <v>260101</v>
      </c>
      <c r="D3053" s="45" t="s">
        <v>11363</v>
      </c>
      <c r="E3053" s="45" t="s">
        <v>8292</v>
      </c>
      <c r="AO3053" s="376"/>
    </row>
    <row r="3054" spans="1:41" x14ac:dyDescent="0.25">
      <c r="A3054" s="44" t="s">
        <v>17640</v>
      </c>
      <c r="B3054" s="44" t="s">
        <v>9248</v>
      </c>
      <c r="C3054" s="45">
        <v>260105</v>
      </c>
      <c r="D3054" s="45" t="s">
        <v>11363</v>
      </c>
      <c r="E3054" s="45" t="s">
        <v>17625</v>
      </c>
      <c r="AO3054" s="376"/>
    </row>
    <row r="3055" spans="1:41" x14ac:dyDescent="0.25">
      <c r="A3055" s="44" t="s">
        <v>5009</v>
      </c>
      <c r="B3055" s="44" t="s">
        <v>1539</v>
      </c>
      <c r="C3055" s="45" t="s">
        <v>5010</v>
      </c>
      <c r="D3055" s="45" t="s">
        <v>11204</v>
      </c>
      <c r="E3055" s="46">
        <v>46477</v>
      </c>
      <c r="F3055" s="93"/>
      <c r="G3055" s="93"/>
      <c r="H3055" s="93"/>
      <c r="I3055" s="99"/>
      <c r="J3055" s="99"/>
      <c r="K3055" s="99"/>
      <c r="L3055" s="99"/>
      <c r="M3055" s="99"/>
      <c r="N3055" s="99"/>
      <c r="O3055" s="99"/>
      <c r="P3055" s="99"/>
      <c r="Q3055" s="99"/>
      <c r="R3055" s="99"/>
      <c r="S3055" s="99"/>
      <c r="T3055" s="99"/>
      <c r="U3055" s="99"/>
      <c r="V3055" s="99"/>
      <c r="W3055" s="99"/>
      <c r="X3055" s="99"/>
      <c r="Y3055" s="99"/>
      <c r="Z3055" s="99"/>
      <c r="AA3055" s="99"/>
      <c r="AB3055" s="99"/>
      <c r="AC3055" s="99"/>
      <c r="AD3055" s="99"/>
      <c r="AE3055" s="99"/>
      <c r="AF3055" s="99"/>
      <c r="AG3055" s="99"/>
      <c r="AH3055" s="31"/>
      <c r="AI3055" s="31"/>
      <c r="AJ3055" s="31"/>
      <c r="AK3055" s="31"/>
      <c r="AL3055" s="31"/>
      <c r="AO3055" s="376"/>
    </row>
    <row r="3056" spans="1:41" x14ac:dyDescent="0.25">
      <c r="A3056" s="44" t="s">
        <v>5009</v>
      </c>
      <c r="B3056" s="44" t="s">
        <v>1539</v>
      </c>
      <c r="C3056" s="45" t="s">
        <v>5010</v>
      </c>
      <c r="D3056" s="93" t="s">
        <v>17443</v>
      </c>
      <c r="E3056" s="45" t="s">
        <v>5139</v>
      </c>
      <c r="F3056" s="93"/>
      <c r="G3056" s="93"/>
      <c r="H3056" s="93"/>
      <c r="I3056" s="99"/>
      <c r="J3056" s="99"/>
      <c r="K3056" s="99"/>
      <c r="L3056" s="99"/>
      <c r="M3056" s="99"/>
      <c r="N3056" s="99"/>
      <c r="O3056" s="99"/>
      <c r="P3056" s="99"/>
      <c r="Q3056" s="99"/>
      <c r="R3056" s="99"/>
      <c r="S3056" s="99"/>
      <c r="T3056" s="99"/>
      <c r="U3056" s="99"/>
      <c r="V3056" s="99"/>
      <c r="W3056" s="99"/>
      <c r="X3056" s="99"/>
      <c r="Y3056" s="99"/>
      <c r="Z3056" s="99"/>
      <c r="AA3056" s="99"/>
      <c r="AB3056" s="99"/>
      <c r="AC3056" s="99"/>
      <c r="AD3056" s="99"/>
      <c r="AE3056" s="99"/>
      <c r="AF3056" s="99"/>
      <c r="AG3056" s="99"/>
      <c r="AH3056" s="31"/>
      <c r="AI3056" s="31"/>
      <c r="AJ3056" s="31"/>
      <c r="AK3056" s="31"/>
      <c r="AL3056" s="31"/>
      <c r="AO3056" s="376"/>
    </row>
    <row r="3057" spans="1:41" x14ac:dyDescent="0.25">
      <c r="A3057" s="44" t="s">
        <v>5009</v>
      </c>
      <c r="B3057" s="44" t="s">
        <v>1539</v>
      </c>
      <c r="C3057" s="45" t="s">
        <v>5010</v>
      </c>
      <c r="D3057" s="45" t="s">
        <v>9895</v>
      </c>
      <c r="E3057" s="46">
        <v>46477</v>
      </c>
      <c r="F3057" s="93"/>
      <c r="G3057" s="93"/>
      <c r="H3057" s="93"/>
      <c r="I3057" s="99"/>
      <c r="J3057" s="99"/>
      <c r="K3057" s="99"/>
      <c r="L3057" s="99"/>
      <c r="M3057" s="99"/>
      <c r="N3057" s="99"/>
      <c r="O3057" s="99"/>
      <c r="P3057" s="99"/>
      <c r="Q3057" s="99"/>
      <c r="R3057" s="44"/>
      <c r="S3057" s="99"/>
      <c r="T3057" s="99"/>
      <c r="U3057" s="99"/>
      <c r="V3057" s="99"/>
      <c r="W3057" s="99"/>
      <c r="X3057" s="99"/>
      <c r="Y3057" s="99"/>
      <c r="Z3057" s="99"/>
      <c r="AA3057" s="99"/>
      <c r="AB3057" s="99"/>
      <c r="AC3057" s="99"/>
      <c r="AD3057" s="99"/>
      <c r="AE3057" s="99"/>
      <c r="AF3057" s="99"/>
      <c r="AG3057" s="99"/>
      <c r="AH3057" s="31"/>
      <c r="AI3057" s="31"/>
      <c r="AJ3057" s="31"/>
      <c r="AK3057" s="31"/>
      <c r="AL3057" s="31"/>
      <c r="AO3057" s="376"/>
    </row>
    <row r="3058" spans="1:41" x14ac:dyDescent="0.25">
      <c r="A3058" s="44" t="s">
        <v>21538</v>
      </c>
      <c r="B3058" s="44" t="s">
        <v>2350</v>
      </c>
      <c r="C3058" s="45">
        <v>250106</v>
      </c>
      <c r="D3058" s="45" t="s">
        <v>11363</v>
      </c>
      <c r="E3058" s="45" t="s">
        <v>11887</v>
      </c>
      <c r="AO3058" s="376"/>
    </row>
    <row r="3059" spans="1:41" x14ac:dyDescent="0.25">
      <c r="A3059" s="44" t="s">
        <v>8749</v>
      </c>
      <c r="B3059" s="44" t="s">
        <v>14735</v>
      </c>
      <c r="C3059" s="45" t="s">
        <v>9075</v>
      </c>
      <c r="D3059" s="367" t="s">
        <v>3696</v>
      </c>
      <c r="E3059" s="328">
        <f>DATE(2027,5,29)</f>
        <v>46536</v>
      </c>
      <c r="F3059" s="32"/>
      <c r="G3059" s="32"/>
      <c r="H3059" s="32"/>
      <c r="I3059" s="31"/>
      <c r="J3059" s="31"/>
      <c r="K3059" s="31"/>
      <c r="L3059" s="31"/>
      <c r="M3059" s="31"/>
      <c r="N3059" s="31"/>
      <c r="O3059" s="31"/>
      <c r="P3059" s="31"/>
      <c r="Q3059" s="31"/>
      <c r="R3059" s="31"/>
      <c r="S3059" s="31"/>
      <c r="T3059" s="31"/>
      <c r="U3059" s="31"/>
      <c r="V3059" s="31"/>
      <c r="W3059" s="31"/>
      <c r="X3059" s="31"/>
      <c r="Y3059" s="31"/>
      <c r="Z3059" s="31"/>
      <c r="AA3059" s="31"/>
      <c r="AB3059" s="31"/>
      <c r="AC3059" s="31"/>
      <c r="AD3059" s="31"/>
      <c r="AE3059" s="31"/>
      <c r="AF3059" s="31"/>
      <c r="AG3059" s="31"/>
      <c r="AH3059" s="31"/>
      <c r="AI3059" s="31"/>
      <c r="AJ3059" s="31"/>
      <c r="AK3059" s="31"/>
      <c r="AL3059" s="31"/>
      <c r="AO3059" s="376"/>
    </row>
    <row r="3060" spans="1:41" x14ac:dyDescent="0.25">
      <c r="A3060" s="44" t="s">
        <v>9375</v>
      </c>
      <c r="B3060" s="92" t="s">
        <v>9602</v>
      </c>
      <c r="C3060" s="45" t="s">
        <v>9334</v>
      </c>
      <c r="D3060" s="93" t="s">
        <v>9601</v>
      </c>
      <c r="E3060" s="94">
        <v>46568</v>
      </c>
      <c r="F3060" s="93"/>
      <c r="G3060" s="93"/>
      <c r="H3060" s="93"/>
      <c r="I3060" s="99"/>
      <c r="J3060" s="99"/>
      <c r="K3060" s="99"/>
      <c r="L3060" s="99"/>
      <c r="M3060" s="99"/>
      <c r="N3060" s="99"/>
      <c r="O3060" s="99"/>
      <c r="P3060" s="99"/>
      <c r="Q3060" s="99"/>
      <c r="R3060" s="44"/>
      <c r="S3060" s="99"/>
      <c r="T3060" s="99"/>
      <c r="U3060" s="99"/>
      <c r="V3060" s="99"/>
      <c r="W3060" s="99"/>
      <c r="X3060" s="99"/>
      <c r="Y3060" s="99"/>
      <c r="Z3060" s="99"/>
      <c r="AA3060" s="99"/>
      <c r="AB3060" s="99"/>
      <c r="AC3060" s="99"/>
      <c r="AD3060" s="99"/>
      <c r="AE3060" s="99"/>
      <c r="AF3060" s="99"/>
      <c r="AG3060" s="99"/>
      <c r="AH3060" s="31"/>
      <c r="AI3060" s="31"/>
      <c r="AJ3060" s="31"/>
      <c r="AK3060" s="31"/>
      <c r="AL3060" s="31"/>
      <c r="AO3060" s="376"/>
    </row>
    <row r="3061" spans="1:41" x14ac:dyDescent="0.25">
      <c r="A3061" s="44" t="s">
        <v>4249</v>
      </c>
      <c r="B3061" s="44" t="s">
        <v>2350</v>
      </c>
      <c r="C3061" s="45">
        <v>230105</v>
      </c>
      <c r="D3061" s="45" t="s">
        <v>11363</v>
      </c>
      <c r="E3061" s="45" t="s">
        <v>5265</v>
      </c>
      <c r="AO3061" s="376"/>
    </row>
    <row r="3062" spans="1:41" x14ac:dyDescent="0.25">
      <c r="A3062" s="44" t="s">
        <v>4249</v>
      </c>
      <c r="B3062" s="44" t="s">
        <v>5134</v>
      </c>
      <c r="C3062" s="45">
        <v>250802</v>
      </c>
      <c r="D3062" s="45" t="s">
        <v>11363</v>
      </c>
      <c r="E3062" s="45" t="s">
        <v>9880</v>
      </c>
      <c r="AO3062" s="376"/>
    </row>
    <row r="3063" spans="1:41" x14ac:dyDescent="0.25">
      <c r="A3063" s="44" t="s">
        <v>21539</v>
      </c>
      <c r="B3063" s="44" t="s">
        <v>17463</v>
      </c>
      <c r="C3063" s="45">
        <v>260202</v>
      </c>
      <c r="D3063" s="45" t="s">
        <v>11363</v>
      </c>
      <c r="E3063" s="45" t="s">
        <v>9238</v>
      </c>
      <c r="AO3063" s="376"/>
    </row>
    <row r="3064" spans="1:41" x14ac:dyDescent="0.25">
      <c r="A3064" s="44" t="s">
        <v>21539</v>
      </c>
      <c r="B3064" s="44" t="s">
        <v>9248</v>
      </c>
      <c r="C3064" s="45">
        <v>260105</v>
      </c>
      <c r="D3064" s="45" t="s">
        <v>11363</v>
      </c>
      <c r="E3064" s="45" t="s">
        <v>17625</v>
      </c>
      <c r="AO3064" s="376"/>
    </row>
    <row r="3065" spans="1:41" x14ac:dyDescent="0.25">
      <c r="A3065" s="44" t="s">
        <v>17641</v>
      </c>
      <c r="B3065" s="44" t="s">
        <v>5134</v>
      </c>
      <c r="C3065" s="45">
        <v>250802</v>
      </c>
      <c r="D3065" s="45" t="s">
        <v>11363</v>
      </c>
      <c r="E3065" s="45" t="s">
        <v>9880</v>
      </c>
      <c r="AO3065" s="376"/>
    </row>
    <row r="3066" spans="1:41" x14ac:dyDescent="0.25">
      <c r="A3066" s="44" t="s">
        <v>10423</v>
      </c>
      <c r="B3066" s="44" t="s">
        <v>9237</v>
      </c>
      <c r="C3066" s="45">
        <v>24010401</v>
      </c>
      <c r="D3066" s="45" t="s">
        <v>11363</v>
      </c>
      <c r="E3066" s="45" t="s">
        <v>9238</v>
      </c>
      <c r="AO3066" s="376"/>
    </row>
    <row r="3067" spans="1:41" x14ac:dyDescent="0.25">
      <c r="A3067" s="44" t="s">
        <v>14784</v>
      </c>
      <c r="B3067" s="44" t="s">
        <v>16649</v>
      </c>
      <c r="C3067" s="45" t="s">
        <v>14785</v>
      </c>
      <c r="D3067" s="367" t="s">
        <v>3696</v>
      </c>
      <c r="E3067" s="328">
        <f>DATE(2029,7,24)</f>
        <v>47323</v>
      </c>
      <c r="F3067" s="32"/>
      <c r="G3067" s="32"/>
      <c r="H3067" s="32"/>
      <c r="I3067" s="31"/>
      <c r="J3067" s="31"/>
      <c r="K3067" s="31"/>
      <c r="L3067" s="31"/>
      <c r="M3067" s="31"/>
      <c r="N3067" s="31"/>
      <c r="O3067" s="31"/>
      <c r="P3067" s="31"/>
      <c r="Q3067" s="31"/>
      <c r="R3067" s="31"/>
      <c r="S3067" s="31"/>
      <c r="T3067" s="31"/>
      <c r="U3067" s="31"/>
      <c r="V3067" s="31"/>
      <c r="W3067" s="31"/>
      <c r="X3067" s="31"/>
      <c r="Y3067" s="31"/>
      <c r="Z3067" s="31"/>
      <c r="AA3067" s="31"/>
      <c r="AB3067" s="31"/>
      <c r="AC3067" s="31"/>
      <c r="AD3067" s="31"/>
      <c r="AE3067" s="31"/>
      <c r="AF3067" s="31"/>
      <c r="AG3067" s="31"/>
      <c r="AH3067" s="31"/>
      <c r="AI3067" s="31"/>
      <c r="AJ3067" s="31"/>
      <c r="AK3067" s="31"/>
      <c r="AL3067" s="31"/>
      <c r="AO3067" s="376"/>
    </row>
    <row r="3068" spans="1:41" x14ac:dyDescent="0.3">
      <c r="A3068" s="333" t="s">
        <v>8042</v>
      </c>
      <c r="B3068" s="333" t="s">
        <v>1180</v>
      </c>
      <c r="C3068" s="125" t="s">
        <v>8023</v>
      </c>
      <c r="D3068" s="32" t="s">
        <v>20309</v>
      </c>
      <c r="E3068" s="125" t="s">
        <v>7871</v>
      </c>
      <c r="F3068" s="125" t="s">
        <v>1189</v>
      </c>
      <c r="G3068" s="125" t="s">
        <v>1190</v>
      </c>
      <c r="AO3068" s="376"/>
    </row>
    <row r="3069" spans="1:41" x14ac:dyDescent="0.25">
      <c r="A3069" s="44" t="s">
        <v>8042</v>
      </c>
      <c r="B3069" s="44" t="s">
        <v>9248</v>
      </c>
      <c r="C3069" s="45">
        <v>240101</v>
      </c>
      <c r="D3069" s="45" t="s">
        <v>11363</v>
      </c>
      <c r="E3069" s="45" t="s">
        <v>9249</v>
      </c>
      <c r="AO3069" s="376"/>
    </row>
    <row r="3070" spans="1:41" x14ac:dyDescent="0.25">
      <c r="A3070" s="44" t="s">
        <v>8750</v>
      </c>
      <c r="B3070" s="44" t="s">
        <v>16650</v>
      </c>
      <c r="C3070" s="45" t="s">
        <v>16953</v>
      </c>
      <c r="D3070" s="367" t="s">
        <v>3696</v>
      </c>
      <c r="E3070" s="328">
        <f>DATE(2029,12,16)</f>
        <v>47468</v>
      </c>
      <c r="F3070" s="32"/>
      <c r="G3070" s="32"/>
      <c r="H3070" s="32"/>
      <c r="I3070" s="31"/>
      <c r="J3070" s="31"/>
      <c r="K3070" s="31"/>
      <c r="L3070" s="31"/>
      <c r="M3070" s="31"/>
      <c r="N3070" s="31"/>
      <c r="O3070" s="31"/>
      <c r="P3070" s="31"/>
      <c r="Q3070" s="31"/>
      <c r="R3070" s="31"/>
      <c r="S3070" s="31"/>
      <c r="T3070" s="31"/>
      <c r="U3070" s="31"/>
      <c r="V3070" s="31"/>
      <c r="W3070" s="31"/>
      <c r="X3070" s="31"/>
      <c r="Y3070" s="31"/>
      <c r="Z3070" s="31"/>
      <c r="AA3070" s="31"/>
      <c r="AB3070" s="31"/>
      <c r="AC3070" s="31"/>
      <c r="AD3070" s="31"/>
      <c r="AE3070" s="31"/>
      <c r="AF3070" s="31"/>
      <c r="AG3070" s="31"/>
      <c r="AH3070" s="31"/>
      <c r="AI3070" s="31"/>
      <c r="AJ3070" s="31"/>
      <c r="AK3070" s="31"/>
      <c r="AL3070" s="31"/>
      <c r="AO3070" s="376"/>
    </row>
    <row r="3071" spans="1:41" x14ac:dyDescent="0.25">
      <c r="A3071" s="44" t="s">
        <v>13770</v>
      </c>
      <c r="B3071" s="44" t="s">
        <v>14696</v>
      </c>
      <c r="C3071" s="45" t="s">
        <v>9076</v>
      </c>
      <c r="D3071" s="367" t="s">
        <v>3696</v>
      </c>
      <c r="E3071" s="328">
        <f>DATE(2027,5,30)</f>
        <v>46537</v>
      </c>
      <c r="F3071" s="32"/>
      <c r="G3071" s="32"/>
      <c r="H3071" s="32"/>
      <c r="I3071" s="31"/>
      <c r="J3071" s="31"/>
      <c r="K3071" s="31"/>
      <c r="L3071" s="31"/>
      <c r="M3071" s="31"/>
      <c r="N3071" s="31"/>
      <c r="O3071" s="31"/>
      <c r="P3071" s="31"/>
      <c r="Q3071" s="31"/>
      <c r="R3071" s="31"/>
      <c r="S3071" s="31"/>
      <c r="T3071" s="31"/>
      <c r="U3071" s="31"/>
      <c r="V3071" s="31"/>
      <c r="W3071" s="31"/>
      <c r="X3071" s="31"/>
      <c r="Y3071" s="31"/>
      <c r="Z3071" s="31"/>
      <c r="AA3071" s="31"/>
      <c r="AB3071" s="31"/>
      <c r="AC3071" s="31"/>
      <c r="AD3071" s="31"/>
      <c r="AE3071" s="31"/>
      <c r="AF3071" s="31"/>
      <c r="AG3071" s="31"/>
      <c r="AH3071" s="31"/>
      <c r="AI3071" s="31"/>
      <c r="AJ3071" s="31"/>
      <c r="AK3071" s="31"/>
      <c r="AL3071" s="31"/>
      <c r="AO3071" s="376"/>
    </row>
    <row r="3072" spans="1:41" x14ac:dyDescent="0.25">
      <c r="A3072" s="44" t="s">
        <v>15685</v>
      </c>
      <c r="B3072" s="44" t="s">
        <v>5134</v>
      </c>
      <c r="C3072" s="45">
        <v>250802</v>
      </c>
      <c r="D3072" s="45" t="s">
        <v>11363</v>
      </c>
      <c r="E3072" s="45" t="s">
        <v>9880</v>
      </c>
      <c r="AO3072" s="376"/>
    </row>
    <row r="3073" spans="1:41" x14ac:dyDescent="0.3">
      <c r="A3073" s="333" t="s">
        <v>18622</v>
      </c>
      <c r="B3073" s="333" t="s">
        <v>2301</v>
      </c>
      <c r="C3073" s="125" t="s">
        <v>18816</v>
      </c>
      <c r="D3073" s="32" t="s">
        <v>20309</v>
      </c>
      <c r="E3073" s="125" t="s">
        <v>8292</v>
      </c>
      <c r="F3073" s="125" t="s">
        <v>1189</v>
      </c>
      <c r="G3073" s="125" t="s">
        <v>1190</v>
      </c>
      <c r="AO3073" s="376"/>
    </row>
    <row r="3074" spans="1:41" x14ac:dyDescent="0.25">
      <c r="A3074" s="44" t="s">
        <v>8751</v>
      </c>
      <c r="B3074" s="44" t="s">
        <v>14786</v>
      </c>
      <c r="C3074" s="45" t="s">
        <v>9077</v>
      </c>
      <c r="D3074" s="367" t="s">
        <v>3696</v>
      </c>
      <c r="E3074" s="328">
        <f>DATE(2027,8,18)</f>
        <v>46617</v>
      </c>
      <c r="F3074" s="32"/>
      <c r="G3074" s="32"/>
      <c r="H3074" s="32"/>
      <c r="I3074" s="31"/>
      <c r="J3074" s="31"/>
      <c r="K3074" s="31"/>
      <c r="L3074" s="31"/>
      <c r="M3074" s="31"/>
      <c r="N3074" s="31"/>
      <c r="O3074" s="31"/>
      <c r="P3074" s="31"/>
      <c r="Q3074" s="31"/>
      <c r="R3074" s="31"/>
      <c r="S3074" s="31"/>
      <c r="T3074" s="31"/>
      <c r="U3074" s="31"/>
      <c r="V3074" s="31"/>
      <c r="W3074" s="31"/>
      <c r="X3074" s="31"/>
      <c r="Y3074" s="31"/>
      <c r="Z3074" s="31"/>
      <c r="AA3074" s="31"/>
      <c r="AB3074" s="31"/>
      <c r="AC3074" s="31"/>
      <c r="AD3074" s="31"/>
      <c r="AE3074" s="31"/>
      <c r="AF3074" s="31"/>
      <c r="AG3074" s="31"/>
      <c r="AH3074" s="31"/>
      <c r="AI3074" s="31"/>
      <c r="AJ3074" s="31"/>
      <c r="AK3074" s="31"/>
      <c r="AL3074" s="31"/>
      <c r="AO3074" s="376"/>
    </row>
    <row r="3075" spans="1:41" x14ac:dyDescent="0.25">
      <c r="A3075" s="57" t="s">
        <v>2709</v>
      </c>
      <c r="B3075" s="57" t="s">
        <v>2150</v>
      </c>
      <c r="C3075" s="286" t="s">
        <v>3939</v>
      </c>
      <c r="D3075" s="146" t="s">
        <v>1416</v>
      </c>
      <c r="E3075" s="259">
        <v>45535</v>
      </c>
      <c r="F3075" s="93"/>
      <c r="G3075" s="93"/>
      <c r="H3075" s="93"/>
      <c r="I3075" s="99"/>
      <c r="J3075" s="99"/>
      <c r="K3075" s="99"/>
      <c r="L3075" s="99"/>
      <c r="M3075" s="99"/>
      <c r="N3075" s="99"/>
      <c r="O3075" s="99"/>
      <c r="P3075" s="99"/>
      <c r="Q3075" s="99"/>
      <c r="R3075" s="44"/>
      <c r="S3075" s="99"/>
      <c r="T3075" s="99"/>
      <c r="U3075" s="99"/>
      <c r="V3075" s="99"/>
      <c r="W3075" s="99"/>
      <c r="X3075" s="99"/>
      <c r="Y3075" s="99"/>
      <c r="Z3075" s="99"/>
      <c r="AA3075" s="99"/>
      <c r="AB3075" s="99"/>
      <c r="AC3075" s="99"/>
      <c r="AD3075" s="99"/>
      <c r="AE3075" s="99"/>
      <c r="AF3075" s="99"/>
      <c r="AG3075" s="99"/>
      <c r="AH3075" s="31"/>
      <c r="AI3075" s="31"/>
      <c r="AJ3075" s="31"/>
      <c r="AK3075" s="31"/>
      <c r="AL3075" s="31"/>
      <c r="AO3075" s="376"/>
    </row>
    <row r="3076" spans="1:41" x14ac:dyDescent="0.25">
      <c r="A3076" s="44" t="s">
        <v>645</v>
      </c>
      <c r="B3076" s="44" t="s">
        <v>3043</v>
      </c>
      <c r="C3076" s="45">
        <v>230901</v>
      </c>
      <c r="D3076" s="45" t="s">
        <v>11363</v>
      </c>
      <c r="E3076" s="45" t="s">
        <v>7871</v>
      </c>
      <c r="AO3076" s="376"/>
    </row>
    <row r="3077" spans="1:41" x14ac:dyDescent="0.3">
      <c r="A3077" s="333" t="s">
        <v>8629</v>
      </c>
      <c r="B3077" s="333" t="s">
        <v>1172</v>
      </c>
      <c r="C3077" s="125" t="s">
        <v>8628</v>
      </c>
      <c r="D3077" s="32" t="s">
        <v>20309</v>
      </c>
      <c r="E3077" s="125" t="s">
        <v>8619</v>
      </c>
      <c r="F3077" s="125" t="s">
        <v>1189</v>
      </c>
      <c r="G3077" s="125" t="s">
        <v>1190</v>
      </c>
      <c r="AO3077" s="376"/>
    </row>
    <row r="3078" spans="1:41" x14ac:dyDescent="0.25">
      <c r="A3078" s="44" t="s">
        <v>1610</v>
      </c>
      <c r="B3078" s="44" t="s">
        <v>6608</v>
      </c>
      <c r="C3078" s="45">
        <v>260203</v>
      </c>
      <c r="D3078" s="45" t="s">
        <v>11363</v>
      </c>
      <c r="E3078" s="45" t="s">
        <v>9238</v>
      </c>
      <c r="AO3078" s="376"/>
    </row>
    <row r="3079" spans="1:41" x14ac:dyDescent="0.25">
      <c r="A3079" s="44" t="s">
        <v>1610</v>
      </c>
      <c r="B3079" s="44" t="s">
        <v>17465</v>
      </c>
      <c r="C3079" s="45">
        <v>26020101</v>
      </c>
      <c r="D3079" s="45" t="s">
        <v>11363</v>
      </c>
      <c r="E3079" s="45" t="s">
        <v>9238</v>
      </c>
      <c r="AO3079" s="376"/>
    </row>
    <row r="3080" spans="1:41" x14ac:dyDescent="0.25">
      <c r="A3080" s="91" t="s">
        <v>19191</v>
      </c>
      <c r="B3080" s="92" t="s">
        <v>19284</v>
      </c>
      <c r="C3080" s="93" t="s">
        <v>19285</v>
      </c>
      <c r="D3080" s="93" t="s">
        <v>1201</v>
      </c>
      <c r="E3080" s="94">
        <v>46582</v>
      </c>
      <c r="F3080" s="93"/>
      <c r="G3080" s="93"/>
      <c r="H3080" s="93"/>
      <c r="I3080" s="99"/>
      <c r="J3080" s="99"/>
      <c r="K3080" s="99"/>
      <c r="L3080" s="99"/>
      <c r="M3080" s="99"/>
      <c r="N3080" s="99"/>
      <c r="O3080" s="99"/>
      <c r="P3080" s="99"/>
      <c r="Q3080" s="99"/>
      <c r="R3080" s="99"/>
      <c r="S3080" s="99"/>
      <c r="T3080" s="99"/>
      <c r="U3080" s="99"/>
      <c r="V3080" s="99"/>
      <c r="W3080" s="99"/>
      <c r="X3080" s="99"/>
      <c r="Y3080" s="99"/>
      <c r="Z3080" s="99"/>
      <c r="AA3080" s="99"/>
      <c r="AB3080" s="99"/>
      <c r="AC3080" s="99"/>
      <c r="AD3080" s="99"/>
      <c r="AE3080" s="99"/>
      <c r="AF3080" s="99"/>
      <c r="AG3080" s="99"/>
      <c r="AH3080" s="31"/>
      <c r="AI3080" s="31"/>
      <c r="AJ3080" s="31"/>
      <c r="AK3080" s="31"/>
      <c r="AL3080" s="31"/>
      <c r="AO3080" s="376"/>
    </row>
    <row r="3081" spans="1:41" x14ac:dyDescent="0.25">
      <c r="A3081" s="44" t="s">
        <v>11960</v>
      </c>
      <c r="B3081" s="44" t="s">
        <v>16651</v>
      </c>
      <c r="C3081" s="45" t="s">
        <v>16954</v>
      </c>
      <c r="D3081" s="367" t="s">
        <v>3696</v>
      </c>
      <c r="E3081" s="328">
        <f>DATE(2029,12,2)</f>
        <v>47454</v>
      </c>
      <c r="F3081" s="32"/>
      <c r="G3081" s="32"/>
      <c r="H3081" s="32"/>
      <c r="I3081" s="31"/>
      <c r="J3081" s="31"/>
      <c r="K3081" s="31"/>
      <c r="L3081" s="31"/>
      <c r="M3081" s="31"/>
      <c r="N3081" s="31"/>
      <c r="O3081" s="31"/>
      <c r="P3081" s="31"/>
      <c r="Q3081" s="31"/>
      <c r="R3081" s="31"/>
      <c r="S3081" s="31"/>
      <c r="T3081" s="31"/>
      <c r="U3081" s="31"/>
      <c r="V3081" s="31"/>
      <c r="W3081" s="31"/>
      <c r="X3081" s="31"/>
      <c r="Y3081" s="31"/>
      <c r="Z3081" s="31"/>
      <c r="AA3081" s="31"/>
      <c r="AB3081" s="31"/>
      <c r="AC3081" s="31"/>
      <c r="AD3081" s="31"/>
      <c r="AE3081" s="31"/>
      <c r="AF3081" s="31"/>
      <c r="AG3081" s="31"/>
      <c r="AH3081" s="31"/>
      <c r="AI3081" s="31"/>
      <c r="AJ3081" s="31"/>
      <c r="AK3081" s="31"/>
      <c r="AL3081" s="31"/>
      <c r="AO3081" s="376"/>
    </row>
    <row r="3082" spans="1:41" x14ac:dyDescent="0.25">
      <c r="A3082" s="44" t="s">
        <v>11960</v>
      </c>
      <c r="B3082" s="44" t="s">
        <v>4237</v>
      </c>
      <c r="C3082" s="45">
        <v>241002</v>
      </c>
      <c r="D3082" s="45" t="s">
        <v>11363</v>
      </c>
      <c r="E3082" s="45" t="s">
        <v>5332</v>
      </c>
      <c r="AO3082" s="376"/>
    </row>
    <row r="3083" spans="1:41" x14ac:dyDescent="0.25">
      <c r="A3083" s="44" t="s">
        <v>17642</v>
      </c>
      <c r="B3083" s="44" t="s">
        <v>3043</v>
      </c>
      <c r="C3083" s="45">
        <v>230901</v>
      </c>
      <c r="D3083" s="45" t="s">
        <v>11363</v>
      </c>
      <c r="E3083" s="45" t="s">
        <v>7871</v>
      </c>
      <c r="AO3083" s="376"/>
    </row>
    <row r="3084" spans="1:41" x14ac:dyDescent="0.25">
      <c r="A3084" s="92" t="s">
        <v>12987</v>
      </c>
      <c r="B3084" s="92" t="s">
        <v>2174</v>
      </c>
      <c r="C3084" s="318" t="s">
        <v>4741</v>
      </c>
      <c r="D3084" s="318" t="s">
        <v>13017</v>
      </c>
      <c r="E3084" s="320">
        <v>46752</v>
      </c>
      <c r="F3084" s="93"/>
      <c r="G3084" s="93"/>
      <c r="H3084" s="93"/>
      <c r="I3084" s="99"/>
      <c r="J3084" s="99"/>
      <c r="K3084" s="99"/>
      <c r="L3084" s="99"/>
      <c r="M3084" s="99"/>
      <c r="N3084" s="99"/>
      <c r="O3084" s="99"/>
      <c r="P3084" s="99"/>
      <c r="Q3084" s="99"/>
      <c r="R3084" s="44"/>
      <c r="S3084" s="99"/>
      <c r="T3084" s="99"/>
      <c r="U3084" s="99"/>
      <c r="V3084" s="99"/>
      <c r="W3084" s="99"/>
      <c r="X3084" s="99"/>
      <c r="Y3084" s="99"/>
      <c r="Z3084" s="99"/>
      <c r="AA3084" s="99"/>
      <c r="AB3084" s="99"/>
      <c r="AC3084" s="99"/>
      <c r="AD3084" s="99"/>
      <c r="AE3084" s="99"/>
      <c r="AF3084" s="99"/>
      <c r="AG3084" s="99"/>
      <c r="AH3084" s="31"/>
      <c r="AI3084" s="31"/>
      <c r="AJ3084" s="31"/>
      <c r="AK3084" s="31"/>
      <c r="AL3084" s="31"/>
      <c r="AO3084" s="376"/>
    </row>
    <row r="3085" spans="1:41" x14ac:dyDescent="0.25">
      <c r="A3085" s="44" t="s">
        <v>12188</v>
      </c>
      <c r="B3085" s="44" t="s">
        <v>13600</v>
      </c>
      <c r="C3085" s="45">
        <v>35.25</v>
      </c>
      <c r="D3085" s="45" t="s">
        <v>12549</v>
      </c>
      <c r="E3085" s="46">
        <v>47664</v>
      </c>
      <c r="F3085" s="45"/>
      <c r="G3085" s="93"/>
      <c r="H3085" s="93"/>
      <c r="I3085" s="99"/>
      <c r="J3085" s="99"/>
      <c r="K3085" s="99"/>
      <c r="L3085" s="99"/>
      <c r="M3085" s="99"/>
      <c r="N3085" s="99"/>
      <c r="O3085" s="99"/>
      <c r="P3085" s="99"/>
      <c r="Q3085" s="99"/>
      <c r="R3085" s="99"/>
      <c r="S3085" s="99"/>
      <c r="T3085" s="99"/>
      <c r="U3085" s="99"/>
      <c r="V3085" s="99"/>
      <c r="W3085" s="99"/>
      <c r="X3085" s="99"/>
      <c r="Y3085" s="99"/>
      <c r="Z3085" s="99"/>
      <c r="AA3085" s="99"/>
      <c r="AB3085" s="99"/>
      <c r="AC3085" s="99"/>
      <c r="AD3085" s="99"/>
      <c r="AE3085" s="99"/>
      <c r="AF3085" s="99"/>
      <c r="AG3085" s="99"/>
      <c r="AH3085" s="31"/>
      <c r="AI3085" s="31"/>
      <c r="AJ3085" s="31"/>
      <c r="AK3085" s="31"/>
      <c r="AL3085" s="31"/>
      <c r="AO3085" s="376"/>
    </row>
    <row r="3086" spans="1:41" x14ac:dyDescent="0.25">
      <c r="A3086" s="44" t="s">
        <v>10424</v>
      </c>
      <c r="B3086" s="44" t="s">
        <v>10364</v>
      </c>
      <c r="C3086" s="45">
        <v>240302</v>
      </c>
      <c r="D3086" s="45" t="s">
        <v>11363</v>
      </c>
      <c r="E3086" s="45" t="s">
        <v>2593</v>
      </c>
      <c r="AO3086" s="376"/>
    </row>
    <row r="3087" spans="1:41" x14ac:dyDescent="0.3">
      <c r="A3087" s="333" t="s">
        <v>981</v>
      </c>
      <c r="B3087" s="333" t="s">
        <v>11371</v>
      </c>
      <c r="C3087" s="125" t="s">
        <v>11215</v>
      </c>
      <c r="D3087" s="32" t="s">
        <v>20309</v>
      </c>
      <c r="E3087" s="125" t="s">
        <v>4966</v>
      </c>
      <c r="F3087" s="125" t="s">
        <v>1189</v>
      </c>
      <c r="G3087" s="125" t="s">
        <v>1190</v>
      </c>
      <c r="AO3087" s="376"/>
    </row>
    <row r="3088" spans="1:41" x14ac:dyDescent="0.25">
      <c r="A3088" s="44" t="s">
        <v>981</v>
      </c>
      <c r="B3088" s="44" t="s">
        <v>12118</v>
      </c>
      <c r="C3088" s="45">
        <v>13.23</v>
      </c>
      <c r="D3088" s="45" t="s">
        <v>12549</v>
      </c>
      <c r="E3088" s="46">
        <v>46934</v>
      </c>
      <c r="F3088" s="45"/>
      <c r="G3088" s="93"/>
      <c r="H3088" s="93"/>
      <c r="I3088" s="99"/>
      <c r="J3088" s="99"/>
      <c r="K3088" s="99"/>
      <c r="L3088" s="99"/>
      <c r="M3088" s="99"/>
      <c r="N3088" s="99"/>
      <c r="O3088" s="99"/>
      <c r="P3088" s="99"/>
      <c r="Q3088" s="99"/>
      <c r="R3088" s="99"/>
      <c r="S3088" s="99"/>
      <c r="T3088" s="99"/>
      <c r="U3088" s="99"/>
      <c r="V3088" s="99"/>
      <c r="W3088" s="99"/>
      <c r="X3088" s="99"/>
      <c r="Y3088" s="99"/>
      <c r="Z3088" s="99"/>
      <c r="AA3088" s="99"/>
      <c r="AB3088" s="99"/>
      <c r="AC3088" s="99"/>
      <c r="AD3088" s="99"/>
      <c r="AE3088" s="99"/>
      <c r="AF3088" s="99"/>
      <c r="AG3088" s="99"/>
      <c r="AH3088" s="31"/>
      <c r="AI3088" s="31"/>
      <c r="AJ3088" s="31"/>
      <c r="AK3088" s="31"/>
      <c r="AL3088" s="31"/>
      <c r="AO3088" s="376"/>
    </row>
    <row r="3089" spans="1:41" x14ac:dyDescent="0.3">
      <c r="A3089" s="57" t="s">
        <v>4665</v>
      </c>
      <c r="B3089" s="57" t="s">
        <v>4727</v>
      </c>
      <c r="C3089" s="62" t="s">
        <v>4741</v>
      </c>
      <c r="D3089" s="62" t="s">
        <v>20886</v>
      </c>
      <c r="E3089" s="368" t="s">
        <v>9707</v>
      </c>
      <c r="F3089" s="32"/>
      <c r="G3089" s="32"/>
      <c r="H3089" s="32"/>
      <c r="I3089" s="31"/>
      <c r="J3089" s="31"/>
      <c r="K3089" s="31"/>
      <c r="L3089" s="31"/>
      <c r="M3089" s="31"/>
      <c r="N3089" s="31"/>
      <c r="O3089" s="31"/>
      <c r="P3089" s="31"/>
      <c r="Q3089" s="31"/>
      <c r="R3089" s="31"/>
      <c r="S3089" s="31"/>
      <c r="T3089" s="31"/>
      <c r="U3089" s="31"/>
      <c r="V3089" s="31"/>
      <c r="W3089" s="31"/>
      <c r="X3089" s="31"/>
      <c r="Y3089" s="31"/>
      <c r="Z3089" s="31"/>
      <c r="AA3089" s="31"/>
      <c r="AB3089" s="31"/>
      <c r="AC3089" s="31"/>
      <c r="AD3089" s="31"/>
      <c r="AE3089" s="31"/>
      <c r="AF3089" s="31"/>
      <c r="AG3089" s="31"/>
      <c r="AH3089" s="31"/>
      <c r="AI3089" s="31"/>
      <c r="AJ3089" s="31"/>
      <c r="AK3089" s="31"/>
      <c r="AL3089" s="31"/>
      <c r="AO3089" s="376"/>
    </row>
    <row r="3090" spans="1:41" x14ac:dyDescent="0.25">
      <c r="A3090" s="44" t="s">
        <v>21540</v>
      </c>
      <c r="B3090" s="44" t="s">
        <v>9248</v>
      </c>
      <c r="C3090" s="45">
        <v>260105</v>
      </c>
      <c r="D3090" s="45" t="s">
        <v>11363</v>
      </c>
      <c r="E3090" s="45" t="s">
        <v>17625</v>
      </c>
      <c r="AO3090" s="376"/>
    </row>
    <row r="3091" spans="1:41" x14ac:dyDescent="0.25">
      <c r="A3091" s="44" t="s">
        <v>14378</v>
      </c>
      <c r="B3091" s="44" t="s">
        <v>6292</v>
      </c>
      <c r="C3091" s="45" t="s">
        <v>14379</v>
      </c>
      <c r="D3091" s="46" t="s">
        <v>21328</v>
      </c>
      <c r="E3091" s="46">
        <v>46568</v>
      </c>
      <c r="AO3091" s="376"/>
    </row>
    <row r="3092" spans="1:41" x14ac:dyDescent="0.25">
      <c r="A3092" s="44" t="s">
        <v>15686</v>
      </c>
      <c r="B3092" s="319" t="s">
        <v>19533</v>
      </c>
      <c r="C3092" s="318" t="s">
        <v>19627</v>
      </c>
      <c r="D3092" s="93" t="s">
        <v>19934</v>
      </c>
      <c r="E3092" s="320">
        <v>46691</v>
      </c>
      <c r="F3092" s="93"/>
      <c r="G3092" s="93"/>
      <c r="H3092" s="93"/>
      <c r="I3092" s="99"/>
      <c r="J3092" s="99"/>
      <c r="K3092" s="99"/>
      <c r="L3092" s="99"/>
      <c r="M3092" s="99"/>
      <c r="N3092" s="99"/>
      <c r="O3092" s="99"/>
      <c r="P3092" s="99"/>
      <c r="Q3092" s="99"/>
      <c r="R3092" s="99"/>
      <c r="S3092" s="99"/>
      <c r="T3092" s="99"/>
      <c r="U3092" s="99"/>
      <c r="V3092" s="99"/>
      <c r="W3092" s="99"/>
      <c r="X3092" s="99"/>
      <c r="Y3092" s="99"/>
      <c r="Z3092" s="99"/>
      <c r="AA3092" s="99"/>
      <c r="AB3092" s="99"/>
      <c r="AC3092" s="99"/>
      <c r="AD3092" s="99"/>
      <c r="AE3092" s="99"/>
      <c r="AF3092" s="99"/>
      <c r="AG3092" s="99"/>
      <c r="AH3092" s="31"/>
      <c r="AI3092" s="31"/>
      <c r="AJ3092" s="31"/>
      <c r="AK3092" s="31"/>
      <c r="AL3092" s="31"/>
      <c r="AO3092" s="376"/>
    </row>
    <row r="3093" spans="1:41" x14ac:dyDescent="0.25">
      <c r="A3093" s="44" t="s">
        <v>15686</v>
      </c>
      <c r="B3093" s="44" t="s">
        <v>2350</v>
      </c>
      <c r="C3093" s="45">
        <v>250106</v>
      </c>
      <c r="D3093" s="45" t="s">
        <v>11363</v>
      </c>
      <c r="E3093" s="45" t="s">
        <v>11887</v>
      </c>
      <c r="AO3093" s="376"/>
    </row>
    <row r="3094" spans="1:41" x14ac:dyDescent="0.25">
      <c r="A3094" s="44" t="s">
        <v>14380</v>
      </c>
      <c r="B3094" s="44" t="s">
        <v>1887</v>
      </c>
      <c r="C3094" s="45" t="s">
        <v>14381</v>
      </c>
      <c r="D3094" s="46" t="s">
        <v>21328</v>
      </c>
      <c r="E3094" s="46">
        <v>46599</v>
      </c>
      <c r="AO3094" s="376"/>
    </row>
    <row r="3095" spans="1:41" x14ac:dyDescent="0.25">
      <c r="A3095" s="44" t="s">
        <v>10425</v>
      </c>
      <c r="B3095" s="44" t="s">
        <v>3482</v>
      </c>
      <c r="C3095" s="45">
        <v>240401</v>
      </c>
      <c r="D3095" s="45" t="s">
        <v>11363</v>
      </c>
      <c r="E3095" s="45" t="s">
        <v>5037</v>
      </c>
      <c r="AO3095" s="376"/>
    </row>
    <row r="3096" spans="1:41" x14ac:dyDescent="0.25">
      <c r="A3096" s="44" t="s">
        <v>1886</v>
      </c>
      <c r="B3096" s="44" t="s">
        <v>1887</v>
      </c>
      <c r="C3096" s="45" t="s">
        <v>7318</v>
      </c>
      <c r="D3096" s="46" t="s">
        <v>21328</v>
      </c>
      <c r="E3096" s="46">
        <v>46599</v>
      </c>
      <c r="AO3096" s="376"/>
    </row>
    <row r="3097" spans="1:41" x14ac:dyDescent="0.25">
      <c r="A3097" s="44" t="s">
        <v>1886</v>
      </c>
      <c r="B3097" s="44" t="s">
        <v>1887</v>
      </c>
      <c r="C3097" s="45" t="s">
        <v>7318</v>
      </c>
      <c r="D3097" s="46" t="s">
        <v>21328</v>
      </c>
      <c r="E3097" s="46">
        <v>46599</v>
      </c>
      <c r="AO3097" s="376"/>
    </row>
    <row r="3098" spans="1:41" x14ac:dyDescent="0.25">
      <c r="A3098" s="44" t="s">
        <v>3579</v>
      </c>
      <c r="B3098" s="44" t="s">
        <v>9920</v>
      </c>
      <c r="C3098" s="45" t="s">
        <v>9921</v>
      </c>
      <c r="D3098" s="46" t="s">
        <v>21328</v>
      </c>
      <c r="E3098" s="46">
        <v>46521</v>
      </c>
      <c r="AO3098" s="376"/>
    </row>
    <row r="3099" spans="1:41" x14ac:dyDescent="0.25">
      <c r="A3099" s="44" t="s">
        <v>3579</v>
      </c>
      <c r="B3099" s="44" t="s">
        <v>9920</v>
      </c>
      <c r="C3099" s="45" t="s">
        <v>9921</v>
      </c>
      <c r="D3099" s="46" t="s">
        <v>21328</v>
      </c>
      <c r="E3099" s="46">
        <v>46521</v>
      </c>
      <c r="AO3099" s="376"/>
    </row>
    <row r="3100" spans="1:41" x14ac:dyDescent="0.25">
      <c r="A3100" s="44" t="s">
        <v>1488</v>
      </c>
      <c r="B3100" s="44" t="s">
        <v>2532</v>
      </c>
      <c r="C3100" s="45" t="s">
        <v>14083</v>
      </c>
      <c r="D3100" s="45" t="s">
        <v>11204</v>
      </c>
      <c r="E3100" s="45" t="s">
        <v>8619</v>
      </c>
      <c r="F3100" s="93"/>
      <c r="G3100" s="93"/>
      <c r="H3100" s="93"/>
      <c r="I3100" s="99"/>
      <c r="J3100" s="99"/>
      <c r="K3100" s="99"/>
      <c r="L3100" s="99"/>
      <c r="M3100" s="99"/>
      <c r="N3100" s="99"/>
      <c r="O3100" s="99"/>
      <c r="P3100" s="99"/>
      <c r="Q3100" s="99"/>
      <c r="R3100" s="99"/>
      <c r="S3100" s="99"/>
      <c r="T3100" s="99"/>
      <c r="U3100" s="99"/>
      <c r="V3100" s="99"/>
      <c r="W3100" s="99"/>
      <c r="X3100" s="99"/>
      <c r="Y3100" s="99"/>
      <c r="Z3100" s="99"/>
      <c r="AA3100" s="99"/>
      <c r="AB3100" s="99"/>
      <c r="AC3100" s="99"/>
      <c r="AD3100" s="99"/>
      <c r="AE3100" s="99"/>
      <c r="AF3100" s="99"/>
      <c r="AG3100" s="99"/>
      <c r="AH3100" s="31"/>
      <c r="AI3100" s="31"/>
      <c r="AJ3100" s="31"/>
      <c r="AK3100" s="31"/>
      <c r="AL3100" s="31"/>
      <c r="AO3100" s="376"/>
    </row>
    <row r="3101" spans="1:41" x14ac:dyDescent="0.25">
      <c r="A3101" s="44" t="s">
        <v>1488</v>
      </c>
      <c r="B3101" s="44" t="s">
        <v>2532</v>
      </c>
      <c r="C3101" s="45" t="s">
        <v>14083</v>
      </c>
      <c r="D3101" s="93" t="s">
        <v>17443</v>
      </c>
      <c r="E3101" s="45" t="s">
        <v>8619</v>
      </c>
      <c r="F3101" s="93"/>
      <c r="G3101" s="93"/>
      <c r="H3101" s="93"/>
      <c r="I3101" s="99"/>
      <c r="J3101" s="99"/>
      <c r="K3101" s="99"/>
      <c r="L3101" s="99"/>
      <c r="M3101" s="99"/>
      <c r="N3101" s="99"/>
      <c r="O3101" s="99"/>
      <c r="P3101" s="99"/>
      <c r="Q3101" s="99"/>
      <c r="R3101" s="99"/>
      <c r="S3101" s="99"/>
      <c r="T3101" s="99"/>
      <c r="U3101" s="99"/>
      <c r="V3101" s="99"/>
      <c r="W3101" s="99"/>
      <c r="X3101" s="99"/>
      <c r="Y3101" s="99"/>
      <c r="Z3101" s="99"/>
      <c r="AA3101" s="99"/>
      <c r="AB3101" s="99"/>
      <c r="AC3101" s="99"/>
      <c r="AD3101" s="99"/>
      <c r="AE3101" s="99"/>
      <c r="AF3101" s="99"/>
      <c r="AG3101" s="99"/>
      <c r="AH3101" s="31"/>
      <c r="AI3101" s="31"/>
      <c r="AJ3101" s="31"/>
      <c r="AK3101" s="31"/>
      <c r="AL3101" s="31"/>
      <c r="AO3101" s="376"/>
    </row>
    <row r="3102" spans="1:41" x14ac:dyDescent="0.25">
      <c r="A3102" s="44" t="s">
        <v>1488</v>
      </c>
      <c r="B3102" s="44" t="s">
        <v>2532</v>
      </c>
      <c r="C3102" s="45" t="s">
        <v>14083</v>
      </c>
      <c r="D3102" s="45" t="s">
        <v>9895</v>
      </c>
      <c r="E3102" s="46">
        <v>47542</v>
      </c>
      <c r="F3102" s="93"/>
      <c r="G3102" s="93"/>
      <c r="H3102" s="93"/>
      <c r="I3102" s="99"/>
      <c r="J3102" s="99"/>
      <c r="K3102" s="99"/>
      <c r="L3102" s="99"/>
      <c r="M3102" s="99"/>
      <c r="N3102" s="99"/>
      <c r="O3102" s="99"/>
      <c r="P3102" s="99"/>
      <c r="Q3102" s="44"/>
      <c r="R3102" s="44"/>
      <c r="S3102" s="99"/>
      <c r="T3102" s="99"/>
      <c r="U3102" s="99"/>
      <c r="V3102" s="99"/>
      <c r="W3102" s="99"/>
      <c r="X3102" s="99"/>
      <c r="Y3102" s="99"/>
      <c r="Z3102" s="99"/>
      <c r="AA3102" s="99"/>
      <c r="AB3102" s="99"/>
      <c r="AC3102" s="99"/>
      <c r="AD3102" s="99"/>
      <c r="AE3102" s="99"/>
      <c r="AF3102" s="99"/>
      <c r="AG3102" s="99"/>
      <c r="AH3102" s="31"/>
      <c r="AI3102" s="31"/>
      <c r="AJ3102" s="31"/>
      <c r="AK3102" s="31"/>
      <c r="AL3102" s="31"/>
      <c r="AO3102" s="376"/>
    </row>
    <row r="3103" spans="1:41" x14ac:dyDescent="0.25">
      <c r="A3103" s="44" t="s">
        <v>12612</v>
      </c>
      <c r="B3103" s="44" t="s">
        <v>199</v>
      </c>
      <c r="C3103" s="45">
        <v>241001</v>
      </c>
      <c r="D3103" s="45" t="s">
        <v>11363</v>
      </c>
      <c r="E3103" s="45" t="s">
        <v>5332</v>
      </c>
      <c r="AO3103" s="376"/>
    </row>
    <row r="3104" spans="1:41" x14ac:dyDescent="0.25">
      <c r="A3104" s="44" t="s">
        <v>12612</v>
      </c>
      <c r="B3104" s="44" t="s">
        <v>15611</v>
      </c>
      <c r="C3104" s="45">
        <v>25050401</v>
      </c>
      <c r="D3104" s="45" t="s">
        <v>11363</v>
      </c>
      <c r="E3104" s="45" t="s">
        <v>7105</v>
      </c>
      <c r="AO3104" s="376"/>
    </row>
    <row r="3105" spans="1:41" x14ac:dyDescent="0.3">
      <c r="A3105" s="333" t="s">
        <v>8630</v>
      </c>
      <c r="B3105" s="333" t="s">
        <v>1171</v>
      </c>
      <c r="C3105" s="125" t="s">
        <v>10962</v>
      </c>
      <c r="D3105" s="32" t="s">
        <v>20309</v>
      </c>
      <c r="E3105" s="125" t="s">
        <v>8292</v>
      </c>
      <c r="F3105" s="125" t="s">
        <v>1189</v>
      </c>
      <c r="G3105" s="125" t="s">
        <v>1190</v>
      </c>
      <c r="AO3105" s="376"/>
    </row>
    <row r="3106" spans="1:41" x14ac:dyDescent="0.25">
      <c r="A3106" s="44" t="s">
        <v>8682</v>
      </c>
      <c r="B3106" s="44" t="s">
        <v>145</v>
      </c>
      <c r="C3106" s="45" t="s">
        <v>8683</v>
      </c>
      <c r="D3106" s="46" t="s">
        <v>21328</v>
      </c>
      <c r="E3106" s="46">
        <v>46403</v>
      </c>
      <c r="AO3106" s="376"/>
    </row>
    <row r="3107" spans="1:41" x14ac:dyDescent="0.25">
      <c r="A3107" s="44" t="s">
        <v>8682</v>
      </c>
      <c r="B3107" s="44" t="s">
        <v>145</v>
      </c>
      <c r="C3107" s="45" t="s">
        <v>8683</v>
      </c>
      <c r="D3107" s="46" t="s">
        <v>21328</v>
      </c>
      <c r="E3107" s="46">
        <v>46403</v>
      </c>
      <c r="AO3107" s="376"/>
    </row>
    <row r="3108" spans="1:41" x14ac:dyDescent="0.25">
      <c r="A3108" s="44" t="s">
        <v>8682</v>
      </c>
      <c r="B3108" s="44" t="s">
        <v>145</v>
      </c>
      <c r="C3108" s="45" t="s">
        <v>14382</v>
      </c>
      <c r="D3108" s="46" t="s">
        <v>21328</v>
      </c>
      <c r="E3108" s="46">
        <v>46583</v>
      </c>
      <c r="AO3108" s="376"/>
    </row>
    <row r="3109" spans="1:41" x14ac:dyDescent="0.25">
      <c r="A3109" s="44" t="s">
        <v>8682</v>
      </c>
      <c r="B3109" s="44" t="s">
        <v>145</v>
      </c>
      <c r="C3109" s="45" t="s">
        <v>14382</v>
      </c>
      <c r="D3109" s="46" t="s">
        <v>21328</v>
      </c>
      <c r="E3109" s="46">
        <v>46583</v>
      </c>
      <c r="AO3109" s="376"/>
    </row>
    <row r="3110" spans="1:41" x14ac:dyDescent="0.25">
      <c r="A3110" s="44" t="s">
        <v>11614</v>
      </c>
      <c r="B3110" s="44" t="s">
        <v>21362</v>
      </c>
      <c r="C3110" s="45" t="s">
        <v>11608</v>
      </c>
      <c r="D3110" s="45" t="s">
        <v>21447</v>
      </c>
      <c r="E3110" s="46">
        <v>46752</v>
      </c>
      <c r="AO3110" s="376"/>
    </row>
    <row r="3111" spans="1:41" x14ac:dyDescent="0.25">
      <c r="A3111" s="44" t="s">
        <v>11614</v>
      </c>
      <c r="B3111" s="44" t="s">
        <v>2350</v>
      </c>
      <c r="C3111" s="45">
        <v>250106</v>
      </c>
      <c r="D3111" s="45" t="s">
        <v>11363</v>
      </c>
      <c r="E3111" s="45" t="s">
        <v>11887</v>
      </c>
      <c r="AO3111" s="376"/>
    </row>
    <row r="3112" spans="1:41" x14ac:dyDescent="0.25">
      <c r="A3112" s="76" t="s">
        <v>5682</v>
      </c>
      <c r="B3112" s="76" t="s">
        <v>5522</v>
      </c>
      <c r="C3112" s="97" t="s">
        <v>4965</v>
      </c>
      <c r="D3112" s="97" t="s">
        <v>2147</v>
      </c>
      <c r="E3112" s="64">
        <v>46551</v>
      </c>
      <c r="F3112" s="93"/>
      <c r="G3112" s="93"/>
      <c r="H3112" s="93"/>
      <c r="I3112" s="99"/>
      <c r="J3112" s="99"/>
      <c r="K3112" s="99"/>
      <c r="L3112" s="99"/>
      <c r="M3112" s="99"/>
      <c r="N3112" s="99"/>
      <c r="O3112" s="99"/>
      <c r="P3112" s="99"/>
      <c r="Q3112" s="44"/>
      <c r="R3112" s="44"/>
      <c r="S3112" s="99"/>
      <c r="T3112" s="99"/>
      <c r="U3112" s="99"/>
      <c r="V3112" s="99"/>
      <c r="W3112" s="99"/>
      <c r="X3112" s="99"/>
      <c r="Y3112" s="99"/>
      <c r="Z3112" s="99"/>
      <c r="AA3112" s="99"/>
      <c r="AB3112" s="99"/>
      <c r="AC3112" s="99"/>
      <c r="AD3112" s="99"/>
      <c r="AE3112" s="99"/>
      <c r="AF3112" s="99"/>
      <c r="AG3112" s="99"/>
      <c r="AH3112" s="31"/>
      <c r="AI3112" s="31"/>
      <c r="AJ3112" s="31"/>
      <c r="AK3112" s="31"/>
      <c r="AL3112" s="31"/>
      <c r="AO3112" s="376"/>
    </row>
    <row r="3113" spans="1:41" x14ac:dyDescent="0.25">
      <c r="A3113" s="91" t="s">
        <v>19192</v>
      </c>
      <c r="B3113" s="92" t="s">
        <v>19284</v>
      </c>
      <c r="C3113" s="93" t="s">
        <v>19285</v>
      </c>
      <c r="D3113" s="93" t="s">
        <v>1201</v>
      </c>
      <c r="E3113" s="94">
        <v>46582</v>
      </c>
      <c r="F3113" s="93"/>
      <c r="G3113" s="93"/>
      <c r="H3113" s="93"/>
      <c r="I3113" s="99"/>
      <c r="J3113" s="99"/>
      <c r="K3113" s="99"/>
      <c r="L3113" s="99"/>
      <c r="M3113" s="99"/>
      <c r="N3113" s="99"/>
      <c r="O3113" s="99"/>
      <c r="P3113" s="99"/>
      <c r="Q3113" s="99"/>
      <c r="R3113" s="99"/>
      <c r="S3113" s="99"/>
      <c r="T3113" s="99"/>
      <c r="U3113" s="99"/>
      <c r="V3113" s="99"/>
      <c r="W3113" s="99"/>
      <c r="X3113" s="99"/>
      <c r="Y3113" s="99"/>
      <c r="Z3113" s="99"/>
      <c r="AA3113" s="99"/>
      <c r="AB3113" s="99"/>
      <c r="AC3113" s="99"/>
      <c r="AD3113" s="99"/>
      <c r="AE3113" s="99"/>
      <c r="AF3113" s="99"/>
      <c r="AG3113" s="99"/>
      <c r="AH3113" s="31"/>
      <c r="AI3113" s="31"/>
      <c r="AJ3113" s="31"/>
      <c r="AK3113" s="31"/>
      <c r="AL3113" s="31"/>
      <c r="AO3113" s="376"/>
    </row>
    <row r="3114" spans="1:41" x14ac:dyDescent="0.25">
      <c r="A3114" s="44" t="s">
        <v>20673</v>
      </c>
      <c r="B3114" s="44" t="s">
        <v>20674</v>
      </c>
      <c r="C3114" s="45" t="s">
        <v>20768</v>
      </c>
      <c r="D3114" s="32" t="s">
        <v>5559</v>
      </c>
      <c r="E3114" s="45" t="s">
        <v>20878</v>
      </c>
      <c r="F3114" s="32"/>
      <c r="G3114" s="32"/>
      <c r="H3114" s="32"/>
      <c r="I3114" s="31"/>
      <c r="J3114" s="31"/>
      <c r="K3114" s="31"/>
      <c r="L3114" s="31"/>
      <c r="M3114" s="31"/>
      <c r="N3114" s="31"/>
      <c r="O3114" s="31"/>
      <c r="P3114" s="31"/>
      <c r="Q3114" s="31"/>
      <c r="R3114" s="31"/>
      <c r="S3114" s="31"/>
      <c r="T3114" s="31"/>
      <c r="U3114" s="31"/>
      <c r="V3114" s="31"/>
      <c r="W3114" s="31"/>
      <c r="X3114" s="31"/>
      <c r="Y3114" s="31"/>
      <c r="Z3114" s="31"/>
      <c r="AA3114" s="31"/>
      <c r="AB3114" s="31"/>
      <c r="AC3114" s="31"/>
      <c r="AD3114" s="31"/>
      <c r="AE3114" s="31"/>
      <c r="AF3114" s="31"/>
      <c r="AG3114" s="31"/>
      <c r="AH3114" s="31"/>
      <c r="AI3114" s="31"/>
      <c r="AJ3114" s="31"/>
      <c r="AK3114" s="31"/>
      <c r="AL3114" s="31"/>
      <c r="AO3114" s="376"/>
    </row>
    <row r="3115" spans="1:41" x14ac:dyDescent="0.25">
      <c r="A3115" s="44" t="s">
        <v>17643</v>
      </c>
      <c r="B3115" s="44" t="s">
        <v>5321</v>
      </c>
      <c r="C3115" s="45">
        <v>26010401</v>
      </c>
      <c r="D3115" s="45" t="s">
        <v>11363</v>
      </c>
      <c r="E3115" s="45" t="s">
        <v>17459</v>
      </c>
      <c r="AO3115" s="376"/>
    </row>
    <row r="3116" spans="1:41" x14ac:dyDescent="0.25">
      <c r="A3116" s="44" t="s">
        <v>17643</v>
      </c>
      <c r="B3116" s="44" t="s">
        <v>3176</v>
      </c>
      <c r="C3116" s="45">
        <v>26010402</v>
      </c>
      <c r="D3116" s="45" t="s">
        <v>11363</v>
      </c>
      <c r="E3116" s="45" t="s">
        <v>17459</v>
      </c>
      <c r="AO3116" s="376"/>
    </row>
    <row r="3117" spans="1:41" x14ac:dyDescent="0.25">
      <c r="A3117" s="44" t="s">
        <v>9376</v>
      </c>
      <c r="B3117" s="92" t="s">
        <v>9602</v>
      </c>
      <c r="C3117" s="45" t="s">
        <v>9334</v>
      </c>
      <c r="D3117" s="93" t="s">
        <v>9601</v>
      </c>
      <c r="E3117" s="94">
        <v>46568</v>
      </c>
      <c r="F3117" s="93"/>
      <c r="G3117" s="93"/>
      <c r="H3117" s="93"/>
      <c r="I3117" s="99"/>
      <c r="J3117" s="99"/>
      <c r="K3117" s="99"/>
      <c r="L3117" s="99"/>
      <c r="M3117" s="99"/>
      <c r="N3117" s="99"/>
      <c r="O3117" s="99"/>
      <c r="P3117" s="99"/>
      <c r="Q3117" s="44"/>
      <c r="R3117" s="44"/>
      <c r="S3117" s="99"/>
      <c r="T3117" s="99"/>
      <c r="U3117" s="99"/>
      <c r="V3117" s="99"/>
      <c r="W3117" s="99"/>
      <c r="X3117" s="99"/>
      <c r="Y3117" s="99"/>
      <c r="Z3117" s="99"/>
      <c r="AA3117" s="99"/>
      <c r="AB3117" s="99"/>
      <c r="AC3117" s="99"/>
      <c r="AD3117" s="99"/>
      <c r="AE3117" s="99"/>
      <c r="AF3117" s="99"/>
      <c r="AG3117" s="99"/>
      <c r="AH3117" s="31"/>
      <c r="AI3117" s="31"/>
      <c r="AJ3117" s="31"/>
      <c r="AK3117" s="31"/>
      <c r="AL3117" s="31"/>
      <c r="AO3117" s="376"/>
    </row>
    <row r="3118" spans="1:41" x14ac:dyDescent="0.25">
      <c r="A3118" s="44" t="s">
        <v>9922</v>
      </c>
      <c r="B3118" s="44" t="s">
        <v>9923</v>
      </c>
      <c r="C3118" s="45" t="s">
        <v>9924</v>
      </c>
      <c r="D3118" s="46" t="s">
        <v>21328</v>
      </c>
      <c r="E3118" s="46">
        <v>46445</v>
      </c>
      <c r="AO3118" s="376"/>
    </row>
    <row r="3119" spans="1:41" x14ac:dyDescent="0.25">
      <c r="A3119" s="44" t="s">
        <v>16144</v>
      </c>
      <c r="B3119" s="44" t="s">
        <v>21378</v>
      </c>
      <c r="C3119" s="45" t="s">
        <v>16521</v>
      </c>
      <c r="D3119" s="45" t="s">
        <v>21447</v>
      </c>
      <c r="E3119" s="46">
        <v>46752</v>
      </c>
      <c r="AO3119" s="376"/>
    </row>
    <row r="3120" spans="1:41" x14ac:dyDescent="0.25">
      <c r="A3120" s="44" t="s">
        <v>16144</v>
      </c>
      <c r="B3120" s="44" t="s">
        <v>21418</v>
      </c>
      <c r="C3120" s="45" t="s">
        <v>16143</v>
      </c>
      <c r="D3120" s="45" t="s">
        <v>21447</v>
      </c>
      <c r="E3120" s="46">
        <v>46630</v>
      </c>
      <c r="AO3120" s="376"/>
    </row>
    <row r="3121" spans="1:41" x14ac:dyDescent="0.25">
      <c r="A3121" s="44" t="s">
        <v>17644</v>
      </c>
      <c r="B3121" s="44" t="s">
        <v>6608</v>
      </c>
      <c r="C3121" s="45">
        <v>260203</v>
      </c>
      <c r="D3121" s="45" t="s">
        <v>11363</v>
      </c>
      <c r="E3121" s="45" t="s">
        <v>9238</v>
      </c>
      <c r="AO3121" s="376"/>
    </row>
    <row r="3122" spans="1:41" x14ac:dyDescent="0.25">
      <c r="A3122" s="44" t="s">
        <v>17645</v>
      </c>
      <c r="B3122" s="44" t="s">
        <v>2350</v>
      </c>
      <c r="C3122" s="45">
        <v>230105</v>
      </c>
      <c r="D3122" s="45" t="s">
        <v>11363</v>
      </c>
      <c r="E3122" s="45" t="s">
        <v>5265</v>
      </c>
      <c r="AO3122" s="376"/>
    </row>
    <row r="3123" spans="1:41" x14ac:dyDescent="0.25">
      <c r="A3123" s="44" t="s">
        <v>6412</v>
      </c>
      <c r="B3123" s="44" t="s">
        <v>2350</v>
      </c>
      <c r="C3123" s="45">
        <v>230105</v>
      </c>
      <c r="D3123" s="45" t="s">
        <v>11363</v>
      </c>
      <c r="E3123" s="45" t="s">
        <v>5265</v>
      </c>
      <c r="AO3123" s="376"/>
    </row>
    <row r="3124" spans="1:41" x14ac:dyDescent="0.25">
      <c r="A3124" s="44" t="s">
        <v>16652</v>
      </c>
      <c r="B3124" s="44" t="s">
        <v>16653</v>
      </c>
      <c r="C3124" s="45" t="s">
        <v>16955</v>
      </c>
      <c r="D3124" s="367" t="s">
        <v>3696</v>
      </c>
      <c r="E3124" s="328">
        <f>DATE(2029,7,17)</f>
        <v>47316</v>
      </c>
      <c r="F3124" s="32"/>
      <c r="G3124" s="32"/>
      <c r="H3124" s="32"/>
      <c r="I3124" s="31"/>
      <c r="J3124" s="31"/>
      <c r="K3124" s="31"/>
      <c r="L3124" s="31"/>
      <c r="M3124" s="31"/>
      <c r="N3124" s="31"/>
      <c r="O3124" s="31"/>
      <c r="P3124" s="31"/>
      <c r="Q3124" s="31"/>
      <c r="R3124" s="31"/>
      <c r="S3124" s="31"/>
      <c r="T3124" s="31"/>
      <c r="U3124" s="31"/>
      <c r="V3124" s="31"/>
      <c r="W3124" s="31"/>
      <c r="X3124" s="31"/>
      <c r="Y3124" s="31"/>
      <c r="Z3124" s="31"/>
      <c r="AA3124" s="31"/>
      <c r="AB3124" s="31"/>
      <c r="AC3124" s="31"/>
      <c r="AD3124" s="31"/>
      <c r="AE3124" s="31"/>
      <c r="AF3124" s="31"/>
      <c r="AG3124" s="31"/>
      <c r="AH3124" s="31"/>
      <c r="AI3124" s="31"/>
      <c r="AJ3124" s="31"/>
      <c r="AK3124" s="31"/>
      <c r="AL3124" s="31"/>
      <c r="AO3124" s="376"/>
    </row>
    <row r="3125" spans="1:41" x14ac:dyDescent="0.25">
      <c r="A3125" s="44" t="s">
        <v>9377</v>
      </c>
      <c r="B3125" s="92" t="s">
        <v>9602</v>
      </c>
      <c r="C3125" s="45" t="s">
        <v>9346</v>
      </c>
      <c r="D3125" s="93" t="s">
        <v>9601</v>
      </c>
      <c r="E3125" s="94">
        <v>46568</v>
      </c>
      <c r="F3125" s="93"/>
      <c r="G3125" s="93"/>
      <c r="H3125" s="93"/>
      <c r="I3125" s="99"/>
      <c r="J3125" s="99"/>
      <c r="K3125" s="99"/>
      <c r="L3125" s="99"/>
      <c r="M3125" s="99"/>
      <c r="N3125" s="99"/>
      <c r="O3125" s="99"/>
      <c r="P3125" s="99"/>
      <c r="Q3125" s="44"/>
      <c r="R3125" s="44"/>
      <c r="S3125" s="99"/>
      <c r="T3125" s="99"/>
      <c r="U3125" s="99"/>
      <c r="V3125" s="99"/>
      <c r="W3125" s="99"/>
      <c r="X3125" s="99"/>
      <c r="Y3125" s="99"/>
      <c r="Z3125" s="99"/>
      <c r="AA3125" s="99"/>
      <c r="AB3125" s="99"/>
      <c r="AC3125" s="99"/>
      <c r="AD3125" s="99"/>
      <c r="AE3125" s="99"/>
      <c r="AF3125" s="99"/>
      <c r="AG3125" s="99"/>
      <c r="AH3125" s="31"/>
      <c r="AI3125" s="31"/>
      <c r="AJ3125" s="31"/>
      <c r="AK3125" s="31"/>
      <c r="AL3125" s="31"/>
      <c r="AO3125" s="376"/>
    </row>
    <row r="3126" spans="1:41" x14ac:dyDescent="0.3">
      <c r="A3126" s="57" t="s">
        <v>19</v>
      </c>
      <c r="B3126" s="57" t="s">
        <v>4728</v>
      </c>
      <c r="C3126" s="62">
        <v>2509</v>
      </c>
      <c r="D3126" s="62" t="s">
        <v>20886</v>
      </c>
      <c r="E3126" s="60">
        <v>46374</v>
      </c>
      <c r="F3126" s="32"/>
      <c r="G3126" s="32"/>
      <c r="H3126" s="32"/>
      <c r="I3126" s="31"/>
      <c r="J3126" s="31"/>
      <c r="K3126" s="31"/>
      <c r="L3126" s="31"/>
      <c r="M3126" s="31"/>
      <c r="N3126" s="31"/>
      <c r="O3126" s="31"/>
      <c r="P3126" s="31"/>
      <c r="Q3126" s="31"/>
      <c r="R3126" s="31"/>
      <c r="S3126" s="31"/>
      <c r="T3126" s="31"/>
      <c r="U3126" s="31"/>
      <c r="V3126" s="31"/>
      <c r="W3126" s="31"/>
      <c r="X3126" s="31"/>
      <c r="Y3126" s="31"/>
      <c r="Z3126" s="31"/>
      <c r="AA3126" s="31"/>
      <c r="AB3126" s="31"/>
      <c r="AC3126" s="31"/>
      <c r="AD3126" s="31"/>
      <c r="AE3126" s="31"/>
      <c r="AF3126" s="31"/>
      <c r="AG3126" s="31"/>
      <c r="AH3126" s="31"/>
      <c r="AI3126" s="31"/>
      <c r="AJ3126" s="31"/>
      <c r="AK3126" s="31"/>
      <c r="AL3126" s="31"/>
      <c r="AO3126" s="376"/>
    </row>
    <row r="3127" spans="1:41" x14ac:dyDescent="0.3">
      <c r="A3127" s="57" t="s">
        <v>19</v>
      </c>
      <c r="B3127" s="57" t="s">
        <v>2173</v>
      </c>
      <c r="C3127" s="62">
        <v>24030</v>
      </c>
      <c r="D3127" s="62" t="s">
        <v>20886</v>
      </c>
      <c r="E3127" s="60">
        <v>47057</v>
      </c>
      <c r="F3127" s="32"/>
      <c r="G3127" s="32"/>
      <c r="H3127" s="32"/>
      <c r="I3127" s="31"/>
      <c r="J3127" s="31"/>
      <c r="K3127" s="31"/>
      <c r="L3127" s="31"/>
      <c r="M3127" s="31"/>
      <c r="N3127" s="31"/>
      <c r="O3127" s="31"/>
      <c r="P3127" s="31"/>
      <c r="Q3127" s="31"/>
      <c r="R3127" s="31"/>
      <c r="S3127" s="31"/>
      <c r="T3127" s="31"/>
      <c r="U3127" s="31"/>
      <c r="V3127" s="31"/>
      <c r="W3127" s="31"/>
      <c r="X3127" s="31"/>
      <c r="Y3127" s="31"/>
      <c r="Z3127" s="31"/>
      <c r="AA3127" s="31"/>
      <c r="AB3127" s="31"/>
      <c r="AC3127" s="31"/>
      <c r="AD3127" s="31"/>
      <c r="AE3127" s="31"/>
      <c r="AF3127" s="31"/>
      <c r="AG3127" s="31"/>
      <c r="AH3127" s="31"/>
      <c r="AI3127" s="31"/>
      <c r="AJ3127" s="31"/>
      <c r="AK3127" s="31"/>
      <c r="AL3127" s="31"/>
      <c r="AO3127" s="376"/>
    </row>
    <row r="3128" spans="1:41" x14ac:dyDescent="0.25">
      <c r="A3128" s="91" t="s">
        <v>19</v>
      </c>
      <c r="B3128" s="92" t="s">
        <v>19284</v>
      </c>
      <c r="C3128" s="93" t="s">
        <v>19285</v>
      </c>
      <c r="D3128" s="93" t="s">
        <v>1201</v>
      </c>
      <c r="E3128" s="94">
        <v>46582</v>
      </c>
      <c r="F3128" s="93"/>
      <c r="G3128" s="93"/>
      <c r="H3128" s="93"/>
      <c r="I3128" s="99"/>
      <c r="J3128" s="99"/>
      <c r="K3128" s="99"/>
      <c r="L3128" s="99"/>
      <c r="M3128" s="99"/>
      <c r="N3128" s="99"/>
      <c r="O3128" s="99"/>
      <c r="P3128" s="99"/>
      <c r="Q3128" s="99"/>
      <c r="R3128" s="99"/>
      <c r="S3128" s="99"/>
      <c r="T3128" s="99"/>
      <c r="U3128" s="99"/>
      <c r="V3128" s="99"/>
      <c r="W3128" s="99"/>
      <c r="X3128" s="99"/>
      <c r="Y3128" s="99"/>
      <c r="Z3128" s="99"/>
      <c r="AA3128" s="99"/>
      <c r="AB3128" s="99"/>
      <c r="AC3128" s="99"/>
      <c r="AD3128" s="99"/>
      <c r="AE3128" s="99"/>
      <c r="AF3128" s="99"/>
      <c r="AG3128" s="99"/>
      <c r="AH3128" s="31"/>
      <c r="AI3128" s="31"/>
      <c r="AJ3128" s="31"/>
      <c r="AK3128" s="31"/>
      <c r="AL3128" s="31"/>
      <c r="AO3128" s="376"/>
    </row>
    <row r="3129" spans="1:41" x14ac:dyDescent="0.25">
      <c r="A3129" s="44" t="s">
        <v>1489</v>
      </c>
      <c r="B3129" s="44" t="s">
        <v>4090</v>
      </c>
      <c r="C3129" s="45" t="s">
        <v>14118</v>
      </c>
      <c r="D3129" s="45" t="s">
        <v>11204</v>
      </c>
      <c r="E3129" s="46">
        <v>46843</v>
      </c>
      <c r="F3129" s="93"/>
      <c r="G3129" s="93"/>
      <c r="H3129" s="93"/>
      <c r="I3129" s="99"/>
      <c r="J3129" s="99"/>
      <c r="K3129" s="99"/>
      <c r="L3129" s="99"/>
      <c r="M3129" s="99"/>
      <c r="N3129" s="99"/>
      <c r="O3129" s="99"/>
      <c r="P3129" s="99"/>
      <c r="Q3129" s="99"/>
      <c r="R3129" s="99"/>
      <c r="S3129" s="99"/>
      <c r="T3129" s="99"/>
      <c r="U3129" s="99"/>
      <c r="V3129" s="99"/>
      <c r="W3129" s="99"/>
      <c r="X3129" s="99"/>
      <c r="Y3129" s="99"/>
      <c r="Z3129" s="99"/>
      <c r="AA3129" s="99"/>
      <c r="AB3129" s="99"/>
      <c r="AC3129" s="99"/>
      <c r="AD3129" s="99"/>
      <c r="AE3129" s="99"/>
      <c r="AF3129" s="99"/>
      <c r="AG3129" s="99"/>
      <c r="AH3129" s="31"/>
      <c r="AI3129" s="31"/>
      <c r="AJ3129" s="31"/>
      <c r="AK3129" s="31"/>
      <c r="AL3129" s="31"/>
      <c r="AO3129" s="376"/>
    </row>
    <row r="3130" spans="1:41" x14ac:dyDescent="0.25">
      <c r="A3130" s="44" t="s">
        <v>1489</v>
      </c>
      <c r="B3130" s="44" t="s">
        <v>4090</v>
      </c>
      <c r="C3130" s="45" t="s">
        <v>14118</v>
      </c>
      <c r="D3130" s="45" t="s">
        <v>11204</v>
      </c>
      <c r="E3130" s="45" t="s">
        <v>5265</v>
      </c>
      <c r="F3130" s="93"/>
      <c r="G3130" s="93"/>
      <c r="H3130" s="93"/>
      <c r="I3130" s="99"/>
      <c r="J3130" s="99"/>
      <c r="K3130" s="99"/>
      <c r="L3130" s="99"/>
      <c r="M3130" s="99"/>
      <c r="N3130" s="99"/>
      <c r="O3130" s="99"/>
      <c r="P3130" s="99"/>
      <c r="Q3130" s="99"/>
      <c r="R3130" s="99"/>
      <c r="S3130" s="99"/>
      <c r="T3130" s="99"/>
      <c r="U3130" s="99"/>
      <c r="V3130" s="99"/>
      <c r="W3130" s="99"/>
      <c r="X3130" s="99"/>
      <c r="Y3130" s="99"/>
      <c r="Z3130" s="99"/>
      <c r="AA3130" s="99"/>
      <c r="AB3130" s="99"/>
      <c r="AC3130" s="99"/>
      <c r="AD3130" s="99"/>
      <c r="AE3130" s="99"/>
      <c r="AF3130" s="99"/>
      <c r="AG3130" s="99"/>
      <c r="AH3130" s="31"/>
      <c r="AI3130" s="31"/>
      <c r="AJ3130" s="31"/>
      <c r="AK3130" s="31"/>
      <c r="AL3130" s="31"/>
      <c r="AO3130" s="376"/>
    </row>
    <row r="3131" spans="1:41" x14ac:dyDescent="0.25">
      <c r="A3131" s="44" t="s">
        <v>1489</v>
      </c>
      <c r="B3131" s="44" t="s">
        <v>4090</v>
      </c>
      <c r="C3131" s="45" t="s">
        <v>14118</v>
      </c>
      <c r="D3131" s="93" t="s">
        <v>17443</v>
      </c>
      <c r="E3131" s="45" t="s">
        <v>5265</v>
      </c>
      <c r="F3131" s="93"/>
      <c r="G3131" s="93"/>
      <c r="H3131" s="93"/>
      <c r="I3131" s="99"/>
      <c r="J3131" s="99"/>
      <c r="K3131" s="99"/>
      <c r="L3131" s="99"/>
      <c r="M3131" s="99"/>
      <c r="N3131" s="99"/>
      <c r="O3131" s="99"/>
      <c r="P3131" s="99"/>
      <c r="Q3131" s="99"/>
      <c r="R3131" s="99"/>
      <c r="S3131" s="99"/>
      <c r="T3131" s="99"/>
      <c r="U3131" s="99"/>
      <c r="V3131" s="99"/>
      <c r="W3131" s="99"/>
      <c r="X3131" s="99"/>
      <c r="Y3131" s="99"/>
      <c r="Z3131" s="99"/>
      <c r="AA3131" s="99"/>
      <c r="AB3131" s="99"/>
      <c r="AC3131" s="99"/>
      <c r="AD3131" s="99"/>
      <c r="AE3131" s="99"/>
      <c r="AF3131" s="99"/>
      <c r="AG3131" s="99"/>
      <c r="AH3131" s="31"/>
      <c r="AI3131" s="31"/>
      <c r="AJ3131" s="31"/>
      <c r="AK3131" s="31"/>
      <c r="AL3131" s="31"/>
      <c r="AO3131" s="376"/>
    </row>
    <row r="3132" spans="1:41" x14ac:dyDescent="0.25">
      <c r="A3132" s="44" t="s">
        <v>11276</v>
      </c>
      <c r="B3132" s="44" t="s">
        <v>930</v>
      </c>
      <c r="C3132" s="45">
        <v>240803</v>
      </c>
      <c r="D3132" s="45" t="s">
        <v>11363</v>
      </c>
      <c r="E3132" s="45" t="s">
        <v>4966</v>
      </c>
      <c r="AO3132" s="376"/>
    </row>
    <row r="3133" spans="1:41" x14ac:dyDescent="0.3">
      <c r="A3133" s="333" t="s">
        <v>12867</v>
      </c>
      <c r="B3133" s="333" t="s">
        <v>15470</v>
      </c>
      <c r="C3133" s="125" t="s">
        <v>13319</v>
      </c>
      <c r="D3133" s="32" t="s">
        <v>20309</v>
      </c>
      <c r="E3133" s="125" t="s">
        <v>12551</v>
      </c>
      <c r="F3133" s="125" t="s">
        <v>1189</v>
      </c>
      <c r="G3133" s="125" t="s">
        <v>1190</v>
      </c>
      <c r="AO3133" s="376"/>
    </row>
    <row r="3134" spans="1:41" x14ac:dyDescent="0.3">
      <c r="A3134" s="57" t="s">
        <v>982</v>
      </c>
      <c r="B3134" s="57" t="s">
        <v>1290</v>
      </c>
      <c r="C3134" s="62">
        <v>24027</v>
      </c>
      <c r="D3134" s="62" t="s">
        <v>20886</v>
      </c>
      <c r="E3134" s="60">
        <v>46873</v>
      </c>
      <c r="F3134" s="32"/>
      <c r="G3134" s="32"/>
      <c r="H3134" s="32"/>
      <c r="I3134" s="31"/>
      <c r="J3134" s="31"/>
      <c r="K3134" s="31"/>
      <c r="L3134" s="31"/>
      <c r="M3134" s="31"/>
      <c r="N3134" s="31"/>
      <c r="O3134" s="31"/>
      <c r="P3134" s="31"/>
      <c r="Q3134" s="31"/>
      <c r="R3134" s="31"/>
      <c r="S3134" s="31"/>
      <c r="T3134" s="31"/>
      <c r="U3134" s="31"/>
      <c r="V3134" s="31"/>
      <c r="W3134" s="31"/>
      <c r="X3134" s="31"/>
      <c r="Y3134" s="31"/>
      <c r="Z3134" s="31"/>
      <c r="AA3134" s="31"/>
      <c r="AB3134" s="31"/>
      <c r="AC3134" s="31"/>
      <c r="AD3134" s="31"/>
      <c r="AE3134" s="31"/>
      <c r="AF3134" s="31"/>
      <c r="AG3134" s="31"/>
      <c r="AH3134" s="31"/>
      <c r="AI3134" s="31"/>
      <c r="AJ3134" s="31"/>
      <c r="AK3134" s="31"/>
      <c r="AL3134" s="31"/>
      <c r="AO3134" s="376"/>
    </row>
    <row r="3135" spans="1:41" x14ac:dyDescent="0.3">
      <c r="A3135" s="333" t="s">
        <v>982</v>
      </c>
      <c r="B3135" s="333" t="s">
        <v>15470</v>
      </c>
      <c r="C3135" s="125" t="s">
        <v>13319</v>
      </c>
      <c r="D3135" s="32" t="s">
        <v>20309</v>
      </c>
      <c r="E3135" s="125" t="s">
        <v>12551</v>
      </c>
      <c r="F3135" s="125" t="s">
        <v>1189</v>
      </c>
      <c r="G3135" s="125" t="s">
        <v>1190</v>
      </c>
      <c r="AO3135" s="376"/>
    </row>
    <row r="3136" spans="1:41" x14ac:dyDescent="0.3">
      <c r="A3136" s="333" t="s">
        <v>982</v>
      </c>
      <c r="B3136" s="333" t="s">
        <v>13314</v>
      </c>
      <c r="C3136" s="125" t="s">
        <v>13315</v>
      </c>
      <c r="D3136" s="32" t="s">
        <v>20309</v>
      </c>
      <c r="E3136" s="125" t="s">
        <v>12551</v>
      </c>
      <c r="F3136" s="125" t="s">
        <v>1189</v>
      </c>
      <c r="G3136" s="125" t="s">
        <v>1190</v>
      </c>
      <c r="AO3136" s="376"/>
    </row>
    <row r="3137" spans="1:41" x14ac:dyDescent="0.3">
      <c r="A3137" s="333" t="s">
        <v>982</v>
      </c>
      <c r="B3137" s="333" t="s">
        <v>13316</v>
      </c>
      <c r="C3137" s="125" t="s">
        <v>13317</v>
      </c>
      <c r="D3137" s="32" t="s">
        <v>20309</v>
      </c>
      <c r="E3137" s="125" t="s">
        <v>12551</v>
      </c>
      <c r="F3137" s="125" t="s">
        <v>1189</v>
      </c>
      <c r="G3137" s="125" t="s">
        <v>1190</v>
      </c>
      <c r="AO3137" s="376"/>
    </row>
    <row r="3138" spans="1:41" x14ac:dyDescent="0.3">
      <c r="A3138" s="333" t="s">
        <v>982</v>
      </c>
      <c r="B3138" s="333" t="s">
        <v>4815</v>
      </c>
      <c r="C3138" s="125" t="s">
        <v>15581</v>
      </c>
      <c r="D3138" s="32" t="s">
        <v>20309</v>
      </c>
      <c r="E3138" s="125" t="s">
        <v>9839</v>
      </c>
      <c r="F3138" s="125" t="s">
        <v>1189</v>
      </c>
      <c r="G3138" s="125" t="s">
        <v>1190</v>
      </c>
      <c r="AO3138" s="376"/>
    </row>
    <row r="3139" spans="1:41" x14ac:dyDescent="0.25">
      <c r="A3139" s="100" t="s">
        <v>3429</v>
      </c>
      <c r="B3139" s="92" t="s">
        <v>3452</v>
      </c>
      <c r="C3139" s="93" t="s">
        <v>3453</v>
      </c>
      <c r="D3139" s="93" t="s">
        <v>1201</v>
      </c>
      <c r="E3139" s="94">
        <v>46496</v>
      </c>
      <c r="F3139" s="93"/>
      <c r="G3139" s="93"/>
      <c r="H3139" s="93"/>
      <c r="I3139" s="99"/>
      <c r="J3139" s="99"/>
      <c r="K3139" s="99"/>
      <c r="L3139" s="99"/>
      <c r="M3139" s="99"/>
      <c r="N3139" s="99"/>
      <c r="O3139" s="99"/>
      <c r="P3139" s="99"/>
      <c r="Q3139" s="44"/>
      <c r="R3139" s="44"/>
      <c r="S3139" s="99"/>
      <c r="T3139" s="99"/>
      <c r="U3139" s="99"/>
      <c r="V3139" s="99"/>
      <c r="W3139" s="99"/>
      <c r="X3139" s="99"/>
      <c r="Y3139" s="99"/>
      <c r="Z3139" s="99"/>
      <c r="AA3139" s="99"/>
      <c r="AB3139" s="99"/>
      <c r="AC3139" s="99"/>
      <c r="AD3139" s="99"/>
      <c r="AE3139" s="99"/>
      <c r="AF3139" s="99"/>
      <c r="AG3139" s="99"/>
      <c r="AH3139" s="31"/>
      <c r="AI3139" s="31"/>
      <c r="AJ3139" s="31"/>
      <c r="AK3139" s="31"/>
      <c r="AL3139" s="31"/>
      <c r="AO3139" s="376"/>
    </row>
    <row r="3140" spans="1:41" x14ac:dyDescent="0.25">
      <c r="A3140" s="91" t="s">
        <v>17162</v>
      </c>
      <c r="B3140" s="57" t="s">
        <v>17204</v>
      </c>
      <c r="C3140" s="62">
        <v>2515</v>
      </c>
      <c r="D3140" s="62" t="s">
        <v>20886</v>
      </c>
      <c r="E3140" s="60">
        <v>47149</v>
      </c>
      <c r="F3140" s="32"/>
      <c r="G3140" s="32"/>
      <c r="H3140" s="32"/>
      <c r="I3140" s="31"/>
      <c r="J3140" s="31"/>
      <c r="K3140" s="31"/>
      <c r="L3140" s="31"/>
      <c r="M3140" s="31"/>
      <c r="N3140" s="31"/>
      <c r="O3140" s="31"/>
      <c r="P3140" s="31"/>
      <c r="Q3140" s="31"/>
      <c r="R3140" s="31"/>
      <c r="S3140" s="31"/>
      <c r="T3140" s="31"/>
      <c r="U3140" s="31"/>
      <c r="V3140" s="31"/>
      <c r="W3140" s="31"/>
      <c r="X3140" s="31"/>
      <c r="Y3140" s="31"/>
      <c r="Z3140" s="31"/>
      <c r="AA3140" s="31"/>
      <c r="AB3140" s="31"/>
      <c r="AC3140" s="31"/>
      <c r="AD3140" s="31"/>
      <c r="AE3140" s="31"/>
      <c r="AF3140" s="31"/>
      <c r="AG3140" s="31"/>
      <c r="AH3140" s="31"/>
      <c r="AI3140" s="31"/>
      <c r="AJ3140" s="31"/>
      <c r="AK3140" s="31"/>
      <c r="AL3140" s="31"/>
      <c r="AO3140" s="376"/>
    </row>
    <row r="3141" spans="1:41" x14ac:dyDescent="0.3">
      <c r="A3141" s="333" t="s">
        <v>12868</v>
      </c>
      <c r="B3141" s="333" t="s">
        <v>13316</v>
      </c>
      <c r="C3141" s="125" t="s">
        <v>13317</v>
      </c>
      <c r="D3141" s="32" t="s">
        <v>20309</v>
      </c>
      <c r="E3141" s="125" t="s">
        <v>12551</v>
      </c>
      <c r="F3141" s="125" t="s">
        <v>1189</v>
      </c>
      <c r="G3141" s="125" t="s">
        <v>1190</v>
      </c>
      <c r="AO3141" s="376"/>
    </row>
    <row r="3142" spans="1:41" x14ac:dyDescent="0.25">
      <c r="A3142" s="262" t="s">
        <v>6230</v>
      </c>
      <c r="B3142" s="262" t="s">
        <v>8581</v>
      </c>
      <c r="C3142" s="263">
        <v>791202303005</v>
      </c>
      <c r="D3142" s="263" t="s">
        <v>6271</v>
      </c>
      <c r="E3142" s="264">
        <v>47269</v>
      </c>
      <c r="F3142" s="93"/>
      <c r="G3142" s="93"/>
      <c r="H3142" s="93"/>
      <c r="I3142" s="99"/>
      <c r="J3142" s="99"/>
      <c r="K3142" s="99"/>
      <c r="L3142" s="99"/>
      <c r="M3142" s="99"/>
      <c r="N3142" s="99"/>
      <c r="O3142" s="99"/>
      <c r="P3142" s="99"/>
      <c r="Q3142" s="44"/>
      <c r="R3142" s="44"/>
      <c r="S3142" s="99"/>
      <c r="T3142" s="99"/>
      <c r="U3142" s="99"/>
      <c r="V3142" s="99"/>
      <c r="W3142" s="99"/>
      <c r="X3142" s="99"/>
      <c r="Y3142" s="99"/>
      <c r="Z3142" s="99"/>
      <c r="AA3142" s="99"/>
      <c r="AB3142" s="99"/>
      <c r="AC3142" s="99"/>
      <c r="AD3142" s="99"/>
      <c r="AE3142" s="99"/>
      <c r="AF3142" s="99"/>
      <c r="AG3142" s="99"/>
      <c r="AH3142" s="31"/>
      <c r="AI3142" s="31"/>
      <c r="AJ3142" s="31"/>
      <c r="AK3142" s="31"/>
      <c r="AL3142" s="31"/>
      <c r="AO3142" s="376"/>
    </row>
    <row r="3143" spans="1:41" x14ac:dyDescent="0.25">
      <c r="A3143" s="262" t="s">
        <v>6230</v>
      </c>
      <c r="B3143" s="262" t="s">
        <v>8583</v>
      </c>
      <c r="C3143" s="263">
        <v>791202303006</v>
      </c>
      <c r="D3143" s="263" t="s">
        <v>6271</v>
      </c>
      <c r="E3143" s="264">
        <v>48669</v>
      </c>
      <c r="F3143" s="93"/>
      <c r="G3143" s="93"/>
      <c r="H3143" s="93"/>
      <c r="I3143" s="99"/>
      <c r="J3143" s="99"/>
      <c r="K3143" s="99"/>
      <c r="L3143" s="99"/>
      <c r="M3143" s="99"/>
      <c r="N3143" s="99"/>
      <c r="O3143" s="99"/>
      <c r="P3143" s="99"/>
      <c r="Q3143" s="44"/>
      <c r="R3143" s="44"/>
      <c r="S3143" s="99"/>
      <c r="T3143" s="99"/>
      <c r="U3143" s="99"/>
      <c r="V3143" s="99"/>
      <c r="W3143" s="99"/>
      <c r="X3143" s="99"/>
      <c r="Y3143" s="99"/>
      <c r="Z3143" s="99"/>
      <c r="AA3143" s="99"/>
      <c r="AB3143" s="99"/>
      <c r="AC3143" s="99"/>
      <c r="AD3143" s="99"/>
      <c r="AE3143" s="99"/>
      <c r="AF3143" s="99"/>
      <c r="AG3143" s="99"/>
      <c r="AH3143" s="31"/>
      <c r="AI3143" s="31"/>
      <c r="AJ3143" s="31"/>
      <c r="AK3143" s="31"/>
      <c r="AL3143" s="31"/>
      <c r="AO3143" s="376"/>
    </row>
    <row r="3144" spans="1:41" x14ac:dyDescent="0.25">
      <c r="A3144" s="262" t="s">
        <v>6230</v>
      </c>
      <c r="B3144" s="262" t="s">
        <v>6231</v>
      </c>
      <c r="C3144" s="263">
        <v>791202207008</v>
      </c>
      <c r="D3144" s="263" t="s">
        <v>6271</v>
      </c>
      <c r="E3144" s="264">
        <v>46630</v>
      </c>
      <c r="F3144" s="93"/>
      <c r="G3144" s="93"/>
      <c r="H3144" s="93"/>
      <c r="I3144" s="99"/>
      <c r="J3144" s="99"/>
      <c r="K3144" s="99"/>
      <c r="L3144" s="99"/>
      <c r="M3144" s="99"/>
      <c r="N3144" s="99"/>
      <c r="O3144" s="99"/>
      <c r="P3144" s="99"/>
      <c r="Q3144" s="44"/>
      <c r="R3144" s="44"/>
      <c r="S3144" s="99"/>
      <c r="T3144" s="99"/>
      <c r="U3144" s="99"/>
      <c r="V3144" s="99"/>
      <c r="W3144" s="99"/>
      <c r="X3144" s="99"/>
      <c r="Y3144" s="99"/>
      <c r="Z3144" s="99"/>
      <c r="AA3144" s="99"/>
      <c r="AB3144" s="99"/>
      <c r="AC3144" s="99"/>
      <c r="AD3144" s="99"/>
      <c r="AE3144" s="99"/>
      <c r="AF3144" s="99"/>
      <c r="AG3144" s="99"/>
      <c r="AH3144" s="31"/>
      <c r="AI3144" s="31"/>
      <c r="AJ3144" s="31"/>
      <c r="AK3144" s="31"/>
      <c r="AL3144" s="31"/>
      <c r="AO3144" s="376"/>
    </row>
    <row r="3145" spans="1:41" x14ac:dyDescent="0.3">
      <c r="A3145" s="333" t="s">
        <v>15334</v>
      </c>
      <c r="B3145" s="333" t="s">
        <v>15474</v>
      </c>
      <c r="C3145" s="125" t="s">
        <v>15475</v>
      </c>
      <c r="D3145" s="32" t="s">
        <v>20309</v>
      </c>
      <c r="E3145" s="125" t="s">
        <v>11886</v>
      </c>
      <c r="F3145" s="125" t="s">
        <v>1189</v>
      </c>
      <c r="G3145" s="125" t="s">
        <v>1190</v>
      </c>
      <c r="AO3145" s="376"/>
    </row>
    <row r="3146" spans="1:41" x14ac:dyDescent="0.3">
      <c r="A3146" s="333" t="s">
        <v>15334</v>
      </c>
      <c r="B3146" s="333" t="s">
        <v>4819</v>
      </c>
      <c r="C3146" s="125" t="s">
        <v>16273</v>
      </c>
      <c r="D3146" s="32" t="s">
        <v>20309</v>
      </c>
      <c r="E3146" s="125" t="s">
        <v>4972</v>
      </c>
      <c r="F3146" s="125" t="s">
        <v>1189</v>
      </c>
      <c r="G3146" s="125" t="s">
        <v>1190</v>
      </c>
      <c r="AO3146" s="376"/>
    </row>
    <row r="3147" spans="1:41" x14ac:dyDescent="0.3">
      <c r="A3147" s="333" t="s">
        <v>15335</v>
      </c>
      <c r="B3147" s="333" t="s">
        <v>4820</v>
      </c>
      <c r="C3147" s="125" t="s">
        <v>15590</v>
      </c>
      <c r="D3147" s="32" t="s">
        <v>20309</v>
      </c>
      <c r="E3147" s="125" t="s">
        <v>9839</v>
      </c>
      <c r="F3147" s="125" t="s">
        <v>1189</v>
      </c>
      <c r="G3147" s="125" t="s">
        <v>1190</v>
      </c>
      <c r="AO3147" s="376"/>
    </row>
    <row r="3148" spans="1:41" x14ac:dyDescent="0.3">
      <c r="A3148" s="333" t="s">
        <v>15335</v>
      </c>
      <c r="B3148" s="333" t="s">
        <v>6928</v>
      </c>
      <c r="C3148" s="125" t="s">
        <v>19094</v>
      </c>
      <c r="D3148" s="32" t="s">
        <v>20309</v>
      </c>
      <c r="E3148" s="125" t="s">
        <v>9249</v>
      </c>
      <c r="F3148" s="125" t="s">
        <v>1189</v>
      </c>
      <c r="G3148" s="125" t="s">
        <v>1190</v>
      </c>
      <c r="AO3148" s="376"/>
    </row>
    <row r="3149" spans="1:41" x14ac:dyDescent="0.25">
      <c r="A3149" s="44" t="s">
        <v>7694</v>
      </c>
      <c r="B3149" s="44" t="s">
        <v>7766</v>
      </c>
      <c r="C3149" s="45">
        <v>230505</v>
      </c>
      <c r="D3149" s="45" t="s">
        <v>11363</v>
      </c>
      <c r="E3149" s="45" t="s">
        <v>7105</v>
      </c>
      <c r="AO3149" s="376"/>
    </row>
    <row r="3150" spans="1:41" x14ac:dyDescent="0.25">
      <c r="A3150" s="44" t="s">
        <v>8752</v>
      </c>
      <c r="B3150" s="44" t="s">
        <v>14787</v>
      </c>
      <c r="C3150" s="45" t="s">
        <v>16956</v>
      </c>
      <c r="D3150" s="367" t="s">
        <v>3696</v>
      </c>
      <c r="E3150" s="328">
        <f>DATE(2029,10,27)</f>
        <v>47418</v>
      </c>
      <c r="F3150" s="32"/>
      <c r="G3150" s="32"/>
      <c r="H3150" s="32"/>
      <c r="I3150" s="31"/>
      <c r="J3150" s="31"/>
      <c r="K3150" s="31"/>
      <c r="L3150" s="31"/>
      <c r="M3150" s="31"/>
      <c r="N3150" s="31"/>
      <c r="O3150" s="31"/>
      <c r="P3150" s="31"/>
      <c r="Q3150" s="31"/>
      <c r="R3150" s="31"/>
      <c r="S3150" s="31"/>
      <c r="T3150" s="31"/>
      <c r="U3150" s="31"/>
      <c r="V3150" s="31"/>
      <c r="W3150" s="31"/>
      <c r="X3150" s="31"/>
      <c r="Y3150" s="31"/>
      <c r="Z3150" s="31"/>
      <c r="AA3150" s="31"/>
      <c r="AB3150" s="31"/>
      <c r="AC3150" s="31"/>
      <c r="AD3150" s="31"/>
      <c r="AE3150" s="31"/>
      <c r="AF3150" s="31"/>
      <c r="AG3150" s="31"/>
      <c r="AH3150" s="31"/>
      <c r="AI3150" s="31"/>
      <c r="AJ3150" s="31"/>
      <c r="AK3150" s="31"/>
      <c r="AL3150" s="31"/>
      <c r="AO3150" s="376"/>
    </row>
    <row r="3151" spans="1:41" x14ac:dyDescent="0.25">
      <c r="A3151" s="44" t="s">
        <v>95</v>
      </c>
      <c r="B3151" s="44" t="s">
        <v>151</v>
      </c>
      <c r="C3151" s="45" t="s">
        <v>4843</v>
      </c>
      <c r="D3151" s="46" t="s">
        <v>21328</v>
      </c>
      <c r="E3151" s="46">
        <v>46650</v>
      </c>
      <c r="AO3151" s="376"/>
    </row>
    <row r="3152" spans="1:41" x14ac:dyDescent="0.25">
      <c r="A3152" s="44" t="s">
        <v>95</v>
      </c>
      <c r="B3152" s="44" t="s">
        <v>151</v>
      </c>
      <c r="C3152" s="45" t="s">
        <v>4843</v>
      </c>
      <c r="D3152" s="46" t="s">
        <v>21328</v>
      </c>
      <c r="E3152" s="46">
        <v>46650</v>
      </c>
      <c r="AO3152" s="376"/>
    </row>
    <row r="3153" spans="1:41" x14ac:dyDescent="0.25">
      <c r="A3153" s="44" t="s">
        <v>95</v>
      </c>
      <c r="B3153" s="44" t="s">
        <v>151</v>
      </c>
      <c r="C3153" s="45" t="s">
        <v>4843</v>
      </c>
      <c r="D3153" s="46" t="s">
        <v>21328</v>
      </c>
      <c r="E3153" s="46">
        <v>46650</v>
      </c>
      <c r="AO3153" s="376"/>
    </row>
    <row r="3154" spans="1:41" x14ac:dyDescent="0.25">
      <c r="A3154" s="44" t="s">
        <v>95</v>
      </c>
      <c r="B3154" s="44" t="s">
        <v>151</v>
      </c>
      <c r="C3154" s="45" t="s">
        <v>4843</v>
      </c>
      <c r="D3154" s="46" t="s">
        <v>21328</v>
      </c>
      <c r="E3154" s="46">
        <v>46650</v>
      </c>
      <c r="AO3154" s="376"/>
    </row>
    <row r="3155" spans="1:41" x14ac:dyDescent="0.25">
      <c r="A3155" s="44" t="s">
        <v>17646</v>
      </c>
      <c r="B3155" s="44" t="s">
        <v>938</v>
      </c>
      <c r="C3155" s="45">
        <v>260103</v>
      </c>
      <c r="D3155" s="45" t="s">
        <v>11363</v>
      </c>
      <c r="E3155" s="45" t="s">
        <v>8292</v>
      </c>
      <c r="AO3155" s="376"/>
    </row>
    <row r="3156" spans="1:41" x14ac:dyDescent="0.3">
      <c r="A3156" s="333" t="s">
        <v>10995</v>
      </c>
      <c r="B3156" s="333" t="s">
        <v>1160</v>
      </c>
      <c r="C3156" s="125" t="s">
        <v>10947</v>
      </c>
      <c r="D3156" s="32" t="s">
        <v>20309</v>
      </c>
      <c r="E3156" s="125" t="s">
        <v>7420</v>
      </c>
      <c r="F3156" s="125" t="s">
        <v>1189</v>
      </c>
      <c r="G3156" s="125" t="s">
        <v>1190</v>
      </c>
      <c r="AO3156" s="376"/>
    </row>
    <row r="3157" spans="1:41" x14ac:dyDescent="0.25">
      <c r="A3157" s="44" t="s">
        <v>13771</v>
      </c>
      <c r="B3157" s="44" t="s">
        <v>14788</v>
      </c>
      <c r="C3157" s="45" t="s">
        <v>9065</v>
      </c>
      <c r="D3157" s="367" t="s">
        <v>3696</v>
      </c>
      <c r="E3157" s="328">
        <f>DATE(2027,8,8)</f>
        <v>46607</v>
      </c>
      <c r="F3157" s="32"/>
      <c r="G3157" s="32"/>
      <c r="H3157" s="32"/>
      <c r="I3157" s="31"/>
      <c r="J3157" s="31"/>
      <c r="K3157" s="31"/>
      <c r="L3157" s="31"/>
      <c r="M3157" s="31"/>
      <c r="N3157" s="31"/>
      <c r="O3157" s="31"/>
      <c r="P3157" s="31"/>
      <c r="Q3157" s="31"/>
      <c r="R3157" s="31"/>
      <c r="S3157" s="31"/>
      <c r="T3157" s="31"/>
      <c r="U3157" s="31"/>
      <c r="V3157" s="31"/>
      <c r="W3157" s="31"/>
      <c r="X3157" s="31"/>
      <c r="Y3157" s="31"/>
      <c r="Z3157" s="31"/>
      <c r="AA3157" s="31"/>
      <c r="AB3157" s="31"/>
      <c r="AC3157" s="31"/>
      <c r="AD3157" s="31"/>
      <c r="AE3157" s="31"/>
      <c r="AF3157" s="31"/>
      <c r="AG3157" s="31"/>
      <c r="AH3157" s="31"/>
      <c r="AI3157" s="31"/>
      <c r="AJ3157" s="31"/>
      <c r="AK3157" s="31"/>
      <c r="AL3157" s="31"/>
      <c r="AO3157" s="376"/>
    </row>
    <row r="3158" spans="1:41" x14ac:dyDescent="0.25">
      <c r="A3158" s="67" t="s">
        <v>17239</v>
      </c>
      <c r="B3158" s="57" t="s">
        <v>1290</v>
      </c>
      <c r="C3158" s="62" t="s">
        <v>17262</v>
      </c>
      <c r="D3158" s="62" t="s">
        <v>20886</v>
      </c>
      <c r="E3158" s="60">
        <v>46873</v>
      </c>
      <c r="F3158" s="32"/>
      <c r="G3158" s="32"/>
      <c r="H3158" s="32"/>
      <c r="I3158" s="31"/>
      <c r="J3158" s="31"/>
      <c r="K3158" s="31"/>
      <c r="L3158" s="31"/>
      <c r="M3158" s="31"/>
      <c r="N3158" s="31"/>
      <c r="O3158" s="31"/>
      <c r="P3158" s="31"/>
      <c r="Q3158" s="31"/>
      <c r="R3158" s="31"/>
      <c r="S3158" s="31"/>
      <c r="T3158" s="31"/>
      <c r="U3158" s="31"/>
      <c r="V3158" s="31"/>
      <c r="W3158" s="31"/>
      <c r="X3158" s="31"/>
      <c r="Y3158" s="31"/>
      <c r="Z3158" s="31"/>
      <c r="AA3158" s="31"/>
      <c r="AB3158" s="31"/>
      <c r="AC3158" s="31"/>
      <c r="AD3158" s="31"/>
      <c r="AE3158" s="31"/>
      <c r="AF3158" s="31"/>
      <c r="AG3158" s="31"/>
      <c r="AH3158" s="31"/>
      <c r="AI3158" s="31"/>
      <c r="AJ3158" s="31"/>
      <c r="AK3158" s="31"/>
      <c r="AL3158" s="31"/>
      <c r="AO3158" s="376"/>
    </row>
    <row r="3159" spans="1:41" x14ac:dyDescent="0.25">
      <c r="A3159" s="44" t="s">
        <v>2897</v>
      </c>
      <c r="B3159" s="92" t="s">
        <v>9602</v>
      </c>
      <c r="C3159" s="45" t="s">
        <v>9334</v>
      </c>
      <c r="D3159" s="93" t="s">
        <v>9601</v>
      </c>
      <c r="E3159" s="94">
        <v>46568</v>
      </c>
      <c r="F3159" s="93"/>
      <c r="G3159" s="93"/>
      <c r="H3159" s="93"/>
      <c r="I3159" s="99"/>
      <c r="J3159" s="99"/>
      <c r="K3159" s="99"/>
      <c r="L3159" s="99"/>
      <c r="M3159" s="99"/>
      <c r="N3159" s="99"/>
      <c r="O3159" s="99"/>
      <c r="P3159" s="99"/>
      <c r="Q3159" s="44"/>
      <c r="R3159" s="44"/>
      <c r="S3159" s="99"/>
      <c r="T3159" s="99"/>
      <c r="U3159" s="99"/>
      <c r="V3159" s="99"/>
      <c r="W3159" s="99"/>
      <c r="X3159" s="99"/>
      <c r="Y3159" s="99"/>
      <c r="Z3159" s="99"/>
      <c r="AA3159" s="99"/>
      <c r="AB3159" s="99"/>
      <c r="AC3159" s="99"/>
      <c r="AD3159" s="99"/>
      <c r="AE3159" s="99"/>
      <c r="AF3159" s="99"/>
      <c r="AG3159" s="99"/>
      <c r="AH3159" s="31"/>
      <c r="AI3159" s="31"/>
      <c r="AJ3159" s="31"/>
      <c r="AK3159" s="31"/>
      <c r="AL3159" s="31"/>
      <c r="AO3159" s="376"/>
    </row>
    <row r="3160" spans="1:41" x14ac:dyDescent="0.25">
      <c r="A3160" s="44" t="s">
        <v>2897</v>
      </c>
      <c r="B3160" s="44" t="s">
        <v>12150</v>
      </c>
      <c r="C3160" s="45">
        <v>38.24</v>
      </c>
      <c r="D3160" s="45" t="s">
        <v>12549</v>
      </c>
      <c r="E3160" s="46">
        <v>47299</v>
      </c>
      <c r="F3160" s="45"/>
      <c r="G3160" s="93"/>
      <c r="H3160" s="93"/>
      <c r="I3160" s="99"/>
      <c r="J3160" s="99"/>
      <c r="K3160" s="99"/>
      <c r="L3160" s="99"/>
      <c r="M3160" s="99"/>
      <c r="N3160" s="99"/>
      <c r="O3160" s="99"/>
      <c r="P3160" s="99"/>
      <c r="Q3160" s="99"/>
      <c r="R3160" s="99"/>
      <c r="S3160" s="99"/>
      <c r="T3160" s="99"/>
      <c r="U3160" s="99"/>
      <c r="V3160" s="99"/>
      <c r="W3160" s="99"/>
      <c r="X3160" s="99"/>
      <c r="Y3160" s="99"/>
      <c r="Z3160" s="99"/>
      <c r="AA3160" s="99"/>
      <c r="AB3160" s="99"/>
      <c r="AC3160" s="99"/>
      <c r="AD3160" s="99"/>
      <c r="AE3160" s="99"/>
      <c r="AF3160" s="99"/>
      <c r="AG3160" s="99"/>
      <c r="AH3160" s="31"/>
      <c r="AI3160" s="31"/>
      <c r="AJ3160" s="31"/>
      <c r="AK3160" s="31"/>
      <c r="AL3160" s="31"/>
      <c r="AO3160" s="376"/>
    </row>
    <row r="3161" spans="1:41" x14ac:dyDescent="0.25">
      <c r="A3161" s="258" t="s">
        <v>2897</v>
      </c>
      <c r="B3161" s="99" t="s">
        <v>5761</v>
      </c>
      <c r="C3161" s="93" t="s">
        <v>10082</v>
      </c>
      <c r="D3161" s="94" t="s">
        <v>1201</v>
      </c>
      <c r="E3161" s="94">
        <v>46342</v>
      </c>
      <c r="F3161" s="93"/>
      <c r="G3161" s="93"/>
      <c r="H3161" s="93"/>
      <c r="I3161" s="99"/>
      <c r="J3161" s="99"/>
      <c r="K3161" s="99"/>
      <c r="L3161" s="99"/>
      <c r="M3161" s="99"/>
      <c r="N3161" s="99"/>
      <c r="O3161" s="99"/>
      <c r="P3161" s="99"/>
      <c r="Q3161" s="44"/>
      <c r="R3161" s="44"/>
      <c r="S3161" s="99"/>
      <c r="T3161" s="99"/>
      <c r="U3161" s="99"/>
      <c r="V3161" s="99"/>
      <c r="W3161" s="99"/>
      <c r="X3161" s="99"/>
      <c r="Y3161" s="99"/>
      <c r="Z3161" s="99"/>
      <c r="AA3161" s="99"/>
      <c r="AB3161" s="99"/>
      <c r="AC3161" s="99"/>
      <c r="AD3161" s="99"/>
      <c r="AE3161" s="99"/>
      <c r="AF3161" s="99"/>
      <c r="AG3161" s="99"/>
      <c r="AH3161" s="31"/>
      <c r="AI3161" s="31"/>
      <c r="AJ3161" s="31"/>
      <c r="AK3161" s="31"/>
      <c r="AL3161" s="31"/>
      <c r="AO3161" s="376"/>
    </row>
    <row r="3162" spans="1:41" x14ac:dyDescent="0.25">
      <c r="A3162" s="91" t="s">
        <v>2897</v>
      </c>
      <c r="B3162" s="92" t="s">
        <v>3182</v>
      </c>
      <c r="C3162" s="93" t="s">
        <v>19170</v>
      </c>
      <c r="D3162" s="93" t="s">
        <v>1201</v>
      </c>
      <c r="E3162" s="94">
        <v>46582</v>
      </c>
      <c r="F3162" s="93"/>
      <c r="G3162" s="93"/>
      <c r="H3162" s="93"/>
      <c r="I3162" s="99"/>
      <c r="J3162" s="99"/>
      <c r="K3162" s="99"/>
      <c r="L3162" s="99"/>
      <c r="M3162" s="99"/>
      <c r="N3162" s="99"/>
      <c r="O3162" s="99"/>
      <c r="P3162" s="99"/>
      <c r="Q3162" s="99"/>
      <c r="R3162" s="99"/>
      <c r="S3162" s="99"/>
      <c r="T3162" s="99"/>
      <c r="U3162" s="99"/>
      <c r="V3162" s="99"/>
      <c r="W3162" s="99"/>
      <c r="X3162" s="99"/>
      <c r="Y3162" s="99"/>
      <c r="Z3162" s="99"/>
      <c r="AA3162" s="99"/>
      <c r="AB3162" s="99"/>
      <c r="AC3162" s="99"/>
      <c r="AD3162" s="99"/>
      <c r="AE3162" s="99"/>
      <c r="AF3162" s="99"/>
      <c r="AG3162" s="99"/>
      <c r="AH3162" s="31"/>
      <c r="AI3162" s="31"/>
      <c r="AJ3162" s="31"/>
      <c r="AK3162" s="31"/>
      <c r="AL3162" s="31"/>
      <c r="AO3162" s="376"/>
    </row>
    <row r="3163" spans="1:41" x14ac:dyDescent="0.25">
      <c r="A3163" s="91" t="s">
        <v>2897</v>
      </c>
      <c r="B3163" s="92" t="s">
        <v>19284</v>
      </c>
      <c r="C3163" s="93" t="s">
        <v>19285</v>
      </c>
      <c r="D3163" s="93" t="s">
        <v>1201</v>
      </c>
      <c r="E3163" s="94">
        <v>46582</v>
      </c>
      <c r="F3163" s="93"/>
      <c r="G3163" s="93"/>
      <c r="H3163" s="93"/>
      <c r="I3163" s="99"/>
      <c r="J3163" s="99"/>
      <c r="K3163" s="99"/>
      <c r="L3163" s="99"/>
      <c r="M3163" s="99"/>
      <c r="N3163" s="99"/>
      <c r="O3163" s="99"/>
      <c r="P3163" s="99"/>
      <c r="Q3163" s="99"/>
      <c r="R3163" s="99"/>
      <c r="S3163" s="99"/>
      <c r="T3163" s="99"/>
      <c r="U3163" s="99"/>
      <c r="V3163" s="99"/>
      <c r="W3163" s="99"/>
      <c r="X3163" s="99"/>
      <c r="Y3163" s="99"/>
      <c r="Z3163" s="99"/>
      <c r="AA3163" s="99"/>
      <c r="AB3163" s="99"/>
      <c r="AC3163" s="99"/>
      <c r="AD3163" s="99"/>
      <c r="AE3163" s="99"/>
      <c r="AF3163" s="99"/>
      <c r="AG3163" s="99"/>
      <c r="AH3163" s="31"/>
      <c r="AI3163" s="31"/>
      <c r="AJ3163" s="31"/>
      <c r="AK3163" s="31"/>
      <c r="AL3163" s="31"/>
      <c r="AO3163" s="376"/>
    </row>
    <row r="3164" spans="1:41" x14ac:dyDescent="0.25">
      <c r="A3164" s="44" t="s">
        <v>2897</v>
      </c>
      <c r="B3164" s="44" t="s">
        <v>17475</v>
      </c>
      <c r="C3164" s="45">
        <v>260205</v>
      </c>
      <c r="D3164" s="45" t="s">
        <v>11363</v>
      </c>
      <c r="E3164" s="45" t="s">
        <v>9238</v>
      </c>
      <c r="AO3164" s="376"/>
    </row>
    <row r="3165" spans="1:41" x14ac:dyDescent="0.3">
      <c r="A3165" s="333" t="s">
        <v>8043</v>
      </c>
      <c r="B3165" s="333" t="s">
        <v>1173</v>
      </c>
      <c r="C3165" s="125" t="s">
        <v>8030</v>
      </c>
      <c r="D3165" s="32" t="s">
        <v>20309</v>
      </c>
      <c r="E3165" s="125" t="s">
        <v>7871</v>
      </c>
      <c r="F3165" s="125" t="s">
        <v>1189</v>
      </c>
      <c r="G3165" s="125" t="s">
        <v>1190</v>
      </c>
      <c r="AO3165" s="376"/>
    </row>
    <row r="3166" spans="1:41" x14ac:dyDescent="0.25">
      <c r="A3166" s="44" t="s">
        <v>61</v>
      </c>
      <c r="B3166" s="44" t="s">
        <v>9911</v>
      </c>
      <c r="C3166" s="45" t="s">
        <v>10255</v>
      </c>
      <c r="D3166" s="46" t="s">
        <v>21328</v>
      </c>
      <c r="E3166" s="46">
        <v>46596</v>
      </c>
      <c r="AO3166" s="376"/>
    </row>
    <row r="3167" spans="1:41" x14ac:dyDescent="0.25">
      <c r="A3167" s="44" t="s">
        <v>61</v>
      </c>
      <c r="B3167" s="44" t="s">
        <v>9911</v>
      </c>
      <c r="C3167" s="45" t="s">
        <v>10255</v>
      </c>
      <c r="D3167" s="46" t="s">
        <v>21328</v>
      </c>
      <c r="E3167" s="46">
        <v>46596</v>
      </c>
      <c r="AO3167" s="376"/>
    </row>
    <row r="3168" spans="1:41" x14ac:dyDescent="0.25">
      <c r="A3168" s="44" t="s">
        <v>61</v>
      </c>
      <c r="B3168" s="44" t="s">
        <v>3704</v>
      </c>
      <c r="C3168" s="45" t="s">
        <v>13427</v>
      </c>
      <c r="D3168" s="46" t="s">
        <v>21328</v>
      </c>
      <c r="E3168" s="46">
        <v>46555</v>
      </c>
      <c r="AO3168" s="376"/>
    </row>
    <row r="3169" spans="1:41" x14ac:dyDescent="0.25">
      <c r="A3169" s="44" t="s">
        <v>9692</v>
      </c>
      <c r="B3169" s="44" t="s">
        <v>21415</v>
      </c>
      <c r="C3169" s="45" t="s">
        <v>9705</v>
      </c>
      <c r="D3169" s="45" t="s">
        <v>21447</v>
      </c>
      <c r="E3169" s="46">
        <v>46538</v>
      </c>
      <c r="AO3169" s="376"/>
    </row>
    <row r="3170" spans="1:41" x14ac:dyDescent="0.25">
      <c r="A3170" s="44" t="s">
        <v>5171</v>
      </c>
      <c r="B3170" s="44" t="s">
        <v>925</v>
      </c>
      <c r="C3170" s="45">
        <v>220601</v>
      </c>
      <c r="D3170" s="45" t="s">
        <v>11363</v>
      </c>
      <c r="E3170" s="45" t="s">
        <v>4962</v>
      </c>
      <c r="AO3170" s="376"/>
    </row>
    <row r="3171" spans="1:41" x14ac:dyDescent="0.25">
      <c r="A3171" s="44" t="s">
        <v>2947</v>
      </c>
      <c r="B3171" s="44" t="s">
        <v>2350</v>
      </c>
      <c r="C3171" s="45">
        <v>220105</v>
      </c>
      <c r="D3171" s="45" t="s">
        <v>11363</v>
      </c>
      <c r="E3171" s="45" t="s">
        <v>2593</v>
      </c>
      <c r="AO3171" s="376"/>
    </row>
    <row r="3172" spans="1:41" x14ac:dyDescent="0.25">
      <c r="A3172" s="91" t="s">
        <v>9378</v>
      </c>
      <c r="B3172" s="92" t="s">
        <v>9602</v>
      </c>
      <c r="C3172" s="45" t="s">
        <v>9349</v>
      </c>
      <c r="D3172" s="93" t="s">
        <v>9601</v>
      </c>
      <c r="E3172" s="94">
        <v>46568</v>
      </c>
      <c r="F3172" s="93"/>
      <c r="G3172" s="93"/>
      <c r="H3172" s="93"/>
      <c r="I3172" s="99"/>
      <c r="J3172" s="99"/>
      <c r="K3172" s="99"/>
      <c r="L3172" s="99"/>
      <c r="M3172" s="99"/>
      <c r="N3172" s="99"/>
      <c r="O3172" s="99"/>
      <c r="P3172" s="99"/>
      <c r="Q3172" s="44"/>
      <c r="R3172" s="44"/>
      <c r="S3172" s="99"/>
      <c r="T3172" s="99"/>
      <c r="U3172" s="99"/>
      <c r="V3172" s="99"/>
      <c r="W3172" s="99"/>
      <c r="X3172" s="99"/>
      <c r="Y3172" s="99"/>
      <c r="Z3172" s="99"/>
      <c r="AA3172" s="99"/>
      <c r="AB3172" s="99"/>
      <c r="AC3172" s="99"/>
      <c r="AD3172" s="99"/>
      <c r="AE3172" s="99"/>
      <c r="AF3172" s="99"/>
      <c r="AG3172" s="99"/>
      <c r="AH3172" s="31"/>
      <c r="AI3172" s="31"/>
      <c r="AJ3172" s="31"/>
      <c r="AK3172" s="31"/>
      <c r="AL3172" s="31"/>
      <c r="AO3172" s="376"/>
    </row>
    <row r="3173" spans="1:41" x14ac:dyDescent="0.25">
      <c r="A3173" s="99" t="s">
        <v>1740</v>
      </c>
      <c r="B3173" s="92" t="s">
        <v>1744</v>
      </c>
      <c r="C3173" s="146" t="s">
        <v>1745</v>
      </c>
      <c r="D3173" s="146" t="s">
        <v>1741</v>
      </c>
      <c r="E3173" s="107">
        <v>45280</v>
      </c>
      <c r="F3173" s="93"/>
      <c r="G3173" s="93"/>
      <c r="H3173" s="93"/>
      <c r="I3173" s="99"/>
      <c r="J3173" s="99"/>
      <c r="K3173" s="99"/>
      <c r="L3173" s="99"/>
      <c r="M3173" s="99"/>
      <c r="N3173" s="99"/>
      <c r="O3173" s="99"/>
      <c r="P3173" s="99"/>
      <c r="Q3173" s="44"/>
      <c r="R3173" s="44"/>
      <c r="S3173" s="99"/>
      <c r="T3173" s="99"/>
      <c r="U3173" s="99"/>
      <c r="V3173" s="99"/>
      <c r="W3173" s="99"/>
      <c r="X3173" s="99"/>
      <c r="Y3173" s="99"/>
      <c r="Z3173" s="99"/>
      <c r="AA3173" s="99"/>
      <c r="AB3173" s="99"/>
      <c r="AC3173" s="99"/>
      <c r="AD3173" s="99"/>
      <c r="AE3173" s="99"/>
      <c r="AF3173" s="99"/>
      <c r="AG3173" s="99"/>
      <c r="AH3173" s="31"/>
      <c r="AI3173" s="31"/>
      <c r="AJ3173" s="31"/>
      <c r="AK3173" s="31"/>
      <c r="AL3173" s="31"/>
      <c r="AO3173" s="376"/>
    </row>
    <row r="3174" spans="1:41" x14ac:dyDescent="0.25">
      <c r="A3174" s="44" t="s">
        <v>10426</v>
      </c>
      <c r="B3174" s="44" t="s">
        <v>9237</v>
      </c>
      <c r="C3174" s="45">
        <v>24010401</v>
      </c>
      <c r="D3174" s="45" t="s">
        <v>11363</v>
      </c>
      <c r="E3174" s="45" t="s">
        <v>9238</v>
      </c>
      <c r="AO3174" s="376"/>
    </row>
    <row r="3175" spans="1:41" x14ac:dyDescent="0.25">
      <c r="A3175" s="44" t="s">
        <v>10426</v>
      </c>
      <c r="B3175" s="44" t="s">
        <v>9248</v>
      </c>
      <c r="C3175" s="45">
        <v>240101</v>
      </c>
      <c r="D3175" s="45" t="s">
        <v>11363</v>
      </c>
      <c r="E3175" s="45" t="s">
        <v>9249</v>
      </c>
      <c r="AO3175" s="376"/>
    </row>
    <row r="3176" spans="1:41" x14ac:dyDescent="0.25">
      <c r="A3176" s="44" t="s">
        <v>3495</v>
      </c>
      <c r="B3176" s="44" t="s">
        <v>9237</v>
      </c>
      <c r="C3176" s="45">
        <v>24010401</v>
      </c>
      <c r="D3176" s="45" t="s">
        <v>11363</v>
      </c>
      <c r="E3176" s="45" t="s">
        <v>9238</v>
      </c>
      <c r="AO3176" s="376"/>
    </row>
    <row r="3177" spans="1:41" x14ac:dyDescent="0.25">
      <c r="A3177" s="44" t="s">
        <v>3495</v>
      </c>
      <c r="B3177" s="44" t="s">
        <v>3176</v>
      </c>
      <c r="C3177" s="45">
        <v>24010402</v>
      </c>
      <c r="D3177" s="45" t="s">
        <v>11363</v>
      </c>
      <c r="E3177" s="45" t="s">
        <v>9238</v>
      </c>
      <c r="AO3177" s="376"/>
    </row>
    <row r="3178" spans="1:41" x14ac:dyDescent="0.25">
      <c r="A3178" s="44" t="s">
        <v>9299</v>
      </c>
      <c r="B3178" s="44" t="s">
        <v>9300</v>
      </c>
      <c r="C3178" s="56" t="s">
        <v>9301</v>
      </c>
      <c r="D3178" s="56" t="s">
        <v>9302</v>
      </c>
      <c r="E3178" s="69">
        <v>45838</v>
      </c>
      <c r="F3178" s="93"/>
      <c r="G3178" s="93"/>
      <c r="H3178" s="93"/>
      <c r="I3178" s="99"/>
      <c r="J3178" s="99"/>
      <c r="K3178" s="99"/>
      <c r="L3178" s="99"/>
      <c r="M3178" s="99"/>
      <c r="N3178" s="99"/>
      <c r="O3178" s="99"/>
      <c r="P3178" s="99"/>
      <c r="Q3178" s="44"/>
      <c r="R3178" s="44"/>
      <c r="S3178" s="99"/>
      <c r="T3178" s="99"/>
      <c r="U3178" s="99"/>
      <c r="V3178" s="99"/>
      <c r="W3178" s="99"/>
      <c r="X3178" s="99"/>
      <c r="Y3178" s="99"/>
      <c r="Z3178" s="99"/>
      <c r="AA3178" s="99"/>
      <c r="AB3178" s="99"/>
      <c r="AC3178" s="99"/>
      <c r="AD3178" s="99"/>
      <c r="AE3178" s="99"/>
      <c r="AF3178" s="99"/>
      <c r="AG3178" s="99"/>
      <c r="AH3178" s="31"/>
      <c r="AI3178" s="31"/>
      <c r="AJ3178" s="31"/>
      <c r="AK3178" s="31"/>
      <c r="AL3178" s="31"/>
      <c r="AO3178" s="376"/>
    </row>
    <row r="3179" spans="1:41" x14ac:dyDescent="0.25">
      <c r="A3179" s="44" t="s">
        <v>8354</v>
      </c>
      <c r="B3179" s="44" t="s">
        <v>8347</v>
      </c>
      <c r="C3179" s="45">
        <v>23100201</v>
      </c>
      <c r="D3179" s="45" t="s">
        <v>11363</v>
      </c>
      <c r="E3179" s="45" t="s">
        <v>2538</v>
      </c>
      <c r="AO3179" s="376"/>
    </row>
    <row r="3180" spans="1:41" x14ac:dyDescent="0.25">
      <c r="A3180" s="44" t="s">
        <v>5172</v>
      </c>
      <c r="B3180" s="44" t="s">
        <v>21359</v>
      </c>
      <c r="C3180" s="45" t="s">
        <v>9701</v>
      </c>
      <c r="D3180" s="45" t="s">
        <v>21447</v>
      </c>
      <c r="E3180" s="46">
        <v>46752</v>
      </c>
      <c r="AO3180" s="376"/>
    </row>
    <row r="3181" spans="1:41" x14ac:dyDescent="0.25">
      <c r="A3181" s="44" t="s">
        <v>5172</v>
      </c>
      <c r="B3181" s="44" t="s">
        <v>5134</v>
      </c>
      <c r="C3181" s="45">
        <v>220802</v>
      </c>
      <c r="D3181" s="45" t="s">
        <v>11363</v>
      </c>
      <c r="E3181" s="45" t="s">
        <v>4966</v>
      </c>
      <c r="AO3181" s="376"/>
    </row>
    <row r="3182" spans="1:41" x14ac:dyDescent="0.25">
      <c r="A3182" s="44" t="s">
        <v>13093</v>
      </c>
      <c r="B3182" s="44" t="s">
        <v>21434</v>
      </c>
      <c r="C3182" s="45" t="s">
        <v>13058</v>
      </c>
      <c r="D3182" s="45" t="s">
        <v>21447</v>
      </c>
      <c r="E3182" s="46">
        <v>46418</v>
      </c>
      <c r="AO3182" s="376"/>
    </row>
    <row r="3183" spans="1:41" x14ac:dyDescent="0.25">
      <c r="A3183" s="44" t="s">
        <v>8355</v>
      </c>
      <c r="B3183" s="44" t="s">
        <v>929</v>
      </c>
      <c r="C3183" s="45">
        <v>23110301</v>
      </c>
      <c r="D3183" s="45" t="s">
        <v>11363</v>
      </c>
      <c r="E3183" s="45" t="s">
        <v>8334</v>
      </c>
      <c r="AO3183" s="376"/>
    </row>
    <row r="3184" spans="1:41" x14ac:dyDescent="0.25">
      <c r="A3184" s="44" t="s">
        <v>8355</v>
      </c>
      <c r="B3184" s="44" t="s">
        <v>9237</v>
      </c>
      <c r="C3184" s="45">
        <v>24010401</v>
      </c>
      <c r="D3184" s="45" t="s">
        <v>11363</v>
      </c>
      <c r="E3184" s="45" t="s">
        <v>9238</v>
      </c>
      <c r="AO3184" s="376"/>
    </row>
    <row r="3185" spans="1:41" x14ac:dyDescent="0.25">
      <c r="A3185" s="44" t="s">
        <v>17647</v>
      </c>
      <c r="B3185" s="44" t="s">
        <v>5134</v>
      </c>
      <c r="C3185" s="45">
        <v>250802</v>
      </c>
      <c r="D3185" s="45" t="s">
        <v>11363</v>
      </c>
      <c r="E3185" s="45" t="s">
        <v>9880</v>
      </c>
      <c r="AO3185" s="376"/>
    </row>
    <row r="3186" spans="1:41" x14ac:dyDescent="0.25">
      <c r="A3186" s="44" t="s">
        <v>1711</v>
      </c>
      <c r="B3186" s="44" t="s">
        <v>12100</v>
      </c>
      <c r="C3186" s="45">
        <v>3.24</v>
      </c>
      <c r="D3186" s="45" t="s">
        <v>12549</v>
      </c>
      <c r="E3186" s="46">
        <v>47057</v>
      </c>
      <c r="F3186" s="45"/>
      <c r="G3186" s="93"/>
      <c r="H3186" s="93"/>
      <c r="I3186" s="99"/>
      <c r="J3186" s="99"/>
      <c r="K3186" s="99"/>
      <c r="L3186" s="99"/>
      <c r="M3186" s="99"/>
      <c r="N3186" s="99"/>
      <c r="O3186" s="99"/>
      <c r="P3186" s="99"/>
      <c r="Q3186" s="99"/>
      <c r="R3186" s="99"/>
      <c r="S3186" s="99"/>
      <c r="T3186" s="99"/>
      <c r="U3186" s="99"/>
      <c r="V3186" s="99"/>
      <c r="W3186" s="99"/>
      <c r="X3186" s="99"/>
      <c r="Y3186" s="99"/>
      <c r="Z3186" s="99"/>
      <c r="AA3186" s="99"/>
      <c r="AB3186" s="99"/>
      <c r="AC3186" s="99"/>
      <c r="AD3186" s="99"/>
      <c r="AE3186" s="99"/>
      <c r="AF3186" s="99"/>
      <c r="AG3186" s="99"/>
      <c r="AH3186" s="31"/>
      <c r="AI3186" s="31"/>
      <c r="AJ3186" s="31"/>
      <c r="AK3186" s="31"/>
      <c r="AL3186" s="31"/>
      <c r="AO3186" s="376"/>
    </row>
    <row r="3187" spans="1:41" x14ac:dyDescent="0.25">
      <c r="A3187" s="44" t="s">
        <v>1711</v>
      </c>
      <c r="B3187" s="44" t="s">
        <v>12094</v>
      </c>
      <c r="C3187" s="45">
        <v>12.23</v>
      </c>
      <c r="D3187" s="45" t="s">
        <v>12549</v>
      </c>
      <c r="E3187" s="46">
        <v>46934</v>
      </c>
      <c r="F3187" s="45"/>
      <c r="G3187" s="93"/>
      <c r="H3187" s="93"/>
      <c r="I3187" s="99"/>
      <c r="J3187" s="99"/>
      <c r="K3187" s="99"/>
      <c r="L3187" s="99"/>
      <c r="M3187" s="99"/>
      <c r="N3187" s="99"/>
      <c r="O3187" s="99"/>
      <c r="P3187" s="99"/>
      <c r="Q3187" s="99"/>
      <c r="R3187" s="99"/>
      <c r="S3187" s="99"/>
      <c r="T3187" s="99"/>
      <c r="U3187" s="99"/>
      <c r="V3187" s="99"/>
      <c r="W3187" s="99"/>
      <c r="X3187" s="99"/>
      <c r="Y3187" s="99"/>
      <c r="Z3187" s="99"/>
      <c r="AA3187" s="99"/>
      <c r="AB3187" s="99"/>
      <c r="AC3187" s="99"/>
      <c r="AD3187" s="99"/>
      <c r="AE3187" s="99"/>
      <c r="AF3187" s="99"/>
      <c r="AG3187" s="99"/>
      <c r="AH3187" s="31"/>
      <c r="AI3187" s="31"/>
      <c r="AJ3187" s="31"/>
      <c r="AK3187" s="31"/>
      <c r="AL3187" s="31"/>
      <c r="AO3187" s="376"/>
    </row>
    <row r="3188" spans="1:41" x14ac:dyDescent="0.25">
      <c r="A3188" s="100" t="s">
        <v>1711</v>
      </c>
      <c r="B3188" s="92" t="s">
        <v>3452</v>
      </c>
      <c r="C3188" s="93" t="s">
        <v>3453</v>
      </c>
      <c r="D3188" s="93" t="s">
        <v>1201</v>
      </c>
      <c r="E3188" s="94">
        <v>46496</v>
      </c>
      <c r="F3188" s="93"/>
      <c r="G3188" s="93"/>
      <c r="H3188" s="93"/>
      <c r="I3188" s="99"/>
      <c r="J3188" s="99"/>
      <c r="K3188" s="99"/>
      <c r="L3188" s="99"/>
      <c r="M3188" s="99"/>
      <c r="N3188" s="99"/>
      <c r="O3188" s="99"/>
      <c r="P3188" s="99"/>
      <c r="Q3188" s="44"/>
      <c r="R3188" s="44"/>
      <c r="S3188" s="99"/>
      <c r="T3188" s="99"/>
      <c r="U3188" s="99"/>
      <c r="V3188" s="99"/>
      <c r="W3188" s="99"/>
      <c r="X3188" s="99"/>
      <c r="Y3188" s="99"/>
      <c r="Z3188" s="99"/>
      <c r="AA3188" s="99"/>
      <c r="AB3188" s="99"/>
      <c r="AC3188" s="99"/>
      <c r="AD3188" s="99"/>
      <c r="AE3188" s="99"/>
      <c r="AF3188" s="99"/>
      <c r="AG3188" s="99"/>
      <c r="AH3188" s="31"/>
      <c r="AI3188" s="31"/>
      <c r="AJ3188" s="31"/>
      <c r="AK3188" s="31"/>
      <c r="AL3188" s="31"/>
      <c r="AO3188" s="376"/>
    </row>
    <row r="3189" spans="1:41" x14ac:dyDescent="0.25">
      <c r="A3189" s="99" t="s">
        <v>1711</v>
      </c>
      <c r="B3189" s="92" t="s">
        <v>1334</v>
      </c>
      <c r="C3189" s="93" t="s">
        <v>10079</v>
      </c>
      <c r="D3189" s="93" t="s">
        <v>1201</v>
      </c>
      <c r="E3189" s="94">
        <v>46590</v>
      </c>
      <c r="F3189" s="93" t="s">
        <v>1336</v>
      </c>
      <c r="G3189" s="93"/>
      <c r="H3189" s="93" t="s">
        <v>1335</v>
      </c>
      <c r="I3189" s="99"/>
      <c r="J3189" s="99"/>
      <c r="K3189" s="99"/>
      <c r="L3189" s="99"/>
      <c r="M3189" s="99"/>
      <c r="N3189" s="99"/>
      <c r="O3189" s="99"/>
      <c r="P3189" s="99"/>
      <c r="Q3189" s="44"/>
      <c r="R3189" s="44"/>
      <c r="S3189" s="99"/>
      <c r="T3189" s="99"/>
      <c r="U3189" s="99"/>
      <c r="V3189" s="99"/>
      <c r="W3189" s="99"/>
      <c r="X3189" s="99"/>
      <c r="Y3189" s="99"/>
      <c r="Z3189" s="99"/>
      <c r="AA3189" s="99"/>
      <c r="AB3189" s="99"/>
      <c r="AC3189" s="99"/>
      <c r="AD3189" s="99"/>
      <c r="AE3189" s="99"/>
      <c r="AF3189" s="99"/>
      <c r="AG3189" s="99"/>
      <c r="AH3189" s="31"/>
      <c r="AI3189" s="31"/>
      <c r="AJ3189" s="31"/>
      <c r="AK3189" s="31"/>
      <c r="AL3189" s="31"/>
      <c r="AO3189" s="376"/>
    </row>
    <row r="3190" spans="1:41" x14ac:dyDescent="0.3">
      <c r="A3190" s="99" t="s">
        <v>1711</v>
      </c>
      <c r="B3190" s="92" t="s">
        <v>13413</v>
      </c>
      <c r="C3190" s="93" t="s">
        <v>13414</v>
      </c>
      <c r="D3190" s="93" t="s">
        <v>1201</v>
      </c>
      <c r="E3190" s="94">
        <v>47320</v>
      </c>
      <c r="F3190" s="93"/>
      <c r="G3190" s="93"/>
      <c r="H3190" s="93"/>
      <c r="I3190" s="99"/>
      <c r="J3190" s="99"/>
      <c r="K3190" s="99"/>
      <c r="L3190" s="99"/>
      <c r="M3190" s="99"/>
      <c r="N3190" s="99"/>
      <c r="O3190" s="99"/>
      <c r="P3190" s="99"/>
      <c r="Q3190" s="99"/>
      <c r="R3190" s="99"/>
      <c r="S3190" s="99"/>
      <c r="T3190" s="99"/>
      <c r="U3190" s="99"/>
      <c r="V3190" s="99"/>
      <c r="W3190" s="99"/>
      <c r="X3190" s="99"/>
      <c r="Y3190" s="99"/>
      <c r="Z3190" s="99"/>
      <c r="AA3190" s="99"/>
      <c r="AB3190" s="99"/>
      <c r="AC3190" s="99"/>
      <c r="AD3190" s="99"/>
      <c r="AE3190" s="99"/>
      <c r="AF3190" s="99"/>
      <c r="AG3190" s="99"/>
      <c r="AH3190" s="31"/>
      <c r="AI3190" s="31"/>
      <c r="AJ3190" s="31"/>
      <c r="AK3190" s="31"/>
      <c r="AL3190" s="31"/>
      <c r="AO3190" s="376"/>
    </row>
    <row r="3191" spans="1:41" x14ac:dyDescent="0.25">
      <c r="A3191" s="44" t="s">
        <v>1711</v>
      </c>
      <c r="B3191" s="44" t="s">
        <v>8340</v>
      </c>
      <c r="C3191" s="45">
        <v>231001</v>
      </c>
      <c r="D3191" s="45" t="s">
        <v>11363</v>
      </c>
      <c r="E3191" s="45" t="s">
        <v>2538</v>
      </c>
      <c r="AO3191" s="376"/>
    </row>
    <row r="3192" spans="1:41" x14ac:dyDescent="0.25">
      <c r="A3192" s="44" t="s">
        <v>1711</v>
      </c>
      <c r="B3192" s="44" t="s">
        <v>939</v>
      </c>
      <c r="C3192" s="45">
        <v>241202</v>
      </c>
      <c r="D3192" s="45" t="s">
        <v>11363</v>
      </c>
      <c r="E3192" s="45" t="s">
        <v>12554</v>
      </c>
      <c r="AO3192" s="376"/>
    </row>
    <row r="3193" spans="1:41" x14ac:dyDescent="0.25">
      <c r="A3193" s="44" t="s">
        <v>17648</v>
      </c>
      <c r="B3193" s="44" t="s">
        <v>5321</v>
      </c>
      <c r="C3193" s="45">
        <v>26010401</v>
      </c>
      <c r="D3193" s="45" t="s">
        <v>11363</v>
      </c>
      <c r="E3193" s="45" t="s">
        <v>17459</v>
      </c>
      <c r="AO3193" s="376"/>
    </row>
    <row r="3194" spans="1:41" x14ac:dyDescent="0.25">
      <c r="A3194" s="44" t="s">
        <v>17648</v>
      </c>
      <c r="B3194" s="44" t="s">
        <v>3176</v>
      </c>
      <c r="C3194" s="45">
        <v>26010402</v>
      </c>
      <c r="D3194" s="45" t="s">
        <v>11363</v>
      </c>
      <c r="E3194" s="45" t="s">
        <v>17459</v>
      </c>
      <c r="AO3194" s="376"/>
    </row>
    <row r="3195" spans="1:41" x14ac:dyDescent="0.25">
      <c r="A3195" s="44" t="s">
        <v>21541</v>
      </c>
      <c r="B3195" s="44" t="s">
        <v>17463</v>
      </c>
      <c r="C3195" s="45">
        <v>260202</v>
      </c>
      <c r="D3195" s="45" t="s">
        <v>11363</v>
      </c>
      <c r="E3195" s="45" t="s">
        <v>9238</v>
      </c>
      <c r="AO3195" s="376"/>
    </row>
    <row r="3196" spans="1:41" x14ac:dyDescent="0.25">
      <c r="A3196" s="44" t="s">
        <v>1611</v>
      </c>
      <c r="B3196" s="44" t="s">
        <v>2350</v>
      </c>
      <c r="C3196" s="45">
        <v>230105</v>
      </c>
      <c r="D3196" s="45" t="s">
        <v>11363</v>
      </c>
      <c r="E3196" s="45" t="s">
        <v>5265</v>
      </c>
      <c r="AO3196" s="376"/>
    </row>
    <row r="3197" spans="1:41" x14ac:dyDescent="0.25">
      <c r="A3197" s="44" t="s">
        <v>5039</v>
      </c>
      <c r="B3197" s="44" t="s">
        <v>1893</v>
      </c>
      <c r="C3197" s="45" t="s">
        <v>10256</v>
      </c>
      <c r="D3197" s="46" t="s">
        <v>21328</v>
      </c>
      <c r="E3197" s="46">
        <v>46619</v>
      </c>
      <c r="AO3197" s="376"/>
    </row>
    <row r="3198" spans="1:41" x14ac:dyDescent="0.25">
      <c r="A3198" s="44" t="s">
        <v>5039</v>
      </c>
      <c r="B3198" s="44" t="s">
        <v>4216</v>
      </c>
      <c r="C3198" s="45" t="s">
        <v>5040</v>
      </c>
      <c r="D3198" s="93" t="s">
        <v>17443</v>
      </c>
      <c r="E3198" s="45" t="s">
        <v>6714</v>
      </c>
      <c r="F3198" s="93"/>
      <c r="G3198" s="93"/>
      <c r="H3198" s="93"/>
      <c r="I3198" s="99"/>
      <c r="J3198" s="99"/>
      <c r="K3198" s="99"/>
      <c r="L3198" s="99"/>
      <c r="M3198" s="99"/>
      <c r="N3198" s="99"/>
      <c r="O3198" s="99"/>
      <c r="P3198" s="99"/>
      <c r="Q3198" s="99"/>
      <c r="R3198" s="99"/>
      <c r="S3198" s="99"/>
      <c r="T3198" s="99"/>
      <c r="U3198" s="99"/>
      <c r="V3198" s="99"/>
      <c r="W3198" s="99"/>
      <c r="X3198" s="99"/>
      <c r="Y3198" s="99"/>
      <c r="Z3198" s="99"/>
      <c r="AA3198" s="99"/>
      <c r="AB3198" s="99"/>
      <c r="AC3198" s="99"/>
      <c r="AD3198" s="99"/>
      <c r="AE3198" s="99"/>
      <c r="AF3198" s="99"/>
      <c r="AG3198" s="99"/>
      <c r="AH3198" s="31"/>
      <c r="AI3198" s="31"/>
      <c r="AJ3198" s="31"/>
      <c r="AK3198" s="31"/>
      <c r="AL3198" s="31"/>
      <c r="AO3198" s="376"/>
    </row>
    <row r="3199" spans="1:41" x14ac:dyDescent="0.25">
      <c r="A3199" s="44" t="s">
        <v>7695</v>
      </c>
      <c r="B3199" s="92" t="s">
        <v>9602</v>
      </c>
      <c r="C3199" s="45" t="s">
        <v>9334</v>
      </c>
      <c r="D3199" s="93" t="s">
        <v>9601</v>
      </c>
      <c r="E3199" s="94">
        <v>46568</v>
      </c>
      <c r="F3199" s="93"/>
      <c r="G3199" s="93"/>
      <c r="H3199" s="93"/>
      <c r="I3199" s="99"/>
      <c r="J3199" s="99"/>
      <c r="K3199" s="99"/>
      <c r="L3199" s="99"/>
      <c r="M3199" s="99"/>
      <c r="N3199" s="99"/>
      <c r="O3199" s="99"/>
      <c r="P3199" s="99"/>
      <c r="Q3199" s="44"/>
      <c r="R3199" s="44"/>
      <c r="S3199" s="99"/>
      <c r="T3199" s="99"/>
      <c r="U3199" s="99"/>
      <c r="V3199" s="99"/>
      <c r="W3199" s="99"/>
      <c r="X3199" s="99"/>
      <c r="Y3199" s="99"/>
      <c r="Z3199" s="99"/>
      <c r="AA3199" s="99"/>
      <c r="AB3199" s="99"/>
      <c r="AC3199" s="99"/>
      <c r="AD3199" s="99"/>
      <c r="AE3199" s="99"/>
      <c r="AF3199" s="99"/>
      <c r="AG3199" s="99"/>
      <c r="AH3199" s="31"/>
      <c r="AI3199" s="31"/>
      <c r="AJ3199" s="31"/>
      <c r="AK3199" s="31"/>
      <c r="AL3199" s="31"/>
      <c r="AO3199" s="376"/>
    </row>
    <row r="3200" spans="1:41" x14ac:dyDescent="0.25">
      <c r="A3200" s="44" t="s">
        <v>7695</v>
      </c>
      <c r="B3200" s="44" t="s">
        <v>7766</v>
      </c>
      <c r="C3200" s="45">
        <v>230505</v>
      </c>
      <c r="D3200" s="45" t="s">
        <v>11363</v>
      </c>
      <c r="E3200" s="45" t="s">
        <v>7105</v>
      </c>
      <c r="AO3200" s="376"/>
    </row>
    <row r="3201" spans="1:41" x14ac:dyDescent="0.25">
      <c r="A3201" s="44" t="s">
        <v>5173</v>
      </c>
      <c r="B3201" s="44" t="s">
        <v>5130</v>
      </c>
      <c r="C3201" s="45">
        <v>22010701</v>
      </c>
      <c r="D3201" s="45" t="s">
        <v>11363</v>
      </c>
      <c r="E3201" s="45" t="s">
        <v>5131</v>
      </c>
      <c r="AO3201" s="376"/>
    </row>
    <row r="3202" spans="1:41" x14ac:dyDescent="0.25">
      <c r="A3202" s="44" t="s">
        <v>5173</v>
      </c>
      <c r="B3202" s="44" t="s">
        <v>924</v>
      </c>
      <c r="C3202" s="45">
        <v>22010702</v>
      </c>
      <c r="D3202" s="45" t="s">
        <v>11363</v>
      </c>
      <c r="E3202" s="45" t="s">
        <v>5131</v>
      </c>
      <c r="AO3202" s="376"/>
    </row>
    <row r="3203" spans="1:41" x14ac:dyDescent="0.25">
      <c r="A3203" s="44" t="s">
        <v>17649</v>
      </c>
      <c r="B3203" s="44" t="s">
        <v>5321</v>
      </c>
      <c r="C3203" s="45">
        <v>26010401</v>
      </c>
      <c r="D3203" s="45" t="s">
        <v>11363</v>
      </c>
      <c r="E3203" s="45" t="s">
        <v>17459</v>
      </c>
      <c r="AO3203" s="376"/>
    </row>
    <row r="3204" spans="1:41" x14ac:dyDescent="0.25">
      <c r="A3204" s="44" t="s">
        <v>17649</v>
      </c>
      <c r="B3204" s="44" t="s">
        <v>3176</v>
      </c>
      <c r="C3204" s="45">
        <v>26010402</v>
      </c>
      <c r="D3204" s="45" t="s">
        <v>11363</v>
      </c>
      <c r="E3204" s="45" t="s">
        <v>17459</v>
      </c>
      <c r="AO3204" s="376"/>
    </row>
    <row r="3205" spans="1:41" x14ac:dyDescent="0.25">
      <c r="A3205" s="44" t="s">
        <v>9379</v>
      </c>
      <c r="B3205" s="92" t="s">
        <v>9602</v>
      </c>
      <c r="C3205" s="45" t="s">
        <v>9334</v>
      </c>
      <c r="D3205" s="93" t="s">
        <v>9601</v>
      </c>
      <c r="E3205" s="94">
        <v>46568</v>
      </c>
      <c r="F3205" s="93"/>
      <c r="G3205" s="93"/>
      <c r="H3205" s="93"/>
      <c r="I3205" s="99"/>
      <c r="J3205" s="99"/>
      <c r="K3205" s="99"/>
      <c r="L3205" s="99"/>
      <c r="M3205" s="99"/>
      <c r="N3205" s="99"/>
      <c r="O3205" s="99"/>
      <c r="P3205" s="99"/>
      <c r="Q3205" s="44"/>
      <c r="R3205" s="44"/>
      <c r="S3205" s="99"/>
      <c r="T3205" s="99"/>
      <c r="U3205" s="99"/>
      <c r="V3205" s="99"/>
      <c r="W3205" s="99"/>
      <c r="X3205" s="99"/>
      <c r="Y3205" s="99"/>
      <c r="Z3205" s="99"/>
      <c r="AA3205" s="99"/>
      <c r="AB3205" s="99"/>
      <c r="AC3205" s="99"/>
      <c r="AD3205" s="99"/>
      <c r="AE3205" s="99"/>
      <c r="AF3205" s="99"/>
      <c r="AG3205" s="99"/>
      <c r="AH3205" s="31"/>
      <c r="AI3205" s="31"/>
      <c r="AJ3205" s="31"/>
      <c r="AK3205" s="31"/>
      <c r="AL3205" s="31"/>
      <c r="AO3205" s="376"/>
    </row>
    <row r="3206" spans="1:41" x14ac:dyDescent="0.25">
      <c r="A3206" s="44" t="s">
        <v>4902</v>
      </c>
      <c r="B3206" s="44" t="s">
        <v>4903</v>
      </c>
      <c r="C3206" s="45" t="s">
        <v>4904</v>
      </c>
      <c r="D3206" s="46" t="s">
        <v>21328</v>
      </c>
      <c r="E3206" s="46">
        <v>46615</v>
      </c>
      <c r="AO3206" s="376"/>
    </row>
    <row r="3207" spans="1:41" x14ac:dyDescent="0.25">
      <c r="A3207" s="44" t="s">
        <v>4902</v>
      </c>
      <c r="B3207" s="44" t="s">
        <v>4903</v>
      </c>
      <c r="C3207" s="45" t="s">
        <v>4904</v>
      </c>
      <c r="D3207" s="46" t="s">
        <v>21328</v>
      </c>
      <c r="E3207" s="46">
        <v>46615</v>
      </c>
      <c r="AO3207" s="376"/>
    </row>
    <row r="3208" spans="1:41" x14ac:dyDescent="0.25">
      <c r="A3208" s="44" t="s">
        <v>13610</v>
      </c>
      <c r="B3208" s="44" t="s">
        <v>12111</v>
      </c>
      <c r="C3208" s="45">
        <v>13.25</v>
      </c>
      <c r="D3208" s="45" t="s">
        <v>12549</v>
      </c>
      <c r="E3208" s="46">
        <v>47664</v>
      </c>
      <c r="F3208" s="45"/>
      <c r="G3208" s="93"/>
      <c r="H3208" s="93"/>
      <c r="I3208" s="99"/>
      <c r="J3208" s="99"/>
      <c r="K3208" s="99"/>
      <c r="L3208" s="99"/>
      <c r="M3208" s="99"/>
      <c r="N3208" s="99"/>
      <c r="O3208" s="99"/>
      <c r="P3208" s="99"/>
      <c r="Q3208" s="99"/>
      <c r="R3208" s="99"/>
      <c r="S3208" s="99"/>
      <c r="T3208" s="99"/>
      <c r="U3208" s="99"/>
      <c r="V3208" s="99"/>
      <c r="W3208" s="99"/>
      <c r="X3208" s="99"/>
      <c r="Y3208" s="99"/>
      <c r="Z3208" s="99"/>
      <c r="AA3208" s="99"/>
      <c r="AB3208" s="99"/>
      <c r="AC3208" s="99"/>
      <c r="AD3208" s="99"/>
      <c r="AE3208" s="99"/>
      <c r="AF3208" s="99"/>
      <c r="AG3208" s="99"/>
      <c r="AH3208" s="31"/>
      <c r="AI3208" s="31"/>
      <c r="AJ3208" s="31"/>
      <c r="AK3208" s="31"/>
      <c r="AL3208" s="31"/>
      <c r="AO3208" s="376"/>
    </row>
    <row r="3209" spans="1:41" x14ac:dyDescent="0.25">
      <c r="A3209" s="44" t="s">
        <v>6413</v>
      </c>
      <c r="B3209" s="44" t="s">
        <v>3176</v>
      </c>
      <c r="C3209" s="45">
        <v>23010402</v>
      </c>
      <c r="D3209" s="45" t="s">
        <v>11363</v>
      </c>
      <c r="E3209" s="45" t="s">
        <v>5322</v>
      </c>
      <c r="AO3209" s="376"/>
    </row>
    <row r="3210" spans="1:41" x14ac:dyDescent="0.25">
      <c r="A3210" s="44" t="s">
        <v>5505</v>
      </c>
      <c r="B3210" s="44" t="s">
        <v>21396</v>
      </c>
      <c r="C3210" s="45" t="s">
        <v>9703</v>
      </c>
      <c r="D3210" s="45" t="s">
        <v>21447</v>
      </c>
      <c r="E3210" s="46">
        <v>46568</v>
      </c>
      <c r="AO3210" s="376"/>
    </row>
    <row r="3211" spans="1:41" x14ac:dyDescent="0.25">
      <c r="A3211" s="44" t="s">
        <v>5505</v>
      </c>
      <c r="B3211" s="44" t="s">
        <v>21402</v>
      </c>
      <c r="C3211" s="45" t="s">
        <v>5503</v>
      </c>
      <c r="D3211" s="45" t="s">
        <v>21447</v>
      </c>
      <c r="E3211" s="46">
        <v>46507</v>
      </c>
      <c r="AO3211" s="376"/>
    </row>
    <row r="3212" spans="1:41" x14ac:dyDescent="0.25">
      <c r="A3212" s="44" t="s">
        <v>5505</v>
      </c>
      <c r="B3212" s="44" t="s">
        <v>145</v>
      </c>
      <c r="C3212" s="45" t="s">
        <v>6298</v>
      </c>
      <c r="D3212" s="46" t="s">
        <v>21328</v>
      </c>
      <c r="E3212" s="46">
        <v>46441</v>
      </c>
      <c r="AO3212" s="376"/>
    </row>
    <row r="3213" spans="1:41" x14ac:dyDescent="0.25">
      <c r="A3213" s="91" t="s">
        <v>16314</v>
      </c>
      <c r="B3213" s="57" t="s">
        <v>17204</v>
      </c>
      <c r="C3213" s="62">
        <v>2515</v>
      </c>
      <c r="D3213" s="62" t="s">
        <v>20886</v>
      </c>
      <c r="E3213" s="60">
        <v>47149</v>
      </c>
      <c r="F3213" s="32"/>
      <c r="G3213" s="32"/>
      <c r="H3213" s="32"/>
      <c r="I3213" s="31"/>
      <c r="J3213" s="31"/>
      <c r="K3213" s="31"/>
      <c r="L3213" s="31"/>
      <c r="M3213" s="31"/>
      <c r="N3213" s="31"/>
      <c r="O3213" s="31"/>
      <c r="P3213" s="31"/>
      <c r="Q3213" s="31"/>
      <c r="R3213" s="31"/>
      <c r="S3213" s="31"/>
      <c r="T3213" s="31"/>
      <c r="U3213" s="31"/>
      <c r="V3213" s="31"/>
      <c r="W3213" s="31"/>
      <c r="X3213" s="31"/>
      <c r="Y3213" s="31"/>
      <c r="Z3213" s="31"/>
      <c r="AA3213" s="31"/>
      <c r="AB3213" s="31"/>
      <c r="AC3213" s="31"/>
      <c r="AD3213" s="31"/>
      <c r="AE3213" s="31"/>
      <c r="AF3213" s="31"/>
      <c r="AG3213" s="31"/>
      <c r="AH3213" s="31"/>
      <c r="AI3213" s="31"/>
      <c r="AJ3213" s="31"/>
      <c r="AK3213" s="31"/>
      <c r="AL3213" s="31"/>
      <c r="AO3213" s="376"/>
    </row>
    <row r="3214" spans="1:41" x14ac:dyDescent="0.25">
      <c r="A3214" s="44" t="s">
        <v>16314</v>
      </c>
      <c r="B3214" s="44" t="s">
        <v>3910</v>
      </c>
      <c r="C3214" s="45" t="s">
        <v>14383</v>
      </c>
      <c r="D3214" s="46" t="s">
        <v>21328</v>
      </c>
      <c r="E3214" s="46">
        <v>46583</v>
      </c>
      <c r="AO3214" s="376"/>
    </row>
    <row r="3215" spans="1:41" x14ac:dyDescent="0.25">
      <c r="A3215" s="44" t="s">
        <v>5548</v>
      </c>
      <c r="B3215" s="44" t="s">
        <v>21437</v>
      </c>
      <c r="C3215" s="45" t="s">
        <v>5547</v>
      </c>
      <c r="D3215" s="45" t="s">
        <v>21447</v>
      </c>
      <c r="E3215" s="46">
        <v>46660</v>
      </c>
      <c r="AO3215" s="376"/>
    </row>
    <row r="3216" spans="1:41" x14ac:dyDescent="0.3">
      <c r="A3216" s="333" t="s">
        <v>11402</v>
      </c>
      <c r="B3216" s="333" t="s">
        <v>8018</v>
      </c>
      <c r="C3216" s="125" t="s">
        <v>8019</v>
      </c>
      <c r="D3216" s="32" t="s">
        <v>20309</v>
      </c>
      <c r="E3216" s="125" t="s">
        <v>7871</v>
      </c>
      <c r="F3216" s="125" t="s">
        <v>1189</v>
      </c>
      <c r="G3216" s="125" t="s">
        <v>1190</v>
      </c>
      <c r="AO3216" s="376"/>
    </row>
    <row r="3217" spans="1:41" x14ac:dyDescent="0.3">
      <c r="A3217" s="333" t="s">
        <v>11402</v>
      </c>
      <c r="B3217" s="333" t="s">
        <v>11372</v>
      </c>
      <c r="C3217" s="125" t="s">
        <v>11373</v>
      </c>
      <c r="D3217" s="32" t="s">
        <v>20309</v>
      </c>
      <c r="E3217" s="125" t="s">
        <v>4826</v>
      </c>
      <c r="F3217" s="125" t="s">
        <v>1189</v>
      </c>
      <c r="G3217" s="125" t="s">
        <v>1190</v>
      </c>
      <c r="AO3217" s="376"/>
    </row>
    <row r="3218" spans="1:41" x14ac:dyDescent="0.3">
      <c r="A3218" s="333" t="s">
        <v>11402</v>
      </c>
      <c r="B3218" s="333" t="s">
        <v>11374</v>
      </c>
      <c r="C3218" s="125" t="s">
        <v>11375</v>
      </c>
      <c r="D3218" s="32" t="s">
        <v>20309</v>
      </c>
      <c r="E3218" s="125" t="s">
        <v>4826</v>
      </c>
      <c r="F3218" s="125" t="s">
        <v>1189</v>
      </c>
      <c r="G3218" s="125" t="s">
        <v>1190</v>
      </c>
      <c r="AO3218" s="376"/>
    </row>
    <row r="3219" spans="1:41" x14ac:dyDescent="0.25">
      <c r="A3219" s="44" t="s">
        <v>17650</v>
      </c>
      <c r="B3219" s="44" t="s">
        <v>6610</v>
      </c>
      <c r="C3219" s="45">
        <v>260204</v>
      </c>
      <c r="D3219" s="45" t="s">
        <v>11363</v>
      </c>
      <c r="E3219" s="45" t="s">
        <v>9238</v>
      </c>
      <c r="AO3219" s="376"/>
    </row>
    <row r="3220" spans="1:41" x14ac:dyDescent="0.25">
      <c r="A3220" s="44" t="s">
        <v>19316</v>
      </c>
      <c r="B3220" s="319" t="s">
        <v>19534</v>
      </c>
      <c r="C3220" s="318" t="s">
        <v>19628</v>
      </c>
      <c r="D3220" s="93" t="s">
        <v>19934</v>
      </c>
      <c r="E3220" s="320">
        <v>47542</v>
      </c>
      <c r="F3220" s="93"/>
      <c r="G3220" s="93"/>
      <c r="H3220" s="93"/>
      <c r="I3220" s="99"/>
      <c r="J3220" s="99"/>
      <c r="K3220" s="99"/>
      <c r="L3220" s="99"/>
      <c r="M3220" s="99"/>
      <c r="N3220" s="99"/>
      <c r="O3220" s="99"/>
      <c r="P3220" s="99"/>
      <c r="Q3220" s="99"/>
      <c r="R3220" s="99"/>
      <c r="S3220" s="99"/>
      <c r="T3220" s="99"/>
      <c r="U3220" s="99"/>
      <c r="V3220" s="99"/>
      <c r="W3220" s="99"/>
      <c r="X3220" s="99"/>
      <c r="Y3220" s="99"/>
      <c r="Z3220" s="99"/>
      <c r="AA3220" s="99"/>
      <c r="AB3220" s="99"/>
      <c r="AC3220" s="99"/>
      <c r="AD3220" s="99"/>
      <c r="AE3220" s="99"/>
      <c r="AF3220" s="99"/>
      <c r="AG3220" s="99"/>
      <c r="AH3220" s="31"/>
      <c r="AI3220" s="31"/>
      <c r="AJ3220" s="31"/>
      <c r="AK3220" s="31"/>
      <c r="AL3220" s="31"/>
      <c r="AO3220" s="376"/>
    </row>
    <row r="3221" spans="1:41" x14ac:dyDescent="0.25">
      <c r="A3221" s="44" t="s">
        <v>17651</v>
      </c>
      <c r="B3221" s="44" t="s">
        <v>6610</v>
      </c>
      <c r="C3221" s="45">
        <v>260204</v>
      </c>
      <c r="D3221" s="45" t="s">
        <v>11363</v>
      </c>
      <c r="E3221" s="45" t="s">
        <v>9238</v>
      </c>
      <c r="AO3221" s="376"/>
    </row>
    <row r="3222" spans="1:41" x14ac:dyDescent="0.25">
      <c r="A3222" s="44" t="s">
        <v>5174</v>
      </c>
      <c r="B3222" s="44" t="s">
        <v>3474</v>
      </c>
      <c r="C3222" s="45">
        <v>220605</v>
      </c>
      <c r="D3222" s="45" t="s">
        <v>11363</v>
      </c>
      <c r="E3222" s="45" t="s">
        <v>5155</v>
      </c>
      <c r="AO3222" s="376"/>
    </row>
    <row r="3223" spans="1:41" x14ac:dyDescent="0.25">
      <c r="A3223" s="44" t="s">
        <v>13201</v>
      </c>
      <c r="B3223" s="44" t="s">
        <v>5321</v>
      </c>
      <c r="C3223" s="45">
        <v>25010401</v>
      </c>
      <c r="D3223" s="45" t="s">
        <v>11363</v>
      </c>
      <c r="E3223" s="45" t="s">
        <v>12564</v>
      </c>
      <c r="AO3223" s="376"/>
    </row>
    <row r="3224" spans="1:41" x14ac:dyDescent="0.25">
      <c r="A3224" s="44" t="s">
        <v>20689</v>
      </c>
      <c r="B3224" s="44" t="s">
        <v>20685</v>
      </c>
      <c r="C3224" s="45" t="s">
        <v>20791</v>
      </c>
      <c r="D3224" s="32" t="s">
        <v>5559</v>
      </c>
      <c r="E3224" s="45" t="s">
        <v>20882</v>
      </c>
      <c r="F3224" s="32"/>
      <c r="G3224" s="32"/>
      <c r="H3224" s="32"/>
      <c r="I3224" s="31"/>
      <c r="J3224" s="31"/>
      <c r="K3224" s="31"/>
      <c r="L3224" s="31"/>
      <c r="M3224" s="31"/>
      <c r="N3224" s="31"/>
      <c r="O3224" s="31"/>
      <c r="P3224" s="31"/>
      <c r="Q3224" s="31"/>
      <c r="R3224" s="31"/>
      <c r="S3224" s="31"/>
      <c r="T3224" s="31"/>
      <c r="U3224" s="31"/>
      <c r="V3224" s="31"/>
      <c r="W3224" s="31"/>
      <c r="X3224" s="31"/>
      <c r="Y3224" s="31"/>
      <c r="Z3224" s="31"/>
      <c r="AA3224" s="31"/>
      <c r="AB3224" s="31"/>
      <c r="AC3224" s="31"/>
      <c r="AD3224" s="31"/>
      <c r="AE3224" s="31"/>
      <c r="AF3224" s="31"/>
      <c r="AG3224" s="31"/>
      <c r="AH3224" s="31"/>
      <c r="AI3224" s="31"/>
      <c r="AJ3224" s="31"/>
      <c r="AK3224" s="31"/>
      <c r="AL3224" s="31"/>
      <c r="AO3224" s="376"/>
    </row>
    <row r="3225" spans="1:41" x14ac:dyDescent="0.25">
      <c r="A3225" s="44" t="s">
        <v>2948</v>
      </c>
      <c r="B3225" s="44" t="s">
        <v>9248</v>
      </c>
      <c r="C3225" s="45">
        <v>260105</v>
      </c>
      <c r="D3225" s="45" t="s">
        <v>11363</v>
      </c>
      <c r="E3225" s="45" t="s">
        <v>17625</v>
      </c>
      <c r="AO3225" s="376"/>
    </row>
    <row r="3226" spans="1:41" x14ac:dyDescent="0.25">
      <c r="A3226" s="44" t="s">
        <v>2948</v>
      </c>
      <c r="B3226" s="44" t="s">
        <v>925</v>
      </c>
      <c r="C3226" s="45">
        <v>260601</v>
      </c>
      <c r="D3226" s="45" t="s">
        <v>11363</v>
      </c>
      <c r="E3226" s="45" t="s">
        <v>17341</v>
      </c>
      <c r="AO3226" s="376"/>
    </row>
    <row r="3227" spans="1:41" x14ac:dyDescent="0.3">
      <c r="A3227" s="57" t="s">
        <v>1211</v>
      </c>
      <c r="B3227" s="57" t="s">
        <v>1290</v>
      </c>
      <c r="C3227" s="62">
        <v>24027</v>
      </c>
      <c r="D3227" s="62" t="s">
        <v>20886</v>
      </c>
      <c r="E3227" s="60">
        <v>46873</v>
      </c>
      <c r="F3227" s="32"/>
      <c r="G3227" s="32"/>
      <c r="H3227" s="32"/>
      <c r="I3227" s="31"/>
      <c r="J3227" s="31"/>
      <c r="K3227" s="31"/>
      <c r="L3227" s="31"/>
      <c r="M3227" s="31"/>
      <c r="N3227" s="31"/>
      <c r="O3227" s="31"/>
      <c r="P3227" s="31"/>
      <c r="Q3227" s="31"/>
      <c r="R3227" s="31"/>
      <c r="S3227" s="31"/>
      <c r="T3227" s="31"/>
      <c r="U3227" s="31"/>
      <c r="V3227" s="31"/>
      <c r="W3227" s="31"/>
      <c r="X3227" s="31"/>
      <c r="Y3227" s="31"/>
      <c r="Z3227" s="31"/>
      <c r="AA3227" s="31"/>
      <c r="AB3227" s="31"/>
      <c r="AC3227" s="31"/>
      <c r="AD3227" s="31"/>
      <c r="AE3227" s="31"/>
      <c r="AF3227" s="31"/>
      <c r="AG3227" s="31"/>
      <c r="AH3227" s="31"/>
      <c r="AI3227" s="31"/>
      <c r="AJ3227" s="31"/>
      <c r="AK3227" s="31"/>
      <c r="AL3227" s="31"/>
      <c r="AO3227" s="376"/>
    </row>
    <row r="3228" spans="1:41" x14ac:dyDescent="0.25">
      <c r="A3228" s="44" t="s">
        <v>17652</v>
      </c>
      <c r="B3228" s="44" t="s">
        <v>10347</v>
      </c>
      <c r="C3228" s="45">
        <v>240402</v>
      </c>
      <c r="D3228" s="45" t="s">
        <v>11363</v>
      </c>
      <c r="E3228" s="45" t="s">
        <v>5037</v>
      </c>
      <c r="AO3228" s="376"/>
    </row>
    <row r="3229" spans="1:41" x14ac:dyDescent="0.25">
      <c r="A3229" s="44" t="s">
        <v>17652</v>
      </c>
      <c r="B3229" s="44" t="s">
        <v>938</v>
      </c>
      <c r="C3229" s="45">
        <v>260103</v>
      </c>
      <c r="D3229" s="45" t="s">
        <v>11363</v>
      </c>
      <c r="E3229" s="45" t="s">
        <v>8292</v>
      </c>
      <c r="AO3229" s="376"/>
    </row>
    <row r="3230" spans="1:41" x14ac:dyDescent="0.25">
      <c r="A3230" s="44" t="s">
        <v>17652</v>
      </c>
      <c r="B3230" s="44" t="s">
        <v>3475</v>
      </c>
      <c r="C3230" s="45">
        <v>260301</v>
      </c>
      <c r="D3230" s="45" t="s">
        <v>11363</v>
      </c>
      <c r="E3230" s="45" t="s">
        <v>17625</v>
      </c>
      <c r="AO3230" s="376"/>
    </row>
    <row r="3231" spans="1:41" x14ac:dyDescent="0.25">
      <c r="A3231" s="44" t="s">
        <v>17652</v>
      </c>
      <c r="B3231" s="44" t="s">
        <v>21531</v>
      </c>
      <c r="C3231" s="45">
        <v>260704</v>
      </c>
      <c r="D3231" s="45" t="s">
        <v>11363</v>
      </c>
      <c r="E3231" s="45" t="s">
        <v>11150</v>
      </c>
      <c r="AO3231" s="376"/>
    </row>
    <row r="3232" spans="1:41" x14ac:dyDescent="0.3">
      <c r="A3232" s="333" t="s">
        <v>10996</v>
      </c>
      <c r="B3232" s="333" t="s">
        <v>3455</v>
      </c>
      <c r="C3232" s="125" t="s">
        <v>10959</v>
      </c>
      <c r="D3232" s="32" t="s">
        <v>20309</v>
      </c>
      <c r="E3232" s="125" t="s">
        <v>2593</v>
      </c>
      <c r="F3232" s="125" t="s">
        <v>1189</v>
      </c>
      <c r="G3232" s="125" t="s">
        <v>1190</v>
      </c>
      <c r="AO3232" s="376"/>
    </row>
    <row r="3233" spans="1:41" x14ac:dyDescent="0.25">
      <c r="A3233" s="44" t="s">
        <v>5785</v>
      </c>
      <c r="B3233" s="319" t="s">
        <v>19518</v>
      </c>
      <c r="C3233" s="318" t="s">
        <v>19629</v>
      </c>
      <c r="D3233" s="93" t="s">
        <v>19934</v>
      </c>
      <c r="E3233" s="320">
        <v>46934</v>
      </c>
      <c r="F3233" s="93"/>
      <c r="G3233" s="93"/>
      <c r="H3233" s="93"/>
      <c r="I3233" s="99"/>
      <c r="J3233" s="99"/>
      <c r="K3233" s="99"/>
      <c r="L3233" s="99"/>
      <c r="M3233" s="99"/>
      <c r="N3233" s="99"/>
      <c r="O3233" s="99"/>
      <c r="P3233" s="99"/>
      <c r="Q3233" s="99"/>
      <c r="R3233" s="99"/>
      <c r="S3233" s="99"/>
      <c r="T3233" s="99"/>
      <c r="U3233" s="99"/>
      <c r="V3233" s="99"/>
      <c r="W3233" s="99"/>
      <c r="X3233" s="99"/>
      <c r="Y3233" s="99"/>
      <c r="Z3233" s="99"/>
      <c r="AA3233" s="99"/>
      <c r="AB3233" s="99"/>
      <c r="AC3233" s="99"/>
      <c r="AD3233" s="99"/>
      <c r="AE3233" s="99"/>
      <c r="AF3233" s="99"/>
      <c r="AG3233" s="99"/>
      <c r="AH3233" s="31"/>
      <c r="AI3233" s="31"/>
      <c r="AJ3233" s="31"/>
      <c r="AK3233" s="31"/>
      <c r="AL3233" s="31"/>
      <c r="AO3233" s="376"/>
    </row>
    <row r="3234" spans="1:41" x14ac:dyDescent="0.25">
      <c r="A3234" s="135" t="s">
        <v>5785</v>
      </c>
      <c r="B3234" s="131" t="s">
        <v>5783</v>
      </c>
      <c r="C3234" s="93" t="s">
        <v>5784</v>
      </c>
      <c r="D3234" s="93" t="s">
        <v>1201</v>
      </c>
      <c r="E3234" s="94">
        <v>46341</v>
      </c>
      <c r="F3234" s="93"/>
      <c r="G3234" s="93"/>
      <c r="H3234" s="93"/>
      <c r="I3234" s="99"/>
      <c r="J3234" s="99"/>
      <c r="K3234" s="99"/>
      <c r="L3234" s="99"/>
      <c r="M3234" s="99"/>
      <c r="N3234" s="99"/>
      <c r="O3234" s="99"/>
      <c r="P3234" s="99"/>
      <c r="Q3234" s="44"/>
      <c r="R3234" s="44"/>
      <c r="S3234" s="99"/>
      <c r="T3234" s="99"/>
      <c r="U3234" s="99"/>
      <c r="V3234" s="99"/>
      <c r="W3234" s="99"/>
      <c r="X3234" s="99"/>
      <c r="Y3234" s="99"/>
      <c r="Z3234" s="99"/>
      <c r="AA3234" s="99"/>
      <c r="AB3234" s="99"/>
      <c r="AC3234" s="99"/>
      <c r="AD3234" s="99"/>
      <c r="AE3234" s="99"/>
      <c r="AF3234" s="99"/>
      <c r="AG3234" s="99"/>
      <c r="AH3234" s="31"/>
      <c r="AI3234" s="31"/>
      <c r="AJ3234" s="31"/>
      <c r="AK3234" s="31"/>
      <c r="AL3234" s="31"/>
      <c r="AO3234" s="376"/>
    </row>
    <row r="3235" spans="1:41" x14ac:dyDescent="0.3">
      <c r="A3235" s="99" t="s">
        <v>5785</v>
      </c>
      <c r="B3235" s="92" t="s">
        <v>15494</v>
      </c>
      <c r="C3235" s="93" t="s">
        <v>15493</v>
      </c>
      <c r="D3235" s="93" t="s">
        <v>1201</v>
      </c>
      <c r="E3235" s="94">
        <v>46604</v>
      </c>
      <c r="F3235" s="93"/>
      <c r="G3235" s="93"/>
      <c r="H3235" s="93"/>
      <c r="I3235" s="99"/>
      <c r="J3235" s="99"/>
      <c r="K3235" s="99"/>
      <c r="L3235" s="99"/>
      <c r="M3235" s="99"/>
      <c r="N3235" s="99"/>
      <c r="O3235" s="99"/>
      <c r="P3235" s="99"/>
      <c r="Q3235" s="99"/>
      <c r="R3235" s="99"/>
      <c r="S3235" s="99"/>
      <c r="T3235" s="99"/>
      <c r="U3235" s="99"/>
      <c r="V3235" s="99"/>
      <c r="W3235" s="99"/>
      <c r="X3235" s="99"/>
      <c r="Y3235" s="99"/>
      <c r="Z3235" s="99"/>
      <c r="AA3235" s="99"/>
      <c r="AB3235" s="99"/>
      <c r="AC3235" s="99"/>
      <c r="AD3235" s="99"/>
      <c r="AE3235" s="99"/>
      <c r="AF3235" s="99"/>
      <c r="AG3235" s="99"/>
      <c r="AH3235" s="31"/>
      <c r="AI3235" s="31"/>
      <c r="AJ3235" s="31"/>
      <c r="AK3235" s="31"/>
      <c r="AL3235" s="31"/>
      <c r="AO3235" s="376"/>
    </row>
    <row r="3236" spans="1:41" x14ac:dyDescent="0.25">
      <c r="A3236" s="44" t="s">
        <v>6414</v>
      </c>
      <c r="B3236" s="44" t="s">
        <v>2350</v>
      </c>
      <c r="C3236" s="45">
        <v>230105</v>
      </c>
      <c r="D3236" s="45" t="s">
        <v>11363</v>
      </c>
      <c r="E3236" s="45" t="s">
        <v>5265</v>
      </c>
      <c r="AO3236" s="376"/>
    </row>
    <row r="3237" spans="1:41" x14ac:dyDescent="0.25">
      <c r="A3237" s="44" t="s">
        <v>7506</v>
      </c>
      <c r="B3237" s="44" t="s">
        <v>7507</v>
      </c>
      <c r="C3237" s="45" t="s">
        <v>7508</v>
      </c>
      <c r="D3237" s="45" t="s">
        <v>11204</v>
      </c>
      <c r="E3237" s="45" t="s">
        <v>5131</v>
      </c>
      <c r="F3237" s="93"/>
      <c r="G3237" s="93"/>
      <c r="H3237" s="93"/>
      <c r="I3237" s="99"/>
      <c r="J3237" s="99"/>
      <c r="K3237" s="99"/>
      <c r="L3237" s="99"/>
      <c r="M3237" s="99"/>
      <c r="N3237" s="99"/>
      <c r="O3237" s="99"/>
      <c r="P3237" s="99"/>
      <c r="Q3237" s="99"/>
      <c r="R3237" s="99"/>
      <c r="S3237" s="99"/>
      <c r="T3237" s="99"/>
      <c r="U3237" s="99"/>
      <c r="V3237" s="99"/>
      <c r="W3237" s="99"/>
      <c r="X3237" s="99"/>
      <c r="Y3237" s="99"/>
      <c r="Z3237" s="99"/>
      <c r="AA3237" s="99"/>
      <c r="AB3237" s="99"/>
      <c r="AC3237" s="99"/>
      <c r="AD3237" s="99"/>
      <c r="AE3237" s="99"/>
      <c r="AF3237" s="99"/>
      <c r="AG3237" s="99"/>
      <c r="AH3237" s="31"/>
      <c r="AI3237" s="31"/>
      <c r="AJ3237" s="31"/>
      <c r="AK3237" s="31"/>
      <c r="AL3237" s="31"/>
      <c r="AO3237" s="376"/>
    </row>
    <row r="3238" spans="1:41" x14ac:dyDescent="0.25">
      <c r="A3238" s="44" t="s">
        <v>7506</v>
      </c>
      <c r="B3238" s="44" t="s">
        <v>7507</v>
      </c>
      <c r="C3238" s="45" t="s">
        <v>7508</v>
      </c>
      <c r="D3238" s="93" t="s">
        <v>17443</v>
      </c>
      <c r="E3238" s="45" t="s">
        <v>5131</v>
      </c>
      <c r="F3238" s="93"/>
      <c r="G3238" s="93"/>
      <c r="H3238" s="93"/>
      <c r="I3238" s="99"/>
      <c r="J3238" s="99"/>
      <c r="K3238" s="99"/>
      <c r="L3238" s="99"/>
      <c r="M3238" s="99"/>
      <c r="N3238" s="99"/>
      <c r="O3238" s="99"/>
      <c r="P3238" s="99"/>
      <c r="Q3238" s="99"/>
      <c r="R3238" s="99"/>
      <c r="S3238" s="99"/>
      <c r="T3238" s="99"/>
      <c r="U3238" s="99"/>
      <c r="V3238" s="99"/>
      <c r="W3238" s="99"/>
      <c r="X3238" s="99"/>
      <c r="Y3238" s="99"/>
      <c r="Z3238" s="99"/>
      <c r="AA3238" s="99"/>
      <c r="AB3238" s="99"/>
      <c r="AC3238" s="99"/>
      <c r="AD3238" s="99"/>
      <c r="AE3238" s="99"/>
      <c r="AF3238" s="99"/>
      <c r="AG3238" s="99"/>
      <c r="AH3238" s="31"/>
      <c r="AI3238" s="31"/>
      <c r="AJ3238" s="31"/>
      <c r="AK3238" s="31"/>
      <c r="AL3238" s="31"/>
      <c r="AO3238" s="376"/>
    </row>
    <row r="3239" spans="1:41" x14ac:dyDescent="0.25">
      <c r="A3239" s="44" t="s">
        <v>7506</v>
      </c>
      <c r="B3239" s="44" t="s">
        <v>7507</v>
      </c>
      <c r="C3239" s="45" t="s">
        <v>7508</v>
      </c>
      <c r="D3239" s="45" t="s">
        <v>9895</v>
      </c>
      <c r="E3239" s="45" t="s">
        <v>5131</v>
      </c>
      <c r="F3239" s="93"/>
      <c r="G3239" s="93"/>
      <c r="H3239" s="93"/>
      <c r="I3239" s="99"/>
      <c r="J3239" s="99"/>
      <c r="K3239" s="99"/>
      <c r="L3239" s="99"/>
      <c r="M3239" s="99"/>
      <c r="N3239" s="99"/>
      <c r="O3239" s="99"/>
      <c r="P3239" s="99"/>
      <c r="Q3239" s="44"/>
      <c r="R3239" s="44"/>
      <c r="S3239" s="99"/>
      <c r="T3239" s="99"/>
      <c r="U3239" s="99"/>
      <c r="V3239" s="99"/>
      <c r="W3239" s="99"/>
      <c r="X3239" s="99"/>
      <c r="Y3239" s="99"/>
      <c r="Z3239" s="99"/>
      <c r="AA3239" s="99"/>
      <c r="AB3239" s="99"/>
      <c r="AC3239" s="99"/>
      <c r="AD3239" s="99"/>
      <c r="AE3239" s="99"/>
      <c r="AF3239" s="99"/>
      <c r="AG3239" s="99"/>
      <c r="AH3239" s="31"/>
      <c r="AI3239" s="31"/>
      <c r="AJ3239" s="31"/>
      <c r="AK3239" s="31"/>
      <c r="AL3239" s="31"/>
      <c r="AO3239" s="376"/>
    </row>
    <row r="3240" spans="1:41" x14ac:dyDescent="0.25">
      <c r="A3240" s="44" t="s">
        <v>7696</v>
      </c>
      <c r="B3240" s="44" t="s">
        <v>2350</v>
      </c>
      <c r="C3240" s="45">
        <v>230105</v>
      </c>
      <c r="D3240" s="45" t="s">
        <v>11363</v>
      </c>
      <c r="E3240" s="45" t="s">
        <v>5265</v>
      </c>
      <c r="AO3240" s="376"/>
    </row>
    <row r="3241" spans="1:41" x14ac:dyDescent="0.25">
      <c r="A3241" s="44" t="s">
        <v>12613</v>
      </c>
      <c r="B3241" s="44" t="s">
        <v>1666</v>
      </c>
      <c r="C3241" s="45">
        <v>250101</v>
      </c>
      <c r="D3241" s="45" t="s">
        <v>11363</v>
      </c>
      <c r="E3241" s="45" t="s">
        <v>12551</v>
      </c>
      <c r="AO3241" s="376"/>
    </row>
    <row r="3242" spans="1:41" x14ac:dyDescent="0.25">
      <c r="A3242" s="44" t="s">
        <v>8480</v>
      </c>
      <c r="B3242" s="44" t="s">
        <v>8481</v>
      </c>
      <c r="C3242" s="45" t="s">
        <v>8517</v>
      </c>
      <c r="D3242" s="32" t="s">
        <v>5559</v>
      </c>
      <c r="E3242" s="45" t="s">
        <v>20848</v>
      </c>
      <c r="F3242" s="32"/>
      <c r="G3242" s="32"/>
      <c r="H3242" s="32"/>
      <c r="I3242" s="31"/>
      <c r="J3242" s="31"/>
      <c r="K3242" s="31"/>
      <c r="L3242" s="31"/>
      <c r="M3242" s="31"/>
      <c r="N3242" s="31"/>
      <c r="O3242" s="31"/>
      <c r="P3242" s="31"/>
      <c r="Q3242" s="31"/>
      <c r="R3242" s="31"/>
      <c r="S3242" s="31"/>
      <c r="T3242" s="31"/>
      <c r="U3242" s="31"/>
      <c r="V3242" s="31"/>
      <c r="W3242" s="31"/>
      <c r="X3242" s="31"/>
      <c r="Y3242" s="31"/>
      <c r="Z3242" s="31"/>
      <c r="AA3242" s="31"/>
      <c r="AB3242" s="31"/>
      <c r="AC3242" s="31"/>
      <c r="AD3242" s="31"/>
      <c r="AE3242" s="31"/>
      <c r="AF3242" s="31"/>
      <c r="AG3242" s="31"/>
      <c r="AH3242" s="31"/>
      <c r="AI3242" s="31"/>
      <c r="AJ3242" s="31"/>
      <c r="AK3242" s="31"/>
      <c r="AL3242" s="31"/>
      <c r="AO3242" s="376"/>
    </row>
    <row r="3243" spans="1:41" x14ac:dyDescent="0.25">
      <c r="A3243" s="44" t="s">
        <v>17653</v>
      </c>
      <c r="B3243" s="44" t="s">
        <v>9248</v>
      </c>
      <c r="C3243" s="45">
        <v>260105</v>
      </c>
      <c r="D3243" s="45" t="s">
        <v>11363</v>
      </c>
      <c r="E3243" s="45" t="s">
        <v>17625</v>
      </c>
      <c r="AO3243" s="376"/>
    </row>
    <row r="3244" spans="1:41" x14ac:dyDescent="0.25">
      <c r="A3244" s="44" t="s">
        <v>20557</v>
      </c>
      <c r="B3244" s="44" t="s">
        <v>8481</v>
      </c>
      <c r="C3244" s="45" t="s">
        <v>8518</v>
      </c>
      <c r="D3244" s="32" t="s">
        <v>5559</v>
      </c>
      <c r="E3244" s="45" t="s">
        <v>20848</v>
      </c>
      <c r="F3244" s="32"/>
      <c r="G3244" s="32"/>
      <c r="H3244" s="32"/>
      <c r="I3244" s="31"/>
      <c r="J3244" s="31"/>
      <c r="K3244" s="31"/>
      <c r="L3244" s="31"/>
      <c r="M3244" s="31"/>
      <c r="N3244" s="31"/>
      <c r="O3244" s="31"/>
      <c r="P3244" s="31"/>
      <c r="Q3244" s="31"/>
      <c r="R3244" s="31"/>
      <c r="S3244" s="31"/>
      <c r="T3244" s="31"/>
      <c r="U3244" s="31"/>
      <c r="V3244" s="31"/>
      <c r="W3244" s="31"/>
      <c r="X3244" s="31"/>
      <c r="Y3244" s="31"/>
      <c r="Z3244" s="31"/>
      <c r="AA3244" s="31"/>
      <c r="AB3244" s="31"/>
      <c r="AC3244" s="31"/>
      <c r="AD3244" s="31"/>
      <c r="AE3244" s="31"/>
      <c r="AF3244" s="31"/>
      <c r="AG3244" s="31"/>
      <c r="AH3244" s="31"/>
      <c r="AI3244" s="31"/>
      <c r="AJ3244" s="31"/>
      <c r="AK3244" s="31"/>
      <c r="AL3244" s="31"/>
      <c r="AO3244" s="376"/>
    </row>
    <row r="3245" spans="1:41" x14ac:dyDescent="0.25">
      <c r="A3245" s="44" t="s">
        <v>646</v>
      </c>
      <c r="B3245" s="44" t="s">
        <v>12101</v>
      </c>
      <c r="C3245" s="45">
        <v>11.24</v>
      </c>
      <c r="D3245" s="45" t="s">
        <v>12549</v>
      </c>
      <c r="E3245" s="46">
        <v>47299</v>
      </c>
      <c r="F3245" s="45" t="s">
        <v>1335</v>
      </c>
      <c r="G3245" s="93"/>
      <c r="H3245" s="93"/>
      <c r="I3245" s="99"/>
      <c r="J3245" s="99"/>
      <c r="K3245" s="99"/>
      <c r="L3245" s="99"/>
      <c r="M3245" s="99"/>
      <c r="N3245" s="99"/>
      <c r="O3245" s="99"/>
      <c r="P3245" s="99"/>
      <c r="Q3245" s="99"/>
      <c r="R3245" s="99"/>
      <c r="S3245" s="99"/>
      <c r="T3245" s="99"/>
      <c r="U3245" s="99"/>
      <c r="V3245" s="99"/>
      <c r="W3245" s="99"/>
      <c r="X3245" s="99"/>
      <c r="Y3245" s="99"/>
      <c r="Z3245" s="99"/>
      <c r="AA3245" s="99"/>
      <c r="AB3245" s="99"/>
      <c r="AC3245" s="99"/>
      <c r="AD3245" s="99"/>
      <c r="AE3245" s="99"/>
      <c r="AF3245" s="99"/>
      <c r="AG3245" s="99"/>
      <c r="AH3245" s="31"/>
      <c r="AI3245" s="31"/>
      <c r="AJ3245" s="31"/>
      <c r="AK3245" s="31"/>
      <c r="AL3245" s="31"/>
      <c r="AO3245" s="376"/>
    </row>
    <row r="3246" spans="1:41" x14ac:dyDescent="0.25">
      <c r="A3246" s="44" t="s">
        <v>646</v>
      </c>
      <c r="B3246" s="44" t="s">
        <v>12119</v>
      </c>
      <c r="C3246" s="45">
        <v>15.24</v>
      </c>
      <c r="D3246" s="45" t="s">
        <v>12549</v>
      </c>
      <c r="E3246" s="46">
        <v>47299</v>
      </c>
      <c r="F3246" s="45" t="s">
        <v>1335</v>
      </c>
      <c r="G3246" s="93"/>
      <c r="H3246" s="93"/>
      <c r="I3246" s="99"/>
      <c r="J3246" s="99"/>
      <c r="K3246" s="99"/>
      <c r="L3246" s="99"/>
      <c r="M3246" s="99"/>
      <c r="N3246" s="99"/>
      <c r="O3246" s="99"/>
      <c r="P3246" s="99"/>
      <c r="Q3246" s="99"/>
      <c r="R3246" s="99"/>
      <c r="S3246" s="99"/>
      <c r="T3246" s="99"/>
      <c r="U3246" s="99"/>
      <c r="V3246" s="99"/>
      <c r="W3246" s="99"/>
      <c r="X3246" s="99"/>
      <c r="Y3246" s="99"/>
      <c r="Z3246" s="99"/>
      <c r="AA3246" s="99"/>
      <c r="AB3246" s="99"/>
      <c r="AC3246" s="99"/>
      <c r="AD3246" s="99"/>
      <c r="AE3246" s="99"/>
      <c r="AF3246" s="99"/>
      <c r="AG3246" s="99"/>
      <c r="AH3246" s="31"/>
      <c r="AI3246" s="31"/>
      <c r="AJ3246" s="31"/>
      <c r="AK3246" s="31"/>
      <c r="AL3246" s="31"/>
      <c r="AO3246" s="376"/>
    </row>
    <row r="3247" spans="1:41" x14ac:dyDescent="0.25">
      <c r="A3247" s="44" t="s">
        <v>646</v>
      </c>
      <c r="B3247" s="44" t="s">
        <v>12190</v>
      </c>
      <c r="C3247" s="45">
        <v>25.24</v>
      </c>
      <c r="D3247" s="45" t="s">
        <v>12549</v>
      </c>
      <c r="E3247" s="46">
        <v>47299</v>
      </c>
      <c r="F3247" s="45" t="s">
        <v>1335</v>
      </c>
      <c r="G3247" s="93"/>
      <c r="H3247" s="93"/>
      <c r="I3247" s="99"/>
      <c r="J3247" s="99"/>
      <c r="K3247" s="99"/>
      <c r="L3247" s="99"/>
      <c r="M3247" s="99"/>
      <c r="N3247" s="99"/>
      <c r="O3247" s="99"/>
      <c r="P3247" s="99"/>
      <c r="Q3247" s="99"/>
      <c r="R3247" s="99"/>
      <c r="S3247" s="99"/>
      <c r="T3247" s="99"/>
      <c r="U3247" s="99"/>
      <c r="V3247" s="99"/>
      <c r="W3247" s="99"/>
      <c r="X3247" s="99"/>
      <c r="Y3247" s="99"/>
      <c r="Z3247" s="99"/>
      <c r="AA3247" s="99"/>
      <c r="AB3247" s="99"/>
      <c r="AC3247" s="99"/>
      <c r="AD3247" s="99"/>
      <c r="AE3247" s="99"/>
      <c r="AF3247" s="99"/>
      <c r="AG3247" s="99"/>
      <c r="AH3247" s="31"/>
      <c r="AI3247" s="31"/>
      <c r="AJ3247" s="31"/>
      <c r="AK3247" s="31"/>
      <c r="AL3247" s="31"/>
      <c r="AO3247" s="376"/>
    </row>
    <row r="3248" spans="1:41" x14ac:dyDescent="0.3">
      <c r="A3248" s="333" t="s">
        <v>11403</v>
      </c>
      <c r="B3248" s="333" t="s">
        <v>1163</v>
      </c>
      <c r="C3248" s="125" t="s">
        <v>11367</v>
      </c>
      <c r="D3248" s="32" t="s">
        <v>20309</v>
      </c>
      <c r="E3248" s="125" t="s">
        <v>4826</v>
      </c>
      <c r="F3248" s="125" t="s">
        <v>1190</v>
      </c>
      <c r="G3248" s="125" t="s">
        <v>1190</v>
      </c>
      <c r="AO3248" s="376"/>
    </row>
    <row r="3249" spans="1:41" x14ac:dyDescent="0.25">
      <c r="A3249" s="44" t="s">
        <v>3</v>
      </c>
      <c r="B3249" s="44" t="s">
        <v>16315</v>
      </c>
      <c r="C3249" s="45" t="s">
        <v>4886</v>
      </c>
      <c r="D3249" s="46" t="s">
        <v>21328</v>
      </c>
      <c r="E3249" s="46">
        <v>46615</v>
      </c>
      <c r="AO3249" s="376"/>
    </row>
    <row r="3250" spans="1:41" x14ac:dyDescent="0.25">
      <c r="A3250" s="44" t="s">
        <v>3</v>
      </c>
      <c r="B3250" s="44" t="s">
        <v>16315</v>
      </c>
      <c r="C3250" s="45" t="s">
        <v>4886</v>
      </c>
      <c r="D3250" s="46" t="s">
        <v>21328</v>
      </c>
      <c r="E3250" s="46">
        <v>46615</v>
      </c>
      <c r="AO3250" s="376"/>
    </row>
    <row r="3251" spans="1:41" x14ac:dyDescent="0.25">
      <c r="A3251" s="44" t="s">
        <v>3</v>
      </c>
      <c r="B3251" s="44" t="s">
        <v>152</v>
      </c>
      <c r="C3251" s="45" t="s">
        <v>6299</v>
      </c>
      <c r="D3251" s="46" t="s">
        <v>21328</v>
      </c>
      <c r="E3251" s="46">
        <v>46441</v>
      </c>
      <c r="AO3251" s="376"/>
    </row>
    <row r="3252" spans="1:41" x14ac:dyDescent="0.25">
      <c r="A3252" s="44" t="s">
        <v>3</v>
      </c>
      <c r="B3252" s="44" t="s">
        <v>152</v>
      </c>
      <c r="C3252" s="45" t="s">
        <v>6299</v>
      </c>
      <c r="D3252" s="46" t="s">
        <v>21328</v>
      </c>
      <c r="E3252" s="46">
        <v>46441</v>
      </c>
      <c r="AO3252" s="376"/>
    </row>
    <row r="3253" spans="1:41" x14ac:dyDescent="0.25">
      <c r="A3253" s="44" t="s">
        <v>3</v>
      </c>
      <c r="B3253" s="44" t="s">
        <v>1587</v>
      </c>
      <c r="C3253" s="45" t="s">
        <v>6300</v>
      </c>
      <c r="D3253" s="46" t="s">
        <v>21328</v>
      </c>
      <c r="E3253" s="46">
        <v>46495</v>
      </c>
      <c r="AO3253" s="376"/>
    </row>
    <row r="3254" spans="1:41" x14ac:dyDescent="0.25">
      <c r="A3254" s="44" t="s">
        <v>3</v>
      </c>
      <c r="B3254" s="44" t="s">
        <v>1587</v>
      </c>
      <c r="C3254" s="45" t="s">
        <v>6300</v>
      </c>
      <c r="D3254" s="46" t="s">
        <v>21328</v>
      </c>
      <c r="E3254" s="46">
        <v>46495</v>
      </c>
      <c r="AO3254" s="376"/>
    </row>
    <row r="3255" spans="1:41" x14ac:dyDescent="0.25">
      <c r="A3255" s="44" t="s">
        <v>3</v>
      </c>
      <c r="B3255" s="44" t="s">
        <v>9911</v>
      </c>
      <c r="C3255" s="45" t="s">
        <v>10257</v>
      </c>
      <c r="D3255" s="46" t="s">
        <v>21328</v>
      </c>
      <c r="E3255" s="46">
        <v>46596</v>
      </c>
      <c r="AO3255" s="376"/>
    </row>
    <row r="3256" spans="1:41" x14ac:dyDescent="0.25">
      <c r="A3256" s="44" t="s">
        <v>3</v>
      </c>
      <c r="B3256" s="44" t="s">
        <v>9911</v>
      </c>
      <c r="C3256" s="45" t="s">
        <v>10257</v>
      </c>
      <c r="D3256" s="46" t="s">
        <v>21328</v>
      </c>
      <c r="E3256" s="46">
        <v>46596</v>
      </c>
      <c r="AO3256" s="376"/>
    </row>
    <row r="3257" spans="1:41" x14ac:dyDescent="0.25">
      <c r="A3257" s="44" t="s">
        <v>3</v>
      </c>
      <c r="B3257" s="44" t="s">
        <v>11665</v>
      </c>
      <c r="C3257" s="45" t="s">
        <v>11666</v>
      </c>
      <c r="D3257" s="46" t="s">
        <v>21328</v>
      </c>
      <c r="E3257" s="46">
        <v>46373</v>
      </c>
      <c r="AO3257" s="376"/>
    </row>
    <row r="3258" spans="1:41" x14ac:dyDescent="0.25">
      <c r="A3258" s="44" t="s">
        <v>3</v>
      </c>
      <c r="B3258" s="44" t="s">
        <v>11665</v>
      </c>
      <c r="C3258" s="45" t="s">
        <v>11666</v>
      </c>
      <c r="D3258" s="46" t="s">
        <v>21328</v>
      </c>
      <c r="E3258" s="46">
        <v>46373</v>
      </c>
      <c r="AO3258" s="376"/>
    </row>
    <row r="3259" spans="1:41" x14ac:dyDescent="0.25">
      <c r="A3259" s="44" t="s">
        <v>3</v>
      </c>
      <c r="B3259" s="44" t="s">
        <v>11665</v>
      </c>
      <c r="C3259" s="45" t="s">
        <v>11666</v>
      </c>
      <c r="D3259" s="46" t="s">
        <v>21328</v>
      </c>
      <c r="E3259" s="46">
        <v>46373</v>
      </c>
      <c r="AO3259" s="376"/>
    </row>
    <row r="3260" spans="1:41" x14ac:dyDescent="0.25">
      <c r="A3260" s="44" t="s">
        <v>3</v>
      </c>
      <c r="B3260" s="44" t="s">
        <v>12955</v>
      </c>
      <c r="C3260" s="45" t="s">
        <v>12957</v>
      </c>
      <c r="D3260" s="46" t="s">
        <v>21328</v>
      </c>
      <c r="E3260" s="46">
        <v>46401</v>
      </c>
      <c r="AO3260" s="376"/>
    </row>
    <row r="3261" spans="1:41" x14ac:dyDescent="0.25">
      <c r="A3261" s="44" t="s">
        <v>3</v>
      </c>
      <c r="B3261" s="44" t="s">
        <v>12955</v>
      </c>
      <c r="C3261" s="45" t="s">
        <v>12957</v>
      </c>
      <c r="D3261" s="46" t="s">
        <v>21328</v>
      </c>
      <c r="E3261" s="46">
        <v>46401</v>
      </c>
      <c r="AO3261" s="376"/>
    </row>
    <row r="3262" spans="1:41" x14ac:dyDescent="0.25">
      <c r="A3262" s="44" t="s">
        <v>3</v>
      </c>
      <c r="B3262" s="44" t="s">
        <v>12955</v>
      </c>
      <c r="C3262" s="45" t="s">
        <v>12957</v>
      </c>
      <c r="D3262" s="46" t="s">
        <v>21328</v>
      </c>
      <c r="E3262" s="46">
        <v>46401</v>
      </c>
      <c r="AO3262" s="376"/>
    </row>
    <row r="3263" spans="1:41" x14ac:dyDescent="0.25">
      <c r="A3263" s="44" t="s">
        <v>3</v>
      </c>
      <c r="B3263" s="44" t="s">
        <v>16316</v>
      </c>
      <c r="C3263" s="45" t="s">
        <v>16317</v>
      </c>
      <c r="D3263" s="46" t="s">
        <v>21328</v>
      </c>
      <c r="E3263" s="46">
        <v>46309</v>
      </c>
      <c r="AO3263" s="376"/>
    </row>
    <row r="3264" spans="1:41" x14ac:dyDescent="0.25">
      <c r="A3264" s="44" t="s">
        <v>3</v>
      </c>
      <c r="B3264" s="44" t="s">
        <v>16316</v>
      </c>
      <c r="C3264" s="45" t="s">
        <v>16317</v>
      </c>
      <c r="D3264" s="46" t="s">
        <v>21328</v>
      </c>
      <c r="E3264" s="46">
        <v>46309</v>
      </c>
      <c r="AO3264" s="376"/>
    </row>
    <row r="3265" spans="1:41" x14ac:dyDescent="0.25">
      <c r="A3265" s="44" t="s">
        <v>3</v>
      </c>
      <c r="B3265" s="44" t="s">
        <v>16316</v>
      </c>
      <c r="C3265" s="45" t="s">
        <v>16317</v>
      </c>
      <c r="D3265" s="46" t="s">
        <v>21328</v>
      </c>
      <c r="E3265" s="46">
        <v>46309</v>
      </c>
      <c r="AO3265" s="376"/>
    </row>
    <row r="3266" spans="1:41" x14ac:dyDescent="0.25">
      <c r="A3266" s="44" t="s">
        <v>3</v>
      </c>
      <c r="B3266" s="44" t="s">
        <v>3704</v>
      </c>
      <c r="C3266" s="45" t="s">
        <v>13428</v>
      </c>
      <c r="D3266" s="46" t="s">
        <v>21328</v>
      </c>
      <c r="E3266" s="46">
        <v>46555</v>
      </c>
      <c r="AO3266" s="376"/>
    </row>
    <row r="3267" spans="1:41" x14ac:dyDescent="0.25">
      <c r="A3267" s="44" t="s">
        <v>3</v>
      </c>
      <c r="B3267" s="44" t="s">
        <v>3704</v>
      </c>
      <c r="C3267" s="45" t="s">
        <v>13428</v>
      </c>
      <c r="D3267" s="46" t="s">
        <v>21328</v>
      </c>
      <c r="E3267" s="46">
        <v>46555</v>
      </c>
      <c r="AO3267" s="376"/>
    </row>
    <row r="3268" spans="1:41" x14ac:dyDescent="0.25">
      <c r="A3268" s="44" t="s">
        <v>3</v>
      </c>
      <c r="B3268" s="44" t="s">
        <v>3704</v>
      </c>
      <c r="C3268" s="45" t="s">
        <v>13428</v>
      </c>
      <c r="D3268" s="46" t="s">
        <v>21328</v>
      </c>
      <c r="E3268" s="46">
        <v>46555</v>
      </c>
      <c r="AO3268" s="376"/>
    </row>
    <row r="3269" spans="1:41" x14ac:dyDescent="0.25">
      <c r="A3269" s="44" t="s">
        <v>14384</v>
      </c>
      <c r="B3269" s="44" t="s">
        <v>6292</v>
      </c>
      <c r="C3269" s="45" t="s">
        <v>14385</v>
      </c>
      <c r="D3269" s="46" t="s">
        <v>21328</v>
      </c>
      <c r="E3269" s="46">
        <v>46568</v>
      </c>
      <c r="AO3269" s="376"/>
    </row>
    <row r="3270" spans="1:41" x14ac:dyDescent="0.3">
      <c r="A3270" s="333" t="s">
        <v>18927</v>
      </c>
      <c r="B3270" s="333" t="s">
        <v>1174</v>
      </c>
      <c r="C3270" s="125" t="s">
        <v>19093</v>
      </c>
      <c r="D3270" s="32" t="s">
        <v>20309</v>
      </c>
      <c r="E3270" s="125" t="s">
        <v>9249</v>
      </c>
      <c r="F3270" s="125" t="s">
        <v>1189</v>
      </c>
      <c r="G3270" s="125" t="s">
        <v>1190</v>
      </c>
      <c r="AO3270" s="376"/>
    </row>
    <row r="3271" spans="1:41" x14ac:dyDescent="0.3">
      <c r="A3271" s="333" t="s">
        <v>18928</v>
      </c>
      <c r="B3271" s="333" t="s">
        <v>1174</v>
      </c>
      <c r="C3271" s="125" t="s">
        <v>19093</v>
      </c>
      <c r="D3271" s="32" t="s">
        <v>20309</v>
      </c>
      <c r="E3271" s="125" t="s">
        <v>9249</v>
      </c>
      <c r="F3271" s="125" t="s">
        <v>1189</v>
      </c>
      <c r="G3271" s="125" t="s">
        <v>1190</v>
      </c>
      <c r="AO3271" s="376"/>
    </row>
    <row r="3272" spans="1:41" x14ac:dyDescent="0.3">
      <c r="A3272" s="333" t="s">
        <v>18929</v>
      </c>
      <c r="B3272" s="333" t="s">
        <v>1174</v>
      </c>
      <c r="C3272" s="125" t="s">
        <v>19093</v>
      </c>
      <c r="D3272" s="32" t="s">
        <v>20309</v>
      </c>
      <c r="E3272" s="125" t="s">
        <v>9249</v>
      </c>
      <c r="F3272" s="125" t="s">
        <v>1189</v>
      </c>
      <c r="G3272" s="125" t="s">
        <v>1190</v>
      </c>
      <c r="AO3272" s="376"/>
    </row>
    <row r="3273" spans="1:41" x14ac:dyDescent="0.3">
      <c r="A3273" s="333" t="s">
        <v>16318</v>
      </c>
      <c r="B3273" s="333" t="s">
        <v>1174</v>
      </c>
      <c r="C3273" s="125" t="s">
        <v>19093</v>
      </c>
      <c r="D3273" s="32" t="s">
        <v>20309</v>
      </c>
      <c r="E3273" s="125" t="s">
        <v>9249</v>
      </c>
      <c r="F3273" s="125" t="s">
        <v>1189</v>
      </c>
      <c r="G3273" s="125" t="s">
        <v>1190</v>
      </c>
      <c r="AO3273" s="376"/>
    </row>
    <row r="3274" spans="1:41" x14ac:dyDescent="0.25">
      <c r="A3274" s="44" t="s">
        <v>16318</v>
      </c>
      <c r="B3274" s="44" t="s">
        <v>16319</v>
      </c>
      <c r="C3274" s="45" t="s">
        <v>16320</v>
      </c>
      <c r="D3274" s="46" t="s">
        <v>21328</v>
      </c>
      <c r="E3274" s="46">
        <v>46372</v>
      </c>
      <c r="AO3274" s="376"/>
    </row>
    <row r="3275" spans="1:41" x14ac:dyDescent="0.25">
      <c r="A3275" s="44" t="s">
        <v>20905</v>
      </c>
      <c r="B3275" s="44" t="s">
        <v>14738</v>
      </c>
      <c r="C3275" s="45" t="s">
        <v>21035</v>
      </c>
      <c r="D3275" s="367" t="s">
        <v>3696</v>
      </c>
      <c r="E3275" s="328">
        <f>DATE(2030,6,11)</f>
        <v>47645</v>
      </c>
      <c r="F3275" s="32"/>
      <c r="G3275" s="32"/>
      <c r="H3275" s="32"/>
      <c r="I3275" s="31"/>
      <c r="J3275" s="31"/>
      <c r="K3275" s="31"/>
      <c r="L3275" s="31"/>
      <c r="M3275" s="31"/>
      <c r="N3275" s="31"/>
      <c r="O3275" s="31"/>
      <c r="P3275" s="31"/>
      <c r="Q3275" s="31"/>
      <c r="R3275" s="31"/>
      <c r="S3275" s="31"/>
      <c r="T3275" s="31"/>
      <c r="U3275" s="31"/>
      <c r="V3275" s="31"/>
      <c r="W3275" s="31"/>
      <c r="X3275" s="31"/>
      <c r="Y3275" s="31"/>
      <c r="Z3275" s="31"/>
      <c r="AA3275" s="31"/>
      <c r="AB3275" s="31"/>
      <c r="AC3275" s="31"/>
      <c r="AD3275" s="31"/>
      <c r="AE3275" s="31"/>
      <c r="AF3275" s="31"/>
      <c r="AG3275" s="31"/>
      <c r="AH3275" s="31"/>
      <c r="AI3275" s="31"/>
      <c r="AJ3275" s="31"/>
      <c r="AK3275" s="31"/>
      <c r="AL3275" s="31"/>
      <c r="AO3275" s="376"/>
    </row>
    <row r="3276" spans="1:41" x14ac:dyDescent="0.25">
      <c r="A3276" s="44" t="s">
        <v>10427</v>
      </c>
      <c r="B3276" s="44" t="s">
        <v>3475</v>
      </c>
      <c r="C3276" s="45">
        <v>240301</v>
      </c>
      <c r="D3276" s="45" t="s">
        <v>11363</v>
      </c>
      <c r="E3276" s="45" t="s">
        <v>9249</v>
      </c>
      <c r="AO3276" s="376"/>
    </row>
    <row r="3277" spans="1:41" x14ac:dyDescent="0.25">
      <c r="A3277" s="44" t="s">
        <v>9380</v>
      </c>
      <c r="B3277" s="92" t="s">
        <v>9602</v>
      </c>
      <c r="C3277" s="45" t="s">
        <v>9334</v>
      </c>
      <c r="D3277" s="93" t="s">
        <v>9601</v>
      </c>
      <c r="E3277" s="94">
        <v>46568</v>
      </c>
      <c r="F3277" s="93"/>
      <c r="G3277" s="93"/>
      <c r="H3277" s="93"/>
      <c r="I3277" s="99"/>
      <c r="J3277" s="99"/>
      <c r="K3277" s="99"/>
      <c r="L3277" s="99"/>
      <c r="M3277" s="99"/>
      <c r="N3277" s="99"/>
      <c r="O3277" s="99"/>
      <c r="P3277" s="99"/>
      <c r="Q3277" s="44"/>
      <c r="R3277" s="44"/>
      <c r="S3277" s="99"/>
      <c r="T3277" s="99"/>
      <c r="U3277" s="99"/>
      <c r="V3277" s="99"/>
      <c r="W3277" s="99"/>
      <c r="X3277" s="99"/>
      <c r="Y3277" s="99"/>
      <c r="Z3277" s="99"/>
      <c r="AA3277" s="99"/>
      <c r="AB3277" s="99"/>
      <c r="AC3277" s="99"/>
      <c r="AD3277" s="99"/>
      <c r="AE3277" s="99"/>
      <c r="AF3277" s="99"/>
      <c r="AG3277" s="99"/>
      <c r="AH3277" s="31"/>
      <c r="AI3277" s="31"/>
      <c r="AJ3277" s="31"/>
      <c r="AK3277" s="31"/>
      <c r="AL3277" s="31"/>
      <c r="AO3277" s="376"/>
    </row>
    <row r="3278" spans="1:41" x14ac:dyDescent="0.25">
      <c r="A3278" s="44" t="s">
        <v>647</v>
      </c>
      <c r="B3278" s="44" t="s">
        <v>3475</v>
      </c>
      <c r="C3278" s="45">
        <v>230301</v>
      </c>
      <c r="D3278" s="45" t="s">
        <v>11363</v>
      </c>
      <c r="E3278" s="45" t="s">
        <v>5265</v>
      </c>
      <c r="AO3278" s="376"/>
    </row>
    <row r="3279" spans="1:41" x14ac:dyDescent="0.25">
      <c r="A3279" s="44" t="s">
        <v>2949</v>
      </c>
      <c r="B3279" s="44" t="s">
        <v>20706</v>
      </c>
      <c r="C3279" s="45" t="s">
        <v>20815</v>
      </c>
      <c r="D3279" s="32" t="s">
        <v>5559</v>
      </c>
      <c r="E3279" s="45" t="s">
        <v>20882</v>
      </c>
      <c r="F3279" s="32"/>
      <c r="G3279" s="32"/>
      <c r="H3279" s="32"/>
      <c r="I3279" s="31"/>
      <c r="J3279" s="31"/>
      <c r="K3279" s="31"/>
      <c r="L3279" s="31"/>
      <c r="M3279" s="31"/>
      <c r="N3279" s="31"/>
      <c r="O3279" s="31"/>
      <c r="P3279" s="31"/>
      <c r="Q3279" s="31"/>
      <c r="R3279" s="31"/>
      <c r="S3279" s="31"/>
      <c r="T3279" s="31"/>
      <c r="U3279" s="31"/>
      <c r="V3279" s="31"/>
      <c r="W3279" s="31"/>
      <c r="X3279" s="31"/>
      <c r="Y3279" s="31"/>
      <c r="Z3279" s="31"/>
      <c r="AA3279" s="31"/>
      <c r="AB3279" s="31"/>
      <c r="AC3279" s="31"/>
      <c r="AD3279" s="31"/>
      <c r="AE3279" s="31"/>
      <c r="AF3279" s="31"/>
      <c r="AG3279" s="31"/>
      <c r="AH3279" s="31"/>
      <c r="AI3279" s="31"/>
      <c r="AJ3279" s="31"/>
      <c r="AK3279" s="31"/>
      <c r="AL3279" s="31"/>
      <c r="AO3279" s="376"/>
    </row>
    <row r="3280" spans="1:41" x14ac:dyDescent="0.25">
      <c r="A3280" s="44" t="s">
        <v>2949</v>
      </c>
      <c r="B3280" s="44" t="s">
        <v>21437</v>
      </c>
      <c r="C3280" s="45" t="s">
        <v>5547</v>
      </c>
      <c r="D3280" s="45" t="s">
        <v>21447</v>
      </c>
      <c r="E3280" s="46">
        <v>46660</v>
      </c>
      <c r="AO3280" s="376"/>
    </row>
    <row r="3281" spans="1:41" x14ac:dyDescent="0.25">
      <c r="A3281" s="44" t="s">
        <v>2949</v>
      </c>
      <c r="B3281" s="44" t="s">
        <v>2350</v>
      </c>
      <c r="C3281" s="45">
        <v>250106</v>
      </c>
      <c r="D3281" s="45" t="s">
        <v>11363</v>
      </c>
      <c r="E3281" s="45" t="s">
        <v>11887</v>
      </c>
      <c r="AO3281" s="376"/>
    </row>
    <row r="3282" spans="1:41" x14ac:dyDescent="0.25">
      <c r="A3282" s="44" t="s">
        <v>2949</v>
      </c>
      <c r="B3282" s="44" t="s">
        <v>936</v>
      </c>
      <c r="C3282" s="45">
        <v>260703</v>
      </c>
      <c r="D3282" s="45" t="s">
        <v>11363</v>
      </c>
      <c r="E3282" s="45" t="s">
        <v>11150</v>
      </c>
      <c r="AO3282" s="376"/>
    </row>
    <row r="3283" spans="1:41" x14ac:dyDescent="0.25">
      <c r="A3283" s="44" t="s">
        <v>12191</v>
      </c>
      <c r="B3283" s="44" t="s">
        <v>12102</v>
      </c>
      <c r="C3283" s="45">
        <v>21.23</v>
      </c>
      <c r="D3283" s="45" t="s">
        <v>12549</v>
      </c>
      <c r="E3283" s="46">
        <v>46934</v>
      </c>
      <c r="F3283" s="45" t="s">
        <v>1335</v>
      </c>
      <c r="G3283" s="93"/>
      <c r="H3283" s="93"/>
      <c r="I3283" s="99"/>
      <c r="J3283" s="99"/>
      <c r="K3283" s="99"/>
      <c r="L3283" s="99"/>
      <c r="M3283" s="99"/>
      <c r="N3283" s="99"/>
      <c r="O3283" s="99"/>
      <c r="P3283" s="99"/>
      <c r="Q3283" s="99"/>
      <c r="R3283" s="99"/>
      <c r="S3283" s="99"/>
      <c r="T3283" s="99"/>
      <c r="U3283" s="99"/>
      <c r="V3283" s="99"/>
      <c r="W3283" s="99"/>
      <c r="X3283" s="99"/>
      <c r="Y3283" s="99"/>
      <c r="Z3283" s="99"/>
      <c r="AA3283" s="99"/>
      <c r="AB3283" s="99"/>
      <c r="AC3283" s="99"/>
      <c r="AD3283" s="99"/>
      <c r="AE3283" s="99"/>
      <c r="AF3283" s="99"/>
      <c r="AG3283" s="99"/>
      <c r="AH3283" s="31"/>
      <c r="AI3283" s="31"/>
      <c r="AJ3283" s="31"/>
      <c r="AK3283" s="31"/>
      <c r="AL3283" s="31"/>
      <c r="AO3283" s="376"/>
    </row>
    <row r="3284" spans="1:41" x14ac:dyDescent="0.25">
      <c r="A3284" s="86" t="s">
        <v>12191</v>
      </c>
      <c r="B3284" s="44" t="s">
        <v>16073</v>
      </c>
      <c r="C3284" s="45">
        <v>44.26</v>
      </c>
      <c r="D3284" s="45" t="s">
        <v>12549</v>
      </c>
      <c r="E3284" s="46">
        <v>47787</v>
      </c>
      <c r="F3284" s="45" t="s">
        <v>1335</v>
      </c>
      <c r="G3284" s="93"/>
      <c r="H3284" s="93"/>
      <c r="I3284" s="99"/>
      <c r="J3284" s="99"/>
      <c r="K3284" s="99"/>
      <c r="L3284" s="99"/>
      <c r="M3284" s="99"/>
      <c r="N3284" s="99"/>
      <c r="O3284" s="99"/>
      <c r="P3284" s="99"/>
      <c r="Q3284" s="99"/>
      <c r="R3284" s="99"/>
      <c r="S3284" s="99"/>
      <c r="T3284" s="99"/>
      <c r="U3284" s="99"/>
      <c r="V3284" s="99"/>
      <c r="W3284" s="99"/>
      <c r="X3284" s="99"/>
      <c r="Y3284" s="99"/>
      <c r="Z3284" s="99"/>
      <c r="AA3284" s="99"/>
      <c r="AB3284" s="99"/>
      <c r="AC3284" s="99"/>
      <c r="AD3284" s="99"/>
      <c r="AE3284" s="99"/>
      <c r="AF3284" s="99"/>
      <c r="AG3284" s="99"/>
      <c r="AH3284" s="31"/>
      <c r="AI3284" s="31"/>
      <c r="AJ3284" s="31"/>
      <c r="AK3284" s="31"/>
      <c r="AL3284" s="31"/>
      <c r="AO3284" s="376"/>
    </row>
    <row r="3285" spans="1:41" x14ac:dyDescent="0.25">
      <c r="A3285" s="44" t="s">
        <v>12191</v>
      </c>
      <c r="B3285" s="44" t="s">
        <v>3910</v>
      </c>
      <c r="C3285" s="45" t="s">
        <v>14386</v>
      </c>
      <c r="D3285" s="46" t="s">
        <v>21328</v>
      </c>
      <c r="E3285" s="46">
        <v>46583</v>
      </c>
      <c r="AO3285" s="376"/>
    </row>
    <row r="3286" spans="1:41" x14ac:dyDescent="0.25">
      <c r="A3286" s="91" t="s">
        <v>19117</v>
      </c>
      <c r="B3286" s="92" t="s">
        <v>3182</v>
      </c>
      <c r="C3286" s="93" t="s">
        <v>19170</v>
      </c>
      <c r="D3286" s="93" t="s">
        <v>1201</v>
      </c>
      <c r="E3286" s="94">
        <v>46582</v>
      </c>
      <c r="F3286" s="93"/>
      <c r="G3286" s="93"/>
      <c r="H3286" s="93"/>
      <c r="I3286" s="99"/>
      <c r="J3286" s="99"/>
      <c r="K3286" s="99"/>
      <c r="L3286" s="99"/>
      <c r="M3286" s="99"/>
      <c r="N3286" s="99"/>
      <c r="O3286" s="99"/>
      <c r="P3286" s="99"/>
      <c r="Q3286" s="99"/>
      <c r="R3286" s="99"/>
      <c r="S3286" s="99"/>
      <c r="T3286" s="99"/>
      <c r="U3286" s="99"/>
      <c r="V3286" s="99"/>
      <c r="W3286" s="99"/>
      <c r="X3286" s="99"/>
      <c r="Y3286" s="99"/>
      <c r="Z3286" s="99"/>
      <c r="AA3286" s="99"/>
      <c r="AB3286" s="99"/>
      <c r="AC3286" s="99"/>
      <c r="AD3286" s="99"/>
      <c r="AE3286" s="99"/>
      <c r="AF3286" s="99"/>
      <c r="AG3286" s="99"/>
      <c r="AH3286" s="31"/>
      <c r="AI3286" s="31"/>
      <c r="AJ3286" s="31"/>
      <c r="AK3286" s="31"/>
      <c r="AL3286" s="31"/>
      <c r="AO3286" s="376"/>
    </row>
    <row r="3287" spans="1:41" x14ac:dyDescent="0.25">
      <c r="A3287" s="44" t="s">
        <v>17654</v>
      </c>
      <c r="B3287" s="44" t="s">
        <v>5321</v>
      </c>
      <c r="C3287" s="45">
        <v>26010401</v>
      </c>
      <c r="D3287" s="45" t="s">
        <v>11363</v>
      </c>
      <c r="E3287" s="45" t="s">
        <v>17459</v>
      </c>
      <c r="AO3287" s="376"/>
    </row>
    <row r="3288" spans="1:41" x14ac:dyDescent="0.25">
      <c r="A3288" s="44" t="s">
        <v>17654</v>
      </c>
      <c r="B3288" s="44" t="s">
        <v>3176</v>
      </c>
      <c r="C3288" s="45">
        <v>26010402</v>
      </c>
      <c r="D3288" s="45" t="s">
        <v>11363</v>
      </c>
      <c r="E3288" s="45" t="s">
        <v>17459</v>
      </c>
      <c r="AO3288" s="376"/>
    </row>
    <row r="3289" spans="1:41" x14ac:dyDescent="0.25">
      <c r="A3289" s="44" t="s">
        <v>6415</v>
      </c>
      <c r="B3289" s="44" t="s">
        <v>5321</v>
      </c>
      <c r="C3289" s="45">
        <v>23010401</v>
      </c>
      <c r="D3289" s="45" t="s">
        <v>11363</v>
      </c>
      <c r="E3289" s="45" t="s">
        <v>5322</v>
      </c>
      <c r="AO3289" s="376"/>
    </row>
    <row r="3290" spans="1:41" x14ac:dyDescent="0.3">
      <c r="A3290" s="333" t="s">
        <v>18930</v>
      </c>
      <c r="B3290" s="333" t="s">
        <v>6930</v>
      </c>
      <c r="C3290" s="125" t="s">
        <v>19100</v>
      </c>
      <c r="D3290" s="32" t="s">
        <v>20309</v>
      </c>
      <c r="E3290" s="125" t="s">
        <v>9249</v>
      </c>
      <c r="F3290" s="125" t="s">
        <v>1189</v>
      </c>
      <c r="G3290" s="125" t="s">
        <v>1190</v>
      </c>
      <c r="AO3290" s="376"/>
    </row>
    <row r="3291" spans="1:41" x14ac:dyDescent="0.25">
      <c r="A3291" s="44" t="s">
        <v>6689</v>
      </c>
      <c r="B3291" s="44" t="s">
        <v>6690</v>
      </c>
      <c r="C3291" s="45" t="s">
        <v>6709</v>
      </c>
      <c r="D3291" s="45" t="s">
        <v>11204</v>
      </c>
      <c r="E3291" s="45" t="s">
        <v>11894</v>
      </c>
      <c r="F3291" s="93"/>
      <c r="G3291" s="93"/>
      <c r="H3291" s="93"/>
      <c r="I3291" s="99"/>
      <c r="J3291" s="99"/>
      <c r="K3291" s="99"/>
      <c r="L3291" s="99"/>
      <c r="M3291" s="99"/>
      <c r="N3291" s="99"/>
      <c r="O3291" s="99"/>
      <c r="P3291" s="99"/>
      <c r="Q3291" s="99"/>
      <c r="R3291" s="99"/>
      <c r="S3291" s="99"/>
      <c r="T3291" s="99"/>
      <c r="U3291" s="99"/>
      <c r="V3291" s="99"/>
      <c r="W3291" s="99"/>
      <c r="X3291" s="99"/>
      <c r="Y3291" s="99"/>
      <c r="Z3291" s="99"/>
      <c r="AA3291" s="99"/>
      <c r="AB3291" s="99"/>
      <c r="AC3291" s="99"/>
      <c r="AD3291" s="99"/>
      <c r="AE3291" s="99"/>
      <c r="AF3291" s="99"/>
      <c r="AG3291" s="99"/>
      <c r="AH3291" s="31"/>
      <c r="AI3291" s="31"/>
      <c r="AJ3291" s="31"/>
      <c r="AK3291" s="31"/>
      <c r="AL3291" s="31"/>
      <c r="AO3291" s="376"/>
    </row>
    <row r="3292" spans="1:41" x14ac:dyDescent="0.25">
      <c r="A3292" s="44" t="s">
        <v>6689</v>
      </c>
      <c r="B3292" s="44" t="s">
        <v>6690</v>
      </c>
      <c r="C3292" s="45" t="s">
        <v>6709</v>
      </c>
      <c r="D3292" s="93" t="s">
        <v>17443</v>
      </c>
      <c r="E3292" s="45" t="s">
        <v>11894</v>
      </c>
      <c r="F3292" s="93"/>
      <c r="G3292" s="93"/>
      <c r="H3292" s="93"/>
      <c r="I3292" s="99"/>
      <c r="J3292" s="99"/>
      <c r="K3292" s="99"/>
      <c r="L3292" s="99"/>
      <c r="M3292" s="99"/>
      <c r="N3292" s="99"/>
      <c r="O3292" s="99"/>
      <c r="P3292" s="99"/>
      <c r="Q3292" s="99"/>
      <c r="R3292" s="99"/>
      <c r="S3292" s="99"/>
      <c r="T3292" s="99"/>
      <c r="U3292" s="99"/>
      <c r="V3292" s="99"/>
      <c r="W3292" s="99"/>
      <c r="X3292" s="99"/>
      <c r="Y3292" s="99"/>
      <c r="Z3292" s="99"/>
      <c r="AA3292" s="99"/>
      <c r="AB3292" s="99"/>
      <c r="AC3292" s="99"/>
      <c r="AD3292" s="99"/>
      <c r="AE3292" s="99"/>
      <c r="AF3292" s="99"/>
      <c r="AG3292" s="99"/>
      <c r="AH3292" s="31"/>
      <c r="AI3292" s="31"/>
      <c r="AJ3292" s="31"/>
      <c r="AK3292" s="31"/>
      <c r="AL3292" s="31"/>
      <c r="AO3292" s="376"/>
    </row>
    <row r="3293" spans="1:41" x14ac:dyDescent="0.25">
      <c r="A3293" s="44" t="s">
        <v>6689</v>
      </c>
      <c r="B3293" s="44" t="s">
        <v>6690</v>
      </c>
      <c r="C3293" s="45" t="s">
        <v>6709</v>
      </c>
      <c r="D3293" s="45" t="s">
        <v>9895</v>
      </c>
      <c r="E3293" s="46">
        <v>46445</v>
      </c>
      <c r="F3293" s="93"/>
      <c r="G3293" s="93"/>
      <c r="H3293" s="93"/>
      <c r="I3293" s="99"/>
      <c r="J3293" s="99"/>
      <c r="K3293" s="99"/>
      <c r="L3293" s="99"/>
      <c r="M3293" s="99"/>
      <c r="N3293" s="99"/>
      <c r="O3293" s="99"/>
      <c r="P3293" s="99"/>
      <c r="Q3293" s="44"/>
      <c r="R3293" s="44"/>
      <c r="S3293" s="99"/>
      <c r="T3293" s="99"/>
      <c r="U3293" s="99"/>
      <c r="V3293" s="99"/>
      <c r="W3293" s="99"/>
      <c r="X3293" s="99"/>
      <c r="Y3293" s="99"/>
      <c r="Z3293" s="99"/>
      <c r="AA3293" s="99"/>
      <c r="AB3293" s="99"/>
      <c r="AC3293" s="99"/>
      <c r="AD3293" s="99"/>
      <c r="AE3293" s="99"/>
      <c r="AF3293" s="99"/>
      <c r="AG3293" s="99"/>
      <c r="AH3293" s="31"/>
      <c r="AI3293" s="31"/>
      <c r="AJ3293" s="31"/>
      <c r="AK3293" s="31"/>
      <c r="AL3293" s="31"/>
      <c r="AO3293" s="376"/>
    </row>
    <row r="3294" spans="1:41" x14ac:dyDescent="0.25">
      <c r="A3294" s="44" t="s">
        <v>10428</v>
      </c>
      <c r="B3294" s="44" t="s">
        <v>17517</v>
      </c>
      <c r="C3294" s="45">
        <v>24070201</v>
      </c>
      <c r="D3294" s="45" t="s">
        <v>11363</v>
      </c>
      <c r="E3294" s="45" t="s">
        <v>7420</v>
      </c>
      <c r="AO3294" s="376"/>
    </row>
    <row r="3295" spans="1:41" x14ac:dyDescent="0.3">
      <c r="A3295" s="333" t="s">
        <v>15514</v>
      </c>
      <c r="B3295" s="333" t="s">
        <v>4815</v>
      </c>
      <c r="C3295" s="125" t="s">
        <v>15581</v>
      </c>
      <c r="D3295" s="32" t="s">
        <v>20309</v>
      </c>
      <c r="E3295" s="125" t="s">
        <v>9839</v>
      </c>
      <c r="F3295" s="125" t="s">
        <v>1189</v>
      </c>
      <c r="G3295" s="125" t="s">
        <v>1190</v>
      </c>
      <c r="AO3295" s="376"/>
    </row>
    <row r="3296" spans="1:41" x14ac:dyDescent="0.3">
      <c r="A3296" s="333" t="s">
        <v>20266</v>
      </c>
      <c r="B3296" s="333" t="s">
        <v>1174</v>
      </c>
      <c r="C3296" s="125" t="s">
        <v>19093</v>
      </c>
      <c r="D3296" s="32" t="s">
        <v>20309</v>
      </c>
      <c r="E3296" s="125" t="s">
        <v>9249</v>
      </c>
      <c r="F3296" s="125" t="s">
        <v>1189</v>
      </c>
      <c r="G3296" s="125" t="s">
        <v>1190</v>
      </c>
      <c r="AO3296" s="376"/>
    </row>
    <row r="3297" spans="1:41" x14ac:dyDescent="0.25">
      <c r="A3297" s="44" t="s">
        <v>12192</v>
      </c>
      <c r="B3297" s="44" t="s">
        <v>12102</v>
      </c>
      <c r="C3297" s="45">
        <v>21.23</v>
      </c>
      <c r="D3297" s="45" t="s">
        <v>12549</v>
      </c>
      <c r="E3297" s="46">
        <v>46934</v>
      </c>
      <c r="F3297" s="45"/>
      <c r="G3297" s="93"/>
      <c r="H3297" s="93"/>
      <c r="I3297" s="99"/>
      <c r="J3297" s="99"/>
      <c r="K3297" s="99"/>
      <c r="L3297" s="99"/>
      <c r="M3297" s="99"/>
      <c r="N3297" s="99"/>
      <c r="O3297" s="99"/>
      <c r="P3297" s="99"/>
      <c r="Q3297" s="99"/>
      <c r="R3297" s="99"/>
      <c r="S3297" s="99"/>
      <c r="T3297" s="99"/>
      <c r="U3297" s="99"/>
      <c r="V3297" s="99"/>
      <c r="W3297" s="99"/>
      <c r="X3297" s="99"/>
      <c r="Y3297" s="99"/>
      <c r="Z3297" s="99"/>
      <c r="AA3297" s="99"/>
      <c r="AB3297" s="99"/>
      <c r="AC3297" s="99"/>
      <c r="AD3297" s="99"/>
      <c r="AE3297" s="99"/>
      <c r="AF3297" s="99"/>
      <c r="AG3297" s="99"/>
      <c r="AH3297" s="31"/>
      <c r="AI3297" s="31"/>
      <c r="AJ3297" s="31"/>
      <c r="AK3297" s="31"/>
      <c r="AL3297" s="31"/>
      <c r="AO3297" s="376"/>
    </row>
    <row r="3298" spans="1:41" x14ac:dyDescent="0.25">
      <c r="A3298" s="44" t="s">
        <v>12192</v>
      </c>
      <c r="B3298" s="44" t="s">
        <v>12103</v>
      </c>
      <c r="C3298" s="45">
        <v>22.23</v>
      </c>
      <c r="D3298" s="45" t="s">
        <v>12549</v>
      </c>
      <c r="E3298" s="46">
        <v>46934</v>
      </c>
      <c r="F3298" s="45"/>
      <c r="G3298" s="93"/>
      <c r="H3298" s="93"/>
      <c r="I3298" s="99"/>
      <c r="J3298" s="99"/>
      <c r="K3298" s="99"/>
      <c r="L3298" s="99"/>
      <c r="M3298" s="99"/>
      <c r="N3298" s="99"/>
      <c r="O3298" s="99"/>
      <c r="P3298" s="99"/>
      <c r="Q3298" s="99"/>
      <c r="R3298" s="99"/>
      <c r="S3298" s="99"/>
      <c r="T3298" s="99"/>
      <c r="U3298" s="99"/>
      <c r="V3298" s="99"/>
      <c r="W3298" s="99"/>
      <c r="X3298" s="99"/>
      <c r="Y3298" s="99"/>
      <c r="Z3298" s="99"/>
      <c r="AA3298" s="99"/>
      <c r="AB3298" s="99"/>
      <c r="AC3298" s="99"/>
      <c r="AD3298" s="99"/>
      <c r="AE3298" s="99"/>
      <c r="AF3298" s="99"/>
      <c r="AG3298" s="99"/>
      <c r="AH3298" s="31"/>
      <c r="AI3298" s="31"/>
      <c r="AJ3298" s="31"/>
      <c r="AK3298" s="31"/>
      <c r="AL3298" s="31"/>
      <c r="AO3298" s="376"/>
    </row>
    <row r="3299" spans="1:41" x14ac:dyDescent="0.25">
      <c r="A3299" s="86" t="s">
        <v>12192</v>
      </c>
      <c r="B3299" s="44" t="s">
        <v>16073</v>
      </c>
      <c r="C3299" s="45">
        <v>44.26</v>
      </c>
      <c r="D3299" s="45" t="s">
        <v>12549</v>
      </c>
      <c r="E3299" s="46">
        <v>47787</v>
      </c>
      <c r="F3299" s="45"/>
      <c r="G3299" s="93"/>
      <c r="H3299" s="93"/>
      <c r="I3299" s="99"/>
      <c r="J3299" s="99"/>
      <c r="K3299" s="99"/>
      <c r="L3299" s="99"/>
      <c r="M3299" s="99"/>
      <c r="N3299" s="99"/>
      <c r="O3299" s="99"/>
      <c r="P3299" s="99"/>
      <c r="Q3299" s="99"/>
      <c r="R3299" s="99"/>
      <c r="S3299" s="99"/>
      <c r="T3299" s="99"/>
      <c r="U3299" s="99"/>
      <c r="V3299" s="99"/>
      <c r="W3299" s="99"/>
      <c r="X3299" s="99"/>
      <c r="Y3299" s="99"/>
      <c r="Z3299" s="99"/>
      <c r="AA3299" s="99"/>
      <c r="AB3299" s="99"/>
      <c r="AC3299" s="99"/>
      <c r="AD3299" s="99"/>
      <c r="AE3299" s="99"/>
      <c r="AF3299" s="99"/>
      <c r="AG3299" s="99"/>
      <c r="AH3299" s="31"/>
      <c r="AI3299" s="31"/>
      <c r="AJ3299" s="31"/>
      <c r="AK3299" s="31"/>
      <c r="AL3299" s="31"/>
      <c r="AO3299" s="376"/>
    </row>
    <row r="3300" spans="1:41" x14ac:dyDescent="0.25">
      <c r="A3300" s="44" t="s">
        <v>983</v>
      </c>
      <c r="B3300" s="44" t="s">
        <v>2350</v>
      </c>
      <c r="C3300" s="45">
        <v>230105</v>
      </c>
      <c r="D3300" s="45" t="s">
        <v>11363</v>
      </c>
      <c r="E3300" s="45" t="s">
        <v>5265</v>
      </c>
      <c r="AO3300" s="376"/>
    </row>
    <row r="3301" spans="1:41" x14ac:dyDescent="0.25">
      <c r="A3301" s="44" t="s">
        <v>983</v>
      </c>
      <c r="B3301" s="44" t="s">
        <v>8336</v>
      </c>
      <c r="C3301" s="45">
        <v>230905</v>
      </c>
      <c r="D3301" s="45" t="s">
        <v>11363</v>
      </c>
      <c r="E3301" s="45" t="s">
        <v>7871</v>
      </c>
      <c r="AO3301" s="376"/>
    </row>
    <row r="3302" spans="1:41" x14ac:dyDescent="0.3">
      <c r="A3302" s="333" t="s">
        <v>18623</v>
      </c>
      <c r="B3302" s="333" t="s">
        <v>12848</v>
      </c>
      <c r="C3302" s="125" t="s">
        <v>12849</v>
      </c>
      <c r="D3302" s="32" t="s">
        <v>20309</v>
      </c>
      <c r="E3302" s="125" t="s">
        <v>5332</v>
      </c>
      <c r="F3302" s="125" t="s">
        <v>1189</v>
      </c>
      <c r="G3302" s="125" t="s">
        <v>1190</v>
      </c>
      <c r="AO3302" s="376"/>
    </row>
    <row r="3303" spans="1:41" x14ac:dyDescent="0.3">
      <c r="A3303" s="333" t="s">
        <v>18623</v>
      </c>
      <c r="B3303" s="333" t="s">
        <v>2301</v>
      </c>
      <c r="C3303" s="125" t="s">
        <v>18816</v>
      </c>
      <c r="D3303" s="32" t="s">
        <v>20309</v>
      </c>
      <c r="E3303" s="125" t="s">
        <v>8292</v>
      </c>
      <c r="F3303" s="125" t="s">
        <v>1189</v>
      </c>
      <c r="G3303" s="125" t="s">
        <v>1190</v>
      </c>
      <c r="AO3303" s="376"/>
    </row>
    <row r="3304" spans="1:41" x14ac:dyDescent="0.25">
      <c r="A3304" s="44" t="s">
        <v>21542</v>
      </c>
      <c r="B3304" s="44" t="s">
        <v>925</v>
      </c>
      <c r="C3304" s="45">
        <v>260601</v>
      </c>
      <c r="D3304" s="45" t="s">
        <v>11363</v>
      </c>
      <c r="E3304" s="45" t="s">
        <v>17341</v>
      </c>
      <c r="AO3304" s="376"/>
    </row>
    <row r="3305" spans="1:41" x14ac:dyDescent="0.25">
      <c r="A3305" s="44" t="s">
        <v>13574</v>
      </c>
      <c r="B3305" s="44" t="s">
        <v>21438</v>
      </c>
      <c r="C3305" s="45" t="s">
        <v>13573</v>
      </c>
      <c r="D3305" s="45" t="s">
        <v>21447</v>
      </c>
      <c r="E3305" s="46">
        <v>46538</v>
      </c>
      <c r="AO3305" s="376"/>
    </row>
    <row r="3306" spans="1:41" x14ac:dyDescent="0.25">
      <c r="A3306" s="44" t="s">
        <v>16547</v>
      </c>
      <c r="B3306" s="44" t="s">
        <v>21411</v>
      </c>
      <c r="C3306" s="45" t="s">
        <v>16548</v>
      </c>
      <c r="D3306" s="45" t="s">
        <v>21447</v>
      </c>
      <c r="E3306" s="46">
        <v>46446</v>
      </c>
      <c r="AO3306" s="376"/>
    </row>
    <row r="3307" spans="1:41" x14ac:dyDescent="0.25">
      <c r="A3307" s="44" t="s">
        <v>3496</v>
      </c>
      <c r="B3307" s="44" t="s">
        <v>5147</v>
      </c>
      <c r="C3307" s="45">
        <v>251003</v>
      </c>
      <c r="D3307" s="45" t="s">
        <v>11363</v>
      </c>
      <c r="E3307" s="45" t="s">
        <v>11146</v>
      </c>
      <c r="AO3307" s="376"/>
    </row>
    <row r="3308" spans="1:41" x14ac:dyDescent="0.25">
      <c r="A3308" s="44" t="s">
        <v>3496</v>
      </c>
      <c r="B3308" s="44" t="s">
        <v>938</v>
      </c>
      <c r="C3308" s="45">
        <v>260103</v>
      </c>
      <c r="D3308" s="45" t="s">
        <v>11363</v>
      </c>
      <c r="E3308" s="45" t="s">
        <v>8292</v>
      </c>
      <c r="AO3308" s="376"/>
    </row>
    <row r="3309" spans="1:41" x14ac:dyDescent="0.25">
      <c r="A3309" s="44" t="s">
        <v>3496</v>
      </c>
      <c r="B3309" s="44" t="s">
        <v>6608</v>
      </c>
      <c r="C3309" s="45">
        <v>260203</v>
      </c>
      <c r="D3309" s="45" t="s">
        <v>11363</v>
      </c>
      <c r="E3309" s="45" t="s">
        <v>9238</v>
      </c>
      <c r="AO3309" s="376"/>
    </row>
    <row r="3310" spans="1:41" x14ac:dyDescent="0.25">
      <c r="A3310" s="44" t="s">
        <v>3496</v>
      </c>
      <c r="B3310" s="44" t="s">
        <v>17463</v>
      </c>
      <c r="C3310" s="45">
        <v>260202</v>
      </c>
      <c r="D3310" s="45" t="s">
        <v>11363</v>
      </c>
      <c r="E3310" s="45" t="s">
        <v>9238</v>
      </c>
      <c r="AO3310" s="376"/>
    </row>
    <row r="3311" spans="1:41" x14ac:dyDescent="0.25">
      <c r="A3311" s="44" t="s">
        <v>3496</v>
      </c>
      <c r="B3311" s="44" t="s">
        <v>9248</v>
      </c>
      <c r="C3311" s="45">
        <v>260105</v>
      </c>
      <c r="D3311" s="45" t="s">
        <v>11363</v>
      </c>
      <c r="E3311" s="45" t="s">
        <v>17625</v>
      </c>
      <c r="AO3311" s="376"/>
    </row>
    <row r="3312" spans="1:41" x14ac:dyDescent="0.25">
      <c r="A3312" s="44" t="s">
        <v>3496</v>
      </c>
      <c r="B3312" s="44" t="s">
        <v>21449</v>
      </c>
      <c r="C3312" s="45">
        <v>260504</v>
      </c>
      <c r="D3312" s="45" t="s">
        <v>11363</v>
      </c>
      <c r="E3312" s="45" t="s">
        <v>21450</v>
      </c>
      <c r="AO3312" s="376"/>
    </row>
    <row r="3313" spans="1:41" x14ac:dyDescent="0.25">
      <c r="A3313" s="44" t="s">
        <v>3496</v>
      </c>
      <c r="B3313" s="44" t="s">
        <v>7764</v>
      </c>
      <c r="C3313" s="45">
        <v>260604</v>
      </c>
      <c r="D3313" s="45" t="s">
        <v>11363</v>
      </c>
      <c r="E3313" s="45" t="s">
        <v>9840</v>
      </c>
      <c r="AO3313" s="376"/>
    </row>
    <row r="3314" spans="1:41" x14ac:dyDescent="0.25">
      <c r="A3314" s="44" t="s">
        <v>20348</v>
      </c>
      <c r="B3314" s="44" t="s">
        <v>20349</v>
      </c>
      <c r="C3314" s="45" t="s">
        <v>20350</v>
      </c>
      <c r="D3314" s="46" t="s">
        <v>21328</v>
      </c>
      <c r="E3314" s="46">
        <v>46554</v>
      </c>
      <c r="AO3314" s="376"/>
    </row>
    <row r="3315" spans="1:41" x14ac:dyDescent="0.25">
      <c r="A3315" s="44" t="s">
        <v>17655</v>
      </c>
      <c r="B3315" s="44" t="s">
        <v>5321</v>
      </c>
      <c r="C3315" s="45">
        <v>26010401</v>
      </c>
      <c r="D3315" s="45" t="s">
        <v>11363</v>
      </c>
      <c r="E3315" s="45" t="s">
        <v>17459</v>
      </c>
      <c r="AO3315" s="376"/>
    </row>
    <row r="3316" spans="1:41" x14ac:dyDescent="0.25">
      <c r="A3316" s="44" t="s">
        <v>17655</v>
      </c>
      <c r="B3316" s="44" t="s">
        <v>3176</v>
      </c>
      <c r="C3316" s="45">
        <v>26010402</v>
      </c>
      <c r="D3316" s="45" t="s">
        <v>11363</v>
      </c>
      <c r="E3316" s="45" t="s">
        <v>17459</v>
      </c>
      <c r="AO3316" s="376"/>
    </row>
    <row r="3317" spans="1:41" x14ac:dyDescent="0.25">
      <c r="A3317" s="44" t="s">
        <v>16545</v>
      </c>
      <c r="B3317" s="44" t="s">
        <v>21402</v>
      </c>
      <c r="C3317" s="45" t="s">
        <v>5503</v>
      </c>
      <c r="D3317" s="45" t="s">
        <v>21447</v>
      </c>
      <c r="E3317" s="46">
        <v>46507</v>
      </c>
      <c r="AO3317" s="376"/>
    </row>
    <row r="3318" spans="1:41" x14ac:dyDescent="0.25">
      <c r="A3318" s="44" t="s">
        <v>17656</v>
      </c>
      <c r="B3318" s="44" t="s">
        <v>3474</v>
      </c>
      <c r="C3318" s="45">
        <v>220605</v>
      </c>
      <c r="D3318" s="45" t="s">
        <v>11363</v>
      </c>
      <c r="E3318" s="45" t="s">
        <v>5155</v>
      </c>
      <c r="AO3318" s="376"/>
    </row>
    <row r="3319" spans="1:41" x14ac:dyDescent="0.25">
      <c r="A3319" s="44" t="s">
        <v>17656</v>
      </c>
      <c r="B3319" s="44" t="s">
        <v>17468</v>
      </c>
      <c r="C3319" s="45">
        <v>23110101</v>
      </c>
      <c r="D3319" s="45" t="s">
        <v>11363</v>
      </c>
      <c r="E3319" s="45" t="s">
        <v>8334</v>
      </c>
      <c r="AO3319" s="376"/>
    </row>
    <row r="3320" spans="1:41" x14ac:dyDescent="0.25">
      <c r="A3320" s="44" t="s">
        <v>17657</v>
      </c>
      <c r="B3320" s="44" t="s">
        <v>5321</v>
      </c>
      <c r="C3320" s="45">
        <v>26010401</v>
      </c>
      <c r="D3320" s="45" t="s">
        <v>11363</v>
      </c>
      <c r="E3320" s="45" t="s">
        <v>17459</v>
      </c>
      <c r="AO3320" s="376"/>
    </row>
    <row r="3321" spans="1:41" x14ac:dyDescent="0.25">
      <c r="A3321" s="44" t="s">
        <v>17657</v>
      </c>
      <c r="B3321" s="44" t="s">
        <v>3176</v>
      </c>
      <c r="C3321" s="45">
        <v>26010402</v>
      </c>
      <c r="D3321" s="45" t="s">
        <v>11363</v>
      </c>
      <c r="E3321" s="45" t="s">
        <v>17459</v>
      </c>
      <c r="AO3321" s="376"/>
    </row>
    <row r="3322" spans="1:41" x14ac:dyDescent="0.3">
      <c r="A3322" s="333" t="s">
        <v>15336</v>
      </c>
      <c r="B3322" s="333" t="s">
        <v>1598</v>
      </c>
      <c r="C3322" s="125" t="s">
        <v>13387</v>
      </c>
      <c r="D3322" s="32" t="s">
        <v>20309</v>
      </c>
      <c r="E3322" s="125" t="s">
        <v>11886</v>
      </c>
      <c r="F3322" s="125" t="s">
        <v>1189</v>
      </c>
      <c r="G3322" s="125" t="s">
        <v>1190</v>
      </c>
      <c r="AO3322" s="376"/>
    </row>
    <row r="3323" spans="1:41" x14ac:dyDescent="0.25">
      <c r="A3323" s="44" t="s">
        <v>17658</v>
      </c>
      <c r="B3323" s="44" t="s">
        <v>5321</v>
      </c>
      <c r="C3323" s="45">
        <v>26010401</v>
      </c>
      <c r="D3323" s="45" t="s">
        <v>11363</v>
      </c>
      <c r="E3323" s="45" t="s">
        <v>17459</v>
      </c>
      <c r="AO3323" s="376"/>
    </row>
    <row r="3324" spans="1:41" x14ac:dyDescent="0.25">
      <c r="A3324" s="44" t="s">
        <v>10429</v>
      </c>
      <c r="B3324" s="44" t="s">
        <v>944</v>
      </c>
      <c r="C3324" s="45">
        <v>240303</v>
      </c>
      <c r="D3324" s="45" t="s">
        <v>11363</v>
      </c>
      <c r="E3324" s="45" t="s">
        <v>2593</v>
      </c>
      <c r="AO3324" s="376"/>
    </row>
    <row r="3325" spans="1:41" x14ac:dyDescent="0.3">
      <c r="A3325" s="333" t="s">
        <v>15596</v>
      </c>
      <c r="B3325" s="333" t="s">
        <v>15597</v>
      </c>
      <c r="C3325" s="125" t="s">
        <v>6287</v>
      </c>
      <c r="D3325" s="93" t="s">
        <v>1479</v>
      </c>
      <c r="E3325" s="126">
        <v>46477</v>
      </c>
      <c r="F3325" s="93"/>
      <c r="G3325" s="93"/>
      <c r="H3325" s="93"/>
      <c r="I3325" s="99"/>
      <c r="J3325" s="99"/>
      <c r="K3325" s="99"/>
      <c r="L3325" s="99"/>
      <c r="M3325" s="99"/>
      <c r="N3325" s="99"/>
      <c r="O3325" s="99"/>
      <c r="P3325" s="99"/>
      <c r="Q3325" s="99"/>
      <c r="R3325" s="99"/>
      <c r="S3325" s="99"/>
      <c r="T3325" s="99"/>
      <c r="U3325" s="99"/>
      <c r="V3325" s="99"/>
      <c r="W3325" s="99"/>
      <c r="X3325" s="99"/>
      <c r="Y3325" s="99"/>
      <c r="Z3325" s="99"/>
      <c r="AA3325" s="99"/>
      <c r="AB3325" s="99"/>
      <c r="AC3325" s="99"/>
      <c r="AD3325" s="99"/>
      <c r="AE3325" s="99"/>
      <c r="AF3325" s="99"/>
      <c r="AG3325" s="99"/>
      <c r="AH3325" s="31"/>
      <c r="AI3325" s="31"/>
      <c r="AJ3325" s="31"/>
      <c r="AK3325" s="31"/>
      <c r="AL3325" s="31"/>
      <c r="AO3325" s="376"/>
    </row>
    <row r="3326" spans="1:41" x14ac:dyDescent="0.25">
      <c r="A3326" s="44" t="s">
        <v>2338</v>
      </c>
      <c r="B3326" s="44" t="s">
        <v>5130</v>
      </c>
      <c r="C3326" s="45">
        <v>22010701</v>
      </c>
      <c r="D3326" s="45" t="s">
        <v>11363</v>
      </c>
      <c r="E3326" s="45" t="s">
        <v>5131</v>
      </c>
      <c r="AO3326" s="376"/>
    </row>
    <row r="3327" spans="1:41" x14ac:dyDescent="0.25">
      <c r="A3327" s="44" t="s">
        <v>2338</v>
      </c>
      <c r="B3327" s="44" t="s">
        <v>3176</v>
      </c>
      <c r="C3327" s="45">
        <v>23010402</v>
      </c>
      <c r="D3327" s="45" t="s">
        <v>11363</v>
      </c>
      <c r="E3327" s="45" t="s">
        <v>5322</v>
      </c>
      <c r="AO3327" s="376"/>
    </row>
    <row r="3328" spans="1:41" x14ac:dyDescent="0.25">
      <c r="A3328" s="44" t="s">
        <v>2338</v>
      </c>
      <c r="B3328" s="44" t="s">
        <v>17452</v>
      </c>
      <c r="C3328" s="45">
        <v>25010501</v>
      </c>
      <c r="D3328" s="45" t="s">
        <v>11363</v>
      </c>
      <c r="E3328" s="45" t="s">
        <v>12551</v>
      </c>
      <c r="AO3328" s="376"/>
    </row>
    <row r="3329" spans="1:41" x14ac:dyDescent="0.25">
      <c r="A3329" s="44" t="s">
        <v>2338</v>
      </c>
      <c r="B3329" s="44" t="s">
        <v>5129</v>
      </c>
      <c r="C3329" s="45">
        <v>25010502</v>
      </c>
      <c r="D3329" s="45" t="s">
        <v>11363</v>
      </c>
      <c r="E3329" s="45" t="s">
        <v>12551</v>
      </c>
      <c r="AO3329" s="376"/>
    </row>
    <row r="3330" spans="1:41" x14ac:dyDescent="0.25">
      <c r="A3330" s="44" t="s">
        <v>5175</v>
      </c>
      <c r="B3330" s="44" t="s">
        <v>5130</v>
      </c>
      <c r="C3330" s="45">
        <v>22010701</v>
      </c>
      <c r="D3330" s="45" t="s">
        <v>11363</v>
      </c>
      <c r="E3330" s="45" t="s">
        <v>5131</v>
      </c>
      <c r="AO3330" s="376"/>
    </row>
    <row r="3331" spans="1:41" x14ac:dyDescent="0.25">
      <c r="A3331" s="44" t="s">
        <v>5175</v>
      </c>
      <c r="B3331" s="44" t="s">
        <v>924</v>
      </c>
      <c r="C3331" s="45">
        <v>22010702</v>
      </c>
      <c r="D3331" s="45" t="s">
        <v>11363</v>
      </c>
      <c r="E3331" s="45" t="s">
        <v>5131</v>
      </c>
      <c r="AO3331" s="376"/>
    </row>
    <row r="3332" spans="1:41" x14ac:dyDescent="0.25">
      <c r="A3332" s="44" t="s">
        <v>15687</v>
      </c>
      <c r="B3332" s="44" t="s">
        <v>5176</v>
      </c>
      <c r="C3332" s="45">
        <v>250603</v>
      </c>
      <c r="D3332" s="45" t="s">
        <v>11363</v>
      </c>
      <c r="E3332" s="45" t="s">
        <v>7770</v>
      </c>
      <c r="AO3332" s="376"/>
    </row>
    <row r="3333" spans="1:41" x14ac:dyDescent="0.25">
      <c r="A3333" s="44" t="s">
        <v>12614</v>
      </c>
      <c r="B3333" s="44" t="s">
        <v>9237</v>
      </c>
      <c r="C3333" s="45">
        <v>24010401</v>
      </c>
      <c r="D3333" s="45" t="s">
        <v>11363</v>
      </c>
      <c r="E3333" s="45" t="s">
        <v>9238</v>
      </c>
      <c r="AO3333" s="376"/>
    </row>
    <row r="3334" spans="1:41" x14ac:dyDescent="0.25">
      <c r="A3334" s="44" t="s">
        <v>17659</v>
      </c>
      <c r="B3334" s="44" t="s">
        <v>5321</v>
      </c>
      <c r="C3334" s="45">
        <v>26010401</v>
      </c>
      <c r="D3334" s="45" t="s">
        <v>11363</v>
      </c>
      <c r="E3334" s="45" t="s">
        <v>17459</v>
      </c>
      <c r="AO3334" s="376"/>
    </row>
    <row r="3335" spans="1:41" x14ac:dyDescent="0.25">
      <c r="A3335" s="44" t="s">
        <v>17659</v>
      </c>
      <c r="B3335" s="44" t="s">
        <v>3176</v>
      </c>
      <c r="C3335" s="45">
        <v>26010402</v>
      </c>
      <c r="D3335" s="45" t="s">
        <v>11363</v>
      </c>
      <c r="E3335" s="45" t="s">
        <v>17459</v>
      </c>
      <c r="AO3335" s="376"/>
    </row>
    <row r="3336" spans="1:41" x14ac:dyDescent="0.25">
      <c r="A3336" s="44" t="s">
        <v>17659</v>
      </c>
      <c r="B3336" s="44" t="s">
        <v>17463</v>
      </c>
      <c r="C3336" s="45">
        <v>260202</v>
      </c>
      <c r="D3336" s="45" t="s">
        <v>11363</v>
      </c>
      <c r="E3336" s="45" t="s">
        <v>9238</v>
      </c>
      <c r="AO3336" s="376"/>
    </row>
    <row r="3337" spans="1:41" x14ac:dyDescent="0.25">
      <c r="A3337" s="44" t="s">
        <v>17659</v>
      </c>
      <c r="B3337" s="44" t="s">
        <v>9248</v>
      </c>
      <c r="C3337" s="45">
        <v>260105</v>
      </c>
      <c r="D3337" s="45" t="s">
        <v>11363</v>
      </c>
      <c r="E3337" s="45" t="s">
        <v>17625</v>
      </c>
      <c r="AO3337" s="376"/>
    </row>
    <row r="3338" spans="1:41" x14ac:dyDescent="0.25">
      <c r="A3338" s="44" t="s">
        <v>12615</v>
      </c>
      <c r="B3338" s="44" t="s">
        <v>199</v>
      </c>
      <c r="C3338" s="45">
        <v>241001</v>
      </c>
      <c r="D3338" s="45" t="s">
        <v>11363</v>
      </c>
      <c r="E3338" s="45" t="s">
        <v>5332</v>
      </c>
      <c r="AO3338" s="376"/>
    </row>
    <row r="3339" spans="1:41" x14ac:dyDescent="0.25">
      <c r="A3339" s="44" t="s">
        <v>5177</v>
      </c>
      <c r="B3339" s="44" t="s">
        <v>924</v>
      </c>
      <c r="C3339" s="45">
        <v>22010702</v>
      </c>
      <c r="D3339" s="45" t="s">
        <v>11363</v>
      </c>
      <c r="E3339" s="45" t="s">
        <v>5131</v>
      </c>
      <c r="AO3339" s="376"/>
    </row>
    <row r="3340" spans="1:41" x14ac:dyDescent="0.25">
      <c r="A3340" s="44" t="s">
        <v>13061</v>
      </c>
      <c r="B3340" s="44" t="s">
        <v>21337</v>
      </c>
      <c r="C3340" s="45" t="s">
        <v>11602</v>
      </c>
      <c r="D3340" s="45" t="s">
        <v>21447</v>
      </c>
      <c r="E3340" s="46">
        <v>46752</v>
      </c>
      <c r="AO3340" s="376"/>
    </row>
    <row r="3341" spans="1:41" x14ac:dyDescent="0.25">
      <c r="A3341" s="44" t="s">
        <v>13061</v>
      </c>
      <c r="B3341" s="44" t="s">
        <v>21399</v>
      </c>
      <c r="C3341" s="45" t="s">
        <v>13524</v>
      </c>
      <c r="D3341" s="45" t="s">
        <v>21447</v>
      </c>
      <c r="E3341" s="46">
        <v>46507</v>
      </c>
      <c r="AO3341" s="376"/>
    </row>
    <row r="3342" spans="1:41" x14ac:dyDescent="0.3">
      <c r="A3342" s="333" t="s">
        <v>3125</v>
      </c>
      <c r="B3342" s="333" t="s">
        <v>1154</v>
      </c>
      <c r="C3342" s="125" t="s">
        <v>10117</v>
      </c>
      <c r="D3342" s="32" t="s">
        <v>20309</v>
      </c>
      <c r="E3342" s="125" t="s">
        <v>5139</v>
      </c>
      <c r="F3342" s="125" t="s">
        <v>1189</v>
      </c>
      <c r="G3342" s="125" t="s">
        <v>1189</v>
      </c>
      <c r="AO3342" s="376"/>
    </row>
    <row r="3343" spans="1:41" x14ac:dyDescent="0.25">
      <c r="A3343" s="44" t="s">
        <v>10430</v>
      </c>
      <c r="B3343" s="44" t="s">
        <v>9237</v>
      </c>
      <c r="C3343" s="45">
        <v>24010401</v>
      </c>
      <c r="D3343" s="45" t="s">
        <v>11363</v>
      </c>
      <c r="E3343" s="45" t="s">
        <v>9238</v>
      </c>
      <c r="AO3343" s="376"/>
    </row>
    <row r="3344" spans="1:41" x14ac:dyDescent="0.25">
      <c r="A3344" s="44" t="s">
        <v>10430</v>
      </c>
      <c r="B3344" s="44" t="s">
        <v>3176</v>
      </c>
      <c r="C3344" s="45">
        <v>24010402</v>
      </c>
      <c r="D3344" s="45" t="s">
        <v>11363</v>
      </c>
      <c r="E3344" s="45" t="s">
        <v>9238</v>
      </c>
      <c r="AO3344" s="376"/>
    </row>
    <row r="3345" spans="1:41" x14ac:dyDescent="0.25">
      <c r="A3345" s="91" t="s">
        <v>1694</v>
      </c>
      <c r="B3345" s="92" t="s">
        <v>9602</v>
      </c>
      <c r="C3345" s="45" t="s">
        <v>14163</v>
      </c>
      <c r="D3345" s="93" t="s">
        <v>9601</v>
      </c>
      <c r="E3345" s="94">
        <v>46568</v>
      </c>
      <c r="F3345" s="93"/>
      <c r="G3345" s="93"/>
      <c r="H3345" s="93"/>
      <c r="I3345" s="99"/>
      <c r="J3345" s="99"/>
      <c r="K3345" s="99"/>
      <c r="L3345" s="99"/>
      <c r="M3345" s="99"/>
      <c r="N3345" s="99"/>
      <c r="O3345" s="99"/>
      <c r="P3345" s="99"/>
      <c r="Q3345" s="44"/>
      <c r="R3345" s="44"/>
      <c r="S3345" s="99"/>
      <c r="T3345" s="99"/>
      <c r="U3345" s="99"/>
      <c r="V3345" s="99"/>
      <c r="W3345" s="99"/>
      <c r="X3345" s="99"/>
      <c r="Y3345" s="99"/>
      <c r="Z3345" s="99"/>
      <c r="AA3345" s="99"/>
      <c r="AB3345" s="99"/>
      <c r="AC3345" s="99"/>
      <c r="AD3345" s="99"/>
      <c r="AE3345" s="99"/>
      <c r="AF3345" s="99"/>
      <c r="AG3345" s="99"/>
      <c r="AH3345" s="31"/>
      <c r="AI3345" s="31"/>
      <c r="AJ3345" s="31"/>
      <c r="AK3345" s="31"/>
      <c r="AL3345" s="31"/>
      <c r="AO3345" s="376"/>
    </row>
    <row r="3346" spans="1:41" x14ac:dyDescent="0.25">
      <c r="A3346" s="44" t="s">
        <v>5549</v>
      </c>
      <c r="B3346" s="44" t="s">
        <v>21437</v>
      </c>
      <c r="C3346" s="45" t="s">
        <v>5547</v>
      </c>
      <c r="D3346" s="45" t="s">
        <v>21447</v>
      </c>
      <c r="E3346" s="46">
        <v>46660</v>
      </c>
      <c r="AO3346" s="376"/>
    </row>
    <row r="3347" spans="1:41" x14ac:dyDescent="0.3">
      <c r="A3347" s="333" t="s">
        <v>2898</v>
      </c>
      <c r="B3347" s="333" t="s">
        <v>8018</v>
      </c>
      <c r="C3347" s="125" t="s">
        <v>8019</v>
      </c>
      <c r="D3347" s="32" t="s">
        <v>20309</v>
      </c>
      <c r="E3347" s="125" t="s">
        <v>7871</v>
      </c>
      <c r="F3347" s="125" t="s">
        <v>1189</v>
      </c>
      <c r="G3347" s="125" t="s">
        <v>1190</v>
      </c>
      <c r="AO3347" s="376"/>
    </row>
    <row r="3348" spans="1:41" x14ac:dyDescent="0.25">
      <c r="A3348" s="44" t="s">
        <v>8753</v>
      </c>
      <c r="B3348" s="44" t="s">
        <v>14789</v>
      </c>
      <c r="C3348" s="45" t="s">
        <v>9771</v>
      </c>
      <c r="D3348" s="367" t="s">
        <v>3696</v>
      </c>
      <c r="E3348" s="328">
        <f>DATE(2028,4,4)</f>
        <v>46847</v>
      </c>
      <c r="F3348" s="32"/>
      <c r="G3348" s="32"/>
      <c r="H3348" s="32"/>
      <c r="I3348" s="31"/>
      <c r="J3348" s="31"/>
      <c r="K3348" s="31"/>
      <c r="L3348" s="31"/>
      <c r="M3348" s="31"/>
      <c r="N3348" s="31"/>
      <c r="O3348" s="31"/>
      <c r="P3348" s="31"/>
      <c r="Q3348" s="31"/>
      <c r="R3348" s="31"/>
      <c r="S3348" s="31"/>
      <c r="T3348" s="31"/>
      <c r="U3348" s="31"/>
      <c r="V3348" s="31"/>
      <c r="W3348" s="31"/>
      <c r="X3348" s="31"/>
      <c r="Y3348" s="31"/>
      <c r="Z3348" s="31"/>
      <c r="AA3348" s="31"/>
      <c r="AB3348" s="31"/>
      <c r="AC3348" s="31"/>
      <c r="AD3348" s="31"/>
      <c r="AE3348" s="31"/>
      <c r="AF3348" s="31"/>
      <c r="AG3348" s="31"/>
      <c r="AH3348" s="31"/>
      <c r="AI3348" s="31"/>
      <c r="AJ3348" s="31"/>
      <c r="AK3348" s="31"/>
      <c r="AL3348" s="31"/>
      <c r="AO3348" s="376"/>
    </row>
    <row r="3349" spans="1:41" x14ac:dyDescent="0.25">
      <c r="A3349" s="44" t="s">
        <v>8753</v>
      </c>
      <c r="B3349" s="44" t="s">
        <v>16654</v>
      </c>
      <c r="C3349" s="45" t="s">
        <v>16957</v>
      </c>
      <c r="D3349" s="367" t="s">
        <v>3696</v>
      </c>
      <c r="E3349" s="328">
        <f>DATE(2029,12,8)</f>
        <v>47460</v>
      </c>
      <c r="F3349" s="32"/>
      <c r="G3349" s="32"/>
      <c r="H3349" s="32"/>
      <c r="I3349" s="31"/>
      <c r="J3349" s="31"/>
      <c r="K3349" s="31"/>
      <c r="L3349" s="31"/>
      <c r="M3349" s="31"/>
      <c r="N3349" s="31"/>
      <c r="O3349" s="31"/>
      <c r="P3349" s="31"/>
      <c r="Q3349" s="31"/>
      <c r="R3349" s="31"/>
      <c r="S3349" s="31"/>
      <c r="T3349" s="31"/>
      <c r="U3349" s="31"/>
      <c r="V3349" s="31"/>
      <c r="W3349" s="31"/>
      <c r="X3349" s="31"/>
      <c r="Y3349" s="31"/>
      <c r="Z3349" s="31"/>
      <c r="AA3349" s="31"/>
      <c r="AB3349" s="31"/>
      <c r="AC3349" s="31"/>
      <c r="AD3349" s="31"/>
      <c r="AE3349" s="31"/>
      <c r="AF3349" s="31"/>
      <c r="AG3349" s="31"/>
      <c r="AH3349" s="31"/>
      <c r="AI3349" s="31"/>
      <c r="AJ3349" s="31"/>
      <c r="AK3349" s="31"/>
      <c r="AL3349" s="31"/>
      <c r="AO3349" s="376"/>
    </row>
    <row r="3350" spans="1:41" x14ac:dyDescent="0.25">
      <c r="A3350" s="44" t="s">
        <v>2634</v>
      </c>
      <c r="B3350" s="44" t="s">
        <v>21402</v>
      </c>
      <c r="C3350" s="45" t="s">
        <v>5503</v>
      </c>
      <c r="D3350" s="45" t="s">
        <v>21447</v>
      </c>
      <c r="E3350" s="46">
        <v>46507</v>
      </c>
      <c r="AO3350" s="376"/>
    </row>
    <row r="3351" spans="1:41" x14ac:dyDescent="0.25">
      <c r="A3351" s="44" t="s">
        <v>8153</v>
      </c>
      <c r="B3351" s="44" t="s">
        <v>21365</v>
      </c>
      <c r="C3351" s="45" t="s">
        <v>8133</v>
      </c>
      <c r="D3351" s="45" t="s">
        <v>21447</v>
      </c>
      <c r="E3351" s="46">
        <v>46752</v>
      </c>
      <c r="AO3351" s="376"/>
    </row>
    <row r="3352" spans="1:41" x14ac:dyDescent="0.25">
      <c r="A3352" s="44" t="s">
        <v>8153</v>
      </c>
      <c r="B3352" s="44" t="s">
        <v>21399</v>
      </c>
      <c r="C3352" s="45" t="s">
        <v>18888</v>
      </c>
      <c r="D3352" s="45" t="s">
        <v>21447</v>
      </c>
      <c r="E3352" s="46">
        <v>46507</v>
      </c>
      <c r="AO3352" s="376"/>
    </row>
    <row r="3353" spans="1:41" x14ac:dyDescent="0.25">
      <c r="A3353" s="44" t="s">
        <v>17660</v>
      </c>
      <c r="B3353" s="44" t="s">
        <v>925</v>
      </c>
      <c r="C3353" s="45">
        <v>230601</v>
      </c>
      <c r="D3353" s="45" t="s">
        <v>11363</v>
      </c>
      <c r="E3353" s="45" t="s">
        <v>7770</v>
      </c>
      <c r="AO3353" s="376"/>
    </row>
    <row r="3354" spans="1:41" x14ac:dyDescent="0.25">
      <c r="A3354" s="44" t="s">
        <v>15688</v>
      </c>
      <c r="B3354" s="44" t="s">
        <v>5204</v>
      </c>
      <c r="C3354" s="45">
        <v>250302</v>
      </c>
      <c r="D3354" s="45" t="s">
        <v>11363</v>
      </c>
      <c r="E3354" s="45" t="s">
        <v>5265</v>
      </c>
      <c r="AO3354" s="376"/>
    </row>
    <row r="3355" spans="1:41" x14ac:dyDescent="0.25">
      <c r="A3355" s="44" t="s">
        <v>15688</v>
      </c>
      <c r="B3355" s="44" t="s">
        <v>925</v>
      </c>
      <c r="C3355" s="45">
        <v>250601</v>
      </c>
      <c r="D3355" s="45" t="s">
        <v>11363</v>
      </c>
      <c r="E3355" s="45" t="s">
        <v>15609</v>
      </c>
      <c r="AO3355" s="376"/>
    </row>
    <row r="3356" spans="1:41" x14ac:dyDescent="0.25">
      <c r="A3356" s="44" t="s">
        <v>15688</v>
      </c>
      <c r="B3356" s="44" t="s">
        <v>5134</v>
      </c>
      <c r="C3356" s="45">
        <v>250802</v>
      </c>
      <c r="D3356" s="45" t="s">
        <v>11363</v>
      </c>
      <c r="E3356" s="45" t="s">
        <v>9880</v>
      </c>
      <c r="AO3356" s="376"/>
    </row>
    <row r="3357" spans="1:41" x14ac:dyDescent="0.25">
      <c r="A3357" s="44" t="s">
        <v>13202</v>
      </c>
      <c r="B3357" s="44" t="s">
        <v>5321</v>
      </c>
      <c r="C3357" s="45">
        <v>25010401</v>
      </c>
      <c r="D3357" s="45" t="s">
        <v>11363</v>
      </c>
      <c r="E3357" s="45" t="s">
        <v>12564</v>
      </c>
      <c r="AO3357" s="376"/>
    </row>
    <row r="3358" spans="1:41" x14ac:dyDescent="0.25">
      <c r="A3358" s="44" t="s">
        <v>648</v>
      </c>
      <c r="B3358" s="44" t="s">
        <v>2350</v>
      </c>
      <c r="C3358" s="45">
        <v>220105</v>
      </c>
      <c r="D3358" s="45" t="s">
        <v>11363</v>
      </c>
      <c r="E3358" s="45" t="s">
        <v>2593</v>
      </c>
      <c r="AO3358" s="376"/>
    </row>
    <row r="3359" spans="1:41" x14ac:dyDescent="0.25">
      <c r="A3359" s="44" t="s">
        <v>2369</v>
      </c>
      <c r="B3359" s="44" t="s">
        <v>2350</v>
      </c>
      <c r="C3359" s="45">
        <v>230105</v>
      </c>
      <c r="D3359" s="45" t="s">
        <v>11363</v>
      </c>
      <c r="E3359" s="45" t="s">
        <v>5265</v>
      </c>
      <c r="AO3359" s="376"/>
    </row>
    <row r="3360" spans="1:41" x14ac:dyDescent="0.25">
      <c r="A3360" s="44" t="s">
        <v>10431</v>
      </c>
      <c r="B3360" s="44" t="s">
        <v>2350</v>
      </c>
      <c r="C3360" s="45">
        <v>230105</v>
      </c>
      <c r="D3360" s="45" t="s">
        <v>11363</v>
      </c>
      <c r="E3360" s="45" t="s">
        <v>5265</v>
      </c>
      <c r="AO3360" s="376"/>
    </row>
    <row r="3361" spans="1:41" x14ac:dyDescent="0.25">
      <c r="A3361" s="44" t="s">
        <v>10431</v>
      </c>
      <c r="B3361" s="44" t="s">
        <v>944</v>
      </c>
      <c r="C3361" s="45">
        <v>240303</v>
      </c>
      <c r="D3361" s="45" t="s">
        <v>11363</v>
      </c>
      <c r="E3361" s="45" t="s">
        <v>2593</v>
      </c>
      <c r="AO3361" s="376"/>
    </row>
    <row r="3362" spans="1:41" x14ac:dyDescent="0.25">
      <c r="A3362" s="44" t="s">
        <v>10431</v>
      </c>
      <c r="B3362" s="44" t="s">
        <v>17463</v>
      </c>
      <c r="C3362" s="45">
        <v>260202</v>
      </c>
      <c r="D3362" s="45" t="s">
        <v>11363</v>
      </c>
      <c r="E3362" s="45" t="s">
        <v>9238</v>
      </c>
      <c r="AO3362" s="376"/>
    </row>
    <row r="3363" spans="1:41" x14ac:dyDescent="0.25">
      <c r="A3363" s="44" t="s">
        <v>17661</v>
      </c>
      <c r="B3363" s="44" t="s">
        <v>3475</v>
      </c>
      <c r="C3363" s="45">
        <v>230301</v>
      </c>
      <c r="D3363" s="45" t="s">
        <v>11363</v>
      </c>
      <c r="E3363" s="45" t="s">
        <v>5265</v>
      </c>
      <c r="AO3363" s="376"/>
    </row>
    <row r="3364" spans="1:41" x14ac:dyDescent="0.25">
      <c r="A3364" s="44" t="s">
        <v>13203</v>
      </c>
      <c r="B3364" s="44" t="s">
        <v>5321</v>
      </c>
      <c r="C3364" s="45">
        <v>25010401</v>
      </c>
      <c r="D3364" s="45" t="s">
        <v>11363</v>
      </c>
      <c r="E3364" s="45" t="s">
        <v>12564</v>
      </c>
      <c r="AO3364" s="376"/>
    </row>
    <row r="3365" spans="1:41" x14ac:dyDescent="0.25">
      <c r="A3365" s="44" t="s">
        <v>13203</v>
      </c>
      <c r="B3365" s="44" t="s">
        <v>3176</v>
      </c>
      <c r="C3365" s="45">
        <v>25010402</v>
      </c>
      <c r="D3365" s="45" t="s">
        <v>11363</v>
      </c>
      <c r="E3365" s="45" t="s">
        <v>12564</v>
      </c>
      <c r="AO3365" s="376"/>
    </row>
    <row r="3366" spans="1:41" x14ac:dyDescent="0.25">
      <c r="A3366" s="44" t="s">
        <v>13203</v>
      </c>
      <c r="B3366" s="44" t="s">
        <v>17477</v>
      </c>
      <c r="C3366" s="45">
        <v>25100201</v>
      </c>
      <c r="D3366" s="45" t="s">
        <v>11363</v>
      </c>
      <c r="E3366" s="45" t="s">
        <v>11146</v>
      </c>
      <c r="AO3366" s="376"/>
    </row>
    <row r="3367" spans="1:41" x14ac:dyDescent="0.25">
      <c r="A3367" s="44" t="s">
        <v>13203</v>
      </c>
      <c r="B3367" s="44" t="s">
        <v>3046</v>
      </c>
      <c r="C3367" s="45">
        <v>25100202</v>
      </c>
      <c r="D3367" s="45" t="s">
        <v>11363</v>
      </c>
      <c r="E3367" s="45" t="s">
        <v>11146</v>
      </c>
      <c r="AO3367" s="376"/>
    </row>
    <row r="3368" spans="1:41" x14ac:dyDescent="0.25">
      <c r="A3368" s="44" t="s">
        <v>17662</v>
      </c>
      <c r="B3368" s="44" t="s">
        <v>943</v>
      </c>
      <c r="C3368" s="45">
        <v>241201</v>
      </c>
      <c r="D3368" s="45" t="s">
        <v>11363</v>
      </c>
      <c r="E3368" s="45" t="s">
        <v>12554</v>
      </c>
      <c r="AO3368" s="376"/>
    </row>
    <row r="3369" spans="1:41" x14ac:dyDescent="0.25">
      <c r="A3369" s="44" t="s">
        <v>17662</v>
      </c>
      <c r="B3369" s="44" t="s">
        <v>934</v>
      </c>
      <c r="C3369" s="45">
        <v>25010201</v>
      </c>
      <c r="D3369" s="45" t="s">
        <v>11363</v>
      </c>
      <c r="E3369" s="45" t="s">
        <v>12551</v>
      </c>
      <c r="AO3369" s="376"/>
    </row>
    <row r="3370" spans="1:41" x14ac:dyDescent="0.25">
      <c r="A3370" s="44" t="s">
        <v>17662</v>
      </c>
      <c r="B3370" s="44" t="s">
        <v>2350</v>
      </c>
      <c r="C3370" s="45">
        <v>250106</v>
      </c>
      <c r="D3370" s="45" t="s">
        <v>11363</v>
      </c>
      <c r="E3370" s="45" t="s">
        <v>11887</v>
      </c>
      <c r="AO3370" s="376"/>
    </row>
    <row r="3371" spans="1:41" x14ac:dyDescent="0.25">
      <c r="A3371" s="44" t="s">
        <v>13772</v>
      </c>
      <c r="B3371" s="44" t="s">
        <v>14790</v>
      </c>
      <c r="C3371" s="45" t="s">
        <v>13773</v>
      </c>
      <c r="D3371" s="367" t="s">
        <v>3696</v>
      </c>
      <c r="E3371" s="328">
        <f>DATE(2029,3,31)</f>
        <v>47208</v>
      </c>
      <c r="F3371" s="32"/>
      <c r="G3371" s="32"/>
      <c r="H3371" s="32"/>
      <c r="I3371" s="31"/>
      <c r="J3371" s="31"/>
      <c r="K3371" s="31"/>
      <c r="L3371" s="31"/>
      <c r="M3371" s="31"/>
      <c r="N3371" s="31"/>
      <c r="O3371" s="31"/>
      <c r="P3371" s="31"/>
      <c r="Q3371" s="31"/>
      <c r="R3371" s="31"/>
      <c r="S3371" s="31"/>
      <c r="T3371" s="31"/>
      <c r="U3371" s="31"/>
      <c r="V3371" s="31"/>
      <c r="W3371" s="31"/>
      <c r="X3371" s="31"/>
      <c r="Y3371" s="31"/>
      <c r="Z3371" s="31"/>
      <c r="AA3371" s="31"/>
      <c r="AB3371" s="31"/>
      <c r="AC3371" s="31"/>
      <c r="AD3371" s="31"/>
      <c r="AE3371" s="31"/>
      <c r="AF3371" s="31"/>
      <c r="AG3371" s="31"/>
      <c r="AH3371" s="31"/>
      <c r="AI3371" s="31"/>
      <c r="AJ3371" s="31"/>
      <c r="AK3371" s="31"/>
      <c r="AL3371" s="31"/>
      <c r="AO3371" s="376"/>
    </row>
    <row r="3372" spans="1:41" x14ac:dyDescent="0.25">
      <c r="A3372" s="44" t="s">
        <v>13772</v>
      </c>
      <c r="B3372" s="44" t="s">
        <v>9248</v>
      </c>
      <c r="C3372" s="45">
        <v>260105</v>
      </c>
      <c r="D3372" s="45" t="s">
        <v>11363</v>
      </c>
      <c r="E3372" s="45" t="s">
        <v>17625</v>
      </c>
      <c r="AO3372" s="376"/>
    </row>
    <row r="3373" spans="1:41" x14ac:dyDescent="0.25">
      <c r="A3373" s="44" t="s">
        <v>4053</v>
      </c>
      <c r="B3373" s="44" t="s">
        <v>21416</v>
      </c>
      <c r="C3373" s="45" t="s">
        <v>9311</v>
      </c>
      <c r="D3373" s="45" t="s">
        <v>21447</v>
      </c>
      <c r="E3373" s="46">
        <v>46446</v>
      </c>
      <c r="AO3373" s="376"/>
    </row>
    <row r="3374" spans="1:41" x14ac:dyDescent="0.25">
      <c r="A3374" s="44" t="s">
        <v>12045</v>
      </c>
      <c r="B3374" s="44" t="s">
        <v>20652</v>
      </c>
      <c r="C3374" s="45" t="s">
        <v>20749</v>
      </c>
      <c r="D3374" s="32" t="s">
        <v>5559</v>
      </c>
      <c r="E3374" s="45" t="s">
        <v>20873</v>
      </c>
      <c r="F3374" s="32"/>
      <c r="G3374" s="32"/>
      <c r="H3374" s="32"/>
      <c r="I3374" s="31"/>
      <c r="J3374" s="31"/>
      <c r="K3374" s="31"/>
      <c r="L3374" s="31"/>
      <c r="M3374" s="31"/>
      <c r="N3374" s="31"/>
      <c r="O3374" s="31"/>
      <c r="P3374" s="31"/>
      <c r="Q3374" s="31"/>
      <c r="R3374" s="31"/>
      <c r="S3374" s="31"/>
      <c r="T3374" s="31"/>
      <c r="U3374" s="31"/>
      <c r="V3374" s="31"/>
      <c r="W3374" s="31"/>
      <c r="X3374" s="31"/>
      <c r="Y3374" s="31"/>
      <c r="Z3374" s="31"/>
      <c r="AA3374" s="31"/>
      <c r="AB3374" s="31"/>
      <c r="AC3374" s="31"/>
      <c r="AD3374" s="31"/>
      <c r="AE3374" s="31"/>
      <c r="AF3374" s="31"/>
      <c r="AG3374" s="31"/>
      <c r="AH3374" s="31"/>
      <c r="AI3374" s="31"/>
      <c r="AJ3374" s="31"/>
      <c r="AK3374" s="31"/>
      <c r="AL3374" s="31"/>
      <c r="AO3374" s="376"/>
    </row>
    <row r="3375" spans="1:41" x14ac:dyDescent="0.25">
      <c r="A3375" s="44" t="s">
        <v>12045</v>
      </c>
      <c r="B3375" s="92" t="s">
        <v>12068</v>
      </c>
      <c r="C3375" s="93" t="s">
        <v>12038</v>
      </c>
      <c r="D3375" s="93" t="s">
        <v>1201</v>
      </c>
      <c r="E3375" s="94">
        <v>47208</v>
      </c>
      <c r="F3375" s="93"/>
      <c r="G3375" s="93"/>
      <c r="H3375" s="93"/>
      <c r="I3375" s="99"/>
      <c r="J3375" s="99"/>
      <c r="K3375" s="99"/>
      <c r="L3375" s="99"/>
      <c r="M3375" s="99"/>
      <c r="N3375" s="99"/>
      <c r="O3375" s="99"/>
      <c r="P3375" s="99"/>
      <c r="Q3375" s="44"/>
      <c r="R3375" s="44"/>
      <c r="S3375" s="99"/>
      <c r="T3375" s="99"/>
      <c r="U3375" s="99"/>
      <c r="V3375" s="99"/>
      <c r="W3375" s="99"/>
      <c r="X3375" s="99"/>
      <c r="Y3375" s="99"/>
      <c r="Z3375" s="99"/>
      <c r="AA3375" s="99"/>
      <c r="AB3375" s="99"/>
      <c r="AC3375" s="99"/>
      <c r="AD3375" s="99"/>
      <c r="AE3375" s="99"/>
      <c r="AF3375" s="99"/>
      <c r="AG3375" s="99"/>
      <c r="AH3375" s="31"/>
      <c r="AI3375" s="31"/>
      <c r="AJ3375" s="31"/>
      <c r="AK3375" s="31"/>
      <c r="AL3375" s="31"/>
      <c r="AO3375" s="376"/>
    </row>
    <row r="3376" spans="1:41" x14ac:dyDescent="0.25">
      <c r="A3376" s="44" t="s">
        <v>17314</v>
      </c>
      <c r="B3376" s="44" t="s">
        <v>17306</v>
      </c>
      <c r="C3376" s="45" t="s">
        <v>17413</v>
      </c>
      <c r="D3376" s="93" t="s">
        <v>17443</v>
      </c>
      <c r="E3376" s="45" t="s">
        <v>17347</v>
      </c>
      <c r="F3376" s="93"/>
      <c r="G3376" s="93"/>
      <c r="H3376" s="93"/>
      <c r="I3376" s="99"/>
      <c r="J3376" s="99"/>
      <c r="K3376" s="99"/>
      <c r="L3376" s="99"/>
      <c r="M3376" s="99"/>
      <c r="N3376" s="99"/>
      <c r="O3376" s="99"/>
      <c r="P3376" s="99"/>
      <c r="Q3376" s="99"/>
      <c r="R3376" s="99"/>
      <c r="S3376" s="99"/>
      <c r="T3376" s="99"/>
      <c r="U3376" s="99"/>
      <c r="V3376" s="99"/>
      <c r="W3376" s="99"/>
      <c r="X3376" s="99"/>
      <c r="Y3376" s="99"/>
      <c r="Z3376" s="99"/>
      <c r="AA3376" s="99"/>
      <c r="AB3376" s="99"/>
      <c r="AC3376" s="99"/>
      <c r="AD3376" s="99"/>
      <c r="AE3376" s="99"/>
      <c r="AF3376" s="99"/>
      <c r="AG3376" s="99"/>
      <c r="AH3376" s="31"/>
      <c r="AI3376" s="31"/>
      <c r="AJ3376" s="31"/>
      <c r="AK3376" s="31"/>
      <c r="AL3376" s="31"/>
      <c r="AO3376" s="376"/>
    </row>
    <row r="3377" spans="1:41" x14ac:dyDescent="0.25">
      <c r="A3377" s="44" t="s">
        <v>15689</v>
      </c>
      <c r="B3377" s="44" t="s">
        <v>9248</v>
      </c>
      <c r="C3377" s="45">
        <v>240101</v>
      </c>
      <c r="D3377" s="45" t="s">
        <v>11363</v>
      </c>
      <c r="E3377" s="45" t="s">
        <v>9249</v>
      </c>
      <c r="AO3377" s="376"/>
    </row>
    <row r="3378" spans="1:41" x14ac:dyDescent="0.3">
      <c r="A3378" s="333" t="s">
        <v>15515</v>
      </c>
      <c r="B3378" s="333" t="s">
        <v>8040</v>
      </c>
      <c r="C3378" s="125" t="s">
        <v>8041</v>
      </c>
      <c r="D3378" s="32" t="s">
        <v>20309</v>
      </c>
      <c r="E3378" s="125" t="s">
        <v>7871</v>
      </c>
      <c r="F3378" s="125" t="s">
        <v>1189</v>
      </c>
      <c r="G3378" s="125" t="s">
        <v>1190</v>
      </c>
      <c r="AO3378" s="376"/>
    </row>
    <row r="3379" spans="1:41" x14ac:dyDescent="0.3">
      <c r="A3379" s="333" t="s">
        <v>15515</v>
      </c>
      <c r="B3379" s="333" t="s">
        <v>8044</v>
      </c>
      <c r="C3379" s="125" t="s">
        <v>8045</v>
      </c>
      <c r="D3379" s="32" t="s">
        <v>20309</v>
      </c>
      <c r="E3379" s="125" t="s">
        <v>7871</v>
      </c>
      <c r="F3379" s="125" t="s">
        <v>1189</v>
      </c>
      <c r="G3379" s="125" t="s">
        <v>1190</v>
      </c>
      <c r="AO3379" s="376"/>
    </row>
    <row r="3380" spans="1:41" x14ac:dyDescent="0.25">
      <c r="A3380" s="44" t="s">
        <v>21543</v>
      </c>
      <c r="B3380" s="44" t="s">
        <v>7767</v>
      </c>
      <c r="C3380" s="45">
        <v>260404</v>
      </c>
      <c r="D3380" s="45" t="s">
        <v>11363</v>
      </c>
      <c r="E3380" s="45" t="s">
        <v>11152</v>
      </c>
      <c r="AO3380" s="376"/>
    </row>
    <row r="3381" spans="1:41" x14ac:dyDescent="0.25">
      <c r="A3381" s="44" t="s">
        <v>21544</v>
      </c>
      <c r="B3381" s="44" t="s">
        <v>7767</v>
      </c>
      <c r="C3381" s="45">
        <v>260404</v>
      </c>
      <c r="D3381" s="45" t="s">
        <v>11363</v>
      </c>
      <c r="E3381" s="45" t="s">
        <v>11152</v>
      </c>
      <c r="AO3381" s="376"/>
    </row>
    <row r="3382" spans="1:41" x14ac:dyDescent="0.3">
      <c r="A3382" s="333" t="s">
        <v>8631</v>
      </c>
      <c r="B3382" s="333" t="s">
        <v>3456</v>
      </c>
      <c r="C3382" s="125" t="s">
        <v>10963</v>
      </c>
      <c r="D3382" s="32" t="s">
        <v>20309</v>
      </c>
      <c r="E3382" s="125" t="s">
        <v>2593</v>
      </c>
      <c r="F3382" s="125" t="s">
        <v>1189</v>
      </c>
      <c r="G3382" s="125" t="s">
        <v>1190</v>
      </c>
      <c r="AO3382" s="376"/>
    </row>
    <row r="3383" spans="1:41" x14ac:dyDescent="0.25">
      <c r="A3383" s="44" t="s">
        <v>12193</v>
      </c>
      <c r="B3383" s="44" t="s">
        <v>12100</v>
      </c>
      <c r="C3383" s="45">
        <v>3.25</v>
      </c>
      <c r="D3383" s="45" t="s">
        <v>12549</v>
      </c>
      <c r="E3383" s="46">
        <v>47422</v>
      </c>
      <c r="F3383" s="45" t="s">
        <v>1335</v>
      </c>
      <c r="G3383" s="93"/>
      <c r="H3383" s="93"/>
      <c r="I3383" s="99"/>
      <c r="J3383" s="99"/>
      <c r="K3383" s="99"/>
      <c r="L3383" s="99"/>
      <c r="M3383" s="99"/>
      <c r="N3383" s="99"/>
      <c r="O3383" s="99"/>
      <c r="P3383" s="99"/>
      <c r="Q3383" s="99"/>
      <c r="R3383" s="99"/>
      <c r="S3383" s="99"/>
      <c r="T3383" s="99"/>
      <c r="U3383" s="99"/>
      <c r="V3383" s="99"/>
      <c r="W3383" s="99"/>
      <c r="X3383" s="99"/>
      <c r="Y3383" s="99"/>
      <c r="Z3383" s="99"/>
      <c r="AA3383" s="99"/>
      <c r="AB3383" s="99"/>
      <c r="AC3383" s="99"/>
      <c r="AD3383" s="99"/>
      <c r="AE3383" s="99"/>
      <c r="AF3383" s="99"/>
      <c r="AG3383" s="99"/>
      <c r="AH3383" s="31"/>
      <c r="AI3383" s="31"/>
      <c r="AJ3383" s="31"/>
      <c r="AK3383" s="31"/>
      <c r="AL3383" s="31"/>
      <c r="AO3383" s="376"/>
    </row>
    <row r="3384" spans="1:41" x14ac:dyDescent="0.25">
      <c r="A3384" s="44" t="s">
        <v>12193</v>
      </c>
      <c r="B3384" s="44" t="s">
        <v>12101</v>
      </c>
      <c r="C3384" s="45">
        <v>11.25</v>
      </c>
      <c r="D3384" s="45" t="s">
        <v>12549</v>
      </c>
      <c r="E3384" s="46">
        <v>47664</v>
      </c>
      <c r="F3384" s="45" t="s">
        <v>1335</v>
      </c>
      <c r="G3384" s="93"/>
      <c r="H3384" s="93"/>
      <c r="I3384" s="99"/>
      <c r="J3384" s="99"/>
      <c r="K3384" s="99"/>
      <c r="L3384" s="99"/>
      <c r="M3384" s="99"/>
      <c r="N3384" s="99"/>
      <c r="O3384" s="99"/>
      <c r="P3384" s="99"/>
      <c r="Q3384" s="99"/>
      <c r="R3384" s="99"/>
      <c r="S3384" s="99"/>
      <c r="T3384" s="99"/>
      <c r="U3384" s="99"/>
      <c r="V3384" s="99"/>
      <c r="W3384" s="99"/>
      <c r="X3384" s="99"/>
      <c r="Y3384" s="99"/>
      <c r="Z3384" s="99"/>
      <c r="AA3384" s="99"/>
      <c r="AB3384" s="99"/>
      <c r="AC3384" s="99"/>
      <c r="AD3384" s="99"/>
      <c r="AE3384" s="99"/>
      <c r="AF3384" s="99"/>
      <c r="AG3384" s="99"/>
      <c r="AH3384" s="31"/>
      <c r="AI3384" s="31"/>
      <c r="AJ3384" s="31"/>
      <c r="AK3384" s="31"/>
      <c r="AL3384" s="31"/>
      <c r="AO3384" s="376"/>
    </row>
    <row r="3385" spans="1:41" x14ac:dyDescent="0.25">
      <c r="A3385" s="44" t="s">
        <v>12193</v>
      </c>
      <c r="B3385" s="44" t="s">
        <v>12094</v>
      </c>
      <c r="C3385" s="45">
        <v>12.25</v>
      </c>
      <c r="D3385" s="45" t="s">
        <v>12549</v>
      </c>
      <c r="E3385" s="46">
        <v>47664</v>
      </c>
      <c r="F3385" s="45" t="s">
        <v>1335</v>
      </c>
      <c r="G3385" s="93"/>
      <c r="H3385" s="93"/>
      <c r="I3385" s="99"/>
      <c r="J3385" s="99"/>
      <c r="K3385" s="99"/>
      <c r="L3385" s="99"/>
      <c r="M3385" s="99"/>
      <c r="N3385" s="99"/>
      <c r="O3385" s="99"/>
      <c r="P3385" s="99"/>
      <c r="Q3385" s="99"/>
      <c r="R3385" s="99"/>
      <c r="S3385" s="99"/>
      <c r="T3385" s="99"/>
      <c r="U3385" s="99"/>
      <c r="V3385" s="99"/>
      <c r="W3385" s="99"/>
      <c r="X3385" s="99"/>
      <c r="Y3385" s="99"/>
      <c r="Z3385" s="99"/>
      <c r="AA3385" s="99"/>
      <c r="AB3385" s="99"/>
      <c r="AC3385" s="99"/>
      <c r="AD3385" s="99"/>
      <c r="AE3385" s="99"/>
      <c r="AF3385" s="99"/>
      <c r="AG3385" s="99"/>
      <c r="AH3385" s="31"/>
      <c r="AI3385" s="31"/>
      <c r="AJ3385" s="31"/>
      <c r="AK3385" s="31"/>
      <c r="AL3385" s="31"/>
      <c r="AO3385" s="376"/>
    </row>
    <row r="3386" spans="1:41" x14ac:dyDescent="0.25">
      <c r="A3386" s="44" t="s">
        <v>12193</v>
      </c>
      <c r="B3386" s="44" t="s">
        <v>12128</v>
      </c>
      <c r="C3386" s="45">
        <v>17.25</v>
      </c>
      <c r="D3386" s="45" t="s">
        <v>12549</v>
      </c>
      <c r="E3386" s="46">
        <v>47664</v>
      </c>
      <c r="F3386" s="45" t="s">
        <v>1335</v>
      </c>
      <c r="G3386" s="93"/>
      <c r="H3386" s="93"/>
      <c r="I3386" s="99"/>
      <c r="J3386" s="99"/>
      <c r="K3386" s="99"/>
      <c r="L3386" s="99"/>
      <c r="M3386" s="99"/>
      <c r="N3386" s="99"/>
      <c r="O3386" s="99"/>
      <c r="P3386" s="99"/>
      <c r="Q3386" s="99"/>
      <c r="R3386" s="99"/>
      <c r="S3386" s="99"/>
      <c r="T3386" s="99"/>
      <c r="U3386" s="99"/>
      <c r="V3386" s="99"/>
      <c r="W3386" s="99"/>
      <c r="X3386" s="99"/>
      <c r="Y3386" s="99"/>
      <c r="Z3386" s="99"/>
      <c r="AA3386" s="99"/>
      <c r="AB3386" s="99"/>
      <c r="AC3386" s="99"/>
      <c r="AD3386" s="99"/>
      <c r="AE3386" s="99"/>
      <c r="AF3386" s="99"/>
      <c r="AG3386" s="99"/>
      <c r="AH3386" s="31"/>
      <c r="AI3386" s="31"/>
      <c r="AJ3386" s="31"/>
      <c r="AK3386" s="31"/>
      <c r="AL3386" s="31"/>
      <c r="AO3386" s="376"/>
    </row>
    <row r="3387" spans="1:41" x14ac:dyDescent="0.25">
      <c r="A3387" s="44" t="s">
        <v>21170</v>
      </c>
      <c r="B3387" s="44" t="s">
        <v>21421</v>
      </c>
      <c r="C3387" s="45" t="s">
        <v>21184</v>
      </c>
      <c r="D3387" s="45" t="s">
        <v>21447</v>
      </c>
      <c r="E3387" s="46">
        <v>46630</v>
      </c>
      <c r="AO3387" s="376"/>
    </row>
    <row r="3388" spans="1:41" x14ac:dyDescent="0.25">
      <c r="A3388" s="44" t="s">
        <v>8754</v>
      </c>
      <c r="B3388" s="44" t="s">
        <v>14786</v>
      </c>
      <c r="C3388" s="45" t="s">
        <v>9078</v>
      </c>
      <c r="D3388" s="367" t="s">
        <v>3696</v>
      </c>
      <c r="E3388" s="328">
        <f>DATE(2027,8,18)</f>
        <v>46617</v>
      </c>
      <c r="F3388" s="32"/>
      <c r="G3388" s="32"/>
      <c r="H3388" s="32"/>
      <c r="I3388" s="31"/>
      <c r="J3388" s="31"/>
      <c r="K3388" s="31"/>
      <c r="L3388" s="31"/>
      <c r="M3388" s="31"/>
      <c r="N3388" s="31"/>
      <c r="O3388" s="31"/>
      <c r="P3388" s="31"/>
      <c r="Q3388" s="31"/>
      <c r="R3388" s="31"/>
      <c r="S3388" s="31"/>
      <c r="T3388" s="31"/>
      <c r="U3388" s="31"/>
      <c r="V3388" s="31"/>
      <c r="W3388" s="31"/>
      <c r="X3388" s="31"/>
      <c r="Y3388" s="31"/>
      <c r="Z3388" s="31"/>
      <c r="AA3388" s="31"/>
      <c r="AB3388" s="31"/>
      <c r="AC3388" s="31"/>
      <c r="AD3388" s="31"/>
      <c r="AE3388" s="31"/>
      <c r="AF3388" s="31"/>
      <c r="AG3388" s="31"/>
      <c r="AH3388" s="31"/>
      <c r="AI3388" s="31"/>
      <c r="AJ3388" s="31"/>
      <c r="AK3388" s="31"/>
      <c r="AL3388" s="31"/>
      <c r="AO3388" s="376"/>
    </row>
    <row r="3389" spans="1:41" x14ac:dyDescent="0.3">
      <c r="A3389" s="333" t="s">
        <v>5527</v>
      </c>
      <c r="B3389" s="333" t="s">
        <v>12848</v>
      </c>
      <c r="C3389" s="125" t="s">
        <v>12849</v>
      </c>
      <c r="D3389" s="32" t="s">
        <v>20309</v>
      </c>
      <c r="E3389" s="125" t="s">
        <v>5332</v>
      </c>
      <c r="F3389" s="125" t="s">
        <v>1189</v>
      </c>
      <c r="G3389" s="125" t="s">
        <v>1190</v>
      </c>
      <c r="AO3389" s="376"/>
    </row>
    <row r="3390" spans="1:41" x14ac:dyDescent="0.3">
      <c r="A3390" s="333" t="s">
        <v>5527</v>
      </c>
      <c r="B3390" s="333" t="s">
        <v>15582</v>
      </c>
      <c r="C3390" s="125" t="s">
        <v>12850</v>
      </c>
      <c r="D3390" s="32" t="s">
        <v>20309</v>
      </c>
      <c r="E3390" s="125" t="s">
        <v>5332</v>
      </c>
      <c r="F3390" s="125" t="s">
        <v>1189</v>
      </c>
      <c r="G3390" s="125" t="s">
        <v>1190</v>
      </c>
      <c r="AO3390" s="376"/>
    </row>
    <row r="3391" spans="1:41" x14ac:dyDescent="0.25">
      <c r="A3391" s="44" t="s">
        <v>13094</v>
      </c>
      <c r="B3391" s="44" t="s">
        <v>21434</v>
      </c>
      <c r="C3391" s="45" t="s">
        <v>13058</v>
      </c>
      <c r="D3391" s="45" t="s">
        <v>21447</v>
      </c>
      <c r="E3391" s="46">
        <v>46418</v>
      </c>
      <c r="AO3391" s="376"/>
    </row>
    <row r="3392" spans="1:41" x14ac:dyDescent="0.25">
      <c r="A3392" s="44" t="s">
        <v>5178</v>
      </c>
      <c r="B3392" s="44" t="s">
        <v>5130</v>
      </c>
      <c r="C3392" s="45">
        <v>22010701</v>
      </c>
      <c r="D3392" s="45" t="s">
        <v>11363</v>
      </c>
      <c r="E3392" s="45" t="s">
        <v>5131</v>
      </c>
      <c r="AO3392" s="376"/>
    </row>
    <row r="3393" spans="1:41" x14ac:dyDescent="0.25">
      <c r="A3393" s="44" t="s">
        <v>5178</v>
      </c>
      <c r="B3393" s="44" t="s">
        <v>924</v>
      </c>
      <c r="C3393" s="45">
        <v>22010702</v>
      </c>
      <c r="D3393" s="45" t="s">
        <v>11363</v>
      </c>
      <c r="E3393" s="45" t="s">
        <v>5131</v>
      </c>
      <c r="AO3393" s="376"/>
    </row>
    <row r="3394" spans="1:41" x14ac:dyDescent="0.25">
      <c r="A3394" s="44" t="s">
        <v>21545</v>
      </c>
      <c r="B3394" s="44" t="s">
        <v>925</v>
      </c>
      <c r="C3394" s="45">
        <v>260601</v>
      </c>
      <c r="D3394" s="45" t="s">
        <v>11363</v>
      </c>
      <c r="E3394" s="45" t="s">
        <v>17341</v>
      </c>
      <c r="AO3394" s="376"/>
    </row>
    <row r="3395" spans="1:41" x14ac:dyDescent="0.25">
      <c r="A3395" s="44" t="s">
        <v>12194</v>
      </c>
      <c r="B3395" s="44" t="s">
        <v>12102</v>
      </c>
      <c r="C3395" s="45">
        <v>21.24</v>
      </c>
      <c r="D3395" s="45" t="s">
        <v>12549</v>
      </c>
      <c r="E3395" s="46">
        <v>47299</v>
      </c>
      <c r="F3395" s="45"/>
      <c r="G3395" s="93"/>
      <c r="H3395" s="93"/>
      <c r="I3395" s="99"/>
      <c r="J3395" s="99"/>
      <c r="K3395" s="99"/>
      <c r="L3395" s="99"/>
      <c r="M3395" s="99"/>
      <c r="N3395" s="99"/>
      <c r="O3395" s="99"/>
      <c r="P3395" s="99"/>
      <c r="Q3395" s="99"/>
      <c r="R3395" s="99"/>
      <c r="S3395" s="99"/>
      <c r="T3395" s="99"/>
      <c r="U3395" s="99"/>
      <c r="V3395" s="99"/>
      <c r="W3395" s="99"/>
      <c r="X3395" s="99"/>
      <c r="Y3395" s="99"/>
      <c r="Z3395" s="99"/>
      <c r="AA3395" s="99"/>
      <c r="AB3395" s="99"/>
      <c r="AC3395" s="99"/>
      <c r="AD3395" s="99"/>
      <c r="AE3395" s="99"/>
      <c r="AF3395" s="99"/>
      <c r="AG3395" s="99"/>
      <c r="AH3395" s="31"/>
      <c r="AI3395" s="31"/>
      <c r="AJ3395" s="31"/>
      <c r="AK3395" s="31"/>
      <c r="AL3395" s="31"/>
      <c r="AO3395" s="376"/>
    </row>
    <row r="3396" spans="1:41" x14ac:dyDescent="0.25">
      <c r="A3396" s="44" t="s">
        <v>8755</v>
      </c>
      <c r="B3396" s="44" t="s">
        <v>14791</v>
      </c>
      <c r="C3396" s="45" t="s">
        <v>16958</v>
      </c>
      <c r="D3396" s="367" t="s">
        <v>3696</v>
      </c>
      <c r="E3396" s="328">
        <f>DATE(2029,10,20)</f>
        <v>47411</v>
      </c>
      <c r="F3396" s="32"/>
      <c r="G3396" s="32"/>
      <c r="H3396" s="32"/>
      <c r="I3396" s="31"/>
      <c r="J3396" s="31"/>
      <c r="K3396" s="31"/>
      <c r="L3396" s="31"/>
      <c r="M3396" s="31"/>
      <c r="N3396" s="31"/>
      <c r="O3396" s="31"/>
      <c r="P3396" s="31"/>
      <c r="Q3396" s="31"/>
      <c r="R3396" s="31"/>
      <c r="S3396" s="31"/>
      <c r="T3396" s="31"/>
      <c r="U3396" s="31"/>
      <c r="V3396" s="31"/>
      <c r="W3396" s="31"/>
      <c r="X3396" s="31"/>
      <c r="Y3396" s="31"/>
      <c r="Z3396" s="31"/>
      <c r="AA3396" s="31"/>
      <c r="AB3396" s="31"/>
      <c r="AC3396" s="31"/>
      <c r="AD3396" s="31"/>
      <c r="AE3396" s="31"/>
      <c r="AF3396" s="31"/>
      <c r="AG3396" s="31"/>
      <c r="AH3396" s="31"/>
      <c r="AI3396" s="31"/>
      <c r="AJ3396" s="31"/>
      <c r="AK3396" s="31"/>
      <c r="AL3396" s="31"/>
      <c r="AO3396" s="376"/>
    </row>
    <row r="3397" spans="1:41" x14ac:dyDescent="0.25">
      <c r="A3397" s="44" t="s">
        <v>15690</v>
      </c>
      <c r="B3397" s="44" t="s">
        <v>2350</v>
      </c>
      <c r="C3397" s="45">
        <v>250106</v>
      </c>
      <c r="D3397" s="45" t="s">
        <v>11363</v>
      </c>
      <c r="E3397" s="45" t="s">
        <v>11887</v>
      </c>
      <c r="AO3397" s="376"/>
    </row>
    <row r="3398" spans="1:41" x14ac:dyDescent="0.25">
      <c r="A3398" s="44" t="s">
        <v>15690</v>
      </c>
      <c r="B3398" s="44" t="s">
        <v>936</v>
      </c>
      <c r="C3398" s="45">
        <v>260703</v>
      </c>
      <c r="D3398" s="45" t="s">
        <v>11363</v>
      </c>
      <c r="E3398" s="45" t="s">
        <v>11150</v>
      </c>
      <c r="AO3398" s="376"/>
    </row>
    <row r="3399" spans="1:41" x14ac:dyDescent="0.25">
      <c r="A3399" s="44" t="s">
        <v>17663</v>
      </c>
      <c r="B3399" s="44" t="s">
        <v>5321</v>
      </c>
      <c r="C3399" s="45">
        <v>26010401</v>
      </c>
      <c r="D3399" s="45" t="s">
        <v>11363</v>
      </c>
      <c r="E3399" s="45" t="s">
        <v>17459</v>
      </c>
      <c r="AO3399" s="376"/>
    </row>
    <row r="3400" spans="1:41" x14ac:dyDescent="0.25">
      <c r="A3400" s="44" t="s">
        <v>17663</v>
      </c>
      <c r="B3400" s="44" t="s">
        <v>3176</v>
      </c>
      <c r="C3400" s="45">
        <v>26010402</v>
      </c>
      <c r="D3400" s="45" t="s">
        <v>11363</v>
      </c>
      <c r="E3400" s="45" t="s">
        <v>17459</v>
      </c>
      <c r="AO3400" s="376"/>
    </row>
    <row r="3401" spans="1:41" x14ac:dyDescent="0.25">
      <c r="A3401" s="44" t="s">
        <v>3911</v>
      </c>
      <c r="B3401" s="44" t="s">
        <v>21437</v>
      </c>
      <c r="C3401" s="45" t="s">
        <v>5547</v>
      </c>
      <c r="D3401" s="45" t="s">
        <v>21447</v>
      </c>
      <c r="E3401" s="46">
        <v>46660</v>
      </c>
      <c r="AO3401" s="376"/>
    </row>
    <row r="3402" spans="1:41" x14ac:dyDescent="0.25">
      <c r="A3402" s="44" t="s">
        <v>3911</v>
      </c>
      <c r="B3402" s="44" t="s">
        <v>936</v>
      </c>
      <c r="C3402" s="45">
        <v>260703</v>
      </c>
      <c r="D3402" s="45" t="s">
        <v>11363</v>
      </c>
      <c r="E3402" s="45" t="s">
        <v>11150</v>
      </c>
      <c r="AO3402" s="376"/>
    </row>
    <row r="3403" spans="1:41" x14ac:dyDescent="0.25">
      <c r="A3403" s="44" t="s">
        <v>11277</v>
      </c>
      <c r="B3403" s="44" t="s">
        <v>5134</v>
      </c>
      <c r="C3403" s="45">
        <v>240804</v>
      </c>
      <c r="D3403" s="45" t="s">
        <v>11363</v>
      </c>
      <c r="E3403" s="45" t="s">
        <v>11260</v>
      </c>
      <c r="AO3403" s="376"/>
    </row>
    <row r="3404" spans="1:41" x14ac:dyDescent="0.3">
      <c r="A3404" s="333" t="s">
        <v>10997</v>
      </c>
      <c r="B3404" s="333" t="s">
        <v>11371</v>
      </c>
      <c r="C3404" s="125" t="s">
        <v>11215</v>
      </c>
      <c r="D3404" s="32" t="s">
        <v>20309</v>
      </c>
      <c r="E3404" s="125" t="s">
        <v>4966</v>
      </c>
      <c r="F3404" s="125" t="s">
        <v>1189</v>
      </c>
      <c r="G3404" s="125" t="s">
        <v>1190</v>
      </c>
      <c r="AO3404" s="376"/>
    </row>
    <row r="3405" spans="1:41" x14ac:dyDescent="0.25">
      <c r="A3405" s="44" t="s">
        <v>10997</v>
      </c>
      <c r="B3405" s="44" t="s">
        <v>12111</v>
      </c>
      <c r="C3405" s="45">
        <v>13.24</v>
      </c>
      <c r="D3405" s="45" t="s">
        <v>12549</v>
      </c>
      <c r="E3405" s="46">
        <v>47299</v>
      </c>
      <c r="F3405" s="45"/>
      <c r="G3405" s="93"/>
      <c r="H3405" s="93"/>
      <c r="I3405" s="99"/>
      <c r="J3405" s="99"/>
      <c r="K3405" s="99"/>
      <c r="L3405" s="99"/>
      <c r="M3405" s="99"/>
      <c r="N3405" s="99"/>
      <c r="O3405" s="99"/>
      <c r="P3405" s="99"/>
      <c r="Q3405" s="99"/>
      <c r="R3405" s="99"/>
      <c r="S3405" s="99"/>
      <c r="T3405" s="99"/>
      <c r="U3405" s="99"/>
      <c r="V3405" s="99"/>
      <c r="W3405" s="99"/>
      <c r="X3405" s="99"/>
      <c r="Y3405" s="99"/>
      <c r="Z3405" s="99"/>
      <c r="AA3405" s="99"/>
      <c r="AB3405" s="99"/>
      <c r="AC3405" s="99"/>
      <c r="AD3405" s="99"/>
      <c r="AE3405" s="99"/>
      <c r="AF3405" s="99"/>
      <c r="AG3405" s="99"/>
      <c r="AH3405" s="31"/>
      <c r="AI3405" s="31"/>
      <c r="AJ3405" s="31"/>
      <c r="AK3405" s="31"/>
      <c r="AL3405" s="31"/>
      <c r="AO3405" s="376"/>
    </row>
    <row r="3406" spans="1:41" x14ac:dyDescent="0.25">
      <c r="A3406" s="44" t="s">
        <v>450</v>
      </c>
      <c r="B3406" s="44" t="s">
        <v>21359</v>
      </c>
      <c r="C3406" s="45" t="s">
        <v>9701</v>
      </c>
      <c r="D3406" s="45" t="s">
        <v>21447</v>
      </c>
      <c r="E3406" s="46">
        <v>46752</v>
      </c>
      <c r="AO3406" s="376"/>
    </row>
    <row r="3407" spans="1:41" x14ac:dyDescent="0.3">
      <c r="A3407" s="333" t="s">
        <v>1719</v>
      </c>
      <c r="B3407" s="333" t="s">
        <v>11377</v>
      </c>
      <c r="C3407" s="125" t="s">
        <v>11214</v>
      </c>
      <c r="D3407" s="32" t="s">
        <v>20309</v>
      </c>
      <c r="E3407" s="125" t="s">
        <v>4966</v>
      </c>
      <c r="F3407" s="125" t="s">
        <v>1189</v>
      </c>
      <c r="G3407" s="125" t="s">
        <v>1190</v>
      </c>
      <c r="AO3407" s="376"/>
    </row>
    <row r="3408" spans="1:41" x14ac:dyDescent="0.25">
      <c r="A3408" s="44" t="s">
        <v>1719</v>
      </c>
      <c r="B3408" s="44" t="s">
        <v>5134</v>
      </c>
      <c r="C3408" s="45">
        <v>250802</v>
      </c>
      <c r="D3408" s="45" t="s">
        <v>11363</v>
      </c>
      <c r="E3408" s="45" t="s">
        <v>9880</v>
      </c>
      <c r="AO3408" s="376"/>
    </row>
    <row r="3409" spans="1:41" x14ac:dyDescent="0.25">
      <c r="A3409" s="44" t="s">
        <v>21546</v>
      </c>
      <c r="B3409" s="44" t="s">
        <v>21449</v>
      </c>
      <c r="C3409" s="45">
        <v>260504</v>
      </c>
      <c r="D3409" s="45" t="s">
        <v>11363</v>
      </c>
      <c r="E3409" s="45" t="s">
        <v>21450</v>
      </c>
      <c r="AO3409" s="376"/>
    </row>
    <row r="3410" spans="1:41" x14ac:dyDescent="0.25">
      <c r="A3410" s="44" t="s">
        <v>649</v>
      </c>
      <c r="B3410" s="44" t="s">
        <v>2350</v>
      </c>
      <c r="C3410" s="45">
        <v>230105</v>
      </c>
      <c r="D3410" s="45" t="s">
        <v>11363</v>
      </c>
      <c r="E3410" s="45" t="s">
        <v>5265</v>
      </c>
      <c r="AO3410" s="376"/>
    </row>
    <row r="3411" spans="1:41" x14ac:dyDescent="0.25">
      <c r="A3411" s="44" t="s">
        <v>649</v>
      </c>
      <c r="B3411" s="44" t="s">
        <v>3043</v>
      </c>
      <c r="C3411" s="45">
        <v>230901</v>
      </c>
      <c r="D3411" s="45" t="s">
        <v>11363</v>
      </c>
      <c r="E3411" s="45" t="s">
        <v>7871</v>
      </c>
      <c r="AO3411" s="376"/>
    </row>
    <row r="3412" spans="1:41" x14ac:dyDescent="0.3">
      <c r="A3412" s="333" t="s">
        <v>984</v>
      </c>
      <c r="B3412" s="333" t="s">
        <v>1161</v>
      </c>
      <c r="C3412" s="125" t="s">
        <v>10225</v>
      </c>
      <c r="D3412" s="32" t="s">
        <v>20309</v>
      </c>
      <c r="E3412" s="125" t="s">
        <v>2593</v>
      </c>
      <c r="F3412" s="125" t="s">
        <v>1189</v>
      </c>
      <c r="G3412" s="125" t="s">
        <v>1190</v>
      </c>
      <c r="AO3412" s="376"/>
    </row>
    <row r="3413" spans="1:41" x14ac:dyDescent="0.3">
      <c r="A3413" s="333" t="s">
        <v>984</v>
      </c>
      <c r="B3413" s="333" t="s">
        <v>12848</v>
      </c>
      <c r="C3413" s="125" t="s">
        <v>12849</v>
      </c>
      <c r="D3413" s="32" t="s">
        <v>20309</v>
      </c>
      <c r="E3413" s="125" t="s">
        <v>5332</v>
      </c>
      <c r="F3413" s="125" t="s">
        <v>1189</v>
      </c>
      <c r="G3413" s="125" t="s">
        <v>1190</v>
      </c>
      <c r="AO3413" s="376"/>
    </row>
    <row r="3414" spans="1:41" x14ac:dyDescent="0.25">
      <c r="A3414" s="44" t="s">
        <v>984</v>
      </c>
      <c r="B3414" s="44" t="s">
        <v>12102</v>
      </c>
      <c r="C3414" s="45">
        <v>21.25</v>
      </c>
      <c r="D3414" s="45" t="s">
        <v>12549</v>
      </c>
      <c r="E3414" s="46">
        <v>47664</v>
      </c>
      <c r="F3414" s="45"/>
      <c r="G3414" s="93"/>
      <c r="H3414" s="93"/>
      <c r="I3414" s="99"/>
      <c r="J3414" s="99"/>
      <c r="K3414" s="99"/>
      <c r="L3414" s="99"/>
      <c r="M3414" s="99"/>
      <c r="N3414" s="99"/>
      <c r="O3414" s="99"/>
      <c r="P3414" s="99"/>
      <c r="Q3414" s="99"/>
      <c r="R3414" s="99"/>
      <c r="S3414" s="99"/>
      <c r="T3414" s="99"/>
      <c r="U3414" s="99"/>
      <c r="V3414" s="99"/>
      <c r="W3414" s="99"/>
      <c r="X3414" s="99"/>
      <c r="Y3414" s="99"/>
      <c r="Z3414" s="99"/>
      <c r="AA3414" s="99"/>
      <c r="AB3414" s="99"/>
      <c r="AC3414" s="99"/>
      <c r="AD3414" s="99"/>
      <c r="AE3414" s="99"/>
      <c r="AF3414" s="99"/>
      <c r="AG3414" s="99"/>
      <c r="AH3414" s="31"/>
      <c r="AI3414" s="31"/>
      <c r="AJ3414" s="31"/>
      <c r="AK3414" s="31"/>
      <c r="AL3414" s="31"/>
      <c r="AO3414" s="376"/>
    </row>
    <row r="3415" spans="1:41" x14ac:dyDescent="0.25">
      <c r="A3415" s="44" t="s">
        <v>984</v>
      </c>
      <c r="B3415" s="44" t="s">
        <v>13578</v>
      </c>
      <c r="C3415" s="45">
        <v>28.25</v>
      </c>
      <c r="D3415" s="45" t="s">
        <v>12549</v>
      </c>
      <c r="E3415" s="46">
        <v>47664</v>
      </c>
      <c r="F3415" s="45"/>
      <c r="G3415" s="93"/>
      <c r="H3415" s="93"/>
      <c r="I3415" s="99"/>
      <c r="J3415" s="99"/>
      <c r="K3415" s="99"/>
      <c r="L3415" s="99"/>
      <c r="M3415" s="99"/>
      <c r="N3415" s="99"/>
      <c r="O3415" s="99"/>
      <c r="P3415" s="99"/>
      <c r="Q3415" s="99"/>
      <c r="R3415" s="99"/>
      <c r="S3415" s="99"/>
      <c r="T3415" s="99"/>
      <c r="U3415" s="99"/>
      <c r="V3415" s="99"/>
      <c r="W3415" s="99"/>
      <c r="X3415" s="99"/>
      <c r="Y3415" s="99"/>
      <c r="Z3415" s="99"/>
      <c r="AA3415" s="99"/>
      <c r="AB3415" s="99"/>
      <c r="AC3415" s="99"/>
      <c r="AD3415" s="99"/>
      <c r="AE3415" s="99"/>
      <c r="AF3415" s="99"/>
      <c r="AG3415" s="99"/>
      <c r="AH3415" s="31"/>
      <c r="AI3415" s="31"/>
      <c r="AJ3415" s="31"/>
      <c r="AK3415" s="31"/>
      <c r="AL3415" s="31"/>
      <c r="AO3415" s="376"/>
    </row>
    <row r="3416" spans="1:41" x14ac:dyDescent="0.25">
      <c r="A3416" s="44" t="s">
        <v>984</v>
      </c>
      <c r="B3416" s="44" t="s">
        <v>21434</v>
      </c>
      <c r="C3416" s="45" t="s">
        <v>13058</v>
      </c>
      <c r="D3416" s="45" t="s">
        <v>21447</v>
      </c>
      <c r="E3416" s="46">
        <v>46418</v>
      </c>
      <c r="AO3416" s="376"/>
    </row>
    <row r="3417" spans="1:41" x14ac:dyDescent="0.25">
      <c r="A3417" s="44" t="s">
        <v>17664</v>
      </c>
      <c r="B3417" s="44" t="s">
        <v>3176</v>
      </c>
      <c r="C3417" s="45">
        <v>26010402</v>
      </c>
      <c r="D3417" s="45" t="s">
        <v>11363</v>
      </c>
      <c r="E3417" s="45" t="s">
        <v>17459</v>
      </c>
      <c r="AO3417" s="376"/>
    </row>
    <row r="3418" spans="1:41" x14ac:dyDescent="0.25">
      <c r="A3418" s="262" t="s">
        <v>6232</v>
      </c>
      <c r="B3418" s="262" t="s">
        <v>6225</v>
      </c>
      <c r="C3418" s="263">
        <v>791202107001</v>
      </c>
      <c r="D3418" s="263" t="s">
        <v>6271</v>
      </c>
      <c r="E3418" s="264" t="s">
        <v>6874</v>
      </c>
      <c r="F3418" s="93"/>
      <c r="G3418" s="93"/>
      <c r="H3418" s="93"/>
      <c r="I3418" s="99"/>
      <c r="J3418" s="99"/>
      <c r="K3418" s="99"/>
      <c r="L3418" s="99"/>
      <c r="M3418" s="99"/>
      <c r="N3418" s="99"/>
      <c r="O3418" s="99"/>
      <c r="P3418" s="99"/>
      <c r="Q3418" s="44"/>
      <c r="R3418" s="44"/>
      <c r="S3418" s="99"/>
      <c r="T3418" s="99"/>
      <c r="U3418" s="99"/>
      <c r="V3418" s="99"/>
      <c r="W3418" s="99"/>
      <c r="X3418" s="99"/>
      <c r="Y3418" s="99"/>
      <c r="Z3418" s="99"/>
      <c r="AA3418" s="99"/>
      <c r="AB3418" s="99"/>
      <c r="AC3418" s="99"/>
      <c r="AD3418" s="99"/>
      <c r="AE3418" s="99"/>
      <c r="AF3418" s="99"/>
      <c r="AG3418" s="99"/>
      <c r="AH3418" s="31"/>
      <c r="AI3418" s="31"/>
      <c r="AJ3418" s="31"/>
      <c r="AK3418" s="31"/>
      <c r="AL3418" s="31"/>
      <c r="AO3418" s="376"/>
    </row>
    <row r="3419" spans="1:41" x14ac:dyDescent="0.25">
      <c r="A3419" s="44" t="s">
        <v>21547</v>
      </c>
      <c r="B3419" s="44" t="s">
        <v>7767</v>
      </c>
      <c r="C3419" s="45">
        <v>260404</v>
      </c>
      <c r="D3419" s="45" t="s">
        <v>11363</v>
      </c>
      <c r="E3419" s="45" t="s">
        <v>11152</v>
      </c>
      <c r="AO3419" s="376"/>
    </row>
    <row r="3420" spans="1:41" x14ac:dyDescent="0.3">
      <c r="A3420" s="333" t="s">
        <v>8046</v>
      </c>
      <c r="B3420" s="333" t="s">
        <v>8044</v>
      </c>
      <c r="C3420" s="125" t="s">
        <v>8045</v>
      </c>
      <c r="D3420" s="32" t="s">
        <v>20309</v>
      </c>
      <c r="E3420" s="125" t="s">
        <v>7871</v>
      </c>
      <c r="F3420" s="125" t="s">
        <v>1189</v>
      </c>
      <c r="G3420" s="125" t="s">
        <v>1189</v>
      </c>
      <c r="AO3420" s="376"/>
    </row>
    <row r="3421" spans="1:41" x14ac:dyDescent="0.25">
      <c r="A3421" s="44" t="s">
        <v>12616</v>
      </c>
      <c r="B3421" s="44" t="s">
        <v>17452</v>
      </c>
      <c r="C3421" s="45">
        <v>25010501</v>
      </c>
      <c r="D3421" s="45" t="s">
        <v>11363</v>
      </c>
      <c r="E3421" s="45" t="s">
        <v>12551</v>
      </c>
      <c r="AO3421" s="376"/>
    </row>
    <row r="3422" spans="1:41" x14ac:dyDescent="0.25">
      <c r="A3422" s="44" t="s">
        <v>12616</v>
      </c>
      <c r="B3422" s="44" t="s">
        <v>5321</v>
      </c>
      <c r="C3422" s="45">
        <v>25010401</v>
      </c>
      <c r="D3422" s="45" t="s">
        <v>11363</v>
      </c>
      <c r="E3422" s="45" t="s">
        <v>12564</v>
      </c>
      <c r="AO3422" s="376"/>
    </row>
    <row r="3423" spans="1:41" x14ac:dyDescent="0.25">
      <c r="A3423" s="44" t="s">
        <v>8756</v>
      </c>
      <c r="B3423" s="44" t="s">
        <v>14696</v>
      </c>
      <c r="C3423" s="45" t="s">
        <v>9079</v>
      </c>
      <c r="D3423" s="367" t="s">
        <v>3696</v>
      </c>
      <c r="E3423" s="328">
        <f>DATE(2027,5,30)</f>
        <v>46537</v>
      </c>
      <c r="F3423" s="32"/>
      <c r="G3423" s="32"/>
      <c r="H3423" s="32"/>
      <c r="I3423" s="31"/>
      <c r="J3423" s="31"/>
      <c r="K3423" s="31"/>
      <c r="L3423" s="31"/>
      <c r="M3423" s="31"/>
      <c r="N3423" s="31"/>
      <c r="O3423" s="31"/>
      <c r="P3423" s="31"/>
      <c r="Q3423" s="31"/>
      <c r="R3423" s="31"/>
      <c r="S3423" s="31"/>
      <c r="T3423" s="31"/>
      <c r="U3423" s="31"/>
      <c r="V3423" s="31"/>
      <c r="W3423" s="31"/>
      <c r="X3423" s="31"/>
      <c r="Y3423" s="31"/>
      <c r="Z3423" s="31"/>
      <c r="AA3423" s="31"/>
      <c r="AB3423" s="31"/>
      <c r="AC3423" s="31"/>
      <c r="AD3423" s="31"/>
      <c r="AE3423" s="31"/>
      <c r="AF3423" s="31"/>
      <c r="AG3423" s="31"/>
      <c r="AH3423" s="31"/>
      <c r="AI3423" s="31"/>
      <c r="AJ3423" s="31"/>
      <c r="AK3423" s="31"/>
      <c r="AL3423" s="31"/>
      <c r="AO3423" s="376"/>
    </row>
    <row r="3424" spans="1:41" x14ac:dyDescent="0.25">
      <c r="A3424" s="44" t="s">
        <v>20514</v>
      </c>
      <c r="B3424" s="44" t="s">
        <v>14169</v>
      </c>
      <c r="C3424" s="45" t="s">
        <v>14222</v>
      </c>
      <c r="D3424" s="32" t="s">
        <v>5559</v>
      </c>
      <c r="E3424" s="45" t="s">
        <v>20863</v>
      </c>
      <c r="F3424" s="32"/>
      <c r="G3424" s="32"/>
      <c r="H3424" s="32"/>
      <c r="I3424" s="31"/>
      <c r="J3424" s="31"/>
      <c r="K3424" s="31"/>
      <c r="L3424" s="31"/>
      <c r="M3424" s="31"/>
      <c r="N3424" s="31"/>
      <c r="O3424" s="31"/>
      <c r="P3424" s="31"/>
      <c r="Q3424" s="31"/>
      <c r="R3424" s="31"/>
      <c r="S3424" s="31"/>
      <c r="T3424" s="31"/>
      <c r="U3424" s="31"/>
      <c r="V3424" s="31"/>
      <c r="W3424" s="31"/>
      <c r="X3424" s="31"/>
      <c r="Y3424" s="31"/>
      <c r="Z3424" s="31"/>
      <c r="AA3424" s="31"/>
      <c r="AB3424" s="31"/>
      <c r="AC3424" s="31"/>
      <c r="AD3424" s="31"/>
      <c r="AE3424" s="31"/>
      <c r="AF3424" s="31"/>
      <c r="AG3424" s="31"/>
      <c r="AH3424" s="31"/>
      <c r="AI3424" s="31"/>
      <c r="AJ3424" s="31"/>
      <c r="AK3424" s="31"/>
      <c r="AL3424" s="31"/>
      <c r="AO3424" s="376"/>
    </row>
    <row r="3425" spans="1:41" x14ac:dyDescent="0.25">
      <c r="A3425" s="44" t="s">
        <v>9381</v>
      </c>
      <c r="B3425" s="92" t="s">
        <v>9602</v>
      </c>
      <c r="C3425" s="77" t="s">
        <v>9336</v>
      </c>
      <c r="D3425" s="93" t="s">
        <v>9601</v>
      </c>
      <c r="E3425" s="94">
        <v>46568</v>
      </c>
      <c r="F3425" s="93"/>
      <c r="G3425" s="93"/>
      <c r="H3425" s="93"/>
      <c r="I3425" s="99"/>
      <c r="J3425" s="99"/>
      <c r="K3425" s="99"/>
      <c r="L3425" s="99"/>
      <c r="M3425" s="99"/>
      <c r="N3425" s="99"/>
      <c r="O3425" s="99"/>
      <c r="P3425" s="99"/>
      <c r="Q3425" s="44"/>
      <c r="R3425" s="44"/>
      <c r="S3425" s="99"/>
      <c r="T3425" s="99"/>
      <c r="U3425" s="99"/>
      <c r="V3425" s="99"/>
      <c r="W3425" s="99"/>
      <c r="X3425" s="99"/>
      <c r="Y3425" s="99"/>
      <c r="Z3425" s="99"/>
      <c r="AA3425" s="99"/>
      <c r="AB3425" s="99"/>
      <c r="AC3425" s="99"/>
      <c r="AD3425" s="99"/>
      <c r="AE3425" s="99"/>
      <c r="AF3425" s="99"/>
      <c r="AG3425" s="99"/>
      <c r="AH3425" s="31"/>
      <c r="AI3425" s="31"/>
      <c r="AJ3425" s="31"/>
      <c r="AK3425" s="31"/>
      <c r="AL3425" s="31"/>
      <c r="AO3425" s="376"/>
    </row>
    <row r="3426" spans="1:41" x14ac:dyDescent="0.25">
      <c r="A3426" s="44" t="s">
        <v>9382</v>
      </c>
      <c r="B3426" s="92" t="s">
        <v>9602</v>
      </c>
      <c r="C3426" s="45" t="s">
        <v>9343</v>
      </c>
      <c r="D3426" s="93" t="s">
        <v>9601</v>
      </c>
      <c r="E3426" s="94">
        <v>46568</v>
      </c>
      <c r="F3426" s="93"/>
      <c r="G3426" s="93"/>
      <c r="H3426" s="93"/>
      <c r="I3426" s="99"/>
      <c r="J3426" s="99"/>
      <c r="K3426" s="99"/>
      <c r="L3426" s="99"/>
      <c r="M3426" s="99"/>
      <c r="N3426" s="99"/>
      <c r="O3426" s="99"/>
      <c r="P3426" s="99"/>
      <c r="Q3426" s="44"/>
      <c r="R3426" s="44"/>
      <c r="S3426" s="99"/>
      <c r="T3426" s="99"/>
      <c r="U3426" s="99"/>
      <c r="V3426" s="99"/>
      <c r="W3426" s="99"/>
      <c r="X3426" s="99"/>
      <c r="Y3426" s="99"/>
      <c r="Z3426" s="99"/>
      <c r="AA3426" s="99"/>
      <c r="AB3426" s="99"/>
      <c r="AC3426" s="99"/>
      <c r="AD3426" s="99"/>
      <c r="AE3426" s="99"/>
      <c r="AF3426" s="99"/>
      <c r="AG3426" s="99"/>
      <c r="AH3426" s="31"/>
      <c r="AI3426" s="31"/>
      <c r="AJ3426" s="31"/>
      <c r="AK3426" s="31"/>
      <c r="AL3426" s="31"/>
      <c r="AO3426" s="376"/>
    </row>
    <row r="3427" spans="1:41" x14ac:dyDescent="0.25">
      <c r="A3427" s="44" t="s">
        <v>13611</v>
      </c>
      <c r="B3427" s="44" t="s">
        <v>12102</v>
      </c>
      <c r="C3427" s="45">
        <v>21.25</v>
      </c>
      <c r="D3427" s="45" t="s">
        <v>12549</v>
      </c>
      <c r="E3427" s="46">
        <v>47664</v>
      </c>
      <c r="F3427" s="45"/>
      <c r="G3427" s="93"/>
      <c r="H3427" s="93"/>
      <c r="I3427" s="99"/>
      <c r="J3427" s="99"/>
      <c r="K3427" s="99"/>
      <c r="L3427" s="99"/>
      <c r="M3427" s="99"/>
      <c r="N3427" s="99"/>
      <c r="O3427" s="99"/>
      <c r="P3427" s="99"/>
      <c r="Q3427" s="99"/>
      <c r="R3427" s="99"/>
      <c r="S3427" s="99"/>
      <c r="T3427" s="99"/>
      <c r="U3427" s="99"/>
      <c r="V3427" s="99"/>
      <c r="W3427" s="99"/>
      <c r="X3427" s="99"/>
      <c r="Y3427" s="99"/>
      <c r="Z3427" s="99"/>
      <c r="AA3427" s="99"/>
      <c r="AB3427" s="99"/>
      <c r="AC3427" s="99"/>
      <c r="AD3427" s="99"/>
      <c r="AE3427" s="99"/>
      <c r="AF3427" s="99"/>
      <c r="AG3427" s="99"/>
      <c r="AH3427" s="31"/>
      <c r="AI3427" s="31"/>
      <c r="AJ3427" s="31"/>
      <c r="AK3427" s="31"/>
      <c r="AL3427" s="31"/>
      <c r="AO3427" s="376"/>
    </row>
    <row r="3428" spans="1:41" x14ac:dyDescent="0.25">
      <c r="A3428" s="44" t="s">
        <v>13611</v>
      </c>
      <c r="B3428" s="44" t="s">
        <v>12095</v>
      </c>
      <c r="C3428" s="45">
        <v>33.25</v>
      </c>
      <c r="D3428" s="45" t="s">
        <v>12549</v>
      </c>
      <c r="E3428" s="46">
        <v>47664</v>
      </c>
      <c r="F3428" s="45"/>
      <c r="G3428" s="93"/>
      <c r="H3428" s="93"/>
      <c r="I3428" s="99"/>
      <c r="J3428" s="99"/>
      <c r="K3428" s="99"/>
      <c r="L3428" s="99"/>
      <c r="M3428" s="99"/>
      <c r="N3428" s="99"/>
      <c r="O3428" s="99"/>
      <c r="P3428" s="99"/>
      <c r="Q3428" s="99"/>
      <c r="R3428" s="99"/>
      <c r="S3428" s="99"/>
      <c r="T3428" s="99"/>
      <c r="U3428" s="99"/>
      <c r="V3428" s="99"/>
      <c r="W3428" s="99"/>
      <c r="X3428" s="99"/>
      <c r="Y3428" s="99"/>
      <c r="Z3428" s="99"/>
      <c r="AA3428" s="99"/>
      <c r="AB3428" s="99"/>
      <c r="AC3428" s="99"/>
      <c r="AD3428" s="99"/>
      <c r="AE3428" s="99"/>
      <c r="AF3428" s="99"/>
      <c r="AG3428" s="99"/>
      <c r="AH3428" s="31"/>
      <c r="AI3428" s="31"/>
      <c r="AJ3428" s="31"/>
      <c r="AK3428" s="31"/>
      <c r="AL3428" s="31"/>
      <c r="AO3428" s="376"/>
    </row>
    <row r="3429" spans="1:41" x14ac:dyDescent="0.25">
      <c r="A3429" s="44" t="s">
        <v>10432</v>
      </c>
      <c r="B3429" s="44" t="s">
        <v>10350</v>
      </c>
      <c r="C3429" s="45">
        <v>24020301</v>
      </c>
      <c r="D3429" s="45" t="s">
        <v>11363</v>
      </c>
      <c r="E3429" s="45" t="s">
        <v>5131</v>
      </c>
      <c r="AO3429" s="376"/>
    </row>
    <row r="3430" spans="1:41" x14ac:dyDescent="0.25">
      <c r="A3430" s="99" t="s">
        <v>10904</v>
      </c>
      <c r="B3430" s="92" t="s">
        <v>10916</v>
      </c>
      <c r="C3430" s="93" t="s">
        <v>10920</v>
      </c>
      <c r="D3430" s="93" t="s">
        <v>1394</v>
      </c>
      <c r="E3430" s="94">
        <v>46389</v>
      </c>
      <c r="F3430" s="93"/>
      <c r="G3430" s="93"/>
      <c r="H3430" s="93"/>
      <c r="I3430" s="99"/>
      <c r="J3430" s="99"/>
      <c r="K3430" s="99"/>
      <c r="L3430" s="99"/>
      <c r="M3430" s="99"/>
      <c r="N3430" s="99"/>
      <c r="O3430" s="99"/>
      <c r="P3430" s="99"/>
      <c r="Q3430" s="44"/>
      <c r="R3430" s="44"/>
      <c r="S3430" s="99"/>
      <c r="T3430" s="99"/>
      <c r="U3430" s="99"/>
      <c r="V3430" s="99"/>
      <c r="W3430" s="99"/>
      <c r="X3430" s="99"/>
      <c r="Y3430" s="99"/>
      <c r="Z3430" s="99"/>
      <c r="AA3430" s="99"/>
      <c r="AB3430" s="99"/>
      <c r="AC3430" s="99"/>
      <c r="AD3430" s="99"/>
      <c r="AE3430" s="99"/>
      <c r="AF3430" s="99"/>
      <c r="AG3430" s="99"/>
      <c r="AH3430" s="31"/>
      <c r="AI3430" s="31"/>
      <c r="AJ3430" s="31"/>
      <c r="AK3430" s="31"/>
      <c r="AL3430" s="31"/>
      <c r="AO3430" s="376"/>
    </row>
    <row r="3431" spans="1:41" x14ac:dyDescent="0.25">
      <c r="A3431" s="44" t="s">
        <v>20667</v>
      </c>
      <c r="B3431" s="44" t="s">
        <v>20666</v>
      </c>
      <c r="C3431" s="45" t="s">
        <v>20763</v>
      </c>
      <c r="D3431" s="32" t="s">
        <v>5559</v>
      </c>
      <c r="E3431" s="45" t="s">
        <v>20876</v>
      </c>
      <c r="F3431" s="32"/>
      <c r="G3431" s="32"/>
      <c r="H3431" s="32"/>
      <c r="I3431" s="31"/>
      <c r="J3431" s="31"/>
      <c r="K3431" s="31"/>
      <c r="L3431" s="31"/>
      <c r="M3431" s="31"/>
      <c r="N3431" s="31"/>
      <c r="O3431" s="31"/>
      <c r="P3431" s="31"/>
      <c r="Q3431" s="31"/>
      <c r="R3431" s="31"/>
      <c r="S3431" s="31"/>
      <c r="T3431" s="31"/>
      <c r="U3431" s="31"/>
      <c r="V3431" s="31"/>
      <c r="W3431" s="31"/>
      <c r="X3431" s="31"/>
      <c r="Y3431" s="31"/>
      <c r="Z3431" s="31"/>
      <c r="AA3431" s="31"/>
      <c r="AB3431" s="31"/>
      <c r="AC3431" s="31"/>
      <c r="AD3431" s="31"/>
      <c r="AE3431" s="31"/>
      <c r="AF3431" s="31"/>
      <c r="AG3431" s="31"/>
      <c r="AH3431" s="31"/>
      <c r="AI3431" s="31"/>
      <c r="AJ3431" s="31"/>
      <c r="AK3431" s="31"/>
      <c r="AL3431" s="31"/>
      <c r="AO3431" s="376"/>
    </row>
    <row r="3432" spans="1:41" x14ac:dyDescent="0.25">
      <c r="A3432" s="44" t="s">
        <v>7697</v>
      </c>
      <c r="B3432" s="44" t="s">
        <v>5147</v>
      </c>
      <c r="C3432" s="45">
        <v>251003</v>
      </c>
      <c r="D3432" s="45" t="s">
        <v>11363</v>
      </c>
      <c r="E3432" s="45" t="s">
        <v>11146</v>
      </c>
      <c r="AO3432" s="376"/>
    </row>
    <row r="3433" spans="1:41" x14ac:dyDescent="0.25">
      <c r="A3433" s="44" t="s">
        <v>7697</v>
      </c>
      <c r="B3433" s="44" t="s">
        <v>9248</v>
      </c>
      <c r="C3433" s="45">
        <v>260105</v>
      </c>
      <c r="D3433" s="45" t="s">
        <v>11363</v>
      </c>
      <c r="E3433" s="45" t="s">
        <v>17625</v>
      </c>
      <c r="AO3433" s="376"/>
    </row>
    <row r="3434" spans="1:41" x14ac:dyDescent="0.25">
      <c r="A3434" s="44" t="s">
        <v>7697</v>
      </c>
      <c r="B3434" s="44" t="s">
        <v>7764</v>
      </c>
      <c r="C3434" s="45">
        <v>260604</v>
      </c>
      <c r="D3434" s="45" t="s">
        <v>11363</v>
      </c>
      <c r="E3434" s="45" t="s">
        <v>9840</v>
      </c>
      <c r="AO3434" s="376"/>
    </row>
    <row r="3435" spans="1:41" x14ac:dyDescent="0.25">
      <c r="A3435" s="262" t="s">
        <v>6233</v>
      </c>
      <c r="B3435" s="262" t="s">
        <v>6234</v>
      </c>
      <c r="C3435" s="263">
        <v>791202103009</v>
      </c>
      <c r="D3435" s="263" t="s">
        <v>6271</v>
      </c>
      <c r="E3435" s="264" t="s">
        <v>3157</v>
      </c>
      <c r="F3435" s="93"/>
      <c r="G3435" s="93"/>
      <c r="H3435" s="93"/>
      <c r="I3435" s="99"/>
      <c r="J3435" s="99"/>
      <c r="K3435" s="99"/>
      <c r="L3435" s="99"/>
      <c r="M3435" s="99"/>
      <c r="N3435" s="99"/>
      <c r="O3435" s="99"/>
      <c r="P3435" s="99"/>
      <c r="Q3435" s="44"/>
      <c r="R3435" s="44"/>
      <c r="S3435" s="99"/>
      <c r="T3435" s="99"/>
      <c r="U3435" s="99"/>
      <c r="V3435" s="99"/>
      <c r="W3435" s="99"/>
      <c r="X3435" s="99"/>
      <c r="Y3435" s="99"/>
      <c r="Z3435" s="99"/>
      <c r="AA3435" s="99"/>
      <c r="AB3435" s="99"/>
      <c r="AC3435" s="99"/>
      <c r="AD3435" s="99"/>
      <c r="AE3435" s="99"/>
      <c r="AF3435" s="99"/>
      <c r="AG3435" s="99"/>
      <c r="AH3435" s="31"/>
      <c r="AI3435" s="31"/>
      <c r="AJ3435" s="31"/>
      <c r="AK3435" s="31"/>
      <c r="AL3435" s="31"/>
      <c r="AO3435" s="376"/>
    </row>
    <row r="3436" spans="1:41" x14ac:dyDescent="0.25">
      <c r="A3436" s="44" t="s">
        <v>15691</v>
      </c>
      <c r="B3436" s="44" t="s">
        <v>5134</v>
      </c>
      <c r="C3436" s="45">
        <v>250802</v>
      </c>
      <c r="D3436" s="45" t="s">
        <v>11363</v>
      </c>
      <c r="E3436" s="45" t="s">
        <v>9880</v>
      </c>
      <c r="AO3436" s="376"/>
    </row>
    <row r="3437" spans="1:41" x14ac:dyDescent="0.25">
      <c r="A3437" s="44" t="s">
        <v>8202</v>
      </c>
      <c r="B3437" s="44" t="s">
        <v>12129</v>
      </c>
      <c r="C3437" s="45">
        <v>20.25</v>
      </c>
      <c r="D3437" s="45" t="s">
        <v>12549</v>
      </c>
      <c r="E3437" s="46">
        <v>47664</v>
      </c>
      <c r="F3437" s="45"/>
      <c r="G3437" s="93"/>
      <c r="H3437" s="93"/>
      <c r="I3437" s="99"/>
      <c r="J3437" s="99"/>
      <c r="K3437" s="99"/>
      <c r="L3437" s="99"/>
      <c r="M3437" s="99"/>
      <c r="N3437" s="99"/>
      <c r="O3437" s="99"/>
      <c r="P3437" s="99"/>
      <c r="Q3437" s="99"/>
      <c r="R3437" s="99"/>
      <c r="S3437" s="99"/>
      <c r="T3437" s="99"/>
      <c r="U3437" s="99"/>
      <c r="V3437" s="99"/>
      <c r="W3437" s="99"/>
      <c r="X3437" s="99"/>
      <c r="Y3437" s="99"/>
      <c r="Z3437" s="99"/>
      <c r="AA3437" s="99"/>
      <c r="AB3437" s="99"/>
      <c r="AC3437" s="99"/>
      <c r="AD3437" s="99"/>
      <c r="AE3437" s="99"/>
      <c r="AF3437" s="99"/>
      <c r="AG3437" s="99"/>
      <c r="AH3437" s="31"/>
      <c r="AI3437" s="31"/>
      <c r="AJ3437" s="31"/>
      <c r="AK3437" s="31"/>
      <c r="AL3437" s="31"/>
      <c r="AO3437" s="376"/>
    </row>
    <row r="3438" spans="1:41" x14ac:dyDescent="0.25">
      <c r="A3438" s="44" t="s">
        <v>8202</v>
      </c>
      <c r="B3438" s="44" t="s">
        <v>12095</v>
      </c>
      <c r="C3438" s="45">
        <v>33.25</v>
      </c>
      <c r="D3438" s="45" t="s">
        <v>12549</v>
      </c>
      <c r="E3438" s="46">
        <v>47664</v>
      </c>
      <c r="F3438" s="45"/>
      <c r="G3438" s="93"/>
      <c r="H3438" s="93"/>
      <c r="I3438" s="99"/>
      <c r="J3438" s="99"/>
      <c r="K3438" s="99"/>
      <c r="L3438" s="99"/>
      <c r="M3438" s="99"/>
      <c r="N3438" s="99"/>
      <c r="O3438" s="99"/>
      <c r="P3438" s="99"/>
      <c r="Q3438" s="99"/>
      <c r="R3438" s="99"/>
      <c r="S3438" s="99"/>
      <c r="T3438" s="99"/>
      <c r="U3438" s="99"/>
      <c r="V3438" s="99"/>
      <c r="W3438" s="99"/>
      <c r="X3438" s="99"/>
      <c r="Y3438" s="99"/>
      <c r="Z3438" s="99"/>
      <c r="AA3438" s="99"/>
      <c r="AB3438" s="99"/>
      <c r="AC3438" s="99"/>
      <c r="AD3438" s="99"/>
      <c r="AE3438" s="99"/>
      <c r="AF3438" s="99"/>
      <c r="AG3438" s="99"/>
      <c r="AH3438" s="31"/>
      <c r="AI3438" s="31"/>
      <c r="AJ3438" s="31"/>
      <c r="AK3438" s="31"/>
      <c r="AL3438" s="31"/>
      <c r="AO3438" s="376"/>
    </row>
    <row r="3439" spans="1:41" x14ac:dyDescent="0.25">
      <c r="A3439" s="44" t="s">
        <v>8202</v>
      </c>
      <c r="B3439" s="44" t="s">
        <v>21385</v>
      </c>
      <c r="C3439" s="45" t="s">
        <v>8134</v>
      </c>
      <c r="D3439" s="45" t="s">
        <v>21447</v>
      </c>
      <c r="E3439" s="46">
        <v>46477</v>
      </c>
      <c r="AO3439" s="376"/>
    </row>
    <row r="3440" spans="1:41" x14ac:dyDescent="0.3">
      <c r="A3440" s="333" t="s">
        <v>18931</v>
      </c>
      <c r="B3440" s="333" t="s">
        <v>1159</v>
      </c>
      <c r="C3440" s="125" t="s">
        <v>19092</v>
      </c>
      <c r="D3440" s="32" t="s">
        <v>20309</v>
      </c>
      <c r="E3440" s="125" t="s">
        <v>9249</v>
      </c>
      <c r="F3440" s="125" t="s">
        <v>1189</v>
      </c>
      <c r="G3440" s="125" t="s">
        <v>1190</v>
      </c>
      <c r="AO3440" s="376"/>
    </row>
    <row r="3441" spans="1:41" x14ac:dyDescent="0.25">
      <c r="A3441" s="44" t="s">
        <v>1612</v>
      </c>
      <c r="B3441" s="44" t="s">
        <v>5321</v>
      </c>
      <c r="C3441" s="45">
        <v>23010401</v>
      </c>
      <c r="D3441" s="45" t="s">
        <v>11363</v>
      </c>
      <c r="E3441" s="45" t="s">
        <v>5322</v>
      </c>
      <c r="AO3441" s="376"/>
    </row>
    <row r="3442" spans="1:41" x14ac:dyDescent="0.25">
      <c r="A3442" s="44" t="s">
        <v>1612</v>
      </c>
      <c r="B3442" s="44" t="s">
        <v>3176</v>
      </c>
      <c r="C3442" s="45">
        <v>23010402</v>
      </c>
      <c r="D3442" s="45" t="s">
        <v>11363</v>
      </c>
      <c r="E3442" s="45" t="s">
        <v>5322</v>
      </c>
      <c r="AO3442" s="376"/>
    </row>
    <row r="3443" spans="1:41" x14ac:dyDescent="0.25">
      <c r="A3443" s="44" t="s">
        <v>11888</v>
      </c>
      <c r="B3443" s="44" t="s">
        <v>4068</v>
      </c>
      <c r="C3443" s="45" t="s">
        <v>4112</v>
      </c>
      <c r="D3443" s="93" t="s">
        <v>17443</v>
      </c>
      <c r="E3443" s="45" t="s">
        <v>17333</v>
      </c>
      <c r="F3443" s="93"/>
      <c r="G3443" s="93"/>
      <c r="H3443" s="93"/>
      <c r="I3443" s="99"/>
      <c r="J3443" s="99"/>
      <c r="K3443" s="99"/>
      <c r="L3443" s="99"/>
      <c r="M3443" s="99"/>
      <c r="N3443" s="99"/>
      <c r="O3443" s="99"/>
      <c r="P3443" s="99"/>
      <c r="Q3443" s="99"/>
      <c r="R3443" s="99"/>
      <c r="S3443" s="99"/>
      <c r="T3443" s="99"/>
      <c r="U3443" s="99"/>
      <c r="V3443" s="99"/>
      <c r="W3443" s="99"/>
      <c r="X3443" s="99"/>
      <c r="Y3443" s="99"/>
      <c r="Z3443" s="99"/>
      <c r="AA3443" s="99"/>
      <c r="AB3443" s="99"/>
      <c r="AC3443" s="99"/>
      <c r="AD3443" s="99"/>
      <c r="AE3443" s="99"/>
      <c r="AF3443" s="99"/>
      <c r="AG3443" s="99"/>
      <c r="AH3443" s="31"/>
      <c r="AI3443" s="31"/>
      <c r="AJ3443" s="31"/>
      <c r="AK3443" s="31"/>
      <c r="AL3443" s="31"/>
      <c r="AO3443" s="376"/>
    </row>
    <row r="3444" spans="1:41" x14ac:dyDescent="0.25">
      <c r="A3444" s="44" t="s">
        <v>21190</v>
      </c>
      <c r="B3444" s="44" t="s">
        <v>4068</v>
      </c>
      <c r="C3444" s="45" t="s">
        <v>4112</v>
      </c>
      <c r="D3444" s="45" t="s">
        <v>11204</v>
      </c>
      <c r="E3444" s="46">
        <v>47832</v>
      </c>
      <c r="F3444" s="93"/>
      <c r="G3444" s="93"/>
      <c r="H3444" s="93"/>
      <c r="I3444" s="99"/>
      <c r="J3444" s="99"/>
      <c r="K3444" s="99"/>
      <c r="L3444" s="99"/>
      <c r="M3444" s="99"/>
      <c r="N3444" s="99"/>
      <c r="O3444" s="99"/>
      <c r="P3444" s="99"/>
      <c r="Q3444" s="99"/>
      <c r="R3444" s="99"/>
      <c r="S3444" s="99"/>
      <c r="T3444" s="99"/>
      <c r="U3444" s="99"/>
      <c r="V3444" s="99"/>
      <c r="W3444" s="99"/>
      <c r="X3444" s="99"/>
      <c r="Y3444" s="99"/>
      <c r="Z3444" s="99"/>
      <c r="AA3444" s="99"/>
      <c r="AB3444" s="99"/>
      <c r="AC3444" s="99"/>
      <c r="AD3444" s="99"/>
      <c r="AE3444" s="99"/>
      <c r="AF3444" s="99"/>
      <c r="AG3444" s="99"/>
      <c r="AH3444" s="31"/>
      <c r="AI3444" s="31"/>
      <c r="AJ3444" s="31"/>
      <c r="AK3444" s="31"/>
      <c r="AL3444" s="31"/>
      <c r="AO3444" s="376"/>
    </row>
    <row r="3445" spans="1:41" x14ac:dyDescent="0.25">
      <c r="A3445" s="44" t="s">
        <v>13774</v>
      </c>
      <c r="B3445" s="319" t="s">
        <v>19533</v>
      </c>
      <c r="C3445" s="318" t="s">
        <v>19630</v>
      </c>
      <c r="D3445" s="93" t="s">
        <v>19934</v>
      </c>
      <c r="E3445" s="320">
        <v>46691</v>
      </c>
      <c r="F3445" s="93"/>
      <c r="G3445" s="93"/>
      <c r="H3445" s="93"/>
      <c r="I3445" s="99"/>
      <c r="J3445" s="99"/>
      <c r="K3445" s="99"/>
      <c r="L3445" s="99"/>
      <c r="M3445" s="99"/>
      <c r="N3445" s="99"/>
      <c r="O3445" s="99"/>
      <c r="P3445" s="99"/>
      <c r="Q3445" s="99"/>
      <c r="R3445" s="99"/>
      <c r="S3445" s="99"/>
      <c r="T3445" s="99"/>
      <c r="U3445" s="99"/>
      <c r="V3445" s="99"/>
      <c r="W3445" s="99"/>
      <c r="X3445" s="99"/>
      <c r="Y3445" s="99"/>
      <c r="Z3445" s="99"/>
      <c r="AA3445" s="99"/>
      <c r="AB3445" s="99"/>
      <c r="AC3445" s="99"/>
      <c r="AD3445" s="99"/>
      <c r="AE3445" s="99"/>
      <c r="AF3445" s="99"/>
      <c r="AG3445" s="99"/>
      <c r="AH3445" s="31"/>
      <c r="AI3445" s="31"/>
      <c r="AJ3445" s="31"/>
      <c r="AK3445" s="31"/>
      <c r="AL3445" s="31"/>
      <c r="AO3445" s="376"/>
    </row>
    <row r="3446" spans="1:41" x14ac:dyDescent="0.25">
      <c r="A3446" s="44" t="s">
        <v>13774</v>
      </c>
      <c r="B3446" s="44" t="s">
        <v>14792</v>
      </c>
      <c r="C3446" s="45" t="s">
        <v>13775</v>
      </c>
      <c r="D3446" s="367" t="s">
        <v>3696</v>
      </c>
      <c r="E3446" s="328">
        <f>DATE(2029,1,10)</f>
        <v>47128</v>
      </c>
      <c r="F3446" s="32"/>
      <c r="G3446" s="32"/>
      <c r="H3446" s="32"/>
      <c r="I3446" s="31"/>
      <c r="J3446" s="31"/>
      <c r="K3446" s="31"/>
      <c r="L3446" s="31"/>
      <c r="M3446" s="31"/>
      <c r="N3446" s="31"/>
      <c r="O3446" s="31"/>
      <c r="P3446" s="31"/>
      <c r="Q3446" s="31"/>
      <c r="R3446" s="31"/>
      <c r="S3446" s="31"/>
      <c r="T3446" s="31"/>
      <c r="U3446" s="31"/>
      <c r="V3446" s="31"/>
      <c r="W3446" s="31"/>
      <c r="X3446" s="31"/>
      <c r="Y3446" s="31"/>
      <c r="Z3446" s="31"/>
      <c r="AA3446" s="31"/>
      <c r="AB3446" s="31"/>
      <c r="AC3446" s="31"/>
      <c r="AD3446" s="31"/>
      <c r="AE3446" s="31"/>
      <c r="AF3446" s="31"/>
      <c r="AG3446" s="31"/>
      <c r="AH3446" s="31"/>
      <c r="AI3446" s="31"/>
      <c r="AJ3446" s="31"/>
      <c r="AK3446" s="31"/>
      <c r="AL3446" s="31"/>
      <c r="AO3446" s="376"/>
    </row>
    <row r="3447" spans="1:41" x14ac:dyDescent="0.25">
      <c r="A3447" s="44" t="s">
        <v>12195</v>
      </c>
      <c r="B3447" s="44" t="s">
        <v>12102</v>
      </c>
      <c r="C3447" s="45">
        <v>21.24</v>
      </c>
      <c r="D3447" s="45" t="s">
        <v>12549</v>
      </c>
      <c r="E3447" s="46">
        <v>47299</v>
      </c>
      <c r="F3447" s="45"/>
      <c r="G3447" s="93"/>
      <c r="H3447" s="93"/>
      <c r="I3447" s="99"/>
      <c r="J3447" s="99"/>
      <c r="K3447" s="99"/>
      <c r="L3447" s="99"/>
      <c r="M3447" s="99"/>
      <c r="N3447" s="99"/>
      <c r="O3447" s="99"/>
      <c r="P3447" s="99"/>
      <c r="Q3447" s="99"/>
      <c r="R3447" s="99"/>
      <c r="S3447" s="99"/>
      <c r="T3447" s="99"/>
      <c r="U3447" s="99"/>
      <c r="V3447" s="99"/>
      <c r="W3447" s="99"/>
      <c r="X3447" s="99"/>
      <c r="Y3447" s="99"/>
      <c r="Z3447" s="99"/>
      <c r="AA3447" s="99"/>
      <c r="AB3447" s="99"/>
      <c r="AC3447" s="99"/>
      <c r="AD3447" s="99"/>
      <c r="AE3447" s="99"/>
      <c r="AF3447" s="99"/>
      <c r="AG3447" s="99"/>
      <c r="AH3447" s="31"/>
      <c r="AI3447" s="31"/>
      <c r="AJ3447" s="31"/>
      <c r="AK3447" s="31"/>
      <c r="AL3447" s="31"/>
      <c r="AO3447" s="376"/>
    </row>
    <row r="3448" spans="1:41" x14ac:dyDescent="0.25">
      <c r="A3448" s="44" t="s">
        <v>10433</v>
      </c>
      <c r="B3448" s="44" t="s">
        <v>9248</v>
      </c>
      <c r="C3448" s="45">
        <v>240101</v>
      </c>
      <c r="D3448" s="45" t="s">
        <v>11363</v>
      </c>
      <c r="E3448" s="45" t="s">
        <v>9249</v>
      </c>
      <c r="AO3448" s="376"/>
    </row>
    <row r="3449" spans="1:41" x14ac:dyDescent="0.25">
      <c r="A3449" s="44" t="s">
        <v>10433</v>
      </c>
      <c r="B3449" s="44" t="s">
        <v>10355</v>
      </c>
      <c r="C3449" s="45">
        <v>240403</v>
      </c>
      <c r="D3449" s="45" t="s">
        <v>11363</v>
      </c>
      <c r="E3449" s="45" t="s">
        <v>5037</v>
      </c>
      <c r="AO3449" s="376"/>
    </row>
    <row r="3450" spans="1:41" x14ac:dyDescent="0.25">
      <c r="A3450" s="44" t="s">
        <v>10433</v>
      </c>
      <c r="B3450" s="44" t="s">
        <v>925</v>
      </c>
      <c r="C3450" s="45">
        <v>240601</v>
      </c>
      <c r="D3450" s="45" t="s">
        <v>11363</v>
      </c>
      <c r="E3450" s="45" t="s">
        <v>9840</v>
      </c>
      <c r="AO3450" s="376"/>
    </row>
    <row r="3451" spans="1:41" x14ac:dyDescent="0.25">
      <c r="A3451" s="44" t="s">
        <v>17665</v>
      </c>
      <c r="B3451" s="44" t="s">
        <v>5321</v>
      </c>
      <c r="C3451" s="45">
        <v>26010401</v>
      </c>
      <c r="D3451" s="45" t="s">
        <v>11363</v>
      </c>
      <c r="E3451" s="45" t="s">
        <v>17459</v>
      </c>
      <c r="AO3451" s="376"/>
    </row>
    <row r="3452" spans="1:41" x14ac:dyDescent="0.25">
      <c r="A3452" s="44" t="s">
        <v>17665</v>
      </c>
      <c r="B3452" s="44" t="s">
        <v>3176</v>
      </c>
      <c r="C3452" s="45">
        <v>26010402</v>
      </c>
      <c r="D3452" s="45" t="s">
        <v>11363</v>
      </c>
      <c r="E3452" s="45" t="s">
        <v>17459</v>
      </c>
      <c r="AO3452" s="376"/>
    </row>
    <row r="3453" spans="1:41" x14ac:dyDescent="0.25">
      <c r="A3453" s="44" t="s">
        <v>6416</v>
      </c>
      <c r="B3453" s="44" t="s">
        <v>3176</v>
      </c>
      <c r="C3453" s="45">
        <v>23010402</v>
      </c>
      <c r="D3453" s="45" t="s">
        <v>11363</v>
      </c>
      <c r="E3453" s="45" t="s">
        <v>5322</v>
      </c>
      <c r="AO3453" s="376"/>
    </row>
    <row r="3454" spans="1:41" x14ac:dyDescent="0.25">
      <c r="A3454" s="44" t="s">
        <v>6416</v>
      </c>
      <c r="B3454" s="44" t="s">
        <v>3841</v>
      </c>
      <c r="C3454" s="45">
        <v>24060401</v>
      </c>
      <c r="D3454" s="45" t="s">
        <v>11363</v>
      </c>
      <c r="E3454" s="45" t="s">
        <v>4962</v>
      </c>
      <c r="AO3454" s="376"/>
    </row>
    <row r="3455" spans="1:41" x14ac:dyDescent="0.25">
      <c r="A3455" s="44" t="s">
        <v>6416</v>
      </c>
      <c r="B3455" s="44" t="s">
        <v>926</v>
      </c>
      <c r="C3455" s="45">
        <v>24060402</v>
      </c>
      <c r="D3455" s="45" t="s">
        <v>11363</v>
      </c>
      <c r="E3455" s="45" t="s">
        <v>4962</v>
      </c>
      <c r="AO3455" s="376"/>
    </row>
    <row r="3456" spans="1:41" x14ac:dyDescent="0.25">
      <c r="A3456" s="44" t="s">
        <v>6416</v>
      </c>
      <c r="B3456" s="44" t="s">
        <v>5157</v>
      </c>
      <c r="C3456" s="45">
        <v>250604</v>
      </c>
      <c r="D3456" s="45" t="s">
        <v>11363</v>
      </c>
      <c r="E3456" s="45" t="s">
        <v>7770</v>
      </c>
      <c r="AO3456" s="376"/>
    </row>
    <row r="3457" spans="1:41" x14ac:dyDescent="0.3">
      <c r="A3457" s="333" t="s">
        <v>18624</v>
      </c>
      <c r="B3457" s="333" t="s">
        <v>1167</v>
      </c>
      <c r="C3457" s="125" t="s">
        <v>17236</v>
      </c>
      <c r="D3457" s="32" t="s">
        <v>20309</v>
      </c>
      <c r="E3457" s="125" t="s">
        <v>8292</v>
      </c>
      <c r="F3457" s="125" t="s">
        <v>1189</v>
      </c>
      <c r="G3457" s="125" t="s">
        <v>1190</v>
      </c>
      <c r="AO3457" s="376"/>
    </row>
    <row r="3458" spans="1:41" x14ac:dyDescent="0.25">
      <c r="A3458" s="44" t="s">
        <v>21548</v>
      </c>
      <c r="B3458" s="44" t="s">
        <v>21461</v>
      </c>
      <c r="C3458" s="45">
        <v>260405</v>
      </c>
      <c r="D3458" s="45" t="s">
        <v>11363</v>
      </c>
      <c r="E3458" s="45" t="s">
        <v>11152</v>
      </c>
      <c r="AO3458" s="376"/>
    </row>
    <row r="3459" spans="1:41" x14ac:dyDescent="0.25">
      <c r="A3459" s="44" t="s">
        <v>7629</v>
      </c>
      <c r="B3459" s="44" t="s">
        <v>9845</v>
      </c>
      <c r="C3459" s="45" t="s">
        <v>9846</v>
      </c>
      <c r="D3459" s="93" t="s">
        <v>17443</v>
      </c>
      <c r="E3459" s="45" t="s">
        <v>5131</v>
      </c>
      <c r="F3459" s="93"/>
      <c r="G3459" s="93"/>
      <c r="H3459" s="93"/>
      <c r="I3459" s="99"/>
      <c r="J3459" s="99"/>
      <c r="K3459" s="99"/>
      <c r="L3459" s="99"/>
      <c r="M3459" s="99"/>
      <c r="N3459" s="99"/>
      <c r="O3459" s="99"/>
      <c r="P3459" s="99"/>
      <c r="Q3459" s="99"/>
      <c r="R3459" s="99"/>
      <c r="S3459" s="99"/>
      <c r="T3459" s="99"/>
      <c r="U3459" s="99"/>
      <c r="V3459" s="99"/>
      <c r="W3459" s="99"/>
      <c r="X3459" s="99"/>
      <c r="Y3459" s="99"/>
      <c r="Z3459" s="99"/>
      <c r="AA3459" s="99"/>
      <c r="AB3459" s="99"/>
      <c r="AC3459" s="99"/>
      <c r="AD3459" s="99"/>
      <c r="AE3459" s="99"/>
      <c r="AF3459" s="99"/>
      <c r="AG3459" s="99"/>
      <c r="AH3459" s="31"/>
      <c r="AI3459" s="31"/>
      <c r="AJ3459" s="31"/>
      <c r="AK3459" s="31"/>
      <c r="AL3459" s="31"/>
      <c r="AO3459" s="376"/>
    </row>
    <row r="3460" spans="1:41" x14ac:dyDescent="0.25">
      <c r="A3460" s="44" t="s">
        <v>7629</v>
      </c>
      <c r="B3460" s="44" t="s">
        <v>9845</v>
      </c>
      <c r="C3460" s="45" t="s">
        <v>9846</v>
      </c>
      <c r="D3460" s="45" t="s">
        <v>9895</v>
      </c>
      <c r="E3460" s="46">
        <v>46873</v>
      </c>
      <c r="F3460" s="93"/>
      <c r="G3460" s="93"/>
      <c r="H3460" s="93"/>
      <c r="I3460" s="99"/>
      <c r="J3460" s="99"/>
      <c r="K3460" s="99"/>
      <c r="L3460" s="99"/>
      <c r="M3460" s="99"/>
      <c r="N3460" s="99"/>
      <c r="O3460" s="99"/>
      <c r="P3460" s="99"/>
      <c r="Q3460" s="44"/>
      <c r="R3460" s="44"/>
      <c r="S3460" s="99"/>
      <c r="T3460" s="99"/>
      <c r="U3460" s="99"/>
      <c r="V3460" s="99"/>
      <c r="W3460" s="99"/>
      <c r="X3460" s="99"/>
      <c r="Y3460" s="99"/>
      <c r="Z3460" s="99"/>
      <c r="AA3460" s="99"/>
      <c r="AB3460" s="99"/>
      <c r="AC3460" s="99"/>
      <c r="AD3460" s="99"/>
      <c r="AE3460" s="99"/>
      <c r="AF3460" s="99"/>
      <c r="AG3460" s="99"/>
      <c r="AH3460" s="31"/>
      <c r="AI3460" s="31"/>
      <c r="AJ3460" s="31"/>
      <c r="AK3460" s="31"/>
      <c r="AL3460" s="31"/>
      <c r="AO3460" s="376"/>
    </row>
    <row r="3461" spans="1:41" x14ac:dyDescent="0.3">
      <c r="A3461" s="333" t="s">
        <v>11404</v>
      </c>
      <c r="B3461" s="333" t="s">
        <v>1163</v>
      </c>
      <c r="C3461" s="125" t="s">
        <v>11367</v>
      </c>
      <c r="D3461" s="32" t="s">
        <v>20309</v>
      </c>
      <c r="E3461" s="125" t="s">
        <v>4826</v>
      </c>
      <c r="F3461" s="125" t="s">
        <v>1189</v>
      </c>
      <c r="G3461" s="125" t="s">
        <v>1190</v>
      </c>
      <c r="AO3461" s="376"/>
    </row>
    <row r="3462" spans="1:41" x14ac:dyDescent="0.25">
      <c r="A3462" s="44" t="s">
        <v>12196</v>
      </c>
      <c r="B3462" s="44" t="s">
        <v>12118</v>
      </c>
      <c r="C3462" s="45">
        <v>13.23</v>
      </c>
      <c r="D3462" s="45" t="s">
        <v>12549</v>
      </c>
      <c r="E3462" s="46">
        <v>46934</v>
      </c>
      <c r="F3462" s="45"/>
      <c r="G3462" s="93"/>
      <c r="H3462" s="93"/>
      <c r="I3462" s="99"/>
      <c r="J3462" s="99"/>
      <c r="K3462" s="99"/>
      <c r="L3462" s="99"/>
      <c r="M3462" s="99"/>
      <c r="N3462" s="99"/>
      <c r="O3462" s="99"/>
      <c r="P3462" s="99"/>
      <c r="Q3462" s="99"/>
      <c r="R3462" s="99"/>
      <c r="S3462" s="99"/>
      <c r="T3462" s="99"/>
      <c r="U3462" s="99"/>
      <c r="V3462" s="99"/>
      <c r="W3462" s="99"/>
      <c r="X3462" s="99"/>
      <c r="Y3462" s="99"/>
      <c r="Z3462" s="99"/>
      <c r="AA3462" s="99"/>
      <c r="AB3462" s="99"/>
      <c r="AC3462" s="99"/>
      <c r="AD3462" s="99"/>
      <c r="AE3462" s="99"/>
      <c r="AF3462" s="99"/>
      <c r="AG3462" s="99"/>
      <c r="AH3462" s="31"/>
      <c r="AI3462" s="31"/>
      <c r="AJ3462" s="31"/>
      <c r="AK3462" s="31"/>
      <c r="AL3462" s="31"/>
      <c r="AO3462" s="376"/>
    </row>
    <row r="3463" spans="1:41" x14ac:dyDescent="0.25">
      <c r="A3463" s="44" t="s">
        <v>12196</v>
      </c>
      <c r="B3463" s="44" t="s">
        <v>12180</v>
      </c>
      <c r="C3463" s="45">
        <v>15.23</v>
      </c>
      <c r="D3463" s="45" t="s">
        <v>12549</v>
      </c>
      <c r="E3463" s="46">
        <v>46934</v>
      </c>
      <c r="F3463" s="45"/>
      <c r="G3463" s="93"/>
      <c r="H3463" s="93"/>
      <c r="I3463" s="99"/>
      <c r="J3463" s="99"/>
      <c r="K3463" s="99"/>
      <c r="L3463" s="99"/>
      <c r="M3463" s="99"/>
      <c r="N3463" s="99"/>
      <c r="O3463" s="99"/>
      <c r="P3463" s="99"/>
      <c r="Q3463" s="99"/>
      <c r="R3463" s="99"/>
      <c r="S3463" s="99"/>
      <c r="T3463" s="99"/>
      <c r="U3463" s="99"/>
      <c r="V3463" s="99"/>
      <c r="W3463" s="99"/>
      <c r="X3463" s="99"/>
      <c r="Y3463" s="99"/>
      <c r="Z3463" s="99"/>
      <c r="AA3463" s="99"/>
      <c r="AB3463" s="99"/>
      <c r="AC3463" s="99"/>
      <c r="AD3463" s="99"/>
      <c r="AE3463" s="99"/>
      <c r="AF3463" s="99"/>
      <c r="AG3463" s="99"/>
      <c r="AH3463" s="31"/>
      <c r="AI3463" s="31"/>
      <c r="AJ3463" s="31"/>
      <c r="AK3463" s="31"/>
      <c r="AL3463" s="31"/>
      <c r="AO3463" s="376"/>
    </row>
    <row r="3464" spans="1:41" x14ac:dyDescent="0.25">
      <c r="A3464" s="44" t="s">
        <v>12196</v>
      </c>
      <c r="B3464" s="44" t="s">
        <v>12102</v>
      </c>
      <c r="C3464" s="45">
        <v>21.23</v>
      </c>
      <c r="D3464" s="45" t="s">
        <v>12549</v>
      </c>
      <c r="E3464" s="46">
        <v>46934</v>
      </c>
      <c r="F3464" s="45"/>
      <c r="G3464" s="93"/>
      <c r="H3464" s="93"/>
      <c r="I3464" s="99"/>
      <c r="J3464" s="99"/>
      <c r="K3464" s="99"/>
      <c r="L3464" s="99"/>
      <c r="M3464" s="99"/>
      <c r="N3464" s="99"/>
      <c r="O3464" s="99"/>
      <c r="P3464" s="99"/>
      <c r="Q3464" s="99"/>
      <c r="R3464" s="99"/>
      <c r="S3464" s="99"/>
      <c r="T3464" s="99"/>
      <c r="U3464" s="99"/>
      <c r="V3464" s="99"/>
      <c r="W3464" s="99"/>
      <c r="X3464" s="99"/>
      <c r="Y3464" s="99"/>
      <c r="Z3464" s="99"/>
      <c r="AA3464" s="99"/>
      <c r="AB3464" s="99"/>
      <c r="AC3464" s="99"/>
      <c r="AD3464" s="99"/>
      <c r="AE3464" s="99"/>
      <c r="AF3464" s="99"/>
      <c r="AG3464" s="99"/>
      <c r="AH3464" s="31"/>
      <c r="AI3464" s="31"/>
      <c r="AJ3464" s="31"/>
      <c r="AK3464" s="31"/>
      <c r="AL3464" s="31"/>
      <c r="AO3464" s="376"/>
    </row>
    <row r="3465" spans="1:41" x14ac:dyDescent="0.25">
      <c r="A3465" s="44" t="s">
        <v>21549</v>
      </c>
      <c r="B3465" s="44" t="s">
        <v>3475</v>
      </c>
      <c r="C3465" s="45">
        <v>260301</v>
      </c>
      <c r="D3465" s="45" t="s">
        <v>11363</v>
      </c>
      <c r="E3465" s="45" t="s">
        <v>17625</v>
      </c>
      <c r="AO3465" s="376"/>
    </row>
    <row r="3466" spans="1:41" x14ac:dyDescent="0.3">
      <c r="A3466" s="333" t="s">
        <v>10998</v>
      </c>
      <c r="B3466" s="333" t="s">
        <v>1162</v>
      </c>
      <c r="C3466" s="125" t="s">
        <v>8016</v>
      </c>
      <c r="D3466" s="32" t="s">
        <v>20309</v>
      </c>
      <c r="E3466" s="125" t="s">
        <v>7871</v>
      </c>
      <c r="F3466" s="125" t="s">
        <v>1189</v>
      </c>
      <c r="G3466" s="125" t="s">
        <v>1190</v>
      </c>
      <c r="AO3466" s="376"/>
    </row>
    <row r="3467" spans="1:41" x14ac:dyDescent="0.25">
      <c r="A3467" s="44" t="s">
        <v>6417</v>
      </c>
      <c r="B3467" s="44" t="s">
        <v>5321</v>
      </c>
      <c r="C3467" s="45">
        <v>23010401</v>
      </c>
      <c r="D3467" s="45" t="s">
        <v>11363</v>
      </c>
      <c r="E3467" s="45" t="s">
        <v>5322</v>
      </c>
      <c r="AO3467" s="376"/>
    </row>
    <row r="3468" spans="1:41" x14ac:dyDescent="0.25">
      <c r="A3468" s="44" t="s">
        <v>6417</v>
      </c>
      <c r="B3468" s="44" t="s">
        <v>3176</v>
      </c>
      <c r="C3468" s="45">
        <v>23010402</v>
      </c>
      <c r="D3468" s="45" t="s">
        <v>11363</v>
      </c>
      <c r="E3468" s="45" t="s">
        <v>5322</v>
      </c>
      <c r="AO3468" s="376"/>
    </row>
    <row r="3469" spans="1:41" x14ac:dyDescent="0.25">
      <c r="A3469" s="44" t="s">
        <v>5179</v>
      </c>
      <c r="B3469" s="44" t="s">
        <v>5130</v>
      </c>
      <c r="C3469" s="45">
        <v>22010701</v>
      </c>
      <c r="D3469" s="45" t="s">
        <v>11363</v>
      </c>
      <c r="E3469" s="45" t="s">
        <v>5131</v>
      </c>
      <c r="AO3469" s="376"/>
    </row>
    <row r="3470" spans="1:41" x14ac:dyDescent="0.25">
      <c r="A3470" s="44" t="s">
        <v>5179</v>
      </c>
      <c r="B3470" s="44" t="s">
        <v>924</v>
      </c>
      <c r="C3470" s="45">
        <v>22010702</v>
      </c>
      <c r="D3470" s="45" t="s">
        <v>11363</v>
      </c>
      <c r="E3470" s="45" t="s">
        <v>5131</v>
      </c>
      <c r="AO3470" s="376"/>
    </row>
    <row r="3471" spans="1:41" x14ac:dyDescent="0.25">
      <c r="A3471" s="44" t="s">
        <v>2950</v>
      </c>
      <c r="B3471" s="92" t="s">
        <v>9602</v>
      </c>
      <c r="C3471" s="45" t="s">
        <v>9338</v>
      </c>
      <c r="D3471" s="93" t="s">
        <v>9601</v>
      </c>
      <c r="E3471" s="94">
        <v>46568</v>
      </c>
      <c r="F3471" s="93"/>
      <c r="G3471" s="93"/>
      <c r="H3471" s="93"/>
      <c r="I3471" s="99"/>
      <c r="J3471" s="99"/>
      <c r="K3471" s="99"/>
      <c r="L3471" s="99"/>
      <c r="M3471" s="99"/>
      <c r="N3471" s="99"/>
      <c r="O3471" s="99"/>
      <c r="P3471" s="99"/>
      <c r="Q3471" s="44"/>
      <c r="R3471" s="44"/>
      <c r="S3471" s="99"/>
      <c r="T3471" s="99"/>
      <c r="U3471" s="99"/>
      <c r="V3471" s="99"/>
      <c r="W3471" s="99"/>
      <c r="X3471" s="99"/>
      <c r="Y3471" s="99"/>
      <c r="Z3471" s="99"/>
      <c r="AA3471" s="99"/>
      <c r="AB3471" s="99"/>
      <c r="AC3471" s="99"/>
      <c r="AD3471" s="99"/>
      <c r="AE3471" s="99"/>
      <c r="AF3471" s="99"/>
      <c r="AG3471" s="99"/>
      <c r="AH3471" s="31"/>
      <c r="AI3471" s="31"/>
      <c r="AJ3471" s="31"/>
      <c r="AK3471" s="31"/>
      <c r="AL3471" s="31"/>
      <c r="AO3471" s="376"/>
    </row>
    <row r="3472" spans="1:41" x14ac:dyDescent="0.25">
      <c r="A3472" s="44" t="s">
        <v>12197</v>
      </c>
      <c r="B3472" s="44" t="s">
        <v>12146</v>
      </c>
      <c r="C3472" s="45">
        <v>29.23</v>
      </c>
      <c r="D3472" s="45" t="s">
        <v>12549</v>
      </c>
      <c r="E3472" s="46">
        <v>46934</v>
      </c>
      <c r="F3472" s="45" t="s">
        <v>1335</v>
      </c>
      <c r="G3472" s="93"/>
      <c r="H3472" s="93"/>
      <c r="I3472" s="99"/>
      <c r="J3472" s="99"/>
      <c r="K3472" s="99"/>
      <c r="L3472" s="99"/>
      <c r="M3472" s="99"/>
      <c r="N3472" s="99"/>
      <c r="O3472" s="99"/>
      <c r="P3472" s="99"/>
      <c r="Q3472" s="99"/>
      <c r="R3472" s="99"/>
      <c r="S3472" s="99"/>
      <c r="T3472" s="99"/>
      <c r="U3472" s="99"/>
      <c r="V3472" s="99"/>
      <c r="W3472" s="99"/>
      <c r="X3472" s="99"/>
      <c r="Y3472" s="99"/>
      <c r="Z3472" s="99"/>
      <c r="AA3472" s="99"/>
      <c r="AB3472" s="99"/>
      <c r="AC3472" s="99"/>
      <c r="AD3472" s="99"/>
      <c r="AE3472" s="99"/>
      <c r="AF3472" s="99"/>
      <c r="AG3472" s="99"/>
      <c r="AH3472" s="31"/>
      <c r="AI3472" s="31"/>
      <c r="AJ3472" s="31"/>
      <c r="AK3472" s="31"/>
      <c r="AL3472" s="31"/>
      <c r="AO3472" s="376"/>
    </row>
    <row r="3473" spans="1:41" x14ac:dyDescent="0.3">
      <c r="A3473" s="333" t="s">
        <v>5469</v>
      </c>
      <c r="B3473" s="333" t="s">
        <v>11377</v>
      </c>
      <c r="C3473" s="125" t="s">
        <v>11214</v>
      </c>
      <c r="D3473" s="32" t="s">
        <v>20309</v>
      </c>
      <c r="E3473" s="125" t="s">
        <v>4966</v>
      </c>
      <c r="F3473" s="125" t="s">
        <v>1189</v>
      </c>
      <c r="G3473" s="125" t="s">
        <v>1190</v>
      </c>
      <c r="AO3473" s="376"/>
    </row>
    <row r="3474" spans="1:41" x14ac:dyDescent="0.25">
      <c r="A3474" s="44" t="s">
        <v>5469</v>
      </c>
      <c r="B3474" s="44" t="s">
        <v>21359</v>
      </c>
      <c r="C3474" s="45" t="s">
        <v>9701</v>
      </c>
      <c r="D3474" s="45" t="s">
        <v>21447</v>
      </c>
      <c r="E3474" s="46">
        <v>46752</v>
      </c>
      <c r="AO3474" s="376"/>
    </row>
    <row r="3475" spans="1:41" x14ac:dyDescent="0.25">
      <c r="A3475" s="44" t="s">
        <v>9670</v>
      </c>
      <c r="B3475" s="44" t="s">
        <v>21398</v>
      </c>
      <c r="C3475" s="45" t="s">
        <v>9319</v>
      </c>
      <c r="D3475" s="45" t="s">
        <v>21447</v>
      </c>
      <c r="E3475" s="46">
        <v>46507</v>
      </c>
      <c r="AO3475" s="376"/>
    </row>
    <row r="3476" spans="1:41" x14ac:dyDescent="0.3">
      <c r="A3476" s="333" t="s">
        <v>15516</v>
      </c>
      <c r="B3476" s="333" t="s">
        <v>4815</v>
      </c>
      <c r="C3476" s="125" t="s">
        <v>15581</v>
      </c>
      <c r="D3476" s="32" t="s">
        <v>20309</v>
      </c>
      <c r="E3476" s="125" t="s">
        <v>9839</v>
      </c>
      <c r="F3476" s="125" t="s">
        <v>1190</v>
      </c>
      <c r="G3476" s="125" t="s">
        <v>1190</v>
      </c>
      <c r="AO3476" s="376"/>
    </row>
    <row r="3477" spans="1:41" x14ac:dyDescent="0.25">
      <c r="A3477" s="44" t="s">
        <v>15516</v>
      </c>
      <c r="B3477" s="44" t="s">
        <v>3176</v>
      </c>
      <c r="C3477" s="45">
        <v>26010402</v>
      </c>
      <c r="D3477" s="45" t="s">
        <v>11363</v>
      </c>
      <c r="E3477" s="45" t="s">
        <v>17459</v>
      </c>
      <c r="AO3477" s="376"/>
    </row>
    <row r="3478" spans="1:41" x14ac:dyDescent="0.25">
      <c r="A3478" s="44" t="s">
        <v>21368</v>
      </c>
      <c r="B3478" s="44" t="s">
        <v>21369</v>
      </c>
      <c r="C3478" s="45" t="s">
        <v>10875</v>
      </c>
      <c r="D3478" s="45" t="s">
        <v>21447</v>
      </c>
      <c r="E3478" s="46">
        <v>46660</v>
      </c>
      <c r="AO3478" s="376"/>
    </row>
    <row r="3479" spans="1:41" x14ac:dyDescent="0.25">
      <c r="A3479" s="44" t="s">
        <v>12617</v>
      </c>
      <c r="B3479" s="44" t="s">
        <v>4237</v>
      </c>
      <c r="C3479" s="45">
        <v>241002</v>
      </c>
      <c r="D3479" s="45" t="s">
        <v>11363</v>
      </c>
      <c r="E3479" s="45" t="s">
        <v>5332</v>
      </c>
      <c r="AO3479" s="376"/>
    </row>
    <row r="3480" spans="1:41" x14ac:dyDescent="0.25">
      <c r="A3480" s="44" t="s">
        <v>6418</v>
      </c>
      <c r="B3480" s="44" t="s">
        <v>3176</v>
      </c>
      <c r="C3480" s="45">
        <v>26010402</v>
      </c>
      <c r="D3480" s="45" t="s">
        <v>11363</v>
      </c>
      <c r="E3480" s="45" t="s">
        <v>17459</v>
      </c>
      <c r="AO3480" s="376"/>
    </row>
    <row r="3481" spans="1:41" x14ac:dyDescent="0.25">
      <c r="A3481" s="44" t="s">
        <v>6418</v>
      </c>
      <c r="B3481" s="44" t="s">
        <v>5321</v>
      </c>
      <c r="C3481" s="45">
        <v>23010401</v>
      </c>
      <c r="D3481" s="45" t="s">
        <v>11363</v>
      </c>
      <c r="E3481" s="45" t="s">
        <v>5322</v>
      </c>
      <c r="AO3481" s="376"/>
    </row>
    <row r="3482" spans="1:41" x14ac:dyDescent="0.3">
      <c r="A3482" s="333" t="s">
        <v>12869</v>
      </c>
      <c r="B3482" s="333" t="s">
        <v>1157</v>
      </c>
      <c r="C3482" s="125" t="s">
        <v>13318</v>
      </c>
      <c r="D3482" s="32" t="s">
        <v>20309</v>
      </c>
      <c r="E3482" s="125" t="s">
        <v>12551</v>
      </c>
      <c r="F3482" s="125" t="s">
        <v>1189</v>
      </c>
      <c r="G3482" s="125" t="s">
        <v>1190</v>
      </c>
      <c r="AO3482" s="376"/>
    </row>
    <row r="3483" spans="1:41" x14ac:dyDescent="0.25">
      <c r="A3483" s="44" t="s">
        <v>9383</v>
      </c>
      <c r="B3483" s="92" t="s">
        <v>9602</v>
      </c>
      <c r="C3483" s="45" t="s">
        <v>9346</v>
      </c>
      <c r="D3483" s="93" t="s">
        <v>9601</v>
      </c>
      <c r="E3483" s="94">
        <v>46568</v>
      </c>
      <c r="F3483" s="93"/>
      <c r="G3483" s="93"/>
      <c r="H3483" s="93"/>
      <c r="I3483" s="99"/>
      <c r="J3483" s="99"/>
      <c r="K3483" s="99"/>
      <c r="L3483" s="99"/>
      <c r="M3483" s="99"/>
      <c r="N3483" s="99"/>
      <c r="O3483" s="99"/>
      <c r="P3483" s="99"/>
      <c r="Q3483" s="44"/>
      <c r="R3483" s="44"/>
      <c r="S3483" s="99"/>
      <c r="T3483" s="99"/>
      <c r="U3483" s="99"/>
      <c r="V3483" s="99"/>
      <c r="W3483" s="99"/>
      <c r="X3483" s="99"/>
      <c r="Y3483" s="99"/>
      <c r="Z3483" s="99"/>
      <c r="AA3483" s="99"/>
      <c r="AB3483" s="99"/>
      <c r="AC3483" s="99"/>
      <c r="AD3483" s="99"/>
      <c r="AE3483" s="99"/>
      <c r="AF3483" s="99"/>
      <c r="AG3483" s="99"/>
      <c r="AH3483" s="31"/>
      <c r="AI3483" s="31"/>
      <c r="AJ3483" s="31"/>
      <c r="AK3483" s="31"/>
      <c r="AL3483" s="31"/>
      <c r="AO3483" s="376"/>
    </row>
    <row r="3484" spans="1:41" x14ac:dyDescent="0.25">
      <c r="A3484" s="44" t="s">
        <v>12198</v>
      </c>
      <c r="B3484" s="44" t="s">
        <v>12145</v>
      </c>
      <c r="C3484" s="45">
        <v>27.23</v>
      </c>
      <c r="D3484" s="45" t="s">
        <v>12549</v>
      </c>
      <c r="E3484" s="46">
        <v>46934</v>
      </c>
      <c r="F3484" s="45"/>
      <c r="G3484" s="93"/>
      <c r="H3484" s="93"/>
      <c r="I3484" s="99"/>
      <c r="J3484" s="99"/>
      <c r="K3484" s="99"/>
      <c r="L3484" s="99"/>
      <c r="M3484" s="99"/>
      <c r="N3484" s="99"/>
      <c r="O3484" s="99"/>
      <c r="P3484" s="99"/>
      <c r="Q3484" s="99"/>
      <c r="R3484" s="99"/>
      <c r="S3484" s="99"/>
      <c r="T3484" s="99"/>
      <c r="U3484" s="99"/>
      <c r="V3484" s="99"/>
      <c r="W3484" s="99"/>
      <c r="X3484" s="99"/>
      <c r="Y3484" s="99"/>
      <c r="Z3484" s="99"/>
      <c r="AA3484" s="99"/>
      <c r="AB3484" s="99"/>
      <c r="AC3484" s="99"/>
      <c r="AD3484" s="99"/>
      <c r="AE3484" s="99"/>
      <c r="AF3484" s="99"/>
      <c r="AG3484" s="99"/>
      <c r="AH3484" s="31"/>
      <c r="AI3484" s="31"/>
      <c r="AJ3484" s="31"/>
      <c r="AK3484" s="31"/>
      <c r="AL3484" s="31"/>
      <c r="AO3484" s="376"/>
    </row>
    <row r="3485" spans="1:41" x14ac:dyDescent="0.25">
      <c r="A3485" s="44" t="s">
        <v>12198</v>
      </c>
      <c r="B3485" s="44" t="s">
        <v>12146</v>
      </c>
      <c r="C3485" s="45">
        <v>29.23</v>
      </c>
      <c r="D3485" s="45" t="s">
        <v>12549</v>
      </c>
      <c r="E3485" s="46">
        <v>46934</v>
      </c>
      <c r="F3485" s="45"/>
      <c r="G3485" s="93"/>
      <c r="H3485" s="93"/>
      <c r="I3485" s="99"/>
      <c r="J3485" s="99"/>
      <c r="K3485" s="99"/>
      <c r="L3485" s="99"/>
      <c r="M3485" s="99"/>
      <c r="N3485" s="99"/>
      <c r="O3485" s="99"/>
      <c r="P3485" s="99"/>
      <c r="Q3485" s="99"/>
      <c r="R3485" s="99"/>
      <c r="S3485" s="99"/>
      <c r="T3485" s="99"/>
      <c r="U3485" s="99"/>
      <c r="V3485" s="99"/>
      <c r="W3485" s="99"/>
      <c r="X3485" s="99"/>
      <c r="Y3485" s="99"/>
      <c r="Z3485" s="99"/>
      <c r="AA3485" s="99"/>
      <c r="AB3485" s="99"/>
      <c r="AC3485" s="99"/>
      <c r="AD3485" s="99"/>
      <c r="AE3485" s="99"/>
      <c r="AF3485" s="99"/>
      <c r="AG3485" s="99"/>
      <c r="AH3485" s="31"/>
      <c r="AI3485" s="31"/>
      <c r="AJ3485" s="31"/>
      <c r="AK3485" s="31"/>
      <c r="AL3485" s="31"/>
      <c r="AO3485" s="376"/>
    </row>
    <row r="3486" spans="1:41" x14ac:dyDescent="0.25">
      <c r="A3486" s="44" t="s">
        <v>12198</v>
      </c>
      <c r="B3486" s="44" t="s">
        <v>12148</v>
      </c>
      <c r="C3486" s="45">
        <v>31.23</v>
      </c>
      <c r="D3486" s="45" t="s">
        <v>12549</v>
      </c>
      <c r="E3486" s="46">
        <v>46934</v>
      </c>
      <c r="F3486" s="45"/>
      <c r="G3486" s="93"/>
      <c r="H3486" s="93"/>
      <c r="I3486" s="99"/>
      <c r="J3486" s="99"/>
      <c r="K3486" s="99"/>
      <c r="L3486" s="99"/>
      <c r="M3486" s="99"/>
      <c r="N3486" s="99"/>
      <c r="O3486" s="99"/>
      <c r="P3486" s="99"/>
      <c r="Q3486" s="99"/>
      <c r="R3486" s="99"/>
      <c r="S3486" s="99"/>
      <c r="T3486" s="99"/>
      <c r="U3486" s="99"/>
      <c r="V3486" s="99"/>
      <c r="W3486" s="99"/>
      <c r="X3486" s="99"/>
      <c r="Y3486" s="99"/>
      <c r="Z3486" s="99"/>
      <c r="AA3486" s="99"/>
      <c r="AB3486" s="99"/>
      <c r="AC3486" s="99"/>
      <c r="AD3486" s="99"/>
      <c r="AE3486" s="99"/>
      <c r="AF3486" s="99"/>
      <c r="AG3486" s="99"/>
      <c r="AH3486" s="31"/>
      <c r="AI3486" s="31"/>
      <c r="AJ3486" s="31"/>
      <c r="AK3486" s="31"/>
      <c r="AL3486" s="31"/>
      <c r="AO3486" s="376"/>
    </row>
    <row r="3487" spans="1:41" x14ac:dyDescent="0.25">
      <c r="A3487" s="44" t="s">
        <v>21550</v>
      </c>
      <c r="B3487" s="44" t="s">
        <v>17452</v>
      </c>
      <c r="C3487" s="45">
        <v>25010501</v>
      </c>
      <c r="D3487" s="45" t="s">
        <v>11363</v>
      </c>
      <c r="E3487" s="45" t="s">
        <v>12551</v>
      </c>
      <c r="AO3487" s="376"/>
    </row>
    <row r="3488" spans="1:41" x14ac:dyDescent="0.25">
      <c r="A3488" s="44" t="s">
        <v>21550</v>
      </c>
      <c r="B3488" s="44" t="s">
        <v>3474</v>
      </c>
      <c r="C3488" s="45">
        <v>250503</v>
      </c>
      <c r="D3488" s="45" t="s">
        <v>11363</v>
      </c>
      <c r="E3488" s="45" t="s">
        <v>15608</v>
      </c>
      <c r="AO3488" s="376"/>
    </row>
    <row r="3489" spans="1:41" x14ac:dyDescent="0.25">
      <c r="A3489" s="80" t="s">
        <v>6275</v>
      </c>
      <c r="B3489" s="80" t="s">
        <v>6276</v>
      </c>
      <c r="C3489" s="81">
        <v>207886</v>
      </c>
      <c r="D3489" s="81" t="s">
        <v>1199</v>
      </c>
      <c r="E3489" s="82">
        <v>46867</v>
      </c>
      <c r="F3489" s="93"/>
      <c r="G3489" s="93"/>
      <c r="H3489" s="93"/>
      <c r="I3489" s="99"/>
      <c r="J3489" s="99"/>
      <c r="K3489" s="99"/>
      <c r="L3489" s="99"/>
      <c r="M3489" s="99"/>
      <c r="N3489" s="99"/>
      <c r="O3489" s="99"/>
      <c r="P3489" s="99"/>
      <c r="Q3489" s="44"/>
      <c r="R3489" s="44"/>
      <c r="S3489" s="99"/>
      <c r="T3489" s="99"/>
      <c r="U3489" s="99"/>
      <c r="V3489" s="99"/>
      <c r="W3489" s="99"/>
      <c r="X3489" s="99"/>
      <c r="Y3489" s="99"/>
      <c r="Z3489" s="99"/>
      <c r="AA3489" s="99"/>
      <c r="AB3489" s="99"/>
      <c r="AC3489" s="99"/>
      <c r="AD3489" s="99"/>
      <c r="AE3489" s="99"/>
      <c r="AF3489" s="99"/>
      <c r="AG3489" s="99"/>
      <c r="AH3489" s="31"/>
      <c r="AI3489" s="31"/>
      <c r="AJ3489" s="31"/>
      <c r="AK3489" s="31"/>
      <c r="AL3489" s="31"/>
      <c r="AO3489" s="376"/>
    </row>
    <row r="3490" spans="1:41" x14ac:dyDescent="0.25">
      <c r="A3490" s="44" t="s">
        <v>12046</v>
      </c>
      <c r="B3490" s="92" t="s">
        <v>12068</v>
      </c>
      <c r="C3490" s="93" t="s">
        <v>12038</v>
      </c>
      <c r="D3490" s="93" t="s">
        <v>1201</v>
      </c>
      <c r="E3490" s="94">
        <v>47208</v>
      </c>
      <c r="F3490" s="93"/>
      <c r="G3490" s="93"/>
      <c r="H3490" s="93"/>
      <c r="I3490" s="99"/>
      <c r="J3490" s="99"/>
      <c r="K3490" s="99"/>
      <c r="L3490" s="99"/>
      <c r="M3490" s="99"/>
      <c r="N3490" s="99"/>
      <c r="O3490" s="99"/>
      <c r="P3490" s="99"/>
      <c r="Q3490" s="44"/>
      <c r="R3490" s="44"/>
      <c r="S3490" s="99"/>
      <c r="T3490" s="99"/>
      <c r="U3490" s="99"/>
      <c r="V3490" s="99"/>
      <c r="W3490" s="99"/>
      <c r="X3490" s="99"/>
      <c r="Y3490" s="99"/>
      <c r="Z3490" s="99"/>
      <c r="AA3490" s="99"/>
      <c r="AB3490" s="99"/>
      <c r="AC3490" s="99"/>
      <c r="AD3490" s="99"/>
      <c r="AE3490" s="99"/>
      <c r="AF3490" s="99"/>
      <c r="AG3490" s="99"/>
      <c r="AH3490" s="31"/>
      <c r="AI3490" s="31"/>
      <c r="AJ3490" s="31"/>
      <c r="AK3490" s="31"/>
      <c r="AL3490" s="31"/>
      <c r="AO3490" s="376"/>
    </row>
    <row r="3491" spans="1:41" x14ac:dyDescent="0.3">
      <c r="A3491" s="57" t="s">
        <v>439</v>
      </c>
      <c r="B3491" s="57" t="s">
        <v>9710</v>
      </c>
      <c r="C3491" s="62" t="s">
        <v>9711</v>
      </c>
      <c r="D3491" s="62" t="s">
        <v>20886</v>
      </c>
      <c r="E3491" s="368" t="s">
        <v>9707</v>
      </c>
      <c r="F3491" s="32"/>
      <c r="G3491" s="32"/>
      <c r="H3491" s="32"/>
      <c r="I3491" s="31"/>
      <c r="J3491" s="31"/>
      <c r="K3491" s="31"/>
      <c r="L3491" s="31"/>
      <c r="M3491" s="31"/>
      <c r="N3491" s="31"/>
      <c r="O3491" s="31"/>
      <c r="P3491" s="31"/>
      <c r="Q3491" s="31"/>
      <c r="R3491" s="31"/>
      <c r="S3491" s="31"/>
      <c r="T3491" s="31"/>
      <c r="U3491" s="31"/>
      <c r="V3491" s="31"/>
      <c r="W3491" s="31"/>
      <c r="X3491" s="31"/>
      <c r="Y3491" s="31"/>
      <c r="Z3491" s="31"/>
      <c r="AA3491" s="31"/>
      <c r="AB3491" s="31"/>
      <c r="AC3491" s="31"/>
      <c r="AD3491" s="31"/>
      <c r="AE3491" s="31"/>
      <c r="AF3491" s="31"/>
      <c r="AG3491" s="31"/>
      <c r="AH3491" s="31"/>
      <c r="AI3491" s="31"/>
      <c r="AJ3491" s="31"/>
      <c r="AK3491" s="31"/>
      <c r="AL3491" s="31"/>
      <c r="AO3491" s="376"/>
    </row>
    <row r="3492" spans="1:41" x14ac:dyDescent="0.25">
      <c r="A3492" s="44" t="s">
        <v>439</v>
      </c>
      <c r="B3492" s="44" t="s">
        <v>12110</v>
      </c>
      <c r="C3492" s="45">
        <v>14.25</v>
      </c>
      <c r="D3492" s="45" t="s">
        <v>12549</v>
      </c>
      <c r="E3492" s="46">
        <v>47664</v>
      </c>
      <c r="F3492" s="45"/>
      <c r="G3492" s="93"/>
      <c r="H3492" s="93"/>
      <c r="I3492" s="99"/>
      <c r="J3492" s="99"/>
      <c r="K3492" s="99"/>
      <c r="L3492" s="99"/>
      <c r="M3492" s="99"/>
      <c r="N3492" s="99"/>
      <c r="O3492" s="99"/>
      <c r="P3492" s="99"/>
      <c r="Q3492" s="99"/>
      <c r="R3492" s="99"/>
      <c r="S3492" s="99"/>
      <c r="T3492" s="99"/>
      <c r="U3492" s="99"/>
      <c r="V3492" s="99"/>
      <c r="W3492" s="99"/>
      <c r="X3492" s="99"/>
      <c r="Y3492" s="99"/>
      <c r="Z3492" s="99"/>
      <c r="AA3492" s="99"/>
      <c r="AB3492" s="99"/>
      <c r="AC3492" s="99"/>
      <c r="AD3492" s="99"/>
      <c r="AE3492" s="99"/>
      <c r="AF3492" s="99"/>
      <c r="AG3492" s="99"/>
      <c r="AH3492" s="31"/>
      <c r="AI3492" s="31"/>
      <c r="AJ3492" s="31"/>
      <c r="AK3492" s="31"/>
      <c r="AL3492" s="31"/>
      <c r="AO3492" s="376"/>
    </row>
    <row r="3493" spans="1:41" x14ac:dyDescent="0.25">
      <c r="A3493" s="44" t="s">
        <v>2617</v>
      </c>
      <c r="B3493" s="44" t="s">
        <v>21359</v>
      </c>
      <c r="C3493" s="45" t="s">
        <v>9701</v>
      </c>
      <c r="D3493" s="45" t="s">
        <v>21447</v>
      </c>
      <c r="E3493" s="46">
        <v>46752</v>
      </c>
      <c r="AO3493" s="376"/>
    </row>
    <row r="3494" spans="1:41" x14ac:dyDescent="0.25">
      <c r="A3494" s="92" t="s">
        <v>10185</v>
      </c>
      <c r="B3494" s="92" t="s">
        <v>10212</v>
      </c>
      <c r="C3494" s="93" t="s">
        <v>10213</v>
      </c>
      <c r="D3494" s="93" t="s">
        <v>1201</v>
      </c>
      <c r="E3494" s="94">
        <v>47012</v>
      </c>
      <c r="F3494" s="93"/>
      <c r="G3494" s="93"/>
      <c r="H3494" s="93"/>
      <c r="I3494" s="99"/>
      <c r="J3494" s="99"/>
      <c r="K3494" s="99"/>
      <c r="L3494" s="99"/>
      <c r="M3494" s="99"/>
      <c r="N3494" s="99"/>
      <c r="O3494" s="99"/>
      <c r="P3494" s="99"/>
      <c r="Q3494" s="44"/>
      <c r="R3494" s="44"/>
      <c r="S3494" s="99"/>
      <c r="T3494" s="99"/>
      <c r="U3494" s="99"/>
      <c r="V3494" s="99"/>
      <c r="W3494" s="99"/>
      <c r="X3494" s="99"/>
      <c r="Y3494" s="99"/>
      <c r="Z3494" s="99"/>
      <c r="AA3494" s="99"/>
      <c r="AB3494" s="99"/>
      <c r="AC3494" s="99"/>
      <c r="AD3494" s="99"/>
      <c r="AE3494" s="99"/>
      <c r="AF3494" s="99"/>
      <c r="AG3494" s="99"/>
      <c r="AH3494" s="31"/>
      <c r="AI3494" s="31"/>
      <c r="AJ3494" s="31"/>
      <c r="AK3494" s="31"/>
      <c r="AL3494" s="31"/>
      <c r="AO3494" s="376"/>
    </row>
    <row r="3495" spans="1:41" x14ac:dyDescent="0.25">
      <c r="A3495" s="91" t="s">
        <v>19193</v>
      </c>
      <c r="B3495" s="92" t="s">
        <v>19284</v>
      </c>
      <c r="C3495" s="93" t="s">
        <v>19285</v>
      </c>
      <c r="D3495" s="93" t="s">
        <v>1201</v>
      </c>
      <c r="E3495" s="94">
        <v>46582</v>
      </c>
      <c r="F3495" s="93"/>
      <c r="G3495" s="93"/>
      <c r="H3495" s="93"/>
      <c r="I3495" s="99"/>
      <c r="J3495" s="99"/>
      <c r="K3495" s="99"/>
      <c r="L3495" s="99"/>
      <c r="M3495" s="99"/>
      <c r="N3495" s="99"/>
      <c r="O3495" s="99"/>
      <c r="P3495" s="99"/>
      <c r="Q3495" s="99"/>
      <c r="R3495" s="99"/>
      <c r="S3495" s="99"/>
      <c r="T3495" s="99"/>
      <c r="U3495" s="99"/>
      <c r="V3495" s="99"/>
      <c r="W3495" s="99"/>
      <c r="X3495" s="99"/>
      <c r="Y3495" s="99"/>
      <c r="Z3495" s="99"/>
      <c r="AA3495" s="99"/>
      <c r="AB3495" s="99"/>
      <c r="AC3495" s="99"/>
      <c r="AD3495" s="99"/>
      <c r="AE3495" s="99"/>
      <c r="AF3495" s="99"/>
      <c r="AG3495" s="99"/>
      <c r="AH3495" s="31"/>
      <c r="AI3495" s="31"/>
      <c r="AJ3495" s="31"/>
      <c r="AK3495" s="31"/>
      <c r="AL3495" s="31"/>
      <c r="AO3495" s="376"/>
    </row>
    <row r="3496" spans="1:41" x14ac:dyDescent="0.3">
      <c r="A3496" s="333" t="s">
        <v>985</v>
      </c>
      <c r="B3496" s="333" t="s">
        <v>1162</v>
      </c>
      <c r="C3496" s="125" t="s">
        <v>8016</v>
      </c>
      <c r="D3496" s="32" t="s">
        <v>20309</v>
      </c>
      <c r="E3496" s="125" t="s">
        <v>7871</v>
      </c>
      <c r="F3496" s="125" t="s">
        <v>1189</v>
      </c>
      <c r="G3496" s="125" t="s">
        <v>1190</v>
      </c>
      <c r="AO3496" s="376"/>
    </row>
    <row r="3497" spans="1:41" x14ac:dyDescent="0.25">
      <c r="A3497" s="44" t="s">
        <v>10434</v>
      </c>
      <c r="B3497" s="44" t="s">
        <v>10382</v>
      </c>
      <c r="C3497" s="45">
        <v>24050301</v>
      </c>
      <c r="D3497" s="45" t="s">
        <v>11363</v>
      </c>
      <c r="E3497" s="45" t="s">
        <v>5155</v>
      </c>
      <c r="AO3497" s="376"/>
    </row>
    <row r="3498" spans="1:41" x14ac:dyDescent="0.25">
      <c r="A3498" s="44" t="s">
        <v>10434</v>
      </c>
      <c r="B3498" s="44" t="s">
        <v>11258</v>
      </c>
      <c r="C3498" s="45">
        <v>240801</v>
      </c>
      <c r="D3498" s="45" t="s">
        <v>11363</v>
      </c>
      <c r="E3498" s="45" t="s">
        <v>4966</v>
      </c>
      <c r="AO3498" s="376"/>
    </row>
    <row r="3499" spans="1:41" x14ac:dyDescent="0.25">
      <c r="A3499" s="44" t="s">
        <v>10434</v>
      </c>
      <c r="B3499" s="44" t="s">
        <v>2350</v>
      </c>
      <c r="C3499" s="45">
        <v>250106</v>
      </c>
      <c r="D3499" s="45" t="s">
        <v>11363</v>
      </c>
      <c r="E3499" s="45" t="s">
        <v>11887</v>
      </c>
      <c r="AO3499" s="376"/>
    </row>
    <row r="3500" spans="1:41" x14ac:dyDescent="0.25">
      <c r="A3500" s="44" t="s">
        <v>16321</v>
      </c>
      <c r="B3500" s="44" t="s">
        <v>2522</v>
      </c>
      <c r="C3500" s="45" t="s">
        <v>14387</v>
      </c>
      <c r="D3500" s="46" t="s">
        <v>21328</v>
      </c>
      <c r="E3500" s="46">
        <v>46527</v>
      </c>
      <c r="AO3500" s="376"/>
    </row>
    <row r="3501" spans="1:41" x14ac:dyDescent="0.25">
      <c r="A3501" s="44" t="s">
        <v>3206</v>
      </c>
      <c r="B3501" s="44" t="s">
        <v>925</v>
      </c>
      <c r="C3501" s="45">
        <v>230601</v>
      </c>
      <c r="D3501" s="45" t="s">
        <v>11363</v>
      </c>
      <c r="E3501" s="45" t="s">
        <v>7770</v>
      </c>
      <c r="AO3501" s="376"/>
    </row>
    <row r="3502" spans="1:41" x14ac:dyDescent="0.25">
      <c r="A3502" s="44" t="s">
        <v>3206</v>
      </c>
      <c r="B3502" s="44" t="s">
        <v>5134</v>
      </c>
      <c r="C3502" s="45">
        <v>240804</v>
      </c>
      <c r="D3502" s="45" t="s">
        <v>11363</v>
      </c>
      <c r="E3502" s="45" t="s">
        <v>11260</v>
      </c>
      <c r="AO3502" s="376"/>
    </row>
    <row r="3503" spans="1:41" x14ac:dyDescent="0.25">
      <c r="A3503" s="44" t="s">
        <v>12047</v>
      </c>
      <c r="B3503" s="92" t="s">
        <v>12068</v>
      </c>
      <c r="C3503" s="93" t="s">
        <v>12038</v>
      </c>
      <c r="D3503" s="93" t="s">
        <v>1201</v>
      </c>
      <c r="E3503" s="94">
        <v>47208</v>
      </c>
      <c r="F3503" s="93"/>
      <c r="G3503" s="93"/>
      <c r="H3503" s="93"/>
      <c r="I3503" s="99"/>
      <c r="J3503" s="99"/>
      <c r="K3503" s="99"/>
      <c r="L3503" s="99"/>
      <c r="M3503" s="99"/>
      <c r="N3503" s="99"/>
      <c r="O3503" s="99"/>
      <c r="P3503" s="99"/>
      <c r="Q3503" s="44"/>
      <c r="R3503" s="44"/>
      <c r="S3503" s="99"/>
      <c r="T3503" s="99"/>
      <c r="U3503" s="99"/>
      <c r="V3503" s="99"/>
      <c r="W3503" s="99"/>
      <c r="X3503" s="99"/>
      <c r="Y3503" s="99"/>
      <c r="Z3503" s="99"/>
      <c r="AA3503" s="99"/>
      <c r="AB3503" s="99"/>
      <c r="AC3503" s="99"/>
      <c r="AD3503" s="99"/>
      <c r="AE3503" s="99"/>
      <c r="AF3503" s="99"/>
      <c r="AG3503" s="99"/>
      <c r="AH3503" s="31"/>
      <c r="AI3503" s="31"/>
      <c r="AJ3503" s="31"/>
      <c r="AK3503" s="31"/>
      <c r="AL3503" s="31"/>
      <c r="AO3503" s="376"/>
    </row>
    <row r="3504" spans="1:41" x14ac:dyDescent="0.25">
      <c r="A3504" s="92" t="s">
        <v>13000</v>
      </c>
      <c r="B3504" s="92" t="s">
        <v>12990</v>
      </c>
      <c r="C3504" s="318" t="s">
        <v>9711</v>
      </c>
      <c r="D3504" s="318" t="s">
        <v>13017</v>
      </c>
      <c r="E3504" s="320">
        <v>47118</v>
      </c>
      <c r="F3504" s="93"/>
      <c r="G3504" s="93"/>
      <c r="H3504" s="93"/>
      <c r="I3504" s="99"/>
      <c r="J3504" s="99"/>
      <c r="K3504" s="99"/>
      <c r="L3504" s="99"/>
      <c r="M3504" s="99"/>
      <c r="N3504" s="99"/>
      <c r="O3504" s="99"/>
      <c r="P3504" s="99"/>
      <c r="Q3504" s="44"/>
      <c r="R3504" s="44"/>
      <c r="S3504" s="99"/>
      <c r="T3504" s="99"/>
      <c r="U3504" s="99"/>
      <c r="V3504" s="99"/>
      <c r="W3504" s="99"/>
      <c r="X3504" s="99"/>
      <c r="Y3504" s="99"/>
      <c r="Z3504" s="99"/>
      <c r="AA3504" s="99"/>
      <c r="AB3504" s="99"/>
      <c r="AC3504" s="99"/>
      <c r="AD3504" s="99"/>
      <c r="AE3504" s="99"/>
      <c r="AF3504" s="99"/>
      <c r="AG3504" s="99"/>
      <c r="AH3504" s="31"/>
      <c r="AI3504" s="31"/>
      <c r="AJ3504" s="31"/>
      <c r="AK3504" s="31"/>
      <c r="AL3504" s="31"/>
      <c r="AO3504" s="376"/>
    </row>
    <row r="3505" spans="1:41" x14ac:dyDescent="0.25">
      <c r="A3505" s="44" t="s">
        <v>9384</v>
      </c>
      <c r="B3505" s="92" t="s">
        <v>9602</v>
      </c>
      <c r="C3505" s="77" t="s">
        <v>9336</v>
      </c>
      <c r="D3505" s="93" t="s">
        <v>9601</v>
      </c>
      <c r="E3505" s="94">
        <v>46568</v>
      </c>
      <c r="F3505" s="93"/>
      <c r="G3505" s="93"/>
      <c r="H3505" s="93"/>
      <c r="I3505" s="99"/>
      <c r="J3505" s="99"/>
      <c r="K3505" s="99"/>
      <c r="L3505" s="99"/>
      <c r="M3505" s="99"/>
      <c r="N3505" s="99"/>
      <c r="O3505" s="99"/>
      <c r="P3505" s="99"/>
      <c r="Q3505" s="44"/>
      <c r="R3505" s="44"/>
      <c r="S3505" s="99"/>
      <c r="T3505" s="99"/>
      <c r="U3505" s="99"/>
      <c r="V3505" s="99"/>
      <c r="W3505" s="99"/>
      <c r="X3505" s="99"/>
      <c r="Y3505" s="99"/>
      <c r="Z3505" s="99"/>
      <c r="AA3505" s="99"/>
      <c r="AB3505" s="99"/>
      <c r="AC3505" s="99"/>
      <c r="AD3505" s="99"/>
      <c r="AE3505" s="99"/>
      <c r="AF3505" s="99"/>
      <c r="AG3505" s="99"/>
      <c r="AH3505" s="31"/>
      <c r="AI3505" s="31"/>
      <c r="AJ3505" s="31"/>
      <c r="AK3505" s="31"/>
      <c r="AL3505" s="31"/>
      <c r="AO3505" s="376"/>
    </row>
    <row r="3506" spans="1:41" x14ac:dyDescent="0.25">
      <c r="A3506" s="44" t="s">
        <v>18847</v>
      </c>
      <c r="B3506" s="44" t="s">
        <v>21399</v>
      </c>
      <c r="C3506" s="45" t="s">
        <v>18888</v>
      </c>
      <c r="D3506" s="45" t="s">
        <v>21447</v>
      </c>
      <c r="E3506" s="46">
        <v>46507</v>
      </c>
      <c r="AO3506" s="376"/>
    </row>
    <row r="3507" spans="1:41" x14ac:dyDescent="0.25">
      <c r="A3507" s="44" t="s">
        <v>11278</v>
      </c>
      <c r="B3507" s="44" t="s">
        <v>949</v>
      </c>
      <c r="C3507" s="45">
        <v>240802</v>
      </c>
      <c r="D3507" s="45" t="s">
        <v>11363</v>
      </c>
      <c r="E3507" s="45" t="s">
        <v>4966</v>
      </c>
      <c r="AO3507" s="376"/>
    </row>
    <row r="3508" spans="1:41" x14ac:dyDescent="0.25">
      <c r="A3508" s="44" t="s">
        <v>1490</v>
      </c>
      <c r="B3508" s="44" t="s">
        <v>7618</v>
      </c>
      <c r="C3508" s="45" t="s">
        <v>7619</v>
      </c>
      <c r="D3508" s="45" t="s">
        <v>11204</v>
      </c>
      <c r="E3508" s="45" t="s">
        <v>5322</v>
      </c>
      <c r="F3508" s="93"/>
      <c r="G3508" s="93"/>
      <c r="H3508" s="93"/>
      <c r="I3508" s="99"/>
      <c r="J3508" s="99"/>
      <c r="K3508" s="99"/>
      <c r="L3508" s="99"/>
      <c r="M3508" s="99"/>
      <c r="N3508" s="99"/>
      <c r="O3508" s="99"/>
      <c r="P3508" s="99"/>
      <c r="Q3508" s="99"/>
      <c r="R3508" s="99"/>
      <c r="S3508" s="99"/>
      <c r="T3508" s="99"/>
      <c r="U3508" s="99"/>
      <c r="V3508" s="99"/>
      <c r="W3508" s="99"/>
      <c r="X3508" s="99"/>
      <c r="Y3508" s="99"/>
      <c r="Z3508" s="99"/>
      <c r="AA3508" s="99"/>
      <c r="AB3508" s="99"/>
      <c r="AC3508" s="99"/>
      <c r="AD3508" s="99"/>
      <c r="AE3508" s="99"/>
      <c r="AF3508" s="99"/>
      <c r="AG3508" s="99"/>
      <c r="AH3508" s="31"/>
      <c r="AI3508" s="31"/>
      <c r="AJ3508" s="31"/>
      <c r="AK3508" s="31"/>
      <c r="AL3508" s="31"/>
      <c r="AO3508" s="376"/>
    </row>
    <row r="3509" spans="1:41" x14ac:dyDescent="0.25">
      <c r="A3509" s="44" t="s">
        <v>1490</v>
      </c>
      <c r="B3509" s="44" t="s">
        <v>2220</v>
      </c>
      <c r="C3509" s="45" t="s">
        <v>14034</v>
      </c>
      <c r="D3509" s="45" t="s">
        <v>11204</v>
      </c>
      <c r="E3509" s="45" t="s">
        <v>6714</v>
      </c>
      <c r="F3509" s="93"/>
      <c r="G3509" s="93"/>
      <c r="H3509" s="93"/>
      <c r="I3509" s="99"/>
      <c r="J3509" s="99"/>
      <c r="K3509" s="99"/>
      <c r="L3509" s="99"/>
      <c r="M3509" s="99"/>
      <c r="N3509" s="99"/>
      <c r="O3509" s="99"/>
      <c r="P3509" s="99"/>
      <c r="Q3509" s="99"/>
      <c r="R3509" s="99"/>
      <c r="S3509" s="99"/>
      <c r="T3509" s="99"/>
      <c r="U3509" s="99"/>
      <c r="V3509" s="99"/>
      <c r="W3509" s="99"/>
      <c r="X3509" s="99"/>
      <c r="Y3509" s="99"/>
      <c r="Z3509" s="99"/>
      <c r="AA3509" s="99"/>
      <c r="AB3509" s="99"/>
      <c r="AC3509" s="99"/>
      <c r="AD3509" s="99"/>
      <c r="AE3509" s="99"/>
      <c r="AF3509" s="99"/>
      <c r="AG3509" s="99"/>
      <c r="AH3509" s="31"/>
      <c r="AI3509" s="31"/>
      <c r="AJ3509" s="31"/>
      <c r="AK3509" s="31"/>
      <c r="AL3509" s="31"/>
      <c r="AO3509" s="376"/>
    </row>
    <row r="3510" spans="1:41" x14ac:dyDescent="0.25">
      <c r="A3510" s="44" t="s">
        <v>1490</v>
      </c>
      <c r="B3510" s="44" t="s">
        <v>7618</v>
      </c>
      <c r="C3510" s="45" t="s">
        <v>7619</v>
      </c>
      <c r="D3510" s="93" t="s">
        <v>17443</v>
      </c>
      <c r="E3510" s="45" t="s">
        <v>5322</v>
      </c>
      <c r="F3510" s="93"/>
      <c r="G3510" s="93"/>
      <c r="H3510" s="93"/>
      <c r="I3510" s="99"/>
      <c r="J3510" s="99"/>
      <c r="K3510" s="99"/>
      <c r="L3510" s="99"/>
      <c r="M3510" s="99"/>
      <c r="N3510" s="99"/>
      <c r="O3510" s="99"/>
      <c r="P3510" s="99"/>
      <c r="Q3510" s="99"/>
      <c r="R3510" s="99"/>
      <c r="S3510" s="99"/>
      <c r="T3510" s="99"/>
      <c r="U3510" s="99"/>
      <c r="V3510" s="99"/>
      <c r="W3510" s="99"/>
      <c r="X3510" s="99"/>
      <c r="Y3510" s="99"/>
      <c r="Z3510" s="99"/>
      <c r="AA3510" s="99"/>
      <c r="AB3510" s="99"/>
      <c r="AC3510" s="99"/>
      <c r="AD3510" s="99"/>
      <c r="AE3510" s="99"/>
      <c r="AF3510" s="99"/>
      <c r="AG3510" s="99"/>
      <c r="AH3510" s="31"/>
      <c r="AI3510" s="31"/>
      <c r="AJ3510" s="31"/>
      <c r="AK3510" s="31"/>
      <c r="AL3510" s="31"/>
      <c r="AO3510" s="376"/>
    </row>
    <row r="3511" spans="1:41" x14ac:dyDescent="0.25">
      <c r="A3511" s="44" t="s">
        <v>1490</v>
      </c>
      <c r="B3511" s="44" t="s">
        <v>2220</v>
      </c>
      <c r="C3511" s="45" t="s">
        <v>14034</v>
      </c>
      <c r="D3511" s="93" t="s">
        <v>17443</v>
      </c>
      <c r="E3511" s="45" t="s">
        <v>6714</v>
      </c>
      <c r="F3511" s="93"/>
      <c r="G3511" s="93"/>
      <c r="H3511" s="93"/>
      <c r="I3511" s="99"/>
      <c r="J3511" s="99"/>
      <c r="K3511" s="99"/>
      <c r="L3511" s="99"/>
      <c r="M3511" s="99"/>
      <c r="N3511" s="99"/>
      <c r="O3511" s="99"/>
      <c r="P3511" s="99"/>
      <c r="Q3511" s="99"/>
      <c r="R3511" s="99"/>
      <c r="S3511" s="99"/>
      <c r="T3511" s="99"/>
      <c r="U3511" s="99"/>
      <c r="V3511" s="99"/>
      <c r="W3511" s="99"/>
      <c r="X3511" s="99"/>
      <c r="Y3511" s="99"/>
      <c r="Z3511" s="99"/>
      <c r="AA3511" s="99"/>
      <c r="AB3511" s="99"/>
      <c r="AC3511" s="99"/>
      <c r="AD3511" s="99"/>
      <c r="AE3511" s="99"/>
      <c r="AF3511" s="99"/>
      <c r="AG3511" s="99"/>
      <c r="AH3511" s="31"/>
      <c r="AI3511" s="31"/>
      <c r="AJ3511" s="31"/>
      <c r="AK3511" s="31"/>
      <c r="AL3511" s="31"/>
      <c r="AO3511" s="376"/>
    </row>
    <row r="3512" spans="1:41" x14ac:dyDescent="0.25">
      <c r="A3512" s="44" t="s">
        <v>1490</v>
      </c>
      <c r="B3512" s="44" t="s">
        <v>2531</v>
      </c>
      <c r="C3512" s="45" t="s">
        <v>14034</v>
      </c>
      <c r="D3512" s="45" t="s">
        <v>9895</v>
      </c>
      <c r="E3512" s="46">
        <v>46752</v>
      </c>
      <c r="F3512" s="93"/>
      <c r="G3512" s="93"/>
      <c r="H3512" s="93"/>
      <c r="I3512" s="99"/>
      <c r="J3512" s="99"/>
      <c r="K3512" s="99"/>
      <c r="L3512" s="99"/>
      <c r="M3512" s="99"/>
      <c r="N3512" s="99"/>
      <c r="O3512" s="99"/>
      <c r="P3512" s="99"/>
      <c r="Q3512" s="44"/>
      <c r="R3512" s="44"/>
      <c r="S3512" s="99"/>
      <c r="T3512" s="99"/>
      <c r="U3512" s="99"/>
      <c r="V3512" s="99"/>
      <c r="W3512" s="99"/>
      <c r="X3512" s="99"/>
      <c r="Y3512" s="99"/>
      <c r="Z3512" s="99"/>
      <c r="AA3512" s="99"/>
      <c r="AB3512" s="99"/>
      <c r="AC3512" s="99"/>
      <c r="AD3512" s="99"/>
      <c r="AE3512" s="99"/>
      <c r="AF3512" s="99"/>
      <c r="AG3512" s="99"/>
      <c r="AH3512" s="31"/>
      <c r="AI3512" s="31"/>
      <c r="AJ3512" s="31"/>
      <c r="AK3512" s="31"/>
      <c r="AL3512" s="31"/>
      <c r="AO3512" s="376"/>
    </row>
    <row r="3513" spans="1:41" x14ac:dyDescent="0.25">
      <c r="A3513" s="44" t="s">
        <v>1490</v>
      </c>
      <c r="B3513" s="44" t="s">
        <v>7618</v>
      </c>
      <c r="C3513" s="45" t="s">
        <v>14034</v>
      </c>
      <c r="D3513" s="45" t="s">
        <v>9895</v>
      </c>
      <c r="E3513" s="45" t="s">
        <v>21185</v>
      </c>
      <c r="F3513" s="93"/>
      <c r="G3513" s="93"/>
      <c r="H3513" s="93"/>
      <c r="I3513" s="99"/>
      <c r="J3513" s="99"/>
      <c r="K3513" s="99"/>
      <c r="L3513" s="99"/>
      <c r="M3513" s="99"/>
      <c r="N3513" s="99"/>
      <c r="O3513" s="99"/>
      <c r="P3513" s="99"/>
      <c r="Q3513" s="44"/>
      <c r="R3513" s="44"/>
      <c r="S3513" s="99"/>
      <c r="T3513" s="99"/>
      <c r="U3513" s="99"/>
      <c r="V3513" s="99"/>
      <c r="W3513" s="99"/>
      <c r="X3513" s="99"/>
      <c r="Y3513" s="99"/>
      <c r="Z3513" s="99"/>
      <c r="AA3513" s="99"/>
      <c r="AB3513" s="99"/>
      <c r="AC3513" s="99"/>
      <c r="AD3513" s="99"/>
      <c r="AE3513" s="99"/>
      <c r="AF3513" s="99"/>
      <c r="AG3513" s="99"/>
      <c r="AH3513" s="31"/>
      <c r="AI3513" s="31"/>
      <c r="AJ3513" s="31"/>
      <c r="AK3513" s="31"/>
      <c r="AL3513" s="31"/>
      <c r="AO3513" s="376"/>
    </row>
    <row r="3514" spans="1:41" x14ac:dyDescent="0.3">
      <c r="A3514" s="333" t="s">
        <v>650</v>
      </c>
      <c r="B3514" s="333" t="s">
        <v>2301</v>
      </c>
      <c r="C3514" s="125" t="s">
        <v>18816</v>
      </c>
      <c r="D3514" s="32" t="s">
        <v>20309</v>
      </c>
      <c r="E3514" s="125" t="s">
        <v>8292</v>
      </c>
      <c r="F3514" s="125" t="s">
        <v>1189</v>
      </c>
      <c r="G3514" s="125" t="s">
        <v>1190</v>
      </c>
      <c r="AO3514" s="376"/>
    </row>
    <row r="3515" spans="1:41" x14ac:dyDescent="0.25">
      <c r="A3515" s="44" t="s">
        <v>650</v>
      </c>
      <c r="B3515" s="44" t="s">
        <v>2350</v>
      </c>
      <c r="C3515" s="45">
        <v>220105</v>
      </c>
      <c r="D3515" s="45" t="s">
        <v>11363</v>
      </c>
      <c r="E3515" s="45" t="s">
        <v>2593</v>
      </c>
      <c r="AO3515" s="376"/>
    </row>
    <row r="3516" spans="1:41" x14ac:dyDescent="0.25">
      <c r="A3516" s="44" t="s">
        <v>650</v>
      </c>
      <c r="B3516" s="44" t="s">
        <v>21470</v>
      </c>
      <c r="C3516" s="45">
        <v>260702</v>
      </c>
      <c r="D3516" s="45" t="s">
        <v>11363</v>
      </c>
      <c r="E3516" s="45" t="s">
        <v>11150</v>
      </c>
      <c r="AO3516" s="376"/>
    </row>
    <row r="3517" spans="1:41" x14ac:dyDescent="0.25">
      <c r="A3517" s="44" t="s">
        <v>17666</v>
      </c>
      <c r="B3517" s="44" t="s">
        <v>3474</v>
      </c>
      <c r="C3517" s="45">
        <v>250503</v>
      </c>
      <c r="D3517" s="45" t="s">
        <v>11363</v>
      </c>
      <c r="E3517" s="45" t="s">
        <v>15608</v>
      </c>
      <c r="AO3517" s="376"/>
    </row>
    <row r="3518" spans="1:41" x14ac:dyDescent="0.25">
      <c r="A3518" s="44" t="s">
        <v>16655</v>
      </c>
      <c r="B3518" s="44" t="s">
        <v>16656</v>
      </c>
      <c r="C3518" s="45" t="s">
        <v>16959</v>
      </c>
      <c r="D3518" s="367" t="s">
        <v>3696</v>
      </c>
      <c r="E3518" s="328">
        <f>DATE(2029,7,17)</f>
        <v>47316</v>
      </c>
      <c r="F3518" s="32"/>
      <c r="G3518" s="32"/>
      <c r="H3518" s="32"/>
      <c r="I3518" s="31"/>
      <c r="J3518" s="31"/>
      <c r="K3518" s="31"/>
      <c r="L3518" s="31"/>
      <c r="M3518" s="31"/>
      <c r="N3518" s="31"/>
      <c r="O3518" s="31"/>
      <c r="P3518" s="31"/>
      <c r="Q3518" s="31"/>
      <c r="R3518" s="31"/>
      <c r="S3518" s="31"/>
      <c r="T3518" s="31"/>
      <c r="U3518" s="31"/>
      <c r="V3518" s="31"/>
      <c r="W3518" s="31"/>
      <c r="X3518" s="31"/>
      <c r="Y3518" s="31"/>
      <c r="Z3518" s="31"/>
      <c r="AA3518" s="31"/>
      <c r="AB3518" s="31"/>
      <c r="AC3518" s="31"/>
      <c r="AD3518" s="31"/>
      <c r="AE3518" s="31"/>
      <c r="AF3518" s="31"/>
      <c r="AG3518" s="31"/>
      <c r="AH3518" s="31"/>
      <c r="AI3518" s="31"/>
      <c r="AJ3518" s="31"/>
      <c r="AK3518" s="31"/>
      <c r="AL3518" s="31"/>
      <c r="AO3518" s="376"/>
    </row>
    <row r="3519" spans="1:41" x14ac:dyDescent="0.25">
      <c r="A3519" s="44" t="s">
        <v>16322</v>
      </c>
      <c r="B3519" s="44" t="s">
        <v>20679</v>
      </c>
      <c r="C3519" s="45" t="s">
        <v>20779</v>
      </c>
      <c r="D3519" s="32" t="s">
        <v>5559</v>
      </c>
      <c r="E3519" s="45" t="s">
        <v>20880</v>
      </c>
      <c r="F3519" s="32"/>
      <c r="G3519" s="32"/>
      <c r="H3519" s="32"/>
      <c r="I3519" s="31"/>
      <c r="J3519" s="31"/>
      <c r="K3519" s="31"/>
      <c r="L3519" s="31"/>
      <c r="M3519" s="31"/>
      <c r="N3519" s="31"/>
      <c r="O3519" s="31"/>
      <c r="P3519" s="31"/>
      <c r="Q3519" s="31"/>
      <c r="R3519" s="31"/>
      <c r="S3519" s="31"/>
      <c r="T3519" s="31"/>
      <c r="U3519" s="31"/>
      <c r="V3519" s="31"/>
      <c r="W3519" s="31"/>
      <c r="X3519" s="31"/>
      <c r="Y3519" s="31"/>
      <c r="Z3519" s="31"/>
      <c r="AA3519" s="31"/>
      <c r="AB3519" s="31"/>
      <c r="AC3519" s="31"/>
      <c r="AD3519" s="31"/>
      <c r="AE3519" s="31"/>
      <c r="AF3519" s="31"/>
      <c r="AG3519" s="31"/>
      <c r="AH3519" s="31"/>
      <c r="AI3519" s="31"/>
      <c r="AJ3519" s="31"/>
      <c r="AK3519" s="31"/>
      <c r="AL3519" s="31"/>
      <c r="AO3519" s="376"/>
    </row>
    <row r="3520" spans="1:41" x14ac:dyDescent="0.25">
      <c r="A3520" s="44" t="s">
        <v>16322</v>
      </c>
      <c r="B3520" s="44" t="s">
        <v>16323</v>
      </c>
      <c r="C3520" s="45" t="s">
        <v>16324</v>
      </c>
      <c r="D3520" s="46" t="s">
        <v>21328</v>
      </c>
      <c r="E3520" s="46">
        <v>46344</v>
      </c>
      <c r="AO3520" s="376"/>
    </row>
    <row r="3521" spans="1:41" x14ac:dyDescent="0.25">
      <c r="A3521" s="99" t="s">
        <v>5723</v>
      </c>
      <c r="B3521" s="92" t="s">
        <v>5748</v>
      </c>
      <c r="C3521" s="93" t="s">
        <v>5749</v>
      </c>
      <c r="D3521" s="93" t="s">
        <v>1201</v>
      </c>
      <c r="E3521" s="94">
        <v>46961</v>
      </c>
      <c r="F3521" s="93"/>
      <c r="G3521" s="93"/>
      <c r="H3521" s="93"/>
      <c r="I3521" s="99"/>
      <c r="J3521" s="99"/>
      <c r="K3521" s="99"/>
      <c r="L3521" s="99"/>
      <c r="M3521" s="99"/>
      <c r="N3521" s="99"/>
      <c r="O3521" s="99"/>
      <c r="P3521" s="99"/>
      <c r="Q3521" s="44"/>
      <c r="R3521" s="44"/>
      <c r="S3521" s="99"/>
      <c r="T3521" s="99"/>
      <c r="U3521" s="99"/>
      <c r="V3521" s="99"/>
      <c r="W3521" s="99"/>
      <c r="X3521" s="99"/>
      <c r="Y3521" s="99"/>
      <c r="Z3521" s="99"/>
      <c r="AA3521" s="99"/>
      <c r="AB3521" s="99"/>
      <c r="AC3521" s="99"/>
      <c r="AD3521" s="99"/>
      <c r="AE3521" s="99"/>
      <c r="AF3521" s="99"/>
      <c r="AG3521" s="99"/>
      <c r="AH3521" s="31"/>
      <c r="AI3521" s="31"/>
      <c r="AJ3521" s="31"/>
      <c r="AK3521" s="31"/>
      <c r="AL3521" s="31"/>
      <c r="AO3521" s="376"/>
    </row>
    <row r="3522" spans="1:41" x14ac:dyDescent="0.3">
      <c r="A3522" s="333" t="s">
        <v>18932</v>
      </c>
      <c r="B3522" s="333" t="s">
        <v>1168</v>
      </c>
      <c r="C3522" s="125" t="s">
        <v>19096</v>
      </c>
      <c r="D3522" s="32" t="s">
        <v>20309</v>
      </c>
      <c r="E3522" s="125" t="s">
        <v>9249</v>
      </c>
      <c r="F3522" s="125" t="s">
        <v>1189</v>
      </c>
      <c r="G3522" s="125" t="s">
        <v>1190</v>
      </c>
      <c r="AO3522" s="376"/>
    </row>
    <row r="3523" spans="1:41" x14ac:dyDescent="0.25">
      <c r="A3523" s="44" t="s">
        <v>13612</v>
      </c>
      <c r="B3523" s="44" t="s">
        <v>13582</v>
      </c>
      <c r="C3523" s="45">
        <v>26.25</v>
      </c>
      <c r="D3523" s="45" t="s">
        <v>12549</v>
      </c>
      <c r="E3523" s="46">
        <v>47664</v>
      </c>
      <c r="F3523" s="45"/>
      <c r="G3523" s="93"/>
      <c r="H3523" s="93"/>
      <c r="I3523" s="99"/>
      <c r="J3523" s="99"/>
      <c r="K3523" s="99"/>
      <c r="L3523" s="99"/>
      <c r="M3523" s="99"/>
      <c r="N3523" s="99"/>
      <c r="O3523" s="99"/>
      <c r="P3523" s="99"/>
      <c r="Q3523" s="99"/>
      <c r="R3523" s="99"/>
      <c r="S3523" s="99"/>
      <c r="T3523" s="99"/>
      <c r="U3523" s="99"/>
      <c r="V3523" s="99"/>
      <c r="W3523" s="99"/>
      <c r="X3523" s="99"/>
      <c r="Y3523" s="99"/>
      <c r="Z3523" s="99"/>
      <c r="AA3523" s="99"/>
      <c r="AB3523" s="99"/>
      <c r="AC3523" s="99"/>
      <c r="AD3523" s="99"/>
      <c r="AE3523" s="99"/>
      <c r="AF3523" s="99"/>
      <c r="AG3523" s="99"/>
      <c r="AH3523" s="31"/>
      <c r="AI3523" s="31"/>
      <c r="AJ3523" s="31"/>
      <c r="AK3523" s="31"/>
      <c r="AL3523" s="31"/>
      <c r="AO3523" s="376"/>
    </row>
    <row r="3524" spans="1:41" x14ac:dyDescent="0.25">
      <c r="A3524" s="44" t="s">
        <v>8262</v>
      </c>
      <c r="B3524" s="44" t="s">
        <v>7658</v>
      </c>
      <c r="C3524" s="45" t="s">
        <v>8263</v>
      </c>
      <c r="D3524" s="45" t="s">
        <v>11204</v>
      </c>
      <c r="E3524" s="45" t="s">
        <v>8264</v>
      </c>
      <c r="F3524" s="93"/>
      <c r="G3524" s="93"/>
      <c r="H3524" s="93"/>
      <c r="I3524" s="99"/>
      <c r="J3524" s="99"/>
      <c r="K3524" s="99"/>
      <c r="L3524" s="99"/>
      <c r="M3524" s="99"/>
      <c r="N3524" s="99"/>
      <c r="O3524" s="99"/>
      <c r="P3524" s="99"/>
      <c r="Q3524" s="99"/>
      <c r="R3524" s="99"/>
      <c r="S3524" s="99"/>
      <c r="T3524" s="99"/>
      <c r="U3524" s="99"/>
      <c r="V3524" s="99"/>
      <c r="W3524" s="99"/>
      <c r="X3524" s="99"/>
      <c r="Y3524" s="99"/>
      <c r="Z3524" s="99"/>
      <c r="AA3524" s="99"/>
      <c r="AB3524" s="99"/>
      <c r="AC3524" s="99"/>
      <c r="AD3524" s="99"/>
      <c r="AE3524" s="99"/>
      <c r="AF3524" s="99"/>
      <c r="AG3524" s="99"/>
      <c r="AH3524" s="31"/>
      <c r="AI3524" s="31"/>
      <c r="AJ3524" s="31"/>
      <c r="AK3524" s="31"/>
      <c r="AL3524" s="31"/>
      <c r="AO3524" s="376"/>
    </row>
    <row r="3525" spans="1:41" x14ac:dyDescent="0.25">
      <c r="A3525" s="44" t="s">
        <v>8262</v>
      </c>
      <c r="B3525" s="44" t="s">
        <v>7658</v>
      </c>
      <c r="C3525" s="45" t="s">
        <v>8263</v>
      </c>
      <c r="D3525" s="93" t="s">
        <v>17443</v>
      </c>
      <c r="E3525" s="45" t="s">
        <v>8264</v>
      </c>
      <c r="F3525" s="93"/>
      <c r="G3525" s="93"/>
      <c r="H3525" s="93"/>
      <c r="I3525" s="99"/>
      <c r="J3525" s="99"/>
      <c r="K3525" s="99"/>
      <c r="L3525" s="99"/>
      <c r="M3525" s="99"/>
      <c r="N3525" s="99"/>
      <c r="O3525" s="99"/>
      <c r="P3525" s="99"/>
      <c r="Q3525" s="99"/>
      <c r="R3525" s="99"/>
      <c r="S3525" s="99"/>
      <c r="T3525" s="99"/>
      <c r="U3525" s="99"/>
      <c r="V3525" s="99"/>
      <c r="W3525" s="99"/>
      <c r="X3525" s="99"/>
      <c r="Y3525" s="99"/>
      <c r="Z3525" s="99"/>
      <c r="AA3525" s="99"/>
      <c r="AB3525" s="99"/>
      <c r="AC3525" s="99"/>
      <c r="AD3525" s="99"/>
      <c r="AE3525" s="99"/>
      <c r="AF3525" s="99"/>
      <c r="AG3525" s="99"/>
      <c r="AH3525" s="31"/>
      <c r="AI3525" s="31"/>
      <c r="AJ3525" s="31"/>
      <c r="AK3525" s="31"/>
      <c r="AL3525" s="31"/>
      <c r="AO3525" s="376"/>
    </row>
    <row r="3526" spans="1:41" x14ac:dyDescent="0.25">
      <c r="A3526" s="44" t="s">
        <v>8262</v>
      </c>
      <c r="B3526" s="44" t="s">
        <v>7658</v>
      </c>
      <c r="C3526" s="45" t="s">
        <v>8263</v>
      </c>
      <c r="D3526" s="45" t="s">
        <v>9895</v>
      </c>
      <c r="E3526" s="45" t="s">
        <v>8264</v>
      </c>
      <c r="F3526" s="93"/>
      <c r="G3526" s="93"/>
      <c r="H3526" s="93"/>
      <c r="I3526" s="99"/>
      <c r="J3526" s="99"/>
      <c r="K3526" s="99"/>
      <c r="L3526" s="99"/>
      <c r="M3526" s="99"/>
      <c r="N3526" s="99"/>
      <c r="O3526" s="99"/>
      <c r="P3526" s="99"/>
      <c r="Q3526" s="44"/>
      <c r="R3526" s="44"/>
      <c r="S3526" s="99"/>
      <c r="T3526" s="99"/>
      <c r="U3526" s="99"/>
      <c r="V3526" s="99"/>
      <c r="W3526" s="99"/>
      <c r="X3526" s="99"/>
      <c r="Y3526" s="99"/>
      <c r="Z3526" s="99"/>
      <c r="AA3526" s="99"/>
      <c r="AB3526" s="99"/>
      <c r="AC3526" s="99"/>
      <c r="AD3526" s="99"/>
      <c r="AE3526" s="99"/>
      <c r="AF3526" s="99"/>
      <c r="AG3526" s="99"/>
      <c r="AH3526" s="31"/>
      <c r="AI3526" s="31"/>
      <c r="AJ3526" s="31"/>
      <c r="AK3526" s="31"/>
      <c r="AL3526" s="31"/>
      <c r="AO3526" s="376"/>
    </row>
    <row r="3527" spans="1:41" x14ac:dyDescent="0.3">
      <c r="A3527" s="333" t="s">
        <v>6935</v>
      </c>
      <c r="B3527" s="333" t="s">
        <v>1168</v>
      </c>
      <c r="C3527" s="125" t="s">
        <v>19096</v>
      </c>
      <c r="D3527" s="32" t="s">
        <v>20309</v>
      </c>
      <c r="E3527" s="125" t="s">
        <v>9249</v>
      </c>
      <c r="F3527" s="125" t="s">
        <v>1189</v>
      </c>
      <c r="G3527" s="125" t="s">
        <v>1190</v>
      </c>
      <c r="AO3527" s="376"/>
    </row>
    <row r="3528" spans="1:41" x14ac:dyDescent="0.25">
      <c r="A3528" s="44" t="s">
        <v>8154</v>
      </c>
      <c r="B3528" s="44" t="s">
        <v>21365</v>
      </c>
      <c r="C3528" s="45" t="s">
        <v>8133</v>
      </c>
      <c r="D3528" s="45" t="s">
        <v>21447</v>
      </c>
      <c r="E3528" s="46">
        <v>46752</v>
      </c>
      <c r="AO3528" s="376"/>
    </row>
    <row r="3529" spans="1:41" x14ac:dyDescent="0.25">
      <c r="A3529" s="44" t="s">
        <v>21130</v>
      </c>
      <c r="B3529" s="44" t="s">
        <v>21359</v>
      </c>
      <c r="C3529" s="45" t="s">
        <v>21182</v>
      </c>
      <c r="D3529" s="45" t="s">
        <v>21447</v>
      </c>
      <c r="E3529" s="46">
        <v>46752</v>
      </c>
      <c r="AO3529" s="376"/>
    </row>
    <row r="3530" spans="1:41" x14ac:dyDescent="0.25">
      <c r="A3530" s="44" t="s">
        <v>16528</v>
      </c>
      <c r="B3530" s="44" t="s">
        <v>21380</v>
      </c>
      <c r="C3530" s="45" t="s">
        <v>16524</v>
      </c>
      <c r="D3530" s="45" t="s">
        <v>21447</v>
      </c>
      <c r="E3530" s="46">
        <v>46477</v>
      </c>
      <c r="AO3530" s="376"/>
    </row>
    <row r="3531" spans="1:41" x14ac:dyDescent="0.25">
      <c r="A3531" s="44" t="s">
        <v>12199</v>
      </c>
      <c r="B3531" s="44" t="s">
        <v>12118</v>
      </c>
      <c r="C3531" s="45">
        <v>13.23</v>
      </c>
      <c r="D3531" s="45" t="s">
        <v>12549</v>
      </c>
      <c r="E3531" s="46">
        <v>46934</v>
      </c>
      <c r="F3531" s="45"/>
      <c r="G3531" s="93"/>
      <c r="H3531" s="93"/>
      <c r="I3531" s="99"/>
      <c r="J3531" s="99"/>
      <c r="K3531" s="99"/>
      <c r="L3531" s="99"/>
      <c r="M3531" s="99"/>
      <c r="N3531" s="99"/>
      <c r="O3531" s="99"/>
      <c r="P3531" s="99"/>
      <c r="Q3531" s="99"/>
      <c r="R3531" s="99"/>
      <c r="S3531" s="99"/>
      <c r="T3531" s="99"/>
      <c r="U3531" s="99"/>
      <c r="V3531" s="99"/>
      <c r="W3531" s="99"/>
      <c r="X3531" s="99"/>
      <c r="Y3531" s="99"/>
      <c r="Z3531" s="99"/>
      <c r="AA3531" s="99"/>
      <c r="AB3531" s="99"/>
      <c r="AC3531" s="99"/>
      <c r="AD3531" s="99"/>
      <c r="AE3531" s="99"/>
      <c r="AF3531" s="99"/>
      <c r="AG3531" s="99"/>
      <c r="AH3531" s="31"/>
      <c r="AI3531" s="31"/>
      <c r="AJ3531" s="31"/>
      <c r="AK3531" s="31"/>
      <c r="AL3531" s="31"/>
      <c r="AO3531" s="376"/>
    </row>
    <row r="3532" spans="1:41" x14ac:dyDescent="0.25">
      <c r="A3532" s="44" t="s">
        <v>12199</v>
      </c>
      <c r="B3532" s="44" t="s">
        <v>12110</v>
      </c>
      <c r="C3532" s="45">
        <v>14.23</v>
      </c>
      <c r="D3532" s="45" t="s">
        <v>12549</v>
      </c>
      <c r="E3532" s="46">
        <v>46934</v>
      </c>
      <c r="F3532" s="45"/>
      <c r="G3532" s="93"/>
      <c r="H3532" s="93"/>
      <c r="I3532" s="99"/>
      <c r="J3532" s="99"/>
      <c r="K3532" s="99"/>
      <c r="L3532" s="99"/>
      <c r="M3532" s="99"/>
      <c r="N3532" s="99"/>
      <c r="O3532" s="99"/>
      <c r="P3532" s="99"/>
      <c r="Q3532" s="99"/>
      <c r="R3532" s="99"/>
      <c r="S3532" s="99"/>
      <c r="T3532" s="99"/>
      <c r="U3532" s="99"/>
      <c r="V3532" s="99"/>
      <c r="W3532" s="99"/>
      <c r="X3532" s="99"/>
      <c r="Y3532" s="99"/>
      <c r="Z3532" s="99"/>
      <c r="AA3532" s="99"/>
      <c r="AB3532" s="99"/>
      <c r="AC3532" s="99"/>
      <c r="AD3532" s="99"/>
      <c r="AE3532" s="99"/>
      <c r="AF3532" s="99"/>
      <c r="AG3532" s="99"/>
      <c r="AH3532" s="31"/>
      <c r="AI3532" s="31"/>
      <c r="AJ3532" s="31"/>
      <c r="AK3532" s="31"/>
      <c r="AL3532" s="31"/>
      <c r="AO3532" s="376"/>
    </row>
    <row r="3533" spans="1:41" x14ac:dyDescent="0.25">
      <c r="A3533" s="44" t="s">
        <v>12199</v>
      </c>
      <c r="B3533" s="44" t="s">
        <v>12125</v>
      </c>
      <c r="C3533" s="45">
        <v>20.23</v>
      </c>
      <c r="D3533" s="45" t="s">
        <v>12549</v>
      </c>
      <c r="E3533" s="46">
        <v>46934</v>
      </c>
      <c r="F3533" s="45"/>
      <c r="G3533" s="93"/>
      <c r="H3533" s="93"/>
      <c r="I3533" s="99"/>
      <c r="J3533" s="99"/>
      <c r="K3533" s="99"/>
      <c r="L3533" s="99"/>
      <c r="M3533" s="99"/>
      <c r="N3533" s="99"/>
      <c r="O3533" s="99"/>
      <c r="P3533" s="99"/>
      <c r="Q3533" s="99"/>
      <c r="R3533" s="99"/>
      <c r="S3533" s="99"/>
      <c r="T3533" s="99"/>
      <c r="U3533" s="99"/>
      <c r="V3533" s="99"/>
      <c r="W3533" s="99"/>
      <c r="X3533" s="99"/>
      <c r="Y3533" s="99"/>
      <c r="Z3533" s="99"/>
      <c r="AA3533" s="99"/>
      <c r="AB3533" s="99"/>
      <c r="AC3533" s="99"/>
      <c r="AD3533" s="99"/>
      <c r="AE3533" s="99"/>
      <c r="AF3533" s="99"/>
      <c r="AG3533" s="99"/>
      <c r="AH3533" s="31"/>
      <c r="AI3533" s="31"/>
      <c r="AJ3533" s="31"/>
      <c r="AK3533" s="31"/>
      <c r="AL3533" s="31"/>
      <c r="AO3533" s="376"/>
    </row>
    <row r="3534" spans="1:41" x14ac:dyDescent="0.25">
      <c r="A3534" s="44" t="s">
        <v>17667</v>
      </c>
      <c r="B3534" s="44" t="s">
        <v>7824</v>
      </c>
      <c r="C3534" s="45">
        <v>230804</v>
      </c>
      <c r="D3534" s="45" t="s">
        <v>11363</v>
      </c>
      <c r="E3534" s="45" t="s">
        <v>4151</v>
      </c>
      <c r="AO3534" s="376"/>
    </row>
    <row r="3535" spans="1:41" x14ac:dyDescent="0.25">
      <c r="A3535" s="76" t="s">
        <v>6840</v>
      </c>
      <c r="B3535" s="44" t="s">
        <v>16074</v>
      </c>
      <c r="C3535" s="45">
        <v>8.26</v>
      </c>
      <c r="D3535" s="45" t="s">
        <v>12549</v>
      </c>
      <c r="E3535" s="46">
        <v>47787</v>
      </c>
      <c r="F3535" s="45" t="s">
        <v>1335</v>
      </c>
      <c r="G3535" s="93"/>
      <c r="H3535" s="93"/>
      <c r="I3535" s="99"/>
      <c r="J3535" s="99"/>
      <c r="K3535" s="99"/>
      <c r="L3535" s="99"/>
      <c r="M3535" s="99"/>
      <c r="N3535" s="99"/>
      <c r="O3535" s="99"/>
      <c r="P3535" s="99"/>
      <c r="Q3535" s="99"/>
      <c r="R3535" s="99"/>
      <c r="S3535" s="99"/>
      <c r="T3535" s="99"/>
      <c r="U3535" s="99"/>
      <c r="V3535" s="99"/>
      <c r="W3535" s="99"/>
      <c r="X3535" s="99"/>
      <c r="Y3535" s="99"/>
      <c r="Z3535" s="99"/>
      <c r="AA3535" s="99"/>
      <c r="AB3535" s="99"/>
      <c r="AC3535" s="99"/>
      <c r="AD3535" s="99"/>
      <c r="AE3535" s="99"/>
      <c r="AF3535" s="99"/>
      <c r="AG3535" s="99"/>
      <c r="AH3535" s="31"/>
      <c r="AI3535" s="31"/>
      <c r="AJ3535" s="31"/>
      <c r="AK3535" s="31"/>
      <c r="AL3535" s="31"/>
      <c r="AO3535" s="376"/>
    </row>
    <row r="3536" spans="1:41" x14ac:dyDescent="0.3">
      <c r="A3536" s="333" t="s">
        <v>18625</v>
      </c>
      <c r="B3536" s="333" t="s">
        <v>2301</v>
      </c>
      <c r="C3536" s="125" t="s">
        <v>18816</v>
      </c>
      <c r="D3536" s="32" t="s">
        <v>20309</v>
      </c>
      <c r="E3536" s="125" t="s">
        <v>8292</v>
      </c>
      <c r="F3536" s="125" t="s">
        <v>1190</v>
      </c>
      <c r="G3536" s="125" t="s">
        <v>1190</v>
      </c>
      <c r="AO3536" s="376"/>
    </row>
    <row r="3537" spans="1:41" x14ac:dyDescent="0.25">
      <c r="A3537" s="44" t="s">
        <v>21131</v>
      </c>
      <c r="B3537" s="44" t="s">
        <v>21359</v>
      </c>
      <c r="C3537" s="45" t="s">
        <v>9701</v>
      </c>
      <c r="D3537" s="45" t="s">
        <v>21447</v>
      </c>
      <c r="E3537" s="46">
        <v>46752</v>
      </c>
      <c r="AO3537" s="376"/>
    </row>
    <row r="3538" spans="1:41" x14ac:dyDescent="0.25">
      <c r="A3538" s="44" t="s">
        <v>12200</v>
      </c>
      <c r="B3538" s="44" t="s">
        <v>12099</v>
      </c>
      <c r="C3538" s="45">
        <v>8.25</v>
      </c>
      <c r="D3538" s="45" t="s">
        <v>12549</v>
      </c>
      <c r="E3538" s="46">
        <v>47057</v>
      </c>
      <c r="F3538" s="45" t="s">
        <v>1335</v>
      </c>
      <c r="G3538" s="93"/>
      <c r="H3538" s="93"/>
      <c r="I3538" s="99"/>
      <c r="J3538" s="99"/>
      <c r="K3538" s="99"/>
      <c r="L3538" s="99"/>
      <c r="M3538" s="99"/>
      <c r="N3538" s="99"/>
      <c r="O3538" s="99"/>
      <c r="P3538" s="99"/>
      <c r="Q3538" s="99"/>
      <c r="R3538" s="99"/>
      <c r="S3538" s="99"/>
      <c r="T3538" s="99"/>
      <c r="U3538" s="99"/>
      <c r="V3538" s="99"/>
      <c r="W3538" s="99"/>
      <c r="X3538" s="99"/>
      <c r="Y3538" s="99"/>
      <c r="Z3538" s="99"/>
      <c r="AA3538" s="99"/>
      <c r="AB3538" s="99"/>
      <c r="AC3538" s="99"/>
      <c r="AD3538" s="99"/>
      <c r="AE3538" s="99"/>
      <c r="AF3538" s="99"/>
      <c r="AG3538" s="99"/>
      <c r="AH3538" s="31"/>
      <c r="AI3538" s="31"/>
      <c r="AJ3538" s="31"/>
      <c r="AK3538" s="31"/>
      <c r="AL3538" s="31"/>
      <c r="AO3538" s="376"/>
    </row>
    <row r="3539" spans="1:41" x14ac:dyDescent="0.25">
      <c r="A3539" s="92" t="s">
        <v>3588</v>
      </c>
      <c r="B3539" s="92" t="s">
        <v>10212</v>
      </c>
      <c r="C3539" s="93" t="s">
        <v>10213</v>
      </c>
      <c r="D3539" s="93" t="s">
        <v>1201</v>
      </c>
      <c r="E3539" s="94">
        <v>47012</v>
      </c>
      <c r="F3539" s="93"/>
      <c r="G3539" s="93"/>
      <c r="H3539" s="93"/>
      <c r="I3539" s="99"/>
      <c r="J3539" s="99"/>
      <c r="K3539" s="99"/>
      <c r="L3539" s="99"/>
      <c r="M3539" s="99"/>
      <c r="N3539" s="99"/>
      <c r="O3539" s="99"/>
      <c r="P3539" s="99"/>
      <c r="Q3539" s="44"/>
      <c r="R3539" s="44"/>
      <c r="S3539" s="99"/>
      <c r="T3539" s="99"/>
      <c r="U3539" s="99"/>
      <c r="V3539" s="99"/>
      <c r="W3539" s="99"/>
      <c r="X3539" s="99"/>
      <c r="Y3539" s="99"/>
      <c r="Z3539" s="99"/>
      <c r="AA3539" s="99"/>
      <c r="AB3539" s="99"/>
      <c r="AC3539" s="99"/>
      <c r="AD3539" s="99"/>
      <c r="AE3539" s="99"/>
      <c r="AF3539" s="99"/>
      <c r="AG3539" s="99"/>
      <c r="AH3539" s="31"/>
      <c r="AI3539" s="31"/>
      <c r="AJ3539" s="31"/>
      <c r="AK3539" s="31"/>
      <c r="AL3539" s="31"/>
      <c r="AO3539" s="376"/>
    </row>
    <row r="3540" spans="1:41" x14ac:dyDescent="0.25">
      <c r="A3540" s="44" t="s">
        <v>6419</v>
      </c>
      <c r="B3540" s="44" t="s">
        <v>938</v>
      </c>
      <c r="C3540" s="45">
        <v>260103</v>
      </c>
      <c r="D3540" s="45" t="s">
        <v>11363</v>
      </c>
      <c r="E3540" s="45" t="s">
        <v>8292</v>
      </c>
      <c r="AO3540" s="376"/>
    </row>
    <row r="3541" spans="1:41" x14ac:dyDescent="0.25">
      <c r="A3541" s="44" t="s">
        <v>21551</v>
      </c>
      <c r="B3541" s="44" t="s">
        <v>936</v>
      </c>
      <c r="C3541" s="45">
        <v>260703</v>
      </c>
      <c r="D3541" s="45" t="s">
        <v>11363</v>
      </c>
      <c r="E3541" s="45" t="s">
        <v>11150</v>
      </c>
      <c r="AO3541" s="376"/>
    </row>
    <row r="3542" spans="1:41" x14ac:dyDescent="0.25">
      <c r="A3542" s="44" t="s">
        <v>13069</v>
      </c>
      <c r="B3542" s="44" t="s">
        <v>21380</v>
      </c>
      <c r="C3542" s="45" t="s">
        <v>13065</v>
      </c>
      <c r="D3542" s="45" t="s">
        <v>21447</v>
      </c>
      <c r="E3542" s="46">
        <v>46477</v>
      </c>
      <c r="AO3542" s="376"/>
    </row>
    <row r="3543" spans="1:41" x14ac:dyDescent="0.25">
      <c r="A3543" s="44" t="s">
        <v>986</v>
      </c>
      <c r="B3543" s="92" t="s">
        <v>9602</v>
      </c>
      <c r="C3543" s="45" t="s">
        <v>9334</v>
      </c>
      <c r="D3543" s="93" t="s">
        <v>9601</v>
      </c>
      <c r="E3543" s="94">
        <v>46568</v>
      </c>
      <c r="F3543" s="93"/>
      <c r="G3543" s="93"/>
      <c r="H3543" s="93"/>
      <c r="I3543" s="99"/>
      <c r="J3543" s="99"/>
      <c r="K3543" s="99"/>
      <c r="L3543" s="99"/>
      <c r="M3543" s="99"/>
      <c r="N3543" s="99"/>
      <c r="O3543" s="99"/>
      <c r="P3543" s="99"/>
      <c r="Q3543" s="44"/>
      <c r="R3543" s="44"/>
      <c r="S3543" s="99"/>
      <c r="T3543" s="99"/>
      <c r="U3543" s="99"/>
      <c r="V3543" s="99"/>
      <c r="W3543" s="99"/>
      <c r="X3543" s="99"/>
      <c r="Y3543" s="99"/>
      <c r="Z3543" s="99"/>
      <c r="AA3543" s="99"/>
      <c r="AB3543" s="99"/>
      <c r="AC3543" s="99"/>
      <c r="AD3543" s="99"/>
      <c r="AE3543" s="99"/>
      <c r="AF3543" s="99"/>
      <c r="AG3543" s="99"/>
      <c r="AH3543" s="31"/>
      <c r="AI3543" s="31"/>
      <c r="AJ3543" s="31"/>
      <c r="AK3543" s="31"/>
      <c r="AL3543" s="31"/>
      <c r="AO3543" s="376"/>
    </row>
    <row r="3544" spans="1:41" x14ac:dyDescent="0.25">
      <c r="A3544" s="44" t="s">
        <v>14388</v>
      </c>
      <c r="B3544" s="44" t="s">
        <v>6292</v>
      </c>
      <c r="C3544" s="45" t="s">
        <v>14389</v>
      </c>
      <c r="D3544" s="46" t="s">
        <v>21328</v>
      </c>
      <c r="E3544" s="46">
        <v>46568</v>
      </c>
      <c r="AO3544" s="376"/>
    </row>
    <row r="3545" spans="1:41" x14ac:dyDescent="0.25">
      <c r="A3545" s="44" t="s">
        <v>14388</v>
      </c>
      <c r="B3545" s="44" t="s">
        <v>6292</v>
      </c>
      <c r="C3545" s="45" t="s">
        <v>14389</v>
      </c>
      <c r="D3545" s="46" t="s">
        <v>21328</v>
      </c>
      <c r="E3545" s="46">
        <v>46568</v>
      </c>
      <c r="AO3545" s="376"/>
    </row>
    <row r="3546" spans="1:41" x14ac:dyDescent="0.25">
      <c r="A3546" s="44" t="s">
        <v>12201</v>
      </c>
      <c r="B3546" s="44" t="s">
        <v>12100</v>
      </c>
      <c r="C3546" s="45">
        <v>3.25</v>
      </c>
      <c r="D3546" s="45" t="s">
        <v>12549</v>
      </c>
      <c r="E3546" s="46">
        <v>47422</v>
      </c>
      <c r="F3546" s="45" t="s">
        <v>1335</v>
      </c>
      <c r="G3546" s="93"/>
      <c r="H3546" s="93"/>
      <c r="I3546" s="99"/>
      <c r="J3546" s="99"/>
      <c r="K3546" s="99"/>
      <c r="L3546" s="99"/>
      <c r="M3546" s="99"/>
      <c r="N3546" s="99"/>
      <c r="O3546" s="99"/>
      <c r="P3546" s="99"/>
      <c r="Q3546" s="99"/>
      <c r="R3546" s="99"/>
      <c r="S3546" s="99"/>
      <c r="T3546" s="99"/>
      <c r="U3546" s="99"/>
      <c r="V3546" s="99"/>
      <c r="W3546" s="99"/>
      <c r="X3546" s="99"/>
      <c r="Y3546" s="99"/>
      <c r="Z3546" s="99"/>
      <c r="AA3546" s="99"/>
      <c r="AB3546" s="99"/>
      <c r="AC3546" s="99"/>
      <c r="AD3546" s="99"/>
      <c r="AE3546" s="99"/>
      <c r="AF3546" s="99"/>
      <c r="AG3546" s="99"/>
      <c r="AH3546" s="31"/>
      <c r="AI3546" s="31"/>
      <c r="AJ3546" s="31"/>
      <c r="AK3546" s="31"/>
      <c r="AL3546" s="31"/>
      <c r="AO3546" s="376"/>
    </row>
    <row r="3547" spans="1:41" x14ac:dyDescent="0.25">
      <c r="A3547" s="44" t="s">
        <v>9925</v>
      </c>
      <c r="B3547" s="44" t="s">
        <v>9909</v>
      </c>
      <c r="C3547" s="45" t="s">
        <v>9926</v>
      </c>
      <c r="D3547" s="46" t="s">
        <v>21328</v>
      </c>
      <c r="E3547" s="46">
        <v>46445</v>
      </c>
      <c r="AO3547" s="376"/>
    </row>
    <row r="3548" spans="1:41" x14ac:dyDescent="0.25">
      <c r="A3548" s="44" t="s">
        <v>12048</v>
      </c>
      <c r="B3548" s="92" t="s">
        <v>12068</v>
      </c>
      <c r="C3548" s="93" t="s">
        <v>12038</v>
      </c>
      <c r="D3548" s="93" t="s">
        <v>1201</v>
      </c>
      <c r="E3548" s="94">
        <v>47208</v>
      </c>
      <c r="F3548" s="93"/>
      <c r="G3548" s="93"/>
      <c r="H3548" s="93"/>
      <c r="I3548" s="99"/>
      <c r="J3548" s="99"/>
      <c r="K3548" s="99"/>
      <c r="L3548" s="99"/>
      <c r="M3548" s="99"/>
      <c r="N3548" s="99"/>
      <c r="O3548" s="99"/>
      <c r="P3548" s="99"/>
      <c r="Q3548" s="44"/>
      <c r="R3548" s="44"/>
      <c r="S3548" s="99"/>
      <c r="T3548" s="99"/>
      <c r="U3548" s="99"/>
      <c r="V3548" s="99"/>
      <c r="W3548" s="99"/>
      <c r="X3548" s="99"/>
      <c r="Y3548" s="99"/>
      <c r="Z3548" s="99"/>
      <c r="AA3548" s="99"/>
      <c r="AB3548" s="99"/>
      <c r="AC3548" s="99"/>
      <c r="AD3548" s="99"/>
      <c r="AE3548" s="99"/>
      <c r="AF3548" s="99"/>
      <c r="AG3548" s="99"/>
      <c r="AH3548" s="31"/>
      <c r="AI3548" s="31"/>
      <c r="AJ3548" s="31"/>
      <c r="AK3548" s="31"/>
      <c r="AL3548" s="31"/>
      <c r="AO3548" s="376"/>
    </row>
    <row r="3549" spans="1:41" x14ac:dyDescent="0.25">
      <c r="A3549" s="44" t="s">
        <v>16475</v>
      </c>
      <c r="B3549" s="44" t="s">
        <v>21362</v>
      </c>
      <c r="C3549" s="45" t="s">
        <v>16468</v>
      </c>
      <c r="D3549" s="45" t="s">
        <v>21447</v>
      </c>
      <c r="E3549" s="46">
        <v>46752</v>
      </c>
      <c r="AO3549" s="376"/>
    </row>
    <row r="3550" spans="1:41" x14ac:dyDescent="0.3">
      <c r="A3550" s="333" t="s">
        <v>8047</v>
      </c>
      <c r="B3550" s="333" t="s">
        <v>8018</v>
      </c>
      <c r="C3550" s="125" t="s">
        <v>8019</v>
      </c>
      <c r="D3550" s="32" t="s">
        <v>20309</v>
      </c>
      <c r="E3550" s="125" t="s">
        <v>7871</v>
      </c>
      <c r="F3550" s="125" t="s">
        <v>1189</v>
      </c>
      <c r="G3550" s="125" t="s">
        <v>1190</v>
      </c>
      <c r="AO3550" s="376"/>
    </row>
    <row r="3551" spans="1:41" x14ac:dyDescent="0.25">
      <c r="A3551" s="44" t="s">
        <v>9604</v>
      </c>
      <c r="B3551" s="44" t="s">
        <v>21336</v>
      </c>
      <c r="C3551" s="45" t="s">
        <v>9700</v>
      </c>
      <c r="D3551" s="45" t="s">
        <v>21447</v>
      </c>
      <c r="E3551" s="46">
        <v>46538</v>
      </c>
      <c r="AO3551" s="376"/>
    </row>
    <row r="3552" spans="1:41" x14ac:dyDescent="0.25">
      <c r="A3552" s="44" t="s">
        <v>10435</v>
      </c>
      <c r="B3552" s="44" t="s">
        <v>5321</v>
      </c>
      <c r="C3552" s="45">
        <v>23010401</v>
      </c>
      <c r="D3552" s="45" t="s">
        <v>11363</v>
      </c>
      <c r="E3552" s="45" t="s">
        <v>5322</v>
      </c>
      <c r="AO3552" s="376"/>
    </row>
    <row r="3553" spans="1:41" x14ac:dyDescent="0.25">
      <c r="A3553" s="44" t="s">
        <v>10435</v>
      </c>
      <c r="B3553" s="44" t="s">
        <v>10352</v>
      </c>
      <c r="C3553" s="45">
        <v>24070301</v>
      </c>
      <c r="D3553" s="45" t="s">
        <v>11363</v>
      </c>
      <c r="E3553" s="45" t="s">
        <v>7420</v>
      </c>
      <c r="AO3553" s="376"/>
    </row>
    <row r="3554" spans="1:41" x14ac:dyDescent="0.25">
      <c r="A3554" s="57" t="s">
        <v>20474</v>
      </c>
      <c r="B3554" s="92" t="s">
        <v>3682</v>
      </c>
      <c r="C3554" s="93" t="s">
        <v>19106</v>
      </c>
      <c r="D3554" s="93" t="s">
        <v>3681</v>
      </c>
      <c r="E3554" s="94">
        <v>48029</v>
      </c>
      <c r="F3554" s="93"/>
      <c r="G3554" s="93"/>
      <c r="H3554" s="93"/>
      <c r="I3554" s="99"/>
      <c r="J3554" s="99"/>
      <c r="K3554" s="99"/>
      <c r="L3554" s="99"/>
      <c r="M3554" s="99"/>
      <c r="N3554" s="99"/>
      <c r="O3554" s="99"/>
      <c r="P3554" s="99"/>
      <c r="Q3554" s="44"/>
      <c r="R3554" s="44"/>
      <c r="S3554" s="99"/>
      <c r="T3554" s="99"/>
      <c r="U3554" s="99"/>
      <c r="V3554" s="99"/>
      <c r="W3554" s="99"/>
      <c r="X3554" s="99"/>
      <c r="Y3554" s="99"/>
      <c r="Z3554" s="99"/>
      <c r="AA3554" s="99"/>
      <c r="AB3554" s="99"/>
      <c r="AC3554" s="99"/>
      <c r="AD3554" s="99"/>
      <c r="AE3554" s="99"/>
      <c r="AF3554" s="99"/>
      <c r="AG3554" s="99"/>
      <c r="AH3554" s="31"/>
      <c r="AI3554" s="31"/>
      <c r="AJ3554" s="31"/>
      <c r="AK3554" s="31"/>
      <c r="AL3554" s="31"/>
      <c r="AO3554" s="376"/>
    </row>
    <row r="3555" spans="1:41" x14ac:dyDescent="0.3">
      <c r="A3555" s="333" t="s">
        <v>11405</v>
      </c>
      <c r="B3555" s="333" t="s">
        <v>11377</v>
      </c>
      <c r="C3555" s="125" t="s">
        <v>11214</v>
      </c>
      <c r="D3555" s="32" t="s">
        <v>20309</v>
      </c>
      <c r="E3555" s="125" t="s">
        <v>4966</v>
      </c>
      <c r="F3555" s="125" t="s">
        <v>1189</v>
      </c>
      <c r="G3555" s="125" t="s">
        <v>1190</v>
      </c>
      <c r="AO3555" s="376"/>
    </row>
    <row r="3556" spans="1:41" x14ac:dyDescent="0.25">
      <c r="A3556" s="44" t="s">
        <v>11279</v>
      </c>
      <c r="B3556" s="44" t="s">
        <v>2350</v>
      </c>
      <c r="C3556" s="45">
        <v>220105</v>
      </c>
      <c r="D3556" s="45" t="s">
        <v>11363</v>
      </c>
      <c r="E3556" s="45" t="s">
        <v>2593</v>
      </c>
      <c r="AO3556" s="376"/>
    </row>
    <row r="3557" spans="1:41" x14ac:dyDescent="0.25">
      <c r="A3557" s="44" t="s">
        <v>11279</v>
      </c>
      <c r="B3557" s="44" t="s">
        <v>5134</v>
      </c>
      <c r="C3557" s="45">
        <v>240804</v>
      </c>
      <c r="D3557" s="45" t="s">
        <v>11363</v>
      </c>
      <c r="E3557" s="45" t="s">
        <v>11260</v>
      </c>
      <c r="AO3557" s="376"/>
    </row>
    <row r="3558" spans="1:41" x14ac:dyDescent="0.25">
      <c r="A3558" s="44" t="s">
        <v>6800</v>
      </c>
      <c r="B3558" s="44" t="s">
        <v>21365</v>
      </c>
      <c r="C3558" s="45" t="s">
        <v>8133</v>
      </c>
      <c r="D3558" s="45" t="s">
        <v>21447</v>
      </c>
      <c r="E3558" s="46">
        <v>46752</v>
      </c>
      <c r="AO3558" s="376"/>
    </row>
    <row r="3559" spans="1:41" x14ac:dyDescent="0.25">
      <c r="A3559" s="44" t="s">
        <v>17668</v>
      </c>
      <c r="B3559" s="44" t="s">
        <v>3176</v>
      </c>
      <c r="C3559" s="45">
        <v>26010402</v>
      </c>
      <c r="D3559" s="45" t="s">
        <v>11363</v>
      </c>
      <c r="E3559" s="45" t="s">
        <v>17459</v>
      </c>
      <c r="AO3559" s="376"/>
    </row>
    <row r="3560" spans="1:41" x14ac:dyDescent="0.25">
      <c r="A3560" s="44" t="s">
        <v>4250</v>
      </c>
      <c r="B3560" s="44" t="s">
        <v>199</v>
      </c>
      <c r="C3560" s="45">
        <v>241001</v>
      </c>
      <c r="D3560" s="45" t="s">
        <v>11363</v>
      </c>
      <c r="E3560" s="45" t="s">
        <v>5332</v>
      </c>
      <c r="AO3560" s="376"/>
    </row>
    <row r="3561" spans="1:41" x14ac:dyDescent="0.25">
      <c r="A3561" s="44" t="s">
        <v>5482</v>
      </c>
      <c r="B3561" s="44" t="s">
        <v>21407</v>
      </c>
      <c r="C3561" s="45" t="s">
        <v>9307</v>
      </c>
      <c r="D3561" s="45" t="s">
        <v>21447</v>
      </c>
      <c r="E3561" s="46">
        <v>46507</v>
      </c>
      <c r="AO3561" s="376"/>
    </row>
    <row r="3562" spans="1:41" x14ac:dyDescent="0.25">
      <c r="A3562" s="91" t="s">
        <v>19171</v>
      </c>
      <c r="B3562" s="92" t="s">
        <v>19284</v>
      </c>
      <c r="C3562" s="93" t="s">
        <v>19285</v>
      </c>
      <c r="D3562" s="93" t="s">
        <v>1201</v>
      </c>
      <c r="E3562" s="94">
        <v>46582</v>
      </c>
      <c r="F3562" s="93"/>
      <c r="G3562" s="93"/>
      <c r="H3562" s="93"/>
      <c r="I3562" s="99"/>
      <c r="J3562" s="99"/>
      <c r="K3562" s="99"/>
      <c r="L3562" s="99"/>
      <c r="M3562" s="99"/>
      <c r="N3562" s="99"/>
      <c r="O3562" s="99"/>
      <c r="P3562" s="99"/>
      <c r="Q3562" s="99"/>
      <c r="R3562" s="99"/>
      <c r="S3562" s="99"/>
      <c r="T3562" s="99"/>
      <c r="U3562" s="99"/>
      <c r="V3562" s="99"/>
      <c r="W3562" s="99"/>
      <c r="X3562" s="99"/>
      <c r="Y3562" s="99"/>
      <c r="Z3562" s="99"/>
      <c r="AA3562" s="99"/>
      <c r="AB3562" s="99"/>
      <c r="AC3562" s="99"/>
      <c r="AD3562" s="99"/>
      <c r="AE3562" s="99"/>
      <c r="AF3562" s="99"/>
      <c r="AG3562" s="99"/>
      <c r="AH3562" s="31"/>
      <c r="AI3562" s="31"/>
      <c r="AJ3562" s="31"/>
      <c r="AK3562" s="31"/>
      <c r="AL3562" s="31"/>
      <c r="AO3562" s="376"/>
    </row>
    <row r="3563" spans="1:41" x14ac:dyDescent="0.25">
      <c r="A3563" s="329" t="s">
        <v>13031</v>
      </c>
      <c r="B3563" s="92" t="s">
        <v>13051</v>
      </c>
      <c r="C3563" s="93" t="s">
        <v>13052</v>
      </c>
      <c r="D3563" s="93" t="s">
        <v>1201</v>
      </c>
      <c r="E3563" s="94">
        <v>47223</v>
      </c>
      <c r="F3563" s="93"/>
      <c r="G3563" s="93"/>
      <c r="H3563" s="93"/>
      <c r="I3563" s="99"/>
      <c r="J3563" s="99"/>
      <c r="K3563" s="99"/>
      <c r="L3563" s="99"/>
      <c r="M3563" s="99"/>
      <c r="N3563" s="99"/>
      <c r="O3563" s="99"/>
      <c r="P3563" s="99"/>
      <c r="Q3563" s="44"/>
      <c r="R3563" s="44"/>
      <c r="S3563" s="99"/>
      <c r="T3563" s="99"/>
      <c r="U3563" s="99"/>
      <c r="V3563" s="99"/>
      <c r="W3563" s="99"/>
      <c r="X3563" s="99"/>
      <c r="Y3563" s="99"/>
      <c r="Z3563" s="99"/>
      <c r="AA3563" s="99"/>
      <c r="AB3563" s="99"/>
      <c r="AC3563" s="99"/>
      <c r="AD3563" s="99"/>
      <c r="AE3563" s="99"/>
      <c r="AF3563" s="99"/>
      <c r="AG3563" s="99"/>
      <c r="AH3563" s="31"/>
      <c r="AI3563" s="31"/>
      <c r="AJ3563" s="31"/>
      <c r="AK3563" s="31"/>
      <c r="AL3563" s="31"/>
      <c r="AO3563" s="376"/>
    </row>
    <row r="3564" spans="1:41" x14ac:dyDescent="0.25">
      <c r="A3564" s="91" t="s">
        <v>13031</v>
      </c>
      <c r="B3564" s="92" t="s">
        <v>19284</v>
      </c>
      <c r="C3564" s="93" t="s">
        <v>19285</v>
      </c>
      <c r="D3564" s="93" t="s">
        <v>1201</v>
      </c>
      <c r="E3564" s="94">
        <v>46582</v>
      </c>
      <c r="F3564" s="93"/>
      <c r="G3564" s="93"/>
      <c r="H3564" s="93"/>
      <c r="I3564" s="99"/>
      <c r="J3564" s="99"/>
      <c r="K3564" s="99"/>
      <c r="L3564" s="99"/>
      <c r="M3564" s="99"/>
      <c r="N3564" s="99"/>
      <c r="O3564" s="99"/>
      <c r="P3564" s="99"/>
      <c r="Q3564" s="99"/>
      <c r="R3564" s="99"/>
      <c r="S3564" s="99"/>
      <c r="T3564" s="99"/>
      <c r="U3564" s="99"/>
      <c r="V3564" s="99"/>
      <c r="W3564" s="99"/>
      <c r="X3564" s="99"/>
      <c r="Y3564" s="99"/>
      <c r="Z3564" s="99"/>
      <c r="AA3564" s="99"/>
      <c r="AB3564" s="99"/>
      <c r="AC3564" s="99"/>
      <c r="AD3564" s="99"/>
      <c r="AE3564" s="99"/>
      <c r="AF3564" s="99"/>
      <c r="AG3564" s="99"/>
      <c r="AH3564" s="31"/>
      <c r="AI3564" s="31"/>
      <c r="AJ3564" s="31"/>
      <c r="AK3564" s="31"/>
      <c r="AL3564" s="31"/>
      <c r="AO3564" s="376"/>
    </row>
    <row r="3565" spans="1:41" x14ac:dyDescent="0.3">
      <c r="A3565" s="333" t="s">
        <v>10999</v>
      </c>
      <c r="B3565" s="333" t="s">
        <v>11377</v>
      </c>
      <c r="C3565" s="125" t="s">
        <v>11214</v>
      </c>
      <c r="D3565" s="32" t="s">
        <v>20309</v>
      </c>
      <c r="E3565" s="125" t="s">
        <v>4966</v>
      </c>
      <c r="F3565" s="125" t="s">
        <v>1189</v>
      </c>
      <c r="G3565" s="125" t="s">
        <v>1190</v>
      </c>
      <c r="AO3565" s="376"/>
    </row>
    <row r="3566" spans="1:41" x14ac:dyDescent="0.3">
      <c r="A3566" s="333" t="s">
        <v>10999</v>
      </c>
      <c r="B3566" s="333" t="s">
        <v>1157</v>
      </c>
      <c r="C3566" s="125" t="s">
        <v>13318</v>
      </c>
      <c r="D3566" s="32" t="s">
        <v>20309</v>
      </c>
      <c r="E3566" s="125" t="s">
        <v>12551</v>
      </c>
      <c r="F3566" s="125" t="s">
        <v>1189</v>
      </c>
      <c r="G3566" s="125" t="s">
        <v>1190</v>
      </c>
      <c r="AO3566" s="376"/>
    </row>
    <row r="3567" spans="1:41" x14ac:dyDescent="0.25">
      <c r="A3567" s="44" t="s">
        <v>20542</v>
      </c>
      <c r="B3567" s="44" t="s">
        <v>6877</v>
      </c>
      <c r="C3567" s="45" t="s">
        <v>6890</v>
      </c>
      <c r="D3567" s="32" t="s">
        <v>5559</v>
      </c>
      <c r="E3567" s="45" t="s">
        <v>20846</v>
      </c>
      <c r="F3567" s="32"/>
      <c r="G3567" s="32"/>
      <c r="H3567" s="32"/>
      <c r="I3567" s="31"/>
      <c r="J3567" s="31"/>
      <c r="K3567" s="31"/>
      <c r="L3567" s="31"/>
      <c r="M3567" s="31"/>
      <c r="N3567" s="31"/>
      <c r="O3567" s="31"/>
      <c r="P3567" s="31"/>
      <c r="Q3567" s="31"/>
      <c r="R3567" s="31"/>
      <c r="S3567" s="31"/>
      <c r="T3567" s="31"/>
      <c r="U3567" s="31"/>
      <c r="V3567" s="31"/>
      <c r="W3567" s="31"/>
      <c r="X3567" s="31"/>
      <c r="Y3567" s="31"/>
      <c r="Z3567" s="31"/>
      <c r="AA3567" s="31"/>
      <c r="AB3567" s="31"/>
      <c r="AC3567" s="31"/>
      <c r="AD3567" s="31"/>
      <c r="AE3567" s="31"/>
      <c r="AF3567" s="31"/>
      <c r="AG3567" s="31"/>
      <c r="AH3567" s="31"/>
      <c r="AI3567" s="31"/>
      <c r="AJ3567" s="31"/>
      <c r="AK3567" s="31"/>
      <c r="AL3567" s="31"/>
      <c r="AO3567" s="376"/>
    </row>
    <row r="3568" spans="1:41" x14ac:dyDescent="0.3">
      <c r="A3568" s="57" t="s">
        <v>42</v>
      </c>
      <c r="B3568" s="57" t="s">
        <v>1290</v>
      </c>
      <c r="C3568" s="62">
        <v>24027</v>
      </c>
      <c r="D3568" s="62" t="s">
        <v>20886</v>
      </c>
      <c r="E3568" s="60">
        <v>46873</v>
      </c>
      <c r="F3568" s="32"/>
      <c r="G3568" s="32"/>
      <c r="H3568" s="32"/>
      <c r="I3568" s="31"/>
      <c r="J3568" s="31"/>
      <c r="K3568" s="31"/>
      <c r="L3568" s="31"/>
      <c r="M3568" s="31"/>
      <c r="N3568" s="31"/>
      <c r="O3568" s="31"/>
      <c r="P3568" s="31"/>
      <c r="Q3568" s="31"/>
      <c r="R3568" s="31"/>
      <c r="S3568" s="31"/>
      <c r="T3568" s="31"/>
      <c r="U3568" s="31"/>
      <c r="V3568" s="31"/>
      <c r="W3568" s="31"/>
      <c r="X3568" s="31"/>
      <c r="Y3568" s="31"/>
      <c r="Z3568" s="31"/>
      <c r="AA3568" s="31"/>
      <c r="AB3568" s="31"/>
      <c r="AC3568" s="31"/>
      <c r="AD3568" s="31"/>
      <c r="AE3568" s="31"/>
      <c r="AF3568" s="31"/>
      <c r="AG3568" s="31"/>
      <c r="AH3568" s="31"/>
      <c r="AI3568" s="31"/>
      <c r="AJ3568" s="31"/>
      <c r="AK3568" s="31"/>
      <c r="AL3568" s="31"/>
      <c r="AO3568" s="376"/>
    </row>
    <row r="3569" spans="1:41" x14ac:dyDescent="0.3">
      <c r="A3569" s="57" t="s">
        <v>42</v>
      </c>
      <c r="B3569" s="57" t="s">
        <v>2173</v>
      </c>
      <c r="C3569" s="62">
        <v>24030</v>
      </c>
      <c r="D3569" s="62" t="s">
        <v>20886</v>
      </c>
      <c r="E3569" s="60">
        <v>47057</v>
      </c>
      <c r="F3569" s="32"/>
      <c r="G3569" s="32"/>
      <c r="H3569" s="32"/>
      <c r="I3569" s="31"/>
      <c r="J3569" s="31"/>
      <c r="K3569" s="31"/>
      <c r="L3569" s="31"/>
      <c r="M3569" s="31"/>
      <c r="N3569" s="31"/>
      <c r="O3569" s="31"/>
      <c r="P3569" s="31"/>
      <c r="Q3569" s="31"/>
      <c r="R3569" s="31"/>
      <c r="S3569" s="31"/>
      <c r="T3569" s="31"/>
      <c r="U3569" s="31"/>
      <c r="V3569" s="31"/>
      <c r="W3569" s="31"/>
      <c r="X3569" s="31"/>
      <c r="Y3569" s="31"/>
      <c r="Z3569" s="31"/>
      <c r="AA3569" s="31"/>
      <c r="AB3569" s="31"/>
      <c r="AC3569" s="31"/>
      <c r="AD3569" s="31"/>
      <c r="AE3569" s="31"/>
      <c r="AF3569" s="31"/>
      <c r="AG3569" s="31"/>
      <c r="AH3569" s="31"/>
      <c r="AI3569" s="31"/>
      <c r="AJ3569" s="31"/>
      <c r="AK3569" s="31"/>
      <c r="AL3569" s="31"/>
      <c r="AO3569" s="376"/>
    </row>
    <row r="3570" spans="1:41" x14ac:dyDescent="0.25">
      <c r="A3570" s="57" t="s">
        <v>42</v>
      </c>
      <c r="B3570" s="92" t="s">
        <v>3682</v>
      </c>
      <c r="C3570" s="93" t="s">
        <v>19106</v>
      </c>
      <c r="D3570" s="93" t="s">
        <v>3681</v>
      </c>
      <c r="E3570" s="94">
        <v>48029</v>
      </c>
      <c r="F3570" s="93"/>
      <c r="G3570" s="93"/>
      <c r="H3570" s="93"/>
      <c r="I3570" s="99"/>
      <c r="J3570" s="99"/>
      <c r="K3570" s="99"/>
      <c r="L3570" s="99"/>
      <c r="M3570" s="99"/>
      <c r="N3570" s="99"/>
      <c r="O3570" s="99"/>
      <c r="P3570" s="44"/>
      <c r="Q3570" s="44"/>
      <c r="R3570" s="44"/>
      <c r="S3570" s="99"/>
      <c r="T3570" s="99"/>
      <c r="U3570" s="99"/>
      <c r="V3570" s="99"/>
      <c r="W3570" s="99"/>
      <c r="X3570" s="99"/>
      <c r="Y3570" s="99"/>
      <c r="Z3570" s="99"/>
      <c r="AA3570" s="99"/>
      <c r="AB3570" s="99"/>
      <c r="AC3570" s="99"/>
      <c r="AD3570" s="99"/>
      <c r="AE3570" s="99"/>
      <c r="AF3570" s="99"/>
      <c r="AG3570" s="99"/>
      <c r="AH3570" s="31"/>
      <c r="AI3570" s="31"/>
      <c r="AJ3570" s="31"/>
      <c r="AK3570" s="31"/>
      <c r="AL3570" s="31"/>
      <c r="AO3570" s="376"/>
    </row>
    <row r="3571" spans="1:41" x14ac:dyDescent="0.25">
      <c r="A3571" s="44" t="s">
        <v>42</v>
      </c>
      <c r="B3571" s="44" t="s">
        <v>12099</v>
      </c>
      <c r="C3571" s="45">
        <v>8.25</v>
      </c>
      <c r="D3571" s="45" t="s">
        <v>12549</v>
      </c>
      <c r="E3571" s="46">
        <v>47057</v>
      </c>
      <c r="F3571" s="45"/>
      <c r="G3571" s="93"/>
      <c r="H3571" s="93"/>
      <c r="I3571" s="99"/>
      <c r="J3571" s="99"/>
      <c r="K3571" s="99"/>
      <c r="L3571" s="99"/>
      <c r="M3571" s="99"/>
      <c r="N3571" s="99"/>
      <c r="O3571" s="99"/>
      <c r="P3571" s="99"/>
      <c r="Q3571" s="99"/>
      <c r="R3571" s="99"/>
      <c r="S3571" s="99"/>
      <c r="T3571" s="99"/>
      <c r="U3571" s="99"/>
      <c r="V3571" s="99"/>
      <c r="W3571" s="99"/>
      <c r="X3571" s="99"/>
      <c r="Y3571" s="99"/>
      <c r="Z3571" s="99"/>
      <c r="AA3571" s="99"/>
      <c r="AB3571" s="99"/>
      <c r="AC3571" s="99"/>
      <c r="AD3571" s="99"/>
      <c r="AE3571" s="99"/>
      <c r="AF3571" s="99"/>
      <c r="AG3571" s="99"/>
      <c r="AH3571" s="31"/>
      <c r="AI3571" s="31"/>
      <c r="AJ3571" s="31"/>
      <c r="AK3571" s="31"/>
      <c r="AL3571" s="31"/>
      <c r="AO3571" s="376"/>
    </row>
    <row r="3572" spans="1:41" x14ac:dyDescent="0.25">
      <c r="A3572" s="44" t="s">
        <v>42</v>
      </c>
      <c r="B3572" s="44" t="s">
        <v>12111</v>
      </c>
      <c r="C3572" s="45">
        <v>13.25</v>
      </c>
      <c r="D3572" s="45" t="s">
        <v>12549</v>
      </c>
      <c r="E3572" s="46">
        <v>47664</v>
      </c>
      <c r="F3572" s="45"/>
      <c r="G3572" s="93"/>
      <c r="H3572" s="93"/>
      <c r="I3572" s="99"/>
      <c r="J3572" s="99"/>
      <c r="K3572" s="99"/>
      <c r="L3572" s="99"/>
      <c r="M3572" s="99"/>
      <c r="N3572" s="99"/>
      <c r="O3572" s="99"/>
      <c r="P3572" s="99"/>
      <c r="Q3572" s="99"/>
      <c r="R3572" s="99"/>
      <c r="S3572" s="99"/>
      <c r="T3572" s="99"/>
      <c r="U3572" s="99"/>
      <c r="V3572" s="99"/>
      <c r="W3572" s="99"/>
      <c r="X3572" s="99"/>
      <c r="Y3572" s="99"/>
      <c r="Z3572" s="99"/>
      <c r="AA3572" s="99"/>
      <c r="AB3572" s="99"/>
      <c r="AC3572" s="99"/>
      <c r="AD3572" s="99"/>
      <c r="AE3572" s="99"/>
      <c r="AF3572" s="99"/>
      <c r="AG3572" s="99"/>
      <c r="AH3572" s="31"/>
      <c r="AI3572" s="31"/>
      <c r="AJ3572" s="31"/>
      <c r="AK3572" s="31"/>
      <c r="AL3572" s="31"/>
      <c r="AO3572" s="376"/>
    </row>
    <row r="3573" spans="1:41" x14ac:dyDescent="0.25">
      <c r="A3573" s="44" t="s">
        <v>42</v>
      </c>
      <c r="B3573" s="44" t="s">
        <v>13613</v>
      </c>
      <c r="C3573" s="45">
        <v>16.25</v>
      </c>
      <c r="D3573" s="45" t="s">
        <v>12549</v>
      </c>
      <c r="E3573" s="46">
        <v>47664</v>
      </c>
      <c r="F3573" s="45"/>
      <c r="G3573" s="93"/>
      <c r="H3573" s="93"/>
      <c r="I3573" s="99"/>
      <c r="J3573" s="99"/>
      <c r="K3573" s="99"/>
      <c r="L3573" s="99"/>
      <c r="M3573" s="99"/>
      <c r="N3573" s="99"/>
      <c r="O3573" s="99"/>
      <c r="P3573" s="99"/>
      <c r="Q3573" s="99"/>
      <c r="R3573" s="99"/>
      <c r="S3573" s="99"/>
      <c r="T3573" s="99"/>
      <c r="U3573" s="99"/>
      <c r="V3573" s="99"/>
      <c r="W3573" s="99"/>
      <c r="X3573" s="99"/>
      <c r="Y3573" s="99"/>
      <c r="Z3573" s="99"/>
      <c r="AA3573" s="99"/>
      <c r="AB3573" s="99"/>
      <c r="AC3573" s="99"/>
      <c r="AD3573" s="99"/>
      <c r="AE3573" s="99"/>
      <c r="AF3573" s="99"/>
      <c r="AG3573" s="99"/>
      <c r="AH3573" s="31"/>
      <c r="AI3573" s="31"/>
      <c r="AJ3573" s="31"/>
      <c r="AK3573" s="31"/>
      <c r="AL3573" s="31"/>
      <c r="AO3573" s="376"/>
    </row>
    <row r="3574" spans="1:41" x14ac:dyDescent="0.25">
      <c r="A3574" s="44" t="s">
        <v>42</v>
      </c>
      <c r="B3574" s="44" t="s">
        <v>21359</v>
      </c>
      <c r="C3574" s="45" t="s">
        <v>9701</v>
      </c>
      <c r="D3574" s="45" t="s">
        <v>21447</v>
      </c>
      <c r="E3574" s="46">
        <v>46752</v>
      </c>
      <c r="AO3574" s="376"/>
    </row>
    <row r="3575" spans="1:41" x14ac:dyDescent="0.25">
      <c r="A3575" s="44" t="s">
        <v>42</v>
      </c>
      <c r="B3575" s="44" t="s">
        <v>21377</v>
      </c>
      <c r="C3575" s="45" t="s">
        <v>18887</v>
      </c>
      <c r="D3575" s="45" t="s">
        <v>21447</v>
      </c>
      <c r="E3575" s="46">
        <v>46507</v>
      </c>
      <c r="AO3575" s="376"/>
    </row>
    <row r="3576" spans="1:41" x14ac:dyDescent="0.25">
      <c r="A3576" s="44" t="s">
        <v>42</v>
      </c>
      <c r="B3576" s="44" t="s">
        <v>3039</v>
      </c>
      <c r="C3576" s="45">
        <v>230904</v>
      </c>
      <c r="D3576" s="45" t="s">
        <v>11363</v>
      </c>
      <c r="E3576" s="45" t="s">
        <v>7871</v>
      </c>
      <c r="AO3576" s="376"/>
    </row>
    <row r="3577" spans="1:41" x14ac:dyDescent="0.25">
      <c r="A3577" s="44" t="s">
        <v>42</v>
      </c>
      <c r="B3577" s="44" t="s">
        <v>3475</v>
      </c>
      <c r="C3577" s="45">
        <v>240301</v>
      </c>
      <c r="D3577" s="45" t="s">
        <v>11363</v>
      </c>
      <c r="E3577" s="45" t="s">
        <v>9249</v>
      </c>
      <c r="AO3577" s="376"/>
    </row>
    <row r="3578" spans="1:41" x14ac:dyDescent="0.25">
      <c r="A3578" s="44" t="s">
        <v>42</v>
      </c>
      <c r="B3578" s="44" t="s">
        <v>935</v>
      </c>
      <c r="C3578" s="45">
        <v>230805</v>
      </c>
      <c r="D3578" s="45" t="s">
        <v>11363</v>
      </c>
      <c r="E3578" s="45" t="s">
        <v>4151</v>
      </c>
      <c r="AO3578" s="376"/>
    </row>
    <row r="3579" spans="1:41" x14ac:dyDescent="0.25">
      <c r="A3579" s="44" t="s">
        <v>42</v>
      </c>
      <c r="B3579" s="44" t="s">
        <v>5134</v>
      </c>
      <c r="C3579" s="45">
        <v>250802</v>
      </c>
      <c r="D3579" s="45" t="s">
        <v>11363</v>
      </c>
      <c r="E3579" s="45" t="s">
        <v>9880</v>
      </c>
      <c r="AO3579" s="376"/>
    </row>
    <row r="3580" spans="1:41" x14ac:dyDescent="0.3">
      <c r="A3580" s="333" t="s">
        <v>11406</v>
      </c>
      <c r="B3580" s="333" t="s">
        <v>11374</v>
      </c>
      <c r="C3580" s="125" t="s">
        <v>11375</v>
      </c>
      <c r="D3580" s="32" t="s">
        <v>20309</v>
      </c>
      <c r="E3580" s="125" t="s">
        <v>4826</v>
      </c>
      <c r="F3580" s="125" t="s">
        <v>1189</v>
      </c>
      <c r="G3580" s="125" t="s">
        <v>1190</v>
      </c>
      <c r="AO3580" s="376"/>
    </row>
    <row r="3581" spans="1:41" x14ac:dyDescent="0.3">
      <c r="A3581" s="57" t="s">
        <v>13141</v>
      </c>
      <c r="B3581" s="57" t="s">
        <v>1290</v>
      </c>
      <c r="C3581" s="62">
        <v>24027</v>
      </c>
      <c r="D3581" s="62" t="s">
        <v>20886</v>
      </c>
      <c r="E3581" s="60">
        <v>46873</v>
      </c>
      <c r="F3581" s="32"/>
      <c r="G3581" s="32"/>
      <c r="H3581" s="32"/>
      <c r="I3581" s="31"/>
      <c r="J3581" s="31"/>
      <c r="K3581" s="31"/>
      <c r="L3581" s="31"/>
      <c r="M3581" s="31"/>
      <c r="N3581" s="31"/>
      <c r="O3581" s="31"/>
      <c r="P3581" s="31"/>
      <c r="Q3581" s="31"/>
      <c r="R3581" s="31"/>
      <c r="S3581" s="31"/>
      <c r="T3581" s="31"/>
      <c r="U3581" s="31"/>
      <c r="V3581" s="31"/>
      <c r="W3581" s="31"/>
      <c r="X3581" s="31"/>
      <c r="Y3581" s="31"/>
      <c r="Z3581" s="31"/>
      <c r="AA3581" s="31"/>
      <c r="AB3581" s="31"/>
      <c r="AC3581" s="31"/>
      <c r="AD3581" s="31"/>
      <c r="AE3581" s="31"/>
      <c r="AF3581" s="31"/>
      <c r="AG3581" s="31"/>
      <c r="AH3581" s="31"/>
      <c r="AI3581" s="31"/>
      <c r="AJ3581" s="31"/>
      <c r="AK3581" s="31"/>
      <c r="AL3581" s="31"/>
      <c r="AO3581" s="376"/>
    </row>
    <row r="3582" spans="1:41" x14ac:dyDescent="0.25">
      <c r="A3582" s="99" t="s">
        <v>7801</v>
      </c>
      <c r="B3582" s="92" t="s">
        <v>3452</v>
      </c>
      <c r="C3582" s="93" t="s">
        <v>7817</v>
      </c>
      <c r="D3582" s="93" t="s">
        <v>1201</v>
      </c>
      <c r="E3582" s="94">
        <v>46496</v>
      </c>
      <c r="F3582" s="93"/>
      <c r="G3582" s="93"/>
      <c r="H3582" s="93"/>
      <c r="I3582" s="99"/>
      <c r="J3582" s="99"/>
      <c r="K3582" s="99"/>
      <c r="L3582" s="99"/>
      <c r="M3582" s="99"/>
      <c r="N3582" s="99"/>
      <c r="O3582" s="99"/>
      <c r="P3582" s="44"/>
      <c r="Q3582" s="44"/>
      <c r="R3582" s="44"/>
      <c r="S3582" s="99"/>
      <c r="T3582" s="99"/>
      <c r="U3582" s="99"/>
      <c r="V3582" s="99"/>
      <c r="W3582" s="99"/>
      <c r="X3582" s="99"/>
      <c r="Y3582" s="99"/>
      <c r="Z3582" s="99"/>
      <c r="AA3582" s="99"/>
      <c r="AB3582" s="99"/>
      <c r="AC3582" s="99"/>
      <c r="AD3582" s="99"/>
      <c r="AE3582" s="99"/>
      <c r="AF3582" s="99"/>
      <c r="AG3582" s="99"/>
      <c r="AH3582" s="31"/>
      <c r="AI3582" s="31"/>
      <c r="AJ3582" s="31"/>
      <c r="AK3582" s="31"/>
      <c r="AL3582" s="31"/>
      <c r="AO3582" s="376"/>
    </row>
    <row r="3583" spans="1:41" x14ac:dyDescent="0.25">
      <c r="A3583" s="44" t="s">
        <v>13526</v>
      </c>
      <c r="B3583" s="44" t="s">
        <v>21399</v>
      </c>
      <c r="C3583" s="45" t="s">
        <v>13524</v>
      </c>
      <c r="D3583" s="45" t="s">
        <v>21447</v>
      </c>
      <c r="E3583" s="46">
        <v>46507</v>
      </c>
      <c r="AO3583" s="376"/>
    </row>
    <row r="3584" spans="1:41" x14ac:dyDescent="0.25">
      <c r="A3584" s="44" t="s">
        <v>16657</v>
      </c>
      <c r="B3584" s="44" t="s">
        <v>14793</v>
      </c>
      <c r="C3584" s="45" t="s">
        <v>13776</v>
      </c>
      <c r="D3584" s="367" t="s">
        <v>3696</v>
      </c>
      <c r="E3584" s="328">
        <f>DATE(2029,5,14)</f>
        <v>47252</v>
      </c>
      <c r="F3584" s="32"/>
      <c r="G3584" s="32"/>
      <c r="H3584" s="32"/>
      <c r="I3584" s="31"/>
      <c r="J3584" s="31"/>
      <c r="K3584" s="31"/>
      <c r="L3584" s="31"/>
      <c r="M3584" s="31"/>
      <c r="N3584" s="31"/>
      <c r="O3584" s="31"/>
      <c r="P3584" s="31"/>
      <c r="Q3584" s="31"/>
      <c r="R3584" s="31"/>
      <c r="S3584" s="31"/>
      <c r="T3584" s="31"/>
      <c r="U3584" s="31"/>
      <c r="V3584" s="31"/>
      <c r="W3584" s="31"/>
      <c r="X3584" s="31"/>
      <c r="Y3584" s="31"/>
      <c r="Z3584" s="31"/>
      <c r="AA3584" s="31"/>
      <c r="AB3584" s="31"/>
      <c r="AC3584" s="31"/>
      <c r="AD3584" s="31"/>
      <c r="AE3584" s="31"/>
      <c r="AF3584" s="31"/>
      <c r="AG3584" s="31"/>
      <c r="AH3584" s="31"/>
      <c r="AI3584" s="31"/>
      <c r="AJ3584" s="31"/>
      <c r="AK3584" s="31"/>
      <c r="AL3584" s="31"/>
      <c r="AO3584" s="376"/>
    </row>
    <row r="3585" spans="1:41" x14ac:dyDescent="0.25">
      <c r="A3585" s="44" t="s">
        <v>16657</v>
      </c>
      <c r="B3585" s="44" t="s">
        <v>14794</v>
      </c>
      <c r="C3585" s="45" t="s">
        <v>6623</v>
      </c>
      <c r="D3585" s="367" t="s">
        <v>3696</v>
      </c>
      <c r="E3585" s="328">
        <f>DATE(2027,4,10)</f>
        <v>46487</v>
      </c>
      <c r="F3585" s="32"/>
      <c r="G3585" s="32"/>
      <c r="H3585" s="32"/>
      <c r="I3585" s="31"/>
      <c r="J3585" s="31"/>
      <c r="K3585" s="31"/>
      <c r="L3585" s="31"/>
      <c r="M3585" s="31"/>
      <c r="N3585" s="31"/>
      <c r="O3585" s="31"/>
      <c r="P3585" s="31"/>
      <c r="Q3585" s="31"/>
      <c r="R3585" s="31"/>
      <c r="S3585" s="31"/>
      <c r="T3585" s="31"/>
      <c r="U3585" s="31"/>
      <c r="V3585" s="31"/>
      <c r="W3585" s="31"/>
      <c r="X3585" s="31"/>
      <c r="Y3585" s="31"/>
      <c r="Z3585" s="31"/>
      <c r="AA3585" s="31"/>
      <c r="AB3585" s="31"/>
      <c r="AC3585" s="31"/>
      <c r="AD3585" s="31"/>
      <c r="AE3585" s="31"/>
      <c r="AF3585" s="31"/>
      <c r="AG3585" s="31"/>
      <c r="AH3585" s="31"/>
      <c r="AI3585" s="31"/>
      <c r="AJ3585" s="31"/>
      <c r="AK3585" s="31"/>
      <c r="AL3585" s="31"/>
      <c r="AO3585" s="376"/>
    </row>
    <row r="3586" spans="1:41" x14ac:dyDescent="0.3">
      <c r="A3586" s="333" t="s">
        <v>20267</v>
      </c>
      <c r="B3586" s="333" t="s">
        <v>2690</v>
      </c>
      <c r="C3586" s="125" t="s">
        <v>21253</v>
      </c>
      <c r="D3586" s="32" t="s">
        <v>20309</v>
      </c>
      <c r="E3586" s="125" t="s">
        <v>21312</v>
      </c>
      <c r="F3586" s="125" t="s">
        <v>1189</v>
      </c>
      <c r="G3586" s="125" t="s">
        <v>1190</v>
      </c>
      <c r="AO3586" s="376"/>
    </row>
    <row r="3587" spans="1:41" x14ac:dyDescent="0.3">
      <c r="A3587" s="333" t="s">
        <v>20268</v>
      </c>
      <c r="B3587" s="333" t="s">
        <v>3455</v>
      </c>
      <c r="C3587" s="125" t="s">
        <v>10959</v>
      </c>
      <c r="D3587" s="32" t="s">
        <v>20309</v>
      </c>
      <c r="E3587" s="125" t="s">
        <v>2593</v>
      </c>
      <c r="F3587" s="125" t="s">
        <v>1189</v>
      </c>
      <c r="G3587" s="125" t="s">
        <v>1190</v>
      </c>
      <c r="AO3587" s="376"/>
    </row>
    <row r="3588" spans="1:41" x14ac:dyDescent="0.3">
      <c r="A3588" s="333" t="s">
        <v>20268</v>
      </c>
      <c r="B3588" s="333" t="s">
        <v>1164</v>
      </c>
      <c r="C3588" s="125" t="s">
        <v>15586</v>
      </c>
      <c r="D3588" s="32" t="s">
        <v>20309</v>
      </c>
      <c r="E3588" s="125" t="s">
        <v>9839</v>
      </c>
      <c r="F3588" s="125" t="s">
        <v>1189</v>
      </c>
      <c r="G3588" s="125" t="s">
        <v>1190</v>
      </c>
      <c r="AO3588" s="376"/>
    </row>
    <row r="3589" spans="1:41" x14ac:dyDescent="0.3">
      <c r="A3589" s="333" t="s">
        <v>20268</v>
      </c>
      <c r="B3589" s="333" t="s">
        <v>2689</v>
      </c>
      <c r="C3589" s="125" t="s">
        <v>21305</v>
      </c>
      <c r="D3589" s="32" t="s">
        <v>20309</v>
      </c>
      <c r="E3589" s="125" t="s">
        <v>9840</v>
      </c>
      <c r="F3589" s="125" t="s">
        <v>1189</v>
      </c>
      <c r="G3589" s="125" t="s">
        <v>1190</v>
      </c>
      <c r="AO3589" s="376"/>
    </row>
    <row r="3590" spans="1:41" x14ac:dyDescent="0.25">
      <c r="A3590" s="44" t="s">
        <v>3149</v>
      </c>
      <c r="B3590" s="44" t="s">
        <v>17468</v>
      </c>
      <c r="C3590" s="45">
        <v>23110101</v>
      </c>
      <c r="D3590" s="45" t="s">
        <v>11363</v>
      </c>
      <c r="E3590" s="45" t="s">
        <v>8334</v>
      </c>
      <c r="AO3590" s="376"/>
    </row>
    <row r="3591" spans="1:41" x14ac:dyDescent="0.25">
      <c r="A3591" s="44" t="s">
        <v>4389</v>
      </c>
      <c r="B3591" s="44" t="s">
        <v>4332</v>
      </c>
      <c r="C3591" s="45" t="s">
        <v>4390</v>
      </c>
      <c r="D3591" s="45" t="s">
        <v>11204</v>
      </c>
      <c r="E3591" s="45" t="s">
        <v>2538</v>
      </c>
      <c r="F3591" s="93"/>
      <c r="G3591" s="93"/>
      <c r="H3591" s="93"/>
      <c r="I3591" s="99"/>
      <c r="J3591" s="99"/>
      <c r="K3591" s="99"/>
      <c r="L3591" s="99"/>
      <c r="M3591" s="99"/>
      <c r="N3591" s="99"/>
      <c r="O3591" s="99"/>
      <c r="P3591" s="99"/>
      <c r="Q3591" s="99"/>
      <c r="R3591" s="99"/>
      <c r="S3591" s="99"/>
      <c r="T3591" s="99"/>
      <c r="U3591" s="99"/>
      <c r="V3591" s="99"/>
      <c r="W3591" s="99"/>
      <c r="X3591" s="99"/>
      <c r="Y3591" s="99"/>
      <c r="Z3591" s="99"/>
      <c r="AA3591" s="99"/>
      <c r="AB3591" s="99"/>
      <c r="AC3591" s="99"/>
      <c r="AD3591" s="99"/>
      <c r="AE3591" s="99"/>
      <c r="AF3591" s="99"/>
      <c r="AG3591" s="99"/>
      <c r="AH3591" s="31"/>
      <c r="AI3591" s="31"/>
      <c r="AJ3591" s="31"/>
      <c r="AK3591" s="31"/>
      <c r="AL3591" s="31"/>
      <c r="AO3591" s="376"/>
    </row>
    <row r="3592" spans="1:41" x14ac:dyDescent="0.25">
      <c r="A3592" s="44" t="s">
        <v>4389</v>
      </c>
      <c r="B3592" s="44" t="s">
        <v>13991</v>
      </c>
      <c r="C3592" s="45" t="s">
        <v>14018</v>
      </c>
      <c r="D3592" s="45" t="s">
        <v>11204</v>
      </c>
      <c r="E3592" s="45" t="s">
        <v>6714</v>
      </c>
      <c r="F3592" s="93"/>
      <c r="G3592" s="93"/>
      <c r="H3592" s="93"/>
      <c r="I3592" s="99"/>
      <c r="J3592" s="99"/>
      <c r="K3592" s="99"/>
      <c r="L3592" s="99"/>
      <c r="M3592" s="99"/>
      <c r="N3592" s="99"/>
      <c r="O3592" s="99"/>
      <c r="P3592" s="99"/>
      <c r="Q3592" s="99"/>
      <c r="R3592" s="99"/>
      <c r="S3592" s="99"/>
      <c r="T3592" s="99"/>
      <c r="U3592" s="99"/>
      <c r="V3592" s="99"/>
      <c r="W3592" s="99"/>
      <c r="X3592" s="99"/>
      <c r="Y3592" s="99"/>
      <c r="Z3592" s="99"/>
      <c r="AA3592" s="99"/>
      <c r="AB3592" s="99"/>
      <c r="AC3592" s="99"/>
      <c r="AD3592" s="99"/>
      <c r="AE3592" s="99"/>
      <c r="AF3592" s="99"/>
      <c r="AG3592" s="99"/>
      <c r="AH3592" s="31"/>
      <c r="AI3592" s="31"/>
      <c r="AJ3592" s="31"/>
      <c r="AK3592" s="31"/>
      <c r="AL3592" s="31"/>
      <c r="AO3592" s="376"/>
    </row>
    <row r="3593" spans="1:41" x14ac:dyDescent="0.25">
      <c r="A3593" s="44" t="s">
        <v>4389</v>
      </c>
      <c r="B3593" s="44" t="s">
        <v>4332</v>
      </c>
      <c r="C3593" s="45" t="s">
        <v>4390</v>
      </c>
      <c r="D3593" s="93" t="s">
        <v>17443</v>
      </c>
      <c r="E3593" s="45" t="s">
        <v>2538</v>
      </c>
      <c r="F3593" s="93"/>
      <c r="G3593" s="93"/>
      <c r="H3593" s="93"/>
      <c r="I3593" s="99"/>
      <c r="J3593" s="99"/>
      <c r="K3593" s="99"/>
      <c r="L3593" s="99"/>
      <c r="M3593" s="99"/>
      <c r="N3593" s="99"/>
      <c r="O3593" s="99"/>
      <c r="P3593" s="99"/>
      <c r="Q3593" s="99"/>
      <c r="R3593" s="99"/>
      <c r="S3593" s="99"/>
      <c r="T3593" s="99"/>
      <c r="U3593" s="99"/>
      <c r="V3593" s="99"/>
      <c r="W3593" s="99"/>
      <c r="X3593" s="99"/>
      <c r="Y3593" s="99"/>
      <c r="Z3593" s="99"/>
      <c r="AA3593" s="99"/>
      <c r="AB3593" s="99"/>
      <c r="AC3593" s="99"/>
      <c r="AD3593" s="99"/>
      <c r="AE3593" s="99"/>
      <c r="AF3593" s="99"/>
      <c r="AG3593" s="99"/>
      <c r="AH3593" s="31"/>
      <c r="AI3593" s="31"/>
      <c r="AJ3593" s="31"/>
      <c r="AK3593" s="31"/>
      <c r="AL3593" s="31"/>
      <c r="AO3593" s="376"/>
    </row>
    <row r="3594" spans="1:41" x14ac:dyDescent="0.25">
      <c r="A3594" s="44" t="s">
        <v>4389</v>
      </c>
      <c r="B3594" s="44" t="s">
        <v>13991</v>
      </c>
      <c r="C3594" s="45" t="s">
        <v>14018</v>
      </c>
      <c r="D3594" s="93" t="s">
        <v>17443</v>
      </c>
      <c r="E3594" s="45" t="s">
        <v>6714</v>
      </c>
      <c r="F3594" s="93"/>
      <c r="G3594" s="93"/>
      <c r="H3594" s="93"/>
      <c r="I3594" s="99"/>
      <c r="J3594" s="99"/>
      <c r="K3594" s="99"/>
      <c r="L3594" s="99"/>
      <c r="M3594" s="99"/>
      <c r="N3594" s="99"/>
      <c r="O3594" s="99"/>
      <c r="P3594" s="99"/>
      <c r="Q3594" s="99"/>
      <c r="R3594" s="99"/>
      <c r="S3594" s="99"/>
      <c r="T3594" s="99"/>
      <c r="U3594" s="99"/>
      <c r="V3594" s="99"/>
      <c r="W3594" s="99"/>
      <c r="X3594" s="99"/>
      <c r="Y3594" s="99"/>
      <c r="Z3594" s="99"/>
      <c r="AA3594" s="99"/>
      <c r="AB3594" s="99"/>
      <c r="AC3594" s="99"/>
      <c r="AD3594" s="99"/>
      <c r="AE3594" s="99"/>
      <c r="AF3594" s="99"/>
      <c r="AG3594" s="99"/>
      <c r="AH3594" s="31"/>
      <c r="AI3594" s="31"/>
      <c r="AJ3594" s="31"/>
      <c r="AK3594" s="31"/>
      <c r="AL3594" s="31"/>
      <c r="AO3594" s="376"/>
    </row>
    <row r="3595" spans="1:41" x14ac:dyDescent="0.25">
      <c r="A3595" s="262" t="s">
        <v>987</v>
      </c>
      <c r="B3595" s="262" t="s">
        <v>6235</v>
      </c>
      <c r="C3595" s="263">
        <v>791202207002</v>
      </c>
      <c r="D3595" s="263" t="s">
        <v>6271</v>
      </c>
      <c r="E3595" s="264">
        <v>46630</v>
      </c>
      <c r="F3595" s="93"/>
      <c r="G3595" s="93"/>
      <c r="H3595" s="93"/>
      <c r="I3595" s="99"/>
      <c r="J3595" s="99"/>
      <c r="K3595" s="99"/>
      <c r="L3595" s="99"/>
      <c r="M3595" s="99"/>
      <c r="N3595" s="99"/>
      <c r="O3595" s="99"/>
      <c r="P3595" s="44"/>
      <c r="Q3595" s="44"/>
      <c r="R3595" s="44"/>
      <c r="S3595" s="99"/>
      <c r="T3595" s="99"/>
      <c r="U3595" s="99"/>
      <c r="V3595" s="99"/>
      <c r="W3595" s="99"/>
      <c r="X3595" s="99"/>
      <c r="Y3595" s="99"/>
      <c r="Z3595" s="99"/>
      <c r="AA3595" s="99"/>
      <c r="AB3595" s="99"/>
      <c r="AC3595" s="99"/>
      <c r="AD3595" s="99"/>
      <c r="AE3595" s="99"/>
      <c r="AF3595" s="99"/>
      <c r="AG3595" s="99"/>
      <c r="AH3595" s="31"/>
      <c r="AI3595" s="31"/>
      <c r="AJ3595" s="31"/>
      <c r="AK3595" s="31"/>
      <c r="AL3595" s="31"/>
      <c r="AO3595" s="376"/>
    </row>
    <row r="3596" spans="1:41" x14ac:dyDescent="0.3">
      <c r="A3596" s="333" t="s">
        <v>987</v>
      </c>
      <c r="B3596" s="333" t="s">
        <v>1162</v>
      </c>
      <c r="C3596" s="125" t="s">
        <v>8016</v>
      </c>
      <c r="D3596" s="32" t="s">
        <v>20309</v>
      </c>
      <c r="E3596" s="125" t="s">
        <v>7871</v>
      </c>
      <c r="F3596" s="125" t="s">
        <v>1189</v>
      </c>
      <c r="G3596" s="125" t="s">
        <v>1190</v>
      </c>
      <c r="AO3596" s="376"/>
    </row>
    <row r="3597" spans="1:41" x14ac:dyDescent="0.25">
      <c r="A3597" s="117" t="s">
        <v>987</v>
      </c>
      <c r="B3597" s="117" t="s">
        <v>1902</v>
      </c>
      <c r="C3597" s="118" t="s">
        <v>1903</v>
      </c>
      <c r="D3597" s="93" t="s">
        <v>1394</v>
      </c>
      <c r="E3597" s="119">
        <v>46934</v>
      </c>
      <c r="F3597" s="93"/>
      <c r="G3597" s="93"/>
      <c r="H3597" s="93"/>
      <c r="I3597" s="99"/>
      <c r="J3597" s="99"/>
      <c r="K3597" s="99"/>
      <c r="L3597" s="99"/>
      <c r="M3597" s="99"/>
      <c r="N3597" s="99"/>
      <c r="O3597" s="99"/>
      <c r="P3597" s="44"/>
      <c r="Q3597" s="44"/>
      <c r="R3597" s="44"/>
      <c r="S3597" s="99"/>
      <c r="T3597" s="99"/>
      <c r="U3597" s="99"/>
      <c r="V3597" s="99"/>
      <c r="W3597" s="99"/>
      <c r="X3597" s="99"/>
      <c r="Y3597" s="99"/>
      <c r="Z3597" s="99"/>
      <c r="AA3597" s="99"/>
      <c r="AB3597" s="99"/>
      <c r="AC3597" s="99"/>
      <c r="AD3597" s="99"/>
      <c r="AE3597" s="99"/>
      <c r="AF3597" s="99"/>
      <c r="AG3597" s="99"/>
      <c r="AH3597" s="31"/>
      <c r="AI3597" s="31"/>
      <c r="AJ3597" s="31"/>
      <c r="AK3597" s="31"/>
      <c r="AL3597" s="31"/>
      <c r="AO3597" s="376"/>
    </row>
    <row r="3598" spans="1:41" x14ac:dyDescent="0.25">
      <c r="A3598" s="44" t="s">
        <v>987</v>
      </c>
      <c r="B3598" s="44" t="s">
        <v>14795</v>
      </c>
      <c r="C3598" s="45" t="s">
        <v>13777</v>
      </c>
      <c r="D3598" s="367" t="s">
        <v>3696</v>
      </c>
      <c r="E3598" s="328">
        <f>DATE(2028,11,1)</f>
        <v>47058</v>
      </c>
      <c r="F3598" s="32"/>
      <c r="G3598" s="32"/>
      <c r="H3598" s="32"/>
      <c r="I3598" s="31"/>
      <c r="J3598" s="31"/>
      <c r="K3598" s="31"/>
      <c r="L3598" s="31"/>
      <c r="M3598" s="31"/>
      <c r="N3598" s="31"/>
      <c r="O3598" s="31"/>
      <c r="P3598" s="31"/>
      <c r="Q3598" s="31"/>
      <c r="R3598" s="31"/>
      <c r="S3598" s="31"/>
      <c r="T3598" s="31"/>
      <c r="U3598" s="31"/>
      <c r="V3598" s="31"/>
      <c r="W3598" s="31"/>
      <c r="X3598" s="31"/>
      <c r="Y3598" s="31"/>
      <c r="Z3598" s="31"/>
      <c r="AA3598" s="31"/>
      <c r="AB3598" s="31"/>
      <c r="AC3598" s="31"/>
      <c r="AD3598" s="31"/>
      <c r="AE3598" s="31"/>
      <c r="AF3598" s="31"/>
      <c r="AG3598" s="31"/>
      <c r="AH3598" s="31"/>
      <c r="AI3598" s="31"/>
      <c r="AJ3598" s="31"/>
      <c r="AK3598" s="31"/>
      <c r="AL3598" s="31"/>
      <c r="AO3598" s="376"/>
    </row>
    <row r="3599" spans="1:41" x14ac:dyDescent="0.25">
      <c r="A3599" s="44" t="s">
        <v>987</v>
      </c>
      <c r="B3599" s="44" t="s">
        <v>17452</v>
      </c>
      <c r="C3599" s="45">
        <v>25010501</v>
      </c>
      <c r="D3599" s="45" t="s">
        <v>11363</v>
      </c>
      <c r="E3599" s="45" t="s">
        <v>12551</v>
      </c>
      <c r="AO3599" s="376"/>
    </row>
    <row r="3600" spans="1:41" x14ac:dyDescent="0.25">
      <c r="A3600" s="99" t="s">
        <v>10123</v>
      </c>
      <c r="B3600" s="92" t="s">
        <v>2683</v>
      </c>
      <c r="C3600" s="93" t="s">
        <v>10083</v>
      </c>
      <c r="D3600" s="93" t="s">
        <v>1201</v>
      </c>
      <c r="E3600" s="94">
        <v>46590</v>
      </c>
      <c r="F3600" s="93"/>
      <c r="G3600" s="93"/>
      <c r="H3600" s="93" t="s">
        <v>1789</v>
      </c>
      <c r="I3600" s="99"/>
      <c r="J3600" s="99"/>
      <c r="K3600" s="99"/>
      <c r="L3600" s="99"/>
      <c r="M3600" s="99"/>
      <c r="N3600" s="99"/>
      <c r="O3600" s="99"/>
      <c r="P3600" s="44"/>
      <c r="Q3600" s="44"/>
      <c r="R3600" s="57"/>
      <c r="S3600" s="99"/>
      <c r="T3600" s="99"/>
      <c r="U3600" s="99"/>
      <c r="V3600" s="99"/>
      <c r="W3600" s="99"/>
      <c r="X3600" s="99"/>
      <c r="Y3600" s="99"/>
      <c r="Z3600" s="99"/>
      <c r="AA3600" s="99"/>
      <c r="AB3600" s="99"/>
      <c r="AC3600" s="99"/>
      <c r="AD3600" s="99"/>
      <c r="AE3600" s="99"/>
      <c r="AF3600" s="99"/>
      <c r="AG3600" s="99"/>
      <c r="AH3600" s="31"/>
      <c r="AI3600" s="31"/>
      <c r="AJ3600" s="31"/>
      <c r="AK3600" s="31"/>
      <c r="AL3600" s="31"/>
      <c r="AO3600" s="376"/>
    </row>
    <row r="3601" spans="1:41" x14ac:dyDescent="0.25">
      <c r="A3601" s="44" t="s">
        <v>10123</v>
      </c>
      <c r="B3601" s="44" t="s">
        <v>17452</v>
      </c>
      <c r="C3601" s="45">
        <v>25010501</v>
      </c>
      <c r="D3601" s="45" t="s">
        <v>11363</v>
      </c>
      <c r="E3601" s="45" t="s">
        <v>12551</v>
      </c>
      <c r="AO3601" s="376"/>
    </row>
    <row r="3602" spans="1:41" x14ac:dyDescent="0.25">
      <c r="A3602" s="44" t="s">
        <v>9385</v>
      </c>
      <c r="B3602" s="92" t="s">
        <v>9602</v>
      </c>
      <c r="C3602" s="77" t="s">
        <v>9336</v>
      </c>
      <c r="D3602" s="93" t="s">
        <v>9601</v>
      </c>
      <c r="E3602" s="94">
        <v>46568</v>
      </c>
      <c r="F3602" s="93"/>
      <c r="G3602" s="93"/>
      <c r="H3602" s="93"/>
      <c r="I3602" s="99"/>
      <c r="J3602" s="99"/>
      <c r="K3602" s="99"/>
      <c r="L3602" s="99"/>
      <c r="M3602" s="99"/>
      <c r="N3602" s="99"/>
      <c r="O3602" s="99"/>
      <c r="P3602" s="44"/>
      <c r="Q3602" s="44"/>
      <c r="R3602" s="57"/>
      <c r="S3602" s="99"/>
      <c r="T3602" s="99"/>
      <c r="U3602" s="99"/>
      <c r="V3602" s="99"/>
      <c r="W3602" s="99"/>
      <c r="X3602" s="99"/>
      <c r="Y3602" s="99"/>
      <c r="Z3602" s="99"/>
      <c r="AA3602" s="99"/>
      <c r="AB3602" s="99"/>
      <c r="AC3602" s="99"/>
      <c r="AD3602" s="99"/>
      <c r="AE3602" s="99"/>
      <c r="AF3602" s="99"/>
      <c r="AG3602" s="99"/>
      <c r="AH3602" s="31"/>
      <c r="AI3602" s="31"/>
      <c r="AJ3602" s="31"/>
      <c r="AK3602" s="31"/>
      <c r="AL3602" s="31"/>
      <c r="AO3602" s="376"/>
    </row>
    <row r="3603" spans="1:41" x14ac:dyDescent="0.25">
      <c r="A3603" s="91" t="s">
        <v>9385</v>
      </c>
      <c r="B3603" s="92" t="s">
        <v>19284</v>
      </c>
      <c r="C3603" s="93" t="s">
        <v>19285</v>
      </c>
      <c r="D3603" s="93" t="s">
        <v>1201</v>
      </c>
      <c r="E3603" s="94">
        <v>46582</v>
      </c>
      <c r="F3603" s="93"/>
      <c r="G3603" s="93"/>
      <c r="H3603" s="93"/>
      <c r="I3603" s="99"/>
      <c r="J3603" s="99"/>
      <c r="K3603" s="99"/>
      <c r="L3603" s="99"/>
      <c r="M3603" s="99"/>
      <c r="N3603" s="99"/>
      <c r="O3603" s="99"/>
      <c r="P3603" s="99"/>
      <c r="Q3603" s="99"/>
      <c r="R3603" s="99"/>
      <c r="S3603" s="99"/>
      <c r="T3603" s="99"/>
      <c r="U3603" s="99"/>
      <c r="V3603" s="99"/>
      <c r="W3603" s="99"/>
      <c r="X3603" s="99"/>
      <c r="Y3603" s="99"/>
      <c r="Z3603" s="99"/>
      <c r="AA3603" s="99"/>
      <c r="AB3603" s="99"/>
      <c r="AC3603" s="99"/>
      <c r="AD3603" s="99"/>
      <c r="AE3603" s="99"/>
      <c r="AF3603" s="99"/>
      <c r="AG3603" s="99"/>
      <c r="AH3603" s="31"/>
      <c r="AI3603" s="31"/>
      <c r="AJ3603" s="31"/>
      <c r="AK3603" s="31"/>
      <c r="AL3603" s="31"/>
      <c r="AO3603" s="376"/>
    </row>
    <row r="3604" spans="1:41" x14ac:dyDescent="0.3">
      <c r="A3604" s="333" t="s">
        <v>4008</v>
      </c>
      <c r="B3604" s="333" t="s">
        <v>1162</v>
      </c>
      <c r="C3604" s="125" t="s">
        <v>8016</v>
      </c>
      <c r="D3604" s="32" t="s">
        <v>20309</v>
      </c>
      <c r="E3604" s="125" t="s">
        <v>7871</v>
      </c>
      <c r="F3604" s="125" t="s">
        <v>1189</v>
      </c>
      <c r="G3604" s="125" t="s">
        <v>1190</v>
      </c>
      <c r="AO3604" s="376"/>
    </row>
    <row r="3605" spans="1:41" x14ac:dyDescent="0.25">
      <c r="A3605" s="117" t="s">
        <v>1936</v>
      </c>
      <c r="B3605" s="117" t="s">
        <v>1902</v>
      </c>
      <c r="C3605" s="118" t="s">
        <v>1904</v>
      </c>
      <c r="D3605" s="93" t="s">
        <v>1394</v>
      </c>
      <c r="E3605" s="119">
        <v>46934</v>
      </c>
      <c r="F3605" s="93"/>
      <c r="G3605" s="93"/>
      <c r="H3605" s="93"/>
      <c r="I3605" s="99"/>
      <c r="J3605" s="99"/>
      <c r="K3605" s="99"/>
      <c r="L3605" s="99"/>
      <c r="M3605" s="99"/>
      <c r="N3605" s="99"/>
      <c r="O3605" s="99"/>
      <c r="P3605" s="44"/>
      <c r="Q3605" s="44"/>
      <c r="R3605" s="57"/>
      <c r="S3605" s="99"/>
      <c r="T3605" s="99"/>
      <c r="U3605" s="99"/>
      <c r="V3605" s="99"/>
      <c r="W3605" s="99"/>
      <c r="X3605" s="99"/>
      <c r="Y3605" s="99"/>
      <c r="Z3605" s="99"/>
      <c r="AA3605" s="99"/>
      <c r="AB3605" s="99"/>
      <c r="AC3605" s="99"/>
      <c r="AD3605" s="99"/>
      <c r="AE3605" s="99"/>
      <c r="AF3605" s="99"/>
      <c r="AG3605" s="99"/>
      <c r="AH3605" s="31"/>
      <c r="AI3605" s="31"/>
      <c r="AJ3605" s="31"/>
      <c r="AK3605" s="31"/>
      <c r="AL3605" s="31"/>
      <c r="AO3605" s="376"/>
    </row>
    <row r="3606" spans="1:41" x14ac:dyDescent="0.25">
      <c r="A3606" s="262" t="s">
        <v>6236</v>
      </c>
      <c r="B3606" s="262" t="s">
        <v>6235</v>
      </c>
      <c r="C3606" s="263">
        <v>791202207002</v>
      </c>
      <c r="D3606" s="263" t="s">
        <v>6271</v>
      </c>
      <c r="E3606" s="264">
        <v>46630</v>
      </c>
      <c r="F3606" s="93"/>
      <c r="G3606" s="93"/>
      <c r="H3606" s="93"/>
      <c r="I3606" s="99"/>
      <c r="J3606" s="99"/>
      <c r="K3606" s="99"/>
      <c r="L3606" s="99"/>
      <c r="M3606" s="99"/>
      <c r="N3606" s="99"/>
      <c r="O3606" s="99"/>
      <c r="P3606" s="44"/>
      <c r="Q3606" s="44"/>
      <c r="R3606" s="57"/>
      <c r="S3606" s="99"/>
      <c r="T3606" s="99"/>
      <c r="U3606" s="99"/>
      <c r="V3606" s="99"/>
      <c r="W3606" s="99"/>
      <c r="X3606" s="99"/>
      <c r="Y3606" s="99"/>
      <c r="Z3606" s="99"/>
      <c r="AA3606" s="99"/>
      <c r="AB3606" s="99"/>
      <c r="AC3606" s="99"/>
      <c r="AD3606" s="99"/>
      <c r="AE3606" s="99"/>
      <c r="AF3606" s="99"/>
      <c r="AG3606" s="99"/>
      <c r="AH3606" s="31"/>
      <c r="AI3606" s="31"/>
      <c r="AJ3606" s="31"/>
      <c r="AK3606" s="31"/>
      <c r="AL3606" s="31"/>
      <c r="AO3606" s="376"/>
    </row>
    <row r="3607" spans="1:41" x14ac:dyDescent="0.25">
      <c r="A3607" s="44" t="s">
        <v>6301</v>
      </c>
      <c r="B3607" s="44" t="s">
        <v>1587</v>
      </c>
      <c r="C3607" s="45" t="s">
        <v>6302</v>
      </c>
      <c r="D3607" s="46" t="s">
        <v>21328</v>
      </c>
      <c r="E3607" s="46">
        <v>46495</v>
      </c>
      <c r="AO3607" s="376"/>
    </row>
    <row r="3608" spans="1:41" x14ac:dyDescent="0.25">
      <c r="A3608" s="44" t="s">
        <v>4391</v>
      </c>
      <c r="B3608" s="44" t="s">
        <v>7505</v>
      </c>
      <c r="C3608" s="45" t="s">
        <v>4393</v>
      </c>
      <c r="D3608" s="45" t="s">
        <v>11204</v>
      </c>
      <c r="E3608" s="45" t="s">
        <v>2538</v>
      </c>
      <c r="F3608" s="93"/>
      <c r="G3608" s="93"/>
      <c r="H3608" s="93"/>
      <c r="I3608" s="99"/>
      <c r="J3608" s="99"/>
      <c r="K3608" s="99"/>
      <c r="L3608" s="99"/>
      <c r="M3608" s="99"/>
      <c r="N3608" s="99"/>
      <c r="O3608" s="99"/>
      <c r="P3608" s="99"/>
      <c r="Q3608" s="99"/>
      <c r="R3608" s="99"/>
      <c r="S3608" s="99"/>
      <c r="T3608" s="99"/>
      <c r="U3608" s="99"/>
      <c r="V3608" s="99"/>
      <c r="W3608" s="99"/>
      <c r="X3608" s="99"/>
      <c r="Y3608" s="99"/>
      <c r="Z3608" s="99"/>
      <c r="AA3608" s="99"/>
      <c r="AB3608" s="99"/>
      <c r="AC3608" s="99"/>
      <c r="AD3608" s="99"/>
      <c r="AE3608" s="99"/>
      <c r="AF3608" s="99"/>
      <c r="AG3608" s="99"/>
      <c r="AH3608" s="31"/>
      <c r="AI3608" s="31"/>
      <c r="AJ3608" s="31"/>
      <c r="AK3608" s="31"/>
      <c r="AL3608" s="31"/>
      <c r="AO3608" s="376"/>
    </row>
    <row r="3609" spans="1:41" x14ac:dyDescent="0.25">
      <c r="A3609" s="44" t="s">
        <v>4391</v>
      </c>
      <c r="B3609" s="44" t="s">
        <v>7505</v>
      </c>
      <c r="C3609" s="45" t="s">
        <v>4393</v>
      </c>
      <c r="D3609" s="93" t="s">
        <v>17443</v>
      </c>
      <c r="E3609" s="45" t="s">
        <v>2538</v>
      </c>
      <c r="F3609" s="93"/>
      <c r="G3609" s="93"/>
      <c r="H3609" s="93"/>
      <c r="I3609" s="99"/>
      <c r="J3609" s="99"/>
      <c r="K3609" s="99"/>
      <c r="L3609" s="99"/>
      <c r="M3609" s="99"/>
      <c r="N3609" s="99"/>
      <c r="O3609" s="99"/>
      <c r="P3609" s="99"/>
      <c r="Q3609" s="99"/>
      <c r="R3609" s="99"/>
      <c r="S3609" s="99"/>
      <c r="T3609" s="99"/>
      <c r="U3609" s="99"/>
      <c r="V3609" s="99"/>
      <c r="W3609" s="99"/>
      <c r="X3609" s="99"/>
      <c r="Y3609" s="99"/>
      <c r="Z3609" s="99"/>
      <c r="AA3609" s="99"/>
      <c r="AB3609" s="99"/>
      <c r="AC3609" s="99"/>
      <c r="AD3609" s="99"/>
      <c r="AE3609" s="99"/>
      <c r="AF3609" s="99"/>
      <c r="AG3609" s="99"/>
      <c r="AH3609" s="31"/>
      <c r="AI3609" s="31"/>
      <c r="AJ3609" s="31"/>
      <c r="AK3609" s="31"/>
      <c r="AL3609" s="31"/>
      <c r="AO3609" s="376"/>
    </row>
    <row r="3610" spans="1:41" x14ac:dyDescent="0.25">
      <c r="A3610" s="44" t="s">
        <v>17669</v>
      </c>
      <c r="B3610" s="44" t="s">
        <v>6877</v>
      </c>
      <c r="C3610" s="45" t="s">
        <v>6891</v>
      </c>
      <c r="D3610" s="32" t="s">
        <v>5559</v>
      </c>
      <c r="E3610" s="45" t="s">
        <v>20846</v>
      </c>
      <c r="F3610" s="32"/>
      <c r="G3610" s="32"/>
      <c r="H3610" s="32"/>
      <c r="I3610" s="31"/>
      <c r="J3610" s="31"/>
      <c r="K3610" s="31"/>
      <c r="L3610" s="31"/>
      <c r="M3610" s="31"/>
      <c r="N3610" s="31"/>
      <c r="O3610" s="31"/>
      <c r="P3610" s="31"/>
      <c r="Q3610" s="31"/>
      <c r="R3610" s="31"/>
      <c r="S3610" s="31"/>
      <c r="T3610" s="31"/>
      <c r="U3610" s="31"/>
      <c r="V3610" s="31"/>
      <c r="W3610" s="31"/>
      <c r="X3610" s="31"/>
      <c r="Y3610" s="31"/>
      <c r="Z3610" s="31"/>
      <c r="AA3610" s="31"/>
      <c r="AB3610" s="31"/>
      <c r="AC3610" s="31"/>
      <c r="AD3610" s="31"/>
      <c r="AE3610" s="31"/>
      <c r="AF3610" s="31"/>
      <c r="AG3610" s="31"/>
      <c r="AH3610" s="31"/>
      <c r="AI3610" s="31"/>
      <c r="AJ3610" s="31"/>
      <c r="AK3610" s="31"/>
      <c r="AL3610" s="31"/>
      <c r="AO3610" s="376"/>
    </row>
    <row r="3611" spans="1:41" x14ac:dyDescent="0.25">
      <c r="A3611" s="44" t="s">
        <v>17669</v>
      </c>
      <c r="B3611" s="44" t="s">
        <v>3039</v>
      </c>
      <c r="C3611" s="45">
        <v>230904</v>
      </c>
      <c r="D3611" s="45" t="s">
        <v>11363</v>
      </c>
      <c r="E3611" s="45" t="s">
        <v>7871</v>
      </c>
      <c r="AO3611" s="376"/>
    </row>
    <row r="3612" spans="1:41" x14ac:dyDescent="0.25">
      <c r="A3612" s="44" t="s">
        <v>17669</v>
      </c>
      <c r="B3612" s="44" t="s">
        <v>5134</v>
      </c>
      <c r="C3612" s="45">
        <v>250802</v>
      </c>
      <c r="D3612" s="45" t="s">
        <v>11363</v>
      </c>
      <c r="E3612" s="45" t="s">
        <v>9880</v>
      </c>
      <c r="AO3612" s="376"/>
    </row>
    <row r="3613" spans="1:41" x14ac:dyDescent="0.25">
      <c r="A3613" s="44" t="s">
        <v>12202</v>
      </c>
      <c r="B3613" s="44" t="s">
        <v>12111</v>
      </c>
      <c r="C3613" s="45">
        <v>13.24</v>
      </c>
      <c r="D3613" s="45" t="s">
        <v>12549</v>
      </c>
      <c r="E3613" s="46">
        <v>47299</v>
      </c>
      <c r="F3613" s="45"/>
      <c r="G3613" s="93"/>
      <c r="H3613" s="93"/>
      <c r="I3613" s="99"/>
      <c r="J3613" s="99"/>
      <c r="K3613" s="99"/>
      <c r="L3613" s="99"/>
      <c r="M3613" s="99"/>
      <c r="N3613" s="99"/>
      <c r="O3613" s="99"/>
      <c r="P3613" s="99"/>
      <c r="Q3613" s="99"/>
      <c r="R3613" s="99"/>
      <c r="S3613" s="99"/>
      <c r="T3613" s="99"/>
      <c r="U3613" s="99"/>
      <c r="V3613" s="99"/>
      <c r="W3613" s="99"/>
      <c r="X3613" s="99"/>
      <c r="Y3613" s="99"/>
      <c r="Z3613" s="99"/>
      <c r="AA3613" s="99"/>
      <c r="AB3613" s="99"/>
      <c r="AC3613" s="99"/>
      <c r="AD3613" s="99"/>
      <c r="AE3613" s="99"/>
      <c r="AF3613" s="99"/>
      <c r="AG3613" s="99"/>
      <c r="AH3613" s="31"/>
      <c r="AI3613" s="31"/>
      <c r="AJ3613" s="31"/>
      <c r="AK3613" s="31"/>
      <c r="AL3613" s="31"/>
      <c r="AO3613" s="376"/>
    </row>
    <row r="3614" spans="1:41" x14ac:dyDescent="0.25">
      <c r="A3614" s="44" t="s">
        <v>6420</v>
      </c>
      <c r="B3614" s="44" t="s">
        <v>5321</v>
      </c>
      <c r="C3614" s="45">
        <v>23010401</v>
      </c>
      <c r="D3614" s="45" t="s">
        <v>11363</v>
      </c>
      <c r="E3614" s="45" t="s">
        <v>5322</v>
      </c>
      <c r="AO3614" s="376"/>
    </row>
    <row r="3615" spans="1:41" x14ac:dyDescent="0.25">
      <c r="A3615" s="44" t="s">
        <v>651</v>
      </c>
      <c r="B3615" s="44" t="s">
        <v>3176</v>
      </c>
      <c r="C3615" s="45">
        <v>23010402</v>
      </c>
      <c r="D3615" s="45" t="s">
        <v>11363</v>
      </c>
      <c r="E3615" s="45" t="s">
        <v>5322</v>
      </c>
      <c r="AO3615" s="376"/>
    </row>
    <row r="3616" spans="1:41" x14ac:dyDescent="0.25">
      <c r="A3616" s="44" t="s">
        <v>651</v>
      </c>
      <c r="B3616" s="44" t="s">
        <v>17465</v>
      </c>
      <c r="C3616" s="45">
        <v>26020101</v>
      </c>
      <c r="D3616" s="45" t="s">
        <v>11363</v>
      </c>
      <c r="E3616" s="45" t="s">
        <v>9238</v>
      </c>
      <c r="AO3616" s="376"/>
    </row>
    <row r="3617" spans="1:41" x14ac:dyDescent="0.25">
      <c r="A3617" s="44" t="s">
        <v>651</v>
      </c>
      <c r="B3617" s="44" t="s">
        <v>6609</v>
      </c>
      <c r="C3617" s="45">
        <v>26020102</v>
      </c>
      <c r="D3617" s="45" t="s">
        <v>11363</v>
      </c>
      <c r="E3617" s="45" t="s">
        <v>9238</v>
      </c>
      <c r="AO3617" s="376"/>
    </row>
    <row r="3618" spans="1:41" x14ac:dyDescent="0.25">
      <c r="A3618" s="44" t="s">
        <v>20653</v>
      </c>
      <c r="B3618" s="44" t="s">
        <v>20652</v>
      </c>
      <c r="C3618" s="45" t="s">
        <v>20750</v>
      </c>
      <c r="D3618" s="32" t="s">
        <v>5559</v>
      </c>
      <c r="E3618" s="45" t="s">
        <v>20873</v>
      </c>
      <c r="F3618" s="32"/>
      <c r="G3618" s="32"/>
      <c r="H3618" s="32"/>
      <c r="I3618" s="31"/>
      <c r="J3618" s="31"/>
      <c r="K3618" s="31"/>
      <c r="L3618" s="31"/>
      <c r="M3618" s="31"/>
      <c r="N3618" s="31"/>
      <c r="O3618" s="31"/>
      <c r="P3618" s="31"/>
      <c r="Q3618" s="31"/>
      <c r="R3618" s="31"/>
      <c r="S3618" s="31"/>
      <c r="T3618" s="31"/>
      <c r="U3618" s="31"/>
      <c r="V3618" s="31"/>
      <c r="W3618" s="31"/>
      <c r="X3618" s="31"/>
      <c r="Y3618" s="31"/>
      <c r="Z3618" s="31"/>
      <c r="AA3618" s="31"/>
      <c r="AB3618" s="31"/>
      <c r="AC3618" s="31"/>
      <c r="AD3618" s="31"/>
      <c r="AE3618" s="31"/>
      <c r="AF3618" s="31"/>
      <c r="AG3618" s="31"/>
      <c r="AH3618" s="31"/>
      <c r="AI3618" s="31"/>
      <c r="AJ3618" s="31"/>
      <c r="AK3618" s="31"/>
      <c r="AL3618" s="31"/>
      <c r="AO3618" s="376"/>
    </row>
    <row r="3619" spans="1:41" x14ac:dyDescent="0.25">
      <c r="A3619" s="44" t="s">
        <v>17670</v>
      </c>
      <c r="B3619" s="44" t="s">
        <v>949</v>
      </c>
      <c r="C3619" s="45">
        <v>240802</v>
      </c>
      <c r="D3619" s="45" t="s">
        <v>11363</v>
      </c>
      <c r="E3619" s="45" t="s">
        <v>4966</v>
      </c>
      <c r="AO3619" s="376"/>
    </row>
    <row r="3620" spans="1:41" x14ac:dyDescent="0.25">
      <c r="A3620" s="44" t="s">
        <v>6421</v>
      </c>
      <c r="B3620" s="44" t="s">
        <v>5321</v>
      </c>
      <c r="C3620" s="45">
        <v>23010401</v>
      </c>
      <c r="D3620" s="45" t="s">
        <v>11363</v>
      </c>
      <c r="E3620" s="45" t="s">
        <v>5322</v>
      </c>
      <c r="AO3620" s="376"/>
    </row>
    <row r="3621" spans="1:41" x14ac:dyDescent="0.25">
      <c r="A3621" s="44" t="s">
        <v>6421</v>
      </c>
      <c r="B3621" s="44" t="s">
        <v>3176</v>
      </c>
      <c r="C3621" s="45">
        <v>23010402</v>
      </c>
      <c r="D3621" s="45" t="s">
        <v>11363</v>
      </c>
      <c r="E3621" s="45" t="s">
        <v>5322</v>
      </c>
      <c r="AO3621" s="376"/>
    </row>
    <row r="3622" spans="1:41" x14ac:dyDescent="0.25">
      <c r="A3622" s="44" t="s">
        <v>6421</v>
      </c>
      <c r="B3622" s="44" t="s">
        <v>2350</v>
      </c>
      <c r="C3622" s="45">
        <v>230105</v>
      </c>
      <c r="D3622" s="45" t="s">
        <v>11363</v>
      </c>
      <c r="E3622" s="45" t="s">
        <v>5265</v>
      </c>
      <c r="AO3622" s="376"/>
    </row>
    <row r="3623" spans="1:41" x14ac:dyDescent="0.25">
      <c r="A3623" s="44" t="s">
        <v>6421</v>
      </c>
      <c r="B3623" s="44" t="s">
        <v>17463</v>
      </c>
      <c r="C3623" s="45">
        <v>260202</v>
      </c>
      <c r="D3623" s="45" t="s">
        <v>11363</v>
      </c>
      <c r="E3623" s="45" t="s">
        <v>9238</v>
      </c>
      <c r="AO3623" s="376"/>
    </row>
    <row r="3624" spans="1:41" x14ac:dyDescent="0.3">
      <c r="A3624" s="333" t="s">
        <v>4009</v>
      </c>
      <c r="B3624" s="333" t="s">
        <v>1153</v>
      </c>
      <c r="C3624" s="125" t="s">
        <v>11369</v>
      </c>
      <c r="D3624" s="32" t="s">
        <v>20309</v>
      </c>
      <c r="E3624" s="125" t="s">
        <v>4826</v>
      </c>
      <c r="F3624" s="125" t="s">
        <v>1189</v>
      </c>
      <c r="G3624" s="125" t="s">
        <v>1190</v>
      </c>
      <c r="AO3624" s="376"/>
    </row>
    <row r="3625" spans="1:41" x14ac:dyDescent="0.25">
      <c r="A3625" s="44" t="s">
        <v>4009</v>
      </c>
      <c r="B3625" s="92" t="s">
        <v>9602</v>
      </c>
      <c r="C3625" s="45" t="s">
        <v>9343</v>
      </c>
      <c r="D3625" s="93" t="s">
        <v>9601</v>
      </c>
      <c r="E3625" s="94">
        <v>46568</v>
      </c>
      <c r="F3625" s="93"/>
      <c r="G3625" s="93"/>
      <c r="H3625" s="93"/>
      <c r="I3625" s="99"/>
      <c r="J3625" s="99"/>
      <c r="K3625" s="99"/>
      <c r="L3625" s="99"/>
      <c r="M3625" s="99"/>
      <c r="N3625" s="99"/>
      <c r="O3625" s="99"/>
      <c r="P3625" s="44"/>
      <c r="Q3625" s="44"/>
      <c r="R3625" s="57"/>
      <c r="S3625" s="99"/>
      <c r="T3625" s="99"/>
      <c r="U3625" s="99"/>
      <c r="V3625" s="99"/>
      <c r="W3625" s="99"/>
      <c r="X3625" s="99"/>
      <c r="Y3625" s="99"/>
      <c r="Z3625" s="99"/>
      <c r="AA3625" s="99"/>
      <c r="AB3625" s="99"/>
      <c r="AC3625" s="99"/>
      <c r="AD3625" s="99"/>
      <c r="AE3625" s="99"/>
      <c r="AF3625" s="99"/>
      <c r="AG3625" s="99"/>
      <c r="AH3625" s="31"/>
      <c r="AI3625" s="31"/>
      <c r="AJ3625" s="31"/>
      <c r="AK3625" s="31"/>
      <c r="AL3625" s="31"/>
      <c r="AO3625" s="376"/>
    </row>
    <row r="3626" spans="1:41" x14ac:dyDescent="0.25">
      <c r="A3626" s="91" t="s">
        <v>4009</v>
      </c>
      <c r="B3626" s="92" t="s">
        <v>3182</v>
      </c>
      <c r="C3626" s="93" t="s">
        <v>19170</v>
      </c>
      <c r="D3626" s="93" t="s">
        <v>1201</v>
      </c>
      <c r="E3626" s="94">
        <v>46582</v>
      </c>
      <c r="F3626" s="93"/>
      <c r="G3626" s="93"/>
      <c r="H3626" s="93"/>
      <c r="I3626" s="99"/>
      <c r="J3626" s="99"/>
      <c r="K3626" s="99"/>
      <c r="L3626" s="99"/>
      <c r="M3626" s="99"/>
      <c r="N3626" s="99"/>
      <c r="O3626" s="99"/>
      <c r="P3626" s="99"/>
      <c r="Q3626" s="99"/>
      <c r="R3626" s="99"/>
      <c r="S3626" s="99"/>
      <c r="T3626" s="99"/>
      <c r="U3626" s="99"/>
      <c r="V3626" s="99"/>
      <c r="W3626" s="99"/>
      <c r="X3626" s="99"/>
      <c r="Y3626" s="99"/>
      <c r="Z3626" s="99"/>
      <c r="AA3626" s="99"/>
      <c r="AB3626" s="99"/>
      <c r="AC3626" s="99"/>
      <c r="AD3626" s="99"/>
      <c r="AE3626" s="99"/>
      <c r="AF3626" s="99"/>
      <c r="AG3626" s="99"/>
      <c r="AH3626" s="31"/>
      <c r="AI3626" s="31"/>
      <c r="AJ3626" s="31"/>
      <c r="AK3626" s="31"/>
      <c r="AL3626" s="31"/>
      <c r="AO3626" s="376"/>
    </row>
    <row r="3627" spans="1:41" x14ac:dyDescent="0.25">
      <c r="A3627" s="44" t="s">
        <v>21338</v>
      </c>
      <c r="B3627" s="44" t="s">
        <v>21337</v>
      </c>
      <c r="C3627" s="45" t="s">
        <v>11602</v>
      </c>
      <c r="D3627" s="45" t="s">
        <v>21447</v>
      </c>
      <c r="E3627" s="46">
        <v>46752</v>
      </c>
      <c r="AO3627" s="376"/>
    </row>
    <row r="3628" spans="1:41" x14ac:dyDescent="0.3">
      <c r="A3628" s="57" t="s">
        <v>17163</v>
      </c>
      <c r="B3628" s="57" t="s">
        <v>1290</v>
      </c>
      <c r="C3628" s="62">
        <v>24027</v>
      </c>
      <c r="D3628" s="62" t="s">
        <v>20886</v>
      </c>
      <c r="E3628" s="60">
        <v>46873</v>
      </c>
      <c r="F3628" s="32"/>
      <c r="G3628" s="32"/>
      <c r="H3628" s="32"/>
      <c r="I3628" s="31"/>
      <c r="J3628" s="31"/>
      <c r="K3628" s="31"/>
      <c r="L3628" s="31"/>
      <c r="M3628" s="31"/>
      <c r="N3628" s="31"/>
      <c r="O3628" s="31"/>
      <c r="P3628" s="31"/>
      <c r="Q3628" s="31"/>
      <c r="R3628" s="31"/>
      <c r="S3628" s="31"/>
      <c r="T3628" s="31"/>
      <c r="U3628" s="31"/>
      <c r="V3628" s="31"/>
      <c r="W3628" s="31"/>
      <c r="X3628" s="31"/>
      <c r="Y3628" s="31"/>
      <c r="Z3628" s="31"/>
      <c r="AA3628" s="31"/>
      <c r="AB3628" s="31"/>
      <c r="AC3628" s="31"/>
      <c r="AD3628" s="31"/>
      <c r="AE3628" s="31"/>
      <c r="AF3628" s="31"/>
      <c r="AG3628" s="31"/>
      <c r="AH3628" s="31"/>
      <c r="AI3628" s="31"/>
      <c r="AJ3628" s="31"/>
      <c r="AK3628" s="31"/>
      <c r="AL3628" s="31"/>
      <c r="AO3628" s="376"/>
    </row>
    <row r="3629" spans="1:41" x14ac:dyDescent="0.25">
      <c r="A3629" s="44" t="s">
        <v>11615</v>
      </c>
      <c r="B3629" s="44" t="s">
        <v>21362</v>
      </c>
      <c r="C3629" s="45" t="s">
        <v>11608</v>
      </c>
      <c r="D3629" s="45" t="s">
        <v>21447</v>
      </c>
      <c r="E3629" s="46">
        <v>46752</v>
      </c>
      <c r="AO3629" s="376"/>
    </row>
    <row r="3630" spans="1:41" x14ac:dyDescent="0.25">
      <c r="A3630" s="44" t="s">
        <v>8757</v>
      </c>
      <c r="B3630" s="44" t="s">
        <v>16659</v>
      </c>
      <c r="C3630" s="45" t="s">
        <v>16960</v>
      </c>
      <c r="D3630" s="367" t="s">
        <v>3696</v>
      </c>
      <c r="E3630" s="328">
        <f>DATE(2029,10,2)</f>
        <v>47393</v>
      </c>
      <c r="F3630" s="32"/>
      <c r="G3630" s="32"/>
      <c r="H3630" s="32"/>
      <c r="I3630" s="31"/>
      <c r="J3630" s="31"/>
      <c r="K3630" s="31"/>
      <c r="L3630" s="31"/>
      <c r="M3630" s="31"/>
      <c r="N3630" s="31"/>
      <c r="O3630" s="31"/>
      <c r="P3630" s="31"/>
      <c r="Q3630" s="31"/>
      <c r="R3630" s="31"/>
      <c r="S3630" s="31"/>
      <c r="T3630" s="31"/>
      <c r="U3630" s="31"/>
      <c r="V3630" s="31"/>
      <c r="W3630" s="31"/>
      <c r="X3630" s="31"/>
      <c r="Y3630" s="31"/>
      <c r="Z3630" s="31"/>
      <c r="AA3630" s="31"/>
      <c r="AB3630" s="31"/>
      <c r="AC3630" s="31"/>
      <c r="AD3630" s="31"/>
      <c r="AE3630" s="31"/>
      <c r="AF3630" s="31"/>
      <c r="AG3630" s="31"/>
      <c r="AH3630" s="31"/>
      <c r="AI3630" s="31"/>
      <c r="AJ3630" s="31"/>
      <c r="AK3630" s="31"/>
      <c r="AL3630" s="31"/>
      <c r="AO3630" s="376"/>
    </row>
    <row r="3631" spans="1:41" x14ac:dyDescent="0.25">
      <c r="A3631" s="44" t="s">
        <v>8757</v>
      </c>
      <c r="B3631" s="44" t="s">
        <v>16658</v>
      </c>
      <c r="C3631" s="45" t="s">
        <v>13778</v>
      </c>
      <c r="D3631" s="367" t="s">
        <v>3696</v>
      </c>
      <c r="E3631" s="328">
        <f>DATE(2029,4,4)</f>
        <v>47212</v>
      </c>
      <c r="F3631" s="32"/>
      <c r="G3631" s="32"/>
      <c r="H3631" s="32"/>
      <c r="I3631" s="31"/>
      <c r="J3631" s="31"/>
      <c r="K3631" s="31"/>
      <c r="L3631" s="31"/>
      <c r="M3631" s="31"/>
      <c r="N3631" s="31"/>
      <c r="O3631" s="31"/>
      <c r="P3631" s="31"/>
      <c r="Q3631" s="31"/>
      <c r="R3631" s="31"/>
      <c r="S3631" s="31"/>
      <c r="T3631" s="31"/>
      <c r="U3631" s="31"/>
      <c r="V3631" s="31"/>
      <c r="W3631" s="31"/>
      <c r="X3631" s="31"/>
      <c r="Y3631" s="31"/>
      <c r="Z3631" s="31"/>
      <c r="AA3631" s="31"/>
      <c r="AB3631" s="31"/>
      <c r="AC3631" s="31"/>
      <c r="AD3631" s="31"/>
      <c r="AE3631" s="31"/>
      <c r="AF3631" s="31"/>
      <c r="AG3631" s="31"/>
      <c r="AH3631" s="31"/>
      <c r="AI3631" s="31"/>
      <c r="AJ3631" s="31"/>
      <c r="AK3631" s="31"/>
      <c r="AL3631" s="31"/>
      <c r="AO3631" s="376"/>
    </row>
    <row r="3632" spans="1:41" x14ac:dyDescent="0.25">
      <c r="A3632" s="44" t="s">
        <v>15692</v>
      </c>
      <c r="B3632" s="44" t="s">
        <v>2133</v>
      </c>
      <c r="C3632" s="45">
        <v>250702</v>
      </c>
      <c r="D3632" s="45" t="s">
        <v>11363</v>
      </c>
      <c r="E3632" s="45" t="s">
        <v>9839</v>
      </c>
      <c r="AO3632" s="376"/>
    </row>
    <row r="3633" spans="1:41" x14ac:dyDescent="0.25">
      <c r="A3633" s="44" t="s">
        <v>16660</v>
      </c>
      <c r="B3633" s="44" t="s">
        <v>16661</v>
      </c>
      <c r="C3633" s="45" t="s">
        <v>16961</v>
      </c>
      <c r="D3633" s="367" t="s">
        <v>3696</v>
      </c>
      <c r="E3633" s="328">
        <f>DATE(2029,12,8)</f>
        <v>47460</v>
      </c>
      <c r="F3633" s="32"/>
      <c r="G3633" s="32"/>
      <c r="H3633" s="32"/>
      <c r="I3633" s="31"/>
      <c r="J3633" s="31"/>
      <c r="K3633" s="31"/>
      <c r="L3633" s="31"/>
      <c r="M3633" s="31"/>
      <c r="N3633" s="31"/>
      <c r="O3633" s="31"/>
      <c r="P3633" s="31"/>
      <c r="Q3633" s="31"/>
      <c r="R3633" s="31"/>
      <c r="S3633" s="31"/>
      <c r="T3633" s="31"/>
      <c r="U3633" s="31"/>
      <c r="V3633" s="31"/>
      <c r="W3633" s="31"/>
      <c r="X3633" s="31"/>
      <c r="Y3633" s="31"/>
      <c r="Z3633" s="31"/>
      <c r="AA3633" s="31"/>
      <c r="AB3633" s="31"/>
      <c r="AC3633" s="31"/>
      <c r="AD3633" s="31"/>
      <c r="AE3633" s="31"/>
      <c r="AF3633" s="31"/>
      <c r="AG3633" s="31"/>
      <c r="AH3633" s="31"/>
      <c r="AI3633" s="31"/>
      <c r="AJ3633" s="31"/>
      <c r="AK3633" s="31"/>
      <c r="AL3633" s="31"/>
      <c r="AO3633" s="376"/>
    </row>
    <row r="3634" spans="1:41" x14ac:dyDescent="0.25">
      <c r="A3634" s="44" t="s">
        <v>652</v>
      </c>
      <c r="B3634" s="44" t="s">
        <v>10347</v>
      </c>
      <c r="C3634" s="45">
        <v>240402</v>
      </c>
      <c r="D3634" s="45" t="s">
        <v>11363</v>
      </c>
      <c r="E3634" s="45" t="s">
        <v>5037</v>
      </c>
      <c r="AO3634" s="376"/>
    </row>
    <row r="3635" spans="1:41" x14ac:dyDescent="0.25">
      <c r="A3635" s="44" t="s">
        <v>16662</v>
      </c>
      <c r="B3635" s="44" t="s">
        <v>14796</v>
      </c>
      <c r="C3635" s="45" t="s">
        <v>16962</v>
      </c>
      <c r="D3635" s="367" t="s">
        <v>3696</v>
      </c>
      <c r="E3635" s="328">
        <f>DATE(2029,10,13)</f>
        <v>47404</v>
      </c>
      <c r="F3635" s="32"/>
      <c r="G3635" s="32"/>
      <c r="H3635" s="32"/>
      <c r="I3635" s="31"/>
      <c r="J3635" s="31"/>
      <c r="K3635" s="31"/>
      <c r="L3635" s="31"/>
      <c r="M3635" s="31"/>
      <c r="N3635" s="31"/>
      <c r="O3635" s="31"/>
      <c r="P3635" s="31"/>
      <c r="Q3635" s="31"/>
      <c r="R3635" s="31"/>
      <c r="S3635" s="31"/>
      <c r="T3635" s="31"/>
      <c r="U3635" s="31"/>
      <c r="V3635" s="31"/>
      <c r="W3635" s="31"/>
      <c r="X3635" s="31"/>
      <c r="Y3635" s="31"/>
      <c r="Z3635" s="31"/>
      <c r="AA3635" s="31"/>
      <c r="AB3635" s="31"/>
      <c r="AC3635" s="31"/>
      <c r="AD3635" s="31"/>
      <c r="AE3635" s="31"/>
      <c r="AF3635" s="31"/>
      <c r="AG3635" s="31"/>
      <c r="AH3635" s="31"/>
      <c r="AI3635" s="31"/>
      <c r="AJ3635" s="31"/>
      <c r="AK3635" s="31"/>
      <c r="AL3635" s="31"/>
      <c r="AO3635" s="376"/>
    </row>
    <row r="3636" spans="1:41" x14ac:dyDescent="0.3">
      <c r="A3636" s="333" t="s">
        <v>18626</v>
      </c>
      <c r="B3636" s="333" t="s">
        <v>1167</v>
      </c>
      <c r="C3636" s="125" t="s">
        <v>17236</v>
      </c>
      <c r="D3636" s="32" t="s">
        <v>20309</v>
      </c>
      <c r="E3636" s="125" t="s">
        <v>8292</v>
      </c>
      <c r="F3636" s="125" t="s">
        <v>1189</v>
      </c>
      <c r="G3636" s="125" t="s">
        <v>1190</v>
      </c>
      <c r="AO3636" s="376"/>
    </row>
    <row r="3637" spans="1:41" x14ac:dyDescent="0.25">
      <c r="A3637" s="44" t="s">
        <v>3058</v>
      </c>
      <c r="B3637" s="44" t="s">
        <v>14797</v>
      </c>
      <c r="C3637" s="45" t="s">
        <v>9080</v>
      </c>
      <c r="D3637" s="367" t="s">
        <v>3696</v>
      </c>
      <c r="E3637" s="328">
        <f>DATE(2027,4,14)</f>
        <v>46491</v>
      </c>
      <c r="F3637" s="32"/>
      <c r="G3637" s="32"/>
      <c r="H3637" s="32"/>
      <c r="I3637" s="31"/>
      <c r="J3637" s="31"/>
      <c r="K3637" s="31"/>
      <c r="L3637" s="31"/>
      <c r="M3637" s="31"/>
      <c r="N3637" s="31"/>
      <c r="O3637" s="31"/>
      <c r="P3637" s="31"/>
      <c r="Q3637" s="31"/>
      <c r="R3637" s="31"/>
      <c r="S3637" s="31"/>
      <c r="T3637" s="31"/>
      <c r="U3637" s="31"/>
      <c r="V3637" s="31"/>
      <c r="W3637" s="31"/>
      <c r="X3637" s="31"/>
      <c r="Y3637" s="31"/>
      <c r="Z3637" s="31"/>
      <c r="AA3637" s="31"/>
      <c r="AB3637" s="31"/>
      <c r="AC3637" s="31"/>
      <c r="AD3637" s="31"/>
      <c r="AE3637" s="31"/>
      <c r="AF3637" s="31"/>
      <c r="AG3637" s="31"/>
      <c r="AH3637" s="31"/>
      <c r="AI3637" s="31"/>
      <c r="AJ3637" s="31"/>
      <c r="AK3637" s="31"/>
      <c r="AL3637" s="31"/>
      <c r="AO3637" s="376"/>
    </row>
    <row r="3638" spans="1:41" x14ac:dyDescent="0.25">
      <c r="A3638" s="44" t="s">
        <v>8758</v>
      </c>
      <c r="B3638" s="44" t="s">
        <v>14712</v>
      </c>
      <c r="C3638" s="45" t="s">
        <v>9081</v>
      </c>
      <c r="D3638" s="367" t="s">
        <v>3696</v>
      </c>
      <c r="E3638" s="328">
        <f>DATE(2027,10,11)</f>
        <v>46671</v>
      </c>
      <c r="F3638" s="32"/>
      <c r="G3638" s="32"/>
      <c r="H3638" s="32"/>
      <c r="I3638" s="31"/>
      <c r="J3638" s="31"/>
      <c r="K3638" s="31"/>
      <c r="L3638" s="31"/>
      <c r="M3638" s="31"/>
      <c r="N3638" s="31"/>
      <c r="O3638" s="31"/>
      <c r="P3638" s="31"/>
      <c r="Q3638" s="31"/>
      <c r="R3638" s="31"/>
      <c r="S3638" s="31"/>
      <c r="T3638" s="31"/>
      <c r="U3638" s="31"/>
      <c r="V3638" s="31"/>
      <c r="W3638" s="31"/>
      <c r="X3638" s="31"/>
      <c r="Y3638" s="31"/>
      <c r="Z3638" s="31"/>
      <c r="AA3638" s="31"/>
      <c r="AB3638" s="31"/>
      <c r="AC3638" s="31"/>
      <c r="AD3638" s="31"/>
      <c r="AE3638" s="31"/>
      <c r="AF3638" s="31"/>
      <c r="AG3638" s="31"/>
      <c r="AH3638" s="31"/>
      <c r="AI3638" s="31"/>
      <c r="AJ3638" s="31"/>
      <c r="AK3638" s="31"/>
      <c r="AL3638" s="31"/>
      <c r="AO3638" s="376"/>
    </row>
    <row r="3639" spans="1:41" x14ac:dyDescent="0.25">
      <c r="A3639" s="44" t="s">
        <v>21552</v>
      </c>
      <c r="B3639" s="44" t="s">
        <v>3475</v>
      </c>
      <c r="C3639" s="45">
        <v>260301</v>
      </c>
      <c r="D3639" s="45" t="s">
        <v>11363</v>
      </c>
      <c r="E3639" s="45" t="s">
        <v>17625</v>
      </c>
      <c r="AO3639" s="376"/>
    </row>
    <row r="3640" spans="1:41" x14ac:dyDescent="0.25">
      <c r="A3640" s="44" t="s">
        <v>18835</v>
      </c>
      <c r="B3640" s="44" t="s">
        <v>21377</v>
      </c>
      <c r="C3640" s="45" t="s">
        <v>18887</v>
      </c>
      <c r="D3640" s="45" t="s">
        <v>21447</v>
      </c>
      <c r="E3640" s="46">
        <v>46507</v>
      </c>
      <c r="AO3640" s="376"/>
    </row>
    <row r="3641" spans="1:41" x14ac:dyDescent="0.25">
      <c r="A3641" s="44" t="s">
        <v>8759</v>
      </c>
      <c r="B3641" s="44" t="s">
        <v>14798</v>
      </c>
      <c r="C3641" s="45" t="s">
        <v>9082</v>
      </c>
      <c r="D3641" s="367" t="s">
        <v>3696</v>
      </c>
      <c r="E3641" s="328">
        <f>DATE(2027,12,15)</f>
        <v>46736</v>
      </c>
      <c r="F3641" s="32"/>
      <c r="G3641" s="32"/>
      <c r="H3641" s="32"/>
      <c r="I3641" s="31"/>
      <c r="J3641" s="31"/>
      <c r="K3641" s="31"/>
      <c r="L3641" s="31"/>
      <c r="M3641" s="31"/>
      <c r="N3641" s="31"/>
      <c r="O3641" s="31"/>
      <c r="P3641" s="31"/>
      <c r="Q3641" s="31"/>
      <c r="R3641" s="31"/>
      <c r="S3641" s="31"/>
      <c r="T3641" s="31"/>
      <c r="U3641" s="31"/>
      <c r="V3641" s="31"/>
      <c r="W3641" s="31"/>
      <c r="X3641" s="31"/>
      <c r="Y3641" s="31"/>
      <c r="Z3641" s="31"/>
      <c r="AA3641" s="31"/>
      <c r="AB3641" s="31"/>
      <c r="AC3641" s="31"/>
      <c r="AD3641" s="31"/>
      <c r="AE3641" s="31"/>
      <c r="AF3641" s="31"/>
      <c r="AG3641" s="31"/>
      <c r="AH3641" s="31"/>
      <c r="AI3641" s="31"/>
      <c r="AJ3641" s="31"/>
      <c r="AK3641" s="31"/>
      <c r="AL3641" s="31"/>
      <c r="AO3641" s="376"/>
    </row>
    <row r="3642" spans="1:41" x14ac:dyDescent="0.25">
      <c r="A3642" s="44" t="s">
        <v>10436</v>
      </c>
      <c r="B3642" s="44" t="s">
        <v>9237</v>
      </c>
      <c r="C3642" s="45">
        <v>24010401</v>
      </c>
      <c r="D3642" s="45" t="s">
        <v>11363</v>
      </c>
      <c r="E3642" s="45" t="s">
        <v>9238</v>
      </c>
      <c r="AO3642" s="376"/>
    </row>
    <row r="3643" spans="1:41" x14ac:dyDescent="0.25">
      <c r="A3643" s="44" t="s">
        <v>10436</v>
      </c>
      <c r="B3643" s="44" t="s">
        <v>3176</v>
      </c>
      <c r="C3643" s="45">
        <v>24010402</v>
      </c>
      <c r="D3643" s="45" t="s">
        <v>11363</v>
      </c>
      <c r="E3643" s="45" t="s">
        <v>9238</v>
      </c>
      <c r="AO3643" s="376"/>
    </row>
    <row r="3644" spans="1:41" x14ac:dyDescent="0.25">
      <c r="A3644" s="44" t="s">
        <v>12203</v>
      </c>
      <c r="B3644" s="44" t="s">
        <v>12101</v>
      </c>
      <c r="C3644" s="45">
        <v>11.24</v>
      </c>
      <c r="D3644" s="45" t="s">
        <v>12549</v>
      </c>
      <c r="E3644" s="46">
        <v>47299</v>
      </c>
      <c r="F3644" s="45"/>
      <c r="G3644" s="93"/>
      <c r="H3644" s="93"/>
      <c r="I3644" s="99"/>
      <c r="J3644" s="99"/>
      <c r="K3644" s="99"/>
      <c r="L3644" s="99"/>
      <c r="M3644" s="99"/>
      <c r="N3644" s="99"/>
      <c r="O3644" s="99"/>
      <c r="P3644" s="99"/>
      <c r="Q3644" s="99"/>
      <c r="R3644" s="99"/>
      <c r="S3644" s="99"/>
      <c r="T3644" s="99"/>
      <c r="U3644" s="99"/>
      <c r="V3644" s="99"/>
      <c r="W3644" s="99"/>
      <c r="X3644" s="99"/>
      <c r="Y3644" s="99"/>
      <c r="Z3644" s="99"/>
      <c r="AA3644" s="99"/>
      <c r="AB3644" s="99"/>
      <c r="AC3644" s="99"/>
      <c r="AD3644" s="99"/>
      <c r="AE3644" s="99"/>
      <c r="AF3644" s="99"/>
      <c r="AG3644" s="99"/>
      <c r="AH3644" s="31"/>
      <c r="AI3644" s="31"/>
      <c r="AJ3644" s="31"/>
      <c r="AK3644" s="31"/>
      <c r="AL3644" s="31"/>
      <c r="AO3644" s="376"/>
    </row>
    <row r="3645" spans="1:41" x14ac:dyDescent="0.25">
      <c r="A3645" s="44" t="s">
        <v>12203</v>
      </c>
      <c r="B3645" s="44" t="s">
        <v>12094</v>
      </c>
      <c r="C3645" s="45">
        <v>12.24</v>
      </c>
      <c r="D3645" s="45" t="s">
        <v>12549</v>
      </c>
      <c r="E3645" s="46">
        <v>47299</v>
      </c>
      <c r="F3645" s="45"/>
      <c r="G3645" s="93"/>
      <c r="H3645" s="93"/>
      <c r="I3645" s="99"/>
      <c r="J3645" s="99"/>
      <c r="K3645" s="99"/>
      <c r="L3645" s="99"/>
      <c r="M3645" s="99"/>
      <c r="N3645" s="99"/>
      <c r="O3645" s="99"/>
      <c r="P3645" s="99"/>
      <c r="Q3645" s="99"/>
      <c r="R3645" s="99"/>
      <c r="S3645" s="99"/>
      <c r="T3645" s="99"/>
      <c r="U3645" s="99"/>
      <c r="V3645" s="99"/>
      <c r="W3645" s="99"/>
      <c r="X3645" s="99"/>
      <c r="Y3645" s="99"/>
      <c r="Z3645" s="99"/>
      <c r="AA3645" s="99"/>
      <c r="AB3645" s="99"/>
      <c r="AC3645" s="99"/>
      <c r="AD3645" s="99"/>
      <c r="AE3645" s="99"/>
      <c r="AF3645" s="99"/>
      <c r="AG3645" s="99"/>
      <c r="AH3645" s="31"/>
      <c r="AI3645" s="31"/>
      <c r="AJ3645" s="31"/>
      <c r="AK3645" s="31"/>
      <c r="AL3645" s="31"/>
      <c r="AO3645" s="376"/>
    </row>
    <row r="3646" spans="1:41" x14ac:dyDescent="0.25">
      <c r="A3646" s="44" t="s">
        <v>12203</v>
      </c>
      <c r="B3646" s="44" t="s">
        <v>12128</v>
      </c>
      <c r="C3646" s="45">
        <v>17.239999999999998</v>
      </c>
      <c r="D3646" s="45" t="s">
        <v>12549</v>
      </c>
      <c r="E3646" s="46">
        <v>47299</v>
      </c>
      <c r="F3646" s="45"/>
      <c r="G3646" s="93"/>
      <c r="H3646" s="93"/>
      <c r="I3646" s="99"/>
      <c r="J3646" s="99"/>
      <c r="K3646" s="99"/>
      <c r="L3646" s="99"/>
      <c r="M3646" s="99"/>
      <c r="N3646" s="99"/>
      <c r="O3646" s="99"/>
      <c r="P3646" s="99"/>
      <c r="Q3646" s="99"/>
      <c r="R3646" s="99"/>
      <c r="S3646" s="99"/>
      <c r="T3646" s="99"/>
      <c r="U3646" s="99"/>
      <c r="V3646" s="99"/>
      <c r="W3646" s="99"/>
      <c r="X3646" s="99"/>
      <c r="Y3646" s="99"/>
      <c r="Z3646" s="99"/>
      <c r="AA3646" s="99"/>
      <c r="AB3646" s="99"/>
      <c r="AC3646" s="99"/>
      <c r="AD3646" s="99"/>
      <c r="AE3646" s="99"/>
      <c r="AF3646" s="99"/>
      <c r="AG3646" s="99"/>
      <c r="AH3646" s="31"/>
      <c r="AI3646" s="31"/>
      <c r="AJ3646" s="31"/>
      <c r="AK3646" s="31"/>
      <c r="AL3646" s="31"/>
      <c r="AO3646" s="376"/>
    </row>
    <row r="3647" spans="1:41" x14ac:dyDescent="0.3">
      <c r="A3647" s="57" t="s">
        <v>1212</v>
      </c>
      <c r="B3647" s="57" t="s">
        <v>1298</v>
      </c>
      <c r="C3647" s="62" t="s">
        <v>4743</v>
      </c>
      <c r="D3647" s="62" t="s">
        <v>20886</v>
      </c>
      <c r="E3647" s="368" t="s">
        <v>9707</v>
      </c>
      <c r="F3647" s="32"/>
      <c r="G3647" s="32"/>
      <c r="H3647" s="32"/>
      <c r="I3647" s="31"/>
      <c r="J3647" s="31"/>
      <c r="K3647" s="31"/>
      <c r="L3647" s="31"/>
      <c r="M3647" s="31"/>
      <c r="N3647" s="31"/>
      <c r="O3647" s="31"/>
      <c r="P3647" s="31"/>
      <c r="Q3647" s="31"/>
      <c r="R3647" s="31"/>
      <c r="S3647" s="31"/>
      <c r="T3647" s="31"/>
      <c r="U3647" s="31"/>
      <c r="V3647" s="31"/>
      <c r="W3647" s="31"/>
      <c r="X3647" s="31"/>
      <c r="Y3647" s="31"/>
      <c r="Z3647" s="31"/>
      <c r="AA3647" s="31"/>
      <c r="AB3647" s="31"/>
      <c r="AC3647" s="31"/>
      <c r="AD3647" s="31"/>
      <c r="AE3647" s="31"/>
      <c r="AF3647" s="31"/>
      <c r="AG3647" s="31"/>
      <c r="AH3647" s="31"/>
      <c r="AI3647" s="31"/>
      <c r="AJ3647" s="31"/>
      <c r="AK3647" s="31"/>
      <c r="AL3647" s="31"/>
      <c r="AO3647" s="376"/>
    </row>
    <row r="3648" spans="1:41" x14ac:dyDescent="0.25">
      <c r="A3648" s="92" t="s">
        <v>1212</v>
      </c>
      <c r="B3648" s="92" t="s">
        <v>1298</v>
      </c>
      <c r="C3648" s="318" t="s">
        <v>4743</v>
      </c>
      <c r="D3648" s="318" t="s">
        <v>13017</v>
      </c>
      <c r="E3648" s="320">
        <v>47118</v>
      </c>
      <c r="F3648" s="93"/>
      <c r="G3648" s="93"/>
      <c r="H3648" s="93"/>
      <c r="I3648" s="99"/>
      <c r="J3648" s="99"/>
      <c r="K3648" s="99"/>
      <c r="L3648" s="99"/>
      <c r="M3648" s="99"/>
      <c r="N3648" s="99"/>
      <c r="O3648" s="99"/>
      <c r="P3648" s="99"/>
      <c r="Q3648" s="44"/>
      <c r="R3648" s="57"/>
      <c r="S3648" s="99"/>
      <c r="T3648" s="99"/>
      <c r="U3648" s="99"/>
      <c r="V3648" s="99"/>
      <c r="W3648" s="99"/>
      <c r="X3648" s="99"/>
      <c r="Y3648" s="99"/>
      <c r="Z3648" s="99"/>
      <c r="AA3648" s="99"/>
      <c r="AB3648" s="99"/>
      <c r="AC3648" s="99"/>
      <c r="AD3648" s="99"/>
      <c r="AE3648" s="99"/>
      <c r="AF3648" s="99"/>
      <c r="AG3648" s="99"/>
      <c r="AH3648" s="31"/>
      <c r="AI3648" s="31"/>
      <c r="AJ3648" s="31"/>
      <c r="AK3648" s="31"/>
      <c r="AL3648" s="31"/>
      <c r="AO3648" s="376"/>
    </row>
    <row r="3649" spans="1:41" x14ac:dyDescent="0.25">
      <c r="A3649" s="44" t="s">
        <v>17671</v>
      </c>
      <c r="B3649" s="44" t="s">
        <v>2350</v>
      </c>
      <c r="C3649" s="45">
        <v>230105</v>
      </c>
      <c r="D3649" s="45" t="s">
        <v>11363</v>
      </c>
      <c r="E3649" s="45" t="s">
        <v>5265</v>
      </c>
      <c r="AO3649" s="376"/>
    </row>
    <row r="3650" spans="1:41" x14ac:dyDescent="0.3">
      <c r="A3650" s="333" t="s">
        <v>11407</v>
      </c>
      <c r="B3650" s="333" t="s">
        <v>15582</v>
      </c>
      <c r="C3650" s="125" t="s">
        <v>12850</v>
      </c>
      <c r="D3650" s="32" t="s">
        <v>20309</v>
      </c>
      <c r="E3650" s="125" t="s">
        <v>5332</v>
      </c>
      <c r="F3650" s="125" t="s">
        <v>1189</v>
      </c>
      <c r="G3650" s="125" t="s">
        <v>1190</v>
      </c>
      <c r="AO3650" s="376"/>
    </row>
    <row r="3651" spans="1:41" x14ac:dyDescent="0.25">
      <c r="A3651" s="44" t="s">
        <v>17672</v>
      </c>
      <c r="B3651" s="44" t="s">
        <v>21449</v>
      </c>
      <c r="C3651" s="45">
        <v>260504</v>
      </c>
      <c r="D3651" s="45" t="s">
        <v>11363</v>
      </c>
      <c r="E3651" s="45" t="s">
        <v>21450</v>
      </c>
      <c r="AO3651" s="376"/>
    </row>
    <row r="3652" spans="1:41" x14ac:dyDescent="0.25">
      <c r="A3652" s="44" t="s">
        <v>17672</v>
      </c>
      <c r="B3652" s="44" t="s">
        <v>21553</v>
      </c>
      <c r="C3652" s="45">
        <v>260603</v>
      </c>
      <c r="D3652" s="45" t="s">
        <v>11363</v>
      </c>
      <c r="E3652" s="45" t="s">
        <v>9840</v>
      </c>
      <c r="AO3652" s="376"/>
    </row>
    <row r="3653" spans="1:41" x14ac:dyDescent="0.25">
      <c r="A3653" s="44" t="s">
        <v>17672</v>
      </c>
      <c r="B3653" s="44" t="s">
        <v>7823</v>
      </c>
      <c r="C3653" s="45">
        <v>260701</v>
      </c>
      <c r="D3653" s="45" t="s">
        <v>11363</v>
      </c>
      <c r="E3653" s="45" t="s">
        <v>11150</v>
      </c>
      <c r="AO3653" s="376"/>
    </row>
    <row r="3654" spans="1:41" x14ac:dyDescent="0.3">
      <c r="A3654" s="333" t="s">
        <v>15517</v>
      </c>
      <c r="B3654" s="333" t="s">
        <v>4814</v>
      </c>
      <c r="C3654" s="125" t="s">
        <v>15585</v>
      </c>
      <c r="D3654" s="32" t="s">
        <v>20309</v>
      </c>
      <c r="E3654" s="125" t="s">
        <v>9839</v>
      </c>
      <c r="F3654" s="125" t="s">
        <v>1189</v>
      </c>
      <c r="G3654" s="125" t="s">
        <v>1190</v>
      </c>
      <c r="AO3654" s="376"/>
    </row>
    <row r="3655" spans="1:41" x14ac:dyDescent="0.25">
      <c r="A3655" s="44" t="s">
        <v>13204</v>
      </c>
      <c r="B3655" s="44" t="s">
        <v>934</v>
      </c>
      <c r="C3655" s="45">
        <v>25010201</v>
      </c>
      <c r="D3655" s="45" t="s">
        <v>11363</v>
      </c>
      <c r="E3655" s="45" t="s">
        <v>12551</v>
      </c>
      <c r="AO3655" s="376"/>
    </row>
    <row r="3656" spans="1:41" x14ac:dyDescent="0.25">
      <c r="A3656" s="44" t="s">
        <v>13204</v>
      </c>
      <c r="B3656" s="44" t="s">
        <v>5321</v>
      </c>
      <c r="C3656" s="45">
        <v>25010401</v>
      </c>
      <c r="D3656" s="45" t="s">
        <v>11363</v>
      </c>
      <c r="E3656" s="45" t="s">
        <v>12564</v>
      </c>
      <c r="AO3656" s="376"/>
    </row>
    <row r="3657" spans="1:41" x14ac:dyDescent="0.25">
      <c r="A3657" s="91" t="s">
        <v>19118</v>
      </c>
      <c r="B3657" s="92" t="s">
        <v>3182</v>
      </c>
      <c r="C3657" s="93" t="s">
        <v>19170</v>
      </c>
      <c r="D3657" s="93" t="s">
        <v>1201</v>
      </c>
      <c r="E3657" s="94">
        <v>46582</v>
      </c>
      <c r="F3657" s="93"/>
      <c r="G3657" s="93"/>
      <c r="H3657" s="93"/>
      <c r="I3657" s="99"/>
      <c r="J3657" s="99"/>
      <c r="K3657" s="99"/>
      <c r="L3657" s="99"/>
      <c r="M3657" s="99"/>
      <c r="N3657" s="99"/>
      <c r="O3657" s="99"/>
      <c r="P3657" s="99"/>
      <c r="Q3657" s="99"/>
      <c r="R3657" s="99"/>
      <c r="S3657" s="99"/>
      <c r="T3657" s="99"/>
      <c r="U3657" s="99"/>
      <c r="V3657" s="99"/>
      <c r="W3657" s="99"/>
      <c r="X3657" s="99"/>
      <c r="Y3657" s="99"/>
      <c r="Z3657" s="99"/>
      <c r="AA3657" s="99"/>
      <c r="AB3657" s="99"/>
      <c r="AC3657" s="99"/>
      <c r="AD3657" s="99"/>
      <c r="AE3657" s="99"/>
      <c r="AF3657" s="99"/>
      <c r="AG3657" s="99"/>
      <c r="AH3657" s="31"/>
      <c r="AI3657" s="31"/>
      <c r="AJ3657" s="31"/>
      <c r="AK3657" s="31"/>
      <c r="AL3657" s="31"/>
      <c r="AO3657" s="376"/>
    </row>
    <row r="3658" spans="1:41" x14ac:dyDescent="0.25">
      <c r="A3658" s="91" t="s">
        <v>19118</v>
      </c>
      <c r="B3658" s="92" t="s">
        <v>19284</v>
      </c>
      <c r="C3658" s="93" t="s">
        <v>19285</v>
      </c>
      <c r="D3658" s="93" t="s">
        <v>1201</v>
      </c>
      <c r="E3658" s="94">
        <v>46582</v>
      </c>
      <c r="F3658" s="93"/>
      <c r="G3658" s="93"/>
      <c r="H3658" s="93"/>
      <c r="I3658" s="99"/>
      <c r="J3658" s="99"/>
      <c r="K3658" s="99"/>
      <c r="L3658" s="99"/>
      <c r="M3658" s="99"/>
      <c r="N3658" s="99"/>
      <c r="O3658" s="99"/>
      <c r="P3658" s="99"/>
      <c r="Q3658" s="99"/>
      <c r="R3658" s="99"/>
      <c r="S3658" s="99"/>
      <c r="T3658" s="99"/>
      <c r="U3658" s="99"/>
      <c r="V3658" s="99"/>
      <c r="W3658" s="99"/>
      <c r="X3658" s="99"/>
      <c r="Y3658" s="99"/>
      <c r="Z3658" s="99"/>
      <c r="AA3658" s="99"/>
      <c r="AB3658" s="99"/>
      <c r="AC3658" s="99"/>
      <c r="AD3658" s="99"/>
      <c r="AE3658" s="99"/>
      <c r="AF3658" s="99"/>
      <c r="AG3658" s="99"/>
      <c r="AH3658" s="31"/>
      <c r="AI3658" s="31"/>
      <c r="AJ3658" s="31"/>
      <c r="AK3658" s="31"/>
      <c r="AL3658" s="31"/>
      <c r="AO3658" s="376"/>
    </row>
    <row r="3659" spans="1:41" x14ac:dyDescent="0.25">
      <c r="A3659" s="44" t="s">
        <v>17673</v>
      </c>
      <c r="B3659" s="44" t="s">
        <v>930</v>
      </c>
      <c r="C3659" s="45">
        <v>240803</v>
      </c>
      <c r="D3659" s="45" t="s">
        <v>11363</v>
      </c>
      <c r="E3659" s="45" t="s">
        <v>4966</v>
      </c>
      <c r="AO3659" s="376"/>
    </row>
    <row r="3660" spans="1:41" x14ac:dyDescent="0.25">
      <c r="A3660" s="91" t="s">
        <v>653</v>
      </c>
      <c r="B3660" s="92" t="s">
        <v>3182</v>
      </c>
      <c r="C3660" s="93" t="s">
        <v>19170</v>
      </c>
      <c r="D3660" s="93" t="s">
        <v>1201</v>
      </c>
      <c r="E3660" s="94">
        <v>46582</v>
      </c>
      <c r="F3660" s="93"/>
      <c r="G3660" s="93"/>
      <c r="H3660" s="93"/>
      <c r="I3660" s="99"/>
      <c r="J3660" s="99"/>
      <c r="K3660" s="99"/>
      <c r="L3660" s="99"/>
      <c r="M3660" s="99"/>
      <c r="N3660" s="99"/>
      <c r="O3660" s="99"/>
      <c r="P3660" s="99"/>
      <c r="Q3660" s="99"/>
      <c r="R3660" s="99"/>
      <c r="S3660" s="99"/>
      <c r="T3660" s="99"/>
      <c r="U3660" s="99"/>
      <c r="V3660" s="99"/>
      <c r="W3660" s="99"/>
      <c r="X3660" s="99"/>
      <c r="Y3660" s="99"/>
      <c r="Z3660" s="99"/>
      <c r="AA3660" s="99"/>
      <c r="AB3660" s="99"/>
      <c r="AC3660" s="99"/>
      <c r="AD3660" s="99"/>
      <c r="AE3660" s="99"/>
      <c r="AF3660" s="99"/>
      <c r="AG3660" s="99"/>
      <c r="AH3660" s="31"/>
      <c r="AI3660" s="31"/>
      <c r="AJ3660" s="31"/>
      <c r="AK3660" s="31"/>
      <c r="AL3660" s="31"/>
      <c r="AO3660" s="376"/>
    </row>
    <row r="3661" spans="1:41" x14ac:dyDescent="0.25">
      <c r="A3661" s="44" t="s">
        <v>653</v>
      </c>
      <c r="B3661" s="44" t="s">
        <v>3841</v>
      </c>
      <c r="C3661" s="45">
        <v>24060401</v>
      </c>
      <c r="D3661" s="45" t="s">
        <v>11363</v>
      </c>
      <c r="E3661" s="45" t="s">
        <v>4962</v>
      </c>
      <c r="AO3661" s="376"/>
    </row>
    <row r="3662" spans="1:41" x14ac:dyDescent="0.25">
      <c r="A3662" s="44" t="s">
        <v>653</v>
      </c>
      <c r="B3662" s="44" t="s">
        <v>926</v>
      </c>
      <c r="C3662" s="45">
        <v>24060402</v>
      </c>
      <c r="D3662" s="45" t="s">
        <v>11363</v>
      </c>
      <c r="E3662" s="45" t="s">
        <v>4962</v>
      </c>
      <c r="AO3662" s="376"/>
    </row>
    <row r="3663" spans="1:41" x14ac:dyDescent="0.25">
      <c r="A3663" s="44" t="s">
        <v>653</v>
      </c>
      <c r="B3663" s="44" t="s">
        <v>199</v>
      </c>
      <c r="C3663" s="45">
        <v>241001</v>
      </c>
      <c r="D3663" s="45" t="s">
        <v>11363</v>
      </c>
      <c r="E3663" s="45" t="s">
        <v>5332</v>
      </c>
      <c r="AO3663" s="376"/>
    </row>
    <row r="3664" spans="1:41" x14ac:dyDescent="0.25">
      <c r="A3664" s="44" t="s">
        <v>653</v>
      </c>
      <c r="B3664" s="44" t="s">
        <v>15616</v>
      </c>
      <c r="C3664" s="45">
        <v>25050101</v>
      </c>
      <c r="D3664" s="45" t="s">
        <v>11363</v>
      </c>
      <c r="E3664" s="45" t="s">
        <v>7105</v>
      </c>
      <c r="AO3664" s="376"/>
    </row>
    <row r="3665" spans="1:41" x14ac:dyDescent="0.25">
      <c r="A3665" s="44" t="s">
        <v>653</v>
      </c>
      <c r="B3665" s="44" t="s">
        <v>15617</v>
      </c>
      <c r="C3665" s="45">
        <v>25050102</v>
      </c>
      <c r="D3665" s="45" t="s">
        <v>11363</v>
      </c>
      <c r="E3665" s="45" t="s">
        <v>7105</v>
      </c>
      <c r="AO3665" s="376"/>
    </row>
    <row r="3666" spans="1:41" x14ac:dyDescent="0.25">
      <c r="A3666" s="44" t="s">
        <v>653</v>
      </c>
      <c r="B3666" s="44" t="s">
        <v>5321</v>
      </c>
      <c r="C3666" s="45">
        <v>26010401</v>
      </c>
      <c r="D3666" s="45" t="s">
        <v>11363</v>
      </c>
      <c r="E3666" s="45" t="s">
        <v>17459</v>
      </c>
      <c r="AO3666" s="376"/>
    </row>
    <row r="3667" spans="1:41" x14ac:dyDescent="0.25">
      <c r="A3667" s="44" t="s">
        <v>653</v>
      </c>
      <c r="B3667" s="44" t="s">
        <v>3176</v>
      </c>
      <c r="C3667" s="45">
        <v>26010402</v>
      </c>
      <c r="D3667" s="45" t="s">
        <v>11363</v>
      </c>
      <c r="E3667" s="45" t="s">
        <v>17459</v>
      </c>
      <c r="AO3667" s="376"/>
    </row>
    <row r="3668" spans="1:41" x14ac:dyDescent="0.25">
      <c r="A3668" s="44" t="s">
        <v>9386</v>
      </c>
      <c r="B3668" s="92" t="s">
        <v>9602</v>
      </c>
      <c r="C3668" s="45" t="s">
        <v>9334</v>
      </c>
      <c r="D3668" s="93" t="s">
        <v>9601</v>
      </c>
      <c r="E3668" s="94">
        <v>46568</v>
      </c>
      <c r="F3668" s="93"/>
      <c r="G3668" s="93"/>
      <c r="H3668" s="93"/>
      <c r="I3668" s="99"/>
      <c r="J3668" s="99"/>
      <c r="K3668" s="99"/>
      <c r="L3668" s="99"/>
      <c r="M3668" s="99"/>
      <c r="N3668" s="99"/>
      <c r="O3668" s="99"/>
      <c r="P3668" s="44"/>
      <c r="Q3668" s="44"/>
      <c r="R3668" s="57"/>
      <c r="S3668" s="99"/>
      <c r="T3668" s="99"/>
      <c r="U3668" s="99"/>
      <c r="V3668" s="99"/>
      <c r="W3668" s="99"/>
      <c r="X3668" s="99"/>
      <c r="Y3668" s="99"/>
      <c r="Z3668" s="99"/>
      <c r="AA3668" s="99"/>
      <c r="AB3668" s="99"/>
      <c r="AC3668" s="99"/>
      <c r="AD3668" s="99"/>
      <c r="AE3668" s="99"/>
      <c r="AF3668" s="99"/>
      <c r="AG3668" s="99"/>
      <c r="AH3668" s="31"/>
      <c r="AI3668" s="31"/>
      <c r="AJ3668" s="31"/>
      <c r="AK3668" s="31"/>
      <c r="AL3668" s="31"/>
      <c r="AO3668" s="376"/>
    </row>
    <row r="3669" spans="1:41" x14ac:dyDescent="0.25">
      <c r="A3669" s="44" t="s">
        <v>9386</v>
      </c>
      <c r="B3669" s="44" t="s">
        <v>7141</v>
      </c>
      <c r="C3669" s="45" t="s">
        <v>16325</v>
      </c>
      <c r="D3669" s="46" t="s">
        <v>21328</v>
      </c>
      <c r="E3669" s="46">
        <v>46639</v>
      </c>
      <c r="AO3669" s="376"/>
    </row>
    <row r="3670" spans="1:41" x14ac:dyDescent="0.25">
      <c r="A3670" s="44" t="s">
        <v>9386</v>
      </c>
      <c r="B3670" s="44" t="s">
        <v>7141</v>
      </c>
      <c r="C3670" s="45" t="s">
        <v>16325</v>
      </c>
      <c r="D3670" s="46" t="s">
        <v>21328</v>
      </c>
      <c r="E3670" s="46">
        <v>46639</v>
      </c>
      <c r="AO3670" s="376"/>
    </row>
    <row r="3671" spans="1:41" x14ac:dyDescent="0.3">
      <c r="A3671" s="333" t="s">
        <v>18627</v>
      </c>
      <c r="B3671" s="333" t="s">
        <v>12848</v>
      </c>
      <c r="C3671" s="125" t="s">
        <v>12849</v>
      </c>
      <c r="D3671" s="32" t="s">
        <v>20309</v>
      </c>
      <c r="E3671" s="125" t="s">
        <v>5332</v>
      </c>
      <c r="F3671" s="125" t="s">
        <v>1189</v>
      </c>
      <c r="G3671" s="125" t="s">
        <v>1190</v>
      </c>
      <c r="AO3671" s="376"/>
    </row>
    <row r="3672" spans="1:41" x14ac:dyDescent="0.25">
      <c r="A3672" s="44" t="s">
        <v>12618</v>
      </c>
      <c r="B3672" s="44" t="s">
        <v>5134</v>
      </c>
      <c r="C3672" s="45">
        <v>240804</v>
      </c>
      <c r="D3672" s="45" t="s">
        <v>11363</v>
      </c>
      <c r="E3672" s="45" t="s">
        <v>11260</v>
      </c>
      <c r="AO3672" s="376"/>
    </row>
    <row r="3673" spans="1:41" x14ac:dyDescent="0.3">
      <c r="A3673" s="333" t="s">
        <v>18628</v>
      </c>
      <c r="B3673" s="333" t="s">
        <v>2301</v>
      </c>
      <c r="C3673" s="125" t="s">
        <v>18816</v>
      </c>
      <c r="D3673" s="32" t="s">
        <v>20309</v>
      </c>
      <c r="E3673" s="125" t="s">
        <v>8292</v>
      </c>
      <c r="F3673" s="125" t="s">
        <v>1189</v>
      </c>
      <c r="G3673" s="125" t="s">
        <v>1190</v>
      </c>
      <c r="AO3673" s="376"/>
    </row>
    <row r="3674" spans="1:41" x14ac:dyDescent="0.25">
      <c r="A3674" s="44" t="s">
        <v>6422</v>
      </c>
      <c r="B3674" s="44" t="s">
        <v>5321</v>
      </c>
      <c r="C3674" s="45">
        <v>23010401</v>
      </c>
      <c r="D3674" s="45" t="s">
        <v>11363</v>
      </c>
      <c r="E3674" s="45" t="s">
        <v>5322</v>
      </c>
      <c r="AO3674" s="376"/>
    </row>
    <row r="3675" spans="1:41" x14ac:dyDescent="0.25">
      <c r="A3675" s="44" t="s">
        <v>6422</v>
      </c>
      <c r="B3675" s="44" t="s">
        <v>3176</v>
      </c>
      <c r="C3675" s="45">
        <v>23010402</v>
      </c>
      <c r="D3675" s="45" t="s">
        <v>11363</v>
      </c>
      <c r="E3675" s="45" t="s">
        <v>5322</v>
      </c>
      <c r="AO3675" s="376"/>
    </row>
    <row r="3676" spans="1:41" x14ac:dyDescent="0.25">
      <c r="A3676" s="44" t="s">
        <v>21363</v>
      </c>
      <c r="B3676" s="44" t="s">
        <v>21362</v>
      </c>
      <c r="C3676" s="45" t="s">
        <v>16468</v>
      </c>
      <c r="D3676" s="45" t="s">
        <v>21447</v>
      </c>
      <c r="E3676" s="46">
        <v>46752</v>
      </c>
      <c r="AO3676" s="376"/>
    </row>
    <row r="3677" spans="1:41" x14ac:dyDescent="0.25">
      <c r="A3677" s="44" t="s">
        <v>11961</v>
      </c>
      <c r="B3677" s="44" t="s">
        <v>5134</v>
      </c>
      <c r="C3677" s="45">
        <v>240804</v>
      </c>
      <c r="D3677" s="45" t="s">
        <v>11363</v>
      </c>
      <c r="E3677" s="45" t="s">
        <v>11260</v>
      </c>
      <c r="AO3677" s="376"/>
    </row>
    <row r="3678" spans="1:41" x14ac:dyDescent="0.25">
      <c r="A3678" s="44" t="s">
        <v>20561</v>
      </c>
      <c r="B3678" s="44" t="s">
        <v>8472</v>
      </c>
      <c r="C3678" s="45" t="s">
        <v>8519</v>
      </c>
      <c r="D3678" s="32" t="s">
        <v>5559</v>
      </c>
      <c r="E3678" s="45" t="s">
        <v>20851</v>
      </c>
      <c r="F3678" s="32"/>
      <c r="G3678" s="32"/>
      <c r="H3678" s="32"/>
      <c r="I3678" s="31"/>
      <c r="J3678" s="31"/>
      <c r="K3678" s="31"/>
      <c r="L3678" s="31"/>
      <c r="M3678" s="31"/>
      <c r="N3678" s="31"/>
      <c r="O3678" s="31"/>
      <c r="P3678" s="31"/>
      <c r="Q3678" s="31"/>
      <c r="R3678" s="31"/>
      <c r="S3678" s="31"/>
      <c r="T3678" s="31"/>
      <c r="U3678" s="31"/>
      <c r="V3678" s="31"/>
      <c r="W3678" s="31"/>
      <c r="X3678" s="31"/>
      <c r="Y3678" s="31"/>
      <c r="Z3678" s="31"/>
      <c r="AA3678" s="31"/>
      <c r="AB3678" s="31"/>
      <c r="AC3678" s="31"/>
      <c r="AD3678" s="31"/>
      <c r="AE3678" s="31"/>
      <c r="AF3678" s="31"/>
      <c r="AG3678" s="31"/>
      <c r="AH3678" s="31"/>
      <c r="AI3678" s="31"/>
      <c r="AJ3678" s="31"/>
      <c r="AK3678" s="31"/>
      <c r="AL3678" s="31"/>
      <c r="AO3678" s="376"/>
    </row>
    <row r="3679" spans="1:41" x14ac:dyDescent="0.25">
      <c r="A3679" s="44" t="s">
        <v>12619</v>
      </c>
      <c r="B3679" s="44" t="s">
        <v>5321</v>
      </c>
      <c r="C3679" s="45">
        <v>25010401</v>
      </c>
      <c r="D3679" s="45" t="s">
        <v>11363</v>
      </c>
      <c r="E3679" s="45" t="s">
        <v>12564</v>
      </c>
      <c r="AO3679" s="376"/>
    </row>
    <row r="3680" spans="1:41" x14ac:dyDescent="0.25">
      <c r="A3680" s="44" t="s">
        <v>1491</v>
      </c>
      <c r="B3680" s="44" t="s">
        <v>4973</v>
      </c>
      <c r="C3680" s="45" t="s">
        <v>4974</v>
      </c>
      <c r="D3680" s="45" t="s">
        <v>11204</v>
      </c>
      <c r="E3680" s="45" t="s">
        <v>11154</v>
      </c>
      <c r="F3680" s="93"/>
      <c r="G3680" s="93"/>
      <c r="H3680" s="93"/>
      <c r="I3680" s="99"/>
      <c r="J3680" s="99"/>
      <c r="K3680" s="99"/>
      <c r="L3680" s="99"/>
      <c r="M3680" s="99"/>
      <c r="N3680" s="99"/>
      <c r="O3680" s="99"/>
      <c r="P3680" s="99"/>
      <c r="Q3680" s="99"/>
      <c r="R3680" s="99"/>
      <c r="S3680" s="99"/>
      <c r="T3680" s="99"/>
      <c r="U3680" s="99"/>
      <c r="V3680" s="99"/>
      <c r="W3680" s="99"/>
      <c r="X3680" s="99"/>
      <c r="Y3680" s="99"/>
      <c r="Z3680" s="99"/>
      <c r="AA3680" s="99"/>
      <c r="AB3680" s="99"/>
      <c r="AC3680" s="99"/>
      <c r="AD3680" s="99"/>
      <c r="AE3680" s="99"/>
      <c r="AF3680" s="99"/>
      <c r="AG3680" s="99"/>
      <c r="AH3680" s="31"/>
      <c r="AI3680" s="31"/>
      <c r="AJ3680" s="31"/>
      <c r="AK3680" s="31"/>
      <c r="AL3680" s="31"/>
      <c r="AO3680" s="376"/>
    </row>
    <row r="3681" spans="1:41" x14ac:dyDescent="0.25">
      <c r="A3681" s="44" t="s">
        <v>1491</v>
      </c>
      <c r="B3681" s="44" t="s">
        <v>4973</v>
      </c>
      <c r="C3681" s="45" t="s">
        <v>4974</v>
      </c>
      <c r="D3681" s="93" t="s">
        <v>17443</v>
      </c>
      <c r="E3681" s="45" t="s">
        <v>11154</v>
      </c>
      <c r="F3681" s="93"/>
      <c r="G3681" s="93"/>
      <c r="H3681" s="93"/>
      <c r="I3681" s="99"/>
      <c r="J3681" s="99"/>
      <c r="K3681" s="99"/>
      <c r="L3681" s="99"/>
      <c r="M3681" s="99"/>
      <c r="N3681" s="99"/>
      <c r="O3681" s="99"/>
      <c r="P3681" s="99"/>
      <c r="Q3681" s="99"/>
      <c r="R3681" s="99"/>
      <c r="S3681" s="99"/>
      <c r="T3681" s="99"/>
      <c r="U3681" s="99"/>
      <c r="V3681" s="99"/>
      <c r="W3681" s="99"/>
      <c r="X3681" s="99"/>
      <c r="Y3681" s="99"/>
      <c r="Z3681" s="99"/>
      <c r="AA3681" s="99"/>
      <c r="AB3681" s="99"/>
      <c r="AC3681" s="99"/>
      <c r="AD3681" s="99"/>
      <c r="AE3681" s="99"/>
      <c r="AF3681" s="99"/>
      <c r="AG3681" s="99"/>
      <c r="AH3681" s="31"/>
      <c r="AI3681" s="31"/>
      <c r="AJ3681" s="31"/>
      <c r="AK3681" s="31"/>
      <c r="AL3681" s="31"/>
      <c r="AO3681" s="376"/>
    </row>
    <row r="3682" spans="1:41" x14ac:dyDescent="0.25">
      <c r="A3682" s="44" t="s">
        <v>3059</v>
      </c>
      <c r="B3682" s="44" t="s">
        <v>14753</v>
      </c>
      <c r="C3682" s="45" t="s">
        <v>9084</v>
      </c>
      <c r="D3682" s="367" t="s">
        <v>3696</v>
      </c>
      <c r="E3682" s="328">
        <f>DATE(2027,4,17)</f>
        <v>46494</v>
      </c>
      <c r="F3682" s="32"/>
      <c r="G3682" s="32"/>
      <c r="H3682" s="32"/>
      <c r="I3682" s="31"/>
      <c r="J3682" s="31"/>
      <c r="K3682" s="31"/>
      <c r="L3682" s="31"/>
      <c r="M3682" s="31"/>
      <c r="N3682" s="31"/>
      <c r="O3682" s="31"/>
      <c r="P3682" s="31"/>
      <c r="Q3682" s="31"/>
      <c r="R3682" s="31"/>
      <c r="S3682" s="31"/>
      <c r="T3682" s="31"/>
      <c r="U3682" s="31"/>
      <c r="V3682" s="31"/>
      <c r="W3682" s="31"/>
      <c r="X3682" s="31"/>
      <c r="Y3682" s="31"/>
      <c r="Z3682" s="31"/>
      <c r="AA3682" s="31"/>
      <c r="AB3682" s="31"/>
      <c r="AC3682" s="31"/>
      <c r="AD3682" s="31"/>
      <c r="AE3682" s="31"/>
      <c r="AF3682" s="31"/>
      <c r="AG3682" s="31"/>
      <c r="AH3682" s="31"/>
      <c r="AI3682" s="31"/>
      <c r="AJ3682" s="31"/>
      <c r="AK3682" s="31"/>
      <c r="AL3682" s="31"/>
      <c r="AO3682" s="376"/>
    </row>
    <row r="3683" spans="1:41" x14ac:dyDescent="0.25">
      <c r="A3683" s="44" t="s">
        <v>3059</v>
      </c>
      <c r="B3683" s="44" t="s">
        <v>14797</v>
      </c>
      <c r="C3683" s="45" t="s">
        <v>9083</v>
      </c>
      <c r="D3683" s="367" t="s">
        <v>3696</v>
      </c>
      <c r="E3683" s="328">
        <f>DATE(2027,4,14)</f>
        <v>46491</v>
      </c>
      <c r="F3683" s="32"/>
      <c r="G3683" s="32"/>
      <c r="H3683" s="32"/>
      <c r="I3683" s="31"/>
      <c r="J3683" s="31"/>
      <c r="K3683" s="31"/>
      <c r="L3683" s="31"/>
      <c r="M3683" s="31"/>
      <c r="N3683" s="31"/>
      <c r="O3683" s="31"/>
      <c r="P3683" s="31"/>
      <c r="Q3683" s="31"/>
      <c r="R3683" s="31"/>
      <c r="S3683" s="31"/>
      <c r="T3683" s="31"/>
      <c r="U3683" s="31"/>
      <c r="V3683" s="31"/>
      <c r="W3683" s="31"/>
      <c r="X3683" s="31"/>
      <c r="Y3683" s="31"/>
      <c r="Z3683" s="31"/>
      <c r="AA3683" s="31"/>
      <c r="AB3683" s="31"/>
      <c r="AC3683" s="31"/>
      <c r="AD3683" s="31"/>
      <c r="AE3683" s="31"/>
      <c r="AF3683" s="31"/>
      <c r="AG3683" s="31"/>
      <c r="AH3683" s="31"/>
      <c r="AI3683" s="31"/>
      <c r="AJ3683" s="31"/>
      <c r="AK3683" s="31"/>
      <c r="AL3683" s="31"/>
      <c r="AO3683" s="376"/>
    </row>
    <row r="3684" spans="1:41" x14ac:dyDescent="0.25">
      <c r="A3684" s="44" t="s">
        <v>3059</v>
      </c>
      <c r="B3684" s="44" t="s">
        <v>14801</v>
      </c>
      <c r="C3684" s="45" t="s">
        <v>5078</v>
      </c>
      <c r="D3684" s="367" t="s">
        <v>3696</v>
      </c>
      <c r="E3684" s="328">
        <f>DATE(2027,11,22)</f>
        <v>46713</v>
      </c>
      <c r="F3684" s="32"/>
      <c r="G3684" s="32"/>
      <c r="H3684" s="32"/>
      <c r="I3684" s="31"/>
      <c r="J3684" s="31"/>
      <c r="K3684" s="31"/>
      <c r="L3684" s="31"/>
      <c r="M3684" s="31"/>
      <c r="N3684" s="31"/>
      <c r="O3684" s="31"/>
      <c r="P3684" s="31"/>
      <c r="Q3684" s="31"/>
      <c r="R3684" s="31"/>
      <c r="S3684" s="31"/>
      <c r="T3684" s="31"/>
      <c r="U3684" s="31"/>
      <c r="V3684" s="31"/>
      <c r="W3684" s="31"/>
      <c r="X3684" s="31"/>
      <c r="Y3684" s="31"/>
      <c r="Z3684" s="31"/>
      <c r="AA3684" s="31"/>
      <c r="AB3684" s="31"/>
      <c r="AC3684" s="31"/>
      <c r="AD3684" s="31"/>
      <c r="AE3684" s="31"/>
      <c r="AF3684" s="31"/>
      <c r="AG3684" s="31"/>
      <c r="AH3684" s="31"/>
      <c r="AI3684" s="31"/>
      <c r="AJ3684" s="31"/>
      <c r="AK3684" s="31"/>
      <c r="AL3684" s="31"/>
      <c r="AO3684" s="376"/>
    </row>
    <row r="3685" spans="1:41" x14ac:dyDescent="0.25">
      <c r="A3685" s="44" t="s">
        <v>3059</v>
      </c>
      <c r="B3685" s="44" t="s">
        <v>20904</v>
      </c>
      <c r="C3685" s="45" t="s">
        <v>21036</v>
      </c>
      <c r="D3685" s="367" t="s">
        <v>3696</v>
      </c>
      <c r="E3685" s="328">
        <f>DATE(2030,4,21)</f>
        <v>47594</v>
      </c>
      <c r="F3685" s="32"/>
      <c r="G3685" s="32"/>
      <c r="H3685" s="32"/>
      <c r="I3685" s="31"/>
      <c r="J3685" s="31"/>
      <c r="K3685" s="31"/>
      <c r="L3685" s="31"/>
      <c r="M3685" s="31"/>
      <c r="N3685" s="31"/>
      <c r="O3685" s="31"/>
      <c r="P3685" s="31"/>
      <c r="Q3685" s="31"/>
      <c r="R3685" s="31"/>
      <c r="S3685" s="31"/>
      <c r="T3685" s="31"/>
      <c r="U3685" s="31"/>
      <c r="V3685" s="31"/>
      <c r="W3685" s="31"/>
      <c r="X3685" s="31"/>
      <c r="Y3685" s="31"/>
      <c r="Z3685" s="31"/>
      <c r="AA3685" s="31"/>
      <c r="AB3685" s="31"/>
      <c r="AC3685" s="31"/>
      <c r="AD3685" s="31"/>
      <c r="AE3685" s="31"/>
      <c r="AF3685" s="31"/>
      <c r="AG3685" s="31"/>
      <c r="AH3685" s="31"/>
      <c r="AI3685" s="31"/>
      <c r="AJ3685" s="31"/>
      <c r="AK3685" s="31"/>
      <c r="AL3685" s="31"/>
      <c r="AO3685" s="376"/>
    </row>
    <row r="3686" spans="1:41" x14ac:dyDescent="0.25">
      <c r="A3686" s="44" t="s">
        <v>3059</v>
      </c>
      <c r="B3686" s="44" t="s">
        <v>14799</v>
      </c>
      <c r="C3686" s="45" t="s">
        <v>13779</v>
      </c>
      <c r="D3686" s="367" t="s">
        <v>3696</v>
      </c>
      <c r="E3686" s="328">
        <f>DATE(2028,6,11)</f>
        <v>46915</v>
      </c>
      <c r="F3686" s="32"/>
      <c r="G3686" s="32"/>
      <c r="H3686" s="32"/>
      <c r="I3686" s="31"/>
      <c r="J3686" s="31"/>
      <c r="K3686" s="31"/>
      <c r="L3686" s="31"/>
      <c r="M3686" s="31"/>
      <c r="N3686" s="31"/>
      <c r="O3686" s="31"/>
      <c r="P3686" s="31"/>
      <c r="Q3686" s="31"/>
      <c r="R3686" s="31"/>
      <c r="S3686" s="31"/>
      <c r="T3686" s="31"/>
      <c r="U3686" s="31"/>
      <c r="V3686" s="31"/>
      <c r="W3686" s="31"/>
      <c r="X3686" s="31"/>
      <c r="Y3686" s="31"/>
      <c r="Z3686" s="31"/>
      <c r="AA3686" s="31"/>
      <c r="AB3686" s="31"/>
      <c r="AC3686" s="31"/>
      <c r="AD3686" s="31"/>
      <c r="AE3686" s="31"/>
      <c r="AF3686" s="31"/>
      <c r="AG3686" s="31"/>
      <c r="AH3686" s="31"/>
      <c r="AI3686" s="31"/>
      <c r="AJ3686" s="31"/>
      <c r="AK3686" s="31"/>
      <c r="AL3686" s="31"/>
      <c r="AO3686" s="376"/>
    </row>
    <row r="3687" spans="1:41" x14ac:dyDescent="0.25">
      <c r="A3687" s="44" t="s">
        <v>17674</v>
      </c>
      <c r="B3687" s="44" t="s">
        <v>938</v>
      </c>
      <c r="C3687" s="45">
        <v>260103</v>
      </c>
      <c r="D3687" s="45" t="s">
        <v>11363</v>
      </c>
      <c r="E3687" s="45" t="s">
        <v>8292</v>
      </c>
      <c r="AO3687" s="376"/>
    </row>
    <row r="3688" spans="1:41" x14ac:dyDescent="0.25">
      <c r="A3688" s="44" t="s">
        <v>9387</v>
      </c>
      <c r="B3688" s="92" t="s">
        <v>9602</v>
      </c>
      <c r="C3688" s="45" t="s">
        <v>9343</v>
      </c>
      <c r="D3688" s="93" t="s">
        <v>9601</v>
      </c>
      <c r="E3688" s="94">
        <v>46568</v>
      </c>
      <c r="F3688" s="93"/>
      <c r="G3688" s="93"/>
      <c r="H3688" s="93"/>
      <c r="I3688" s="99"/>
      <c r="J3688" s="99"/>
      <c r="K3688" s="99"/>
      <c r="L3688" s="99"/>
      <c r="M3688" s="99"/>
      <c r="N3688" s="99"/>
      <c r="O3688" s="99"/>
      <c r="P3688" s="44"/>
      <c r="Q3688" s="44"/>
      <c r="R3688" s="57"/>
      <c r="S3688" s="99"/>
      <c r="T3688" s="99"/>
      <c r="U3688" s="99"/>
      <c r="V3688" s="99"/>
      <c r="W3688" s="99"/>
      <c r="X3688" s="99"/>
      <c r="Y3688" s="99"/>
      <c r="Z3688" s="99"/>
      <c r="AA3688" s="99"/>
      <c r="AB3688" s="99"/>
      <c r="AC3688" s="99"/>
      <c r="AD3688" s="99"/>
      <c r="AE3688" s="99"/>
      <c r="AF3688" s="99"/>
      <c r="AG3688" s="99"/>
      <c r="AH3688" s="31"/>
      <c r="AI3688" s="31"/>
      <c r="AJ3688" s="31"/>
      <c r="AK3688" s="31"/>
      <c r="AL3688" s="31"/>
      <c r="AO3688" s="376"/>
    </row>
    <row r="3689" spans="1:41" x14ac:dyDescent="0.3">
      <c r="A3689" s="333" t="s">
        <v>4766</v>
      </c>
      <c r="B3689" s="333" t="s">
        <v>1164</v>
      </c>
      <c r="C3689" s="125" t="s">
        <v>15586</v>
      </c>
      <c r="D3689" s="32" t="s">
        <v>20309</v>
      </c>
      <c r="E3689" s="125" t="s">
        <v>9839</v>
      </c>
      <c r="F3689" s="125" t="s">
        <v>1189</v>
      </c>
      <c r="G3689" s="125" t="s">
        <v>1190</v>
      </c>
      <c r="AO3689" s="376"/>
    </row>
    <row r="3690" spans="1:41" x14ac:dyDescent="0.25">
      <c r="A3690" s="44" t="s">
        <v>10437</v>
      </c>
      <c r="B3690" s="44" t="s">
        <v>5321</v>
      </c>
      <c r="C3690" s="45">
        <v>23010401</v>
      </c>
      <c r="D3690" s="45" t="s">
        <v>11363</v>
      </c>
      <c r="E3690" s="45" t="s">
        <v>5322</v>
      </c>
      <c r="AO3690" s="376"/>
    </row>
    <row r="3691" spans="1:41" x14ac:dyDescent="0.25">
      <c r="A3691" s="44" t="s">
        <v>10437</v>
      </c>
      <c r="B3691" s="44" t="s">
        <v>3176</v>
      </c>
      <c r="C3691" s="45">
        <v>23010402</v>
      </c>
      <c r="D3691" s="45" t="s">
        <v>11363</v>
      </c>
      <c r="E3691" s="45" t="s">
        <v>5322</v>
      </c>
      <c r="AO3691" s="376"/>
    </row>
    <row r="3692" spans="1:41" x14ac:dyDescent="0.25">
      <c r="A3692" s="44" t="s">
        <v>10437</v>
      </c>
      <c r="B3692" s="44" t="s">
        <v>3841</v>
      </c>
      <c r="C3692" s="45">
        <v>24060401</v>
      </c>
      <c r="D3692" s="45" t="s">
        <v>11363</v>
      </c>
      <c r="E3692" s="45" t="s">
        <v>4962</v>
      </c>
      <c r="AO3692" s="376"/>
    </row>
    <row r="3693" spans="1:41" x14ac:dyDescent="0.25">
      <c r="A3693" s="44" t="s">
        <v>10437</v>
      </c>
      <c r="B3693" s="44" t="s">
        <v>926</v>
      </c>
      <c r="C3693" s="45">
        <v>24060402</v>
      </c>
      <c r="D3693" s="45" t="s">
        <v>11363</v>
      </c>
      <c r="E3693" s="45" t="s">
        <v>4962</v>
      </c>
      <c r="AO3693" s="376"/>
    </row>
    <row r="3694" spans="1:41" x14ac:dyDescent="0.25">
      <c r="A3694" s="44" t="s">
        <v>10437</v>
      </c>
      <c r="B3694" s="44" t="s">
        <v>15616</v>
      </c>
      <c r="C3694" s="45">
        <v>25050101</v>
      </c>
      <c r="D3694" s="45" t="s">
        <v>11363</v>
      </c>
      <c r="E3694" s="45" t="s">
        <v>7105</v>
      </c>
      <c r="AO3694" s="376"/>
    </row>
    <row r="3695" spans="1:41" x14ac:dyDescent="0.25">
      <c r="A3695" s="44" t="s">
        <v>10437</v>
      </c>
      <c r="B3695" s="44" t="s">
        <v>15617</v>
      </c>
      <c r="C3695" s="45">
        <v>25050102</v>
      </c>
      <c r="D3695" s="45" t="s">
        <v>11363</v>
      </c>
      <c r="E3695" s="45" t="s">
        <v>7105</v>
      </c>
      <c r="AO3695" s="376"/>
    </row>
    <row r="3696" spans="1:41" x14ac:dyDescent="0.25">
      <c r="A3696" s="44" t="s">
        <v>12204</v>
      </c>
      <c r="B3696" s="44" t="s">
        <v>12110</v>
      </c>
      <c r="C3696" s="45">
        <v>14.24</v>
      </c>
      <c r="D3696" s="45" t="s">
        <v>12549</v>
      </c>
      <c r="E3696" s="46">
        <v>47299</v>
      </c>
      <c r="F3696" s="45"/>
      <c r="G3696" s="93"/>
      <c r="H3696" s="93"/>
      <c r="I3696" s="99"/>
      <c r="J3696" s="99"/>
      <c r="K3696" s="99"/>
      <c r="L3696" s="99"/>
      <c r="M3696" s="99"/>
      <c r="N3696" s="99"/>
      <c r="O3696" s="99"/>
      <c r="P3696" s="99"/>
      <c r="Q3696" s="99"/>
      <c r="R3696" s="99"/>
      <c r="S3696" s="99"/>
      <c r="T3696" s="99"/>
      <c r="U3696" s="99"/>
      <c r="V3696" s="99"/>
      <c r="W3696" s="99"/>
      <c r="X3696" s="99"/>
      <c r="Y3696" s="99"/>
      <c r="Z3696" s="99"/>
      <c r="AA3696" s="99"/>
      <c r="AB3696" s="99"/>
      <c r="AC3696" s="99"/>
      <c r="AD3696" s="99"/>
      <c r="AE3696" s="99"/>
      <c r="AF3696" s="99"/>
      <c r="AG3696" s="99"/>
      <c r="AH3696" s="31"/>
      <c r="AI3696" s="31"/>
      <c r="AJ3696" s="31"/>
      <c r="AK3696" s="31"/>
      <c r="AL3696" s="31"/>
      <c r="AO3696" s="376"/>
    </row>
    <row r="3697" spans="1:41" x14ac:dyDescent="0.25">
      <c r="A3697" s="44" t="s">
        <v>7642</v>
      </c>
      <c r="B3697" s="44" t="s">
        <v>7418</v>
      </c>
      <c r="C3697" s="45" t="s">
        <v>7643</v>
      </c>
      <c r="D3697" s="45" t="s">
        <v>11204</v>
      </c>
      <c r="E3697" s="46">
        <v>48457</v>
      </c>
      <c r="F3697" s="93"/>
      <c r="G3697" s="93"/>
      <c r="H3697" s="93"/>
      <c r="I3697" s="99"/>
      <c r="J3697" s="99"/>
      <c r="K3697" s="99"/>
      <c r="L3697" s="99"/>
      <c r="M3697" s="99"/>
      <c r="N3697" s="99"/>
      <c r="O3697" s="99"/>
      <c r="P3697" s="99"/>
      <c r="Q3697" s="99"/>
      <c r="R3697" s="99"/>
      <c r="S3697" s="99"/>
      <c r="T3697" s="99"/>
      <c r="U3697" s="99"/>
      <c r="V3697" s="99"/>
      <c r="W3697" s="99"/>
      <c r="X3697" s="99"/>
      <c r="Y3697" s="99"/>
      <c r="Z3697" s="99"/>
      <c r="AA3697" s="99"/>
      <c r="AB3697" s="99"/>
      <c r="AC3697" s="99"/>
      <c r="AD3697" s="99"/>
      <c r="AE3697" s="99"/>
      <c r="AF3697" s="99"/>
      <c r="AG3697" s="99"/>
      <c r="AH3697" s="31"/>
      <c r="AI3697" s="31"/>
      <c r="AJ3697" s="31"/>
      <c r="AK3697" s="31"/>
      <c r="AL3697" s="31"/>
      <c r="AO3697" s="376"/>
    </row>
    <row r="3698" spans="1:41" x14ac:dyDescent="0.25">
      <c r="A3698" s="44" t="s">
        <v>7642</v>
      </c>
      <c r="B3698" s="44" t="s">
        <v>7418</v>
      </c>
      <c r="C3698" s="45" t="s">
        <v>7643</v>
      </c>
      <c r="D3698" s="93" t="s">
        <v>17443</v>
      </c>
      <c r="E3698" s="45" t="s">
        <v>4962</v>
      </c>
      <c r="F3698" s="93"/>
      <c r="G3698" s="93"/>
      <c r="H3698" s="93"/>
      <c r="I3698" s="99"/>
      <c r="J3698" s="99"/>
      <c r="K3698" s="99"/>
      <c r="L3698" s="99"/>
      <c r="M3698" s="99"/>
      <c r="N3698" s="99"/>
      <c r="O3698" s="99"/>
      <c r="P3698" s="99"/>
      <c r="Q3698" s="99"/>
      <c r="R3698" s="99"/>
      <c r="S3698" s="99"/>
      <c r="T3698" s="99"/>
      <c r="U3698" s="99"/>
      <c r="V3698" s="99"/>
      <c r="W3698" s="99"/>
      <c r="X3698" s="99"/>
      <c r="Y3698" s="99"/>
      <c r="Z3698" s="99"/>
      <c r="AA3698" s="99"/>
      <c r="AB3698" s="99"/>
      <c r="AC3698" s="99"/>
      <c r="AD3698" s="99"/>
      <c r="AE3698" s="99"/>
      <c r="AF3698" s="99"/>
      <c r="AG3698" s="99"/>
      <c r="AH3698" s="31"/>
      <c r="AI3698" s="31"/>
      <c r="AJ3698" s="31"/>
      <c r="AK3698" s="31"/>
      <c r="AL3698" s="31"/>
      <c r="AO3698" s="376"/>
    </row>
    <row r="3699" spans="1:41" x14ac:dyDescent="0.25">
      <c r="A3699" s="44" t="s">
        <v>6423</v>
      </c>
      <c r="B3699" s="44" t="s">
        <v>2350</v>
      </c>
      <c r="C3699" s="45">
        <v>230105</v>
      </c>
      <c r="D3699" s="45" t="s">
        <v>11363</v>
      </c>
      <c r="E3699" s="45" t="s">
        <v>5265</v>
      </c>
      <c r="AO3699" s="376"/>
    </row>
    <row r="3700" spans="1:41" x14ac:dyDescent="0.25">
      <c r="A3700" s="44" t="s">
        <v>10438</v>
      </c>
      <c r="B3700" s="44" t="s">
        <v>10348</v>
      </c>
      <c r="C3700" s="45">
        <v>240501</v>
      </c>
      <c r="D3700" s="45" t="s">
        <v>11363</v>
      </c>
      <c r="E3700" s="45" t="s">
        <v>10349</v>
      </c>
      <c r="AO3700" s="376"/>
    </row>
    <row r="3701" spans="1:41" x14ac:dyDescent="0.25">
      <c r="A3701" s="44" t="s">
        <v>6424</v>
      </c>
      <c r="B3701" s="44" t="s">
        <v>2350</v>
      </c>
      <c r="C3701" s="45">
        <v>230105</v>
      </c>
      <c r="D3701" s="45" t="s">
        <v>11363</v>
      </c>
      <c r="E3701" s="45" t="s">
        <v>5265</v>
      </c>
      <c r="AO3701" s="376"/>
    </row>
    <row r="3702" spans="1:41" x14ac:dyDescent="0.25">
      <c r="A3702" s="44" t="s">
        <v>20604</v>
      </c>
      <c r="B3702" s="44" t="s">
        <v>14169</v>
      </c>
      <c r="C3702" s="45" t="s">
        <v>20729</v>
      </c>
      <c r="D3702" s="32" t="s">
        <v>5559</v>
      </c>
      <c r="E3702" s="45" t="s">
        <v>20863</v>
      </c>
      <c r="F3702" s="32"/>
      <c r="G3702" s="32"/>
      <c r="H3702" s="32"/>
      <c r="I3702" s="31"/>
      <c r="J3702" s="31"/>
      <c r="K3702" s="31"/>
      <c r="L3702" s="31"/>
      <c r="M3702" s="31"/>
      <c r="N3702" s="31"/>
      <c r="O3702" s="31"/>
      <c r="P3702" s="31"/>
      <c r="Q3702" s="31"/>
      <c r="R3702" s="31"/>
      <c r="S3702" s="31"/>
      <c r="T3702" s="31"/>
      <c r="U3702" s="31"/>
      <c r="V3702" s="31"/>
      <c r="W3702" s="31"/>
      <c r="X3702" s="31"/>
      <c r="Y3702" s="31"/>
      <c r="Z3702" s="31"/>
      <c r="AA3702" s="31"/>
      <c r="AB3702" s="31"/>
      <c r="AC3702" s="31"/>
      <c r="AD3702" s="31"/>
      <c r="AE3702" s="31"/>
      <c r="AF3702" s="31"/>
      <c r="AG3702" s="31"/>
      <c r="AH3702" s="31"/>
      <c r="AI3702" s="31"/>
      <c r="AJ3702" s="31"/>
      <c r="AK3702" s="31"/>
      <c r="AL3702" s="31"/>
      <c r="AO3702" s="376"/>
    </row>
    <row r="3703" spans="1:41" x14ac:dyDescent="0.25">
      <c r="A3703" s="44" t="s">
        <v>7843</v>
      </c>
      <c r="B3703" s="44" t="s">
        <v>7824</v>
      </c>
      <c r="C3703" s="45">
        <v>230804</v>
      </c>
      <c r="D3703" s="45" t="s">
        <v>11363</v>
      </c>
      <c r="E3703" s="45" t="s">
        <v>4151</v>
      </c>
      <c r="AO3703" s="376"/>
    </row>
    <row r="3704" spans="1:41" x14ac:dyDescent="0.25">
      <c r="A3704" s="44" t="s">
        <v>7843</v>
      </c>
      <c r="B3704" s="44" t="s">
        <v>9235</v>
      </c>
      <c r="C3704" s="45">
        <v>240102</v>
      </c>
      <c r="D3704" s="45" t="s">
        <v>11363</v>
      </c>
      <c r="E3704" s="45" t="s">
        <v>5139</v>
      </c>
      <c r="AO3704" s="376"/>
    </row>
    <row r="3705" spans="1:41" x14ac:dyDescent="0.25">
      <c r="A3705" s="44" t="s">
        <v>9691</v>
      </c>
      <c r="B3705" s="44" t="s">
        <v>21405</v>
      </c>
      <c r="C3705" s="45" t="s">
        <v>9704</v>
      </c>
      <c r="D3705" s="45" t="s">
        <v>21447</v>
      </c>
      <c r="E3705" s="46">
        <v>46538</v>
      </c>
      <c r="AO3705" s="376"/>
    </row>
    <row r="3706" spans="1:41" x14ac:dyDescent="0.25">
      <c r="A3706" s="44" t="s">
        <v>10439</v>
      </c>
      <c r="B3706" s="44" t="s">
        <v>3841</v>
      </c>
      <c r="C3706" s="45">
        <v>24060401</v>
      </c>
      <c r="D3706" s="45" t="s">
        <v>11363</v>
      </c>
      <c r="E3706" s="45" t="s">
        <v>4962</v>
      </c>
      <c r="AO3706" s="376"/>
    </row>
    <row r="3707" spans="1:41" x14ac:dyDescent="0.25">
      <c r="A3707" s="44" t="s">
        <v>10439</v>
      </c>
      <c r="B3707" s="44" t="s">
        <v>926</v>
      </c>
      <c r="C3707" s="45">
        <v>24060402</v>
      </c>
      <c r="D3707" s="45" t="s">
        <v>11363</v>
      </c>
      <c r="E3707" s="45" t="s">
        <v>4962</v>
      </c>
      <c r="AO3707" s="376"/>
    </row>
    <row r="3708" spans="1:41" x14ac:dyDescent="0.25">
      <c r="A3708" s="44" t="s">
        <v>13614</v>
      </c>
      <c r="B3708" s="44" t="s">
        <v>12095</v>
      </c>
      <c r="C3708" s="45">
        <v>33.25</v>
      </c>
      <c r="D3708" s="45" t="s">
        <v>12549</v>
      </c>
      <c r="E3708" s="46">
        <v>47664</v>
      </c>
      <c r="F3708" s="45"/>
      <c r="G3708" s="93"/>
      <c r="H3708" s="93"/>
      <c r="I3708" s="99"/>
      <c r="J3708" s="99"/>
      <c r="K3708" s="99"/>
      <c r="L3708" s="99"/>
      <c r="M3708" s="99"/>
      <c r="N3708" s="99"/>
      <c r="O3708" s="99"/>
      <c r="P3708" s="99"/>
      <c r="Q3708" s="99"/>
      <c r="R3708" s="99"/>
      <c r="S3708" s="99"/>
      <c r="T3708" s="99"/>
      <c r="U3708" s="99"/>
      <c r="V3708" s="99"/>
      <c r="W3708" s="99"/>
      <c r="X3708" s="99"/>
      <c r="Y3708" s="99"/>
      <c r="Z3708" s="99"/>
      <c r="AA3708" s="99"/>
      <c r="AB3708" s="99"/>
      <c r="AC3708" s="99"/>
      <c r="AD3708" s="99"/>
      <c r="AE3708" s="99"/>
      <c r="AF3708" s="99"/>
      <c r="AG3708" s="99"/>
      <c r="AH3708" s="31"/>
      <c r="AI3708" s="31"/>
      <c r="AJ3708" s="31"/>
      <c r="AK3708" s="31"/>
      <c r="AL3708" s="31"/>
      <c r="AO3708" s="376"/>
    </row>
    <row r="3709" spans="1:41" x14ac:dyDescent="0.25">
      <c r="A3709" s="44" t="s">
        <v>12205</v>
      </c>
      <c r="B3709" s="44" t="s">
        <v>12170</v>
      </c>
      <c r="C3709" s="45">
        <v>10.24</v>
      </c>
      <c r="D3709" s="45" t="s">
        <v>12549</v>
      </c>
      <c r="E3709" s="46">
        <v>47299</v>
      </c>
      <c r="F3709" s="45"/>
      <c r="G3709" s="93"/>
      <c r="H3709" s="93"/>
      <c r="I3709" s="99"/>
      <c r="J3709" s="99"/>
      <c r="K3709" s="99"/>
      <c r="L3709" s="99"/>
      <c r="M3709" s="99"/>
      <c r="N3709" s="99"/>
      <c r="O3709" s="99"/>
      <c r="P3709" s="99"/>
      <c r="Q3709" s="99"/>
      <c r="R3709" s="99"/>
      <c r="S3709" s="99"/>
      <c r="T3709" s="99"/>
      <c r="U3709" s="99"/>
      <c r="V3709" s="99"/>
      <c r="W3709" s="99"/>
      <c r="X3709" s="99"/>
      <c r="Y3709" s="99"/>
      <c r="Z3709" s="99"/>
      <c r="AA3709" s="99"/>
      <c r="AB3709" s="99"/>
      <c r="AC3709" s="99"/>
      <c r="AD3709" s="99"/>
      <c r="AE3709" s="99"/>
      <c r="AF3709" s="99"/>
      <c r="AG3709" s="99"/>
      <c r="AH3709" s="31"/>
      <c r="AI3709" s="31"/>
      <c r="AJ3709" s="31"/>
      <c r="AK3709" s="31"/>
      <c r="AL3709" s="31"/>
      <c r="AO3709" s="376"/>
    </row>
    <row r="3710" spans="1:41" x14ac:dyDescent="0.25">
      <c r="A3710" s="44" t="s">
        <v>12205</v>
      </c>
      <c r="B3710" s="44" t="s">
        <v>12101</v>
      </c>
      <c r="C3710" s="45">
        <v>11.24</v>
      </c>
      <c r="D3710" s="45" t="s">
        <v>12549</v>
      </c>
      <c r="E3710" s="46">
        <v>47299</v>
      </c>
      <c r="F3710" s="45"/>
      <c r="G3710" s="93"/>
      <c r="H3710" s="93"/>
      <c r="I3710" s="99"/>
      <c r="J3710" s="99"/>
      <c r="K3710" s="99"/>
      <c r="L3710" s="99"/>
      <c r="M3710" s="99"/>
      <c r="N3710" s="99"/>
      <c r="O3710" s="99"/>
      <c r="P3710" s="99"/>
      <c r="Q3710" s="99"/>
      <c r="R3710" s="99"/>
      <c r="S3710" s="99"/>
      <c r="T3710" s="99"/>
      <c r="U3710" s="99"/>
      <c r="V3710" s="99"/>
      <c r="W3710" s="99"/>
      <c r="X3710" s="99"/>
      <c r="Y3710" s="99"/>
      <c r="Z3710" s="99"/>
      <c r="AA3710" s="99"/>
      <c r="AB3710" s="99"/>
      <c r="AC3710" s="99"/>
      <c r="AD3710" s="99"/>
      <c r="AE3710" s="99"/>
      <c r="AF3710" s="99"/>
      <c r="AG3710" s="99"/>
      <c r="AH3710" s="31"/>
      <c r="AI3710" s="31"/>
      <c r="AJ3710" s="31"/>
      <c r="AK3710" s="31"/>
      <c r="AL3710" s="31"/>
      <c r="AO3710" s="376"/>
    </row>
    <row r="3711" spans="1:41" x14ac:dyDescent="0.25">
      <c r="A3711" s="44" t="s">
        <v>12205</v>
      </c>
      <c r="B3711" s="44" t="s">
        <v>12094</v>
      </c>
      <c r="C3711" s="45">
        <v>12.24</v>
      </c>
      <c r="D3711" s="45" t="s">
        <v>12549</v>
      </c>
      <c r="E3711" s="46">
        <v>47299</v>
      </c>
      <c r="F3711" s="45"/>
      <c r="G3711" s="93"/>
      <c r="H3711" s="93"/>
      <c r="I3711" s="99"/>
      <c r="J3711" s="99"/>
      <c r="K3711" s="99"/>
      <c r="L3711" s="99"/>
      <c r="M3711" s="99"/>
      <c r="N3711" s="99"/>
      <c r="O3711" s="99"/>
      <c r="P3711" s="99"/>
      <c r="Q3711" s="99"/>
      <c r="R3711" s="99"/>
      <c r="S3711" s="99"/>
      <c r="T3711" s="99"/>
      <c r="U3711" s="99"/>
      <c r="V3711" s="99"/>
      <c r="W3711" s="99"/>
      <c r="X3711" s="99"/>
      <c r="Y3711" s="99"/>
      <c r="Z3711" s="99"/>
      <c r="AA3711" s="99"/>
      <c r="AB3711" s="99"/>
      <c r="AC3711" s="99"/>
      <c r="AD3711" s="99"/>
      <c r="AE3711" s="99"/>
      <c r="AF3711" s="99"/>
      <c r="AG3711" s="99"/>
      <c r="AH3711" s="31"/>
      <c r="AI3711" s="31"/>
      <c r="AJ3711" s="31"/>
      <c r="AK3711" s="31"/>
      <c r="AL3711" s="31"/>
      <c r="AO3711" s="376"/>
    </row>
    <row r="3712" spans="1:41" x14ac:dyDescent="0.3">
      <c r="A3712" s="333" t="s">
        <v>11001</v>
      </c>
      <c r="B3712" s="333" t="s">
        <v>1160</v>
      </c>
      <c r="C3712" s="125" t="s">
        <v>10947</v>
      </c>
      <c r="D3712" s="32" t="s">
        <v>20309</v>
      </c>
      <c r="E3712" s="125" t="s">
        <v>7420</v>
      </c>
      <c r="F3712" s="125" t="s">
        <v>1189</v>
      </c>
      <c r="G3712" s="125" t="s">
        <v>1190</v>
      </c>
      <c r="AO3712" s="376"/>
    </row>
    <row r="3713" spans="1:41" x14ac:dyDescent="0.3">
      <c r="A3713" s="333" t="s">
        <v>11001</v>
      </c>
      <c r="B3713" s="333" t="s">
        <v>11374</v>
      </c>
      <c r="C3713" s="125" t="s">
        <v>11375</v>
      </c>
      <c r="D3713" s="32" t="s">
        <v>20309</v>
      </c>
      <c r="E3713" s="125" t="s">
        <v>4826</v>
      </c>
      <c r="F3713" s="125" t="s">
        <v>1189</v>
      </c>
      <c r="G3713" s="125" t="s">
        <v>1190</v>
      </c>
      <c r="AO3713" s="376"/>
    </row>
    <row r="3714" spans="1:41" x14ac:dyDescent="0.25">
      <c r="A3714" s="44" t="s">
        <v>12620</v>
      </c>
      <c r="B3714" s="44" t="s">
        <v>2350</v>
      </c>
      <c r="C3714" s="45">
        <v>250106</v>
      </c>
      <c r="D3714" s="45" t="s">
        <v>11363</v>
      </c>
      <c r="E3714" s="45" t="s">
        <v>11887</v>
      </c>
      <c r="AO3714" s="376"/>
    </row>
    <row r="3715" spans="1:41" x14ac:dyDescent="0.3">
      <c r="A3715" s="333" t="s">
        <v>15518</v>
      </c>
      <c r="B3715" s="333" t="s">
        <v>15583</v>
      </c>
      <c r="C3715" s="125" t="s">
        <v>15584</v>
      </c>
      <c r="D3715" s="32" t="s">
        <v>20309</v>
      </c>
      <c r="E3715" s="125" t="s">
        <v>15591</v>
      </c>
      <c r="F3715" s="125" t="s">
        <v>1190</v>
      </c>
      <c r="G3715" s="125" t="s">
        <v>1190</v>
      </c>
      <c r="AO3715" s="376"/>
    </row>
    <row r="3716" spans="1:41" x14ac:dyDescent="0.3">
      <c r="A3716" s="265" t="s">
        <v>15518</v>
      </c>
      <c r="B3716" s="265" t="s">
        <v>17227</v>
      </c>
      <c r="C3716" s="59" t="s">
        <v>17232</v>
      </c>
      <c r="D3716" s="93" t="s">
        <v>1201</v>
      </c>
      <c r="E3716" s="334">
        <v>47593</v>
      </c>
      <c r="F3716" s="93"/>
      <c r="G3716" s="93"/>
      <c r="H3716" s="93"/>
      <c r="I3716" s="99"/>
      <c r="J3716" s="99"/>
      <c r="K3716" s="99"/>
      <c r="L3716" s="99"/>
      <c r="M3716" s="99"/>
      <c r="N3716" s="99"/>
      <c r="O3716" s="99"/>
      <c r="P3716" s="99"/>
      <c r="Q3716" s="99"/>
      <c r="R3716" s="99"/>
      <c r="S3716" s="99"/>
      <c r="T3716" s="99"/>
      <c r="U3716" s="99"/>
      <c r="V3716" s="99"/>
      <c r="W3716" s="99"/>
      <c r="X3716" s="99"/>
      <c r="Y3716" s="99"/>
      <c r="Z3716" s="99"/>
      <c r="AA3716" s="99"/>
      <c r="AB3716" s="99"/>
      <c r="AC3716" s="99"/>
      <c r="AD3716" s="99"/>
      <c r="AE3716" s="99"/>
      <c r="AF3716" s="99"/>
      <c r="AG3716" s="99"/>
      <c r="AH3716" s="31"/>
      <c r="AI3716" s="31"/>
      <c r="AJ3716" s="31"/>
      <c r="AK3716" s="31"/>
      <c r="AL3716" s="31"/>
      <c r="AO3716" s="376"/>
    </row>
    <row r="3717" spans="1:41" x14ac:dyDescent="0.25">
      <c r="A3717" s="44" t="s">
        <v>16663</v>
      </c>
      <c r="B3717" s="44" t="s">
        <v>16664</v>
      </c>
      <c r="C3717" s="45" t="s">
        <v>16963</v>
      </c>
      <c r="D3717" s="367" t="s">
        <v>3696</v>
      </c>
      <c r="E3717" s="328">
        <f>DATE(2029,12,2)</f>
        <v>47454</v>
      </c>
      <c r="F3717" s="32"/>
      <c r="G3717" s="32"/>
      <c r="H3717" s="32"/>
      <c r="I3717" s="31"/>
      <c r="J3717" s="31"/>
      <c r="K3717" s="31"/>
      <c r="L3717" s="31"/>
      <c r="M3717" s="31"/>
      <c r="N3717" s="31"/>
      <c r="O3717" s="31"/>
      <c r="P3717" s="31"/>
      <c r="Q3717" s="31"/>
      <c r="R3717" s="31"/>
      <c r="S3717" s="31"/>
      <c r="T3717" s="31"/>
      <c r="U3717" s="31"/>
      <c r="V3717" s="31"/>
      <c r="W3717" s="31"/>
      <c r="X3717" s="31"/>
      <c r="Y3717" s="31"/>
      <c r="Z3717" s="31"/>
      <c r="AA3717" s="31"/>
      <c r="AB3717" s="31"/>
      <c r="AC3717" s="31"/>
      <c r="AD3717" s="31"/>
      <c r="AE3717" s="31"/>
      <c r="AF3717" s="31"/>
      <c r="AG3717" s="31"/>
      <c r="AH3717" s="31"/>
      <c r="AI3717" s="31"/>
      <c r="AJ3717" s="31"/>
      <c r="AK3717" s="31"/>
      <c r="AL3717" s="31"/>
      <c r="AO3717" s="376"/>
    </row>
    <row r="3718" spans="1:41" x14ac:dyDescent="0.25">
      <c r="A3718" s="44" t="s">
        <v>5180</v>
      </c>
      <c r="B3718" s="44" t="s">
        <v>2350</v>
      </c>
      <c r="C3718" s="45">
        <v>220105</v>
      </c>
      <c r="D3718" s="45" t="s">
        <v>11363</v>
      </c>
      <c r="E3718" s="45" t="s">
        <v>2593</v>
      </c>
      <c r="AO3718" s="376"/>
    </row>
    <row r="3719" spans="1:41" x14ac:dyDescent="0.25">
      <c r="A3719" s="44" t="s">
        <v>15476</v>
      </c>
      <c r="B3719" s="44" t="s">
        <v>5321</v>
      </c>
      <c r="C3719" s="45">
        <v>25010401</v>
      </c>
      <c r="D3719" s="45" t="s">
        <v>11363</v>
      </c>
      <c r="E3719" s="45" t="s">
        <v>12564</v>
      </c>
      <c r="AO3719" s="376"/>
    </row>
    <row r="3720" spans="1:41" x14ac:dyDescent="0.25">
      <c r="A3720" s="44" t="s">
        <v>8482</v>
      </c>
      <c r="B3720" s="44" t="s">
        <v>14166</v>
      </c>
      <c r="C3720" s="45" t="s">
        <v>14223</v>
      </c>
      <c r="D3720" s="32" t="s">
        <v>5559</v>
      </c>
      <c r="E3720" s="45" t="s">
        <v>20866</v>
      </c>
      <c r="F3720" s="32"/>
      <c r="G3720" s="32"/>
      <c r="H3720" s="32"/>
      <c r="I3720" s="31"/>
      <c r="J3720" s="31"/>
      <c r="K3720" s="31"/>
      <c r="L3720" s="31"/>
      <c r="M3720" s="31"/>
      <c r="N3720" s="31"/>
      <c r="O3720" s="31"/>
      <c r="P3720" s="31"/>
      <c r="Q3720" s="31"/>
      <c r="R3720" s="31"/>
      <c r="S3720" s="31"/>
      <c r="T3720" s="31"/>
      <c r="U3720" s="31"/>
      <c r="V3720" s="31"/>
      <c r="W3720" s="31"/>
      <c r="X3720" s="31"/>
      <c r="Y3720" s="31"/>
      <c r="Z3720" s="31"/>
      <c r="AA3720" s="31"/>
      <c r="AB3720" s="31"/>
      <c r="AC3720" s="31"/>
      <c r="AD3720" s="31"/>
      <c r="AE3720" s="31"/>
      <c r="AF3720" s="31"/>
      <c r="AG3720" s="31"/>
      <c r="AH3720" s="31"/>
      <c r="AI3720" s="31"/>
      <c r="AJ3720" s="31"/>
      <c r="AK3720" s="31"/>
      <c r="AL3720" s="31"/>
      <c r="AO3720" s="376"/>
    </row>
    <row r="3721" spans="1:41" x14ac:dyDescent="0.25">
      <c r="A3721" s="44" t="s">
        <v>21554</v>
      </c>
      <c r="B3721" s="44" t="s">
        <v>21449</v>
      </c>
      <c r="C3721" s="45">
        <v>260504</v>
      </c>
      <c r="D3721" s="45" t="s">
        <v>11363</v>
      </c>
      <c r="E3721" s="45" t="s">
        <v>21450</v>
      </c>
      <c r="AO3721" s="376"/>
    </row>
    <row r="3722" spans="1:41" x14ac:dyDescent="0.25">
      <c r="A3722" s="44" t="s">
        <v>14390</v>
      </c>
      <c r="B3722" s="44" t="s">
        <v>2522</v>
      </c>
      <c r="C3722" s="45" t="s">
        <v>14391</v>
      </c>
      <c r="D3722" s="46" t="s">
        <v>21328</v>
      </c>
      <c r="E3722" s="46">
        <v>46527</v>
      </c>
      <c r="AO3722" s="376"/>
    </row>
    <row r="3723" spans="1:41" x14ac:dyDescent="0.25">
      <c r="A3723" s="44" t="s">
        <v>14390</v>
      </c>
      <c r="B3723" s="44" t="s">
        <v>9248</v>
      </c>
      <c r="C3723" s="45">
        <v>240101</v>
      </c>
      <c r="D3723" s="45" t="s">
        <v>11363</v>
      </c>
      <c r="E3723" s="45" t="s">
        <v>9249</v>
      </c>
      <c r="AO3723" s="376"/>
    </row>
    <row r="3724" spans="1:41" x14ac:dyDescent="0.25">
      <c r="A3724" s="44" t="s">
        <v>14390</v>
      </c>
      <c r="B3724" s="44" t="s">
        <v>10355</v>
      </c>
      <c r="C3724" s="45">
        <v>240403</v>
      </c>
      <c r="D3724" s="45" t="s">
        <v>11363</v>
      </c>
      <c r="E3724" s="45" t="s">
        <v>5037</v>
      </c>
      <c r="AO3724" s="376"/>
    </row>
    <row r="3725" spans="1:41" x14ac:dyDescent="0.25">
      <c r="A3725" s="44" t="s">
        <v>14390</v>
      </c>
      <c r="B3725" s="44" t="s">
        <v>925</v>
      </c>
      <c r="C3725" s="45">
        <v>240601</v>
      </c>
      <c r="D3725" s="45" t="s">
        <v>11363</v>
      </c>
      <c r="E3725" s="45" t="s">
        <v>9840</v>
      </c>
      <c r="AO3725" s="376"/>
    </row>
    <row r="3726" spans="1:41" x14ac:dyDescent="0.25">
      <c r="A3726" s="44" t="s">
        <v>14390</v>
      </c>
      <c r="B3726" s="44" t="s">
        <v>9248</v>
      </c>
      <c r="C3726" s="45">
        <v>260105</v>
      </c>
      <c r="D3726" s="45" t="s">
        <v>11363</v>
      </c>
      <c r="E3726" s="45" t="s">
        <v>17625</v>
      </c>
      <c r="AO3726" s="376"/>
    </row>
    <row r="3727" spans="1:41" x14ac:dyDescent="0.25">
      <c r="A3727" s="44" t="s">
        <v>14390</v>
      </c>
      <c r="B3727" s="44" t="s">
        <v>936</v>
      </c>
      <c r="C3727" s="45">
        <v>260703</v>
      </c>
      <c r="D3727" s="45" t="s">
        <v>11363</v>
      </c>
      <c r="E3727" s="45" t="s">
        <v>11150</v>
      </c>
      <c r="AO3727" s="376"/>
    </row>
    <row r="3728" spans="1:41" x14ac:dyDescent="0.3">
      <c r="A3728" s="57" t="s">
        <v>988</v>
      </c>
      <c r="B3728" s="57" t="s">
        <v>7952</v>
      </c>
      <c r="C3728" s="62" t="s">
        <v>7953</v>
      </c>
      <c r="D3728" s="62" t="s">
        <v>20886</v>
      </c>
      <c r="E3728" s="368" t="s">
        <v>9707</v>
      </c>
      <c r="F3728" s="32"/>
      <c r="G3728" s="32"/>
      <c r="H3728" s="32"/>
      <c r="I3728" s="31"/>
      <c r="J3728" s="31"/>
      <c r="K3728" s="31"/>
      <c r="L3728" s="31"/>
      <c r="M3728" s="31"/>
      <c r="N3728" s="31"/>
      <c r="O3728" s="31"/>
      <c r="P3728" s="31"/>
      <c r="Q3728" s="31"/>
      <c r="R3728" s="31"/>
      <c r="S3728" s="31"/>
      <c r="T3728" s="31"/>
      <c r="U3728" s="31"/>
      <c r="V3728" s="31"/>
      <c r="W3728" s="31"/>
      <c r="X3728" s="31"/>
      <c r="Y3728" s="31"/>
      <c r="Z3728" s="31"/>
      <c r="AA3728" s="31"/>
      <c r="AB3728" s="31"/>
      <c r="AC3728" s="31"/>
      <c r="AD3728" s="31"/>
      <c r="AE3728" s="31"/>
      <c r="AF3728" s="31"/>
      <c r="AG3728" s="31"/>
      <c r="AH3728" s="31"/>
      <c r="AI3728" s="31"/>
      <c r="AJ3728" s="31"/>
      <c r="AK3728" s="31"/>
      <c r="AL3728" s="31"/>
      <c r="AO3728" s="376"/>
    </row>
    <row r="3729" spans="1:41" x14ac:dyDescent="0.25">
      <c r="A3729" s="92" t="s">
        <v>988</v>
      </c>
      <c r="B3729" s="92" t="s">
        <v>13001</v>
      </c>
      <c r="C3729" s="318" t="s">
        <v>7953</v>
      </c>
      <c r="D3729" s="318" t="s">
        <v>13017</v>
      </c>
      <c r="E3729" s="320">
        <v>47118</v>
      </c>
      <c r="F3729" s="93"/>
      <c r="G3729" s="93"/>
      <c r="H3729" s="93"/>
      <c r="I3729" s="99"/>
      <c r="J3729" s="99"/>
      <c r="K3729" s="99"/>
      <c r="L3729" s="99"/>
      <c r="M3729" s="99"/>
      <c r="N3729" s="99"/>
      <c r="O3729" s="99"/>
      <c r="P3729" s="99"/>
      <c r="Q3729" s="44"/>
      <c r="R3729" s="57"/>
      <c r="S3729" s="99"/>
      <c r="T3729" s="99"/>
      <c r="U3729" s="99"/>
      <c r="V3729" s="99"/>
      <c r="W3729" s="99"/>
      <c r="X3729" s="99"/>
      <c r="Y3729" s="99"/>
      <c r="Z3729" s="99"/>
      <c r="AA3729" s="99"/>
      <c r="AB3729" s="99"/>
      <c r="AC3729" s="99"/>
      <c r="AD3729" s="99"/>
      <c r="AE3729" s="99"/>
      <c r="AF3729" s="99"/>
      <c r="AG3729" s="99"/>
      <c r="AH3729" s="31"/>
      <c r="AI3729" s="31"/>
      <c r="AJ3729" s="31"/>
      <c r="AK3729" s="31"/>
      <c r="AL3729" s="31"/>
      <c r="AO3729" s="376"/>
    </row>
    <row r="3730" spans="1:41" x14ac:dyDescent="0.25">
      <c r="A3730" s="44" t="s">
        <v>988</v>
      </c>
      <c r="B3730" s="44" t="s">
        <v>3043</v>
      </c>
      <c r="C3730" s="45">
        <v>230901</v>
      </c>
      <c r="D3730" s="45" t="s">
        <v>11363</v>
      </c>
      <c r="E3730" s="45" t="s">
        <v>7871</v>
      </c>
      <c r="AO3730" s="376"/>
    </row>
    <row r="3731" spans="1:41" x14ac:dyDescent="0.25">
      <c r="A3731" s="44" t="s">
        <v>988</v>
      </c>
      <c r="B3731" s="44" t="s">
        <v>9248</v>
      </c>
      <c r="C3731" s="45">
        <v>260105</v>
      </c>
      <c r="D3731" s="45" t="s">
        <v>11363</v>
      </c>
      <c r="E3731" s="45" t="s">
        <v>17625</v>
      </c>
      <c r="AO3731" s="376"/>
    </row>
    <row r="3732" spans="1:41" x14ac:dyDescent="0.3">
      <c r="A3732" s="333" t="s">
        <v>8048</v>
      </c>
      <c r="B3732" s="333" t="s">
        <v>8018</v>
      </c>
      <c r="C3732" s="125" t="s">
        <v>8019</v>
      </c>
      <c r="D3732" s="32" t="s">
        <v>20309</v>
      </c>
      <c r="E3732" s="125" t="s">
        <v>7871</v>
      </c>
      <c r="F3732" s="125" t="s">
        <v>1189</v>
      </c>
      <c r="G3732" s="125" t="s">
        <v>1190</v>
      </c>
      <c r="AO3732" s="376"/>
    </row>
    <row r="3733" spans="1:41" x14ac:dyDescent="0.25">
      <c r="A3733" s="44" t="s">
        <v>10440</v>
      </c>
      <c r="B3733" s="44" t="s">
        <v>3176</v>
      </c>
      <c r="C3733" s="45">
        <v>24010402</v>
      </c>
      <c r="D3733" s="45" t="s">
        <v>11363</v>
      </c>
      <c r="E3733" s="45" t="s">
        <v>9238</v>
      </c>
      <c r="AO3733" s="376"/>
    </row>
    <row r="3734" spans="1:41" x14ac:dyDescent="0.25">
      <c r="A3734" s="44" t="s">
        <v>10441</v>
      </c>
      <c r="B3734" s="44" t="s">
        <v>9248</v>
      </c>
      <c r="C3734" s="45">
        <v>260105</v>
      </c>
      <c r="D3734" s="45" t="s">
        <v>11363</v>
      </c>
      <c r="E3734" s="45" t="s">
        <v>17625</v>
      </c>
      <c r="AO3734" s="376"/>
    </row>
    <row r="3735" spans="1:41" x14ac:dyDescent="0.3">
      <c r="A3735" s="333" t="s">
        <v>18629</v>
      </c>
      <c r="B3735" s="333" t="s">
        <v>1167</v>
      </c>
      <c r="C3735" s="125" t="s">
        <v>17236</v>
      </c>
      <c r="D3735" s="32" t="s">
        <v>20309</v>
      </c>
      <c r="E3735" s="125" t="s">
        <v>8292</v>
      </c>
      <c r="F3735" s="125" t="s">
        <v>1189</v>
      </c>
      <c r="G3735" s="125" t="s">
        <v>1190</v>
      </c>
      <c r="AO3735" s="376"/>
    </row>
    <row r="3736" spans="1:41" x14ac:dyDescent="0.25">
      <c r="A3736" s="44" t="s">
        <v>14392</v>
      </c>
      <c r="B3736" s="44" t="s">
        <v>2522</v>
      </c>
      <c r="C3736" s="45" t="s">
        <v>14393</v>
      </c>
      <c r="D3736" s="46" t="s">
        <v>21328</v>
      </c>
      <c r="E3736" s="46">
        <v>46527</v>
      </c>
      <c r="AO3736" s="376"/>
    </row>
    <row r="3737" spans="1:41" x14ac:dyDescent="0.25">
      <c r="A3737" s="44" t="s">
        <v>654</v>
      </c>
      <c r="B3737" s="44" t="s">
        <v>20513</v>
      </c>
      <c r="C3737" s="45" t="s">
        <v>5567</v>
      </c>
      <c r="D3737" s="32" t="s">
        <v>5559</v>
      </c>
      <c r="E3737" s="45" t="s">
        <v>20831</v>
      </c>
      <c r="F3737" s="32"/>
      <c r="G3737" s="32"/>
      <c r="H3737" s="32"/>
      <c r="I3737" s="31"/>
      <c r="J3737" s="31"/>
      <c r="K3737" s="31"/>
      <c r="L3737" s="31"/>
      <c r="M3737" s="31"/>
      <c r="N3737" s="31"/>
      <c r="O3737" s="31"/>
      <c r="P3737" s="31"/>
      <c r="Q3737" s="31"/>
      <c r="R3737" s="31"/>
      <c r="S3737" s="31"/>
      <c r="T3737" s="31"/>
      <c r="U3737" s="31"/>
      <c r="V3737" s="31"/>
      <c r="W3737" s="31"/>
      <c r="X3737" s="31"/>
      <c r="Y3737" s="31"/>
      <c r="Z3737" s="31"/>
      <c r="AA3737" s="31"/>
      <c r="AB3737" s="31"/>
      <c r="AC3737" s="31"/>
      <c r="AD3737" s="31"/>
      <c r="AE3737" s="31"/>
      <c r="AF3737" s="31"/>
      <c r="AG3737" s="31"/>
      <c r="AH3737" s="31"/>
      <c r="AI3737" s="31"/>
      <c r="AJ3737" s="31"/>
      <c r="AK3737" s="31"/>
      <c r="AL3737" s="31"/>
      <c r="AO3737" s="376"/>
    </row>
    <row r="3738" spans="1:41" x14ac:dyDescent="0.3">
      <c r="A3738" s="57" t="s">
        <v>654</v>
      </c>
      <c r="B3738" s="57" t="s">
        <v>4729</v>
      </c>
      <c r="C3738" s="62" t="s">
        <v>4744</v>
      </c>
      <c r="D3738" s="62" t="s">
        <v>20886</v>
      </c>
      <c r="E3738" s="368" t="s">
        <v>9707</v>
      </c>
      <c r="F3738" s="32"/>
      <c r="G3738" s="32"/>
      <c r="H3738" s="32"/>
      <c r="I3738" s="31"/>
      <c r="J3738" s="31"/>
      <c r="K3738" s="31"/>
      <c r="L3738" s="31"/>
      <c r="M3738" s="31"/>
      <c r="N3738" s="31"/>
      <c r="O3738" s="31"/>
      <c r="P3738" s="31"/>
      <c r="Q3738" s="31"/>
      <c r="R3738" s="31"/>
      <c r="S3738" s="31"/>
      <c r="T3738" s="31"/>
      <c r="U3738" s="31"/>
      <c r="V3738" s="31"/>
      <c r="W3738" s="31"/>
      <c r="X3738" s="31"/>
      <c r="Y3738" s="31"/>
      <c r="Z3738" s="31"/>
      <c r="AA3738" s="31"/>
      <c r="AB3738" s="31"/>
      <c r="AC3738" s="31"/>
      <c r="AD3738" s="31"/>
      <c r="AE3738" s="31"/>
      <c r="AF3738" s="31"/>
      <c r="AG3738" s="31"/>
      <c r="AH3738" s="31"/>
      <c r="AI3738" s="31"/>
      <c r="AJ3738" s="31"/>
      <c r="AK3738" s="31"/>
      <c r="AL3738" s="31"/>
      <c r="AO3738" s="376"/>
    </row>
    <row r="3739" spans="1:41" x14ac:dyDescent="0.25">
      <c r="A3739" s="114" t="s">
        <v>654</v>
      </c>
      <c r="B3739" s="114" t="s">
        <v>1949</v>
      </c>
      <c r="C3739" s="106" t="s">
        <v>1950</v>
      </c>
      <c r="D3739" s="93" t="s">
        <v>1394</v>
      </c>
      <c r="E3739" s="115">
        <v>46965</v>
      </c>
      <c r="F3739" s="93"/>
      <c r="G3739" s="93"/>
      <c r="H3739" s="93"/>
      <c r="I3739" s="99"/>
      <c r="J3739" s="99"/>
      <c r="K3739" s="99"/>
      <c r="L3739" s="99"/>
      <c r="M3739" s="99"/>
      <c r="N3739" s="99"/>
      <c r="O3739" s="99"/>
      <c r="P3739" s="44"/>
      <c r="Q3739" s="44"/>
      <c r="R3739" s="44"/>
      <c r="S3739" s="99"/>
      <c r="T3739" s="99"/>
      <c r="U3739" s="99"/>
      <c r="V3739" s="99"/>
      <c r="W3739" s="99"/>
      <c r="X3739" s="99"/>
      <c r="Y3739" s="99"/>
      <c r="Z3739" s="99"/>
      <c r="AA3739" s="99"/>
      <c r="AB3739" s="99"/>
      <c r="AC3739" s="99"/>
      <c r="AD3739" s="99"/>
      <c r="AE3739" s="99"/>
      <c r="AF3739" s="99"/>
      <c r="AG3739" s="99"/>
      <c r="AH3739" s="31"/>
      <c r="AI3739" s="31"/>
      <c r="AJ3739" s="31"/>
      <c r="AK3739" s="31"/>
      <c r="AL3739" s="31"/>
      <c r="AO3739" s="376"/>
    </row>
    <row r="3740" spans="1:41" x14ac:dyDescent="0.25">
      <c r="A3740" s="91" t="s">
        <v>654</v>
      </c>
      <c r="B3740" s="92" t="s">
        <v>19284</v>
      </c>
      <c r="C3740" s="93" t="s">
        <v>19285</v>
      </c>
      <c r="D3740" s="93" t="s">
        <v>1201</v>
      </c>
      <c r="E3740" s="94">
        <v>46582</v>
      </c>
      <c r="F3740" s="93"/>
      <c r="G3740" s="93"/>
      <c r="H3740" s="93"/>
      <c r="I3740" s="99"/>
      <c r="J3740" s="99"/>
      <c r="K3740" s="99"/>
      <c r="L3740" s="99"/>
      <c r="M3740" s="99"/>
      <c r="N3740" s="99"/>
      <c r="O3740" s="99"/>
      <c r="P3740" s="99"/>
      <c r="Q3740" s="99"/>
      <c r="R3740" s="99"/>
      <c r="S3740" s="99"/>
      <c r="T3740" s="99"/>
      <c r="U3740" s="99"/>
      <c r="V3740" s="99"/>
      <c r="W3740" s="99"/>
      <c r="X3740" s="99"/>
      <c r="Y3740" s="99"/>
      <c r="Z3740" s="99"/>
      <c r="AA3740" s="99"/>
      <c r="AB3740" s="99"/>
      <c r="AC3740" s="99"/>
      <c r="AD3740" s="99"/>
      <c r="AE3740" s="99"/>
      <c r="AF3740" s="99"/>
      <c r="AG3740" s="99"/>
      <c r="AH3740" s="31"/>
      <c r="AI3740" s="31"/>
      <c r="AJ3740" s="31"/>
      <c r="AK3740" s="31"/>
      <c r="AL3740" s="31"/>
      <c r="AO3740" s="376"/>
    </row>
    <row r="3741" spans="1:41" x14ac:dyDescent="0.25">
      <c r="A3741" s="44" t="s">
        <v>654</v>
      </c>
      <c r="B3741" s="44" t="s">
        <v>2350</v>
      </c>
      <c r="C3741" s="45">
        <v>230105</v>
      </c>
      <c r="D3741" s="45" t="s">
        <v>11363</v>
      </c>
      <c r="E3741" s="45" t="s">
        <v>5265</v>
      </c>
      <c r="AO3741" s="376"/>
    </row>
    <row r="3742" spans="1:41" x14ac:dyDescent="0.25">
      <c r="A3742" s="44" t="s">
        <v>13095</v>
      </c>
      <c r="B3742" s="44" t="s">
        <v>21434</v>
      </c>
      <c r="C3742" s="45" t="s">
        <v>13058</v>
      </c>
      <c r="D3742" s="45" t="s">
        <v>21447</v>
      </c>
      <c r="E3742" s="46">
        <v>46418</v>
      </c>
      <c r="AO3742" s="376"/>
    </row>
    <row r="3743" spans="1:41" x14ac:dyDescent="0.25">
      <c r="A3743" s="44" t="s">
        <v>7355</v>
      </c>
      <c r="B3743" s="44" t="s">
        <v>7618</v>
      </c>
      <c r="C3743" s="45" t="s">
        <v>7620</v>
      </c>
      <c r="D3743" s="45" t="s">
        <v>11204</v>
      </c>
      <c r="E3743" s="45" t="s">
        <v>5322</v>
      </c>
      <c r="F3743" s="93"/>
      <c r="G3743" s="93"/>
      <c r="H3743" s="93"/>
      <c r="I3743" s="99"/>
      <c r="J3743" s="99"/>
      <c r="K3743" s="99"/>
      <c r="L3743" s="99"/>
      <c r="M3743" s="99"/>
      <c r="N3743" s="99"/>
      <c r="O3743" s="99"/>
      <c r="P3743" s="99"/>
      <c r="Q3743" s="99"/>
      <c r="R3743" s="99"/>
      <c r="S3743" s="99"/>
      <c r="T3743" s="99"/>
      <c r="U3743" s="99"/>
      <c r="V3743" s="99"/>
      <c r="W3743" s="99"/>
      <c r="X3743" s="99"/>
      <c r="Y3743" s="99"/>
      <c r="Z3743" s="99"/>
      <c r="AA3743" s="99"/>
      <c r="AB3743" s="99"/>
      <c r="AC3743" s="99"/>
      <c r="AD3743" s="99"/>
      <c r="AE3743" s="99"/>
      <c r="AF3743" s="99"/>
      <c r="AG3743" s="99"/>
      <c r="AH3743" s="31"/>
      <c r="AI3743" s="31"/>
      <c r="AJ3743" s="31"/>
      <c r="AK3743" s="31"/>
      <c r="AL3743" s="31"/>
      <c r="AO3743" s="376"/>
    </row>
    <row r="3744" spans="1:41" x14ac:dyDescent="0.25">
      <c r="A3744" s="44" t="s">
        <v>7355</v>
      </c>
      <c r="B3744" s="44" t="s">
        <v>4957</v>
      </c>
      <c r="C3744" s="45" t="s">
        <v>4958</v>
      </c>
      <c r="D3744" s="45" t="s">
        <v>11204</v>
      </c>
      <c r="E3744" s="45" t="s">
        <v>4146</v>
      </c>
      <c r="F3744" s="93"/>
      <c r="G3744" s="93"/>
      <c r="H3744" s="93"/>
      <c r="I3744" s="99"/>
      <c r="J3744" s="99"/>
      <c r="K3744" s="99"/>
      <c r="L3744" s="99"/>
      <c r="M3744" s="99"/>
      <c r="N3744" s="99"/>
      <c r="O3744" s="99"/>
      <c r="P3744" s="99"/>
      <c r="Q3744" s="99"/>
      <c r="R3744" s="99"/>
      <c r="S3744" s="99"/>
      <c r="T3744" s="99"/>
      <c r="U3744" s="99"/>
      <c r="V3744" s="99"/>
      <c r="W3744" s="99"/>
      <c r="X3744" s="99"/>
      <c r="Y3744" s="99"/>
      <c r="Z3744" s="99"/>
      <c r="AA3744" s="99"/>
      <c r="AB3744" s="99"/>
      <c r="AC3744" s="99"/>
      <c r="AD3744" s="99"/>
      <c r="AE3744" s="99"/>
      <c r="AF3744" s="99"/>
      <c r="AG3744" s="99"/>
      <c r="AH3744" s="31"/>
      <c r="AI3744" s="31"/>
      <c r="AJ3744" s="31"/>
      <c r="AK3744" s="31"/>
      <c r="AL3744" s="31"/>
      <c r="AO3744" s="376"/>
    </row>
    <row r="3745" spans="1:41" x14ac:dyDescent="0.25">
      <c r="A3745" s="44" t="s">
        <v>7355</v>
      </c>
      <c r="B3745" s="44" t="s">
        <v>3156</v>
      </c>
      <c r="C3745" s="45" t="s">
        <v>4067</v>
      </c>
      <c r="D3745" s="45" t="s">
        <v>11204</v>
      </c>
      <c r="E3745" s="45" t="s">
        <v>3157</v>
      </c>
      <c r="F3745" s="93"/>
      <c r="G3745" s="93"/>
      <c r="H3745" s="93"/>
      <c r="I3745" s="99"/>
      <c r="J3745" s="99"/>
      <c r="K3745" s="99"/>
      <c r="L3745" s="99"/>
      <c r="M3745" s="99"/>
      <c r="N3745" s="99"/>
      <c r="O3745" s="99"/>
      <c r="P3745" s="99"/>
      <c r="Q3745" s="99"/>
      <c r="R3745" s="99"/>
      <c r="S3745" s="99"/>
      <c r="T3745" s="99"/>
      <c r="U3745" s="99"/>
      <c r="V3745" s="99"/>
      <c r="W3745" s="99"/>
      <c r="X3745" s="99"/>
      <c r="Y3745" s="99"/>
      <c r="Z3745" s="99"/>
      <c r="AA3745" s="99"/>
      <c r="AB3745" s="99"/>
      <c r="AC3745" s="99"/>
      <c r="AD3745" s="99"/>
      <c r="AE3745" s="99"/>
      <c r="AF3745" s="99"/>
      <c r="AG3745" s="99"/>
      <c r="AH3745" s="31"/>
      <c r="AI3745" s="31"/>
      <c r="AJ3745" s="31"/>
      <c r="AK3745" s="31"/>
      <c r="AL3745" s="31"/>
      <c r="AO3745" s="376"/>
    </row>
    <row r="3746" spans="1:41" x14ac:dyDescent="0.25">
      <c r="A3746" s="44" t="s">
        <v>7355</v>
      </c>
      <c r="B3746" s="44" t="s">
        <v>1545</v>
      </c>
      <c r="C3746" s="45" t="s">
        <v>1758</v>
      </c>
      <c r="D3746" s="45" t="s">
        <v>11204</v>
      </c>
      <c r="E3746" s="45" t="s">
        <v>9837</v>
      </c>
      <c r="F3746" s="93"/>
      <c r="G3746" s="93"/>
      <c r="H3746" s="93"/>
      <c r="I3746" s="99"/>
      <c r="J3746" s="99"/>
      <c r="K3746" s="99"/>
      <c r="L3746" s="99"/>
      <c r="M3746" s="99"/>
      <c r="N3746" s="99"/>
      <c r="O3746" s="99"/>
      <c r="P3746" s="99"/>
      <c r="Q3746" s="99"/>
      <c r="R3746" s="99"/>
      <c r="S3746" s="99"/>
      <c r="T3746" s="99"/>
      <c r="U3746" s="99"/>
      <c r="V3746" s="99"/>
      <c r="W3746" s="99"/>
      <c r="X3746" s="99"/>
      <c r="Y3746" s="99"/>
      <c r="Z3746" s="99"/>
      <c r="AA3746" s="99"/>
      <c r="AB3746" s="99"/>
      <c r="AC3746" s="99"/>
      <c r="AD3746" s="99"/>
      <c r="AE3746" s="99"/>
      <c r="AF3746" s="99"/>
      <c r="AG3746" s="99"/>
      <c r="AH3746" s="31"/>
      <c r="AI3746" s="31"/>
      <c r="AJ3746" s="31"/>
      <c r="AK3746" s="31"/>
      <c r="AL3746" s="31"/>
      <c r="AO3746" s="376"/>
    </row>
    <row r="3747" spans="1:41" x14ac:dyDescent="0.25">
      <c r="A3747" s="44" t="s">
        <v>7355</v>
      </c>
      <c r="B3747" s="44" t="s">
        <v>11168</v>
      </c>
      <c r="C3747" s="45" t="s">
        <v>11171</v>
      </c>
      <c r="D3747" s="45" t="s">
        <v>11204</v>
      </c>
      <c r="E3747" s="45" t="s">
        <v>11170</v>
      </c>
      <c r="F3747" s="93"/>
      <c r="G3747" s="93"/>
      <c r="H3747" s="93"/>
      <c r="I3747" s="99"/>
      <c r="J3747" s="99"/>
      <c r="K3747" s="99"/>
      <c r="L3747" s="99"/>
      <c r="M3747" s="99"/>
      <c r="N3747" s="99"/>
      <c r="O3747" s="99"/>
      <c r="P3747" s="99"/>
      <c r="Q3747" s="99"/>
      <c r="R3747" s="99"/>
      <c r="S3747" s="99"/>
      <c r="T3747" s="99"/>
      <c r="U3747" s="99"/>
      <c r="V3747" s="99"/>
      <c r="W3747" s="99"/>
      <c r="X3747" s="99"/>
      <c r="Y3747" s="99"/>
      <c r="Z3747" s="99"/>
      <c r="AA3747" s="99"/>
      <c r="AB3747" s="99"/>
      <c r="AC3747" s="99"/>
      <c r="AD3747" s="99"/>
      <c r="AE3747" s="99"/>
      <c r="AF3747" s="99"/>
      <c r="AG3747" s="99"/>
      <c r="AH3747" s="31"/>
      <c r="AI3747" s="31"/>
      <c r="AJ3747" s="31"/>
      <c r="AK3747" s="31"/>
      <c r="AL3747" s="31"/>
      <c r="AO3747" s="376"/>
    </row>
    <row r="3748" spans="1:41" x14ac:dyDescent="0.25">
      <c r="A3748" s="44" t="s">
        <v>7355</v>
      </c>
      <c r="B3748" s="44" t="s">
        <v>7618</v>
      </c>
      <c r="C3748" s="45" t="s">
        <v>7620</v>
      </c>
      <c r="D3748" s="93" t="s">
        <v>17443</v>
      </c>
      <c r="E3748" s="45" t="s">
        <v>5322</v>
      </c>
      <c r="F3748" s="93"/>
      <c r="G3748" s="93"/>
      <c r="H3748" s="93"/>
      <c r="I3748" s="99"/>
      <c r="J3748" s="99"/>
      <c r="K3748" s="99"/>
      <c r="L3748" s="99"/>
      <c r="M3748" s="99"/>
      <c r="N3748" s="99"/>
      <c r="O3748" s="99"/>
      <c r="P3748" s="99"/>
      <c r="Q3748" s="99"/>
      <c r="R3748" s="99"/>
      <c r="S3748" s="99"/>
      <c r="T3748" s="99"/>
      <c r="U3748" s="99"/>
      <c r="V3748" s="99"/>
      <c r="W3748" s="99"/>
      <c r="X3748" s="99"/>
      <c r="Y3748" s="99"/>
      <c r="Z3748" s="99"/>
      <c r="AA3748" s="99"/>
      <c r="AB3748" s="99"/>
      <c r="AC3748" s="99"/>
      <c r="AD3748" s="99"/>
      <c r="AE3748" s="99"/>
      <c r="AF3748" s="99"/>
      <c r="AG3748" s="99"/>
      <c r="AH3748" s="31"/>
      <c r="AI3748" s="31"/>
      <c r="AJ3748" s="31"/>
      <c r="AK3748" s="31"/>
      <c r="AL3748" s="31"/>
      <c r="AO3748" s="376"/>
    </row>
    <row r="3749" spans="1:41" x14ac:dyDescent="0.25">
      <c r="A3749" s="44" t="s">
        <v>7355</v>
      </c>
      <c r="B3749" s="44" t="s">
        <v>4957</v>
      </c>
      <c r="C3749" s="45" t="s">
        <v>4958</v>
      </c>
      <c r="D3749" s="93" t="s">
        <v>17443</v>
      </c>
      <c r="E3749" s="45" t="s">
        <v>4146</v>
      </c>
      <c r="F3749" s="93"/>
      <c r="G3749" s="93"/>
      <c r="H3749" s="93"/>
      <c r="I3749" s="99"/>
      <c r="J3749" s="99"/>
      <c r="K3749" s="99"/>
      <c r="L3749" s="99"/>
      <c r="M3749" s="99"/>
      <c r="N3749" s="99"/>
      <c r="O3749" s="99"/>
      <c r="P3749" s="99"/>
      <c r="Q3749" s="99"/>
      <c r="R3749" s="99"/>
      <c r="S3749" s="99"/>
      <c r="T3749" s="99"/>
      <c r="U3749" s="99"/>
      <c r="V3749" s="99"/>
      <c r="W3749" s="99"/>
      <c r="X3749" s="99"/>
      <c r="Y3749" s="99"/>
      <c r="Z3749" s="99"/>
      <c r="AA3749" s="99"/>
      <c r="AB3749" s="99"/>
      <c r="AC3749" s="99"/>
      <c r="AD3749" s="99"/>
      <c r="AE3749" s="99"/>
      <c r="AF3749" s="99"/>
      <c r="AG3749" s="99"/>
      <c r="AH3749" s="31"/>
      <c r="AI3749" s="31"/>
      <c r="AJ3749" s="31"/>
      <c r="AK3749" s="31"/>
      <c r="AL3749" s="31"/>
      <c r="AO3749" s="376"/>
    </row>
    <row r="3750" spans="1:41" x14ac:dyDescent="0.25">
      <c r="A3750" s="44" t="s">
        <v>7355</v>
      </c>
      <c r="B3750" s="44" t="s">
        <v>3156</v>
      </c>
      <c r="C3750" s="45" t="s">
        <v>4067</v>
      </c>
      <c r="D3750" s="93" t="s">
        <v>17443</v>
      </c>
      <c r="E3750" s="45" t="s">
        <v>3157</v>
      </c>
      <c r="F3750" s="93"/>
      <c r="G3750" s="93"/>
      <c r="H3750" s="93"/>
      <c r="I3750" s="99"/>
      <c r="J3750" s="99"/>
      <c r="K3750" s="99"/>
      <c r="L3750" s="99"/>
      <c r="M3750" s="99"/>
      <c r="N3750" s="99"/>
      <c r="O3750" s="99"/>
      <c r="P3750" s="99"/>
      <c r="Q3750" s="99"/>
      <c r="R3750" s="99"/>
      <c r="S3750" s="99"/>
      <c r="T3750" s="99"/>
      <c r="U3750" s="99"/>
      <c r="V3750" s="99"/>
      <c r="W3750" s="99"/>
      <c r="X3750" s="99"/>
      <c r="Y3750" s="99"/>
      <c r="Z3750" s="99"/>
      <c r="AA3750" s="99"/>
      <c r="AB3750" s="99"/>
      <c r="AC3750" s="99"/>
      <c r="AD3750" s="99"/>
      <c r="AE3750" s="99"/>
      <c r="AF3750" s="99"/>
      <c r="AG3750" s="99"/>
      <c r="AH3750" s="31"/>
      <c r="AI3750" s="31"/>
      <c r="AJ3750" s="31"/>
      <c r="AK3750" s="31"/>
      <c r="AL3750" s="31"/>
      <c r="AO3750" s="376"/>
    </row>
    <row r="3751" spans="1:41" x14ac:dyDescent="0.25">
      <c r="A3751" s="44" t="s">
        <v>7355</v>
      </c>
      <c r="B3751" s="44" t="s">
        <v>11168</v>
      </c>
      <c r="C3751" s="45" t="s">
        <v>11171</v>
      </c>
      <c r="D3751" s="93" t="s">
        <v>17443</v>
      </c>
      <c r="E3751" s="45" t="s">
        <v>11170</v>
      </c>
      <c r="F3751" s="93"/>
      <c r="G3751" s="93"/>
      <c r="H3751" s="93"/>
      <c r="I3751" s="99"/>
      <c r="J3751" s="99"/>
      <c r="K3751" s="99"/>
      <c r="L3751" s="99"/>
      <c r="M3751" s="99"/>
      <c r="N3751" s="99"/>
      <c r="O3751" s="99"/>
      <c r="P3751" s="99"/>
      <c r="Q3751" s="99"/>
      <c r="R3751" s="99"/>
      <c r="S3751" s="99"/>
      <c r="T3751" s="99"/>
      <c r="U3751" s="99"/>
      <c r="V3751" s="99"/>
      <c r="W3751" s="99"/>
      <c r="X3751" s="99"/>
      <c r="Y3751" s="99"/>
      <c r="Z3751" s="99"/>
      <c r="AA3751" s="99"/>
      <c r="AB3751" s="99"/>
      <c r="AC3751" s="99"/>
      <c r="AD3751" s="99"/>
      <c r="AE3751" s="99"/>
      <c r="AF3751" s="99"/>
      <c r="AG3751" s="99"/>
      <c r="AH3751" s="31"/>
      <c r="AI3751" s="31"/>
      <c r="AJ3751" s="31"/>
      <c r="AK3751" s="31"/>
      <c r="AL3751" s="31"/>
      <c r="AO3751" s="376"/>
    </row>
    <row r="3752" spans="1:41" x14ac:dyDescent="0.25">
      <c r="A3752" s="44" t="s">
        <v>7355</v>
      </c>
      <c r="B3752" s="44" t="s">
        <v>3156</v>
      </c>
      <c r="C3752" s="45" t="s">
        <v>17441</v>
      </c>
      <c r="D3752" s="93" t="s">
        <v>17443</v>
      </c>
      <c r="E3752" s="45" t="s">
        <v>17352</v>
      </c>
      <c r="F3752" s="93"/>
      <c r="G3752" s="93"/>
      <c r="H3752" s="93"/>
      <c r="I3752" s="99"/>
      <c r="J3752" s="99"/>
      <c r="K3752" s="99"/>
      <c r="L3752" s="99"/>
      <c r="M3752" s="99"/>
      <c r="N3752" s="99"/>
      <c r="O3752" s="99"/>
      <c r="P3752" s="99"/>
      <c r="Q3752" s="99"/>
      <c r="R3752" s="99"/>
      <c r="S3752" s="99"/>
      <c r="T3752" s="99"/>
      <c r="U3752" s="99"/>
      <c r="V3752" s="99"/>
      <c r="W3752" s="99"/>
      <c r="X3752" s="99"/>
      <c r="Y3752" s="99"/>
      <c r="Z3752" s="99"/>
      <c r="AA3752" s="99"/>
      <c r="AB3752" s="99"/>
      <c r="AC3752" s="99"/>
      <c r="AD3752" s="99"/>
      <c r="AE3752" s="99"/>
      <c r="AF3752" s="99"/>
      <c r="AG3752" s="99"/>
      <c r="AH3752" s="31"/>
      <c r="AI3752" s="31"/>
      <c r="AJ3752" s="31"/>
      <c r="AK3752" s="31"/>
      <c r="AL3752" s="31"/>
      <c r="AO3752" s="376"/>
    </row>
    <row r="3753" spans="1:41" x14ac:dyDescent="0.25">
      <c r="A3753" s="44" t="s">
        <v>7355</v>
      </c>
      <c r="B3753" s="44" t="s">
        <v>7618</v>
      </c>
      <c r="C3753" s="45" t="s">
        <v>7620</v>
      </c>
      <c r="D3753" s="45" t="s">
        <v>9895</v>
      </c>
      <c r="E3753" s="46">
        <v>46873</v>
      </c>
      <c r="F3753" s="93"/>
      <c r="G3753" s="93"/>
      <c r="H3753" s="93"/>
      <c r="I3753" s="99"/>
      <c r="J3753" s="99"/>
      <c r="K3753" s="99"/>
      <c r="L3753" s="99"/>
      <c r="M3753" s="99"/>
      <c r="N3753" s="99"/>
      <c r="O3753" s="99"/>
      <c r="P3753" s="44"/>
      <c r="Q3753" s="57"/>
      <c r="R3753" s="44"/>
      <c r="S3753" s="99"/>
      <c r="T3753" s="99"/>
      <c r="U3753" s="99"/>
      <c r="V3753" s="99"/>
      <c r="W3753" s="99"/>
      <c r="X3753" s="99"/>
      <c r="Y3753" s="99"/>
      <c r="Z3753" s="99"/>
      <c r="AA3753" s="99"/>
      <c r="AB3753" s="99"/>
      <c r="AC3753" s="99"/>
      <c r="AD3753" s="99"/>
      <c r="AE3753" s="99"/>
      <c r="AF3753" s="99"/>
      <c r="AG3753" s="99"/>
      <c r="AH3753" s="31"/>
      <c r="AI3753" s="31"/>
      <c r="AJ3753" s="31"/>
      <c r="AK3753" s="31"/>
      <c r="AL3753" s="31"/>
      <c r="AO3753" s="376"/>
    </row>
    <row r="3754" spans="1:41" ht="24" x14ac:dyDescent="0.25">
      <c r="A3754" s="44" t="s">
        <v>12980</v>
      </c>
      <c r="B3754" s="319" t="s">
        <v>19535</v>
      </c>
      <c r="C3754" s="318" t="s">
        <v>19631</v>
      </c>
      <c r="D3754" s="93" t="s">
        <v>19934</v>
      </c>
      <c r="E3754" s="320">
        <v>47177</v>
      </c>
      <c r="F3754" s="93"/>
      <c r="G3754" s="93"/>
      <c r="H3754" s="93"/>
      <c r="I3754" s="99"/>
      <c r="J3754" s="99"/>
      <c r="K3754" s="99"/>
      <c r="L3754" s="99"/>
      <c r="M3754" s="99"/>
      <c r="N3754" s="99"/>
      <c r="O3754" s="99"/>
      <c r="P3754" s="99"/>
      <c r="Q3754" s="99"/>
      <c r="R3754" s="99"/>
      <c r="S3754" s="99"/>
      <c r="T3754" s="99"/>
      <c r="U3754" s="99"/>
      <c r="V3754" s="99"/>
      <c r="W3754" s="99"/>
      <c r="X3754" s="99"/>
      <c r="Y3754" s="99"/>
      <c r="Z3754" s="99"/>
      <c r="AA3754" s="99"/>
      <c r="AB3754" s="99"/>
      <c r="AC3754" s="99"/>
      <c r="AD3754" s="99"/>
      <c r="AE3754" s="99"/>
      <c r="AF3754" s="99"/>
      <c r="AG3754" s="99"/>
      <c r="AH3754" s="31"/>
      <c r="AI3754" s="31"/>
      <c r="AJ3754" s="31"/>
      <c r="AK3754" s="31"/>
      <c r="AL3754" s="31"/>
      <c r="AO3754" s="376"/>
    </row>
    <row r="3755" spans="1:41" x14ac:dyDescent="0.25">
      <c r="A3755" s="92" t="s">
        <v>12980</v>
      </c>
      <c r="B3755" s="92" t="s">
        <v>12981</v>
      </c>
      <c r="C3755" s="318" t="s">
        <v>4744</v>
      </c>
      <c r="D3755" s="318" t="s">
        <v>13017</v>
      </c>
      <c r="E3755" s="320">
        <v>46387</v>
      </c>
      <c r="F3755" s="93"/>
      <c r="G3755" s="93"/>
      <c r="H3755" s="93"/>
      <c r="I3755" s="99"/>
      <c r="J3755" s="99"/>
      <c r="K3755" s="99"/>
      <c r="L3755" s="99"/>
      <c r="M3755" s="99"/>
      <c r="N3755" s="99"/>
      <c r="O3755" s="99"/>
      <c r="P3755" s="99"/>
      <c r="Q3755" s="57"/>
      <c r="R3755" s="44"/>
      <c r="S3755" s="99"/>
      <c r="T3755" s="99"/>
      <c r="U3755" s="99"/>
      <c r="V3755" s="99"/>
      <c r="W3755" s="99"/>
      <c r="X3755" s="99"/>
      <c r="Y3755" s="99"/>
      <c r="Z3755" s="99"/>
      <c r="AA3755" s="99"/>
      <c r="AB3755" s="99"/>
      <c r="AC3755" s="99"/>
      <c r="AD3755" s="99"/>
      <c r="AE3755" s="99"/>
      <c r="AF3755" s="99"/>
      <c r="AG3755" s="99"/>
      <c r="AH3755" s="31"/>
      <c r="AI3755" s="31"/>
      <c r="AJ3755" s="31"/>
      <c r="AK3755" s="31"/>
      <c r="AL3755" s="31"/>
      <c r="AO3755" s="376"/>
    </row>
    <row r="3756" spans="1:41" x14ac:dyDescent="0.25">
      <c r="A3756" s="44" t="s">
        <v>12980</v>
      </c>
      <c r="B3756" s="44" t="s">
        <v>14803</v>
      </c>
      <c r="C3756" s="45" t="s">
        <v>3997</v>
      </c>
      <c r="D3756" s="367" t="s">
        <v>3696</v>
      </c>
      <c r="E3756" s="328">
        <f>DATE(2027,9,10)</f>
        <v>46640</v>
      </c>
      <c r="F3756" s="32"/>
      <c r="G3756" s="32"/>
      <c r="H3756" s="32"/>
      <c r="I3756" s="31"/>
      <c r="J3756" s="31"/>
      <c r="K3756" s="31"/>
      <c r="L3756" s="31"/>
      <c r="M3756" s="31"/>
      <c r="N3756" s="31"/>
      <c r="O3756" s="31"/>
      <c r="P3756" s="31"/>
      <c r="Q3756" s="31"/>
      <c r="R3756" s="31"/>
      <c r="S3756" s="31"/>
      <c r="T3756" s="31"/>
      <c r="U3756" s="31"/>
      <c r="V3756" s="31"/>
      <c r="W3756" s="31"/>
      <c r="X3756" s="31"/>
      <c r="Y3756" s="31"/>
      <c r="Z3756" s="31"/>
      <c r="AA3756" s="31"/>
      <c r="AB3756" s="31"/>
      <c r="AC3756" s="31"/>
      <c r="AD3756" s="31"/>
      <c r="AE3756" s="31"/>
      <c r="AF3756" s="31"/>
      <c r="AG3756" s="31"/>
      <c r="AH3756" s="31"/>
      <c r="AI3756" s="31"/>
      <c r="AJ3756" s="31"/>
      <c r="AK3756" s="31"/>
      <c r="AL3756" s="31"/>
      <c r="AO3756" s="376"/>
    </row>
    <row r="3757" spans="1:41" x14ac:dyDescent="0.25">
      <c r="A3757" s="44" t="s">
        <v>12980</v>
      </c>
      <c r="B3757" s="44" t="s">
        <v>14804</v>
      </c>
      <c r="C3757" s="45" t="s">
        <v>9085</v>
      </c>
      <c r="D3757" s="367" t="s">
        <v>3696</v>
      </c>
      <c r="E3757" s="328">
        <f>DATE(2029,2,27)</f>
        <v>47176</v>
      </c>
      <c r="F3757" s="32"/>
      <c r="G3757" s="32"/>
      <c r="H3757" s="32"/>
      <c r="I3757" s="31"/>
      <c r="J3757" s="31"/>
      <c r="K3757" s="31"/>
      <c r="L3757" s="31"/>
      <c r="M3757" s="31"/>
      <c r="N3757" s="31"/>
      <c r="O3757" s="31"/>
      <c r="P3757" s="31"/>
      <c r="Q3757" s="31"/>
      <c r="R3757" s="31"/>
      <c r="S3757" s="31"/>
      <c r="T3757" s="31"/>
      <c r="U3757" s="31"/>
      <c r="V3757" s="31"/>
      <c r="W3757" s="31"/>
      <c r="X3757" s="31"/>
      <c r="Y3757" s="31"/>
      <c r="Z3757" s="31"/>
      <c r="AA3757" s="31"/>
      <c r="AB3757" s="31"/>
      <c r="AC3757" s="31"/>
      <c r="AD3757" s="31"/>
      <c r="AE3757" s="31"/>
      <c r="AF3757" s="31"/>
      <c r="AG3757" s="31"/>
      <c r="AH3757" s="31"/>
      <c r="AI3757" s="31"/>
      <c r="AJ3757" s="31"/>
      <c r="AK3757" s="31"/>
      <c r="AL3757" s="31"/>
      <c r="AO3757" s="376"/>
    </row>
    <row r="3758" spans="1:41" x14ac:dyDescent="0.25">
      <c r="A3758" s="114" t="s">
        <v>1974</v>
      </c>
      <c r="B3758" s="114" t="s">
        <v>1908</v>
      </c>
      <c r="C3758" s="106" t="s">
        <v>1950</v>
      </c>
      <c r="D3758" s="93" t="s">
        <v>1394</v>
      </c>
      <c r="E3758" s="115" t="s">
        <v>8461</v>
      </c>
      <c r="F3758" s="93"/>
      <c r="G3758" s="93"/>
      <c r="H3758" s="93"/>
      <c r="I3758" s="99"/>
      <c r="J3758" s="99"/>
      <c r="K3758" s="99"/>
      <c r="L3758" s="99"/>
      <c r="M3758" s="99"/>
      <c r="N3758" s="99"/>
      <c r="O3758" s="99"/>
      <c r="P3758" s="44"/>
      <c r="Q3758" s="57"/>
      <c r="R3758" s="44"/>
      <c r="S3758" s="99"/>
      <c r="T3758" s="99"/>
      <c r="U3758" s="99"/>
      <c r="V3758" s="99"/>
      <c r="W3758" s="99"/>
      <c r="X3758" s="99"/>
      <c r="Y3758" s="99"/>
      <c r="Z3758" s="99"/>
      <c r="AA3758" s="99"/>
      <c r="AB3758" s="99"/>
      <c r="AC3758" s="99"/>
      <c r="AD3758" s="99"/>
      <c r="AE3758" s="99"/>
      <c r="AF3758" s="99"/>
      <c r="AG3758" s="99"/>
      <c r="AH3758" s="31"/>
      <c r="AI3758" s="31"/>
      <c r="AJ3758" s="31"/>
      <c r="AK3758" s="31"/>
      <c r="AL3758" s="31"/>
      <c r="AO3758" s="376"/>
    </row>
    <row r="3759" spans="1:41" x14ac:dyDescent="0.25">
      <c r="A3759" s="44" t="s">
        <v>3497</v>
      </c>
      <c r="B3759" s="44" t="s">
        <v>925</v>
      </c>
      <c r="C3759" s="45">
        <v>240601</v>
      </c>
      <c r="D3759" s="45" t="s">
        <v>11363</v>
      </c>
      <c r="E3759" s="45" t="s">
        <v>9840</v>
      </c>
      <c r="AO3759" s="376"/>
    </row>
    <row r="3760" spans="1:41" x14ac:dyDescent="0.25">
      <c r="A3760" s="99" t="s">
        <v>6186</v>
      </c>
      <c r="B3760" s="99" t="s">
        <v>6181</v>
      </c>
      <c r="C3760" s="93" t="s">
        <v>6189</v>
      </c>
      <c r="D3760" s="93" t="s">
        <v>1201</v>
      </c>
      <c r="E3760" s="94">
        <v>46439</v>
      </c>
      <c r="F3760" s="93"/>
      <c r="G3760" s="93"/>
      <c r="H3760" s="93" t="s">
        <v>1789</v>
      </c>
      <c r="I3760" s="99"/>
      <c r="J3760" s="99"/>
      <c r="K3760" s="99"/>
      <c r="L3760" s="99"/>
      <c r="M3760" s="99"/>
      <c r="N3760" s="99"/>
      <c r="O3760" s="99"/>
      <c r="P3760" s="44"/>
      <c r="Q3760" s="57"/>
      <c r="R3760" s="44"/>
      <c r="S3760" s="99"/>
      <c r="T3760" s="99"/>
      <c r="U3760" s="99"/>
      <c r="V3760" s="99"/>
      <c r="W3760" s="99"/>
      <c r="X3760" s="99"/>
      <c r="Y3760" s="99"/>
      <c r="Z3760" s="99"/>
      <c r="AA3760" s="99"/>
      <c r="AB3760" s="99"/>
      <c r="AC3760" s="99"/>
      <c r="AD3760" s="99"/>
      <c r="AE3760" s="99"/>
      <c r="AF3760" s="99"/>
      <c r="AG3760" s="99"/>
      <c r="AH3760" s="31"/>
      <c r="AI3760" s="31"/>
      <c r="AJ3760" s="31"/>
      <c r="AK3760" s="31"/>
      <c r="AL3760" s="31"/>
      <c r="AO3760" s="376"/>
    </row>
    <row r="3761" spans="1:41" x14ac:dyDescent="0.25">
      <c r="A3761" s="102" t="s">
        <v>14156</v>
      </c>
      <c r="B3761" s="92" t="s">
        <v>14160</v>
      </c>
      <c r="C3761" s="93" t="s">
        <v>14161</v>
      </c>
      <c r="D3761" s="93" t="s">
        <v>1201</v>
      </c>
      <c r="E3761" s="94">
        <v>46590</v>
      </c>
      <c r="F3761" s="93"/>
      <c r="G3761" s="93"/>
      <c r="H3761" s="93"/>
      <c r="I3761" s="99"/>
      <c r="J3761" s="99"/>
      <c r="K3761" s="99"/>
      <c r="L3761" s="99"/>
      <c r="M3761" s="99"/>
      <c r="N3761" s="99"/>
      <c r="O3761" s="99"/>
      <c r="P3761" s="99"/>
      <c r="Q3761" s="99"/>
      <c r="R3761" s="99"/>
      <c r="S3761" s="99"/>
      <c r="T3761" s="99"/>
      <c r="U3761" s="99"/>
      <c r="V3761" s="99"/>
      <c r="W3761" s="99"/>
      <c r="X3761" s="99"/>
      <c r="Y3761" s="99"/>
      <c r="Z3761" s="99"/>
      <c r="AA3761" s="99"/>
      <c r="AB3761" s="99"/>
      <c r="AC3761" s="99"/>
      <c r="AD3761" s="99"/>
      <c r="AE3761" s="99"/>
      <c r="AF3761" s="99"/>
      <c r="AG3761" s="99"/>
      <c r="AH3761" s="31"/>
      <c r="AI3761" s="31"/>
      <c r="AJ3761" s="31"/>
      <c r="AK3761" s="31"/>
      <c r="AL3761" s="31"/>
      <c r="AO3761" s="376"/>
    </row>
    <row r="3762" spans="1:41" x14ac:dyDescent="0.25">
      <c r="A3762" s="91" t="s">
        <v>14156</v>
      </c>
      <c r="B3762" s="92" t="s">
        <v>3182</v>
      </c>
      <c r="C3762" s="93" t="s">
        <v>19170</v>
      </c>
      <c r="D3762" s="93" t="s">
        <v>1201</v>
      </c>
      <c r="E3762" s="94">
        <v>46582</v>
      </c>
      <c r="F3762" s="93"/>
      <c r="G3762" s="93"/>
      <c r="H3762" s="93" t="s">
        <v>1189</v>
      </c>
      <c r="I3762" s="99"/>
      <c r="J3762" s="99"/>
      <c r="K3762" s="99"/>
      <c r="L3762" s="99"/>
      <c r="M3762" s="99"/>
      <c r="N3762" s="99"/>
      <c r="O3762" s="99"/>
      <c r="P3762" s="99"/>
      <c r="Q3762" s="99"/>
      <c r="R3762" s="99"/>
      <c r="S3762" s="99"/>
      <c r="T3762" s="99"/>
      <c r="U3762" s="99"/>
      <c r="V3762" s="99"/>
      <c r="W3762" s="99"/>
      <c r="X3762" s="99"/>
      <c r="Y3762" s="99"/>
      <c r="Z3762" s="99"/>
      <c r="AA3762" s="99"/>
      <c r="AB3762" s="99"/>
      <c r="AC3762" s="99"/>
      <c r="AD3762" s="99"/>
      <c r="AE3762" s="99"/>
      <c r="AF3762" s="99"/>
      <c r="AG3762" s="99"/>
      <c r="AH3762" s="31"/>
      <c r="AI3762" s="31"/>
      <c r="AJ3762" s="31"/>
      <c r="AK3762" s="31"/>
      <c r="AL3762" s="31"/>
      <c r="AO3762" s="376"/>
    </row>
    <row r="3763" spans="1:41" x14ac:dyDescent="0.25">
      <c r="A3763" s="44" t="s">
        <v>20004</v>
      </c>
      <c r="B3763" s="44" t="s">
        <v>153</v>
      </c>
      <c r="C3763" s="45" t="s">
        <v>11695</v>
      </c>
      <c r="D3763" s="46" t="s">
        <v>21328</v>
      </c>
      <c r="E3763" s="46">
        <v>46647</v>
      </c>
      <c r="AO3763" s="376"/>
    </row>
    <row r="3764" spans="1:41" x14ac:dyDescent="0.25">
      <c r="A3764" s="44" t="s">
        <v>20004</v>
      </c>
      <c r="B3764" s="44" t="s">
        <v>153</v>
      </c>
      <c r="C3764" s="45" t="s">
        <v>16326</v>
      </c>
      <c r="D3764" s="46" t="s">
        <v>21328</v>
      </c>
      <c r="E3764" s="46">
        <v>46639</v>
      </c>
      <c r="AO3764" s="376"/>
    </row>
    <row r="3765" spans="1:41" x14ac:dyDescent="0.25">
      <c r="A3765" s="44" t="s">
        <v>17675</v>
      </c>
      <c r="B3765" s="44" t="s">
        <v>5321</v>
      </c>
      <c r="C3765" s="45">
        <v>26010401</v>
      </c>
      <c r="D3765" s="45" t="s">
        <v>11363</v>
      </c>
      <c r="E3765" s="45" t="s">
        <v>17459</v>
      </c>
      <c r="AO3765" s="376"/>
    </row>
    <row r="3766" spans="1:41" x14ac:dyDescent="0.25">
      <c r="A3766" s="44" t="s">
        <v>17675</v>
      </c>
      <c r="B3766" s="44" t="s">
        <v>3176</v>
      </c>
      <c r="C3766" s="45">
        <v>26010402</v>
      </c>
      <c r="D3766" s="45" t="s">
        <v>11363</v>
      </c>
      <c r="E3766" s="45" t="s">
        <v>17459</v>
      </c>
      <c r="AO3766" s="376"/>
    </row>
    <row r="3767" spans="1:41" x14ac:dyDescent="0.25">
      <c r="A3767" s="44" t="s">
        <v>4251</v>
      </c>
      <c r="B3767" s="44" t="s">
        <v>17497</v>
      </c>
      <c r="C3767" s="45">
        <v>24060301</v>
      </c>
      <c r="D3767" s="45" t="s">
        <v>11363</v>
      </c>
      <c r="E3767" s="45" t="s">
        <v>4962</v>
      </c>
      <c r="AO3767" s="376"/>
    </row>
    <row r="3768" spans="1:41" x14ac:dyDescent="0.25">
      <c r="A3768" s="44" t="s">
        <v>9388</v>
      </c>
      <c r="B3768" s="92" t="s">
        <v>9602</v>
      </c>
      <c r="C3768" s="45" t="s">
        <v>9338</v>
      </c>
      <c r="D3768" s="93" t="s">
        <v>9601</v>
      </c>
      <c r="E3768" s="94">
        <v>46568</v>
      </c>
      <c r="F3768" s="93"/>
      <c r="G3768" s="93"/>
      <c r="H3768" s="93"/>
      <c r="I3768" s="99"/>
      <c r="J3768" s="99"/>
      <c r="K3768" s="99"/>
      <c r="L3768" s="99"/>
      <c r="M3768" s="99"/>
      <c r="N3768" s="99"/>
      <c r="O3768" s="99"/>
      <c r="P3768" s="44"/>
      <c r="Q3768" s="57"/>
      <c r="R3768" s="44"/>
      <c r="S3768" s="99"/>
      <c r="T3768" s="99"/>
      <c r="U3768" s="99"/>
      <c r="V3768" s="99"/>
      <c r="W3768" s="99"/>
      <c r="X3768" s="99"/>
      <c r="Y3768" s="99"/>
      <c r="Z3768" s="99"/>
      <c r="AA3768" s="99"/>
      <c r="AB3768" s="99"/>
      <c r="AC3768" s="99"/>
      <c r="AD3768" s="99"/>
      <c r="AE3768" s="99"/>
      <c r="AF3768" s="99"/>
      <c r="AG3768" s="99"/>
      <c r="AH3768" s="31"/>
      <c r="AI3768" s="31"/>
      <c r="AJ3768" s="31"/>
      <c r="AK3768" s="31"/>
      <c r="AL3768" s="31"/>
      <c r="AO3768" s="376"/>
    </row>
    <row r="3769" spans="1:41" x14ac:dyDescent="0.25">
      <c r="A3769" s="44" t="s">
        <v>13555</v>
      </c>
      <c r="B3769" s="44" t="s">
        <v>21402</v>
      </c>
      <c r="C3769" s="45" t="s">
        <v>5503</v>
      </c>
      <c r="D3769" s="45" t="s">
        <v>21447</v>
      </c>
      <c r="E3769" s="46">
        <v>46507</v>
      </c>
      <c r="AO3769" s="376"/>
    </row>
    <row r="3770" spans="1:41" x14ac:dyDescent="0.25">
      <c r="A3770" s="44" t="s">
        <v>2370</v>
      </c>
      <c r="B3770" s="44" t="s">
        <v>932</v>
      </c>
      <c r="C3770" s="45">
        <v>220104</v>
      </c>
      <c r="D3770" s="45" t="s">
        <v>11363</v>
      </c>
      <c r="E3770" s="45" t="s">
        <v>5139</v>
      </c>
      <c r="AO3770" s="376"/>
    </row>
    <row r="3771" spans="1:41" x14ac:dyDescent="0.3">
      <c r="A3771" s="333" t="s">
        <v>15337</v>
      </c>
      <c r="B3771" s="333" t="s">
        <v>1599</v>
      </c>
      <c r="C3771" s="125" t="s">
        <v>15472</v>
      </c>
      <c r="D3771" s="32" t="s">
        <v>20309</v>
      </c>
      <c r="E3771" s="125" t="s">
        <v>5265</v>
      </c>
      <c r="F3771" s="125" t="s">
        <v>1189</v>
      </c>
      <c r="G3771" s="125" t="s">
        <v>1189</v>
      </c>
      <c r="AO3771" s="376"/>
    </row>
    <row r="3772" spans="1:41" x14ac:dyDescent="0.25">
      <c r="A3772" s="44" t="s">
        <v>17676</v>
      </c>
      <c r="B3772" s="44" t="s">
        <v>3176</v>
      </c>
      <c r="C3772" s="45">
        <v>26010402</v>
      </c>
      <c r="D3772" s="45" t="s">
        <v>11363</v>
      </c>
      <c r="E3772" s="45" t="s">
        <v>17459</v>
      </c>
      <c r="AO3772" s="376"/>
    </row>
    <row r="3773" spans="1:41" x14ac:dyDescent="0.25">
      <c r="A3773" s="44" t="s">
        <v>10258</v>
      </c>
      <c r="B3773" s="44" t="s">
        <v>10259</v>
      </c>
      <c r="C3773" s="45" t="s">
        <v>10126</v>
      </c>
      <c r="D3773" s="46" t="s">
        <v>21328</v>
      </c>
      <c r="E3773" s="46">
        <v>46556</v>
      </c>
      <c r="AO3773" s="376"/>
    </row>
    <row r="3774" spans="1:41" x14ac:dyDescent="0.3">
      <c r="A3774" s="333" t="s">
        <v>5470</v>
      </c>
      <c r="B3774" s="333" t="s">
        <v>11377</v>
      </c>
      <c r="C3774" s="125" t="s">
        <v>11214</v>
      </c>
      <c r="D3774" s="32" t="s">
        <v>20309</v>
      </c>
      <c r="E3774" s="125" t="s">
        <v>4966</v>
      </c>
      <c r="F3774" s="125" t="s">
        <v>1189</v>
      </c>
      <c r="G3774" s="125" t="s">
        <v>1190</v>
      </c>
      <c r="AO3774" s="376"/>
    </row>
    <row r="3775" spans="1:41" x14ac:dyDescent="0.25">
      <c r="A3775" s="44" t="s">
        <v>5470</v>
      </c>
      <c r="B3775" s="44" t="s">
        <v>21362</v>
      </c>
      <c r="C3775" s="45" t="s">
        <v>16468</v>
      </c>
      <c r="D3775" s="45" t="s">
        <v>21447</v>
      </c>
      <c r="E3775" s="46">
        <v>46752</v>
      </c>
      <c r="AO3775" s="376"/>
    </row>
    <row r="3776" spans="1:41" x14ac:dyDescent="0.25">
      <c r="A3776" s="44" t="s">
        <v>10442</v>
      </c>
      <c r="B3776" s="44" t="s">
        <v>9237</v>
      </c>
      <c r="C3776" s="45">
        <v>24010401</v>
      </c>
      <c r="D3776" s="45" t="s">
        <v>11363</v>
      </c>
      <c r="E3776" s="45" t="s">
        <v>9238</v>
      </c>
      <c r="AO3776" s="376"/>
    </row>
    <row r="3777" spans="1:41" x14ac:dyDescent="0.25">
      <c r="A3777" s="44" t="s">
        <v>10442</v>
      </c>
      <c r="B3777" s="44" t="s">
        <v>3176</v>
      </c>
      <c r="C3777" s="45">
        <v>24010402</v>
      </c>
      <c r="D3777" s="45" t="s">
        <v>11363</v>
      </c>
      <c r="E3777" s="45" t="s">
        <v>9238</v>
      </c>
      <c r="AO3777" s="376"/>
    </row>
    <row r="3778" spans="1:41" x14ac:dyDescent="0.25">
      <c r="A3778" s="44" t="s">
        <v>13070</v>
      </c>
      <c r="B3778" s="44" t="s">
        <v>12095</v>
      </c>
      <c r="C3778" s="45">
        <v>33.25</v>
      </c>
      <c r="D3778" s="45" t="s">
        <v>12549</v>
      </c>
      <c r="E3778" s="46">
        <v>47664</v>
      </c>
      <c r="F3778" s="45"/>
      <c r="G3778" s="93"/>
      <c r="H3778" s="93"/>
      <c r="I3778" s="99"/>
      <c r="J3778" s="99"/>
      <c r="K3778" s="99"/>
      <c r="L3778" s="99"/>
      <c r="M3778" s="99"/>
      <c r="N3778" s="99"/>
      <c r="O3778" s="99"/>
      <c r="P3778" s="99"/>
      <c r="Q3778" s="99"/>
      <c r="R3778" s="99"/>
      <c r="S3778" s="99"/>
      <c r="T3778" s="99"/>
      <c r="U3778" s="99"/>
      <c r="V3778" s="99"/>
      <c r="W3778" s="99"/>
      <c r="X3778" s="99"/>
      <c r="Y3778" s="99"/>
      <c r="Z3778" s="99"/>
      <c r="AA3778" s="99"/>
      <c r="AB3778" s="99"/>
      <c r="AC3778" s="99"/>
      <c r="AD3778" s="99"/>
      <c r="AE3778" s="99"/>
      <c r="AF3778" s="99"/>
      <c r="AG3778" s="99"/>
      <c r="AH3778" s="31"/>
      <c r="AI3778" s="31"/>
      <c r="AJ3778" s="31"/>
      <c r="AK3778" s="31"/>
      <c r="AL3778" s="31"/>
      <c r="AO3778" s="376"/>
    </row>
    <row r="3779" spans="1:41" x14ac:dyDescent="0.25">
      <c r="A3779" s="44" t="s">
        <v>13070</v>
      </c>
      <c r="B3779" s="44" t="s">
        <v>21380</v>
      </c>
      <c r="C3779" s="45" t="s">
        <v>13065</v>
      </c>
      <c r="D3779" s="45" t="s">
        <v>21447</v>
      </c>
      <c r="E3779" s="46">
        <v>46477</v>
      </c>
      <c r="AO3779" s="376"/>
    </row>
    <row r="3780" spans="1:41" x14ac:dyDescent="0.25">
      <c r="A3780" s="44" t="s">
        <v>5181</v>
      </c>
      <c r="B3780" s="44" t="s">
        <v>5147</v>
      </c>
      <c r="C3780" s="45">
        <v>251003</v>
      </c>
      <c r="D3780" s="45" t="s">
        <v>11363</v>
      </c>
      <c r="E3780" s="45" t="s">
        <v>11146</v>
      </c>
      <c r="AO3780" s="376"/>
    </row>
    <row r="3781" spans="1:41" x14ac:dyDescent="0.25">
      <c r="A3781" s="44" t="s">
        <v>17677</v>
      </c>
      <c r="B3781" s="44" t="s">
        <v>9248</v>
      </c>
      <c r="C3781" s="45">
        <v>260105</v>
      </c>
      <c r="D3781" s="45" t="s">
        <v>11363</v>
      </c>
      <c r="E3781" s="45" t="s">
        <v>17625</v>
      </c>
      <c r="AO3781" s="376"/>
    </row>
    <row r="3782" spans="1:41" x14ac:dyDescent="0.25">
      <c r="A3782" s="44" t="s">
        <v>17678</v>
      </c>
      <c r="B3782" s="44" t="s">
        <v>9235</v>
      </c>
      <c r="C3782" s="45">
        <v>240102</v>
      </c>
      <c r="D3782" s="45" t="s">
        <v>11363</v>
      </c>
      <c r="E3782" s="45" t="s">
        <v>5139</v>
      </c>
      <c r="AO3782" s="376"/>
    </row>
    <row r="3783" spans="1:41" x14ac:dyDescent="0.25">
      <c r="A3783" s="44" t="s">
        <v>17678</v>
      </c>
      <c r="B3783" s="44" t="s">
        <v>944</v>
      </c>
      <c r="C3783" s="45">
        <v>240303</v>
      </c>
      <c r="D3783" s="45" t="s">
        <v>11363</v>
      </c>
      <c r="E3783" s="45" t="s">
        <v>2593</v>
      </c>
      <c r="AO3783" s="376"/>
    </row>
    <row r="3784" spans="1:41" x14ac:dyDescent="0.25">
      <c r="A3784" s="44" t="s">
        <v>17678</v>
      </c>
      <c r="B3784" s="44" t="s">
        <v>9248</v>
      </c>
      <c r="C3784" s="45">
        <v>260105</v>
      </c>
      <c r="D3784" s="45" t="s">
        <v>11363</v>
      </c>
      <c r="E3784" s="45" t="s">
        <v>17625</v>
      </c>
      <c r="AO3784" s="376"/>
    </row>
    <row r="3785" spans="1:41" x14ac:dyDescent="0.25">
      <c r="A3785" s="44" t="s">
        <v>21555</v>
      </c>
      <c r="B3785" s="44" t="s">
        <v>9248</v>
      </c>
      <c r="C3785" s="45">
        <v>260105</v>
      </c>
      <c r="D3785" s="45" t="s">
        <v>11363</v>
      </c>
      <c r="E3785" s="45" t="s">
        <v>17625</v>
      </c>
      <c r="AO3785" s="376"/>
    </row>
    <row r="3786" spans="1:41" x14ac:dyDescent="0.25">
      <c r="A3786" s="44" t="s">
        <v>17679</v>
      </c>
      <c r="B3786" s="44" t="s">
        <v>5321</v>
      </c>
      <c r="C3786" s="45">
        <v>26010401</v>
      </c>
      <c r="D3786" s="45" t="s">
        <v>11363</v>
      </c>
      <c r="E3786" s="45" t="s">
        <v>17459</v>
      </c>
      <c r="AO3786" s="376"/>
    </row>
    <row r="3787" spans="1:41" x14ac:dyDescent="0.25">
      <c r="A3787" s="44" t="s">
        <v>17679</v>
      </c>
      <c r="B3787" s="44" t="s">
        <v>3176</v>
      </c>
      <c r="C3787" s="45">
        <v>26010402</v>
      </c>
      <c r="D3787" s="45" t="s">
        <v>11363</v>
      </c>
      <c r="E3787" s="45" t="s">
        <v>17459</v>
      </c>
      <c r="AO3787" s="376"/>
    </row>
    <row r="3788" spans="1:41" x14ac:dyDescent="0.25">
      <c r="A3788" s="44" t="s">
        <v>8760</v>
      </c>
      <c r="B3788" s="44" t="s">
        <v>14800</v>
      </c>
      <c r="C3788" s="45" t="s">
        <v>5079</v>
      </c>
      <c r="D3788" s="367" t="s">
        <v>3696</v>
      </c>
      <c r="E3788" s="328">
        <f>DATE(2027,8,1)</f>
        <v>46600</v>
      </c>
      <c r="F3788" s="32"/>
      <c r="G3788" s="32"/>
      <c r="H3788" s="32"/>
      <c r="I3788" s="31"/>
      <c r="J3788" s="31"/>
      <c r="K3788" s="31"/>
      <c r="L3788" s="31"/>
      <c r="M3788" s="31"/>
      <c r="N3788" s="31"/>
      <c r="O3788" s="31"/>
      <c r="P3788" s="31"/>
      <c r="Q3788" s="31"/>
      <c r="R3788" s="31"/>
      <c r="S3788" s="31"/>
      <c r="T3788" s="31"/>
      <c r="U3788" s="31"/>
      <c r="V3788" s="31"/>
      <c r="W3788" s="31"/>
      <c r="X3788" s="31"/>
      <c r="Y3788" s="31"/>
      <c r="Z3788" s="31"/>
      <c r="AA3788" s="31"/>
      <c r="AB3788" s="31"/>
      <c r="AC3788" s="31"/>
      <c r="AD3788" s="31"/>
      <c r="AE3788" s="31"/>
      <c r="AF3788" s="31"/>
      <c r="AG3788" s="31"/>
      <c r="AH3788" s="31"/>
      <c r="AI3788" s="31"/>
      <c r="AJ3788" s="31"/>
      <c r="AK3788" s="31"/>
      <c r="AL3788" s="31"/>
      <c r="AO3788" s="376"/>
    </row>
    <row r="3789" spans="1:41" x14ac:dyDescent="0.25">
      <c r="A3789" s="44" t="s">
        <v>13</v>
      </c>
      <c r="B3789" s="44" t="s">
        <v>1891</v>
      </c>
      <c r="C3789" s="45" t="s">
        <v>7144</v>
      </c>
      <c r="D3789" s="46" t="s">
        <v>21328</v>
      </c>
      <c r="E3789" s="46">
        <v>46558</v>
      </c>
      <c r="AO3789" s="376"/>
    </row>
    <row r="3790" spans="1:41" x14ac:dyDescent="0.25">
      <c r="A3790" s="44" t="s">
        <v>655</v>
      </c>
      <c r="B3790" s="44" t="s">
        <v>5134</v>
      </c>
      <c r="C3790" s="45">
        <v>230807</v>
      </c>
      <c r="D3790" s="45" t="s">
        <v>11363</v>
      </c>
      <c r="E3790" s="45" t="s">
        <v>8282</v>
      </c>
      <c r="AO3790" s="376"/>
    </row>
    <row r="3791" spans="1:41" x14ac:dyDescent="0.25">
      <c r="A3791" s="44" t="s">
        <v>655</v>
      </c>
      <c r="B3791" s="44" t="s">
        <v>3039</v>
      </c>
      <c r="C3791" s="45">
        <v>230904</v>
      </c>
      <c r="D3791" s="45" t="s">
        <v>11363</v>
      </c>
      <c r="E3791" s="45" t="s">
        <v>7871</v>
      </c>
      <c r="AO3791" s="376"/>
    </row>
    <row r="3792" spans="1:41" x14ac:dyDescent="0.3">
      <c r="A3792" s="333" t="s">
        <v>989</v>
      </c>
      <c r="B3792" s="333" t="s">
        <v>11377</v>
      </c>
      <c r="C3792" s="125" t="s">
        <v>11214</v>
      </c>
      <c r="D3792" s="32" t="s">
        <v>20309</v>
      </c>
      <c r="E3792" s="125" t="s">
        <v>4966</v>
      </c>
      <c r="F3792" s="125" t="s">
        <v>1189</v>
      </c>
      <c r="G3792" s="125" t="s">
        <v>1190</v>
      </c>
      <c r="AO3792" s="376"/>
    </row>
    <row r="3793" spans="1:41" x14ac:dyDescent="0.25">
      <c r="A3793" s="57" t="s">
        <v>989</v>
      </c>
      <c r="B3793" s="92" t="s">
        <v>3682</v>
      </c>
      <c r="C3793" s="93" t="s">
        <v>19106</v>
      </c>
      <c r="D3793" s="93" t="s">
        <v>3681</v>
      </c>
      <c r="E3793" s="94">
        <v>48029</v>
      </c>
      <c r="F3793" s="93"/>
      <c r="G3793" s="93"/>
      <c r="H3793" s="93"/>
      <c r="I3793" s="99"/>
      <c r="J3793" s="99"/>
      <c r="K3793" s="99"/>
      <c r="L3793" s="99"/>
      <c r="M3793" s="99"/>
      <c r="N3793" s="99"/>
      <c r="O3793" s="99"/>
      <c r="P3793" s="44"/>
      <c r="Q3793" s="57"/>
      <c r="R3793" s="44"/>
      <c r="S3793" s="99"/>
      <c r="T3793" s="99"/>
      <c r="U3793" s="99"/>
      <c r="V3793" s="99"/>
      <c r="W3793" s="99"/>
      <c r="X3793" s="99"/>
      <c r="Y3793" s="99"/>
      <c r="Z3793" s="99"/>
      <c r="AA3793" s="99"/>
      <c r="AB3793" s="99"/>
      <c r="AC3793" s="99"/>
      <c r="AD3793" s="99"/>
      <c r="AE3793" s="99"/>
      <c r="AF3793" s="99"/>
      <c r="AG3793" s="99"/>
      <c r="AH3793" s="31"/>
      <c r="AI3793" s="31"/>
      <c r="AJ3793" s="31"/>
      <c r="AK3793" s="31"/>
      <c r="AL3793" s="31"/>
      <c r="AO3793" s="376"/>
    </row>
    <row r="3794" spans="1:41" x14ac:dyDescent="0.25">
      <c r="A3794" s="76" t="s">
        <v>989</v>
      </c>
      <c r="B3794" s="44" t="s">
        <v>16074</v>
      </c>
      <c r="C3794" s="45">
        <v>8.26</v>
      </c>
      <c r="D3794" s="45" t="s">
        <v>12549</v>
      </c>
      <c r="E3794" s="46">
        <v>47787</v>
      </c>
      <c r="F3794" s="45"/>
      <c r="G3794" s="93"/>
      <c r="H3794" s="93"/>
      <c r="I3794" s="99"/>
      <c r="J3794" s="99"/>
      <c r="K3794" s="99"/>
      <c r="L3794" s="99"/>
      <c r="M3794" s="99"/>
      <c r="N3794" s="99"/>
      <c r="O3794" s="99"/>
      <c r="P3794" s="99"/>
      <c r="Q3794" s="99"/>
      <c r="R3794" s="99"/>
      <c r="S3794" s="99"/>
      <c r="T3794" s="99"/>
      <c r="U3794" s="99"/>
      <c r="V3794" s="99"/>
      <c r="W3794" s="99"/>
      <c r="X3794" s="99"/>
      <c r="Y3794" s="99"/>
      <c r="Z3794" s="99"/>
      <c r="AA3794" s="99"/>
      <c r="AB3794" s="99"/>
      <c r="AC3794" s="99"/>
      <c r="AD3794" s="99"/>
      <c r="AE3794" s="99"/>
      <c r="AF3794" s="99"/>
      <c r="AG3794" s="99"/>
      <c r="AH3794" s="31"/>
      <c r="AI3794" s="31"/>
      <c r="AJ3794" s="31"/>
      <c r="AK3794" s="31"/>
      <c r="AL3794" s="31"/>
      <c r="AO3794" s="376"/>
    </row>
    <row r="3795" spans="1:41" x14ac:dyDescent="0.25">
      <c r="A3795" s="44" t="s">
        <v>989</v>
      </c>
      <c r="B3795" s="44" t="s">
        <v>12111</v>
      </c>
      <c r="C3795" s="45">
        <v>13.25</v>
      </c>
      <c r="D3795" s="45" t="s">
        <v>12549</v>
      </c>
      <c r="E3795" s="46">
        <v>47664</v>
      </c>
      <c r="F3795" s="45"/>
      <c r="G3795" s="93"/>
      <c r="H3795" s="93"/>
      <c r="I3795" s="99"/>
      <c r="J3795" s="99"/>
      <c r="K3795" s="99"/>
      <c r="L3795" s="99"/>
      <c r="M3795" s="99"/>
      <c r="N3795" s="99"/>
      <c r="O3795" s="99"/>
      <c r="P3795" s="99"/>
      <c r="Q3795" s="99"/>
      <c r="R3795" s="99"/>
      <c r="S3795" s="99"/>
      <c r="T3795" s="99"/>
      <c r="U3795" s="99"/>
      <c r="V3795" s="99"/>
      <c r="W3795" s="99"/>
      <c r="X3795" s="99"/>
      <c r="Y3795" s="99"/>
      <c r="Z3795" s="99"/>
      <c r="AA3795" s="99"/>
      <c r="AB3795" s="99"/>
      <c r="AC3795" s="99"/>
      <c r="AD3795" s="99"/>
      <c r="AE3795" s="99"/>
      <c r="AF3795" s="99"/>
      <c r="AG3795" s="99"/>
      <c r="AH3795" s="31"/>
      <c r="AI3795" s="31"/>
      <c r="AJ3795" s="31"/>
      <c r="AK3795" s="31"/>
      <c r="AL3795" s="31"/>
      <c r="AO3795" s="376"/>
    </row>
    <row r="3796" spans="1:41" x14ac:dyDescent="0.25">
      <c r="A3796" s="44" t="s">
        <v>989</v>
      </c>
      <c r="B3796" s="44" t="s">
        <v>12110</v>
      </c>
      <c r="C3796" s="45">
        <v>14.23</v>
      </c>
      <c r="D3796" s="45" t="s">
        <v>12549</v>
      </c>
      <c r="E3796" s="46">
        <v>46934</v>
      </c>
      <c r="F3796" s="45"/>
      <c r="G3796" s="93"/>
      <c r="H3796" s="93"/>
      <c r="I3796" s="99"/>
      <c r="J3796" s="99"/>
      <c r="K3796" s="99"/>
      <c r="L3796" s="99"/>
      <c r="M3796" s="99"/>
      <c r="N3796" s="99"/>
      <c r="O3796" s="99"/>
      <c r="P3796" s="99"/>
      <c r="Q3796" s="99"/>
      <c r="R3796" s="99"/>
      <c r="S3796" s="99"/>
      <c r="T3796" s="99"/>
      <c r="U3796" s="99"/>
      <c r="V3796" s="99"/>
      <c r="W3796" s="99"/>
      <c r="X3796" s="99"/>
      <c r="Y3796" s="99"/>
      <c r="Z3796" s="99"/>
      <c r="AA3796" s="99"/>
      <c r="AB3796" s="99"/>
      <c r="AC3796" s="99"/>
      <c r="AD3796" s="99"/>
      <c r="AE3796" s="99"/>
      <c r="AF3796" s="99"/>
      <c r="AG3796" s="99"/>
      <c r="AH3796" s="31"/>
      <c r="AI3796" s="31"/>
      <c r="AJ3796" s="31"/>
      <c r="AK3796" s="31"/>
      <c r="AL3796" s="31"/>
      <c r="AO3796" s="376"/>
    </row>
    <row r="3797" spans="1:41" x14ac:dyDescent="0.25">
      <c r="A3797" s="44" t="s">
        <v>989</v>
      </c>
      <c r="B3797" s="44" t="s">
        <v>21359</v>
      </c>
      <c r="C3797" s="45" t="s">
        <v>21182</v>
      </c>
      <c r="D3797" s="45" t="s">
        <v>21447</v>
      </c>
      <c r="E3797" s="46">
        <v>46752</v>
      </c>
      <c r="AO3797" s="376"/>
    </row>
    <row r="3798" spans="1:41" x14ac:dyDescent="0.25">
      <c r="A3798" s="102" t="s">
        <v>989</v>
      </c>
      <c r="B3798" s="92" t="s">
        <v>13051</v>
      </c>
      <c r="C3798" s="93" t="s">
        <v>13052</v>
      </c>
      <c r="D3798" s="93" t="s">
        <v>1201</v>
      </c>
      <c r="E3798" s="94">
        <v>47223</v>
      </c>
      <c r="F3798" s="93"/>
      <c r="G3798" s="93"/>
      <c r="H3798" s="93"/>
      <c r="I3798" s="99"/>
      <c r="J3798" s="99"/>
      <c r="K3798" s="99"/>
      <c r="L3798" s="99"/>
      <c r="M3798" s="99"/>
      <c r="N3798" s="99"/>
      <c r="O3798" s="99"/>
      <c r="P3798" s="99"/>
      <c r="Q3798" s="57"/>
      <c r="R3798" s="44"/>
      <c r="S3798" s="99"/>
      <c r="T3798" s="99"/>
      <c r="U3798" s="99"/>
      <c r="V3798" s="99"/>
      <c r="W3798" s="99"/>
      <c r="X3798" s="99"/>
      <c r="Y3798" s="99"/>
      <c r="Z3798" s="99"/>
      <c r="AA3798" s="99"/>
      <c r="AB3798" s="99"/>
      <c r="AC3798" s="99"/>
      <c r="AD3798" s="99"/>
      <c r="AE3798" s="99"/>
      <c r="AF3798" s="99"/>
      <c r="AG3798" s="99"/>
      <c r="AH3798" s="31"/>
      <c r="AI3798" s="31"/>
      <c r="AJ3798" s="31"/>
      <c r="AK3798" s="31"/>
      <c r="AL3798" s="31"/>
      <c r="AO3798" s="376"/>
    </row>
    <row r="3799" spans="1:41" x14ac:dyDescent="0.3">
      <c r="A3799" s="57" t="s">
        <v>17164</v>
      </c>
      <c r="B3799" s="58" t="s">
        <v>3909</v>
      </c>
      <c r="C3799" s="62" t="s">
        <v>17207</v>
      </c>
      <c r="D3799" s="62" t="s">
        <v>20886</v>
      </c>
      <c r="E3799" s="60">
        <v>46630</v>
      </c>
      <c r="F3799" s="32"/>
      <c r="G3799" s="32"/>
      <c r="H3799" s="32"/>
      <c r="I3799" s="31"/>
      <c r="J3799" s="31"/>
      <c r="K3799" s="31"/>
      <c r="L3799" s="31"/>
      <c r="M3799" s="31"/>
      <c r="N3799" s="31"/>
      <c r="O3799" s="31"/>
      <c r="P3799" s="31"/>
      <c r="Q3799" s="31"/>
      <c r="R3799" s="31"/>
      <c r="S3799" s="31"/>
      <c r="T3799" s="31"/>
      <c r="U3799" s="31"/>
      <c r="V3799" s="31"/>
      <c r="W3799" s="31"/>
      <c r="X3799" s="31"/>
      <c r="Y3799" s="31"/>
      <c r="Z3799" s="31"/>
      <c r="AA3799" s="31"/>
      <c r="AB3799" s="31"/>
      <c r="AC3799" s="31"/>
      <c r="AD3799" s="31"/>
      <c r="AE3799" s="31"/>
      <c r="AF3799" s="31"/>
      <c r="AG3799" s="31"/>
      <c r="AH3799" s="31"/>
      <c r="AI3799" s="31"/>
      <c r="AJ3799" s="31"/>
      <c r="AK3799" s="31"/>
      <c r="AL3799" s="31"/>
      <c r="AO3799" s="376"/>
    </row>
    <row r="3800" spans="1:41" x14ac:dyDescent="0.25">
      <c r="A3800" s="44" t="s">
        <v>17164</v>
      </c>
      <c r="B3800" s="44" t="s">
        <v>2350</v>
      </c>
      <c r="C3800" s="45">
        <v>230105</v>
      </c>
      <c r="D3800" s="45" t="s">
        <v>11363</v>
      </c>
      <c r="E3800" s="45" t="s">
        <v>5265</v>
      </c>
      <c r="AO3800" s="376"/>
    </row>
    <row r="3801" spans="1:41" x14ac:dyDescent="0.25">
      <c r="A3801" s="44" t="s">
        <v>12621</v>
      </c>
      <c r="B3801" s="44" t="s">
        <v>3176</v>
      </c>
      <c r="C3801" s="45">
        <v>24010402</v>
      </c>
      <c r="D3801" s="45" t="s">
        <v>11363</v>
      </c>
      <c r="E3801" s="45" t="s">
        <v>9238</v>
      </c>
      <c r="AO3801" s="376"/>
    </row>
    <row r="3802" spans="1:41" x14ac:dyDescent="0.25">
      <c r="A3802" s="44" t="s">
        <v>12621</v>
      </c>
      <c r="B3802" s="44" t="s">
        <v>199</v>
      </c>
      <c r="C3802" s="45">
        <v>241001</v>
      </c>
      <c r="D3802" s="45" t="s">
        <v>11363</v>
      </c>
      <c r="E3802" s="45" t="s">
        <v>5332</v>
      </c>
      <c r="AO3802" s="376"/>
    </row>
    <row r="3803" spans="1:41" x14ac:dyDescent="0.3">
      <c r="A3803" s="333" t="s">
        <v>6841</v>
      </c>
      <c r="B3803" s="333" t="s">
        <v>8622</v>
      </c>
      <c r="C3803" s="125" t="s">
        <v>8623</v>
      </c>
      <c r="D3803" s="32" t="s">
        <v>20309</v>
      </c>
      <c r="E3803" s="125" t="s">
        <v>7871</v>
      </c>
      <c r="F3803" s="125" t="s">
        <v>1189</v>
      </c>
      <c r="G3803" s="125" t="s">
        <v>1190</v>
      </c>
      <c r="AO3803" s="376"/>
    </row>
    <row r="3804" spans="1:41" x14ac:dyDescent="0.3">
      <c r="A3804" s="333" t="s">
        <v>6841</v>
      </c>
      <c r="B3804" s="333" t="s">
        <v>1171</v>
      </c>
      <c r="C3804" s="125" t="s">
        <v>10962</v>
      </c>
      <c r="D3804" s="32" t="s">
        <v>20309</v>
      </c>
      <c r="E3804" s="125" t="s">
        <v>8292</v>
      </c>
      <c r="F3804" s="125" t="s">
        <v>1189</v>
      </c>
      <c r="G3804" s="125" t="s">
        <v>1190</v>
      </c>
      <c r="AO3804" s="376"/>
    </row>
    <row r="3805" spans="1:41" x14ac:dyDescent="0.25">
      <c r="A3805" s="44" t="s">
        <v>7332</v>
      </c>
      <c r="B3805" s="44" t="s">
        <v>21359</v>
      </c>
      <c r="C3805" s="45" t="s">
        <v>9701</v>
      </c>
      <c r="D3805" s="45" t="s">
        <v>21447</v>
      </c>
      <c r="E3805" s="46">
        <v>46752</v>
      </c>
      <c r="AO3805" s="376"/>
    </row>
    <row r="3806" spans="1:41" x14ac:dyDescent="0.25">
      <c r="A3806" s="44" t="s">
        <v>13478</v>
      </c>
      <c r="B3806" s="44" t="s">
        <v>21362</v>
      </c>
      <c r="C3806" s="45" t="s">
        <v>13474</v>
      </c>
      <c r="D3806" s="45" t="s">
        <v>21447</v>
      </c>
      <c r="E3806" s="46">
        <v>46752</v>
      </c>
      <c r="AO3806" s="376"/>
    </row>
    <row r="3807" spans="1:41" x14ac:dyDescent="0.25">
      <c r="A3807" s="44" t="s">
        <v>5182</v>
      </c>
      <c r="B3807" s="44" t="s">
        <v>925</v>
      </c>
      <c r="C3807" s="45">
        <v>220601</v>
      </c>
      <c r="D3807" s="45" t="s">
        <v>11363</v>
      </c>
      <c r="E3807" s="45" t="s">
        <v>4962</v>
      </c>
      <c r="AO3807" s="376"/>
    </row>
    <row r="3808" spans="1:41" x14ac:dyDescent="0.3">
      <c r="A3808" s="333" t="s">
        <v>426</v>
      </c>
      <c r="B3808" s="333" t="s">
        <v>11371</v>
      </c>
      <c r="C3808" s="125" t="s">
        <v>11215</v>
      </c>
      <c r="D3808" s="32" t="s">
        <v>20309</v>
      </c>
      <c r="E3808" s="125" t="s">
        <v>4966</v>
      </c>
      <c r="F3808" s="125" t="s">
        <v>1189</v>
      </c>
      <c r="G3808" s="125" t="s">
        <v>1190</v>
      </c>
      <c r="AO3808" s="376"/>
    </row>
    <row r="3809" spans="1:41" x14ac:dyDescent="0.25">
      <c r="A3809" s="44" t="s">
        <v>426</v>
      </c>
      <c r="B3809" s="44" t="s">
        <v>5134</v>
      </c>
      <c r="C3809" s="45">
        <v>250802</v>
      </c>
      <c r="D3809" s="45" t="s">
        <v>11363</v>
      </c>
      <c r="E3809" s="45" t="s">
        <v>9880</v>
      </c>
      <c r="AO3809" s="376"/>
    </row>
    <row r="3810" spans="1:41" x14ac:dyDescent="0.3">
      <c r="A3810" s="333" t="s">
        <v>8049</v>
      </c>
      <c r="B3810" s="333" t="s">
        <v>1162</v>
      </c>
      <c r="C3810" s="125" t="s">
        <v>8016</v>
      </c>
      <c r="D3810" s="32" t="s">
        <v>20309</v>
      </c>
      <c r="E3810" s="125" t="s">
        <v>7871</v>
      </c>
      <c r="F3810" s="125" t="s">
        <v>1189</v>
      </c>
      <c r="G3810" s="125" t="s">
        <v>1190</v>
      </c>
      <c r="AO3810" s="376"/>
    </row>
    <row r="3811" spans="1:41" x14ac:dyDescent="0.3">
      <c r="A3811" s="333" t="s">
        <v>8049</v>
      </c>
      <c r="B3811" s="333" t="s">
        <v>11372</v>
      </c>
      <c r="C3811" s="125" t="s">
        <v>11373</v>
      </c>
      <c r="D3811" s="32" t="s">
        <v>20309</v>
      </c>
      <c r="E3811" s="125" t="s">
        <v>4826</v>
      </c>
      <c r="F3811" s="125" t="s">
        <v>1189</v>
      </c>
      <c r="G3811" s="125" t="s">
        <v>1190</v>
      </c>
      <c r="AO3811" s="376"/>
    </row>
    <row r="3812" spans="1:41" x14ac:dyDescent="0.25">
      <c r="A3812" s="44" t="s">
        <v>13615</v>
      </c>
      <c r="B3812" s="44" t="s">
        <v>12129</v>
      </c>
      <c r="C3812" s="45">
        <v>20.25</v>
      </c>
      <c r="D3812" s="45" t="s">
        <v>12549</v>
      </c>
      <c r="E3812" s="46">
        <v>47664</v>
      </c>
      <c r="F3812" s="45"/>
      <c r="G3812" s="93"/>
      <c r="H3812" s="93"/>
      <c r="I3812" s="99"/>
      <c r="J3812" s="99"/>
      <c r="K3812" s="99"/>
      <c r="L3812" s="99"/>
      <c r="M3812" s="99"/>
      <c r="N3812" s="99"/>
      <c r="O3812" s="99"/>
      <c r="P3812" s="99"/>
      <c r="Q3812" s="99"/>
      <c r="R3812" s="99"/>
      <c r="S3812" s="99"/>
      <c r="T3812" s="99"/>
      <c r="U3812" s="99"/>
      <c r="V3812" s="99"/>
      <c r="W3812" s="99"/>
      <c r="X3812" s="99"/>
      <c r="Y3812" s="99"/>
      <c r="Z3812" s="99"/>
      <c r="AA3812" s="99"/>
      <c r="AB3812" s="99"/>
      <c r="AC3812" s="99"/>
      <c r="AD3812" s="99"/>
      <c r="AE3812" s="99"/>
      <c r="AF3812" s="99"/>
      <c r="AG3812" s="99"/>
      <c r="AH3812" s="31"/>
      <c r="AI3812" s="31"/>
      <c r="AJ3812" s="31"/>
      <c r="AK3812" s="31"/>
      <c r="AL3812" s="31"/>
      <c r="AO3812" s="376"/>
    </row>
    <row r="3813" spans="1:41" x14ac:dyDescent="0.3">
      <c r="A3813" s="333" t="s">
        <v>18933</v>
      </c>
      <c r="B3813" s="333" t="s">
        <v>1174</v>
      </c>
      <c r="C3813" s="125" t="s">
        <v>19093</v>
      </c>
      <c r="D3813" s="32" t="s">
        <v>20309</v>
      </c>
      <c r="E3813" s="125" t="s">
        <v>9249</v>
      </c>
      <c r="F3813" s="125" t="s">
        <v>1189</v>
      </c>
      <c r="G3813" s="125" t="s">
        <v>1190</v>
      </c>
      <c r="AO3813" s="376"/>
    </row>
    <row r="3814" spans="1:41" x14ac:dyDescent="0.25">
      <c r="A3814" s="44" t="s">
        <v>17681</v>
      </c>
      <c r="B3814" s="44" t="s">
        <v>5134</v>
      </c>
      <c r="C3814" s="45">
        <v>240804</v>
      </c>
      <c r="D3814" s="45" t="s">
        <v>11363</v>
      </c>
      <c r="E3814" s="45" t="s">
        <v>11260</v>
      </c>
      <c r="AO3814" s="376"/>
    </row>
    <row r="3815" spans="1:41" x14ac:dyDescent="0.25">
      <c r="A3815" s="44" t="s">
        <v>11962</v>
      </c>
      <c r="B3815" s="44" t="s">
        <v>199</v>
      </c>
      <c r="C3815" s="45">
        <v>241001</v>
      </c>
      <c r="D3815" s="45" t="s">
        <v>11363</v>
      </c>
      <c r="E3815" s="45" t="s">
        <v>5332</v>
      </c>
      <c r="AO3815" s="376"/>
    </row>
    <row r="3816" spans="1:41" x14ac:dyDescent="0.25">
      <c r="A3816" s="44" t="s">
        <v>12622</v>
      </c>
      <c r="B3816" s="44" t="s">
        <v>1666</v>
      </c>
      <c r="C3816" s="45">
        <v>250101</v>
      </c>
      <c r="D3816" s="45" t="s">
        <v>11363</v>
      </c>
      <c r="E3816" s="45" t="s">
        <v>12551</v>
      </c>
      <c r="AO3816" s="376"/>
    </row>
    <row r="3817" spans="1:41" x14ac:dyDescent="0.3">
      <c r="A3817" s="333" t="s">
        <v>15338</v>
      </c>
      <c r="B3817" s="333" t="s">
        <v>1774</v>
      </c>
      <c r="C3817" s="125" t="s">
        <v>15318</v>
      </c>
      <c r="D3817" s="32" t="s">
        <v>20309</v>
      </c>
      <c r="E3817" s="125" t="s">
        <v>11886</v>
      </c>
      <c r="F3817" s="125" t="s">
        <v>1189</v>
      </c>
      <c r="G3817" s="125" t="s">
        <v>1190</v>
      </c>
      <c r="AO3817" s="376"/>
    </row>
    <row r="3818" spans="1:41" x14ac:dyDescent="0.25">
      <c r="A3818" s="44" t="s">
        <v>17680</v>
      </c>
      <c r="B3818" s="44" t="s">
        <v>947</v>
      </c>
      <c r="C3818" s="45">
        <v>260102</v>
      </c>
      <c r="D3818" s="45" t="s">
        <v>11363</v>
      </c>
      <c r="E3818" s="45" t="s">
        <v>8292</v>
      </c>
      <c r="AO3818" s="376"/>
    </row>
    <row r="3819" spans="1:41" x14ac:dyDescent="0.25">
      <c r="A3819" s="44" t="s">
        <v>17680</v>
      </c>
      <c r="B3819" s="44" t="s">
        <v>5321</v>
      </c>
      <c r="C3819" s="45">
        <v>26010401</v>
      </c>
      <c r="D3819" s="45" t="s">
        <v>11363</v>
      </c>
      <c r="E3819" s="45" t="s">
        <v>17459</v>
      </c>
      <c r="AO3819" s="376"/>
    </row>
    <row r="3820" spans="1:41" x14ac:dyDescent="0.25">
      <c r="A3820" s="44" t="s">
        <v>17680</v>
      </c>
      <c r="B3820" s="44" t="s">
        <v>3176</v>
      </c>
      <c r="C3820" s="45">
        <v>26010402</v>
      </c>
      <c r="D3820" s="45" t="s">
        <v>11363</v>
      </c>
      <c r="E3820" s="45" t="s">
        <v>17459</v>
      </c>
      <c r="AO3820" s="376"/>
    </row>
    <row r="3821" spans="1:41" x14ac:dyDescent="0.25">
      <c r="A3821" s="44" t="s">
        <v>17682</v>
      </c>
      <c r="B3821" s="44" t="s">
        <v>4244</v>
      </c>
      <c r="C3821" s="45">
        <v>240906</v>
      </c>
      <c r="D3821" s="45" t="s">
        <v>11363</v>
      </c>
      <c r="E3821" s="45" t="s">
        <v>4826</v>
      </c>
      <c r="AO3821" s="376"/>
    </row>
    <row r="3822" spans="1:41" x14ac:dyDescent="0.25">
      <c r="A3822" s="44" t="s">
        <v>10443</v>
      </c>
      <c r="B3822" s="44" t="s">
        <v>2350</v>
      </c>
      <c r="C3822" s="45">
        <v>230105</v>
      </c>
      <c r="D3822" s="45" t="s">
        <v>11363</v>
      </c>
      <c r="E3822" s="45" t="s">
        <v>5265</v>
      </c>
      <c r="AO3822" s="376"/>
    </row>
    <row r="3823" spans="1:41" x14ac:dyDescent="0.25">
      <c r="A3823" s="44" t="s">
        <v>10443</v>
      </c>
      <c r="B3823" s="44" t="s">
        <v>10382</v>
      </c>
      <c r="C3823" s="45">
        <v>24050301</v>
      </c>
      <c r="D3823" s="45" t="s">
        <v>11363</v>
      </c>
      <c r="E3823" s="45" t="s">
        <v>5155</v>
      </c>
      <c r="AO3823" s="376"/>
    </row>
    <row r="3824" spans="1:41" x14ac:dyDescent="0.25">
      <c r="A3824" s="44" t="s">
        <v>20663</v>
      </c>
      <c r="B3824" s="44" t="s">
        <v>5587</v>
      </c>
      <c r="C3824" s="45" t="s">
        <v>20760</v>
      </c>
      <c r="D3824" s="32" t="s">
        <v>5559</v>
      </c>
      <c r="E3824" s="45" t="s">
        <v>20875</v>
      </c>
      <c r="F3824" s="32"/>
      <c r="G3824" s="32"/>
      <c r="H3824" s="32"/>
      <c r="I3824" s="31"/>
      <c r="J3824" s="31"/>
      <c r="K3824" s="31"/>
      <c r="L3824" s="31"/>
      <c r="M3824" s="31"/>
      <c r="N3824" s="31"/>
      <c r="O3824" s="31"/>
      <c r="P3824" s="31"/>
      <c r="Q3824" s="31"/>
      <c r="R3824" s="31"/>
      <c r="S3824" s="31"/>
      <c r="T3824" s="31"/>
      <c r="U3824" s="31"/>
      <c r="V3824" s="31"/>
      <c r="W3824" s="31"/>
      <c r="X3824" s="31"/>
      <c r="Y3824" s="31"/>
      <c r="Z3824" s="31"/>
      <c r="AA3824" s="31"/>
      <c r="AB3824" s="31"/>
      <c r="AC3824" s="31"/>
      <c r="AD3824" s="31"/>
      <c r="AE3824" s="31"/>
      <c r="AF3824" s="31"/>
      <c r="AG3824" s="31"/>
      <c r="AH3824" s="31"/>
      <c r="AI3824" s="31"/>
      <c r="AJ3824" s="31"/>
      <c r="AK3824" s="31"/>
      <c r="AL3824" s="31"/>
      <c r="AO3824" s="376"/>
    </row>
    <row r="3825" spans="1:41" x14ac:dyDescent="0.25">
      <c r="A3825" s="44" t="s">
        <v>17683</v>
      </c>
      <c r="B3825" s="44" t="s">
        <v>5321</v>
      </c>
      <c r="C3825" s="45">
        <v>26010401</v>
      </c>
      <c r="D3825" s="45" t="s">
        <v>11363</v>
      </c>
      <c r="E3825" s="45" t="s">
        <v>17459</v>
      </c>
      <c r="AO3825" s="376"/>
    </row>
    <row r="3826" spans="1:41" x14ac:dyDescent="0.25">
      <c r="A3826" s="44" t="s">
        <v>17683</v>
      </c>
      <c r="B3826" s="44" t="s">
        <v>3176</v>
      </c>
      <c r="C3826" s="45">
        <v>26010402</v>
      </c>
      <c r="D3826" s="45" t="s">
        <v>11363</v>
      </c>
      <c r="E3826" s="45" t="s">
        <v>17459</v>
      </c>
      <c r="AO3826" s="376"/>
    </row>
    <row r="3827" spans="1:41" x14ac:dyDescent="0.3">
      <c r="A3827" s="333" t="s">
        <v>8632</v>
      </c>
      <c r="B3827" s="333" t="s">
        <v>1154</v>
      </c>
      <c r="C3827" s="125" t="s">
        <v>10117</v>
      </c>
      <c r="D3827" s="32" t="s">
        <v>20309</v>
      </c>
      <c r="E3827" s="125" t="s">
        <v>5139</v>
      </c>
      <c r="F3827" s="125" t="s">
        <v>1189</v>
      </c>
      <c r="G3827" s="125" t="s">
        <v>1190</v>
      </c>
      <c r="AO3827" s="376"/>
    </row>
    <row r="3828" spans="1:41" x14ac:dyDescent="0.25">
      <c r="A3828" s="57" t="s">
        <v>19194</v>
      </c>
      <c r="B3828" s="92" t="s">
        <v>3682</v>
      </c>
      <c r="C3828" s="93" t="s">
        <v>19106</v>
      </c>
      <c r="D3828" s="93" t="s">
        <v>3681</v>
      </c>
      <c r="E3828" s="94">
        <v>48029</v>
      </c>
      <c r="F3828" s="93"/>
      <c r="G3828" s="93"/>
      <c r="H3828" s="93"/>
      <c r="I3828" s="99"/>
      <c r="J3828" s="99"/>
      <c r="K3828" s="99"/>
      <c r="L3828" s="99"/>
      <c r="M3828" s="99"/>
      <c r="N3828" s="99"/>
      <c r="O3828" s="99"/>
      <c r="P3828" s="44"/>
      <c r="Q3828" s="57"/>
      <c r="R3828" s="44"/>
      <c r="S3828" s="99"/>
      <c r="T3828" s="99"/>
      <c r="U3828" s="99"/>
      <c r="V3828" s="99"/>
      <c r="W3828" s="99"/>
      <c r="X3828" s="99"/>
      <c r="Y3828" s="99"/>
      <c r="Z3828" s="99"/>
      <c r="AA3828" s="99"/>
      <c r="AB3828" s="99"/>
      <c r="AC3828" s="99"/>
      <c r="AD3828" s="99"/>
      <c r="AE3828" s="99"/>
      <c r="AF3828" s="99"/>
      <c r="AG3828" s="99"/>
      <c r="AH3828" s="31"/>
      <c r="AI3828" s="31"/>
      <c r="AJ3828" s="31"/>
      <c r="AK3828" s="31"/>
      <c r="AL3828" s="31"/>
      <c r="AO3828" s="376"/>
    </row>
    <row r="3829" spans="1:41" x14ac:dyDescent="0.25">
      <c r="A3829" s="91" t="s">
        <v>19194</v>
      </c>
      <c r="B3829" s="92" t="s">
        <v>19284</v>
      </c>
      <c r="C3829" s="93" t="s">
        <v>19285</v>
      </c>
      <c r="D3829" s="93" t="s">
        <v>1201</v>
      </c>
      <c r="E3829" s="94">
        <v>46582</v>
      </c>
      <c r="F3829" s="93"/>
      <c r="G3829" s="93"/>
      <c r="H3829" s="93"/>
      <c r="I3829" s="99"/>
      <c r="J3829" s="99"/>
      <c r="K3829" s="99"/>
      <c r="L3829" s="99"/>
      <c r="M3829" s="99"/>
      <c r="N3829" s="99"/>
      <c r="O3829" s="99"/>
      <c r="P3829" s="99"/>
      <c r="Q3829" s="99"/>
      <c r="R3829" s="99"/>
      <c r="S3829" s="99"/>
      <c r="T3829" s="99"/>
      <c r="U3829" s="99"/>
      <c r="V3829" s="99"/>
      <c r="W3829" s="99"/>
      <c r="X3829" s="99"/>
      <c r="Y3829" s="99"/>
      <c r="Z3829" s="99"/>
      <c r="AA3829" s="99"/>
      <c r="AB3829" s="99"/>
      <c r="AC3829" s="99"/>
      <c r="AD3829" s="99"/>
      <c r="AE3829" s="99"/>
      <c r="AF3829" s="99"/>
      <c r="AG3829" s="99"/>
      <c r="AH3829" s="31"/>
      <c r="AI3829" s="31"/>
      <c r="AJ3829" s="31"/>
      <c r="AK3829" s="31"/>
      <c r="AL3829" s="31"/>
      <c r="AO3829" s="376"/>
    </row>
    <row r="3830" spans="1:41" x14ac:dyDescent="0.3">
      <c r="A3830" s="57" t="s">
        <v>13142</v>
      </c>
      <c r="B3830" s="57" t="s">
        <v>1290</v>
      </c>
      <c r="C3830" s="62">
        <v>24027</v>
      </c>
      <c r="D3830" s="62" t="s">
        <v>20886</v>
      </c>
      <c r="E3830" s="60">
        <v>46873</v>
      </c>
      <c r="F3830" s="32"/>
      <c r="G3830" s="32"/>
      <c r="H3830" s="32"/>
      <c r="I3830" s="31"/>
      <c r="J3830" s="31"/>
      <c r="K3830" s="31"/>
      <c r="L3830" s="31"/>
      <c r="M3830" s="31"/>
      <c r="N3830" s="31"/>
      <c r="O3830" s="31"/>
      <c r="P3830" s="31"/>
      <c r="Q3830" s="31"/>
      <c r="R3830" s="31"/>
      <c r="S3830" s="31"/>
      <c r="T3830" s="31"/>
      <c r="U3830" s="31"/>
      <c r="V3830" s="31"/>
      <c r="W3830" s="31"/>
      <c r="X3830" s="31"/>
      <c r="Y3830" s="31"/>
      <c r="Z3830" s="31"/>
      <c r="AA3830" s="31"/>
      <c r="AB3830" s="31"/>
      <c r="AC3830" s="31"/>
      <c r="AD3830" s="31"/>
      <c r="AE3830" s="31"/>
      <c r="AF3830" s="31"/>
      <c r="AG3830" s="31"/>
      <c r="AH3830" s="31"/>
      <c r="AI3830" s="31"/>
      <c r="AJ3830" s="31"/>
      <c r="AK3830" s="31"/>
      <c r="AL3830" s="31"/>
      <c r="AO3830" s="376"/>
    </row>
    <row r="3831" spans="1:41" x14ac:dyDescent="0.3">
      <c r="A3831" s="333" t="s">
        <v>21267</v>
      </c>
      <c r="B3831" s="333" t="s">
        <v>15582</v>
      </c>
      <c r="C3831" s="125" t="s">
        <v>12850</v>
      </c>
      <c r="D3831" s="32" t="s">
        <v>20309</v>
      </c>
      <c r="E3831" s="125" t="s">
        <v>5332</v>
      </c>
      <c r="F3831" s="125" t="s">
        <v>1189</v>
      </c>
      <c r="G3831" s="125" t="s">
        <v>1190</v>
      </c>
      <c r="AO3831" s="376"/>
    </row>
    <row r="3832" spans="1:41" x14ac:dyDescent="0.3">
      <c r="A3832" s="333" t="s">
        <v>21267</v>
      </c>
      <c r="B3832" s="333" t="s">
        <v>12848</v>
      </c>
      <c r="C3832" s="125" t="s">
        <v>12849</v>
      </c>
      <c r="D3832" s="32" t="s">
        <v>20309</v>
      </c>
      <c r="E3832" s="125" t="s">
        <v>5332</v>
      </c>
      <c r="F3832" s="125" t="s">
        <v>1189</v>
      </c>
      <c r="G3832" s="125" t="s">
        <v>1190</v>
      </c>
      <c r="AO3832" s="376"/>
    </row>
    <row r="3833" spans="1:41" x14ac:dyDescent="0.3">
      <c r="A3833" s="333" t="s">
        <v>21267</v>
      </c>
      <c r="B3833" s="333" t="s">
        <v>2302</v>
      </c>
      <c r="C3833" s="125" t="s">
        <v>18818</v>
      </c>
      <c r="D3833" s="32" t="s">
        <v>20309</v>
      </c>
      <c r="E3833" s="125" t="s">
        <v>8292</v>
      </c>
      <c r="F3833" s="125" t="s">
        <v>1189</v>
      </c>
      <c r="G3833" s="125" t="s">
        <v>1190</v>
      </c>
      <c r="AO3833" s="376"/>
    </row>
    <row r="3834" spans="1:41" x14ac:dyDescent="0.25">
      <c r="A3834" s="44" t="s">
        <v>10260</v>
      </c>
      <c r="B3834" s="44" t="s">
        <v>10243</v>
      </c>
      <c r="C3834" s="45" t="s">
        <v>10261</v>
      </c>
      <c r="D3834" s="46" t="s">
        <v>21328</v>
      </c>
      <c r="E3834" s="46">
        <v>46596</v>
      </c>
      <c r="AO3834" s="376"/>
    </row>
    <row r="3835" spans="1:41" x14ac:dyDescent="0.3">
      <c r="A3835" s="333" t="s">
        <v>11216</v>
      </c>
      <c r="B3835" s="333" t="s">
        <v>1160</v>
      </c>
      <c r="C3835" s="125" t="s">
        <v>10947</v>
      </c>
      <c r="D3835" s="32" t="s">
        <v>20309</v>
      </c>
      <c r="E3835" s="125" t="s">
        <v>7420</v>
      </c>
      <c r="F3835" s="125" t="s">
        <v>1189</v>
      </c>
      <c r="G3835" s="125" t="s">
        <v>1190</v>
      </c>
      <c r="AO3835" s="376"/>
    </row>
    <row r="3836" spans="1:41" x14ac:dyDescent="0.3">
      <c r="A3836" s="333" t="s">
        <v>18934</v>
      </c>
      <c r="B3836" s="333" t="s">
        <v>1166</v>
      </c>
      <c r="C3836" s="125" t="s">
        <v>19095</v>
      </c>
      <c r="D3836" s="32" t="s">
        <v>20309</v>
      </c>
      <c r="E3836" s="125" t="s">
        <v>9249</v>
      </c>
      <c r="F3836" s="125" t="s">
        <v>1189</v>
      </c>
      <c r="G3836" s="125" t="s">
        <v>1189</v>
      </c>
      <c r="AO3836" s="376"/>
    </row>
    <row r="3837" spans="1:41" x14ac:dyDescent="0.25">
      <c r="A3837" s="76" t="s">
        <v>16081</v>
      </c>
      <c r="B3837" s="44" t="s">
        <v>16074</v>
      </c>
      <c r="C3837" s="45">
        <v>8.26</v>
      </c>
      <c r="D3837" s="45" t="s">
        <v>12549</v>
      </c>
      <c r="E3837" s="46">
        <v>47787</v>
      </c>
      <c r="F3837" s="45"/>
      <c r="G3837" s="93"/>
      <c r="H3837" s="93"/>
      <c r="I3837" s="99"/>
      <c r="J3837" s="99"/>
      <c r="K3837" s="99"/>
      <c r="L3837" s="99"/>
      <c r="M3837" s="99"/>
      <c r="N3837" s="99"/>
      <c r="O3837" s="99"/>
      <c r="P3837" s="99"/>
      <c r="Q3837" s="99"/>
      <c r="R3837" s="99"/>
      <c r="S3837" s="99"/>
      <c r="T3837" s="99"/>
      <c r="U3837" s="99"/>
      <c r="V3837" s="99"/>
      <c r="W3837" s="99"/>
      <c r="X3837" s="99"/>
      <c r="Y3837" s="99"/>
      <c r="Z3837" s="99"/>
      <c r="AA3837" s="99"/>
      <c r="AB3837" s="99"/>
      <c r="AC3837" s="99"/>
      <c r="AD3837" s="99"/>
      <c r="AE3837" s="99"/>
      <c r="AF3837" s="99"/>
      <c r="AG3837" s="99"/>
      <c r="AH3837" s="31"/>
      <c r="AI3837" s="31"/>
      <c r="AJ3837" s="31"/>
      <c r="AK3837" s="31"/>
      <c r="AL3837" s="31"/>
      <c r="AO3837" s="376"/>
    </row>
    <row r="3838" spans="1:41" x14ac:dyDescent="0.25">
      <c r="A3838" s="44" t="s">
        <v>16081</v>
      </c>
      <c r="B3838" s="44" t="s">
        <v>21461</v>
      </c>
      <c r="C3838" s="45">
        <v>260405</v>
      </c>
      <c r="D3838" s="45" t="s">
        <v>11363</v>
      </c>
      <c r="E3838" s="45" t="s">
        <v>11152</v>
      </c>
      <c r="AO3838" s="376"/>
    </row>
    <row r="3839" spans="1:41" x14ac:dyDescent="0.25">
      <c r="A3839" s="44" t="s">
        <v>21556</v>
      </c>
      <c r="B3839" s="44" t="s">
        <v>936</v>
      </c>
      <c r="C3839" s="45">
        <v>260703</v>
      </c>
      <c r="D3839" s="45" t="s">
        <v>11363</v>
      </c>
      <c r="E3839" s="45" t="s">
        <v>11150</v>
      </c>
      <c r="AO3839" s="376"/>
    </row>
    <row r="3840" spans="1:41" x14ac:dyDescent="0.25">
      <c r="A3840" s="57" t="s">
        <v>1756</v>
      </c>
      <c r="B3840" s="92" t="s">
        <v>3682</v>
      </c>
      <c r="C3840" s="93" t="s">
        <v>19106</v>
      </c>
      <c r="D3840" s="93" t="s">
        <v>3681</v>
      </c>
      <c r="E3840" s="94">
        <v>48029</v>
      </c>
      <c r="F3840" s="93"/>
      <c r="G3840" s="93"/>
      <c r="H3840" s="93"/>
      <c r="I3840" s="99"/>
      <c r="J3840" s="99"/>
      <c r="K3840" s="99"/>
      <c r="L3840" s="99"/>
      <c r="M3840" s="99"/>
      <c r="N3840" s="99"/>
      <c r="O3840" s="99"/>
      <c r="P3840" s="44"/>
      <c r="Q3840" s="57"/>
      <c r="R3840" s="44"/>
      <c r="S3840" s="99"/>
      <c r="T3840" s="99"/>
      <c r="U3840" s="99"/>
      <c r="V3840" s="99"/>
      <c r="W3840" s="99"/>
      <c r="X3840" s="99"/>
      <c r="Y3840" s="99"/>
      <c r="Z3840" s="99"/>
      <c r="AA3840" s="99"/>
      <c r="AB3840" s="99"/>
      <c r="AC3840" s="99"/>
      <c r="AD3840" s="99"/>
      <c r="AE3840" s="99"/>
      <c r="AF3840" s="99"/>
      <c r="AG3840" s="99"/>
      <c r="AH3840" s="31"/>
      <c r="AI3840" s="31"/>
      <c r="AJ3840" s="31"/>
      <c r="AK3840" s="31"/>
      <c r="AL3840" s="31"/>
      <c r="AO3840" s="376"/>
    </row>
    <row r="3841" spans="1:41" x14ac:dyDescent="0.3">
      <c r="A3841" s="57" t="s">
        <v>4667</v>
      </c>
      <c r="B3841" s="57" t="s">
        <v>2173</v>
      </c>
      <c r="C3841" s="62">
        <v>24030</v>
      </c>
      <c r="D3841" s="62" t="s">
        <v>20886</v>
      </c>
      <c r="E3841" s="60">
        <v>47057</v>
      </c>
      <c r="F3841" s="32"/>
      <c r="G3841" s="32"/>
      <c r="H3841" s="32"/>
      <c r="I3841" s="31"/>
      <c r="J3841" s="31"/>
      <c r="K3841" s="31"/>
      <c r="L3841" s="31"/>
      <c r="M3841" s="31"/>
      <c r="N3841" s="31"/>
      <c r="O3841" s="31"/>
      <c r="P3841" s="31"/>
      <c r="Q3841" s="31"/>
      <c r="R3841" s="31"/>
      <c r="S3841" s="31"/>
      <c r="T3841" s="31"/>
      <c r="U3841" s="31"/>
      <c r="V3841" s="31"/>
      <c r="W3841" s="31"/>
      <c r="X3841" s="31"/>
      <c r="Y3841" s="31"/>
      <c r="Z3841" s="31"/>
      <c r="AA3841" s="31"/>
      <c r="AB3841" s="31"/>
      <c r="AC3841" s="31"/>
      <c r="AD3841" s="31"/>
      <c r="AE3841" s="31"/>
      <c r="AF3841" s="31"/>
      <c r="AG3841" s="31"/>
      <c r="AH3841" s="31"/>
      <c r="AI3841" s="31"/>
      <c r="AJ3841" s="31"/>
      <c r="AK3841" s="31"/>
      <c r="AL3841" s="31"/>
      <c r="AO3841" s="376"/>
    </row>
    <row r="3842" spans="1:41" x14ac:dyDescent="0.3">
      <c r="A3842" s="333" t="s">
        <v>4667</v>
      </c>
      <c r="B3842" s="333" t="s">
        <v>1159</v>
      </c>
      <c r="C3842" s="125" t="s">
        <v>19092</v>
      </c>
      <c r="D3842" s="32" t="s">
        <v>20309</v>
      </c>
      <c r="E3842" s="125" t="s">
        <v>9249</v>
      </c>
      <c r="F3842" s="125" t="s">
        <v>1189</v>
      </c>
      <c r="G3842" s="125" t="s">
        <v>1190</v>
      </c>
      <c r="AO3842" s="376"/>
    </row>
    <row r="3843" spans="1:41" x14ac:dyDescent="0.3">
      <c r="A3843" s="57" t="s">
        <v>17165</v>
      </c>
      <c r="B3843" s="58" t="s">
        <v>3909</v>
      </c>
      <c r="C3843" s="62" t="s">
        <v>17207</v>
      </c>
      <c r="D3843" s="62" t="s">
        <v>20886</v>
      </c>
      <c r="E3843" s="60">
        <v>46630</v>
      </c>
      <c r="F3843" s="32"/>
      <c r="G3843" s="32"/>
      <c r="H3843" s="32"/>
      <c r="I3843" s="31"/>
      <c r="J3843" s="31"/>
      <c r="K3843" s="31"/>
      <c r="L3843" s="31"/>
      <c r="M3843" s="31"/>
      <c r="N3843" s="31"/>
      <c r="O3843" s="31"/>
      <c r="P3843" s="31"/>
      <c r="Q3843" s="31"/>
      <c r="R3843" s="31"/>
      <c r="S3843" s="31"/>
      <c r="T3843" s="31"/>
      <c r="U3843" s="31"/>
      <c r="V3843" s="31"/>
      <c r="W3843" s="31"/>
      <c r="X3843" s="31"/>
      <c r="Y3843" s="31"/>
      <c r="Z3843" s="31"/>
      <c r="AA3843" s="31"/>
      <c r="AB3843" s="31"/>
      <c r="AC3843" s="31"/>
      <c r="AD3843" s="31"/>
      <c r="AE3843" s="31"/>
      <c r="AF3843" s="31"/>
      <c r="AG3843" s="31"/>
      <c r="AH3843" s="31"/>
      <c r="AI3843" s="31"/>
      <c r="AJ3843" s="31"/>
      <c r="AK3843" s="31"/>
      <c r="AL3843" s="31"/>
      <c r="AO3843" s="376"/>
    </row>
    <row r="3844" spans="1:41" x14ac:dyDescent="0.25">
      <c r="A3844" s="44" t="s">
        <v>17165</v>
      </c>
      <c r="B3844" s="44" t="s">
        <v>9248</v>
      </c>
      <c r="C3844" s="45">
        <v>240101</v>
      </c>
      <c r="D3844" s="45" t="s">
        <v>11363</v>
      </c>
      <c r="E3844" s="45" t="s">
        <v>9249</v>
      </c>
      <c r="AO3844" s="376"/>
    </row>
    <row r="3845" spans="1:41" x14ac:dyDescent="0.25">
      <c r="A3845" s="44" t="s">
        <v>17165</v>
      </c>
      <c r="B3845" s="44" t="s">
        <v>17463</v>
      </c>
      <c r="C3845" s="45">
        <v>260202</v>
      </c>
      <c r="D3845" s="45" t="s">
        <v>11363</v>
      </c>
      <c r="E3845" s="45" t="s">
        <v>9238</v>
      </c>
      <c r="AO3845" s="376"/>
    </row>
    <row r="3846" spans="1:41" x14ac:dyDescent="0.25">
      <c r="A3846" s="44" t="s">
        <v>17165</v>
      </c>
      <c r="B3846" s="44" t="s">
        <v>3040</v>
      </c>
      <c r="C3846" s="45">
        <v>260305</v>
      </c>
      <c r="D3846" s="45" t="s">
        <v>11363</v>
      </c>
      <c r="E3846" s="45" t="s">
        <v>9249</v>
      </c>
      <c r="AO3846" s="376"/>
    </row>
    <row r="3847" spans="1:41" x14ac:dyDescent="0.25">
      <c r="A3847" s="44" t="s">
        <v>18824</v>
      </c>
      <c r="B3847" s="44" t="s">
        <v>21335</v>
      </c>
      <c r="C3847" s="45" t="s">
        <v>18885</v>
      </c>
      <c r="D3847" s="45" t="s">
        <v>21447</v>
      </c>
      <c r="E3847" s="46">
        <v>46538</v>
      </c>
      <c r="AO3847" s="376"/>
    </row>
    <row r="3848" spans="1:41" x14ac:dyDescent="0.3">
      <c r="A3848" s="57" t="s">
        <v>17240</v>
      </c>
      <c r="B3848" s="57" t="s">
        <v>17259</v>
      </c>
      <c r="C3848" s="62" t="s">
        <v>17263</v>
      </c>
      <c r="D3848" s="62" t="s">
        <v>20886</v>
      </c>
      <c r="E3848" s="368" t="s">
        <v>9707</v>
      </c>
      <c r="F3848" s="32"/>
      <c r="G3848" s="32"/>
      <c r="H3848" s="32"/>
      <c r="I3848" s="31"/>
      <c r="J3848" s="31"/>
      <c r="K3848" s="31"/>
      <c r="L3848" s="31"/>
      <c r="M3848" s="31"/>
      <c r="N3848" s="31"/>
      <c r="O3848" s="31"/>
      <c r="P3848" s="31"/>
      <c r="Q3848" s="31"/>
      <c r="R3848" s="31"/>
      <c r="S3848" s="31"/>
      <c r="T3848" s="31"/>
      <c r="U3848" s="31"/>
      <c r="V3848" s="31"/>
      <c r="W3848" s="31"/>
      <c r="X3848" s="31"/>
      <c r="Y3848" s="31"/>
      <c r="Z3848" s="31"/>
      <c r="AA3848" s="31"/>
      <c r="AB3848" s="31"/>
      <c r="AC3848" s="31"/>
      <c r="AD3848" s="31"/>
      <c r="AE3848" s="31"/>
      <c r="AF3848" s="31"/>
      <c r="AG3848" s="31"/>
      <c r="AH3848" s="31"/>
      <c r="AI3848" s="31"/>
      <c r="AJ3848" s="31"/>
      <c r="AK3848" s="31"/>
      <c r="AL3848" s="31"/>
      <c r="AO3848" s="376"/>
    </row>
    <row r="3849" spans="1:41" x14ac:dyDescent="0.25">
      <c r="A3849" s="44" t="s">
        <v>9240</v>
      </c>
      <c r="B3849" s="44" t="s">
        <v>9237</v>
      </c>
      <c r="C3849" s="45">
        <v>24010401</v>
      </c>
      <c r="D3849" s="45" t="s">
        <v>11363</v>
      </c>
      <c r="E3849" s="45" t="s">
        <v>9238</v>
      </c>
      <c r="AO3849" s="376"/>
    </row>
    <row r="3850" spans="1:41" x14ac:dyDescent="0.25">
      <c r="A3850" s="44" t="s">
        <v>9240</v>
      </c>
      <c r="B3850" s="44" t="s">
        <v>3176</v>
      </c>
      <c r="C3850" s="45">
        <v>24010402</v>
      </c>
      <c r="D3850" s="45" t="s">
        <v>11363</v>
      </c>
      <c r="E3850" s="45" t="s">
        <v>9238</v>
      </c>
      <c r="AO3850" s="376"/>
    </row>
    <row r="3851" spans="1:41" x14ac:dyDescent="0.3">
      <c r="A3851" s="333" t="s">
        <v>16179</v>
      </c>
      <c r="B3851" s="333" t="s">
        <v>4812</v>
      </c>
      <c r="C3851" s="125" t="s">
        <v>16162</v>
      </c>
      <c r="D3851" s="32" t="s">
        <v>20309</v>
      </c>
      <c r="E3851" s="125" t="s">
        <v>4972</v>
      </c>
      <c r="F3851" s="125" t="s">
        <v>1189</v>
      </c>
      <c r="G3851" s="125" t="s">
        <v>1190</v>
      </c>
      <c r="AO3851" s="376"/>
    </row>
    <row r="3852" spans="1:41" x14ac:dyDescent="0.3">
      <c r="A3852" s="333" t="s">
        <v>16179</v>
      </c>
      <c r="B3852" s="333" t="s">
        <v>4818</v>
      </c>
      <c r="C3852" s="125" t="s">
        <v>16161</v>
      </c>
      <c r="D3852" s="32" t="s">
        <v>20309</v>
      </c>
      <c r="E3852" s="125" t="s">
        <v>4972</v>
      </c>
      <c r="F3852" s="125" t="s">
        <v>1189</v>
      </c>
      <c r="G3852" s="125" t="s">
        <v>1190</v>
      </c>
      <c r="AO3852" s="376"/>
    </row>
    <row r="3853" spans="1:41" x14ac:dyDescent="0.3">
      <c r="A3853" s="333" t="s">
        <v>13324</v>
      </c>
      <c r="B3853" s="333" t="s">
        <v>4813</v>
      </c>
      <c r="C3853" s="125" t="s">
        <v>13056</v>
      </c>
      <c r="D3853" s="32" t="s">
        <v>20309</v>
      </c>
      <c r="E3853" s="125" t="s">
        <v>12551</v>
      </c>
      <c r="F3853" s="125" t="s">
        <v>1189</v>
      </c>
      <c r="G3853" s="125" t="s">
        <v>1190</v>
      </c>
      <c r="AO3853" s="376"/>
    </row>
    <row r="3854" spans="1:41" x14ac:dyDescent="0.25">
      <c r="A3854" s="44" t="s">
        <v>17684</v>
      </c>
      <c r="B3854" s="44" t="s">
        <v>2355</v>
      </c>
      <c r="C3854" s="45">
        <v>251001</v>
      </c>
      <c r="D3854" s="45" t="s">
        <v>11363</v>
      </c>
      <c r="E3854" s="45" t="s">
        <v>11146</v>
      </c>
      <c r="AO3854" s="376"/>
    </row>
    <row r="3855" spans="1:41" x14ac:dyDescent="0.25">
      <c r="A3855" s="44" t="s">
        <v>14805</v>
      </c>
      <c r="B3855" s="44" t="s">
        <v>16665</v>
      </c>
      <c r="C3855" s="45" t="s">
        <v>14806</v>
      </c>
      <c r="D3855" s="367" t="s">
        <v>3696</v>
      </c>
      <c r="E3855" s="328">
        <f>DATE(2029,7,17)</f>
        <v>47316</v>
      </c>
      <c r="F3855" s="32"/>
      <c r="G3855" s="32"/>
      <c r="H3855" s="32"/>
      <c r="I3855" s="31"/>
      <c r="J3855" s="31"/>
      <c r="K3855" s="31"/>
      <c r="L3855" s="31"/>
      <c r="M3855" s="31"/>
      <c r="N3855" s="31"/>
      <c r="O3855" s="31"/>
      <c r="P3855" s="31"/>
      <c r="Q3855" s="31"/>
      <c r="R3855" s="31"/>
      <c r="S3855" s="31"/>
      <c r="T3855" s="31"/>
      <c r="U3855" s="31"/>
      <c r="V3855" s="31"/>
      <c r="W3855" s="31"/>
      <c r="X3855" s="31"/>
      <c r="Y3855" s="31"/>
      <c r="Z3855" s="31"/>
      <c r="AA3855" s="31"/>
      <c r="AB3855" s="31"/>
      <c r="AC3855" s="31"/>
      <c r="AD3855" s="31"/>
      <c r="AE3855" s="31"/>
      <c r="AF3855" s="31"/>
      <c r="AG3855" s="31"/>
      <c r="AH3855" s="31"/>
      <c r="AI3855" s="31"/>
      <c r="AJ3855" s="31"/>
      <c r="AK3855" s="31"/>
      <c r="AL3855" s="31"/>
      <c r="AO3855" s="376"/>
    </row>
    <row r="3856" spans="1:41" x14ac:dyDescent="0.25">
      <c r="A3856" s="44" t="s">
        <v>5183</v>
      </c>
      <c r="B3856" s="44" t="s">
        <v>2350</v>
      </c>
      <c r="C3856" s="45">
        <v>220105</v>
      </c>
      <c r="D3856" s="45" t="s">
        <v>11363</v>
      </c>
      <c r="E3856" s="45" t="s">
        <v>2593</v>
      </c>
      <c r="AO3856" s="376"/>
    </row>
    <row r="3857" spans="1:41" x14ac:dyDescent="0.25">
      <c r="A3857" s="44" t="s">
        <v>5184</v>
      </c>
      <c r="B3857" s="44" t="s">
        <v>2350</v>
      </c>
      <c r="C3857" s="45">
        <v>220105</v>
      </c>
      <c r="D3857" s="45" t="s">
        <v>11363</v>
      </c>
      <c r="E3857" s="45" t="s">
        <v>2593</v>
      </c>
      <c r="AO3857" s="376"/>
    </row>
    <row r="3858" spans="1:41" x14ac:dyDescent="0.25">
      <c r="A3858" s="44" t="s">
        <v>21132</v>
      </c>
      <c r="B3858" s="44" t="s">
        <v>21359</v>
      </c>
      <c r="C3858" s="45" t="s">
        <v>21182</v>
      </c>
      <c r="D3858" s="45" t="s">
        <v>21447</v>
      </c>
      <c r="E3858" s="46">
        <v>46752</v>
      </c>
      <c r="AO3858" s="376"/>
    </row>
    <row r="3859" spans="1:41" x14ac:dyDescent="0.25">
      <c r="A3859" s="44" t="s">
        <v>2951</v>
      </c>
      <c r="B3859" s="44" t="s">
        <v>5321</v>
      </c>
      <c r="C3859" s="45">
        <v>23010401</v>
      </c>
      <c r="D3859" s="45" t="s">
        <v>11363</v>
      </c>
      <c r="E3859" s="45" t="s">
        <v>5322</v>
      </c>
      <c r="AO3859" s="376"/>
    </row>
    <row r="3860" spans="1:41" x14ac:dyDescent="0.25">
      <c r="A3860" s="44" t="s">
        <v>2951</v>
      </c>
      <c r="B3860" s="44" t="s">
        <v>3176</v>
      </c>
      <c r="C3860" s="45">
        <v>23010402</v>
      </c>
      <c r="D3860" s="45" t="s">
        <v>11363</v>
      </c>
      <c r="E3860" s="45" t="s">
        <v>5322</v>
      </c>
      <c r="AO3860" s="376"/>
    </row>
    <row r="3861" spans="1:41" x14ac:dyDescent="0.25">
      <c r="A3861" s="44" t="s">
        <v>13205</v>
      </c>
      <c r="B3861" s="44" t="s">
        <v>932</v>
      </c>
      <c r="C3861" s="45">
        <v>220104</v>
      </c>
      <c r="D3861" s="45" t="s">
        <v>11363</v>
      </c>
      <c r="E3861" s="45" t="s">
        <v>5139</v>
      </c>
      <c r="AO3861" s="376"/>
    </row>
    <row r="3862" spans="1:41" x14ac:dyDescent="0.25">
      <c r="A3862" s="44" t="s">
        <v>13205</v>
      </c>
      <c r="B3862" s="44" t="s">
        <v>17497</v>
      </c>
      <c r="C3862" s="45">
        <v>24060301</v>
      </c>
      <c r="D3862" s="45" t="s">
        <v>11363</v>
      </c>
      <c r="E3862" s="45" t="s">
        <v>4962</v>
      </c>
      <c r="AO3862" s="376"/>
    </row>
    <row r="3863" spans="1:41" x14ac:dyDescent="0.25">
      <c r="A3863" s="44" t="s">
        <v>13205</v>
      </c>
      <c r="B3863" s="44" t="s">
        <v>10361</v>
      </c>
      <c r="C3863" s="45">
        <v>24060302</v>
      </c>
      <c r="D3863" s="45" t="s">
        <v>11363</v>
      </c>
      <c r="E3863" s="45" t="s">
        <v>4962</v>
      </c>
      <c r="AO3863" s="376"/>
    </row>
    <row r="3864" spans="1:41" x14ac:dyDescent="0.25">
      <c r="A3864" s="44" t="s">
        <v>13205</v>
      </c>
      <c r="B3864" s="44" t="s">
        <v>17488</v>
      </c>
      <c r="C3864" s="45">
        <v>25020101</v>
      </c>
      <c r="D3864" s="45" t="s">
        <v>11363</v>
      </c>
      <c r="E3864" s="45" t="s">
        <v>9238</v>
      </c>
      <c r="AO3864" s="376"/>
    </row>
    <row r="3865" spans="1:41" x14ac:dyDescent="0.25">
      <c r="A3865" s="44" t="s">
        <v>13205</v>
      </c>
      <c r="B3865" s="44" t="s">
        <v>3047</v>
      </c>
      <c r="C3865" s="45">
        <v>25020102</v>
      </c>
      <c r="D3865" s="45" t="s">
        <v>11363</v>
      </c>
      <c r="E3865" s="45" t="s">
        <v>9238</v>
      </c>
      <c r="AO3865" s="376"/>
    </row>
    <row r="3866" spans="1:41" x14ac:dyDescent="0.25">
      <c r="A3866" s="262" t="s">
        <v>6237</v>
      </c>
      <c r="B3866" s="262" t="s">
        <v>8584</v>
      </c>
      <c r="C3866" s="263">
        <v>791202303008</v>
      </c>
      <c r="D3866" s="263" t="s">
        <v>6271</v>
      </c>
      <c r="E3866" s="264" t="s">
        <v>5265</v>
      </c>
      <c r="F3866" s="93"/>
      <c r="G3866" s="93"/>
      <c r="H3866" s="93"/>
      <c r="I3866" s="99"/>
      <c r="J3866" s="99"/>
      <c r="K3866" s="99"/>
      <c r="L3866" s="99"/>
      <c r="M3866" s="99"/>
      <c r="N3866" s="99"/>
      <c r="O3866" s="99"/>
      <c r="P3866" s="44"/>
      <c r="Q3866" s="57"/>
      <c r="R3866" s="44"/>
      <c r="S3866" s="99"/>
      <c r="T3866" s="99"/>
      <c r="U3866" s="99"/>
      <c r="V3866" s="99"/>
      <c r="W3866" s="99"/>
      <c r="X3866" s="99"/>
      <c r="Y3866" s="99"/>
      <c r="Z3866" s="99"/>
      <c r="AA3866" s="99"/>
      <c r="AB3866" s="99"/>
      <c r="AC3866" s="99"/>
      <c r="AD3866" s="99"/>
      <c r="AE3866" s="99"/>
      <c r="AF3866" s="99"/>
      <c r="AG3866" s="99"/>
      <c r="AH3866" s="31"/>
      <c r="AI3866" s="31"/>
      <c r="AJ3866" s="31"/>
      <c r="AK3866" s="31"/>
      <c r="AL3866" s="31"/>
      <c r="AO3866" s="376"/>
    </row>
    <row r="3867" spans="1:41" x14ac:dyDescent="0.25">
      <c r="A3867" s="262" t="s">
        <v>6237</v>
      </c>
      <c r="B3867" s="262" t="s">
        <v>6228</v>
      </c>
      <c r="C3867" s="263">
        <v>791202207001</v>
      </c>
      <c r="D3867" s="263" t="s">
        <v>6271</v>
      </c>
      <c r="E3867" s="264">
        <v>46630</v>
      </c>
      <c r="F3867" s="93"/>
      <c r="G3867" s="93"/>
      <c r="H3867" s="93"/>
      <c r="I3867" s="99"/>
      <c r="J3867" s="99"/>
      <c r="K3867" s="99"/>
      <c r="L3867" s="99"/>
      <c r="M3867" s="99"/>
      <c r="N3867" s="99"/>
      <c r="O3867" s="99"/>
      <c r="P3867" s="44"/>
      <c r="Q3867" s="57"/>
      <c r="R3867" s="44"/>
      <c r="S3867" s="99"/>
      <c r="T3867" s="99"/>
      <c r="U3867" s="99"/>
      <c r="V3867" s="99"/>
      <c r="W3867" s="99"/>
      <c r="X3867" s="99"/>
      <c r="Y3867" s="99"/>
      <c r="Z3867" s="99"/>
      <c r="AA3867" s="99"/>
      <c r="AB3867" s="99"/>
      <c r="AC3867" s="99"/>
      <c r="AD3867" s="99"/>
      <c r="AE3867" s="99"/>
      <c r="AF3867" s="99"/>
      <c r="AG3867" s="99"/>
      <c r="AH3867" s="31"/>
      <c r="AI3867" s="31"/>
      <c r="AJ3867" s="31"/>
      <c r="AK3867" s="31"/>
      <c r="AL3867" s="31"/>
      <c r="AO3867" s="376"/>
    </row>
    <row r="3868" spans="1:41" x14ac:dyDescent="0.3">
      <c r="A3868" s="333" t="s">
        <v>6237</v>
      </c>
      <c r="B3868" s="333" t="s">
        <v>1178</v>
      </c>
      <c r="C3868" s="125" t="s">
        <v>18815</v>
      </c>
      <c r="D3868" s="32" t="s">
        <v>20309</v>
      </c>
      <c r="E3868" s="125" t="s">
        <v>8292</v>
      </c>
      <c r="F3868" s="125" t="s">
        <v>1189</v>
      </c>
      <c r="G3868" s="125" t="s">
        <v>1189</v>
      </c>
      <c r="AO3868" s="376"/>
    </row>
    <row r="3869" spans="1:41" x14ac:dyDescent="0.25">
      <c r="A3869" s="44" t="s">
        <v>7844</v>
      </c>
      <c r="B3869" s="44" t="s">
        <v>932</v>
      </c>
      <c r="C3869" s="45">
        <v>220104</v>
      </c>
      <c r="D3869" s="45" t="s">
        <v>11363</v>
      </c>
      <c r="E3869" s="45" t="s">
        <v>5139</v>
      </c>
      <c r="AO3869" s="376"/>
    </row>
    <row r="3870" spans="1:41" x14ac:dyDescent="0.25">
      <c r="A3870" s="44" t="s">
        <v>7844</v>
      </c>
      <c r="B3870" s="44" t="s">
        <v>8347</v>
      </c>
      <c r="C3870" s="45">
        <v>23100201</v>
      </c>
      <c r="D3870" s="45" t="s">
        <v>11363</v>
      </c>
      <c r="E3870" s="45" t="s">
        <v>2538</v>
      </c>
      <c r="AO3870" s="376"/>
    </row>
    <row r="3871" spans="1:41" x14ac:dyDescent="0.25">
      <c r="A3871" s="44" t="s">
        <v>7844</v>
      </c>
      <c r="B3871" s="44" t="s">
        <v>10359</v>
      </c>
      <c r="C3871" s="45">
        <v>24020101</v>
      </c>
      <c r="D3871" s="45" t="s">
        <v>11363</v>
      </c>
      <c r="E3871" s="45" t="s">
        <v>9238</v>
      </c>
      <c r="AO3871" s="376"/>
    </row>
    <row r="3872" spans="1:41" x14ac:dyDescent="0.25">
      <c r="A3872" s="44" t="s">
        <v>7844</v>
      </c>
      <c r="B3872" s="44" t="s">
        <v>10360</v>
      </c>
      <c r="C3872" s="45">
        <v>24020102</v>
      </c>
      <c r="D3872" s="45" t="s">
        <v>11363</v>
      </c>
      <c r="E3872" s="45" t="s">
        <v>9238</v>
      </c>
      <c r="AO3872" s="376"/>
    </row>
    <row r="3873" spans="1:41" x14ac:dyDescent="0.25">
      <c r="A3873" s="44" t="s">
        <v>7844</v>
      </c>
      <c r="B3873" s="44" t="s">
        <v>9248</v>
      </c>
      <c r="C3873" s="45">
        <v>240101</v>
      </c>
      <c r="D3873" s="45" t="s">
        <v>11363</v>
      </c>
      <c r="E3873" s="45" t="s">
        <v>9249</v>
      </c>
      <c r="AO3873" s="376"/>
    </row>
    <row r="3874" spans="1:41" x14ac:dyDescent="0.25">
      <c r="A3874" s="44" t="s">
        <v>7844</v>
      </c>
      <c r="B3874" s="44" t="s">
        <v>17452</v>
      </c>
      <c r="C3874" s="45">
        <v>25010501</v>
      </c>
      <c r="D3874" s="45" t="s">
        <v>11363</v>
      </c>
      <c r="E3874" s="45" t="s">
        <v>12551</v>
      </c>
      <c r="AO3874" s="376"/>
    </row>
    <row r="3875" spans="1:41" x14ac:dyDescent="0.25">
      <c r="A3875" s="44" t="s">
        <v>7844</v>
      </c>
      <c r="B3875" s="44" t="s">
        <v>5129</v>
      </c>
      <c r="C3875" s="45">
        <v>25010502</v>
      </c>
      <c r="D3875" s="45" t="s">
        <v>11363</v>
      </c>
      <c r="E3875" s="45" t="s">
        <v>12551</v>
      </c>
      <c r="AO3875" s="376"/>
    </row>
    <row r="3876" spans="1:41" x14ac:dyDescent="0.25">
      <c r="A3876" s="44" t="s">
        <v>7844</v>
      </c>
      <c r="B3876" s="44" t="s">
        <v>5321</v>
      </c>
      <c r="C3876" s="45">
        <v>25010401</v>
      </c>
      <c r="D3876" s="45" t="s">
        <v>11363</v>
      </c>
      <c r="E3876" s="45" t="s">
        <v>12564</v>
      </c>
      <c r="AO3876" s="376"/>
    </row>
    <row r="3877" spans="1:41" x14ac:dyDescent="0.25">
      <c r="A3877" s="44" t="s">
        <v>7844</v>
      </c>
      <c r="B3877" s="44" t="s">
        <v>3176</v>
      </c>
      <c r="C3877" s="45">
        <v>25010402</v>
      </c>
      <c r="D3877" s="45" t="s">
        <v>11363</v>
      </c>
      <c r="E3877" s="45" t="s">
        <v>12564</v>
      </c>
      <c r="AO3877" s="376"/>
    </row>
    <row r="3878" spans="1:41" x14ac:dyDescent="0.25">
      <c r="A3878" s="44" t="s">
        <v>7844</v>
      </c>
      <c r="B3878" s="44" t="s">
        <v>17465</v>
      </c>
      <c r="C3878" s="45">
        <v>26020101</v>
      </c>
      <c r="D3878" s="45" t="s">
        <v>11363</v>
      </c>
      <c r="E3878" s="45" t="s">
        <v>9238</v>
      </c>
      <c r="AO3878" s="376"/>
    </row>
    <row r="3879" spans="1:41" x14ac:dyDescent="0.25">
      <c r="A3879" s="44" t="s">
        <v>7844</v>
      </c>
      <c r="B3879" s="44" t="s">
        <v>6609</v>
      </c>
      <c r="C3879" s="45">
        <v>26020102</v>
      </c>
      <c r="D3879" s="45" t="s">
        <v>11363</v>
      </c>
      <c r="E3879" s="45" t="s">
        <v>9238</v>
      </c>
      <c r="AO3879" s="376"/>
    </row>
    <row r="3880" spans="1:41" x14ac:dyDescent="0.25">
      <c r="A3880" s="44" t="s">
        <v>7844</v>
      </c>
      <c r="B3880" s="44" t="s">
        <v>15620</v>
      </c>
      <c r="C3880" s="45">
        <v>25080301</v>
      </c>
      <c r="D3880" s="45" t="s">
        <v>11363</v>
      </c>
      <c r="E3880" s="45" t="s">
        <v>8282</v>
      </c>
      <c r="AO3880" s="376"/>
    </row>
    <row r="3881" spans="1:41" x14ac:dyDescent="0.25">
      <c r="A3881" s="44" t="s">
        <v>7844</v>
      </c>
      <c r="B3881" s="44" t="s">
        <v>15621</v>
      </c>
      <c r="C3881" s="45">
        <v>25080302</v>
      </c>
      <c r="D3881" s="45" t="s">
        <v>11363</v>
      </c>
      <c r="E3881" s="45" t="s">
        <v>8282</v>
      </c>
      <c r="AO3881" s="376"/>
    </row>
    <row r="3882" spans="1:41" x14ac:dyDescent="0.25">
      <c r="A3882" s="44" t="s">
        <v>465</v>
      </c>
      <c r="B3882" s="44" t="s">
        <v>925</v>
      </c>
      <c r="C3882" s="45">
        <v>220601</v>
      </c>
      <c r="D3882" s="45" t="s">
        <v>11363</v>
      </c>
      <c r="E3882" s="45" t="s">
        <v>4962</v>
      </c>
      <c r="AO3882" s="376"/>
    </row>
    <row r="3883" spans="1:41" x14ac:dyDescent="0.3">
      <c r="A3883" s="333" t="s">
        <v>4010</v>
      </c>
      <c r="B3883" s="333" t="s">
        <v>1162</v>
      </c>
      <c r="C3883" s="125" t="s">
        <v>8016</v>
      </c>
      <c r="D3883" s="32" t="s">
        <v>20309</v>
      </c>
      <c r="E3883" s="125" t="s">
        <v>7871</v>
      </c>
      <c r="F3883" s="125" t="s">
        <v>1189</v>
      </c>
      <c r="G3883" s="125" t="s">
        <v>1190</v>
      </c>
      <c r="AO3883" s="376"/>
    </row>
    <row r="3884" spans="1:41" x14ac:dyDescent="0.25">
      <c r="A3884" s="44" t="s">
        <v>7845</v>
      </c>
      <c r="B3884" s="44" t="s">
        <v>17452</v>
      </c>
      <c r="C3884" s="45">
        <v>25010501</v>
      </c>
      <c r="D3884" s="45" t="s">
        <v>11363</v>
      </c>
      <c r="E3884" s="45" t="s">
        <v>12551</v>
      </c>
      <c r="AO3884" s="376"/>
    </row>
    <row r="3885" spans="1:41" x14ac:dyDescent="0.25">
      <c r="A3885" s="44" t="s">
        <v>3498</v>
      </c>
      <c r="B3885" s="44" t="s">
        <v>3176</v>
      </c>
      <c r="C3885" s="45">
        <v>26010402</v>
      </c>
      <c r="D3885" s="45" t="s">
        <v>11363</v>
      </c>
      <c r="E3885" s="45" t="s">
        <v>17459</v>
      </c>
      <c r="AO3885" s="376"/>
    </row>
    <row r="3886" spans="1:41" x14ac:dyDescent="0.25">
      <c r="A3886" s="44" t="s">
        <v>1861</v>
      </c>
      <c r="B3886" s="44" t="s">
        <v>21336</v>
      </c>
      <c r="C3886" s="45" t="s">
        <v>9700</v>
      </c>
      <c r="D3886" s="45" t="s">
        <v>21447</v>
      </c>
      <c r="E3886" s="46">
        <v>46538</v>
      </c>
      <c r="AO3886" s="376"/>
    </row>
    <row r="3887" spans="1:41" x14ac:dyDescent="0.25">
      <c r="A3887" s="99" t="s">
        <v>5811</v>
      </c>
      <c r="B3887" s="99" t="s">
        <v>6181</v>
      </c>
      <c r="C3887" s="93" t="s">
        <v>6189</v>
      </c>
      <c r="D3887" s="93" t="s">
        <v>1201</v>
      </c>
      <c r="E3887" s="94">
        <v>46439</v>
      </c>
      <c r="F3887" s="93"/>
      <c r="G3887" s="93"/>
      <c r="H3887" s="93" t="s">
        <v>1789</v>
      </c>
      <c r="I3887" s="99"/>
      <c r="J3887" s="99"/>
      <c r="K3887" s="99"/>
      <c r="L3887" s="99"/>
      <c r="M3887" s="99"/>
      <c r="N3887" s="99"/>
      <c r="O3887" s="99"/>
      <c r="P3887" s="44"/>
      <c r="Q3887" s="57"/>
      <c r="R3887" s="44"/>
      <c r="S3887" s="99"/>
      <c r="T3887" s="99"/>
      <c r="U3887" s="99"/>
      <c r="V3887" s="99"/>
      <c r="W3887" s="99"/>
      <c r="X3887" s="99"/>
      <c r="Y3887" s="99"/>
      <c r="Z3887" s="99"/>
      <c r="AA3887" s="99"/>
      <c r="AB3887" s="99"/>
      <c r="AC3887" s="99"/>
      <c r="AD3887" s="99"/>
      <c r="AE3887" s="99"/>
      <c r="AF3887" s="99"/>
      <c r="AG3887" s="99"/>
      <c r="AH3887" s="31"/>
      <c r="AI3887" s="31"/>
      <c r="AJ3887" s="31"/>
      <c r="AK3887" s="31"/>
      <c r="AL3887" s="31"/>
      <c r="AO3887" s="376"/>
    </row>
    <row r="3888" spans="1:41" x14ac:dyDescent="0.25">
      <c r="A3888" s="44" t="s">
        <v>9389</v>
      </c>
      <c r="B3888" s="92" t="s">
        <v>9602</v>
      </c>
      <c r="C3888" s="45" t="s">
        <v>9338</v>
      </c>
      <c r="D3888" s="93" t="s">
        <v>9601</v>
      </c>
      <c r="E3888" s="94">
        <v>46568</v>
      </c>
      <c r="F3888" s="93"/>
      <c r="G3888" s="93"/>
      <c r="H3888" s="93"/>
      <c r="I3888" s="99"/>
      <c r="J3888" s="99"/>
      <c r="K3888" s="99"/>
      <c r="L3888" s="99"/>
      <c r="M3888" s="99"/>
      <c r="N3888" s="99"/>
      <c r="O3888" s="99"/>
      <c r="P3888" s="44"/>
      <c r="Q3888" s="57"/>
      <c r="R3888" s="44"/>
      <c r="S3888" s="99"/>
      <c r="T3888" s="99"/>
      <c r="U3888" s="99"/>
      <c r="V3888" s="99"/>
      <c r="W3888" s="99"/>
      <c r="X3888" s="99"/>
      <c r="Y3888" s="99"/>
      <c r="Z3888" s="99"/>
      <c r="AA3888" s="99"/>
      <c r="AB3888" s="99"/>
      <c r="AC3888" s="99"/>
      <c r="AD3888" s="99"/>
      <c r="AE3888" s="99"/>
      <c r="AF3888" s="99"/>
      <c r="AG3888" s="99"/>
      <c r="AH3888" s="31"/>
      <c r="AI3888" s="31"/>
      <c r="AJ3888" s="31"/>
      <c r="AK3888" s="31"/>
      <c r="AL3888" s="31"/>
      <c r="AO3888" s="376"/>
    </row>
    <row r="3889" spans="1:41" x14ac:dyDescent="0.25">
      <c r="A3889" s="91" t="s">
        <v>19119</v>
      </c>
      <c r="B3889" s="92" t="s">
        <v>3182</v>
      </c>
      <c r="C3889" s="93" t="s">
        <v>19170</v>
      </c>
      <c r="D3889" s="93" t="s">
        <v>1201</v>
      </c>
      <c r="E3889" s="94">
        <v>46582</v>
      </c>
      <c r="F3889" s="93"/>
      <c r="G3889" s="93"/>
      <c r="H3889" s="93"/>
      <c r="I3889" s="99"/>
      <c r="J3889" s="99"/>
      <c r="K3889" s="99"/>
      <c r="L3889" s="99"/>
      <c r="M3889" s="99"/>
      <c r="N3889" s="99"/>
      <c r="O3889" s="99"/>
      <c r="P3889" s="99"/>
      <c r="Q3889" s="99"/>
      <c r="R3889" s="99"/>
      <c r="S3889" s="99"/>
      <c r="T3889" s="99"/>
      <c r="U3889" s="99"/>
      <c r="V3889" s="99"/>
      <c r="W3889" s="99"/>
      <c r="X3889" s="99"/>
      <c r="Y3889" s="99"/>
      <c r="Z3889" s="99"/>
      <c r="AA3889" s="99"/>
      <c r="AB3889" s="99"/>
      <c r="AC3889" s="99"/>
      <c r="AD3889" s="99"/>
      <c r="AE3889" s="99"/>
      <c r="AF3889" s="99"/>
      <c r="AG3889" s="99"/>
      <c r="AH3889" s="31"/>
      <c r="AI3889" s="31"/>
      <c r="AJ3889" s="31"/>
      <c r="AK3889" s="31"/>
      <c r="AL3889" s="31"/>
      <c r="AO3889" s="376"/>
    </row>
    <row r="3890" spans="1:41" x14ac:dyDescent="0.25">
      <c r="A3890" s="76" t="s">
        <v>12206</v>
      </c>
      <c r="B3890" s="44" t="s">
        <v>16074</v>
      </c>
      <c r="C3890" s="45">
        <v>8.26</v>
      </c>
      <c r="D3890" s="45" t="s">
        <v>12549</v>
      </c>
      <c r="E3890" s="46">
        <v>47787</v>
      </c>
      <c r="F3890" s="45" t="s">
        <v>1335</v>
      </c>
      <c r="G3890" s="93"/>
      <c r="H3890" s="93"/>
      <c r="I3890" s="99"/>
      <c r="J3890" s="99"/>
      <c r="K3890" s="99"/>
      <c r="L3890" s="99"/>
      <c r="M3890" s="99"/>
      <c r="N3890" s="99"/>
      <c r="O3890" s="99"/>
      <c r="P3890" s="99"/>
      <c r="Q3890" s="99"/>
      <c r="R3890" s="99"/>
      <c r="S3890" s="99"/>
      <c r="T3890" s="99"/>
      <c r="U3890" s="99"/>
      <c r="V3890" s="99"/>
      <c r="W3890" s="99"/>
      <c r="X3890" s="99"/>
      <c r="Y3890" s="99"/>
      <c r="Z3890" s="99"/>
      <c r="AA3890" s="99"/>
      <c r="AB3890" s="99"/>
      <c r="AC3890" s="99"/>
      <c r="AD3890" s="99"/>
      <c r="AE3890" s="99"/>
      <c r="AF3890" s="99"/>
      <c r="AG3890" s="99"/>
      <c r="AH3890" s="31"/>
      <c r="AI3890" s="31"/>
      <c r="AJ3890" s="31"/>
      <c r="AK3890" s="31"/>
      <c r="AL3890" s="31"/>
      <c r="AO3890" s="376"/>
    </row>
    <row r="3891" spans="1:41" x14ac:dyDescent="0.25">
      <c r="A3891" s="44" t="s">
        <v>12206</v>
      </c>
      <c r="B3891" s="44" t="s">
        <v>12111</v>
      </c>
      <c r="C3891" s="45">
        <v>13.24</v>
      </c>
      <c r="D3891" s="45" t="s">
        <v>12549</v>
      </c>
      <c r="E3891" s="46">
        <v>47299</v>
      </c>
      <c r="F3891" s="45" t="s">
        <v>1335</v>
      </c>
      <c r="G3891" s="93"/>
      <c r="H3891" s="93"/>
      <c r="I3891" s="99"/>
      <c r="J3891" s="99"/>
      <c r="K3891" s="99"/>
      <c r="L3891" s="99"/>
      <c r="M3891" s="99"/>
      <c r="N3891" s="99"/>
      <c r="O3891" s="99"/>
      <c r="P3891" s="99"/>
      <c r="Q3891" s="99"/>
      <c r="R3891" s="99"/>
      <c r="S3891" s="99"/>
      <c r="T3891" s="99"/>
      <c r="U3891" s="99"/>
      <c r="V3891" s="99"/>
      <c r="W3891" s="99"/>
      <c r="X3891" s="99"/>
      <c r="Y3891" s="99"/>
      <c r="Z3891" s="99"/>
      <c r="AA3891" s="99"/>
      <c r="AB3891" s="99"/>
      <c r="AC3891" s="99"/>
      <c r="AD3891" s="99"/>
      <c r="AE3891" s="99"/>
      <c r="AF3891" s="99"/>
      <c r="AG3891" s="99"/>
      <c r="AH3891" s="31"/>
      <c r="AI3891" s="31"/>
      <c r="AJ3891" s="31"/>
      <c r="AK3891" s="31"/>
      <c r="AL3891" s="31"/>
      <c r="AO3891" s="376"/>
    </row>
    <row r="3892" spans="1:41" x14ac:dyDescent="0.25">
      <c r="A3892" s="44" t="s">
        <v>12206</v>
      </c>
      <c r="B3892" s="44" t="s">
        <v>12120</v>
      </c>
      <c r="C3892" s="45">
        <v>41.25</v>
      </c>
      <c r="D3892" s="45" t="s">
        <v>12549</v>
      </c>
      <c r="E3892" s="46">
        <v>47514</v>
      </c>
      <c r="F3892" s="45" t="s">
        <v>1335</v>
      </c>
      <c r="G3892" s="93"/>
      <c r="H3892" s="93"/>
      <c r="I3892" s="99"/>
      <c r="J3892" s="99"/>
      <c r="K3892" s="99"/>
      <c r="L3892" s="99"/>
      <c r="M3892" s="99"/>
      <c r="N3892" s="99"/>
      <c r="O3892" s="99"/>
      <c r="P3892" s="99"/>
      <c r="Q3892" s="99"/>
      <c r="R3892" s="99"/>
      <c r="S3892" s="99"/>
      <c r="T3892" s="99"/>
      <c r="U3892" s="99"/>
      <c r="V3892" s="99"/>
      <c r="W3892" s="99"/>
      <c r="X3892" s="99"/>
      <c r="Y3892" s="99"/>
      <c r="Z3892" s="99"/>
      <c r="AA3892" s="99"/>
      <c r="AB3892" s="99"/>
      <c r="AC3892" s="99"/>
      <c r="AD3892" s="99"/>
      <c r="AE3892" s="99"/>
      <c r="AF3892" s="99"/>
      <c r="AG3892" s="99"/>
      <c r="AH3892" s="31"/>
      <c r="AI3892" s="31"/>
      <c r="AJ3892" s="31"/>
      <c r="AK3892" s="31"/>
      <c r="AL3892" s="31"/>
      <c r="AO3892" s="376"/>
    </row>
    <row r="3893" spans="1:41" x14ac:dyDescent="0.25">
      <c r="A3893" s="44" t="s">
        <v>1855</v>
      </c>
      <c r="B3893" s="44" t="s">
        <v>12111</v>
      </c>
      <c r="C3893" s="45">
        <v>13.25</v>
      </c>
      <c r="D3893" s="45" t="s">
        <v>12549</v>
      </c>
      <c r="E3893" s="46">
        <v>47664</v>
      </c>
      <c r="F3893" s="45"/>
      <c r="G3893" s="93"/>
      <c r="H3893" s="93"/>
      <c r="I3893" s="99"/>
      <c r="J3893" s="99"/>
      <c r="K3893" s="99"/>
      <c r="L3893" s="99"/>
      <c r="M3893" s="99"/>
      <c r="N3893" s="99"/>
      <c r="O3893" s="99"/>
      <c r="P3893" s="99"/>
      <c r="Q3893" s="99"/>
      <c r="R3893" s="99"/>
      <c r="S3893" s="99"/>
      <c r="T3893" s="99"/>
      <c r="U3893" s="99"/>
      <c r="V3893" s="99"/>
      <c r="W3893" s="99"/>
      <c r="X3893" s="99"/>
      <c r="Y3893" s="99"/>
      <c r="Z3893" s="99"/>
      <c r="AA3893" s="99"/>
      <c r="AB3893" s="99"/>
      <c r="AC3893" s="99"/>
      <c r="AD3893" s="99"/>
      <c r="AE3893" s="99"/>
      <c r="AF3893" s="99"/>
      <c r="AG3893" s="99"/>
      <c r="AH3893" s="31"/>
      <c r="AI3893" s="31"/>
      <c r="AJ3893" s="31"/>
      <c r="AK3893" s="31"/>
      <c r="AL3893" s="31"/>
      <c r="AO3893" s="376"/>
    </row>
    <row r="3894" spans="1:41" x14ac:dyDescent="0.25">
      <c r="A3894" s="44" t="s">
        <v>1855</v>
      </c>
      <c r="B3894" s="44" t="s">
        <v>21359</v>
      </c>
      <c r="C3894" s="45" t="s">
        <v>9701</v>
      </c>
      <c r="D3894" s="45" t="s">
        <v>21447</v>
      </c>
      <c r="E3894" s="46">
        <v>46752</v>
      </c>
      <c r="AO3894" s="376"/>
    </row>
    <row r="3895" spans="1:41" x14ac:dyDescent="0.25">
      <c r="A3895" s="44" t="s">
        <v>6425</v>
      </c>
      <c r="B3895" s="44" t="s">
        <v>5321</v>
      </c>
      <c r="C3895" s="45">
        <v>23010401</v>
      </c>
      <c r="D3895" s="45" t="s">
        <v>11363</v>
      </c>
      <c r="E3895" s="45" t="s">
        <v>5322</v>
      </c>
      <c r="AO3895" s="376"/>
    </row>
    <row r="3896" spans="1:41" x14ac:dyDescent="0.25">
      <c r="A3896" s="44" t="s">
        <v>6425</v>
      </c>
      <c r="B3896" s="44" t="s">
        <v>3176</v>
      </c>
      <c r="C3896" s="45">
        <v>23010402</v>
      </c>
      <c r="D3896" s="45" t="s">
        <v>11363</v>
      </c>
      <c r="E3896" s="45" t="s">
        <v>5322</v>
      </c>
      <c r="AO3896" s="376"/>
    </row>
    <row r="3897" spans="1:41" x14ac:dyDescent="0.25">
      <c r="A3897" s="44" t="s">
        <v>10444</v>
      </c>
      <c r="B3897" s="44" t="s">
        <v>10348</v>
      </c>
      <c r="C3897" s="45">
        <v>240501</v>
      </c>
      <c r="D3897" s="45" t="s">
        <v>11363</v>
      </c>
      <c r="E3897" s="45" t="s">
        <v>10349</v>
      </c>
      <c r="AO3897" s="376"/>
    </row>
    <row r="3898" spans="1:41" x14ac:dyDescent="0.25">
      <c r="A3898" s="44" t="s">
        <v>5185</v>
      </c>
      <c r="B3898" s="44" t="s">
        <v>5130</v>
      </c>
      <c r="C3898" s="45">
        <v>22010701</v>
      </c>
      <c r="D3898" s="45" t="s">
        <v>11363</v>
      </c>
      <c r="E3898" s="45" t="s">
        <v>5131</v>
      </c>
      <c r="AO3898" s="376"/>
    </row>
    <row r="3899" spans="1:41" x14ac:dyDescent="0.25">
      <c r="A3899" s="44" t="s">
        <v>5185</v>
      </c>
      <c r="B3899" s="44" t="s">
        <v>924</v>
      </c>
      <c r="C3899" s="45">
        <v>22010702</v>
      </c>
      <c r="D3899" s="45" t="s">
        <v>11363</v>
      </c>
      <c r="E3899" s="45" t="s">
        <v>5131</v>
      </c>
      <c r="AO3899" s="376"/>
    </row>
    <row r="3900" spans="1:41" x14ac:dyDescent="0.25">
      <c r="A3900" s="44" t="s">
        <v>17685</v>
      </c>
      <c r="B3900" s="44" t="s">
        <v>5321</v>
      </c>
      <c r="C3900" s="45">
        <v>26010401</v>
      </c>
      <c r="D3900" s="45" t="s">
        <v>11363</v>
      </c>
      <c r="E3900" s="45" t="s">
        <v>17459</v>
      </c>
      <c r="AO3900" s="376"/>
    </row>
    <row r="3901" spans="1:41" x14ac:dyDescent="0.25">
      <c r="A3901" s="44" t="s">
        <v>17686</v>
      </c>
      <c r="B3901" s="44" t="s">
        <v>5321</v>
      </c>
      <c r="C3901" s="45">
        <v>26010401</v>
      </c>
      <c r="D3901" s="45" t="s">
        <v>11363</v>
      </c>
      <c r="E3901" s="45" t="s">
        <v>17459</v>
      </c>
      <c r="AO3901" s="376"/>
    </row>
    <row r="3902" spans="1:41" x14ac:dyDescent="0.25">
      <c r="A3902" s="44" t="s">
        <v>17687</v>
      </c>
      <c r="B3902" s="44" t="s">
        <v>5321</v>
      </c>
      <c r="C3902" s="45">
        <v>26010401</v>
      </c>
      <c r="D3902" s="45" t="s">
        <v>11363</v>
      </c>
      <c r="E3902" s="45" t="s">
        <v>17459</v>
      </c>
      <c r="AO3902" s="376"/>
    </row>
    <row r="3903" spans="1:41" x14ac:dyDescent="0.25">
      <c r="A3903" s="44" t="s">
        <v>17688</v>
      </c>
      <c r="B3903" s="44" t="s">
        <v>3176</v>
      </c>
      <c r="C3903" s="45">
        <v>26010402</v>
      </c>
      <c r="D3903" s="45" t="s">
        <v>11363</v>
      </c>
      <c r="E3903" s="45" t="s">
        <v>17459</v>
      </c>
      <c r="AO3903" s="376"/>
    </row>
    <row r="3904" spans="1:41" x14ac:dyDescent="0.25">
      <c r="A3904" s="44" t="s">
        <v>9390</v>
      </c>
      <c r="B3904" s="92" t="s">
        <v>9602</v>
      </c>
      <c r="C3904" s="77" t="s">
        <v>9336</v>
      </c>
      <c r="D3904" s="93" t="s">
        <v>9601</v>
      </c>
      <c r="E3904" s="94">
        <v>46568</v>
      </c>
      <c r="F3904" s="93"/>
      <c r="G3904" s="93"/>
      <c r="H3904" s="93"/>
      <c r="I3904" s="99"/>
      <c r="J3904" s="99"/>
      <c r="K3904" s="99"/>
      <c r="L3904" s="99"/>
      <c r="M3904" s="99"/>
      <c r="N3904" s="99"/>
      <c r="O3904" s="99"/>
      <c r="P3904" s="44"/>
      <c r="Q3904" s="57"/>
      <c r="R3904" s="44"/>
      <c r="S3904" s="99"/>
      <c r="T3904" s="99"/>
      <c r="U3904" s="99"/>
      <c r="V3904" s="99"/>
      <c r="W3904" s="99"/>
      <c r="X3904" s="99"/>
      <c r="Y3904" s="99"/>
      <c r="Z3904" s="99"/>
      <c r="AA3904" s="99"/>
      <c r="AB3904" s="99"/>
      <c r="AC3904" s="99"/>
      <c r="AD3904" s="99"/>
      <c r="AE3904" s="99"/>
      <c r="AF3904" s="99"/>
      <c r="AG3904" s="99"/>
      <c r="AH3904" s="31"/>
      <c r="AI3904" s="31"/>
      <c r="AJ3904" s="31"/>
      <c r="AK3904" s="31"/>
      <c r="AL3904" s="31"/>
      <c r="AO3904" s="376"/>
    </row>
    <row r="3905" spans="1:41" x14ac:dyDescent="0.25">
      <c r="A3905" s="44" t="s">
        <v>20352</v>
      </c>
      <c r="B3905" s="44" t="s">
        <v>2522</v>
      </c>
      <c r="C3905" s="45" t="s">
        <v>14394</v>
      </c>
      <c r="D3905" s="46" t="s">
        <v>21328</v>
      </c>
      <c r="E3905" s="46">
        <v>46527</v>
      </c>
      <c r="AO3905" s="376"/>
    </row>
    <row r="3906" spans="1:41" x14ac:dyDescent="0.25">
      <c r="A3906" s="44" t="s">
        <v>20352</v>
      </c>
      <c r="B3906" s="44" t="s">
        <v>2522</v>
      </c>
      <c r="C3906" s="45" t="s">
        <v>14394</v>
      </c>
      <c r="D3906" s="46" t="s">
        <v>21328</v>
      </c>
      <c r="E3906" s="46">
        <v>46527</v>
      </c>
      <c r="AO3906" s="376"/>
    </row>
    <row r="3907" spans="1:41" x14ac:dyDescent="0.25">
      <c r="A3907" s="44" t="s">
        <v>3896</v>
      </c>
      <c r="B3907" s="44" t="s">
        <v>3897</v>
      </c>
      <c r="C3907" s="45" t="s">
        <v>3898</v>
      </c>
      <c r="D3907" s="93" t="s">
        <v>9601</v>
      </c>
      <c r="E3907" s="94">
        <v>46568</v>
      </c>
      <c r="F3907" s="93"/>
      <c r="G3907" s="93"/>
      <c r="H3907" s="93"/>
      <c r="I3907" s="99"/>
      <c r="J3907" s="99"/>
      <c r="K3907" s="99"/>
      <c r="L3907" s="99"/>
      <c r="M3907" s="99"/>
      <c r="N3907" s="99"/>
      <c r="O3907" s="99"/>
      <c r="P3907" s="44"/>
      <c r="Q3907" s="57"/>
      <c r="R3907" s="44"/>
      <c r="S3907" s="99"/>
      <c r="T3907" s="99"/>
      <c r="U3907" s="99"/>
      <c r="V3907" s="99"/>
      <c r="W3907" s="99"/>
      <c r="X3907" s="99"/>
      <c r="Y3907" s="99"/>
      <c r="Z3907" s="99"/>
      <c r="AA3907" s="99"/>
      <c r="AB3907" s="99"/>
      <c r="AC3907" s="99"/>
      <c r="AD3907" s="99"/>
      <c r="AE3907" s="99"/>
      <c r="AF3907" s="99"/>
      <c r="AG3907" s="99"/>
      <c r="AH3907" s="31"/>
      <c r="AI3907" s="31"/>
      <c r="AJ3907" s="31"/>
      <c r="AK3907" s="31"/>
      <c r="AL3907" s="31"/>
      <c r="AO3907" s="376"/>
    </row>
    <row r="3908" spans="1:41" x14ac:dyDescent="0.25">
      <c r="A3908" s="44" t="s">
        <v>3896</v>
      </c>
      <c r="B3908" s="44" t="s">
        <v>9248</v>
      </c>
      <c r="C3908" s="45">
        <v>260105</v>
      </c>
      <c r="D3908" s="45" t="s">
        <v>11363</v>
      </c>
      <c r="E3908" s="45" t="s">
        <v>17625</v>
      </c>
      <c r="AO3908" s="376"/>
    </row>
    <row r="3909" spans="1:41" x14ac:dyDescent="0.25">
      <c r="A3909" s="44" t="s">
        <v>4767</v>
      </c>
      <c r="B3909" s="44" t="s">
        <v>923</v>
      </c>
      <c r="C3909" s="45">
        <v>220303</v>
      </c>
      <c r="D3909" s="45" t="s">
        <v>11363</v>
      </c>
      <c r="E3909" s="45" t="s">
        <v>2593</v>
      </c>
      <c r="AO3909" s="376"/>
    </row>
    <row r="3910" spans="1:41" x14ac:dyDescent="0.25">
      <c r="A3910" s="44" t="s">
        <v>12623</v>
      </c>
      <c r="B3910" s="44" t="s">
        <v>17452</v>
      </c>
      <c r="C3910" s="45">
        <v>25010501</v>
      </c>
      <c r="D3910" s="45" t="s">
        <v>11363</v>
      </c>
      <c r="E3910" s="45" t="s">
        <v>12551</v>
      </c>
      <c r="AO3910" s="376"/>
    </row>
    <row r="3911" spans="1:41" x14ac:dyDescent="0.25">
      <c r="A3911" s="44" t="s">
        <v>3499</v>
      </c>
      <c r="B3911" s="44" t="s">
        <v>2350</v>
      </c>
      <c r="C3911" s="45">
        <v>230105</v>
      </c>
      <c r="D3911" s="45" t="s">
        <v>11363</v>
      </c>
      <c r="E3911" s="45" t="s">
        <v>5265</v>
      </c>
      <c r="AO3911" s="376"/>
    </row>
    <row r="3912" spans="1:41" x14ac:dyDescent="0.25">
      <c r="A3912" s="44" t="s">
        <v>3499</v>
      </c>
      <c r="B3912" s="44" t="s">
        <v>5147</v>
      </c>
      <c r="C3912" s="45">
        <v>251003</v>
      </c>
      <c r="D3912" s="45" t="s">
        <v>11363</v>
      </c>
      <c r="E3912" s="45" t="s">
        <v>11146</v>
      </c>
      <c r="AO3912" s="376"/>
    </row>
    <row r="3913" spans="1:41" x14ac:dyDescent="0.25">
      <c r="A3913" s="44" t="s">
        <v>20353</v>
      </c>
      <c r="B3913" s="44" t="s">
        <v>20327</v>
      </c>
      <c r="C3913" s="45" t="s">
        <v>20354</v>
      </c>
      <c r="D3913" s="46" t="s">
        <v>21328</v>
      </c>
      <c r="E3913" s="46">
        <v>46554</v>
      </c>
      <c r="AO3913" s="376"/>
    </row>
    <row r="3914" spans="1:41" x14ac:dyDescent="0.25">
      <c r="A3914" s="44" t="s">
        <v>11587</v>
      </c>
      <c r="B3914" s="44" t="s">
        <v>21331</v>
      </c>
      <c r="C3914" s="45" t="s">
        <v>11586</v>
      </c>
      <c r="D3914" s="45" t="s">
        <v>21447</v>
      </c>
      <c r="E3914" s="46">
        <v>46752</v>
      </c>
      <c r="AO3914" s="376"/>
    </row>
    <row r="3915" spans="1:41" x14ac:dyDescent="0.25">
      <c r="A3915" s="44" t="s">
        <v>20654</v>
      </c>
      <c r="B3915" s="44" t="s">
        <v>20652</v>
      </c>
      <c r="C3915" s="45" t="s">
        <v>20751</v>
      </c>
      <c r="D3915" s="32" t="s">
        <v>5559</v>
      </c>
      <c r="E3915" s="45" t="s">
        <v>20873</v>
      </c>
      <c r="F3915" s="32"/>
      <c r="G3915" s="32"/>
      <c r="H3915" s="32"/>
      <c r="I3915" s="31"/>
      <c r="J3915" s="31"/>
      <c r="K3915" s="31"/>
      <c r="L3915" s="31"/>
      <c r="M3915" s="31"/>
      <c r="N3915" s="31"/>
      <c r="O3915" s="31"/>
      <c r="P3915" s="31"/>
      <c r="Q3915" s="31"/>
      <c r="R3915" s="31"/>
      <c r="S3915" s="31"/>
      <c r="T3915" s="31"/>
      <c r="U3915" s="31"/>
      <c r="V3915" s="31"/>
      <c r="W3915" s="31"/>
      <c r="X3915" s="31"/>
      <c r="Y3915" s="31"/>
      <c r="Z3915" s="31"/>
      <c r="AA3915" s="31"/>
      <c r="AB3915" s="31"/>
      <c r="AC3915" s="31"/>
      <c r="AD3915" s="31"/>
      <c r="AE3915" s="31"/>
      <c r="AF3915" s="31"/>
      <c r="AG3915" s="31"/>
      <c r="AH3915" s="31"/>
      <c r="AI3915" s="31"/>
      <c r="AJ3915" s="31"/>
      <c r="AK3915" s="31"/>
      <c r="AL3915" s="31"/>
      <c r="AO3915" s="376"/>
    </row>
    <row r="3916" spans="1:41" x14ac:dyDescent="0.25">
      <c r="A3916" s="99" t="s">
        <v>11223</v>
      </c>
      <c r="B3916" s="92" t="s">
        <v>11233</v>
      </c>
      <c r="C3916" s="93" t="s">
        <v>11232</v>
      </c>
      <c r="D3916" s="93" t="s">
        <v>1201</v>
      </c>
      <c r="E3916" s="94">
        <v>46682</v>
      </c>
      <c r="F3916" s="93"/>
      <c r="G3916" s="93"/>
      <c r="H3916" s="93"/>
      <c r="I3916" s="99"/>
      <c r="J3916" s="99"/>
      <c r="K3916" s="99"/>
      <c r="L3916" s="99"/>
      <c r="M3916" s="99"/>
      <c r="N3916" s="99"/>
      <c r="O3916" s="99"/>
      <c r="P3916" s="44"/>
      <c r="Q3916" s="44"/>
      <c r="R3916" s="44"/>
      <c r="S3916" s="99"/>
      <c r="T3916" s="99"/>
      <c r="U3916" s="99"/>
      <c r="V3916" s="99"/>
      <c r="W3916" s="99"/>
      <c r="X3916" s="99"/>
      <c r="Y3916" s="99"/>
      <c r="Z3916" s="99"/>
      <c r="AA3916" s="99"/>
      <c r="AB3916" s="99"/>
      <c r="AC3916" s="99"/>
      <c r="AD3916" s="99"/>
      <c r="AE3916" s="99"/>
      <c r="AF3916" s="99"/>
      <c r="AG3916" s="99"/>
      <c r="AH3916" s="31"/>
      <c r="AI3916" s="31"/>
      <c r="AJ3916" s="31"/>
      <c r="AK3916" s="31"/>
      <c r="AL3916" s="31"/>
      <c r="AO3916" s="376"/>
    </row>
    <row r="3917" spans="1:41" x14ac:dyDescent="0.25">
      <c r="A3917" s="44" t="s">
        <v>3500</v>
      </c>
      <c r="B3917" s="44" t="s">
        <v>2350</v>
      </c>
      <c r="C3917" s="45">
        <v>220105</v>
      </c>
      <c r="D3917" s="45" t="s">
        <v>11363</v>
      </c>
      <c r="E3917" s="45" t="s">
        <v>2593</v>
      </c>
      <c r="AO3917" s="376"/>
    </row>
    <row r="3918" spans="1:41" x14ac:dyDescent="0.25">
      <c r="A3918" s="44" t="s">
        <v>3500</v>
      </c>
      <c r="B3918" s="44" t="s">
        <v>7824</v>
      </c>
      <c r="C3918" s="45">
        <v>230804</v>
      </c>
      <c r="D3918" s="45" t="s">
        <v>11363</v>
      </c>
      <c r="E3918" s="45" t="s">
        <v>4151</v>
      </c>
      <c r="AO3918" s="376"/>
    </row>
    <row r="3919" spans="1:41" x14ac:dyDescent="0.25">
      <c r="A3919" s="44" t="s">
        <v>3500</v>
      </c>
      <c r="B3919" s="44" t="s">
        <v>3042</v>
      </c>
      <c r="C3919" s="45">
        <v>230903</v>
      </c>
      <c r="D3919" s="45" t="s">
        <v>11363</v>
      </c>
      <c r="E3919" s="45" t="s">
        <v>7871</v>
      </c>
      <c r="AO3919" s="376"/>
    </row>
    <row r="3920" spans="1:41" x14ac:dyDescent="0.25">
      <c r="A3920" s="44" t="s">
        <v>105</v>
      </c>
      <c r="B3920" s="44" t="s">
        <v>4849</v>
      </c>
      <c r="C3920" s="45" t="s">
        <v>4851</v>
      </c>
      <c r="D3920" s="46" t="s">
        <v>21328</v>
      </c>
      <c r="E3920" s="46">
        <v>46615</v>
      </c>
      <c r="AO3920" s="376"/>
    </row>
    <row r="3921" spans="1:41" x14ac:dyDescent="0.25">
      <c r="A3921" s="44" t="s">
        <v>7846</v>
      </c>
      <c r="B3921" s="44" t="s">
        <v>2350</v>
      </c>
      <c r="C3921" s="45">
        <v>230105</v>
      </c>
      <c r="D3921" s="45" t="s">
        <v>11363</v>
      </c>
      <c r="E3921" s="45" t="s">
        <v>5265</v>
      </c>
      <c r="AO3921" s="376"/>
    </row>
    <row r="3922" spans="1:41" x14ac:dyDescent="0.3">
      <c r="A3922" s="333" t="s">
        <v>9618</v>
      </c>
      <c r="B3922" s="333" t="s">
        <v>11377</v>
      </c>
      <c r="C3922" s="125" t="s">
        <v>11214</v>
      </c>
      <c r="D3922" s="32" t="s">
        <v>20309</v>
      </c>
      <c r="E3922" s="125" t="s">
        <v>4966</v>
      </c>
      <c r="F3922" s="125" t="s">
        <v>1189</v>
      </c>
      <c r="G3922" s="125" t="s">
        <v>1190</v>
      </c>
      <c r="AO3922" s="376"/>
    </row>
    <row r="3923" spans="1:41" x14ac:dyDescent="0.3">
      <c r="A3923" s="333" t="s">
        <v>9618</v>
      </c>
      <c r="B3923" s="333" t="s">
        <v>2301</v>
      </c>
      <c r="C3923" s="125" t="s">
        <v>18816</v>
      </c>
      <c r="D3923" s="32" t="s">
        <v>20309</v>
      </c>
      <c r="E3923" s="125" t="s">
        <v>8292</v>
      </c>
      <c r="F3923" s="125" t="s">
        <v>1189</v>
      </c>
      <c r="G3923" s="125" t="s">
        <v>1190</v>
      </c>
      <c r="AO3923" s="376"/>
    </row>
    <row r="3924" spans="1:41" x14ac:dyDescent="0.25">
      <c r="A3924" s="44" t="s">
        <v>9618</v>
      </c>
      <c r="B3924" s="44" t="s">
        <v>21359</v>
      </c>
      <c r="C3924" s="45" t="s">
        <v>9701</v>
      </c>
      <c r="D3924" s="45" t="s">
        <v>21447</v>
      </c>
      <c r="E3924" s="46">
        <v>46752</v>
      </c>
      <c r="AO3924" s="376"/>
    </row>
    <row r="3925" spans="1:41" x14ac:dyDescent="0.25">
      <c r="A3925" s="102" t="s">
        <v>427</v>
      </c>
      <c r="B3925" s="92" t="s">
        <v>13051</v>
      </c>
      <c r="C3925" s="93" t="s">
        <v>13052</v>
      </c>
      <c r="D3925" s="93" t="s">
        <v>1201</v>
      </c>
      <c r="E3925" s="94">
        <v>47223</v>
      </c>
      <c r="F3925" s="93"/>
      <c r="G3925" s="93"/>
      <c r="H3925" s="93"/>
      <c r="I3925" s="99"/>
      <c r="J3925" s="99"/>
      <c r="K3925" s="99"/>
      <c r="L3925" s="99"/>
      <c r="M3925" s="99"/>
      <c r="N3925" s="99"/>
      <c r="O3925" s="99"/>
      <c r="P3925" s="99"/>
      <c r="Q3925" s="44"/>
      <c r="R3925" s="44"/>
      <c r="S3925" s="99"/>
      <c r="T3925" s="99"/>
      <c r="U3925" s="99"/>
      <c r="V3925" s="99"/>
      <c r="W3925" s="99"/>
      <c r="X3925" s="99"/>
      <c r="Y3925" s="99"/>
      <c r="Z3925" s="99"/>
      <c r="AA3925" s="99"/>
      <c r="AB3925" s="99"/>
      <c r="AC3925" s="99"/>
      <c r="AD3925" s="99"/>
      <c r="AE3925" s="99"/>
      <c r="AF3925" s="99"/>
      <c r="AG3925" s="99"/>
      <c r="AH3925" s="31"/>
      <c r="AI3925" s="31"/>
      <c r="AJ3925" s="31"/>
      <c r="AK3925" s="31"/>
      <c r="AL3925" s="31"/>
      <c r="AO3925" s="376"/>
    </row>
    <row r="3926" spans="1:41" x14ac:dyDescent="0.25">
      <c r="A3926" s="44" t="s">
        <v>6426</v>
      </c>
      <c r="B3926" s="44" t="s">
        <v>5321</v>
      </c>
      <c r="C3926" s="45">
        <v>23010401</v>
      </c>
      <c r="D3926" s="45" t="s">
        <v>11363</v>
      </c>
      <c r="E3926" s="45" t="s">
        <v>5322</v>
      </c>
      <c r="AO3926" s="376"/>
    </row>
    <row r="3927" spans="1:41" x14ac:dyDescent="0.25">
      <c r="A3927" s="44" t="s">
        <v>6426</v>
      </c>
      <c r="B3927" s="44" t="s">
        <v>3176</v>
      </c>
      <c r="C3927" s="45">
        <v>23010402</v>
      </c>
      <c r="D3927" s="45" t="s">
        <v>11363</v>
      </c>
      <c r="E3927" s="45" t="s">
        <v>5322</v>
      </c>
      <c r="AO3927" s="376"/>
    </row>
    <row r="3928" spans="1:41" x14ac:dyDescent="0.25">
      <c r="A3928" s="44" t="s">
        <v>10445</v>
      </c>
      <c r="B3928" s="44" t="s">
        <v>10347</v>
      </c>
      <c r="C3928" s="45">
        <v>240402</v>
      </c>
      <c r="D3928" s="45" t="s">
        <v>11363</v>
      </c>
      <c r="E3928" s="45" t="s">
        <v>5037</v>
      </c>
      <c r="AO3928" s="376"/>
    </row>
    <row r="3929" spans="1:41" x14ac:dyDescent="0.25">
      <c r="A3929" s="44" t="s">
        <v>10446</v>
      </c>
      <c r="B3929" s="44" t="s">
        <v>9248</v>
      </c>
      <c r="C3929" s="45">
        <v>240101</v>
      </c>
      <c r="D3929" s="45" t="s">
        <v>11363</v>
      </c>
      <c r="E3929" s="45" t="s">
        <v>9249</v>
      </c>
      <c r="AO3929" s="376"/>
    </row>
    <row r="3930" spans="1:41" x14ac:dyDescent="0.3">
      <c r="A3930" s="333" t="s">
        <v>8050</v>
      </c>
      <c r="B3930" s="333" t="s">
        <v>1173</v>
      </c>
      <c r="C3930" s="125" t="s">
        <v>8030</v>
      </c>
      <c r="D3930" s="32" t="s">
        <v>20309</v>
      </c>
      <c r="E3930" s="125" t="s">
        <v>7871</v>
      </c>
      <c r="F3930" s="125" t="s">
        <v>1189</v>
      </c>
      <c r="G3930" s="125" t="s">
        <v>1190</v>
      </c>
      <c r="AO3930" s="376"/>
    </row>
    <row r="3931" spans="1:41" x14ac:dyDescent="0.3">
      <c r="A3931" s="333" t="s">
        <v>8050</v>
      </c>
      <c r="B3931" s="333" t="s">
        <v>8018</v>
      </c>
      <c r="C3931" s="125" t="s">
        <v>8019</v>
      </c>
      <c r="D3931" s="32" t="s">
        <v>20309</v>
      </c>
      <c r="E3931" s="125" t="s">
        <v>7871</v>
      </c>
      <c r="F3931" s="125" t="s">
        <v>1189</v>
      </c>
      <c r="G3931" s="125" t="s">
        <v>1190</v>
      </c>
      <c r="AO3931" s="376"/>
    </row>
    <row r="3932" spans="1:41" x14ac:dyDescent="0.25">
      <c r="A3932" s="44" t="s">
        <v>13479</v>
      </c>
      <c r="B3932" s="44" t="s">
        <v>21362</v>
      </c>
      <c r="C3932" s="45" t="s">
        <v>13474</v>
      </c>
      <c r="D3932" s="45" t="s">
        <v>21447</v>
      </c>
      <c r="E3932" s="46">
        <v>46752</v>
      </c>
      <c r="AO3932" s="376"/>
    </row>
    <row r="3933" spans="1:41" x14ac:dyDescent="0.25">
      <c r="A3933" s="44" t="s">
        <v>12207</v>
      </c>
      <c r="B3933" s="44" t="s">
        <v>12118</v>
      </c>
      <c r="C3933" s="45">
        <v>13.23</v>
      </c>
      <c r="D3933" s="45" t="s">
        <v>12549</v>
      </c>
      <c r="E3933" s="46">
        <v>46934</v>
      </c>
      <c r="F3933" s="45"/>
      <c r="G3933" s="93"/>
      <c r="H3933" s="93"/>
      <c r="I3933" s="99"/>
      <c r="J3933" s="99"/>
      <c r="K3933" s="99"/>
      <c r="L3933" s="99"/>
      <c r="M3933" s="99"/>
      <c r="N3933" s="99"/>
      <c r="O3933" s="99"/>
      <c r="P3933" s="99"/>
      <c r="Q3933" s="99"/>
      <c r="R3933" s="99"/>
      <c r="S3933" s="99"/>
      <c r="T3933" s="99"/>
      <c r="U3933" s="99"/>
      <c r="V3933" s="99"/>
      <c r="W3933" s="99"/>
      <c r="X3933" s="99"/>
      <c r="Y3933" s="99"/>
      <c r="Z3933" s="99"/>
      <c r="AA3933" s="99"/>
      <c r="AB3933" s="99"/>
      <c r="AC3933" s="99"/>
      <c r="AD3933" s="99"/>
      <c r="AE3933" s="99"/>
      <c r="AF3933" s="99"/>
      <c r="AG3933" s="99"/>
      <c r="AH3933" s="31"/>
      <c r="AI3933" s="31"/>
      <c r="AJ3933" s="31"/>
      <c r="AK3933" s="31"/>
      <c r="AL3933" s="31"/>
      <c r="AO3933" s="376"/>
    </row>
    <row r="3934" spans="1:41" x14ac:dyDescent="0.25">
      <c r="A3934" s="44" t="s">
        <v>14395</v>
      </c>
      <c r="B3934" s="44" t="s">
        <v>3475</v>
      </c>
      <c r="C3934" s="45">
        <v>250303</v>
      </c>
      <c r="D3934" s="45" t="s">
        <v>11363</v>
      </c>
      <c r="E3934" s="45" t="s">
        <v>11887</v>
      </c>
      <c r="AO3934" s="376"/>
    </row>
    <row r="3935" spans="1:41" x14ac:dyDescent="0.25">
      <c r="A3935" s="44" t="s">
        <v>4</v>
      </c>
      <c r="B3935" s="44" t="s">
        <v>152</v>
      </c>
      <c r="C3935" s="45" t="s">
        <v>6303</v>
      </c>
      <c r="D3935" s="46" t="s">
        <v>21328</v>
      </c>
      <c r="E3935" s="46">
        <v>46441</v>
      </c>
      <c r="AO3935" s="376"/>
    </row>
    <row r="3936" spans="1:41" x14ac:dyDescent="0.25">
      <c r="A3936" s="44" t="s">
        <v>4</v>
      </c>
      <c r="B3936" s="44" t="s">
        <v>152</v>
      </c>
      <c r="C3936" s="45" t="s">
        <v>6303</v>
      </c>
      <c r="D3936" s="46" t="s">
        <v>21328</v>
      </c>
      <c r="E3936" s="46">
        <v>46441</v>
      </c>
      <c r="AO3936" s="376"/>
    </row>
    <row r="3937" spans="1:41" x14ac:dyDescent="0.25">
      <c r="A3937" s="44" t="s">
        <v>4</v>
      </c>
      <c r="B3937" s="44" t="s">
        <v>152</v>
      </c>
      <c r="C3937" s="45" t="s">
        <v>6303</v>
      </c>
      <c r="D3937" s="46" t="s">
        <v>21328</v>
      </c>
      <c r="E3937" s="46">
        <v>46441</v>
      </c>
      <c r="AO3937" s="376"/>
    </row>
    <row r="3938" spans="1:41" x14ac:dyDescent="0.25">
      <c r="A3938" s="44" t="s">
        <v>4</v>
      </c>
      <c r="B3938" s="44" t="s">
        <v>1587</v>
      </c>
      <c r="C3938" s="45" t="s">
        <v>6304</v>
      </c>
      <c r="D3938" s="46" t="s">
        <v>21328</v>
      </c>
      <c r="E3938" s="46">
        <v>46495</v>
      </c>
      <c r="AO3938" s="376"/>
    </row>
    <row r="3939" spans="1:41" x14ac:dyDescent="0.25">
      <c r="A3939" s="44" t="s">
        <v>4</v>
      </c>
      <c r="B3939" s="44" t="s">
        <v>1587</v>
      </c>
      <c r="C3939" s="45" t="s">
        <v>6304</v>
      </c>
      <c r="D3939" s="46" t="s">
        <v>21328</v>
      </c>
      <c r="E3939" s="46">
        <v>46495</v>
      </c>
      <c r="AO3939" s="376"/>
    </row>
    <row r="3940" spans="1:41" x14ac:dyDescent="0.25">
      <c r="A3940" s="44" t="s">
        <v>4</v>
      </c>
      <c r="B3940" s="44" t="s">
        <v>1587</v>
      </c>
      <c r="C3940" s="45" t="s">
        <v>6304</v>
      </c>
      <c r="D3940" s="46" t="s">
        <v>21328</v>
      </c>
      <c r="E3940" s="46">
        <v>46495</v>
      </c>
      <c r="AO3940" s="376"/>
    </row>
    <row r="3941" spans="1:41" x14ac:dyDescent="0.25">
      <c r="A3941" s="44" t="s">
        <v>4</v>
      </c>
      <c r="B3941" s="44" t="s">
        <v>2522</v>
      </c>
      <c r="C3941" s="45" t="s">
        <v>14396</v>
      </c>
      <c r="D3941" s="46" t="s">
        <v>21328</v>
      </c>
      <c r="E3941" s="46">
        <v>46527</v>
      </c>
      <c r="AO3941" s="376"/>
    </row>
    <row r="3942" spans="1:41" x14ac:dyDescent="0.25">
      <c r="A3942" s="91" t="s">
        <v>4</v>
      </c>
      <c r="B3942" s="92" t="s">
        <v>19284</v>
      </c>
      <c r="C3942" s="93" t="s">
        <v>19285</v>
      </c>
      <c r="D3942" s="93" t="s">
        <v>1201</v>
      </c>
      <c r="E3942" s="94">
        <v>46582</v>
      </c>
      <c r="F3942" s="93"/>
      <c r="G3942" s="93"/>
      <c r="H3942" s="93"/>
      <c r="I3942" s="99"/>
      <c r="J3942" s="99"/>
      <c r="K3942" s="99"/>
      <c r="L3942" s="99"/>
      <c r="M3942" s="99"/>
      <c r="N3942" s="99"/>
      <c r="O3942" s="99"/>
      <c r="P3942" s="99"/>
      <c r="Q3942" s="99"/>
      <c r="R3942" s="99"/>
      <c r="S3942" s="99"/>
      <c r="T3942" s="99"/>
      <c r="U3942" s="99"/>
      <c r="V3942" s="99"/>
      <c r="W3942" s="99"/>
      <c r="X3942" s="99"/>
      <c r="Y3942" s="99"/>
      <c r="Z3942" s="99"/>
      <c r="AA3942" s="99"/>
      <c r="AB3942" s="99"/>
      <c r="AC3942" s="99"/>
      <c r="AD3942" s="99"/>
      <c r="AE3942" s="99"/>
      <c r="AF3942" s="99"/>
      <c r="AG3942" s="99"/>
      <c r="AH3942" s="31"/>
      <c r="AI3942" s="31"/>
      <c r="AJ3942" s="31"/>
      <c r="AK3942" s="31"/>
      <c r="AL3942" s="31"/>
      <c r="AO3942" s="376"/>
    </row>
    <row r="3943" spans="1:41" x14ac:dyDescent="0.25">
      <c r="A3943" s="44" t="s">
        <v>10447</v>
      </c>
      <c r="B3943" s="44" t="s">
        <v>3841</v>
      </c>
      <c r="C3943" s="45">
        <v>24060401</v>
      </c>
      <c r="D3943" s="45" t="s">
        <v>11363</v>
      </c>
      <c r="E3943" s="45" t="s">
        <v>4962</v>
      </c>
      <c r="AO3943" s="376"/>
    </row>
    <row r="3944" spans="1:41" x14ac:dyDescent="0.25">
      <c r="A3944" s="44" t="s">
        <v>10447</v>
      </c>
      <c r="B3944" s="44" t="s">
        <v>926</v>
      </c>
      <c r="C3944" s="45">
        <v>24060402</v>
      </c>
      <c r="D3944" s="45" t="s">
        <v>11363</v>
      </c>
      <c r="E3944" s="45" t="s">
        <v>4962</v>
      </c>
      <c r="AO3944" s="376"/>
    </row>
    <row r="3945" spans="1:41" x14ac:dyDescent="0.25">
      <c r="A3945" s="44" t="s">
        <v>10448</v>
      </c>
      <c r="B3945" s="44" t="s">
        <v>3841</v>
      </c>
      <c r="C3945" s="45">
        <v>24060401</v>
      </c>
      <c r="D3945" s="45" t="s">
        <v>11363</v>
      </c>
      <c r="E3945" s="45" t="s">
        <v>4962</v>
      </c>
      <c r="AO3945" s="376"/>
    </row>
    <row r="3946" spans="1:41" x14ac:dyDescent="0.25">
      <c r="A3946" s="44" t="s">
        <v>10448</v>
      </c>
      <c r="B3946" s="44" t="s">
        <v>926</v>
      </c>
      <c r="C3946" s="45">
        <v>24060402</v>
      </c>
      <c r="D3946" s="45" t="s">
        <v>11363</v>
      </c>
      <c r="E3946" s="45" t="s">
        <v>4962</v>
      </c>
      <c r="AO3946" s="376"/>
    </row>
    <row r="3947" spans="1:41" x14ac:dyDescent="0.25">
      <c r="A3947" s="44" t="s">
        <v>10449</v>
      </c>
      <c r="B3947" s="44" t="s">
        <v>3841</v>
      </c>
      <c r="C3947" s="45">
        <v>24060401</v>
      </c>
      <c r="D3947" s="45" t="s">
        <v>11363</v>
      </c>
      <c r="E3947" s="45" t="s">
        <v>4962</v>
      </c>
      <c r="AO3947" s="376"/>
    </row>
    <row r="3948" spans="1:41" x14ac:dyDescent="0.25">
      <c r="A3948" s="44" t="s">
        <v>10449</v>
      </c>
      <c r="B3948" s="44" t="s">
        <v>926</v>
      </c>
      <c r="C3948" s="45">
        <v>24060402</v>
      </c>
      <c r="D3948" s="45" t="s">
        <v>11363</v>
      </c>
      <c r="E3948" s="45" t="s">
        <v>4962</v>
      </c>
      <c r="AO3948" s="376"/>
    </row>
    <row r="3949" spans="1:41" x14ac:dyDescent="0.25">
      <c r="A3949" s="44" t="s">
        <v>10449</v>
      </c>
      <c r="B3949" s="44" t="s">
        <v>15611</v>
      </c>
      <c r="C3949" s="45">
        <v>25050401</v>
      </c>
      <c r="D3949" s="45" t="s">
        <v>11363</v>
      </c>
      <c r="E3949" s="45" t="s">
        <v>7105</v>
      </c>
      <c r="AO3949" s="376"/>
    </row>
    <row r="3950" spans="1:41" x14ac:dyDescent="0.25">
      <c r="A3950" s="44" t="s">
        <v>16327</v>
      </c>
      <c r="B3950" s="44" t="s">
        <v>1889</v>
      </c>
      <c r="C3950" s="45" t="s">
        <v>16328</v>
      </c>
      <c r="D3950" s="46" t="s">
        <v>21328</v>
      </c>
      <c r="E3950" s="46">
        <v>46639</v>
      </c>
      <c r="AO3950" s="376"/>
    </row>
    <row r="3951" spans="1:41" x14ac:dyDescent="0.25">
      <c r="A3951" s="44" t="s">
        <v>16327</v>
      </c>
      <c r="B3951" s="44" t="s">
        <v>20314</v>
      </c>
      <c r="C3951" s="45" t="s">
        <v>20355</v>
      </c>
      <c r="D3951" s="46" t="s">
        <v>21328</v>
      </c>
      <c r="E3951" s="46">
        <v>46526</v>
      </c>
      <c r="AO3951" s="376"/>
    </row>
    <row r="3952" spans="1:41" x14ac:dyDescent="0.25">
      <c r="A3952" s="44" t="s">
        <v>16327</v>
      </c>
      <c r="B3952" s="44" t="s">
        <v>5321</v>
      </c>
      <c r="C3952" s="45">
        <v>26010401</v>
      </c>
      <c r="D3952" s="45" t="s">
        <v>11363</v>
      </c>
      <c r="E3952" s="45" t="s">
        <v>17459</v>
      </c>
      <c r="AO3952" s="376"/>
    </row>
    <row r="3953" spans="1:41" x14ac:dyDescent="0.25">
      <c r="A3953" s="44" t="s">
        <v>16327</v>
      </c>
      <c r="B3953" s="44" t="s">
        <v>3176</v>
      </c>
      <c r="C3953" s="45">
        <v>26010402</v>
      </c>
      <c r="D3953" s="45" t="s">
        <v>11363</v>
      </c>
      <c r="E3953" s="45" t="s">
        <v>17459</v>
      </c>
      <c r="AO3953" s="376"/>
    </row>
    <row r="3954" spans="1:41" x14ac:dyDescent="0.25">
      <c r="A3954" s="44" t="s">
        <v>17689</v>
      </c>
      <c r="B3954" s="44" t="s">
        <v>3176</v>
      </c>
      <c r="C3954" s="45">
        <v>26010402</v>
      </c>
      <c r="D3954" s="45" t="s">
        <v>11363</v>
      </c>
      <c r="E3954" s="45" t="s">
        <v>17459</v>
      </c>
      <c r="AO3954" s="376"/>
    </row>
    <row r="3955" spans="1:41" x14ac:dyDescent="0.25">
      <c r="A3955" s="44" t="s">
        <v>8356</v>
      </c>
      <c r="B3955" s="44" t="s">
        <v>8340</v>
      </c>
      <c r="C3955" s="45">
        <v>231001</v>
      </c>
      <c r="D3955" s="45" t="s">
        <v>11363</v>
      </c>
      <c r="E3955" s="45" t="s">
        <v>2538</v>
      </c>
      <c r="AO3955" s="376"/>
    </row>
    <row r="3956" spans="1:41" x14ac:dyDescent="0.25">
      <c r="A3956" s="44" t="s">
        <v>10450</v>
      </c>
      <c r="B3956" s="44" t="s">
        <v>9237</v>
      </c>
      <c r="C3956" s="45">
        <v>24010401</v>
      </c>
      <c r="D3956" s="45" t="s">
        <v>11363</v>
      </c>
      <c r="E3956" s="45" t="s">
        <v>9238</v>
      </c>
      <c r="AO3956" s="376"/>
    </row>
    <row r="3957" spans="1:41" x14ac:dyDescent="0.25">
      <c r="A3957" s="44" t="s">
        <v>10450</v>
      </c>
      <c r="B3957" s="44" t="s">
        <v>3176</v>
      </c>
      <c r="C3957" s="45">
        <v>24010402</v>
      </c>
      <c r="D3957" s="45" t="s">
        <v>11363</v>
      </c>
      <c r="E3957" s="45" t="s">
        <v>9238</v>
      </c>
      <c r="AO3957" s="376"/>
    </row>
    <row r="3958" spans="1:41" x14ac:dyDescent="0.25">
      <c r="A3958" s="262" t="s">
        <v>6238</v>
      </c>
      <c r="B3958" s="262" t="s">
        <v>6239</v>
      </c>
      <c r="C3958" s="263">
        <v>791202003001</v>
      </c>
      <c r="D3958" s="263" t="s">
        <v>6271</v>
      </c>
      <c r="E3958" s="264">
        <v>47573</v>
      </c>
      <c r="F3958" s="93"/>
      <c r="G3958" s="93"/>
      <c r="H3958" s="93"/>
      <c r="I3958" s="99"/>
      <c r="J3958" s="99"/>
      <c r="K3958" s="99"/>
      <c r="L3958" s="99"/>
      <c r="M3958" s="99"/>
      <c r="N3958" s="99"/>
      <c r="O3958" s="99"/>
      <c r="P3958" s="44"/>
      <c r="Q3958" s="44"/>
      <c r="R3958" s="44"/>
      <c r="S3958" s="99"/>
      <c r="T3958" s="99"/>
      <c r="U3958" s="99"/>
      <c r="V3958" s="99"/>
      <c r="W3958" s="99"/>
      <c r="X3958" s="99"/>
      <c r="Y3958" s="99"/>
      <c r="Z3958" s="99"/>
      <c r="AA3958" s="99"/>
      <c r="AB3958" s="99"/>
      <c r="AC3958" s="99"/>
      <c r="AD3958" s="99"/>
      <c r="AE3958" s="99"/>
      <c r="AF3958" s="99"/>
      <c r="AG3958" s="99"/>
      <c r="AH3958" s="31"/>
      <c r="AI3958" s="31"/>
      <c r="AJ3958" s="31"/>
      <c r="AK3958" s="31"/>
      <c r="AL3958" s="31"/>
      <c r="AO3958" s="376"/>
    </row>
    <row r="3959" spans="1:41" x14ac:dyDescent="0.25">
      <c r="A3959" s="44" t="s">
        <v>17690</v>
      </c>
      <c r="B3959" s="44" t="s">
        <v>938</v>
      </c>
      <c r="C3959" s="45">
        <v>260103</v>
      </c>
      <c r="D3959" s="45" t="s">
        <v>11363</v>
      </c>
      <c r="E3959" s="45" t="s">
        <v>8292</v>
      </c>
      <c r="AO3959" s="376"/>
    </row>
    <row r="3960" spans="1:41" x14ac:dyDescent="0.25">
      <c r="A3960" s="44" t="s">
        <v>17690</v>
      </c>
      <c r="B3960" s="44" t="s">
        <v>5321</v>
      </c>
      <c r="C3960" s="45">
        <v>26010401</v>
      </c>
      <c r="D3960" s="45" t="s">
        <v>11363</v>
      </c>
      <c r="E3960" s="45" t="s">
        <v>17459</v>
      </c>
      <c r="AO3960" s="376"/>
    </row>
    <row r="3961" spans="1:41" x14ac:dyDescent="0.25">
      <c r="A3961" s="44" t="s">
        <v>3716</v>
      </c>
      <c r="B3961" s="44" t="s">
        <v>8340</v>
      </c>
      <c r="C3961" s="45">
        <v>231001</v>
      </c>
      <c r="D3961" s="45" t="s">
        <v>11363</v>
      </c>
      <c r="E3961" s="45" t="s">
        <v>2538</v>
      </c>
      <c r="AO3961" s="376"/>
    </row>
    <row r="3962" spans="1:41" x14ac:dyDescent="0.25">
      <c r="A3962" s="44" t="s">
        <v>3716</v>
      </c>
      <c r="B3962" s="44" t="s">
        <v>930</v>
      </c>
      <c r="C3962" s="45">
        <v>240803</v>
      </c>
      <c r="D3962" s="45" t="s">
        <v>11363</v>
      </c>
      <c r="E3962" s="45" t="s">
        <v>4966</v>
      </c>
      <c r="AO3962" s="376"/>
    </row>
    <row r="3963" spans="1:41" x14ac:dyDescent="0.25">
      <c r="A3963" s="44" t="s">
        <v>3716</v>
      </c>
      <c r="B3963" s="44" t="s">
        <v>939</v>
      </c>
      <c r="C3963" s="45">
        <v>241202</v>
      </c>
      <c r="D3963" s="45" t="s">
        <v>11363</v>
      </c>
      <c r="E3963" s="45" t="s">
        <v>12554</v>
      </c>
      <c r="AO3963" s="376"/>
    </row>
    <row r="3964" spans="1:41" x14ac:dyDescent="0.25">
      <c r="A3964" s="44" t="s">
        <v>3716</v>
      </c>
      <c r="B3964" s="44" t="s">
        <v>5204</v>
      </c>
      <c r="C3964" s="45">
        <v>250302</v>
      </c>
      <c r="D3964" s="45" t="s">
        <v>11363</v>
      </c>
      <c r="E3964" s="45" t="s">
        <v>5265</v>
      </c>
      <c r="AO3964" s="376"/>
    </row>
    <row r="3965" spans="1:41" x14ac:dyDescent="0.25">
      <c r="A3965" s="76" t="s">
        <v>12208</v>
      </c>
      <c r="B3965" s="44" t="s">
        <v>12100</v>
      </c>
      <c r="C3965" s="45">
        <v>3.26</v>
      </c>
      <c r="D3965" s="45" t="s">
        <v>12549</v>
      </c>
      <c r="E3965" s="46">
        <v>47787</v>
      </c>
      <c r="F3965" s="45"/>
      <c r="G3965" s="93"/>
      <c r="H3965" s="93"/>
      <c r="I3965" s="99"/>
      <c r="J3965" s="99"/>
      <c r="K3965" s="99"/>
      <c r="L3965" s="99"/>
      <c r="M3965" s="99"/>
      <c r="N3965" s="99"/>
      <c r="O3965" s="99"/>
      <c r="P3965" s="99"/>
      <c r="Q3965" s="99"/>
      <c r="R3965" s="99"/>
      <c r="S3965" s="99"/>
      <c r="T3965" s="99"/>
      <c r="U3965" s="99"/>
      <c r="V3965" s="99"/>
      <c r="W3965" s="99"/>
      <c r="X3965" s="99"/>
      <c r="Y3965" s="99"/>
      <c r="Z3965" s="99"/>
      <c r="AA3965" s="99"/>
      <c r="AB3965" s="99"/>
      <c r="AC3965" s="99"/>
      <c r="AD3965" s="99"/>
      <c r="AE3965" s="99"/>
      <c r="AF3965" s="99"/>
      <c r="AG3965" s="99"/>
      <c r="AH3965" s="31"/>
      <c r="AI3965" s="31"/>
      <c r="AJ3965" s="31"/>
      <c r="AK3965" s="31"/>
      <c r="AL3965" s="31"/>
      <c r="AO3965" s="376"/>
    </row>
    <row r="3966" spans="1:41" x14ac:dyDescent="0.25">
      <c r="A3966" s="44" t="s">
        <v>12208</v>
      </c>
      <c r="B3966" s="44" t="s">
        <v>12091</v>
      </c>
      <c r="C3966" s="45">
        <v>9.23</v>
      </c>
      <c r="D3966" s="45" t="s">
        <v>12549</v>
      </c>
      <c r="E3966" s="46">
        <v>46934</v>
      </c>
      <c r="F3966" s="45"/>
      <c r="G3966" s="93"/>
      <c r="H3966" s="93"/>
      <c r="I3966" s="99"/>
      <c r="J3966" s="99"/>
      <c r="K3966" s="99"/>
      <c r="L3966" s="99"/>
      <c r="M3966" s="99"/>
      <c r="N3966" s="99"/>
      <c r="O3966" s="99"/>
      <c r="P3966" s="99"/>
      <c r="Q3966" s="99"/>
      <c r="R3966" s="99"/>
      <c r="S3966" s="99"/>
      <c r="T3966" s="99"/>
      <c r="U3966" s="99"/>
      <c r="V3966" s="99"/>
      <c r="W3966" s="99"/>
      <c r="X3966" s="99"/>
      <c r="Y3966" s="99"/>
      <c r="Z3966" s="99"/>
      <c r="AA3966" s="99"/>
      <c r="AB3966" s="99"/>
      <c r="AC3966" s="99"/>
      <c r="AD3966" s="99"/>
      <c r="AE3966" s="99"/>
      <c r="AF3966" s="99"/>
      <c r="AG3966" s="99"/>
      <c r="AH3966" s="31"/>
      <c r="AI3966" s="31"/>
      <c r="AJ3966" s="31"/>
      <c r="AK3966" s="31"/>
      <c r="AL3966" s="31"/>
      <c r="AO3966" s="376"/>
    </row>
    <row r="3967" spans="1:41" x14ac:dyDescent="0.25">
      <c r="A3967" s="44" t="s">
        <v>12208</v>
      </c>
      <c r="B3967" s="44" t="s">
        <v>12170</v>
      </c>
      <c r="C3967" s="45">
        <v>10.24</v>
      </c>
      <c r="D3967" s="45" t="s">
        <v>12549</v>
      </c>
      <c r="E3967" s="46">
        <v>47299</v>
      </c>
      <c r="F3967" s="45"/>
      <c r="G3967" s="93"/>
      <c r="H3967" s="93"/>
      <c r="I3967" s="99"/>
      <c r="J3967" s="99"/>
      <c r="K3967" s="99"/>
      <c r="L3967" s="99"/>
      <c r="M3967" s="99"/>
      <c r="N3967" s="99"/>
      <c r="O3967" s="99"/>
      <c r="P3967" s="99"/>
      <c r="Q3967" s="99"/>
      <c r="R3967" s="99"/>
      <c r="S3967" s="99"/>
      <c r="T3967" s="99"/>
      <c r="U3967" s="99"/>
      <c r="V3967" s="99"/>
      <c r="W3967" s="99"/>
      <c r="X3967" s="99"/>
      <c r="Y3967" s="99"/>
      <c r="Z3967" s="99"/>
      <c r="AA3967" s="99"/>
      <c r="AB3967" s="99"/>
      <c r="AC3967" s="99"/>
      <c r="AD3967" s="99"/>
      <c r="AE3967" s="99"/>
      <c r="AF3967" s="99"/>
      <c r="AG3967" s="99"/>
      <c r="AH3967" s="31"/>
      <c r="AI3967" s="31"/>
      <c r="AJ3967" s="31"/>
      <c r="AK3967" s="31"/>
      <c r="AL3967" s="31"/>
      <c r="AO3967" s="376"/>
    </row>
    <row r="3968" spans="1:41" x14ac:dyDescent="0.25">
      <c r="A3968" s="44" t="s">
        <v>12208</v>
      </c>
      <c r="B3968" s="44" t="s">
        <v>12094</v>
      </c>
      <c r="C3968" s="45">
        <v>12.24</v>
      </c>
      <c r="D3968" s="45" t="s">
        <v>12549</v>
      </c>
      <c r="E3968" s="46">
        <v>47299</v>
      </c>
      <c r="F3968" s="45"/>
      <c r="G3968" s="93"/>
      <c r="H3968" s="93"/>
      <c r="I3968" s="99"/>
      <c r="J3968" s="99"/>
      <c r="K3968" s="99"/>
      <c r="L3968" s="99"/>
      <c r="M3968" s="99"/>
      <c r="N3968" s="99"/>
      <c r="O3968" s="99"/>
      <c r="P3968" s="99"/>
      <c r="Q3968" s="99"/>
      <c r="R3968" s="99"/>
      <c r="S3968" s="99"/>
      <c r="T3968" s="99"/>
      <c r="U3968" s="99"/>
      <c r="V3968" s="99"/>
      <c r="W3968" s="99"/>
      <c r="X3968" s="99"/>
      <c r="Y3968" s="99"/>
      <c r="Z3968" s="99"/>
      <c r="AA3968" s="99"/>
      <c r="AB3968" s="99"/>
      <c r="AC3968" s="99"/>
      <c r="AD3968" s="99"/>
      <c r="AE3968" s="99"/>
      <c r="AF3968" s="99"/>
      <c r="AG3968" s="99"/>
      <c r="AH3968" s="31"/>
      <c r="AI3968" s="31"/>
      <c r="AJ3968" s="31"/>
      <c r="AK3968" s="31"/>
      <c r="AL3968" s="31"/>
      <c r="AO3968" s="376"/>
    </row>
    <row r="3969" spans="1:41" x14ac:dyDescent="0.25">
      <c r="A3969" s="100" t="s">
        <v>3430</v>
      </c>
      <c r="B3969" s="92" t="s">
        <v>3452</v>
      </c>
      <c r="C3969" s="93" t="s">
        <v>3453</v>
      </c>
      <c r="D3969" s="93" t="s">
        <v>1201</v>
      </c>
      <c r="E3969" s="94">
        <v>46496</v>
      </c>
      <c r="F3969" s="93"/>
      <c r="G3969" s="93"/>
      <c r="H3969" s="93"/>
      <c r="I3969" s="99"/>
      <c r="J3969" s="99"/>
      <c r="K3969" s="99"/>
      <c r="L3969" s="99"/>
      <c r="M3969" s="99"/>
      <c r="N3969" s="99"/>
      <c r="O3969" s="99"/>
      <c r="P3969" s="44"/>
      <c r="Q3969" s="44"/>
      <c r="R3969" s="44"/>
      <c r="S3969" s="99"/>
      <c r="T3969" s="99"/>
      <c r="U3969" s="99"/>
      <c r="V3969" s="99"/>
      <c r="W3969" s="99"/>
      <c r="X3969" s="99"/>
      <c r="Y3969" s="99"/>
      <c r="Z3969" s="99"/>
      <c r="AA3969" s="99"/>
      <c r="AB3969" s="99"/>
      <c r="AC3969" s="99"/>
      <c r="AD3969" s="99"/>
      <c r="AE3969" s="99"/>
      <c r="AF3969" s="99"/>
      <c r="AG3969" s="99"/>
      <c r="AH3969" s="31"/>
      <c r="AI3969" s="31"/>
      <c r="AJ3969" s="31"/>
      <c r="AK3969" s="31"/>
      <c r="AL3969" s="31"/>
      <c r="AO3969" s="376"/>
    </row>
    <row r="3970" spans="1:41" x14ac:dyDescent="0.3">
      <c r="A3970" s="99" t="s">
        <v>13392</v>
      </c>
      <c r="B3970" s="92" t="s">
        <v>13413</v>
      </c>
      <c r="C3970" s="93" t="s">
        <v>13414</v>
      </c>
      <c r="D3970" s="93" t="s">
        <v>1201</v>
      </c>
      <c r="E3970" s="94">
        <v>47320</v>
      </c>
      <c r="F3970" s="93"/>
      <c r="G3970" s="93"/>
      <c r="H3970" s="93"/>
      <c r="I3970" s="99"/>
      <c r="J3970" s="99"/>
      <c r="K3970" s="99"/>
      <c r="L3970" s="99"/>
      <c r="M3970" s="99"/>
      <c r="N3970" s="99"/>
      <c r="O3970" s="99"/>
      <c r="P3970" s="99"/>
      <c r="Q3970" s="99"/>
      <c r="R3970" s="99"/>
      <c r="S3970" s="99"/>
      <c r="T3970" s="99"/>
      <c r="U3970" s="99"/>
      <c r="V3970" s="99"/>
      <c r="W3970" s="99"/>
      <c r="X3970" s="99"/>
      <c r="Y3970" s="99"/>
      <c r="Z3970" s="99"/>
      <c r="AA3970" s="99"/>
      <c r="AB3970" s="99"/>
      <c r="AC3970" s="99"/>
      <c r="AD3970" s="99"/>
      <c r="AE3970" s="99"/>
      <c r="AF3970" s="99"/>
      <c r="AG3970" s="99"/>
      <c r="AH3970" s="31"/>
      <c r="AI3970" s="31"/>
      <c r="AJ3970" s="31"/>
      <c r="AK3970" s="31"/>
      <c r="AL3970" s="31"/>
      <c r="AO3970" s="376"/>
    </row>
    <row r="3971" spans="1:41" x14ac:dyDescent="0.25">
      <c r="A3971" s="91" t="s">
        <v>13392</v>
      </c>
      <c r="B3971" s="92" t="s">
        <v>19284</v>
      </c>
      <c r="C3971" s="93" t="s">
        <v>19285</v>
      </c>
      <c r="D3971" s="93" t="s">
        <v>1201</v>
      </c>
      <c r="E3971" s="94">
        <v>46582</v>
      </c>
      <c r="F3971" s="93"/>
      <c r="G3971" s="93"/>
      <c r="H3971" s="93"/>
      <c r="I3971" s="99"/>
      <c r="J3971" s="99"/>
      <c r="K3971" s="99"/>
      <c r="L3971" s="99"/>
      <c r="M3971" s="99"/>
      <c r="N3971" s="99"/>
      <c r="O3971" s="99"/>
      <c r="P3971" s="99"/>
      <c r="Q3971" s="99"/>
      <c r="R3971" s="99"/>
      <c r="S3971" s="99"/>
      <c r="T3971" s="99"/>
      <c r="U3971" s="99"/>
      <c r="V3971" s="99"/>
      <c r="W3971" s="99"/>
      <c r="X3971" s="99"/>
      <c r="Y3971" s="99"/>
      <c r="Z3971" s="99"/>
      <c r="AA3971" s="99"/>
      <c r="AB3971" s="99"/>
      <c r="AC3971" s="99"/>
      <c r="AD3971" s="99"/>
      <c r="AE3971" s="99"/>
      <c r="AF3971" s="99"/>
      <c r="AG3971" s="99"/>
      <c r="AH3971" s="31"/>
      <c r="AI3971" s="31"/>
      <c r="AJ3971" s="31"/>
      <c r="AK3971" s="31"/>
      <c r="AL3971" s="31"/>
      <c r="AO3971" s="376"/>
    </row>
    <row r="3972" spans="1:41" x14ac:dyDescent="0.3">
      <c r="A3972" s="99" t="s">
        <v>15482</v>
      </c>
      <c r="B3972" s="92" t="s">
        <v>3962</v>
      </c>
      <c r="C3972" s="93" t="s">
        <v>15481</v>
      </c>
      <c r="D3972" s="93" t="s">
        <v>1201</v>
      </c>
      <c r="E3972" s="94">
        <v>46681</v>
      </c>
      <c r="F3972" s="93"/>
      <c r="G3972" s="93"/>
      <c r="H3972" s="93" t="s">
        <v>1190</v>
      </c>
      <c r="I3972" s="99"/>
      <c r="J3972" s="99"/>
      <c r="K3972" s="99"/>
      <c r="L3972" s="99"/>
      <c r="M3972" s="99"/>
      <c r="N3972" s="99"/>
      <c r="O3972" s="99"/>
      <c r="P3972" s="99"/>
      <c r="Q3972" s="99"/>
      <c r="R3972" s="99"/>
      <c r="S3972" s="99"/>
      <c r="T3972" s="99"/>
      <c r="U3972" s="99"/>
      <c r="V3972" s="99"/>
      <c r="W3972" s="99"/>
      <c r="X3972" s="99"/>
      <c r="Y3972" s="99"/>
      <c r="Z3972" s="99"/>
      <c r="AA3972" s="99"/>
      <c r="AB3972" s="99"/>
      <c r="AC3972" s="99"/>
      <c r="AD3972" s="99"/>
      <c r="AE3972" s="99"/>
      <c r="AF3972" s="99"/>
      <c r="AG3972" s="99"/>
      <c r="AH3972" s="31"/>
      <c r="AI3972" s="31"/>
      <c r="AJ3972" s="31"/>
      <c r="AK3972" s="31"/>
      <c r="AL3972" s="31"/>
      <c r="AO3972" s="376"/>
    </row>
    <row r="3973" spans="1:41" x14ac:dyDescent="0.25">
      <c r="A3973" s="44" t="s">
        <v>2952</v>
      </c>
      <c r="B3973" s="44" t="s">
        <v>17465</v>
      </c>
      <c r="C3973" s="45">
        <v>26020101</v>
      </c>
      <c r="D3973" s="45" t="s">
        <v>11363</v>
      </c>
      <c r="E3973" s="45" t="s">
        <v>9238</v>
      </c>
      <c r="AO3973" s="376"/>
    </row>
    <row r="3974" spans="1:41" x14ac:dyDescent="0.25">
      <c r="A3974" s="44" t="s">
        <v>2952</v>
      </c>
      <c r="B3974" s="44" t="s">
        <v>6609</v>
      </c>
      <c r="C3974" s="45">
        <v>26020102</v>
      </c>
      <c r="D3974" s="45" t="s">
        <v>11363</v>
      </c>
      <c r="E3974" s="45" t="s">
        <v>9238</v>
      </c>
      <c r="AO3974" s="376"/>
    </row>
    <row r="3975" spans="1:41" x14ac:dyDescent="0.25">
      <c r="A3975" s="44" t="s">
        <v>12624</v>
      </c>
      <c r="B3975" s="44" t="s">
        <v>939</v>
      </c>
      <c r="C3975" s="45">
        <v>241202</v>
      </c>
      <c r="D3975" s="45" t="s">
        <v>11363</v>
      </c>
      <c r="E3975" s="45" t="s">
        <v>12554</v>
      </c>
      <c r="AO3975" s="376"/>
    </row>
    <row r="3976" spans="1:41" x14ac:dyDescent="0.25">
      <c r="A3976" s="100" t="s">
        <v>3431</v>
      </c>
      <c r="B3976" s="92" t="s">
        <v>3452</v>
      </c>
      <c r="C3976" s="93" t="s">
        <v>3453</v>
      </c>
      <c r="D3976" s="93" t="s">
        <v>1201</v>
      </c>
      <c r="E3976" s="94">
        <v>46496</v>
      </c>
      <c r="F3976" s="93"/>
      <c r="G3976" s="93"/>
      <c r="H3976" s="93"/>
      <c r="I3976" s="99"/>
      <c r="J3976" s="99"/>
      <c r="K3976" s="99"/>
      <c r="L3976" s="99"/>
      <c r="M3976" s="99"/>
      <c r="N3976" s="99"/>
      <c r="O3976" s="99"/>
      <c r="P3976" s="44"/>
      <c r="Q3976" s="44"/>
      <c r="R3976" s="44"/>
      <c r="S3976" s="99"/>
      <c r="T3976" s="99"/>
      <c r="U3976" s="99"/>
      <c r="V3976" s="99"/>
      <c r="W3976" s="99"/>
      <c r="X3976" s="99"/>
      <c r="Y3976" s="99"/>
      <c r="Z3976" s="99"/>
      <c r="AA3976" s="99"/>
      <c r="AB3976" s="99"/>
      <c r="AC3976" s="99"/>
      <c r="AD3976" s="99"/>
      <c r="AE3976" s="99"/>
      <c r="AF3976" s="99"/>
      <c r="AG3976" s="99"/>
      <c r="AH3976" s="31"/>
      <c r="AI3976" s="31"/>
      <c r="AJ3976" s="31"/>
      <c r="AK3976" s="31"/>
      <c r="AL3976" s="31"/>
      <c r="AO3976" s="376"/>
    </row>
    <row r="3977" spans="1:41" x14ac:dyDescent="0.25">
      <c r="A3977" s="44" t="s">
        <v>11280</v>
      </c>
      <c r="B3977" s="44" t="s">
        <v>5134</v>
      </c>
      <c r="C3977" s="45">
        <v>240804</v>
      </c>
      <c r="D3977" s="45" t="s">
        <v>11363</v>
      </c>
      <c r="E3977" s="45" t="s">
        <v>11260</v>
      </c>
      <c r="AO3977" s="376"/>
    </row>
    <row r="3978" spans="1:41" x14ac:dyDescent="0.25">
      <c r="A3978" s="100" t="s">
        <v>5668</v>
      </c>
      <c r="B3978" s="131" t="s">
        <v>2659</v>
      </c>
      <c r="C3978" s="146" t="s">
        <v>5669</v>
      </c>
      <c r="D3978" s="146" t="s">
        <v>1668</v>
      </c>
      <c r="E3978" s="107">
        <v>45688</v>
      </c>
      <c r="F3978" s="93"/>
      <c r="G3978" s="93"/>
      <c r="H3978" s="93"/>
      <c r="I3978" s="99"/>
      <c r="J3978" s="99"/>
      <c r="K3978" s="99"/>
      <c r="L3978" s="99"/>
      <c r="M3978" s="99"/>
      <c r="N3978" s="99"/>
      <c r="O3978" s="99"/>
      <c r="P3978" s="44"/>
      <c r="Q3978" s="44"/>
      <c r="R3978" s="44"/>
      <c r="S3978" s="99"/>
      <c r="T3978" s="99"/>
      <c r="U3978" s="99"/>
      <c r="V3978" s="99"/>
      <c r="W3978" s="99"/>
      <c r="X3978" s="99"/>
      <c r="Y3978" s="99"/>
      <c r="Z3978" s="99"/>
      <c r="AA3978" s="99"/>
      <c r="AB3978" s="99"/>
      <c r="AC3978" s="99"/>
      <c r="AD3978" s="99"/>
      <c r="AE3978" s="99"/>
      <c r="AF3978" s="99"/>
      <c r="AG3978" s="99"/>
      <c r="AH3978" s="31"/>
      <c r="AI3978" s="31"/>
      <c r="AJ3978" s="31"/>
      <c r="AK3978" s="31"/>
      <c r="AL3978" s="31"/>
      <c r="AO3978" s="376"/>
    </row>
    <row r="3979" spans="1:41" x14ac:dyDescent="0.25">
      <c r="A3979" s="44" t="s">
        <v>12209</v>
      </c>
      <c r="B3979" s="44" t="s">
        <v>12095</v>
      </c>
      <c r="C3979" s="45">
        <v>33.24</v>
      </c>
      <c r="D3979" s="45" t="s">
        <v>12549</v>
      </c>
      <c r="E3979" s="46">
        <v>47299</v>
      </c>
      <c r="F3979" s="45"/>
      <c r="G3979" s="93"/>
      <c r="H3979" s="93"/>
      <c r="I3979" s="99"/>
      <c r="J3979" s="99"/>
      <c r="K3979" s="99"/>
      <c r="L3979" s="99"/>
      <c r="M3979" s="99"/>
      <c r="N3979" s="99"/>
      <c r="O3979" s="99"/>
      <c r="P3979" s="99"/>
      <c r="Q3979" s="99"/>
      <c r="R3979" s="99"/>
      <c r="S3979" s="99"/>
      <c r="T3979" s="99"/>
      <c r="U3979" s="99"/>
      <c r="V3979" s="99"/>
      <c r="W3979" s="99"/>
      <c r="X3979" s="99"/>
      <c r="Y3979" s="99"/>
      <c r="Z3979" s="99"/>
      <c r="AA3979" s="99"/>
      <c r="AB3979" s="99"/>
      <c r="AC3979" s="99"/>
      <c r="AD3979" s="99"/>
      <c r="AE3979" s="99"/>
      <c r="AF3979" s="99"/>
      <c r="AG3979" s="99"/>
      <c r="AH3979" s="31"/>
      <c r="AI3979" s="31"/>
      <c r="AJ3979" s="31"/>
      <c r="AK3979" s="31"/>
      <c r="AL3979" s="31"/>
      <c r="AO3979" s="376"/>
    </row>
    <row r="3980" spans="1:41" x14ac:dyDescent="0.25">
      <c r="A3980" s="44" t="s">
        <v>21557</v>
      </c>
      <c r="B3980" s="44" t="s">
        <v>936</v>
      </c>
      <c r="C3980" s="45">
        <v>260703</v>
      </c>
      <c r="D3980" s="45" t="s">
        <v>11363</v>
      </c>
      <c r="E3980" s="45" t="s">
        <v>11150</v>
      </c>
      <c r="AO3980" s="376"/>
    </row>
    <row r="3981" spans="1:41" x14ac:dyDescent="0.25">
      <c r="A3981" s="44" t="s">
        <v>2618</v>
      </c>
      <c r="B3981" s="44" t="s">
        <v>21359</v>
      </c>
      <c r="C3981" s="45" t="s">
        <v>9701</v>
      </c>
      <c r="D3981" s="45" t="s">
        <v>21447</v>
      </c>
      <c r="E3981" s="46">
        <v>46752</v>
      </c>
      <c r="AO3981" s="376"/>
    </row>
    <row r="3982" spans="1:41" x14ac:dyDescent="0.25">
      <c r="A3982" s="44" t="s">
        <v>11616</v>
      </c>
      <c r="B3982" s="44" t="s">
        <v>21362</v>
      </c>
      <c r="C3982" s="45" t="s">
        <v>11608</v>
      </c>
      <c r="D3982" s="45" t="s">
        <v>21447</v>
      </c>
      <c r="E3982" s="46">
        <v>46752</v>
      </c>
      <c r="AO3982" s="376"/>
    </row>
    <row r="3983" spans="1:41" x14ac:dyDescent="0.25">
      <c r="A3983" s="44" t="s">
        <v>9619</v>
      </c>
      <c r="B3983" s="44" t="s">
        <v>21359</v>
      </c>
      <c r="C3983" s="45" t="s">
        <v>9701</v>
      </c>
      <c r="D3983" s="45" t="s">
        <v>21447</v>
      </c>
      <c r="E3983" s="46">
        <v>46752</v>
      </c>
      <c r="AO3983" s="376"/>
    </row>
    <row r="3984" spans="1:41" x14ac:dyDescent="0.25">
      <c r="A3984" s="44" t="s">
        <v>8761</v>
      </c>
      <c r="B3984" s="44" t="s">
        <v>16666</v>
      </c>
      <c r="C3984" s="45" t="s">
        <v>16964</v>
      </c>
      <c r="D3984" s="367" t="s">
        <v>3696</v>
      </c>
      <c r="E3984" s="328">
        <f>DATE(2029,9,18)</f>
        <v>47379</v>
      </c>
      <c r="F3984" s="32"/>
      <c r="G3984" s="32"/>
      <c r="H3984" s="32"/>
      <c r="I3984" s="31"/>
      <c r="J3984" s="31"/>
      <c r="K3984" s="31"/>
      <c r="L3984" s="31"/>
      <c r="M3984" s="31"/>
      <c r="N3984" s="31"/>
      <c r="O3984" s="31"/>
      <c r="P3984" s="31"/>
      <c r="Q3984" s="31"/>
      <c r="R3984" s="31"/>
      <c r="S3984" s="31"/>
      <c r="T3984" s="31"/>
      <c r="U3984" s="31"/>
      <c r="V3984" s="31"/>
      <c r="W3984" s="31"/>
      <c r="X3984" s="31"/>
      <c r="Y3984" s="31"/>
      <c r="Z3984" s="31"/>
      <c r="AA3984" s="31"/>
      <c r="AB3984" s="31"/>
      <c r="AC3984" s="31"/>
      <c r="AD3984" s="31"/>
      <c r="AE3984" s="31"/>
      <c r="AF3984" s="31"/>
      <c r="AG3984" s="31"/>
      <c r="AH3984" s="31"/>
      <c r="AI3984" s="31"/>
      <c r="AJ3984" s="31"/>
      <c r="AK3984" s="31"/>
      <c r="AL3984" s="31"/>
      <c r="AO3984" s="376"/>
    </row>
    <row r="3985" spans="1:41" x14ac:dyDescent="0.25">
      <c r="A3985" s="44" t="s">
        <v>16667</v>
      </c>
      <c r="B3985" s="44" t="s">
        <v>16668</v>
      </c>
      <c r="C3985" s="45" t="s">
        <v>16965</v>
      </c>
      <c r="D3985" s="367" t="s">
        <v>3696</v>
      </c>
      <c r="E3985" s="328">
        <f>DATE(2029,9,18)</f>
        <v>47379</v>
      </c>
      <c r="F3985" s="32"/>
      <c r="G3985" s="32"/>
      <c r="H3985" s="32"/>
      <c r="I3985" s="31"/>
      <c r="J3985" s="31"/>
      <c r="K3985" s="31"/>
      <c r="L3985" s="31"/>
      <c r="M3985" s="31"/>
      <c r="N3985" s="31"/>
      <c r="O3985" s="31"/>
      <c r="P3985" s="31"/>
      <c r="Q3985" s="31"/>
      <c r="R3985" s="31"/>
      <c r="S3985" s="31"/>
      <c r="T3985" s="31"/>
      <c r="U3985" s="31"/>
      <c r="V3985" s="31"/>
      <c r="W3985" s="31"/>
      <c r="X3985" s="31"/>
      <c r="Y3985" s="31"/>
      <c r="Z3985" s="31"/>
      <c r="AA3985" s="31"/>
      <c r="AB3985" s="31"/>
      <c r="AC3985" s="31"/>
      <c r="AD3985" s="31"/>
      <c r="AE3985" s="31"/>
      <c r="AF3985" s="31"/>
      <c r="AG3985" s="31"/>
      <c r="AH3985" s="31"/>
      <c r="AI3985" s="31"/>
      <c r="AJ3985" s="31"/>
      <c r="AK3985" s="31"/>
      <c r="AL3985" s="31"/>
      <c r="AO3985" s="376"/>
    </row>
    <row r="3986" spans="1:41" x14ac:dyDescent="0.25">
      <c r="A3986" s="44" t="s">
        <v>15693</v>
      </c>
      <c r="B3986" s="44" t="s">
        <v>925</v>
      </c>
      <c r="C3986" s="45">
        <v>250601</v>
      </c>
      <c r="D3986" s="45" t="s">
        <v>11363</v>
      </c>
      <c r="E3986" s="45" t="s">
        <v>15609</v>
      </c>
      <c r="AO3986" s="376"/>
    </row>
    <row r="3987" spans="1:41" x14ac:dyDescent="0.25">
      <c r="A3987" s="44" t="s">
        <v>489</v>
      </c>
      <c r="B3987" s="44" t="s">
        <v>21359</v>
      </c>
      <c r="C3987" s="45" t="s">
        <v>9701</v>
      </c>
      <c r="D3987" s="45" t="s">
        <v>21447</v>
      </c>
      <c r="E3987" s="46">
        <v>46752</v>
      </c>
      <c r="AO3987" s="376"/>
    </row>
    <row r="3988" spans="1:41" x14ac:dyDescent="0.25">
      <c r="A3988" s="44" t="s">
        <v>489</v>
      </c>
      <c r="B3988" s="44" t="s">
        <v>21409</v>
      </c>
      <c r="C3988" s="45" t="s">
        <v>13562</v>
      </c>
      <c r="D3988" s="45" t="s">
        <v>21447</v>
      </c>
      <c r="E3988" s="46">
        <v>46507</v>
      </c>
      <c r="AO3988" s="376"/>
    </row>
    <row r="3989" spans="1:41" x14ac:dyDescent="0.3">
      <c r="A3989" s="333" t="s">
        <v>11408</v>
      </c>
      <c r="B3989" s="333" t="s">
        <v>11371</v>
      </c>
      <c r="C3989" s="125" t="s">
        <v>11215</v>
      </c>
      <c r="D3989" s="32" t="s">
        <v>20309</v>
      </c>
      <c r="E3989" s="125" t="s">
        <v>4966</v>
      </c>
      <c r="F3989" s="125" t="s">
        <v>1190</v>
      </c>
      <c r="G3989" s="125" t="s">
        <v>1190</v>
      </c>
      <c r="AO3989" s="376"/>
    </row>
    <row r="3990" spans="1:41" x14ac:dyDescent="0.3">
      <c r="A3990" s="333" t="s">
        <v>11002</v>
      </c>
      <c r="B3990" s="333" t="s">
        <v>3456</v>
      </c>
      <c r="C3990" s="125" t="s">
        <v>10963</v>
      </c>
      <c r="D3990" s="32" t="s">
        <v>20309</v>
      </c>
      <c r="E3990" s="125" t="s">
        <v>2593</v>
      </c>
      <c r="F3990" s="125" t="s">
        <v>1189</v>
      </c>
      <c r="G3990" s="125" t="s">
        <v>1190</v>
      </c>
      <c r="AO3990" s="376"/>
    </row>
    <row r="3991" spans="1:41" x14ac:dyDescent="0.25">
      <c r="A3991" s="44" t="s">
        <v>12625</v>
      </c>
      <c r="B3991" s="44" t="s">
        <v>199</v>
      </c>
      <c r="C3991" s="45">
        <v>241001</v>
      </c>
      <c r="D3991" s="45" t="s">
        <v>11363</v>
      </c>
      <c r="E3991" s="45" t="s">
        <v>5332</v>
      </c>
      <c r="AO3991" s="376"/>
    </row>
    <row r="3992" spans="1:41" x14ac:dyDescent="0.3">
      <c r="A3992" s="333" t="s">
        <v>8633</v>
      </c>
      <c r="B3992" s="333" t="s">
        <v>1154</v>
      </c>
      <c r="C3992" s="125" t="s">
        <v>10117</v>
      </c>
      <c r="D3992" s="32" t="s">
        <v>20309</v>
      </c>
      <c r="E3992" s="125" t="s">
        <v>5139</v>
      </c>
      <c r="F3992" s="125" t="s">
        <v>1190</v>
      </c>
      <c r="G3992" s="125" t="s">
        <v>1189</v>
      </c>
      <c r="AO3992" s="376"/>
    </row>
    <row r="3993" spans="1:41" x14ac:dyDescent="0.25">
      <c r="A3993" s="44" t="s">
        <v>21558</v>
      </c>
      <c r="B3993" s="44" t="s">
        <v>925</v>
      </c>
      <c r="C3993" s="45">
        <v>260601</v>
      </c>
      <c r="D3993" s="45" t="s">
        <v>11363</v>
      </c>
      <c r="E3993" s="45" t="s">
        <v>17341</v>
      </c>
      <c r="AO3993" s="376"/>
    </row>
    <row r="3994" spans="1:41" x14ac:dyDescent="0.25">
      <c r="A3994" s="44" t="s">
        <v>21558</v>
      </c>
      <c r="B3994" s="44" t="s">
        <v>936</v>
      </c>
      <c r="C3994" s="45">
        <v>260703</v>
      </c>
      <c r="D3994" s="45" t="s">
        <v>11363</v>
      </c>
      <c r="E3994" s="45" t="s">
        <v>11150</v>
      </c>
      <c r="AO3994" s="376"/>
    </row>
    <row r="3995" spans="1:41" x14ac:dyDescent="0.3">
      <c r="A3995" s="333" t="s">
        <v>15339</v>
      </c>
      <c r="B3995" s="333" t="s">
        <v>1599</v>
      </c>
      <c r="C3995" s="125" t="s">
        <v>15472</v>
      </c>
      <c r="D3995" s="32" t="s">
        <v>20309</v>
      </c>
      <c r="E3995" s="125" t="s">
        <v>5265</v>
      </c>
      <c r="F3995" s="125" t="s">
        <v>1189</v>
      </c>
      <c r="G3995" s="125" t="s">
        <v>1189</v>
      </c>
      <c r="AO3995" s="376"/>
    </row>
    <row r="3996" spans="1:41" x14ac:dyDescent="0.25">
      <c r="A3996" s="44" t="s">
        <v>5186</v>
      </c>
      <c r="B3996" s="44" t="s">
        <v>2350</v>
      </c>
      <c r="C3996" s="45">
        <v>220105</v>
      </c>
      <c r="D3996" s="45" t="s">
        <v>11363</v>
      </c>
      <c r="E3996" s="45" t="s">
        <v>2593</v>
      </c>
      <c r="AO3996" s="376"/>
    </row>
    <row r="3997" spans="1:41" x14ac:dyDescent="0.25">
      <c r="A3997" s="44" t="s">
        <v>5186</v>
      </c>
      <c r="B3997" s="44" t="s">
        <v>7104</v>
      </c>
      <c r="C3997" s="45">
        <v>230504</v>
      </c>
      <c r="D3997" s="45" t="s">
        <v>11363</v>
      </c>
      <c r="E3997" s="45" t="s">
        <v>7105</v>
      </c>
      <c r="AO3997" s="376"/>
    </row>
    <row r="3998" spans="1:41" x14ac:dyDescent="0.25">
      <c r="A3998" s="44" t="s">
        <v>5186</v>
      </c>
      <c r="B3998" s="44" t="s">
        <v>5134</v>
      </c>
      <c r="C3998" s="45">
        <v>230807</v>
      </c>
      <c r="D3998" s="45" t="s">
        <v>11363</v>
      </c>
      <c r="E3998" s="45" t="s">
        <v>8282</v>
      </c>
      <c r="AO3998" s="376"/>
    </row>
    <row r="3999" spans="1:41" x14ac:dyDescent="0.25">
      <c r="A3999" s="44" t="s">
        <v>5186</v>
      </c>
      <c r="B3999" s="44" t="s">
        <v>3043</v>
      </c>
      <c r="C3999" s="45">
        <v>230901</v>
      </c>
      <c r="D3999" s="45" t="s">
        <v>11363</v>
      </c>
      <c r="E3999" s="45" t="s">
        <v>7871</v>
      </c>
      <c r="AO3999" s="376"/>
    </row>
    <row r="4000" spans="1:41" x14ac:dyDescent="0.25">
      <c r="A4000" s="44" t="s">
        <v>12210</v>
      </c>
      <c r="B4000" s="44" t="s">
        <v>12102</v>
      </c>
      <c r="C4000" s="45">
        <v>21.25</v>
      </c>
      <c r="D4000" s="45" t="s">
        <v>12549</v>
      </c>
      <c r="E4000" s="46">
        <v>47664</v>
      </c>
      <c r="F4000" s="45"/>
      <c r="G4000" s="93"/>
      <c r="H4000" s="93"/>
      <c r="I4000" s="99"/>
      <c r="J4000" s="99"/>
      <c r="K4000" s="99"/>
      <c r="L4000" s="99"/>
      <c r="M4000" s="99"/>
      <c r="N4000" s="99"/>
      <c r="O4000" s="99"/>
      <c r="P4000" s="99"/>
      <c r="Q4000" s="99"/>
      <c r="R4000" s="99"/>
      <c r="S4000" s="99"/>
      <c r="T4000" s="99"/>
      <c r="U4000" s="99"/>
      <c r="V4000" s="99"/>
      <c r="W4000" s="99"/>
      <c r="X4000" s="99"/>
      <c r="Y4000" s="99"/>
      <c r="Z4000" s="99"/>
      <c r="AA4000" s="99"/>
      <c r="AB4000" s="99"/>
      <c r="AC4000" s="99"/>
      <c r="AD4000" s="99"/>
      <c r="AE4000" s="99"/>
      <c r="AF4000" s="99"/>
      <c r="AG4000" s="99"/>
      <c r="AH4000" s="31"/>
      <c r="AI4000" s="31"/>
      <c r="AJ4000" s="31"/>
      <c r="AK4000" s="31"/>
      <c r="AL4000" s="31"/>
      <c r="AO4000" s="376"/>
    </row>
    <row r="4001" spans="1:41" x14ac:dyDescent="0.25">
      <c r="A4001" s="44" t="s">
        <v>12210</v>
      </c>
      <c r="B4001" s="44" t="s">
        <v>12103</v>
      </c>
      <c r="C4001" s="45">
        <v>22.23</v>
      </c>
      <c r="D4001" s="45" t="s">
        <v>12549</v>
      </c>
      <c r="E4001" s="46">
        <v>46934</v>
      </c>
      <c r="F4001" s="45"/>
      <c r="G4001" s="93"/>
      <c r="H4001" s="93"/>
      <c r="I4001" s="99"/>
      <c r="J4001" s="99"/>
      <c r="K4001" s="99"/>
      <c r="L4001" s="99"/>
      <c r="M4001" s="99"/>
      <c r="N4001" s="99"/>
      <c r="O4001" s="99"/>
      <c r="P4001" s="99"/>
      <c r="Q4001" s="99"/>
      <c r="R4001" s="99"/>
      <c r="S4001" s="99"/>
      <c r="T4001" s="99"/>
      <c r="U4001" s="99"/>
      <c r="V4001" s="99"/>
      <c r="W4001" s="99"/>
      <c r="X4001" s="99"/>
      <c r="Y4001" s="99"/>
      <c r="Z4001" s="99"/>
      <c r="AA4001" s="99"/>
      <c r="AB4001" s="99"/>
      <c r="AC4001" s="99"/>
      <c r="AD4001" s="99"/>
      <c r="AE4001" s="99"/>
      <c r="AF4001" s="99"/>
      <c r="AG4001" s="99"/>
      <c r="AH4001" s="31"/>
      <c r="AI4001" s="31"/>
      <c r="AJ4001" s="31"/>
      <c r="AK4001" s="31"/>
      <c r="AL4001" s="31"/>
      <c r="AO4001" s="376"/>
    </row>
    <row r="4002" spans="1:41" x14ac:dyDescent="0.25">
      <c r="A4002" s="44" t="s">
        <v>12210</v>
      </c>
      <c r="B4002" s="44" t="s">
        <v>12095</v>
      </c>
      <c r="C4002" s="45">
        <v>33.229999999999997</v>
      </c>
      <c r="D4002" s="45" t="s">
        <v>12549</v>
      </c>
      <c r="E4002" s="46">
        <v>46934</v>
      </c>
      <c r="F4002" s="45"/>
      <c r="G4002" s="93"/>
      <c r="H4002" s="93"/>
      <c r="I4002" s="99"/>
      <c r="J4002" s="99"/>
      <c r="K4002" s="99"/>
      <c r="L4002" s="99"/>
      <c r="M4002" s="99"/>
      <c r="N4002" s="99"/>
      <c r="O4002" s="99"/>
      <c r="P4002" s="99"/>
      <c r="Q4002" s="99"/>
      <c r="R4002" s="99"/>
      <c r="S4002" s="99"/>
      <c r="T4002" s="99"/>
      <c r="U4002" s="99"/>
      <c r="V4002" s="99"/>
      <c r="W4002" s="99"/>
      <c r="X4002" s="99"/>
      <c r="Y4002" s="99"/>
      <c r="Z4002" s="99"/>
      <c r="AA4002" s="99"/>
      <c r="AB4002" s="99"/>
      <c r="AC4002" s="99"/>
      <c r="AD4002" s="99"/>
      <c r="AE4002" s="99"/>
      <c r="AF4002" s="99"/>
      <c r="AG4002" s="99"/>
      <c r="AH4002" s="31"/>
      <c r="AI4002" s="31"/>
      <c r="AJ4002" s="31"/>
      <c r="AK4002" s="31"/>
      <c r="AL4002" s="31"/>
      <c r="AO4002" s="376"/>
    </row>
    <row r="4003" spans="1:41" x14ac:dyDescent="0.25">
      <c r="A4003" s="44" t="s">
        <v>8357</v>
      </c>
      <c r="B4003" s="44" t="s">
        <v>3053</v>
      </c>
      <c r="C4003" s="45">
        <v>230802</v>
      </c>
      <c r="D4003" s="45" t="s">
        <v>11363</v>
      </c>
      <c r="E4003" s="45" t="s">
        <v>4151</v>
      </c>
      <c r="AO4003" s="376"/>
    </row>
    <row r="4004" spans="1:41" x14ac:dyDescent="0.3">
      <c r="A4004" s="333" t="s">
        <v>11003</v>
      </c>
      <c r="B4004" s="333" t="s">
        <v>8018</v>
      </c>
      <c r="C4004" s="125" t="s">
        <v>8019</v>
      </c>
      <c r="D4004" s="32" t="s">
        <v>20309</v>
      </c>
      <c r="E4004" s="125" t="s">
        <v>7871</v>
      </c>
      <c r="F4004" s="125" t="s">
        <v>1189</v>
      </c>
      <c r="G4004" s="125" t="s">
        <v>1190</v>
      </c>
      <c r="AO4004" s="376"/>
    </row>
    <row r="4005" spans="1:41" x14ac:dyDescent="0.3">
      <c r="A4005" s="333" t="s">
        <v>11003</v>
      </c>
      <c r="B4005" s="333" t="s">
        <v>8040</v>
      </c>
      <c r="C4005" s="125" t="s">
        <v>8041</v>
      </c>
      <c r="D4005" s="32" t="s">
        <v>20309</v>
      </c>
      <c r="E4005" s="125" t="s">
        <v>7871</v>
      </c>
      <c r="F4005" s="125" t="s">
        <v>1189</v>
      </c>
      <c r="G4005" s="125" t="s">
        <v>1190</v>
      </c>
      <c r="AO4005" s="376"/>
    </row>
    <row r="4006" spans="1:41" x14ac:dyDescent="0.3">
      <c r="A4006" s="333" t="s">
        <v>11003</v>
      </c>
      <c r="B4006" s="333" t="s">
        <v>8044</v>
      </c>
      <c r="C4006" s="125" t="s">
        <v>8045</v>
      </c>
      <c r="D4006" s="32" t="s">
        <v>20309</v>
      </c>
      <c r="E4006" s="125" t="s">
        <v>7871</v>
      </c>
      <c r="F4006" s="125" t="s">
        <v>1189</v>
      </c>
      <c r="G4006" s="125" t="s">
        <v>1190</v>
      </c>
      <c r="AO4006" s="376"/>
    </row>
    <row r="4007" spans="1:41" x14ac:dyDescent="0.25">
      <c r="A4007" s="44" t="s">
        <v>7847</v>
      </c>
      <c r="B4007" s="44" t="s">
        <v>925</v>
      </c>
      <c r="C4007" s="45">
        <v>230601</v>
      </c>
      <c r="D4007" s="45" t="s">
        <v>11363</v>
      </c>
      <c r="E4007" s="45" t="s">
        <v>7770</v>
      </c>
      <c r="AO4007" s="376"/>
    </row>
    <row r="4008" spans="1:41" x14ac:dyDescent="0.25">
      <c r="A4008" s="44" t="s">
        <v>21559</v>
      </c>
      <c r="B4008" s="44" t="s">
        <v>9248</v>
      </c>
      <c r="C4008" s="45">
        <v>260105</v>
      </c>
      <c r="D4008" s="45" t="s">
        <v>11363</v>
      </c>
      <c r="E4008" s="45" t="s">
        <v>17625</v>
      </c>
      <c r="AO4008" s="376"/>
    </row>
    <row r="4009" spans="1:41" x14ac:dyDescent="0.25">
      <c r="A4009" s="91" t="s">
        <v>19120</v>
      </c>
      <c r="B4009" s="92" t="s">
        <v>3182</v>
      </c>
      <c r="C4009" s="93" t="s">
        <v>19170</v>
      </c>
      <c r="D4009" s="93" t="s">
        <v>1201</v>
      </c>
      <c r="E4009" s="94">
        <v>46582</v>
      </c>
      <c r="F4009" s="93"/>
      <c r="G4009" s="93"/>
      <c r="H4009" s="93"/>
      <c r="I4009" s="99"/>
      <c r="J4009" s="99"/>
      <c r="K4009" s="99"/>
      <c r="L4009" s="99"/>
      <c r="M4009" s="99"/>
      <c r="N4009" s="99"/>
      <c r="O4009" s="99"/>
      <c r="P4009" s="99"/>
      <c r="Q4009" s="99"/>
      <c r="R4009" s="99"/>
      <c r="S4009" s="99"/>
      <c r="T4009" s="99"/>
      <c r="U4009" s="99"/>
      <c r="V4009" s="99"/>
      <c r="W4009" s="99"/>
      <c r="X4009" s="99"/>
      <c r="Y4009" s="99"/>
      <c r="Z4009" s="99"/>
      <c r="AA4009" s="99"/>
      <c r="AB4009" s="99"/>
      <c r="AC4009" s="99"/>
      <c r="AD4009" s="99"/>
      <c r="AE4009" s="99"/>
      <c r="AF4009" s="99"/>
      <c r="AG4009" s="99"/>
      <c r="AH4009" s="31"/>
      <c r="AI4009" s="31"/>
      <c r="AJ4009" s="31"/>
      <c r="AK4009" s="31"/>
      <c r="AL4009" s="31"/>
      <c r="AO4009" s="376"/>
    </row>
    <row r="4010" spans="1:41" x14ac:dyDescent="0.25">
      <c r="A4010" s="44" t="s">
        <v>19120</v>
      </c>
      <c r="B4010" s="44" t="s">
        <v>21449</v>
      </c>
      <c r="C4010" s="45">
        <v>260504</v>
      </c>
      <c r="D4010" s="45" t="s">
        <v>11363</v>
      </c>
      <c r="E4010" s="45" t="s">
        <v>21450</v>
      </c>
      <c r="AO4010" s="376"/>
    </row>
    <row r="4011" spans="1:41" x14ac:dyDescent="0.25">
      <c r="A4011" s="44" t="s">
        <v>4252</v>
      </c>
      <c r="B4011" s="44" t="s">
        <v>2350</v>
      </c>
      <c r="C4011" s="45">
        <v>220105</v>
      </c>
      <c r="D4011" s="45" t="s">
        <v>11363</v>
      </c>
      <c r="E4011" s="45" t="s">
        <v>2593</v>
      </c>
      <c r="AO4011" s="376"/>
    </row>
    <row r="4012" spans="1:41" x14ac:dyDescent="0.25">
      <c r="A4012" s="44" t="s">
        <v>12211</v>
      </c>
      <c r="B4012" s="44" t="s">
        <v>12091</v>
      </c>
      <c r="C4012" s="45">
        <v>9.24</v>
      </c>
      <c r="D4012" s="45" t="s">
        <v>12549</v>
      </c>
      <c r="E4012" s="46">
        <v>47299</v>
      </c>
      <c r="F4012" s="45"/>
      <c r="G4012" s="93"/>
      <c r="H4012" s="93"/>
      <c r="I4012" s="99"/>
      <c r="J4012" s="99"/>
      <c r="K4012" s="99"/>
      <c r="L4012" s="99"/>
      <c r="M4012" s="99"/>
      <c r="N4012" s="99"/>
      <c r="O4012" s="99"/>
      <c r="P4012" s="99"/>
      <c r="Q4012" s="99"/>
      <c r="R4012" s="99"/>
      <c r="S4012" s="99"/>
      <c r="T4012" s="99"/>
      <c r="U4012" s="99"/>
      <c r="V4012" s="99"/>
      <c r="W4012" s="99"/>
      <c r="X4012" s="99"/>
      <c r="Y4012" s="99"/>
      <c r="Z4012" s="99"/>
      <c r="AA4012" s="99"/>
      <c r="AB4012" s="99"/>
      <c r="AC4012" s="99"/>
      <c r="AD4012" s="99"/>
      <c r="AE4012" s="99"/>
      <c r="AF4012" s="99"/>
      <c r="AG4012" s="99"/>
      <c r="AH4012" s="31"/>
      <c r="AI4012" s="31"/>
      <c r="AJ4012" s="31"/>
      <c r="AK4012" s="31"/>
      <c r="AL4012" s="31"/>
      <c r="AO4012" s="376"/>
    </row>
    <row r="4013" spans="1:41" x14ac:dyDescent="0.25">
      <c r="A4013" s="44" t="s">
        <v>12211</v>
      </c>
      <c r="B4013" s="44" t="s">
        <v>12170</v>
      </c>
      <c r="C4013" s="45">
        <v>10.24</v>
      </c>
      <c r="D4013" s="45" t="s">
        <v>12549</v>
      </c>
      <c r="E4013" s="46">
        <v>47299</v>
      </c>
      <c r="F4013" s="45"/>
      <c r="G4013" s="93"/>
      <c r="H4013" s="93"/>
      <c r="I4013" s="99"/>
      <c r="J4013" s="99"/>
      <c r="K4013" s="99"/>
      <c r="L4013" s="99"/>
      <c r="M4013" s="99"/>
      <c r="N4013" s="99"/>
      <c r="O4013" s="99"/>
      <c r="P4013" s="99"/>
      <c r="Q4013" s="99"/>
      <c r="R4013" s="99"/>
      <c r="S4013" s="99"/>
      <c r="T4013" s="99"/>
      <c r="U4013" s="99"/>
      <c r="V4013" s="99"/>
      <c r="W4013" s="99"/>
      <c r="X4013" s="99"/>
      <c r="Y4013" s="99"/>
      <c r="Z4013" s="99"/>
      <c r="AA4013" s="99"/>
      <c r="AB4013" s="99"/>
      <c r="AC4013" s="99"/>
      <c r="AD4013" s="99"/>
      <c r="AE4013" s="99"/>
      <c r="AF4013" s="99"/>
      <c r="AG4013" s="99"/>
      <c r="AH4013" s="31"/>
      <c r="AI4013" s="31"/>
      <c r="AJ4013" s="31"/>
      <c r="AK4013" s="31"/>
      <c r="AL4013" s="31"/>
      <c r="AO4013" s="376"/>
    </row>
    <row r="4014" spans="1:41" x14ac:dyDescent="0.25">
      <c r="A4014" s="44" t="s">
        <v>12211</v>
      </c>
      <c r="B4014" s="44" t="s">
        <v>12094</v>
      </c>
      <c r="C4014" s="45">
        <v>12.25</v>
      </c>
      <c r="D4014" s="45" t="s">
        <v>12549</v>
      </c>
      <c r="E4014" s="46">
        <v>47664</v>
      </c>
      <c r="F4014" s="45"/>
      <c r="G4014" s="93"/>
      <c r="H4014" s="93"/>
      <c r="I4014" s="99"/>
      <c r="J4014" s="99"/>
      <c r="K4014" s="99"/>
      <c r="L4014" s="99"/>
      <c r="M4014" s="99"/>
      <c r="N4014" s="99"/>
      <c r="O4014" s="99"/>
      <c r="P4014" s="99"/>
      <c r="Q4014" s="99"/>
      <c r="R4014" s="99"/>
      <c r="S4014" s="99"/>
      <c r="T4014" s="99"/>
      <c r="U4014" s="99"/>
      <c r="V4014" s="99"/>
      <c r="W4014" s="99"/>
      <c r="X4014" s="99"/>
      <c r="Y4014" s="99"/>
      <c r="Z4014" s="99"/>
      <c r="AA4014" s="99"/>
      <c r="AB4014" s="99"/>
      <c r="AC4014" s="99"/>
      <c r="AD4014" s="99"/>
      <c r="AE4014" s="99"/>
      <c r="AF4014" s="99"/>
      <c r="AG4014" s="99"/>
      <c r="AH4014" s="31"/>
      <c r="AI4014" s="31"/>
      <c r="AJ4014" s="31"/>
      <c r="AK4014" s="31"/>
      <c r="AL4014" s="31"/>
      <c r="AO4014" s="376"/>
    </row>
    <row r="4015" spans="1:41" x14ac:dyDescent="0.3">
      <c r="A4015" s="333" t="s">
        <v>4768</v>
      </c>
      <c r="B4015" s="333" t="s">
        <v>15470</v>
      </c>
      <c r="C4015" s="125" t="s">
        <v>13319</v>
      </c>
      <c r="D4015" s="32" t="s">
        <v>20309</v>
      </c>
      <c r="E4015" s="125" t="s">
        <v>12551</v>
      </c>
      <c r="F4015" s="125" t="s">
        <v>1189</v>
      </c>
      <c r="G4015" s="125" t="s">
        <v>1190</v>
      </c>
      <c r="AO4015" s="376"/>
    </row>
    <row r="4016" spans="1:41" x14ac:dyDescent="0.3">
      <c r="A4016" s="333" t="s">
        <v>4768</v>
      </c>
      <c r="B4016" s="333" t="s">
        <v>1598</v>
      </c>
      <c r="C4016" s="125" t="s">
        <v>13387</v>
      </c>
      <c r="D4016" s="32" t="s">
        <v>20309</v>
      </c>
      <c r="E4016" s="125" t="s">
        <v>11886</v>
      </c>
      <c r="F4016" s="125" t="s">
        <v>1189</v>
      </c>
      <c r="G4016" s="125" t="s">
        <v>1190</v>
      </c>
      <c r="AO4016" s="376"/>
    </row>
    <row r="4017" spans="1:41" x14ac:dyDescent="0.25">
      <c r="A4017" s="44" t="s">
        <v>4768</v>
      </c>
      <c r="B4017" s="44" t="s">
        <v>8340</v>
      </c>
      <c r="C4017" s="45">
        <v>231001</v>
      </c>
      <c r="D4017" s="45" t="s">
        <v>11363</v>
      </c>
      <c r="E4017" s="45" t="s">
        <v>2538</v>
      </c>
      <c r="AO4017" s="376"/>
    </row>
    <row r="4018" spans="1:41" x14ac:dyDescent="0.25">
      <c r="A4018" s="44" t="s">
        <v>4768</v>
      </c>
      <c r="B4018" s="44" t="s">
        <v>930</v>
      </c>
      <c r="C4018" s="45">
        <v>240803</v>
      </c>
      <c r="D4018" s="45" t="s">
        <v>11363</v>
      </c>
      <c r="E4018" s="45" t="s">
        <v>4966</v>
      </c>
      <c r="AO4018" s="376"/>
    </row>
    <row r="4019" spans="1:41" x14ac:dyDescent="0.25">
      <c r="A4019" s="44" t="s">
        <v>4768</v>
      </c>
      <c r="B4019" s="44" t="s">
        <v>6608</v>
      </c>
      <c r="C4019" s="45">
        <v>260203</v>
      </c>
      <c r="D4019" s="45" t="s">
        <v>11363</v>
      </c>
      <c r="E4019" s="45" t="s">
        <v>9238</v>
      </c>
      <c r="AO4019" s="376"/>
    </row>
    <row r="4020" spans="1:41" x14ac:dyDescent="0.25">
      <c r="A4020" s="44" t="s">
        <v>5456</v>
      </c>
      <c r="B4020" s="44" t="s">
        <v>21334</v>
      </c>
      <c r="C4020" s="45" t="s">
        <v>5454</v>
      </c>
      <c r="D4020" s="45" t="s">
        <v>21447</v>
      </c>
      <c r="E4020" s="46">
        <v>46599</v>
      </c>
      <c r="AO4020" s="376"/>
    </row>
    <row r="4021" spans="1:41" x14ac:dyDescent="0.25">
      <c r="A4021" s="132" t="s">
        <v>3432</v>
      </c>
      <c r="B4021" s="92" t="s">
        <v>3452</v>
      </c>
      <c r="C4021" s="93" t="s">
        <v>3453</v>
      </c>
      <c r="D4021" s="93" t="s">
        <v>1201</v>
      </c>
      <c r="E4021" s="94">
        <v>46496</v>
      </c>
      <c r="F4021" s="93"/>
      <c r="G4021" s="93"/>
      <c r="H4021" s="93"/>
      <c r="I4021" s="99"/>
      <c r="J4021" s="99"/>
      <c r="K4021" s="99"/>
      <c r="L4021" s="99"/>
      <c r="M4021" s="99"/>
      <c r="N4021" s="99"/>
      <c r="O4021" s="99"/>
      <c r="P4021" s="44"/>
      <c r="Q4021" s="44"/>
      <c r="R4021" s="44"/>
      <c r="S4021" s="99"/>
      <c r="T4021" s="99"/>
      <c r="U4021" s="99"/>
      <c r="V4021" s="99"/>
      <c r="W4021" s="99"/>
      <c r="X4021" s="99"/>
      <c r="Y4021" s="99"/>
      <c r="Z4021" s="99"/>
      <c r="AA4021" s="99"/>
      <c r="AB4021" s="99"/>
      <c r="AC4021" s="99"/>
      <c r="AD4021" s="99"/>
      <c r="AE4021" s="99"/>
      <c r="AF4021" s="99"/>
      <c r="AG4021" s="99"/>
      <c r="AH4021" s="31"/>
      <c r="AI4021" s="31"/>
      <c r="AJ4021" s="31"/>
      <c r="AK4021" s="31"/>
      <c r="AL4021" s="31"/>
      <c r="AO4021" s="376"/>
    </row>
    <row r="4022" spans="1:41" x14ac:dyDescent="0.25">
      <c r="A4022" s="91" t="s">
        <v>19195</v>
      </c>
      <c r="B4022" s="92" t="s">
        <v>19284</v>
      </c>
      <c r="C4022" s="93" t="s">
        <v>19285</v>
      </c>
      <c r="D4022" s="93" t="s">
        <v>1201</v>
      </c>
      <c r="E4022" s="94">
        <v>46582</v>
      </c>
      <c r="F4022" s="93"/>
      <c r="G4022" s="93"/>
      <c r="H4022" s="93"/>
      <c r="I4022" s="99"/>
      <c r="J4022" s="99"/>
      <c r="K4022" s="99"/>
      <c r="L4022" s="99"/>
      <c r="M4022" s="99"/>
      <c r="N4022" s="99"/>
      <c r="O4022" s="99"/>
      <c r="P4022" s="99"/>
      <c r="Q4022" s="99"/>
      <c r="R4022" s="99"/>
      <c r="S4022" s="99"/>
      <c r="T4022" s="99"/>
      <c r="U4022" s="99"/>
      <c r="V4022" s="99"/>
      <c r="W4022" s="99"/>
      <c r="X4022" s="99"/>
      <c r="Y4022" s="99"/>
      <c r="Z4022" s="99"/>
      <c r="AA4022" s="99"/>
      <c r="AB4022" s="99"/>
      <c r="AC4022" s="99"/>
      <c r="AD4022" s="99"/>
      <c r="AE4022" s="99"/>
      <c r="AF4022" s="99"/>
      <c r="AG4022" s="99"/>
      <c r="AH4022" s="31"/>
      <c r="AI4022" s="31"/>
      <c r="AJ4022" s="31"/>
      <c r="AK4022" s="31"/>
      <c r="AL4022" s="31"/>
      <c r="AO4022" s="376"/>
    </row>
    <row r="4023" spans="1:41" x14ac:dyDescent="0.25">
      <c r="A4023" s="102" t="s">
        <v>1828</v>
      </c>
      <c r="B4023" s="100" t="s">
        <v>1829</v>
      </c>
      <c r="C4023" s="97" t="s">
        <v>10948</v>
      </c>
      <c r="D4023" s="97" t="s">
        <v>2198</v>
      </c>
      <c r="E4023" s="69">
        <v>46173</v>
      </c>
      <c r="F4023" s="93"/>
      <c r="G4023" s="93"/>
      <c r="H4023" s="93"/>
      <c r="I4023" s="99"/>
      <c r="J4023" s="99"/>
      <c r="K4023" s="99"/>
      <c r="L4023" s="99"/>
      <c r="M4023" s="99"/>
      <c r="N4023" s="99"/>
      <c r="O4023" s="99"/>
      <c r="P4023" s="44"/>
      <c r="Q4023" s="44"/>
      <c r="R4023" s="44"/>
      <c r="S4023" s="99"/>
      <c r="T4023" s="99"/>
      <c r="U4023" s="99"/>
      <c r="V4023" s="99"/>
      <c r="W4023" s="99"/>
      <c r="X4023" s="99"/>
      <c r="Y4023" s="99"/>
      <c r="Z4023" s="99"/>
      <c r="AA4023" s="99"/>
      <c r="AB4023" s="99"/>
      <c r="AC4023" s="99"/>
      <c r="AD4023" s="99"/>
      <c r="AE4023" s="99"/>
      <c r="AF4023" s="99"/>
      <c r="AG4023" s="99"/>
      <c r="AH4023" s="31"/>
      <c r="AI4023" s="31"/>
      <c r="AJ4023" s="31"/>
      <c r="AK4023" s="31"/>
      <c r="AL4023" s="31"/>
      <c r="AO4023" s="376"/>
    </row>
    <row r="4024" spans="1:41" x14ac:dyDescent="0.25">
      <c r="A4024" s="44" t="s">
        <v>9927</v>
      </c>
      <c r="B4024" s="44" t="s">
        <v>6292</v>
      </c>
      <c r="C4024" s="45" t="s">
        <v>9928</v>
      </c>
      <c r="D4024" s="46" t="s">
        <v>21328</v>
      </c>
      <c r="E4024" s="46">
        <v>46568</v>
      </c>
      <c r="AO4024" s="376"/>
    </row>
    <row r="4025" spans="1:41" x14ac:dyDescent="0.25">
      <c r="A4025" s="44" t="s">
        <v>20906</v>
      </c>
      <c r="B4025" s="44" t="s">
        <v>20907</v>
      </c>
      <c r="C4025" s="45" t="s">
        <v>21037</v>
      </c>
      <c r="D4025" s="367" t="s">
        <v>3696</v>
      </c>
      <c r="E4025" s="328">
        <f>DATE(2030,6,22)</f>
        <v>47656</v>
      </c>
      <c r="F4025" s="32"/>
      <c r="G4025" s="32"/>
      <c r="H4025" s="32"/>
      <c r="I4025" s="31"/>
      <c r="J4025" s="31"/>
      <c r="K4025" s="31"/>
      <c r="L4025" s="31"/>
      <c r="M4025" s="31"/>
      <c r="N4025" s="31"/>
      <c r="O4025" s="31"/>
      <c r="P4025" s="31"/>
      <c r="Q4025" s="31"/>
      <c r="R4025" s="31"/>
      <c r="S4025" s="31"/>
      <c r="T4025" s="31"/>
      <c r="U4025" s="31"/>
      <c r="V4025" s="31"/>
      <c r="W4025" s="31"/>
      <c r="X4025" s="31"/>
      <c r="Y4025" s="31"/>
      <c r="Z4025" s="31"/>
      <c r="AA4025" s="31"/>
      <c r="AB4025" s="31"/>
      <c r="AC4025" s="31"/>
      <c r="AD4025" s="31"/>
      <c r="AE4025" s="31"/>
      <c r="AF4025" s="31"/>
      <c r="AG4025" s="31"/>
      <c r="AH4025" s="31"/>
      <c r="AI4025" s="31"/>
      <c r="AJ4025" s="31"/>
      <c r="AK4025" s="31"/>
      <c r="AL4025" s="31"/>
      <c r="AO4025" s="376"/>
    </row>
    <row r="4026" spans="1:41" x14ac:dyDescent="0.3">
      <c r="A4026" s="333" t="s">
        <v>16180</v>
      </c>
      <c r="B4026" s="333" t="s">
        <v>4810</v>
      </c>
      <c r="C4026" s="125" t="s">
        <v>16155</v>
      </c>
      <c r="D4026" s="32" t="s">
        <v>20309</v>
      </c>
      <c r="E4026" s="125" t="s">
        <v>4972</v>
      </c>
      <c r="F4026" s="125" t="s">
        <v>1189</v>
      </c>
      <c r="G4026" s="125" t="s">
        <v>1190</v>
      </c>
      <c r="AO4026" s="376"/>
    </row>
    <row r="4027" spans="1:41" x14ac:dyDescent="0.25">
      <c r="A4027" s="44" t="s">
        <v>5187</v>
      </c>
      <c r="B4027" s="44" t="s">
        <v>3474</v>
      </c>
      <c r="C4027" s="45">
        <v>220605</v>
      </c>
      <c r="D4027" s="45" t="s">
        <v>11363</v>
      </c>
      <c r="E4027" s="45" t="s">
        <v>5155</v>
      </c>
      <c r="AO4027" s="376"/>
    </row>
    <row r="4028" spans="1:41" x14ac:dyDescent="0.25">
      <c r="A4028" s="44" t="s">
        <v>4921</v>
      </c>
      <c r="B4028" s="44" t="s">
        <v>4922</v>
      </c>
      <c r="C4028" s="45" t="s">
        <v>4923</v>
      </c>
      <c r="D4028" s="46" t="s">
        <v>21328</v>
      </c>
      <c r="E4028" s="46">
        <v>46524</v>
      </c>
      <c r="AO4028" s="376"/>
    </row>
    <row r="4029" spans="1:41" x14ac:dyDescent="0.25">
      <c r="A4029" s="44" t="s">
        <v>4921</v>
      </c>
      <c r="B4029" s="44" t="s">
        <v>4922</v>
      </c>
      <c r="C4029" s="45" t="s">
        <v>4923</v>
      </c>
      <c r="D4029" s="46" t="s">
        <v>21328</v>
      </c>
      <c r="E4029" s="46">
        <v>46524</v>
      </c>
      <c r="AO4029" s="376"/>
    </row>
    <row r="4030" spans="1:41" x14ac:dyDescent="0.3">
      <c r="A4030" s="333" t="s">
        <v>6842</v>
      </c>
      <c r="B4030" s="333" t="s">
        <v>1183</v>
      </c>
      <c r="C4030" s="125" t="s">
        <v>18817</v>
      </c>
      <c r="D4030" s="32" t="s">
        <v>20309</v>
      </c>
      <c r="E4030" s="125" t="s">
        <v>8292</v>
      </c>
      <c r="F4030" s="125" t="s">
        <v>1189</v>
      </c>
      <c r="G4030" s="125" t="s">
        <v>1190</v>
      </c>
      <c r="AO4030" s="376"/>
    </row>
    <row r="4031" spans="1:41" x14ac:dyDescent="0.25">
      <c r="A4031" s="44" t="s">
        <v>6842</v>
      </c>
      <c r="B4031" s="44" t="s">
        <v>21398</v>
      </c>
      <c r="C4031" s="45" t="s">
        <v>9319</v>
      </c>
      <c r="D4031" s="45" t="s">
        <v>21447</v>
      </c>
      <c r="E4031" s="46">
        <v>46507</v>
      </c>
      <c r="AO4031" s="376"/>
    </row>
    <row r="4032" spans="1:41" x14ac:dyDescent="0.25">
      <c r="A4032" s="44" t="s">
        <v>2921</v>
      </c>
      <c r="B4032" s="44" t="s">
        <v>21367</v>
      </c>
      <c r="C4032" s="45" t="s">
        <v>16511</v>
      </c>
      <c r="D4032" s="45" t="s">
        <v>21447</v>
      </c>
      <c r="E4032" s="46">
        <v>46418</v>
      </c>
      <c r="AO4032" s="376"/>
    </row>
    <row r="4033" spans="1:41" x14ac:dyDescent="0.25">
      <c r="A4033" s="44" t="s">
        <v>15694</v>
      </c>
      <c r="B4033" s="44" t="s">
        <v>925</v>
      </c>
      <c r="C4033" s="45">
        <v>250601</v>
      </c>
      <c r="D4033" s="45" t="s">
        <v>11363</v>
      </c>
      <c r="E4033" s="45" t="s">
        <v>15609</v>
      </c>
      <c r="AO4033" s="376"/>
    </row>
    <row r="4034" spans="1:41" x14ac:dyDescent="0.25">
      <c r="A4034" s="44" t="s">
        <v>15694</v>
      </c>
      <c r="B4034" s="44" t="s">
        <v>5134</v>
      </c>
      <c r="C4034" s="45">
        <v>250802</v>
      </c>
      <c r="D4034" s="45" t="s">
        <v>11363</v>
      </c>
      <c r="E4034" s="45" t="s">
        <v>9880</v>
      </c>
      <c r="AO4034" s="376"/>
    </row>
    <row r="4035" spans="1:41" x14ac:dyDescent="0.25">
      <c r="A4035" s="44" t="s">
        <v>17691</v>
      </c>
      <c r="B4035" s="44" t="s">
        <v>10348</v>
      </c>
      <c r="C4035" s="45">
        <v>240501</v>
      </c>
      <c r="D4035" s="45" t="s">
        <v>11363</v>
      </c>
      <c r="E4035" s="45" t="s">
        <v>10349</v>
      </c>
      <c r="AO4035" s="376"/>
    </row>
    <row r="4036" spans="1:41" x14ac:dyDescent="0.25">
      <c r="A4036" s="44" t="s">
        <v>16513</v>
      </c>
      <c r="B4036" s="44" t="s">
        <v>21367</v>
      </c>
      <c r="C4036" s="45" t="s">
        <v>16511</v>
      </c>
      <c r="D4036" s="45" t="s">
        <v>21447</v>
      </c>
      <c r="E4036" s="46">
        <v>46418</v>
      </c>
      <c r="AO4036" s="376"/>
    </row>
    <row r="4037" spans="1:41" x14ac:dyDescent="0.25">
      <c r="A4037" s="44" t="s">
        <v>16513</v>
      </c>
      <c r="B4037" s="44" t="s">
        <v>21402</v>
      </c>
      <c r="C4037" s="45" t="s">
        <v>5503</v>
      </c>
      <c r="D4037" s="45" t="s">
        <v>21447</v>
      </c>
      <c r="E4037" s="46">
        <v>46507</v>
      </c>
      <c r="AO4037" s="376"/>
    </row>
    <row r="4038" spans="1:41" x14ac:dyDescent="0.3">
      <c r="A4038" s="333" t="s">
        <v>11004</v>
      </c>
      <c r="B4038" s="333" t="s">
        <v>1154</v>
      </c>
      <c r="C4038" s="125" t="s">
        <v>10117</v>
      </c>
      <c r="D4038" s="32" t="s">
        <v>20309</v>
      </c>
      <c r="E4038" s="125" t="s">
        <v>5139</v>
      </c>
      <c r="F4038" s="125" t="s">
        <v>1189</v>
      </c>
      <c r="G4038" s="125" t="s">
        <v>1189</v>
      </c>
      <c r="AO4038" s="376"/>
    </row>
    <row r="4039" spans="1:41" x14ac:dyDescent="0.25">
      <c r="A4039" s="44" t="s">
        <v>20584</v>
      </c>
      <c r="B4039" s="44" t="s">
        <v>20583</v>
      </c>
      <c r="C4039" s="45" t="s">
        <v>9898</v>
      </c>
      <c r="D4039" s="32" t="s">
        <v>5559</v>
      </c>
      <c r="E4039" s="45" t="s">
        <v>20858</v>
      </c>
      <c r="F4039" s="32"/>
      <c r="G4039" s="32"/>
      <c r="H4039" s="32"/>
      <c r="I4039" s="31"/>
      <c r="J4039" s="31"/>
      <c r="K4039" s="31"/>
      <c r="L4039" s="31"/>
      <c r="M4039" s="31"/>
      <c r="N4039" s="31"/>
      <c r="O4039" s="31"/>
      <c r="P4039" s="31"/>
      <c r="Q4039" s="31"/>
      <c r="R4039" s="31"/>
      <c r="S4039" s="31"/>
      <c r="T4039" s="31"/>
      <c r="U4039" s="31"/>
      <c r="V4039" s="31"/>
      <c r="W4039" s="31"/>
      <c r="X4039" s="31"/>
      <c r="Y4039" s="31"/>
      <c r="Z4039" s="31"/>
      <c r="AA4039" s="31"/>
      <c r="AB4039" s="31"/>
      <c r="AC4039" s="31"/>
      <c r="AD4039" s="31"/>
      <c r="AE4039" s="31"/>
      <c r="AF4039" s="31"/>
      <c r="AG4039" s="31"/>
      <c r="AH4039" s="31"/>
      <c r="AI4039" s="31"/>
      <c r="AJ4039" s="31"/>
      <c r="AK4039" s="31"/>
      <c r="AL4039" s="31"/>
      <c r="AO4039" s="376"/>
    </row>
    <row r="4040" spans="1:41" x14ac:dyDescent="0.25">
      <c r="A4040" s="44" t="s">
        <v>13206</v>
      </c>
      <c r="B4040" s="44" t="s">
        <v>3176</v>
      </c>
      <c r="C4040" s="45">
        <v>25010402</v>
      </c>
      <c r="D4040" s="45" t="s">
        <v>11363</v>
      </c>
      <c r="E4040" s="45" t="s">
        <v>12564</v>
      </c>
      <c r="AO4040" s="376"/>
    </row>
    <row r="4041" spans="1:41" x14ac:dyDescent="0.25">
      <c r="A4041" s="44" t="s">
        <v>13206</v>
      </c>
      <c r="B4041" s="44" t="s">
        <v>5321</v>
      </c>
      <c r="C4041" s="45">
        <v>25010401</v>
      </c>
      <c r="D4041" s="45" t="s">
        <v>11363</v>
      </c>
      <c r="E4041" s="45" t="s">
        <v>12564</v>
      </c>
      <c r="AO4041" s="376"/>
    </row>
    <row r="4042" spans="1:41" x14ac:dyDescent="0.3">
      <c r="A4042" s="333" t="s">
        <v>991</v>
      </c>
      <c r="B4042" s="333" t="s">
        <v>3132</v>
      </c>
      <c r="C4042" s="125" t="s">
        <v>10974</v>
      </c>
      <c r="D4042" s="32" t="s">
        <v>20309</v>
      </c>
      <c r="E4042" s="125" t="s">
        <v>5139</v>
      </c>
      <c r="F4042" s="125" t="s">
        <v>1189</v>
      </c>
      <c r="G4042" s="125" t="s">
        <v>1189</v>
      </c>
      <c r="AO4042" s="376"/>
    </row>
    <row r="4043" spans="1:41" x14ac:dyDescent="0.25">
      <c r="A4043" s="44" t="s">
        <v>12212</v>
      </c>
      <c r="B4043" s="44" t="s">
        <v>12110</v>
      </c>
      <c r="C4043" s="45">
        <v>14.24</v>
      </c>
      <c r="D4043" s="45" t="s">
        <v>12549</v>
      </c>
      <c r="E4043" s="46">
        <v>47299</v>
      </c>
      <c r="F4043" s="45"/>
      <c r="G4043" s="93"/>
      <c r="H4043" s="93"/>
      <c r="I4043" s="99"/>
      <c r="J4043" s="99"/>
      <c r="K4043" s="99"/>
      <c r="L4043" s="99"/>
      <c r="M4043" s="99"/>
      <c r="N4043" s="99"/>
      <c r="O4043" s="99"/>
      <c r="P4043" s="99"/>
      <c r="Q4043" s="99"/>
      <c r="R4043" s="99"/>
      <c r="S4043" s="99"/>
      <c r="T4043" s="99"/>
      <c r="U4043" s="99"/>
      <c r="V4043" s="99"/>
      <c r="W4043" s="99"/>
      <c r="X4043" s="99"/>
      <c r="Y4043" s="99"/>
      <c r="Z4043" s="99"/>
      <c r="AA4043" s="99"/>
      <c r="AB4043" s="99"/>
      <c r="AC4043" s="99"/>
      <c r="AD4043" s="99"/>
      <c r="AE4043" s="99"/>
      <c r="AF4043" s="99"/>
      <c r="AG4043" s="99"/>
      <c r="AH4043" s="31"/>
      <c r="AI4043" s="31"/>
      <c r="AJ4043" s="31"/>
      <c r="AK4043" s="31"/>
      <c r="AL4043" s="31"/>
      <c r="AO4043" s="376"/>
    </row>
    <row r="4044" spans="1:41" x14ac:dyDescent="0.25">
      <c r="A4044" s="44" t="s">
        <v>8358</v>
      </c>
      <c r="B4044" s="44" t="s">
        <v>3039</v>
      </c>
      <c r="C4044" s="45">
        <v>230904</v>
      </c>
      <c r="D4044" s="45" t="s">
        <v>11363</v>
      </c>
      <c r="E4044" s="45" t="s">
        <v>7871</v>
      </c>
      <c r="AO4044" s="376"/>
    </row>
    <row r="4045" spans="1:41" x14ac:dyDescent="0.25">
      <c r="A4045" s="44" t="s">
        <v>8285</v>
      </c>
      <c r="B4045" s="44" t="s">
        <v>8286</v>
      </c>
      <c r="C4045" s="45" t="s">
        <v>8287</v>
      </c>
      <c r="D4045" s="45" t="s">
        <v>11204</v>
      </c>
      <c r="E4045" s="45" t="s">
        <v>4151</v>
      </c>
      <c r="F4045" s="93"/>
      <c r="G4045" s="93"/>
      <c r="H4045" s="93"/>
      <c r="I4045" s="99"/>
      <c r="J4045" s="99"/>
      <c r="K4045" s="99"/>
      <c r="L4045" s="99"/>
      <c r="M4045" s="99"/>
      <c r="N4045" s="99"/>
      <c r="O4045" s="99"/>
      <c r="P4045" s="99"/>
      <c r="Q4045" s="99"/>
      <c r="R4045" s="99"/>
      <c r="S4045" s="99"/>
      <c r="T4045" s="99"/>
      <c r="U4045" s="99"/>
      <c r="V4045" s="99"/>
      <c r="W4045" s="99"/>
      <c r="X4045" s="99"/>
      <c r="Y4045" s="99"/>
      <c r="Z4045" s="99"/>
      <c r="AA4045" s="99"/>
      <c r="AB4045" s="99"/>
      <c r="AC4045" s="99"/>
      <c r="AD4045" s="99"/>
      <c r="AE4045" s="99"/>
      <c r="AF4045" s="99"/>
      <c r="AG4045" s="99"/>
      <c r="AH4045" s="31"/>
      <c r="AI4045" s="31"/>
      <c r="AJ4045" s="31"/>
      <c r="AK4045" s="31"/>
      <c r="AL4045" s="31"/>
      <c r="AO4045" s="376"/>
    </row>
    <row r="4046" spans="1:41" x14ac:dyDescent="0.25">
      <c r="A4046" s="44" t="s">
        <v>8285</v>
      </c>
      <c r="B4046" s="44" t="s">
        <v>8286</v>
      </c>
      <c r="C4046" s="45" t="s">
        <v>8287</v>
      </c>
      <c r="D4046" s="93" t="s">
        <v>17443</v>
      </c>
      <c r="E4046" s="45" t="s">
        <v>4151</v>
      </c>
      <c r="F4046" s="93"/>
      <c r="G4046" s="93"/>
      <c r="H4046" s="93"/>
      <c r="I4046" s="99"/>
      <c r="J4046" s="99"/>
      <c r="K4046" s="99"/>
      <c r="L4046" s="99"/>
      <c r="M4046" s="99"/>
      <c r="N4046" s="99"/>
      <c r="O4046" s="99"/>
      <c r="P4046" s="99"/>
      <c r="Q4046" s="99"/>
      <c r="R4046" s="99"/>
      <c r="S4046" s="99"/>
      <c r="T4046" s="99"/>
      <c r="U4046" s="99"/>
      <c r="V4046" s="99"/>
      <c r="W4046" s="99"/>
      <c r="X4046" s="99"/>
      <c r="Y4046" s="99"/>
      <c r="Z4046" s="99"/>
      <c r="AA4046" s="99"/>
      <c r="AB4046" s="99"/>
      <c r="AC4046" s="99"/>
      <c r="AD4046" s="99"/>
      <c r="AE4046" s="99"/>
      <c r="AF4046" s="99"/>
      <c r="AG4046" s="99"/>
      <c r="AH4046" s="31"/>
      <c r="AI4046" s="31"/>
      <c r="AJ4046" s="31"/>
      <c r="AK4046" s="31"/>
      <c r="AL4046" s="31"/>
      <c r="AO4046" s="376"/>
    </row>
    <row r="4047" spans="1:41" x14ac:dyDescent="0.25">
      <c r="A4047" s="44" t="s">
        <v>8285</v>
      </c>
      <c r="B4047" s="44" t="s">
        <v>8286</v>
      </c>
      <c r="C4047" s="45" t="s">
        <v>8287</v>
      </c>
      <c r="D4047" s="45" t="s">
        <v>9895</v>
      </c>
      <c r="E4047" s="45" t="s">
        <v>4151</v>
      </c>
      <c r="F4047" s="93"/>
      <c r="G4047" s="93"/>
      <c r="H4047" s="93"/>
      <c r="I4047" s="99"/>
      <c r="J4047" s="99"/>
      <c r="K4047" s="99"/>
      <c r="L4047" s="99"/>
      <c r="M4047" s="99"/>
      <c r="N4047" s="99"/>
      <c r="O4047" s="99"/>
      <c r="P4047" s="44"/>
      <c r="Q4047" s="44"/>
      <c r="R4047" s="44"/>
      <c r="S4047" s="99"/>
      <c r="T4047" s="99"/>
      <c r="U4047" s="99"/>
      <c r="V4047" s="99"/>
      <c r="W4047" s="99"/>
      <c r="X4047" s="99"/>
      <c r="Y4047" s="99"/>
      <c r="Z4047" s="99"/>
      <c r="AA4047" s="99"/>
      <c r="AB4047" s="99"/>
      <c r="AC4047" s="99"/>
      <c r="AD4047" s="99"/>
      <c r="AE4047" s="99"/>
      <c r="AF4047" s="99"/>
      <c r="AG4047" s="99"/>
      <c r="AH4047" s="31"/>
      <c r="AI4047" s="31"/>
      <c r="AJ4047" s="31"/>
      <c r="AK4047" s="31"/>
      <c r="AL4047" s="31"/>
      <c r="AO4047" s="376"/>
    </row>
    <row r="4048" spans="1:41" x14ac:dyDescent="0.25">
      <c r="A4048" s="44" t="s">
        <v>19317</v>
      </c>
      <c r="B4048" s="319" t="s">
        <v>19516</v>
      </c>
      <c r="C4048" s="318" t="s">
        <v>19632</v>
      </c>
      <c r="D4048" s="93" t="s">
        <v>19934</v>
      </c>
      <c r="E4048" s="320">
        <v>47542</v>
      </c>
      <c r="F4048" s="93"/>
      <c r="G4048" s="93"/>
      <c r="H4048" s="93"/>
      <c r="I4048" s="99"/>
      <c r="J4048" s="99"/>
      <c r="K4048" s="99"/>
      <c r="L4048" s="99"/>
      <c r="M4048" s="99"/>
      <c r="N4048" s="99"/>
      <c r="O4048" s="99"/>
      <c r="P4048" s="99"/>
      <c r="Q4048" s="99"/>
      <c r="R4048" s="99"/>
      <c r="S4048" s="99"/>
      <c r="T4048" s="99"/>
      <c r="U4048" s="99"/>
      <c r="V4048" s="99"/>
      <c r="W4048" s="99"/>
      <c r="X4048" s="99"/>
      <c r="Y4048" s="99"/>
      <c r="Z4048" s="99"/>
      <c r="AA4048" s="99"/>
      <c r="AB4048" s="99"/>
      <c r="AC4048" s="99"/>
      <c r="AD4048" s="99"/>
      <c r="AE4048" s="99"/>
      <c r="AF4048" s="99"/>
      <c r="AG4048" s="99"/>
      <c r="AH4048" s="31"/>
      <c r="AI4048" s="31"/>
      <c r="AJ4048" s="31"/>
      <c r="AK4048" s="31"/>
      <c r="AL4048" s="31"/>
      <c r="AO4048" s="376"/>
    </row>
    <row r="4049" spans="1:41" x14ac:dyDescent="0.25">
      <c r="A4049" s="44" t="s">
        <v>15695</v>
      </c>
      <c r="B4049" s="44" t="s">
        <v>17497</v>
      </c>
      <c r="C4049" s="45">
        <v>24060301</v>
      </c>
      <c r="D4049" s="45" t="s">
        <v>11363</v>
      </c>
      <c r="E4049" s="45" t="s">
        <v>4962</v>
      </c>
      <c r="AO4049" s="376"/>
    </row>
    <row r="4050" spans="1:41" x14ac:dyDescent="0.25">
      <c r="A4050" s="44" t="s">
        <v>7983</v>
      </c>
      <c r="B4050" s="44" t="s">
        <v>21356</v>
      </c>
      <c r="C4050" s="45" t="s">
        <v>7981</v>
      </c>
      <c r="D4050" s="45" t="s">
        <v>21447</v>
      </c>
      <c r="E4050" s="46">
        <v>46326</v>
      </c>
      <c r="AO4050" s="376"/>
    </row>
    <row r="4051" spans="1:41" x14ac:dyDescent="0.25">
      <c r="A4051" s="44" t="s">
        <v>6801</v>
      </c>
      <c r="B4051" s="44" t="s">
        <v>21365</v>
      </c>
      <c r="C4051" s="45" t="s">
        <v>8133</v>
      </c>
      <c r="D4051" s="45" t="s">
        <v>21447</v>
      </c>
      <c r="E4051" s="46">
        <v>46752</v>
      </c>
      <c r="AO4051" s="376"/>
    </row>
    <row r="4052" spans="1:41" x14ac:dyDescent="0.25">
      <c r="A4052" s="44" t="s">
        <v>5188</v>
      </c>
      <c r="B4052" s="44" t="s">
        <v>923</v>
      </c>
      <c r="C4052" s="45">
        <v>220303</v>
      </c>
      <c r="D4052" s="45" t="s">
        <v>11363</v>
      </c>
      <c r="E4052" s="45" t="s">
        <v>2593</v>
      </c>
      <c r="AO4052" s="376"/>
    </row>
    <row r="4053" spans="1:41" x14ac:dyDescent="0.25">
      <c r="A4053" s="57" t="s">
        <v>20475</v>
      </c>
      <c r="B4053" s="92" t="s">
        <v>3682</v>
      </c>
      <c r="C4053" s="93" t="s">
        <v>19106</v>
      </c>
      <c r="D4053" s="93" t="s">
        <v>3681</v>
      </c>
      <c r="E4053" s="94">
        <v>48029</v>
      </c>
      <c r="F4053" s="93"/>
      <c r="G4053" s="93"/>
      <c r="H4053" s="93"/>
      <c r="I4053" s="99"/>
      <c r="J4053" s="99"/>
      <c r="K4053" s="99"/>
      <c r="L4053" s="99"/>
      <c r="M4053" s="99"/>
      <c r="N4053" s="99"/>
      <c r="O4053" s="99"/>
      <c r="P4053" s="44"/>
      <c r="Q4053" s="44"/>
      <c r="R4053" s="44"/>
      <c r="S4053" s="99"/>
      <c r="T4053" s="99"/>
      <c r="U4053" s="99"/>
      <c r="V4053" s="99"/>
      <c r="W4053" s="99"/>
      <c r="X4053" s="99"/>
      <c r="Y4053" s="99"/>
      <c r="Z4053" s="99"/>
      <c r="AA4053" s="99"/>
      <c r="AB4053" s="99"/>
      <c r="AC4053" s="99"/>
      <c r="AD4053" s="99"/>
      <c r="AE4053" s="99"/>
      <c r="AF4053" s="99"/>
      <c r="AG4053" s="99"/>
      <c r="AH4053" s="31"/>
      <c r="AI4053" s="31"/>
      <c r="AJ4053" s="31"/>
      <c r="AK4053" s="31"/>
      <c r="AL4053" s="31"/>
      <c r="AO4053" s="376"/>
    </row>
    <row r="4054" spans="1:41" x14ac:dyDescent="0.3">
      <c r="A4054" s="333" t="s">
        <v>18935</v>
      </c>
      <c r="B4054" s="333" t="s">
        <v>1159</v>
      </c>
      <c r="C4054" s="125" t="s">
        <v>19092</v>
      </c>
      <c r="D4054" s="32" t="s">
        <v>20309</v>
      </c>
      <c r="E4054" s="125" t="s">
        <v>9249</v>
      </c>
      <c r="F4054" s="125" t="s">
        <v>1189</v>
      </c>
      <c r="G4054" s="125" t="s">
        <v>1190</v>
      </c>
      <c r="AO4054" s="376"/>
    </row>
    <row r="4055" spans="1:41" x14ac:dyDescent="0.25">
      <c r="A4055" s="57" t="s">
        <v>20476</v>
      </c>
      <c r="B4055" s="92" t="s">
        <v>3682</v>
      </c>
      <c r="C4055" s="93" t="s">
        <v>19106</v>
      </c>
      <c r="D4055" s="93" t="s">
        <v>3681</v>
      </c>
      <c r="E4055" s="94">
        <v>48029</v>
      </c>
      <c r="F4055" s="93"/>
      <c r="G4055" s="93"/>
      <c r="H4055" s="93"/>
      <c r="I4055" s="99"/>
      <c r="J4055" s="99"/>
      <c r="K4055" s="99"/>
      <c r="L4055" s="99"/>
      <c r="M4055" s="99"/>
      <c r="N4055" s="99"/>
      <c r="O4055" s="99"/>
      <c r="P4055" s="44"/>
      <c r="Q4055" s="44"/>
      <c r="R4055" s="44"/>
      <c r="S4055" s="99"/>
      <c r="T4055" s="99"/>
      <c r="U4055" s="99"/>
      <c r="V4055" s="99"/>
      <c r="W4055" s="99"/>
      <c r="X4055" s="99"/>
      <c r="Y4055" s="99"/>
      <c r="Z4055" s="99"/>
      <c r="AA4055" s="99"/>
      <c r="AB4055" s="99"/>
      <c r="AC4055" s="99"/>
      <c r="AD4055" s="99"/>
      <c r="AE4055" s="99"/>
      <c r="AF4055" s="99"/>
      <c r="AG4055" s="99"/>
      <c r="AH4055" s="31"/>
      <c r="AI4055" s="31"/>
      <c r="AJ4055" s="31"/>
      <c r="AK4055" s="31"/>
      <c r="AL4055" s="31"/>
      <c r="AO4055" s="376"/>
    </row>
    <row r="4056" spans="1:41" x14ac:dyDescent="0.3">
      <c r="A4056" s="333" t="s">
        <v>4769</v>
      </c>
      <c r="B4056" s="333" t="s">
        <v>4815</v>
      </c>
      <c r="C4056" s="125" t="s">
        <v>15581</v>
      </c>
      <c r="D4056" s="32" t="s">
        <v>20309</v>
      </c>
      <c r="E4056" s="125" t="s">
        <v>9839</v>
      </c>
      <c r="F4056" s="125" t="s">
        <v>1189</v>
      </c>
      <c r="G4056" s="125" t="s">
        <v>1190</v>
      </c>
      <c r="AO4056" s="376"/>
    </row>
    <row r="4057" spans="1:41" x14ac:dyDescent="0.3">
      <c r="A4057" s="333" t="s">
        <v>4011</v>
      </c>
      <c r="B4057" s="333" t="s">
        <v>11371</v>
      </c>
      <c r="C4057" s="125" t="s">
        <v>11215</v>
      </c>
      <c r="D4057" s="32" t="s">
        <v>20309</v>
      </c>
      <c r="E4057" s="125" t="s">
        <v>4966</v>
      </c>
      <c r="F4057" s="125" t="s">
        <v>1189</v>
      </c>
      <c r="G4057" s="125" t="s">
        <v>1190</v>
      </c>
      <c r="AO4057" s="376"/>
    </row>
    <row r="4058" spans="1:41" x14ac:dyDescent="0.25">
      <c r="A4058" s="57" t="s">
        <v>3590</v>
      </c>
      <c r="B4058" s="92" t="s">
        <v>3682</v>
      </c>
      <c r="C4058" s="93" t="s">
        <v>19106</v>
      </c>
      <c r="D4058" s="93" t="s">
        <v>3681</v>
      </c>
      <c r="E4058" s="94">
        <v>48029</v>
      </c>
      <c r="F4058" s="93"/>
      <c r="G4058" s="93"/>
      <c r="H4058" s="93"/>
      <c r="I4058" s="99"/>
      <c r="J4058" s="99"/>
      <c r="K4058" s="99"/>
      <c r="L4058" s="99"/>
      <c r="M4058" s="99"/>
      <c r="N4058" s="99"/>
      <c r="O4058" s="99"/>
      <c r="P4058" s="44"/>
      <c r="Q4058" s="44"/>
      <c r="R4058" s="44"/>
      <c r="S4058" s="99"/>
      <c r="T4058" s="99"/>
      <c r="U4058" s="99"/>
      <c r="V4058" s="99"/>
      <c r="W4058" s="99"/>
      <c r="X4058" s="99"/>
      <c r="Y4058" s="99"/>
      <c r="Z4058" s="99"/>
      <c r="AA4058" s="99"/>
      <c r="AB4058" s="99"/>
      <c r="AC4058" s="99"/>
      <c r="AD4058" s="99"/>
      <c r="AE4058" s="99"/>
      <c r="AF4058" s="99"/>
      <c r="AG4058" s="99"/>
      <c r="AH4058" s="31"/>
      <c r="AI4058" s="31"/>
      <c r="AJ4058" s="31"/>
      <c r="AK4058" s="31"/>
      <c r="AL4058" s="31"/>
      <c r="AO4058" s="376"/>
    </row>
    <row r="4059" spans="1:41" x14ac:dyDescent="0.25">
      <c r="A4059" s="91" t="s">
        <v>19196</v>
      </c>
      <c r="B4059" s="92" t="s">
        <v>19284</v>
      </c>
      <c r="C4059" s="93" t="s">
        <v>19285</v>
      </c>
      <c r="D4059" s="93" t="s">
        <v>1201</v>
      </c>
      <c r="E4059" s="94">
        <v>46582</v>
      </c>
      <c r="F4059" s="93"/>
      <c r="G4059" s="93"/>
      <c r="H4059" s="93"/>
      <c r="I4059" s="99"/>
      <c r="J4059" s="99"/>
      <c r="K4059" s="99"/>
      <c r="L4059" s="99"/>
      <c r="M4059" s="99"/>
      <c r="N4059" s="99"/>
      <c r="O4059" s="99"/>
      <c r="P4059" s="99"/>
      <c r="Q4059" s="99"/>
      <c r="R4059" s="99"/>
      <c r="S4059" s="99"/>
      <c r="T4059" s="99"/>
      <c r="U4059" s="99"/>
      <c r="V4059" s="99"/>
      <c r="W4059" s="99"/>
      <c r="X4059" s="99"/>
      <c r="Y4059" s="99"/>
      <c r="Z4059" s="99"/>
      <c r="AA4059" s="99"/>
      <c r="AB4059" s="99"/>
      <c r="AC4059" s="99"/>
      <c r="AD4059" s="99"/>
      <c r="AE4059" s="99"/>
      <c r="AF4059" s="99"/>
      <c r="AG4059" s="99"/>
      <c r="AH4059" s="31"/>
      <c r="AI4059" s="31"/>
      <c r="AJ4059" s="31"/>
      <c r="AK4059" s="31"/>
      <c r="AL4059" s="31"/>
      <c r="AO4059" s="376"/>
    </row>
    <row r="4060" spans="1:41" x14ac:dyDescent="0.25">
      <c r="A4060" s="44" t="s">
        <v>7985</v>
      </c>
      <c r="B4060" s="44" t="s">
        <v>21356</v>
      </c>
      <c r="C4060" s="45" t="s">
        <v>7981</v>
      </c>
      <c r="D4060" s="45" t="s">
        <v>21447</v>
      </c>
      <c r="E4060" s="46">
        <v>46326</v>
      </c>
      <c r="AO4060" s="376"/>
    </row>
    <row r="4061" spans="1:41" x14ac:dyDescent="0.25">
      <c r="A4061" s="44" t="s">
        <v>7985</v>
      </c>
      <c r="B4061" s="44" t="s">
        <v>21356</v>
      </c>
      <c r="C4061" s="45" t="s">
        <v>21357</v>
      </c>
      <c r="D4061" s="45" t="s">
        <v>21447</v>
      </c>
      <c r="E4061" s="46">
        <v>46691</v>
      </c>
      <c r="AO4061" s="376"/>
    </row>
    <row r="4062" spans="1:41" x14ac:dyDescent="0.3">
      <c r="A4062" s="333" t="s">
        <v>11005</v>
      </c>
      <c r="B4062" s="333" t="s">
        <v>1160</v>
      </c>
      <c r="C4062" s="125" t="s">
        <v>10947</v>
      </c>
      <c r="D4062" s="32" t="s">
        <v>20309</v>
      </c>
      <c r="E4062" s="125" t="s">
        <v>7420</v>
      </c>
      <c r="F4062" s="125" t="s">
        <v>1189</v>
      </c>
      <c r="G4062" s="125" t="s">
        <v>1190</v>
      </c>
      <c r="AO4062" s="376"/>
    </row>
    <row r="4063" spans="1:41" x14ac:dyDescent="0.25">
      <c r="A4063" s="44" t="s">
        <v>2371</v>
      </c>
      <c r="B4063" s="44" t="s">
        <v>5321</v>
      </c>
      <c r="C4063" s="45">
        <v>23010401</v>
      </c>
      <c r="D4063" s="45" t="s">
        <v>11363</v>
      </c>
      <c r="E4063" s="45" t="s">
        <v>5322</v>
      </c>
      <c r="AO4063" s="376"/>
    </row>
    <row r="4064" spans="1:41" x14ac:dyDescent="0.25">
      <c r="A4064" s="44" t="s">
        <v>2371</v>
      </c>
      <c r="B4064" s="44" t="s">
        <v>3176</v>
      </c>
      <c r="C4064" s="45">
        <v>23010402</v>
      </c>
      <c r="D4064" s="45" t="s">
        <v>11363</v>
      </c>
      <c r="E4064" s="45" t="s">
        <v>5322</v>
      </c>
      <c r="AO4064" s="376"/>
    </row>
    <row r="4065" spans="1:41" x14ac:dyDescent="0.25">
      <c r="A4065" s="57" t="s">
        <v>5189</v>
      </c>
      <c r="B4065" s="92" t="s">
        <v>3682</v>
      </c>
      <c r="C4065" s="93" t="s">
        <v>19106</v>
      </c>
      <c r="D4065" s="93" t="s">
        <v>3681</v>
      </c>
      <c r="E4065" s="94">
        <v>48029</v>
      </c>
      <c r="F4065" s="93"/>
      <c r="G4065" s="93"/>
      <c r="H4065" s="93"/>
      <c r="I4065" s="99"/>
      <c r="J4065" s="99"/>
      <c r="K4065" s="99"/>
      <c r="L4065" s="99"/>
      <c r="M4065" s="99"/>
      <c r="N4065" s="99"/>
      <c r="O4065" s="99"/>
      <c r="P4065" s="57"/>
      <c r="Q4065" s="44"/>
      <c r="R4065" s="99"/>
      <c r="S4065" s="99"/>
      <c r="T4065" s="99"/>
      <c r="U4065" s="99"/>
      <c r="V4065" s="99"/>
      <c r="W4065" s="99"/>
      <c r="X4065" s="99"/>
      <c r="Y4065" s="99"/>
      <c r="Z4065" s="99"/>
      <c r="AA4065" s="99"/>
      <c r="AB4065" s="99"/>
      <c r="AC4065" s="99"/>
      <c r="AD4065" s="99"/>
      <c r="AE4065" s="99"/>
      <c r="AF4065" s="99"/>
      <c r="AG4065" s="99"/>
      <c r="AH4065" s="31"/>
      <c r="AI4065" s="31"/>
      <c r="AJ4065" s="31"/>
      <c r="AK4065" s="31"/>
      <c r="AL4065" s="31"/>
      <c r="AO4065" s="376"/>
    </row>
    <row r="4066" spans="1:41" x14ac:dyDescent="0.25">
      <c r="A4066" s="44" t="s">
        <v>5189</v>
      </c>
      <c r="B4066" s="44" t="s">
        <v>5134</v>
      </c>
      <c r="C4066" s="45">
        <v>250802</v>
      </c>
      <c r="D4066" s="45" t="s">
        <v>11363</v>
      </c>
      <c r="E4066" s="45" t="s">
        <v>9880</v>
      </c>
      <c r="AO4066" s="376"/>
    </row>
    <row r="4067" spans="1:41" x14ac:dyDescent="0.25">
      <c r="A4067" s="44" t="s">
        <v>13480</v>
      </c>
      <c r="B4067" s="44" t="s">
        <v>21362</v>
      </c>
      <c r="C4067" s="45" t="s">
        <v>13474</v>
      </c>
      <c r="D4067" s="45" t="s">
        <v>21447</v>
      </c>
      <c r="E4067" s="46">
        <v>46752</v>
      </c>
      <c r="AO4067" s="376"/>
    </row>
    <row r="4068" spans="1:41" x14ac:dyDescent="0.25">
      <c r="A4068" s="44" t="s">
        <v>5483</v>
      </c>
      <c r="B4068" s="44" t="s">
        <v>21416</v>
      </c>
      <c r="C4068" s="45" t="s">
        <v>9311</v>
      </c>
      <c r="D4068" s="45" t="s">
        <v>21447</v>
      </c>
      <c r="E4068" s="46">
        <v>46446</v>
      </c>
      <c r="AO4068" s="376"/>
    </row>
    <row r="4069" spans="1:41" x14ac:dyDescent="0.25">
      <c r="A4069" s="44" t="s">
        <v>11574</v>
      </c>
      <c r="B4069" s="44" t="s">
        <v>12129</v>
      </c>
      <c r="C4069" s="45">
        <v>20.25</v>
      </c>
      <c r="D4069" s="45" t="s">
        <v>12549</v>
      </c>
      <c r="E4069" s="46">
        <v>47664</v>
      </c>
      <c r="F4069" s="45"/>
      <c r="G4069" s="93"/>
      <c r="H4069" s="93"/>
      <c r="I4069" s="99"/>
      <c r="J4069" s="99"/>
      <c r="K4069" s="99"/>
      <c r="L4069" s="99"/>
      <c r="M4069" s="99"/>
      <c r="N4069" s="99"/>
      <c r="O4069" s="99"/>
      <c r="P4069" s="99"/>
      <c r="Q4069" s="99"/>
      <c r="R4069" s="99"/>
      <c r="S4069" s="99"/>
      <c r="T4069" s="99"/>
      <c r="U4069" s="99"/>
      <c r="V4069" s="99"/>
      <c r="W4069" s="99"/>
      <c r="X4069" s="99"/>
      <c r="Y4069" s="99"/>
      <c r="Z4069" s="99"/>
      <c r="AA4069" s="99"/>
      <c r="AB4069" s="99"/>
      <c r="AC4069" s="99"/>
      <c r="AD4069" s="99"/>
      <c r="AE4069" s="99"/>
      <c r="AF4069" s="99"/>
      <c r="AG4069" s="99"/>
      <c r="AH4069" s="31"/>
      <c r="AI4069" s="31"/>
      <c r="AJ4069" s="31"/>
      <c r="AK4069" s="31"/>
      <c r="AL4069" s="31"/>
      <c r="AO4069" s="376"/>
    </row>
    <row r="4070" spans="1:41" x14ac:dyDescent="0.25">
      <c r="A4070" s="44" t="s">
        <v>428</v>
      </c>
      <c r="B4070" s="44" t="s">
        <v>21433</v>
      </c>
      <c r="C4070" s="45" t="s">
        <v>5528</v>
      </c>
      <c r="D4070" s="45" t="s">
        <v>21447</v>
      </c>
      <c r="E4070" s="46">
        <v>46418</v>
      </c>
      <c r="AO4070" s="376"/>
    </row>
    <row r="4071" spans="1:41" x14ac:dyDescent="0.25">
      <c r="A4071" s="44" t="s">
        <v>6427</v>
      </c>
      <c r="B4071" s="44" t="s">
        <v>3176</v>
      </c>
      <c r="C4071" s="45">
        <v>23010402</v>
      </c>
      <c r="D4071" s="45" t="s">
        <v>11363</v>
      </c>
      <c r="E4071" s="45" t="s">
        <v>5322</v>
      </c>
      <c r="AO4071" s="376"/>
    </row>
    <row r="4072" spans="1:41" x14ac:dyDescent="0.25">
      <c r="A4072" s="44" t="s">
        <v>21560</v>
      </c>
      <c r="B4072" s="44" t="s">
        <v>942</v>
      </c>
      <c r="C4072" s="45">
        <v>230806</v>
      </c>
      <c r="D4072" s="45" t="s">
        <v>11363</v>
      </c>
      <c r="E4072" s="45" t="s">
        <v>4151</v>
      </c>
      <c r="AO4072" s="376"/>
    </row>
    <row r="4073" spans="1:41" x14ac:dyDescent="0.25">
      <c r="A4073" s="44" t="s">
        <v>17692</v>
      </c>
      <c r="B4073" s="44" t="s">
        <v>942</v>
      </c>
      <c r="C4073" s="45">
        <v>230806</v>
      </c>
      <c r="D4073" s="45" t="s">
        <v>11363</v>
      </c>
      <c r="E4073" s="45" t="s">
        <v>4151</v>
      </c>
      <c r="AO4073" s="376"/>
    </row>
    <row r="4074" spans="1:41" x14ac:dyDescent="0.25">
      <c r="A4074" s="44" t="s">
        <v>10451</v>
      </c>
      <c r="B4074" s="44" t="s">
        <v>9237</v>
      </c>
      <c r="C4074" s="45">
        <v>24010401</v>
      </c>
      <c r="D4074" s="45" t="s">
        <v>11363</v>
      </c>
      <c r="E4074" s="45" t="s">
        <v>9238</v>
      </c>
      <c r="AO4074" s="376"/>
    </row>
    <row r="4075" spans="1:41" x14ac:dyDescent="0.25">
      <c r="A4075" s="44" t="s">
        <v>8123</v>
      </c>
      <c r="B4075" s="44" t="s">
        <v>6181</v>
      </c>
      <c r="C4075" s="45" t="s">
        <v>8124</v>
      </c>
      <c r="D4075" s="45" t="s">
        <v>1201</v>
      </c>
      <c r="E4075" s="94">
        <v>46439</v>
      </c>
      <c r="F4075" s="93"/>
      <c r="G4075" s="93"/>
      <c r="H4075" s="93"/>
      <c r="I4075" s="99"/>
      <c r="J4075" s="99"/>
      <c r="K4075" s="99"/>
      <c r="L4075" s="99"/>
      <c r="M4075" s="99"/>
      <c r="N4075" s="99"/>
      <c r="O4075" s="99"/>
      <c r="P4075" s="44"/>
      <c r="Q4075" s="44"/>
      <c r="R4075" s="44"/>
      <c r="S4075" s="99"/>
      <c r="T4075" s="99"/>
      <c r="U4075" s="99"/>
      <c r="V4075" s="99"/>
      <c r="W4075" s="99"/>
      <c r="X4075" s="99"/>
      <c r="Y4075" s="99"/>
      <c r="Z4075" s="99"/>
      <c r="AA4075" s="99"/>
      <c r="AB4075" s="99"/>
      <c r="AC4075" s="99"/>
      <c r="AD4075" s="99"/>
      <c r="AE4075" s="99"/>
      <c r="AF4075" s="99"/>
      <c r="AG4075" s="99"/>
      <c r="AH4075" s="31"/>
      <c r="AI4075" s="31"/>
      <c r="AJ4075" s="31"/>
      <c r="AK4075" s="31"/>
      <c r="AL4075" s="31"/>
      <c r="AO4075" s="376"/>
    </row>
    <row r="4076" spans="1:41" x14ac:dyDescent="0.25">
      <c r="A4076" s="44" t="s">
        <v>4999</v>
      </c>
      <c r="B4076" s="44" t="s">
        <v>5000</v>
      </c>
      <c r="C4076" s="45" t="s">
        <v>5001</v>
      </c>
      <c r="D4076" s="45" t="s">
        <v>11204</v>
      </c>
      <c r="E4076" s="45" t="s">
        <v>7871</v>
      </c>
      <c r="F4076" s="93"/>
      <c r="G4076" s="93"/>
      <c r="H4076" s="93"/>
      <c r="I4076" s="99"/>
      <c r="J4076" s="99"/>
      <c r="K4076" s="99"/>
      <c r="L4076" s="99"/>
      <c r="M4076" s="99"/>
      <c r="N4076" s="99"/>
      <c r="O4076" s="99"/>
      <c r="P4076" s="99"/>
      <c r="Q4076" s="99"/>
      <c r="R4076" s="99"/>
      <c r="S4076" s="99"/>
      <c r="T4076" s="99"/>
      <c r="U4076" s="99"/>
      <c r="V4076" s="99"/>
      <c r="W4076" s="99"/>
      <c r="X4076" s="99"/>
      <c r="Y4076" s="99"/>
      <c r="Z4076" s="99"/>
      <c r="AA4076" s="99"/>
      <c r="AB4076" s="99"/>
      <c r="AC4076" s="99"/>
      <c r="AD4076" s="99"/>
      <c r="AE4076" s="99"/>
      <c r="AF4076" s="99"/>
      <c r="AG4076" s="99"/>
      <c r="AH4076" s="31"/>
      <c r="AI4076" s="31"/>
      <c r="AJ4076" s="31"/>
      <c r="AK4076" s="31"/>
      <c r="AL4076" s="31"/>
      <c r="AO4076" s="376"/>
    </row>
    <row r="4077" spans="1:41" x14ac:dyDescent="0.25">
      <c r="A4077" s="44" t="s">
        <v>4999</v>
      </c>
      <c r="B4077" s="44" t="s">
        <v>5000</v>
      </c>
      <c r="C4077" s="45" t="s">
        <v>5001</v>
      </c>
      <c r="D4077" s="93" t="s">
        <v>17443</v>
      </c>
      <c r="E4077" s="45" t="s">
        <v>7871</v>
      </c>
      <c r="F4077" s="93"/>
      <c r="G4077" s="93"/>
      <c r="H4077" s="93"/>
      <c r="I4077" s="99"/>
      <c r="J4077" s="99"/>
      <c r="K4077" s="99"/>
      <c r="L4077" s="99"/>
      <c r="M4077" s="99"/>
      <c r="N4077" s="99"/>
      <c r="O4077" s="99"/>
      <c r="P4077" s="99"/>
      <c r="Q4077" s="99"/>
      <c r="R4077" s="99"/>
      <c r="S4077" s="99"/>
      <c r="T4077" s="99"/>
      <c r="U4077" s="99"/>
      <c r="V4077" s="99"/>
      <c r="W4077" s="99"/>
      <c r="X4077" s="99"/>
      <c r="Y4077" s="99"/>
      <c r="Z4077" s="99"/>
      <c r="AA4077" s="99"/>
      <c r="AB4077" s="99"/>
      <c r="AC4077" s="99"/>
      <c r="AD4077" s="99"/>
      <c r="AE4077" s="99"/>
      <c r="AF4077" s="99"/>
      <c r="AG4077" s="99"/>
      <c r="AH4077" s="31"/>
      <c r="AI4077" s="31"/>
      <c r="AJ4077" s="31"/>
      <c r="AK4077" s="31"/>
      <c r="AL4077" s="31"/>
      <c r="AO4077" s="376"/>
    </row>
    <row r="4078" spans="1:41" x14ac:dyDescent="0.25">
      <c r="A4078" s="44" t="s">
        <v>14398</v>
      </c>
      <c r="B4078" s="44" t="s">
        <v>2522</v>
      </c>
      <c r="C4078" s="45" t="s">
        <v>14399</v>
      </c>
      <c r="D4078" s="46" t="s">
        <v>21328</v>
      </c>
      <c r="E4078" s="46">
        <v>46527</v>
      </c>
      <c r="AO4078" s="376"/>
    </row>
    <row r="4079" spans="1:41" x14ac:dyDescent="0.25">
      <c r="A4079" s="99" t="s">
        <v>3870</v>
      </c>
      <c r="B4079" s="92" t="s">
        <v>3872</v>
      </c>
      <c r="C4079" s="93" t="s">
        <v>3873</v>
      </c>
      <c r="D4079" s="93" t="s">
        <v>1201</v>
      </c>
      <c r="E4079" s="94">
        <v>46651</v>
      </c>
      <c r="F4079" s="93"/>
      <c r="G4079" s="93"/>
      <c r="H4079" s="93" t="s">
        <v>1190</v>
      </c>
      <c r="I4079" s="99"/>
      <c r="J4079" s="99"/>
      <c r="K4079" s="99"/>
      <c r="L4079" s="99"/>
      <c r="M4079" s="99"/>
      <c r="N4079" s="99"/>
      <c r="O4079" s="99"/>
      <c r="P4079" s="44"/>
      <c r="Q4079" s="44"/>
      <c r="R4079" s="44"/>
      <c r="S4079" s="99"/>
      <c r="T4079" s="99"/>
      <c r="U4079" s="99"/>
      <c r="V4079" s="99"/>
      <c r="W4079" s="99"/>
      <c r="X4079" s="99"/>
      <c r="Y4079" s="99"/>
      <c r="Z4079" s="99"/>
      <c r="AA4079" s="99"/>
      <c r="AB4079" s="99"/>
      <c r="AC4079" s="99"/>
      <c r="AD4079" s="99"/>
      <c r="AE4079" s="99"/>
      <c r="AF4079" s="99"/>
      <c r="AG4079" s="99"/>
      <c r="AH4079" s="31"/>
      <c r="AI4079" s="31"/>
      <c r="AJ4079" s="31"/>
      <c r="AK4079" s="31"/>
      <c r="AL4079" s="31"/>
      <c r="AO4079" s="376"/>
    </row>
    <row r="4080" spans="1:41" x14ac:dyDescent="0.25">
      <c r="A4080" s="44" t="s">
        <v>13616</v>
      </c>
      <c r="B4080" s="44" t="s">
        <v>12102</v>
      </c>
      <c r="C4080" s="45">
        <v>21.25</v>
      </c>
      <c r="D4080" s="45" t="s">
        <v>12549</v>
      </c>
      <c r="E4080" s="46">
        <v>47664</v>
      </c>
      <c r="F4080" s="45"/>
      <c r="G4080" s="93"/>
      <c r="H4080" s="93"/>
      <c r="I4080" s="99"/>
      <c r="J4080" s="99"/>
      <c r="K4080" s="99"/>
      <c r="L4080" s="99"/>
      <c r="M4080" s="99"/>
      <c r="N4080" s="99"/>
      <c r="O4080" s="99"/>
      <c r="P4080" s="99"/>
      <c r="Q4080" s="99"/>
      <c r="R4080" s="99"/>
      <c r="S4080" s="99"/>
      <c r="T4080" s="99"/>
      <c r="U4080" s="99"/>
      <c r="V4080" s="99"/>
      <c r="W4080" s="99"/>
      <c r="X4080" s="99"/>
      <c r="Y4080" s="99"/>
      <c r="Z4080" s="99"/>
      <c r="AA4080" s="99"/>
      <c r="AB4080" s="99"/>
      <c r="AC4080" s="99"/>
      <c r="AD4080" s="99"/>
      <c r="AE4080" s="99"/>
      <c r="AF4080" s="99"/>
      <c r="AG4080" s="99"/>
      <c r="AH4080" s="31"/>
      <c r="AI4080" s="31"/>
      <c r="AJ4080" s="31"/>
      <c r="AK4080" s="31"/>
      <c r="AL4080" s="31"/>
      <c r="AO4080" s="376"/>
    </row>
    <row r="4081" spans="1:41" x14ac:dyDescent="0.25">
      <c r="A4081" s="44" t="s">
        <v>13616</v>
      </c>
      <c r="B4081" s="44" t="s">
        <v>12103</v>
      </c>
      <c r="C4081" s="45">
        <v>22.23</v>
      </c>
      <c r="D4081" s="45" t="s">
        <v>12549</v>
      </c>
      <c r="E4081" s="46">
        <v>46934</v>
      </c>
      <c r="F4081" s="45"/>
      <c r="G4081" s="93"/>
      <c r="H4081" s="93"/>
      <c r="I4081" s="99"/>
      <c r="J4081" s="99"/>
      <c r="K4081" s="99"/>
      <c r="L4081" s="99"/>
      <c r="M4081" s="99"/>
      <c r="N4081" s="99"/>
      <c r="O4081" s="99"/>
      <c r="P4081" s="99"/>
      <c r="Q4081" s="99"/>
      <c r="R4081" s="99"/>
      <c r="S4081" s="99"/>
      <c r="T4081" s="99"/>
      <c r="U4081" s="99"/>
      <c r="V4081" s="99"/>
      <c r="W4081" s="99"/>
      <c r="X4081" s="99"/>
      <c r="Y4081" s="99"/>
      <c r="Z4081" s="99"/>
      <c r="AA4081" s="99"/>
      <c r="AB4081" s="99"/>
      <c r="AC4081" s="99"/>
      <c r="AD4081" s="99"/>
      <c r="AE4081" s="99"/>
      <c r="AF4081" s="99"/>
      <c r="AG4081" s="99"/>
      <c r="AH4081" s="31"/>
      <c r="AI4081" s="31"/>
      <c r="AJ4081" s="31"/>
      <c r="AK4081" s="31"/>
      <c r="AL4081" s="31"/>
      <c r="AO4081" s="376"/>
    </row>
    <row r="4082" spans="1:41" x14ac:dyDescent="0.3">
      <c r="A4082" s="99" t="s">
        <v>17220</v>
      </c>
      <c r="B4082" s="92" t="s">
        <v>1396</v>
      </c>
      <c r="C4082" s="93" t="s">
        <v>6220</v>
      </c>
      <c r="D4082" s="93" t="s">
        <v>1201</v>
      </c>
      <c r="E4082" s="94">
        <v>46488</v>
      </c>
      <c r="F4082" s="93"/>
      <c r="G4082" s="93"/>
      <c r="H4082" s="93" t="s">
        <v>1190</v>
      </c>
      <c r="I4082" s="99"/>
      <c r="J4082" s="99"/>
      <c r="K4082" s="99"/>
      <c r="L4082" s="99"/>
      <c r="M4082" s="99"/>
      <c r="N4082" s="99"/>
      <c r="O4082" s="99"/>
      <c r="P4082" s="99"/>
      <c r="Q4082" s="99"/>
      <c r="R4082" s="99"/>
      <c r="S4082" s="99"/>
      <c r="T4082" s="99"/>
      <c r="U4082" s="99"/>
      <c r="V4082" s="99"/>
      <c r="W4082" s="99"/>
      <c r="X4082" s="99"/>
      <c r="Y4082" s="99"/>
      <c r="Z4082" s="99"/>
      <c r="AA4082" s="99"/>
      <c r="AB4082" s="99"/>
      <c r="AC4082" s="99"/>
      <c r="AD4082" s="99"/>
      <c r="AE4082" s="99"/>
      <c r="AF4082" s="99"/>
      <c r="AG4082" s="99"/>
      <c r="AH4082" s="31"/>
      <c r="AI4082" s="31"/>
      <c r="AJ4082" s="31"/>
      <c r="AK4082" s="31"/>
      <c r="AL4082" s="31"/>
      <c r="AO4082" s="376"/>
    </row>
    <row r="4083" spans="1:41" x14ac:dyDescent="0.25">
      <c r="A4083" s="44" t="s">
        <v>13096</v>
      </c>
      <c r="B4083" s="44" t="s">
        <v>21434</v>
      </c>
      <c r="C4083" s="45" t="s">
        <v>13058</v>
      </c>
      <c r="D4083" s="45" t="s">
        <v>21447</v>
      </c>
      <c r="E4083" s="46">
        <v>46418</v>
      </c>
      <c r="AO4083" s="376"/>
    </row>
    <row r="4084" spans="1:41" x14ac:dyDescent="0.25">
      <c r="A4084" s="91" t="s">
        <v>13096</v>
      </c>
      <c r="B4084" s="92" t="s">
        <v>19284</v>
      </c>
      <c r="C4084" s="93" t="s">
        <v>19285</v>
      </c>
      <c r="D4084" s="93" t="s">
        <v>1201</v>
      </c>
      <c r="E4084" s="94">
        <v>46582</v>
      </c>
      <c r="F4084" s="93"/>
      <c r="G4084" s="93"/>
      <c r="H4084" s="93"/>
      <c r="I4084" s="99"/>
      <c r="J4084" s="99"/>
      <c r="K4084" s="99"/>
      <c r="L4084" s="99"/>
      <c r="M4084" s="99"/>
      <c r="N4084" s="99"/>
      <c r="O4084" s="99"/>
      <c r="P4084" s="99"/>
      <c r="Q4084" s="99"/>
      <c r="R4084" s="99"/>
      <c r="S4084" s="99"/>
      <c r="T4084" s="99"/>
      <c r="U4084" s="99"/>
      <c r="V4084" s="99"/>
      <c r="W4084" s="99"/>
      <c r="X4084" s="99"/>
      <c r="Y4084" s="99"/>
      <c r="Z4084" s="99"/>
      <c r="AA4084" s="99"/>
      <c r="AB4084" s="99"/>
      <c r="AC4084" s="99"/>
      <c r="AD4084" s="99"/>
      <c r="AE4084" s="99"/>
      <c r="AF4084" s="99"/>
      <c r="AG4084" s="99"/>
      <c r="AH4084" s="31"/>
      <c r="AI4084" s="31"/>
      <c r="AJ4084" s="31"/>
      <c r="AK4084" s="31"/>
      <c r="AL4084" s="31"/>
      <c r="AO4084" s="376"/>
    </row>
    <row r="4085" spans="1:41" x14ac:dyDescent="0.25">
      <c r="A4085" s="44" t="s">
        <v>17693</v>
      </c>
      <c r="B4085" s="44" t="s">
        <v>2350</v>
      </c>
      <c r="C4085" s="45">
        <v>230105</v>
      </c>
      <c r="D4085" s="45" t="s">
        <v>11363</v>
      </c>
      <c r="E4085" s="45" t="s">
        <v>5265</v>
      </c>
      <c r="AO4085" s="376"/>
    </row>
    <row r="4086" spans="1:41" x14ac:dyDescent="0.3">
      <c r="A4086" s="333" t="s">
        <v>993</v>
      </c>
      <c r="B4086" s="333" t="s">
        <v>8044</v>
      </c>
      <c r="C4086" s="125" t="s">
        <v>8045</v>
      </c>
      <c r="D4086" s="32" t="s">
        <v>20309</v>
      </c>
      <c r="E4086" s="125" t="s">
        <v>7871</v>
      </c>
      <c r="F4086" s="125" t="s">
        <v>1189</v>
      </c>
      <c r="G4086" s="125" t="s">
        <v>1190</v>
      </c>
      <c r="AO4086" s="376"/>
    </row>
    <row r="4087" spans="1:41" x14ac:dyDescent="0.25">
      <c r="A4087" s="92" t="s">
        <v>12988</v>
      </c>
      <c r="B4087" s="92" t="s">
        <v>2174</v>
      </c>
      <c r="C4087" s="318" t="s">
        <v>4741</v>
      </c>
      <c r="D4087" s="318" t="s">
        <v>13017</v>
      </c>
      <c r="E4087" s="320">
        <v>46752</v>
      </c>
      <c r="F4087" s="93"/>
      <c r="G4087" s="93"/>
      <c r="H4087" s="93"/>
      <c r="I4087" s="99"/>
      <c r="J4087" s="99"/>
      <c r="K4087" s="99"/>
      <c r="L4087" s="99"/>
      <c r="M4087" s="99"/>
      <c r="N4087" s="99"/>
      <c r="O4087" s="99"/>
      <c r="P4087" s="99"/>
      <c r="Q4087" s="44"/>
      <c r="R4087" s="44"/>
      <c r="S4087" s="99"/>
      <c r="T4087" s="99"/>
      <c r="U4087" s="99"/>
      <c r="V4087" s="99"/>
      <c r="W4087" s="99"/>
      <c r="X4087" s="99"/>
      <c r="Y4087" s="99"/>
      <c r="Z4087" s="99"/>
      <c r="AA4087" s="99"/>
      <c r="AB4087" s="99"/>
      <c r="AC4087" s="99"/>
      <c r="AD4087" s="99"/>
      <c r="AE4087" s="99"/>
      <c r="AF4087" s="99"/>
      <c r="AG4087" s="99"/>
      <c r="AH4087" s="31"/>
      <c r="AI4087" s="31"/>
      <c r="AJ4087" s="31"/>
      <c r="AK4087" s="31"/>
      <c r="AL4087" s="31"/>
      <c r="AO4087" s="376"/>
    </row>
    <row r="4088" spans="1:41" x14ac:dyDescent="0.3">
      <c r="A4088" s="57" t="s">
        <v>4668</v>
      </c>
      <c r="B4088" s="57" t="s">
        <v>4727</v>
      </c>
      <c r="C4088" s="62" t="s">
        <v>4741</v>
      </c>
      <c r="D4088" s="62" t="s">
        <v>20886</v>
      </c>
      <c r="E4088" s="368" t="s">
        <v>9707</v>
      </c>
      <c r="F4088" s="32"/>
      <c r="G4088" s="32"/>
      <c r="H4088" s="32"/>
      <c r="I4088" s="31"/>
      <c r="J4088" s="31"/>
      <c r="K4088" s="31"/>
      <c r="L4088" s="31"/>
      <c r="M4088" s="31"/>
      <c r="N4088" s="31"/>
      <c r="O4088" s="31"/>
      <c r="P4088" s="31"/>
      <c r="Q4088" s="31"/>
      <c r="R4088" s="31"/>
      <c r="S4088" s="31"/>
      <c r="T4088" s="31"/>
      <c r="U4088" s="31"/>
      <c r="V4088" s="31"/>
      <c r="W4088" s="31"/>
      <c r="X4088" s="31"/>
      <c r="Y4088" s="31"/>
      <c r="Z4088" s="31"/>
      <c r="AA4088" s="31"/>
      <c r="AB4088" s="31"/>
      <c r="AC4088" s="31"/>
      <c r="AD4088" s="31"/>
      <c r="AE4088" s="31"/>
      <c r="AF4088" s="31"/>
      <c r="AG4088" s="31"/>
      <c r="AH4088" s="31"/>
      <c r="AI4088" s="31"/>
      <c r="AJ4088" s="31"/>
      <c r="AK4088" s="31"/>
      <c r="AL4088" s="31"/>
      <c r="AO4088" s="376"/>
    </row>
    <row r="4089" spans="1:41" x14ac:dyDescent="0.25">
      <c r="A4089" s="44" t="s">
        <v>17694</v>
      </c>
      <c r="B4089" s="44" t="s">
        <v>10357</v>
      </c>
      <c r="C4089" s="45">
        <v>240502</v>
      </c>
      <c r="D4089" s="45" t="s">
        <v>11363</v>
      </c>
      <c r="E4089" s="45" t="s">
        <v>5155</v>
      </c>
      <c r="AO4089" s="376"/>
    </row>
    <row r="4090" spans="1:41" x14ac:dyDescent="0.25">
      <c r="A4090" s="44" t="s">
        <v>17694</v>
      </c>
      <c r="B4090" s="44" t="s">
        <v>17605</v>
      </c>
      <c r="C4090" s="45">
        <v>240901</v>
      </c>
      <c r="D4090" s="45" t="s">
        <v>11363</v>
      </c>
      <c r="E4090" s="45" t="s">
        <v>4826</v>
      </c>
      <c r="AO4090" s="376"/>
    </row>
    <row r="4091" spans="1:41" x14ac:dyDescent="0.25">
      <c r="A4091" s="44" t="s">
        <v>16147</v>
      </c>
      <c r="B4091" s="44" t="s">
        <v>21421</v>
      </c>
      <c r="C4091" s="45" t="s">
        <v>21184</v>
      </c>
      <c r="D4091" s="45" t="s">
        <v>21447</v>
      </c>
      <c r="E4091" s="46">
        <v>46630</v>
      </c>
      <c r="AO4091" s="376"/>
    </row>
    <row r="4092" spans="1:41" x14ac:dyDescent="0.3">
      <c r="A4092" s="265" t="s">
        <v>656</v>
      </c>
      <c r="B4092" s="265" t="s">
        <v>17227</v>
      </c>
      <c r="C4092" s="59" t="s">
        <v>17232</v>
      </c>
      <c r="D4092" s="93" t="s">
        <v>1201</v>
      </c>
      <c r="E4092" s="334">
        <v>47593</v>
      </c>
      <c r="F4092" s="93"/>
      <c r="G4092" s="93"/>
      <c r="H4092" s="93"/>
      <c r="I4092" s="99"/>
      <c r="J4092" s="99"/>
      <c r="K4092" s="99"/>
      <c r="L4092" s="99"/>
      <c r="M4092" s="99"/>
      <c r="N4092" s="99"/>
      <c r="O4092" s="99"/>
      <c r="P4092" s="99"/>
      <c r="Q4092" s="99"/>
      <c r="R4092" s="99"/>
      <c r="S4092" s="99"/>
      <c r="T4092" s="99"/>
      <c r="U4092" s="99"/>
      <c r="V4092" s="99"/>
      <c r="W4092" s="99"/>
      <c r="X4092" s="99"/>
      <c r="Y4092" s="99"/>
      <c r="Z4092" s="99"/>
      <c r="AA4092" s="99"/>
      <c r="AB4092" s="99"/>
      <c r="AC4092" s="99"/>
      <c r="AD4092" s="99"/>
      <c r="AE4092" s="99"/>
      <c r="AF4092" s="99"/>
      <c r="AG4092" s="99"/>
      <c r="AH4092" s="31"/>
      <c r="AI4092" s="31"/>
      <c r="AJ4092" s="31"/>
      <c r="AK4092" s="31"/>
      <c r="AL4092" s="31"/>
      <c r="AO4092" s="376"/>
    </row>
    <row r="4093" spans="1:41" x14ac:dyDescent="0.25">
      <c r="A4093" s="44" t="s">
        <v>656</v>
      </c>
      <c r="B4093" s="44" t="s">
        <v>5321</v>
      </c>
      <c r="C4093" s="45">
        <v>23010401</v>
      </c>
      <c r="D4093" s="45" t="s">
        <v>11363</v>
      </c>
      <c r="E4093" s="45" t="s">
        <v>5322</v>
      </c>
      <c r="AO4093" s="376"/>
    </row>
    <row r="4094" spans="1:41" x14ac:dyDescent="0.25">
      <c r="A4094" s="44" t="s">
        <v>656</v>
      </c>
      <c r="B4094" s="44" t="s">
        <v>3176</v>
      </c>
      <c r="C4094" s="45">
        <v>23010402</v>
      </c>
      <c r="D4094" s="45" t="s">
        <v>11363</v>
      </c>
      <c r="E4094" s="45" t="s">
        <v>5322</v>
      </c>
      <c r="AO4094" s="376"/>
    </row>
    <row r="4095" spans="1:41" x14ac:dyDescent="0.25">
      <c r="A4095" s="44" t="s">
        <v>656</v>
      </c>
      <c r="B4095" s="44" t="s">
        <v>21452</v>
      </c>
      <c r="C4095" s="45">
        <v>26060201</v>
      </c>
      <c r="D4095" s="45" t="s">
        <v>11363</v>
      </c>
      <c r="E4095" s="45" t="s">
        <v>9840</v>
      </c>
      <c r="AO4095" s="376"/>
    </row>
    <row r="4096" spans="1:41" x14ac:dyDescent="0.25">
      <c r="A4096" s="44" t="s">
        <v>656</v>
      </c>
      <c r="B4096" s="44" t="s">
        <v>927</v>
      </c>
      <c r="C4096" s="45">
        <v>26060202</v>
      </c>
      <c r="D4096" s="45" t="s">
        <v>11363</v>
      </c>
      <c r="E4096" s="45" t="s">
        <v>9840</v>
      </c>
      <c r="AO4096" s="376"/>
    </row>
    <row r="4097" spans="1:41" x14ac:dyDescent="0.25">
      <c r="A4097" s="91" t="s">
        <v>19121</v>
      </c>
      <c r="B4097" s="92" t="s">
        <v>3182</v>
      </c>
      <c r="C4097" s="93" t="s">
        <v>19170</v>
      </c>
      <c r="D4097" s="93" t="s">
        <v>1201</v>
      </c>
      <c r="E4097" s="94">
        <v>46582</v>
      </c>
      <c r="F4097" s="93"/>
      <c r="G4097" s="93"/>
      <c r="H4097" s="93"/>
      <c r="I4097" s="99"/>
      <c r="J4097" s="99"/>
      <c r="K4097" s="99"/>
      <c r="L4097" s="99"/>
      <c r="M4097" s="99"/>
      <c r="N4097" s="99"/>
      <c r="O4097" s="99"/>
      <c r="P4097" s="99"/>
      <c r="Q4097" s="99"/>
      <c r="R4097" s="99"/>
      <c r="S4097" s="99"/>
      <c r="T4097" s="99"/>
      <c r="U4097" s="99"/>
      <c r="V4097" s="99"/>
      <c r="W4097" s="99"/>
      <c r="X4097" s="99"/>
      <c r="Y4097" s="99"/>
      <c r="Z4097" s="99"/>
      <c r="AA4097" s="99"/>
      <c r="AB4097" s="99"/>
      <c r="AC4097" s="99"/>
      <c r="AD4097" s="99"/>
      <c r="AE4097" s="99"/>
      <c r="AF4097" s="99"/>
      <c r="AG4097" s="99"/>
      <c r="AH4097" s="31"/>
      <c r="AI4097" s="31"/>
      <c r="AJ4097" s="31"/>
      <c r="AK4097" s="31"/>
      <c r="AL4097" s="31"/>
      <c r="AO4097" s="376"/>
    </row>
    <row r="4098" spans="1:41" x14ac:dyDescent="0.25">
      <c r="A4098" s="44" t="s">
        <v>657</v>
      </c>
      <c r="B4098" s="44" t="s">
        <v>941</v>
      </c>
      <c r="C4098" s="45">
        <v>241102</v>
      </c>
      <c r="D4098" s="45" t="s">
        <v>11363</v>
      </c>
      <c r="E4098" s="45" t="s">
        <v>5332</v>
      </c>
      <c r="AO4098" s="376"/>
    </row>
    <row r="4099" spans="1:41" x14ac:dyDescent="0.25">
      <c r="A4099" s="44" t="s">
        <v>8222</v>
      </c>
      <c r="B4099" s="44" t="s">
        <v>21433</v>
      </c>
      <c r="C4099" s="45" t="s">
        <v>8135</v>
      </c>
      <c r="D4099" s="45" t="s">
        <v>21447</v>
      </c>
      <c r="E4099" s="46">
        <v>46418</v>
      </c>
      <c r="AO4099" s="376"/>
    </row>
    <row r="4100" spans="1:41" x14ac:dyDescent="0.3">
      <c r="A4100" s="333" t="s">
        <v>11409</v>
      </c>
      <c r="B4100" s="333" t="s">
        <v>1163</v>
      </c>
      <c r="C4100" s="125" t="s">
        <v>11367</v>
      </c>
      <c r="D4100" s="32" t="s">
        <v>20309</v>
      </c>
      <c r="E4100" s="125" t="s">
        <v>4826</v>
      </c>
      <c r="F4100" s="125" t="s">
        <v>1190</v>
      </c>
      <c r="G4100" s="125" t="s">
        <v>1190</v>
      </c>
      <c r="AO4100" s="376"/>
    </row>
    <row r="4101" spans="1:41" x14ac:dyDescent="0.25">
      <c r="A4101" s="44" t="s">
        <v>15696</v>
      </c>
      <c r="B4101" s="44" t="s">
        <v>2350</v>
      </c>
      <c r="C4101" s="45">
        <v>250106</v>
      </c>
      <c r="D4101" s="45" t="s">
        <v>11363</v>
      </c>
      <c r="E4101" s="45" t="s">
        <v>11887</v>
      </c>
      <c r="AO4101" s="376"/>
    </row>
    <row r="4102" spans="1:41" x14ac:dyDescent="0.25">
      <c r="A4102" s="44" t="s">
        <v>15696</v>
      </c>
      <c r="B4102" s="44" t="s">
        <v>5134</v>
      </c>
      <c r="C4102" s="45">
        <v>250802</v>
      </c>
      <c r="D4102" s="45" t="s">
        <v>11363</v>
      </c>
      <c r="E4102" s="45" t="s">
        <v>9880</v>
      </c>
      <c r="AO4102" s="376"/>
    </row>
    <row r="4103" spans="1:41" x14ac:dyDescent="0.3">
      <c r="A4103" s="57" t="s">
        <v>17166</v>
      </c>
      <c r="B4103" s="57" t="s">
        <v>2173</v>
      </c>
      <c r="C4103" s="62">
        <v>24030</v>
      </c>
      <c r="D4103" s="62" t="s">
        <v>20886</v>
      </c>
      <c r="E4103" s="60">
        <v>47057</v>
      </c>
      <c r="F4103" s="32"/>
      <c r="G4103" s="32"/>
      <c r="H4103" s="32"/>
      <c r="I4103" s="31"/>
      <c r="J4103" s="31"/>
      <c r="K4103" s="31"/>
      <c r="L4103" s="31"/>
      <c r="M4103" s="31"/>
      <c r="N4103" s="31"/>
      <c r="O4103" s="31"/>
      <c r="P4103" s="31"/>
      <c r="Q4103" s="31"/>
      <c r="R4103" s="31"/>
      <c r="S4103" s="31"/>
      <c r="T4103" s="31"/>
      <c r="U4103" s="31"/>
      <c r="V4103" s="31"/>
      <c r="W4103" s="31"/>
      <c r="X4103" s="31"/>
      <c r="Y4103" s="31"/>
      <c r="Z4103" s="31"/>
      <c r="AA4103" s="31"/>
      <c r="AB4103" s="31"/>
      <c r="AC4103" s="31"/>
      <c r="AD4103" s="31"/>
      <c r="AE4103" s="31"/>
      <c r="AF4103" s="31"/>
      <c r="AG4103" s="31"/>
      <c r="AH4103" s="31"/>
      <c r="AI4103" s="31"/>
      <c r="AJ4103" s="31"/>
      <c r="AK4103" s="31"/>
      <c r="AL4103" s="31"/>
      <c r="AO4103" s="376"/>
    </row>
    <row r="4104" spans="1:41" x14ac:dyDescent="0.25">
      <c r="A4104" s="44" t="s">
        <v>11575</v>
      </c>
      <c r="B4104" s="44" t="s">
        <v>12095</v>
      </c>
      <c r="C4104" s="45">
        <v>33.25</v>
      </c>
      <c r="D4104" s="45" t="s">
        <v>12549</v>
      </c>
      <c r="E4104" s="46">
        <v>47664</v>
      </c>
      <c r="F4104" s="45"/>
      <c r="G4104" s="93"/>
      <c r="H4104" s="93"/>
      <c r="I4104" s="99"/>
      <c r="J4104" s="99"/>
      <c r="K4104" s="99"/>
      <c r="L4104" s="99"/>
      <c r="M4104" s="99"/>
      <c r="N4104" s="99"/>
      <c r="O4104" s="99"/>
      <c r="P4104" s="99"/>
      <c r="Q4104" s="99"/>
      <c r="R4104" s="99"/>
      <c r="S4104" s="99"/>
      <c r="T4104" s="99"/>
      <c r="U4104" s="99"/>
      <c r="V4104" s="99"/>
      <c r="W4104" s="99"/>
      <c r="X4104" s="99"/>
      <c r="Y4104" s="99"/>
      <c r="Z4104" s="99"/>
      <c r="AA4104" s="99"/>
      <c r="AB4104" s="99"/>
      <c r="AC4104" s="99"/>
      <c r="AD4104" s="99"/>
      <c r="AE4104" s="99"/>
      <c r="AF4104" s="99"/>
      <c r="AG4104" s="99"/>
      <c r="AH4104" s="31"/>
      <c r="AI4104" s="31"/>
      <c r="AJ4104" s="31"/>
      <c r="AK4104" s="31"/>
      <c r="AL4104" s="31"/>
      <c r="AO4104" s="376"/>
    </row>
    <row r="4105" spans="1:41" x14ac:dyDescent="0.25">
      <c r="A4105" s="44" t="s">
        <v>11575</v>
      </c>
      <c r="B4105" s="44" t="s">
        <v>21362</v>
      </c>
      <c r="C4105" s="45" t="s">
        <v>11608</v>
      </c>
      <c r="D4105" s="45" t="s">
        <v>21447</v>
      </c>
      <c r="E4105" s="46">
        <v>46752</v>
      </c>
      <c r="AO4105" s="376"/>
    </row>
    <row r="4106" spans="1:41" x14ac:dyDescent="0.25">
      <c r="A4106" s="44" t="s">
        <v>13617</v>
      </c>
      <c r="B4106" s="44" t="s">
        <v>12102</v>
      </c>
      <c r="C4106" s="45">
        <v>21.25</v>
      </c>
      <c r="D4106" s="45" t="s">
        <v>12549</v>
      </c>
      <c r="E4106" s="46">
        <v>47664</v>
      </c>
      <c r="F4106" s="45"/>
      <c r="G4106" s="93"/>
      <c r="H4106" s="93"/>
      <c r="I4106" s="99"/>
      <c r="J4106" s="99"/>
      <c r="K4106" s="99"/>
      <c r="L4106" s="99"/>
      <c r="M4106" s="99"/>
      <c r="N4106" s="99"/>
      <c r="O4106" s="99"/>
      <c r="P4106" s="99"/>
      <c r="Q4106" s="99"/>
      <c r="R4106" s="99"/>
      <c r="S4106" s="99"/>
      <c r="T4106" s="99"/>
      <c r="U4106" s="99"/>
      <c r="V4106" s="99"/>
      <c r="W4106" s="99"/>
      <c r="X4106" s="99"/>
      <c r="Y4106" s="99"/>
      <c r="Z4106" s="99"/>
      <c r="AA4106" s="99"/>
      <c r="AB4106" s="99"/>
      <c r="AC4106" s="99"/>
      <c r="AD4106" s="99"/>
      <c r="AE4106" s="99"/>
      <c r="AF4106" s="99"/>
      <c r="AG4106" s="99"/>
      <c r="AH4106" s="31"/>
      <c r="AI4106" s="31"/>
      <c r="AJ4106" s="31"/>
      <c r="AK4106" s="31"/>
      <c r="AL4106" s="31"/>
      <c r="AO4106" s="376"/>
    </row>
    <row r="4107" spans="1:41" x14ac:dyDescent="0.25">
      <c r="A4107" s="44" t="s">
        <v>16669</v>
      </c>
      <c r="B4107" s="44" t="s">
        <v>14760</v>
      </c>
      <c r="C4107" s="45" t="s">
        <v>16966</v>
      </c>
      <c r="D4107" s="367" t="s">
        <v>3696</v>
      </c>
      <c r="E4107" s="328">
        <f>DATE(2029,10,13)</f>
        <v>47404</v>
      </c>
      <c r="F4107" s="32"/>
      <c r="G4107" s="32"/>
      <c r="H4107" s="32"/>
      <c r="I4107" s="31"/>
      <c r="J4107" s="31"/>
      <c r="K4107" s="31"/>
      <c r="L4107" s="31"/>
      <c r="M4107" s="31"/>
      <c r="N4107" s="31"/>
      <c r="O4107" s="31"/>
      <c r="P4107" s="31"/>
      <c r="Q4107" s="31"/>
      <c r="R4107" s="31"/>
      <c r="S4107" s="31"/>
      <c r="T4107" s="31"/>
      <c r="U4107" s="31"/>
      <c r="V4107" s="31"/>
      <c r="W4107" s="31"/>
      <c r="X4107" s="31"/>
      <c r="Y4107" s="31"/>
      <c r="Z4107" s="31"/>
      <c r="AA4107" s="31"/>
      <c r="AB4107" s="31"/>
      <c r="AC4107" s="31"/>
      <c r="AD4107" s="31"/>
      <c r="AE4107" s="31"/>
      <c r="AF4107" s="31"/>
      <c r="AG4107" s="31"/>
      <c r="AH4107" s="31"/>
      <c r="AI4107" s="31"/>
      <c r="AJ4107" s="31"/>
      <c r="AK4107" s="31"/>
      <c r="AL4107" s="31"/>
      <c r="AO4107" s="376"/>
    </row>
    <row r="4108" spans="1:41" x14ac:dyDescent="0.25">
      <c r="A4108" s="44" t="s">
        <v>5063</v>
      </c>
      <c r="B4108" s="44" t="s">
        <v>14807</v>
      </c>
      <c r="C4108" s="45" t="s">
        <v>14808</v>
      </c>
      <c r="D4108" s="367" t="s">
        <v>3696</v>
      </c>
      <c r="E4108" s="328">
        <f>DATE(2029,7,7)</f>
        <v>47306</v>
      </c>
      <c r="F4108" s="32"/>
      <c r="G4108" s="32"/>
      <c r="H4108" s="32"/>
      <c r="I4108" s="31"/>
      <c r="J4108" s="31"/>
      <c r="K4108" s="31"/>
      <c r="L4108" s="31"/>
      <c r="M4108" s="31"/>
      <c r="N4108" s="31"/>
      <c r="O4108" s="31"/>
      <c r="P4108" s="31"/>
      <c r="Q4108" s="31"/>
      <c r="R4108" s="31"/>
      <c r="S4108" s="31"/>
      <c r="T4108" s="31"/>
      <c r="U4108" s="31"/>
      <c r="V4108" s="31"/>
      <c r="W4108" s="31"/>
      <c r="X4108" s="31"/>
      <c r="Y4108" s="31"/>
      <c r="Z4108" s="31"/>
      <c r="AA4108" s="31"/>
      <c r="AB4108" s="31"/>
      <c r="AC4108" s="31"/>
      <c r="AD4108" s="31"/>
      <c r="AE4108" s="31"/>
      <c r="AF4108" s="31"/>
      <c r="AG4108" s="31"/>
      <c r="AH4108" s="31"/>
      <c r="AI4108" s="31"/>
      <c r="AJ4108" s="31"/>
      <c r="AK4108" s="31"/>
      <c r="AL4108" s="31"/>
      <c r="AO4108" s="376"/>
    </row>
    <row r="4109" spans="1:41" x14ac:dyDescent="0.3">
      <c r="A4109" s="333" t="s">
        <v>18936</v>
      </c>
      <c r="B4109" s="333" t="s">
        <v>1168</v>
      </c>
      <c r="C4109" s="125" t="s">
        <v>19096</v>
      </c>
      <c r="D4109" s="32" t="s">
        <v>20309</v>
      </c>
      <c r="E4109" s="125" t="s">
        <v>9249</v>
      </c>
      <c r="F4109" s="125" t="s">
        <v>1189</v>
      </c>
      <c r="G4109" s="125" t="s">
        <v>1190</v>
      </c>
      <c r="AO4109" s="376"/>
    </row>
    <row r="4110" spans="1:41" x14ac:dyDescent="0.25">
      <c r="A4110" s="44" t="s">
        <v>17695</v>
      </c>
      <c r="B4110" s="44" t="s">
        <v>2350</v>
      </c>
      <c r="C4110" s="45">
        <v>250106</v>
      </c>
      <c r="D4110" s="45" t="s">
        <v>11363</v>
      </c>
      <c r="E4110" s="45" t="s">
        <v>11887</v>
      </c>
      <c r="AO4110" s="376"/>
    </row>
    <row r="4111" spans="1:41" x14ac:dyDescent="0.25">
      <c r="A4111" s="44" t="s">
        <v>15697</v>
      </c>
      <c r="B4111" s="44" t="s">
        <v>2350</v>
      </c>
      <c r="C4111" s="45">
        <v>250106</v>
      </c>
      <c r="D4111" s="45" t="s">
        <v>11363</v>
      </c>
      <c r="E4111" s="45" t="s">
        <v>11887</v>
      </c>
      <c r="AO4111" s="376"/>
    </row>
    <row r="4112" spans="1:41" x14ac:dyDescent="0.25">
      <c r="A4112" s="44" t="s">
        <v>21561</v>
      </c>
      <c r="B4112" s="44" t="s">
        <v>9248</v>
      </c>
      <c r="C4112" s="45">
        <v>260105</v>
      </c>
      <c r="D4112" s="45" t="s">
        <v>11363</v>
      </c>
      <c r="E4112" s="45" t="s">
        <v>17625</v>
      </c>
      <c r="AO4112" s="376"/>
    </row>
    <row r="4113" spans="1:41" x14ac:dyDescent="0.25">
      <c r="A4113" s="44" t="s">
        <v>3150</v>
      </c>
      <c r="B4113" s="44" t="s">
        <v>7356</v>
      </c>
      <c r="C4113" s="45" t="s">
        <v>7357</v>
      </c>
      <c r="D4113" s="45" t="s">
        <v>11204</v>
      </c>
      <c r="E4113" s="45" t="s">
        <v>5265</v>
      </c>
      <c r="F4113" s="93"/>
      <c r="G4113" s="93"/>
      <c r="H4113" s="93"/>
      <c r="I4113" s="99"/>
      <c r="J4113" s="99"/>
      <c r="K4113" s="99"/>
      <c r="L4113" s="99"/>
      <c r="M4113" s="99"/>
      <c r="N4113" s="99"/>
      <c r="O4113" s="99"/>
      <c r="P4113" s="99"/>
      <c r="Q4113" s="99"/>
      <c r="R4113" s="99"/>
      <c r="S4113" s="99"/>
      <c r="T4113" s="99"/>
      <c r="U4113" s="99"/>
      <c r="V4113" s="99"/>
      <c r="W4113" s="99"/>
      <c r="X4113" s="99"/>
      <c r="Y4113" s="99"/>
      <c r="Z4113" s="99"/>
      <c r="AA4113" s="99"/>
      <c r="AB4113" s="99"/>
      <c r="AC4113" s="99"/>
      <c r="AD4113" s="99"/>
      <c r="AE4113" s="99"/>
      <c r="AF4113" s="99"/>
      <c r="AG4113" s="99"/>
      <c r="AH4113" s="31"/>
      <c r="AI4113" s="31"/>
      <c r="AJ4113" s="31"/>
      <c r="AK4113" s="31"/>
      <c r="AL4113" s="31"/>
      <c r="AO4113" s="376"/>
    </row>
    <row r="4114" spans="1:41" x14ac:dyDescent="0.25">
      <c r="A4114" s="44" t="s">
        <v>3150</v>
      </c>
      <c r="B4114" s="44" t="s">
        <v>4967</v>
      </c>
      <c r="C4114" s="45" t="s">
        <v>4968</v>
      </c>
      <c r="D4114" s="45" t="s">
        <v>11204</v>
      </c>
      <c r="E4114" s="45" t="s">
        <v>13988</v>
      </c>
      <c r="F4114" s="93"/>
      <c r="G4114" s="93"/>
      <c r="H4114" s="93"/>
      <c r="I4114" s="99"/>
      <c r="J4114" s="99"/>
      <c r="K4114" s="99"/>
      <c r="L4114" s="99"/>
      <c r="M4114" s="99"/>
      <c r="N4114" s="99"/>
      <c r="O4114" s="99"/>
      <c r="P4114" s="99"/>
      <c r="Q4114" s="99"/>
      <c r="R4114" s="99"/>
      <c r="S4114" s="99"/>
      <c r="T4114" s="99"/>
      <c r="U4114" s="99"/>
      <c r="V4114" s="99"/>
      <c r="W4114" s="99"/>
      <c r="X4114" s="99"/>
      <c r="Y4114" s="99"/>
      <c r="Z4114" s="99"/>
      <c r="AA4114" s="99"/>
      <c r="AB4114" s="99"/>
      <c r="AC4114" s="99"/>
      <c r="AD4114" s="99"/>
      <c r="AE4114" s="99"/>
      <c r="AF4114" s="99"/>
      <c r="AG4114" s="99"/>
      <c r="AH4114" s="31"/>
      <c r="AI4114" s="31"/>
      <c r="AJ4114" s="31"/>
      <c r="AK4114" s="31"/>
      <c r="AL4114" s="31"/>
      <c r="AO4114" s="376"/>
    </row>
    <row r="4115" spans="1:41" x14ac:dyDescent="0.25">
      <c r="A4115" s="44" t="s">
        <v>3150</v>
      </c>
      <c r="B4115" s="44" t="s">
        <v>1570</v>
      </c>
      <c r="C4115" s="45" t="s">
        <v>1764</v>
      </c>
      <c r="D4115" s="45" t="s">
        <v>11204</v>
      </c>
      <c r="E4115" s="45" t="s">
        <v>4966</v>
      </c>
      <c r="F4115" s="93"/>
      <c r="G4115" s="93"/>
      <c r="H4115" s="93"/>
      <c r="I4115" s="99"/>
      <c r="J4115" s="99"/>
      <c r="K4115" s="99"/>
      <c r="L4115" s="99"/>
      <c r="M4115" s="99"/>
      <c r="N4115" s="99"/>
      <c r="O4115" s="99"/>
      <c r="P4115" s="99"/>
      <c r="Q4115" s="99"/>
      <c r="R4115" s="99"/>
      <c r="S4115" s="99"/>
      <c r="T4115" s="99"/>
      <c r="U4115" s="99"/>
      <c r="V4115" s="99"/>
      <c r="W4115" s="99"/>
      <c r="X4115" s="99"/>
      <c r="Y4115" s="99"/>
      <c r="Z4115" s="99"/>
      <c r="AA4115" s="99"/>
      <c r="AB4115" s="99"/>
      <c r="AC4115" s="99"/>
      <c r="AD4115" s="99"/>
      <c r="AE4115" s="99"/>
      <c r="AF4115" s="99"/>
      <c r="AG4115" s="99"/>
      <c r="AH4115" s="31"/>
      <c r="AI4115" s="31"/>
      <c r="AJ4115" s="31"/>
      <c r="AK4115" s="31"/>
      <c r="AL4115" s="31"/>
      <c r="AO4115" s="376"/>
    </row>
    <row r="4116" spans="1:41" x14ac:dyDescent="0.25">
      <c r="A4116" s="44" t="s">
        <v>3150</v>
      </c>
      <c r="B4116" s="44" t="s">
        <v>7356</v>
      </c>
      <c r="C4116" s="45" t="s">
        <v>7357</v>
      </c>
      <c r="D4116" s="93" t="s">
        <v>17443</v>
      </c>
      <c r="E4116" s="45" t="s">
        <v>5265</v>
      </c>
      <c r="F4116" s="93"/>
      <c r="G4116" s="93"/>
      <c r="H4116" s="93"/>
      <c r="I4116" s="99"/>
      <c r="J4116" s="99"/>
      <c r="K4116" s="99"/>
      <c r="L4116" s="99"/>
      <c r="M4116" s="99"/>
      <c r="N4116" s="99"/>
      <c r="O4116" s="99"/>
      <c r="P4116" s="99"/>
      <c r="Q4116" s="99"/>
      <c r="R4116" s="99"/>
      <c r="S4116" s="99"/>
      <c r="T4116" s="99"/>
      <c r="U4116" s="99"/>
      <c r="V4116" s="99"/>
      <c r="W4116" s="99"/>
      <c r="X4116" s="99"/>
      <c r="Y4116" s="99"/>
      <c r="Z4116" s="99"/>
      <c r="AA4116" s="99"/>
      <c r="AB4116" s="99"/>
      <c r="AC4116" s="99"/>
      <c r="AD4116" s="99"/>
      <c r="AE4116" s="99"/>
      <c r="AF4116" s="99"/>
      <c r="AG4116" s="99"/>
      <c r="AH4116" s="31"/>
      <c r="AI4116" s="31"/>
      <c r="AJ4116" s="31"/>
      <c r="AK4116" s="31"/>
      <c r="AL4116" s="31"/>
      <c r="AO4116" s="376"/>
    </row>
    <row r="4117" spans="1:41" x14ac:dyDescent="0.25">
      <c r="A4117" s="44" t="s">
        <v>3150</v>
      </c>
      <c r="B4117" s="44" t="s">
        <v>4967</v>
      </c>
      <c r="C4117" s="45" t="s">
        <v>4968</v>
      </c>
      <c r="D4117" s="93" t="s">
        <v>17443</v>
      </c>
      <c r="E4117" s="45" t="s">
        <v>13988</v>
      </c>
      <c r="F4117" s="93"/>
      <c r="G4117" s="93"/>
      <c r="H4117" s="93"/>
      <c r="I4117" s="99"/>
      <c r="J4117" s="99"/>
      <c r="K4117" s="99"/>
      <c r="L4117" s="99"/>
      <c r="M4117" s="99"/>
      <c r="N4117" s="99"/>
      <c r="O4117" s="99"/>
      <c r="P4117" s="99"/>
      <c r="Q4117" s="99"/>
      <c r="R4117" s="99"/>
      <c r="S4117" s="99"/>
      <c r="T4117" s="99"/>
      <c r="U4117" s="99"/>
      <c r="V4117" s="99"/>
      <c r="W4117" s="99"/>
      <c r="X4117" s="99"/>
      <c r="Y4117" s="99"/>
      <c r="Z4117" s="99"/>
      <c r="AA4117" s="99"/>
      <c r="AB4117" s="99"/>
      <c r="AC4117" s="99"/>
      <c r="AD4117" s="99"/>
      <c r="AE4117" s="99"/>
      <c r="AF4117" s="99"/>
      <c r="AG4117" s="99"/>
      <c r="AH4117" s="31"/>
      <c r="AI4117" s="31"/>
      <c r="AJ4117" s="31"/>
      <c r="AK4117" s="31"/>
      <c r="AL4117" s="31"/>
      <c r="AO4117" s="376"/>
    </row>
    <row r="4118" spans="1:41" x14ac:dyDescent="0.25">
      <c r="A4118" s="44" t="s">
        <v>3150</v>
      </c>
      <c r="B4118" s="44" t="s">
        <v>1570</v>
      </c>
      <c r="C4118" s="45" t="s">
        <v>1764</v>
      </c>
      <c r="D4118" s="93" t="s">
        <v>17443</v>
      </c>
      <c r="E4118" s="45" t="s">
        <v>4966</v>
      </c>
      <c r="F4118" s="93"/>
      <c r="G4118" s="93"/>
      <c r="H4118" s="93"/>
      <c r="I4118" s="99"/>
      <c r="J4118" s="99"/>
      <c r="K4118" s="99"/>
      <c r="L4118" s="99"/>
      <c r="M4118" s="99"/>
      <c r="N4118" s="99"/>
      <c r="O4118" s="99"/>
      <c r="P4118" s="99"/>
      <c r="Q4118" s="99"/>
      <c r="R4118" s="99"/>
      <c r="S4118" s="99"/>
      <c r="T4118" s="99"/>
      <c r="U4118" s="99"/>
      <c r="V4118" s="99"/>
      <c r="W4118" s="99"/>
      <c r="X4118" s="99"/>
      <c r="Y4118" s="99"/>
      <c r="Z4118" s="99"/>
      <c r="AA4118" s="99"/>
      <c r="AB4118" s="99"/>
      <c r="AC4118" s="99"/>
      <c r="AD4118" s="99"/>
      <c r="AE4118" s="99"/>
      <c r="AF4118" s="99"/>
      <c r="AG4118" s="99"/>
      <c r="AH4118" s="31"/>
      <c r="AI4118" s="31"/>
      <c r="AJ4118" s="31"/>
      <c r="AK4118" s="31"/>
      <c r="AL4118" s="31"/>
      <c r="AO4118" s="376"/>
    </row>
    <row r="4119" spans="1:41" x14ac:dyDescent="0.25">
      <c r="A4119" s="44" t="s">
        <v>3150</v>
      </c>
      <c r="B4119" s="44" t="s">
        <v>4967</v>
      </c>
      <c r="C4119" s="45" t="s">
        <v>4968</v>
      </c>
      <c r="D4119" s="45" t="s">
        <v>9895</v>
      </c>
      <c r="E4119" s="45" t="s">
        <v>4969</v>
      </c>
      <c r="F4119" s="93"/>
      <c r="G4119" s="93"/>
      <c r="H4119" s="93"/>
      <c r="I4119" s="99"/>
      <c r="J4119" s="99"/>
      <c r="K4119" s="99"/>
      <c r="L4119" s="99"/>
      <c r="M4119" s="99"/>
      <c r="N4119" s="99"/>
      <c r="O4119" s="99"/>
      <c r="P4119" s="44"/>
      <c r="Q4119" s="44"/>
      <c r="R4119" s="44"/>
      <c r="S4119" s="99"/>
      <c r="T4119" s="99"/>
      <c r="U4119" s="99"/>
      <c r="V4119" s="99"/>
      <c r="W4119" s="99"/>
      <c r="X4119" s="99"/>
      <c r="Y4119" s="99"/>
      <c r="Z4119" s="99"/>
      <c r="AA4119" s="99"/>
      <c r="AB4119" s="99"/>
      <c r="AC4119" s="99"/>
      <c r="AD4119" s="99"/>
      <c r="AE4119" s="99"/>
      <c r="AF4119" s="99"/>
      <c r="AG4119" s="99"/>
      <c r="AH4119" s="31"/>
      <c r="AI4119" s="31"/>
      <c r="AJ4119" s="31"/>
      <c r="AK4119" s="31"/>
      <c r="AL4119" s="31"/>
      <c r="AO4119" s="376"/>
    </row>
    <row r="4120" spans="1:41" x14ac:dyDescent="0.25">
      <c r="A4120" s="44" t="s">
        <v>3150</v>
      </c>
      <c r="B4120" s="44" t="s">
        <v>1570</v>
      </c>
      <c r="C4120" s="45" t="s">
        <v>1764</v>
      </c>
      <c r="D4120" s="45" t="s">
        <v>9895</v>
      </c>
      <c r="E4120" s="45" t="s">
        <v>4966</v>
      </c>
      <c r="F4120" s="93"/>
      <c r="G4120" s="93"/>
      <c r="H4120" s="93"/>
      <c r="I4120" s="99"/>
      <c r="J4120" s="99"/>
      <c r="K4120" s="99"/>
      <c r="L4120" s="99"/>
      <c r="M4120" s="99"/>
      <c r="N4120" s="99"/>
      <c r="O4120" s="99"/>
      <c r="P4120" s="44"/>
      <c r="Q4120" s="44"/>
      <c r="R4120" s="44"/>
      <c r="S4120" s="99"/>
      <c r="T4120" s="99"/>
      <c r="U4120" s="99"/>
      <c r="V4120" s="99"/>
      <c r="W4120" s="99"/>
      <c r="X4120" s="99"/>
      <c r="Y4120" s="99"/>
      <c r="Z4120" s="99"/>
      <c r="AA4120" s="99"/>
      <c r="AB4120" s="99"/>
      <c r="AC4120" s="99"/>
      <c r="AD4120" s="99"/>
      <c r="AE4120" s="99"/>
      <c r="AF4120" s="99"/>
      <c r="AG4120" s="99"/>
      <c r="AH4120" s="31"/>
      <c r="AI4120" s="31"/>
      <c r="AJ4120" s="31"/>
      <c r="AK4120" s="31"/>
      <c r="AL4120" s="31"/>
      <c r="AO4120" s="376"/>
    </row>
    <row r="4121" spans="1:41" x14ac:dyDescent="0.25">
      <c r="A4121" s="44" t="s">
        <v>3150</v>
      </c>
      <c r="B4121" s="44" t="s">
        <v>7356</v>
      </c>
      <c r="C4121" s="45" t="s">
        <v>7357</v>
      </c>
      <c r="D4121" s="45" t="s">
        <v>9895</v>
      </c>
      <c r="E4121" s="45" t="s">
        <v>5265</v>
      </c>
      <c r="F4121" s="93"/>
      <c r="G4121" s="93"/>
      <c r="H4121" s="93"/>
      <c r="I4121" s="99"/>
      <c r="J4121" s="99"/>
      <c r="K4121" s="99"/>
      <c r="L4121" s="99"/>
      <c r="M4121" s="99"/>
      <c r="N4121" s="99"/>
      <c r="O4121" s="99"/>
      <c r="P4121" s="44"/>
      <c r="Q4121" s="44"/>
      <c r="R4121" s="44"/>
      <c r="S4121" s="99"/>
      <c r="T4121" s="99"/>
      <c r="U4121" s="99"/>
      <c r="V4121" s="99"/>
      <c r="W4121" s="99"/>
      <c r="X4121" s="99"/>
      <c r="Y4121" s="99"/>
      <c r="Z4121" s="99"/>
      <c r="AA4121" s="99"/>
      <c r="AB4121" s="99"/>
      <c r="AC4121" s="99"/>
      <c r="AD4121" s="99"/>
      <c r="AE4121" s="99"/>
      <c r="AF4121" s="99"/>
      <c r="AG4121" s="99"/>
      <c r="AH4121" s="31"/>
      <c r="AI4121" s="31"/>
      <c r="AJ4121" s="31"/>
      <c r="AK4121" s="31"/>
      <c r="AL4121" s="31"/>
      <c r="AO4121" s="376"/>
    </row>
    <row r="4122" spans="1:41" x14ac:dyDescent="0.25">
      <c r="A4122" s="44" t="s">
        <v>10452</v>
      </c>
      <c r="B4122" s="44" t="s">
        <v>8340</v>
      </c>
      <c r="C4122" s="45">
        <v>231001</v>
      </c>
      <c r="D4122" s="45" t="s">
        <v>11363</v>
      </c>
      <c r="E4122" s="45" t="s">
        <v>2538</v>
      </c>
      <c r="AO4122" s="376"/>
    </row>
    <row r="4123" spans="1:41" x14ac:dyDescent="0.25">
      <c r="A4123" s="44" t="s">
        <v>10452</v>
      </c>
      <c r="B4123" s="44" t="s">
        <v>10348</v>
      </c>
      <c r="C4123" s="45">
        <v>240501</v>
      </c>
      <c r="D4123" s="45" t="s">
        <v>11363</v>
      </c>
      <c r="E4123" s="45" t="s">
        <v>10349</v>
      </c>
      <c r="AO4123" s="376"/>
    </row>
    <row r="4124" spans="1:41" x14ac:dyDescent="0.25">
      <c r="A4124" s="44" t="s">
        <v>10453</v>
      </c>
      <c r="B4124" s="44" t="s">
        <v>925</v>
      </c>
      <c r="C4124" s="45">
        <v>240601</v>
      </c>
      <c r="D4124" s="45" t="s">
        <v>11363</v>
      </c>
      <c r="E4124" s="45" t="s">
        <v>9840</v>
      </c>
      <c r="AO4124" s="376"/>
    </row>
    <row r="4125" spans="1:41" x14ac:dyDescent="0.25">
      <c r="A4125" s="44" t="s">
        <v>21562</v>
      </c>
      <c r="B4125" s="44" t="s">
        <v>9248</v>
      </c>
      <c r="C4125" s="45">
        <v>260105</v>
      </c>
      <c r="D4125" s="45" t="s">
        <v>11363</v>
      </c>
      <c r="E4125" s="45" t="s">
        <v>17625</v>
      </c>
      <c r="AO4125" s="376"/>
    </row>
    <row r="4126" spans="1:41" x14ac:dyDescent="0.25">
      <c r="A4126" s="44" t="s">
        <v>17696</v>
      </c>
      <c r="B4126" s="44" t="s">
        <v>3474</v>
      </c>
      <c r="C4126" s="45">
        <v>250503</v>
      </c>
      <c r="D4126" s="45" t="s">
        <v>11363</v>
      </c>
      <c r="E4126" s="45" t="s">
        <v>15608</v>
      </c>
      <c r="AO4126" s="376"/>
    </row>
    <row r="4127" spans="1:41" x14ac:dyDescent="0.25">
      <c r="A4127" s="44" t="s">
        <v>5190</v>
      </c>
      <c r="B4127" s="44" t="s">
        <v>5130</v>
      </c>
      <c r="C4127" s="45">
        <v>22010701</v>
      </c>
      <c r="D4127" s="45" t="s">
        <v>11363</v>
      </c>
      <c r="E4127" s="45" t="s">
        <v>5131</v>
      </c>
      <c r="AO4127" s="376"/>
    </row>
    <row r="4128" spans="1:41" x14ac:dyDescent="0.25">
      <c r="A4128" s="44" t="s">
        <v>5190</v>
      </c>
      <c r="B4128" s="44" t="s">
        <v>924</v>
      </c>
      <c r="C4128" s="45">
        <v>22010702</v>
      </c>
      <c r="D4128" s="45" t="s">
        <v>11363</v>
      </c>
      <c r="E4128" s="45" t="s">
        <v>5131</v>
      </c>
      <c r="AO4128" s="376"/>
    </row>
    <row r="4129" spans="1:41" x14ac:dyDescent="0.25">
      <c r="A4129" s="44" t="s">
        <v>10454</v>
      </c>
      <c r="B4129" s="44" t="s">
        <v>10350</v>
      </c>
      <c r="C4129" s="45">
        <v>24020301</v>
      </c>
      <c r="D4129" s="45" t="s">
        <v>11363</v>
      </c>
      <c r="E4129" s="45" t="s">
        <v>5131</v>
      </c>
      <c r="AO4129" s="376"/>
    </row>
    <row r="4130" spans="1:41" x14ac:dyDescent="0.25">
      <c r="A4130" s="44" t="s">
        <v>12213</v>
      </c>
      <c r="B4130" s="44" t="s">
        <v>12099</v>
      </c>
      <c r="C4130" s="45">
        <v>8.25</v>
      </c>
      <c r="D4130" s="45" t="s">
        <v>12549</v>
      </c>
      <c r="E4130" s="46">
        <v>47057</v>
      </c>
      <c r="F4130" s="45"/>
      <c r="G4130" s="93"/>
      <c r="H4130" s="93"/>
      <c r="I4130" s="99"/>
      <c r="J4130" s="99"/>
      <c r="K4130" s="99"/>
      <c r="L4130" s="99"/>
      <c r="M4130" s="99"/>
      <c r="N4130" s="99"/>
      <c r="O4130" s="99"/>
      <c r="P4130" s="99"/>
      <c r="Q4130" s="99"/>
      <c r="R4130" s="99"/>
      <c r="S4130" s="99"/>
      <c r="T4130" s="99"/>
      <c r="U4130" s="99"/>
      <c r="V4130" s="99"/>
      <c r="W4130" s="99"/>
      <c r="X4130" s="99"/>
      <c r="Y4130" s="99"/>
      <c r="Z4130" s="99"/>
      <c r="AA4130" s="99"/>
      <c r="AB4130" s="99"/>
      <c r="AC4130" s="99"/>
      <c r="AD4130" s="99"/>
      <c r="AE4130" s="99"/>
      <c r="AF4130" s="99"/>
      <c r="AG4130" s="99"/>
      <c r="AH4130" s="31"/>
      <c r="AI4130" s="31"/>
      <c r="AJ4130" s="31"/>
      <c r="AK4130" s="31"/>
      <c r="AL4130" s="31"/>
      <c r="AO4130" s="376"/>
    </row>
    <row r="4131" spans="1:41" x14ac:dyDescent="0.25">
      <c r="A4131" s="329" t="s">
        <v>13032</v>
      </c>
      <c r="B4131" s="92" t="s">
        <v>13051</v>
      </c>
      <c r="C4131" s="93" t="s">
        <v>13052</v>
      </c>
      <c r="D4131" s="93" t="s">
        <v>1201</v>
      </c>
      <c r="E4131" s="94">
        <v>47223</v>
      </c>
      <c r="F4131" s="93"/>
      <c r="G4131" s="93"/>
      <c r="H4131" s="93"/>
      <c r="I4131" s="99"/>
      <c r="J4131" s="99"/>
      <c r="K4131" s="99"/>
      <c r="L4131" s="99"/>
      <c r="M4131" s="99"/>
      <c r="N4131" s="99"/>
      <c r="O4131" s="99"/>
      <c r="P4131" s="99"/>
      <c r="Q4131" s="44"/>
      <c r="R4131" s="44"/>
      <c r="S4131" s="99"/>
      <c r="T4131" s="99"/>
      <c r="U4131" s="99"/>
      <c r="V4131" s="99"/>
      <c r="W4131" s="99"/>
      <c r="X4131" s="99"/>
      <c r="Y4131" s="99"/>
      <c r="Z4131" s="99"/>
      <c r="AA4131" s="99"/>
      <c r="AB4131" s="99"/>
      <c r="AC4131" s="99"/>
      <c r="AD4131" s="99"/>
      <c r="AE4131" s="99"/>
      <c r="AF4131" s="99"/>
      <c r="AG4131" s="99"/>
      <c r="AH4131" s="31"/>
      <c r="AI4131" s="31"/>
      <c r="AJ4131" s="31"/>
      <c r="AK4131" s="31"/>
      <c r="AL4131" s="31"/>
      <c r="AO4131" s="376"/>
    </row>
    <row r="4132" spans="1:41" x14ac:dyDescent="0.25">
      <c r="A4132" s="91" t="s">
        <v>13032</v>
      </c>
      <c r="B4132" s="92" t="s">
        <v>19284</v>
      </c>
      <c r="C4132" s="93" t="s">
        <v>19285</v>
      </c>
      <c r="D4132" s="93" t="s">
        <v>1201</v>
      </c>
      <c r="E4132" s="94">
        <v>46582</v>
      </c>
      <c r="F4132" s="93"/>
      <c r="G4132" s="93"/>
      <c r="H4132" s="93"/>
      <c r="I4132" s="99"/>
      <c r="J4132" s="99"/>
      <c r="K4132" s="99"/>
      <c r="L4132" s="99"/>
      <c r="M4132" s="99"/>
      <c r="N4132" s="99"/>
      <c r="O4132" s="99"/>
      <c r="P4132" s="99"/>
      <c r="Q4132" s="99"/>
      <c r="R4132" s="99"/>
      <c r="S4132" s="99"/>
      <c r="T4132" s="99"/>
      <c r="U4132" s="99"/>
      <c r="V4132" s="99"/>
      <c r="W4132" s="99"/>
      <c r="X4132" s="99"/>
      <c r="Y4132" s="99"/>
      <c r="Z4132" s="99"/>
      <c r="AA4132" s="99"/>
      <c r="AB4132" s="99"/>
      <c r="AC4132" s="99"/>
      <c r="AD4132" s="99"/>
      <c r="AE4132" s="99"/>
      <c r="AF4132" s="99"/>
      <c r="AG4132" s="99"/>
      <c r="AH4132" s="31"/>
      <c r="AI4132" s="31"/>
      <c r="AJ4132" s="31"/>
      <c r="AK4132" s="31"/>
      <c r="AL4132" s="31"/>
      <c r="AO4132" s="376"/>
    </row>
    <row r="4133" spans="1:41" x14ac:dyDescent="0.25">
      <c r="A4133" s="44" t="s">
        <v>9391</v>
      </c>
      <c r="B4133" s="92" t="s">
        <v>9602</v>
      </c>
      <c r="C4133" s="45" t="s">
        <v>9338</v>
      </c>
      <c r="D4133" s="93" t="s">
        <v>9601</v>
      </c>
      <c r="E4133" s="94">
        <v>46568</v>
      </c>
      <c r="F4133" s="93"/>
      <c r="G4133" s="93"/>
      <c r="H4133" s="93"/>
      <c r="I4133" s="99"/>
      <c r="J4133" s="99"/>
      <c r="K4133" s="99"/>
      <c r="L4133" s="99"/>
      <c r="M4133" s="99"/>
      <c r="N4133" s="99"/>
      <c r="O4133" s="99"/>
      <c r="P4133" s="44"/>
      <c r="Q4133" s="44"/>
      <c r="R4133" s="44"/>
      <c r="S4133" s="99"/>
      <c r="T4133" s="99"/>
      <c r="U4133" s="99"/>
      <c r="V4133" s="99"/>
      <c r="W4133" s="99"/>
      <c r="X4133" s="99"/>
      <c r="Y4133" s="99"/>
      <c r="Z4133" s="99"/>
      <c r="AA4133" s="99"/>
      <c r="AB4133" s="99"/>
      <c r="AC4133" s="99"/>
      <c r="AD4133" s="99"/>
      <c r="AE4133" s="99"/>
      <c r="AF4133" s="99"/>
      <c r="AG4133" s="99"/>
      <c r="AH4133" s="31"/>
      <c r="AI4133" s="31"/>
      <c r="AJ4133" s="31"/>
      <c r="AK4133" s="31"/>
      <c r="AL4133" s="31"/>
      <c r="AO4133" s="376"/>
    </row>
    <row r="4134" spans="1:41" x14ac:dyDescent="0.25">
      <c r="A4134" s="44" t="s">
        <v>8293</v>
      </c>
      <c r="B4134" s="44" t="s">
        <v>8294</v>
      </c>
      <c r="C4134" s="45" t="s">
        <v>8295</v>
      </c>
      <c r="D4134" s="45" t="s">
        <v>11204</v>
      </c>
      <c r="E4134" s="45" t="s">
        <v>4151</v>
      </c>
      <c r="F4134" s="93"/>
      <c r="G4134" s="93"/>
      <c r="H4134" s="93"/>
      <c r="I4134" s="99"/>
      <c r="J4134" s="99"/>
      <c r="K4134" s="99"/>
      <c r="L4134" s="99"/>
      <c r="M4134" s="99"/>
      <c r="N4134" s="99"/>
      <c r="O4134" s="99"/>
      <c r="P4134" s="99"/>
      <c r="Q4134" s="99"/>
      <c r="R4134" s="99"/>
      <c r="S4134" s="99"/>
      <c r="T4134" s="99"/>
      <c r="U4134" s="99"/>
      <c r="V4134" s="99"/>
      <c r="W4134" s="99"/>
      <c r="X4134" s="99"/>
      <c r="Y4134" s="99"/>
      <c r="Z4134" s="99"/>
      <c r="AA4134" s="99"/>
      <c r="AB4134" s="99"/>
      <c r="AC4134" s="99"/>
      <c r="AD4134" s="99"/>
      <c r="AE4134" s="99"/>
      <c r="AF4134" s="99"/>
      <c r="AG4134" s="99"/>
      <c r="AH4134" s="31"/>
      <c r="AI4134" s="31"/>
      <c r="AJ4134" s="31"/>
      <c r="AK4134" s="31"/>
      <c r="AL4134" s="31"/>
      <c r="AO4134" s="376"/>
    </row>
    <row r="4135" spans="1:41" x14ac:dyDescent="0.25">
      <c r="A4135" s="44" t="s">
        <v>8293</v>
      </c>
      <c r="B4135" s="44" t="s">
        <v>8294</v>
      </c>
      <c r="C4135" s="45" t="s">
        <v>8295</v>
      </c>
      <c r="D4135" s="93" t="s">
        <v>17443</v>
      </c>
      <c r="E4135" s="45" t="s">
        <v>4151</v>
      </c>
      <c r="F4135" s="93"/>
      <c r="G4135" s="93"/>
      <c r="H4135" s="93"/>
      <c r="I4135" s="99"/>
      <c r="J4135" s="99"/>
      <c r="K4135" s="99"/>
      <c r="L4135" s="99"/>
      <c r="M4135" s="99"/>
      <c r="N4135" s="99"/>
      <c r="O4135" s="99"/>
      <c r="P4135" s="99"/>
      <c r="Q4135" s="99"/>
      <c r="R4135" s="99"/>
      <c r="S4135" s="99"/>
      <c r="T4135" s="99"/>
      <c r="U4135" s="99"/>
      <c r="V4135" s="99"/>
      <c r="W4135" s="99"/>
      <c r="X4135" s="99"/>
      <c r="Y4135" s="99"/>
      <c r="Z4135" s="99"/>
      <c r="AA4135" s="99"/>
      <c r="AB4135" s="99"/>
      <c r="AC4135" s="99"/>
      <c r="AD4135" s="99"/>
      <c r="AE4135" s="99"/>
      <c r="AF4135" s="99"/>
      <c r="AG4135" s="99"/>
      <c r="AH4135" s="31"/>
      <c r="AI4135" s="31"/>
      <c r="AJ4135" s="31"/>
      <c r="AK4135" s="31"/>
      <c r="AL4135" s="31"/>
      <c r="AO4135" s="376"/>
    </row>
    <row r="4136" spans="1:41" x14ac:dyDescent="0.25">
      <c r="A4136" s="44" t="s">
        <v>8293</v>
      </c>
      <c r="B4136" s="44" t="s">
        <v>8294</v>
      </c>
      <c r="C4136" s="45" t="s">
        <v>8295</v>
      </c>
      <c r="D4136" s="45" t="s">
        <v>9895</v>
      </c>
      <c r="E4136" s="45" t="s">
        <v>4151</v>
      </c>
      <c r="F4136" s="93"/>
      <c r="G4136" s="93"/>
      <c r="H4136" s="93"/>
      <c r="I4136" s="99"/>
      <c r="J4136" s="99"/>
      <c r="K4136" s="99"/>
      <c r="L4136" s="99"/>
      <c r="M4136" s="99"/>
      <c r="N4136" s="99"/>
      <c r="O4136" s="99"/>
      <c r="P4136" s="44"/>
      <c r="Q4136" s="44"/>
      <c r="R4136" s="44"/>
      <c r="S4136" s="99"/>
      <c r="T4136" s="99"/>
      <c r="U4136" s="99"/>
      <c r="V4136" s="99"/>
      <c r="W4136" s="99"/>
      <c r="X4136" s="99"/>
      <c r="Y4136" s="99"/>
      <c r="Z4136" s="99"/>
      <c r="AA4136" s="99"/>
      <c r="AB4136" s="99"/>
      <c r="AC4136" s="99"/>
      <c r="AD4136" s="99"/>
      <c r="AE4136" s="99"/>
      <c r="AF4136" s="99"/>
      <c r="AG4136" s="99"/>
      <c r="AH4136" s="31"/>
      <c r="AI4136" s="31"/>
      <c r="AJ4136" s="31"/>
      <c r="AK4136" s="31"/>
      <c r="AL4136" s="31"/>
      <c r="AO4136" s="376"/>
    </row>
    <row r="4137" spans="1:41" x14ac:dyDescent="0.25">
      <c r="A4137" s="44" t="s">
        <v>10455</v>
      </c>
      <c r="B4137" s="44" t="s">
        <v>9248</v>
      </c>
      <c r="C4137" s="45">
        <v>240101</v>
      </c>
      <c r="D4137" s="45" t="s">
        <v>11363</v>
      </c>
      <c r="E4137" s="45" t="s">
        <v>9249</v>
      </c>
      <c r="AO4137" s="376"/>
    </row>
    <row r="4138" spans="1:41" x14ac:dyDescent="0.25">
      <c r="A4138" s="44" t="s">
        <v>18848</v>
      </c>
      <c r="B4138" s="44" t="s">
        <v>21399</v>
      </c>
      <c r="C4138" s="45" t="s">
        <v>18888</v>
      </c>
      <c r="D4138" s="45" t="s">
        <v>21447</v>
      </c>
      <c r="E4138" s="46">
        <v>46507</v>
      </c>
      <c r="AO4138" s="376"/>
    </row>
    <row r="4139" spans="1:41" x14ac:dyDescent="0.25">
      <c r="A4139" s="44" t="s">
        <v>21563</v>
      </c>
      <c r="B4139" s="44" t="s">
        <v>9248</v>
      </c>
      <c r="C4139" s="45">
        <v>260105</v>
      </c>
      <c r="D4139" s="45" t="s">
        <v>11363</v>
      </c>
      <c r="E4139" s="45" t="s">
        <v>17625</v>
      </c>
      <c r="AO4139" s="376"/>
    </row>
    <row r="4140" spans="1:41" x14ac:dyDescent="0.3">
      <c r="A4140" s="333" t="s">
        <v>2305</v>
      </c>
      <c r="B4140" s="333" t="s">
        <v>1178</v>
      </c>
      <c r="C4140" s="125" t="s">
        <v>18815</v>
      </c>
      <c r="D4140" s="32" t="s">
        <v>20309</v>
      </c>
      <c r="E4140" s="125" t="s">
        <v>8292</v>
      </c>
      <c r="F4140" s="125" t="s">
        <v>1189</v>
      </c>
      <c r="G4140" s="125" t="s">
        <v>1189</v>
      </c>
      <c r="AO4140" s="376"/>
    </row>
    <row r="4141" spans="1:41" x14ac:dyDescent="0.25">
      <c r="A4141" s="44" t="s">
        <v>422</v>
      </c>
      <c r="B4141" s="44" t="s">
        <v>21372</v>
      </c>
      <c r="C4141" s="45" t="s">
        <v>16518</v>
      </c>
      <c r="D4141" s="45" t="s">
        <v>21447</v>
      </c>
      <c r="E4141" s="46">
        <v>46477</v>
      </c>
      <c r="AO4141" s="376"/>
    </row>
    <row r="4142" spans="1:41" x14ac:dyDescent="0.3">
      <c r="A4142" s="333" t="s">
        <v>11410</v>
      </c>
      <c r="B4142" s="333" t="s">
        <v>11374</v>
      </c>
      <c r="C4142" s="125" t="s">
        <v>11375</v>
      </c>
      <c r="D4142" s="32" t="s">
        <v>20309</v>
      </c>
      <c r="E4142" s="125" t="s">
        <v>4826</v>
      </c>
      <c r="F4142" s="125" t="s">
        <v>1189</v>
      </c>
      <c r="G4142" s="125" t="s">
        <v>1190</v>
      </c>
      <c r="AO4142" s="376"/>
    </row>
    <row r="4143" spans="1:41" x14ac:dyDescent="0.3">
      <c r="A4143" s="333" t="s">
        <v>11410</v>
      </c>
      <c r="B4143" s="333" t="s">
        <v>11372</v>
      </c>
      <c r="C4143" s="125" t="s">
        <v>11373</v>
      </c>
      <c r="D4143" s="32" t="s">
        <v>20309</v>
      </c>
      <c r="E4143" s="125" t="s">
        <v>4826</v>
      </c>
      <c r="F4143" s="125" t="s">
        <v>1189</v>
      </c>
      <c r="G4143" s="125" t="s">
        <v>1190</v>
      </c>
      <c r="AO4143" s="376"/>
    </row>
    <row r="4144" spans="1:41" x14ac:dyDescent="0.25">
      <c r="A4144" s="44" t="s">
        <v>17697</v>
      </c>
      <c r="B4144" s="44" t="s">
        <v>5321</v>
      </c>
      <c r="C4144" s="45">
        <v>26010401</v>
      </c>
      <c r="D4144" s="45" t="s">
        <v>11363</v>
      </c>
      <c r="E4144" s="45" t="s">
        <v>17459</v>
      </c>
      <c r="AO4144" s="376"/>
    </row>
    <row r="4145" spans="1:41" x14ac:dyDescent="0.25">
      <c r="A4145" s="44" t="s">
        <v>17697</v>
      </c>
      <c r="B4145" s="44" t="s">
        <v>3176</v>
      </c>
      <c r="C4145" s="45">
        <v>26010402</v>
      </c>
      <c r="D4145" s="45" t="s">
        <v>11363</v>
      </c>
      <c r="E4145" s="45" t="s">
        <v>17459</v>
      </c>
      <c r="AO4145" s="376"/>
    </row>
    <row r="4146" spans="1:41" x14ac:dyDescent="0.25">
      <c r="A4146" s="91" t="s">
        <v>19122</v>
      </c>
      <c r="B4146" s="92" t="s">
        <v>3182</v>
      </c>
      <c r="C4146" s="93" t="s">
        <v>19170</v>
      </c>
      <c r="D4146" s="93" t="s">
        <v>1201</v>
      </c>
      <c r="E4146" s="94">
        <v>46582</v>
      </c>
      <c r="F4146" s="93"/>
      <c r="G4146" s="93"/>
      <c r="H4146" s="93"/>
      <c r="I4146" s="99"/>
      <c r="J4146" s="99"/>
      <c r="K4146" s="99"/>
      <c r="L4146" s="99"/>
      <c r="M4146" s="99"/>
      <c r="N4146" s="99"/>
      <c r="O4146" s="99"/>
      <c r="P4146" s="99"/>
      <c r="Q4146" s="99"/>
      <c r="R4146" s="99"/>
      <c r="S4146" s="99"/>
      <c r="T4146" s="99"/>
      <c r="U4146" s="99"/>
      <c r="V4146" s="99"/>
      <c r="W4146" s="99"/>
      <c r="X4146" s="99"/>
      <c r="Y4146" s="99"/>
      <c r="Z4146" s="99"/>
      <c r="AA4146" s="99"/>
      <c r="AB4146" s="99"/>
      <c r="AC4146" s="99"/>
      <c r="AD4146" s="99"/>
      <c r="AE4146" s="99"/>
      <c r="AF4146" s="99"/>
      <c r="AG4146" s="99"/>
      <c r="AH4146" s="31"/>
      <c r="AI4146" s="31"/>
      <c r="AJ4146" s="31"/>
      <c r="AK4146" s="31"/>
      <c r="AL4146" s="31"/>
      <c r="AO4146" s="376"/>
    </row>
    <row r="4147" spans="1:41" x14ac:dyDescent="0.25">
      <c r="A4147" s="44" t="s">
        <v>21564</v>
      </c>
      <c r="B4147" s="44" t="s">
        <v>936</v>
      </c>
      <c r="C4147" s="45">
        <v>260703</v>
      </c>
      <c r="D4147" s="45" t="s">
        <v>11363</v>
      </c>
      <c r="E4147" s="45" t="s">
        <v>11150</v>
      </c>
      <c r="AO4147" s="376"/>
    </row>
    <row r="4148" spans="1:41" x14ac:dyDescent="0.25">
      <c r="A4148" s="44" t="s">
        <v>4404</v>
      </c>
      <c r="B4148" s="44" t="s">
        <v>4405</v>
      </c>
      <c r="C4148" s="45" t="s">
        <v>4406</v>
      </c>
      <c r="D4148" s="45" t="s">
        <v>11204</v>
      </c>
      <c r="E4148" s="46">
        <v>48060</v>
      </c>
      <c r="F4148" s="93"/>
      <c r="G4148" s="93"/>
      <c r="H4148" s="93"/>
      <c r="I4148" s="99"/>
      <c r="J4148" s="99"/>
      <c r="K4148" s="99"/>
      <c r="L4148" s="99"/>
      <c r="M4148" s="99"/>
      <c r="N4148" s="99"/>
      <c r="O4148" s="99"/>
      <c r="P4148" s="99"/>
      <c r="Q4148" s="99"/>
      <c r="R4148" s="99"/>
      <c r="S4148" s="99"/>
      <c r="T4148" s="99"/>
      <c r="U4148" s="99"/>
      <c r="V4148" s="99"/>
      <c r="W4148" s="99"/>
      <c r="X4148" s="99"/>
      <c r="Y4148" s="99"/>
      <c r="Z4148" s="99"/>
      <c r="AA4148" s="99"/>
      <c r="AB4148" s="99"/>
      <c r="AC4148" s="99"/>
      <c r="AD4148" s="99"/>
      <c r="AE4148" s="99"/>
      <c r="AF4148" s="99"/>
      <c r="AG4148" s="99"/>
      <c r="AH4148" s="31"/>
      <c r="AI4148" s="31"/>
      <c r="AJ4148" s="31"/>
      <c r="AK4148" s="31"/>
      <c r="AL4148" s="31"/>
      <c r="AO4148" s="376"/>
    </row>
    <row r="4149" spans="1:41" x14ac:dyDescent="0.25">
      <c r="A4149" s="44" t="s">
        <v>7848</v>
      </c>
      <c r="B4149" s="44" t="s">
        <v>5134</v>
      </c>
      <c r="C4149" s="45">
        <v>230807</v>
      </c>
      <c r="D4149" s="45" t="s">
        <v>11363</v>
      </c>
      <c r="E4149" s="45" t="s">
        <v>8282</v>
      </c>
      <c r="AO4149" s="376"/>
    </row>
    <row r="4150" spans="1:41" x14ac:dyDescent="0.25">
      <c r="A4150" s="44" t="s">
        <v>13097</v>
      </c>
      <c r="B4150" s="44" t="s">
        <v>21434</v>
      </c>
      <c r="C4150" s="45" t="s">
        <v>13058</v>
      </c>
      <c r="D4150" s="45" t="s">
        <v>21447</v>
      </c>
      <c r="E4150" s="46">
        <v>46418</v>
      </c>
      <c r="AO4150" s="376"/>
    </row>
    <row r="4151" spans="1:41" x14ac:dyDescent="0.3">
      <c r="A4151" s="57" t="s">
        <v>2274</v>
      </c>
      <c r="B4151" s="57" t="s">
        <v>1290</v>
      </c>
      <c r="C4151" s="62">
        <v>24027</v>
      </c>
      <c r="D4151" s="62" t="s">
        <v>20886</v>
      </c>
      <c r="E4151" s="60">
        <v>46873</v>
      </c>
      <c r="F4151" s="32"/>
      <c r="G4151" s="32"/>
      <c r="H4151" s="32"/>
      <c r="I4151" s="31"/>
      <c r="J4151" s="31"/>
      <c r="K4151" s="31"/>
      <c r="L4151" s="31"/>
      <c r="M4151" s="31"/>
      <c r="N4151" s="31"/>
      <c r="O4151" s="31"/>
      <c r="P4151" s="31"/>
      <c r="Q4151" s="31"/>
      <c r="R4151" s="31"/>
      <c r="S4151" s="31"/>
      <c r="T4151" s="31"/>
      <c r="U4151" s="31"/>
      <c r="V4151" s="31"/>
      <c r="W4151" s="31"/>
      <c r="X4151" s="31"/>
      <c r="Y4151" s="31"/>
      <c r="Z4151" s="31"/>
      <c r="AA4151" s="31"/>
      <c r="AB4151" s="31"/>
      <c r="AC4151" s="31"/>
      <c r="AD4151" s="31"/>
      <c r="AE4151" s="31"/>
      <c r="AF4151" s="31"/>
      <c r="AG4151" s="31"/>
      <c r="AH4151" s="31"/>
      <c r="AI4151" s="31"/>
      <c r="AJ4151" s="31"/>
      <c r="AK4151" s="31"/>
      <c r="AL4151" s="31"/>
      <c r="AO4151" s="376"/>
    </row>
    <row r="4152" spans="1:41" x14ac:dyDescent="0.25">
      <c r="A4152" s="44" t="s">
        <v>6428</v>
      </c>
      <c r="B4152" s="44" t="s">
        <v>5321</v>
      </c>
      <c r="C4152" s="45">
        <v>23010401</v>
      </c>
      <c r="D4152" s="45" t="s">
        <v>11363</v>
      </c>
      <c r="E4152" s="45" t="s">
        <v>5322</v>
      </c>
      <c r="AO4152" s="376"/>
    </row>
    <row r="4153" spans="1:41" x14ac:dyDescent="0.25">
      <c r="A4153" s="99" t="s">
        <v>10905</v>
      </c>
      <c r="B4153" s="92" t="s">
        <v>10916</v>
      </c>
      <c r="C4153" s="93" t="s">
        <v>10921</v>
      </c>
      <c r="D4153" s="93" t="s">
        <v>1394</v>
      </c>
      <c r="E4153" s="94">
        <v>46389</v>
      </c>
      <c r="F4153" s="93"/>
      <c r="G4153" s="93"/>
      <c r="H4153" s="93"/>
      <c r="I4153" s="99"/>
      <c r="J4153" s="99"/>
      <c r="K4153" s="99"/>
      <c r="L4153" s="99"/>
      <c r="M4153" s="99"/>
      <c r="N4153" s="99"/>
      <c r="O4153" s="99"/>
      <c r="P4153" s="44"/>
      <c r="Q4153" s="44"/>
      <c r="R4153" s="44"/>
      <c r="S4153" s="99"/>
      <c r="T4153" s="99"/>
      <c r="U4153" s="99"/>
      <c r="V4153" s="99"/>
      <c r="W4153" s="99"/>
      <c r="X4153" s="99"/>
      <c r="Y4153" s="99"/>
      <c r="Z4153" s="99"/>
      <c r="AA4153" s="99"/>
      <c r="AB4153" s="99"/>
      <c r="AC4153" s="99"/>
      <c r="AD4153" s="99"/>
      <c r="AE4153" s="99"/>
      <c r="AF4153" s="99"/>
      <c r="AG4153" s="99"/>
      <c r="AH4153" s="31"/>
      <c r="AI4153" s="31"/>
      <c r="AJ4153" s="31"/>
      <c r="AK4153" s="31"/>
      <c r="AL4153" s="31"/>
      <c r="AO4153" s="376"/>
    </row>
    <row r="4154" spans="1:41" x14ac:dyDescent="0.25">
      <c r="A4154" s="44" t="s">
        <v>5191</v>
      </c>
      <c r="B4154" s="44" t="s">
        <v>925</v>
      </c>
      <c r="C4154" s="45">
        <v>220601</v>
      </c>
      <c r="D4154" s="45" t="s">
        <v>11363</v>
      </c>
      <c r="E4154" s="45" t="s">
        <v>4962</v>
      </c>
      <c r="AO4154" s="376"/>
    </row>
    <row r="4155" spans="1:41" x14ac:dyDescent="0.25">
      <c r="A4155" s="44" t="s">
        <v>17698</v>
      </c>
      <c r="B4155" s="44" t="s">
        <v>2350</v>
      </c>
      <c r="C4155" s="45">
        <v>250106</v>
      </c>
      <c r="D4155" s="45" t="s">
        <v>11363</v>
      </c>
      <c r="E4155" s="45" t="s">
        <v>11887</v>
      </c>
      <c r="AO4155" s="376"/>
    </row>
    <row r="4156" spans="1:41" x14ac:dyDescent="0.25">
      <c r="A4156" s="44" t="s">
        <v>17699</v>
      </c>
      <c r="B4156" s="44" t="s">
        <v>2350</v>
      </c>
      <c r="C4156" s="45">
        <v>220105</v>
      </c>
      <c r="D4156" s="45" t="s">
        <v>11363</v>
      </c>
      <c r="E4156" s="45" t="s">
        <v>2593</v>
      </c>
      <c r="AO4156" s="376"/>
    </row>
    <row r="4157" spans="1:41" x14ac:dyDescent="0.25">
      <c r="A4157" s="44" t="s">
        <v>2200</v>
      </c>
      <c r="B4157" s="44" t="s">
        <v>8283</v>
      </c>
      <c r="C4157" s="45" t="s">
        <v>8284</v>
      </c>
      <c r="D4157" s="45" t="s">
        <v>11204</v>
      </c>
      <c r="E4157" s="45" t="s">
        <v>3157</v>
      </c>
      <c r="F4157" s="93"/>
      <c r="G4157" s="93"/>
      <c r="H4157" s="93"/>
      <c r="I4157" s="99"/>
      <c r="J4157" s="99"/>
      <c r="K4157" s="99"/>
      <c r="L4157" s="99"/>
      <c r="M4157" s="99"/>
      <c r="N4157" s="99"/>
      <c r="O4157" s="99"/>
      <c r="P4157" s="99"/>
      <c r="Q4157" s="99"/>
      <c r="R4157" s="99"/>
      <c r="S4157" s="99"/>
      <c r="T4157" s="99"/>
      <c r="U4157" s="99"/>
      <c r="V4157" s="99"/>
      <c r="W4157" s="99"/>
      <c r="X4157" s="99"/>
      <c r="Y4157" s="99"/>
      <c r="Z4157" s="99"/>
      <c r="AA4157" s="99"/>
      <c r="AB4157" s="99"/>
      <c r="AC4157" s="99"/>
      <c r="AD4157" s="99"/>
      <c r="AE4157" s="99"/>
      <c r="AF4157" s="99"/>
      <c r="AG4157" s="99"/>
      <c r="AH4157" s="31"/>
      <c r="AI4157" s="31"/>
      <c r="AJ4157" s="31"/>
      <c r="AK4157" s="31"/>
      <c r="AL4157" s="31"/>
      <c r="AO4157" s="376"/>
    </row>
    <row r="4158" spans="1:41" x14ac:dyDescent="0.25">
      <c r="A4158" s="44" t="s">
        <v>2200</v>
      </c>
      <c r="B4158" s="44" t="s">
        <v>8283</v>
      </c>
      <c r="C4158" s="45" t="s">
        <v>8284</v>
      </c>
      <c r="D4158" s="93" t="s">
        <v>17443</v>
      </c>
      <c r="E4158" s="45" t="s">
        <v>3157</v>
      </c>
      <c r="F4158" s="93"/>
      <c r="G4158" s="93"/>
      <c r="H4158" s="93"/>
      <c r="I4158" s="99"/>
      <c r="J4158" s="99"/>
      <c r="K4158" s="99"/>
      <c r="L4158" s="99"/>
      <c r="M4158" s="99"/>
      <c r="N4158" s="99"/>
      <c r="O4158" s="99"/>
      <c r="P4158" s="99"/>
      <c r="Q4158" s="99"/>
      <c r="R4158" s="99"/>
      <c r="S4158" s="99"/>
      <c r="T4158" s="99"/>
      <c r="U4158" s="99"/>
      <c r="V4158" s="99"/>
      <c r="W4158" s="99"/>
      <c r="X4158" s="99"/>
      <c r="Y4158" s="99"/>
      <c r="Z4158" s="99"/>
      <c r="AA4158" s="99"/>
      <c r="AB4158" s="99"/>
      <c r="AC4158" s="99"/>
      <c r="AD4158" s="99"/>
      <c r="AE4158" s="99"/>
      <c r="AF4158" s="99"/>
      <c r="AG4158" s="99"/>
      <c r="AH4158" s="31"/>
      <c r="AI4158" s="31"/>
      <c r="AJ4158" s="31"/>
      <c r="AK4158" s="31"/>
      <c r="AL4158" s="31"/>
      <c r="AO4158" s="376"/>
    </row>
    <row r="4159" spans="1:41" x14ac:dyDescent="0.25">
      <c r="A4159" s="44" t="s">
        <v>2200</v>
      </c>
      <c r="B4159" s="44" t="s">
        <v>8283</v>
      </c>
      <c r="C4159" s="45" t="s">
        <v>8284</v>
      </c>
      <c r="D4159" s="45" t="s">
        <v>9895</v>
      </c>
      <c r="E4159" s="45" t="s">
        <v>3157</v>
      </c>
      <c r="F4159" s="93"/>
      <c r="G4159" s="93"/>
      <c r="H4159" s="93"/>
      <c r="I4159" s="99"/>
      <c r="J4159" s="99"/>
      <c r="K4159" s="99"/>
      <c r="L4159" s="99"/>
      <c r="M4159" s="99"/>
      <c r="N4159" s="99"/>
      <c r="O4159" s="99"/>
      <c r="P4159" s="44"/>
      <c r="Q4159" s="44"/>
      <c r="R4159" s="44"/>
      <c r="S4159" s="99"/>
      <c r="T4159" s="99"/>
      <c r="U4159" s="99"/>
      <c r="V4159" s="99"/>
      <c r="W4159" s="99"/>
      <c r="X4159" s="99"/>
      <c r="Y4159" s="99"/>
      <c r="Z4159" s="99"/>
      <c r="AA4159" s="99"/>
      <c r="AB4159" s="99"/>
      <c r="AC4159" s="99"/>
      <c r="AD4159" s="99"/>
      <c r="AE4159" s="99"/>
      <c r="AF4159" s="99"/>
      <c r="AG4159" s="99"/>
      <c r="AH4159" s="31"/>
      <c r="AI4159" s="31"/>
      <c r="AJ4159" s="31"/>
      <c r="AK4159" s="31"/>
      <c r="AL4159" s="31"/>
      <c r="AO4159" s="376"/>
    </row>
    <row r="4160" spans="1:41" x14ac:dyDescent="0.25">
      <c r="A4160" s="44" t="s">
        <v>11737</v>
      </c>
      <c r="B4160" s="44" t="s">
        <v>20908</v>
      </c>
      <c r="C4160" s="45" t="s">
        <v>16967</v>
      </c>
      <c r="D4160" s="367" t="s">
        <v>3696</v>
      </c>
      <c r="E4160" s="328">
        <f>DATE(2030,1,5)</f>
        <v>47488</v>
      </c>
      <c r="F4160" s="32"/>
      <c r="G4160" s="32"/>
      <c r="H4160" s="32"/>
      <c r="I4160" s="31"/>
      <c r="J4160" s="31"/>
      <c r="K4160" s="31"/>
      <c r="L4160" s="31"/>
      <c r="M4160" s="31"/>
      <c r="N4160" s="31"/>
      <c r="O4160" s="31"/>
      <c r="P4160" s="31"/>
      <c r="Q4160" s="31"/>
      <c r="R4160" s="31"/>
      <c r="S4160" s="31"/>
      <c r="T4160" s="31"/>
      <c r="U4160" s="31"/>
      <c r="V4160" s="31"/>
      <c r="W4160" s="31"/>
      <c r="X4160" s="31"/>
      <c r="Y4160" s="31"/>
      <c r="Z4160" s="31"/>
      <c r="AA4160" s="31"/>
      <c r="AB4160" s="31"/>
      <c r="AC4160" s="31"/>
      <c r="AD4160" s="31"/>
      <c r="AE4160" s="31"/>
      <c r="AF4160" s="31"/>
      <c r="AG4160" s="31"/>
      <c r="AH4160" s="31"/>
      <c r="AI4160" s="31"/>
      <c r="AJ4160" s="31"/>
      <c r="AK4160" s="31"/>
      <c r="AL4160" s="31"/>
      <c r="AO4160" s="376"/>
    </row>
    <row r="4161" spans="1:41" x14ac:dyDescent="0.25">
      <c r="A4161" s="44" t="s">
        <v>19318</v>
      </c>
      <c r="B4161" s="319" t="s">
        <v>19536</v>
      </c>
      <c r="C4161" s="318" t="s">
        <v>19633</v>
      </c>
      <c r="D4161" s="93" t="s">
        <v>19934</v>
      </c>
      <c r="E4161" s="320">
        <v>47299</v>
      </c>
      <c r="F4161" s="93"/>
      <c r="G4161" s="93"/>
      <c r="H4161" s="93"/>
      <c r="I4161" s="99"/>
      <c r="J4161" s="99"/>
      <c r="K4161" s="99"/>
      <c r="L4161" s="99"/>
      <c r="M4161" s="99"/>
      <c r="N4161" s="99"/>
      <c r="O4161" s="99"/>
      <c r="P4161" s="99"/>
      <c r="Q4161" s="99"/>
      <c r="R4161" s="99"/>
      <c r="S4161" s="99"/>
      <c r="T4161" s="99"/>
      <c r="U4161" s="99"/>
      <c r="V4161" s="99"/>
      <c r="W4161" s="99"/>
      <c r="X4161" s="99"/>
      <c r="Y4161" s="99"/>
      <c r="Z4161" s="99"/>
      <c r="AA4161" s="99"/>
      <c r="AB4161" s="99"/>
      <c r="AC4161" s="99"/>
      <c r="AD4161" s="99"/>
      <c r="AE4161" s="99"/>
      <c r="AF4161" s="99"/>
      <c r="AG4161" s="99"/>
      <c r="AH4161" s="31"/>
      <c r="AI4161" s="31"/>
      <c r="AJ4161" s="31"/>
      <c r="AK4161" s="31"/>
      <c r="AL4161" s="31"/>
      <c r="AO4161" s="376"/>
    </row>
    <row r="4162" spans="1:41" x14ac:dyDescent="0.3">
      <c r="A4162" s="31" t="s">
        <v>20508</v>
      </c>
      <c r="B4162" s="369" t="s">
        <v>20507</v>
      </c>
      <c r="C4162" s="32" t="s">
        <v>20510</v>
      </c>
      <c r="D4162" s="32" t="s">
        <v>20511</v>
      </c>
      <c r="E4162" s="33">
        <v>47299</v>
      </c>
      <c r="F4162" s="32"/>
      <c r="G4162" s="32"/>
      <c r="H4162" s="32"/>
      <c r="I4162" s="31"/>
      <c r="J4162" s="31"/>
      <c r="K4162" s="31"/>
      <c r="L4162" s="31"/>
      <c r="M4162" s="31"/>
      <c r="N4162" s="31"/>
      <c r="O4162" s="31"/>
      <c r="P4162" s="31"/>
      <c r="Q4162" s="31"/>
      <c r="R4162" s="31"/>
      <c r="S4162" s="31"/>
      <c r="T4162" s="31"/>
      <c r="U4162" s="31"/>
      <c r="V4162" s="31"/>
      <c r="W4162" s="31"/>
      <c r="X4162" s="31"/>
      <c r="Y4162" s="31"/>
      <c r="Z4162" s="31"/>
      <c r="AA4162" s="31"/>
      <c r="AB4162" s="31"/>
      <c r="AC4162" s="31"/>
      <c r="AD4162" s="31"/>
      <c r="AE4162" s="31"/>
      <c r="AF4162" s="31"/>
      <c r="AG4162" s="31"/>
      <c r="AH4162" s="31"/>
      <c r="AI4162" s="31"/>
      <c r="AJ4162" s="31"/>
      <c r="AK4162" s="31"/>
      <c r="AL4162" s="31"/>
      <c r="AO4162" s="376"/>
    </row>
    <row r="4163" spans="1:41" x14ac:dyDescent="0.25">
      <c r="A4163" s="44" t="s">
        <v>2148</v>
      </c>
      <c r="B4163" s="44" t="s">
        <v>2146</v>
      </c>
      <c r="C4163" s="45" t="s">
        <v>8008</v>
      </c>
      <c r="D4163" s="93" t="s">
        <v>2147</v>
      </c>
      <c r="E4163" s="46">
        <v>46552</v>
      </c>
      <c r="F4163" s="45"/>
      <c r="G4163" s="93" t="s">
        <v>1335</v>
      </c>
      <c r="H4163" s="93" t="s">
        <v>1190</v>
      </c>
      <c r="I4163" s="99"/>
      <c r="J4163" s="99"/>
      <c r="K4163" s="99"/>
      <c r="L4163" s="99"/>
      <c r="M4163" s="99"/>
      <c r="N4163" s="99"/>
      <c r="O4163" s="99"/>
      <c r="P4163" s="44"/>
      <c r="Q4163" s="44"/>
      <c r="R4163" s="44"/>
      <c r="S4163" s="99"/>
      <c r="T4163" s="99"/>
      <c r="U4163" s="99"/>
      <c r="V4163" s="99"/>
      <c r="W4163" s="99"/>
      <c r="X4163" s="99"/>
      <c r="Y4163" s="99"/>
      <c r="Z4163" s="99"/>
      <c r="AA4163" s="99"/>
      <c r="AB4163" s="99"/>
      <c r="AC4163" s="99"/>
      <c r="AD4163" s="99"/>
      <c r="AE4163" s="99"/>
      <c r="AF4163" s="99"/>
      <c r="AG4163" s="99"/>
      <c r="AH4163" s="31"/>
      <c r="AI4163" s="31"/>
      <c r="AJ4163" s="31"/>
      <c r="AK4163" s="31"/>
      <c r="AL4163" s="31"/>
      <c r="AO4163" s="376"/>
    </row>
    <row r="4164" spans="1:41" x14ac:dyDescent="0.3">
      <c r="A4164" s="57" t="s">
        <v>17241</v>
      </c>
      <c r="B4164" s="57" t="s">
        <v>1290</v>
      </c>
      <c r="C4164" s="62" t="s">
        <v>17262</v>
      </c>
      <c r="D4164" s="62" t="s">
        <v>20886</v>
      </c>
      <c r="E4164" s="60">
        <v>46873</v>
      </c>
      <c r="F4164" s="32"/>
      <c r="G4164" s="32"/>
      <c r="H4164" s="32"/>
      <c r="I4164" s="31"/>
      <c r="J4164" s="31"/>
      <c r="K4164" s="31"/>
      <c r="L4164" s="31"/>
      <c r="M4164" s="31"/>
      <c r="N4164" s="31"/>
      <c r="O4164" s="31"/>
      <c r="P4164" s="31"/>
      <c r="Q4164" s="31"/>
      <c r="R4164" s="31"/>
      <c r="S4164" s="31"/>
      <c r="T4164" s="31"/>
      <c r="U4164" s="31"/>
      <c r="V4164" s="31"/>
      <c r="W4164" s="31"/>
      <c r="X4164" s="31"/>
      <c r="Y4164" s="31"/>
      <c r="Z4164" s="31"/>
      <c r="AA4164" s="31"/>
      <c r="AB4164" s="31"/>
      <c r="AC4164" s="31"/>
      <c r="AD4164" s="31"/>
      <c r="AE4164" s="31"/>
      <c r="AF4164" s="31"/>
      <c r="AG4164" s="31"/>
      <c r="AH4164" s="31"/>
      <c r="AI4164" s="31"/>
      <c r="AJ4164" s="31"/>
      <c r="AK4164" s="31"/>
      <c r="AL4164" s="31"/>
      <c r="AO4164" s="376"/>
    </row>
    <row r="4165" spans="1:41" x14ac:dyDescent="0.25">
      <c r="A4165" s="120" t="s">
        <v>1975</v>
      </c>
      <c r="B4165" s="114" t="s">
        <v>1951</v>
      </c>
      <c r="C4165" s="106" t="s">
        <v>6831</v>
      </c>
      <c r="D4165" s="93" t="s">
        <v>1394</v>
      </c>
      <c r="E4165" s="115">
        <v>46674</v>
      </c>
      <c r="F4165" s="93"/>
      <c r="G4165" s="93"/>
      <c r="H4165" s="93"/>
      <c r="I4165" s="99"/>
      <c r="J4165" s="99"/>
      <c r="K4165" s="99"/>
      <c r="L4165" s="99"/>
      <c r="M4165" s="99"/>
      <c r="N4165" s="99"/>
      <c r="O4165" s="99"/>
      <c r="P4165" s="44"/>
      <c r="Q4165" s="44"/>
      <c r="R4165" s="44"/>
      <c r="S4165" s="99"/>
      <c r="T4165" s="99"/>
      <c r="U4165" s="99"/>
      <c r="V4165" s="99"/>
      <c r="W4165" s="99"/>
      <c r="X4165" s="99"/>
      <c r="Y4165" s="99"/>
      <c r="Z4165" s="99"/>
      <c r="AA4165" s="99"/>
      <c r="AB4165" s="99"/>
      <c r="AC4165" s="99"/>
      <c r="AD4165" s="99"/>
      <c r="AE4165" s="99"/>
      <c r="AF4165" s="99"/>
      <c r="AG4165" s="99"/>
      <c r="AH4165" s="31"/>
      <c r="AI4165" s="31"/>
      <c r="AJ4165" s="31"/>
      <c r="AK4165" s="31"/>
      <c r="AL4165" s="31"/>
      <c r="AO4165" s="376"/>
    </row>
    <row r="4166" spans="1:41" x14ac:dyDescent="0.25">
      <c r="A4166" s="44" t="s">
        <v>2372</v>
      </c>
      <c r="B4166" s="44" t="s">
        <v>3475</v>
      </c>
      <c r="C4166" s="45">
        <v>230301</v>
      </c>
      <c r="D4166" s="45" t="s">
        <v>11363</v>
      </c>
      <c r="E4166" s="45" t="s">
        <v>5265</v>
      </c>
      <c r="AO4166" s="376"/>
    </row>
    <row r="4167" spans="1:41" x14ac:dyDescent="0.25">
      <c r="A4167" s="44" t="s">
        <v>2372</v>
      </c>
      <c r="B4167" s="44" t="s">
        <v>7824</v>
      </c>
      <c r="C4167" s="45">
        <v>230804</v>
      </c>
      <c r="D4167" s="45" t="s">
        <v>11363</v>
      </c>
      <c r="E4167" s="45" t="s">
        <v>4151</v>
      </c>
      <c r="AO4167" s="376"/>
    </row>
    <row r="4168" spans="1:41" x14ac:dyDescent="0.25">
      <c r="A4168" s="44" t="s">
        <v>15698</v>
      </c>
      <c r="B4168" s="44" t="s">
        <v>2350</v>
      </c>
      <c r="C4168" s="45">
        <v>250106</v>
      </c>
      <c r="D4168" s="45" t="s">
        <v>11363</v>
      </c>
      <c r="E4168" s="45" t="s">
        <v>11887</v>
      </c>
      <c r="AO4168" s="376"/>
    </row>
    <row r="4169" spans="1:41" x14ac:dyDescent="0.25">
      <c r="A4169" s="44" t="s">
        <v>9392</v>
      </c>
      <c r="B4169" s="92" t="s">
        <v>9602</v>
      </c>
      <c r="C4169" s="45" t="s">
        <v>9334</v>
      </c>
      <c r="D4169" s="93" t="s">
        <v>9601</v>
      </c>
      <c r="E4169" s="94">
        <v>46568</v>
      </c>
      <c r="F4169" s="93"/>
      <c r="G4169" s="93"/>
      <c r="H4169" s="93"/>
      <c r="I4169" s="99"/>
      <c r="J4169" s="99"/>
      <c r="K4169" s="99"/>
      <c r="L4169" s="99"/>
      <c r="M4169" s="99"/>
      <c r="N4169" s="99"/>
      <c r="O4169" s="99"/>
      <c r="P4169" s="44"/>
      <c r="Q4169" s="44"/>
      <c r="R4169" s="44"/>
      <c r="S4169" s="99"/>
      <c r="T4169" s="99"/>
      <c r="U4169" s="99"/>
      <c r="V4169" s="99"/>
      <c r="W4169" s="99"/>
      <c r="X4169" s="99"/>
      <c r="Y4169" s="99"/>
      <c r="Z4169" s="99"/>
      <c r="AA4169" s="99"/>
      <c r="AB4169" s="99"/>
      <c r="AC4169" s="99"/>
      <c r="AD4169" s="99"/>
      <c r="AE4169" s="99"/>
      <c r="AF4169" s="99"/>
      <c r="AG4169" s="99"/>
      <c r="AH4169" s="31"/>
      <c r="AI4169" s="31"/>
      <c r="AJ4169" s="31"/>
      <c r="AK4169" s="31"/>
      <c r="AL4169" s="31"/>
      <c r="AO4169" s="376"/>
    </row>
    <row r="4170" spans="1:41" x14ac:dyDescent="0.25">
      <c r="A4170" s="44" t="s">
        <v>17700</v>
      </c>
      <c r="B4170" s="44" t="s">
        <v>2350</v>
      </c>
      <c r="C4170" s="45">
        <v>220105</v>
      </c>
      <c r="D4170" s="45" t="s">
        <v>11363</v>
      </c>
      <c r="E4170" s="45" t="s">
        <v>2593</v>
      </c>
      <c r="AO4170" s="376"/>
    </row>
    <row r="4171" spans="1:41" x14ac:dyDescent="0.25">
      <c r="A4171" s="44" t="s">
        <v>17700</v>
      </c>
      <c r="B4171" s="44" t="s">
        <v>10355</v>
      </c>
      <c r="C4171" s="45">
        <v>240403</v>
      </c>
      <c r="D4171" s="45" t="s">
        <v>11363</v>
      </c>
      <c r="E4171" s="45" t="s">
        <v>5037</v>
      </c>
      <c r="AO4171" s="376"/>
    </row>
    <row r="4172" spans="1:41" x14ac:dyDescent="0.25">
      <c r="A4172" s="44" t="s">
        <v>17700</v>
      </c>
      <c r="B4172" s="44" t="s">
        <v>10382</v>
      </c>
      <c r="C4172" s="45">
        <v>24050301</v>
      </c>
      <c r="D4172" s="45" t="s">
        <v>11363</v>
      </c>
      <c r="E4172" s="45" t="s">
        <v>5155</v>
      </c>
      <c r="AO4172" s="376"/>
    </row>
    <row r="4173" spans="1:41" x14ac:dyDescent="0.25">
      <c r="A4173" s="44" t="s">
        <v>12626</v>
      </c>
      <c r="B4173" s="44" t="s">
        <v>199</v>
      </c>
      <c r="C4173" s="45">
        <v>241001</v>
      </c>
      <c r="D4173" s="45" t="s">
        <v>11363</v>
      </c>
      <c r="E4173" s="45" t="s">
        <v>5332</v>
      </c>
      <c r="AO4173" s="376"/>
    </row>
    <row r="4174" spans="1:41" x14ac:dyDescent="0.25">
      <c r="A4174" s="44" t="s">
        <v>21565</v>
      </c>
      <c r="B4174" s="44" t="s">
        <v>9248</v>
      </c>
      <c r="C4174" s="45">
        <v>260105</v>
      </c>
      <c r="D4174" s="45" t="s">
        <v>11363</v>
      </c>
      <c r="E4174" s="45" t="s">
        <v>17625</v>
      </c>
      <c r="AO4174" s="376"/>
    </row>
    <row r="4175" spans="1:41" x14ac:dyDescent="0.25">
      <c r="A4175" s="44" t="s">
        <v>6429</v>
      </c>
      <c r="B4175" s="44" t="s">
        <v>3176</v>
      </c>
      <c r="C4175" s="45">
        <v>23010402</v>
      </c>
      <c r="D4175" s="45" t="s">
        <v>11363</v>
      </c>
      <c r="E4175" s="45" t="s">
        <v>5322</v>
      </c>
      <c r="AO4175" s="376"/>
    </row>
    <row r="4176" spans="1:41" x14ac:dyDescent="0.25">
      <c r="A4176" s="44" t="s">
        <v>21566</v>
      </c>
      <c r="B4176" s="44" t="s">
        <v>936</v>
      </c>
      <c r="C4176" s="45">
        <v>260703</v>
      </c>
      <c r="D4176" s="45" t="s">
        <v>11363</v>
      </c>
      <c r="E4176" s="45" t="s">
        <v>11150</v>
      </c>
      <c r="AO4176" s="376"/>
    </row>
    <row r="4177" spans="1:41" x14ac:dyDescent="0.25">
      <c r="A4177" s="44" t="s">
        <v>191</v>
      </c>
      <c r="B4177" s="44" t="s">
        <v>143</v>
      </c>
      <c r="C4177" s="45" t="s">
        <v>7510</v>
      </c>
      <c r="D4177" s="45" t="s">
        <v>11204</v>
      </c>
      <c r="E4177" s="45" t="s">
        <v>4146</v>
      </c>
      <c r="F4177" s="93"/>
      <c r="G4177" s="93"/>
      <c r="H4177" s="93"/>
      <c r="I4177" s="99"/>
      <c r="J4177" s="99"/>
      <c r="K4177" s="99"/>
      <c r="L4177" s="99"/>
      <c r="M4177" s="99"/>
      <c r="N4177" s="99"/>
      <c r="O4177" s="99"/>
      <c r="P4177" s="99"/>
      <c r="Q4177" s="99"/>
      <c r="R4177" s="99"/>
      <c r="S4177" s="99"/>
      <c r="T4177" s="99"/>
      <c r="U4177" s="99"/>
      <c r="V4177" s="99"/>
      <c r="W4177" s="99"/>
      <c r="X4177" s="99"/>
      <c r="Y4177" s="99"/>
      <c r="Z4177" s="99"/>
      <c r="AA4177" s="99"/>
      <c r="AB4177" s="99"/>
      <c r="AC4177" s="99"/>
      <c r="AD4177" s="99"/>
      <c r="AE4177" s="99"/>
      <c r="AF4177" s="99"/>
      <c r="AG4177" s="99"/>
      <c r="AH4177" s="31"/>
      <c r="AI4177" s="31"/>
      <c r="AJ4177" s="31"/>
      <c r="AK4177" s="31"/>
      <c r="AL4177" s="31"/>
      <c r="AO4177" s="376"/>
    </row>
    <row r="4178" spans="1:41" x14ac:dyDescent="0.25">
      <c r="A4178" s="44" t="s">
        <v>191</v>
      </c>
      <c r="B4178" s="44" t="s">
        <v>143</v>
      </c>
      <c r="C4178" s="45" t="s">
        <v>7510</v>
      </c>
      <c r="D4178" s="93" t="s">
        <v>17443</v>
      </c>
      <c r="E4178" s="45" t="s">
        <v>4146</v>
      </c>
      <c r="F4178" s="93"/>
      <c r="G4178" s="93"/>
      <c r="H4178" s="93"/>
      <c r="I4178" s="99"/>
      <c r="J4178" s="99"/>
      <c r="K4178" s="99"/>
      <c r="L4178" s="99"/>
      <c r="M4178" s="99"/>
      <c r="N4178" s="99"/>
      <c r="O4178" s="99"/>
      <c r="P4178" s="99"/>
      <c r="Q4178" s="99"/>
      <c r="R4178" s="99"/>
      <c r="S4178" s="99"/>
      <c r="T4178" s="99"/>
      <c r="U4178" s="99"/>
      <c r="V4178" s="99"/>
      <c r="W4178" s="99"/>
      <c r="X4178" s="99"/>
      <c r="Y4178" s="99"/>
      <c r="Z4178" s="99"/>
      <c r="AA4178" s="99"/>
      <c r="AB4178" s="99"/>
      <c r="AC4178" s="99"/>
      <c r="AD4178" s="99"/>
      <c r="AE4178" s="99"/>
      <c r="AF4178" s="99"/>
      <c r="AG4178" s="99"/>
      <c r="AH4178" s="31"/>
      <c r="AI4178" s="31"/>
      <c r="AJ4178" s="31"/>
      <c r="AK4178" s="31"/>
      <c r="AL4178" s="31"/>
      <c r="AO4178" s="376"/>
    </row>
    <row r="4179" spans="1:41" x14ac:dyDescent="0.25">
      <c r="A4179" s="44" t="s">
        <v>191</v>
      </c>
      <c r="B4179" s="44" t="s">
        <v>143</v>
      </c>
      <c r="C4179" s="45" t="s">
        <v>7510</v>
      </c>
      <c r="D4179" s="45" t="s">
        <v>9895</v>
      </c>
      <c r="E4179" s="46">
        <v>47756</v>
      </c>
      <c r="F4179" s="93"/>
      <c r="G4179" s="93"/>
      <c r="H4179" s="93"/>
      <c r="I4179" s="99"/>
      <c r="J4179" s="99"/>
      <c r="K4179" s="99"/>
      <c r="L4179" s="99"/>
      <c r="M4179" s="99"/>
      <c r="N4179" s="99"/>
      <c r="O4179" s="99"/>
      <c r="P4179" s="44"/>
      <c r="Q4179" s="44"/>
      <c r="R4179" s="44"/>
      <c r="S4179" s="99"/>
      <c r="T4179" s="99"/>
      <c r="U4179" s="99"/>
      <c r="V4179" s="99"/>
      <c r="W4179" s="99"/>
      <c r="X4179" s="99"/>
      <c r="Y4179" s="99"/>
      <c r="Z4179" s="99"/>
      <c r="AA4179" s="99"/>
      <c r="AB4179" s="99"/>
      <c r="AC4179" s="99"/>
      <c r="AD4179" s="99"/>
      <c r="AE4179" s="99"/>
      <c r="AF4179" s="99"/>
      <c r="AG4179" s="99"/>
      <c r="AH4179" s="31"/>
      <c r="AI4179" s="31"/>
      <c r="AJ4179" s="31"/>
      <c r="AK4179" s="31"/>
      <c r="AL4179" s="31"/>
      <c r="AO4179" s="376"/>
    </row>
    <row r="4180" spans="1:41" x14ac:dyDescent="0.25">
      <c r="A4180" s="44" t="s">
        <v>12214</v>
      </c>
      <c r="B4180" s="44" t="s">
        <v>12102</v>
      </c>
      <c r="C4180" s="45">
        <v>21.24</v>
      </c>
      <c r="D4180" s="45" t="s">
        <v>12549</v>
      </c>
      <c r="E4180" s="46">
        <v>47299</v>
      </c>
      <c r="F4180" s="45" t="s">
        <v>1335</v>
      </c>
      <c r="G4180" s="93"/>
      <c r="H4180" s="93"/>
      <c r="I4180" s="99"/>
      <c r="J4180" s="99"/>
      <c r="K4180" s="99"/>
      <c r="L4180" s="99"/>
      <c r="M4180" s="99"/>
      <c r="N4180" s="99"/>
      <c r="O4180" s="99"/>
      <c r="P4180" s="99"/>
      <c r="Q4180" s="99"/>
      <c r="R4180" s="99"/>
      <c r="S4180" s="99"/>
      <c r="T4180" s="99"/>
      <c r="U4180" s="99"/>
      <c r="V4180" s="99"/>
      <c r="W4180" s="99"/>
      <c r="X4180" s="99"/>
      <c r="Y4180" s="99"/>
      <c r="Z4180" s="99"/>
      <c r="AA4180" s="99"/>
      <c r="AB4180" s="99"/>
      <c r="AC4180" s="99"/>
      <c r="AD4180" s="99"/>
      <c r="AE4180" s="99"/>
      <c r="AF4180" s="99"/>
      <c r="AG4180" s="99"/>
      <c r="AH4180" s="31"/>
      <c r="AI4180" s="31"/>
      <c r="AJ4180" s="31"/>
      <c r="AK4180" s="31"/>
      <c r="AL4180" s="31"/>
      <c r="AO4180" s="376"/>
    </row>
    <row r="4181" spans="1:41" x14ac:dyDescent="0.25">
      <c r="A4181" s="44" t="s">
        <v>12214</v>
      </c>
      <c r="B4181" s="44" t="s">
        <v>12095</v>
      </c>
      <c r="C4181" s="45">
        <v>33.24</v>
      </c>
      <c r="D4181" s="45" t="s">
        <v>12549</v>
      </c>
      <c r="E4181" s="46">
        <v>47299</v>
      </c>
      <c r="F4181" s="45" t="s">
        <v>1335</v>
      </c>
      <c r="G4181" s="93"/>
      <c r="H4181" s="93"/>
      <c r="I4181" s="99"/>
      <c r="J4181" s="99"/>
      <c r="K4181" s="99"/>
      <c r="L4181" s="99"/>
      <c r="M4181" s="99"/>
      <c r="N4181" s="99"/>
      <c r="O4181" s="99"/>
      <c r="P4181" s="99"/>
      <c r="Q4181" s="99"/>
      <c r="R4181" s="99"/>
      <c r="S4181" s="99"/>
      <c r="T4181" s="99"/>
      <c r="U4181" s="99"/>
      <c r="V4181" s="99"/>
      <c r="W4181" s="99"/>
      <c r="X4181" s="99"/>
      <c r="Y4181" s="99"/>
      <c r="Z4181" s="99"/>
      <c r="AA4181" s="99"/>
      <c r="AB4181" s="99"/>
      <c r="AC4181" s="99"/>
      <c r="AD4181" s="99"/>
      <c r="AE4181" s="99"/>
      <c r="AF4181" s="99"/>
      <c r="AG4181" s="99"/>
      <c r="AH4181" s="31"/>
      <c r="AI4181" s="31"/>
      <c r="AJ4181" s="31"/>
      <c r="AK4181" s="31"/>
      <c r="AL4181" s="31"/>
      <c r="AO4181" s="376"/>
    </row>
    <row r="4182" spans="1:41" x14ac:dyDescent="0.25">
      <c r="A4182" s="86" t="s">
        <v>12214</v>
      </c>
      <c r="B4182" s="44" t="s">
        <v>16073</v>
      </c>
      <c r="C4182" s="45">
        <v>44.26</v>
      </c>
      <c r="D4182" s="45" t="s">
        <v>12549</v>
      </c>
      <c r="E4182" s="46">
        <v>47787</v>
      </c>
      <c r="F4182" s="45"/>
      <c r="G4182" s="93"/>
      <c r="H4182" s="93"/>
      <c r="I4182" s="99"/>
      <c r="J4182" s="99"/>
      <c r="K4182" s="99"/>
      <c r="L4182" s="99"/>
      <c r="M4182" s="99"/>
      <c r="N4182" s="99"/>
      <c r="O4182" s="99"/>
      <c r="P4182" s="99"/>
      <c r="Q4182" s="99"/>
      <c r="R4182" s="99"/>
      <c r="S4182" s="99"/>
      <c r="T4182" s="99"/>
      <c r="U4182" s="99"/>
      <c r="V4182" s="99"/>
      <c r="W4182" s="99"/>
      <c r="X4182" s="99"/>
      <c r="Y4182" s="99"/>
      <c r="Z4182" s="99"/>
      <c r="AA4182" s="99"/>
      <c r="AB4182" s="99"/>
      <c r="AC4182" s="99"/>
      <c r="AD4182" s="99"/>
      <c r="AE4182" s="99"/>
      <c r="AF4182" s="99"/>
      <c r="AG4182" s="99"/>
      <c r="AH4182" s="31"/>
      <c r="AI4182" s="31"/>
      <c r="AJ4182" s="31"/>
      <c r="AK4182" s="31"/>
      <c r="AL4182" s="31"/>
      <c r="AO4182" s="376"/>
    </row>
    <row r="4183" spans="1:41" x14ac:dyDescent="0.25">
      <c r="A4183" s="44" t="s">
        <v>17701</v>
      </c>
      <c r="B4183" s="44" t="s">
        <v>7104</v>
      </c>
      <c r="C4183" s="45">
        <v>230504</v>
      </c>
      <c r="D4183" s="45" t="s">
        <v>11363</v>
      </c>
      <c r="E4183" s="45" t="s">
        <v>7105</v>
      </c>
      <c r="AO4183" s="376"/>
    </row>
    <row r="4184" spans="1:41" x14ac:dyDescent="0.25">
      <c r="A4184" s="44" t="s">
        <v>15699</v>
      </c>
      <c r="B4184" s="44" t="s">
        <v>2350</v>
      </c>
      <c r="C4184" s="45">
        <v>250106</v>
      </c>
      <c r="D4184" s="45" t="s">
        <v>11363</v>
      </c>
      <c r="E4184" s="45" t="s">
        <v>11887</v>
      </c>
      <c r="AO4184" s="376"/>
    </row>
    <row r="4185" spans="1:41" x14ac:dyDescent="0.25">
      <c r="A4185" s="44" t="s">
        <v>15700</v>
      </c>
      <c r="B4185" s="44" t="s">
        <v>5134</v>
      </c>
      <c r="C4185" s="45">
        <v>250802</v>
      </c>
      <c r="D4185" s="45" t="s">
        <v>11363</v>
      </c>
      <c r="E4185" s="45" t="s">
        <v>9880</v>
      </c>
      <c r="AO4185" s="376"/>
    </row>
    <row r="4186" spans="1:41" x14ac:dyDescent="0.25">
      <c r="A4186" s="44" t="s">
        <v>15701</v>
      </c>
      <c r="B4186" s="44" t="s">
        <v>5134</v>
      </c>
      <c r="C4186" s="45">
        <v>250802</v>
      </c>
      <c r="D4186" s="45" t="s">
        <v>11363</v>
      </c>
      <c r="E4186" s="45" t="s">
        <v>9880</v>
      </c>
      <c r="AO4186" s="376"/>
    </row>
    <row r="4187" spans="1:41" x14ac:dyDescent="0.25">
      <c r="A4187" s="44" t="s">
        <v>15701</v>
      </c>
      <c r="B4187" s="44" t="s">
        <v>9248</v>
      </c>
      <c r="C4187" s="45">
        <v>260105</v>
      </c>
      <c r="D4187" s="45" t="s">
        <v>11363</v>
      </c>
      <c r="E4187" s="45" t="s">
        <v>17625</v>
      </c>
      <c r="AO4187" s="376"/>
    </row>
    <row r="4188" spans="1:41" x14ac:dyDescent="0.3">
      <c r="A4188" s="333" t="s">
        <v>18630</v>
      </c>
      <c r="B4188" s="333" t="s">
        <v>1167</v>
      </c>
      <c r="C4188" s="125" t="s">
        <v>17236</v>
      </c>
      <c r="D4188" s="32" t="s">
        <v>20309</v>
      </c>
      <c r="E4188" s="125" t="s">
        <v>8292</v>
      </c>
      <c r="F4188" s="125" t="s">
        <v>1189</v>
      </c>
      <c r="G4188" s="125" t="s">
        <v>1190</v>
      </c>
      <c r="AO4188" s="376"/>
    </row>
    <row r="4189" spans="1:41" x14ac:dyDescent="0.25">
      <c r="A4189" s="44" t="s">
        <v>17702</v>
      </c>
      <c r="B4189" s="44" t="s">
        <v>6610</v>
      </c>
      <c r="C4189" s="45">
        <v>260204</v>
      </c>
      <c r="D4189" s="45" t="s">
        <v>11363</v>
      </c>
      <c r="E4189" s="45" t="s">
        <v>9238</v>
      </c>
      <c r="AO4189" s="376"/>
    </row>
    <row r="4190" spans="1:41" x14ac:dyDescent="0.25">
      <c r="A4190" s="44" t="s">
        <v>17702</v>
      </c>
      <c r="B4190" s="44" t="s">
        <v>7767</v>
      </c>
      <c r="C4190" s="45">
        <v>260404</v>
      </c>
      <c r="D4190" s="45" t="s">
        <v>11363</v>
      </c>
      <c r="E4190" s="45" t="s">
        <v>11152</v>
      </c>
      <c r="AO4190" s="376"/>
    </row>
    <row r="4191" spans="1:41" x14ac:dyDescent="0.25">
      <c r="A4191" s="44" t="s">
        <v>17703</v>
      </c>
      <c r="B4191" s="44" t="s">
        <v>17475</v>
      </c>
      <c r="C4191" s="45">
        <v>260205</v>
      </c>
      <c r="D4191" s="45" t="s">
        <v>11363</v>
      </c>
      <c r="E4191" s="45" t="s">
        <v>9238</v>
      </c>
      <c r="AO4191" s="376"/>
    </row>
    <row r="4192" spans="1:41" x14ac:dyDescent="0.25">
      <c r="A4192" s="44" t="s">
        <v>17703</v>
      </c>
      <c r="B4192" s="44" t="s">
        <v>6610</v>
      </c>
      <c r="C4192" s="45">
        <v>260204</v>
      </c>
      <c r="D4192" s="45" t="s">
        <v>11363</v>
      </c>
      <c r="E4192" s="45" t="s">
        <v>9238</v>
      </c>
      <c r="AO4192" s="376"/>
    </row>
    <row r="4193" spans="1:41" x14ac:dyDescent="0.25">
      <c r="A4193" s="44" t="s">
        <v>17703</v>
      </c>
      <c r="B4193" s="44" t="s">
        <v>7767</v>
      </c>
      <c r="C4193" s="45">
        <v>260404</v>
      </c>
      <c r="D4193" s="45" t="s">
        <v>11363</v>
      </c>
      <c r="E4193" s="45" t="s">
        <v>11152</v>
      </c>
      <c r="AO4193" s="376"/>
    </row>
    <row r="4194" spans="1:41" x14ac:dyDescent="0.25">
      <c r="A4194" s="44" t="s">
        <v>17703</v>
      </c>
      <c r="B4194" s="44" t="s">
        <v>21461</v>
      </c>
      <c r="C4194" s="45">
        <v>260405</v>
      </c>
      <c r="D4194" s="45" t="s">
        <v>11363</v>
      </c>
      <c r="E4194" s="45" t="s">
        <v>11152</v>
      </c>
      <c r="AO4194" s="376"/>
    </row>
    <row r="4195" spans="1:41" x14ac:dyDescent="0.25">
      <c r="A4195" s="44" t="s">
        <v>15702</v>
      </c>
      <c r="B4195" s="44" t="s">
        <v>15615</v>
      </c>
      <c r="C4195" s="45">
        <v>250902</v>
      </c>
      <c r="D4195" s="45" t="s">
        <v>11363</v>
      </c>
      <c r="E4195" s="45" t="s">
        <v>4972</v>
      </c>
      <c r="AO4195" s="376"/>
    </row>
    <row r="4196" spans="1:41" x14ac:dyDescent="0.25">
      <c r="A4196" s="99" t="s">
        <v>5725</v>
      </c>
      <c r="B4196" s="92" t="s">
        <v>5748</v>
      </c>
      <c r="C4196" s="93" t="s">
        <v>5749</v>
      </c>
      <c r="D4196" s="93" t="s">
        <v>1201</v>
      </c>
      <c r="E4196" s="94">
        <v>46961</v>
      </c>
      <c r="F4196" s="93"/>
      <c r="G4196" s="93"/>
      <c r="H4196" s="93"/>
      <c r="I4196" s="99"/>
      <c r="J4196" s="99"/>
      <c r="K4196" s="99"/>
      <c r="L4196" s="99"/>
      <c r="M4196" s="99"/>
      <c r="N4196" s="99"/>
      <c r="O4196" s="99"/>
      <c r="P4196" s="44"/>
      <c r="Q4196" s="44"/>
      <c r="R4196" s="44"/>
      <c r="S4196" s="99"/>
      <c r="T4196" s="99"/>
      <c r="U4196" s="99"/>
      <c r="V4196" s="99"/>
      <c r="W4196" s="99"/>
      <c r="X4196" s="99"/>
      <c r="Y4196" s="99"/>
      <c r="Z4196" s="99"/>
      <c r="AA4196" s="99"/>
      <c r="AB4196" s="99"/>
      <c r="AC4196" s="99"/>
      <c r="AD4196" s="99"/>
      <c r="AE4196" s="99"/>
      <c r="AF4196" s="99"/>
      <c r="AG4196" s="99"/>
      <c r="AH4196" s="31"/>
      <c r="AI4196" s="31"/>
      <c r="AJ4196" s="31"/>
      <c r="AK4196" s="31"/>
      <c r="AL4196" s="31"/>
      <c r="AO4196" s="376"/>
    </row>
    <row r="4197" spans="1:41" x14ac:dyDescent="0.25">
      <c r="A4197" s="44" t="s">
        <v>17704</v>
      </c>
      <c r="B4197" s="44" t="s">
        <v>5321</v>
      </c>
      <c r="C4197" s="45">
        <v>23010401</v>
      </c>
      <c r="D4197" s="45" t="s">
        <v>11363</v>
      </c>
      <c r="E4197" s="45" t="s">
        <v>5322</v>
      </c>
      <c r="AO4197" s="376"/>
    </row>
    <row r="4198" spans="1:41" x14ac:dyDescent="0.25">
      <c r="A4198" s="44" t="s">
        <v>17704</v>
      </c>
      <c r="B4198" s="44" t="s">
        <v>17477</v>
      </c>
      <c r="C4198" s="45">
        <v>25100201</v>
      </c>
      <c r="D4198" s="45" t="s">
        <v>11363</v>
      </c>
      <c r="E4198" s="45" t="s">
        <v>11146</v>
      </c>
      <c r="AO4198" s="376"/>
    </row>
    <row r="4199" spans="1:41" x14ac:dyDescent="0.25">
      <c r="A4199" s="44" t="s">
        <v>17704</v>
      </c>
      <c r="B4199" s="44" t="s">
        <v>3046</v>
      </c>
      <c r="C4199" s="45">
        <v>25100202</v>
      </c>
      <c r="D4199" s="45" t="s">
        <v>11363</v>
      </c>
      <c r="E4199" s="45" t="s">
        <v>11146</v>
      </c>
      <c r="AO4199" s="376"/>
    </row>
    <row r="4200" spans="1:41" x14ac:dyDescent="0.25">
      <c r="A4200" s="44" t="s">
        <v>17704</v>
      </c>
      <c r="B4200" s="44" t="s">
        <v>3176</v>
      </c>
      <c r="C4200" s="45">
        <v>26010402</v>
      </c>
      <c r="D4200" s="45" t="s">
        <v>11363</v>
      </c>
      <c r="E4200" s="45" t="s">
        <v>17459</v>
      </c>
      <c r="AO4200" s="376"/>
    </row>
    <row r="4201" spans="1:41" x14ac:dyDescent="0.25">
      <c r="A4201" s="44" t="s">
        <v>17704</v>
      </c>
      <c r="B4201" s="44" t="s">
        <v>7823</v>
      </c>
      <c r="C4201" s="45">
        <v>260701</v>
      </c>
      <c r="D4201" s="45" t="s">
        <v>11363</v>
      </c>
      <c r="E4201" s="45" t="s">
        <v>11150</v>
      </c>
      <c r="AO4201" s="376"/>
    </row>
    <row r="4202" spans="1:41" x14ac:dyDescent="0.25">
      <c r="A4202" s="44" t="s">
        <v>658</v>
      </c>
      <c r="B4202" s="44" t="s">
        <v>2350</v>
      </c>
      <c r="C4202" s="45">
        <v>250106</v>
      </c>
      <c r="D4202" s="45" t="s">
        <v>11363</v>
      </c>
      <c r="E4202" s="45" t="s">
        <v>11887</v>
      </c>
      <c r="AO4202" s="376"/>
    </row>
    <row r="4203" spans="1:41" x14ac:dyDescent="0.25">
      <c r="A4203" s="44" t="s">
        <v>6430</v>
      </c>
      <c r="B4203" s="44" t="s">
        <v>2350</v>
      </c>
      <c r="C4203" s="45">
        <v>230105</v>
      </c>
      <c r="D4203" s="45" t="s">
        <v>11363</v>
      </c>
      <c r="E4203" s="45" t="s">
        <v>5265</v>
      </c>
      <c r="AO4203" s="376"/>
    </row>
    <row r="4204" spans="1:41" x14ac:dyDescent="0.3">
      <c r="A4204" s="333" t="s">
        <v>18631</v>
      </c>
      <c r="B4204" s="333" t="s">
        <v>2301</v>
      </c>
      <c r="C4204" s="125" t="s">
        <v>18816</v>
      </c>
      <c r="D4204" s="32" t="s">
        <v>20309</v>
      </c>
      <c r="E4204" s="125" t="s">
        <v>8292</v>
      </c>
      <c r="F4204" s="125" t="s">
        <v>1189</v>
      </c>
      <c r="G4204" s="125" t="s">
        <v>1190</v>
      </c>
      <c r="AO4204" s="376"/>
    </row>
    <row r="4205" spans="1:41" x14ac:dyDescent="0.25">
      <c r="A4205" s="44" t="s">
        <v>16670</v>
      </c>
      <c r="B4205" s="44" t="s">
        <v>16671</v>
      </c>
      <c r="C4205" s="45" t="s">
        <v>16968</v>
      </c>
      <c r="D4205" s="367" t="s">
        <v>3696</v>
      </c>
      <c r="E4205" s="328">
        <f>DATE(2029,10,13)</f>
        <v>47404</v>
      </c>
      <c r="F4205" s="32"/>
      <c r="G4205" s="32"/>
      <c r="H4205" s="32"/>
      <c r="I4205" s="31"/>
      <c r="J4205" s="31"/>
      <c r="K4205" s="31"/>
      <c r="L4205" s="31"/>
      <c r="M4205" s="31"/>
      <c r="N4205" s="31"/>
      <c r="O4205" s="31"/>
      <c r="P4205" s="31"/>
      <c r="Q4205" s="31"/>
      <c r="R4205" s="31"/>
      <c r="S4205" s="31"/>
      <c r="T4205" s="31"/>
      <c r="U4205" s="31"/>
      <c r="V4205" s="31"/>
      <c r="W4205" s="31"/>
      <c r="X4205" s="31"/>
      <c r="Y4205" s="31"/>
      <c r="Z4205" s="31"/>
      <c r="AA4205" s="31"/>
      <c r="AB4205" s="31"/>
      <c r="AC4205" s="31"/>
      <c r="AD4205" s="31"/>
      <c r="AE4205" s="31"/>
      <c r="AF4205" s="31"/>
      <c r="AG4205" s="31"/>
      <c r="AH4205" s="31"/>
      <c r="AI4205" s="31"/>
      <c r="AJ4205" s="31"/>
      <c r="AK4205" s="31"/>
      <c r="AL4205" s="31"/>
      <c r="AO4205" s="376"/>
    </row>
    <row r="4206" spans="1:41" x14ac:dyDescent="0.25">
      <c r="A4206" s="44" t="s">
        <v>8051</v>
      </c>
      <c r="B4206" s="92" t="s">
        <v>9602</v>
      </c>
      <c r="C4206" s="45" t="s">
        <v>9334</v>
      </c>
      <c r="D4206" s="93" t="s">
        <v>9601</v>
      </c>
      <c r="E4206" s="94">
        <v>46568</v>
      </c>
      <c r="F4206" s="93"/>
      <c r="G4206" s="93"/>
      <c r="H4206" s="93"/>
      <c r="I4206" s="99"/>
      <c r="J4206" s="99"/>
      <c r="K4206" s="99"/>
      <c r="L4206" s="99"/>
      <c r="M4206" s="99"/>
      <c r="N4206" s="99"/>
      <c r="O4206" s="99"/>
      <c r="P4206" s="44"/>
      <c r="Q4206" s="44"/>
      <c r="R4206" s="44"/>
      <c r="S4206" s="99"/>
      <c r="T4206" s="99"/>
      <c r="U4206" s="99"/>
      <c r="V4206" s="99"/>
      <c r="W4206" s="99"/>
      <c r="X4206" s="99"/>
      <c r="Y4206" s="99"/>
      <c r="Z4206" s="99"/>
      <c r="AA4206" s="99"/>
      <c r="AB4206" s="99"/>
      <c r="AC4206" s="99"/>
      <c r="AD4206" s="99"/>
      <c r="AE4206" s="99"/>
      <c r="AF4206" s="99"/>
      <c r="AG4206" s="99"/>
      <c r="AH4206" s="31"/>
      <c r="AI4206" s="31"/>
      <c r="AJ4206" s="31"/>
      <c r="AK4206" s="31"/>
      <c r="AL4206" s="31"/>
      <c r="AO4206" s="376"/>
    </row>
    <row r="4207" spans="1:41" x14ac:dyDescent="0.25">
      <c r="A4207" s="44" t="s">
        <v>9852</v>
      </c>
      <c r="B4207" s="44" t="s">
        <v>9853</v>
      </c>
      <c r="C4207" s="45" t="s">
        <v>9854</v>
      </c>
      <c r="D4207" s="45" t="s">
        <v>11204</v>
      </c>
      <c r="E4207" s="45" t="s">
        <v>9855</v>
      </c>
      <c r="F4207" s="93"/>
      <c r="G4207" s="93"/>
      <c r="H4207" s="93"/>
      <c r="I4207" s="99"/>
      <c r="J4207" s="99"/>
      <c r="K4207" s="99"/>
      <c r="L4207" s="99"/>
      <c r="M4207" s="99"/>
      <c r="N4207" s="99"/>
      <c r="O4207" s="99"/>
      <c r="P4207" s="99"/>
      <c r="Q4207" s="99"/>
      <c r="R4207" s="99"/>
      <c r="S4207" s="99"/>
      <c r="T4207" s="99"/>
      <c r="U4207" s="99"/>
      <c r="V4207" s="99"/>
      <c r="W4207" s="99"/>
      <c r="X4207" s="99"/>
      <c r="Y4207" s="99"/>
      <c r="Z4207" s="99"/>
      <c r="AA4207" s="99"/>
      <c r="AB4207" s="99"/>
      <c r="AC4207" s="99"/>
      <c r="AD4207" s="99"/>
      <c r="AE4207" s="99"/>
      <c r="AF4207" s="99"/>
      <c r="AG4207" s="99"/>
      <c r="AH4207" s="31"/>
      <c r="AI4207" s="31"/>
      <c r="AJ4207" s="31"/>
      <c r="AK4207" s="31"/>
      <c r="AL4207" s="31"/>
      <c r="AO4207" s="376"/>
    </row>
    <row r="4208" spans="1:41" x14ac:dyDescent="0.25">
      <c r="A4208" s="44" t="s">
        <v>9852</v>
      </c>
      <c r="B4208" s="44" t="s">
        <v>9853</v>
      </c>
      <c r="C4208" s="45" t="s">
        <v>17357</v>
      </c>
      <c r="D4208" s="93" t="s">
        <v>17443</v>
      </c>
      <c r="E4208" s="45" t="s">
        <v>9855</v>
      </c>
      <c r="F4208" s="93"/>
      <c r="G4208" s="93"/>
      <c r="H4208" s="93"/>
      <c r="I4208" s="99"/>
      <c r="J4208" s="99"/>
      <c r="K4208" s="99"/>
      <c r="L4208" s="99"/>
      <c r="M4208" s="99"/>
      <c r="N4208" s="99"/>
      <c r="O4208" s="99"/>
      <c r="P4208" s="99"/>
      <c r="Q4208" s="99"/>
      <c r="R4208" s="99"/>
      <c r="S4208" s="99"/>
      <c r="T4208" s="99"/>
      <c r="U4208" s="99"/>
      <c r="V4208" s="99"/>
      <c r="W4208" s="99"/>
      <c r="X4208" s="99"/>
      <c r="Y4208" s="99"/>
      <c r="Z4208" s="99"/>
      <c r="AA4208" s="99"/>
      <c r="AB4208" s="99"/>
      <c r="AC4208" s="99"/>
      <c r="AD4208" s="99"/>
      <c r="AE4208" s="99"/>
      <c r="AF4208" s="99"/>
      <c r="AG4208" s="99"/>
      <c r="AH4208" s="31"/>
      <c r="AI4208" s="31"/>
      <c r="AJ4208" s="31"/>
      <c r="AK4208" s="31"/>
      <c r="AL4208" s="31"/>
      <c r="AO4208" s="376"/>
    </row>
    <row r="4209" spans="1:41" x14ac:dyDescent="0.25">
      <c r="A4209" s="44" t="s">
        <v>9852</v>
      </c>
      <c r="B4209" s="44" t="s">
        <v>9853</v>
      </c>
      <c r="C4209" s="45" t="s">
        <v>9854</v>
      </c>
      <c r="D4209" s="45" t="s">
        <v>9895</v>
      </c>
      <c r="E4209" s="45" t="s">
        <v>9855</v>
      </c>
      <c r="F4209" s="93"/>
      <c r="G4209" s="93"/>
      <c r="H4209" s="93"/>
      <c r="I4209" s="99"/>
      <c r="J4209" s="99"/>
      <c r="K4209" s="99"/>
      <c r="L4209" s="99"/>
      <c r="M4209" s="99"/>
      <c r="N4209" s="99"/>
      <c r="O4209" s="99"/>
      <c r="P4209" s="44"/>
      <c r="Q4209" s="44"/>
      <c r="R4209" s="44"/>
      <c r="S4209" s="99"/>
      <c r="T4209" s="99"/>
      <c r="U4209" s="99"/>
      <c r="V4209" s="99"/>
      <c r="W4209" s="99"/>
      <c r="X4209" s="99"/>
      <c r="Y4209" s="99"/>
      <c r="Z4209" s="99"/>
      <c r="AA4209" s="99"/>
      <c r="AB4209" s="99"/>
      <c r="AC4209" s="99"/>
      <c r="AD4209" s="99"/>
      <c r="AE4209" s="99"/>
      <c r="AF4209" s="99"/>
      <c r="AG4209" s="99"/>
      <c r="AH4209" s="31"/>
      <c r="AI4209" s="31"/>
      <c r="AJ4209" s="31"/>
      <c r="AK4209" s="31"/>
      <c r="AL4209" s="31"/>
      <c r="AO4209" s="376"/>
    </row>
    <row r="4210" spans="1:41" x14ac:dyDescent="0.25">
      <c r="A4210" s="44" t="s">
        <v>21390</v>
      </c>
      <c r="B4210" s="44" t="s">
        <v>21183</v>
      </c>
      <c r="C4210" s="45" t="s">
        <v>21387</v>
      </c>
      <c r="D4210" s="45" t="s">
        <v>21447</v>
      </c>
      <c r="E4210" s="46">
        <v>46660</v>
      </c>
      <c r="AO4210" s="376"/>
    </row>
    <row r="4211" spans="1:41" x14ac:dyDescent="0.3">
      <c r="A4211" s="57" t="s">
        <v>4669</v>
      </c>
      <c r="B4211" s="57" t="s">
        <v>1300</v>
      </c>
      <c r="C4211" s="62">
        <v>2501</v>
      </c>
      <c r="D4211" s="62" t="s">
        <v>20886</v>
      </c>
      <c r="E4211" s="60">
        <v>46356</v>
      </c>
      <c r="F4211" s="32"/>
      <c r="G4211" s="32"/>
      <c r="H4211" s="32"/>
      <c r="I4211" s="31"/>
      <c r="J4211" s="31"/>
      <c r="K4211" s="31"/>
      <c r="L4211" s="31"/>
      <c r="M4211" s="31"/>
      <c r="N4211" s="31"/>
      <c r="O4211" s="31"/>
      <c r="P4211" s="31"/>
      <c r="Q4211" s="31"/>
      <c r="R4211" s="31"/>
      <c r="S4211" s="31"/>
      <c r="T4211" s="31"/>
      <c r="U4211" s="31"/>
      <c r="V4211" s="31"/>
      <c r="W4211" s="31"/>
      <c r="X4211" s="31"/>
      <c r="Y4211" s="31"/>
      <c r="Z4211" s="31"/>
      <c r="AA4211" s="31"/>
      <c r="AB4211" s="31"/>
      <c r="AC4211" s="31"/>
      <c r="AD4211" s="31"/>
      <c r="AE4211" s="31"/>
      <c r="AF4211" s="31"/>
      <c r="AG4211" s="31"/>
      <c r="AH4211" s="31"/>
      <c r="AI4211" s="31"/>
      <c r="AJ4211" s="31"/>
      <c r="AK4211" s="31"/>
      <c r="AL4211" s="31"/>
      <c r="AO4211" s="376"/>
    </row>
    <row r="4212" spans="1:41" x14ac:dyDescent="0.3">
      <c r="A4212" s="57" t="s">
        <v>4669</v>
      </c>
      <c r="B4212" s="57" t="s">
        <v>1300</v>
      </c>
      <c r="C4212" s="62">
        <v>2501</v>
      </c>
      <c r="D4212" s="62" t="s">
        <v>20886</v>
      </c>
      <c r="E4212" s="60">
        <v>46356</v>
      </c>
      <c r="F4212" s="32"/>
      <c r="G4212" s="32"/>
      <c r="H4212" s="32"/>
      <c r="I4212" s="31"/>
      <c r="J4212" s="31"/>
      <c r="K4212" s="31"/>
      <c r="L4212" s="31"/>
      <c r="M4212" s="31"/>
      <c r="N4212" s="31"/>
      <c r="O4212" s="31"/>
      <c r="P4212" s="31"/>
      <c r="Q4212" s="31"/>
      <c r="R4212" s="31"/>
      <c r="S4212" s="31"/>
      <c r="T4212" s="31"/>
      <c r="U4212" s="31"/>
      <c r="V4212" s="31"/>
      <c r="W4212" s="31"/>
      <c r="X4212" s="31"/>
      <c r="Y4212" s="31"/>
      <c r="Z4212" s="31"/>
      <c r="AA4212" s="31"/>
      <c r="AB4212" s="31"/>
      <c r="AC4212" s="31"/>
      <c r="AD4212" s="31"/>
      <c r="AE4212" s="31"/>
      <c r="AF4212" s="31"/>
      <c r="AG4212" s="31"/>
      <c r="AH4212" s="31"/>
      <c r="AI4212" s="31"/>
      <c r="AJ4212" s="31"/>
      <c r="AK4212" s="31"/>
      <c r="AL4212" s="31"/>
      <c r="AO4212" s="376"/>
    </row>
    <row r="4213" spans="1:41" x14ac:dyDescent="0.3">
      <c r="A4213" s="57" t="s">
        <v>4669</v>
      </c>
      <c r="B4213" s="57" t="s">
        <v>1299</v>
      </c>
      <c r="C4213" s="62">
        <v>2511</v>
      </c>
      <c r="D4213" s="62" t="s">
        <v>20886</v>
      </c>
      <c r="E4213" s="60">
        <v>46326</v>
      </c>
      <c r="F4213" s="32"/>
      <c r="G4213" s="32"/>
      <c r="H4213" s="32"/>
      <c r="I4213" s="31"/>
      <c r="J4213" s="31"/>
      <c r="K4213" s="31"/>
      <c r="L4213" s="31"/>
      <c r="M4213" s="31"/>
      <c r="N4213" s="31"/>
      <c r="O4213" s="31"/>
      <c r="P4213" s="31"/>
      <c r="Q4213" s="31"/>
      <c r="R4213" s="31"/>
      <c r="S4213" s="31"/>
      <c r="T4213" s="31"/>
      <c r="U4213" s="31"/>
      <c r="V4213" s="31"/>
      <c r="W4213" s="31"/>
      <c r="X4213" s="31"/>
      <c r="Y4213" s="31"/>
      <c r="Z4213" s="31"/>
      <c r="AA4213" s="31"/>
      <c r="AB4213" s="31"/>
      <c r="AC4213" s="31"/>
      <c r="AD4213" s="31"/>
      <c r="AE4213" s="31"/>
      <c r="AF4213" s="31"/>
      <c r="AG4213" s="31"/>
      <c r="AH4213" s="31"/>
      <c r="AI4213" s="31"/>
      <c r="AJ4213" s="31"/>
      <c r="AK4213" s="31"/>
      <c r="AL4213" s="31"/>
      <c r="AO4213" s="376"/>
    </row>
    <row r="4214" spans="1:41" x14ac:dyDescent="0.3">
      <c r="A4214" s="57" t="s">
        <v>4670</v>
      </c>
      <c r="B4214" s="57" t="s">
        <v>1290</v>
      </c>
      <c r="C4214" s="62">
        <v>24027</v>
      </c>
      <c r="D4214" s="62" t="s">
        <v>20886</v>
      </c>
      <c r="E4214" s="60">
        <v>46873</v>
      </c>
      <c r="F4214" s="32"/>
      <c r="G4214" s="32"/>
      <c r="H4214" s="32"/>
      <c r="I4214" s="31"/>
      <c r="J4214" s="31"/>
      <c r="K4214" s="31"/>
      <c r="L4214" s="31"/>
      <c r="M4214" s="31"/>
      <c r="N4214" s="31"/>
      <c r="O4214" s="31"/>
      <c r="P4214" s="31"/>
      <c r="Q4214" s="31"/>
      <c r="R4214" s="31"/>
      <c r="S4214" s="31"/>
      <c r="T4214" s="31"/>
      <c r="U4214" s="31"/>
      <c r="V4214" s="31"/>
      <c r="W4214" s="31"/>
      <c r="X4214" s="31"/>
      <c r="Y4214" s="31"/>
      <c r="Z4214" s="31"/>
      <c r="AA4214" s="31"/>
      <c r="AB4214" s="31"/>
      <c r="AC4214" s="31"/>
      <c r="AD4214" s="31"/>
      <c r="AE4214" s="31"/>
      <c r="AF4214" s="31"/>
      <c r="AG4214" s="31"/>
      <c r="AH4214" s="31"/>
      <c r="AI4214" s="31"/>
      <c r="AJ4214" s="31"/>
      <c r="AK4214" s="31"/>
      <c r="AL4214" s="31"/>
      <c r="AO4214" s="376"/>
    </row>
    <row r="4215" spans="1:41" x14ac:dyDescent="0.25">
      <c r="A4215" s="44" t="s">
        <v>17705</v>
      </c>
      <c r="B4215" s="44" t="s">
        <v>3474</v>
      </c>
      <c r="C4215" s="45">
        <v>250503</v>
      </c>
      <c r="D4215" s="45" t="s">
        <v>11363</v>
      </c>
      <c r="E4215" s="45" t="s">
        <v>15608</v>
      </c>
      <c r="AO4215" s="376"/>
    </row>
    <row r="4216" spans="1:41" x14ac:dyDescent="0.25">
      <c r="A4216" s="44" t="s">
        <v>21567</v>
      </c>
      <c r="B4216" s="44" t="s">
        <v>21449</v>
      </c>
      <c r="C4216" s="45">
        <v>260504</v>
      </c>
      <c r="D4216" s="45" t="s">
        <v>11363</v>
      </c>
      <c r="E4216" s="45" t="s">
        <v>21450</v>
      </c>
      <c r="AO4216" s="376"/>
    </row>
    <row r="4217" spans="1:41" x14ac:dyDescent="0.25">
      <c r="A4217" s="44" t="s">
        <v>21568</v>
      </c>
      <c r="B4217" s="44" t="s">
        <v>936</v>
      </c>
      <c r="C4217" s="45">
        <v>260703</v>
      </c>
      <c r="D4217" s="45" t="s">
        <v>11363</v>
      </c>
      <c r="E4217" s="45" t="s">
        <v>11150</v>
      </c>
      <c r="AO4217" s="376"/>
    </row>
    <row r="4218" spans="1:41" x14ac:dyDescent="0.25">
      <c r="A4218" s="44" t="s">
        <v>2953</v>
      </c>
      <c r="B4218" s="44" t="s">
        <v>932</v>
      </c>
      <c r="C4218" s="45">
        <v>220104</v>
      </c>
      <c r="D4218" s="45" t="s">
        <v>11363</v>
      </c>
      <c r="E4218" s="45" t="s">
        <v>5139</v>
      </c>
      <c r="AO4218" s="376"/>
    </row>
    <row r="4219" spans="1:41" x14ac:dyDescent="0.25">
      <c r="A4219" s="44" t="s">
        <v>2953</v>
      </c>
      <c r="B4219" s="44" t="s">
        <v>5321</v>
      </c>
      <c r="C4219" s="45">
        <v>23010401</v>
      </c>
      <c r="D4219" s="45" t="s">
        <v>11363</v>
      </c>
      <c r="E4219" s="45" t="s">
        <v>5322</v>
      </c>
      <c r="AO4219" s="376"/>
    </row>
    <row r="4220" spans="1:41" x14ac:dyDescent="0.25">
      <c r="A4220" s="44" t="s">
        <v>2953</v>
      </c>
      <c r="B4220" s="44" t="s">
        <v>3176</v>
      </c>
      <c r="C4220" s="45">
        <v>23010402</v>
      </c>
      <c r="D4220" s="45" t="s">
        <v>11363</v>
      </c>
      <c r="E4220" s="45" t="s">
        <v>5322</v>
      </c>
      <c r="AO4220" s="376"/>
    </row>
    <row r="4221" spans="1:41" x14ac:dyDescent="0.25">
      <c r="A4221" s="44" t="s">
        <v>6431</v>
      </c>
      <c r="B4221" s="44" t="s">
        <v>5321</v>
      </c>
      <c r="C4221" s="45">
        <v>23010401</v>
      </c>
      <c r="D4221" s="45" t="s">
        <v>11363</v>
      </c>
      <c r="E4221" s="45" t="s">
        <v>5322</v>
      </c>
      <c r="AO4221" s="376"/>
    </row>
    <row r="4222" spans="1:41" x14ac:dyDescent="0.25">
      <c r="A4222" s="44" t="s">
        <v>6431</v>
      </c>
      <c r="B4222" s="44" t="s">
        <v>3176</v>
      </c>
      <c r="C4222" s="45">
        <v>23010402</v>
      </c>
      <c r="D4222" s="45" t="s">
        <v>11363</v>
      </c>
      <c r="E4222" s="45" t="s">
        <v>5322</v>
      </c>
      <c r="AO4222" s="376"/>
    </row>
    <row r="4223" spans="1:41" x14ac:dyDescent="0.25">
      <c r="A4223" s="44" t="s">
        <v>9241</v>
      </c>
      <c r="B4223" s="44" t="s">
        <v>5134</v>
      </c>
      <c r="C4223" s="45">
        <v>220802</v>
      </c>
      <c r="D4223" s="45" t="s">
        <v>11363</v>
      </c>
      <c r="E4223" s="45" t="s">
        <v>4966</v>
      </c>
      <c r="AO4223" s="376"/>
    </row>
    <row r="4224" spans="1:41" x14ac:dyDescent="0.25">
      <c r="A4224" s="91" t="s">
        <v>19197</v>
      </c>
      <c r="B4224" s="92" t="s">
        <v>19284</v>
      </c>
      <c r="C4224" s="93" t="s">
        <v>19285</v>
      </c>
      <c r="D4224" s="93" t="s">
        <v>1201</v>
      </c>
      <c r="E4224" s="94">
        <v>46582</v>
      </c>
      <c r="F4224" s="93"/>
      <c r="G4224" s="93"/>
      <c r="H4224" s="93"/>
      <c r="I4224" s="99"/>
      <c r="J4224" s="99"/>
      <c r="K4224" s="99"/>
      <c r="L4224" s="99"/>
      <c r="M4224" s="99"/>
      <c r="N4224" s="99"/>
      <c r="O4224" s="99"/>
      <c r="P4224" s="99"/>
      <c r="Q4224" s="99"/>
      <c r="R4224" s="99"/>
      <c r="S4224" s="99"/>
      <c r="T4224" s="99"/>
      <c r="U4224" s="99"/>
      <c r="V4224" s="99"/>
      <c r="W4224" s="99"/>
      <c r="X4224" s="99"/>
      <c r="Y4224" s="99"/>
      <c r="Z4224" s="99"/>
      <c r="AA4224" s="99"/>
      <c r="AB4224" s="99"/>
      <c r="AC4224" s="99"/>
      <c r="AD4224" s="99"/>
      <c r="AE4224" s="99"/>
      <c r="AF4224" s="99"/>
      <c r="AG4224" s="99"/>
      <c r="AH4224" s="31"/>
      <c r="AI4224" s="31"/>
      <c r="AJ4224" s="31"/>
      <c r="AK4224" s="31"/>
      <c r="AL4224" s="31"/>
      <c r="AO4224" s="376"/>
    </row>
    <row r="4225" spans="1:41" x14ac:dyDescent="0.25">
      <c r="A4225" s="44" t="s">
        <v>10884</v>
      </c>
      <c r="B4225" s="44" t="s">
        <v>21433</v>
      </c>
      <c r="C4225" s="45" t="s">
        <v>5528</v>
      </c>
      <c r="D4225" s="45" t="s">
        <v>21447</v>
      </c>
      <c r="E4225" s="46">
        <v>46418</v>
      </c>
      <c r="AO4225" s="376"/>
    </row>
    <row r="4226" spans="1:41" x14ac:dyDescent="0.25">
      <c r="A4226" s="44" t="s">
        <v>12627</v>
      </c>
      <c r="B4226" s="44" t="s">
        <v>17529</v>
      </c>
      <c r="C4226" s="45">
        <v>24120301</v>
      </c>
      <c r="D4226" s="45" t="s">
        <v>11363</v>
      </c>
      <c r="E4226" s="45" t="s">
        <v>12554</v>
      </c>
      <c r="AO4226" s="376"/>
    </row>
    <row r="4227" spans="1:41" x14ac:dyDescent="0.25">
      <c r="A4227" s="44" t="s">
        <v>12215</v>
      </c>
      <c r="B4227" s="44" t="s">
        <v>12105</v>
      </c>
      <c r="C4227" s="45">
        <v>39.25</v>
      </c>
      <c r="D4227" s="45" t="s">
        <v>12549</v>
      </c>
      <c r="E4227" s="46">
        <v>47514</v>
      </c>
      <c r="F4227" s="45"/>
      <c r="G4227" s="93"/>
      <c r="H4227" s="93"/>
      <c r="I4227" s="99"/>
      <c r="J4227" s="99"/>
      <c r="K4227" s="99"/>
      <c r="L4227" s="99"/>
      <c r="M4227" s="99"/>
      <c r="N4227" s="99"/>
      <c r="O4227" s="99"/>
      <c r="P4227" s="99"/>
      <c r="Q4227" s="99"/>
      <c r="R4227" s="99"/>
      <c r="S4227" s="99"/>
      <c r="T4227" s="99"/>
      <c r="U4227" s="99"/>
      <c r="V4227" s="99"/>
      <c r="W4227" s="99"/>
      <c r="X4227" s="99"/>
      <c r="Y4227" s="99"/>
      <c r="Z4227" s="99"/>
      <c r="AA4227" s="99"/>
      <c r="AB4227" s="99"/>
      <c r="AC4227" s="99"/>
      <c r="AD4227" s="99"/>
      <c r="AE4227" s="99"/>
      <c r="AF4227" s="99"/>
      <c r="AG4227" s="99"/>
      <c r="AH4227" s="31"/>
      <c r="AI4227" s="31"/>
      <c r="AJ4227" s="31"/>
      <c r="AK4227" s="31"/>
      <c r="AL4227" s="31"/>
      <c r="AO4227" s="376"/>
    </row>
    <row r="4228" spans="1:41" x14ac:dyDescent="0.25">
      <c r="A4228" s="44" t="s">
        <v>4770</v>
      </c>
      <c r="B4228" s="44" t="s">
        <v>14809</v>
      </c>
      <c r="C4228" s="45" t="s">
        <v>9086</v>
      </c>
      <c r="D4228" s="367" t="s">
        <v>3696</v>
      </c>
      <c r="E4228" s="328">
        <f>DATE(2027,5,25)</f>
        <v>46532</v>
      </c>
      <c r="F4228" s="32"/>
      <c r="G4228" s="32"/>
      <c r="H4228" s="32"/>
      <c r="I4228" s="31"/>
      <c r="J4228" s="31"/>
      <c r="K4228" s="31"/>
      <c r="L4228" s="31"/>
      <c r="M4228" s="31"/>
      <c r="N4228" s="31"/>
      <c r="O4228" s="31"/>
      <c r="P4228" s="31"/>
      <c r="Q4228" s="31"/>
      <c r="R4228" s="31"/>
      <c r="S4228" s="31"/>
      <c r="T4228" s="31"/>
      <c r="U4228" s="31"/>
      <c r="V4228" s="31"/>
      <c r="W4228" s="31"/>
      <c r="X4228" s="31"/>
      <c r="Y4228" s="31"/>
      <c r="Z4228" s="31"/>
      <c r="AA4228" s="31"/>
      <c r="AB4228" s="31"/>
      <c r="AC4228" s="31"/>
      <c r="AD4228" s="31"/>
      <c r="AE4228" s="31"/>
      <c r="AF4228" s="31"/>
      <c r="AG4228" s="31"/>
      <c r="AH4228" s="31"/>
      <c r="AI4228" s="31"/>
      <c r="AJ4228" s="31"/>
      <c r="AK4228" s="31"/>
      <c r="AL4228" s="31"/>
      <c r="AO4228" s="376"/>
    </row>
    <row r="4229" spans="1:41" x14ac:dyDescent="0.25">
      <c r="A4229" s="44" t="s">
        <v>6432</v>
      </c>
      <c r="B4229" s="44" t="s">
        <v>931</v>
      </c>
      <c r="C4229" s="45">
        <v>260101</v>
      </c>
      <c r="D4229" s="45" t="s">
        <v>11363</v>
      </c>
      <c r="E4229" s="45" t="s">
        <v>8292</v>
      </c>
      <c r="AO4229" s="376"/>
    </row>
    <row r="4230" spans="1:41" x14ac:dyDescent="0.25">
      <c r="A4230" s="44" t="s">
        <v>6432</v>
      </c>
      <c r="B4230" s="44" t="s">
        <v>9248</v>
      </c>
      <c r="C4230" s="45">
        <v>260105</v>
      </c>
      <c r="D4230" s="45" t="s">
        <v>11363</v>
      </c>
      <c r="E4230" s="45" t="s">
        <v>17625</v>
      </c>
      <c r="AO4230" s="376"/>
    </row>
    <row r="4231" spans="1:41" x14ac:dyDescent="0.25">
      <c r="A4231" s="67" t="s">
        <v>17242</v>
      </c>
      <c r="B4231" s="57" t="s">
        <v>1290</v>
      </c>
      <c r="C4231" s="62" t="s">
        <v>17262</v>
      </c>
      <c r="D4231" s="62" t="s">
        <v>20886</v>
      </c>
      <c r="E4231" s="60">
        <v>46873</v>
      </c>
      <c r="F4231" s="32"/>
      <c r="G4231" s="32"/>
      <c r="H4231" s="32"/>
      <c r="I4231" s="31"/>
      <c r="J4231" s="31"/>
      <c r="K4231" s="31"/>
      <c r="L4231" s="31"/>
      <c r="M4231" s="31"/>
      <c r="N4231" s="31"/>
      <c r="O4231" s="31"/>
      <c r="P4231" s="31"/>
      <c r="Q4231" s="31"/>
      <c r="R4231" s="31"/>
      <c r="S4231" s="31"/>
      <c r="T4231" s="31"/>
      <c r="U4231" s="31"/>
      <c r="V4231" s="31"/>
      <c r="W4231" s="31"/>
      <c r="X4231" s="31"/>
      <c r="Y4231" s="31"/>
      <c r="Z4231" s="31"/>
      <c r="AA4231" s="31"/>
      <c r="AB4231" s="31"/>
      <c r="AC4231" s="31"/>
      <c r="AD4231" s="31"/>
      <c r="AE4231" s="31"/>
      <c r="AF4231" s="31"/>
      <c r="AG4231" s="31"/>
      <c r="AH4231" s="31"/>
      <c r="AI4231" s="31"/>
      <c r="AJ4231" s="31"/>
      <c r="AK4231" s="31"/>
      <c r="AL4231" s="31"/>
      <c r="AO4231" s="376"/>
    </row>
    <row r="4232" spans="1:41" x14ac:dyDescent="0.25">
      <c r="A4232" s="44" t="s">
        <v>15703</v>
      </c>
      <c r="B4232" s="44" t="s">
        <v>2350</v>
      </c>
      <c r="C4232" s="45">
        <v>250106</v>
      </c>
      <c r="D4232" s="45" t="s">
        <v>11363</v>
      </c>
      <c r="E4232" s="45" t="s">
        <v>11887</v>
      </c>
      <c r="AO4232" s="376"/>
    </row>
    <row r="4233" spans="1:41" x14ac:dyDescent="0.25">
      <c r="A4233" s="44" t="s">
        <v>10456</v>
      </c>
      <c r="B4233" s="44" t="s">
        <v>7766</v>
      </c>
      <c r="C4233" s="45">
        <v>230505</v>
      </c>
      <c r="D4233" s="45" t="s">
        <v>11363</v>
      </c>
      <c r="E4233" s="45" t="s">
        <v>7105</v>
      </c>
      <c r="AO4233" s="376"/>
    </row>
    <row r="4234" spans="1:41" x14ac:dyDescent="0.25">
      <c r="A4234" s="44" t="s">
        <v>10456</v>
      </c>
      <c r="B4234" s="44" t="s">
        <v>10350</v>
      </c>
      <c r="C4234" s="45">
        <v>24020301</v>
      </c>
      <c r="D4234" s="45" t="s">
        <v>11363</v>
      </c>
      <c r="E4234" s="45" t="s">
        <v>5131</v>
      </c>
      <c r="AO4234" s="376"/>
    </row>
    <row r="4235" spans="1:41" x14ac:dyDescent="0.25">
      <c r="A4235" s="44" t="s">
        <v>10456</v>
      </c>
      <c r="B4235" s="44" t="s">
        <v>3177</v>
      </c>
      <c r="C4235" s="45">
        <v>24020302</v>
      </c>
      <c r="D4235" s="45" t="s">
        <v>11363</v>
      </c>
      <c r="E4235" s="45" t="s">
        <v>5131</v>
      </c>
      <c r="AO4235" s="376"/>
    </row>
    <row r="4236" spans="1:41" x14ac:dyDescent="0.25">
      <c r="A4236" s="44" t="s">
        <v>14400</v>
      </c>
      <c r="B4236" s="44" t="s">
        <v>147</v>
      </c>
      <c r="C4236" s="45" t="s">
        <v>14401</v>
      </c>
      <c r="D4236" s="46" t="s">
        <v>21328</v>
      </c>
      <c r="E4236" s="46">
        <v>46599</v>
      </c>
      <c r="AO4236" s="376"/>
    </row>
    <row r="4237" spans="1:41" x14ac:dyDescent="0.25">
      <c r="A4237" s="44" t="s">
        <v>2373</v>
      </c>
      <c r="B4237" s="44" t="s">
        <v>2350</v>
      </c>
      <c r="C4237" s="45">
        <v>230105</v>
      </c>
      <c r="D4237" s="45" t="s">
        <v>11363</v>
      </c>
      <c r="E4237" s="45" t="s">
        <v>5265</v>
      </c>
      <c r="AO4237" s="376"/>
    </row>
    <row r="4238" spans="1:41" x14ac:dyDescent="0.3">
      <c r="A4238" s="333" t="s">
        <v>18632</v>
      </c>
      <c r="B4238" s="333" t="s">
        <v>2301</v>
      </c>
      <c r="C4238" s="125" t="s">
        <v>18816</v>
      </c>
      <c r="D4238" s="32" t="s">
        <v>20309</v>
      </c>
      <c r="E4238" s="125" t="s">
        <v>8292</v>
      </c>
      <c r="F4238" s="125" t="s">
        <v>1189</v>
      </c>
      <c r="G4238" s="125" t="s">
        <v>1190</v>
      </c>
      <c r="AO4238" s="376"/>
    </row>
    <row r="4239" spans="1:41" x14ac:dyDescent="0.25">
      <c r="A4239" s="44" t="s">
        <v>10457</v>
      </c>
      <c r="B4239" s="44" t="s">
        <v>3475</v>
      </c>
      <c r="C4239" s="45">
        <v>240301</v>
      </c>
      <c r="D4239" s="45" t="s">
        <v>11363</v>
      </c>
      <c r="E4239" s="45" t="s">
        <v>9249</v>
      </c>
      <c r="AO4239" s="376"/>
    </row>
    <row r="4240" spans="1:41" x14ac:dyDescent="0.25">
      <c r="A4240" s="44" t="s">
        <v>10457</v>
      </c>
      <c r="B4240" s="44" t="s">
        <v>10347</v>
      </c>
      <c r="C4240" s="45">
        <v>240402</v>
      </c>
      <c r="D4240" s="45" t="s">
        <v>11363</v>
      </c>
      <c r="E4240" s="45" t="s">
        <v>5037</v>
      </c>
      <c r="AO4240" s="376"/>
    </row>
    <row r="4241" spans="1:41" x14ac:dyDescent="0.25">
      <c r="A4241" s="44" t="s">
        <v>3060</v>
      </c>
      <c r="B4241" s="44" t="s">
        <v>14775</v>
      </c>
      <c r="C4241" s="45" t="s">
        <v>21038</v>
      </c>
      <c r="D4241" s="367" t="s">
        <v>3696</v>
      </c>
      <c r="E4241" s="328">
        <f>DATE(2030,7,21)</f>
        <v>47685</v>
      </c>
      <c r="F4241" s="32"/>
      <c r="G4241" s="32"/>
      <c r="H4241" s="32"/>
      <c r="I4241" s="31"/>
      <c r="J4241" s="31"/>
      <c r="K4241" s="31"/>
      <c r="L4241" s="31"/>
      <c r="M4241" s="31"/>
      <c r="N4241" s="31"/>
      <c r="O4241" s="31"/>
      <c r="P4241" s="31"/>
      <c r="Q4241" s="31"/>
      <c r="R4241" s="31"/>
      <c r="S4241" s="31"/>
      <c r="T4241" s="31"/>
      <c r="U4241" s="31"/>
      <c r="V4241" s="31"/>
      <c r="W4241" s="31"/>
      <c r="X4241" s="31"/>
      <c r="Y4241" s="31"/>
      <c r="Z4241" s="31"/>
      <c r="AA4241" s="31"/>
      <c r="AB4241" s="31"/>
      <c r="AC4241" s="31"/>
      <c r="AD4241" s="31"/>
      <c r="AE4241" s="31"/>
      <c r="AF4241" s="31"/>
      <c r="AG4241" s="31"/>
      <c r="AH4241" s="31"/>
      <c r="AI4241" s="31"/>
      <c r="AJ4241" s="31"/>
      <c r="AK4241" s="31"/>
      <c r="AL4241" s="31"/>
      <c r="AO4241" s="376"/>
    </row>
    <row r="4242" spans="1:41" x14ac:dyDescent="0.25">
      <c r="A4242" s="44" t="s">
        <v>3060</v>
      </c>
      <c r="B4242" s="44" t="s">
        <v>14775</v>
      </c>
      <c r="C4242" s="45" t="s">
        <v>5081</v>
      </c>
      <c r="D4242" s="367" t="s">
        <v>3696</v>
      </c>
      <c r="E4242" s="328">
        <f>DATE(2027,1,6)</f>
        <v>46393</v>
      </c>
      <c r="F4242" s="32"/>
      <c r="G4242" s="32"/>
      <c r="H4242" s="32"/>
      <c r="I4242" s="31"/>
      <c r="J4242" s="31"/>
      <c r="K4242" s="31"/>
      <c r="L4242" s="31"/>
      <c r="M4242" s="31"/>
      <c r="N4242" s="31"/>
      <c r="O4242" s="31"/>
      <c r="P4242" s="31"/>
      <c r="Q4242" s="31"/>
      <c r="R4242" s="31"/>
      <c r="S4242" s="31"/>
      <c r="T4242" s="31"/>
      <c r="U4242" s="31"/>
      <c r="V4242" s="31"/>
      <c r="W4242" s="31"/>
      <c r="X4242" s="31"/>
      <c r="Y4242" s="31"/>
      <c r="Z4242" s="31"/>
      <c r="AA4242" s="31"/>
      <c r="AB4242" s="31"/>
      <c r="AC4242" s="31"/>
      <c r="AD4242" s="31"/>
      <c r="AE4242" s="31"/>
      <c r="AF4242" s="31"/>
      <c r="AG4242" s="31"/>
      <c r="AH4242" s="31"/>
      <c r="AI4242" s="31"/>
      <c r="AJ4242" s="31"/>
      <c r="AK4242" s="31"/>
      <c r="AL4242" s="31"/>
      <c r="AO4242" s="376"/>
    </row>
    <row r="4243" spans="1:41" x14ac:dyDescent="0.25">
      <c r="A4243" s="44" t="s">
        <v>3060</v>
      </c>
      <c r="B4243" s="44" t="s">
        <v>14810</v>
      </c>
      <c r="C4243" s="45" t="s">
        <v>9087</v>
      </c>
      <c r="D4243" s="367" t="s">
        <v>3696</v>
      </c>
      <c r="E4243" s="328">
        <f>DATE(2027,8,18)</f>
        <v>46617</v>
      </c>
      <c r="F4243" s="32"/>
      <c r="G4243" s="32"/>
      <c r="H4243" s="32"/>
      <c r="I4243" s="31"/>
      <c r="J4243" s="31"/>
      <c r="K4243" s="31"/>
      <c r="L4243" s="31"/>
      <c r="M4243" s="31"/>
      <c r="N4243" s="31"/>
      <c r="O4243" s="31"/>
      <c r="P4243" s="31"/>
      <c r="Q4243" s="31"/>
      <c r="R4243" s="31"/>
      <c r="S4243" s="31"/>
      <c r="T4243" s="31"/>
      <c r="U4243" s="31"/>
      <c r="V4243" s="31"/>
      <c r="W4243" s="31"/>
      <c r="X4243" s="31"/>
      <c r="Y4243" s="31"/>
      <c r="Z4243" s="31"/>
      <c r="AA4243" s="31"/>
      <c r="AB4243" s="31"/>
      <c r="AC4243" s="31"/>
      <c r="AD4243" s="31"/>
      <c r="AE4243" s="31"/>
      <c r="AF4243" s="31"/>
      <c r="AG4243" s="31"/>
      <c r="AH4243" s="31"/>
      <c r="AI4243" s="31"/>
      <c r="AJ4243" s="31"/>
      <c r="AK4243" s="31"/>
      <c r="AL4243" s="31"/>
      <c r="AO4243" s="376"/>
    </row>
    <row r="4244" spans="1:41" x14ac:dyDescent="0.25">
      <c r="A4244" s="44" t="s">
        <v>15704</v>
      </c>
      <c r="B4244" s="44" t="s">
        <v>3474</v>
      </c>
      <c r="C4244" s="45">
        <v>250503</v>
      </c>
      <c r="D4244" s="45" t="s">
        <v>11363</v>
      </c>
      <c r="E4244" s="45" t="s">
        <v>15608</v>
      </c>
      <c r="AO4244" s="376"/>
    </row>
    <row r="4245" spans="1:41" x14ac:dyDescent="0.25">
      <c r="A4245" s="44" t="s">
        <v>19319</v>
      </c>
      <c r="B4245" s="319" t="s">
        <v>19515</v>
      </c>
      <c r="C4245" s="318" t="s">
        <v>19634</v>
      </c>
      <c r="D4245" s="93" t="s">
        <v>19934</v>
      </c>
      <c r="E4245" s="320">
        <v>47177</v>
      </c>
      <c r="F4245" s="93"/>
      <c r="G4245" s="93"/>
      <c r="H4245" s="93"/>
      <c r="I4245" s="99"/>
      <c r="J4245" s="99"/>
      <c r="K4245" s="99"/>
      <c r="L4245" s="99"/>
      <c r="M4245" s="99"/>
      <c r="N4245" s="99"/>
      <c r="O4245" s="99"/>
      <c r="P4245" s="99"/>
      <c r="Q4245" s="99"/>
      <c r="R4245" s="99"/>
      <c r="S4245" s="99"/>
      <c r="T4245" s="99"/>
      <c r="U4245" s="99"/>
      <c r="V4245" s="99"/>
      <c r="W4245" s="99"/>
      <c r="X4245" s="99"/>
      <c r="Y4245" s="99"/>
      <c r="Z4245" s="99"/>
      <c r="AA4245" s="99"/>
      <c r="AB4245" s="99"/>
      <c r="AC4245" s="99"/>
      <c r="AD4245" s="99"/>
      <c r="AE4245" s="99"/>
      <c r="AF4245" s="99"/>
      <c r="AG4245" s="99"/>
      <c r="AH4245" s="31"/>
      <c r="AI4245" s="31"/>
      <c r="AJ4245" s="31"/>
      <c r="AK4245" s="31"/>
      <c r="AL4245" s="31"/>
      <c r="AO4245" s="376"/>
    </row>
    <row r="4246" spans="1:41" x14ac:dyDescent="0.25">
      <c r="A4246" s="44" t="s">
        <v>3501</v>
      </c>
      <c r="B4246" s="44" t="s">
        <v>10348</v>
      </c>
      <c r="C4246" s="45">
        <v>240501</v>
      </c>
      <c r="D4246" s="45" t="s">
        <v>11363</v>
      </c>
      <c r="E4246" s="45" t="s">
        <v>10349</v>
      </c>
      <c r="AO4246" s="376"/>
    </row>
    <row r="4247" spans="1:41" x14ac:dyDescent="0.25">
      <c r="A4247" s="44" t="s">
        <v>19320</v>
      </c>
      <c r="B4247" s="319" t="s">
        <v>19537</v>
      </c>
      <c r="C4247" s="318" t="s">
        <v>19635</v>
      </c>
      <c r="D4247" s="93" t="s">
        <v>19934</v>
      </c>
      <c r="E4247" s="320">
        <v>46446</v>
      </c>
      <c r="F4247" s="93"/>
      <c r="G4247" s="93"/>
      <c r="H4247" s="93"/>
      <c r="I4247" s="99"/>
      <c r="J4247" s="99"/>
      <c r="K4247" s="99"/>
      <c r="L4247" s="99"/>
      <c r="M4247" s="99"/>
      <c r="N4247" s="99"/>
      <c r="O4247" s="99"/>
      <c r="P4247" s="99"/>
      <c r="Q4247" s="99"/>
      <c r="R4247" s="99"/>
      <c r="S4247" s="99"/>
      <c r="T4247" s="99"/>
      <c r="U4247" s="99"/>
      <c r="V4247" s="99"/>
      <c r="W4247" s="99"/>
      <c r="X4247" s="99"/>
      <c r="Y4247" s="99"/>
      <c r="Z4247" s="99"/>
      <c r="AA4247" s="99"/>
      <c r="AB4247" s="99"/>
      <c r="AC4247" s="99"/>
      <c r="AD4247" s="99"/>
      <c r="AE4247" s="99"/>
      <c r="AF4247" s="99"/>
      <c r="AG4247" s="99"/>
      <c r="AH4247" s="31"/>
      <c r="AI4247" s="31"/>
      <c r="AJ4247" s="31"/>
      <c r="AK4247" s="31"/>
      <c r="AL4247" s="31"/>
      <c r="AO4247" s="376"/>
    </row>
    <row r="4248" spans="1:41" x14ac:dyDescent="0.25">
      <c r="A4248" s="44" t="s">
        <v>2635</v>
      </c>
      <c r="B4248" s="44" t="s">
        <v>21402</v>
      </c>
      <c r="C4248" s="45" t="s">
        <v>5503</v>
      </c>
      <c r="D4248" s="45" t="s">
        <v>21447</v>
      </c>
      <c r="E4248" s="46">
        <v>46507</v>
      </c>
      <c r="AO4248" s="376"/>
    </row>
    <row r="4249" spans="1:41" x14ac:dyDescent="0.25">
      <c r="A4249" s="44" t="s">
        <v>17706</v>
      </c>
      <c r="B4249" s="44" t="s">
        <v>9248</v>
      </c>
      <c r="C4249" s="45">
        <v>240101</v>
      </c>
      <c r="D4249" s="45" t="s">
        <v>11363</v>
      </c>
      <c r="E4249" s="45" t="s">
        <v>9249</v>
      </c>
      <c r="AO4249" s="376"/>
    </row>
    <row r="4250" spans="1:41" x14ac:dyDescent="0.25">
      <c r="A4250" s="44" t="s">
        <v>15705</v>
      </c>
      <c r="B4250" s="44" t="s">
        <v>2350</v>
      </c>
      <c r="C4250" s="45">
        <v>250106</v>
      </c>
      <c r="D4250" s="45" t="s">
        <v>11363</v>
      </c>
      <c r="E4250" s="45" t="s">
        <v>11887</v>
      </c>
      <c r="AO4250" s="376"/>
    </row>
    <row r="4251" spans="1:41" x14ac:dyDescent="0.25">
      <c r="A4251" s="44" t="s">
        <v>14402</v>
      </c>
      <c r="B4251" s="44" t="s">
        <v>2522</v>
      </c>
      <c r="C4251" s="45" t="s">
        <v>14403</v>
      </c>
      <c r="D4251" s="46" t="s">
        <v>21328</v>
      </c>
      <c r="E4251" s="46">
        <v>46527</v>
      </c>
      <c r="AO4251" s="376"/>
    </row>
    <row r="4252" spans="1:41" x14ac:dyDescent="0.25">
      <c r="A4252" s="100" t="s">
        <v>3406</v>
      </c>
      <c r="B4252" s="92" t="s">
        <v>3452</v>
      </c>
      <c r="C4252" s="93" t="s">
        <v>3453</v>
      </c>
      <c r="D4252" s="93" t="s">
        <v>1201</v>
      </c>
      <c r="E4252" s="94">
        <v>46496</v>
      </c>
      <c r="F4252" s="93"/>
      <c r="G4252" s="93"/>
      <c r="H4252" s="93"/>
      <c r="I4252" s="99"/>
      <c r="J4252" s="99"/>
      <c r="K4252" s="99"/>
      <c r="L4252" s="99"/>
      <c r="M4252" s="99"/>
      <c r="N4252" s="99"/>
      <c r="O4252" s="99"/>
      <c r="P4252" s="44"/>
      <c r="Q4252" s="44"/>
      <c r="R4252" s="44"/>
      <c r="S4252" s="99"/>
      <c r="T4252" s="99"/>
      <c r="U4252" s="99"/>
      <c r="V4252" s="99"/>
      <c r="W4252" s="99"/>
      <c r="X4252" s="99"/>
      <c r="Y4252" s="99"/>
      <c r="Z4252" s="99"/>
      <c r="AA4252" s="99"/>
      <c r="AB4252" s="99"/>
      <c r="AC4252" s="99"/>
      <c r="AD4252" s="99"/>
      <c r="AE4252" s="99"/>
      <c r="AF4252" s="99"/>
      <c r="AG4252" s="99"/>
      <c r="AH4252" s="31"/>
      <c r="AI4252" s="31"/>
      <c r="AJ4252" s="31"/>
      <c r="AK4252" s="31"/>
      <c r="AL4252" s="31"/>
      <c r="AO4252" s="376"/>
    </row>
    <row r="4253" spans="1:41" x14ac:dyDescent="0.25">
      <c r="A4253" s="44" t="s">
        <v>8762</v>
      </c>
      <c r="B4253" s="44" t="s">
        <v>14811</v>
      </c>
      <c r="C4253" s="45" t="s">
        <v>9088</v>
      </c>
      <c r="D4253" s="367" t="s">
        <v>3696</v>
      </c>
      <c r="E4253" s="328">
        <f>DATE(2028,1,15)</f>
        <v>46767</v>
      </c>
      <c r="F4253" s="32"/>
      <c r="G4253" s="32"/>
      <c r="H4253" s="32"/>
      <c r="I4253" s="31"/>
      <c r="J4253" s="31"/>
      <c r="K4253" s="31"/>
      <c r="L4253" s="31"/>
      <c r="M4253" s="31"/>
      <c r="N4253" s="31"/>
      <c r="O4253" s="31"/>
      <c r="P4253" s="31"/>
      <c r="Q4253" s="31"/>
      <c r="R4253" s="31"/>
      <c r="S4253" s="31"/>
      <c r="T4253" s="31"/>
      <c r="U4253" s="31"/>
      <c r="V4253" s="31"/>
      <c r="W4253" s="31"/>
      <c r="X4253" s="31"/>
      <c r="Y4253" s="31"/>
      <c r="Z4253" s="31"/>
      <c r="AA4253" s="31"/>
      <c r="AB4253" s="31"/>
      <c r="AC4253" s="31"/>
      <c r="AD4253" s="31"/>
      <c r="AE4253" s="31"/>
      <c r="AF4253" s="31"/>
      <c r="AG4253" s="31"/>
      <c r="AH4253" s="31"/>
      <c r="AI4253" s="31"/>
      <c r="AJ4253" s="31"/>
      <c r="AK4253" s="31"/>
      <c r="AL4253" s="31"/>
      <c r="AO4253" s="376"/>
    </row>
    <row r="4254" spans="1:41" x14ac:dyDescent="0.25">
      <c r="A4254" s="44" t="s">
        <v>11281</v>
      </c>
      <c r="B4254" s="44" t="s">
        <v>5134</v>
      </c>
      <c r="C4254" s="45">
        <v>240804</v>
      </c>
      <c r="D4254" s="45" t="s">
        <v>11363</v>
      </c>
      <c r="E4254" s="45" t="s">
        <v>11260</v>
      </c>
      <c r="AO4254" s="376"/>
    </row>
    <row r="4255" spans="1:41" x14ac:dyDescent="0.25">
      <c r="A4255" s="44" t="s">
        <v>15706</v>
      </c>
      <c r="B4255" s="44" t="s">
        <v>2350</v>
      </c>
      <c r="C4255" s="45">
        <v>250106</v>
      </c>
      <c r="D4255" s="45" t="s">
        <v>11363</v>
      </c>
      <c r="E4255" s="45" t="s">
        <v>11887</v>
      </c>
      <c r="AO4255" s="376"/>
    </row>
    <row r="4256" spans="1:41" x14ac:dyDescent="0.25">
      <c r="A4256" s="44" t="s">
        <v>21569</v>
      </c>
      <c r="B4256" s="44" t="s">
        <v>925</v>
      </c>
      <c r="C4256" s="45">
        <v>260601</v>
      </c>
      <c r="D4256" s="45" t="s">
        <v>11363</v>
      </c>
      <c r="E4256" s="45" t="s">
        <v>17341</v>
      </c>
      <c r="AO4256" s="376"/>
    </row>
    <row r="4257" spans="1:41" x14ac:dyDescent="0.25">
      <c r="A4257" s="44" t="s">
        <v>21569</v>
      </c>
      <c r="B4257" s="44" t="s">
        <v>936</v>
      </c>
      <c r="C4257" s="45">
        <v>260703</v>
      </c>
      <c r="D4257" s="45" t="s">
        <v>11363</v>
      </c>
      <c r="E4257" s="45" t="s">
        <v>11150</v>
      </c>
      <c r="AO4257" s="376"/>
    </row>
    <row r="4258" spans="1:41" x14ac:dyDescent="0.3">
      <c r="A4258" s="57" t="s">
        <v>16476</v>
      </c>
      <c r="B4258" s="57" t="s">
        <v>2173</v>
      </c>
      <c r="C4258" s="62">
        <v>24030</v>
      </c>
      <c r="D4258" s="62" t="s">
        <v>20886</v>
      </c>
      <c r="E4258" s="60">
        <v>47057</v>
      </c>
      <c r="F4258" s="32"/>
      <c r="G4258" s="32"/>
      <c r="H4258" s="32"/>
      <c r="I4258" s="31"/>
      <c r="J4258" s="31"/>
      <c r="K4258" s="31"/>
      <c r="L4258" s="31"/>
      <c r="M4258" s="31"/>
      <c r="N4258" s="31"/>
      <c r="O4258" s="31"/>
      <c r="P4258" s="31"/>
      <c r="Q4258" s="31"/>
      <c r="R4258" s="31"/>
      <c r="S4258" s="31"/>
      <c r="T4258" s="31"/>
      <c r="U4258" s="31"/>
      <c r="V4258" s="31"/>
      <c r="W4258" s="31"/>
      <c r="X4258" s="31"/>
      <c r="Y4258" s="31"/>
      <c r="Z4258" s="31"/>
      <c r="AA4258" s="31"/>
      <c r="AB4258" s="31"/>
      <c r="AC4258" s="31"/>
      <c r="AD4258" s="31"/>
      <c r="AE4258" s="31"/>
      <c r="AF4258" s="31"/>
      <c r="AG4258" s="31"/>
      <c r="AH4258" s="31"/>
      <c r="AI4258" s="31"/>
      <c r="AJ4258" s="31"/>
      <c r="AK4258" s="31"/>
      <c r="AL4258" s="31"/>
      <c r="AO4258" s="376"/>
    </row>
    <row r="4259" spans="1:41" x14ac:dyDescent="0.25">
      <c r="A4259" s="44" t="s">
        <v>16476</v>
      </c>
      <c r="B4259" s="44" t="s">
        <v>21362</v>
      </c>
      <c r="C4259" s="45" t="s">
        <v>16468</v>
      </c>
      <c r="D4259" s="45" t="s">
        <v>21447</v>
      </c>
      <c r="E4259" s="46">
        <v>46752</v>
      </c>
      <c r="AO4259" s="376"/>
    </row>
    <row r="4260" spans="1:41" x14ac:dyDescent="0.25">
      <c r="A4260" s="44" t="s">
        <v>2374</v>
      </c>
      <c r="B4260" s="44" t="s">
        <v>2350</v>
      </c>
      <c r="C4260" s="45">
        <v>230105</v>
      </c>
      <c r="D4260" s="45" t="s">
        <v>11363</v>
      </c>
      <c r="E4260" s="45" t="s">
        <v>5265</v>
      </c>
      <c r="AO4260" s="376"/>
    </row>
    <row r="4261" spans="1:41" x14ac:dyDescent="0.25">
      <c r="A4261" s="44" t="s">
        <v>2374</v>
      </c>
      <c r="B4261" s="44" t="s">
        <v>925</v>
      </c>
      <c r="C4261" s="45">
        <v>240601</v>
      </c>
      <c r="D4261" s="45" t="s">
        <v>11363</v>
      </c>
      <c r="E4261" s="45" t="s">
        <v>9840</v>
      </c>
      <c r="AO4261" s="376"/>
    </row>
    <row r="4262" spans="1:41" x14ac:dyDescent="0.25">
      <c r="A4262" s="44" t="s">
        <v>659</v>
      </c>
      <c r="B4262" s="44" t="s">
        <v>15616</v>
      </c>
      <c r="C4262" s="45">
        <v>25050101</v>
      </c>
      <c r="D4262" s="45" t="s">
        <v>11363</v>
      </c>
      <c r="E4262" s="45" t="s">
        <v>7105</v>
      </c>
      <c r="AO4262" s="376"/>
    </row>
    <row r="4263" spans="1:41" x14ac:dyDescent="0.25">
      <c r="A4263" s="44" t="s">
        <v>659</v>
      </c>
      <c r="B4263" s="44" t="s">
        <v>2368</v>
      </c>
      <c r="C4263" s="45">
        <v>251004</v>
      </c>
      <c r="D4263" s="45" t="s">
        <v>11363</v>
      </c>
      <c r="E4263" s="45" t="s">
        <v>11146</v>
      </c>
      <c r="AO4263" s="376"/>
    </row>
    <row r="4264" spans="1:41" x14ac:dyDescent="0.3">
      <c r="A4264" s="333" t="s">
        <v>3863</v>
      </c>
      <c r="B4264" s="333" t="s">
        <v>3862</v>
      </c>
      <c r="C4264" s="125" t="s">
        <v>10972</v>
      </c>
      <c r="D4264" s="32" t="s">
        <v>20309</v>
      </c>
      <c r="E4264" s="125" t="s">
        <v>5037</v>
      </c>
      <c r="F4264" s="125" t="s">
        <v>1189</v>
      </c>
      <c r="G4264" s="125" t="s">
        <v>1190</v>
      </c>
      <c r="AO4264" s="376"/>
    </row>
    <row r="4265" spans="1:41" x14ac:dyDescent="0.3">
      <c r="A4265" s="333" t="s">
        <v>3863</v>
      </c>
      <c r="B4265" s="333" t="s">
        <v>11372</v>
      </c>
      <c r="C4265" s="125" t="s">
        <v>11373</v>
      </c>
      <c r="D4265" s="32" t="s">
        <v>20309</v>
      </c>
      <c r="E4265" s="125" t="s">
        <v>4826</v>
      </c>
      <c r="F4265" s="125" t="s">
        <v>1189</v>
      </c>
      <c r="G4265" s="125" t="s">
        <v>1190</v>
      </c>
      <c r="AO4265" s="376"/>
    </row>
    <row r="4266" spans="1:41" x14ac:dyDescent="0.25">
      <c r="A4266" s="44" t="s">
        <v>21391</v>
      </c>
      <c r="B4266" s="44" t="s">
        <v>21183</v>
      </c>
      <c r="C4266" s="45" t="s">
        <v>21387</v>
      </c>
      <c r="D4266" s="45" t="s">
        <v>21447</v>
      </c>
      <c r="E4266" s="46">
        <v>46660</v>
      </c>
      <c r="AO4266" s="376"/>
    </row>
    <row r="4267" spans="1:41" x14ac:dyDescent="0.25">
      <c r="A4267" s="91" t="s">
        <v>9393</v>
      </c>
      <c r="B4267" s="92" t="s">
        <v>9602</v>
      </c>
      <c r="C4267" s="45" t="s">
        <v>9334</v>
      </c>
      <c r="D4267" s="93" t="s">
        <v>9601</v>
      </c>
      <c r="E4267" s="94">
        <v>46568</v>
      </c>
      <c r="F4267" s="93"/>
      <c r="G4267" s="93"/>
      <c r="H4267" s="93"/>
      <c r="I4267" s="99"/>
      <c r="J4267" s="99"/>
      <c r="K4267" s="99"/>
      <c r="L4267" s="99"/>
      <c r="M4267" s="99"/>
      <c r="N4267" s="99"/>
      <c r="O4267" s="99"/>
      <c r="P4267" s="57"/>
      <c r="Q4267" s="44"/>
      <c r="R4267" s="44"/>
      <c r="S4267" s="99"/>
      <c r="T4267" s="99"/>
      <c r="U4267" s="99"/>
      <c r="V4267" s="99"/>
      <c r="W4267" s="99"/>
      <c r="X4267" s="99"/>
      <c r="Y4267" s="99"/>
      <c r="Z4267" s="99"/>
      <c r="AA4267" s="99"/>
      <c r="AB4267" s="99"/>
      <c r="AC4267" s="99"/>
      <c r="AD4267" s="99"/>
      <c r="AE4267" s="99"/>
      <c r="AF4267" s="99"/>
      <c r="AG4267" s="99"/>
      <c r="AH4267" s="31"/>
      <c r="AI4267" s="31"/>
      <c r="AJ4267" s="31"/>
      <c r="AK4267" s="31"/>
      <c r="AL4267" s="31"/>
      <c r="AO4267" s="376"/>
    </row>
    <row r="4268" spans="1:41" x14ac:dyDescent="0.25">
      <c r="A4268" s="44" t="s">
        <v>11963</v>
      </c>
      <c r="B4268" s="44" t="s">
        <v>4244</v>
      </c>
      <c r="C4268" s="45">
        <v>240906</v>
      </c>
      <c r="D4268" s="45" t="s">
        <v>11363</v>
      </c>
      <c r="E4268" s="45" t="s">
        <v>4826</v>
      </c>
      <c r="AO4268" s="376"/>
    </row>
    <row r="4269" spans="1:41" x14ac:dyDescent="0.25">
      <c r="A4269" s="44" t="s">
        <v>11963</v>
      </c>
      <c r="B4269" s="44" t="s">
        <v>199</v>
      </c>
      <c r="C4269" s="45">
        <v>241001</v>
      </c>
      <c r="D4269" s="45" t="s">
        <v>11363</v>
      </c>
      <c r="E4269" s="45" t="s">
        <v>5332</v>
      </c>
      <c r="AO4269" s="376"/>
    </row>
    <row r="4270" spans="1:41" x14ac:dyDescent="0.25">
      <c r="A4270" s="44" t="s">
        <v>11963</v>
      </c>
      <c r="B4270" s="44" t="s">
        <v>17452</v>
      </c>
      <c r="C4270" s="45">
        <v>25010501</v>
      </c>
      <c r="D4270" s="45" t="s">
        <v>11363</v>
      </c>
      <c r="E4270" s="45" t="s">
        <v>12551</v>
      </c>
      <c r="AO4270" s="376"/>
    </row>
    <row r="4271" spans="1:41" x14ac:dyDescent="0.25">
      <c r="A4271" s="44" t="s">
        <v>11963</v>
      </c>
      <c r="B4271" s="44" t="s">
        <v>5129</v>
      </c>
      <c r="C4271" s="45">
        <v>25010502</v>
      </c>
      <c r="D4271" s="45" t="s">
        <v>11363</v>
      </c>
      <c r="E4271" s="45" t="s">
        <v>12551</v>
      </c>
      <c r="AO4271" s="376"/>
    </row>
    <row r="4272" spans="1:41" x14ac:dyDescent="0.25">
      <c r="A4272" s="44" t="s">
        <v>11963</v>
      </c>
      <c r="B4272" s="44" t="s">
        <v>5321</v>
      </c>
      <c r="C4272" s="45">
        <v>25010401</v>
      </c>
      <c r="D4272" s="45" t="s">
        <v>11363</v>
      </c>
      <c r="E4272" s="45" t="s">
        <v>12564</v>
      </c>
      <c r="AO4272" s="376"/>
    </row>
    <row r="4273" spans="1:41" x14ac:dyDescent="0.25">
      <c r="A4273" s="44" t="s">
        <v>11963</v>
      </c>
      <c r="B4273" s="44" t="s">
        <v>3176</v>
      </c>
      <c r="C4273" s="45">
        <v>25010402</v>
      </c>
      <c r="D4273" s="45" t="s">
        <v>11363</v>
      </c>
      <c r="E4273" s="45" t="s">
        <v>12564</v>
      </c>
      <c r="AO4273" s="376"/>
    </row>
    <row r="4274" spans="1:41" x14ac:dyDescent="0.25">
      <c r="A4274" s="44" t="s">
        <v>3083</v>
      </c>
      <c r="B4274" s="44" t="s">
        <v>4098</v>
      </c>
      <c r="C4274" s="45" t="s">
        <v>4410</v>
      </c>
      <c r="D4274" s="45" t="s">
        <v>11204</v>
      </c>
      <c r="E4274" s="45" t="s">
        <v>5158</v>
      </c>
      <c r="F4274" s="93"/>
      <c r="G4274" s="93"/>
      <c r="H4274" s="93"/>
      <c r="I4274" s="99"/>
      <c r="J4274" s="99"/>
      <c r="K4274" s="99"/>
      <c r="L4274" s="99"/>
      <c r="M4274" s="99"/>
      <c r="N4274" s="99"/>
      <c r="O4274" s="99"/>
      <c r="P4274" s="99"/>
      <c r="Q4274" s="99"/>
      <c r="R4274" s="99"/>
      <c r="S4274" s="99"/>
      <c r="T4274" s="99"/>
      <c r="U4274" s="99"/>
      <c r="V4274" s="99"/>
      <c r="W4274" s="99"/>
      <c r="X4274" s="99"/>
      <c r="Y4274" s="99"/>
      <c r="Z4274" s="99"/>
      <c r="AA4274" s="99"/>
      <c r="AB4274" s="99"/>
      <c r="AC4274" s="99"/>
      <c r="AD4274" s="99"/>
      <c r="AE4274" s="99"/>
      <c r="AF4274" s="99"/>
      <c r="AG4274" s="99"/>
      <c r="AH4274" s="31"/>
      <c r="AI4274" s="31"/>
      <c r="AJ4274" s="31"/>
      <c r="AK4274" s="31"/>
      <c r="AL4274" s="31"/>
      <c r="AO4274" s="376"/>
    </row>
    <row r="4275" spans="1:41" x14ac:dyDescent="0.25">
      <c r="A4275" s="44" t="s">
        <v>3083</v>
      </c>
      <c r="B4275" s="44" t="s">
        <v>4098</v>
      </c>
      <c r="C4275" s="45" t="s">
        <v>4410</v>
      </c>
      <c r="D4275" s="45" t="s">
        <v>9895</v>
      </c>
      <c r="E4275" s="45" t="s">
        <v>5158</v>
      </c>
      <c r="F4275" s="93"/>
      <c r="G4275" s="93"/>
      <c r="H4275" s="93"/>
      <c r="I4275" s="99"/>
      <c r="J4275" s="99"/>
      <c r="K4275" s="99"/>
      <c r="L4275" s="99"/>
      <c r="M4275" s="99"/>
      <c r="N4275" s="99"/>
      <c r="O4275" s="99"/>
      <c r="P4275" s="57"/>
      <c r="Q4275" s="44"/>
      <c r="R4275" s="44"/>
      <c r="S4275" s="99"/>
      <c r="T4275" s="99"/>
      <c r="U4275" s="99"/>
      <c r="V4275" s="99"/>
      <c r="W4275" s="99"/>
      <c r="X4275" s="99"/>
      <c r="Y4275" s="99"/>
      <c r="Z4275" s="99"/>
      <c r="AA4275" s="99"/>
      <c r="AB4275" s="99"/>
      <c r="AC4275" s="99"/>
      <c r="AD4275" s="99"/>
      <c r="AE4275" s="99"/>
      <c r="AF4275" s="99"/>
      <c r="AG4275" s="99"/>
      <c r="AH4275" s="31"/>
      <c r="AI4275" s="31"/>
      <c r="AJ4275" s="31"/>
      <c r="AK4275" s="31"/>
      <c r="AL4275" s="31"/>
      <c r="AO4275" s="376"/>
    </row>
    <row r="4276" spans="1:41" x14ac:dyDescent="0.25">
      <c r="A4276" s="44" t="s">
        <v>994</v>
      </c>
      <c r="B4276" s="92" t="s">
        <v>9602</v>
      </c>
      <c r="C4276" s="45" t="s">
        <v>9334</v>
      </c>
      <c r="D4276" s="93" t="s">
        <v>9601</v>
      </c>
      <c r="E4276" s="94">
        <v>46568</v>
      </c>
      <c r="F4276" s="93"/>
      <c r="G4276" s="93"/>
      <c r="H4276" s="93"/>
      <c r="I4276" s="99"/>
      <c r="J4276" s="99"/>
      <c r="K4276" s="99"/>
      <c r="L4276" s="99"/>
      <c r="M4276" s="99"/>
      <c r="N4276" s="99"/>
      <c r="O4276" s="99"/>
      <c r="P4276" s="57"/>
      <c r="Q4276" s="44"/>
      <c r="R4276" s="44"/>
      <c r="S4276" s="99"/>
      <c r="T4276" s="99"/>
      <c r="U4276" s="99"/>
      <c r="V4276" s="99"/>
      <c r="W4276" s="99"/>
      <c r="X4276" s="99"/>
      <c r="Y4276" s="99"/>
      <c r="Z4276" s="99"/>
      <c r="AA4276" s="99"/>
      <c r="AB4276" s="99"/>
      <c r="AC4276" s="99"/>
      <c r="AD4276" s="99"/>
      <c r="AE4276" s="99"/>
      <c r="AF4276" s="99"/>
      <c r="AG4276" s="99"/>
      <c r="AH4276" s="31"/>
      <c r="AI4276" s="31"/>
      <c r="AJ4276" s="31"/>
      <c r="AK4276" s="31"/>
      <c r="AL4276" s="31"/>
      <c r="AO4276" s="376"/>
    </row>
    <row r="4277" spans="1:41" x14ac:dyDescent="0.25">
      <c r="A4277" s="44" t="s">
        <v>4411</v>
      </c>
      <c r="B4277" s="44" t="s">
        <v>4355</v>
      </c>
      <c r="C4277" s="45" t="s">
        <v>4412</v>
      </c>
      <c r="D4277" s="45" t="s">
        <v>11204</v>
      </c>
      <c r="E4277" s="45" t="s">
        <v>2538</v>
      </c>
      <c r="F4277" s="93"/>
      <c r="G4277" s="93"/>
      <c r="H4277" s="93"/>
      <c r="I4277" s="99"/>
      <c r="J4277" s="99"/>
      <c r="K4277" s="99"/>
      <c r="L4277" s="99"/>
      <c r="M4277" s="99"/>
      <c r="N4277" s="99"/>
      <c r="O4277" s="99"/>
      <c r="P4277" s="99"/>
      <c r="Q4277" s="99"/>
      <c r="R4277" s="99"/>
      <c r="S4277" s="99"/>
      <c r="T4277" s="99"/>
      <c r="U4277" s="99"/>
      <c r="V4277" s="99"/>
      <c r="W4277" s="99"/>
      <c r="X4277" s="99"/>
      <c r="Y4277" s="99"/>
      <c r="Z4277" s="99"/>
      <c r="AA4277" s="99"/>
      <c r="AB4277" s="99"/>
      <c r="AC4277" s="99"/>
      <c r="AD4277" s="99"/>
      <c r="AE4277" s="99"/>
      <c r="AF4277" s="99"/>
      <c r="AG4277" s="99"/>
      <c r="AH4277" s="31"/>
      <c r="AI4277" s="31"/>
      <c r="AJ4277" s="31"/>
      <c r="AK4277" s="31"/>
      <c r="AL4277" s="31"/>
      <c r="AO4277" s="376"/>
    </row>
    <row r="4278" spans="1:41" x14ac:dyDescent="0.25">
      <c r="A4278" s="44" t="s">
        <v>4411</v>
      </c>
      <c r="B4278" s="44" t="s">
        <v>4355</v>
      </c>
      <c r="C4278" s="45" t="s">
        <v>4412</v>
      </c>
      <c r="D4278" s="93" t="s">
        <v>17443</v>
      </c>
      <c r="E4278" s="45" t="s">
        <v>2538</v>
      </c>
      <c r="F4278" s="93"/>
      <c r="G4278" s="93"/>
      <c r="H4278" s="93"/>
      <c r="I4278" s="99"/>
      <c r="J4278" s="99"/>
      <c r="K4278" s="99"/>
      <c r="L4278" s="99"/>
      <c r="M4278" s="99"/>
      <c r="N4278" s="99"/>
      <c r="O4278" s="99"/>
      <c r="P4278" s="99"/>
      <c r="Q4278" s="99"/>
      <c r="R4278" s="99"/>
      <c r="S4278" s="99"/>
      <c r="T4278" s="99"/>
      <c r="U4278" s="99"/>
      <c r="V4278" s="99"/>
      <c r="W4278" s="99"/>
      <c r="X4278" s="99"/>
      <c r="Y4278" s="99"/>
      <c r="Z4278" s="99"/>
      <c r="AA4278" s="99"/>
      <c r="AB4278" s="99"/>
      <c r="AC4278" s="99"/>
      <c r="AD4278" s="99"/>
      <c r="AE4278" s="99"/>
      <c r="AF4278" s="99"/>
      <c r="AG4278" s="99"/>
      <c r="AH4278" s="31"/>
      <c r="AI4278" s="31"/>
      <c r="AJ4278" s="31"/>
      <c r="AK4278" s="31"/>
      <c r="AL4278" s="31"/>
      <c r="AO4278" s="376"/>
    </row>
    <row r="4279" spans="1:41" x14ac:dyDescent="0.25">
      <c r="A4279" s="44" t="s">
        <v>4411</v>
      </c>
      <c r="B4279" s="44" t="s">
        <v>17296</v>
      </c>
      <c r="C4279" s="45" t="s">
        <v>17381</v>
      </c>
      <c r="D4279" s="93" t="s">
        <v>17443</v>
      </c>
      <c r="E4279" s="45" t="s">
        <v>9839</v>
      </c>
      <c r="F4279" s="93"/>
      <c r="G4279" s="93"/>
      <c r="H4279" s="93"/>
      <c r="I4279" s="99"/>
      <c r="J4279" s="99"/>
      <c r="K4279" s="99"/>
      <c r="L4279" s="99"/>
      <c r="M4279" s="99"/>
      <c r="N4279" s="99"/>
      <c r="O4279" s="99"/>
      <c r="P4279" s="99"/>
      <c r="Q4279" s="99"/>
      <c r="R4279" s="99"/>
      <c r="S4279" s="99"/>
      <c r="T4279" s="99"/>
      <c r="U4279" s="99"/>
      <c r="V4279" s="99"/>
      <c r="W4279" s="99"/>
      <c r="X4279" s="99"/>
      <c r="Y4279" s="99"/>
      <c r="Z4279" s="99"/>
      <c r="AA4279" s="99"/>
      <c r="AB4279" s="99"/>
      <c r="AC4279" s="99"/>
      <c r="AD4279" s="99"/>
      <c r="AE4279" s="99"/>
      <c r="AF4279" s="99"/>
      <c r="AG4279" s="99"/>
      <c r="AH4279" s="31"/>
      <c r="AI4279" s="31"/>
      <c r="AJ4279" s="31"/>
      <c r="AK4279" s="31"/>
      <c r="AL4279" s="31"/>
      <c r="AO4279" s="376"/>
    </row>
    <row r="4280" spans="1:41" x14ac:dyDescent="0.25">
      <c r="A4280" s="44" t="s">
        <v>21570</v>
      </c>
      <c r="B4280" s="44" t="s">
        <v>936</v>
      </c>
      <c r="C4280" s="45">
        <v>260703</v>
      </c>
      <c r="D4280" s="45" t="s">
        <v>11363</v>
      </c>
      <c r="E4280" s="45" t="s">
        <v>11150</v>
      </c>
      <c r="AO4280" s="376"/>
    </row>
    <row r="4281" spans="1:41" x14ac:dyDescent="0.3">
      <c r="A4281" s="333" t="s">
        <v>16181</v>
      </c>
      <c r="B4281" s="333" t="s">
        <v>4812</v>
      </c>
      <c r="C4281" s="125" t="s">
        <v>16162</v>
      </c>
      <c r="D4281" s="32" t="s">
        <v>20309</v>
      </c>
      <c r="E4281" s="125" t="s">
        <v>4972</v>
      </c>
      <c r="F4281" s="125" t="s">
        <v>1189</v>
      </c>
      <c r="G4281" s="125" t="s">
        <v>1190</v>
      </c>
      <c r="AO4281" s="376"/>
    </row>
    <row r="4282" spans="1:41" x14ac:dyDescent="0.25">
      <c r="A4282" s="44" t="s">
        <v>15340</v>
      </c>
      <c r="B4282" s="44" t="s">
        <v>20706</v>
      </c>
      <c r="C4282" s="45" t="s">
        <v>20816</v>
      </c>
      <c r="D4282" s="32" t="s">
        <v>5559</v>
      </c>
      <c r="E4282" s="45" t="s">
        <v>20882</v>
      </c>
      <c r="F4282" s="32"/>
      <c r="G4282" s="32"/>
      <c r="H4282" s="32"/>
      <c r="I4282" s="31"/>
      <c r="J4282" s="31"/>
      <c r="K4282" s="31"/>
      <c r="L4282" s="31"/>
      <c r="M4282" s="31"/>
      <c r="N4282" s="31"/>
      <c r="O4282" s="31"/>
      <c r="P4282" s="31"/>
      <c r="Q4282" s="31"/>
      <c r="R4282" s="31"/>
      <c r="S4282" s="31"/>
      <c r="T4282" s="31"/>
      <c r="U4282" s="31"/>
      <c r="V4282" s="31"/>
      <c r="W4282" s="31"/>
      <c r="X4282" s="31"/>
      <c r="Y4282" s="31"/>
      <c r="Z4282" s="31"/>
      <c r="AA4282" s="31"/>
      <c r="AB4282" s="31"/>
      <c r="AC4282" s="31"/>
      <c r="AD4282" s="31"/>
      <c r="AE4282" s="31"/>
      <c r="AF4282" s="31"/>
      <c r="AG4282" s="31"/>
      <c r="AH4282" s="31"/>
      <c r="AI4282" s="31"/>
      <c r="AJ4282" s="31"/>
      <c r="AK4282" s="31"/>
      <c r="AL4282" s="31"/>
      <c r="AO4282" s="376"/>
    </row>
    <row r="4283" spans="1:41" x14ac:dyDescent="0.3">
      <c r="A4283" s="333" t="s">
        <v>15340</v>
      </c>
      <c r="B4283" s="333" t="s">
        <v>4811</v>
      </c>
      <c r="C4283" s="125" t="s">
        <v>15471</v>
      </c>
      <c r="D4283" s="32" t="s">
        <v>20309</v>
      </c>
      <c r="E4283" s="125" t="s">
        <v>11886</v>
      </c>
      <c r="F4283" s="125" t="s">
        <v>1189</v>
      </c>
      <c r="G4283" s="125" t="s">
        <v>1190</v>
      </c>
      <c r="AO4283" s="376"/>
    </row>
    <row r="4284" spans="1:41" x14ac:dyDescent="0.25">
      <c r="A4284" s="44" t="s">
        <v>2375</v>
      </c>
      <c r="B4284" s="44" t="s">
        <v>4355</v>
      </c>
      <c r="C4284" s="45" t="s">
        <v>4414</v>
      </c>
      <c r="D4284" s="45" t="s">
        <v>11204</v>
      </c>
      <c r="E4284" s="46">
        <v>46387</v>
      </c>
      <c r="F4284" s="93"/>
      <c r="G4284" s="93"/>
      <c r="H4284" s="93"/>
      <c r="I4284" s="99"/>
      <c r="J4284" s="99"/>
      <c r="K4284" s="99"/>
      <c r="L4284" s="99"/>
      <c r="M4284" s="99"/>
      <c r="N4284" s="99"/>
      <c r="O4284" s="99"/>
      <c r="P4284" s="99"/>
      <c r="Q4284" s="99"/>
      <c r="R4284" s="99"/>
      <c r="S4284" s="99"/>
      <c r="T4284" s="99"/>
      <c r="U4284" s="99"/>
      <c r="V4284" s="99"/>
      <c r="W4284" s="99"/>
      <c r="X4284" s="99"/>
      <c r="Y4284" s="99"/>
      <c r="Z4284" s="99"/>
      <c r="AA4284" s="99"/>
      <c r="AB4284" s="99"/>
      <c r="AC4284" s="99"/>
      <c r="AD4284" s="99"/>
      <c r="AE4284" s="99"/>
      <c r="AF4284" s="99"/>
      <c r="AG4284" s="99"/>
      <c r="AH4284" s="31"/>
      <c r="AI4284" s="31"/>
      <c r="AJ4284" s="31"/>
      <c r="AK4284" s="31"/>
      <c r="AL4284" s="31"/>
      <c r="AO4284" s="376"/>
    </row>
    <row r="4285" spans="1:41" x14ac:dyDescent="0.25">
      <c r="A4285" s="44" t="s">
        <v>2375</v>
      </c>
      <c r="B4285" s="44" t="s">
        <v>9248</v>
      </c>
      <c r="C4285" s="45">
        <v>240101</v>
      </c>
      <c r="D4285" s="45" t="s">
        <v>11363</v>
      </c>
      <c r="E4285" s="45" t="s">
        <v>9249</v>
      </c>
      <c r="AO4285" s="376"/>
    </row>
    <row r="4286" spans="1:41" x14ac:dyDescent="0.25">
      <c r="A4286" s="44" t="s">
        <v>2375</v>
      </c>
      <c r="B4286" s="44" t="s">
        <v>944</v>
      </c>
      <c r="C4286" s="45">
        <v>240303</v>
      </c>
      <c r="D4286" s="45" t="s">
        <v>11363</v>
      </c>
      <c r="E4286" s="45" t="s">
        <v>2593</v>
      </c>
      <c r="AO4286" s="376"/>
    </row>
    <row r="4287" spans="1:41" x14ac:dyDescent="0.3">
      <c r="A4287" s="333" t="s">
        <v>12870</v>
      </c>
      <c r="B4287" s="333" t="s">
        <v>12858</v>
      </c>
      <c r="C4287" s="125" t="s">
        <v>12859</v>
      </c>
      <c r="D4287" s="32" t="s">
        <v>20309</v>
      </c>
      <c r="E4287" s="125" t="s">
        <v>5332</v>
      </c>
      <c r="F4287" s="125" t="s">
        <v>1190</v>
      </c>
      <c r="G4287" s="125" t="s">
        <v>1190</v>
      </c>
      <c r="AO4287" s="376"/>
    </row>
    <row r="4288" spans="1:41" x14ac:dyDescent="0.25">
      <c r="A4288" s="44" t="s">
        <v>6843</v>
      </c>
      <c r="B4288" s="44" t="s">
        <v>925</v>
      </c>
      <c r="C4288" s="45">
        <v>240601</v>
      </c>
      <c r="D4288" s="45" t="s">
        <v>11363</v>
      </c>
      <c r="E4288" s="45" t="s">
        <v>9840</v>
      </c>
      <c r="AO4288" s="376"/>
    </row>
    <row r="4289" spans="1:41" x14ac:dyDescent="0.25">
      <c r="A4289" s="44" t="s">
        <v>6843</v>
      </c>
      <c r="B4289" s="44" t="s">
        <v>9248</v>
      </c>
      <c r="C4289" s="45">
        <v>260105</v>
      </c>
      <c r="D4289" s="45" t="s">
        <v>11363</v>
      </c>
      <c r="E4289" s="45" t="s">
        <v>17625</v>
      </c>
      <c r="AO4289" s="376"/>
    </row>
    <row r="4290" spans="1:41" x14ac:dyDescent="0.25">
      <c r="A4290" s="44" t="s">
        <v>16672</v>
      </c>
      <c r="B4290" s="44" t="s">
        <v>16673</v>
      </c>
      <c r="C4290" s="45" t="s">
        <v>16969</v>
      </c>
      <c r="D4290" s="367" t="s">
        <v>3696</v>
      </c>
      <c r="E4290" s="328">
        <f>DATE(2029,7,22)</f>
        <v>47321</v>
      </c>
      <c r="F4290" s="32"/>
      <c r="G4290" s="32"/>
      <c r="H4290" s="32"/>
      <c r="I4290" s="31"/>
      <c r="J4290" s="31"/>
      <c r="K4290" s="31"/>
      <c r="L4290" s="31"/>
      <c r="M4290" s="31"/>
      <c r="N4290" s="31"/>
      <c r="O4290" s="31"/>
      <c r="P4290" s="31"/>
      <c r="Q4290" s="31"/>
      <c r="R4290" s="31"/>
      <c r="S4290" s="31"/>
      <c r="T4290" s="31"/>
      <c r="U4290" s="31"/>
      <c r="V4290" s="31"/>
      <c r="W4290" s="31"/>
      <c r="X4290" s="31"/>
      <c r="Y4290" s="31"/>
      <c r="Z4290" s="31"/>
      <c r="AA4290" s="31"/>
      <c r="AB4290" s="31"/>
      <c r="AC4290" s="31"/>
      <c r="AD4290" s="31"/>
      <c r="AE4290" s="31"/>
      <c r="AF4290" s="31"/>
      <c r="AG4290" s="31"/>
      <c r="AH4290" s="31"/>
      <c r="AI4290" s="31"/>
      <c r="AJ4290" s="31"/>
      <c r="AK4290" s="31"/>
      <c r="AL4290" s="31"/>
      <c r="AO4290" s="376"/>
    </row>
    <row r="4291" spans="1:41" x14ac:dyDescent="0.25">
      <c r="A4291" s="44" t="s">
        <v>6815</v>
      </c>
      <c r="B4291" s="44" t="s">
        <v>21398</v>
      </c>
      <c r="C4291" s="45" t="s">
        <v>6810</v>
      </c>
      <c r="D4291" s="45" t="s">
        <v>21447</v>
      </c>
      <c r="E4291" s="46">
        <v>46507</v>
      </c>
      <c r="AO4291" s="376"/>
    </row>
    <row r="4292" spans="1:41" x14ac:dyDescent="0.25">
      <c r="A4292" s="44" t="s">
        <v>3161</v>
      </c>
      <c r="B4292" s="44" t="s">
        <v>3162</v>
      </c>
      <c r="C4292" s="45" t="s">
        <v>21195</v>
      </c>
      <c r="D4292" s="45" t="s">
        <v>1833</v>
      </c>
      <c r="E4292" s="46">
        <v>47250</v>
      </c>
      <c r="F4292" s="45"/>
      <c r="G4292" s="93"/>
      <c r="H4292" s="93"/>
      <c r="I4292" s="99"/>
      <c r="J4292" s="99"/>
      <c r="K4292" s="99"/>
      <c r="L4292" s="99"/>
      <c r="M4292" s="99"/>
      <c r="N4292" s="99"/>
      <c r="O4292" s="99"/>
      <c r="P4292" s="57"/>
      <c r="Q4292" s="44"/>
      <c r="R4292" s="44"/>
      <c r="S4292" s="99"/>
      <c r="T4292" s="99"/>
      <c r="U4292" s="99"/>
      <c r="V4292" s="99"/>
      <c r="W4292" s="99"/>
      <c r="X4292" s="99"/>
      <c r="Y4292" s="99"/>
      <c r="Z4292" s="99"/>
      <c r="AA4292" s="99"/>
      <c r="AB4292" s="99"/>
      <c r="AC4292" s="99"/>
      <c r="AD4292" s="99"/>
      <c r="AE4292" s="99"/>
      <c r="AF4292" s="99"/>
      <c r="AG4292" s="99"/>
      <c r="AH4292" s="31"/>
      <c r="AI4292" s="31"/>
      <c r="AJ4292" s="31"/>
      <c r="AK4292" s="31"/>
      <c r="AL4292" s="31"/>
      <c r="AO4292" s="376"/>
    </row>
    <row r="4293" spans="1:41" x14ac:dyDescent="0.25">
      <c r="A4293" s="44" t="s">
        <v>2376</v>
      </c>
      <c r="B4293" s="44" t="s">
        <v>2355</v>
      </c>
      <c r="C4293" s="45">
        <v>251001</v>
      </c>
      <c r="D4293" s="45" t="s">
        <v>11363</v>
      </c>
      <c r="E4293" s="45" t="s">
        <v>11146</v>
      </c>
      <c r="AO4293" s="376"/>
    </row>
    <row r="4294" spans="1:41" x14ac:dyDescent="0.3">
      <c r="A4294" s="333" t="s">
        <v>995</v>
      </c>
      <c r="B4294" s="333" t="s">
        <v>1176</v>
      </c>
      <c r="C4294" s="125" t="s">
        <v>15480</v>
      </c>
      <c r="D4294" s="32" t="s">
        <v>20309</v>
      </c>
      <c r="E4294" s="125" t="s">
        <v>9839</v>
      </c>
      <c r="F4294" s="125" t="s">
        <v>1189</v>
      </c>
      <c r="G4294" s="125" t="s">
        <v>1190</v>
      </c>
      <c r="AO4294" s="376"/>
    </row>
    <row r="4295" spans="1:41" x14ac:dyDescent="0.25">
      <c r="A4295" s="44" t="s">
        <v>6680</v>
      </c>
      <c r="B4295" s="44" t="s">
        <v>2221</v>
      </c>
      <c r="C4295" s="45" t="s">
        <v>2222</v>
      </c>
      <c r="D4295" s="45" t="s">
        <v>11204</v>
      </c>
      <c r="E4295" s="45" t="s">
        <v>2538</v>
      </c>
      <c r="F4295" s="93"/>
      <c r="G4295" s="93"/>
      <c r="H4295" s="93"/>
      <c r="I4295" s="99"/>
      <c r="J4295" s="99"/>
      <c r="K4295" s="99"/>
      <c r="L4295" s="99"/>
      <c r="M4295" s="99"/>
      <c r="N4295" s="99"/>
      <c r="O4295" s="99"/>
      <c r="P4295" s="99"/>
      <c r="Q4295" s="99"/>
      <c r="R4295" s="99"/>
      <c r="S4295" s="99"/>
      <c r="T4295" s="99"/>
      <c r="U4295" s="99"/>
      <c r="V4295" s="99"/>
      <c r="W4295" s="99"/>
      <c r="X4295" s="99"/>
      <c r="Y4295" s="99"/>
      <c r="Z4295" s="99"/>
      <c r="AA4295" s="99"/>
      <c r="AB4295" s="99"/>
      <c r="AC4295" s="99"/>
      <c r="AD4295" s="99"/>
      <c r="AE4295" s="99"/>
      <c r="AF4295" s="99"/>
      <c r="AG4295" s="99"/>
      <c r="AH4295" s="31"/>
      <c r="AI4295" s="31"/>
      <c r="AJ4295" s="31"/>
      <c r="AK4295" s="31"/>
      <c r="AL4295" s="31"/>
      <c r="AO4295" s="376"/>
    </row>
    <row r="4296" spans="1:41" x14ac:dyDescent="0.25">
      <c r="A4296" s="44" t="s">
        <v>6680</v>
      </c>
      <c r="B4296" s="44" t="s">
        <v>2221</v>
      </c>
      <c r="C4296" s="45" t="s">
        <v>2222</v>
      </c>
      <c r="D4296" s="93" t="s">
        <v>17443</v>
      </c>
      <c r="E4296" s="45" t="s">
        <v>2538</v>
      </c>
      <c r="F4296" s="93"/>
      <c r="G4296" s="93"/>
      <c r="H4296" s="93"/>
      <c r="I4296" s="99"/>
      <c r="J4296" s="99"/>
      <c r="K4296" s="99"/>
      <c r="L4296" s="99"/>
      <c r="M4296" s="99"/>
      <c r="N4296" s="99"/>
      <c r="O4296" s="99"/>
      <c r="P4296" s="99"/>
      <c r="Q4296" s="99"/>
      <c r="R4296" s="99"/>
      <c r="S4296" s="99"/>
      <c r="T4296" s="99"/>
      <c r="U4296" s="99"/>
      <c r="V4296" s="99"/>
      <c r="W4296" s="99"/>
      <c r="X4296" s="99"/>
      <c r="Y4296" s="99"/>
      <c r="Z4296" s="99"/>
      <c r="AA4296" s="99"/>
      <c r="AB4296" s="99"/>
      <c r="AC4296" s="99"/>
      <c r="AD4296" s="99"/>
      <c r="AE4296" s="99"/>
      <c r="AF4296" s="99"/>
      <c r="AG4296" s="99"/>
      <c r="AH4296" s="31"/>
      <c r="AI4296" s="31"/>
      <c r="AJ4296" s="31"/>
      <c r="AK4296" s="31"/>
      <c r="AL4296" s="31"/>
      <c r="AO4296" s="376"/>
    </row>
    <row r="4297" spans="1:41" x14ac:dyDescent="0.25">
      <c r="A4297" s="44" t="s">
        <v>6680</v>
      </c>
      <c r="B4297" s="44" t="s">
        <v>14812</v>
      </c>
      <c r="C4297" s="45" t="s">
        <v>11738</v>
      </c>
      <c r="D4297" s="367" t="s">
        <v>3696</v>
      </c>
      <c r="E4297" s="328">
        <f>DATE(2028,11,13)</f>
        <v>47070</v>
      </c>
      <c r="F4297" s="32"/>
      <c r="G4297" s="32"/>
      <c r="H4297" s="32"/>
      <c r="I4297" s="31"/>
      <c r="J4297" s="31"/>
      <c r="K4297" s="31"/>
      <c r="L4297" s="31"/>
      <c r="M4297" s="31"/>
      <c r="N4297" s="31"/>
      <c r="O4297" s="31"/>
      <c r="P4297" s="31"/>
      <c r="Q4297" s="31"/>
      <c r="R4297" s="31"/>
      <c r="S4297" s="31"/>
      <c r="T4297" s="31"/>
      <c r="U4297" s="31"/>
      <c r="V4297" s="31"/>
      <c r="W4297" s="31"/>
      <c r="X4297" s="31"/>
      <c r="Y4297" s="31"/>
      <c r="Z4297" s="31"/>
      <c r="AA4297" s="31"/>
      <c r="AB4297" s="31"/>
      <c r="AC4297" s="31"/>
      <c r="AD4297" s="31"/>
      <c r="AE4297" s="31"/>
      <c r="AF4297" s="31"/>
      <c r="AG4297" s="31"/>
      <c r="AH4297" s="31"/>
      <c r="AI4297" s="31"/>
      <c r="AJ4297" s="31"/>
      <c r="AK4297" s="31"/>
      <c r="AL4297" s="31"/>
      <c r="AO4297" s="376"/>
    </row>
    <row r="4298" spans="1:41" x14ac:dyDescent="0.25">
      <c r="A4298" s="44" t="s">
        <v>6680</v>
      </c>
      <c r="B4298" s="44" t="s">
        <v>2221</v>
      </c>
      <c r="C4298" s="45" t="s">
        <v>2222</v>
      </c>
      <c r="D4298" s="45" t="s">
        <v>9895</v>
      </c>
      <c r="E4298" s="45" t="s">
        <v>2538</v>
      </c>
      <c r="F4298" s="93"/>
      <c r="G4298" s="93"/>
      <c r="H4298" s="93"/>
      <c r="I4298" s="99"/>
      <c r="J4298" s="99"/>
      <c r="K4298" s="99"/>
      <c r="L4298" s="99"/>
      <c r="M4298" s="99"/>
      <c r="N4298" s="99"/>
      <c r="O4298" s="99"/>
      <c r="P4298" s="57"/>
      <c r="Q4298" s="44"/>
      <c r="R4298" s="44"/>
      <c r="S4298" s="99"/>
      <c r="T4298" s="99"/>
      <c r="U4298" s="99"/>
      <c r="V4298" s="99"/>
      <c r="W4298" s="99"/>
      <c r="X4298" s="99"/>
      <c r="Y4298" s="99"/>
      <c r="Z4298" s="99"/>
      <c r="AA4298" s="99"/>
      <c r="AB4298" s="99"/>
      <c r="AC4298" s="99"/>
      <c r="AD4298" s="99"/>
      <c r="AE4298" s="99"/>
      <c r="AF4298" s="99"/>
      <c r="AG4298" s="99"/>
      <c r="AH4298" s="31"/>
      <c r="AI4298" s="31"/>
      <c r="AJ4298" s="31"/>
      <c r="AK4298" s="31"/>
      <c r="AL4298" s="31"/>
      <c r="AO4298" s="376"/>
    </row>
    <row r="4299" spans="1:41" x14ac:dyDescent="0.25">
      <c r="A4299" s="44" t="s">
        <v>11913</v>
      </c>
      <c r="B4299" s="44" t="s">
        <v>11911</v>
      </c>
      <c r="C4299" s="45" t="s">
        <v>11914</v>
      </c>
      <c r="D4299" s="45" t="s">
        <v>11204</v>
      </c>
      <c r="E4299" s="45" t="s">
        <v>9840</v>
      </c>
      <c r="F4299" s="93"/>
      <c r="G4299" s="93"/>
      <c r="H4299" s="93"/>
      <c r="I4299" s="99"/>
      <c r="J4299" s="99"/>
      <c r="K4299" s="99"/>
      <c r="L4299" s="99"/>
      <c r="M4299" s="99"/>
      <c r="N4299" s="99"/>
      <c r="O4299" s="99"/>
      <c r="P4299" s="99"/>
      <c r="Q4299" s="99"/>
      <c r="R4299" s="99"/>
      <c r="S4299" s="99"/>
      <c r="T4299" s="99"/>
      <c r="U4299" s="99"/>
      <c r="V4299" s="99"/>
      <c r="W4299" s="99"/>
      <c r="X4299" s="99"/>
      <c r="Y4299" s="99"/>
      <c r="Z4299" s="99"/>
      <c r="AA4299" s="99"/>
      <c r="AB4299" s="99"/>
      <c r="AC4299" s="99"/>
      <c r="AD4299" s="99"/>
      <c r="AE4299" s="99"/>
      <c r="AF4299" s="99"/>
      <c r="AG4299" s="99"/>
      <c r="AH4299" s="31"/>
      <c r="AI4299" s="31"/>
      <c r="AJ4299" s="31"/>
      <c r="AK4299" s="31"/>
      <c r="AL4299" s="31"/>
      <c r="AO4299" s="376"/>
    </row>
    <row r="4300" spans="1:41" x14ac:dyDescent="0.25">
      <c r="A4300" s="44" t="s">
        <v>11913</v>
      </c>
      <c r="B4300" s="44" t="s">
        <v>11911</v>
      </c>
      <c r="C4300" s="45" t="s">
        <v>11914</v>
      </c>
      <c r="D4300" s="93" t="s">
        <v>17443</v>
      </c>
      <c r="E4300" s="45" t="s">
        <v>9840</v>
      </c>
      <c r="F4300" s="93"/>
      <c r="G4300" s="93"/>
      <c r="H4300" s="93"/>
      <c r="I4300" s="99"/>
      <c r="J4300" s="99"/>
      <c r="K4300" s="99"/>
      <c r="L4300" s="99"/>
      <c r="M4300" s="99"/>
      <c r="N4300" s="99"/>
      <c r="O4300" s="99"/>
      <c r="P4300" s="99"/>
      <c r="Q4300" s="99"/>
      <c r="R4300" s="99"/>
      <c r="S4300" s="99"/>
      <c r="T4300" s="99"/>
      <c r="U4300" s="99"/>
      <c r="V4300" s="99"/>
      <c r="W4300" s="99"/>
      <c r="X4300" s="99"/>
      <c r="Y4300" s="99"/>
      <c r="Z4300" s="99"/>
      <c r="AA4300" s="99"/>
      <c r="AB4300" s="99"/>
      <c r="AC4300" s="99"/>
      <c r="AD4300" s="99"/>
      <c r="AE4300" s="99"/>
      <c r="AF4300" s="99"/>
      <c r="AG4300" s="99"/>
      <c r="AH4300" s="31"/>
      <c r="AI4300" s="31"/>
      <c r="AJ4300" s="31"/>
      <c r="AK4300" s="31"/>
      <c r="AL4300" s="31"/>
      <c r="AO4300" s="376"/>
    </row>
    <row r="4301" spans="1:41" x14ac:dyDescent="0.25">
      <c r="A4301" s="44" t="s">
        <v>12216</v>
      </c>
      <c r="B4301" s="44" t="s">
        <v>12102</v>
      </c>
      <c r="C4301" s="45">
        <v>21.23</v>
      </c>
      <c r="D4301" s="45" t="s">
        <v>12549</v>
      </c>
      <c r="E4301" s="46">
        <v>46934</v>
      </c>
      <c r="F4301" s="45"/>
      <c r="G4301" s="93"/>
      <c r="H4301" s="93"/>
      <c r="I4301" s="99"/>
      <c r="J4301" s="99"/>
      <c r="K4301" s="99"/>
      <c r="L4301" s="99"/>
      <c r="M4301" s="99"/>
      <c r="N4301" s="99"/>
      <c r="O4301" s="99"/>
      <c r="P4301" s="99"/>
      <c r="Q4301" s="99"/>
      <c r="R4301" s="99"/>
      <c r="S4301" s="99"/>
      <c r="T4301" s="99"/>
      <c r="U4301" s="99"/>
      <c r="V4301" s="99"/>
      <c r="W4301" s="99"/>
      <c r="X4301" s="99"/>
      <c r="Y4301" s="99"/>
      <c r="Z4301" s="99"/>
      <c r="AA4301" s="99"/>
      <c r="AB4301" s="99"/>
      <c r="AC4301" s="99"/>
      <c r="AD4301" s="99"/>
      <c r="AE4301" s="99"/>
      <c r="AF4301" s="99"/>
      <c r="AG4301" s="99"/>
      <c r="AH4301" s="31"/>
      <c r="AI4301" s="31"/>
      <c r="AJ4301" s="31"/>
      <c r="AK4301" s="31"/>
      <c r="AL4301" s="31"/>
      <c r="AO4301" s="376"/>
    </row>
    <row r="4302" spans="1:41" x14ac:dyDescent="0.25">
      <c r="A4302" s="44" t="s">
        <v>12216</v>
      </c>
      <c r="B4302" s="44" t="s">
        <v>12103</v>
      </c>
      <c r="C4302" s="45">
        <v>22.23</v>
      </c>
      <c r="D4302" s="45" t="s">
        <v>12549</v>
      </c>
      <c r="E4302" s="46">
        <v>46934</v>
      </c>
      <c r="F4302" s="45"/>
      <c r="G4302" s="93"/>
      <c r="H4302" s="93"/>
      <c r="I4302" s="99"/>
      <c r="J4302" s="99"/>
      <c r="K4302" s="99"/>
      <c r="L4302" s="99"/>
      <c r="M4302" s="99"/>
      <c r="N4302" s="99"/>
      <c r="O4302" s="99"/>
      <c r="P4302" s="99"/>
      <c r="Q4302" s="99"/>
      <c r="R4302" s="99"/>
      <c r="S4302" s="99"/>
      <c r="T4302" s="99"/>
      <c r="U4302" s="99"/>
      <c r="V4302" s="99"/>
      <c r="W4302" s="99"/>
      <c r="X4302" s="99"/>
      <c r="Y4302" s="99"/>
      <c r="Z4302" s="99"/>
      <c r="AA4302" s="99"/>
      <c r="AB4302" s="99"/>
      <c r="AC4302" s="99"/>
      <c r="AD4302" s="99"/>
      <c r="AE4302" s="99"/>
      <c r="AF4302" s="99"/>
      <c r="AG4302" s="99"/>
      <c r="AH4302" s="31"/>
      <c r="AI4302" s="31"/>
      <c r="AJ4302" s="31"/>
      <c r="AK4302" s="31"/>
      <c r="AL4302" s="31"/>
      <c r="AO4302" s="376"/>
    </row>
    <row r="4303" spans="1:41" x14ac:dyDescent="0.25">
      <c r="A4303" s="44" t="s">
        <v>5192</v>
      </c>
      <c r="B4303" s="44" t="s">
        <v>2350</v>
      </c>
      <c r="C4303" s="45">
        <v>230105</v>
      </c>
      <c r="D4303" s="45" t="s">
        <v>11363</v>
      </c>
      <c r="E4303" s="45" t="s">
        <v>5265</v>
      </c>
      <c r="AO4303" s="376"/>
    </row>
    <row r="4304" spans="1:41" x14ac:dyDescent="0.25">
      <c r="A4304" s="44" t="s">
        <v>5192</v>
      </c>
      <c r="B4304" s="44" t="s">
        <v>7104</v>
      </c>
      <c r="C4304" s="45">
        <v>230504</v>
      </c>
      <c r="D4304" s="45" t="s">
        <v>11363</v>
      </c>
      <c r="E4304" s="45" t="s">
        <v>7105</v>
      </c>
      <c r="AO4304" s="376"/>
    </row>
    <row r="4305" spans="1:41" x14ac:dyDescent="0.3">
      <c r="A4305" s="333" t="s">
        <v>2306</v>
      </c>
      <c r="B4305" s="333" t="s">
        <v>1167</v>
      </c>
      <c r="C4305" s="125" t="s">
        <v>17236</v>
      </c>
      <c r="D4305" s="32" t="s">
        <v>20309</v>
      </c>
      <c r="E4305" s="125" t="s">
        <v>8292</v>
      </c>
      <c r="F4305" s="125" t="s">
        <v>1189</v>
      </c>
      <c r="G4305" s="125" t="s">
        <v>1190</v>
      </c>
      <c r="AO4305" s="376"/>
    </row>
    <row r="4306" spans="1:41" x14ac:dyDescent="0.25">
      <c r="A4306" s="91" t="s">
        <v>9394</v>
      </c>
      <c r="B4306" s="92" t="s">
        <v>9602</v>
      </c>
      <c r="C4306" s="45" t="s">
        <v>9349</v>
      </c>
      <c r="D4306" s="93" t="s">
        <v>9601</v>
      </c>
      <c r="E4306" s="94">
        <v>46568</v>
      </c>
      <c r="F4306" s="93"/>
      <c r="G4306" s="93"/>
      <c r="H4306" s="93"/>
      <c r="I4306" s="99"/>
      <c r="J4306" s="99"/>
      <c r="K4306" s="99"/>
      <c r="L4306" s="99"/>
      <c r="M4306" s="99"/>
      <c r="N4306" s="99"/>
      <c r="O4306" s="99"/>
      <c r="P4306" s="57"/>
      <c r="Q4306" s="44"/>
      <c r="R4306" s="44"/>
      <c r="S4306" s="99"/>
      <c r="T4306" s="99"/>
      <c r="U4306" s="99"/>
      <c r="V4306" s="99"/>
      <c r="W4306" s="99"/>
      <c r="X4306" s="99"/>
      <c r="Y4306" s="99"/>
      <c r="Z4306" s="99"/>
      <c r="AA4306" s="99"/>
      <c r="AB4306" s="99"/>
      <c r="AC4306" s="99"/>
      <c r="AD4306" s="99"/>
      <c r="AE4306" s="99"/>
      <c r="AF4306" s="99"/>
      <c r="AG4306" s="99"/>
      <c r="AH4306" s="31"/>
      <c r="AI4306" s="31"/>
      <c r="AJ4306" s="31"/>
      <c r="AK4306" s="31"/>
      <c r="AL4306" s="31"/>
      <c r="AO4306" s="376"/>
    </row>
    <row r="4307" spans="1:41" x14ac:dyDescent="0.25">
      <c r="A4307" s="44" t="s">
        <v>10458</v>
      </c>
      <c r="B4307" s="44" t="s">
        <v>932</v>
      </c>
      <c r="C4307" s="45">
        <v>220104</v>
      </c>
      <c r="D4307" s="45" t="s">
        <v>11363</v>
      </c>
      <c r="E4307" s="45" t="s">
        <v>5139</v>
      </c>
      <c r="AO4307" s="376"/>
    </row>
    <row r="4308" spans="1:41" x14ac:dyDescent="0.25">
      <c r="A4308" s="44" t="s">
        <v>11964</v>
      </c>
      <c r="B4308" s="44" t="s">
        <v>3841</v>
      </c>
      <c r="C4308" s="45">
        <v>24060401</v>
      </c>
      <c r="D4308" s="45" t="s">
        <v>11363</v>
      </c>
      <c r="E4308" s="45" t="s">
        <v>4962</v>
      </c>
      <c r="AO4308" s="376"/>
    </row>
    <row r="4309" spans="1:41" x14ac:dyDescent="0.25">
      <c r="A4309" s="44" t="s">
        <v>11964</v>
      </c>
      <c r="B4309" s="44" t="s">
        <v>926</v>
      </c>
      <c r="C4309" s="45">
        <v>24060402</v>
      </c>
      <c r="D4309" s="45" t="s">
        <v>11363</v>
      </c>
      <c r="E4309" s="45" t="s">
        <v>4962</v>
      </c>
      <c r="AO4309" s="376"/>
    </row>
    <row r="4310" spans="1:41" x14ac:dyDescent="0.3">
      <c r="A4310" s="333" t="s">
        <v>18633</v>
      </c>
      <c r="B4310" s="333" t="s">
        <v>1167</v>
      </c>
      <c r="C4310" s="125" t="s">
        <v>17236</v>
      </c>
      <c r="D4310" s="32" t="s">
        <v>20309</v>
      </c>
      <c r="E4310" s="125" t="s">
        <v>8292</v>
      </c>
      <c r="F4310" s="125" t="s">
        <v>1189</v>
      </c>
      <c r="G4310" s="125" t="s">
        <v>1190</v>
      </c>
      <c r="AO4310" s="376"/>
    </row>
    <row r="4311" spans="1:41" x14ac:dyDescent="0.3">
      <c r="A4311" s="333" t="s">
        <v>18633</v>
      </c>
      <c r="B4311" s="333" t="s">
        <v>6844</v>
      </c>
      <c r="C4311" s="125" t="s">
        <v>18819</v>
      </c>
      <c r="D4311" s="32" t="s">
        <v>20309</v>
      </c>
      <c r="E4311" s="125" t="s">
        <v>8292</v>
      </c>
      <c r="F4311" s="125" t="s">
        <v>1189</v>
      </c>
      <c r="G4311" s="125" t="s">
        <v>1190</v>
      </c>
      <c r="AO4311" s="376"/>
    </row>
    <row r="4312" spans="1:41" x14ac:dyDescent="0.25">
      <c r="A4312" s="44" t="s">
        <v>17707</v>
      </c>
      <c r="B4312" s="44" t="s">
        <v>5134</v>
      </c>
      <c r="C4312" s="45">
        <v>240804</v>
      </c>
      <c r="D4312" s="45" t="s">
        <v>11363</v>
      </c>
      <c r="E4312" s="45" t="s">
        <v>11260</v>
      </c>
      <c r="AO4312" s="376"/>
    </row>
    <row r="4313" spans="1:41" x14ac:dyDescent="0.25">
      <c r="A4313" s="44" t="s">
        <v>660</v>
      </c>
      <c r="B4313" s="44" t="s">
        <v>2350</v>
      </c>
      <c r="C4313" s="45">
        <v>230105</v>
      </c>
      <c r="D4313" s="45" t="s">
        <v>11363</v>
      </c>
      <c r="E4313" s="45" t="s">
        <v>5265</v>
      </c>
      <c r="AO4313" s="376"/>
    </row>
    <row r="4314" spans="1:41" x14ac:dyDescent="0.25">
      <c r="A4314" s="44" t="s">
        <v>660</v>
      </c>
      <c r="B4314" s="44" t="s">
        <v>5321</v>
      </c>
      <c r="C4314" s="45">
        <v>26010401</v>
      </c>
      <c r="D4314" s="45" t="s">
        <v>11363</v>
      </c>
      <c r="E4314" s="45" t="s">
        <v>17459</v>
      </c>
      <c r="AO4314" s="376"/>
    </row>
    <row r="4315" spans="1:41" x14ac:dyDescent="0.25">
      <c r="A4315" s="44" t="s">
        <v>660</v>
      </c>
      <c r="B4315" s="44" t="s">
        <v>3176</v>
      </c>
      <c r="C4315" s="45">
        <v>26010402</v>
      </c>
      <c r="D4315" s="45" t="s">
        <v>11363</v>
      </c>
      <c r="E4315" s="45" t="s">
        <v>17459</v>
      </c>
      <c r="AO4315" s="376"/>
    </row>
    <row r="4316" spans="1:41" x14ac:dyDescent="0.25">
      <c r="A4316" s="44" t="s">
        <v>660</v>
      </c>
      <c r="B4316" s="44" t="s">
        <v>17463</v>
      </c>
      <c r="C4316" s="45">
        <v>260202</v>
      </c>
      <c r="D4316" s="45" t="s">
        <v>11363</v>
      </c>
      <c r="E4316" s="45" t="s">
        <v>9238</v>
      </c>
      <c r="AO4316" s="376"/>
    </row>
    <row r="4317" spans="1:41" x14ac:dyDescent="0.25">
      <c r="A4317" s="44" t="s">
        <v>19321</v>
      </c>
      <c r="B4317" s="319" t="s">
        <v>19538</v>
      </c>
      <c r="C4317" s="318" t="s">
        <v>19636</v>
      </c>
      <c r="D4317" s="93" t="s">
        <v>19934</v>
      </c>
      <c r="E4317" s="320">
        <v>47422</v>
      </c>
      <c r="F4317" s="93"/>
      <c r="G4317" s="93"/>
      <c r="H4317" s="93"/>
      <c r="I4317" s="99"/>
      <c r="J4317" s="99"/>
      <c r="K4317" s="99"/>
      <c r="L4317" s="99"/>
      <c r="M4317" s="99"/>
      <c r="N4317" s="99"/>
      <c r="O4317" s="99"/>
      <c r="P4317" s="99"/>
      <c r="Q4317" s="99"/>
      <c r="R4317" s="99"/>
      <c r="S4317" s="99"/>
      <c r="T4317" s="99"/>
      <c r="U4317" s="99"/>
      <c r="V4317" s="99"/>
      <c r="W4317" s="99"/>
      <c r="X4317" s="99"/>
      <c r="Y4317" s="99"/>
      <c r="Z4317" s="99"/>
      <c r="AA4317" s="99"/>
      <c r="AB4317" s="99"/>
      <c r="AC4317" s="99"/>
      <c r="AD4317" s="99"/>
      <c r="AE4317" s="99"/>
      <c r="AF4317" s="99"/>
      <c r="AG4317" s="99"/>
      <c r="AH4317" s="31"/>
      <c r="AI4317" s="31"/>
      <c r="AJ4317" s="31"/>
      <c r="AK4317" s="31"/>
      <c r="AL4317" s="31"/>
      <c r="AO4317" s="376"/>
    </row>
    <row r="4318" spans="1:41" x14ac:dyDescent="0.25">
      <c r="A4318" s="44" t="s">
        <v>17708</v>
      </c>
      <c r="B4318" s="44" t="s">
        <v>1667</v>
      </c>
      <c r="C4318" s="45">
        <v>250301</v>
      </c>
      <c r="D4318" s="45" t="s">
        <v>11363</v>
      </c>
      <c r="E4318" s="45" t="s">
        <v>5265</v>
      </c>
      <c r="AO4318" s="376"/>
    </row>
    <row r="4319" spans="1:41" x14ac:dyDescent="0.25">
      <c r="A4319" s="44" t="s">
        <v>2954</v>
      </c>
      <c r="B4319" s="44" t="s">
        <v>5321</v>
      </c>
      <c r="C4319" s="45">
        <v>23010401</v>
      </c>
      <c r="D4319" s="45" t="s">
        <v>11363</v>
      </c>
      <c r="E4319" s="45" t="s">
        <v>5322</v>
      </c>
      <c r="AO4319" s="376"/>
    </row>
    <row r="4320" spans="1:41" x14ac:dyDescent="0.25">
      <c r="A4320" s="44" t="s">
        <v>2954</v>
      </c>
      <c r="B4320" s="44" t="s">
        <v>3176</v>
      </c>
      <c r="C4320" s="45">
        <v>23010402</v>
      </c>
      <c r="D4320" s="45" t="s">
        <v>11363</v>
      </c>
      <c r="E4320" s="45" t="s">
        <v>5322</v>
      </c>
      <c r="AO4320" s="376"/>
    </row>
    <row r="4321" spans="1:41" x14ac:dyDescent="0.25">
      <c r="A4321" s="44" t="s">
        <v>3502</v>
      </c>
      <c r="B4321" s="44" t="s">
        <v>3176</v>
      </c>
      <c r="C4321" s="45">
        <v>26010402</v>
      </c>
      <c r="D4321" s="45" t="s">
        <v>11363</v>
      </c>
      <c r="E4321" s="45" t="s">
        <v>17459</v>
      </c>
      <c r="AO4321" s="376"/>
    </row>
    <row r="4322" spans="1:41" x14ac:dyDescent="0.25">
      <c r="A4322" s="44" t="s">
        <v>9242</v>
      </c>
      <c r="B4322" s="44" t="s">
        <v>9248</v>
      </c>
      <c r="C4322" s="45">
        <v>240101</v>
      </c>
      <c r="D4322" s="45" t="s">
        <v>11363</v>
      </c>
      <c r="E4322" s="45" t="s">
        <v>9249</v>
      </c>
      <c r="AO4322" s="376"/>
    </row>
    <row r="4323" spans="1:41" x14ac:dyDescent="0.25">
      <c r="A4323" s="44" t="s">
        <v>9242</v>
      </c>
      <c r="B4323" s="44" t="s">
        <v>944</v>
      </c>
      <c r="C4323" s="45">
        <v>240303</v>
      </c>
      <c r="D4323" s="45" t="s">
        <v>11363</v>
      </c>
      <c r="E4323" s="45" t="s">
        <v>2593</v>
      </c>
      <c r="AO4323" s="376"/>
    </row>
    <row r="4324" spans="1:41" x14ac:dyDescent="0.25">
      <c r="A4324" s="44" t="s">
        <v>11282</v>
      </c>
      <c r="B4324" s="44" t="s">
        <v>5134</v>
      </c>
      <c r="C4324" s="45">
        <v>240804</v>
      </c>
      <c r="D4324" s="45" t="s">
        <v>11363</v>
      </c>
      <c r="E4324" s="45" t="s">
        <v>11260</v>
      </c>
      <c r="AO4324" s="376"/>
    </row>
    <row r="4325" spans="1:41" x14ac:dyDescent="0.3">
      <c r="A4325" s="333" t="s">
        <v>8634</v>
      </c>
      <c r="B4325" s="333" t="s">
        <v>1154</v>
      </c>
      <c r="C4325" s="125" t="s">
        <v>10117</v>
      </c>
      <c r="D4325" s="32" t="s">
        <v>20309</v>
      </c>
      <c r="E4325" s="125" t="s">
        <v>5139</v>
      </c>
      <c r="F4325" s="125" t="s">
        <v>1190</v>
      </c>
      <c r="G4325" s="125" t="s">
        <v>1189</v>
      </c>
      <c r="AO4325" s="376"/>
    </row>
    <row r="4326" spans="1:41" x14ac:dyDescent="0.25">
      <c r="A4326" s="44" t="s">
        <v>14813</v>
      </c>
      <c r="B4326" s="44" t="s">
        <v>14814</v>
      </c>
      <c r="C4326" s="45" t="s">
        <v>14815</v>
      </c>
      <c r="D4326" s="367" t="s">
        <v>3696</v>
      </c>
      <c r="E4326" s="328">
        <f>DATE(2028,9,20)</f>
        <v>47016</v>
      </c>
      <c r="F4326" s="32"/>
      <c r="G4326" s="32"/>
      <c r="H4326" s="32"/>
      <c r="I4326" s="31"/>
      <c r="J4326" s="31"/>
      <c r="K4326" s="31"/>
      <c r="L4326" s="31"/>
      <c r="M4326" s="31"/>
      <c r="N4326" s="31"/>
      <c r="O4326" s="31"/>
      <c r="P4326" s="31"/>
      <c r="Q4326" s="31"/>
      <c r="R4326" s="31"/>
      <c r="S4326" s="31"/>
      <c r="T4326" s="31"/>
      <c r="U4326" s="31"/>
      <c r="V4326" s="31"/>
      <c r="W4326" s="31"/>
      <c r="X4326" s="31"/>
      <c r="Y4326" s="31"/>
      <c r="Z4326" s="31"/>
      <c r="AA4326" s="31"/>
      <c r="AB4326" s="31"/>
      <c r="AC4326" s="31"/>
      <c r="AD4326" s="31"/>
      <c r="AE4326" s="31"/>
      <c r="AF4326" s="31"/>
      <c r="AG4326" s="31"/>
      <c r="AH4326" s="31"/>
      <c r="AI4326" s="31"/>
      <c r="AJ4326" s="31"/>
      <c r="AK4326" s="31"/>
      <c r="AL4326" s="31"/>
      <c r="AO4326" s="376"/>
    </row>
    <row r="4327" spans="1:41" x14ac:dyDescent="0.25">
      <c r="A4327" s="44" t="s">
        <v>10459</v>
      </c>
      <c r="B4327" s="44" t="s">
        <v>10422</v>
      </c>
      <c r="C4327" s="45">
        <v>240704</v>
      </c>
      <c r="D4327" s="45" t="s">
        <v>11363</v>
      </c>
      <c r="E4327" s="45" t="s">
        <v>5139</v>
      </c>
      <c r="AO4327" s="376"/>
    </row>
    <row r="4328" spans="1:41" x14ac:dyDescent="0.3">
      <c r="A4328" s="333" t="s">
        <v>12871</v>
      </c>
      <c r="B4328" s="333" t="s">
        <v>12848</v>
      </c>
      <c r="C4328" s="125" t="s">
        <v>12849</v>
      </c>
      <c r="D4328" s="32" t="s">
        <v>20309</v>
      </c>
      <c r="E4328" s="125" t="s">
        <v>5332</v>
      </c>
      <c r="F4328" s="125" t="s">
        <v>1189</v>
      </c>
      <c r="G4328" s="125" t="s">
        <v>1190</v>
      </c>
      <c r="AO4328" s="376"/>
    </row>
    <row r="4329" spans="1:41" x14ac:dyDescent="0.25">
      <c r="A4329" s="44" t="s">
        <v>16151</v>
      </c>
      <c r="B4329" s="44" t="s">
        <v>21433</v>
      </c>
      <c r="C4329" s="45" t="s">
        <v>5528</v>
      </c>
      <c r="D4329" s="45" t="s">
        <v>21447</v>
      </c>
      <c r="E4329" s="46">
        <v>46418</v>
      </c>
      <c r="AO4329" s="376"/>
    </row>
    <row r="4330" spans="1:41" x14ac:dyDescent="0.25">
      <c r="A4330" s="44" t="s">
        <v>3503</v>
      </c>
      <c r="B4330" s="44" t="s">
        <v>2350</v>
      </c>
      <c r="C4330" s="45">
        <v>250106</v>
      </c>
      <c r="D4330" s="45" t="s">
        <v>11363</v>
      </c>
      <c r="E4330" s="45" t="s">
        <v>11887</v>
      </c>
      <c r="AO4330" s="376"/>
    </row>
    <row r="4331" spans="1:41" x14ac:dyDescent="0.25">
      <c r="A4331" s="44" t="s">
        <v>3503</v>
      </c>
      <c r="B4331" s="44" t="s">
        <v>5147</v>
      </c>
      <c r="C4331" s="45">
        <v>251003</v>
      </c>
      <c r="D4331" s="45" t="s">
        <v>11363</v>
      </c>
      <c r="E4331" s="45" t="s">
        <v>11146</v>
      </c>
      <c r="AO4331" s="376"/>
    </row>
    <row r="4332" spans="1:41" x14ac:dyDescent="0.25">
      <c r="A4332" s="44" t="s">
        <v>3503</v>
      </c>
      <c r="B4332" s="44" t="s">
        <v>17463</v>
      </c>
      <c r="C4332" s="45">
        <v>260202</v>
      </c>
      <c r="D4332" s="45" t="s">
        <v>11363</v>
      </c>
      <c r="E4332" s="45" t="s">
        <v>9238</v>
      </c>
      <c r="AO4332" s="376"/>
    </row>
    <row r="4333" spans="1:41" x14ac:dyDescent="0.3">
      <c r="A4333" s="333" t="s">
        <v>18937</v>
      </c>
      <c r="B4333" s="333" t="s">
        <v>4812</v>
      </c>
      <c r="C4333" s="125" t="s">
        <v>16162</v>
      </c>
      <c r="D4333" s="32" t="s">
        <v>20309</v>
      </c>
      <c r="E4333" s="125" t="s">
        <v>4972</v>
      </c>
      <c r="F4333" s="125" t="s">
        <v>1189</v>
      </c>
      <c r="G4333" s="125" t="s">
        <v>1190</v>
      </c>
      <c r="AO4333" s="376"/>
    </row>
    <row r="4334" spans="1:41" x14ac:dyDescent="0.3">
      <c r="A4334" s="333" t="s">
        <v>18937</v>
      </c>
      <c r="B4334" s="333" t="s">
        <v>6928</v>
      </c>
      <c r="C4334" s="125" t="s">
        <v>19094</v>
      </c>
      <c r="D4334" s="32" t="s">
        <v>20309</v>
      </c>
      <c r="E4334" s="125" t="s">
        <v>9249</v>
      </c>
      <c r="F4334" s="125" t="s">
        <v>1189</v>
      </c>
      <c r="G4334" s="125" t="s">
        <v>1190</v>
      </c>
      <c r="AO4334" s="376"/>
    </row>
    <row r="4335" spans="1:41" x14ac:dyDescent="0.25">
      <c r="A4335" s="44" t="s">
        <v>21571</v>
      </c>
      <c r="B4335" s="44" t="s">
        <v>925</v>
      </c>
      <c r="C4335" s="45">
        <v>260601</v>
      </c>
      <c r="D4335" s="45" t="s">
        <v>11363</v>
      </c>
      <c r="E4335" s="45" t="s">
        <v>17341</v>
      </c>
      <c r="AO4335" s="376"/>
    </row>
    <row r="4336" spans="1:41" x14ac:dyDescent="0.25">
      <c r="A4336" s="44" t="s">
        <v>2347</v>
      </c>
      <c r="B4336" s="44" t="s">
        <v>12555</v>
      </c>
      <c r="C4336" s="45">
        <v>241101</v>
      </c>
      <c r="D4336" s="45" t="s">
        <v>11363</v>
      </c>
      <c r="E4336" s="45" t="s">
        <v>5332</v>
      </c>
      <c r="AO4336" s="376"/>
    </row>
    <row r="4337" spans="1:41" x14ac:dyDescent="0.25">
      <c r="A4337" s="44" t="s">
        <v>2347</v>
      </c>
      <c r="B4337" s="44" t="s">
        <v>6608</v>
      </c>
      <c r="C4337" s="45">
        <v>260203</v>
      </c>
      <c r="D4337" s="45" t="s">
        <v>11363</v>
      </c>
      <c r="E4337" s="45" t="s">
        <v>9238</v>
      </c>
      <c r="AO4337" s="376"/>
    </row>
    <row r="4338" spans="1:41" x14ac:dyDescent="0.3">
      <c r="A4338" s="333" t="s">
        <v>18634</v>
      </c>
      <c r="B4338" s="333" t="s">
        <v>2302</v>
      </c>
      <c r="C4338" s="125" t="s">
        <v>18818</v>
      </c>
      <c r="D4338" s="32" t="s">
        <v>20309</v>
      </c>
      <c r="E4338" s="125" t="s">
        <v>8292</v>
      </c>
      <c r="F4338" s="125" t="s">
        <v>1189</v>
      </c>
      <c r="G4338" s="125" t="s">
        <v>1190</v>
      </c>
      <c r="AO4338" s="376"/>
    </row>
    <row r="4339" spans="1:41" x14ac:dyDescent="0.25">
      <c r="A4339" s="44" t="s">
        <v>12217</v>
      </c>
      <c r="B4339" s="44" t="s">
        <v>12091</v>
      </c>
      <c r="C4339" s="45">
        <v>9.24</v>
      </c>
      <c r="D4339" s="45" t="s">
        <v>12549</v>
      </c>
      <c r="E4339" s="46">
        <v>47299</v>
      </c>
      <c r="F4339" s="45"/>
      <c r="G4339" s="93"/>
      <c r="H4339" s="93"/>
      <c r="I4339" s="99"/>
      <c r="J4339" s="99"/>
      <c r="K4339" s="99"/>
      <c r="L4339" s="99"/>
      <c r="M4339" s="99"/>
      <c r="N4339" s="99"/>
      <c r="O4339" s="99"/>
      <c r="P4339" s="99"/>
      <c r="Q4339" s="99"/>
      <c r="R4339" s="99"/>
      <c r="S4339" s="99"/>
      <c r="T4339" s="99"/>
      <c r="U4339" s="99"/>
      <c r="V4339" s="99"/>
      <c r="W4339" s="99"/>
      <c r="X4339" s="99"/>
      <c r="Y4339" s="99"/>
      <c r="Z4339" s="99"/>
      <c r="AA4339" s="99"/>
      <c r="AB4339" s="99"/>
      <c r="AC4339" s="99"/>
      <c r="AD4339" s="99"/>
      <c r="AE4339" s="99"/>
      <c r="AF4339" s="99"/>
      <c r="AG4339" s="99"/>
      <c r="AH4339" s="31"/>
      <c r="AI4339" s="31"/>
      <c r="AJ4339" s="31"/>
      <c r="AK4339" s="31"/>
      <c r="AL4339" s="31"/>
      <c r="AO4339" s="376"/>
    </row>
    <row r="4340" spans="1:41" x14ac:dyDescent="0.3">
      <c r="A4340" s="57" t="s">
        <v>996</v>
      </c>
      <c r="B4340" s="57" t="s">
        <v>1290</v>
      </c>
      <c r="C4340" s="62">
        <v>24027</v>
      </c>
      <c r="D4340" s="62" t="s">
        <v>20886</v>
      </c>
      <c r="E4340" s="60">
        <v>46873</v>
      </c>
      <c r="F4340" s="32"/>
      <c r="G4340" s="32"/>
      <c r="H4340" s="32"/>
      <c r="I4340" s="31"/>
      <c r="J4340" s="31"/>
      <c r="K4340" s="31"/>
      <c r="L4340" s="31"/>
      <c r="M4340" s="31"/>
      <c r="N4340" s="31"/>
      <c r="O4340" s="31"/>
      <c r="P4340" s="31"/>
      <c r="Q4340" s="31"/>
      <c r="R4340" s="31"/>
      <c r="S4340" s="31"/>
      <c r="T4340" s="31"/>
      <c r="U4340" s="31"/>
      <c r="V4340" s="31"/>
      <c r="W4340" s="31"/>
      <c r="X4340" s="31"/>
      <c r="Y4340" s="31"/>
      <c r="Z4340" s="31"/>
      <c r="AA4340" s="31"/>
      <c r="AB4340" s="31"/>
      <c r="AC4340" s="31"/>
      <c r="AD4340" s="31"/>
      <c r="AE4340" s="31"/>
      <c r="AF4340" s="31"/>
      <c r="AG4340" s="31"/>
      <c r="AH4340" s="31"/>
      <c r="AI4340" s="31"/>
      <c r="AJ4340" s="31"/>
      <c r="AK4340" s="31"/>
      <c r="AL4340" s="31"/>
      <c r="AO4340" s="376"/>
    </row>
    <row r="4341" spans="1:41" x14ac:dyDescent="0.25">
      <c r="A4341" s="44" t="s">
        <v>16477</v>
      </c>
      <c r="B4341" s="44" t="s">
        <v>21362</v>
      </c>
      <c r="C4341" s="45" t="s">
        <v>16468</v>
      </c>
      <c r="D4341" s="45" t="s">
        <v>21447</v>
      </c>
      <c r="E4341" s="46">
        <v>46752</v>
      </c>
      <c r="AO4341" s="376"/>
    </row>
    <row r="4342" spans="1:41" x14ac:dyDescent="0.25">
      <c r="A4342" s="44" t="s">
        <v>3170</v>
      </c>
      <c r="B4342" s="44" t="s">
        <v>9235</v>
      </c>
      <c r="C4342" s="45">
        <v>240102</v>
      </c>
      <c r="D4342" s="45" t="s">
        <v>11363</v>
      </c>
      <c r="E4342" s="45" t="s">
        <v>5139</v>
      </c>
      <c r="AO4342" s="376"/>
    </row>
    <row r="4343" spans="1:41" x14ac:dyDescent="0.25">
      <c r="A4343" s="44" t="s">
        <v>21572</v>
      </c>
      <c r="B4343" s="44" t="s">
        <v>9248</v>
      </c>
      <c r="C4343" s="45">
        <v>260105</v>
      </c>
      <c r="D4343" s="45" t="s">
        <v>11363</v>
      </c>
      <c r="E4343" s="45" t="s">
        <v>17625</v>
      </c>
      <c r="AO4343" s="376"/>
    </row>
    <row r="4344" spans="1:41" x14ac:dyDescent="0.25">
      <c r="A4344" s="44" t="s">
        <v>21572</v>
      </c>
      <c r="B4344" s="44" t="s">
        <v>936</v>
      </c>
      <c r="C4344" s="45">
        <v>260703</v>
      </c>
      <c r="D4344" s="45" t="s">
        <v>11363</v>
      </c>
      <c r="E4344" s="45" t="s">
        <v>11150</v>
      </c>
      <c r="AO4344" s="376"/>
    </row>
    <row r="4345" spans="1:41" x14ac:dyDescent="0.25">
      <c r="A4345" s="44" t="s">
        <v>10460</v>
      </c>
      <c r="B4345" s="44" t="s">
        <v>9248</v>
      </c>
      <c r="C4345" s="45">
        <v>240101</v>
      </c>
      <c r="D4345" s="45" t="s">
        <v>11363</v>
      </c>
      <c r="E4345" s="45" t="s">
        <v>9249</v>
      </c>
      <c r="AO4345" s="376"/>
    </row>
    <row r="4346" spans="1:41" x14ac:dyDescent="0.25">
      <c r="A4346" s="44" t="s">
        <v>10460</v>
      </c>
      <c r="B4346" s="44" t="s">
        <v>10347</v>
      </c>
      <c r="C4346" s="45">
        <v>240402</v>
      </c>
      <c r="D4346" s="45" t="s">
        <v>11363</v>
      </c>
      <c r="E4346" s="45" t="s">
        <v>5037</v>
      </c>
      <c r="AO4346" s="376"/>
    </row>
    <row r="4347" spans="1:41" x14ac:dyDescent="0.3">
      <c r="A4347" s="57" t="s">
        <v>510</v>
      </c>
      <c r="B4347" s="57" t="s">
        <v>1290</v>
      </c>
      <c r="C4347" s="62">
        <v>24027</v>
      </c>
      <c r="D4347" s="62" t="s">
        <v>20886</v>
      </c>
      <c r="E4347" s="60">
        <v>46873</v>
      </c>
      <c r="F4347" s="32"/>
      <c r="G4347" s="32"/>
      <c r="H4347" s="32"/>
      <c r="I4347" s="31"/>
      <c r="J4347" s="31"/>
      <c r="K4347" s="31"/>
      <c r="L4347" s="31"/>
      <c r="M4347" s="31"/>
      <c r="N4347" s="31"/>
      <c r="O4347" s="31"/>
      <c r="P4347" s="31"/>
      <c r="Q4347" s="31"/>
      <c r="R4347" s="31"/>
      <c r="S4347" s="31"/>
      <c r="T4347" s="31"/>
      <c r="U4347" s="31"/>
      <c r="V4347" s="31"/>
      <c r="W4347" s="31"/>
      <c r="X4347" s="31"/>
      <c r="Y4347" s="31"/>
      <c r="Z4347" s="31"/>
      <c r="AA4347" s="31"/>
      <c r="AB4347" s="31"/>
      <c r="AC4347" s="31"/>
      <c r="AD4347" s="31"/>
      <c r="AE4347" s="31"/>
      <c r="AF4347" s="31"/>
      <c r="AG4347" s="31"/>
      <c r="AH4347" s="31"/>
      <c r="AI4347" s="31"/>
      <c r="AJ4347" s="31"/>
      <c r="AK4347" s="31"/>
      <c r="AL4347" s="31"/>
      <c r="AO4347" s="376"/>
    </row>
    <row r="4348" spans="1:41" x14ac:dyDescent="0.3">
      <c r="A4348" s="333" t="s">
        <v>997</v>
      </c>
      <c r="B4348" s="333" t="s">
        <v>1166</v>
      </c>
      <c r="C4348" s="125" t="s">
        <v>19095</v>
      </c>
      <c r="D4348" s="32" t="s">
        <v>20309</v>
      </c>
      <c r="E4348" s="125" t="s">
        <v>9249</v>
      </c>
      <c r="F4348" s="125" t="s">
        <v>1189</v>
      </c>
      <c r="G4348" s="125" t="s">
        <v>1189</v>
      </c>
      <c r="AO4348" s="376"/>
    </row>
    <row r="4349" spans="1:41" x14ac:dyDescent="0.25">
      <c r="A4349" s="44" t="s">
        <v>997</v>
      </c>
      <c r="B4349" s="44" t="s">
        <v>12180</v>
      </c>
      <c r="C4349" s="45">
        <v>15.23</v>
      </c>
      <c r="D4349" s="45" t="s">
        <v>12549</v>
      </c>
      <c r="E4349" s="46">
        <v>46934</v>
      </c>
      <c r="F4349" s="45"/>
      <c r="G4349" s="93"/>
      <c r="H4349" s="93"/>
      <c r="I4349" s="99"/>
      <c r="J4349" s="99"/>
      <c r="K4349" s="99"/>
      <c r="L4349" s="99"/>
      <c r="M4349" s="99"/>
      <c r="N4349" s="99"/>
      <c r="O4349" s="99"/>
      <c r="P4349" s="99"/>
      <c r="Q4349" s="99"/>
      <c r="R4349" s="99"/>
      <c r="S4349" s="99"/>
      <c r="T4349" s="99"/>
      <c r="U4349" s="99"/>
      <c r="V4349" s="99"/>
      <c r="W4349" s="99"/>
      <c r="X4349" s="99"/>
      <c r="Y4349" s="99"/>
      <c r="Z4349" s="99"/>
      <c r="AA4349" s="99"/>
      <c r="AB4349" s="99"/>
      <c r="AC4349" s="99"/>
      <c r="AD4349" s="99"/>
      <c r="AE4349" s="99"/>
      <c r="AF4349" s="99"/>
      <c r="AG4349" s="99"/>
      <c r="AH4349" s="31"/>
      <c r="AI4349" s="31"/>
      <c r="AJ4349" s="31"/>
      <c r="AK4349" s="31"/>
      <c r="AL4349" s="31"/>
      <c r="AO4349" s="376"/>
    </row>
    <row r="4350" spans="1:41" x14ac:dyDescent="0.25">
      <c r="A4350" s="44" t="s">
        <v>997</v>
      </c>
      <c r="B4350" s="44" t="s">
        <v>12102</v>
      </c>
      <c r="C4350" s="45">
        <v>21.23</v>
      </c>
      <c r="D4350" s="45" t="s">
        <v>12549</v>
      </c>
      <c r="E4350" s="46">
        <v>46934</v>
      </c>
      <c r="F4350" s="45"/>
      <c r="G4350" s="93"/>
      <c r="H4350" s="93"/>
      <c r="I4350" s="99"/>
      <c r="J4350" s="99"/>
      <c r="K4350" s="99"/>
      <c r="L4350" s="99"/>
      <c r="M4350" s="99"/>
      <c r="N4350" s="99"/>
      <c r="O4350" s="99"/>
      <c r="P4350" s="99"/>
      <c r="Q4350" s="99"/>
      <c r="R4350" s="99"/>
      <c r="S4350" s="99"/>
      <c r="T4350" s="99"/>
      <c r="U4350" s="99"/>
      <c r="V4350" s="99"/>
      <c r="W4350" s="99"/>
      <c r="X4350" s="99"/>
      <c r="Y4350" s="99"/>
      <c r="Z4350" s="99"/>
      <c r="AA4350" s="99"/>
      <c r="AB4350" s="99"/>
      <c r="AC4350" s="99"/>
      <c r="AD4350" s="99"/>
      <c r="AE4350" s="99"/>
      <c r="AF4350" s="99"/>
      <c r="AG4350" s="99"/>
      <c r="AH4350" s="31"/>
      <c r="AI4350" s="31"/>
      <c r="AJ4350" s="31"/>
      <c r="AK4350" s="31"/>
      <c r="AL4350" s="31"/>
      <c r="AO4350" s="376"/>
    </row>
    <row r="4351" spans="1:41" x14ac:dyDescent="0.25">
      <c r="A4351" s="44" t="s">
        <v>997</v>
      </c>
      <c r="B4351" s="44" t="s">
        <v>12103</v>
      </c>
      <c r="C4351" s="45">
        <v>22.23</v>
      </c>
      <c r="D4351" s="45" t="s">
        <v>12549</v>
      </c>
      <c r="E4351" s="46">
        <v>46934</v>
      </c>
      <c r="F4351" s="45"/>
      <c r="G4351" s="93"/>
      <c r="H4351" s="93"/>
      <c r="I4351" s="99"/>
      <c r="J4351" s="99"/>
      <c r="K4351" s="99"/>
      <c r="L4351" s="99"/>
      <c r="M4351" s="99"/>
      <c r="N4351" s="99"/>
      <c r="O4351" s="99"/>
      <c r="P4351" s="99"/>
      <c r="Q4351" s="99"/>
      <c r="R4351" s="99"/>
      <c r="S4351" s="99"/>
      <c r="T4351" s="99"/>
      <c r="U4351" s="99"/>
      <c r="V4351" s="99"/>
      <c r="W4351" s="99"/>
      <c r="X4351" s="99"/>
      <c r="Y4351" s="99"/>
      <c r="Z4351" s="99"/>
      <c r="AA4351" s="99"/>
      <c r="AB4351" s="99"/>
      <c r="AC4351" s="99"/>
      <c r="AD4351" s="99"/>
      <c r="AE4351" s="99"/>
      <c r="AF4351" s="99"/>
      <c r="AG4351" s="99"/>
      <c r="AH4351" s="31"/>
      <c r="AI4351" s="31"/>
      <c r="AJ4351" s="31"/>
      <c r="AK4351" s="31"/>
      <c r="AL4351" s="31"/>
      <c r="AO4351" s="376"/>
    </row>
    <row r="4352" spans="1:41" x14ac:dyDescent="0.25">
      <c r="A4352" s="44" t="s">
        <v>510</v>
      </c>
      <c r="B4352" s="44" t="s">
        <v>21410</v>
      </c>
      <c r="C4352" s="45" t="s">
        <v>5515</v>
      </c>
      <c r="D4352" s="45" t="s">
        <v>21447</v>
      </c>
      <c r="E4352" s="46">
        <v>46630</v>
      </c>
      <c r="AO4352" s="376"/>
    </row>
    <row r="4353" spans="1:41" x14ac:dyDescent="0.25">
      <c r="A4353" s="44" t="s">
        <v>510</v>
      </c>
      <c r="B4353" s="44" t="s">
        <v>21419</v>
      </c>
      <c r="C4353" s="45" t="s">
        <v>16549</v>
      </c>
      <c r="D4353" s="45" t="s">
        <v>21447</v>
      </c>
      <c r="E4353" s="46">
        <v>46446</v>
      </c>
      <c r="AO4353" s="376"/>
    </row>
    <row r="4354" spans="1:41" x14ac:dyDescent="0.25">
      <c r="A4354" s="44" t="s">
        <v>997</v>
      </c>
      <c r="B4354" s="44" t="s">
        <v>1894</v>
      </c>
      <c r="C4354" s="45" t="s">
        <v>4916</v>
      </c>
      <c r="D4354" s="46" t="s">
        <v>21328</v>
      </c>
      <c r="E4354" s="46">
        <v>46615</v>
      </c>
      <c r="AO4354" s="376"/>
    </row>
    <row r="4355" spans="1:41" x14ac:dyDescent="0.3">
      <c r="A4355" s="57" t="s">
        <v>998</v>
      </c>
      <c r="B4355" s="57" t="s">
        <v>1290</v>
      </c>
      <c r="C4355" s="62">
        <v>24027</v>
      </c>
      <c r="D4355" s="62" t="s">
        <v>20886</v>
      </c>
      <c r="E4355" s="60">
        <v>46873</v>
      </c>
      <c r="F4355" s="32"/>
      <c r="G4355" s="32"/>
      <c r="H4355" s="32"/>
      <c r="I4355" s="31"/>
      <c r="J4355" s="31"/>
      <c r="K4355" s="31"/>
      <c r="L4355" s="31"/>
      <c r="M4355" s="31"/>
      <c r="N4355" s="31"/>
      <c r="O4355" s="31"/>
      <c r="P4355" s="31"/>
      <c r="Q4355" s="31"/>
      <c r="R4355" s="31"/>
      <c r="S4355" s="31"/>
      <c r="T4355" s="31"/>
      <c r="U4355" s="31"/>
      <c r="V4355" s="31"/>
      <c r="W4355" s="31"/>
      <c r="X4355" s="31"/>
      <c r="Y4355" s="31"/>
      <c r="Z4355" s="31"/>
      <c r="AA4355" s="31"/>
      <c r="AB4355" s="31"/>
      <c r="AC4355" s="31"/>
      <c r="AD4355" s="31"/>
      <c r="AE4355" s="31"/>
      <c r="AF4355" s="31"/>
      <c r="AG4355" s="31"/>
      <c r="AH4355" s="31"/>
      <c r="AI4355" s="31"/>
      <c r="AJ4355" s="31"/>
      <c r="AK4355" s="31"/>
      <c r="AL4355" s="31"/>
      <c r="AO4355" s="376"/>
    </row>
    <row r="4356" spans="1:41" x14ac:dyDescent="0.25">
      <c r="A4356" s="44" t="s">
        <v>6433</v>
      </c>
      <c r="B4356" s="44" t="s">
        <v>17465</v>
      </c>
      <c r="C4356" s="45">
        <v>26020101</v>
      </c>
      <c r="D4356" s="45" t="s">
        <v>11363</v>
      </c>
      <c r="E4356" s="45" t="s">
        <v>9238</v>
      </c>
      <c r="AO4356" s="376"/>
    </row>
    <row r="4357" spans="1:41" x14ac:dyDescent="0.25">
      <c r="A4357" s="44" t="s">
        <v>6433</v>
      </c>
      <c r="B4357" s="44" t="s">
        <v>6609</v>
      </c>
      <c r="C4357" s="45">
        <v>26020102</v>
      </c>
      <c r="D4357" s="45" t="s">
        <v>11363</v>
      </c>
      <c r="E4357" s="45" t="s">
        <v>9238</v>
      </c>
      <c r="AO4357" s="376"/>
    </row>
    <row r="4358" spans="1:41" x14ac:dyDescent="0.3">
      <c r="A4358" s="57" t="s">
        <v>17243</v>
      </c>
      <c r="B4358" s="57" t="s">
        <v>1290</v>
      </c>
      <c r="C4358" s="62" t="s">
        <v>17262</v>
      </c>
      <c r="D4358" s="62" t="s">
        <v>20886</v>
      </c>
      <c r="E4358" s="60">
        <v>46873</v>
      </c>
      <c r="F4358" s="32"/>
      <c r="G4358" s="32"/>
      <c r="H4358" s="32"/>
      <c r="I4358" s="31"/>
      <c r="J4358" s="31"/>
      <c r="K4358" s="31"/>
      <c r="L4358" s="31"/>
      <c r="M4358" s="31"/>
      <c r="N4358" s="31"/>
      <c r="O4358" s="31"/>
      <c r="P4358" s="31"/>
      <c r="Q4358" s="31"/>
      <c r="R4358" s="31"/>
      <c r="S4358" s="31"/>
      <c r="T4358" s="31"/>
      <c r="U4358" s="31"/>
      <c r="V4358" s="31"/>
      <c r="W4358" s="31"/>
      <c r="X4358" s="31"/>
      <c r="Y4358" s="31"/>
      <c r="Z4358" s="31"/>
      <c r="AA4358" s="31"/>
      <c r="AB4358" s="31"/>
      <c r="AC4358" s="31"/>
      <c r="AD4358" s="31"/>
      <c r="AE4358" s="31"/>
      <c r="AF4358" s="31"/>
      <c r="AG4358" s="31"/>
      <c r="AH4358" s="31"/>
      <c r="AI4358" s="31"/>
      <c r="AJ4358" s="31"/>
      <c r="AK4358" s="31"/>
      <c r="AL4358" s="31"/>
      <c r="AO4358" s="376"/>
    </row>
    <row r="4359" spans="1:41" x14ac:dyDescent="0.3">
      <c r="A4359" s="57" t="s">
        <v>17167</v>
      </c>
      <c r="B4359" s="57" t="s">
        <v>2173</v>
      </c>
      <c r="C4359" s="62">
        <v>24030</v>
      </c>
      <c r="D4359" s="62" t="s">
        <v>20886</v>
      </c>
      <c r="E4359" s="60">
        <v>47057</v>
      </c>
      <c r="F4359" s="32"/>
      <c r="G4359" s="32"/>
      <c r="H4359" s="32"/>
      <c r="I4359" s="31"/>
      <c r="J4359" s="31"/>
      <c r="K4359" s="31"/>
      <c r="L4359" s="31"/>
      <c r="M4359" s="31"/>
      <c r="N4359" s="31"/>
      <c r="O4359" s="31"/>
      <c r="P4359" s="31"/>
      <c r="Q4359" s="31"/>
      <c r="R4359" s="31"/>
      <c r="S4359" s="31"/>
      <c r="T4359" s="31"/>
      <c r="U4359" s="31"/>
      <c r="V4359" s="31"/>
      <c r="W4359" s="31"/>
      <c r="X4359" s="31"/>
      <c r="Y4359" s="31"/>
      <c r="Z4359" s="31"/>
      <c r="AA4359" s="31"/>
      <c r="AB4359" s="31"/>
      <c r="AC4359" s="31"/>
      <c r="AD4359" s="31"/>
      <c r="AE4359" s="31"/>
      <c r="AF4359" s="31"/>
      <c r="AG4359" s="31"/>
      <c r="AH4359" s="31"/>
      <c r="AI4359" s="31"/>
      <c r="AJ4359" s="31"/>
      <c r="AK4359" s="31"/>
      <c r="AL4359" s="31"/>
      <c r="AO4359" s="376"/>
    </row>
    <row r="4360" spans="1:41" x14ac:dyDescent="0.3">
      <c r="A4360" s="333" t="s">
        <v>17167</v>
      </c>
      <c r="B4360" s="333" t="s">
        <v>1160</v>
      </c>
      <c r="C4360" s="125" t="s">
        <v>10947</v>
      </c>
      <c r="D4360" s="32" t="s">
        <v>20309</v>
      </c>
      <c r="E4360" s="125" t="s">
        <v>7420</v>
      </c>
      <c r="F4360" s="125" t="s">
        <v>1190</v>
      </c>
      <c r="G4360" s="125" t="s">
        <v>1189</v>
      </c>
      <c r="AO4360" s="376"/>
    </row>
    <row r="4361" spans="1:41" x14ac:dyDescent="0.3">
      <c r="A4361" s="333" t="s">
        <v>17167</v>
      </c>
      <c r="B4361" s="333" t="s">
        <v>1163</v>
      </c>
      <c r="C4361" s="125" t="s">
        <v>11367</v>
      </c>
      <c r="D4361" s="32" t="s">
        <v>20309</v>
      </c>
      <c r="E4361" s="125" t="s">
        <v>4826</v>
      </c>
      <c r="F4361" s="125" t="s">
        <v>1190</v>
      </c>
      <c r="G4361" s="125" t="s">
        <v>1189</v>
      </c>
      <c r="AO4361" s="376"/>
    </row>
    <row r="4362" spans="1:41" x14ac:dyDescent="0.3">
      <c r="A4362" s="333" t="s">
        <v>17167</v>
      </c>
      <c r="B4362" s="333" t="s">
        <v>1157</v>
      </c>
      <c r="C4362" s="125" t="s">
        <v>13318</v>
      </c>
      <c r="D4362" s="32" t="s">
        <v>20309</v>
      </c>
      <c r="E4362" s="125" t="s">
        <v>12551</v>
      </c>
      <c r="F4362" s="125" t="s">
        <v>1190</v>
      </c>
      <c r="G4362" s="125" t="s">
        <v>1189</v>
      </c>
      <c r="AO4362" s="376"/>
    </row>
    <row r="4363" spans="1:41" x14ac:dyDescent="0.3">
      <c r="A4363" s="333" t="s">
        <v>17167</v>
      </c>
      <c r="B4363" s="333" t="s">
        <v>1166</v>
      </c>
      <c r="C4363" s="125" t="s">
        <v>19095</v>
      </c>
      <c r="D4363" s="32" t="s">
        <v>20309</v>
      </c>
      <c r="E4363" s="125" t="s">
        <v>9249</v>
      </c>
      <c r="F4363" s="125" t="s">
        <v>1190</v>
      </c>
      <c r="G4363" s="125" t="s">
        <v>1189</v>
      </c>
      <c r="AO4363" s="376"/>
    </row>
    <row r="4364" spans="1:41" x14ac:dyDescent="0.3">
      <c r="A4364" s="333" t="s">
        <v>15341</v>
      </c>
      <c r="B4364" s="333" t="s">
        <v>1775</v>
      </c>
      <c r="C4364" s="125" t="s">
        <v>15469</v>
      </c>
      <c r="D4364" s="32" t="s">
        <v>20309</v>
      </c>
      <c r="E4364" s="125" t="s">
        <v>11886</v>
      </c>
      <c r="F4364" s="125" t="s">
        <v>1189</v>
      </c>
      <c r="G4364" s="125" t="s">
        <v>1190</v>
      </c>
      <c r="AO4364" s="376"/>
    </row>
    <row r="4365" spans="1:41" x14ac:dyDescent="0.25">
      <c r="A4365" s="86" t="s">
        <v>12218</v>
      </c>
      <c r="B4365" s="44" t="s">
        <v>16074</v>
      </c>
      <c r="C4365" s="45">
        <v>8.26</v>
      </c>
      <c r="D4365" s="45" t="s">
        <v>12549</v>
      </c>
      <c r="E4365" s="46">
        <v>47787</v>
      </c>
      <c r="F4365" s="45"/>
      <c r="G4365" s="93"/>
      <c r="H4365" s="93"/>
      <c r="I4365" s="99"/>
      <c r="J4365" s="99"/>
      <c r="K4365" s="99"/>
      <c r="L4365" s="99"/>
      <c r="M4365" s="99"/>
      <c r="N4365" s="99"/>
      <c r="O4365" s="99"/>
      <c r="P4365" s="99"/>
      <c r="Q4365" s="99"/>
      <c r="R4365" s="99"/>
      <c r="S4365" s="99"/>
      <c r="T4365" s="99"/>
      <c r="U4365" s="99"/>
      <c r="V4365" s="99"/>
      <c r="W4365" s="99"/>
      <c r="X4365" s="99"/>
      <c r="Y4365" s="99"/>
      <c r="Z4365" s="99"/>
      <c r="AA4365" s="99"/>
      <c r="AB4365" s="99"/>
      <c r="AC4365" s="99"/>
      <c r="AD4365" s="99"/>
      <c r="AE4365" s="99"/>
      <c r="AF4365" s="99"/>
      <c r="AG4365" s="99"/>
      <c r="AH4365" s="31"/>
      <c r="AI4365" s="31"/>
      <c r="AJ4365" s="31"/>
      <c r="AK4365" s="31"/>
      <c r="AL4365" s="31"/>
      <c r="AO4365" s="376"/>
    </row>
    <row r="4366" spans="1:41" x14ac:dyDescent="0.25">
      <c r="A4366" s="44" t="s">
        <v>12218</v>
      </c>
      <c r="B4366" s="44" t="s">
        <v>12111</v>
      </c>
      <c r="C4366" s="45">
        <v>13.24</v>
      </c>
      <c r="D4366" s="45" t="s">
        <v>12549</v>
      </c>
      <c r="E4366" s="46">
        <v>47299</v>
      </c>
      <c r="F4366" s="45"/>
      <c r="G4366" s="93"/>
      <c r="H4366" s="93"/>
      <c r="I4366" s="99"/>
      <c r="J4366" s="99"/>
      <c r="K4366" s="99"/>
      <c r="L4366" s="99"/>
      <c r="M4366" s="99"/>
      <c r="N4366" s="99"/>
      <c r="O4366" s="99"/>
      <c r="P4366" s="99"/>
      <c r="Q4366" s="99"/>
      <c r="R4366" s="99"/>
      <c r="S4366" s="99"/>
      <c r="T4366" s="99"/>
      <c r="U4366" s="99"/>
      <c r="V4366" s="99"/>
      <c r="W4366" s="99"/>
      <c r="X4366" s="99"/>
      <c r="Y4366" s="99"/>
      <c r="Z4366" s="99"/>
      <c r="AA4366" s="99"/>
      <c r="AB4366" s="99"/>
      <c r="AC4366" s="99"/>
      <c r="AD4366" s="99"/>
      <c r="AE4366" s="99"/>
      <c r="AF4366" s="99"/>
      <c r="AG4366" s="99"/>
      <c r="AH4366" s="31"/>
      <c r="AI4366" s="31"/>
      <c r="AJ4366" s="31"/>
      <c r="AK4366" s="31"/>
      <c r="AL4366" s="31"/>
      <c r="AO4366" s="376"/>
    </row>
    <row r="4367" spans="1:41" x14ac:dyDescent="0.25">
      <c r="A4367" s="44" t="s">
        <v>12218</v>
      </c>
      <c r="B4367" s="44" t="s">
        <v>12105</v>
      </c>
      <c r="C4367" s="45">
        <v>39.25</v>
      </c>
      <c r="D4367" s="45" t="s">
        <v>12549</v>
      </c>
      <c r="E4367" s="46">
        <v>47514</v>
      </c>
      <c r="F4367" s="45"/>
      <c r="G4367" s="93"/>
      <c r="H4367" s="93"/>
      <c r="I4367" s="99"/>
      <c r="J4367" s="99"/>
      <c r="K4367" s="99"/>
      <c r="L4367" s="99"/>
      <c r="M4367" s="99"/>
      <c r="N4367" s="99"/>
      <c r="O4367" s="99"/>
      <c r="P4367" s="99"/>
      <c r="Q4367" s="99"/>
      <c r="R4367" s="99"/>
      <c r="S4367" s="99"/>
      <c r="T4367" s="99"/>
      <c r="U4367" s="99"/>
      <c r="V4367" s="99"/>
      <c r="W4367" s="99"/>
      <c r="X4367" s="99"/>
      <c r="Y4367" s="99"/>
      <c r="Z4367" s="99"/>
      <c r="AA4367" s="99"/>
      <c r="AB4367" s="99"/>
      <c r="AC4367" s="99"/>
      <c r="AD4367" s="99"/>
      <c r="AE4367" s="99"/>
      <c r="AF4367" s="99"/>
      <c r="AG4367" s="99"/>
      <c r="AH4367" s="31"/>
      <c r="AI4367" s="31"/>
      <c r="AJ4367" s="31"/>
      <c r="AK4367" s="31"/>
      <c r="AL4367" s="31"/>
      <c r="AO4367" s="376"/>
    </row>
    <row r="4368" spans="1:41" x14ac:dyDescent="0.3">
      <c r="A4368" s="57" t="s">
        <v>13143</v>
      </c>
      <c r="B4368" s="57" t="s">
        <v>1290</v>
      </c>
      <c r="C4368" s="62">
        <v>24027</v>
      </c>
      <c r="D4368" s="62" t="s">
        <v>20886</v>
      </c>
      <c r="E4368" s="60">
        <v>46873</v>
      </c>
      <c r="F4368" s="32"/>
      <c r="G4368" s="32"/>
      <c r="H4368" s="32"/>
      <c r="I4368" s="31"/>
      <c r="J4368" s="31"/>
      <c r="K4368" s="31"/>
      <c r="L4368" s="31"/>
      <c r="M4368" s="31"/>
      <c r="N4368" s="31"/>
      <c r="O4368" s="31"/>
      <c r="P4368" s="31"/>
      <c r="Q4368" s="31"/>
      <c r="R4368" s="31"/>
      <c r="S4368" s="31"/>
      <c r="T4368" s="31"/>
      <c r="U4368" s="31"/>
      <c r="V4368" s="31"/>
      <c r="W4368" s="31"/>
      <c r="X4368" s="31"/>
      <c r="Y4368" s="31"/>
      <c r="Z4368" s="31"/>
      <c r="AA4368" s="31"/>
      <c r="AB4368" s="31"/>
      <c r="AC4368" s="31"/>
      <c r="AD4368" s="31"/>
      <c r="AE4368" s="31"/>
      <c r="AF4368" s="31"/>
      <c r="AG4368" s="31"/>
      <c r="AH4368" s="31"/>
      <c r="AI4368" s="31"/>
      <c r="AJ4368" s="31"/>
      <c r="AK4368" s="31"/>
      <c r="AL4368" s="31"/>
      <c r="AO4368" s="376"/>
    </row>
    <row r="4369" spans="1:41" x14ac:dyDescent="0.3">
      <c r="A4369" s="333" t="s">
        <v>18635</v>
      </c>
      <c r="B4369" s="333" t="s">
        <v>1153</v>
      </c>
      <c r="C4369" s="125" t="s">
        <v>11369</v>
      </c>
      <c r="D4369" s="32" t="s">
        <v>20309</v>
      </c>
      <c r="E4369" s="125" t="s">
        <v>4826</v>
      </c>
      <c r="F4369" s="125" t="s">
        <v>1189</v>
      </c>
      <c r="G4369" s="125" t="s">
        <v>1190</v>
      </c>
      <c r="AO4369" s="376"/>
    </row>
    <row r="4370" spans="1:41" x14ac:dyDescent="0.3">
      <c r="A4370" s="333" t="s">
        <v>999</v>
      </c>
      <c r="B4370" s="333" t="s">
        <v>1179</v>
      </c>
      <c r="C4370" s="125" t="s">
        <v>10175</v>
      </c>
      <c r="D4370" s="32" t="s">
        <v>20309</v>
      </c>
      <c r="E4370" s="125" t="s">
        <v>7420</v>
      </c>
      <c r="F4370" s="125" t="s">
        <v>1189</v>
      </c>
      <c r="G4370" s="125" t="s">
        <v>1190</v>
      </c>
      <c r="AO4370" s="376"/>
    </row>
    <row r="4371" spans="1:41" x14ac:dyDescent="0.25">
      <c r="A4371" s="44" t="s">
        <v>16329</v>
      </c>
      <c r="B4371" s="44" t="s">
        <v>1873</v>
      </c>
      <c r="C4371" s="45" t="s">
        <v>16330</v>
      </c>
      <c r="D4371" s="46" t="s">
        <v>21328</v>
      </c>
      <c r="E4371" s="46">
        <v>46583</v>
      </c>
      <c r="AO4371" s="376"/>
    </row>
    <row r="4372" spans="1:41" x14ac:dyDescent="0.3">
      <c r="A4372" s="333" t="s">
        <v>12219</v>
      </c>
      <c r="B4372" s="333" t="s">
        <v>1176</v>
      </c>
      <c r="C4372" s="125" t="s">
        <v>15480</v>
      </c>
      <c r="D4372" s="32" t="s">
        <v>20309</v>
      </c>
      <c r="E4372" s="125" t="s">
        <v>9839</v>
      </c>
      <c r="F4372" s="125" t="s">
        <v>1189</v>
      </c>
      <c r="G4372" s="125" t="s">
        <v>1190</v>
      </c>
      <c r="AO4372" s="376"/>
    </row>
    <row r="4373" spans="1:41" x14ac:dyDescent="0.25">
      <c r="A4373" s="44" t="s">
        <v>12219</v>
      </c>
      <c r="B4373" s="44" t="s">
        <v>12109</v>
      </c>
      <c r="C4373" s="45">
        <v>26.23</v>
      </c>
      <c r="D4373" s="45" t="s">
        <v>12549</v>
      </c>
      <c r="E4373" s="46">
        <v>46934</v>
      </c>
      <c r="F4373" s="45"/>
      <c r="G4373" s="93"/>
      <c r="H4373" s="93"/>
      <c r="I4373" s="99"/>
      <c r="J4373" s="99"/>
      <c r="K4373" s="99"/>
      <c r="L4373" s="99"/>
      <c r="M4373" s="99"/>
      <c r="N4373" s="99"/>
      <c r="O4373" s="99"/>
      <c r="P4373" s="99"/>
      <c r="Q4373" s="99"/>
      <c r="R4373" s="99"/>
      <c r="S4373" s="99"/>
      <c r="T4373" s="99"/>
      <c r="U4373" s="99"/>
      <c r="V4373" s="99"/>
      <c r="W4373" s="99"/>
      <c r="X4373" s="99"/>
      <c r="Y4373" s="99"/>
      <c r="Z4373" s="99"/>
      <c r="AA4373" s="99"/>
      <c r="AB4373" s="99"/>
      <c r="AC4373" s="99"/>
      <c r="AD4373" s="99"/>
      <c r="AE4373" s="99"/>
      <c r="AF4373" s="99"/>
      <c r="AG4373" s="99"/>
      <c r="AH4373" s="31"/>
      <c r="AI4373" s="31"/>
      <c r="AJ4373" s="31"/>
      <c r="AK4373" s="31"/>
      <c r="AL4373" s="31"/>
      <c r="AO4373" s="376"/>
    </row>
    <row r="4374" spans="1:41" x14ac:dyDescent="0.25">
      <c r="A4374" s="44" t="s">
        <v>12219</v>
      </c>
      <c r="B4374" s="44" t="s">
        <v>12145</v>
      </c>
      <c r="C4374" s="45">
        <v>27.23</v>
      </c>
      <c r="D4374" s="45" t="s">
        <v>12549</v>
      </c>
      <c r="E4374" s="46">
        <v>46934</v>
      </c>
      <c r="F4374" s="45"/>
      <c r="G4374" s="93"/>
      <c r="H4374" s="93"/>
      <c r="I4374" s="99"/>
      <c r="J4374" s="99"/>
      <c r="K4374" s="99"/>
      <c r="L4374" s="99"/>
      <c r="M4374" s="99"/>
      <c r="N4374" s="99"/>
      <c r="O4374" s="99"/>
      <c r="P4374" s="99"/>
      <c r="Q4374" s="99"/>
      <c r="R4374" s="99"/>
      <c r="S4374" s="99"/>
      <c r="T4374" s="99"/>
      <c r="U4374" s="99"/>
      <c r="V4374" s="99"/>
      <c r="W4374" s="99"/>
      <c r="X4374" s="99"/>
      <c r="Y4374" s="99"/>
      <c r="Z4374" s="99"/>
      <c r="AA4374" s="99"/>
      <c r="AB4374" s="99"/>
      <c r="AC4374" s="99"/>
      <c r="AD4374" s="99"/>
      <c r="AE4374" s="99"/>
      <c r="AF4374" s="99"/>
      <c r="AG4374" s="99"/>
      <c r="AH4374" s="31"/>
      <c r="AI4374" s="31"/>
      <c r="AJ4374" s="31"/>
      <c r="AK4374" s="31"/>
      <c r="AL4374" s="31"/>
      <c r="AO4374" s="376"/>
    </row>
    <row r="4375" spans="1:41" x14ac:dyDescent="0.25">
      <c r="A4375" s="44" t="s">
        <v>12219</v>
      </c>
      <c r="B4375" s="44" t="s">
        <v>12146</v>
      </c>
      <c r="C4375" s="45">
        <v>29.23</v>
      </c>
      <c r="D4375" s="45" t="s">
        <v>12549</v>
      </c>
      <c r="E4375" s="46">
        <v>46934</v>
      </c>
      <c r="F4375" s="45"/>
      <c r="G4375" s="93"/>
      <c r="H4375" s="93"/>
      <c r="I4375" s="99"/>
      <c r="J4375" s="99"/>
      <c r="K4375" s="99"/>
      <c r="L4375" s="99"/>
      <c r="M4375" s="99"/>
      <c r="N4375" s="99"/>
      <c r="O4375" s="99"/>
      <c r="P4375" s="99"/>
      <c r="Q4375" s="99"/>
      <c r="R4375" s="99"/>
      <c r="S4375" s="99"/>
      <c r="T4375" s="99"/>
      <c r="U4375" s="99"/>
      <c r="V4375" s="99"/>
      <c r="W4375" s="99"/>
      <c r="X4375" s="99"/>
      <c r="Y4375" s="99"/>
      <c r="Z4375" s="99"/>
      <c r="AA4375" s="99"/>
      <c r="AB4375" s="99"/>
      <c r="AC4375" s="99"/>
      <c r="AD4375" s="99"/>
      <c r="AE4375" s="99"/>
      <c r="AF4375" s="99"/>
      <c r="AG4375" s="99"/>
      <c r="AH4375" s="31"/>
      <c r="AI4375" s="31"/>
      <c r="AJ4375" s="31"/>
      <c r="AK4375" s="31"/>
      <c r="AL4375" s="31"/>
      <c r="AO4375" s="376"/>
    </row>
    <row r="4376" spans="1:41" x14ac:dyDescent="0.25">
      <c r="A4376" s="44" t="s">
        <v>12219</v>
      </c>
      <c r="B4376" s="44" t="s">
        <v>12148</v>
      </c>
      <c r="C4376" s="45">
        <v>31.23</v>
      </c>
      <c r="D4376" s="45" t="s">
        <v>12549</v>
      </c>
      <c r="E4376" s="46">
        <v>46934</v>
      </c>
      <c r="F4376" s="45"/>
      <c r="G4376" s="93"/>
      <c r="H4376" s="93"/>
      <c r="I4376" s="99"/>
      <c r="J4376" s="99"/>
      <c r="K4376" s="99"/>
      <c r="L4376" s="99"/>
      <c r="M4376" s="99"/>
      <c r="N4376" s="99"/>
      <c r="O4376" s="99"/>
      <c r="P4376" s="99"/>
      <c r="Q4376" s="99"/>
      <c r="R4376" s="99"/>
      <c r="S4376" s="99"/>
      <c r="T4376" s="99"/>
      <c r="U4376" s="99"/>
      <c r="V4376" s="99"/>
      <c r="W4376" s="99"/>
      <c r="X4376" s="99"/>
      <c r="Y4376" s="99"/>
      <c r="Z4376" s="99"/>
      <c r="AA4376" s="99"/>
      <c r="AB4376" s="99"/>
      <c r="AC4376" s="99"/>
      <c r="AD4376" s="99"/>
      <c r="AE4376" s="99"/>
      <c r="AF4376" s="99"/>
      <c r="AG4376" s="99"/>
      <c r="AH4376" s="31"/>
      <c r="AI4376" s="31"/>
      <c r="AJ4376" s="31"/>
      <c r="AK4376" s="31"/>
      <c r="AL4376" s="31"/>
      <c r="AO4376" s="376"/>
    </row>
    <row r="4377" spans="1:41" x14ac:dyDescent="0.25">
      <c r="A4377" s="44" t="s">
        <v>7130</v>
      </c>
      <c r="B4377" s="44" t="s">
        <v>7132</v>
      </c>
      <c r="C4377" s="56" t="s">
        <v>7131</v>
      </c>
      <c r="D4377" s="56" t="s">
        <v>1749</v>
      </c>
      <c r="E4377" s="257">
        <v>45170</v>
      </c>
      <c r="F4377" s="45"/>
      <c r="G4377" s="45"/>
      <c r="H4377" s="93"/>
      <c r="I4377" s="99"/>
      <c r="J4377" s="99"/>
      <c r="K4377" s="99"/>
      <c r="L4377" s="99"/>
      <c r="M4377" s="99"/>
      <c r="N4377" s="99"/>
      <c r="O4377" s="99"/>
      <c r="P4377" s="57"/>
      <c r="Q4377" s="44"/>
      <c r="R4377" s="99"/>
      <c r="S4377" s="99"/>
      <c r="T4377" s="99"/>
      <c r="U4377" s="99"/>
      <c r="V4377" s="99"/>
      <c r="W4377" s="99"/>
      <c r="X4377" s="99"/>
      <c r="Y4377" s="99"/>
      <c r="Z4377" s="99"/>
      <c r="AA4377" s="99"/>
      <c r="AB4377" s="99"/>
      <c r="AC4377" s="99"/>
      <c r="AD4377" s="99"/>
      <c r="AE4377" s="99"/>
      <c r="AF4377" s="99"/>
      <c r="AG4377" s="99"/>
      <c r="AH4377" s="31"/>
      <c r="AI4377" s="31"/>
      <c r="AJ4377" s="31"/>
      <c r="AK4377" s="31"/>
      <c r="AL4377" s="31"/>
      <c r="AO4377" s="376"/>
    </row>
    <row r="4378" spans="1:41" x14ac:dyDescent="0.3">
      <c r="A4378" s="57" t="s">
        <v>13144</v>
      </c>
      <c r="B4378" s="57" t="s">
        <v>1290</v>
      </c>
      <c r="C4378" s="62">
        <v>24027</v>
      </c>
      <c r="D4378" s="62" t="s">
        <v>20886</v>
      </c>
      <c r="E4378" s="60">
        <v>46873</v>
      </c>
      <c r="F4378" s="32"/>
      <c r="G4378" s="32"/>
      <c r="H4378" s="32"/>
      <c r="I4378" s="31"/>
      <c r="J4378" s="31"/>
      <c r="K4378" s="31"/>
      <c r="L4378" s="31"/>
      <c r="M4378" s="31"/>
      <c r="N4378" s="31"/>
      <c r="O4378" s="31"/>
      <c r="P4378" s="31"/>
      <c r="Q4378" s="31"/>
      <c r="R4378" s="31"/>
      <c r="S4378" s="31"/>
      <c r="T4378" s="31"/>
      <c r="U4378" s="31"/>
      <c r="V4378" s="31"/>
      <c r="W4378" s="31"/>
      <c r="X4378" s="31"/>
      <c r="Y4378" s="31"/>
      <c r="Z4378" s="31"/>
      <c r="AA4378" s="31"/>
      <c r="AB4378" s="31"/>
      <c r="AC4378" s="31"/>
      <c r="AD4378" s="31"/>
      <c r="AE4378" s="31"/>
      <c r="AF4378" s="31"/>
      <c r="AG4378" s="31"/>
      <c r="AH4378" s="31"/>
      <c r="AI4378" s="31"/>
      <c r="AJ4378" s="31"/>
      <c r="AK4378" s="31"/>
      <c r="AL4378" s="31"/>
      <c r="AO4378" s="376"/>
    </row>
    <row r="4379" spans="1:41" x14ac:dyDescent="0.3">
      <c r="A4379" s="333" t="s">
        <v>21268</v>
      </c>
      <c r="B4379" s="333" t="s">
        <v>2690</v>
      </c>
      <c r="C4379" s="125" t="s">
        <v>21253</v>
      </c>
      <c r="D4379" s="32" t="s">
        <v>20309</v>
      </c>
      <c r="E4379" s="125" t="s">
        <v>21312</v>
      </c>
      <c r="F4379" s="125" t="s">
        <v>1189</v>
      </c>
      <c r="G4379" s="125" t="s">
        <v>1190</v>
      </c>
      <c r="AO4379" s="376"/>
    </row>
    <row r="4380" spans="1:41" x14ac:dyDescent="0.25">
      <c r="A4380" s="44" t="s">
        <v>10461</v>
      </c>
      <c r="B4380" s="44" t="s">
        <v>925</v>
      </c>
      <c r="C4380" s="45">
        <v>240601</v>
      </c>
      <c r="D4380" s="45" t="s">
        <v>11363</v>
      </c>
      <c r="E4380" s="45" t="s">
        <v>9840</v>
      </c>
      <c r="AO4380" s="376"/>
    </row>
    <row r="4381" spans="1:41" x14ac:dyDescent="0.25">
      <c r="A4381" s="44" t="s">
        <v>11283</v>
      </c>
      <c r="B4381" s="44" t="s">
        <v>5134</v>
      </c>
      <c r="C4381" s="45">
        <v>240804</v>
      </c>
      <c r="D4381" s="45" t="s">
        <v>11363</v>
      </c>
      <c r="E4381" s="45" t="s">
        <v>11260</v>
      </c>
      <c r="AO4381" s="376"/>
    </row>
    <row r="4382" spans="1:41" x14ac:dyDescent="0.3">
      <c r="A4382" s="333" t="s">
        <v>11411</v>
      </c>
      <c r="B4382" s="333" t="s">
        <v>11377</v>
      </c>
      <c r="C4382" s="125" t="s">
        <v>11214</v>
      </c>
      <c r="D4382" s="32" t="s">
        <v>20309</v>
      </c>
      <c r="E4382" s="125" t="s">
        <v>4966</v>
      </c>
      <c r="F4382" s="125" t="s">
        <v>1189</v>
      </c>
      <c r="G4382" s="125" t="s">
        <v>1190</v>
      </c>
      <c r="AO4382" s="376"/>
    </row>
    <row r="4383" spans="1:41" x14ac:dyDescent="0.25">
      <c r="A4383" s="44" t="s">
        <v>17709</v>
      </c>
      <c r="B4383" s="44" t="s">
        <v>9248</v>
      </c>
      <c r="C4383" s="45">
        <v>260105</v>
      </c>
      <c r="D4383" s="45" t="s">
        <v>11363</v>
      </c>
      <c r="E4383" s="45" t="s">
        <v>17625</v>
      </c>
      <c r="AO4383" s="376"/>
    </row>
    <row r="4384" spans="1:41" x14ac:dyDescent="0.25">
      <c r="A4384" s="44" t="s">
        <v>21573</v>
      </c>
      <c r="B4384" s="44" t="s">
        <v>9248</v>
      </c>
      <c r="C4384" s="45">
        <v>260105</v>
      </c>
      <c r="D4384" s="45" t="s">
        <v>11363</v>
      </c>
      <c r="E4384" s="45" t="s">
        <v>17625</v>
      </c>
      <c r="AO4384" s="376"/>
    </row>
    <row r="4385" spans="1:41" x14ac:dyDescent="0.25">
      <c r="A4385" s="44" t="s">
        <v>16571</v>
      </c>
      <c r="B4385" s="44" t="s">
        <v>21434</v>
      </c>
      <c r="C4385" s="45" t="s">
        <v>16562</v>
      </c>
      <c r="D4385" s="45" t="s">
        <v>21447</v>
      </c>
      <c r="E4385" s="46">
        <v>46418</v>
      </c>
      <c r="AO4385" s="376"/>
    </row>
    <row r="4386" spans="1:41" x14ac:dyDescent="0.3">
      <c r="A4386" s="333" t="s">
        <v>15342</v>
      </c>
      <c r="B4386" s="333" t="s">
        <v>1599</v>
      </c>
      <c r="C4386" s="125" t="s">
        <v>15472</v>
      </c>
      <c r="D4386" s="32" t="s">
        <v>20309</v>
      </c>
      <c r="E4386" s="125" t="s">
        <v>5265</v>
      </c>
      <c r="F4386" s="125" t="s">
        <v>1189</v>
      </c>
      <c r="G4386" s="125" t="s">
        <v>1189</v>
      </c>
      <c r="AO4386" s="376"/>
    </row>
    <row r="4387" spans="1:41" x14ac:dyDescent="0.25">
      <c r="A4387" s="44" t="s">
        <v>11965</v>
      </c>
      <c r="B4387" s="44" t="s">
        <v>3475</v>
      </c>
      <c r="C4387" s="45">
        <v>230301</v>
      </c>
      <c r="D4387" s="45" t="s">
        <v>11363</v>
      </c>
      <c r="E4387" s="45" t="s">
        <v>5265</v>
      </c>
      <c r="AO4387" s="376"/>
    </row>
    <row r="4388" spans="1:41" x14ac:dyDescent="0.25">
      <c r="A4388" s="44" t="s">
        <v>11965</v>
      </c>
      <c r="B4388" s="44" t="s">
        <v>928</v>
      </c>
      <c r="C4388" s="45">
        <v>231104</v>
      </c>
      <c r="D4388" s="45" t="s">
        <v>11363</v>
      </c>
      <c r="E4388" s="45" t="s">
        <v>8334</v>
      </c>
      <c r="AO4388" s="376"/>
    </row>
    <row r="4389" spans="1:41" x14ac:dyDescent="0.25">
      <c r="A4389" s="44" t="s">
        <v>1613</v>
      </c>
      <c r="B4389" s="44" t="s">
        <v>5321</v>
      </c>
      <c r="C4389" s="45">
        <v>23010401</v>
      </c>
      <c r="D4389" s="45" t="s">
        <v>11363</v>
      </c>
      <c r="E4389" s="45" t="s">
        <v>5322</v>
      </c>
      <c r="AO4389" s="376"/>
    </row>
    <row r="4390" spans="1:41" x14ac:dyDescent="0.25">
      <c r="A4390" s="44" t="s">
        <v>1613</v>
      </c>
      <c r="B4390" s="44" t="s">
        <v>3176</v>
      </c>
      <c r="C4390" s="45">
        <v>23010402</v>
      </c>
      <c r="D4390" s="45" t="s">
        <v>11363</v>
      </c>
      <c r="E4390" s="45" t="s">
        <v>5322</v>
      </c>
      <c r="AO4390" s="376"/>
    </row>
    <row r="4391" spans="1:41" x14ac:dyDescent="0.25">
      <c r="A4391" s="44" t="s">
        <v>7849</v>
      </c>
      <c r="B4391" s="44" t="s">
        <v>5134</v>
      </c>
      <c r="C4391" s="45">
        <v>230807</v>
      </c>
      <c r="D4391" s="45" t="s">
        <v>11363</v>
      </c>
      <c r="E4391" s="45" t="s">
        <v>8282</v>
      </c>
      <c r="AO4391" s="376"/>
    </row>
    <row r="4392" spans="1:41" x14ac:dyDescent="0.25">
      <c r="A4392" s="44" t="s">
        <v>13207</v>
      </c>
      <c r="B4392" s="44" t="s">
        <v>5321</v>
      </c>
      <c r="C4392" s="45">
        <v>25010401</v>
      </c>
      <c r="D4392" s="45" t="s">
        <v>11363</v>
      </c>
      <c r="E4392" s="45" t="s">
        <v>12564</v>
      </c>
      <c r="AO4392" s="376"/>
    </row>
    <row r="4393" spans="1:41" x14ac:dyDescent="0.25">
      <c r="A4393" s="44" t="s">
        <v>13207</v>
      </c>
      <c r="B4393" s="44" t="s">
        <v>2368</v>
      </c>
      <c r="C4393" s="45">
        <v>251004</v>
      </c>
      <c r="D4393" s="45" t="s">
        <v>11363</v>
      </c>
      <c r="E4393" s="45" t="s">
        <v>11146</v>
      </c>
      <c r="AO4393" s="376"/>
    </row>
    <row r="4394" spans="1:41" x14ac:dyDescent="0.25">
      <c r="A4394" s="44" t="s">
        <v>19322</v>
      </c>
      <c r="B4394" s="319" t="s">
        <v>19513</v>
      </c>
      <c r="C4394" s="318" t="s">
        <v>19637</v>
      </c>
      <c r="D4394" s="93" t="s">
        <v>19934</v>
      </c>
      <c r="E4394" s="320">
        <v>47177</v>
      </c>
      <c r="F4394" s="93"/>
      <c r="G4394" s="93"/>
      <c r="H4394" s="93"/>
      <c r="I4394" s="99"/>
      <c r="J4394" s="99"/>
      <c r="K4394" s="99"/>
      <c r="L4394" s="99"/>
      <c r="M4394" s="99"/>
      <c r="N4394" s="99"/>
      <c r="O4394" s="99"/>
      <c r="P4394" s="99"/>
      <c r="Q4394" s="99"/>
      <c r="R4394" s="99"/>
      <c r="S4394" s="99"/>
      <c r="T4394" s="99"/>
      <c r="U4394" s="99"/>
      <c r="V4394" s="99"/>
      <c r="W4394" s="99"/>
      <c r="X4394" s="99"/>
      <c r="Y4394" s="99"/>
      <c r="Z4394" s="99"/>
      <c r="AA4394" s="99"/>
      <c r="AB4394" s="99"/>
      <c r="AC4394" s="99"/>
      <c r="AD4394" s="99"/>
      <c r="AE4394" s="99"/>
      <c r="AF4394" s="99"/>
      <c r="AG4394" s="99"/>
      <c r="AH4394" s="31"/>
      <c r="AI4394" s="31"/>
      <c r="AJ4394" s="31"/>
      <c r="AK4394" s="31"/>
      <c r="AL4394" s="31"/>
      <c r="AO4394" s="376"/>
    </row>
    <row r="4395" spans="1:41" x14ac:dyDescent="0.25">
      <c r="A4395" s="44" t="s">
        <v>11739</v>
      </c>
      <c r="B4395" s="44" t="s">
        <v>14816</v>
      </c>
      <c r="C4395" s="45" t="s">
        <v>11740</v>
      </c>
      <c r="D4395" s="367" t="s">
        <v>3696</v>
      </c>
      <c r="E4395" s="328">
        <f>DATE(2028,10,24)</f>
        <v>47050</v>
      </c>
      <c r="F4395" s="32"/>
      <c r="G4395" s="32"/>
      <c r="H4395" s="32"/>
      <c r="I4395" s="31"/>
      <c r="J4395" s="31"/>
      <c r="K4395" s="31"/>
      <c r="L4395" s="31"/>
      <c r="M4395" s="31"/>
      <c r="N4395" s="31"/>
      <c r="O4395" s="31"/>
      <c r="P4395" s="31"/>
      <c r="Q4395" s="31"/>
      <c r="R4395" s="31"/>
      <c r="S4395" s="31"/>
      <c r="T4395" s="31"/>
      <c r="U4395" s="31"/>
      <c r="V4395" s="31"/>
      <c r="W4395" s="31"/>
      <c r="X4395" s="31"/>
      <c r="Y4395" s="31"/>
      <c r="Z4395" s="31"/>
      <c r="AA4395" s="31"/>
      <c r="AB4395" s="31"/>
      <c r="AC4395" s="31"/>
      <c r="AD4395" s="31"/>
      <c r="AE4395" s="31"/>
      <c r="AF4395" s="31"/>
      <c r="AG4395" s="31"/>
      <c r="AH4395" s="31"/>
      <c r="AI4395" s="31"/>
      <c r="AJ4395" s="31"/>
      <c r="AK4395" s="31"/>
      <c r="AL4395" s="31"/>
      <c r="AO4395" s="376"/>
    </row>
    <row r="4396" spans="1:41" x14ac:dyDescent="0.25">
      <c r="A4396" s="44" t="s">
        <v>14404</v>
      </c>
      <c r="B4396" s="44" t="s">
        <v>3910</v>
      </c>
      <c r="C4396" s="45" t="s">
        <v>14405</v>
      </c>
      <c r="D4396" s="46" t="s">
        <v>21328</v>
      </c>
      <c r="E4396" s="46">
        <v>46583</v>
      </c>
      <c r="AO4396" s="376"/>
    </row>
    <row r="4397" spans="1:41" x14ac:dyDescent="0.25">
      <c r="A4397" s="44" t="s">
        <v>14404</v>
      </c>
      <c r="B4397" s="44" t="s">
        <v>3910</v>
      </c>
      <c r="C4397" s="45" t="s">
        <v>14405</v>
      </c>
      <c r="D4397" s="46" t="s">
        <v>21328</v>
      </c>
      <c r="E4397" s="46">
        <v>46583</v>
      </c>
      <c r="AO4397" s="376"/>
    </row>
    <row r="4398" spans="1:41" x14ac:dyDescent="0.25">
      <c r="A4398" s="76" t="s">
        <v>16082</v>
      </c>
      <c r="B4398" s="44" t="s">
        <v>16073</v>
      </c>
      <c r="C4398" s="45">
        <v>44.26</v>
      </c>
      <c r="D4398" s="45" t="s">
        <v>12549</v>
      </c>
      <c r="E4398" s="46">
        <v>47787</v>
      </c>
      <c r="F4398" s="45" t="s">
        <v>1335</v>
      </c>
      <c r="G4398" s="93"/>
      <c r="H4398" s="93"/>
      <c r="I4398" s="99"/>
      <c r="J4398" s="99"/>
      <c r="K4398" s="99"/>
      <c r="L4398" s="99"/>
      <c r="M4398" s="99"/>
      <c r="N4398" s="99"/>
      <c r="O4398" s="99"/>
      <c r="P4398" s="99"/>
      <c r="Q4398" s="99"/>
      <c r="R4398" s="99"/>
      <c r="S4398" s="99"/>
      <c r="T4398" s="99"/>
      <c r="U4398" s="99"/>
      <c r="V4398" s="99"/>
      <c r="W4398" s="99"/>
      <c r="X4398" s="99"/>
      <c r="Y4398" s="99"/>
      <c r="Z4398" s="99"/>
      <c r="AA4398" s="99"/>
      <c r="AB4398" s="99"/>
      <c r="AC4398" s="99"/>
      <c r="AD4398" s="99"/>
      <c r="AE4398" s="99"/>
      <c r="AF4398" s="99"/>
      <c r="AG4398" s="99"/>
      <c r="AH4398" s="31"/>
      <c r="AI4398" s="31"/>
      <c r="AJ4398" s="31"/>
      <c r="AK4398" s="31"/>
      <c r="AL4398" s="31"/>
      <c r="AO4398" s="376"/>
    </row>
    <row r="4399" spans="1:41" x14ac:dyDescent="0.25">
      <c r="A4399" s="44" t="s">
        <v>17710</v>
      </c>
      <c r="B4399" s="44" t="s">
        <v>5134</v>
      </c>
      <c r="C4399" s="45">
        <v>250802</v>
      </c>
      <c r="D4399" s="45" t="s">
        <v>11363</v>
      </c>
      <c r="E4399" s="45" t="s">
        <v>9880</v>
      </c>
      <c r="AO4399" s="376"/>
    </row>
    <row r="4400" spans="1:41" x14ac:dyDescent="0.25">
      <c r="A4400" s="44" t="s">
        <v>16572</v>
      </c>
      <c r="B4400" s="44" t="s">
        <v>21434</v>
      </c>
      <c r="C4400" s="45" t="s">
        <v>16562</v>
      </c>
      <c r="D4400" s="45" t="s">
        <v>21447</v>
      </c>
      <c r="E4400" s="46">
        <v>46418</v>
      </c>
      <c r="AO4400" s="376"/>
    </row>
    <row r="4401" spans="1:41" x14ac:dyDescent="0.25">
      <c r="A4401" s="44" t="s">
        <v>13618</v>
      </c>
      <c r="B4401" s="44" t="s">
        <v>12111</v>
      </c>
      <c r="C4401" s="45">
        <v>13.25</v>
      </c>
      <c r="D4401" s="45" t="s">
        <v>12549</v>
      </c>
      <c r="E4401" s="46">
        <v>47664</v>
      </c>
      <c r="F4401" s="45"/>
      <c r="G4401" s="93"/>
      <c r="H4401" s="93"/>
      <c r="I4401" s="99"/>
      <c r="J4401" s="99"/>
      <c r="K4401" s="99"/>
      <c r="L4401" s="99"/>
      <c r="M4401" s="99"/>
      <c r="N4401" s="99"/>
      <c r="O4401" s="99"/>
      <c r="P4401" s="99"/>
      <c r="Q4401" s="99"/>
      <c r="R4401" s="99"/>
      <c r="S4401" s="99"/>
      <c r="T4401" s="99"/>
      <c r="U4401" s="99"/>
      <c r="V4401" s="99"/>
      <c r="W4401" s="99"/>
      <c r="X4401" s="99"/>
      <c r="Y4401" s="99"/>
      <c r="Z4401" s="99"/>
      <c r="AA4401" s="99"/>
      <c r="AB4401" s="99"/>
      <c r="AC4401" s="99"/>
      <c r="AD4401" s="99"/>
      <c r="AE4401" s="99"/>
      <c r="AF4401" s="99"/>
      <c r="AG4401" s="99"/>
      <c r="AH4401" s="31"/>
      <c r="AI4401" s="31"/>
      <c r="AJ4401" s="31"/>
      <c r="AK4401" s="31"/>
      <c r="AL4401" s="31"/>
      <c r="AO4401" s="376"/>
    </row>
    <row r="4402" spans="1:41" x14ac:dyDescent="0.25">
      <c r="A4402" s="329" t="s">
        <v>13033</v>
      </c>
      <c r="B4402" s="92" t="s">
        <v>13051</v>
      </c>
      <c r="C4402" s="93" t="s">
        <v>13052</v>
      </c>
      <c r="D4402" s="93" t="s">
        <v>1201</v>
      </c>
      <c r="E4402" s="94">
        <v>47223</v>
      </c>
      <c r="F4402" s="93"/>
      <c r="G4402" s="93"/>
      <c r="H4402" s="93"/>
      <c r="I4402" s="99"/>
      <c r="J4402" s="99"/>
      <c r="K4402" s="99"/>
      <c r="L4402" s="99"/>
      <c r="M4402" s="99"/>
      <c r="N4402" s="99"/>
      <c r="O4402" s="99"/>
      <c r="P4402" s="99"/>
      <c r="Q4402" s="44"/>
      <c r="R4402" s="99"/>
      <c r="S4402" s="99"/>
      <c r="T4402" s="99"/>
      <c r="U4402" s="99"/>
      <c r="V4402" s="99"/>
      <c r="W4402" s="99"/>
      <c r="X4402" s="99"/>
      <c r="Y4402" s="99"/>
      <c r="Z4402" s="99"/>
      <c r="AA4402" s="99"/>
      <c r="AB4402" s="99"/>
      <c r="AC4402" s="99"/>
      <c r="AD4402" s="99"/>
      <c r="AE4402" s="99"/>
      <c r="AF4402" s="99"/>
      <c r="AG4402" s="99"/>
      <c r="AH4402" s="31"/>
      <c r="AI4402" s="31"/>
      <c r="AJ4402" s="31"/>
      <c r="AK4402" s="31"/>
      <c r="AL4402" s="31"/>
      <c r="AO4402" s="376"/>
    </row>
    <row r="4403" spans="1:41" x14ac:dyDescent="0.25">
      <c r="A4403" s="44" t="s">
        <v>9395</v>
      </c>
      <c r="B4403" s="92" t="s">
        <v>9602</v>
      </c>
      <c r="C4403" s="77" t="s">
        <v>9336</v>
      </c>
      <c r="D4403" s="93" t="s">
        <v>9601</v>
      </c>
      <c r="E4403" s="94">
        <v>46568</v>
      </c>
      <c r="F4403" s="93"/>
      <c r="G4403" s="93"/>
      <c r="H4403" s="93"/>
      <c r="I4403" s="99"/>
      <c r="J4403" s="99"/>
      <c r="K4403" s="99"/>
      <c r="L4403" s="99"/>
      <c r="M4403" s="99"/>
      <c r="N4403" s="99"/>
      <c r="O4403" s="99"/>
      <c r="P4403" s="57"/>
      <c r="Q4403" s="44"/>
      <c r="R4403" s="99"/>
      <c r="S4403" s="99"/>
      <c r="T4403" s="99"/>
      <c r="U4403" s="99"/>
      <c r="V4403" s="99"/>
      <c r="W4403" s="99"/>
      <c r="X4403" s="99"/>
      <c r="Y4403" s="99"/>
      <c r="Z4403" s="99"/>
      <c r="AA4403" s="99"/>
      <c r="AB4403" s="99"/>
      <c r="AC4403" s="99"/>
      <c r="AD4403" s="99"/>
      <c r="AE4403" s="99"/>
      <c r="AF4403" s="99"/>
      <c r="AG4403" s="99"/>
      <c r="AH4403" s="31"/>
      <c r="AI4403" s="31"/>
      <c r="AJ4403" s="31"/>
      <c r="AK4403" s="31"/>
      <c r="AL4403" s="31"/>
      <c r="AO4403" s="376"/>
    </row>
    <row r="4404" spans="1:41" x14ac:dyDescent="0.25">
      <c r="A4404" s="44" t="s">
        <v>17711</v>
      </c>
      <c r="B4404" s="44" t="s">
        <v>15616</v>
      </c>
      <c r="C4404" s="45">
        <v>25050101</v>
      </c>
      <c r="D4404" s="45" t="s">
        <v>11363</v>
      </c>
      <c r="E4404" s="45" t="s">
        <v>7105</v>
      </c>
      <c r="AO4404" s="376"/>
    </row>
    <row r="4405" spans="1:41" x14ac:dyDescent="0.25">
      <c r="A4405" s="44" t="s">
        <v>17712</v>
      </c>
      <c r="B4405" s="44" t="s">
        <v>5321</v>
      </c>
      <c r="C4405" s="45">
        <v>26010401</v>
      </c>
      <c r="D4405" s="45" t="s">
        <v>11363</v>
      </c>
      <c r="E4405" s="45" t="s">
        <v>17459</v>
      </c>
      <c r="AO4405" s="376"/>
    </row>
    <row r="4406" spans="1:41" x14ac:dyDescent="0.25">
      <c r="A4406" s="44" t="s">
        <v>17712</v>
      </c>
      <c r="B4406" s="44" t="s">
        <v>3176</v>
      </c>
      <c r="C4406" s="45">
        <v>26010402</v>
      </c>
      <c r="D4406" s="45" t="s">
        <v>11363</v>
      </c>
      <c r="E4406" s="45" t="s">
        <v>17459</v>
      </c>
      <c r="AO4406" s="376"/>
    </row>
    <row r="4407" spans="1:41" x14ac:dyDescent="0.25">
      <c r="A4407" s="44" t="s">
        <v>7388</v>
      </c>
      <c r="B4407" s="44" t="s">
        <v>7389</v>
      </c>
      <c r="C4407" s="45" t="s">
        <v>6740</v>
      </c>
      <c r="D4407" s="45" t="s">
        <v>9895</v>
      </c>
      <c r="E4407" s="46">
        <v>46507</v>
      </c>
      <c r="F4407" s="93"/>
      <c r="G4407" s="93"/>
      <c r="H4407" s="93"/>
      <c r="I4407" s="99"/>
      <c r="J4407" s="99"/>
      <c r="K4407" s="99"/>
      <c r="L4407" s="99"/>
      <c r="M4407" s="99"/>
      <c r="N4407" s="99"/>
      <c r="O4407" s="99"/>
      <c r="P4407" s="57"/>
      <c r="Q4407" s="44"/>
      <c r="R4407" s="99"/>
      <c r="S4407" s="99"/>
      <c r="T4407" s="99"/>
      <c r="U4407" s="99"/>
      <c r="V4407" s="99"/>
      <c r="W4407" s="99"/>
      <c r="X4407" s="99"/>
      <c r="Y4407" s="99"/>
      <c r="Z4407" s="99"/>
      <c r="AA4407" s="99"/>
      <c r="AB4407" s="99"/>
      <c r="AC4407" s="99"/>
      <c r="AD4407" s="99"/>
      <c r="AE4407" s="99"/>
      <c r="AF4407" s="99"/>
      <c r="AG4407" s="99"/>
      <c r="AH4407" s="31"/>
      <c r="AI4407" s="31"/>
      <c r="AJ4407" s="31"/>
      <c r="AK4407" s="31"/>
      <c r="AL4407" s="31"/>
      <c r="AO4407" s="376"/>
    </row>
    <row r="4408" spans="1:41" x14ac:dyDescent="0.25">
      <c r="A4408" s="44" t="s">
        <v>6962</v>
      </c>
      <c r="B4408" s="44" t="s">
        <v>2350</v>
      </c>
      <c r="C4408" s="45">
        <v>230105</v>
      </c>
      <c r="D4408" s="45" t="s">
        <v>11363</v>
      </c>
      <c r="E4408" s="45" t="s">
        <v>5265</v>
      </c>
      <c r="AO4408" s="376"/>
    </row>
    <row r="4409" spans="1:41" x14ac:dyDescent="0.25">
      <c r="A4409" s="44" t="s">
        <v>9396</v>
      </c>
      <c r="B4409" s="92" t="s">
        <v>9602</v>
      </c>
      <c r="C4409" s="45" t="s">
        <v>9334</v>
      </c>
      <c r="D4409" s="93" t="s">
        <v>9601</v>
      </c>
      <c r="E4409" s="94">
        <v>46568</v>
      </c>
      <c r="F4409" s="93"/>
      <c r="G4409" s="93"/>
      <c r="H4409" s="93"/>
      <c r="I4409" s="99"/>
      <c r="J4409" s="99"/>
      <c r="K4409" s="99"/>
      <c r="L4409" s="99"/>
      <c r="M4409" s="99"/>
      <c r="N4409" s="99"/>
      <c r="O4409" s="99"/>
      <c r="P4409" s="57"/>
      <c r="Q4409" s="44"/>
      <c r="R4409" s="99"/>
      <c r="S4409" s="99"/>
      <c r="T4409" s="99"/>
      <c r="U4409" s="99"/>
      <c r="V4409" s="99"/>
      <c r="W4409" s="99"/>
      <c r="X4409" s="99"/>
      <c r="Y4409" s="99"/>
      <c r="Z4409" s="99"/>
      <c r="AA4409" s="99"/>
      <c r="AB4409" s="99"/>
      <c r="AC4409" s="99"/>
      <c r="AD4409" s="99"/>
      <c r="AE4409" s="99"/>
      <c r="AF4409" s="99"/>
      <c r="AG4409" s="99"/>
      <c r="AH4409" s="31"/>
      <c r="AI4409" s="31"/>
      <c r="AJ4409" s="31"/>
      <c r="AK4409" s="31"/>
      <c r="AL4409" s="31"/>
      <c r="AO4409" s="376"/>
    </row>
    <row r="4410" spans="1:41" x14ac:dyDescent="0.25">
      <c r="A4410" s="44" t="s">
        <v>6963</v>
      </c>
      <c r="B4410" s="44" t="s">
        <v>3475</v>
      </c>
      <c r="C4410" s="45">
        <v>230301</v>
      </c>
      <c r="D4410" s="45" t="s">
        <v>11363</v>
      </c>
      <c r="E4410" s="45" t="s">
        <v>5265</v>
      </c>
      <c r="AO4410" s="376"/>
    </row>
    <row r="4411" spans="1:41" x14ac:dyDescent="0.25">
      <c r="A4411" s="44" t="s">
        <v>17714</v>
      </c>
      <c r="B4411" s="44" t="s">
        <v>6610</v>
      </c>
      <c r="C4411" s="45">
        <v>260204</v>
      </c>
      <c r="D4411" s="45" t="s">
        <v>11363</v>
      </c>
      <c r="E4411" s="45" t="s">
        <v>9238</v>
      </c>
      <c r="AO4411" s="376"/>
    </row>
    <row r="4412" spans="1:41" x14ac:dyDescent="0.25">
      <c r="A4412" s="44" t="s">
        <v>17713</v>
      </c>
      <c r="B4412" s="44" t="s">
        <v>939</v>
      </c>
      <c r="C4412" s="45">
        <v>241202</v>
      </c>
      <c r="D4412" s="45" t="s">
        <v>11363</v>
      </c>
      <c r="E4412" s="45" t="s">
        <v>12554</v>
      </c>
      <c r="AO4412" s="376"/>
    </row>
    <row r="4413" spans="1:41" x14ac:dyDescent="0.25">
      <c r="A4413" s="44" t="s">
        <v>4417</v>
      </c>
      <c r="B4413" s="44" t="s">
        <v>4371</v>
      </c>
      <c r="C4413" s="45" t="s">
        <v>4418</v>
      </c>
      <c r="D4413" s="45" t="s">
        <v>11204</v>
      </c>
      <c r="E4413" s="45" t="s">
        <v>7354</v>
      </c>
      <c r="F4413" s="93"/>
      <c r="G4413" s="93"/>
      <c r="H4413" s="93"/>
      <c r="I4413" s="99"/>
      <c r="J4413" s="99"/>
      <c r="K4413" s="99"/>
      <c r="L4413" s="99"/>
      <c r="M4413" s="99"/>
      <c r="N4413" s="99"/>
      <c r="O4413" s="99"/>
      <c r="P4413" s="99"/>
      <c r="Q4413" s="99"/>
      <c r="R4413" s="99"/>
      <c r="S4413" s="99"/>
      <c r="T4413" s="99"/>
      <c r="U4413" s="99"/>
      <c r="V4413" s="99"/>
      <c r="W4413" s="99"/>
      <c r="X4413" s="99"/>
      <c r="Y4413" s="99"/>
      <c r="Z4413" s="99"/>
      <c r="AA4413" s="99"/>
      <c r="AB4413" s="99"/>
      <c r="AC4413" s="99"/>
      <c r="AD4413" s="99"/>
      <c r="AE4413" s="99"/>
      <c r="AF4413" s="99"/>
      <c r="AG4413" s="99"/>
      <c r="AH4413" s="31"/>
      <c r="AI4413" s="31"/>
      <c r="AJ4413" s="31"/>
      <c r="AK4413" s="31"/>
      <c r="AL4413" s="31"/>
      <c r="AO4413" s="376"/>
    </row>
    <row r="4414" spans="1:41" x14ac:dyDescent="0.25">
      <c r="A4414" s="44" t="s">
        <v>4417</v>
      </c>
      <c r="B4414" s="44" t="s">
        <v>4371</v>
      </c>
      <c r="C4414" s="45" t="s">
        <v>4418</v>
      </c>
      <c r="D4414" s="93" t="s">
        <v>17443</v>
      </c>
      <c r="E4414" s="45" t="s">
        <v>7354</v>
      </c>
      <c r="F4414" s="93"/>
      <c r="G4414" s="93"/>
      <c r="H4414" s="93"/>
      <c r="I4414" s="99"/>
      <c r="J4414" s="99"/>
      <c r="K4414" s="99"/>
      <c r="L4414" s="99"/>
      <c r="M4414" s="99"/>
      <c r="N4414" s="99"/>
      <c r="O4414" s="99"/>
      <c r="P4414" s="99"/>
      <c r="Q4414" s="99"/>
      <c r="R4414" s="99"/>
      <c r="S4414" s="99"/>
      <c r="T4414" s="99"/>
      <c r="U4414" s="99"/>
      <c r="V4414" s="99"/>
      <c r="W4414" s="99"/>
      <c r="X4414" s="99"/>
      <c r="Y4414" s="99"/>
      <c r="Z4414" s="99"/>
      <c r="AA4414" s="99"/>
      <c r="AB4414" s="99"/>
      <c r="AC4414" s="99"/>
      <c r="AD4414" s="99"/>
      <c r="AE4414" s="99"/>
      <c r="AF4414" s="99"/>
      <c r="AG4414" s="99"/>
      <c r="AH4414" s="31"/>
      <c r="AI4414" s="31"/>
      <c r="AJ4414" s="31"/>
      <c r="AK4414" s="31"/>
      <c r="AL4414" s="31"/>
      <c r="AO4414" s="376"/>
    </row>
    <row r="4415" spans="1:41" x14ac:dyDescent="0.25">
      <c r="A4415" s="44" t="s">
        <v>17715</v>
      </c>
      <c r="B4415" s="44" t="s">
        <v>945</v>
      </c>
      <c r="C4415" s="45">
        <v>240602</v>
      </c>
      <c r="D4415" s="45" t="s">
        <v>11363</v>
      </c>
      <c r="E4415" s="45" t="s">
        <v>4962</v>
      </c>
      <c r="AO4415" s="376"/>
    </row>
    <row r="4416" spans="1:41" x14ac:dyDescent="0.25">
      <c r="A4416" s="44" t="s">
        <v>11741</v>
      </c>
      <c r="B4416" s="44" t="s">
        <v>14817</v>
      </c>
      <c r="C4416" s="45" t="s">
        <v>11742</v>
      </c>
      <c r="D4416" s="367" t="s">
        <v>3696</v>
      </c>
      <c r="E4416" s="328">
        <f>DATE(2028,10,25)</f>
        <v>47051</v>
      </c>
      <c r="F4416" s="32"/>
      <c r="G4416" s="32"/>
      <c r="H4416" s="32"/>
      <c r="I4416" s="31"/>
      <c r="J4416" s="31"/>
      <c r="K4416" s="31"/>
      <c r="L4416" s="31"/>
      <c r="M4416" s="31"/>
      <c r="N4416" s="31"/>
      <c r="O4416" s="31"/>
      <c r="P4416" s="31"/>
      <c r="Q4416" s="31"/>
      <c r="R4416" s="31"/>
      <c r="S4416" s="31"/>
      <c r="T4416" s="31"/>
      <c r="U4416" s="31"/>
      <c r="V4416" s="31"/>
      <c r="W4416" s="31"/>
      <c r="X4416" s="31"/>
      <c r="Y4416" s="31"/>
      <c r="Z4416" s="31"/>
      <c r="AA4416" s="31"/>
      <c r="AB4416" s="31"/>
      <c r="AC4416" s="31"/>
      <c r="AD4416" s="31"/>
      <c r="AE4416" s="31"/>
      <c r="AF4416" s="31"/>
      <c r="AG4416" s="31"/>
      <c r="AH4416" s="31"/>
      <c r="AI4416" s="31"/>
      <c r="AJ4416" s="31"/>
      <c r="AK4416" s="31"/>
      <c r="AL4416" s="31"/>
      <c r="AO4416" s="376"/>
    </row>
    <row r="4417" spans="1:41" x14ac:dyDescent="0.25">
      <c r="A4417" s="44" t="s">
        <v>3208</v>
      </c>
      <c r="B4417" s="92" t="s">
        <v>12068</v>
      </c>
      <c r="C4417" s="93" t="s">
        <v>12038</v>
      </c>
      <c r="D4417" s="93" t="s">
        <v>1201</v>
      </c>
      <c r="E4417" s="94">
        <v>47208</v>
      </c>
      <c r="F4417" s="93"/>
      <c r="G4417" s="93"/>
      <c r="H4417" s="93"/>
      <c r="I4417" s="99"/>
      <c r="J4417" s="99"/>
      <c r="K4417" s="99"/>
      <c r="L4417" s="99"/>
      <c r="M4417" s="99"/>
      <c r="N4417" s="99"/>
      <c r="O4417" s="99"/>
      <c r="P4417" s="57"/>
      <c r="Q4417" s="44"/>
      <c r="R4417" s="99"/>
      <c r="S4417" s="99"/>
      <c r="T4417" s="99"/>
      <c r="U4417" s="99"/>
      <c r="V4417" s="99"/>
      <c r="W4417" s="99"/>
      <c r="X4417" s="99"/>
      <c r="Y4417" s="99"/>
      <c r="Z4417" s="99"/>
      <c r="AA4417" s="99"/>
      <c r="AB4417" s="99"/>
      <c r="AC4417" s="99"/>
      <c r="AD4417" s="99"/>
      <c r="AE4417" s="99"/>
      <c r="AF4417" s="99"/>
      <c r="AG4417" s="99"/>
      <c r="AH4417" s="31"/>
      <c r="AI4417" s="31"/>
      <c r="AJ4417" s="31"/>
      <c r="AK4417" s="31"/>
      <c r="AL4417" s="31"/>
      <c r="AO4417" s="376"/>
    </row>
    <row r="4418" spans="1:41" x14ac:dyDescent="0.25">
      <c r="A4418" s="44" t="s">
        <v>11617</v>
      </c>
      <c r="B4418" s="44" t="s">
        <v>21362</v>
      </c>
      <c r="C4418" s="45" t="s">
        <v>11608</v>
      </c>
      <c r="D4418" s="45" t="s">
        <v>21447</v>
      </c>
      <c r="E4418" s="46">
        <v>46752</v>
      </c>
      <c r="AO4418" s="376"/>
    </row>
    <row r="4419" spans="1:41" x14ac:dyDescent="0.25">
      <c r="A4419" s="92" t="s">
        <v>12628</v>
      </c>
      <c r="B4419" s="92" t="s">
        <v>199</v>
      </c>
      <c r="C4419" s="318" t="s">
        <v>4751</v>
      </c>
      <c r="D4419" s="318" t="s">
        <v>13017</v>
      </c>
      <c r="E4419" s="320">
        <v>47118</v>
      </c>
      <c r="F4419" s="93"/>
      <c r="G4419" s="93"/>
      <c r="H4419" s="93"/>
      <c r="I4419" s="99"/>
      <c r="J4419" s="99"/>
      <c r="K4419" s="99"/>
      <c r="L4419" s="99"/>
      <c r="M4419" s="99"/>
      <c r="N4419" s="99"/>
      <c r="O4419" s="99"/>
      <c r="P4419" s="99"/>
      <c r="Q4419" s="44"/>
      <c r="R4419" s="99"/>
      <c r="S4419" s="99"/>
      <c r="T4419" s="99"/>
      <c r="U4419" s="99"/>
      <c r="V4419" s="99"/>
      <c r="W4419" s="99"/>
      <c r="X4419" s="99"/>
      <c r="Y4419" s="99"/>
      <c r="Z4419" s="99"/>
      <c r="AA4419" s="99"/>
      <c r="AB4419" s="99"/>
      <c r="AC4419" s="99"/>
      <c r="AD4419" s="99"/>
      <c r="AE4419" s="99"/>
      <c r="AF4419" s="99"/>
      <c r="AG4419" s="99"/>
      <c r="AH4419" s="31"/>
      <c r="AI4419" s="31"/>
      <c r="AJ4419" s="31"/>
      <c r="AK4419" s="31"/>
      <c r="AL4419" s="31"/>
      <c r="AO4419" s="376"/>
    </row>
    <row r="4420" spans="1:41" x14ac:dyDescent="0.25">
      <c r="A4420" s="44" t="s">
        <v>12628</v>
      </c>
      <c r="B4420" s="44" t="s">
        <v>199</v>
      </c>
      <c r="C4420" s="45">
        <v>241001</v>
      </c>
      <c r="D4420" s="45" t="s">
        <v>11363</v>
      </c>
      <c r="E4420" s="45" t="s">
        <v>5332</v>
      </c>
      <c r="AO4420" s="376"/>
    </row>
    <row r="4421" spans="1:41" x14ac:dyDescent="0.3">
      <c r="A4421" s="333" t="s">
        <v>8052</v>
      </c>
      <c r="B4421" s="333" t="s">
        <v>2912</v>
      </c>
      <c r="C4421" s="125" t="s">
        <v>8053</v>
      </c>
      <c r="D4421" s="32" t="s">
        <v>20309</v>
      </c>
      <c r="E4421" s="125" t="s">
        <v>7871</v>
      </c>
      <c r="F4421" s="125" t="s">
        <v>1189</v>
      </c>
      <c r="G4421" s="125" t="s">
        <v>1190</v>
      </c>
      <c r="AO4421" s="376"/>
    </row>
    <row r="4422" spans="1:41" x14ac:dyDescent="0.25">
      <c r="A4422" s="44" t="s">
        <v>9722</v>
      </c>
      <c r="B4422" s="44" t="s">
        <v>14818</v>
      </c>
      <c r="C4422" s="45" t="s">
        <v>9772</v>
      </c>
      <c r="D4422" s="367" t="s">
        <v>3696</v>
      </c>
      <c r="E4422" s="328">
        <f>DATE(2027,12,22)</f>
        <v>46743</v>
      </c>
      <c r="F4422" s="32"/>
      <c r="G4422" s="32"/>
      <c r="H4422" s="32"/>
      <c r="I4422" s="31"/>
      <c r="J4422" s="31"/>
      <c r="K4422" s="31"/>
      <c r="L4422" s="31"/>
      <c r="M4422" s="31"/>
      <c r="N4422" s="31"/>
      <c r="O4422" s="31"/>
      <c r="P4422" s="31"/>
      <c r="Q4422" s="31"/>
      <c r="R4422" s="31"/>
      <c r="S4422" s="31"/>
      <c r="T4422" s="31"/>
      <c r="U4422" s="31"/>
      <c r="V4422" s="31"/>
      <c r="W4422" s="31"/>
      <c r="X4422" s="31"/>
      <c r="Y4422" s="31"/>
      <c r="Z4422" s="31"/>
      <c r="AA4422" s="31"/>
      <c r="AB4422" s="31"/>
      <c r="AC4422" s="31"/>
      <c r="AD4422" s="31"/>
      <c r="AE4422" s="31"/>
      <c r="AF4422" s="31"/>
      <c r="AG4422" s="31"/>
      <c r="AH4422" s="31"/>
      <c r="AI4422" s="31"/>
      <c r="AJ4422" s="31"/>
      <c r="AK4422" s="31"/>
      <c r="AL4422" s="31"/>
      <c r="AO4422" s="376"/>
    </row>
    <row r="4423" spans="1:41" x14ac:dyDescent="0.25">
      <c r="A4423" s="44" t="s">
        <v>9243</v>
      </c>
      <c r="B4423" s="44" t="s">
        <v>9235</v>
      </c>
      <c r="C4423" s="45">
        <v>240102</v>
      </c>
      <c r="D4423" s="45" t="s">
        <v>11363</v>
      </c>
      <c r="E4423" s="45" t="s">
        <v>5139</v>
      </c>
      <c r="AO4423" s="376"/>
    </row>
    <row r="4424" spans="1:41" x14ac:dyDescent="0.3">
      <c r="A4424" s="333" t="s">
        <v>20269</v>
      </c>
      <c r="B4424" s="333" t="s">
        <v>2690</v>
      </c>
      <c r="C4424" s="125" t="s">
        <v>21253</v>
      </c>
      <c r="D4424" s="32" t="s">
        <v>20309</v>
      </c>
      <c r="E4424" s="125" t="s">
        <v>21312</v>
      </c>
      <c r="F4424" s="125" t="s">
        <v>1189</v>
      </c>
      <c r="G4424" s="125" t="s">
        <v>1190</v>
      </c>
      <c r="AO4424" s="376"/>
    </row>
    <row r="4425" spans="1:41" x14ac:dyDescent="0.25">
      <c r="A4425" s="44" t="s">
        <v>16460</v>
      </c>
      <c r="B4425" s="44" t="s">
        <v>21343</v>
      </c>
      <c r="C4425" s="45" t="s">
        <v>16459</v>
      </c>
      <c r="D4425" s="45" t="s">
        <v>21447</v>
      </c>
      <c r="E4425" s="46">
        <v>46752</v>
      </c>
      <c r="AO4425" s="376"/>
    </row>
    <row r="4426" spans="1:41" x14ac:dyDescent="0.25">
      <c r="A4426" s="44" t="s">
        <v>8763</v>
      </c>
      <c r="B4426" s="44" t="s">
        <v>14819</v>
      </c>
      <c r="C4426" s="45" t="s">
        <v>9089</v>
      </c>
      <c r="D4426" s="367" t="s">
        <v>3696</v>
      </c>
      <c r="E4426" s="328">
        <f>DATE(2027,7,19)</f>
        <v>46587</v>
      </c>
      <c r="F4426" s="32"/>
      <c r="G4426" s="32"/>
      <c r="H4426" s="32"/>
      <c r="I4426" s="31"/>
      <c r="J4426" s="31"/>
      <c r="K4426" s="31"/>
      <c r="L4426" s="31"/>
      <c r="M4426" s="31"/>
      <c r="N4426" s="31"/>
      <c r="O4426" s="31"/>
      <c r="P4426" s="31"/>
      <c r="Q4426" s="31"/>
      <c r="R4426" s="31"/>
      <c r="S4426" s="31"/>
      <c r="T4426" s="31"/>
      <c r="U4426" s="31"/>
      <c r="V4426" s="31"/>
      <c r="W4426" s="31"/>
      <c r="X4426" s="31"/>
      <c r="Y4426" s="31"/>
      <c r="Z4426" s="31"/>
      <c r="AA4426" s="31"/>
      <c r="AB4426" s="31"/>
      <c r="AC4426" s="31"/>
      <c r="AD4426" s="31"/>
      <c r="AE4426" s="31"/>
      <c r="AF4426" s="31"/>
      <c r="AG4426" s="31"/>
      <c r="AH4426" s="31"/>
      <c r="AI4426" s="31"/>
      <c r="AJ4426" s="31"/>
      <c r="AK4426" s="31"/>
      <c r="AL4426" s="31"/>
      <c r="AO4426" s="376"/>
    </row>
    <row r="4427" spans="1:41" x14ac:dyDescent="0.25">
      <c r="A4427" s="44" t="s">
        <v>13619</v>
      </c>
      <c r="B4427" s="44" t="s">
        <v>13595</v>
      </c>
      <c r="C4427" s="45">
        <v>32.25</v>
      </c>
      <c r="D4427" s="45" t="s">
        <v>12549</v>
      </c>
      <c r="E4427" s="46">
        <v>47664</v>
      </c>
      <c r="F4427" s="45"/>
      <c r="G4427" s="93"/>
      <c r="H4427" s="93"/>
      <c r="I4427" s="99"/>
      <c r="J4427" s="99"/>
      <c r="K4427" s="99"/>
      <c r="L4427" s="99"/>
      <c r="M4427" s="99"/>
      <c r="N4427" s="99"/>
      <c r="O4427" s="99"/>
      <c r="P4427" s="99"/>
      <c r="Q4427" s="99"/>
      <c r="R4427" s="99"/>
      <c r="S4427" s="99"/>
      <c r="T4427" s="99"/>
      <c r="U4427" s="99"/>
      <c r="V4427" s="99"/>
      <c r="W4427" s="99"/>
      <c r="X4427" s="99"/>
      <c r="Y4427" s="99"/>
      <c r="Z4427" s="99"/>
      <c r="AA4427" s="99"/>
      <c r="AB4427" s="99"/>
      <c r="AC4427" s="99"/>
      <c r="AD4427" s="99"/>
      <c r="AE4427" s="99"/>
      <c r="AF4427" s="99"/>
      <c r="AG4427" s="99"/>
      <c r="AH4427" s="31"/>
      <c r="AI4427" s="31"/>
      <c r="AJ4427" s="31"/>
      <c r="AK4427" s="31"/>
      <c r="AL4427" s="31"/>
      <c r="AO4427" s="376"/>
    </row>
    <row r="4428" spans="1:41" x14ac:dyDescent="0.25">
      <c r="A4428" s="44" t="s">
        <v>16331</v>
      </c>
      <c r="B4428" s="44" t="s">
        <v>16316</v>
      </c>
      <c r="C4428" s="45" t="s">
        <v>16332</v>
      </c>
      <c r="D4428" s="46" t="s">
        <v>21328</v>
      </c>
      <c r="E4428" s="46">
        <v>46309</v>
      </c>
      <c r="AO4428" s="376"/>
    </row>
    <row r="4429" spans="1:41" x14ac:dyDescent="0.25">
      <c r="A4429" s="44" t="s">
        <v>13429</v>
      </c>
      <c r="B4429" s="44" t="s">
        <v>3580</v>
      </c>
      <c r="C4429" s="45" t="s">
        <v>13430</v>
      </c>
      <c r="D4429" s="46" t="s">
        <v>21328</v>
      </c>
      <c r="E4429" s="46">
        <v>46527</v>
      </c>
      <c r="AO4429" s="376"/>
    </row>
    <row r="4430" spans="1:41" x14ac:dyDescent="0.25">
      <c r="A4430" s="44" t="s">
        <v>13429</v>
      </c>
      <c r="B4430" s="44" t="s">
        <v>2186</v>
      </c>
      <c r="C4430" s="45">
        <v>25090101</v>
      </c>
      <c r="D4430" s="45" t="s">
        <v>11363</v>
      </c>
      <c r="E4430" s="45" t="s">
        <v>4972</v>
      </c>
      <c r="AO4430" s="376"/>
    </row>
    <row r="4431" spans="1:41" x14ac:dyDescent="0.25">
      <c r="A4431" s="44" t="s">
        <v>13429</v>
      </c>
      <c r="B4431" s="44" t="s">
        <v>6608</v>
      </c>
      <c r="C4431" s="45">
        <v>260203</v>
      </c>
      <c r="D4431" s="45" t="s">
        <v>11363</v>
      </c>
      <c r="E4431" s="45" t="s">
        <v>9238</v>
      </c>
      <c r="AO4431" s="376"/>
    </row>
    <row r="4432" spans="1:41" x14ac:dyDescent="0.25">
      <c r="A4432" s="44" t="s">
        <v>1492</v>
      </c>
      <c r="B4432" s="44" t="s">
        <v>2223</v>
      </c>
      <c r="C4432" s="45" t="s">
        <v>2224</v>
      </c>
      <c r="D4432" s="45" t="s">
        <v>11204</v>
      </c>
      <c r="E4432" s="45" t="s">
        <v>11891</v>
      </c>
      <c r="F4432" s="93"/>
      <c r="G4432" s="93"/>
      <c r="H4432" s="93"/>
      <c r="I4432" s="99"/>
      <c r="J4432" s="99"/>
      <c r="K4432" s="99"/>
      <c r="L4432" s="99"/>
      <c r="M4432" s="99"/>
      <c r="N4432" s="99"/>
      <c r="O4432" s="99"/>
      <c r="P4432" s="99"/>
      <c r="Q4432" s="99"/>
      <c r="R4432" s="99"/>
      <c r="S4432" s="99"/>
      <c r="T4432" s="99"/>
      <c r="U4432" s="99"/>
      <c r="V4432" s="99"/>
      <c r="W4432" s="99"/>
      <c r="X4432" s="99"/>
      <c r="Y4432" s="99"/>
      <c r="Z4432" s="99"/>
      <c r="AA4432" s="99"/>
      <c r="AB4432" s="99"/>
      <c r="AC4432" s="99"/>
      <c r="AD4432" s="99"/>
      <c r="AE4432" s="99"/>
      <c r="AF4432" s="99"/>
      <c r="AG4432" s="99"/>
      <c r="AH4432" s="31"/>
      <c r="AI4432" s="31"/>
      <c r="AJ4432" s="31"/>
      <c r="AK4432" s="31"/>
      <c r="AL4432" s="31"/>
      <c r="AO4432" s="376"/>
    </row>
    <row r="4433" spans="1:41" x14ac:dyDescent="0.25">
      <c r="A4433" s="44" t="s">
        <v>1492</v>
      </c>
      <c r="B4433" s="44" t="s">
        <v>2223</v>
      </c>
      <c r="C4433" s="45" t="s">
        <v>2224</v>
      </c>
      <c r="D4433" s="93" t="s">
        <v>17443</v>
      </c>
      <c r="E4433" s="45" t="s">
        <v>11891</v>
      </c>
      <c r="F4433" s="93"/>
      <c r="G4433" s="93"/>
      <c r="H4433" s="93"/>
      <c r="I4433" s="99"/>
      <c r="J4433" s="99"/>
      <c r="K4433" s="99"/>
      <c r="L4433" s="99"/>
      <c r="M4433" s="99"/>
      <c r="N4433" s="99"/>
      <c r="O4433" s="99"/>
      <c r="P4433" s="99"/>
      <c r="Q4433" s="99"/>
      <c r="R4433" s="99"/>
      <c r="S4433" s="99"/>
      <c r="T4433" s="99"/>
      <c r="U4433" s="99"/>
      <c r="V4433" s="99"/>
      <c r="W4433" s="99"/>
      <c r="X4433" s="99"/>
      <c r="Y4433" s="99"/>
      <c r="Z4433" s="99"/>
      <c r="AA4433" s="99"/>
      <c r="AB4433" s="99"/>
      <c r="AC4433" s="99"/>
      <c r="AD4433" s="99"/>
      <c r="AE4433" s="99"/>
      <c r="AF4433" s="99"/>
      <c r="AG4433" s="99"/>
      <c r="AH4433" s="31"/>
      <c r="AI4433" s="31"/>
      <c r="AJ4433" s="31"/>
      <c r="AK4433" s="31"/>
      <c r="AL4433" s="31"/>
      <c r="AO4433" s="376"/>
    </row>
    <row r="4434" spans="1:41" x14ac:dyDescent="0.25">
      <c r="A4434" s="44" t="s">
        <v>1492</v>
      </c>
      <c r="B4434" s="44" t="s">
        <v>2223</v>
      </c>
      <c r="C4434" s="45" t="s">
        <v>2224</v>
      </c>
      <c r="D4434" s="45" t="s">
        <v>9895</v>
      </c>
      <c r="E4434" s="45" t="s">
        <v>2538</v>
      </c>
      <c r="F4434" s="93"/>
      <c r="G4434" s="93"/>
      <c r="H4434" s="93"/>
      <c r="I4434" s="99"/>
      <c r="J4434" s="99"/>
      <c r="K4434" s="99"/>
      <c r="L4434" s="99"/>
      <c r="M4434" s="99"/>
      <c r="N4434" s="99"/>
      <c r="O4434" s="99"/>
      <c r="P4434" s="44"/>
      <c r="Q4434" s="44"/>
      <c r="R4434" s="99"/>
      <c r="S4434" s="99"/>
      <c r="T4434" s="99"/>
      <c r="U4434" s="99"/>
      <c r="V4434" s="99"/>
      <c r="W4434" s="99"/>
      <c r="X4434" s="99"/>
      <c r="Y4434" s="99"/>
      <c r="Z4434" s="99"/>
      <c r="AA4434" s="99"/>
      <c r="AB4434" s="99"/>
      <c r="AC4434" s="99"/>
      <c r="AD4434" s="99"/>
      <c r="AE4434" s="99"/>
      <c r="AF4434" s="99"/>
      <c r="AG4434" s="99"/>
      <c r="AH4434" s="31"/>
      <c r="AI4434" s="31"/>
      <c r="AJ4434" s="31"/>
      <c r="AK4434" s="31"/>
      <c r="AL4434" s="31"/>
      <c r="AO4434" s="376"/>
    </row>
    <row r="4435" spans="1:41" x14ac:dyDescent="0.25">
      <c r="A4435" s="99" t="s">
        <v>10895</v>
      </c>
      <c r="B4435" s="92" t="s">
        <v>10896</v>
      </c>
      <c r="C4435" s="93" t="s">
        <v>10897</v>
      </c>
      <c r="D4435" s="93" t="s">
        <v>1394</v>
      </c>
      <c r="E4435" s="94">
        <v>47177</v>
      </c>
      <c r="F4435" s="93"/>
      <c r="G4435" s="93"/>
      <c r="H4435" s="93"/>
      <c r="I4435" s="99"/>
      <c r="J4435" s="99"/>
      <c r="K4435" s="99"/>
      <c r="L4435" s="99"/>
      <c r="M4435" s="99"/>
      <c r="N4435" s="99"/>
      <c r="O4435" s="99"/>
      <c r="P4435" s="44"/>
      <c r="Q4435" s="44"/>
      <c r="R4435" s="99"/>
      <c r="S4435" s="99"/>
      <c r="T4435" s="99"/>
      <c r="U4435" s="99"/>
      <c r="V4435" s="99"/>
      <c r="W4435" s="99"/>
      <c r="X4435" s="99"/>
      <c r="Y4435" s="99"/>
      <c r="Z4435" s="99"/>
      <c r="AA4435" s="99"/>
      <c r="AB4435" s="99"/>
      <c r="AC4435" s="99"/>
      <c r="AD4435" s="99"/>
      <c r="AE4435" s="99"/>
      <c r="AF4435" s="99"/>
      <c r="AG4435" s="99"/>
      <c r="AH4435" s="31"/>
      <c r="AI4435" s="31"/>
      <c r="AJ4435" s="31"/>
      <c r="AK4435" s="31"/>
      <c r="AL4435" s="31"/>
      <c r="AO4435" s="376"/>
    </row>
    <row r="4436" spans="1:41" x14ac:dyDescent="0.25">
      <c r="A4436" s="44" t="s">
        <v>5193</v>
      </c>
      <c r="B4436" s="44" t="s">
        <v>2350</v>
      </c>
      <c r="C4436" s="45">
        <v>220105</v>
      </c>
      <c r="D4436" s="45" t="s">
        <v>11363</v>
      </c>
      <c r="E4436" s="45" t="s">
        <v>2593</v>
      </c>
      <c r="AO4436" s="376"/>
    </row>
    <row r="4437" spans="1:41" x14ac:dyDescent="0.25">
      <c r="A4437" s="44" t="s">
        <v>4253</v>
      </c>
      <c r="B4437" s="44" t="s">
        <v>17517</v>
      </c>
      <c r="C4437" s="45">
        <v>24070201</v>
      </c>
      <c r="D4437" s="45" t="s">
        <v>11363</v>
      </c>
      <c r="E4437" s="45" t="s">
        <v>7420</v>
      </c>
      <c r="AO4437" s="376"/>
    </row>
    <row r="4438" spans="1:41" x14ac:dyDescent="0.25">
      <c r="A4438" s="44" t="s">
        <v>15707</v>
      </c>
      <c r="B4438" s="44" t="s">
        <v>15611</v>
      </c>
      <c r="C4438" s="45">
        <v>25050401</v>
      </c>
      <c r="D4438" s="45" t="s">
        <v>11363</v>
      </c>
      <c r="E4438" s="45" t="s">
        <v>7105</v>
      </c>
      <c r="AO4438" s="376"/>
    </row>
    <row r="4439" spans="1:41" x14ac:dyDescent="0.25">
      <c r="A4439" s="44" t="s">
        <v>5194</v>
      </c>
      <c r="B4439" s="44" t="s">
        <v>3475</v>
      </c>
      <c r="C4439" s="45">
        <v>230301</v>
      </c>
      <c r="D4439" s="45" t="s">
        <v>11363</v>
      </c>
      <c r="E4439" s="45" t="s">
        <v>5265</v>
      </c>
      <c r="AO4439" s="376"/>
    </row>
    <row r="4440" spans="1:41" x14ac:dyDescent="0.25">
      <c r="A4440" s="44" t="s">
        <v>5194</v>
      </c>
      <c r="B4440" s="44" t="s">
        <v>5134</v>
      </c>
      <c r="C4440" s="45">
        <v>250802</v>
      </c>
      <c r="D4440" s="45" t="s">
        <v>11363</v>
      </c>
      <c r="E4440" s="45" t="s">
        <v>9880</v>
      </c>
      <c r="AO4440" s="376"/>
    </row>
    <row r="4441" spans="1:41" x14ac:dyDescent="0.25">
      <c r="A4441" s="44" t="s">
        <v>10462</v>
      </c>
      <c r="B4441" s="44" t="s">
        <v>10346</v>
      </c>
      <c r="C4441" s="45">
        <v>240507</v>
      </c>
      <c r="D4441" s="45" t="s">
        <v>11363</v>
      </c>
      <c r="E4441" s="45" t="s">
        <v>5155</v>
      </c>
      <c r="AO4441" s="376"/>
    </row>
    <row r="4442" spans="1:41" x14ac:dyDescent="0.25">
      <c r="A4442" s="44" t="s">
        <v>21574</v>
      </c>
      <c r="B4442" s="44" t="s">
        <v>925</v>
      </c>
      <c r="C4442" s="45">
        <v>260601</v>
      </c>
      <c r="D4442" s="45" t="s">
        <v>11363</v>
      </c>
      <c r="E4442" s="45" t="s">
        <v>17341</v>
      </c>
      <c r="AO4442" s="376"/>
    </row>
    <row r="4443" spans="1:41" x14ac:dyDescent="0.25">
      <c r="A4443" s="44" t="s">
        <v>4160</v>
      </c>
      <c r="B4443" s="44" t="s">
        <v>193</v>
      </c>
      <c r="C4443" s="45" t="s">
        <v>11165</v>
      </c>
      <c r="D4443" s="45" t="s">
        <v>11204</v>
      </c>
      <c r="E4443" s="45" t="s">
        <v>5037</v>
      </c>
      <c r="F4443" s="93"/>
      <c r="G4443" s="93"/>
      <c r="H4443" s="93"/>
      <c r="I4443" s="99"/>
      <c r="J4443" s="99"/>
      <c r="K4443" s="99"/>
      <c r="L4443" s="99"/>
      <c r="M4443" s="99"/>
      <c r="N4443" s="99"/>
      <c r="O4443" s="99"/>
      <c r="P4443" s="99"/>
      <c r="Q4443" s="99"/>
      <c r="R4443" s="99"/>
      <c r="S4443" s="99"/>
      <c r="T4443" s="99"/>
      <c r="U4443" s="99"/>
      <c r="V4443" s="99"/>
      <c r="W4443" s="99"/>
      <c r="X4443" s="99"/>
      <c r="Y4443" s="99"/>
      <c r="Z4443" s="99"/>
      <c r="AA4443" s="99"/>
      <c r="AB4443" s="99"/>
      <c r="AC4443" s="99"/>
      <c r="AD4443" s="99"/>
      <c r="AE4443" s="99"/>
      <c r="AF4443" s="99"/>
      <c r="AG4443" s="99"/>
      <c r="AH4443" s="31"/>
      <c r="AI4443" s="31"/>
      <c r="AJ4443" s="31"/>
      <c r="AK4443" s="31"/>
      <c r="AL4443" s="31"/>
      <c r="AO4443" s="376"/>
    </row>
    <row r="4444" spans="1:41" x14ac:dyDescent="0.25">
      <c r="A4444" s="44" t="s">
        <v>4160</v>
      </c>
      <c r="B4444" s="44" t="s">
        <v>193</v>
      </c>
      <c r="C4444" s="45" t="s">
        <v>11165</v>
      </c>
      <c r="D4444" s="93" t="s">
        <v>17443</v>
      </c>
      <c r="E4444" s="45" t="s">
        <v>5037</v>
      </c>
      <c r="F4444" s="93"/>
      <c r="G4444" s="93"/>
      <c r="H4444" s="93"/>
      <c r="I4444" s="99"/>
      <c r="J4444" s="99"/>
      <c r="K4444" s="99"/>
      <c r="L4444" s="99"/>
      <c r="M4444" s="99"/>
      <c r="N4444" s="99"/>
      <c r="O4444" s="99"/>
      <c r="P4444" s="99"/>
      <c r="Q4444" s="99"/>
      <c r="R4444" s="99"/>
      <c r="S4444" s="99"/>
      <c r="T4444" s="99"/>
      <c r="U4444" s="99"/>
      <c r="V4444" s="99"/>
      <c r="W4444" s="99"/>
      <c r="X4444" s="99"/>
      <c r="Y4444" s="99"/>
      <c r="Z4444" s="99"/>
      <c r="AA4444" s="99"/>
      <c r="AB4444" s="99"/>
      <c r="AC4444" s="99"/>
      <c r="AD4444" s="99"/>
      <c r="AE4444" s="99"/>
      <c r="AF4444" s="99"/>
      <c r="AG4444" s="99"/>
      <c r="AH4444" s="31"/>
      <c r="AI4444" s="31"/>
      <c r="AJ4444" s="31"/>
      <c r="AK4444" s="31"/>
      <c r="AL4444" s="31"/>
      <c r="AO4444" s="376"/>
    </row>
    <row r="4445" spans="1:41" x14ac:dyDescent="0.25">
      <c r="A4445" s="44" t="s">
        <v>473</v>
      </c>
      <c r="B4445" s="44" t="s">
        <v>21431</v>
      </c>
      <c r="C4445" s="45" t="s">
        <v>7997</v>
      </c>
      <c r="D4445" s="45" t="s">
        <v>21447</v>
      </c>
      <c r="E4445" s="46">
        <v>46630</v>
      </c>
      <c r="AO4445" s="376"/>
    </row>
    <row r="4446" spans="1:41" x14ac:dyDescent="0.25">
      <c r="A4446" s="44" t="s">
        <v>473</v>
      </c>
      <c r="B4446" s="44" t="s">
        <v>21433</v>
      </c>
      <c r="C4446" s="45" t="s">
        <v>8135</v>
      </c>
      <c r="D4446" s="45" t="s">
        <v>21447</v>
      </c>
      <c r="E4446" s="46">
        <v>46418</v>
      </c>
      <c r="AO4446" s="376"/>
    </row>
    <row r="4447" spans="1:41" x14ac:dyDescent="0.25">
      <c r="A4447" s="44" t="s">
        <v>511</v>
      </c>
      <c r="B4447" s="44" t="s">
        <v>21366</v>
      </c>
      <c r="C4447" s="45" t="s">
        <v>7996</v>
      </c>
      <c r="D4447" s="45" t="s">
        <v>21447</v>
      </c>
      <c r="E4447" s="46">
        <v>46660</v>
      </c>
      <c r="AO4447" s="376"/>
    </row>
    <row r="4448" spans="1:41" x14ac:dyDescent="0.25">
      <c r="A4448" s="44" t="s">
        <v>10463</v>
      </c>
      <c r="B4448" s="44" t="s">
        <v>9248</v>
      </c>
      <c r="C4448" s="45">
        <v>240101</v>
      </c>
      <c r="D4448" s="45" t="s">
        <v>11363</v>
      </c>
      <c r="E4448" s="45" t="s">
        <v>9249</v>
      </c>
      <c r="AO4448" s="376"/>
    </row>
    <row r="4449" spans="1:41" x14ac:dyDescent="0.25">
      <c r="A4449" s="44" t="s">
        <v>7390</v>
      </c>
      <c r="B4449" s="44" t="s">
        <v>4332</v>
      </c>
      <c r="C4449" s="45" t="s">
        <v>4423</v>
      </c>
      <c r="D4449" s="45" t="s">
        <v>11204</v>
      </c>
      <c r="E4449" s="45" t="s">
        <v>2538</v>
      </c>
      <c r="F4449" s="93"/>
      <c r="G4449" s="93"/>
      <c r="H4449" s="93"/>
      <c r="I4449" s="99"/>
      <c r="J4449" s="99"/>
      <c r="K4449" s="99"/>
      <c r="L4449" s="99"/>
      <c r="M4449" s="99"/>
      <c r="N4449" s="99"/>
      <c r="O4449" s="99"/>
      <c r="P4449" s="99"/>
      <c r="Q4449" s="99"/>
      <c r="R4449" s="99"/>
      <c r="S4449" s="99"/>
      <c r="T4449" s="99"/>
      <c r="U4449" s="99"/>
      <c r="V4449" s="99"/>
      <c r="W4449" s="99"/>
      <c r="X4449" s="99"/>
      <c r="Y4449" s="99"/>
      <c r="Z4449" s="99"/>
      <c r="AA4449" s="99"/>
      <c r="AB4449" s="99"/>
      <c r="AC4449" s="99"/>
      <c r="AD4449" s="99"/>
      <c r="AE4449" s="99"/>
      <c r="AF4449" s="99"/>
      <c r="AG4449" s="99"/>
      <c r="AH4449" s="31"/>
      <c r="AI4449" s="31"/>
      <c r="AJ4449" s="31"/>
      <c r="AK4449" s="31"/>
      <c r="AL4449" s="31"/>
      <c r="AO4449" s="376"/>
    </row>
    <row r="4450" spans="1:41" x14ac:dyDescent="0.25">
      <c r="A4450" s="44" t="s">
        <v>7390</v>
      </c>
      <c r="B4450" s="44" t="s">
        <v>13991</v>
      </c>
      <c r="C4450" s="45" t="s">
        <v>14019</v>
      </c>
      <c r="D4450" s="45" t="s">
        <v>11204</v>
      </c>
      <c r="E4450" s="45" t="s">
        <v>6714</v>
      </c>
      <c r="F4450" s="93"/>
      <c r="G4450" s="93"/>
      <c r="H4450" s="93"/>
      <c r="I4450" s="99"/>
      <c r="J4450" s="99"/>
      <c r="K4450" s="99"/>
      <c r="L4450" s="99"/>
      <c r="M4450" s="99"/>
      <c r="N4450" s="99"/>
      <c r="O4450" s="99"/>
      <c r="P4450" s="99"/>
      <c r="Q4450" s="99"/>
      <c r="R4450" s="99"/>
      <c r="S4450" s="99"/>
      <c r="T4450" s="99"/>
      <c r="U4450" s="99"/>
      <c r="V4450" s="99"/>
      <c r="W4450" s="99"/>
      <c r="X4450" s="99"/>
      <c r="Y4450" s="99"/>
      <c r="Z4450" s="99"/>
      <c r="AA4450" s="99"/>
      <c r="AB4450" s="99"/>
      <c r="AC4450" s="99"/>
      <c r="AD4450" s="99"/>
      <c r="AE4450" s="99"/>
      <c r="AF4450" s="99"/>
      <c r="AG4450" s="99"/>
      <c r="AH4450" s="31"/>
      <c r="AI4450" s="31"/>
      <c r="AJ4450" s="31"/>
      <c r="AK4450" s="31"/>
      <c r="AL4450" s="31"/>
      <c r="AO4450" s="376"/>
    </row>
    <row r="4451" spans="1:41" x14ac:dyDescent="0.25">
      <c r="A4451" s="44" t="s">
        <v>7390</v>
      </c>
      <c r="B4451" s="44" t="s">
        <v>4332</v>
      </c>
      <c r="C4451" s="45" t="s">
        <v>4423</v>
      </c>
      <c r="D4451" s="93" t="s">
        <v>17443</v>
      </c>
      <c r="E4451" s="45" t="s">
        <v>2538</v>
      </c>
      <c r="F4451" s="93"/>
      <c r="G4451" s="93"/>
      <c r="H4451" s="93"/>
      <c r="I4451" s="99"/>
      <c r="J4451" s="99"/>
      <c r="K4451" s="99"/>
      <c r="L4451" s="99"/>
      <c r="M4451" s="99"/>
      <c r="N4451" s="99"/>
      <c r="O4451" s="99"/>
      <c r="P4451" s="99"/>
      <c r="Q4451" s="99"/>
      <c r="R4451" s="99"/>
      <c r="S4451" s="99"/>
      <c r="T4451" s="99"/>
      <c r="U4451" s="99"/>
      <c r="V4451" s="99"/>
      <c r="W4451" s="99"/>
      <c r="X4451" s="99"/>
      <c r="Y4451" s="99"/>
      <c r="Z4451" s="99"/>
      <c r="AA4451" s="99"/>
      <c r="AB4451" s="99"/>
      <c r="AC4451" s="99"/>
      <c r="AD4451" s="99"/>
      <c r="AE4451" s="99"/>
      <c r="AF4451" s="99"/>
      <c r="AG4451" s="99"/>
      <c r="AH4451" s="31"/>
      <c r="AI4451" s="31"/>
      <c r="AJ4451" s="31"/>
      <c r="AK4451" s="31"/>
      <c r="AL4451" s="31"/>
      <c r="AO4451" s="376"/>
    </row>
    <row r="4452" spans="1:41" x14ac:dyDescent="0.25">
      <c r="A4452" s="44" t="s">
        <v>7390</v>
      </c>
      <c r="B4452" s="44" t="s">
        <v>13991</v>
      </c>
      <c r="C4452" s="45" t="s">
        <v>14019</v>
      </c>
      <c r="D4452" s="93" t="s">
        <v>17443</v>
      </c>
      <c r="E4452" s="45" t="s">
        <v>6714</v>
      </c>
      <c r="F4452" s="93"/>
      <c r="G4452" s="93"/>
      <c r="H4452" s="93"/>
      <c r="I4452" s="99"/>
      <c r="J4452" s="99"/>
      <c r="K4452" s="99"/>
      <c r="L4452" s="99"/>
      <c r="M4452" s="99"/>
      <c r="N4452" s="99"/>
      <c r="O4452" s="99"/>
      <c r="P4452" s="99"/>
      <c r="Q4452" s="99"/>
      <c r="R4452" s="99"/>
      <c r="S4452" s="99"/>
      <c r="T4452" s="99"/>
      <c r="U4452" s="99"/>
      <c r="V4452" s="99"/>
      <c r="W4452" s="99"/>
      <c r="X4452" s="99"/>
      <c r="Y4452" s="99"/>
      <c r="Z4452" s="99"/>
      <c r="AA4452" s="99"/>
      <c r="AB4452" s="99"/>
      <c r="AC4452" s="99"/>
      <c r="AD4452" s="99"/>
      <c r="AE4452" s="99"/>
      <c r="AF4452" s="99"/>
      <c r="AG4452" s="99"/>
      <c r="AH4452" s="31"/>
      <c r="AI4452" s="31"/>
      <c r="AJ4452" s="31"/>
      <c r="AK4452" s="31"/>
      <c r="AL4452" s="31"/>
      <c r="AO4452" s="376"/>
    </row>
    <row r="4453" spans="1:41" x14ac:dyDescent="0.25">
      <c r="A4453" s="262" t="s">
        <v>6240</v>
      </c>
      <c r="B4453" s="262" t="s">
        <v>6235</v>
      </c>
      <c r="C4453" s="263">
        <v>791202207002</v>
      </c>
      <c r="D4453" s="263" t="s">
        <v>6271</v>
      </c>
      <c r="E4453" s="264">
        <v>46630</v>
      </c>
      <c r="F4453" s="93"/>
      <c r="G4453" s="93"/>
      <c r="H4453" s="93"/>
      <c r="I4453" s="99"/>
      <c r="J4453" s="99"/>
      <c r="K4453" s="99"/>
      <c r="L4453" s="99"/>
      <c r="M4453" s="99"/>
      <c r="N4453" s="99"/>
      <c r="O4453" s="99"/>
      <c r="P4453" s="44"/>
      <c r="Q4453" s="44"/>
      <c r="R4453" s="99"/>
      <c r="S4453" s="99"/>
      <c r="T4453" s="99"/>
      <c r="U4453" s="99"/>
      <c r="V4453" s="99"/>
      <c r="W4453" s="99"/>
      <c r="X4453" s="99"/>
      <c r="Y4453" s="99"/>
      <c r="Z4453" s="99"/>
      <c r="AA4453" s="99"/>
      <c r="AB4453" s="99"/>
      <c r="AC4453" s="99"/>
      <c r="AD4453" s="99"/>
      <c r="AE4453" s="99"/>
      <c r="AF4453" s="99"/>
      <c r="AG4453" s="99"/>
      <c r="AH4453" s="31"/>
      <c r="AI4453" s="31"/>
      <c r="AJ4453" s="31"/>
      <c r="AK4453" s="31"/>
      <c r="AL4453" s="31"/>
      <c r="AO4453" s="376"/>
    </row>
    <row r="4454" spans="1:41" x14ac:dyDescent="0.25">
      <c r="A4454" s="44" t="s">
        <v>1000</v>
      </c>
      <c r="B4454" s="44" t="s">
        <v>5321</v>
      </c>
      <c r="C4454" s="45">
        <v>23010401</v>
      </c>
      <c r="D4454" s="45" t="s">
        <v>11363</v>
      </c>
      <c r="E4454" s="45" t="s">
        <v>5322</v>
      </c>
      <c r="AO4454" s="376"/>
    </row>
    <row r="4455" spans="1:41" x14ac:dyDescent="0.25">
      <c r="A4455" s="44" t="s">
        <v>1000</v>
      </c>
      <c r="B4455" s="44" t="s">
        <v>3176</v>
      </c>
      <c r="C4455" s="45">
        <v>23010402</v>
      </c>
      <c r="D4455" s="45" t="s">
        <v>11363</v>
      </c>
      <c r="E4455" s="45" t="s">
        <v>5322</v>
      </c>
      <c r="AO4455" s="376"/>
    </row>
    <row r="4456" spans="1:41" x14ac:dyDescent="0.25">
      <c r="A4456" s="44" t="s">
        <v>13208</v>
      </c>
      <c r="B4456" s="44" t="s">
        <v>17452</v>
      </c>
      <c r="C4456" s="45">
        <v>25010501</v>
      </c>
      <c r="D4456" s="45" t="s">
        <v>11363</v>
      </c>
      <c r="E4456" s="45" t="s">
        <v>12551</v>
      </c>
      <c r="AO4456" s="376"/>
    </row>
    <row r="4457" spans="1:41" x14ac:dyDescent="0.25">
      <c r="A4457" s="44" t="s">
        <v>13208</v>
      </c>
      <c r="B4457" s="44" t="s">
        <v>5129</v>
      </c>
      <c r="C4457" s="45">
        <v>25010502</v>
      </c>
      <c r="D4457" s="45" t="s">
        <v>11363</v>
      </c>
      <c r="E4457" s="45" t="s">
        <v>12551</v>
      </c>
      <c r="AO4457" s="376"/>
    </row>
    <row r="4458" spans="1:41" x14ac:dyDescent="0.25">
      <c r="A4458" s="44" t="s">
        <v>13208</v>
      </c>
      <c r="B4458" s="44" t="s">
        <v>5321</v>
      </c>
      <c r="C4458" s="45">
        <v>25010401</v>
      </c>
      <c r="D4458" s="45" t="s">
        <v>11363</v>
      </c>
      <c r="E4458" s="45" t="s">
        <v>12564</v>
      </c>
      <c r="AO4458" s="376"/>
    </row>
    <row r="4459" spans="1:41" x14ac:dyDescent="0.25">
      <c r="A4459" s="44" t="s">
        <v>13208</v>
      </c>
      <c r="B4459" s="44" t="s">
        <v>3176</v>
      </c>
      <c r="C4459" s="45">
        <v>25010402</v>
      </c>
      <c r="D4459" s="45" t="s">
        <v>11363</v>
      </c>
      <c r="E4459" s="45" t="s">
        <v>12564</v>
      </c>
      <c r="AO4459" s="376"/>
    </row>
    <row r="4460" spans="1:41" x14ac:dyDescent="0.25">
      <c r="A4460" s="44" t="s">
        <v>6964</v>
      </c>
      <c r="B4460" s="44" t="s">
        <v>2350</v>
      </c>
      <c r="C4460" s="45">
        <v>230105</v>
      </c>
      <c r="D4460" s="45" t="s">
        <v>11363</v>
      </c>
      <c r="E4460" s="45" t="s">
        <v>5265</v>
      </c>
      <c r="AO4460" s="376"/>
    </row>
    <row r="4461" spans="1:41" x14ac:dyDescent="0.25">
      <c r="A4461" s="44" t="s">
        <v>661</v>
      </c>
      <c r="B4461" s="44" t="s">
        <v>17452</v>
      </c>
      <c r="C4461" s="45">
        <v>25010501</v>
      </c>
      <c r="D4461" s="45" t="s">
        <v>11363</v>
      </c>
      <c r="E4461" s="45" t="s">
        <v>12551</v>
      </c>
      <c r="AO4461" s="376"/>
    </row>
    <row r="4462" spans="1:41" x14ac:dyDescent="0.25">
      <c r="A4462" s="44" t="s">
        <v>661</v>
      </c>
      <c r="B4462" s="44" t="s">
        <v>925</v>
      </c>
      <c r="C4462" s="45">
        <v>250601</v>
      </c>
      <c r="D4462" s="45" t="s">
        <v>11363</v>
      </c>
      <c r="E4462" s="45" t="s">
        <v>15609</v>
      </c>
      <c r="AO4462" s="376"/>
    </row>
    <row r="4463" spans="1:41" x14ac:dyDescent="0.25">
      <c r="A4463" s="44" t="s">
        <v>661</v>
      </c>
      <c r="B4463" s="44" t="s">
        <v>2368</v>
      </c>
      <c r="C4463" s="45">
        <v>251004</v>
      </c>
      <c r="D4463" s="45" t="s">
        <v>11363</v>
      </c>
      <c r="E4463" s="45" t="s">
        <v>11146</v>
      </c>
      <c r="AO4463" s="376"/>
    </row>
    <row r="4464" spans="1:41" x14ac:dyDescent="0.25">
      <c r="A4464" s="44" t="s">
        <v>661</v>
      </c>
      <c r="B4464" s="44" t="s">
        <v>936</v>
      </c>
      <c r="C4464" s="45">
        <v>260703</v>
      </c>
      <c r="D4464" s="45" t="s">
        <v>11363</v>
      </c>
      <c r="E4464" s="45" t="s">
        <v>11150</v>
      </c>
      <c r="AO4464" s="376"/>
    </row>
    <row r="4465" spans="1:41" x14ac:dyDescent="0.25">
      <c r="A4465" s="44" t="s">
        <v>15708</v>
      </c>
      <c r="B4465" s="44" t="s">
        <v>1666</v>
      </c>
      <c r="C4465" s="45">
        <v>250101</v>
      </c>
      <c r="D4465" s="45" t="s">
        <v>11363</v>
      </c>
      <c r="E4465" s="45" t="s">
        <v>12551</v>
      </c>
      <c r="AO4465" s="376"/>
    </row>
    <row r="4466" spans="1:41" x14ac:dyDescent="0.3">
      <c r="A4466" s="333" t="s">
        <v>13325</v>
      </c>
      <c r="B4466" s="333" t="s">
        <v>4813</v>
      </c>
      <c r="C4466" s="125" t="s">
        <v>13056</v>
      </c>
      <c r="D4466" s="32" t="s">
        <v>20309</v>
      </c>
      <c r="E4466" s="125" t="s">
        <v>12551</v>
      </c>
      <c r="F4466" s="125" t="s">
        <v>1189</v>
      </c>
      <c r="G4466" s="125" t="s">
        <v>1190</v>
      </c>
      <c r="AO4466" s="376"/>
    </row>
    <row r="4467" spans="1:41" x14ac:dyDescent="0.25">
      <c r="A4467" s="44" t="s">
        <v>6878</v>
      </c>
      <c r="B4467" s="44" t="s">
        <v>6879</v>
      </c>
      <c r="C4467" s="45" t="s">
        <v>6892</v>
      </c>
      <c r="D4467" s="32" t="s">
        <v>5559</v>
      </c>
      <c r="E4467" s="45" t="s">
        <v>5037</v>
      </c>
      <c r="F4467" s="32"/>
      <c r="G4467" s="32"/>
      <c r="H4467" s="32"/>
      <c r="I4467" s="31"/>
      <c r="J4467" s="31"/>
      <c r="K4467" s="31"/>
      <c r="L4467" s="31"/>
      <c r="M4467" s="31"/>
      <c r="N4467" s="31"/>
      <c r="O4467" s="31"/>
      <c r="P4467" s="31"/>
      <c r="Q4467" s="31"/>
      <c r="R4467" s="31"/>
      <c r="S4467" s="31"/>
      <c r="T4467" s="31"/>
      <c r="U4467" s="31"/>
      <c r="V4467" s="31"/>
      <c r="W4467" s="31"/>
      <c r="X4467" s="31"/>
      <c r="Y4467" s="31"/>
      <c r="Z4467" s="31"/>
      <c r="AA4467" s="31"/>
      <c r="AB4467" s="31"/>
      <c r="AC4467" s="31"/>
      <c r="AD4467" s="31"/>
      <c r="AE4467" s="31"/>
      <c r="AF4467" s="31"/>
      <c r="AG4467" s="31"/>
      <c r="AH4467" s="31"/>
      <c r="AI4467" s="31"/>
      <c r="AJ4467" s="31"/>
      <c r="AK4467" s="31"/>
      <c r="AL4467" s="31"/>
      <c r="AO4467" s="376"/>
    </row>
    <row r="4468" spans="1:41" x14ac:dyDescent="0.25">
      <c r="A4468" s="44" t="s">
        <v>6878</v>
      </c>
      <c r="B4468" s="44" t="s">
        <v>8266</v>
      </c>
      <c r="C4468" s="45" t="s">
        <v>8270</v>
      </c>
      <c r="D4468" s="45" t="s">
        <v>11204</v>
      </c>
      <c r="E4468" s="45" t="s">
        <v>7354</v>
      </c>
      <c r="F4468" s="93"/>
      <c r="G4468" s="93"/>
      <c r="H4468" s="93"/>
      <c r="I4468" s="99"/>
      <c r="J4468" s="99"/>
      <c r="K4468" s="99"/>
      <c r="L4468" s="99"/>
      <c r="M4468" s="99"/>
      <c r="N4468" s="99"/>
      <c r="O4468" s="99"/>
      <c r="P4468" s="99"/>
      <c r="Q4468" s="99"/>
      <c r="R4468" s="99"/>
      <c r="S4468" s="99"/>
      <c r="T4468" s="99"/>
      <c r="U4468" s="99"/>
      <c r="V4468" s="99"/>
      <c r="W4468" s="99"/>
      <c r="X4468" s="99"/>
      <c r="Y4468" s="99"/>
      <c r="Z4468" s="99"/>
      <c r="AA4468" s="99"/>
      <c r="AB4468" s="99"/>
      <c r="AC4468" s="99"/>
      <c r="AD4468" s="99"/>
      <c r="AE4468" s="99"/>
      <c r="AF4468" s="99"/>
      <c r="AG4468" s="99"/>
      <c r="AH4468" s="31"/>
      <c r="AI4468" s="31"/>
      <c r="AJ4468" s="31"/>
      <c r="AK4468" s="31"/>
      <c r="AL4468" s="31"/>
      <c r="AO4468" s="376"/>
    </row>
    <row r="4469" spans="1:41" x14ac:dyDescent="0.25">
      <c r="A4469" s="44" t="s">
        <v>6878</v>
      </c>
      <c r="B4469" s="44" t="s">
        <v>8266</v>
      </c>
      <c r="C4469" s="45" t="s">
        <v>8270</v>
      </c>
      <c r="D4469" s="93" t="s">
        <v>17443</v>
      </c>
      <c r="E4469" s="45" t="s">
        <v>5037</v>
      </c>
      <c r="F4469" s="93"/>
      <c r="G4469" s="93"/>
      <c r="H4469" s="93"/>
      <c r="I4469" s="99"/>
      <c r="J4469" s="99"/>
      <c r="K4469" s="99"/>
      <c r="L4469" s="99"/>
      <c r="M4469" s="99"/>
      <c r="N4469" s="99"/>
      <c r="O4469" s="99"/>
      <c r="P4469" s="99"/>
      <c r="Q4469" s="99"/>
      <c r="R4469" s="99"/>
      <c r="S4469" s="99"/>
      <c r="T4469" s="99"/>
      <c r="U4469" s="99"/>
      <c r="V4469" s="99"/>
      <c r="W4469" s="99"/>
      <c r="X4469" s="99"/>
      <c r="Y4469" s="99"/>
      <c r="Z4469" s="99"/>
      <c r="AA4469" s="99"/>
      <c r="AB4469" s="99"/>
      <c r="AC4469" s="99"/>
      <c r="AD4469" s="99"/>
      <c r="AE4469" s="99"/>
      <c r="AF4469" s="99"/>
      <c r="AG4469" s="99"/>
      <c r="AH4469" s="31"/>
      <c r="AI4469" s="31"/>
      <c r="AJ4469" s="31"/>
      <c r="AK4469" s="31"/>
      <c r="AL4469" s="31"/>
      <c r="AO4469" s="376"/>
    </row>
    <row r="4470" spans="1:41" x14ac:dyDescent="0.25">
      <c r="A4470" s="44" t="s">
        <v>6878</v>
      </c>
      <c r="B4470" s="44" t="s">
        <v>8266</v>
      </c>
      <c r="C4470" s="45" t="s">
        <v>8270</v>
      </c>
      <c r="D4470" s="45" t="s">
        <v>9895</v>
      </c>
      <c r="E4470" s="45" t="s">
        <v>7354</v>
      </c>
      <c r="F4470" s="93"/>
      <c r="G4470" s="93"/>
      <c r="H4470" s="93"/>
      <c r="I4470" s="99"/>
      <c r="J4470" s="99"/>
      <c r="K4470" s="99"/>
      <c r="L4470" s="99"/>
      <c r="M4470" s="99"/>
      <c r="N4470" s="99"/>
      <c r="O4470" s="99"/>
      <c r="P4470" s="44"/>
      <c r="Q4470" s="44"/>
      <c r="R4470" s="99"/>
      <c r="S4470" s="99"/>
      <c r="T4470" s="99"/>
      <c r="U4470" s="99"/>
      <c r="V4470" s="99"/>
      <c r="W4470" s="99"/>
      <c r="X4470" s="99"/>
      <c r="Y4470" s="99"/>
      <c r="Z4470" s="99"/>
      <c r="AA4470" s="99"/>
      <c r="AB4470" s="99"/>
      <c r="AC4470" s="99"/>
      <c r="AD4470" s="99"/>
      <c r="AE4470" s="99"/>
      <c r="AF4470" s="99"/>
      <c r="AG4470" s="99"/>
      <c r="AH4470" s="31"/>
      <c r="AI4470" s="31"/>
      <c r="AJ4470" s="31"/>
      <c r="AK4470" s="31"/>
      <c r="AL4470" s="31"/>
      <c r="AO4470" s="376"/>
    </row>
    <row r="4471" spans="1:41" x14ac:dyDescent="0.25">
      <c r="A4471" s="44" t="s">
        <v>6434</v>
      </c>
      <c r="B4471" s="44" t="s">
        <v>3176</v>
      </c>
      <c r="C4471" s="45">
        <v>23010402</v>
      </c>
      <c r="D4471" s="45" t="s">
        <v>11363</v>
      </c>
      <c r="E4471" s="45" t="s">
        <v>5322</v>
      </c>
      <c r="AO4471" s="376"/>
    </row>
    <row r="4472" spans="1:41" x14ac:dyDescent="0.3">
      <c r="A4472" s="333" t="s">
        <v>18938</v>
      </c>
      <c r="B4472" s="333" t="s">
        <v>6927</v>
      </c>
      <c r="C4472" s="125" t="s">
        <v>19098</v>
      </c>
      <c r="D4472" s="32" t="s">
        <v>20309</v>
      </c>
      <c r="E4472" s="125" t="s">
        <v>9249</v>
      </c>
      <c r="F4472" s="125" t="s">
        <v>1189</v>
      </c>
      <c r="G4472" s="125" t="s">
        <v>1190</v>
      </c>
      <c r="AO4472" s="376"/>
    </row>
    <row r="4473" spans="1:41" x14ac:dyDescent="0.25">
      <c r="A4473" s="44" t="s">
        <v>10464</v>
      </c>
      <c r="B4473" s="44" t="s">
        <v>928</v>
      </c>
      <c r="C4473" s="45">
        <v>231104</v>
      </c>
      <c r="D4473" s="45" t="s">
        <v>11363</v>
      </c>
      <c r="E4473" s="45" t="s">
        <v>8334</v>
      </c>
      <c r="AO4473" s="376"/>
    </row>
    <row r="4474" spans="1:41" x14ac:dyDescent="0.25">
      <c r="A4474" s="44" t="s">
        <v>10464</v>
      </c>
      <c r="B4474" s="44" t="s">
        <v>3475</v>
      </c>
      <c r="C4474" s="45">
        <v>240301</v>
      </c>
      <c r="D4474" s="45" t="s">
        <v>11363</v>
      </c>
      <c r="E4474" s="45" t="s">
        <v>9249</v>
      </c>
      <c r="AO4474" s="376"/>
    </row>
    <row r="4475" spans="1:41" x14ac:dyDescent="0.25">
      <c r="A4475" s="44" t="s">
        <v>9244</v>
      </c>
      <c r="B4475" s="44" t="s">
        <v>9237</v>
      </c>
      <c r="C4475" s="45">
        <v>24010401</v>
      </c>
      <c r="D4475" s="45" t="s">
        <v>11363</v>
      </c>
      <c r="E4475" s="45" t="s">
        <v>9238</v>
      </c>
      <c r="AO4475" s="376"/>
    </row>
    <row r="4476" spans="1:41" x14ac:dyDescent="0.25">
      <c r="A4476" s="44" t="s">
        <v>9244</v>
      </c>
      <c r="B4476" s="44" t="s">
        <v>3176</v>
      </c>
      <c r="C4476" s="45">
        <v>24010402</v>
      </c>
      <c r="D4476" s="45" t="s">
        <v>11363</v>
      </c>
      <c r="E4476" s="45" t="s">
        <v>9238</v>
      </c>
      <c r="AO4476" s="376"/>
    </row>
    <row r="4477" spans="1:41" x14ac:dyDescent="0.25">
      <c r="A4477" s="44" t="s">
        <v>9244</v>
      </c>
      <c r="B4477" s="44" t="s">
        <v>10389</v>
      </c>
      <c r="C4477" s="45">
        <v>24020201</v>
      </c>
      <c r="D4477" s="45" t="s">
        <v>11363</v>
      </c>
      <c r="E4477" s="45" t="s">
        <v>5131</v>
      </c>
      <c r="AO4477" s="376"/>
    </row>
    <row r="4478" spans="1:41" x14ac:dyDescent="0.25">
      <c r="A4478" s="44" t="s">
        <v>9244</v>
      </c>
      <c r="B4478" s="44" t="s">
        <v>3050</v>
      </c>
      <c r="C4478" s="45">
        <v>24020202</v>
      </c>
      <c r="D4478" s="45" t="s">
        <v>11363</v>
      </c>
      <c r="E4478" s="45" t="s">
        <v>5131</v>
      </c>
      <c r="AO4478" s="376"/>
    </row>
    <row r="4479" spans="1:41" x14ac:dyDescent="0.25">
      <c r="A4479" s="44" t="s">
        <v>1876</v>
      </c>
      <c r="B4479" s="44" t="s">
        <v>1877</v>
      </c>
      <c r="C4479" s="45" t="s">
        <v>10262</v>
      </c>
      <c r="D4479" s="46" t="s">
        <v>21328</v>
      </c>
      <c r="E4479" s="46">
        <v>46599</v>
      </c>
      <c r="AO4479" s="376"/>
    </row>
    <row r="4480" spans="1:41" x14ac:dyDescent="0.25">
      <c r="A4480" s="44" t="s">
        <v>1876</v>
      </c>
      <c r="B4480" s="44" t="s">
        <v>13415</v>
      </c>
      <c r="C4480" s="45" t="s">
        <v>13431</v>
      </c>
      <c r="D4480" s="46" t="s">
        <v>21328</v>
      </c>
      <c r="E4480" s="46">
        <v>46493</v>
      </c>
      <c r="AO4480" s="376"/>
    </row>
    <row r="4481" spans="1:41" x14ac:dyDescent="0.25">
      <c r="A4481" s="44" t="s">
        <v>6435</v>
      </c>
      <c r="B4481" s="44" t="s">
        <v>5321</v>
      </c>
      <c r="C4481" s="45">
        <v>23010401</v>
      </c>
      <c r="D4481" s="45" t="s">
        <v>11363</v>
      </c>
      <c r="E4481" s="45" t="s">
        <v>5322</v>
      </c>
      <c r="AO4481" s="376"/>
    </row>
    <row r="4482" spans="1:41" x14ac:dyDescent="0.25">
      <c r="A4482" s="44" t="s">
        <v>6435</v>
      </c>
      <c r="B4482" s="44" t="s">
        <v>3176</v>
      </c>
      <c r="C4482" s="45">
        <v>23010402</v>
      </c>
      <c r="D4482" s="45" t="s">
        <v>11363</v>
      </c>
      <c r="E4482" s="45" t="s">
        <v>5322</v>
      </c>
      <c r="AO4482" s="376"/>
    </row>
    <row r="4483" spans="1:41" x14ac:dyDescent="0.25">
      <c r="A4483" s="44" t="s">
        <v>2134</v>
      </c>
      <c r="B4483" s="44" t="s">
        <v>925</v>
      </c>
      <c r="C4483" s="45">
        <v>230601</v>
      </c>
      <c r="D4483" s="45" t="s">
        <v>11363</v>
      </c>
      <c r="E4483" s="45" t="s">
        <v>7770</v>
      </c>
      <c r="AO4483" s="376"/>
    </row>
    <row r="4484" spans="1:41" x14ac:dyDescent="0.25">
      <c r="A4484" s="44" t="s">
        <v>2134</v>
      </c>
      <c r="B4484" s="44" t="s">
        <v>9235</v>
      </c>
      <c r="C4484" s="45">
        <v>240102</v>
      </c>
      <c r="D4484" s="45" t="s">
        <v>11363</v>
      </c>
      <c r="E4484" s="45" t="s">
        <v>5139</v>
      </c>
      <c r="AO4484" s="376"/>
    </row>
    <row r="4485" spans="1:41" x14ac:dyDescent="0.25">
      <c r="A4485" s="44" t="s">
        <v>2377</v>
      </c>
      <c r="B4485" s="44" t="s">
        <v>5321</v>
      </c>
      <c r="C4485" s="45">
        <v>23010401</v>
      </c>
      <c r="D4485" s="45" t="s">
        <v>11363</v>
      </c>
      <c r="E4485" s="45" t="s">
        <v>5322</v>
      </c>
      <c r="AO4485" s="376"/>
    </row>
    <row r="4486" spans="1:41" x14ac:dyDescent="0.25">
      <c r="A4486" s="44" t="s">
        <v>2377</v>
      </c>
      <c r="B4486" s="44" t="s">
        <v>3176</v>
      </c>
      <c r="C4486" s="45">
        <v>23010402</v>
      </c>
      <c r="D4486" s="45" t="s">
        <v>11363</v>
      </c>
      <c r="E4486" s="45" t="s">
        <v>5322</v>
      </c>
      <c r="AO4486" s="376"/>
    </row>
    <row r="4487" spans="1:41" x14ac:dyDescent="0.25">
      <c r="A4487" s="44" t="s">
        <v>6436</v>
      </c>
      <c r="B4487" s="44" t="s">
        <v>5321</v>
      </c>
      <c r="C4487" s="45">
        <v>23010401</v>
      </c>
      <c r="D4487" s="45" t="s">
        <v>11363</v>
      </c>
      <c r="E4487" s="45" t="s">
        <v>5322</v>
      </c>
      <c r="AO4487" s="376"/>
    </row>
    <row r="4488" spans="1:41" x14ac:dyDescent="0.25">
      <c r="A4488" s="44" t="s">
        <v>6436</v>
      </c>
      <c r="B4488" s="44" t="s">
        <v>3176</v>
      </c>
      <c r="C4488" s="45">
        <v>23010402</v>
      </c>
      <c r="D4488" s="45" t="s">
        <v>11363</v>
      </c>
      <c r="E4488" s="45" t="s">
        <v>5322</v>
      </c>
      <c r="AO4488" s="376"/>
    </row>
    <row r="4489" spans="1:41" x14ac:dyDescent="0.25">
      <c r="A4489" s="44" t="s">
        <v>21167</v>
      </c>
      <c r="B4489" s="44" t="s">
        <v>21421</v>
      </c>
      <c r="C4489" s="45" t="s">
        <v>21184</v>
      </c>
      <c r="D4489" s="45" t="s">
        <v>21447</v>
      </c>
      <c r="E4489" s="46">
        <v>46630</v>
      </c>
      <c r="AO4489" s="376"/>
    </row>
    <row r="4490" spans="1:41" x14ac:dyDescent="0.25">
      <c r="A4490" s="44" t="s">
        <v>21167</v>
      </c>
      <c r="B4490" s="44" t="s">
        <v>21446</v>
      </c>
      <c r="C4490" s="45" t="s">
        <v>11661</v>
      </c>
      <c r="D4490" s="45" t="s">
        <v>21447</v>
      </c>
      <c r="E4490" s="46">
        <v>46691</v>
      </c>
      <c r="AO4490" s="376"/>
    </row>
    <row r="4491" spans="1:41" x14ac:dyDescent="0.25">
      <c r="A4491" s="44" t="s">
        <v>4254</v>
      </c>
      <c r="B4491" s="44" t="s">
        <v>2350</v>
      </c>
      <c r="C4491" s="45">
        <v>220105</v>
      </c>
      <c r="D4491" s="45" t="s">
        <v>11363</v>
      </c>
      <c r="E4491" s="45" t="s">
        <v>2593</v>
      </c>
      <c r="AO4491" s="376"/>
    </row>
    <row r="4492" spans="1:41" x14ac:dyDescent="0.3">
      <c r="A4492" s="333" t="s">
        <v>11006</v>
      </c>
      <c r="B4492" s="333" t="s">
        <v>11007</v>
      </c>
      <c r="C4492" s="125" t="s">
        <v>11008</v>
      </c>
      <c r="D4492" s="32" t="s">
        <v>20309</v>
      </c>
      <c r="E4492" s="125" t="s">
        <v>7420</v>
      </c>
      <c r="F4492" s="125" t="s">
        <v>1189</v>
      </c>
      <c r="G4492" s="125" t="s">
        <v>1190</v>
      </c>
      <c r="AO4492" s="376"/>
    </row>
    <row r="4493" spans="1:41" x14ac:dyDescent="0.25">
      <c r="A4493" s="44" t="s">
        <v>9397</v>
      </c>
      <c r="B4493" s="92" t="s">
        <v>9602</v>
      </c>
      <c r="C4493" s="77" t="s">
        <v>9336</v>
      </c>
      <c r="D4493" s="93" t="s">
        <v>9601</v>
      </c>
      <c r="E4493" s="94">
        <v>46568</v>
      </c>
      <c r="F4493" s="93"/>
      <c r="G4493" s="93"/>
      <c r="H4493" s="93"/>
      <c r="I4493" s="99"/>
      <c r="J4493" s="99"/>
      <c r="K4493" s="99"/>
      <c r="L4493" s="99"/>
      <c r="M4493" s="99"/>
      <c r="N4493" s="99"/>
      <c r="O4493" s="99"/>
      <c r="P4493" s="44"/>
      <c r="Q4493" s="44"/>
      <c r="R4493" s="99"/>
      <c r="S4493" s="99"/>
      <c r="T4493" s="99"/>
      <c r="U4493" s="99"/>
      <c r="V4493" s="99"/>
      <c r="W4493" s="99"/>
      <c r="X4493" s="99"/>
      <c r="Y4493" s="99"/>
      <c r="Z4493" s="99"/>
      <c r="AA4493" s="99"/>
      <c r="AB4493" s="99"/>
      <c r="AC4493" s="99"/>
      <c r="AD4493" s="99"/>
      <c r="AE4493" s="99"/>
      <c r="AF4493" s="99"/>
      <c r="AG4493" s="99"/>
      <c r="AH4493" s="31"/>
      <c r="AI4493" s="31"/>
      <c r="AJ4493" s="31"/>
      <c r="AK4493" s="31"/>
      <c r="AL4493" s="31"/>
      <c r="AO4493" s="376"/>
    </row>
    <row r="4494" spans="1:41" x14ac:dyDescent="0.25">
      <c r="A4494" s="44" t="s">
        <v>6437</v>
      </c>
      <c r="B4494" s="44" t="s">
        <v>17468</v>
      </c>
      <c r="C4494" s="45">
        <v>23110101</v>
      </c>
      <c r="D4494" s="45" t="s">
        <v>11363</v>
      </c>
      <c r="E4494" s="45" t="s">
        <v>8334</v>
      </c>
      <c r="AO4494" s="376"/>
    </row>
    <row r="4495" spans="1:41" x14ac:dyDescent="0.25">
      <c r="A4495" s="44" t="s">
        <v>6437</v>
      </c>
      <c r="B4495" s="44" t="s">
        <v>4244</v>
      </c>
      <c r="C4495" s="45">
        <v>240906</v>
      </c>
      <c r="D4495" s="45" t="s">
        <v>11363</v>
      </c>
      <c r="E4495" s="45" t="s">
        <v>4826</v>
      </c>
      <c r="AO4495" s="376"/>
    </row>
    <row r="4496" spans="1:41" x14ac:dyDescent="0.25">
      <c r="A4496" s="44" t="s">
        <v>6437</v>
      </c>
      <c r="B4496" s="44" t="s">
        <v>11956</v>
      </c>
      <c r="C4496" s="45">
        <v>24090701</v>
      </c>
      <c r="D4496" s="45" t="s">
        <v>11363</v>
      </c>
      <c r="E4496" s="45" t="s">
        <v>4826</v>
      </c>
      <c r="AO4496" s="376"/>
    </row>
    <row r="4497" spans="1:41" x14ac:dyDescent="0.25">
      <c r="A4497" s="44" t="s">
        <v>6437</v>
      </c>
      <c r="B4497" s="44" t="s">
        <v>6608</v>
      </c>
      <c r="C4497" s="45">
        <v>260203</v>
      </c>
      <c r="D4497" s="45" t="s">
        <v>11363</v>
      </c>
      <c r="E4497" s="45" t="s">
        <v>9238</v>
      </c>
      <c r="AO4497" s="376"/>
    </row>
    <row r="4498" spans="1:41" x14ac:dyDescent="0.25">
      <c r="A4498" s="44" t="s">
        <v>6437</v>
      </c>
      <c r="B4498" s="44" t="s">
        <v>17465</v>
      </c>
      <c r="C4498" s="45">
        <v>26020101</v>
      </c>
      <c r="D4498" s="45" t="s">
        <v>11363</v>
      </c>
      <c r="E4498" s="45" t="s">
        <v>9238</v>
      </c>
      <c r="AO4498" s="376"/>
    </row>
    <row r="4499" spans="1:41" x14ac:dyDescent="0.3">
      <c r="A4499" s="333" t="s">
        <v>12872</v>
      </c>
      <c r="B4499" s="333" t="s">
        <v>3456</v>
      </c>
      <c r="C4499" s="125" t="s">
        <v>10963</v>
      </c>
      <c r="D4499" s="32" t="s">
        <v>20309</v>
      </c>
      <c r="E4499" s="125" t="s">
        <v>2593</v>
      </c>
      <c r="F4499" s="125" t="s">
        <v>1189</v>
      </c>
      <c r="G4499" s="125" t="s">
        <v>1190</v>
      </c>
      <c r="AO4499" s="376"/>
    </row>
    <row r="4500" spans="1:41" x14ac:dyDescent="0.3">
      <c r="A4500" s="333" t="s">
        <v>12872</v>
      </c>
      <c r="B4500" s="333" t="s">
        <v>13314</v>
      </c>
      <c r="C4500" s="125" t="s">
        <v>13315</v>
      </c>
      <c r="D4500" s="32" t="s">
        <v>20309</v>
      </c>
      <c r="E4500" s="125" t="s">
        <v>12551</v>
      </c>
      <c r="F4500" s="125" t="s">
        <v>1189</v>
      </c>
      <c r="G4500" s="125" t="s">
        <v>1190</v>
      </c>
      <c r="AO4500" s="376"/>
    </row>
    <row r="4501" spans="1:41" x14ac:dyDescent="0.3">
      <c r="A4501" s="333" t="s">
        <v>2740</v>
      </c>
      <c r="B4501" s="333" t="s">
        <v>11377</v>
      </c>
      <c r="C4501" s="125" t="s">
        <v>11214</v>
      </c>
      <c r="D4501" s="32" t="s">
        <v>20309</v>
      </c>
      <c r="E4501" s="125" t="s">
        <v>4966</v>
      </c>
      <c r="F4501" s="125" t="s">
        <v>1189</v>
      </c>
      <c r="G4501" s="125" t="s">
        <v>1190</v>
      </c>
      <c r="AO4501" s="376"/>
    </row>
    <row r="4502" spans="1:41" x14ac:dyDescent="0.25">
      <c r="A4502" s="92" t="s">
        <v>2740</v>
      </c>
      <c r="B4502" s="92" t="s">
        <v>2150</v>
      </c>
      <c r="C4502" s="146" t="s">
        <v>2257</v>
      </c>
      <c r="D4502" s="146" t="s">
        <v>1749</v>
      </c>
      <c r="E4502" s="107">
        <v>45352</v>
      </c>
      <c r="F4502" s="93"/>
      <c r="G4502" s="93" t="s">
        <v>1190</v>
      </c>
      <c r="H4502" s="93" t="s">
        <v>1335</v>
      </c>
      <c r="I4502" s="99"/>
      <c r="J4502" s="99"/>
      <c r="K4502" s="99"/>
      <c r="L4502" s="99"/>
      <c r="M4502" s="99"/>
      <c r="N4502" s="99"/>
      <c r="O4502" s="99"/>
      <c r="P4502" s="44"/>
      <c r="Q4502" s="44"/>
      <c r="R4502" s="99"/>
      <c r="S4502" s="99"/>
      <c r="T4502" s="99"/>
      <c r="U4502" s="99"/>
      <c r="V4502" s="99"/>
      <c r="W4502" s="99"/>
      <c r="X4502" s="99"/>
      <c r="Y4502" s="99"/>
      <c r="Z4502" s="99"/>
      <c r="AA4502" s="99"/>
      <c r="AB4502" s="99"/>
      <c r="AC4502" s="99"/>
      <c r="AD4502" s="99"/>
      <c r="AE4502" s="99"/>
      <c r="AF4502" s="99"/>
      <c r="AG4502" s="99"/>
      <c r="AH4502" s="31"/>
      <c r="AI4502" s="31"/>
      <c r="AJ4502" s="31"/>
      <c r="AK4502" s="31"/>
      <c r="AL4502" s="31"/>
      <c r="AO4502" s="376"/>
    </row>
    <row r="4503" spans="1:41" x14ac:dyDescent="0.25">
      <c r="A4503" s="44" t="s">
        <v>2740</v>
      </c>
      <c r="B4503" s="44" t="s">
        <v>21365</v>
      </c>
      <c r="C4503" s="45" t="s">
        <v>8133</v>
      </c>
      <c r="D4503" s="45" t="s">
        <v>21447</v>
      </c>
      <c r="E4503" s="46">
        <v>46752</v>
      </c>
      <c r="AO4503" s="376"/>
    </row>
    <row r="4504" spans="1:41" x14ac:dyDescent="0.25">
      <c r="A4504" s="92" t="s">
        <v>2740</v>
      </c>
      <c r="B4504" s="92" t="s">
        <v>10212</v>
      </c>
      <c r="C4504" s="93" t="s">
        <v>10213</v>
      </c>
      <c r="D4504" s="93" t="s">
        <v>1201</v>
      </c>
      <c r="E4504" s="94">
        <v>47012</v>
      </c>
      <c r="F4504" s="93"/>
      <c r="G4504" s="93"/>
      <c r="H4504" s="93"/>
      <c r="I4504" s="99"/>
      <c r="J4504" s="99"/>
      <c r="K4504" s="99"/>
      <c r="L4504" s="99"/>
      <c r="M4504" s="99"/>
      <c r="N4504" s="99"/>
      <c r="O4504" s="99"/>
      <c r="P4504" s="44"/>
      <c r="Q4504" s="44"/>
      <c r="R4504" s="99"/>
      <c r="S4504" s="99"/>
      <c r="T4504" s="99"/>
      <c r="U4504" s="99"/>
      <c r="V4504" s="99"/>
      <c r="W4504" s="99"/>
      <c r="X4504" s="99"/>
      <c r="Y4504" s="99"/>
      <c r="Z4504" s="99"/>
      <c r="AA4504" s="99"/>
      <c r="AB4504" s="99"/>
      <c r="AC4504" s="99"/>
      <c r="AD4504" s="99"/>
      <c r="AE4504" s="99"/>
      <c r="AF4504" s="99"/>
      <c r="AG4504" s="99"/>
      <c r="AH4504" s="31"/>
      <c r="AI4504" s="31"/>
      <c r="AJ4504" s="31"/>
      <c r="AK4504" s="31"/>
      <c r="AL4504" s="31"/>
      <c r="AO4504" s="376"/>
    </row>
    <row r="4505" spans="1:41" x14ac:dyDescent="0.25">
      <c r="A4505" s="262" t="s">
        <v>8585</v>
      </c>
      <c r="B4505" s="262" t="s">
        <v>8576</v>
      </c>
      <c r="C4505" s="263">
        <v>791202303007</v>
      </c>
      <c r="D4505" s="263" t="s">
        <v>6271</v>
      </c>
      <c r="E4505" s="264" t="s">
        <v>3157</v>
      </c>
      <c r="F4505" s="93"/>
      <c r="G4505" s="93"/>
      <c r="H4505" s="93"/>
      <c r="I4505" s="99"/>
      <c r="J4505" s="99"/>
      <c r="K4505" s="99"/>
      <c r="L4505" s="99"/>
      <c r="M4505" s="99"/>
      <c r="N4505" s="99"/>
      <c r="O4505" s="99"/>
      <c r="P4505" s="44"/>
      <c r="Q4505" s="44"/>
      <c r="R4505" s="99"/>
      <c r="S4505" s="99"/>
      <c r="T4505" s="99"/>
      <c r="U4505" s="99"/>
      <c r="V4505" s="99"/>
      <c r="W4505" s="99"/>
      <c r="X4505" s="99"/>
      <c r="Y4505" s="99"/>
      <c r="Z4505" s="99"/>
      <c r="AA4505" s="99"/>
      <c r="AB4505" s="99"/>
      <c r="AC4505" s="99"/>
      <c r="AD4505" s="99"/>
      <c r="AE4505" s="99"/>
      <c r="AF4505" s="99"/>
      <c r="AG4505" s="99"/>
      <c r="AH4505" s="31"/>
      <c r="AI4505" s="31"/>
      <c r="AJ4505" s="31"/>
      <c r="AK4505" s="31"/>
      <c r="AL4505" s="31"/>
      <c r="AO4505" s="376"/>
    </row>
    <row r="4506" spans="1:41" x14ac:dyDescent="0.25">
      <c r="A4506" s="44" t="s">
        <v>2955</v>
      </c>
      <c r="B4506" s="44" t="s">
        <v>2350</v>
      </c>
      <c r="C4506" s="45">
        <v>230105</v>
      </c>
      <c r="D4506" s="45" t="s">
        <v>11363</v>
      </c>
      <c r="E4506" s="45" t="s">
        <v>5265</v>
      </c>
      <c r="AO4506" s="376"/>
    </row>
    <row r="4507" spans="1:41" x14ac:dyDescent="0.25">
      <c r="A4507" s="44" t="s">
        <v>1001</v>
      </c>
      <c r="B4507" s="92" t="s">
        <v>9602</v>
      </c>
      <c r="C4507" s="45" t="s">
        <v>9334</v>
      </c>
      <c r="D4507" s="93" t="s">
        <v>9601</v>
      </c>
      <c r="E4507" s="94">
        <v>46568</v>
      </c>
      <c r="F4507" s="93"/>
      <c r="G4507" s="93"/>
      <c r="H4507" s="93"/>
      <c r="I4507" s="99"/>
      <c r="J4507" s="99"/>
      <c r="K4507" s="99"/>
      <c r="L4507" s="99"/>
      <c r="M4507" s="99"/>
      <c r="N4507" s="99"/>
      <c r="O4507" s="99"/>
      <c r="P4507" s="44"/>
      <c r="Q4507" s="44"/>
      <c r="R4507" s="99"/>
      <c r="S4507" s="99"/>
      <c r="T4507" s="99"/>
      <c r="U4507" s="99"/>
      <c r="V4507" s="99"/>
      <c r="W4507" s="99"/>
      <c r="X4507" s="99"/>
      <c r="Y4507" s="99"/>
      <c r="Z4507" s="99"/>
      <c r="AA4507" s="99"/>
      <c r="AB4507" s="99"/>
      <c r="AC4507" s="99"/>
      <c r="AD4507" s="99"/>
      <c r="AE4507" s="99"/>
      <c r="AF4507" s="99"/>
      <c r="AG4507" s="99"/>
      <c r="AH4507" s="31"/>
      <c r="AI4507" s="31"/>
      <c r="AJ4507" s="31"/>
      <c r="AK4507" s="31"/>
      <c r="AL4507" s="31"/>
      <c r="AO4507" s="376"/>
    </row>
    <row r="4508" spans="1:41" x14ac:dyDescent="0.25">
      <c r="A4508" s="44" t="s">
        <v>1001</v>
      </c>
      <c r="B4508" s="44" t="s">
        <v>3474</v>
      </c>
      <c r="C4508" s="45">
        <v>250503</v>
      </c>
      <c r="D4508" s="45" t="s">
        <v>11363</v>
      </c>
      <c r="E4508" s="45" t="s">
        <v>15608</v>
      </c>
      <c r="AO4508" s="376"/>
    </row>
    <row r="4509" spans="1:41" x14ac:dyDescent="0.25">
      <c r="A4509" s="44" t="s">
        <v>1001</v>
      </c>
      <c r="B4509" s="44" t="s">
        <v>5321</v>
      </c>
      <c r="C4509" s="45">
        <v>26010401</v>
      </c>
      <c r="D4509" s="45" t="s">
        <v>11363</v>
      </c>
      <c r="E4509" s="45" t="s">
        <v>17459</v>
      </c>
      <c r="AO4509" s="376"/>
    </row>
    <row r="4510" spans="1:41" x14ac:dyDescent="0.25">
      <c r="A4510" s="44" t="s">
        <v>1001</v>
      </c>
      <c r="B4510" s="44" t="s">
        <v>3176</v>
      </c>
      <c r="C4510" s="45">
        <v>26010402</v>
      </c>
      <c r="D4510" s="45" t="s">
        <v>11363</v>
      </c>
      <c r="E4510" s="45" t="s">
        <v>17459</v>
      </c>
      <c r="AO4510" s="376"/>
    </row>
    <row r="4511" spans="1:41" x14ac:dyDescent="0.25">
      <c r="A4511" s="44" t="s">
        <v>1001</v>
      </c>
      <c r="B4511" s="44" t="s">
        <v>17463</v>
      </c>
      <c r="C4511" s="45">
        <v>260202</v>
      </c>
      <c r="D4511" s="45" t="s">
        <v>11363</v>
      </c>
      <c r="E4511" s="45" t="s">
        <v>9238</v>
      </c>
      <c r="AO4511" s="376"/>
    </row>
    <row r="4512" spans="1:41" x14ac:dyDescent="0.25">
      <c r="A4512" s="44" t="s">
        <v>1001</v>
      </c>
      <c r="B4512" s="44" t="s">
        <v>9248</v>
      </c>
      <c r="C4512" s="45">
        <v>260105</v>
      </c>
      <c r="D4512" s="45" t="s">
        <v>11363</v>
      </c>
      <c r="E4512" s="45" t="s">
        <v>17625</v>
      </c>
      <c r="AO4512" s="376"/>
    </row>
    <row r="4513" spans="1:41" x14ac:dyDescent="0.25">
      <c r="A4513" s="44" t="s">
        <v>2378</v>
      </c>
      <c r="B4513" s="44" t="s">
        <v>9248</v>
      </c>
      <c r="C4513" s="45">
        <v>240101</v>
      </c>
      <c r="D4513" s="45" t="s">
        <v>11363</v>
      </c>
      <c r="E4513" s="45" t="s">
        <v>9249</v>
      </c>
      <c r="AO4513" s="376"/>
    </row>
    <row r="4514" spans="1:41" x14ac:dyDescent="0.25">
      <c r="A4514" s="44" t="s">
        <v>9723</v>
      </c>
      <c r="B4514" s="44" t="s">
        <v>14764</v>
      </c>
      <c r="C4514" s="45" t="s">
        <v>9773</v>
      </c>
      <c r="D4514" s="367" t="s">
        <v>3696</v>
      </c>
      <c r="E4514" s="328">
        <f>DATE(2028,5,7)</f>
        <v>46880</v>
      </c>
      <c r="F4514" s="32"/>
      <c r="G4514" s="32"/>
      <c r="H4514" s="32"/>
      <c r="I4514" s="31"/>
      <c r="J4514" s="31"/>
      <c r="K4514" s="31"/>
      <c r="L4514" s="31"/>
      <c r="M4514" s="31"/>
      <c r="N4514" s="31"/>
      <c r="O4514" s="31"/>
      <c r="P4514" s="31"/>
      <c r="Q4514" s="31"/>
      <c r="R4514" s="31"/>
      <c r="S4514" s="31"/>
      <c r="T4514" s="31"/>
      <c r="U4514" s="31"/>
      <c r="V4514" s="31"/>
      <c r="W4514" s="31"/>
      <c r="X4514" s="31"/>
      <c r="Y4514" s="31"/>
      <c r="Z4514" s="31"/>
      <c r="AA4514" s="31"/>
      <c r="AB4514" s="31"/>
      <c r="AC4514" s="31"/>
      <c r="AD4514" s="31"/>
      <c r="AE4514" s="31"/>
      <c r="AF4514" s="31"/>
      <c r="AG4514" s="31"/>
      <c r="AH4514" s="31"/>
      <c r="AI4514" s="31"/>
      <c r="AJ4514" s="31"/>
      <c r="AK4514" s="31"/>
      <c r="AL4514" s="31"/>
      <c r="AO4514" s="376"/>
    </row>
    <row r="4515" spans="1:41" x14ac:dyDescent="0.25">
      <c r="A4515" s="44" t="s">
        <v>17716</v>
      </c>
      <c r="B4515" s="44" t="s">
        <v>3043</v>
      </c>
      <c r="C4515" s="45">
        <v>230901</v>
      </c>
      <c r="D4515" s="45" t="s">
        <v>11363</v>
      </c>
      <c r="E4515" s="45" t="s">
        <v>7871</v>
      </c>
      <c r="AO4515" s="376"/>
    </row>
    <row r="4516" spans="1:41" x14ac:dyDescent="0.25">
      <c r="A4516" s="44" t="s">
        <v>17717</v>
      </c>
      <c r="B4516" s="44" t="s">
        <v>10382</v>
      </c>
      <c r="C4516" s="45">
        <v>24050301</v>
      </c>
      <c r="D4516" s="45" t="s">
        <v>11363</v>
      </c>
      <c r="E4516" s="45" t="s">
        <v>5155</v>
      </c>
      <c r="AO4516" s="376"/>
    </row>
    <row r="4517" spans="1:41" x14ac:dyDescent="0.25">
      <c r="A4517" s="44" t="s">
        <v>6965</v>
      </c>
      <c r="B4517" s="44" t="s">
        <v>2350</v>
      </c>
      <c r="C4517" s="45">
        <v>220105</v>
      </c>
      <c r="D4517" s="45" t="s">
        <v>11363</v>
      </c>
      <c r="E4517" s="45" t="s">
        <v>2593</v>
      </c>
      <c r="AO4517" s="376"/>
    </row>
    <row r="4518" spans="1:41" x14ac:dyDescent="0.3">
      <c r="A4518" s="333" t="s">
        <v>11412</v>
      </c>
      <c r="B4518" s="333" t="s">
        <v>1153</v>
      </c>
      <c r="C4518" s="125" t="s">
        <v>11369</v>
      </c>
      <c r="D4518" s="32" t="s">
        <v>20309</v>
      </c>
      <c r="E4518" s="125" t="s">
        <v>4826</v>
      </c>
      <c r="F4518" s="125" t="s">
        <v>1189</v>
      </c>
      <c r="G4518" s="125" t="s">
        <v>1190</v>
      </c>
      <c r="AO4518" s="376"/>
    </row>
    <row r="4519" spans="1:41" x14ac:dyDescent="0.25">
      <c r="A4519" s="76" t="s">
        <v>5639</v>
      </c>
      <c r="B4519" s="76" t="s">
        <v>21252</v>
      </c>
      <c r="C4519" s="45" t="s">
        <v>21250</v>
      </c>
      <c r="D4519" s="104" t="s">
        <v>21251</v>
      </c>
      <c r="E4519" s="46">
        <v>46558</v>
      </c>
      <c r="F4519" s="93"/>
      <c r="G4519" s="93" t="s">
        <v>1189</v>
      </c>
      <c r="H4519" s="93" t="s">
        <v>1335</v>
      </c>
      <c r="I4519" s="99"/>
      <c r="J4519" s="99"/>
      <c r="K4519" s="99"/>
      <c r="L4519" s="99"/>
      <c r="M4519" s="99"/>
      <c r="N4519" s="99"/>
      <c r="O4519" s="99"/>
      <c r="P4519" s="44"/>
      <c r="Q4519" s="44"/>
      <c r="R4519" s="99"/>
      <c r="S4519" s="99"/>
      <c r="T4519" s="99"/>
      <c r="U4519" s="99"/>
      <c r="V4519" s="99"/>
      <c r="W4519" s="99"/>
      <c r="X4519" s="99"/>
      <c r="Y4519" s="99"/>
      <c r="Z4519" s="99"/>
      <c r="AA4519" s="99"/>
      <c r="AB4519" s="99"/>
      <c r="AC4519" s="99"/>
      <c r="AD4519" s="99"/>
      <c r="AE4519" s="99"/>
      <c r="AF4519" s="99"/>
      <c r="AG4519" s="99"/>
      <c r="AH4519" s="31"/>
      <c r="AI4519" s="31"/>
      <c r="AJ4519" s="31"/>
      <c r="AK4519" s="31"/>
      <c r="AL4519" s="31"/>
      <c r="AO4519" s="376"/>
    </row>
    <row r="4520" spans="1:41" x14ac:dyDescent="0.25">
      <c r="A4520" s="44" t="s">
        <v>11743</v>
      </c>
      <c r="B4520" s="44" t="s">
        <v>16675</v>
      </c>
      <c r="C4520" s="45" t="s">
        <v>11744</v>
      </c>
      <c r="D4520" s="367" t="s">
        <v>3696</v>
      </c>
      <c r="E4520" s="328">
        <f>DATE(2028,11,15)</f>
        <v>47072</v>
      </c>
      <c r="F4520" s="32"/>
      <c r="G4520" s="32"/>
      <c r="H4520" s="32"/>
      <c r="I4520" s="31"/>
      <c r="J4520" s="31"/>
      <c r="K4520" s="31"/>
      <c r="L4520" s="31"/>
      <c r="M4520" s="31"/>
      <c r="N4520" s="31"/>
      <c r="O4520" s="31"/>
      <c r="P4520" s="31"/>
      <c r="Q4520" s="31"/>
      <c r="R4520" s="31"/>
      <c r="S4520" s="31"/>
      <c r="T4520" s="31"/>
      <c r="U4520" s="31"/>
      <c r="V4520" s="31"/>
      <c r="W4520" s="31"/>
      <c r="X4520" s="31"/>
      <c r="Y4520" s="31"/>
      <c r="Z4520" s="31"/>
      <c r="AA4520" s="31"/>
      <c r="AB4520" s="31"/>
      <c r="AC4520" s="31"/>
      <c r="AD4520" s="31"/>
      <c r="AE4520" s="31"/>
      <c r="AF4520" s="31"/>
      <c r="AG4520" s="31"/>
      <c r="AH4520" s="31"/>
      <c r="AI4520" s="31"/>
      <c r="AJ4520" s="31"/>
      <c r="AK4520" s="31"/>
      <c r="AL4520" s="31"/>
      <c r="AO4520" s="376"/>
    </row>
    <row r="4521" spans="1:41" x14ac:dyDescent="0.3">
      <c r="A4521" s="333" t="s">
        <v>12873</v>
      </c>
      <c r="B4521" s="333" t="s">
        <v>1157</v>
      </c>
      <c r="C4521" s="125" t="s">
        <v>13318</v>
      </c>
      <c r="D4521" s="32" t="s">
        <v>20309</v>
      </c>
      <c r="E4521" s="125" t="s">
        <v>12551</v>
      </c>
      <c r="F4521" s="125" t="s">
        <v>1189</v>
      </c>
      <c r="G4521" s="125" t="s">
        <v>1190</v>
      </c>
      <c r="AO4521" s="376"/>
    </row>
    <row r="4522" spans="1:41" x14ac:dyDescent="0.3">
      <c r="A4522" s="333" t="s">
        <v>12873</v>
      </c>
      <c r="B4522" s="333" t="s">
        <v>4815</v>
      </c>
      <c r="C4522" s="125" t="s">
        <v>15581</v>
      </c>
      <c r="D4522" s="32" t="s">
        <v>20309</v>
      </c>
      <c r="E4522" s="125" t="s">
        <v>9839</v>
      </c>
      <c r="F4522" s="125" t="s">
        <v>1189</v>
      </c>
      <c r="G4522" s="125" t="s">
        <v>1190</v>
      </c>
      <c r="AO4522" s="376"/>
    </row>
    <row r="4523" spans="1:41" x14ac:dyDescent="0.3">
      <c r="A4523" s="333" t="s">
        <v>11009</v>
      </c>
      <c r="B4523" s="333" t="s">
        <v>11371</v>
      </c>
      <c r="C4523" s="125" t="s">
        <v>11215</v>
      </c>
      <c r="D4523" s="32" t="s">
        <v>20309</v>
      </c>
      <c r="E4523" s="125" t="s">
        <v>4966</v>
      </c>
      <c r="F4523" s="125" t="s">
        <v>1189</v>
      </c>
      <c r="G4523" s="125" t="s">
        <v>1190</v>
      </c>
      <c r="AO4523" s="376"/>
    </row>
    <row r="4524" spans="1:41" x14ac:dyDescent="0.3">
      <c r="A4524" s="333" t="s">
        <v>11009</v>
      </c>
      <c r="B4524" s="333" t="s">
        <v>4817</v>
      </c>
      <c r="C4524" s="125" t="s">
        <v>13321</v>
      </c>
      <c r="D4524" s="32" t="s">
        <v>20309</v>
      </c>
      <c r="E4524" s="125" t="s">
        <v>12551</v>
      </c>
      <c r="F4524" s="125" t="s">
        <v>1189</v>
      </c>
      <c r="G4524" s="125" t="s">
        <v>1190</v>
      </c>
      <c r="AO4524" s="376"/>
    </row>
    <row r="4525" spans="1:41" x14ac:dyDescent="0.3">
      <c r="A4525" s="57" t="s">
        <v>9712</v>
      </c>
      <c r="B4525" s="57" t="s">
        <v>4732</v>
      </c>
      <c r="C4525" s="62">
        <v>2517</v>
      </c>
      <c r="D4525" s="62" t="s">
        <v>20886</v>
      </c>
      <c r="E4525" s="60">
        <v>46387</v>
      </c>
      <c r="F4525" s="32"/>
      <c r="G4525" s="32"/>
      <c r="H4525" s="32"/>
      <c r="I4525" s="31"/>
      <c r="J4525" s="31"/>
      <c r="K4525" s="31"/>
      <c r="L4525" s="31"/>
      <c r="M4525" s="31"/>
      <c r="N4525" s="31"/>
      <c r="O4525" s="31"/>
      <c r="P4525" s="31"/>
      <c r="Q4525" s="31"/>
      <c r="R4525" s="31"/>
      <c r="S4525" s="31"/>
      <c r="T4525" s="31"/>
      <c r="U4525" s="31"/>
      <c r="V4525" s="31"/>
      <c r="W4525" s="31"/>
      <c r="X4525" s="31"/>
      <c r="Y4525" s="31"/>
      <c r="Z4525" s="31"/>
      <c r="AA4525" s="31"/>
      <c r="AB4525" s="31"/>
      <c r="AC4525" s="31"/>
      <c r="AD4525" s="31"/>
      <c r="AE4525" s="31"/>
      <c r="AF4525" s="31"/>
      <c r="AG4525" s="31"/>
      <c r="AH4525" s="31"/>
      <c r="AI4525" s="31"/>
      <c r="AJ4525" s="31"/>
      <c r="AK4525" s="31"/>
      <c r="AL4525" s="31"/>
      <c r="AO4525" s="376"/>
    </row>
    <row r="4526" spans="1:41" x14ac:dyDescent="0.25">
      <c r="A4526" s="44" t="s">
        <v>21133</v>
      </c>
      <c r="B4526" s="44" t="s">
        <v>21359</v>
      </c>
      <c r="C4526" s="45" t="s">
        <v>21182</v>
      </c>
      <c r="D4526" s="45" t="s">
        <v>21447</v>
      </c>
      <c r="E4526" s="46">
        <v>46752</v>
      </c>
      <c r="AO4526" s="376"/>
    </row>
    <row r="4527" spans="1:41" x14ac:dyDescent="0.25">
      <c r="A4527" s="44" t="s">
        <v>9724</v>
      </c>
      <c r="B4527" s="44" t="s">
        <v>14820</v>
      </c>
      <c r="C4527" s="45" t="s">
        <v>9774</v>
      </c>
      <c r="D4527" s="367" t="s">
        <v>3696</v>
      </c>
      <c r="E4527" s="328">
        <f>DATE(2028,6,11)</f>
        <v>46915</v>
      </c>
      <c r="F4527" s="32"/>
      <c r="G4527" s="32"/>
      <c r="H4527" s="32"/>
      <c r="I4527" s="31"/>
      <c r="J4527" s="31"/>
      <c r="K4527" s="31"/>
      <c r="L4527" s="31"/>
      <c r="M4527" s="31"/>
      <c r="N4527" s="31"/>
      <c r="O4527" s="31"/>
      <c r="P4527" s="31"/>
      <c r="Q4527" s="31"/>
      <c r="R4527" s="31"/>
      <c r="S4527" s="31"/>
      <c r="T4527" s="31"/>
      <c r="U4527" s="31"/>
      <c r="V4527" s="31"/>
      <c r="W4527" s="31"/>
      <c r="X4527" s="31"/>
      <c r="Y4527" s="31"/>
      <c r="Z4527" s="31"/>
      <c r="AA4527" s="31"/>
      <c r="AB4527" s="31"/>
      <c r="AC4527" s="31"/>
      <c r="AD4527" s="31"/>
      <c r="AE4527" s="31"/>
      <c r="AF4527" s="31"/>
      <c r="AG4527" s="31"/>
      <c r="AH4527" s="31"/>
      <c r="AI4527" s="31"/>
      <c r="AJ4527" s="31"/>
      <c r="AK4527" s="31"/>
      <c r="AL4527" s="31"/>
      <c r="AO4527" s="376"/>
    </row>
    <row r="4528" spans="1:41" x14ac:dyDescent="0.25">
      <c r="A4528" s="44" t="s">
        <v>17718</v>
      </c>
      <c r="B4528" s="44" t="s">
        <v>15709</v>
      </c>
      <c r="C4528" s="45">
        <v>250701</v>
      </c>
      <c r="D4528" s="45" t="s">
        <v>11363</v>
      </c>
      <c r="E4528" s="45" t="s">
        <v>9839</v>
      </c>
      <c r="AO4528" s="376"/>
    </row>
    <row r="4529" spans="1:41" x14ac:dyDescent="0.3">
      <c r="A4529" s="333" t="s">
        <v>11413</v>
      </c>
      <c r="B4529" s="333" t="s">
        <v>12848</v>
      </c>
      <c r="C4529" s="125" t="s">
        <v>12849</v>
      </c>
      <c r="D4529" s="32" t="s">
        <v>20309</v>
      </c>
      <c r="E4529" s="125" t="s">
        <v>5332</v>
      </c>
      <c r="F4529" s="125" t="s">
        <v>1189</v>
      </c>
      <c r="G4529" s="125" t="s">
        <v>1190</v>
      </c>
      <c r="AO4529" s="376"/>
    </row>
    <row r="4530" spans="1:41" x14ac:dyDescent="0.3">
      <c r="A4530" s="333" t="s">
        <v>11413</v>
      </c>
      <c r="B4530" s="333" t="s">
        <v>2301</v>
      </c>
      <c r="C4530" s="125" t="s">
        <v>18816</v>
      </c>
      <c r="D4530" s="32" t="s">
        <v>20309</v>
      </c>
      <c r="E4530" s="125" t="s">
        <v>8292</v>
      </c>
      <c r="F4530" s="125" t="s">
        <v>1189</v>
      </c>
      <c r="G4530" s="125" t="s">
        <v>1190</v>
      </c>
      <c r="AO4530" s="376"/>
    </row>
    <row r="4531" spans="1:41" x14ac:dyDescent="0.25">
      <c r="A4531" s="44" t="s">
        <v>11921</v>
      </c>
      <c r="B4531" s="44" t="s">
        <v>11176</v>
      </c>
      <c r="C4531" s="45" t="s">
        <v>11922</v>
      </c>
      <c r="D4531" s="45" t="s">
        <v>11204</v>
      </c>
      <c r="E4531" s="45" t="s">
        <v>5037</v>
      </c>
      <c r="F4531" s="93"/>
      <c r="G4531" s="93"/>
      <c r="H4531" s="93"/>
      <c r="I4531" s="99"/>
      <c r="J4531" s="99"/>
      <c r="K4531" s="99"/>
      <c r="L4531" s="99"/>
      <c r="M4531" s="99"/>
      <c r="N4531" s="99"/>
      <c r="O4531" s="99"/>
      <c r="P4531" s="99"/>
      <c r="Q4531" s="99"/>
      <c r="R4531" s="99"/>
      <c r="S4531" s="99"/>
      <c r="T4531" s="99"/>
      <c r="U4531" s="99"/>
      <c r="V4531" s="99"/>
      <c r="W4531" s="99"/>
      <c r="X4531" s="99"/>
      <c r="Y4531" s="99"/>
      <c r="Z4531" s="99"/>
      <c r="AA4531" s="99"/>
      <c r="AB4531" s="99"/>
      <c r="AC4531" s="99"/>
      <c r="AD4531" s="99"/>
      <c r="AE4531" s="99"/>
      <c r="AF4531" s="99"/>
      <c r="AG4531" s="99"/>
      <c r="AH4531" s="31"/>
      <c r="AI4531" s="31"/>
      <c r="AJ4531" s="31"/>
      <c r="AK4531" s="31"/>
      <c r="AL4531" s="31"/>
      <c r="AO4531" s="376"/>
    </row>
    <row r="4532" spans="1:41" x14ac:dyDescent="0.25">
      <c r="A4532" s="44" t="s">
        <v>11921</v>
      </c>
      <c r="B4532" s="44" t="s">
        <v>11176</v>
      </c>
      <c r="C4532" s="45" t="s">
        <v>11922</v>
      </c>
      <c r="D4532" s="93" t="s">
        <v>17443</v>
      </c>
      <c r="E4532" s="45" t="s">
        <v>5037</v>
      </c>
      <c r="F4532" s="93"/>
      <c r="G4532" s="93"/>
      <c r="H4532" s="93"/>
      <c r="I4532" s="99"/>
      <c r="J4532" s="99"/>
      <c r="K4532" s="99"/>
      <c r="L4532" s="99"/>
      <c r="M4532" s="99"/>
      <c r="N4532" s="99"/>
      <c r="O4532" s="99"/>
      <c r="P4532" s="99"/>
      <c r="Q4532" s="99"/>
      <c r="R4532" s="99"/>
      <c r="S4532" s="99"/>
      <c r="T4532" s="99"/>
      <c r="U4532" s="99"/>
      <c r="V4532" s="99"/>
      <c r="W4532" s="99"/>
      <c r="X4532" s="99"/>
      <c r="Y4532" s="99"/>
      <c r="Z4532" s="99"/>
      <c r="AA4532" s="99"/>
      <c r="AB4532" s="99"/>
      <c r="AC4532" s="99"/>
      <c r="AD4532" s="99"/>
      <c r="AE4532" s="99"/>
      <c r="AF4532" s="99"/>
      <c r="AG4532" s="99"/>
      <c r="AH4532" s="31"/>
      <c r="AI4532" s="31"/>
      <c r="AJ4532" s="31"/>
      <c r="AK4532" s="31"/>
      <c r="AL4532" s="31"/>
      <c r="AO4532" s="376"/>
    </row>
    <row r="4533" spans="1:41" x14ac:dyDescent="0.25">
      <c r="A4533" s="44" t="s">
        <v>13098</v>
      </c>
      <c r="B4533" s="44" t="s">
        <v>21434</v>
      </c>
      <c r="C4533" s="45" t="s">
        <v>13058</v>
      </c>
      <c r="D4533" s="45" t="s">
        <v>21447</v>
      </c>
      <c r="E4533" s="46">
        <v>46418</v>
      </c>
      <c r="AO4533" s="376"/>
    </row>
    <row r="4534" spans="1:41" x14ac:dyDescent="0.25">
      <c r="A4534" s="114" t="s">
        <v>15311</v>
      </c>
      <c r="B4534" s="114" t="s">
        <v>13433</v>
      </c>
      <c r="C4534" s="106" t="s">
        <v>15312</v>
      </c>
      <c r="D4534" s="93" t="s">
        <v>1741</v>
      </c>
      <c r="E4534" s="115">
        <v>46624</v>
      </c>
      <c r="F4534" s="93"/>
      <c r="G4534" s="93"/>
      <c r="H4534" s="93"/>
      <c r="I4534" s="99"/>
      <c r="J4534" s="99"/>
      <c r="K4534" s="99"/>
      <c r="L4534" s="99"/>
      <c r="M4534" s="99"/>
      <c r="N4534" s="99"/>
      <c r="O4534" s="99"/>
      <c r="P4534" s="44"/>
      <c r="Q4534" s="44"/>
      <c r="R4534" s="99"/>
      <c r="S4534" s="99"/>
      <c r="T4534" s="99"/>
      <c r="U4534" s="99"/>
      <c r="V4534" s="99"/>
      <c r="W4534" s="99"/>
      <c r="X4534" s="99"/>
      <c r="Y4534" s="99"/>
      <c r="Z4534" s="99"/>
      <c r="AA4534" s="99"/>
      <c r="AB4534" s="99"/>
      <c r="AC4534" s="99"/>
      <c r="AD4534" s="99"/>
      <c r="AE4534" s="99"/>
      <c r="AF4534" s="99"/>
      <c r="AG4534" s="99"/>
      <c r="AH4534" s="31"/>
      <c r="AI4534" s="31"/>
      <c r="AJ4534" s="31"/>
      <c r="AK4534" s="31"/>
      <c r="AL4534" s="31"/>
      <c r="AO4534" s="376"/>
    </row>
    <row r="4535" spans="1:41" x14ac:dyDescent="0.25">
      <c r="A4535" s="114" t="s">
        <v>1976</v>
      </c>
      <c r="B4535" s="114" t="s">
        <v>1954</v>
      </c>
      <c r="C4535" s="106" t="s">
        <v>1955</v>
      </c>
      <c r="D4535" s="93" t="s">
        <v>1394</v>
      </c>
      <c r="E4535" s="115">
        <v>46326</v>
      </c>
      <c r="F4535" s="93"/>
      <c r="G4535" s="93"/>
      <c r="H4535" s="93"/>
      <c r="I4535" s="99"/>
      <c r="J4535" s="99"/>
      <c r="K4535" s="99"/>
      <c r="L4535" s="99"/>
      <c r="M4535" s="99"/>
      <c r="N4535" s="99"/>
      <c r="O4535" s="99"/>
      <c r="P4535" s="44"/>
      <c r="Q4535" s="44"/>
      <c r="R4535" s="99"/>
      <c r="S4535" s="99"/>
      <c r="T4535" s="99"/>
      <c r="U4535" s="99"/>
      <c r="V4535" s="99"/>
      <c r="W4535" s="99"/>
      <c r="X4535" s="99"/>
      <c r="Y4535" s="99"/>
      <c r="Z4535" s="99"/>
      <c r="AA4535" s="99"/>
      <c r="AB4535" s="99"/>
      <c r="AC4535" s="99"/>
      <c r="AD4535" s="99"/>
      <c r="AE4535" s="99"/>
      <c r="AF4535" s="99"/>
      <c r="AG4535" s="99"/>
      <c r="AH4535" s="31"/>
      <c r="AI4535" s="31"/>
      <c r="AJ4535" s="31"/>
      <c r="AK4535" s="31"/>
      <c r="AL4535" s="31"/>
      <c r="AO4535" s="376"/>
    </row>
    <row r="4536" spans="1:41" x14ac:dyDescent="0.25">
      <c r="A4536" s="44" t="s">
        <v>13432</v>
      </c>
      <c r="B4536" s="44" t="s">
        <v>13433</v>
      </c>
      <c r="C4536" s="45" t="s">
        <v>13434</v>
      </c>
      <c r="D4536" s="46" t="s">
        <v>21328</v>
      </c>
      <c r="E4536" s="46">
        <v>46528</v>
      </c>
      <c r="AO4536" s="376"/>
    </row>
    <row r="4537" spans="1:41" x14ac:dyDescent="0.25">
      <c r="A4537" s="44" t="s">
        <v>10263</v>
      </c>
      <c r="B4537" s="44" t="s">
        <v>10264</v>
      </c>
      <c r="C4537" s="45" t="s">
        <v>10265</v>
      </c>
      <c r="D4537" s="46" t="s">
        <v>21328</v>
      </c>
      <c r="E4537" s="46">
        <v>46493</v>
      </c>
      <c r="AO4537" s="376"/>
    </row>
    <row r="4538" spans="1:41" x14ac:dyDescent="0.25">
      <c r="A4538" s="114" t="s">
        <v>1977</v>
      </c>
      <c r="B4538" s="117" t="s">
        <v>1952</v>
      </c>
      <c r="C4538" s="106" t="s">
        <v>1953</v>
      </c>
      <c r="D4538" s="93" t="s">
        <v>1394</v>
      </c>
      <c r="E4538" s="115">
        <v>46326</v>
      </c>
      <c r="F4538" s="93"/>
      <c r="G4538" s="93"/>
      <c r="H4538" s="93"/>
      <c r="I4538" s="99"/>
      <c r="J4538" s="99"/>
      <c r="K4538" s="99"/>
      <c r="L4538" s="99"/>
      <c r="M4538" s="99"/>
      <c r="N4538" s="99"/>
      <c r="O4538" s="99"/>
      <c r="P4538" s="44"/>
      <c r="Q4538" s="44"/>
      <c r="R4538" s="99"/>
      <c r="S4538" s="99"/>
      <c r="T4538" s="99"/>
      <c r="U4538" s="99"/>
      <c r="V4538" s="99"/>
      <c r="W4538" s="99"/>
      <c r="X4538" s="99"/>
      <c r="Y4538" s="99"/>
      <c r="Z4538" s="99"/>
      <c r="AA4538" s="99"/>
      <c r="AB4538" s="99"/>
      <c r="AC4538" s="99"/>
      <c r="AD4538" s="99"/>
      <c r="AE4538" s="99"/>
      <c r="AF4538" s="99"/>
      <c r="AG4538" s="99"/>
      <c r="AH4538" s="31"/>
      <c r="AI4538" s="31"/>
      <c r="AJ4538" s="31"/>
      <c r="AK4538" s="31"/>
      <c r="AL4538" s="31"/>
      <c r="AO4538" s="376"/>
    </row>
    <row r="4539" spans="1:41" x14ac:dyDescent="0.25">
      <c r="A4539" s="44" t="s">
        <v>5195</v>
      </c>
      <c r="B4539" s="44" t="s">
        <v>924</v>
      </c>
      <c r="C4539" s="45">
        <v>22010702</v>
      </c>
      <c r="D4539" s="45" t="s">
        <v>11363</v>
      </c>
      <c r="E4539" s="45" t="s">
        <v>5131</v>
      </c>
      <c r="AO4539" s="376"/>
    </row>
    <row r="4540" spans="1:41" x14ac:dyDescent="0.25">
      <c r="A4540" s="44" t="s">
        <v>13780</v>
      </c>
      <c r="B4540" s="44" t="s">
        <v>14821</v>
      </c>
      <c r="C4540" s="45" t="s">
        <v>13781</v>
      </c>
      <c r="D4540" s="367" t="s">
        <v>3696</v>
      </c>
      <c r="E4540" s="328">
        <f>DATE(2029,4,23)</f>
        <v>47231</v>
      </c>
      <c r="F4540" s="32"/>
      <c r="G4540" s="32"/>
      <c r="H4540" s="32"/>
      <c r="I4540" s="31"/>
      <c r="J4540" s="31"/>
      <c r="K4540" s="31"/>
      <c r="L4540" s="31"/>
      <c r="M4540" s="31"/>
      <c r="N4540" s="31"/>
      <c r="O4540" s="31"/>
      <c r="P4540" s="31"/>
      <c r="Q4540" s="31"/>
      <c r="R4540" s="31"/>
      <c r="S4540" s="31"/>
      <c r="T4540" s="31"/>
      <c r="U4540" s="31"/>
      <c r="V4540" s="31"/>
      <c r="W4540" s="31"/>
      <c r="X4540" s="31"/>
      <c r="Y4540" s="31"/>
      <c r="Z4540" s="31"/>
      <c r="AA4540" s="31"/>
      <c r="AB4540" s="31"/>
      <c r="AC4540" s="31"/>
      <c r="AD4540" s="31"/>
      <c r="AE4540" s="31"/>
      <c r="AF4540" s="31"/>
      <c r="AG4540" s="31"/>
      <c r="AH4540" s="31"/>
      <c r="AI4540" s="31"/>
      <c r="AJ4540" s="31"/>
      <c r="AK4540" s="31"/>
      <c r="AL4540" s="31"/>
      <c r="AO4540" s="376"/>
    </row>
    <row r="4541" spans="1:41" x14ac:dyDescent="0.25">
      <c r="A4541" s="329" t="s">
        <v>13034</v>
      </c>
      <c r="B4541" s="92" t="s">
        <v>13051</v>
      </c>
      <c r="C4541" s="93" t="s">
        <v>13052</v>
      </c>
      <c r="D4541" s="93" t="s">
        <v>1201</v>
      </c>
      <c r="E4541" s="94">
        <v>47223</v>
      </c>
      <c r="F4541" s="93"/>
      <c r="G4541" s="93"/>
      <c r="H4541" s="93"/>
      <c r="I4541" s="99"/>
      <c r="J4541" s="99"/>
      <c r="K4541" s="99"/>
      <c r="L4541" s="99"/>
      <c r="M4541" s="99"/>
      <c r="N4541" s="99"/>
      <c r="O4541" s="99"/>
      <c r="P4541" s="99"/>
      <c r="Q4541" s="99"/>
      <c r="R4541" s="99"/>
      <c r="S4541" s="99"/>
      <c r="T4541" s="99"/>
      <c r="U4541" s="99"/>
      <c r="V4541" s="99"/>
      <c r="W4541" s="99"/>
      <c r="X4541" s="99"/>
      <c r="Y4541" s="99"/>
      <c r="Z4541" s="99"/>
      <c r="AA4541" s="99"/>
      <c r="AB4541" s="99"/>
      <c r="AC4541" s="99"/>
      <c r="AD4541" s="99"/>
      <c r="AE4541" s="99"/>
      <c r="AF4541" s="99"/>
      <c r="AG4541" s="99"/>
      <c r="AH4541" s="31"/>
      <c r="AI4541" s="31"/>
      <c r="AJ4541" s="31"/>
      <c r="AK4541" s="31"/>
      <c r="AL4541" s="31"/>
      <c r="AO4541" s="376"/>
    </row>
    <row r="4542" spans="1:41" x14ac:dyDescent="0.25">
      <c r="A4542" s="44" t="s">
        <v>3171</v>
      </c>
      <c r="B4542" s="44" t="s">
        <v>21398</v>
      </c>
      <c r="C4542" s="45" t="s">
        <v>6810</v>
      </c>
      <c r="D4542" s="45" t="s">
        <v>21447</v>
      </c>
      <c r="E4542" s="46">
        <v>46507</v>
      </c>
      <c r="AO4542" s="376"/>
    </row>
    <row r="4543" spans="1:41" x14ac:dyDescent="0.25">
      <c r="A4543" s="44" t="s">
        <v>3171</v>
      </c>
      <c r="B4543" s="44" t="s">
        <v>21403</v>
      </c>
      <c r="C4543" s="45" t="s">
        <v>13556</v>
      </c>
      <c r="D4543" s="45" t="s">
        <v>21447</v>
      </c>
      <c r="E4543" s="46">
        <v>46538</v>
      </c>
      <c r="AO4543" s="376"/>
    </row>
    <row r="4544" spans="1:41" x14ac:dyDescent="0.25">
      <c r="A4544" s="44" t="s">
        <v>2284</v>
      </c>
      <c r="B4544" s="92" t="s">
        <v>9602</v>
      </c>
      <c r="C4544" s="45" t="s">
        <v>9334</v>
      </c>
      <c r="D4544" s="93" t="s">
        <v>9601</v>
      </c>
      <c r="E4544" s="94">
        <v>46568</v>
      </c>
      <c r="F4544" s="93"/>
      <c r="G4544" s="93"/>
      <c r="H4544" s="93"/>
      <c r="I4544" s="99"/>
      <c r="J4544" s="99"/>
      <c r="K4544" s="99"/>
      <c r="L4544" s="99"/>
      <c r="M4544" s="99"/>
      <c r="N4544" s="99"/>
      <c r="O4544" s="99"/>
      <c r="P4544" s="44"/>
      <c r="Q4544" s="99"/>
      <c r="R4544" s="99"/>
      <c r="S4544" s="99"/>
      <c r="T4544" s="99"/>
      <c r="U4544" s="99"/>
      <c r="V4544" s="99"/>
      <c r="W4544" s="99"/>
      <c r="X4544" s="99"/>
      <c r="Y4544" s="99"/>
      <c r="Z4544" s="99"/>
      <c r="AA4544" s="99"/>
      <c r="AB4544" s="99"/>
      <c r="AC4544" s="99"/>
      <c r="AD4544" s="99"/>
      <c r="AE4544" s="99"/>
      <c r="AF4544" s="99"/>
      <c r="AG4544" s="99"/>
      <c r="AH4544" s="31"/>
      <c r="AI4544" s="31"/>
      <c r="AJ4544" s="31"/>
      <c r="AK4544" s="31"/>
      <c r="AL4544" s="31"/>
      <c r="AO4544" s="376"/>
    </row>
    <row r="4545" spans="1:41" x14ac:dyDescent="0.25">
      <c r="A4545" s="44" t="s">
        <v>2284</v>
      </c>
      <c r="B4545" s="44" t="s">
        <v>12119</v>
      </c>
      <c r="C4545" s="45">
        <v>15.25</v>
      </c>
      <c r="D4545" s="45" t="s">
        <v>12549</v>
      </c>
      <c r="E4545" s="46">
        <v>47664</v>
      </c>
      <c r="F4545" s="45" t="s">
        <v>1335</v>
      </c>
      <c r="G4545" s="93"/>
      <c r="H4545" s="93"/>
      <c r="I4545" s="99"/>
      <c r="J4545" s="99"/>
      <c r="K4545" s="99"/>
      <c r="L4545" s="99"/>
      <c r="M4545" s="99"/>
      <c r="N4545" s="99"/>
      <c r="O4545" s="99"/>
      <c r="P4545" s="99"/>
      <c r="Q4545" s="99"/>
      <c r="R4545" s="99"/>
      <c r="S4545" s="99"/>
      <c r="T4545" s="99"/>
      <c r="U4545" s="99"/>
      <c r="V4545" s="99"/>
      <c r="W4545" s="99"/>
      <c r="X4545" s="99"/>
      <c r="Y4545" s="99"/>
      <c r="Z4545" s="99"/>
      <c r="AA4545" s="99"/>
      <c r="AB4545" s="99"/>
      <c r="AC4545" s="99"/>
      <c r="AD4545" s="99"/>
      <c r="AE4545" s="99"/>
      <c r="AF4545" s="99"/>
      <c r="AG4545" s="99"/>
      <c r="AH4545" s="31"/>
      <c r="AI4545" s="31"/>
      <c r="AJ4545" s="31"/>
      <c r="AK4545" s="31"/>
      <c r="AL4545" s="31"/>
      <c r="AO4545" s="376"/>
    </row>
    <row r="4546" spans="1:41" x14ac:dyDescent="0.25">
      <c r="A4546" s="44" t="s">
        <v>2284</v>
      </c>
      <c r="B4546" s="44" t="s">
        <v>12109</v>
      </c>
      <c r="C4546" s="45">
        <v>26.24</v>
      </c>
      <c r="D4546" s="45" t="s">
        <v>12549</v>
      </c>
      <c r="E4546" s="46">
        <v>47299</v>
      </c>
      <c r="F4546" s="45" t="s">
        <v>1335</v>
      </c>
      <c r="G4546" s="93"/>
      <c r="H4546" s="93"/>
      <c r="I4546" s="99"/>
      <c r="J4546" s="99"/>
      <c r="K4546" s="99"/>
      <c r="L4546" s="99"/>
      <c r="M4546" s="99"/>
      <c r="N4546" s="99"/>
      <c r="O4546" s="99"/>
      <c r="P4546" s="99"/>
      <c r="Q4546" s="99"/>
      <c r="R4546" s="99"/>
      <c r="S4546" s="99"/>
      <c r="T4546" s="99"/>
      <c r="U4546" s="99"/>
      <c r="V4546" s="99"/>
      <c r="W4546" s="99"/>
      <c r="X4546" s="99"/>
      <c r="Y4546" s="99"/>
      <c r="Z4546" s="99"/>
      <c r="AA4546" s="99"/>
      <c r="AB4546" s="99"/>
      <c r="AC4546" s="99"/>
      <c r="AD4546" s="99"/>
      <c r="AE4546" s="99"/>
      <c r="AF4546" s="99"/>
      <c r="AG4546" s="99"/>
      <c r="AH4546" s="31"/>
      <c r="AI4546" s="31"/>
      <c r="AJ4546" s="31"/>
      <c r="AK4546" s="31"/>
      <c r="AL4546" s="31"/>
      <c r="AO4546" s="376"/>
    </row>
    <row r="4547" spans="1:41" x14ac:dyDescent="0.25">
      <c r="A4547" s="44" t="s">
        <v>2284</v>
      </c>
      <c r="B4547" s="44" t="s">
        <v>13593</v>
      </c>
      <c r="C4547" s="45">
        <v>27.25</v>
      </c>
      <c r="D4547" s="45" t="s">
        <v>12549</v>
      </c>
      <c r="E4547" s="46">
        <v>47664</v>
      </c>
      <c r="F4547" s="45" t="s">
        <v>1335</v>
      </c>
      <c r="G4547" s="93"/>
      <c r="H4547" s="93"/>
      <c r="I4547" s="99"/>
      <c r="J4547" s="99"/>
      <c r="K4547" s="99"/>
      <c r="L4547" s="99"/>
      <c r="M4547" s="99"/>
      <c r="N4547" s="99"/>
      <c r="O4547" s="99"/>
      <c r="P4547" s="99"/>
      <c r="Q4547" s="99"/>
      <c r="R4547" s="99"/>
      <c r="S4547" s="99"/>
      <c r="T4547" s="99"/>
      <c r="U4547" s="99"/>
      <c r="V4547" s="99"/>
      <c r="W4547" s="99"/>
      <c r="X4547" s="99"/>
      <c r="Y4547" s="99"/>
      <c r="Z4547" s="99"/>
      <c r="AA4547" s="99"/>
      <c r="AB4547" s="99"/>
      <c r="AC4547" s="99"/>
      <c r="AD4547" s="99"/>
      <c r="AE4547" s="99"/>
      <c r="AF4547" s="99"/>
      <c r="AG4547" s="99"/>
      <c r="AH4547" s="31"/>
      <c r="AI4547" s="31"/>
      <c r="AJ4547" s="31"/>
      <c r="AK4547" s="31"/>
      <c r="AL4547" s="31"/>
      <c r="AO4547" s="376"/>
    </row>
    <row r="4548" spans="1:41" x14ac:dyDescent="0.25">
      <c r="A4548" s="44" t="s">
        <v>2284</v>
      </c>
      <c r="B4548" s="44" t="s">
        <v>13594</v>
      </c>
      <c r="C4548" s="45">
        <v>29.25</v>
      </c>
      <c r="D4548" s="45" t="s">
        <v>12549</v>
      </c>
      <c r="E4548" s="46">
        <v>47664</v>
      </c>
      <c r="F4548" s="45" t="s">
        <v>1335</v>
      </c>
      <c r="G4548" s="93"/>
      <c r="H4548" s="93"/>
      <c r="I4548" s="99"/>
      <c r="J4548" s="99"/>
      <c r="K4548" s="99"/>
      <c r="L4548" s="99"/>
      <c r="M4548" s="99"/>
      <c r="N4548" s="99"/>
      <c r="O4548" s="99"/>
      <c r="P4548" s="99"/>
      <c r="Q4548" s="99"/>
      <c r="R4548" s="99"/>
      <c r="S4548" s="99"/>
      <c r="T4548" s="99"/>
      <c r="U4548" s="99"/>
      <c r="V4548" s="99"/>
      <c r="W4548" s="99"/>
      <c r="X4548" s="99"/>
      <c r="Y4548" s="99"/>
      <c r="Z4548" s="99"/>
      <c r="AA4548" s="99"/>
      <c r="AB4548" s="99"/>
      <c r="AC4548" s="99"/>
      <c r="AD4548" s="99"/>
      <c r="AE4548" s="99"/>
      <c r="AF4548" s="99"/>
      <c r="AG4548" s="99"/>
      <c r="AH4548" s="31"/>
      <c r="AI4548" s="31"/>
      <c r="AJ4548" s="31"/>
      <c r="AK4548" s="31"/>
      <c r="AL4548" s="31"/>
      <c r="AO4548" s="376"/>
    </row>
    <row r="4549" spans="1:41" x14ac:dyDescent="0.25">
      <c r="A4549" s="44" t="s">
        <v>2284</v>
      </c>
      <c r="B4549" s="44" t="s">
        <v>12148</v>
      </c>
      <c r="C4549" s="45">
        <v>31.25</v>
      </c>
      <c r="D4549" s="45" t="s">
        <v>12549</v>
      </c>
      <c r="E4549" s="46">
        <v>47664</v>
      </c>
      <c r="F4549" s="45" t="s">
        <v>1335</v>
      </c>
      <c r="G4549" s="93"/>
      <c r="H4549" s="93"/>
      <c r="I4549" s="99"/>
      <c r="J4549" s="99"/>
      <c r="K4549" s="99"/>
      <c r="L4549" s="99"/>
      <c r="M4549" s="99"/>
      <c r="N4549" s="99"/>
      <c r="O4549" s="99"/>
      <c r="P4549" s="99"/>
      <c r="Q4549" s="99"/>
      <c r="R4549" s="99"/>
      <c r="S4549" s="99"/>
      <c r="T4549" s="99"/>
      <c r="U4549" s="99"/>
      <c r="V4549" s="99"/>
      <c r="W4549" s="99"/>
      <c r="X4549" s="99"/>
      <c r="Y4549" s="99"/>
      <c r="Z4549" s="99"/>
      <c r="AA4549" s="99"/>
      <c r="AB4549" s="99"/>
      <c r="AC4549" s="99"/>
      <c r="AD4549" s="99"/>
      <c r="AE4549" s="99"/>
      <c r="AF4549" s="99"/>
      <c r="AG4549" s="99"/>
      <c r="AH4549" s="31"/>
      <c r="AI4549" s="31"/>
      <c r="AJ4549" s="31"/>
      <c r="AK4549" s="31"/>
      <c r="AL4549" s="31"/>
      <c r="AO4549" s="376"/>
    </row>
    <row r="4550" spans="1:41" x14ac:dyDescent="0.25">
      <c r="A4550" s="44" t="s">
        <v>2284</v>
      </c>
      <c r="B4550" s="44" t="s">
        <v>12105</v>
      </c>
      <c r="C4550" s="45">
        <v>39.25</v>
      </c>
      <c r="D4550" s="45" t="s">
        <v>12549</v>
      </c>
      <c r="E4550" s="46">
        <v>47514</v>
      </c>
      <c r="F4550" s="45" t="s">
        <v>1335</v>
      </c>
      <c r="G4550" s="93"/>
      <c r="H4550" s="93"/>
      <c r="I4550" s="99"/>
      <c r="J4550" s="99"/>
      <c r="K4550" s="99"/>
      <c r="L4550" s="99"/>
      <c r="M4550" s="99"/>
      <c r="N4550" s="99"/>
      <c r="O4550" s="99"/>
      <c r="P4550" s="99"/>
      <c r="Q4550" s="99"/>
      <c r="R4550" s="99"/>
      <c r="S4550" s="99"/>
      <c r="T4550" s="99"/>
      <c r="U4550" s="99"/>
      <c r="V4550" s="99"/>
      <c r="W4550" s="99"/>
      <c r="X4550" s="99"/>
      <c r="Y4550" s="99"/>
      <c r="Z4550" s="99"/>
      <c r="AA4550" s="99"/>
      <c r="AB4550" s="99"/>
      <c r="AC4550" s="99"/>
      <c r="AD4550" s="99"/>
      <c r="AE4550" s="99"/>
      <c r="AF4550" s="99"/>
      <c r="AG4550" s="99"/>
      <c r="AH4550" s="31"/>
      <c r="AI4550" s="31"/>
      <c r="AJ4550" s="31"/>
      <c r="AK4550" s="31"/>
      <c r="AL4550" s="31"/>
      <c r="AO4550" s="376"/>
    </row>
    <row r="4551" spans="1:41" x14ac:dyDescent="0.25">
      <c r="A4551" s="44" t="s">
        <v>2284</v>
      </c>
      <c r="B4551" s="44" t="s">
        <v>148</v>
      </c>
      <c r="C4551" s="45" t="s">
        <v>14406</v>
      </c>
      <c r="D4551" s="46" t="s">
        <v>21328</v>
      </c>
      <c r="E4551" s="46">
        <v>46493</v>
      </c>
      <c r="AO4551" s="376"/>
    </row>
    <row r="4552" spans="1:41" x14ac:dyDescent="0.25">
      <c r="A4552" s="99" t="s">
        <v>2284</v>
      </c>
      <c r="B4552" s="99" t="s">
        <v>6181</v>
      </c>
      <c r="C4552" s="93" t="s">
        <v>6189</v>
      </c>
      <c r="D4552" s="93" t="s">
        <v>1201</v>
      </c>
      <c r="E4552" s="94">
        <v>46439</v>
      </c>
      <c r="F4552" s="93"/>
      <c r="G4552" s="93"/>
      <c r="H4552" s="93" t="s">
        <v>1789</v>
      </c>
      <c r="I4552" s="99"/>
      <c r="J4552" s="99"/>
      <c r="K4552" s="99"/>
      <c r="L4552" s="99"/>
      <c r="M4552" s="99"/>
      <c r="N4552" s="99"/>
      <c r="O4552" s="99"/>
      <c r="P4552" s="44"/>
      <c r="Q4552" s="99"/>
      <c r="R4552" s="99"/>
      <c r="S4552" s="99"/>
      <c r="T4552" s="99"/>
      <c r="U4552" s="99"/>
      <c r="V4552" s="99"/>
      <c r="W4552" s="99"/>
      <c r="X4552" s="99"/>
      <c r="Y4552" s="99"/>
      <c r="Z4552" s="99"/>
      <c r="AA4552" s="99"/>
      <c r="AB4552" s="99"/>
      <c r="AC4552" s="99"/>
      <c r="AD4552" s="99"/>
      <c r="AE4552" s="99"/>
      <c r="AF4552" s="99"/>
      <c r="AG4552" s="99"/>
      <c r="AH4552" s="31"/>
      <c r="AI4552" s="31"/>
      <c r="AJ4552" s="31"/>
      <c r="AK4552" s="31"/>
      <c r="AL4552" s="31"/>
      <c r="AO4552" s="376"/>
    </row>
    <row r="4553" spans="1:41" x14ac:dyDescent="0.25">
      <c r="A4553" s="258" t="s">
        <v>2284</v>
      </c>
      <c r="B4553" s="99" t="s">
        <v>5761</v>
      </c>
      <c r="C4553" s="93" t="s">
        <v>10082</v>
      </c>
      <c r="D4553" s="94" t="s">
        <v>1201</v>
      </c>
      <c r="E4553" s="94">
        <v>46342</v>
      </c>
      <c r="F4553" s="93"/>
      <c r="G4553" s="93"/>
      <c r="H4553" s="93"/>
      <c r="I4553" s="99"/>
      <c r="J4553" s="99"/>
      <c r="K4553" s="99"/>
      <c r="L4553" s="99"/>
      <c r="M4553" s="99"/>
      <c r="N4553" s="99"/>
      <c r="O4553" s="99"/>
      <c r="P4553" s="44"/>
      <c r="Q4553" s="99"/>
      <c r="R4553" s="99"/>
      <c r="S4553" s="99"/>
      <c r="T4553" s="99"/>
      <c r="U4553" s="99"/>
      <c r="V4553" s="99"/>
      <c r="W4553" s="99"/>
      <c r="X4553" s="99"/>
      <c r="Y4553" s="99"/>
      <c r="Z4553" s="99"/>
      <c r="AA4553" s="99"/>
      <c r="AB4553" s="99"/>
      <c r="AC4553" s="99"/>
      <c r="AD4553" s="99"/>
      <c r="AE4553" s="99"/>
      <c r="AF4553" s="99"/>
      <c r="AG4553" s="99"/>
      <c r="AH4553" s="31"/>
      <c r="AI4553" s="31"/>
      <c r="AJ4553" s="31"/>
      <c r="AK4553" s="31"/>
      <c r="AL4553" s="31"/>
      <c r="AO4553" s="376"/>
    </row>
    <row r="4554" spans="1:41" x14ac:dyDescent="0.25">
      <c r="A4554" s="44" t="s">
        <v>2284</v>
      </c>
      <c r="B4554" s="44" t="s">
        <v>3042</v>
      </c>
      <c r="C4554" s="45">
        <v>230903</v>
      </c>
      <c r="D4554" s="45" t="s">
        <v>11363</v>
      </c>
      <c r="E4554" s="45" t="s">
        <v>7871</v>
      </c>
      <c r="AO4554" s="376"/>
    </row>
    <row r="4555" spans="1:41" x14ac:dyDescent="0.25">
      <c r="A4555" s="44" t="s">
        <v>2284</v>
      </c>
      <c r="B4555" s="44" t="s">
        <v>8347</v>
      </c>
      <c r="C4555" s="45">
        <v>23100201</v>
      </c>
      <c r="D4555" s="45" t="s">
        <v>11363</v>
      </c>
      <c r="E4555" s="45" t="s">
        <v>2538</v>
      </c>
      <c r="AO4555" s="376"/>
    </row>
    <row r="4556" spans="1:41" x14ac:dyDescent="0.25">
      <c r="A4556" s="44" t="s">
        <v>2284</v>
      </c>
      <c r="B4556" s="44" t="s">
        <v>9235</v>
      </c>
      <c r="C4556" s="45">
        <v>240102</v>
      </c>
      <c r="D4556" s="45" t="s">
        <v>11363</v>
      </c>
      <c r="E4556" s="45" t="s">
        <v>5139</v>
      </c>
      <c r="AO4556" s="376"/>
    </row>
    <row r="4557" spans="1:41" x14ac:dyDescent="0.25">
      <c r="A4557" s="44" t="s">
        <v>2284</v>
      </c>
      <c r="B4557" s="44" t="s">
        <v>10347</v>
      </c>
      <c r="C4557" s="45">
        <v>240402</v>
      </c>
      <c r="D4557" s="45" t="s">
        <v>11363</v>
      </c>
      <c r="E4557" s="45" t="s">
        <v>5037</v>
      </c>
      <c r="AO4557" s="376"/>
    </row>
    <row r="4558" spans="1:41" x14ac:dyDescent="0.25">
      <c r="A4558" s="44" t="s">
        <v>2284</v>
      </c>
      <c r="B4558" s="44" t="s">
        <v>1666</v>
      </c>
      <c r="C4558" s="45">
        <v>250101</v>
      </c>
      <c r="D4558" s="45" t="s">
        <v>11363</v>
      </c>
      <c r="E4558" s="45" t="s">
        <v>12551</v>
      </c>
      <c r="AO4558" s="376"/>
    </row>
    <row r="4559" spans="1:41" x14ac:dyDescent="0.25">
      <c r="A4559" s="44" t="s">
        <v>2284</v>
      </c>
      <c r="B4559" s="44" t="s">
        <v>17488</v>
      </c>
      <c r="C4559" s="45">
        <v>25020101</v>
      </c>
      <c r="D4559" s="45" t="s">
        <v>11363</v>
      </c>
      <c r="E4559" s="45" t="s">
        <v>9238</v>
      </c>
      <c r="AO4559" s="376"/>
    </row>
    <row r="4560" spans="1:41" x14ac:dyDescent="0.25">
      <c r="A4560" s="44" t="s">
        <v>2284</v>
      </c>
      <c r="B4560" s="44" t="s">
        <v>938</v>
      </c>
      <c r="C4560" s="45">
        <v>260103</v>
      </c>
      <c r="D4560" s="45" t="s">
        <v>11363</v>
      </c>
      <c r="E4560" s="45" t="s">
        <v>8292</v>
      </c>
      <c r="AO4560" s="376"/>
    </row>
    <row r="4561" spans="1:41" x14ac:dyDescent="0.25">
      <c r="A4561" s="44" t="s">
        <v>2284</v>
      </c>
      <c r="B4561" s="44" t="s">
        <v>3052</v>
      </c>
      <c r="C4561" s="45">
        <v>260502</v>
      </c>
      <c r="D4561" s="45" t="s">
        <v>11363</v>
      </c>
      <c r="E4561" s="45" t="s">
        <v>10349</v>
      </c>
      <c r="AO4561" s="376"/>
    </row>
    <row r="4562" spans="1:41" x14ac:dyDescent="0.25">
      <c r="A4562" s="44" t="s">
        <v>2284</v>
      </c>
      <c r="B4562" s="44" t="s">
        <v>21449</v>
      </c>
      <c r="C4562" s="45">
        <v>260504</v>
      </c>
      <c r="D4562" s="45" t="s">
        <v>11363</v>
      </c>
      <c r="E4562" s="45" t="s">
        <v>21450</v>
      </c>
      <c r="AO4562" s="376"/>
    </row>
    <row r="4563" spans="1:41" x14ac:dyDescent="0.3">
      <c r="A4563" s="333" t="s">
        <v>1002</v>
      </c>
      <c r="B4563" s="333" t="s">
        <v>8018</v>
      </c>
      <c r="C4563" s="125" t="s">
        <v>8019</v>
      </c>
      <c r="D4563" s="32" t="s">
        <v>20309</v>
      </c>
      <c r="E4563" s="125" t="s">
        <v>7871</v>
      </c>
      <c r="F4563" s="125" t="s">
        <v>1190</v>
      </c>
      <c r="G4563" s="125" t="s">
        <v>1189</v>
      </c>
      <c r="AO4563" s="376"/>
    </row>
    <row r="4564" spans="1:41" x14ac:dyDescent="0.3">
      <c r="A4564" s="333" t="s">
        <v>1002</v>
      </c>
      <c r="B4564" s="333" t="s">
        <v>1160</v>
      </c>
      <c r="C4564" s="125" t="s">
        <v>10947</v>
      </c>
      <c r="D4564" s="32" t="s">
        <v>20309</v>
      </c>
      <c r="E4564" s="125" t="s">
        <v>7420</v>
      </c>
      <c r="F4564" s="125" t="s">
        <v>1190</v>
      </c>
      <c r="G4564" s="125" t="s">
        <v>1189</v>
      </c>
      <c r="AO4564" s="376"/>
    </row>
    <row r="4565" spans="1:41" x14ac:dyDescent="0.3">
      <c r="A4565" s="333" t="s">
        <v>1002</v>
      </c>
      <c r="B4565" s="333" t="s">
        <v>1178</v>
      </c>
      <c r="C4565" s="125" t="s">
        <v>18815</v>
      </c>
      <c r="D4565" s="32" t="s">
        <v>20309</v>
      </c>
      <c r="E4565" s="125" t="s">
        <v>8292</v>
      </c>
      <c r="F4565" s="125" t="s">
        <v>1190</v>
      </c>
      <c r="G4565" s="125" t="s">
        <v>1189</v>
      </c>
      <c r="AO4565" s="376"/>
    </row>
    <row r="4566" spans="1:41" x14ac:dyDescent="0.3">
      <c r="A4566" s="92" t="s">
        <v>13002</v>
      </c>
      <c r="B4566" s="92" t="s">
        <v>12990</v>
      </c>
      <c r="C4566" s="318" t="s">
        <v>9711</v>
      </c>
      <c r="D4566" s="318" t="s">
        <v>13017</v>
      </c>
      <c r="E4566" s="320">
        <v>47118</v>
      </c>
      <c r="F4566" s="93"/>
      <c r="G4566" s="93"/>
      <c r="H4566" s="93"/>
      <c r="I4566" s="99"/>
      <c r="J4566" s="99"/>
      <c r="K4566" s="99"/>
      <c r="L4566" s="99"/>
      <c r="M4566" s="99"/>
      <c r="N4566" s="99"/>
      <c r="O4566" s="99"/>
      <c r="P4566" s="99"/>
      <c r="Q4566" s="99"/>
      <c r="R4566" s="99"/>
      <c r="S4566" s="99"/>
      <c r="T4566" s="99"/>
      <c r="U4566" s="99"/>
      <c r="V4566" s="99"/>
      <c r="W4566" s="99"/>
      <c r="X4566" s="99"/>
      <c r="Y4566" s="99"/>
      <c r="Z4566" s="99"/>
      <c r="AA4566" s="99"/>
      <c r="AB4566" s="99"/>
      <c r="AC4566" s="99"/>
      <c r="AD4566" s="99"/>
      <c r="AE4566" s="99"/>
      <c r="AF4566" s="99"/>
      <c r="AG4566" s="99"/>
      <c r="AH4566" s="31"/>
      <c r="AI4566" s="31"/>
      <c r="AJ4566" s="31"/>
      <c r="AK4566" s="31"/>
      <c r="AL4566" s="31"/>
      <c r="AO4566" s="376"/>
    </row>
    <row r="4567" spans="1:41" x14ac:dyDescent="0.25">
      <c r="A4567" s="44" t="s">
        <v>26</v>
      </c>
      <c r="B4567" s="44" t="s">
        <v>10259</v>
      </c>
      <c r="C4567" s="45" t="s">
        <v>10127</v>
      </c>
      <c r="D4567" s="46" t="s">
        <v>21328</v>
      </c>
      <c r="E4567" s="46">
        <v>46556</v>
      </c>
      <c r="AO4567" s="376"/>
    </row>
    <row r="4568" spans="1:41" x14ac:dyDescent="0.3">
      <c r="A4568" s="333" t="s">
        <v>18939</v>
      </c>
      <c r="B4568" s="333" t="s">
        <v>1159</v>
      </c>
      <c r="C4568" s="125" t="s">
        <v>19092</v>
      </c>
      <c r="D4568" s="32" t="s">
        <v>20309</v>
      </c>
      <c r="E4568" s="125" t="s">
        <v>9249</v>
      </c>
      <c r="F4568" s="125" t="s">
        <v>1190</v>
      </c>
      <c r="G4568" s="125" t="s">
        <v>1190</v>
      </c>
      <c r="AO4568" s="376"/>
    </row>
    <row r="4569" spans="1:41" x14ac:dyDescent="0.3">
      <c r="A4569" s="57" t="s">
        <v>1215</v>
      </c>
      <c r="B4569" s="57" t="s">
        <v>1302</v>
      </c>
      <c r="C4569" s="62" t="s">
        <v>9711</v>
      </c>
      <c r="D4569" s="62" t="s">
        <v>20886</v>
      </c>
      <c r="E4569" s="368" t="s">
        <v>9707</v>
      </c>
      <c r="F4569" s="32"/>
      <c r="G4569" s="32"/>
      <c r="H4569" s="32"/>
      <c r="I4569" s="31"/>
      <c r="J4569" s="31"/>
      <c r="K4569" s="31"/>
      <c r="L4569" s="31"/>
      <c r="M4569" s="31"/>
      <c r="N4569" s="31"/>
      <c r="O4569" s="31"/>
      <c r="P4569" s="31"/>
      <c r="Q4569" s="31"/>
      <c r="R4569" s="31"/>
      <c r="S4569" s="31"/>
      <c r="T4569" s="31"/>
      <c r="U4569" s="31"/>
      <c r="V4569" s="31"/>
      <c r="W4569" s="31"/>
      <c r="X4569" s="31"/>
      <c r="Y4569" s="31"/>
      <c r="Z4569" s="31"/>
      <c r="AA4569" s="31"/>
      <c r="AB4569" s="31"/>
      <c r="AC4569" s="31"/>
      <c r="AD4569" s="31"/>
      <c r="AE4569" s="31"/>
      <c r="AF4569" s="31"/>
      <c r="AG4569" s="31"/>
      <c r="AH4569" s="31"/>
      <c r="AI4569" s="31"/>
      <c r="AJ4569" s="31"/>
      <c r="AK4569" s="31"/>
      <c r="AL4569" s="31"/>
      <c r="AO4569" s="376"/>
    </row>
    <row r="4570" spans="1:41" x14ac:dyDescent="0.25">
      <c r="A4570" s="44" t="s">
        <v>20543</v>
      </c>
      <c r="B4570" s="44" t="s">
        <v>6877</v>
      </c>
      <c r="C4570" s="45" t="s">
        <v>6894</v>
      </c>
      <c r="D4570" s="32" t="s">
        <v>5559</v>
      </c>
      <c r="E4570" s="45" t="s">
        <v>20846</v>
      </c>
      <c r="F4570" s="32"/>
      <c r="G4570" s="32"/>
      <c r="H4570" s="32"/>
      <c r="I4570" s="31"/>
      <c r="J4570" s="31"/>
      <c r="K4570" s="31"/>
      <c r="L4570" s="31"/>
      <c r="M4570" s="31"/>
      <c r="N4570" s="31"/>
      <c r="O4570" s="31"/>
      <c r="P4570" s="31"/>
      <c r="Q4570" s="31"/>
      <c r="R4570" s="31"/>
      <c r="S4570" s="31"/>
      <c r="T4570" s="31"/>
      <c r="U4570" s="31"/>
      <c r="V4570" s="31"/>
      <c r="W4570" s="31"/>
      <c r="X4570" s="31"/>
      <c r="Y4570" s="31"/>
      <c r="Z4570" s="31"/>
      <c r="AA4570" s="31"/>
      <c r="AB4570" s="31"/>
      <c r="AC4570" s="31"/>
      <c r="AD4570" s="31"/>
      <c r="AE4570" s="31"/>
      <c r="AF4570" s="31"/>
      <c r="AG4570" s="31"/>
      <c r="AH4570" s="31"/>
      <c r="AI4570" s="31"/>
      <c r="AJ4570" s="31"/>
      <c r="AK4570" s="31"/>
      <c r="AL4570" s="31"/>
      <c r="AO4570" s="376"/>
    </row>
    <row r="4571" spans="1:41" x14ac:dyDescent="0.25">
      <c r="A4571" s="44" t="s">
        <v>5196</v>
      </c>
      <c r="B4571" s="44" t="s">
        <v>5134</v>
      </c>
      <c r="C4571" s="45">
        <v>250802</v>
      </c>
      <c r="D4571" s="45" t="s">
        <v>11363</v>
      </c>
      <c r="E4571" s="45" t="s">
        <v>9880</v>
      </c>
      <c r="AO4571" s="376"/>
    </row>
    <row r="4572" spans="1:41" x14ac:dyDescent="0.25">
      <c r="A4572" s="117" t="s">
        <v>1978</v>
      </c>
      <c r="B4572" s="117" t="s">
        <v>1956</v>
      </c>
      <c r="C4572" s="106" t="s">
        <v>3698</v>
      </c>
      <c r="D4572" s="93" t="s">
        <v>1394</v>
      </c>
      <c r="E4572" s="119">
        <v>47968</v>
      </c>
      <c r="F4572" s="93"/>
      <c r="G4572" s="93"/>
      <c r="H4572" s="93"/>
      <c r="I4572" s="99"/>
      <c r="J4572" s="99"/>
      <c r="K4572" s="99"/>
      <c r="L4572" s="99"/>
      <c r="M4572" s="99"/>
      <c r="N4572" s="99"/>
      <c r="O4572" s="99"/>
      <c r="P4572" s="44"/>
      <c r="Q4572" s="99"/>
      <c r="R4572" s="99"/>
      <c r="S4572" s="99"/>
      <c r="T4572" s="99"/>
      <c r="U4572" s="99"/>
      <c r="V4572" s="99"/>
      <c r="W4572" s="99"/>
      <c r="X4572" s="99"/>
      <c r="Y4572" s="99"/>
      <c r="Z4572" s="99"/>
      <c r="AA4572" s="99"/>
      <c r="AB4572" s="99"/>
      <c r="AC4572" s="99"/>
      <c r="AD4572" s="99"/>
      <c r="AE4572" s="99"/>
      <c r="AF4572" s="99"/>
      <c r="AG4572" s="99"/>
      <c r="AH4572" s="31"/>
      <c r="AI4572" s="31"/>
      <c r="AJ4572" s="31"/>
      <c r="AK4572" s="31"/>
      <c r="AL4572" s="31"/>
      <c r="AO4572" s="376"/>
    </row>
    <row r="4573" spans="1:41" x14ac:dyDescent="0.25">
      <c r="A4573" s="44" t="s">
        <v>1350</v>
      </c>
      <c r="B4573" s="44" t="s">
        <v>21365</v>
      </c>
      <c r="C4573" s="45" t="s">
        <v>8133</v>
      </c>
      <c r="D4573" s="45" t="s">
        <v>21447</v>
      </c>
      <c r="E4573" s="46">
        <v>46752</v>
      </c>
      <c r="AO4573" s="376"/>
    </row>
    <row r="4574" spans="1:41" x14ac:dyDescent="0.25">
      <c r="A4574" s="91" t="s">
        <v>1350</v>
      </c>
      <c r="B4574" s="92" t="s">
        <v>19284</v>
      </c>
      <c r="C4574" s="93" t="s">
        <v>19285</v>
      </c>
      <c r="D4574" s="93" t="s">
        <v>1201</v>
      </c>
      <c r="E4574" s="94">
        <v>46582</v>
      </c>
      <c r="F4574" s="93"/>
      <c r="G4574" s="93"/>
      <c r="H4574" s="93"/>
      <c r="I4574" s="99"/>
      <c r="J4574" s="99"/>
      <c r="K4574" s="99"/>
      <c r="L4574" s="99"/>
      <c r="M4574" s="99"/>
      <c r="N4574" s="99"/>
      <c r="O4574" s="99"/>
      <c r="P4574" s="99"/>
      <c r="Q4574" s="99"/>
      <c r="R4574" s="99"/>
      <c r="S4574" s="99"/>
      <c r="T4574" s="99"/>
      <c r="U4574" s="99"/>
      <c r="V4574" s="99"/>
      <c r="W4574" s="99"/>
      <c r="X4574" s="99"/>
      <c r="Y4574" s="99"/>
      <c r="Z4574" s="99"/>
      <c r="AA4574" s="99"/>
      <c r="AB4574" s="99"/>
      <c r="AC4574" s="99"/>
      <c r="AD4574" s="99"/>
      <c r="AE4574" s="99"/>
      <c r="AF4574" s="99"/>
      <c r="AG4574" s="99"/>
      <c r="AH4574" s="31"/>
      <c r="AI4574" s="31"/>
      <c r="AJ4574" s="31"/>
      <c r="AK4574" s="31"/>
      <c r="AL4574" s="31"/>
      <c r="AO4574" s="376"/>
    </row>
    <row r="4575" spans="1:41" x14ac:dyDescent="0.25">
      <c r="A4575" s="44" t="s">
        <v>662</v>
      </c>
      <c r="B4575" s="44" t="s">
        <v>10382</v>
      </c>
      <c r="C4575" s="45">
        <v>24050301</v>
      </c>
      <c r="D4575" s="45" t="s">
        <v>11363</v>
      </c>
      <c r="E4575" s="45" t="s">
        <v>5155</v>
      </c>
      <c r="AO4575" s="376"/>
    </row>
    <row r="4576" spans="1:41" x14ac:dyDescent="0.25">
      <c r="A4576" s="44" t="s">
        <v>662</v>
      </c>
      <c r="B4576" s="44" t="s">
        <v>9248</v>
      </c>
      <c r="C4576" s="45">
        <v>260105</v>
      </c>
      <c r="D4576" s="45" t="s">
        <v>11363</v>
      </c>
      <c r="E4576" s="45" t="s">
        <v>17625</v>
      </c>
      <c r="AO4576" s="376"/>
    </row>
    <row r="4577" spans="1:41" x14ac:dyDescent="0.25">
      <c r="A4577" s="44" t="s">
        <v>5197</v>
      </c>
      <c r="B4577" s="44" t="s">
        <v>5134</v>
      </c>
      <c r="C4577" s="45">
        <v>220802</v>
      </c>
      <c r="D4577" s="45" t="s">
        <v>11363</v>
      </c>
      <c r="E4577" s="45" t="s">
        <v>4966</v>
      </c>
      <c r="AO4577" s="376"/>
    </row>
    <row r="4578" spans="1:41" x14ac:dyDescent="0.25">
      <c r="A4578" s="44" t="s">
        <v>5197</v>
      </c>
      <c r="B4578" s="44" t="s">
        <v>2350</v>
      </c>
      <c r="C4578" s="45">
        <v>230105</v>
      </c>
      <c r="D4578" s="45" t="s">
        <v>11363</v>
      </c>
      <c r="E4578" s="45" t="s">
        <v>5265</v>
      </c>
      <c r="AO4578" s="376"/>
    </row>
    <row r="4579" spans="1:41" x14ac:dyDescent="0.25">
      <c r="A4579" s="44" t="s">
        <v>11966</v>
      </c>
      <c r="B4579" s="44" t="s">
        <v>4237</v>
      </c>
      <c r="C4579" s="45">
        <v>241002</v>
      </c>
      <c r="D4579" s="45" t="s">
        <v>11363</v>
      </c>
      <c r="E4579" s="45" t="s">
        <v>5332</v>
      </c>
      <c r="AO4579" s="376"/>
    </row>
    <row r="4580" spans="1:41" x14ac:dyDescent="0.25">
      <c r="A4580" s="44" t="s">
        <v>16550</v>
      </c>
      <c r="B4580" s="44" t="s">
        <v>21392</v>
      </c>
      <c r="C4580" s="45" t="s">
        <v>21393</v>
      </c>
      <c r="D4580" s="45" t="s">
        <v>21447</v>
      </c>
      <c r="E4580" s="46">
        <v>46691</v>
      </c>
      <c r="AO4580" s="376"/>
    </row>
    <row r="4581" spans="1:41" x14ac:dyDescent="0.25">
      <c r="A4581" s="44" t="s">
        <v>16550</v>
      </c>
      <c r="B4581" s="44" t="s">
        <v>21419</v>
      </c>
      <c r="C4581" s="45" t="s">
        <v>16549</v>
      </c>
      <c r="D4581" s="45" t="s">
        <v>21447</v>
      </c>
      <c r="E4581" s="46">
        <v>46446</v>
      </c>
      <c r="AO4581" s="376"/>
    </row>
    <row r="4582" spans="1:41" x14ac:dyDescent="0.25">
      <c r="A4582" s="44" t="s">
        <v>16550</v>
      </c>
      <c r="B4582" s="44" t="s">
        <v>21434</v>
      </c>
      <c r="C4582" s="45" t="s">
        <v>13058</v>
      </c>
      <c r="D4582" s="45" t="s">
        <v>21447</v>
      </c>
      <c r="E4582" s="46">
        <v>46418</v>
      </c>
      <c r="AO4582" s="376"/>
    </row>
    <row r="4583" spans="1:41" x14ac:dyDescent="0.25">
      <c r="A4583" s="44" t="s">
        <v>1864</v>
      </c>
      <c r="B4583" s="44" t="s">
        <v>21402</v>
      </c>
      <c r="C4583" s="45" t="s">
        <v>5503</v>
      </c>
      <c r="D4583" s="45" t="s">
        <v>21447</v>
      </c>
      <c r="E4583" s="46">
        <v>46507</v>
      </c>
      <c r="AO4583" s="376"/>
    </row>
    <row r="4584" spans="1:41" x14ac:dyDescent="0.25">
      <c r="A4584" s="44" t="s">
        <v>1864</v>
      </c>
      <c r="B4584" s="44" t="s">
        <v>21412</v>
      </c>
      <c r="C4584" s="45" t="s">
        <v>5516</v>
      </c>
      <c r="D4584" s="45" t="s">
        <v>21447</v>
      </c>
      <c r="E4584" s="46">
        <v>46599</v>
      </c>
      <c r="AO4584" s="376"/>
    </row>
    <row r="4585" spans="1:41" x14ac:dyDescent="0.25">
      <c r="A4585" s="44" t="s">
        <v>1864</v>
      </c>
      <c r="B4585" s="44" t="s">
        <v>21413</v>
      </c>
      <c r="C4585" s="45" t="s">
        <v>15294</v>
      </c>
      <c r="D4585" s="45" t="s">
        <v>21447</v>
      </c>
      <c r="E4585" s="46">
        <v>46599</v>
      </c>
      <c r="AO4585" s="376"/>
    </row>
    <row r="4586" spans="1:41" x14ac:dyDescent="0.25">
      <c r="A4586" s="44" t="s">
        <v>663</v>
      </c>
      <c r="B4586" s="44" t="s">
        <v>5134</v>
      </c>
      <c r="C4586" s="45">
        <v>220802</v>
      </c>
      <c r="D4586" s="45" t="s">
        <v>11363</v>
      </c>
      <c r="E4586" s="45" t="s">
        <v>4966</v>
      </c>
      <c r="AO4586" s="376"/>
    </row>
    <row r="4587" spans="1:41" x14ac:dyDescent="0.25">
      <c r="A4587" s="44" t="s">
        <v>17719</v>
      </c>
      <c r="B4587" s="44" t="s">
        <v>5321</v>
      </c>
      <c r="C4587" s="45">
        <v>26010401</v>
      </c>
      <c r="D4587" s="45" t="s">
        <v>11363</v>
      </c>
      <c r="E4587" s="45" t="s">
        <v>17459</v>
      </c>
      <c r="AO4587" s="376"/>
    </row>
    <row r="4588" spans="1:41" x14ac:dyDescent="0.25">
      <c r="A4588" s="44" t="s">
        <v>2379</v>
      </c>
      <c r="B4588" s="92" t="s">
        <v>9602</v>
      </c>
      <c r="C4588" s="45" t="s">
        <v>9334</v>
      </c>
      <c r="D4588" s="93" t="s">
        <v>9601</v>
      </c>
      <c r="E4588" s="94">
        <v>46568</v>
      </c>
      <c r="F4588" s="93"/>
      <c r="G4588" s="93"/>
      <c r="H4588" s="93"/>
      <c r="I4588" s="99"/>
      <c r="J4588" s="99"/>
      <c r="K4588" s="99"/>
      <c r="L4588" s="99"/>
      <c r="M4588" s="99"/>
      <c r="N4588" s="99"/>
      <c r="O4588" s="99"/>
      <c r="P4588" s="44"/>
      <c r="Q4588" s="99"/>
      <c r="R4588" s="99"/>
      <c r="S4588" s="99"/>
      <c r="T4588" s="99"/>
      <c r="U4588" s="99"/>
      <c r="V4588" s="99"/>
      <c r="W4588" s="99"/>
      <c r="X4588" s="99"/>
      <c r="Y4588" s="99"/>
      <c r="Z4588" s="99"/>
      <c r="AA4588" s="99"/>
      <c r="AB4588" s="99"/>
      <c r="AC4588" s="99"/>
      <c r="AD4588" s="99"/>
      <c r="AE4588" s="99"/>
      <c r="AF4588" s="99"/>
      <c r="AG4588" s="99"/>
      <c r="AH4588" s="31"/>
      <c r="AI4588" s="31"/>
      <c r="AJ4588" s="31"/>
      <c r="AK4588" s="31"/>
      <c r="AL4588" s="31"/>
      <c r="AO4588" s="376"/>
    </row>
    <row r="4589" spans="1:41" x14ac:dyDescent="0.25">
      <c r="A4589" s="91" t="s">
        <v>2379</v>
      </c>
      <c r="B4589" s="92" t="s">
        <v>3182</v>
      </c>
      <c r="C4589" s="93" t="s">
        <v>19170</v>
      </c>
      <c r="D4589" s="93" t="s">
        <v>1201</v>
      </c>
      <c r="E4589" s="94">
        <v>46582</v>
      </c>
      <c r="F4589" s="93"/>
      <c r="G4589" s="93"/>
      <c r="H4589" s="93" t="s">
        <v>1189</v>
      </c>
      <c r="I4589" s="99"/>
      <c r="J4589" s="99"/>
      <c r="K4589" s="99"/>
      <c r="L4589" s="99"/>
      <c r="M4589" s="99"/>
      <c r="N4589" s="99"/>
      <c r="O4589" s="99"/>
      <c r="P4589" s="99"/>
      <c r="Q4589" s="99"/>
      <c r="R4589" s="99"/>
      <c r="S4589" s="99"/>
      <c r="T4589" s="99"/>
      <c r="U4589" s="99"/>
      <c r="V4589" s="99"/>
      <c r="W4589" s="99"/>
      <c r="X4589" s="99"/>
      <c r="Y4589" s="99"/>
      <c r="Z4589" s="99"/>
      <c r="AA4589" s="99"/>
      <c r="AB4589" s="99"/>
      <c r="AC4589" s="99"/>
      <c r="AD4589" s="99"/>
      <c r="AE4589" s="99"/>
      <c r="AF4589" s="99"/>
      <c r="AG4589" s="99"/>
      <c r="AH4589" s="31"/>
      <c r="AI4589" s="31"/>
      <c r="AJ4589" s="31"/>
      <c r="AK4589" s="31"/>
      <c r="AL4589" s="31"/>
      <c r="AO4589" s="376"/>
    </row>
    <row r="4590" spans="1:41" x14ac:dyDescent="0.25">
      <c r="A4590" s="91" t="s">
        <v>2379</v>
      </c>
      <c r="B4590" s="92" t="s">
        <v>19284</v>
      </c>
      <c r="C4590" s="93" t="s">
        <v>19285</v>
      </c>
      <c r="D4590" s="93" t="s">
        <v>1201</v>
      </c>
      <c r="E4590" s="94">
        <v>46582</v>
      </c>
      <c r="F4590" s="93"/>
      <c r="G4590" s="93"/>
      <c r="H4590" s="93"/>
      <c r="I4590" s="99"/>
      <c r="J4590" s="99"/>
      <c r="K4590" s="99"/>
      <c r="L4590" s="99"/>
      <c r="M4590" s="99"/>
      <c r="N4590" s="99"/>
      <c r="O4590" s="99"/>
      <c r="P4590" s="99"/>
      <c r="Q4590" s="99"/>
      <c r="R4590" s="99"/>
      <c r="S4590" s="99"/>
      <c r="T4590" s="99"/>
      <c r="U4590" s="99"/>
      <c r="V4590" s="99"/>
      <c r="W4590" s="99"/>
      <c r="X4590" s="99"/>
      <c r="Y4590" s="99"/>
      <c r="Z4590" s="99"/>
      <c r="AA4590" s="99"/>
      <c r="AB4590" s="99"/>
      <c r="AC4590" s="99"/>
      <c r="AD4590" s="99"/>
      <c r="AE4590" s="99"/>
      <c r="AF4590" s="99"/>
      <c r="AG4590" s="99"/>
      <c r="AH4590" s="31"/>
      <c r="AI4590" s="31"/>
      <c r="AJ4590" s="31"/>
      <c r="AK4590" s="31"/>
      <c r="AL4590" s="31"/>
      <c r="AO4590" s="376"/>
    </row>
    <row r="4591" spans="1:41" x14ac:dyDescent="0.25">
      <c r="A4591" s="44" t="s">
        <v>2379</v>
      </c>
      <c r="B4591" s="44" t="s">
        <v>7766</v>
      </c>
      <c r="C4591" s="45">
        <v>230505</v>
      </c>
      <c r="D4591" s="45" t="s">
        <v>11363</v>
      </c>
      <c r="E4591" s="45" t="s">
        <v>7105</v>
      </c>
      <c r="AO4591" s="376"/>
    </row>
    <row r="4592" spans="1:41" x14ac:dyDescent="0.25">
      <c r="A4592" s="44" t="s">
        <v>2379</v>
      </c>
      <c r="B4592" s="44" t="s">
        <v>1666</v>
      </c>
      <c r="C4592" s="45">
        <v>250101</v>
      </c>
      <c r="D4592" s="45" t="s">
        <v>11363</v>
      </c>
      <c r="E4592" s="45" t="s">
        <v>12551</v>
      </c>
      <c r="AO4592" s="376"/>
    </row>
    <row r="4593" spans="1:41" x14ac:dyDescent="0.25">
      <c r="A4593" s="44" t="s">
        <v>2379</v>
      </c>
      <c r="B4593" s="44" t="s">
        <v>938</v>
      </c>
      <c r="C4593" s="45">
        <v>260103</v>
      </c>
      <c r="D4593" s="45" t="s">
        <v>11363</v>
      </c>
      <c r="E4593" s="45" t="s">
        <v>8292</v>
      </c>
      <c r="AO4593" s="376"/>
    </row>
    <row r="4594" spans="1:41" x14ac:dyDescent="0.25">
      <c r="A4594" s="44" t="s">
        <v>2379</v>
      </c>
      <c r="B4594" s="44" t="s">
        <v>7106</v>
      </c>
      <c r="C4594" s="45">
        <v>260304</v>
      </c>
      <c r="D4594" s="45" t="s">
        <v>11363</v>
      </c>
      <c r="E4594" s="45" t="s">
        <v>9249</v>
      </c>
      <c r="AO4594" s="376"/>
    </row>
    <row r="4595" spans="1:41" x14ac:dyDescent="0.25">
      <c r="A4595" s="44" t="s">
        <v>2379</v>
      </c>
      <c r="B4595" s="44" t="s">
        <v>7763</v>
      </c>
      <c r="C4595" s="45">
        <v>260401</v>
      </c>
      <c r="D4595" s="45" t="s">
        <v>11363</v>
      </c>
      <c r="E4595" s="45" t="s">
        <v>11152</v>
      </c>
      <c r="AO4595" s="376"/>
    </row>
    <row r="4596" spans="1:41" x14ac:dyDescent="0.3">
      <c r="A4596" s="333" t="s">
        <v>127</v>
      </c>
      <c r="B4596" s="333" t="s">
        <v>1160</v>
      </c>
      <c r="C4596" s="125" t="s">
        <v>10947</v>
      </c>
      <c r="D4596" s="32" t="s">
        <v>20309</v>
      </c>
      <c r="E4596" s="125" t="s">
        <v>7420</v>
      </c>
      <c r="F4596" s="125" t="s">
        <v>1190</v>
      </c>
      <c r="G4596" s="125" t="s">
        <v>1190</v>
      </c>
      <c r="AO4596" s="376"/>
    </row>
    <row r="4597" spans="1:41" x14ac:dyDescent="0.3">
      <c r="A4597" s="333" t="s">
        <v>127</v>
      </c>
      <c r="B4597" s="333" t="s">
        <v>11374</v>
      </c>
      <c r="C4597" s="125" t="s">
        <v>11375</v>
      </c>
      <c r="D4597" s="32" t="s">
        <v>20309</v>
      </c>
      <c r="E4597" s="125" t="s">
        <v>4826</v>
      </c>
      <c r="F4597" s="125" t="s">
        <v>1190</v>
      </c>
      <c r="G4597" s="125" t="s">
        <v>1190</v>
      </c>
      <c r="AO4597" s="376"/>
    </row>
    <row r="4598" spans="1:41" x14ac:dyDescent="0.3">
      <c r="A4598" s="333" t="s">
        <v>127</v>
      </c>
      <c r="B4598" s="333" t="s">
        <v>4810</v>
      </c>
      <c r="C4598" s="125" t="s">
        <v>16155</v>
      </c>
      <c r="D4598" s="32" t="s">
        <v>20309</v>
      </c>
      <c r="E4598" s="125" t="s">
        <v>4972</v>
      </c>
      <c r="F4598" s="125" t="s">
        <v>1190</v>
      </c>
      <c r="G4598" s="125" t="s">
        <v>1190</v>
      </c>
      <c r="AO4598" s="376"/>
    </row>
    <row r="4599" spans="1:41" x14ac:dyDescent="0.25">
      <c r="A4599" s="44" t="s">
        <v>127</v>
      </c>
      <c r="B4599" s="44" t="s">
        <v>12144</v>
      </c>
      <c r="C4599" s="45">
        <v>6.24</v>
      </c>
      <c r="D4599" s="45" t="s">
        <v>12549</v>
      </c>
      <c r="E4599" s="46">
        <v>47057</v>
      </c>
      <c r="F4599" s="45" t="s">
        <v>1335</v>
      </c>
      <c r="G4599" s="93"/>
      <c r="H4599" s="93"/>
      <c r="I4599" s="99"/>
      <c r="J4599" s="99"/>
      <c r="K4599" s="99"/>
      <c r="L4599" s="99"/>
      <c r="M4599" s="99"/>
      <c r="N4599" s="99"/>
      <c r="O4599" s="99"/>
      <c r="P4599" s="99"/>
      <c r="Q4599" s="99"/>
      <c r="R4599" s="99"/>
      <c r="S4599" s="99"/>
      <c r="T4599" s="99"/>
      <c r="U4599" s="99"/>
      <c r="V4599" s="99"/>
      <c r="W4599" s="99"/>
      <c r="X4599" s="99"/>
      <c r="Y4599" s="99"/>
      <c r="Z4599" s="99"/>
      <c r="AA4599" s="99"/>
      <c r="AB4599" s="99"/>
      <c r="AC4599" s="99"/>
      <c r="AD4599" s="99"/>
      <c r="AE4599" s="99"/>
      <c r="AF4599" s="99"/>
      <c r="AG4599" s="99"/>
      <c r="AH4599" s="31"/>
      <c r="AI4599" s="31"/>
      <c r="AJ4599" s="31"/>
      <c r="AK4599" s="31"/>
      <c r="AL4599" s="31"/>
      <c r="AO4599" s="376"/>
    </row>
    <row r="4600" spans="1:41" x14ac:dyDescent="0.25">
      <c r="A4600" s="44" t="s">
        <v>127</v>
      </c>
      <c r="B4600" s="44" t="s">
        <v>12092</v>
      </c>
      <c r="C4600" s="45">
        <v>7.25</v>
      </c>
      <c r="D4600" s="45" t="s">
        <v>12549</v>
      </c>
      <c r="E4600" s="46">
        <v>47422</v>
      </c>
      <c r="F4600" s="45" t="s">
        <v>1335</v>
      </c>
      <c r="G4600" s="93"/>
      <c r="H4600" s="93"/>
      <c r="I4600" s="99"/>
      <c r="J4600" s="99"/>
      <c r="K4600" s="99"/>
      <c r="L4600" s="99"/>
      <c r="M4600" s="99"/>
      <c r="N4600" s="99"/>
      <c r="O4600" s="99"/>
      <c r="P4600" s="99"/>
      <c r="Q4600" s="99"/>
      <c r="R4600" s="99"/>
      <c r="S4600" s="99"/>
      <c r="T4600" s="99"/>
      <c r="U4600" s="99"/>
      <c r="V4600" s="99"/>
      <c r="W4600" s="99"/>
      <c r="X4600" s="99"/>
      <c r="Y4600" s="99"/>
      <c r="Z4600" s="99"/>
      <c r="AA4600" s="99"/>
      <c r="AB4600" s="99"/>
      <c r="AC4600" s="99"/>
      <c r="AD4600" s="99"/>
      <c r="AE4600" s="99"/>
      <c r="AF4600" s="99"/>
      <c r="AG4600" s="99"/>
      <c r="AH4600" s="31"/>
      <c r="AI4600" s="31"/>
      <c r="AJ4600" s="31"/>
      <c r="AK4600" s="31"/>
      <c r="AL4600" s="31"/>
      <c r="AO4600" s="376"/>
    </row>
    <row r="4601" spans="1:41" x14ac:dyDescent="0.25">
      <c r="A4601" s="44" t="s">
        <v>127</v>
      </c>
      <c r="B4601" s="44" t="s">
        <v>148</v>
      </c>
      <c r="C4601" s="45" t="s">
        <v>9929</v>
      </c>
      <c r="D4601" s="46" t="s">
        <v>21328</v>
      </c>
      <c r="E4601" s="46">
        <v>46493</v>
      </c>
      <c r="AO4601" s="376"/>
    </row>
    <row r="4602" spans="1:41" x14ac:dyDescent="0.25">
      <c r="A4602" s="44" t="s">
        <v>127</v>
      </c>
      <c r="B4602" s="44" t="s">
        <v>148</v>
      </c>
      <c r="C4602" s="45" t="s">
        <v>9929</v>
      </c>
      <c r="D4602" s="46" t="s">
        <v>21328</v>
      </c>
      <c r="E4602" s="46">
        <v>46493</v>
      </c>
      <c r="AO4602" s="376"/>
    </row>
    <row r="4603" spans="1:41" x14ac:dyDescent="0.25">
      <c r="A4603" s="86" t="s">
        <v>12220</v>
      </c>
      <c r="B4603" s="44" t="s">
        <v>16074</v>
      </c>
      <c r="C4603" s="45">
        <v>8.26</v>
      </c>
      <c r="D4603" s="45" t="s">
        <v>12549</v>
      </c>
      <c r="E4603" s="46">
        <v>47787</v>
      </c>
      <c r="F4603" s="45" t="s">
        <v>1335</v>
      </c>
      <c r="G4603" s="93"/>
      <c r="H4603" s="93"/>
      <c r="I4603" s="99"/>
      <c r="J4603" s="99"/>
      <c r="K4603" s="99"/>
      <c r="L4603" s="99"/>
      <c r="M4603" s="99"/>
      <c r="N4603" s="99"/>
      <c r="O4603" s="99"/>
      <c r="P4603" s="99"/>
      <c r="Q4603" s="99"/>
      <c r="R4603" s="99"/>
      <c r="S4603" s="99"/>
      <c r="T4603" s="99"/>
      <c r="U4603" s="99"/>
      <c r="V4603" s="99"/>
      <c r="W4603" s="99"/>
      <c r="X4603" s="99"/>
      <c r="Y4603" s="99"/>
      <c r="Z4603" s="99"/>
      <c r="AA4603" s="99"/>
      <c r="AB4603" s="99"/>
      <c r="AC4603" s="99"/>
      <c r="AD4603" s="99"/>
      <c r="AE4603" s="99"/>
      <c r="AF4603" s="99"/>
      <c r="AG4603" s="99"/>
      <c r="AH4603" s="31"/>
      <c r="AI4603" s="31"/>
      <c r="AJ4603" s="31"/>
      <c r="AK4603" s="31"/>
      <c r="AL4603" s="31"/>
      <c r="AO4603" s="376"/>
    </row>
    <row r="4604" spans="1:41" x14ac:dyDescent="0.25">
      <c r="A4604" s="44" t="s">
        <v>12220</v>
      </c>
      <c r="B4604" s="44" t="s">
        <v>12111</v>
      </c>
      <c r="C4604" s="45">
        <v>13.25</v>
      </c>
      <c r="D4604" s="45" t="s">
        <v>12549</v>
      </c>
      <c r="E4604" s="46">
        <v>47664</v>
      </c>
      <c r="F4604" s="45" t="s">
        <v>1335</v>
      </c>
      <c r="G4604" s="93"/>
      <c r="H4604" s="93"/>
      <c r="I4604" s="99"/>
      <c r="J4604" s="99"/>
      <c r="K4604" s="99"/>
      <c r="L4604" s="99"/>
      <c r="M4604" s="99"/>
      <c r="N4604" s="99"/>
      <c r="O4604" s="99"/>
      <c r="P4604" s="99"/>
      <c r="Q4604" s="99"/>
      <c r="R4604" s="99"/>
      <c r="S4604" s="99"/>
      <c r="T4604" s="99"/>
      <c r="U4604" s="99"/>
      <c r="V4604" s="99"/>
      <c r="W4604" s="99"/>
      <c r="X4604" s="99"/>
      <c r="Y4604" s="99"/>
      <c r="Z4604" s="99"/>
      <c r="AA4604" s="99"/>
      <c r="AB4604" s="99"/>
      <c r="AC4604" s="99"/>
      <c r="AD4604" s="99"/>
      <c r="AE4604" s="99"/>
      <c r="AF4604" s="99"/>
      <c r="AG4604" s="99"/>
      <c r="AH4604" s="31"/>
      <c r="AI4604" s="31"/>
      <c r="AJ4604" s="31"/>
      <c r="AK4604" s="31"/>
      <c r="AL4604" s="31"/>
      <c r="AO4604" s="376"/>
    </row>
    <row r="4605" spans="1:41" x14ac:dyDescent="0.25">
      <c r="A4605" s="44" t="s">
        <v>12220</v>
      </c>
      <c r="B4605" s="44" t="s">
        <v>12110</v>
      </c>
      <c r="C4605" s="45">
        <v>14.25</v>
      </c>
      <c r="D4605" s="45" t="s">
        <v>12549</v>
      </c>
      <c r="E4605" s="46">
        <v>47664</v>
      </c>
      <c r="F4605" s="45" t="s">
        <v>1335</v>
      </c>
      <c r="G4605" s="93"/>
      <c r="H4605" s="93"/>
      <c r="I4605" s="99"/>
      <c r="J4605" s="99"/>
      <c r="K4605" s="99"/>
      <c r="L4605" s="99"/>
      <c r="M4605" s="99"/>
      <c r="N4605" s="99"/>
      <c r="O4605" s="99"/>
      <c r="P4605" s="99"/>
      <c r="Q4605" s="99"/>
      <c r="R4605" s="99"/>
      <c r="S4605" s="99"/>
      <c r="T4605" s="99"/>
      <c r="U4605" s="99"/>
      <c r="V4605" s="99"/>
      <c r="W4605" s="99"/>
      <c r="X4605" s="99"/>
      <c r="Y4605" s="99"/>
      <c r="Z4605" s="99"/>
      <c r="AA4605" s="99"/>
      <c r="AB4605" s="99"/>
      <c r="AC4605" s="99"/>
      <c r="AD4605" s="99"/>
      <c r="AE4605" s="99"/>
      <c r="AF4605" s="99"/>
      <c r="AG4605" s="99"/>
      <c r="AH4605" s="31"/>
      <c r="AI4605" s="31"/>
      <c r="AJ4605" s="31"/>
      <c r="AK4605" s="31"/>
      <c r="AL4605" s="31"/>
      <c r="AO4605" s="376"/>
    </row>
    <row r="4606" spans="1:41" x14ac:dyDescent="0.3">
      <c r="A4606" s="333" t="s">
        <v>12874</v>
      </c>
      <c r="B4606" s="333" t="s">
        <v>13316</v>
      </c>
      <c r="C4606" s="125" t="s">
        <v>13317</v>
      </c>
      <c r="D4606" s="32" t="s">
        <v>20309</v>
      </c>
      <c r="E4606" s="125" t="s">
        <v>12551</v>
      </c>
      <c r="F4606" s="125" t="s">
        <v>1189</v>
      </c>
      <c r="G4606" s="125" t="s">
        <v>1190</v>
      </c>
      <c r="AO4606" s="376"/>
    </row>
    <row r="4607" spans="1:41" x14ac:dyDescent="0.25">
      <c r="A4607" s="44" t="s">
        <v>21575</v>
      </c>
      <c r="B4607" s="44" t="s">
        <v>936</v>
      </c>
      <c r="C4607" s="45">
        <v>260703</v>
      </c>
      <c r="D4607" s="45" t="s">
        <v>11363</v>
      </c>
      <c r="E4607" s="45" t="s">
        <v>11150</v>
      </c>
      <c r="AO4607" s="376"/>
    </row>
    <row r="4608" spans="1:41" x14ac:dyDescent="0.3">
      <c r="A4608" s="333" t="s">
        <v>20270</v>
      </c>
      <c r="B4608" s="333" t="s">
        <v>2693</v>
      </c>
      <c r="C4608" s="125" t="s">
        <v>21306</v>
      </c>
      <c r="D4608" s="32" t="s">
        <v>20309</v>
      </c>
      <c r="E4608" s="125" t="s">
        <v>9840</v>
      </c>
      <c r="F4608" s="125" t="s">
        <v>1189</v>
      </c>
      <c r="G4608" s="125" t="s">
        <v>1190</v>
      </c>
      <c r="AO4608" s="376"/>
    </row>
    <row r="4609" spans="1:41" x14ac:dyDescent="0.25">
      <c r="A4609" s="44" t="s">
        <v>5484</v>
      </c>
      <c r="B4609" s="44" t="s">
        <v>12095</v>
      </c>
      <c r="C4609" s="45">
        <v>33.229999999999997</v>
      </c>
      <c r="D4609" s="45" t="s">
        <v>12549</v>
      </c>
      <c r="E4609" s="46">
        <v>46934</v>
      </c>
      <c r="F4609" s="45" t="s">
        <v>1335</v>
      </c>
      <c r="G4609" s="93"/>
      <c r="H4609" s="93"/>
      <c r="I4609" s="99"/>
      <c r="J4609" s="99"/>
      <c r="K4609" s="99"/>
      <c r="L4609" s="99"/>
      <c r="M4609" s="99"/>
      <c r="N4609" s="99"/>
      <c r="O4609" s="99"/>
      <c r="P4609" s="99"/>
      <c r="Q4609" s="99"/>
      <c r="R4609" s="99"/>
      <c r="S4609" s="99"/>
      <c r="T4609" s="99"/>
      <c r="U4609" s="99"/>
      <c r="V4609" s="99"/>
      <c r="W4609" s="99"/>
      <c r="X4609" s="99"/>
      <c r="Y4609" s="99"/>
      <c r="Z4609" s="99"/>
      <c r="AA4609" s="99"/>
      <c r="AB4609" s="99"/>
      <c r="AC4609" s="99"/>
      <c r="AD4609" s="99"/>
      <c r="AE4609" s="99"/>
      <c r="AF4609" s="99"/>
      <c r="AG4609" s="99"/>
      <c r="AH4609" s="31"/>
      <c r="AI4609" s="31"/>
      <c r="AJ4609" s="31"/>
      <c r="AK4609" s="31"/>
      <c r="AL4609" s="31"/>
      <c r="AO4609" s="376"/>
    </row>
    <row r="4610" spans="1:41" x14ac:dyDescent="0.25">
      <c r="A4610" s="44" t="s">
        <v>5484</v>
      </c>
      <c r="B4610" s="44" t="s">
        <v>21365</v>
      </c>
      <c r="C4610" s="45" t="s">
        <v>8133</v>
      </c>
      <c r="D4610" s="45" t="s">
        <v>21447</v>
      </c>
      <c r="E4610" s="46">
        <v>46752</v>
      </c>
      <c r="AO4610" s="376"/>
    </row>
    <row r="4611" spans="1:41" x14ac:dyDescent="0.25">
      <c r="A4611" s="44" t="s">
        <v>5484</v>
      </c>
      <c r="B4611" s="44" t="s">
        <v>925</v>
      </c>
      <c r="C4611" s="45">
        <v>240601</v>
      </c>
      <c r="D4611" s="45" t="s">
        <v>11363</v>
      </c>
      <c r="E4611" s="45" t="s">
        <v>9840</v>
      </c>
      <c r="AO4611" s="376"/>
    </row>
    <row r="4612" spans="1:41" x14ac:dyDescent="0.3">
      <c r="A4612" s="333" t="s">
        <v>17720</v>
      </c>
      <c r="B4612" s="333" t="s">
        <v>2301</v>
      </c>
      <c r="C4612" s="125" t="s">
        <v>18816</v>
      </c>
      <c r="D4612" s="32" t="s">
        <v>20309</v>
      </c>
      <c r="E4612" s="125" t="s">
        <v>8292</v>
      </c>
      <c r="F4612" s="125" t="s">
        <v>1189</v>
      </c>
      <c r="G4612" s="125" t="s">
        <v>1190</v>
      </c>
      <c r="AO4612" s="376"/>
    </row>
    <row r="4613" spans="1:41" x14ac:dyDescent="0.25">
      <c r="A4613" s="91" t="s">
        <v>17720</v>
      </c>
      <c r="B4613" s="92" t="s">
        <v>19284</v>
      </c>
      <c r="C4613" s="93" t="s">
        <v>19285</v>
      </c>
      <c r="D4613" s="93" t="s">
        <v>1201</v>
      </c>
      <c r="E4613" s="94">
        <v>46582</v>
      </c>
      <c r="F4613" s="93"/>
      <c r="G4613" s="93"/>
      <c r="H4613" s="93"/>
      <c r="I4613" s="99"/>
      <c r="J4613" s="99"/>
      <c r="K4613" s="99"/>
      <c r="L4613" s="99"/>
      <c r="M4613" s="99"/>
      <c r="N4613" s="99"/>
      <c r="O4613" s="99"/>
      <c r="P4613" s="99"/>
      <c r="Q4613" s="99"/>
      <c r="R4613" s="99"/>
      <c r="S4613" s="99"/>
      <c r="T4613" s="99"/>
      <c r="U4613" s="99"/>
      <c r="V4613" s="99"/>
      <c r="W4613" s="99"/>
      <c r="X4613" s="99"/>
      <c r="Y4613" s="99"/>
      <c r="Z4613" s="99"/>
      <c r="AA4613" s="99"/>
      <c r="AB4613" s="99"/>
      <c r="AC4613" s="99"/>
      <c r="AD4613" s="99"/>
      <c r="AE4613" s="99"/>
      <c r="AF4613" s="99"/>
      <c r="AG4613" s="99"/>
      <c r="AH4613" s="31"/>
      <c r="AI4613" s="31"/>
      <c r="AJ4613" s="31"/>
      <c r="AK4613" s="31"/>
      <c r="AL4613" s="31"/>
      <c r="AO4613" s="376"/>
    </row>
    <row r="4614" spans="1:41" x14ac:dyDescent="0.25">
      <c r="A4614" s="44" t="s">
        <v>17720</v>
      </c>
      <c r="B4614" s="44" t="s">
        <v>9248</v>
      </c>
      <c r="C4614" s="45">
        <v>260105</v>
      </c>
      <c r="D4614" s="45" t="s">
        <v>11363</v>
      </c>
      <c r="E4614" s="45" t="s">
        <v>17625</v>
      </c>
      <c r="AO4614" s="376"/>
    </row>
    <row r="4615" spans="1:41" x14ac:dyDescent="0.25">
      <c r="A4615" s="44" t="s">
        <v>13514</v>
      </c>
      <c r="B4615" s="44" t="s">
        <v>21365</v>
      </c>
      <c r="C4615" s="45" t="s">
        <v>8133</v>
      </c>
      <c r="D4615" s="45" t="s">
        <v>21447</v>
      </c>
      <c r="E4615" s="46">
        <v>46752</v>
      </c>
      <c r="AO4615" s="376"/>
    </row>
    <row r="4616" spans="1:41" x14ac:dyDescent="0.25">
      <c r="A4616" s="44" t="s">
        <v>17721</v>
      </c>
      <c r="B4616" s="44" t="s">
        <v>2350</v>
      </c>
      <c r="C4616" s="45">
        <v>230105</v>
      </c>
      <c r="D4616" s="45" t="s">
        <v>11363</v>
      </c>
      <c r="E4616" s="45" t="s">
        <v>5265</v>
      </c>
      <c r="AO4616" s="376"/>
    </row>
    <row r="4617" spans="1:41" x14ac:dyDescent="0.25">
      <c r="A4617" s="44" t="s">
        <v>5531</v>
      </c>
      <c r="B4617" s="44" t="s">
        <v>21433</v>
      </c>
      <c r="C4617" s="45" t="s">
        <v>5528</v>
      </c>
      <c r="D4617" s="45" t="s">
        <v>21447</v>
      </c>
      <c r="E4617" s="46">
        <v>46418</v>
      </c>
      <c r="AO4617" s="376"/>
    </row>
    <row r="4618" spans="1:41" x14ac:dyDescent="0.25">
      <c r="A4618" s="44" t="s">
        <v>664</v>
      </c>
      <c r="B4618" s="44" t="s">
        <v>2350</v>
      </c>
      <c r="C4618" s="45">
        <v>230105</v>
      </c>
      <c r="D4618" s="45" t="s">
        <v>11363</v>
      </c>
      <c r="E4618" s="45" t="s">
        <v>5265</v>
      </c>
      <c r="AO4618" s="376"/>
    </row>
    <row r="4619" spans="1:41" x14ac:dyDescent="0.25">
      <c r="A4619" s="44" t="s">
        <v>10465</v>
      </c>
      <c r="B4619" s="44" t="s">
        <v>9248</v>
      </c>
      <c r="C4619" s="45">
        <v>260105</v>
      </c>
      <c r="D4619" s="45" t="s">
        <v>11363</v>
      </c>
      <c r="E4619" s="45" t="s">
        <v>17625</v>
      </c>
      <c r="AO4619" s="376"/>
    </row>
    <row r="4620" spans="1:41" x14ac:dyDescent="0.25">
      <c r="A4620" s="44" t="s">
        <v>11163</v>
      </c>
      <c r="B4620" s="44" t="s">
        <v>240</v>
      </c>
      <c r="C4620" s="45" t="s">
        <v>9894</v>
      </c>
      <c r="D4620" s="45" t="s">
        <v>11204</v>
      </c>
      <c r="E4620" s="45" t="s">
        <v>2593</v>
      </c>
      <c r="F4620" s="93"/>
      <c r="G4620" s="93"/>
      <c r="H4620" s="93"/>
      <c r="I4620" s="99"/>
      <c r="J4620" s="99"/>
      <c r="K4620" s="99"/>
      <c r="L4620" s="99"/>
      <c r="M4620" s="99"/>
      <c r="N4620" s="99"/>
      <c r="O4620" s="99"/>
      <c r="P4620" s="99"/>
      <c r="Q4620" s="99"/>
      <c r="R4620" s="99"/>
      <c r="S4620" s="99"/>
      <c r="T4620" s="99"/>
      <c r="U4620" s="99"/>
      <c r="V4620" s="99"/>
      <c r="W4620" s="99"/>
      <c r="X4620" s="99"/>
      <c r="Y4620" s="99"/>
      <c r="Z4620" s="99"/>
      <c r="AA4620" s="99"/>
      <c r="AB4620" s="99"/>
      <c r="AC4620" s="99"/>
      <c r="AD4620" s="99"/>
      <c r="AE4620" s="99"/>
      <c r="AF4620" s="99"/>
      <c r="AG4620" s="99"/>
      <c r="AH4620" s="31"/>
      <c r="AI4620" s="31"/>
      <c r="AJ4620" s="31"/>
      <c r="AK4620" s="31"/>
      <c r="AL4620" s="31"/>
      <c r="AO4620" s="376"/>
    </row>
    <row r="4621" spans="1:41" x14ac:dyDescent="0.25">
      <c r="A4621" s="44" t="s">
        <v>11163</v>
      </c>
      <c r="B4621" s="44" t="s">
        <v>240</v>
      </c>
      <c r="C4621" s="45" t="s">
        <v>9894</v>
      </c>
      <c r="D4621" s="93" t="s">
        <v>17443</v>
      </c>
      <c r="E4621" s="45" t="s">
        <v>2593</v>
      </c>
      <c r="F4621" s="93"/>
      <c r="G4621" s="93"/>
      <c r="H4621" s="93"/>
      <c r="I4621" s="99"/>
      <c r="J4621" s="99"/>
      <c r="K4621" s="99"/>
      <c r="L4621" s="99"/>
      <c r="M4621" s="99"/>
      <c r="N4621" s="99"/>
      <c r="O4621" s="99"/>
      <c r="P4621" s="99"/>
      <c r="Q4621" s="99"/>
      <c r="R4621" s="99"/>
      <c r="S4621" s="99"/>
      <c r="T4621" s="99"/>
      <c r="U4621" s="99"/>
      <c r="V4621" s="99"/>
      <c r="W4621" s="99"/>
      <c r="X4621" s="99"/>
      <c r="Y4621" s="99"/>
      <c r="Z4621" s="99"/>
      <c r="AA4621" s="99"/>
      <c r="AB4621" s="99"/>
      <c r="AC4621" s="99"/>
      <c r="AD4621" s="99"/>
      <c r="AE4621" s="99"/>
      <c r="AF4621" s="99"/>
      <c r="AG4621" s="99"/>
      <c r="AH4621" s="31"/>
      <c r="AI4621" s="31"/>
      <c r="AJ4621" s="31"/>
      <c r="AK4621" s="31"/>
      <c r="AL4621" s="31"/>
      <c r="AO4621" s="376"/>
    </row>
    <row r="4622" spans="1:41" x14ac:dyDescent="0.25">
      <c r="A4622" s="44" t="s">
        <v>9893</v>
      </c>
      <c r="B4622" s="44" t="s">
        <v>240</v>
      </c>
      <c r="C4622" s="45" t="s">
        <v>9894</v>
      </c>
      <c r="D4622" s="45" t="s">
        <v>9895</v>
      </c>
      <c r="E4622" s="45" t="s">
        <v>2593</v>
      </c>
      <c r="F4622" s="93"/>
      <c r="G4622" s="93"/>
      <c r="H4622" s="93"/>
      <c r="I4622" s="99"/>
      <c r="J4622" s="99"/>
      <c r="K4622" s="99"/>
      <c r="L4622" s="99"/>
      <c r="M4622" s="99"/>
      <c r="N4622" s="99"/>
      <c r="O4622" s="99"/>
      <c r="P4622" s="44"/>
      <c r="Q4622" s="99"/>
      <c r="R4622" s="253"/>
      <c r="S4622" s="99"/>
      <c r="T4622" s="99"/>
      <c r="U4622" s="99"/>
      <c r="V4622" s="99"/>
      <c r="W4622" s="99"/>
      <c r="X4622" s="99"/>
      <c r="Y4622" s="99"/>
      <c r="Z4622" s="99"/>
      <c r="AA4622" s="99"/>
      <c r="AB4622" s="99"/>
      <c r="AC4622" s="99"/>
      <c r="AD4622" s="99"/>
      <c r="AE4622" s="99"/>
      <c r="AF4622" s="99"/>
      <c r="AG4622" s="99"/>
      <c r="AH4622" s="31"/>
      <c r="AI4622" s="31"/>
      <c r="AJ4622" s="31"/>
      <c r="AK4622" s="31"/>
      <c r="AL4622" s="31"/>
      <c r="AO4622" s="376"/>
    </row>
    <row r="4623" spans="1:41" x14ac:dyDescent="0.25">
      <c r="A4623" s="44" t="s">
        <v>195</v>
      </c>
      <c r="B4623" s="44" t="s">
        <v>17283</v>
      </c>
      <c r="C4623" s="45" t="s">
        <v>17364</v>
      </c>
      <c r="D4623" s="93" t="s">
        <v>17443</v>
      </c>
      <c r="E4623" s="45" t="s">
        <v>9839</v>
      </c>
      <c r="F4623" s="93"/>
      <c r="G4623" s="93"/>
      <c r="H4623" s="93"/>
      <c r="I4623" s="99"/>
      <c r="J4623" s="99"/>
      <c r="K4623" s="99"/>
      <c r="L4623" s="99"/>
      <c r="M4623" s="99"/>
      <c r="N4623" s="99"/>
      <c r="O4623" s="99"/>
      <c r="P4623" s="99"/>
      <c r="Q4623" s="99"/>
      <c r="R4623" s="99"/>
      <c r="S4623" s="99"/>
      <c r="T4623" s="99"/>
      <c r="U4623" s="99"/>
      <c r="V4623" s="99"/>
      <c r="W4623" s="99"/>
      <c r="X4623" s="99"/>
      <c r="Y4623" s="99"/>
      <c r="Z4623" s="99"/>
      <c r="AA4623" s="99"/>
      <c r="AB4623" s="99"/>
      <c r="AC4623" s="99"/>
      <c r="AD4623" s="99"/>
      <c r="AE4623" s="99"/>
      <c r="AF4623" s="99"/>
      <c r="AG4623" s="99"/>
      <c r="AH4623" s="31"/>
      <c r="AI4623" s="31"/>
      <c r="AJ4623" s="31"/>
      <c r="AK4623" s="31"/>
      <c r="AL4623" s="31"/>
      <c r="AO4623" s="376"/>
    </row>
    <row r="4624" spans="1:41" x14ac:dyDescent="0.25">
      <c r="A4624" s="44" t="s">
        <v>14115</v>
      </c>
      <c r="B4624" s="44" t="s">
        <v>14108</v>
      </c>
      <c r="C4624" s="45" t="s">
        <v>14116</v>
      </c>
      <c r="D4624" s="45" t="s">
        <v>11204</v>
      </c>
      <c r="E4624" s="45" t="s">
        <v>14117</v>
      </c>
      <c r="F4624" s="93"/>
      <c r="G4624" s="93"/>
      <c r="H4624" s="93"/>
      <c r="I4624" s="99"/>
      <c r="J4624" s="99"/>
      <c r="K4624" s="99"/>
      <c r="L4624" s="99"/>
      <c r="M4624" s="99"/>
      <c r="N4624" s="99"/>
      <c r="O4624" s="99"/>
      <c r="P4624" s="99"/>
      <c r="Q4624" s="99"/>
      <c r="R4624" s="99"/>
      <c r="S4624" s="99"/>
      <c r="T4624" s="99"/>
      <c r="U4624" s="99"/>
      <c r="V4624" s="99"/>
      <c r="W4624" s="99"/>
      <c r="X4624" s="99"/>
      <c r="Y4624" s="99"/>
      <c r="Z4624" s="99"/>
      <c r="AA4624" s="99"/>
      <c r="AB4624" s="99"/>
      <c r="AC4624" s="99"/>
      <c r="AD4624" s="99"/>
      <c r="AE4624" s="99"/>
      <c r="AF4624" s="99"/>
      <c r="AG4624" s="99"/>
      <c r="AH4624" s="31"/>
      <c r="AI4624" s="31"/>
      <c r="AJ4624" s="31"/>
      <c r="AK4624" s="31"/>
      <c r="AL4624" s="31"/>
      <c r="AO4624" s="376"/>
    </row>
    <row r="4625" spans="1:41" x14ac:dyDescent="0.25">
      <c r="A4625" s="44" t="s">
        <v>14115</v>
      </c>
      <c r="B4625" s="44" t="s">
        <v>14108</v>
      </c>
      <c r="C4625" s="45" t="s">
        <v>14116</v>
      </c>
      <c r="D4625" s="93" t="s">
        <v>17443</v>
      </c>
      <c r="E4625" s="45" t="s">
        <v>14117</v>
      </c>
      <c r="F4625" s="93"/>
      <c r="G4625" s="93"/>
      <c r="H4625" s="93"/>
      <c r="I4625" s="99"/>
      <c r="J4625" s="99"/>
      <c r="K4625" s="99"/>
      <c r="L4625" s="99"/>
      <c r="M4625" s="99"/>
      <c r="N4625" s="99"/>
      <c r="O4625" s="99"/>
      <c r="P4625" s="99"/>
      <c r="Q4625" s="99"/>
      <c r="R4625" s="99"/>
      <c r="S4625" s="99"/>
      <c r="T4625" s="99"/>
      <c r="U4625" s="99"/>
      <c r="V4625" s="99"/>
      <c r="W4625" s="99"/>
      <c r="X4625" s="99"/>
      <c r="Y4625" s="99"/>
      <c r="Z4625" s="99"/>
      <c r="AA4625" s="99"/>
      <c r="AB4625" s="99"/>
      <c r="AC4625" s="99"/>
      <c r="AD4625" s="99"/>
      <c r="AE4625" s="99"/>
      <c r="AF4625" s="99"/>
      <c r="AG4625" s="99"/>
      <c r="AH4625" s="31"/>
      <c r="AI4625" s="31"/>
      <c r="AJ4625" s="31"/>
      <c r="AK4625" s="31"/>
      <c r="AL4625" s="31"/>
      <c r="AO4625" s="376"/>
    </row>
    <row r="4626" spans="1:41" x14ac:dyDescent="0.25">
      <c r="A4626" s="44" t="s">
        <v>14407</v>
      </c>
      <c r="B4626" s="44" t="s">
        <v>3910</v>
      </c>
      <c r="C4626" s="45" t="s">
        <v>14408</v>
      </c>
      <c r="D4626" s="46" t="s">
        <v>21328</v>
      </c>
      <c r="E4626" s="46">
        <v>46583</v>
      </c>
      <c r="AO4626" s="376"/>
    </row>
    <row r="4627" spans="1:41" x14ac:dyDescent="0.25">
      <c r="A4627" s="44" t="s">
        <v>14407</v>
      </c>
      <c r="B4627" s="44" t="s">
        <v>936</v>
      </c>
      <c r="C4627" s="45">
        <v>260703</v>
      </c>
      <c r="D4627" s="45" t="s">
        <v>11363</v>
      </c>
      <c r="E4627" s="45" t="s">
        <v>11150</v>
      </c>
      <c r="AO4627" s="376"/>
    </row>
    <row r="4628" spans="1:41" x14ac:dyDescent="0.25">
      <c r="A4628" s="44" t="s">
        <v>8359</v>
      </c>
      <c r="B4628" s="44" t="s">
        <v>3039</v>
      </c>
      <c r="C4628" s="45">
        <v>230904</v>
      </c>
      <c r="D4628" s="45" t="s">
        <v>11363</v>
      </c>
      <c r="E4628" s="45" t="s">
        <v>7871</v>
      </c>
      <c r="AO4628" s="376"/>
    </row>
    <row r="4629" spans="1:41" x14ac:dyDescent="0.25">
      <c r="A4629" s="44" t="s">
        <v>14822</v>
      </c>
      <c r="B4629" s="44" t="s">
        <v>14823</v>
      </c>
      <c r="C4629" s="45" t="s">
        <v>14824</v>
      </c>
      <c r="D4629" s="367" t="s">
        <v>3696</v>
      </c>
      <c r="E4629" s="328">
        <f>DATE(2029,7,17)</f>
        <v>47316</v>
      </c>
      <c r="F4629" s="32"/>
      <c r="G4629" s="32"/>
      <c r="H4629" s="32"/>
      <c r="I4629" s="31"/>
      <c r="J4629" s="31"/>
      <c r="K4629" s="31"/>
      <c r="L4629" s="31"/>
      <c r="M4629" s="31"/>
      <c r="N4629" s="31"/>
      <c r="O4629" s="31"/>
      <c r="P4629" s="31"/>
      <c r="Q4629" s="31"/>
      <c r="R4629" s="31"/>
      <c r="S4629" s="31"/>
      <c r="T4629" s="31"/>
      <c r="U4629" s="31"/>
      <c r="V4629" s="31"/>
      <c r="W4629" s="31"/>
      <c r="X4629" s="31"/>
      <c r="Y4629" s="31"/>
      <c r="Z4629" s="31"/>
      <c r="AA4629" s="31"/>
      <c r="AB4629" s="31"/>
      <c r="AC4629" s="31"/>
      <c r="AD4629" s="31"/>
      <c r="AE4629" s="31"/>
      <c r="AF4629" s="31"/>
      <c r="AG4629" s="31"/>
      <c r="AH4629" s="31"/>
      <c r="AI4629" s="31"/>
      <c r="AJ4629" s="31"/>
      <c r="AK4629" s="31"/>
      <c r="AL4629" s="31"/>
      <c r="AO4629" s="376"/>
    </row>
    <row r="4630" spans="1:41" x14ac:dyDescent="0.25">
      <c r="A4630" s="44" t="s">
        <v>8764</v>
      </c>
      <c r="B4630" s="44" t="s">
        <v>14827</v>
      </c>
      <c r="C4630" s="45" t="s">
        <v>9090</v>
      </c>
      <c r="D4630" s="367" t="s">
        <v>3696</v>
      </c>
      <c r="E4630" s="328">
        <f>DATE(2028,2,27)</f>
        <v>46810</v>
      </c>
      <c r="F4630" s="32"/>
      <c r="G4630" s="32"/>
      <c r="H4630" s="32"/>
      <c r="I4630" s="31"/>
      <c r="J4630" s="31"/>
      <c r="K4630" s="31"/>
      <c r="L4630" s="31"/>
      <c r="M4630" s="31"/>
      <c r="N4630" s="31"/>
      <c r="O4630" s="31"/>
      <c r="P4630" s="31"/>
      <c r="Q4630" s="31"/>
      <c r="R4630" s="31"/>
      <c r="S4630" s="31"/>
      <c r="T4630" s="31"/>
      <c r="U4630" s="31"/>
      <c r="V4630" s="31"/>
      <c r="W4630" s="31"/>
      <c r="X4630" s="31"/>
      <c r="Y4630" s="31"/>
      <c r="Z4630" s="31"/>
      <c r="AA4630" s="31"/>
      <c r="AB4630" s="31"/>
      <c r="AC4630" s="31"/>
      <c r="AD4630" s="31"/>
      <c r="AE4630" s="31"/>
      <c r="AF4630" s="31"/>
      <c r="AG4630" s="31"/>
      <c r="AH4630" s="31"/>
      <c r="AI4630" s="31"/>
      <c r="AJ4630" s="31"/>
      <c r="AK4630" s="31"/>
      <c r="AL4630" s="31"/>
      <c r="AO4630" s="376"/>
    </row>
    <row r="4631" spans="1:41" x14ac:dyDescent="0.25">
      <c r="A4631" s="44" t="s">
        <v>8764</v>
      </c>
      <c r="B4631" s="44" t="s">
        <v>14825</v>
      </c>
      <c r="C4631" s="45" t="s">
        <v>11745</v>
      </c>
      <c r="D4631" s="367" t="s">
        <v>3696</v>
      </c>
      <c r="E4631" s="328">
        <f>DATE(2028,10,24)</f>
        <v>47050</v>
      </c>
      <c r="F4631" s="32"/>
      <c r="G4631" s="32"/>
      <c r="H4631" s="32"/>
      <c r="I4631" s="31"/>
      <c r="J4631" s="31"/>
      <c r="K4631" s="31"/>
      <c r="L4631" s="31"/>
      <c r="M4631" s="31"/>
      <c r="N4631" s="31"/>
      <c r="O4631" s="31"/>
      <c r="P4631" s="31"/>
      <c r="Q4631" s="31"/>
      <c r="R4631" s="31"/>
      <c r="S4631" s="31"/>
      <c r="T4631" s="31"/>
      <c r="U4631" s="31"/>
      <c r="V4631" s="31"/>
      <c r="W4631" s="31"/>
      <c r="X4631" s="31"/>
      <c r="Y4631" s="31"/>
      <c r="Z4631" s="31"/>
      <c r="AA4631" s="31"/>
      <c r="AB4631" s="31"/>
      <c r="AC4631" s="31"/>
      <c r="AD4631" s="31"/>
      <c r="AE4631" s="31"/>
      <c r="AF4631" s="31"/>
      <c r="AG4631" s="31"/>
      <c r="AH4631" s="31"/>
      <c r="AI4631" s="31"/>
      <c r="AJ4631" s="31"/>
      <c r="AK4631" s="31"/>
      <c r="AL4631" s="31"/>
      <c r="AO4631" s="376"/>
    </row>
    <row r="4632" spans="1:41" x14ac:dyDescent="0.25">
      <c r="A4632" s="44" t="s">
        <v>8764</v>
      </c>
      <c r="B4632" s="44" t="s">
        <v>14826</v>
      </c>
      <c r="C4632" s="45" t="s">
        <v>3998</v>
      </c>
      <c r="D4632" s="367" t="s">
        <v>3696</v>
      </c>
      <c r="E4632" s="328">
        <f>DATE(2027,9,10)</f>
        <v>46640</v>
      </c>
      <c r="F4632" s="32"/>
      <c r="G4632" s="32"/>
      <c r="H4632" s="32"/>
      <c r="I4632" s="31"/>
      <c r="J4632" s="31"/>
      <c r="K4632" s="31"/>
      <c r="L4632" s="31"/>
      <c r="M4632" s="31"/>
      <c r="N4632" s="31"/>
      <c r="O4632" s="31"/>
      <c r="P4632" s="31"/>
      <c r="Q4632" s="31"/>
      <c r="R4632" s="31"/>
      <c r="S4632" s="31"/>
      <c r="T4632" s="31"/>
      <c r="U4632" s="31"/>
      <c r="V4632" s="31"/>
      <c r="W4632" s="31"/>
      <c r="X4632" s="31"/>
      <c r="Y4632" s="31"/>
      <c r="Z4632" s="31"/>
      <c r="AA4632" s="31"/>
      <c r="AB4632" s="31"/>
      <c r="AC4632" s="31"/>
      <c r="AD4632" s="31"/>
      <c r="AE4632" s="31"/>
      <c r="AF4632" s="31"/>
      <c r="AG4632" s="31"/>
      <c r="AH4632" s="31"/>
      <c r="AI4632" s="31"/>
      <c r="AJ4632" s="31"/>
      <c r="AK4632" s="31"/>
      <c r="AL4632" s="31"/>
      <c r="AO4632" s="376"/>
    </row>
    <row r="4633" spans="1:41" x14ac:dyDescent="0.25">
      <c r="A4633" s="44" t="s">
        <v>18836</v>
      </c>
      <c r="B4633" s="44" t="s">
        <v>21377</v>
      </c>
      <c r="C4633" s="45" t="s">
        <v>18887</v>
      </c>
      <c r="D4633" s="45" t="s">
        <v>21447</v>
      </c>
      <c r="E4633" s="46">
        <v>46507</v>
      </c>
      <c r="AO4633" s="376"/>
    </row>
    <row r="4634" spans="1:41" x14ac:dyDescent="0.3">
      <c r="A4634" s="333" t="s">
        <v>2956</v>
      </c>
      <c r="B4634" s="333" t="s">
        <v>1157</v>
      </c>
      <c r="C4634" s="125" t="s">
        <v>13318</v>
      </c>
      <c r="D4634" s="32" t="s">
        <v>20309</v>
      </c>
      <c r="E4634" s="125" t="s">
        <v>12551</v>
      </c>
      <c r="F4634" s="125" t="s">
        <v>1189</v>
      </c>
      <c r="G4634" s="125" t="s">
        <v>1190</v>
      </c>
      <c r="AO4634" s="376"/>
    </row>
    <row r="4635" spans="1:41" x14ac:dyDescent="0.25">
      <c r="A4635" s="44" t="s">
        <v>2956</v>
      </c>
      <c r="B4635" s="44" t="s">
        <v>3475</v>
      </c>
      <c r="C4635" s="45">
        <v>230301</v>
      </c>
      <c r="D4635" s="45" t="s">
        <v>11363</v>
      </c>
      <c r="E4635" s="45" t="s">
        <v>5265</v>
      </c>
      <c r="AO4635" s="376"/>
    </row>
    <row r="4636" spans="1:41" x14ac:dyDescent="0.25">
      <c r="A4636" s="44" t="s">
        <v>2380</v>
      </c>
      <c r="B4636" s="44" t="s">
        <v>2350</v>
      </c>
      <c r="C4636" s="45">
        <v>230105</v>
      </c>
      <c r="D4636" s="45" t="s">
        <v>11363</v>
      </c>
      <c r="E4636" s="45" t="s">
        <v>5265</v>
      </c>
      <c r="AO4636" s="376"/>
    </row>
    <row r="4637" spans="1:41" x14ac:dyDescent="0.25">
      <c r="A4637" s="44" t="s">
        <v>15710</v>
      </c>
      <c r="B4637" s="44" t="s">
        <v>2350</v>
      </c>
      <c r="C4637" s="45">
        <v>250106</v>
      </c>
      <c r="D4637" s="45" t="s">
        <v>11363</v>
      </c>
      <c r="E4637" s="45" t="s">
        <v>11887</v>
      </c>
      <c r="AO4637" s="376"/>
    </row>
    <row r="4638" spans="1:41" x14ac:dyDescent="0.25">
      <c r="A4638" s="44" t="s">
        <v>15711</v>
      </c>
      <c r="B4638" s="44" t="s">
        <v>925</v>
      </c>
      <c r="C4638" s="45">
        <v>250601</v>
      </c>
      <c r="D4638" s="45" t="s">
        <v>11363</v>
      </c>
      <c r="E4638" s="45" t="s">
        <v>15609</v>
      </c>
      <c r="AO4638" s="376"/>
    </row>
    <row r="4639" spans="1:41" x14ac:dyDescent="0.3">
      <c r="A4639" s="333" t="s">
        <v>11414</v>
      </c>
      <c r="B4639" s="333" t="s">
        <v>12848</v>
      </c>
      <c r="C4639" s="125" t="s">
        <v>12849</v>
      </c>
      <c r="D4639" s="32" t="s">
        <v>20309</v>
      </c>
      <c r="E4639" s="125" t="s">
        <v>5332</v>
      </c>
      <c r="F4639" s="125" t="s">
        <v>1189</v>
      </c>
      <c r="G4639" s="125" t="s">
        <v>1190</v>
      </c>
      <c r="AO4639" s="376"/>
    </row>
    <row r="4640" spans="1:41" x14ac:dyDescent="0.25">
      <c r="A4640" s="44" t="s">
        <v>6966</v>
      </c>
      <c r="B4640" s="44" t="s">
        <v>2350</v>
      </c>
      <c r="C4640" s="45">
        <v>230105</v>
      </c>
      <c r="D4640" s="45" t="s">
        <v>11363</v>
      </c>
      <c r="E4640" s="45" t="s">
        <v>5265</v>
      </c>
      <c r="AO4640" s="376"/>
    </row>
    <row r="4641" spans="1:41" x14ac:dyDescent="0.25">
      <c r="A4641" s="44" t="s">
        <v>11746</v>
      </c>
      <c r="B4641" s="44" t="s">
        <v>14828</v>
      </c>
      <c r="C4641" s="45" t="s">
        <v>11747</v>
      </c>
      <c r="D4641" s="367" t="s">
        <v>3696</v>
      </c>
      <c r="E4641" s="328">
        <f>DATE(2028,11,18)</f>
        <v>47075</v>
      </c>
      <c r="F4641" s="32"/>
      <c r="G4641" s="32"/>
      <c r="H4641" s="32"/>
      <c r="I4641" s="31"/>
      <c r="J4641" s="31"/>
      <c r="K4641" s="31"/>
      <c r="L4641" s="31"/>
      <c r="M4641" s="31"/>
      <c r="N4641" s="31"/>
      <c r="O4641" s="31"/>
      <c r="P4641" s="31"/>
      <c r="Q4641" s="31"/>
      <c r="R4641" s="31"/>
      <c r="S4641" s="31"/>
      <c r="T4641" s="31"/>
      <c r="U4641" s="31"/>
      <c r="V4641" s="31"/>
      <c r="W4641" s="31"/>
      <c r="X4641" s="31"/>
      <c r="Y4641" s="31"/>
      <c r="Z4641" s="31"/>
      <c r="AA4641" s="31"/>
      <c r="AB4641" s="31"/>
      <c r="AC4641" s="31"/>
      <c r="AD4641" s="31"/>
      <c r="AE4641" s="31"/>
      <c r="AF4641" s="31"/>
      <c r="AG4641" s="31"/>
      <c r="AH4641" s="31"/>
      <c r="AI4641" s="31"/>
      <c r="AJ4641" s="31"/>
      <c r="AK4641" s="31"/>
      <c r="AL4641" s="31"/>
      <c r="AO4641" s="376"/>
    </row>
    <row r="4642" spans="1:41" x14ac:dyDescent="0.25">
      <c r="A4642" s="44" t="s">
        <v>4171</v>
      </c>
      <c r="B4642" s="44" t="s">
        <v>4144</v>
      </c>
      <c r="C4642" s="45" t="s">
        <v>4172</v>
      </c>
      <c r="D4642" s="45" t="s">
        <v>11204</v>
      </c>
      <c r="E4642" s="45" t="s">
        <v>4146</v>
      </c>
      <c r="F4642" s="93"/>
      <c r="G4642" s="93"/>
      <c r="H4642" s="93"/>
      <c r="I4642" s="99"/>
      <c r="J4642" s="99"/>
      <c r="K4642" s="99"/>
      <c r="L4642" s="99"/>
      <c r="M4642" s="99"/>
      <c r="N4642" s="99"/>
      <c r="O4642" s="99"/>
      <c r="P4642" s="99"/>
      <c r="Q4642" s="99"/>
      <c r="R4642" s="99"/>
      <c r="S4642" s="99"/>
      <c r="T4642" s="99"/>
      <c r="U4642" s="99"/>
      <c r="V4642" s="99"/>
      <c r="W4642" s="99"/>
      <c r="X4642" s="99"/>
      <c r="Y4642" s="99"/>
      <c r="Z4642" s="99"/>
      <c r="AA4642" s="99"/>
      <c r="AB4642" s="99"/>
      <c r="AC4642" s="99"/>
      <c r="AD4642" s="99"/>
      <c r="AE4642" s="99"/>
      <c r="AF4642" s="99"/>
      <c r="AG4642" s="99"/>
      <c r="AH4642" s="31"/>
      <c r="AI4642" s="31"/>
      <c r="AJ4642" s="31"/>
      <c r="AK4642" s="31"/>
      <c r="AL4642" s="31"/>
      <c r="AO4642" s="376"/>
    </row>
    <row r="4643" spans="1:41" x14ac:dyDescent="0.25">
      <c r="A4643" s="44" t="s">
        <v>4171</v>
      </c>
      <c r="B4643" s="44" t="s">
        <v>4144</v>
      </c>
      <c r="C4643" s="45" t="s">
        <v>4172</v>
      </c>
      <c r="D4643" s="93" t="s">
        <v>17443</v>
      </c>
      <c r="E4643" s="45" t="s">
        <v>4146</v>
      </c>
      <c r="F4643" s="93"/>
      <c r="G4643" s="93"/>
      <c r="H4643" s="93"/>
      <c r="I4643" s="99"/>
      <c r="J4643" s="99"/>
      <c r="K4643" s="99"/>
      <c r="L4643" s="99"/>
      <c r="M4643" s="99"/>
      <c r="N4643" s="99"/>
      <c r="O4643" s="99"/>
      <c r="P4643" s="99"/>
      <c r="Q4643" s="99"/>
      <c r="R4643" s="99"/>
      <c r="S4643" s="99"/>
      <c r="T4643" s="99"/>
      <c r="U4643" s="99"/>
      <c r="V4643" s="99"/>
      <c r="W4643" s="99"/>
      <c r="X4643" s="99"/>
      <c r="Y4643" s="99"/>
      <c r="Z4643" s="99"/>
      <c r="AA4643" s="99"/>
      <c r="AB4643" s="99"/>
      <c r="AC4643" s="99"/>
      <c r="AD4643" s="99"/>
      <c r="AE4643" s="99"/>
      <c r="AF4643" s="99"/>
      <c r="AG4643" s="99"/>
      <c r="AH4643" s="31"/>
      <c r="AI4643" s="31"/>
      <c r="AJ4643" s="31"/>
      <c r="AK4643" s="31"/>
      <c r="AL4643" s="31"/>
      <c r="AO4643" s="376"/>
    </row>
    <row r="4644" spans="1:41" x14ac:dyDescent="0.25">
      <c r="A4644" s="44" t="s">
        <v>4171</v>
      </c>
      <c r="B4644" s="44" t="s">
        <v>4144</v>
      </c>
      <c r="C4644" s="45" t="s">
        <v>4172</v>
      </c>
      <c r="D4644" s="45" t="s">
        <v>9895</v>
      </c>
      <c r="E4644" s="45" t="s">
        <v>4146</v>
      </c>
      <c r="F4644" s="93"/>
      <c r="G4644" s="93"/>
      <c r="H4644" s="93"/>
      <c r="I4644" s="99"/>
      <c r="J4644" s="99"/>
      <c r="K4644" s="99"/>
      <c r="L4644" s="99"/>
      <c r="M4644" s="99"/>
      <c r="N4644" s="99"/>
      <c r="O4644" s="99"/>
      <c r="P4644" s="44"/>
      <c r="Q4644" s="99"/>
      <c r="R4644" s="253"/>
      <c r="S4644" s="99"/>
      <c r="T4644" s="99"/>
      <c r="U4644" s="99"/>
      <c r="V4644" s="99"/>
      <c r="W4644" s="99"/>
      <c r="X4644" s="99"/>
      <c r="Y4644" s="99"/>
      <c r="Z4644" s="99"/>
      <c r="AA4644" s="99"/>
      <c r="AB4644" s="99"/>
      <c r="AC4644" s="99"/>
      <c r="AD4644" s="99"/>
      <c r="AE4644" s="99"/>
      <c r="AF4644" s="99"/>
      <c r="AG4644" s="99"/>
      <c r="AH4644" s="31"/>
      <c r="AI4644" s="31"/>
      <c r="AJ4644" s="31"/>
      <c r="AK4644" s="31"/>
      <c r="AL4644" s="31"/>
      <c r="AO4644" s="376"/>
    </row>
    <row r="4645" spans="1:41" x14ac:dyDescent="0.25">
      <c r="A4645" s="99" t="s">
        <v>10906</v>
      </c>
      <c r="B4645" s="92" t="s">
        <v>10916</v>
      </c>
      <c r="C4645" s="93" t="s">
        <v>10922</v>
      </c>
      <c r="D4645" s="93" t="s">
        <v>1394</v>
      </c>
      <c r="E4645" s="94">
        <v>46389</v>
      </c>
      <c r="F4645" s="93"/>
      <c r="G4645" s="93"/>
      <c r="H4645" s="93"/>
      <c r="I4645" s="99"/>
      <c r="J4645" s="99"/>
      <c r="K4645" s="99"/>
      <c r="L4645" s="99"/>
      <c r="M4645" s="99"/>
      <c r="N4645" s="99"/>
      <c r="O4645" s="99"/>
      <c r="P4645" s="44"/>
      <c r="Q4645" s="99"/>
      <c r="R4645" s="253"/>
      <c r="S4645" s="99"/>
      <c r="T4645" s="99"/>
      <c r="U4645" s="99"/>
      <c r="V4645" s="99"/>
      <c r="W4645" s="99"/>
      <c r="X4645" s="99"/>
      <c r="Y4645" s="99"/>
      <c r="Z4645" s="99"/>
      <c r="AA4645" s="99"/>
      <c r="AB4645" s="99"/>
      <c r="AC4645" s="99"/>
      <c r="AD4645" s="99"/>
      <c r="AE4645" s="99"/>
      <c r="AF4645" s="99"/>
      <c r="AG4645" s="99"/>
      <c r="AH4645" s="31"/>
      <c r="AI4645" s="31"/>
      <c r="AJ4645" s="31"/>
      <c r="AK4645" s="31"/>
      <c r="AL4645" s="31"/>
      <c r="AO4645" s="376"/>
    </row>
    <row r="4646" spans="1:41" x14ac:dyDescent="0.25">
      <c r="A4646" s="44" t="s">
        <v>10466</v>
      </c>
      <c r="B4646" s="44" t="s">
        <v>7104</v>
      </c>
      <c r="C4646" s="45">
        <v>230504</v>
      </c>
      <c r="D4646" s="45" t="s">
        <v>11363</v>
      </c>
      <c r="E4646" s="45" t="s">
        <v>7105</v>
      </c>
      <c r="AO4646" s="376"/>
    </row>
    <row r="4647" spans="1:41" x14ac:dyDescent="0.25">
      <c r="A4647" s="44" t="s">
        <v>10466</v>
      </c>
      <c r="B4647" s="44" t="s">
        <v>3043</v>
      </c>
      <c r="C4647" s="45">
        <v>230901</v>
      </c>
      <c r="D4647" s="45" t="s">
        <v>11363</v>
      </c>
      <c r="E4647" s="45" t="s">
        <v>7871</v>
      </c>
      <c r="AO4647" s="376"/>
    </row>
    <row r="4648" spans="1:41" x14ac:dyDescent="0.25">
      <c r="A4648" s="44" t="s">
        <v>10466</v>
      </c>
      <c r="B4648" s="44" t="s">
        <v>9248</v>
      </c>
      <c r="C4648" s="45">
        <v>240101</v>
      </c>
      <c r="D4648" s="45" t="s">
        <v>11363</v>
      </c>
      <c r="E4648" s="45" t="s">
        <v>9249</v>
      </c>
      <c r="AO4648" s="376"/>
    </row>
    <row r="4649" spans="1:41" x14ac:dyDescent="0.25">
      <c r="A4649" s="44" t="s">
        <v>10466</v>
      </c>
      <c r="B4649" s="44" t="s">
        <v>944</v>
      </c>
      <c r="C4649" s="45">
        <v>240303</v>
      </c>
      <c r="D4649" s="45" t="s">
        <v>11363</v>
      </c>
      <c r="E4649" s="45" t="s">
        <v>2593</v>
      </c>
      <c r="AO4649" s="376"/>
    </row>
    <row r="4650" spans="1:41" x14ac:dyDescent="0.25">
      <c r="A4650" s="44" t="s">
        <v>3504</v>
      </c>
      <c r="B4650" s="44" t="s">
        <v>5321</v>
      </c>
      <c r="C4650" s="45">
        <v>26010401</v>
      </c>
      <c r="D4650" s="45" t="s">
        <v>11363</v>
      </c>
      <c r="E4650" s="45" t="s">
        <v>17459</v>
      </c>
      <c r="AO4650" s="376"/>
    </row>
    <row r="4651" spans="1:41" x14ac:dyDescent="0.25">
      <c r="A4651" s="44" t="s">
        <v>3504</v>
      </c>
      <c r="B4651" s="44" t="s">
        <v>3176</v>
      </c>
      <c r="C4651" s="45">
        <v>26010402</v>
      </c>
      <c r="D4651" s="45" t="s">
        <v>11363</v>
      </c>
      <c r="E4651" s="45" t="s">
        <v>17459</v>
      </c>
      <c r="AO4651" s="376"/>
    </row>
    <row r="4652" spans="1:41" x14ac:dyDescent="0.3">
      <c r="A4652" s="333" t="s">
        <v>15343</v>
      </c>
      <c r="B4652" s="333" t="s">
        <v>1599</v>
      </c>
      <c r="C4652" s="125" t="s">
        <v>15472</v>
      </c>
      <c r="D4652" s="32" t="s">
        <v>20309</v>
      </c>
      <c r="E4652" s="125" t="s">
        <v>5265</v>
      </c>
      <c r="F4652" s="125" t="s">
        <v>1190</v>
      </c>
      <c r="G4652" s="125" t="s">
        <v>1190</v>
      </c>
      <c r="AO4652" s="376"/>
    </row>
    <row r="4653" spans="1:41" x14ac:dyDescent="0.3">
      <c r="A4653" s="333" t="s">
        <v>15343</v>
      </c>
      <c r="B4653" s="333" t="s">
        <v>1167</v>
      </c>
      <c r="C4653" s="125" t="s">
        <v>17236</v>
      </c>
      <c r="D4653" s="32" t="s">
        <v>20309</v>
      </c>
      <c r="E4653" s="125" t="s">
        <v>8292</v>
      </c>
      <c r="F4653" s="125" t="s">
        <v>1190</v>
      </c>
      <c r="G4653" s="125" t="s">
        <v>1190</v>
      </c>
      <c r="AO4653" s="376"/>
    </row>
    <row r="4654" spans="1:41" x14ac:dyDescent="0.25">
      <c r="A4654" s="44" t="s">
        <v>20356</v>
      </c>
      <c r="B4654" s="44" t="s">
        <v>6292</v>
      </c>
      <c r="C4654" s="45" t="s">
        <v>14409</v>
      </c>
      <c r="D4654" s="46" t="s">
        <v>21328</v>
      </c>
      <c r="E4654" s="46">
        <v>46568</v>
      </c>
      <c r="AO4654" s="376"/>
    </row>
    <row r="4655" spans="1:41" x14ac:dyDescent="0.25">
      <c r="A4655" s="44" t="s">
        <v>20356</v>
      </c>
      <c r="B4655" s="44" t="s">
        <v>6292</v>
      </c>
      <c r="C4655" s="45" t="s">
        <v>14409</v>
      </c>
      <c r="D4655" s="46" t="s">
        <v>21328</v>
      </c>
      <c r="E4655" s="46">
        <v>46568</v>
      </c>
      <c r="AO4655" s="376"/>
    </row>
    <row r="4656" spans="1:41" x14ac:dyDescent="0.25">
      <c r="A4656" s="44" t="s">
        <v>20356</v>
      </c>
      <c r="B4656" s="44" t="s">
        <v>6292</v>
      </c>
      <c r="C4656" s="45" t="s">
        <v>14409</v>
      </c>
      <c r="D4656" s="46" t="s">
        <v>21328</v>
      </c>
      <c r="E4656" s="46">
        <v>46568</v>
      </c>
      <c r="AO4656" s="376"/>
    </row>
    <row r="4657" spans="1:41" x14ac:dyDescent="0.25">
      <c r="A4657" s="44" t="s">
        <v>10467</v>
      </c>
      <c r="B4657" s="44" t="s">
        <v>9237</v>
      </c>
      <c r="C4657" s="45">
        <v>24010401</v>
      </c>
      <c r="D4657" s="45" t="s">
        <v>11363</v>
      </c>
      <c r="E4657" s="45" t="s">
        <v>9238</v>
      </c>
      <c r="AO4657" s="376"/>
    </row>
    <row r="4658" spans="1:41" x14ac:dyDescent="0.25">
      <c r="A4658" s="44" t="s">
        <v>10467</v>
      </c>
      <c r="B4658" s="44" t="s">
        <v>3176</v>
      </c>
      <c r="C4658" s="45">
        <v>24010402</v>
      </c>
      <c r="D4658" s="45" t="s">
        <v>11363</v>
      </c>
      <c r="E4658" s="45" t="s">
        <v>9238</v>
      </c>
      <c r="AO4658" s="376"/>
    </row>
    <row r="4659" spans="1:41" x14ac:dyDescent="0.25">
      <c r="A4659" s="44" t="s">
        <v>10467</v>
      </c>
      <c r="B4659" s="44" t="s">
        <v>15611</v>
      </c>
      <c r="C4659" s="45">
        <v>25050401</v>
      </c>
      <c r="D4659" s="45" t="s">
        <v>11363</v>
      </c>
      <c r="E4659" s="45" t="s">
        <v>7105</v>
      </c>
      <c r="AO4659" s="376"/>
    </row>
    <row r="4660" spans="1:41" x14ac:dyDescent="0.25">
      <c r="A4660" s="44" t="s">
        <v>4255</v>
      </c>
      <c r="B4660" s="44" t="s">
        <v>6181</v>
      </c>
      <c r="C4660" s="45" t="s">
        <v>8124</v>
      </c>
      <c r="D4660" s="45" t="s">
        <v>1201</v>
      </c>
      <c r="E4660" s="94">
        <v>46439</v>
      </c>
      <c r="F4660" s="93"/>
      <c r="G4660" s="93"/>
      <c r="H4660" s="93"/>
      <c r="I4660" s="99"/>
      <c r="J4660" s="99"/>
      <c r="K4660" s="99"/>
      <c r="L4660" s="99"/>
      <c r="M4660" s="99"/>
      <c r="N4660" s="99"/>
      <c r="O4660" s="99"/>
      <c r="P4660" s="44"/>
      <c r="Q4660" s="99"/>
      <c r="R4660" s="253"/>
      <c r="S4660" s="99"/>
      <c r="T4660" s="99"/>
      <c r="U4660" s="99"/>
      <c r="V4660" s="99"/>
      <c r="W4660" s="99"/>
      <c r="X4660" s="99"/>
      <c r="Y4660" s="99"/>
      <c r="Z4660" s="99"/>
      <c r="AA4660" s="99"/>
      <c r="AB4660" s="99"/>
      <c r="AC4660" s="99"/>
      <c r="AD4660" s="99"/>
      <c r="AE4660" s="99"/>
      <c r="AF4660" s="99"/>
      <c r="AG4660" s="99"/>
      <c r="AH4660" s="31"/>
      <c r="AI4660" s="31"/>
      <c r="AJ4660" s="31"/>
      <c r="AK4660" s="31"/>
      <c r="AL4660" s="31"/>
      <c r="AO4660" s="376"/>
    </row>
    <row r="4661" spans="1:41" x14ac:dyDescent="0.25">
      <c r="A4661" s="91" t="s">
        <v>19123</v>
      </c>
      <c r="B4661" s="92" t="s">
        <v>3182</v>
      </c>
      <c r="C4661" s="93" t="s">
        <v>19170</v>
      </c>
      <c r="D4661" s="93" t="s">
        <v>1201</v>
      </c>
      <c r="E4661" s="94">
        <v>46582</v>
      </c>
      <c r="F4661" s="93"/>
      <c r="G4661" s="93"/>
      <c r="H4661" s="93"/>
      <c r="I4661" s="99"/>
      <c r="J4661" s="99"/>
      <c r="K4661" s="99"/>
      <c r="L4661" s="99"/>
      <c r="M4661" s="99"/>
      <c r="N4661" s="99"/>
      <c r="O4661" s="99"/>
      <c r="P4661" s="99"/>
      <c r="Q4661" s="99"/>
      <c r="R4661" s="99"/>
      <c r="S4661" s="99"/>
      <c r="T4661" s="99"/>
      <c r="U4661" s="99"/>
      <c r="V4661" s="99"/>
      <c r="W4661" s="99"/>
      <c r="X4661" s="99"/>
      <c r="Y4661" s="99"/>
      <c r="Z4661" s="99"/>
      <c r="AA4661" s="99"/>
      <c r="AB4661" s="99"/>
      <c r="AC4661" s="99"/>
      <c r="AD4661" s="99"/>
      <c r="AE4661" s="99"/>
      <c r="AF4661" s="99"/>
      <c r="AG4661" s="99"/>
      <c r="AH4661" s="31"/>
      <c r="AI4661" s="31"/>
      <c r="AJ4661" s="31"/>
      <c r="AK4661" s="31"/>
      <c r="AL4661" s="31"/>
      <c r="AO4661" s="376"/>
    </row>
    <row r="4662" spans="1:41" x14ac:dyDescent="0.3">
      <c r="A4662" s="333" t="s">
        <v>15344</v>
      </c>
      <c r="B4662" s="333" t="s">
        <v>15470</v>
      </c>
      <c r="C4662" s="125" t="s">
        <v>13319</v>
      </c>
      <c r="D4662" s="32" t="s">
        <v>20309</v>
      </c>
      <c r="E4662" s="125" t="s">
        <v>12551</v>
      </c>
      <c r="F4662" s="125" t="s">
        <v>1189</v>
      </c>
      <c r="G4662" s="125" t="s">
        <v>1190</v>
      </c>
      <c r="AO4662" s="376"/>
    </row>
    <row r="4663" spans="1:41" x14ac:dyDescent="0.3">
      <c r="A4663" s="333" t="s">
        <v>15344</v>
      </c>
      <c r="B4663" s="333" t="s">
        <v>1598</v>
      </c>
      <c r="C4663" s="125" t="s">
        <v>13387</v>
      </c>
      <c r="D4663" s="32" t="s">
        <v>20309</v>
      </c>
      <c r="E4663" s="125" t="s">
        <v>11886</v>
      </c>
      <c r="F4663" s="125" t="s">
        <v>1189</v>
      </c>
      <c r="G4663" s="125" t="s">
        <v>1190</v>
      </c>
      <c r="AO4663" s="376"/>
    </row>
    <row r="4664" spans="1:41" x14ac:dyDescent="0.25">
      <c r="A4664" s="44" t="s">
        <v>15712</v>
      </c>
      <c r="B4664" s="44" t="s">
        <v>2350</v>
      </c>
      <c r="C4664" s="45">
        <v>250106</v>
      </c>
      <c r="D4664" s="45" t="s">
        <v>11363</v>
      </c>
      <c r="E4664" s="45" t="s">
        <v>11887</v>
      </c>
      <c r="AO4664" s="376"/>
    </row>
    <row r="4665" spans="1:41" x14ac:dyDescent="0.25">
      <c r="A4665" s="44" t="s">
        <v>12023</v>
      </c>
      <c r="B4665" s="44" t="s">
        <v>12555</v>
      </c>
      <c r="C4665" s="45">
        <v>241101</v>
      </c>
      <c r="D4665" s="45" t="s">
        <v>11363</v>
      </c>
      <c r="E4665" s="45" t="s">
        <v>5332</v>
      </c>
      <c r="AO4665" s="376"/>
    </row>
    <row r="4666" spans="1:41" x14ac:dyDescent="0.25">
      <c r="A4666" s="44" t="s">
        <v>18829</v>
      </c>
      <c r="B4666" s="44" t="s">
        <v>21359</v>
      </c>
      <c r="C4666" s="45" t="s">
        <v>9701</v>
      </c>
      <c r="D4666" s="45" t="s">
        <v>21447</v>
      </c>
      <c r="E4666" s="46">
        <v>46752</v>
      </c>
      <c r="AO4666" s="376"/>
    </row>
    <row r="4667" spans="1:41" x14ac:dyDescent="0.25">
      <c r="A4667" s="44" t="s">
        <v>18829</v>
      </c>
      <c r="B4667" s="44" t="s">
        <v>21407</v>
      </c>
      <c r="C4667" s="45" t="s">
        <v>9307</v>
      </c>
      <c r="D4667" s="45" t="s">
        <v>21447</v>
      </c>
      <c r="E4667" s="46">
        <v>46507</v>
      </c>
      <c r="AO4667" s="376"/>
    </row>
    <row r="4668" spans="1:41" x14ac:dyDescent="0.25">
      <c r="A4668" s="44" t="s">
        <v>10468</v>
      </c>
      <c r="B4668" s="44" t="s">
        <v>9237</v>
      </c>
      <c r="C4668" s="45">
        <v>24010401</v>
      </c>
      <c r="D4668" s="45" t="s">
        <v>11363</v>
      </c>
      <c r="E4668" s="45" t="s">
        <v>9238</v>
      </c>
      <c r="AO4668" s="376"/>
    </row>
    <row r="4669" spans="1:41" x14ac:dyDescent="0.25">
      <c r="A4669" s="44" t="s">
        <v>10468</v>
      </c>
      <c r="B4669" s="44" t="s">
        <v>3176</v>
      </c>
      <c r="C4669" s="45">
        <v>24010402</v>
      </c>
      <c r="D4669" s="45" t="s">
        <v>11363</v>
      </c>
      <c r="E4669" s="45" t="s">
        <v>9238</v>
      </c>
      <c r="AO4669" s="376"/>
    </row>
    <row r="4670" spans="1:41" x14ac:dyDescent="0.25">
      <c r="A4670" s="44" t="s">
        <v>17722</v>
      </c>
      <c r="B4670" s="44" t="s">
        <v>938</v>
      </c>
      <c r="C4670" s="45">
        <v>260103</v>
      </c>
      <c r="D4670" s="45" t="s">
        <v>11363</v>
      </c>
      <c r="E4670" s="45" t="s">
        <v>8292</v>
      </c>
      <c r="AO4670" s="376"/>
    </row>
    <row r="4671" spans="1:41" x14ac:dyDescent="0.25">
      <c r="A4671" s="44" t="s">
        <v>17310</v>
      </c>
      <c r="B4671" s="44" t="s">
        <v>17308</v>
      </c>
      <c r="C4671" s="45" t="s">
        <v>17408</v>
      </c>
      <c r="D4671" s="93" t="s">
        <v>17443</v>
      </c>
      <c r="E4671" s="45" t="s">
        <v>9839</v>
      </c>
      <c r="F4671" s="93"/>
      <c r="G4671" s="93"/>
      <c r="H4671" s="93"/>
      <c r="I4671" s="99"/>
      <c r="J4671" s="99"/>
      <c r="K4671" s="99"/>
      <c r="L4671" s="99"/>
      <c r="M4671" s="99"/>
      <c r="N4671" s="99"/>
      <c r="O4671" s="99"/>
      <c r="P4671" s="99"/>
      <c r="Q4671" s="99"/>
      <c r="R4671" s="99"/>
      <c r="S4671" s="99"/>
      <c r="T4671" s="99"/>
      <c r="U4671" s="99"/>
      <c r="V4671" s="99"/>
      <c r="W4671" s="99"/>
      <c r="X4671" s="99"/>
      <c r="Y4671" s="99"/>
      <c r="Z4671" s="99"/>
      <c r="AA4671" s="99"/>
      <c r="AB4671" s="99"/>
      <c r="AC4671" s="99"/>
      <c r="AD4671" s="99"/>
      <c r="AE4671" s="99"/>
      <c r="AF4671" s="99"/>
      <c r="AG4671" s="99"/>
      <c r="AH4671" s="31"/>
      <c r="AI4671" s="31"/>
      <c r="AJ4671" s="31"/>
      <c r="AK4671" s="31"/>
      <c r="AL4671" s="31"/>
      <c r="AO4671" s="376"/>
    </row>
    <row r="4672" spans="1:41" x14ac:dyDescent="0.25">
      <c r="A4672" s="44" t="s">
        <v>7112</v>
      </c>
      <c r="B4672" s="44" t="s">
        <v>7110</v>
      </c>
      <c r="C4672" s="45" t="s">
        <v>7113</v>
      </c>
      <c r="D4672" s="46" t="s">
        <v>21328</v>
      </c>
      <c r="E4672" s="46">
        <v>46523</v>
      </c>
      <c r="AO4672" s="376"/>
    </row>
    <row r="4673" spans="1:41" x14ac:dyDescent="0.25">
      <c r="A4673" s="44" t="s">
        <v>7112</v>
      </c>
      <c r="B4673" s="44" t="s">
        <v>7110</v>
      </c>
      <c r="C4673" s="45" t="s">
        <v>7113</v>
      </c>
      <c r="D4673" s="46" t="s">
        <v>21328</v>
      </c>
      <c r="E4673" s="46">
        <v>46523</v>
      </c>
      <c r="AO4673" s="376"/>
    </row>
    <row r="4674" spans="1:41" x14ac:dyDescent="0.25">
      <c r="A4674" s="44" t="s">
        <v>7112</v>
      </c>
      <c r="B4674" s="44" t="s">
        <v>7110</v>
      </c>
      <c r="C4674" s="45" t="s">
        <v>7113</v>
      </c>
      <c r="D4674" s="46" t="s">
        <v>21328</v>
      </c>
      <c r="E4674" s="46">
        <v>46523</v>
      </c>
      <c r="AO4674" s="376"/>
    </row>
    <row r="4675" spans="1:41" x14ac:dyDescent="0.3">
      <c r="A4675" s="333" t="s">
        <v>11010</v>
      </c>
      <c r="B4675" s="333" t="s">
        <v>1161</v>
      </c>
      <c r="C4675" s="125" t="s">
        <v>10225</v>
      </c>
      <c r="D4675" s="32" t="s">
        <v>20309</v>
      </c>
      <c r="E4675" s="125" t="s">
        <v>2593</v>
      </c>
      <c r="F4675" s="125" t="s">
        <v>1189</v>
      </c>
      <c r="G4675" s="125" t="s">
        <v>1190</v>
      </c>
      <c r="AO4675" s="376"/>
    </row>
    <row r="4676" spans="1:41" x14ac:dyDescent="0.25">
      <c r="A4676" s="44" t="s">
        <v>6967</v>
      </c>
      <c r="B4676" s="44" t="s">
        <v>5321</v>
      </c>
      <c r="C4676" s="45">
        <v>23010401</v>
      </c>
      <c r="D4676" s="45" t="s">
        <v>11363</v>
      </c>
      <c r="E4676" s="45" t="s">
        <v>5322</v>
      </c>
      <c r="AO4676" s="376"/>
    </row>
    <row r="4677" spans="1:41" x14ac:dyDescent="0.25">
      <c r="A4677" s="44" t="s">
        <v>6967</v>
      </c>
      <c r="B4677" s="44" t="s">
        <v>3176</v>
      </c>
      <c r="C4677" s="45">
        <v>23010402</v>
      </c>
      <c r="D4677" s="45" t="s">
        <v>11363</v>
      </c>
      <c r="E4677" s="45" t="s">
        <v>5322</v>
      </c>
      <c r="AO4677" s="376"/>
    </row>
    <row r="4678" spans="1:41" x14ac:dyDescent="0.25">
      <c r="A4678" s="44" t="s">
        <v>6967</v>
      </c>
      <c r="B4678" s="44" t="s">
        <v>2350</v>
      </c>
      <c r="C4678" s="45">
        <v>250106</v>
      </c>
      <c r="D4678" s="45" t="s">
        <v>11363</v>
      </c>
      <c r="E4678" s="45" t="s">
        <v>11887</v>
      </c>
      <c r="AO4678" s="376"/>
    </row>
    <row r="4679" spans="1:41" x14ac:dyDescent="0.25">
      <c r="A4679" s="44" t="s">
        <v>16529</v>
      </c>
      <c r="B4679" s="44" t="s">
        <v>21380</v>
      </c>
      <c r="C4679" s="45" t="s">
        <v>16524</v>
      </c>
      <c r="D4679" s="45" t="s">
        <v>21447</v>
      </c>
      <c r="E4679" s="46">
        <v>46477</v>
      </c>
      <c r="AO4679" s="376"/>
    </row>
    <row r="4680" spans="1:41" x14ac:dyDescent="0.25">
      <c r="A4680" s="44" t="s">
        <v>16529</v>
      </c>
      <c r="B4680" s="44" t="s">
        <v>936</v>
      </c>
      <c r="C4680" s="45">
        <v>260703</v>
      </c>
      <c r="D4680" s="45" t="s">
        <v>11363</v>
      </c>
      <c r="E4680" s="45" t="s">
        <v>11150</v>
      </c>
      <c r="AO4680" s="376"/>
    </row>
    <row r="4681" spans="1:41" x14ac:dyDescent="0.25">
      <c r="A4681" s="44" t="s">
        <v>196</v>
      </c>
      <c r="B4681" s="44" t="s">
        <v>3156</v>
      </c>
      <c r="C4681" s="45" t="s">
        <v>4100</v>
      </c>
      <c r="D4681" s="45" t="s">
        <v>11204</v>
      </c>
      <c r="E4681" s="45" t="s">
        <v>3157</v>
      </c>
      <c r="F4681" s="93"/>
      <c r="G4681" s="93"/>
      <c r="H4681" s="93"/>
      <c r="I4681" s="99"/>
      <c r="J4681" s="99"/>
      <c r="K4681" s="99"/>
      <c r="L4681" s="99"/>
      <c r="M4681" s="99"/>
      <c r="N4681" s="99"/>
      <c r="O4681" s="99"/>
      <c r="P4681" s="99"/>
      <c r="Q4681" s="99"/>
      <c r="R4681" s="99"/>
      <c r="S4681" s="99"/>
      <c r="T4681" s="99"/>
      <c r="U4681" s="99"/>
      <c r="V4681" s="99"/>
      <c r="W4681" s="99"/>
      <c r="X4681" s="99"/>
      <c r="Y4681" s="99"/>
      <c r="Z4681" s="99"/>
      <c r="AA4681" s="99"/>
      <c r="AB4681" s="99"/>
      <c r="AC4681" s="99"/>
      <c r="AD4681" s="99"/>
      <c r="AE4681" s="99"/>
      <c r="AF4681" s="99"/>
      <c r="AG4681" s="99"/>
      <c r="AH4681" s="31"/>
      <c r="AI4681" s="31"/>
      <c r="AJ4681" s="31"/>
      <c r="AK4681" s="31"/>
      <c r="AL4681" s="31"/>
      <c r="AO4681" s="376"/>
    </row>
    <row r="4682" spans="1:41" x14ac:dyDescent="0.25">
      <c r="A4682" s="44" t="s">
        <v>196</v>
      </c>
      <c r="B4682" s="44" t="s">
        <v>3156</v>
      </c>
      <c r="C4682" s="45" t="s">
        <v>7391</v>
      </c>
      <c r="D4682" s="45" t="s">
        <v>11204</v>
      </c>
      <c r="E4682" s="45" t="s">
        <v>7871</v>
      </c>
      <c r="F4682" s="93"/>
      <c r="G4682" s="93"/>
      <c r="H4682" s="93"/>
      <c r="I4682" s="99"/>
      <c r="J4682" s="99"/>
      <c r="K4682" s="99"/>
      <c r="L4682" s="99"/>
      <c r="M4682" s="99"/>
      <c r="N4682" s="99"/>
      <c r="O4682" s="99"/>
      <c r="P4682" s="99"/>
      <c r="Q4682" s="99"/>
      <c r="R4682" s="99"/>
      <c r="S4682" s="99"/>
      <c r="T4682" s="99"/>
      <c r="U4682" s="99"/>
      <c r="V4682" s="99"/>
      <c r="W4682" s="99"/>
      <c r="X4682" s="99"/>
      <c r="Y4682" s="99"/>
      <c r="Z4682" s="99"/>
      <c r="AA4682" s="99"/>
      <c r="AB4682" s="99"/>
      <c r="AC4682" s="99"/>
      <c r="AD4682" s="99"/>
      <c r="AE4682" s="99"/>
      <c r="AF4682" s="99"/>
      <c r="AG4682" s="99"/>
      <c r="AH4682" s="31"/>
      <c r="AI4682" s="31"/>
      <c r="AJ4682" s="31"/>
      <c r="AK4682" s="31"/>
      <c r="AL4682" s="31"/>
      <c r="AO4682" s="376"/>
    </row>
    <row r="4683" spans="1:41" x14ac:dyDescent="0.25">
      <c r="A4683" s="44" t="s">
        <v>196</v>
      </c>
      <c r="B4683" s="44" t="s">
        <v>3156</v>
      </c>
      <c r="C4683" s="45" t="s">
        <v>4100</v>
      </c>
      <c r="D4683" s="93" t="s">
        <v>17443</v>
      </c>
      <c r="E4683" s="45" t="s">
        <v>3157</v>
      </c>
      <c r="F4683" s="93"/>
      <c r="G4683" s="93"/>
      <c r="H4683" s="93"/>
      <c r="I4683" s="99"/>
      <c r="J4683" s="99"/>
      <c r="K4683" s="99"/>
      <c r="L4683" s="99"/>
      <c r="M4683" s="99"/>
      <c r="N4683" s="99"/>
      <c r="O4683" s="99"/>
      <c r="P4683" s="99"/>
      <c r="Q4683" s="99"/>
      <c r="R4683" s="99"/>
      <c r="S4683" s="99"/>
      <c r="T4683" s="99"/>
      <c r="U4683" s="99"/>
      <c r="V4683" s="99"/>
      <c r="W4683" s="99"/>
      <c r="X4683" s="99"/>
      <c r="Y4683" s="99"/>
      <c r="Z4683" s="99"/>
      <c r="AA4683" s="99"/>
      <c r="AB4683" s="99"/>
      <c r="AC4683" s="99"/>
      <c r="AD4683" s="99"/>
      <c r="AE4683" s="99"/>
      <c r="AF4683" s="99"/>
      <c r="AG4683" s="99"/>
      <c r="AH4683" s="31"/>
      <c r="AI4683" s="31"/>
      <c r="AJ4683" s="31"/>
      <c r="AK4683" s="31"/>
      <c r="AL4683" s="31"/>
      <c r="AO4683" s="376"/>
    </row>
    <row r="4684" spans="1:41" x14ac:dyDescent="0.25">
      <c r="A4684" s="44" t="s">
        <v>196</v>
      </c>
      <c r="B4684" s="44" t="s">
        <v>3156</v>
      </c>
      <c r="C4684" s="45" t="s">
        <v>7391</v>
      </c>
      <c r="D4684" s="93" t="s">
        <v>17443</v>
      </c>
      <c r="E4684" s="45" t="s">
        <v>7871</v>
      </c>
      <c r="F4684" s="93"/>
      <c r="G4684" s="93"/>
      <c r="H4684" s="93"/>
      <c r="I4684" s="99"/>
      <c r="J4684" s="99"/>
      <c r="K4684" s="99"/>
      <c r="L4684" s="99"/>
      <c r="M4684" s="99"/>
      <c r="N4684" s="99"/>
      <c r="O4684" s="99"/>
      <c r="P4684" s="99"/>
      <c r="Q4684" s="99"/>
      <c r="R4684" s="99"/>
      <c r="S4684" s="99"/>
      <c r="T4684" s="99"/>
      <c r="U4684" s="99"/>
      <c r="V4684" s="99"/>
      <c r="W4684" s="99"/>
      <c r="X4684" s="99"/>
      <c r="Y4684" s="99"/>
      <c r="Z4684" s="99"/>
      <c r="AA4684" s="99"/>
      <c r="AB4684" s="99"/>
      <c r="AC4684" s="99"/>
      <c r="AD4684" s="99"/>
      <c r="AE4684" s="99"/>
      <c r="AF4684" s="99"/>
      <c r="AG4684" s="99"/>
      <c r="AH4684" s="31"/>
      <c r="AI4684" s="31"/>
      <c r="AJ4684" s="31"/>
      <c r="AK4684" s="31"/>
      <c r="AL4684" s="31"/>
      <c r="AO4684" s="376"/>
    </row>
    <row r="4685" spans="1:41" x14ac:dyDescent="0.25">
      <c r="A4685" s="44" t="s">
        <v>196</v>
      </c>
      <c r="B4685" s="44" t="s">
        <v>3156</v>
      </c>
      <c r="C4685" s="45" t="s">
        <v>17436</v>
      </c>
      <c r="D4685" s="93" t="s">
        <v>17443</v>
      </c>
      <c r="E4685" s="45" t="s">
        <v>17352</v>
      </c>
      <c r="F4685" s="93"/>
      <c r="G4685" s="93"/>
      <c r="H4685" s="93"/>
      <c r="I4685" s="99"/>
      <c r="J4685" s="99"/>
      <c r="K4685" s="99"/>
      <c r="L4685" s="99"/>
      <c r="M4685" s="99"/>
      <c r="N4685" s="99"/>
      <c r="O4685" s="99"/>
      <c r="P4685" s="99"/>
      <c r="Q4685" s="99"/>
      <c r="R4685" s="99"/>
      <c r="S4685" s="99"/>
      <c r="T4685" s="99"/>
      <c r="U4685" s="99"/>
      <c r="V4685" s="99"/>
      <c r="W4685" s="99"/>
      <c r="X4685" s="99"/>
      <c r="Y4685" s="99"/>
      <c r="Z4685" s="99"/>
      <c r="AA4685" s="99"/>
      <c r="AB4685" s="99"/>
      <c r="AC4685" s="99"/>
      <c r="AD4685" s="99"/>
      <c r="AE4685" s="99"/>
      <c r="AF4685" s="99"/>
      <c r="AG4685" s="99"/>
      <c r="AH4685" s="31"/>
      <c r="AI4685" s="31"/>
      <c r="AJ4685" s="31"/>
      <c r="AK4685" s="31"/>
      <c r="AL4685" s="31"/>
      <c r="AO4685" s="376"/>
    </row>
    <row r="4686" spans="1:41" x14ac:dyDescent="0.25">
      <c r="A4686" s="44" t="s">
        <v>196</v>
      </c>
      <c r="B4686" s="44" t="s">
        <v>2522</v>
      </c>
      <c r="C4686" s="45" t="s">
        <v>9775</v>
      </c>
      <c r="D4686" s="367" t="s">
        <v>3696</v>
      </c>
      <c r="E4686" s="328">
        <f>DATE(2028,2,27)</f>
        <v>46810</v>
      </c>
      <c r="F4686" s="32"/>
      <c r="G4686" s="32"/>
      <c r="H4686" s="32"/>
      <c r="I4686" s="31"/>
      <c r="J4686" s="31"/>
      <c r="K4686" s="31"/>
      <c r="L4686" s="31"/>
      <c r="M4686" s="31"/>
      <c r="N4686" s="31"/>
      <c r="O4686" s="31"/>
      <c r="P4686" s="31"/>
      <c r="Q4686" s="31"/>
      <c r="R4686" s="31"/>
      <c r="S4686" s="31"/>
      <c r="T4686" s="31"/>
      <c r="U4686" s="31"/>
      <c r="V4686" s="31"/>
      <c r="W4686" s="31"/>
      <c r="X4686" s="31"/>
      <c r="Y4686" s="31"/>
      <c r="Z4686" s="31"/>
      <c r="AA4686" s="31"/>
      <c r="AB4686" s="31"/>
      <c r="AC4686" s="31"/>
      <c r="AD4686" s="31"/>
      <c r="AE4686" s="31"/>
      <c r="AF4686" s="31"/>
      <c r="AG4686" s="31"/>
      <c r="AH4686" s="31"/>
      <c r="AI4686" s="31"/>
      <c r="AJ4686" s="31"/>
      <c r="AK4686" s="31"/>
      <c r="AL4686" s="31"/>
      <c r="AO4686" s="376"/>
    </row>
    <row r="4687" spans="1:41" x14ac:dyDescent="0.25">
      <c r="A4687" s="44" t="s">
        <v>196</v>
      </c>
      <c r="B4687" s="44" t="s">
        <v>3156</v>
      </c>
      <c r="C4687" s="45" t="s">
        <v>4100</v>
      </c>
      <c r="D4687" s="45" t="s">
        <v>9895</v>
      </c>
      <c r="E4687" s="45" t="s">
        <v>4825</v>
      </c>
      <c r="F4687" s="93"/>
      <c r="G4687" s="93"/>
      <c r="H4687" s="93"/>
      <c r="I4687" s="99"/>
      <c r="J4687" s="99"/>
      <c r="K4687" s="99"/>
      <c r="L4687" s="99"/>
      <c r="M4687" s="99"/>
      <c r="N4687" s="99"/>
      <c r="O4687" s="99"/>
      <c r="P4687" s="44"/>
      <c r="Q4687" s="99"/>
      <c r="R4687" s="253"/>
      <c r="S4687" s="99"/>
      <c r="T4687" s="99"/>
      <c r="U4687" s="99"/>
      <c r="V4687" s="99"/>
      <c r="W4687" s="99"/>
      <c r="X4687" s="99"/>
      <c r="Y4687" s="99"/>
      <c r="Z4687" s="99"/>
      <c r="AA4687" s="99"/>
      <c r="AB4687" s="99"/>
      <c r="AC4687" s="99"/>
      <c r="AD4687" s="99"/>
      <c r="AE4687" s="99"/>
      <c r="AF4687" s="99"/>
      <c r="AG4687" s="99"/>
      <c r="AH4687" s="31"/>
      <c r="AI4687" s="31"/>
      <c r="AJ4687" s="31"/>
      <c r="AK4687" s="31"/>
      <c r="AL4687" s="31"/>
      <c r="AO4687" s="376"/>
    </row>
    <row r="4688" spans="1:41" x14ac:dyDescent="0.25">
      <c r="A4688" s="44" t="s">
        <v>196</v>
      </c>
      <c r="B4688" s="44" t="s">
        <v>3156</v>
      </c>
      <c r="C4688" s="45" t="s">
        <v>7391</v>
      </c>
      <c r="D4688" s="45" t="s">
        <v>9895</v>
      </c>
      <c r="E4688" s="45" t="s">
        <v>4823</v>
      </c>
      <c r="F4688" s="93"/>
      <c r="G4688" s="93"/>
      <c r="H4688" s="93"/>
      <c r="I4688" s="99"/>
      <c r="J4688" s="99"/>
      <c r="K4688" s="99"/>
      <c r="L4688" s="99"/>
      <c r="M4688" s="99"/>
      <c r="N4688" s="99"/>
      <c r="O4688" s="99"/>
      <c r="P4688" s="44"/>
      <c r="Q4688" s="99"/>
      <c r="R4688" s="253"/>
      <c r="S4688" s="99"/>
      <c r="T4688" s="99"/>
      <c r="U4688" s="99"/>
      <c r="V4688" s="99"/>
      <c r="W4688" s="99"/>
      <c r="X4688" s="99"/>
      <c r="Y4688" s="99"/>
      <c r="Z4688" s="99"/>
      <c r="AA4688" s="99"/>
      <c r="AB4688" s="99"/>
      <c r="AC4688" s="99"/>
      <c r="AD4688" s="99"/>
      <c r="AE4688" s="99"/>
      <c r="AF4688" s="99"/>
      <c r="AG4688" s="99"/>
      <c r="AH4688" s="31"/>
      <c r="AI4688" s="31"/>
      <c r="AJ4688" s="31"/>
      <c r="AK4688" s="31"/>
      <c r="AL4688" s="31"/>
      <c r="AO4688" s="376"/>
    </row>
    <row r="4689" spans="1:41" x14ac:dyDescent="0.25">
      <c r="A4689" s="44" t="s">
        <v>15713</v>
      </c>
      <c r="B4689" s="44" t="s">
        <v>3474</v>
      </c>
      <c r="C4689" s="45">
        <v>250503</v>
      </c>
      <c r="D4689" s="45" t="s">
        <v>11363</v>
      </c>
      <c r="E4689" s="45" t="s">
        <v>15608</v>
      </c>
      <c r="AO4689" s="376"/>
    </row>
    <row r="4690" spans="1:41" x14ac:dyDescent="0.25">
      <c r="A4690" s="44" t="s">
        <v>8765</v>
      </c>
      <c r="B4690" s="44" t="s">
        <v>14741</v>
      </c>
      <c r="C4690" s="45" t="s">
        <v>9091</v>
      </c>
      <c r="D4690" s="367" t="s">
        <v>3696</v>
      </c>
      <c r="E4690" s="328">
        <f>DATE(2027,5,26)</f>
        <v>46533</v>
      </c>
      <c r="F4690" s="32"/>
      <c r="G4690" s="32"/>
      <c r="H4690" s="32"/>
      <c r="I4690" s="31"/>
      <c r="J4690" s="31"/>
      <c r="K4690" s="31"/>
      <c r="L4690" s="31"/>
      <c r="M4690" s="31"/>
      <c r="N4690" s="31"/>
      <c r="O4690" s="31"/>
      <c r="P4690" s="31"/>
      <c r="Q4690" s="31"/>
      <c r="R4690" s="31"/>
      <c r="S4690" s="31"/>
      <c r="T4690" s="31"/>
      <c r="U4690" s="31"/>
      <c r="V4690" s="31"/>
      <c r="W4690" s="31"/>
      <c r="X4690" s="31"/>
      <c r="Y4690" s="31"/>
      <c r="Z4690" s="31"/>
      <c r="AA4690" s="31"/>
      <c r="AB4690" s="31"/>
      <c r="AC4690" s="31"/>
      <c r="AD4690" s="31"/>
      <c r="AE4690" s="31"/>
      <c r="AF4690" s="31"/>
      <c r="AG4690" s="31"/>
      <c r="AH4690" s="31"/>
      <c r="AI4690" s="31"/>
      <c r="AJ4690" s="31"/>
      <c r="AK4690" s="31"/>
      <c r="AL4690" s="31"/>
      <c r="AO4690" s="376"/>
    </row>
    <row r="4691" spans="1:41" x14ac:dyDescent="0.25">
      <c r="A4691" s="44" t="s">
        <v>21576</v>
      </c>
      <c r="B4691" s="44" t="s">
        <v>936</v>
      </c>
      <c r="C4691" s="45">
        <v>260703</v>
      </c>
      <c r="D4691" s="45" t="s">
        <v>11363</v>
      </c>
      <c r="E4691" s="45" t="s">
        <v>11150</v>
      </c>
      <c r="AO4691" s="376"/>
    </row>
    <row r="4692" spans="1:41" x14ac:dyDescent="0.25">
      <c r="A4692" s="44" t="s">
        <v>16478</v>
      </c>
      <c r="B4692" s="44" t="s">
        <v>21362</v>
      </c>
      <c r="C4692" s="45" t="s">
        <v>16468</v>
      </c>
      <c r="D4692" s="45" t="s">
        <v>21447</v>
      </c>
      <c r="E4692" s="46">
        <v>46752</v>
      </c>
      <c r="AO4692" s="376"/>
    </row>
    <row r="4693" spans="1:41" x14ac:dyDescent="0.25">
      <c r="A4693" s="44" t="s">
        <v>9620</v>
      </c>
      <c r="B4693" s="44" t="s">
        <v>21359</v>
      </c>
      <c r="C4693" s="45" t="s">
        <v>9701</v>
      </c>
      <c r="D4693" s="45" t="s">
        <v>21447</v>
      </c>
      <c r="E4693" s="46">
        <v>46752</v>
      </c>
      <c r="AO4693" s="376"/>
    </row>
    <row r="4694" spans="1:41" x14ac:dyDescent="0.25">
      <c r="A4694" s="44" t="s">
        <v>13620</v>
      </c>
      <c r="B4694" s="44" t="s">
        <v>12150</v>
      </c>
      <c r="C4694" s="45">
        <v>38.25</v>
      </c>
      <c r="D4694" s="45" t="s">
        <v>12549</v>
      </c>
      <c r="E4694" s="46">
        <v>47664</v>
      </c>
      <c r="F4694" s="45"/>
      <c r="G4694" s="93"/>
      <c r="H4694" s="93"/>
      <c r="I4694" s="99"/>
      <c r="J4694" s="99"/>
      <c r="K4694" s="99"/>
      <c r="L4694" s="99"/>
      <c r="M4694" s="99"/>
      <c r="N4694" s="99"/>
      <c r="O4694" s="99"/>
      <c r="P4694" s="99"/>
      <c r="Q4694" s="99"/>
      <c r="R4694" s="99"/>
      <c r="S4694" s="99"/>
      <c r="T4694" s="99"/>
      <c r="U4694" s="99"/>
      <c r="V4694" s="99"/>
      <c r="W4694" s="99"/>
      <c r="X4694" s="99"/>
      <c r="Y4694" s="99"/>
      <c r="Z4694" s="99"/>
      <c r="AA4694" s="99"/>
      <c r="AB4694" s="99"/>
      <c r="AC4694" s="99"/>
      <c r="AD4694" s="99"/>
      <c r="AE4694" s="99"/>
      <c r="AF4694" s="99"/>
      <c r="AG4694" s="99"/>
      <c r="AH4694" s="31"/>
      <c r="AI4694" s="31"/>
      <c r="AJ4694" s="31"/>
      <c r="AK4694" s="31"/>
      <c r="AL4694" s="31"/>
      <c r="AO4694" s="376"/>
    </row>
    <row r="4695" spans="1:41" x14ac:dyDescent="0.25">
      <c r="A4695" s="57" t="s">
        <v>20477</v>
      </c>
      <c r="B4695" s="92" t="s">
        <v>3682</v>
      </c>
      <c r="C4695" s="93" t="s">
        <v>19106</v>
      </c>
      <c r="D4695" s="93" t="s">
        <v>3681</v>
      </c>
      <c r="E4695" s="94">
        <v>48029</v>
      </c>
      <c r="F4695" s="93"/>
      <c r="G4695" s="93"/>
      <c r="H4695" s="93"/>
      <c r="I4695" s="99"/>
      <c r="J4695" s="99"/>
      <c r="K4695" s="99"/>
      <c r="L4695" s="99"/>
      <c r="M4695" s="99"/>
      <c r="N4695" s="99"/>
      <c r="O4695" s="99"/>
      <c r="P4695" s="44"/>
      <c r="Q4695" s="44"/>
      <c r="R4695" s="99"/>
      <c r="S4695" s="99"/>
      <c r="T4695" s="99"/>
      <c r="U4695" s="99"/>
      <c r="V4695" s="99"/>
      <c r="W4695" s="99"/>
      <c r="X4695" s="99"/>
      <c r="Y4695" s="99"/>
      <c r="Z4695" s="99"/>
      <c r="AA4695" s="99"/>
      <c r="AB4695" s="99"/>
      <c r="AC4695" s="99"/>
      <c r="AD4695" s="99"/>
      <c r="AE4695" s="99"/>
      <c r="AF4695" s="99"/>
      <c r="AG4695" s="99"/>
      <c r="AH4695" s="31"/>
      <c r="AI4695" s="31"/>
      <c r="AJ4695" s="31"/>
      <c r="AK4695" s="31"/>
      <c r="AL4695" s="31"/>
      <c r="AO4695" s="376"/>
    </row>
    <row r="4696" spans="1:41" x14ac:dyDescent="0.25">
      <c r="A4696" s="44" t="s">
        <v>14127</v>
      </c>
      <c r="B4696" s="44" t="s">
        <v>14128</v>
      </c>
      <c r="C4696" s="45" t="s">
        <v>14129</v>
      </c>
      <c r="D4696" s="45" t="s">
        <v>11204</v>
      </c>
      <c r="E4696" s="45" t="s">
        <v>5322</v>
      </c>
      <c r="F4696" s="93"/>
      <c r="G4696" s="93"/>
      <c r="H4696" s="93"/>
      <c r="I4696" s="99"/>
      <c r="J4696" s="99"/>
      <c r="K4696" s="99"/>
      <c r="L4696" s="99"/>
      <c r="M4696" s="99"/>
      <c r="N4696" s="99"/>
      <c r="O4696" s="99"/>
      <c r="P4696" s="99"/>
      <c r="Q4696" s="99"/>
      <c r="R4696" s="99"/>
      <c r="S4696" s="99"/>
      <c r="T4696" s="99"/>
      <c r="U4696" s="99"/>
      <c r="V4696" s="99"/>
      <c r="W4696" s="99"/>
      <c r="X4696" s="99"/>
      <c r="Y4696" s="99"/>
      <c r="Z4696" s="99"/>
      <c r="AA4696" s="99"/>
      <c r="AB4696" s="99"/>
      <c r="AC4696" s="99"/>
      <c r="AD4696" s="99"/>
      <c r="AE4696" s="99"/>
      <c r="AF4696" s="99"/>
      <c r="AG4696" s="99"/>
      <c r="AH4696" s="31"/>
      <c r="AI4696" s="31"/>
      <c r="AJ4696" s="31"/>
      <c r="AK4696" s="31"/>
      <c r="AL4696" s="31"/>
      <c r="AO4696" s="376"/>
    </row>
    <row r="4697" spans="1:41" x14ac:dyDescent="0.3">
      <c r="A4697" s="333" t="s">
        <v>12875</v>
      </c>
      <c r="B4697" s="333" t="s">
        <v>12858</v>
      </c>
      <c r="C4697" s="125" t="s">
        <v>12859</v>
      </c>
      <c r="D4697" s="32" t="s">
        <v>20309</v>
      </c>
      <c r="E4697" s="125" t="s">
        <v>5332</v>
      </c>
      <c r="F4697" s="125" t="s">
        <v>1189</v>
      </c>
      <c r="G4697" s="125" t="s">
        <v>1190</v>
      </c>
      <c r="AO4697" s="376"/>
    </row>
    <row r="4698" spans="1:41" x14ac:dyDescent="0.3">
      <c r="A4698" s="333" t="s">
        <v>11415</v>
      </c>
      <c r="B4698" s="333" t="s">
        <v>11374</v>
      </c>
      <c r="C4698" s="125" t="s">
        <v>11375</v>
      </c>
      <c r="D4698" s="32" t="s">
        <v>20309</v>
      </c>
      <c r="E4698" s="125" t="s">
        <v>4826</v>
      </c>
      <c r="F4698" s="125" t="s">
        <v>1189</v>
      </c>
      <c r="G4698" s="125" t="s">
        <v>1190</v>
      </c>
      <c r="AO4698" s="376"/>
    </row>
    <row r="4699" spans="1:41" x14ac:dyDescent="0.3">
      <c r="A4699" s="333" t="s">
        <v>11416</v>
      </c>
      <c r="B4699" s="333" t="s">
        <v>11374</v>
      </c>
      <c r="C4699" s="125" t="s">
        <v>11375</v>
      </c>
      <c r="D4699" s="32" t="s">
        <v>20309</v>
      </c>
      <c r="E4699" s="125" t="s">
        <v>4826</v>
      </c>
      <c r="F4699" s="125" t="s">
        <v>1189</v>
      </c>
      <c r="G4699" s="125" t="s">
        <v>1190</v>
      </c>
      <c r="AO4699" s="376"/>
    </row>
    <row r="4700" spans="1:41" x14ac:dyDescent="0.3">
      <c r="A4700" s="333" t="s">
        <v>18636</v>
      </c>
      <c r="B4700" s="333" t="s">
        <v>11374</v>
      </c>
      <c r="C4700" s="125" t="s">
        <v>11375</v>
      </c>
      <c r="D4700" s="32" t="s">
        <v>20309</v>
      </c>
      <c r="E4700" s="125" t="s">
        <v>4826</v>
      </c>
      <c r="F4700" s="125" t="s">
        <v>1189</v>
      </c>
      <c r="G4700" s="125" t="s">
        <v>1189</v>
      </c>
      <c r="AO4700" s="376"/>
    </row>
    <row r="4701" spans="1:41" x14ac:dyDescent="0.3">
      <c r="A4701" s="333" t="s">
        <v>18636</v>
      </c>
      <c r="B4701" s="333" t="s">
        <v>1178</v>
      </c>
      <c r="C4701" s="125" t="s">
        <v>18815</v>
      </c>
      <c r="D4701" s="32" t="s">
        <v>20309</v>
      </c>
      <c r="E4701" s="125" t="s">
        <v>8292</v>
      </c>
      <c r="F4701" s="125" t="s">
        <v>1189</v>
      </c>
      <c r="G4701" s="125" t="s">
        <v>1189</v>
      </c>
      <c r="AO4701" s="376"/>
    </row>
    <row r="4702" spans="1:41" x14ac:dyDescent="0.3">
      <c r="A4702" s="333" t="s">
        <v>18637</v>
      </c>
      <c r="B4702" s="333" t="s">
        <v>1178</v>
      </c>
      <c r="C4702" s="125" t="s">
        <v>18815</v>
      </c>
      <c r="D4702" s="32" t="s">
        <v>20309</v>
      </c>
      <c r="E4702" s="125" t="s">
        <v>8292</v>
      </c>
      <c r="F4702" s="125" t="s">
        <v>1189</v>
      </c>
      <c r="G4702" s="125" t="s">
        <v>1189</v>
      </c>
      <c r="AO4702" s="376"/>
    </row>
    <row r="4703" spans="1:41" x14ac:dyDescent="0.25">
      <c r="A4703" s="121" t="s">
        <v>1575</v>
      </c>
      <c r="B4703" s="122" t="s">
        <v>1573</v>
      </c>
      <c r="C4703" s="146">
        <v>1573</v>
      </c>
      <c r="D4703" s="146" t="s">
        <v>3681</v>
      </c>
      <c r="E4703" s="107">
        <v>45207</v>
      </c>
      <c r="F4703" s="93"/>
      <c r="G4703" s="93"/>
      <c r="H4703" s="93"/>
      <c r="I4703" s="99"/>
      <c r="J4703" s="99"/>
      <c r="K4703" s="99"/>
      <c r="L4703" s="99"/>
      <c r="M4703" s="99"/>
      <c r="N4703" s="99"/>
      <c r="O4703" s="99"/>
      <c r="P4703" s="44"/>
      <c r="Q4703" s="99"/>
      <c r="R4703" s="253"/>
      <c r="S4703" s="99"/>
      <c r="T4703" s="99"/>
      <c r="U4703" s="99"/>
      <c r="V4703" s="99"/>
      <c r="W4703" s="99"/>
      <c r="X4703" s="99"/>
      <c r="Y4703" s="99"/>
      <c r="Z4703" s="99"/>
      <c r="AA4703" s="99"/>
      <c r="AB4703" s="99"/>
      <c r="AC4703" s="99"/>
      <c r="AD4703" s="99"/>
      <c r="AE4703" s="99"/>
      <c r="AF4703" s="99"/>
      <c r="AG4703" s="99"/>
      <c r="AH4703" s="31"/>
      <c r="AI4703" s="31"/>
      <c r="AJ4703" s="31"/>
      <c r="AK4703" s="31"/>
      <c r="AL4703" s="31"/>
      <c r="AO4703" s="376"/>
    </row>
    <row r="4704" spans="1:41" x14ac:dyDescent="0.25">
      <c r="A4704" s="44" t="s">
        <v>6438</v>
      </c>
      <c r="B4704" s="44" t="s">
        <v>3176</v>
      </c>
      <c r="C4704" s="45">
        <v>23010402</v>
      </c>
      <c r="D4704" s="45" t="s">
        <v>11363</v>
      </c>
      <c r="E4704" s="45" t="s">
        <v>5322</v>
      </c>
      <c r="AO4704" s="376"/>
    </row>
    <row r="4705" spans="1:41" x14ac:dyDescent="0.3">
      <c r="A4705" s="333" t="s">
        <v>2503</v>
      </c>
      <c r="B4705" s="333" t="s">
        <v>1174</v>
      </c>
      <c r="C4705" s="125" t="s">
        <v>19093</v>
      </c>
      <c r="D4705" s="32" t="s">
        <v>20309</v>
      </c>
      <c r="E4705" s="125" t="s">
        <v>9249</v>
      </c>
      <c r="F4705" s="125" t="s">
        <v>1189</v>
      </c>
      <c r="G4705" s="125" t="s">
        <v>1190</v>
      </c>
      <c r="AO4705" s="376"/>
    </row>
    <row r="4706" spans="1:41" x14ac:dyDescent="0.25">
      <c r="A4706" s="44" t="s">
        <v>11910</v>
      </c>
      <c r="B4706" s="44" t="s">
        <v>11911</v>
      </c>
      <c r="C4706" s="45" t="s">
        <v>11912</v>
      </c>
      <c r="D4706" s="45" t="s">
        <v>11204</v>
      </c>
      <c r="E4706" s="45" t="s">
        <v>9840</v>
      </c>
      <c r="F4706" s="93"/>
      <c r="G4706" s="93"/>
      <c r="H4706" s="93"/>
      <c r="I4706" s="99"/>
      <c r="J4706" s="99"/>
      <c r="K4706" s="99"/>
      <c r="L4706" s="99"/>
      <c r="M4706" s="99"/>
      <c r="N4706" s="99"/>
      <c r="O4706" s="99"/>
      <c r="P4706" s="99"/>
      <c r="Q4706" s="99"/>
      <c r="R4706" s="99"/>
      <c r="S4706" s="99"/>
      <c r="T4706" s="99"/>
      <c r="U4706" s="99"/>
      <c r="V4706" s="99"/>
      <c r="W4706" s="99"/>
      <c r="X4706" s="99"/>
      <c r="Y4706" s="99"/>
      <c r="Z4706" s="99"/>
      <c r="AA4706" s="99"/>
      <c r="AB4706" s="99"/>
      <c r="AC4706" s="99"/>
      <c r="AD4706" s="99"/>
      <c r="AE4706" s="99"/>
      <c r="AF4706" s="99"/>
      <c r="AG4706" s="99"/>
      <c r="AH4706" s="31"/>
      <c r="AI4706" s="31"/>
      <c r="AJ4706" s="31"/>
      <c r="AK4706" s="31"/>
      <c r="AL4706" s="31"/>
      <c r="AO4706" s="376"/>
    </row>
    <row r="4707" spans="1:41" x14ac:dyDescent="0.25">
      <c r="A4707" s="44" t="s">
        <v>11910</v>
      </c>
      <c r="B4707" s="44" t="s">
        <v>11911</v>
      </c>
      <c r="C4707" s="45" t="s">
        <v>11912</v>
      </c>
      <c r="D4707" s="93" t="s">
        <v>17443</v>
      </c>
      <c r="E4707" s="45" t="s">
        <v>9840</v>
      </c>
      <c r="F4707" s="93"/>
      <c r="G4707" s="93"/>
      <c r="H4707" s="93"/>
      <c r="I4707" s="99"/>
      <c r="J4707" s="99"/>
      <c r="K4707" s="99"/>
      <c r="L4707" s="99"/>
      <c r="M4707" s="99"/>
      <c r="N4707" s="99"/>
      <c r="O4707" s="99"/>
      <c r="P4707" s="99"/>
      <c r="Q4707" s="99"/>
      <c r="R4707" s="99"/>
      <c r="S4707" s="99"/>
      <c r="T4707" s="99"/>
      <c r="U4707" s="99"/>
      <c r="V4707" s="99"/>
      <c r="W4707" s="99"/>
      <c r="X4707" s="99"/>
      <c r="Y4707" s="99"/>
      <c r="Z4707" s="99"/>
      <c r="AA4707" s="99"/>
      <c r="AB4707" s="99"/>
      <c r="AC4707" s="99"/>
      <c r="AD4707" s="99"/>
      <c r="AE4707" s="99"/>
      <c r="AF4707" s="99"/>
      <c r="AG4707" s="99"/>
      <c r="AH4707" s="31"/>
      <c r="AI4707" s="31"/>
      <c r="AJ4707" s="31"/>
      <c r="AK4707" s="31"/>
      <c r="AL4707" s="31"/>
      <c r="AO4707" s="376"/>
    </row>
    <row r="4708" spans="1:41" x14ac:dyDescent="0.25">
      <c r="A4708" s="44" t="s">
        <v>16479</v>
      </c>
      <c r="B4708" s="44" t="s">
        <v>21362</v>
      </c>
      <c r="C4708" s="45" t="s">
        <v>16468</v>
      </c>
      <c r="D4708" s="45" t="s">
        <v>21447</v>
      </c>
      <c r="E4708" s="46">
        <v>46752</v>
      </c>
      <c r="AO4708" s="376"/>
    </row>
    <row r="4709" spans="1:41" x14ac:dyDescent="0.25">
      <c r="A4709" s="44" t="s">
        <v>21577</v>
      </c>
      <c r="B4709" s="44" t="s">
        <v>9248</v>
      </c>
      <c r="C4709" s="45">
        <v>260105</v>
      </c>
      <c r="D4709" s="45" t="s">
        <v>11363</v>
      </c>
      <c r="E4709" s="45" t="s">
        <v>17625</v>
      </c>
      <c r="AO4709" s="376"/>
    </row>
    <row r="4710" spans="1:41" x14ac:dyDescent="0.25">
      <c r="A4710" s="44" t="s">
        <v>21577</v>
      </c>
      <c r="B4710" s="44" t="s">
        <v>3475</v>
      </c>
      <c r="C4710" s="45">
        <v>260301</v>
      </c>
      <c r="D4710" s="45" t="s">
        <v>11363</v>
      </c>
      <c r="E4710" s="45" t="s">
        <v>17625</v>
      </c>
      <c r="AO4710" s="376"/>
    </row>
    <row r="4711" spans="1:41" x14ac:dyDescent="0.25">
      <c r="A4711" s="44" t="s">
        <v>21134</v>
      </c>
      <c r="B4711" s="44" t="s">
        <v>21359</v>
      </c>
      <c r="C4711" s="45" t="s">
        <v>21182</v>
      </c>
      <c r="D4711" s="45" t="s">
        <v>21447</v>
      </c>
      <c r="E4711" s="46">
        <v>46752</v>
      </c>
      <c r="AO4711" s="376"/>
    </row>
    <row r="4712" spans="1:41" x14ac:dyDescent="0.25">
      <c r="A4712" s="44" t="s">
        <v>2381</v>
      </c>
      <c r="B4712" s="44" t="s">
        <v>3176</v>
      </c>
      <c r="C4712" s="45">
        <v>23010402</v>
      </c>
      <c r="D4712" s="45" t="s">
        <v>11363</v>
      </c>
      <c r="E4712" s="45" t="s">
        <v>5322</v>
      </c>
      <c r="AO4712" s="376"/>
    </row>
    <row r="4713" spans="1:41" x14ac:dyDescent="0.25">
      <c r="A4713" s="44" t="s">
        <v>12629</v>
      </c>
      <c r="B4713" s="44" t="s">
        <v>3176</v>
      </c>
      <c r="C4713" s="45">
        <v>25010402</v>
      </c>
      <c r="D4713" s="45" t="s">
        <v>11363</v>
      </c>
      <c r="E4713" s="45" t="s">
        <v>12564</v>
      </c>
      <c r="AO4713" s="376"/>
    </row>
    <row r="4714" spans="1:41" x14ac:dyDescent="0.3">
      <c r="A4714" s="333" t="s">
        <v>6845</v>
      </c>
      <c r="B4714" s="333" t="s">
        <v>6931</v>
      </c>
      <c r="C4714" s="125" t="s">
        <v>4822</v>
      </c>
      <c r="D4714" s="32" t="s">
        <v>20309</v>
      </c>
      <c r="E4714" s="125" t="s">
        <v>4826</v>
      </c>
      <c r="F4714" s="125" t="s">
        <v>1190</v>
      </c>
      <c r="G4714" s="125" t="s">
        <v>1190</v>
      </c>
      <c r="AO4714" s="376"/>
    </row>
    <row r="4715" spans="1:41" x14ac:dyDescent="0.25">
      <c r="A4715" s="44" t="s">
        <v>33</v>
      </c>
      <c r="B4715" s="44" t="s">
        <v>145</v>
      </c>
      <c r="C4715" s="45" t="s">
        <v>8684</v>
      </c>
      <c r="D4715" s="46" t="s">
        <v>21328</v>
      </c>
      <c r="E4715" s="46">
        <v>46403</v>
      </c>
      <c r="AO4715" s="376"/>
    </row>
    <row r="4716" spans="1:41" x14ac:dyDescent="0.25">
      <c r="A4716" s="44" t="s">
        <v>7333</v>
      </c>
      <c r="B4716" s="44" t="s">
        <v>21440</v>
      </c>
      <c r="C4716" s="45" t="s">
        <v>7331</v>
      </c>
      <c r="D4716" s="45" t="s">
        <v>21447</v>
      </c>
      <c r="E4716" s="46">
        <v>46599</v>
      </c>
      <c r="AO4716" s="376"/>
    </row>
    <row r="4717" spans="1:41" x14ac:dyDescent="0.25">
      <c r="A4717" s="44" t="s">
        <v>17723</v>
      </c>
      <c r="B4717" s="44" t="s">
        <v>3176</v>
      </c>
      <c r="C4717" s="45">
        <v>26010402</v>
      </c>
      <c r="D4717" s="45" t="s">
        <v>11363</v>
      </c>
      <c r="E4717" s="45" t="s">
        <v>17459</v>
      </c>
      <c r="AO4717" s="376"/>
    </row>
    <row r="4718" spans="1:41" x14ac:dyDescent="0.25">
      <c r="A4718" s="44" t="s">
        <v>17724</v>
      </c>
      <c r="B4718" s="44" t="s">
        <v>10347</v>
      </c>
      <c r="C4718" s="45">
        <v>240402</v>
      </c>
      <c r="D4718" s="45" t="s">
        <v>11363</v>
      </c>
      <c r="E4718" s="45" t="s">
        <v>5037</v>
      </c>
      <c r="AO4718" s="376"/>
    </row>
    <row r="4719" spans="1:41" x14ac:dyDescent="0.25">
      <c r="A4719" s="44" t="s">
        <v>17724</v>
      </c>
      <c r="B4719" s="44" t="s">
        <v>5134</v>
      </c>
      <c r="C4719" s="45">
        <v>250802</v>
      </c>
      <c r="D4719" s="45" t="s">
        <v>11363</v>
      </c>
      <c r="E4719" s="45" t="s">
        <v>9880</v>
      </c>
      <c r="AO4719" s="376"/>
    </row>
    <row r="4720" spans="1:41" x14ac:dyDescent="0.25">
      <c r="A4720" s="44" t="s">
        <v>8155</v>
      </c>
      <c r="B4720" s="44" t="s">
        <v>21365</v>
      </c>
      <c r="C4720" s="45" t="s">
        <v>8133</v>
      </c>
      <c r="D4720" s="45" t="s">
        <v>21447</v>
      </c>
      <c r="E4720" s="46">
        <v>46752</v>
      </c>
      <c r="AO4720" s="376"/>
    </row>
    <row r="4721" spans="1:41" x14ac:dyDescent="0.25">
      <c r="A4721" s="44" t="s">
        <v>12221</v>
      </c>
      <c r="B4721" s="44" t="s">
        <v>12118</v>
      </c>
      <c r="C4721" s="45">
        <v>13.23</v>
      </c>
      <c r="D4721" s="45" t="s">
        <v>12549</v>
      </c>
      <c r="E4721" s="46">
        <v>46934</v>
      </c>
      <c r="F4721" s="45"/>
      <c r="G4721" s="93"/>
      <c r="H4721" s="93"/>
      <c r="I4721" s="99"/>
      <c r="J4721" s="99"/>
      <c r="K4721" s="99"/>
      <c r="L4721" s="99"/>
      <c r="M4721" s="99"/>
      <c r="N4721" s="99"/>
      <c r="O4721" s="99"/>
      <c r="P4721" s="99"/>
      <c r="Q4721" s="99"/>
      <c r="R4721" s="99"/>
      <c r="S4721" s="99"/>
      <c r="T4721" s="99"/>
      <c r="U4721" s="99"/>
      <c r="V4721" s="99"/>
      <c r="W4721" s="99"/>
      <c r="X4721" s="99"/>
      <c r="Y4721" s="99"/>
      <c r="Z4721" s="99"/>
      <c r="AA4721" s="99"/>
      <c r="AB4721" s="99"/>
      <c r="AC4721" s="99"/>
      <c r="AD4721" s="99"/>
      <c r="AE4721" s="99"/>
      <c r="AF4721" s="99"/>
      <c r="AG4721" s="99"/>
      <c r="AH4721" s="31"/>
      <c r="AI4721" s="31"/>
      <c r="AJ4721" s="31"/>
      <c r="AK4721" s="31"/>
      <c r="AL4721" s="31"/>
      <c r="AO4721" s="376"/>
    </row>
    <row r="4722" spans="1:41" x14ac:dyDescent="0.25">
      <c r="A4722" s="44" t="s">
        <v>13621</v>
      </c>
      <c r="B4722" s="44" t="s">
        <v>12102</v>
      </c>
      <c r="C4722" s="45">
        <v>21.25</v>
      </c>
      <c r="D4722" s="45" t="s">
        <v>12549</v>
      </c>
      <c r="E4722" s="46">
        <v>47664</v>
      </c>
      <c r="F4722" s="45" t="s">
        <v>1335</v>
      </c>
      <c r="G4722" s="93"/>
      <c r="H4722" s="93"/>
      <c r="I4722" s="99"/>
      <c r="J4722" s="99"/>
      <c r="K4722" s="99"/>
      <c r="L4722" s="99"/>
      <c r="M4722" s="99"/>
      <c r="N4722" s="99"/>
      <c r="O4722" s="99"/>
      <c r="P4722" s="99"/>
      <c r="Q4722" s="99"/>
      <c r="R4722" s="99"/>
      <c r="S4722" s="99"/>
      <c r="T4722" s="99"/>
      <c r="U4722" s="99"/>
      <c r="V4722" s="99"/>
      <c r="W4722" s="99"/>
      <c r="X4722" s="99"/>
      <c r="Y4722" s="99"/>
      <c r="Z4722" s="99"/>
      <c r="AA4722" s="99"/>
      <c r="AB4722" s="99"/>
      <c r="AC4722" s="99"/>
      <c r="AD4722" s="99"/>
      <c r="AE4722" s="99"/>
      <c r="AF4722" s="99"/>
      <c r="AG4722" s="99"/>
      <c r="AH4722" s="31"/>
      <c r="AI4722" s="31"/>
      <c r="AJ4722" s="31"/>
      <c r="AK4722" s="31"/>
      <c r="AL4722" s="31"/>
      <c r="AO4722" s="376"/>
    </row>
    <row r="4723" spans="1:41" x14ac:dyDescent="0.25">
      <c r="A4723" s="44" t="s">
        <v>15714</v>
      </c>
      <c r="B4723" s="44" t="s">
        <v>1667</v>
      </c>
      <c r="C4723" s="45">
        <v>250301</v>
      </c>
      <c r="D4723" s="45" t="s">
        <v>11363</v>
      </c>
      <c r="E4723" s="45" t="s">
        <v>5265</v>
      </c>
      <c r="AO4723" s="376"/>
    </row>
    <row r="4724" spans="1:41" x14ac:dyDescent="0.25">
      <c r="A4724" s="44" t="s">
        <v>665</v>
      </c>
      <c r="B4724" s="44" t="s">
        <v>3176</v>
      </c>
      <c r="C4724" s="45">
        <v>23010402</v>
      </c>
      <c r="D4724" s="45" t="s">
        <v>11363</v>
      </c>
      <c r="E4724" s="45" t="s">
        <v>5322</v>
      </c>
      <c r="AO4724" s="376"/>
    </row>
    <row r="4725" spans="1:41" x14ac:dyDescent="0.25">
      <c r="A4725" s="44" t="s">
        <v>665</v>
      </c>
      <c r="B4725" s="44" t="s">
        <v>199</v>
      </c>
      <c r="C4725" s="45">
        <v>241001</v>
      </c>
      <c r="D4725" s="45" t="s">
        <v>11363</v>
      </c>
      <c r="E4725" s="45" t="s">
        <v>5332</v>
      </c>
      <c r="AO4725" s="376"/>
    </row>
    <row r="4726" spans="1:41" x14ac:dyDescent="0.25">
      <c r="A4726" s="44" t="s">
        <v>13099</v>
      </c>
      <c r="B4726" s="44" t="s">
        <v>21434</v>
      </c>
      <c r="C4726" s="45" t="s">
        <v>13058</v>
      </c>
      <c r="D4726" s="45" t="s">
        <v>21447</v>
      </c>
      <c r="E4726" s="46">
        <v>46418</v>
      </c>
      <c r="AO4726" s="376"/>
    </row>
    <row r="4727" spans="1:41" x14ac:dyDescent="0.25">
      <c r="A4727" s="44" t="s">
        <v>17725</v>
      </c>
      <c r="B4727" s="44" t="s">
        <v>2350</v>
      </c>
      <c r="C4727" s="45">
        <v>230105</v>
      </c>
      <c r="D4727" s="45" t="s">
        <v>11363</v>
      </c>
      <c r="E4727" s="45" t="s">
        <v>5265</v>
      </c>
      <c r="AO4727" s="376"/>
    </row>
    <row r="4728" spans="1:41" x14ac:dyDescent="0.25">
      <c r="A4728" s="44" t="s">
        <v>17726</v>
      </c>
      <c r="B4728" s="44" t="s">
        <v>6608</v>
      </c>
      <c r="C4728" s="45">
        <v>260203</v>
      </c>
      <c r="D4728" s="45" t="s">
        <v>11363</v>
      </c>
      <c r="E4728" s="45" t="s">
        <v>9238</v>
      </c>
      <c r="AO4728" s="376"/>
    </row>
    <row r="4729" spans="1:41" x14ac:dyDescent="0.25">
      <c r="A4729" s="44" t="s">
        <v>2665</v>
      </c>
      <c r="B4729" s="44" t="s">
        <v>1768</v>
      </c>
      <c r="C4729" s="56" t="s">
        <v>2666</v>
      </c>
      <c r="D4729" s="56" t="s">
        <v>2667</v>
      </c>
      <c r="E4729" s="69">
        <v>45459</v>
      </c>
      <c r="F4729" s="93"/>
      <c r="G4729" s="93"/>
      <c r="H4729" s="93"/>
      <c r="I4729" s="99"/>
      <c r="J4729" s="99"/>
      <c r="K4729" s="99"/>
      <c r="L4729" s="99"/>
      <c r="M4729" s="99"/>
      <c r="N4729" s="99"/>
      <c r="O4729" s="99"/>
      <c r="P4729" s="44"/>
      <c r="Q4729" s="99"/>
      <c r="R4729" s="253"/>
      <c r="S4729" s="99"/>
      <c r="T4729" s="99"/>
      <c r="U4729" s="99"/>
      <c r="V4729" s="99"/>
      <c r="W4729" s="99"/>
      <c r="X4729" s="99"/>
      <c r="Y4729" s="99"/>
      <c r="Z4729" s="99"/>
      <c r="AA4729" s="99"/>
      <c r="AB4729" s="99"/>
      <c r="AC4729" s="99"/>
      <c r="AD4729" s="99"/>
      <c r="AE4729" s="99"/>
      <c r="AF4729" s="99"/>
      <c r="AG4729" s="99"/>
      <c r="AH4729" s="31"/>
      <c r="AI4729" s="31"/>
      <c r="AJ4729" s="31"/>
      <c r="AK4729" s="31"/>
      <c r="AL4729" s="31"/>
      <c r="AO4729" s="376"/>
    </row>
    <row r="4730" spans="1:41" x14ac:dyDescent="0.25">
      <c r="A4730" s="44" t="s">
        <v>9398</v>
      </c>
      <c r="B4730" s="92" t="s">
        <v>9602</v>
      </c>
      <c r="C4730" s="45" t="s">
        <v>9334</v>
      </c>
      <c r="D4730" s="93" t="s">
        <v>9601</v>
      </c>
      <c r="E4730" s="94">
        <v>46568</v>
      </c>
      <c r="F4730" s="93"/>
      <c r="G4730" s="93"/>
      <c r="H4730" s="93"/>
      <c r="I4730" s="99"/>
      <c r="J4730" s="99"/>
      <c r="K4730" s="99"/>
      <c r="L4730" s="99"/>
      <c r="M4730" s="99"/>
      <c r="N4730" s="99"/>
      <c r="O4730" s="99"/>
      <c r="P4730" s="44"/>
      <c r="Q4730" s="99"/>
      <c r="R4730" s="253"/>
      <c r="S4730" s="99"/>
      <c r="T4730" s="99"/>
      <c r="U4730" s="99"/>
      <c r="V4730" s="99"/>
      <c r="W4730" s="99"/>
      <c r="X4730" s="99"/>
      <c r="Y4730" s="99"/>
      <c r="Z4730" s="99"/>
      <c r="AA4730" s="99"/>
      <c r="AB4730" s="99"/>
      <c r="AC4730" s="99"/>
      <c r="AD4730" s="99"/>
      <c r="AE4730" s="99"/>
      <c r="AF4730" s="99"/>
      <c r="AG4730" s="99"/>
      <c r="AH4730" s="31"/>
      <c r="AI4730" s="31"/>
      <c r="AJ4730" s="31"/>
      <c r="AK4730" s="31"/>
      <c r="AL4730" s="31"/>
      <c r="AO4730" s="376"/>
    </row>
    <row r="4731" spans="1:41" x14ac:dyDescent="0.25">
      <c r="A4731" s="44" t="s">
        <v>524</v>
      </c>
      <c r="B4731" s="44" t="s">
        <v>21402</v>
      </c>
      <c r="C4731" s="45" t="s">
        <v>5503</v>
      </c>
      <c r="D4731" s="45" t="s">
        <v>21447</v>
      </c>
      <c r="E4731" s="46">
        <v>46507</v>
      </c>
      <c r="AO4731" s="376"/>
    </row>
    <row r="4732" spans="1:41" x14ac:dyDescent="0.25">
      <c r="A4732" s="44" t="s">
        <v>524</v>
      </c>
      <c r="B4732" s="44" t="s">
        <v>7636</v>
      </c>
      <c r="C4732" s="45" t="s">
        <v>14006</v>
      </c>
      <c r="D4732" s="93" t="s">
        <v>17443</v>
      </c>
      <c r="E4732" s="45" t="s">
        <v>5131</v>
      </c>
      <c r="F4732" s="93"/>
      <c r="G4732" s="93"/>
      <c r="H4732" s="93"/>
      <c r="I4732" s="99"/>
      <c r="J4732" s="99"/>
      <c r="K4732" s="99"/>
      <c r="L4732" s="99"/>
      <c r="M4732" s="99"/>
      <c r="N4732" s="99"/>
      <c r="O4732" s="99"/>
      <c r="P4732" s="99"/>
      <c r="Q4732" s="99"/>
      <c r="R4732" s="99"/>
      <c r="S4732" s="99"/>
      <c r="T4732" s="99"/>
      <c r="U4732" s="99"/>
      <c r="V4732" s="99"/>
      <c r="W4732" s="99"/>
      <c r="X4732" s="99"/>
      <c r="Y4732" s="99"/>
      <c r="Z4732" s="99"/>
      <c r="AA4732" s="99"/>
      <c r="AB4732" s="99"/>
      <c r="AC4732" s="99"/>
      <c r="AD4732" s="99"/>
      <c r="AE4732" s="99"/>
      <c r="AF4732" s="99"/>
      <c r="AG4732" s="99"/>
      <c r="AH4732" s="31"/>
      <c r="AI4732" s="31"/>
      <c r="AJ4732" s="31"/>
      <c r="AK4732" s="31"/>
      <c r="AL4732" s="31"/>
      <c r="AO4732" s="376"/>
    </row>
    <row r="4733" spans="1:41" x14ac:dyDescent="0.25">
      <c r="A4733" s="44" t="s">
        <v>524</v>
      </c>
      <c r="B4733" s="44" t="s">
        <v>7636</v>
      </c>
      <c r="C4733" s="45" t="s">
        <v>14006</v>
      </c>
      <c r="D4733" s="45" t="s">
        <v>9895</v>
      </c>
      <c r="E4733" s="46">
        <v>46873</v>
      </c>
      <c r="F4733" s="93"/>
      <c r="G4733" s="93"/>
      <c r="H4733" s="93"/>
      <c r="I4733" s="99"/>
      <c r="J4733" s="99"/>
      <c r="K4733" s="99"/>
      <c r="L4733" s="99"/>
      <c r="M4733" s="99"/>
      <c r="N4733" s="99"/>
      <c r="O4733" s="99"/>
      <c r="P4733" s="44"/>
      <c r="Q4733" s="99"/>
      <c r="R4733" s="253"/>
      <c r="S4733" s="99"/>
      <c r="T4733" s="99"/>
      <c r="U4733" s="99"/>
      <c r="V4733" s="99"/>
      <c r="W4733" s="99"/>
      <c r="X4733" s="99"/>
      <c r="Y4733" s="99"/>
      <c r="Z4733" s="99"/>
      <c r="AA4733" s="99"/>
      <c r="AB4733" s="99"/>
      <c r="AC4733" s="99"/>
      <c r="AD4733" s="99"/>
      <c r="AE4733" s="99"/>
      <c r="AF4733" s="99"/>
      <c r="AG4733" s="99"/>
      <c r="AH4733" s="31"/>
      <c r="AI4733" s="31"/>
      <c r="AJ4733" s="31"/>
      <c r="AK4733" s="31"/>
      <c r="AL4733" s="31"/>
      <c r="AO4733" s="376"/>
    </row>
    <row r="4734" spans="1:41" x14ac:dyDescent="0.25">
      <c r="A4734" s="44" t="s">
        <v>474</v>
      </c>
      <c r="B4734" s="44" t="s">
        <v>21421</v>
      </c>
      <c r="C4734" s="45" t="s">
        <v>21184</v>
      </c>
      <c r="D4734" s="45" t="s">
        <v>21447</v>
      </c>
      <c r="E4734" s="46">
        <v>46630</v>
      </c>
      <c r="AO4734" s="376"/>
    </row>
    <row r="4735" spans="1:41" x14ac:dyDescent="0.25">
      <c r="A4735" s="44" t="s">
        <v>9693</v>
      </c>
      <c r="B4735" s="44" t="s">
        <v>21415</v>
      </c>
      <c r="C4735" s="45" t="s">
        <v>9705</v>
      </c>
      <c r="D4735" s="45" t="s">
        <v>21447</v>
      </c>
      <c r="E4735" s="46">
        <v>46538</v>
      </c>
      <c r="AO4735" s="376"/>
    </row>
    <row r="4736" spans="1:41" x14ac:dyDescent="0.3">
      <c r="A4736" s="333" t="s">
        <v>666</v>
      </c>
      <c r="B4736" s="333" t="s">
        <v>12858</v>
      </c>
      <c r="C4736" s="125" t="s">
        <v>12859</v>
      </c>
      <c r="D4736" s="32" t="s">
        <v>20309</v>
      </c>
      <c r="E4736" s="125" t="s">
        <v>5332</v>
      </c>
      <c r="F4736" s="125" t="s">
        <v>1190</v>
      </c>
      <c r="G4736" s="125" t="s">
        <v>1190</v>
      </c>
      <c r="AO4736" s="376"/>
    </row>
    <row r="4737" spans="1:41" x14ac:dyDescent="0.25">
      <c r="A4737" s="44" t="s">
        <v>666</v>
      </c>
      <c r="B4737" s="92" t="s">
        <v>9602</v>
      </c>
      <c r="C4737" s="45" t="s">
        <v>9334</v>
      </c>
      <c r="D4737" s="93" t="s">
        <v>9601</v>
      </c>
      <c r="E4737" s="94">
        <v>46568</v>
      </c>
      <c r="F4737" s="93"/>
      <c r="G4737" s="93"/>
      <c r="H4737" s="93"/>
      <c r="I4737" s="99"/>
      <c r="J4737" s="99"/>
      <c r="K4737" s="99"/>
      <c r="L4737" s="99"/>
      <c r="M4737" s="99"/>
      <c r="N4737" s="99"/>
      <c r="O4737" s="99"/>
      <c r="P4737" s="44"/>
      <c r="Q4737" s="99"/>
      <c r="R4737" s="253"/>
      <c r="S4737" s="99"/>
      <c r="T4737" s="99"/>
      <c r="U4737" s="99"/>
      <c r="V4737" s="99"/>
      <c r="W4737" s="99"/>
      <c r="X4737" s="99"/>
      <c r="Y4737" s="99"/>
      <c r="Z4737" s="99"/>
      <c r="AA4737" s="99"/>
      <c r="AB4737" s="99"/>
      <c r="AC4737" s="99"/>
      <c r="AD4737" s="99"/>
      <c r="AE4737" s="99"/>
      <c r="AF4737" s="99"/>
      <c r="AG4737" s="99"/>
      <c r="AH4737" s="31"/>
      <c r="AI4737" s="31"/>
      <c r="AJ4737" s="31"/>
      <c r="AK4737" s="31"/>
      <c r="AL4737" s="31"/>
      <c r="AO4737" s="376"/>
    </row>
    <row r="4738" spans="1:41" x14ac:dyDescent="0.25">
      <c r="A4738" s="44" t="s">
        <v>666</v>
      </c>
      <c r="B4738" s="44" t="s">
        <v>7104</v>
      </c>
      <c r="C4738" s="45">
        <v>230504</v>
      </c>
      <c r="D4738" s="45" t="s">
        <v>11363</v>
      </c>
      <c r="E4738" s="45" t="s">
        <v>7105</v>
      </c>
      <c r="AO4738" s="376"/>
    </row>
    <row r="4739" spans="1:41" x14ac:dyDescent="0.25">
      <c r="A4739" s="44" t="s">
        <v>666</v>
      </c>
      <c r="B4739" s="44" t="s">
        <v>944</v>
      </c>
      <c r="C4739" s="45">
        <v>240303</v>
      </c>
      <c r="D4739" s="45" t="s">
        <v>11363</v>
      </c>
      <c r="E4739" s="45" t="s">
        <v>2593</v>
      </c>
      <c r="AO4739" s="376"/>
    </row>
    <row r="4740" spans="1:41" x14ac:dyDescent="0.25">
      <c r="A4740" s="44" t="s">
        <v>666</v>
      </c>
      <c r="B4740" s="44" t="s">
        <v>10348</v>
      </c>
      <c r="C4740" s="45">
        <v>240501</v>
      </c>
      <c r="D4740" s="45" t="s">
        <v>11363</v>
      </c>
      <c r="E4740" s="45" t="s">
        <v>10349</v>
      </c>
      <c r="AO4740" s="376"/>
    </row>
    <row r="4741" spans="1:41" x14ac:dyDescent="0.25">
      <c r="A4741" s="44" t="s">
        <v>666</v>
      </c>
      <c r="B4741" s="44" t="s">
        <v>1666</v>
      </c>
      <c r="C4741" s="45">
        <v>250101</v>
      </c>
      <c r="D4741" s="45" t="s">
        <v>11363</v>
      </c>
      <c r="E4741" s="45" t="s">
        <v>12551</v>
      </c>
      <c r="AO4741" s="376"/>
    </row>
    <row r="4742" spans="1:41" x14ac:dyDescent="0.25">
      <c r="A4742" s="44" t="s">
        <v>666</v>
      </c>
      <c r="B4742" s="44" t="s">
        <v>2350</v>
      </c>
      <c r="C4742" s="45">
        <v>250106</v>
      </c>
      <c r="D4742" s="45" t="s">
        <v>11363</v>
      </c>
      <c r="E4742" s="45" t="s">
        <v>11887</v>
      </c>
      <c r="AO4742" s="376"/>
    </row>
    <row r="4743" spans="1:41" x14ac:dyDescent="0.25">
      <c r="A4743" s="44" t="s">
        <v>666</v>
      </c>
      <c r="B4743" s="44" t="s">
        <v>17463</v>
      </c>
      <c r="C4743" s="45">
        <v>260202</v>
      </c>
      <c r="D4743" s="45" t="s">
        <v>11363</v>
      </c>
      <c r="E4743" s="45" t="s">
        <v>9238</v>
      </c>
      <c r="AO4743" s="376"/>
    </row>
    <row r="4744" spans="1:41" x14ac:dyDescent="0.25">
      <c r="A4744" s="44" t="s">
        <v>15715</v>
      </c>
      <c r="B4744" s="44" t="s">
        <v>5134</v>
      </c>
      <c r="C4744" s="45">
        <v>250802</v>
      </c>
      <c r="D4744" s="45" t="s">
        <v>11363</v>
      </c>
      <c r="E4744" s="45" t="s">
        <v>9880</v>
      </c>
      <c r="AO4744" s="376"/>
    </row>
    <row r="4745" spans="1:41" x14ac:dyDescent="0.3">
      <c r="A4745" s="333" t="s">
        <v>12222</v>
      </c>
      <c r="B4745" s="333" t="s">
        <v>1166</v>
      </c>
      <c r="C4745" s="125" t="s">
        <v>19095</v>
      </c>
      <c r="D4745" s="32" t="s">
        <v>20309</v>
      </c>
      <c r="E4745" s="125" t="s">
        <v>9249</v>
      </c>
      <c r="F4745" s="125" t="s">
        <v>1189</v>
      </c>
      <c r="G4745" s="125" t="s">
        <v>1189</v>
      </c>
      <c r="AO4745" s="376"/>
    </row>
    <row r="4746" spans="1:41" x14ac:dyDescent="0.25">
      <c r="A4746" s="44" t="s">
        <v>12222</v>
      </c>
      <c r="B4746" s="44" t="s">
        <v>12190</v>
      </c>
      <c r="C4746" s="45">
        <v>25.25</v>
      </c>
      <c r="D4746" s="45" t="s">
        <v>12549</v>
      </c>
      <c r="E4746" s="46">
        <v>47664</v>
      </c>
      <c r="F4746" s="45"/>
      <c r="G4746" s="93"/>
      <c r="H4746" s="93"/>
      <c r="I4746" s="99"/>
      <c r="J4746" s="99"/>
      <c r="K4746" s="99"/>
      <c r="L4746" s="99"/>
      <c r="M4746" s="99"/>
      <c r="N4746" s="99"/>
      <c r="O4746" s="99"/>
      <c r="P4746" s="99"/>
      <c r="Q4746" s="99"/>
      <c r="R4746" s="99"/>
      <c r="S4746" s="99"/>
      <c r="T4746" s="99"/>
      <c r="U4746" s="99"/>
      <c r="V4746" s="99"/>
      <c r="W4746" s="99"/>
      <c r="X4746" s="99"/>
      <c r="Y4746" s="99"/>
      <c r="Z4746" s="99"/>
      <c r="AA4746" s="99"/>
      <c r="AB4746" s="99"/>
      <c r="AC4746" s="99"/>
      <c r="AD4746" s="99"/>
      <c r="AE4746" s="99"/>
      <c r="AF4746" s="99"/>
      <c r="AG4746" s="99"/>
      <c r="AH4746" s="31"/>
      <c r="AI4746" s="31"/>
      <c r="AJ4746" s="31"/>
      <c r="AK4746" s="31"/>
      <c r="AL4746" s="31"/>
      <c r="AO4746" s="376"/>
    </row>
    <row r="4747" spans="1:41" x14ac:dyDescent="0.25">
      <c r="A4747" s="44" t="s">
        <v>9399</v>
      </c>
      <c r="B4747" s="92" t="s">
        <v>9602</v>
      </c>
      <c r="C4747" s="45" t="s">
        <v>9338</v>
      </c>
      <c r="D4747" s="93" t="s">
        <v>9601</v>
      </c>
      <c r="E4747" s="94">
        <v>46568</v>
      </c>
      <c r="F4747" s="93"/>
      <c r="G4747" s="93"/>
      <c r="H4747" s="93"/>
      <c r="I4747" s="99"/>
      <c r="J4747" s="99"/>
      <c r="K4747" s="99"/>
      <c r="L4747" s="99"/>
      <c r="M4747" s="99"/>
      <c r="N4747" s="99"/>
      <c r="O4747" s="99"/>
      <c r="P4747" s="44"/>
      <c r="Q4747" s="99"/>
      <c r="R4747" s="253"/>
      <c r="S4747" s="99"/>
      <c r="T4747" s="99"/>
      <c r="U4747" s="99"/>
      <c r="V4747" s="99"/>
      <c r="W4747" s="99"/>
      <c r="X4747" s="99"/>
      <c r="Y4747" s="99"/>
      <c r="Z4747" s="99"/>
      <c r="AA4747" s="99"/>
      <c r="AB4747" s="99"/>
      <c r="AC4747" s="99"/>
      <c r="AD4747" s="99"/>
      <c r="AE4747" s="99"/>
      <c r="AF4747" s="99"/>
      <c r="AG4747" s="99"/>
      <c r="AH4747" s="31"/>
      <c r="AI4747" s="31"/>
      <c r="AJ4747" s="31"/>
      <c r="AK4747" s="31"/>
      <c r="AL4747" s="31"/>
      <c r="AO4747" s="376"/>
    </row>
    <row r="4748" spans="1:41" x14ac:dyDescent="0.25">
      <c r="A4748" s="44" t="s">
        <v>6439</v>
      </c>
      <c r="B4748" s="44" t="s">
        <v>5321</v>
      </c>
      <c r="C4748" s="45">
        <v>23010401</v>
      </c>
      <c r="D4748" s="45" t="s">
        <v>11363</v>
      </c>
      <c r="E4748" s="45" t="s">
        <v>5322</v>
      </c>
      <c r="AO4748" s="376"/>
    </row>
    <row r="4749" spans="1:41" x14ac:dyDescent="0.25">
      <c r="A4749" s="44" t="s">
        <v>6816</v>
      </c>
      <c r="B4749" s="44" t="s">
        <v>21398</v>
      </c>
      <c r="C4749" s="45" t="s">
        <v>6810</v>
      </c>
      <c r="D4749" s="45" t="s">
        <v>21447</v>
      </c>
      <c r="E4749" s="46">
        <v>46507</v>
      </c>
      <c r="AO4749" s="376"/>
    </row>
    <row r="4750" spans="1:41" x14ac:dyDescent="0.25">
      <c r="A4750" s="135" t="s">
        <v>5786</v>
      </c>
      <c r="B4750" s="131" t="s">
        <v>5783</v>
      </c>
      <c r="C4750" s="93" t="s">
        <v>5784</v>
      </c>
      <c r="D4750" s="93" t="s">
        <v>1201</v>
      </c>
      <c r="E4750" s="94">
        <v>46341</v>
      </c>
      <c r="F4750" s="93"/>
      <c r="G4750" s="93"/>
      <c r="H4750" s="93"/>
      <c r="I4750" s="99"/>
      <c r="J4750" s="99"/>
      <c r="K4750" s="99"/>
      <c r="L4750" s="99"/>
      <c r="M4750" s="99"/>
      <c r="N4750" s="99"/>
      <c r="O4750" s="99"/>
      <c r="P4750" s="44"/>
      <c r="Q4750" s="99"/>
      <c r="R4750" s="253"/>
      <c r="S4750" s="99"/>
      <c r="T4750" s="99"/>
      <c r="U4750" s="99"/>
      <c r="V4750" s="99"/>
      <c r="W4750" s="99"/>
      <c r="X4750" s="99"/>
      <c r="Y4750" s="99"/>
      <c r="Z4750" s="99"/>
      <c r="AA4750" s="99"/>
      <c r="AB4750" s="99"/>
      <c r="AC4750" s="99"/>
      <c r="AD4750" s="99"/>
      <c r="AE4750" s="99"/>
      <c r="AF4750" s="99"/>
      <c r="AG4750" s="99"/>
      <c r="AH4750" s="31"/>
      <c r="AI4750" s="31"/>
      <c r="AJ4750" s="31"/>
      <c r="AK4750" s="31"/>
      <c r="AL4750" s="31"/>
      <c r="AO4750" s="376"/>
    </row>
    <row r="4751" spans="1:41" x14ac:dyDescent="0.25">
      <c r="A4751" s="44" t="s">
        <v>521</v>
      </c>
      <c r="B4751" s="44" t="s">
        <v>21402</v>
      </c>
      <c r="C4751" s="45" t="s">
        <v>5503</v>
      </c>
      <c r="D4751" s="45" t="s">
        <v>21447</v>
      </c>
      <c r="E4751" s="46">
        <v>46507</v>
      </c>
      <c r="AO4751" s="376"/>
    </row>
    <row r="4752" spans="1:41" x14ac:dyDescent="0.25">
      <c r="A4752" s="44" t="s">
        <v>8360</v>
      </c>
      <c r="B4752" s="44" t="s">
        <v>8347</v>
      </c>
      <c r="C4752" s="45">
        <v>23100201</v>
      </c>
      <c r="D4752" s="45" t="s">
        <v>11363</v>
      </c>
      <c r="E4752" s="45" t="s">
        <v>2538</v>
      </c>
      <c r="AO4752" s="376"/>
    </row>
    <row r="4753" spans="1:41" x14ac:dyDescent="0.25">
      <c r="A4753" s="44" t="s">
        <v>8360</v>
      </c>
      <c r="B4753" s="44" t="s">
        <v>3051</v>
      </c>
      <c r="C4753" s="45">
        <v>23100202</v>
      </c>
      <c r="D4753" s="45" t="s">
        <v>11363</v>
      </c>
      <c r="E4753" s="45" t="s">
        <v>2538</v>
      </c>
      <c r="AO4753" s="376"/>
    </row>
    <row r="4754" spans="1:41" x14ac:dyDescent="0.25">
      <c r="A4754" s="44" t="s">
        <v>8360</v>
      </c>
      <c r="B4754" s="44" t="s">
        <v>10359</v>
      </c>
      <c r="C4754" s="45">
        <v>24020101</v>
      </c>
      <c r="D4754" s="45" t="s">
        <v>11363</v>
      </c>
      <c r="E4754" s="45" t="s">
        <v>9238</v>
      </c>
      <c r="AO4754" s="376"/>
    </row>
    <row r="4755" spans="1:41" x14ac:dyDescent="0.25">
      <c r="A4755" s="44" t="s">
        <v>8360</v>
      </c>
      <c r="B4755" s="44" t="s">
        <v>10360</v>
      </c>
      <c r="C4755" s="45">
        <v>24020102</v>
      </c>
      <c r="D4755" s="45" t="s">
        <v>11363</v>
      </c>
      <c r="E4755" s="45" t="s">
        <v>9238</v>
      </c>
      <c r="AO4755" s="376"/>
    </row>
    <row r="4756" spans="1:41" x14ac:dyDescent="0.25">
      <c r="A4756" s="44" t="s">
        <v>20677</v>
      </c>
      <c r="B4756" s="44" t="s">
        <v>20676</v>
      </c>
      <c r="C4756" s="45" t="s">
        <v>20774</v>
      </c>
      <c r="D4756" s="32" t="s">
        <v>5559</v>
      </c>
      <c r="E4756" s="45" t="s">
        <v>20879</v>
      </c>
      <c r="F4756" s="32"/>
      <c r="G4756" s="32"/>
      <c r="H4756" s="32"/>
      <c r="I4756" s="31"/>
      <c r="J4756" s="31"/>
      <c r="K4756" s="31"/>
      <c r="L4756" s="31"/>
      <c r="M4756" s="31"/>
      <c r="N4756" s="31"/>
      <c r="O4756" s="31"/>
      <c r="P4756" s="31"/>
      <c r="Q4756" s="31"/>
      <c r="R4756" s="31"/>
      <c r="S4756" s="31"/>
      <c r="T4756" s="31"/>
      <c r="U4756" s="31"/>
      <c r="V4756" s="31"/>
      <c r="W4756" s="31"/>
      <c r="X4756" s="31"/>
      <c r="Y4756" s="31"/>
      <c r="Z4756" s="31"/>
      <c r="AA4756" s="31"/>
      <c r="AB4756" s="31"/>
      <c r="AC4756" s="31"/>
      <c r="AD4756" s="31"/>
      <c r="AE4756" s="31"/>
      <c r="AF4756" s="31"/>
      <c r="AG4756" s="31"/>
      <c r="AH4756" s="31"/>
      <c r="AI4756" s="31"/>
      <c r="AJ4756" s="31"/>
      <c r="AK4756" s="31"/>
      <c r="AL4756" s="31"/>
      <c r="AO4756" s="376"/>
    </row>
    <row r="4757" spans="1:41" x14ac:dyDescent="0.3">
      <c r="A4757" s="333" t="s">
        <v>8054</v>
      </c>
      <c r="B4757" s="333" t="s">
        <v>1162</v>
      </c>
      <c r="C4757" s="125" t="s">
        <v>8016</v>
      </c>
      <c r="D4757" s="32" t="s">
        <v>20309</v>
      </c>
      <c r="E4757" s="125" t="s">
        <v>7871</v>
      </c>
      <c r="F4757" s="125" t="s">
        <v>1189</v>
      </c>
      <c r="G4757" s="125" t="s">
        <v>1190</v>
      </c>
      <c r="AO4757" s="376"/>
    </row>
    <row r="4758" spans="1:41" x14ac:dyDescent="0.3">
      <c r="A4758" s="333" t="s">
        <v>8054</v>
      </c>
      <c r="B4758" s="333" t="s">
        <v>1153</v>
      </c>
      <c r="C4758" s="125" t="s">
        <v>11369</v>
      </c>
      <c r="D4758" s="32" t="s">
        <v>20309</v>
      </c>
      <c r="E4758" s="125" t="s">
        <v>4826</v>
      </c>
      <c r="F4758" s="125" t="s">
        <v>1189</v>
      </c>
      <c r="G4758" s="125" t="s">
        <v>1190</v>
      </c>
      <c r="AO4758" s="376"/>
    </row>
    <row r="4759" spans="1:41" x14ac:dyDescent="0.25">
      <c r="A4759" s="44" t="s">
        <v>21578</v>
      </c>
      <c r="B4759" s="44" t="s">
        <v>17463</v>
      </c>
      <c r="C4759" s="45">
        <v>260202</v>
      </c>
      <c r="D4759" s="45" t="s">
        <v>11363</v>
      </c>
      <c r="E4759" s="45" t="s">
        <v>9238</v>
      </c>
      <c r="AO4759" s="376"/>
    </row>
    <row r="4760" spans="1:41" x14ac:dyDescent="0.25">
      <c r="A4760" s="44" t="s">
        <v>6440</v>
      </c>
      <c r="B4760" s="44" t="s">
        <v>2350</v>
      </c>
      <c r="C4760" s="45">
        <v>230105</v>
      </c>
      <c r="D4760" s="45" t="s">
        <v>11363</v>
      </c>
      <c r="E4760" s="45" t="s">
        <v>5265</v>
      </c>
      <c r="AO4760" s="376"/>
    </row>
    <row r="4761" spans="1:41" x14ac:dyDescent="0.25">
      <c r="A4761" s="44" t="s">
        <v>20606</v>
      </c>
      <c r="B4761" s="44" t="s">
        <v>14169</v>
      </c>
      <c r="C4761" s="45" t="s">
        <v>14226</v>
      </c>
      <c r="D4761" s="32" t="s">
        <v>5559</v>
      </c>
      <c r="E4761" s="45" t="s">
        <v>20863</v>
      </c>
      <c r="F4761" s="32"/>
      <c r="G4761" s="32"/>
      <c r="H4761" s="32"/>
      <c r="I4761" s="31"/>
      <c r="J4761" s="31"/>
      <c r="K4761" s="31"/>
      <c r="L4761" s="31"/>
      <c r="M4761" s="31"/>
      <c r="N4761" s="31"/>
      <c r="O4761" s="31"/>
      <c r="P4761" s="31"/>
      <c r="Q4761" s="31"/>
      <c r="R4761" s="31"/>
      <c r="S4761" s="31"/>
      <c r="T4761" s="31"/>
      <c r="U4761" s="31"/>
      <c r="V4761" s="31"/>
      <c r="W4761" s="31"/>
      <c r="X4761" s="31"/>
      <c r="Y4761" s="31"/>
      <c r="Z4761" s="31"/>
      <c r="AA4761" s="31"/>
      <c r="AB4761" s="31"/>
      <c r="AC4761" s="31"/>
      <c r="AD4761" s="31"/>
      <c r="AE4761" s="31"/>
      <c r="AF4761" s="31"/>
      <c r="AG4761" s="31"/>
      <c r="AH4761" s="31"/>
      <c r="AI4761" s="31"/>
      <c r="AJ4761" s="31"/>
      <c r="AK4761" s="31"/>
      <c r="AL4761" s="31"/>
      <c r="AO4761" s="376"/>
    </row>
    <row r="4762" spans="1:41" x14ac:dyDescent="0.25">
      <c r="A4762" s="44" t="s">
        <v>20606</v>
      </c>
      <c r="B4762" s="44" t="s">
        <v>14167</v>
      </c>
      <c r="C4762" s="45" t="s">
        <v>14227</v>
      </c>
      <c r="D4762" s="32" t="s">
        <v>5559</v>
      </c>
      <c r="E4762" s="45" t="s">
        <v>20865</v>
      </c>
      <c r="F4762" s="32"/>
      <c r="G4762" s="32"/>
      <c r="H4762" s="32"/>
      <c r="I4762" s="31"/>
      <c r="J4762" s="31"/>
      <c r="K4762" s="31"/>
      <c r="L4762" s="31"/>
      <c r="M4762" s="31"/>
      <c r="N4762" s="31"/>
      <c r="O4762" s="31"/>
      <c r="P4762" s="31"/>
      <c r="Q4762" s="31"/>
      <c r="R4762" s="31"/>
      <c r="S4762" s="31"/>
      <c r="T4762" s="31"/>
      <c r="U4762" s="31"/>
      <c r="V4762" s="31"/>
      <c r="W4762" s="31"/>
      <c r="X4762" s="31"/>
      <c r="Y4762" s="31"/>
      <c r="Z4762" s="31"/>
      <c r="AA4762" s="31"/>
      <c r="AB4762" s="31"/>
      <c r="AC4762" s="31"/>
      <c r="AD4762" s="31"/>
      <c r="AE4762" s="31"/>
      <c r="AF4762" s="31"/>
      <c r="AG4762" s="31"/>
      <c r="AH4762" s="31"/>
      <c r="AI4762" s="31"/>
      <c r="AJ4762" s="31"/>
      <c r="AK4762" s="31"/>
      <c r="AL4762" s="31"/>
      <c r="AO4762" s="376"/>
    </row>
    <row r="4763" spans="1:41" x14ac:dyDescent="0.25">
      <c r="A4763" s="44" t="s">
        <v>197</v>
      </c>
      <c r="B4763" s="44" t="s">
        <v>4988</v>
      </c>
      <c r="C4763" s="45" t="s">
        <v>5002</v>
      </c>
      <c r="D4763" s="45" t="s">
        <v>11204</v>
      </c>
      <c r="E4763" s="46">
        <v>46477</v>
      </c>
      <c r="F4763" s="93"/>
      <c r="G4763" s="93"/>
      <c r="H4763" s="93"/>
      <c r="I4763" s="99"/>
      <c r="J4763" s="99"/>
      <c r="K4763" s="99"/>
      <c r="L4763" s="99"/>
      <c r="M4763" s="99"/>
      <c r="N4763" s="99"/>
      <c r="O4763" s="99"/>
      <c r="P4763" s="99"/>
      <c r="Q4763" s="99"/>
      <c r="R4763" s="99"/>
      <c r="S4763" s="99"/>
      <c r="T4763" s="99"/>
      <c r="U4763" s="99"/>
      <c r="V4763" s="99"/>
      <c r="W4763" s="99"/>
      <c r="X4763" s="99"/>
      <c r="Y4763" s="99"/>
      <c r="Z4763" s="99"/>
      <c r="AA4763" s="99"/>
      <c r="AB4763" s="99"/>
      <c r="AC4763" s="99"/>
      <c r="AD4763" s="99"/>
      <c r="AE4763" s="99"/>
      <c r="AF4763" s="99"/>
      <c r="AG4763" s="99"/>
      <c r="AH4763" s="31"/>
      <c r="AI4763" s="31"/>
      <c r="AJ4763" s="31"/>
      <c r="AK4763" s="31"/>
      <c r="AL4763" s="31"/>
      <c r="AO4763" s="376"/>
    </row>
    <row r="4764" spans="1:41" x14ac:dyDescent="0.25">
      <c r="A4764" s="44" t="s">
        <v>197</v>
      </c>
      <c r="B4764" s="44" t="s">
        <v>4988</v>
      </c>
      <c r="C4764" s="45" t="s">
        <v>5002</v>
      </c>
      <c r="D4764" s="93" t="s">
        <v>17443</v>
      </c>
      <c r="E4764" s="45" t="s">
        <v>5139</v>
      </c>
      <c r="F4764" s="93"/>
      <c r="G4764" s="93"/>
      <c r="H4764" s="93"/>
      <c r="I4764" s="99"/>
      <c r="J4764" s="99"/>
      <c r="K4764" s="99"/>
      <c r="L4764" s="99"/>
      <c r="M4764" s="99"/>
      <c r="N4764" s="99"/>
      <c r="O4764" s="99"/>
      <c r="P4764" s="99"/>
      <c r="Q4764" s="99"/>
      <c r="R4764" s="99"/>
      <c r="S4764" s="99"/>
      <c r="T4764" s="99"/>
      <c r="U4764" s="99"/>
      <c r="V4764" s="99"/>
      <c r="W4764" s="99"/>
      <c r="X4764" s="99"/>
      <c r="Y4764" s="99"/>
      <c r="Z4764" s="99"/>
      <c r="AA4764" s="99"/>
      <c r="AB4764" s="99"/>
      <c r="AC4764" s="99"/>
      <c r="AD4764" s="99"/>
      <c r="AE4764" s="99"/>
      <c r="AF4764" s="99"/>
      <c r="AG4764" s="99"/>
      <c r="AH4764" s="31"/>
      <c r="AI4764" s="31"/>
      <c r="AJ4764" s="31"/>
      <c r="AK4764" s="31"/>
      <c r="AL4764" s="31"/>
      <c r="AO4764" s="376"/>
    </row>
    <row r="4765" spans="1:41" x14ac:dyDescent="0.25">
      <c r="A4765" s="44" t="s">
        <v>197</v>
      </c>
      <c r="B4765" s="44" t="s">
        <v>14730</v>
      </c>
      <c r="C4765" s="45" t="s">
        <v>13782</v>
      </c>
      <c r="D4765" s="367" t="s">
        <v>3696</v>
      </c>
      <c r="E4765" s="328">
        <f>DATE(2029,2,18)</f>
        <v>47167</v>
      </c>
      <c r="F4765" s="32"/>
      <c r="G4765" s="32"/>
      <c r="H4765" s="32"/>
      <c r="I4765" s="31"/>
      <c r="J4765" s="31"/>
      <c r="K4765" s="31"/>
      <c r="L4765" s="31"/>
      <c r="M4765" s="31"/>
      <c r="N4765" s="31"/>
      <c r="O4765" s="31"/>
      <c r="P4765" s="31"/>
      <c r="Q4765" s="31"/>
      <c r="R4765" s="31"/>
      <c r="S4765" s="31"/>
      <c r="T4765" s="31"/>
      <c r="U4765" s="31"/>
      <c r="V4765" s="31"/>
      <c r="W4765" s="31"/>
      <c r="X4765" s="31"/>
      <c r="Y4765" s="31"/>
      <c r="Z4765" s="31"/>
      <c r="AA4765" s="31"/>
      <c r="AB4765" s="31"/>
      <c r="AC4765" s="31"/>
      <c r="AD4765" s="31"/>
      <c r="AE4765" s="31"/>
      <c r="AF4765" s="31"/>
      <c r="AG4765" s="31"/>
      <c r="AH4765" s="31"/>
      <c r="AI4765" s="31"/>
      <c r="AJ4765" s="31"/>
      <c r="AK4765" s="31"/>
      <c r="AL4765" s="31"/>
      <c r="AO4765" s="376"/>
    </row>
    <row r="4766" spans="1:41" x14ac:dyDescent="0.25">
      <c r="A4766" s="44" t="s">
        <v>197</v>
      </c>
      <c r="B4766" s="44" t="s">
        <v>4988</v>
      </c>
      <c r="C4766" s="45" t="s">
        <v>5002</v>
      </c>
      <c r="D4766" s="45" t="s">
        <v>9895</v>
      </c>
      <c r="E4766" s="46">
        <v>46477</v>
      </c>
      <c r="F4766" s="93"/>
      <c r="G4766" s="93"/>
      <c r="H4766" s="93"/>
      <c r="I4766" s="99"/>
      <c r="J4766" s="99"/>
      <c r="K4766" s="99"/>
      <c r="L4766" s="99"/>
      <c r="M4766" s="99"/>
      <c r="N4766" s="99"/>
      <c r="O4766" s="99"/>
      <c r="P4766" s="44"/>
      <c r="Q4766" s="99"/>
      <c r="R4766" s="253"/>
      <c r="S4766" s="99"/>
      <c r="T4766" s="99"/>
      <c r="U4766" s="99"/>
      <c r="V4766" s="99"/>
      <c r="W4766" s="99"/>
      <c r="X4766" s="99"/>
      <c r="Y4766" s="99"/>
      <c r="Z4766" s="99"/>
      <c r="AA4766" s="99"/>
      <c r="AB4766" s="99"/>
      <c r="AC4766" s="99"/>
      <c r="AD4766" s="99"/>
      <c r="AE4766" s="99"/>
      <c r="AF4766" s="99"/>
      <c r="AG4766" s="99"/>
      <c r="AH4766" s="31"/>
      <c r="AI4766" s="31"/>
      <c r="AJ4766" s="31"/>
      <c r="AK4766" s="31"/>
      <c r="AL4766" s="31"/>
      <c r="AO4766" s="376"/>
    </row>
    <row r="4767" spans="1:41" x14ac:dyDescent="0.3">
      <c r="A4767" s="333" t="s">
        <v>4424</v>
      </c>
      <c r="B4767" s="333" t="s">
        <v>1187</v>
      </c>
      <c r="C4767" s="125" t="s">
        <v>10988</v>
      </c>
      <c r="D4767" s="32" t="s">
        <v>20309</v>
      </c>
      <c r="E4767" s="125" t="s">
        <v>7420</v>
      </c>
      <c r="F4767" s="125" t="s">
        <v>1189</v>
      </c>
      <c r="G4767" s="125" t="s">
        <v>1190</v>
      </c>
      <c r="AO4767" s="376"/>
    </row>
    <row r="4768" spans="1:41" x14ac:dyDescent="0.3">
      <c r="A4768" s="333" t="s">
        <v>4424</v>
      </c>
      <c r="B4768" s="333" t="s">
        <v>1153</v>
      </c>
      <c r="C4768" s="125" t="s">
        <v>11369</v>
      </c>
      <c r="D4768" s="32" t="s">
        <v>20309</v>
      </c>
      <c r="E4768" s="125" t="s">
        <v>4826</v>
      </c>
      <c r="F4768" s="125" t="s">
        <v>1189</v>
      </c>
      <c r="G4768" s="125" t="s">
        <v>1190</v>
      </c>
      <c r="AO4768" s="376"/>
    </row>
    <row r="4769" spans="1:41" x14ac:dyDescent="0.25">
      <c r="A4769" s="44" t="s">
        <v>17727</v>
      </c>
      <c r="B4769" s="44" t="s">
        <v>2350</v>
      </c>
      <c r="C4769" s="45">
        <v>230105</v>
      </c>
      <c r="D4769" s="45" t="s">
        <v>11363</v>
      </c>
      <c r="E4769" s="45" t="s">
        <v>5265</v>
      </c>
      <c r="AO4769" s="376"/>
    </row>
    <row r="4770" spans="1:41" x14ac:dyDescent="0.25">
      <c r="A4770" s="44" t="s">
        <v>12223</v>
      </c>
      <c r="B4770" s="44" t="s">
        <v>12224</v>
      </c>
      <c r="C4770" s="45">
        <v>34.229999999999997</v>
      </c>
      <c r="D4770" s="45" t="s">
        <v>12549</v>
      </c>
      <c r="E4770" s="46">
        <v>46934</v>
      </c>
      <c r="F4770" s="45"/>
      <c r="G4770" s="93"/>
      <c r="H4770" s="93"/>
      <c r="I4770" s="99"/>
      <c r="J4770" s="99"/>
      <c r="K4770" s="99"/>
      <c r="L4770" s="99"/>
      <c r="M4770" s="99"/>
      <c r="N4770" s="99"/>
      <c r="O4770" s="99"/>
      <c r="P4770" s="99"/>
      <c r="Q4770" s="99"/>
      <c r="R4770" s="99"/>
      <c r="S4770" s="99"/>
      <c r="T4770" s="99"/>
      <c r="U4770" s="99"/>
      <c r="V4770" s="99"/>
      <c r="W4770" s="99"/>
      <c r="X4770" s="99"/>
      <c r="Y4770" s="99"/>
      <c r="Z4770" s="99"/>
      <c r="AA4770" s="99"/>
      <c r="AB4770" s="99"/>
      <c r="AC4770" s="99"/>
      <c r="AD4770" s="99"/>
      <c r="AE4770" s="99"/>
      <c r="AF4770" s="99"/>
      <c r="AG4770" s="99"/>
      <c r="AH4770" s="31"/>
      <c r="AI4770" s="31"/>
      <c r="AJ4770" s="31"/>
      <c r="AK4770" s="31"/>
      <c r="AL4770" s="31"/>
      <c r="AO4770" s="376"/>
    </row>
    <row r="4771" spans="1:41" x14ac:dyDescent="0.25">
      <c r="A4771" s="44" t="s">
        <v>15716</v>
      </c>
      <c r="B4771" s="44" t="s">
        <v>199</v>
      </c>
      <c r="C4771" s="45">
        <v>241001</v>
      </c>
      <c r="D4771" s="45" t="s">
        <v>11363</v>
      </c>
      <c r="E4771" s="45" t="s">
        <v>5332</v>
      </c>
      <c r="AO4771" s="376"/>
    </row>
    <row r="4772" spans="1:41" x14ac:dyDescent="0.25">
      <c r="A4772" s="44" t="s">
        <v>13209</v>
      </c>
      <c r="B4772" s="44" t="s">
        <v>934</v>
      </c>
      <c r="C4772" s="45">
        <v>25010201</v>
      </c>
      <c r="D4772" s="45" t="s">
        <v>11363</v>
      </c>
      <c r="E4772" s="45" t="s">
        <v>12551</v>
      </c>
      <c r="AO4772" s="376"/>
    </row>
    <row r="4773" spans="1:41" x14ac:dyDescent="0.25">
      <c r="A4773" s="44" t="s">
        <v>13209</v>
      </c>
      <c r="B4773" s="44" t="s">
        <v>5141</v>
      </c>
      <c r="C4773" s="45">
        <v>25010202</v>
      </c>
      <c r="D4773" s="45" t="s">
        <v>11363</v>
      </c>
      <c r="E4773" s="45" t="s">
        <v>12551</v>
      </c>
      <c r="AO4773" s="376"/>
    </row>
    <row r="4774" spans="1:41" x14ac:dyDescent="0.25">
      <c r="A4774" s="44" t="s">
        <v>5198</v>
      </c>
      <c r="B4774" s="44" t="s">
        <v>12095</v>
      </c>
      <c r="C4774" s="45">
        <v>33.229999999999997</v>
      </c>
      <c r="D4774" s="45" t="s">
        <v>12549</v>
      </c>
      <c r="E4774" s="46">
        <v>46934</v>
      </c>
      <c r="F4774" s="45"/>
      <c r="G4774" s="93"/>
      <c r="H4774" s="93"/>
      <c r="I4774" s="99"/>
      <c r="J4774" s="99"/>
      <c r="K4774" s="99"/>
      <c r="L4774" s="99"/>
      <c r="M4774" s="99"/>
      <c r="N4774" s="99"/>
      <c r="O4774" s="99"/>
      <c r="P4774" s="99"/>
      <c r="Q4774" s="99"/>
      <c r="R4774" s="99"/>
      <c r="S4774" s="99"/>
      <c r="T4774" s="99"/>
      <c r="U4774" s="99"/>
      <c r="V4774" s="99"/>
      <c r="W4774" s="99"/>
      <c r="X4774" s="99"/>
      <c r="Y4774" s="99"/>
      <c r="Z4774" s="99"/>
      <c r="AA4774" s="99"/>
      <c r="AB4774" s="99"/>
      <c r="AC4774" s="99"/>
      <c r="AD4774" s="99"/>
      <c r="AE4774" s="99"/>
      <c r="AF4774" s="99"/>
      <c r="AG4774" s="99"/>
      <c r="AH4774" s="31"/>
      <c r="AI4774" s="31"/>
      <c r="AJ4774" s="31"/>
      <c r="AK4774" s="31"/>
      <c r="AL4774" s="31"/>
      <c r="AO4774" s="376"/>
    </row>
    <row r="4775" spans="1:41" x14ac:dyDescent="0.25">
      <c r="A4775" s="44" t="s">
        <v>5198</v>
      </c>
      <c r="B4775" s="44" t="s">
        <v>21385</v>
      </c>
      <c r="C4775" s="45" t="s">
        <v>8134</v>
      </c>
      <c r="D4775" s="45" t="s">
        <v>21447</v>
      </c>
      <c r="E4775" s="46">
        <v>46477</v>
      </c>
      <c r="AO4775" s="376"/>
    </row>
    <row r="4776" spans="1:41" x14ac:dyDescent="0.25">
      <c r="A4776" s="44" t="s">
        <v>5198</v>
      </c>
      <c r="B4776" s="44" t="s">
        <v>5134</v>
      </c>
      <c r="C4776" s="45">
        <v>220802</v>
      </c>
      <c r="D4776" s="45" t="s">
        <v>11363</v>
      </c>
      <c r="E4776" s="45" t="s">
        <v>4966</v>
      </c>
      <c r="AO4776" s="376"/>
    </row>
    <row r="4777" spans="1:41" x14ac:dyDescent="0.25">
      <c r="A4777" s="130" t="s">
        <v>5696</v>
      </c>
      <c r="B4777" s="131" t="s">
        <v>5697</v>
      </c>
      <c r="C4777" s="146" t="s">
        <v>3707</v>
      </c>
      <c r="D4777" s="146" t="s">
        <v>1791</v>
      </c>
      <c r="E4777" s="107">
        <v>45108</v>
      </c>
      <c r="F4777" s="93"/>
      <c r="G4777" s="93"/>
      <c r="H4777" s="93"/>
      <c r="I4777" s="99"/>
      <c r="J4777" s="99"/>
      <c r="K4777" s="99"/>
      <c r="L4777" s="99"/>
      <c r="M4777" s="99"/>
      <c r="N4777" s="99"/>
      <c r="O4777" s="99"/>
      <c r="P4777" s="44"/>
      <c r="Q4777" s="99"/>
      <c r="R4777" s="253"/>
      <c r="S4777" s="99"/>
      <c r="T4777" s="99"/>
      <c r="U4777" s="99"/>
      <c r="V4777" s="99"/>
      <c r="W4777" s="99"/>
      <c r="X4777" s="99"/>
      <c r="Y4777" s="99"/>
      <c r="Z4777" s="99"/>
      <c r="AA4777" s="99"/>
      <c r="AB4777" s="99"/>
      <c r="AC4777" s="99"/>
      <c r="AD4777" s="99"/>
      <c r="AE4777" s="99"/>
      <c r="AF4777" s="99"/>
      <c r="AG4777" s="99"/>
      <c r="AH4777" s="31"/>
      <c r="AI4777" s="31"/>
      <c r="AJ4777" s="31"/>
      <c r="AK4777" s="31"/>
      <c r="AL4777" s="31"/>
      <c r="AO4777" s="376"/>
    </row>
    <row r="4778" spans="1:41" x14ac:dyDescent="0.25">
      <c r="A4778" s="44" t="s">
        <v>8766</v>
      </c>
      <c r="B4778" s="319" t="s">
        <v>19539</v>
      </c>
      <c r="C4778" s="318" t="s">
        <v>19638</v>
      </c>
      <c r="D4778" s="93" t="s">
        <v>19934</v>
      </c>
      <c r="E4778" s="320">
        <v>47542</v>
      </c>
      <c r="F4778" s="93"/>
      <c r="G4778" s="93"/>
      <c r="H4778" s="93"/>
      <c r="I4778" s="99"/>
      <c r="J4778" s="99"/>
      <c r="K4778" s="99"/>
      <c r="L4778" s="99"/>
      <c r="M4778" s="99"/>
      <c r="N4778" s="99"/>
      <c r="O4778" s="99"/>
      <c r="P4778" s="99"/>
      <c r="Q4778" s="99"/>
      <c r="R4778" s="99"/>
      <c r="S4778" s="99"/>
      <c r="T4778" s="99"/>
      <c r="U4778" s="99"/>
      <c r="V4778" s="99"/>
      <c r="W4778" s="99"/>
      <c r="X4778" s="99"/>
      <c r="Y4778" s="99"/>
      <c r="Z4778" s="99"/>
      <c r="AA4778" s="99"/>
      <c r="AB4778" s="99"/>
      <c r="AC4778" s="99"/>
      <c r="AD4778" s="99"/>
      <c r="AE4778" s="99"/>
      <c r="AF4778" s="99"/>
      <c r="AG4778" s="99"/>
      <c r="AH4778" s="31"/>
      <c r="AI4778" s="31"/>
      <c r="AJ4778" s="31"/>
      <c r="AK4778" s="31"/>
      <c r="AL4778" s="31"/>
      <c r="AO4778" s="376"/>
    </row>
    <row r="4779" spans="1:41" x14ac:dyDescent="0.25">
      <c r="A4779" s="44" t="s">
        <v>8766</v>
      </c>
      <c r="B4779" s="44" t="s">
        <v>20909</v>
      </c>
      <c r="C4779" s="45" t="s">
        <v>21039</v>
      </c>
      <c r="D4779" s="367" t="s">
        <v>3696</v>
      </c>
      <c r="E4779" s="328">
        <f>DATE(2030,6,22)</f>
        <v>47656</v>
      </c>
      <c r="F4779" s="32"/>
      <c r="G4779" s="32"/>
      <c r="H4779" s="32"/>
      <c r="I4779" s="31"/>
      <c r="J4779" s="31"/>
      <c r="K4779" s="31"/>
      <c r="L4779" s="31"/>
      <c r="M4779" s="31"/>
      <c r="N4779" s="31"/>
      <c r="O4779" s="31"/>
      <c r="P4779" s="31"/>
      <c r="Q4779" s="31"/>
      <c r="R4779" s="31"/>
      <c r="S4779" s="31"/>
      <c r="T4779" s="31"/>
      <c r="U4779" s="31"/>
      <c r="V4779" s="31"/>
      <c r="W4779" s="31"/>
      <c r="X4779" s="31"/>
      <c r="Y4779" s="31"/>
      <c r="Z4779" s="31"/>
      <c r="AA4779" s="31"/>
      <c r="AB4779" s="31"/>
      <c r="AC4779" s="31"/>
      <c r="AD4779" s="31"/>
      <c r="AE4779" s="31"/>
      <c r="AF4779" s="31"/>
      <c r="AG4779" s="31"/>
      <c r="AH4779" s="31"/>
      <c r="AI4779" s="31"/>
      <c r="AJ4779" s="31"/>
      <c r="AK4779" s="31"/>
      <c r="AL4779" s="31"/>
      <c r="AO4779" s="376"/>
    </row>
    <row r="4780" spans="1:41" x14ac:dyDescent="0.25">
      <c r="A4780" s="44" t="s">
        <v>14175</v>
      </c>
      <c r="B4780" s="44" t="s">
        <v>9902</v>
      </c>
      <c r="C4780" s="45" t="s">
        <v>14228</v>
      </c>
      <c r="D4780" s="32" t="s">
        <v>5559</v>
      </c>
      <c r="E4780" s="45" t="s">
        <v>20857</v>
      </c>
      <c r="F4780" s="32"/>
      <c r="G4780" s="32"/>
      <c r="H4780" s="32"/>
      <c r="I4780" s="31"/>
      <c r="J4780" s="31"/>
      <c r="K4780" s="31"/>
      <c r="L4780" s="31"/>
      <c r="M4780" s="31"/>
      <c r="N4780" s="31"/>
      <c r="O4780" s="31"/>
      <c r="P4780" s="31"/>
      <c r="Q4780" s="31"/>
      <c r="R4780" s="31"/>
      <c r="S4780" s="31"/>
      <c r="T4780" s="31"/>
      <c r="U4780" s="31"/>
      <c r="V4780" s="31"/>
      <c r="W4780" s="31"/>
      <c r="X4780" s="31"/>
      <c r="Y4780" s="31"/>
      <c r="Z4780" s="31"/>
      <c r="AA4780" s="31"/>
      <c r="AB4780" s="31"/>
      <c r="AC4780" s="31"/>
      <c r="AD4780" s="31"/>
      <c r="AE4780" s="31"/>
      <c r="AF4780" s="31"/>
      <c r="AG4780" s="31"/>
      <c r="AH4780" s="31"/>
      <c r="AI4780" s="31"/>
      <c r="AJ4780" s="31"/>
      <c r="AK4780" s="31"/>
      <c r="AL4780" s="31"/>
      <c r="AO4780" s="376"/>
    </row>
    <row r="4781" spans="1:41" x14ac:dyDescent="0.25">
      <c r="A4781" s="44" t="s">
        <v>14175</v>
      </c>
      <c r="B4781" s="44" t="s">
        <v>7763</v>
      </c>
      <c r="C4781" s="45">
        <v>260401</v>
      </c>
      <c r="D4781" s="45" t="s">
        <v>11363</v>
      </c>
      <c r="E4781" s="45" t="s">
        <v>11152</v>
      </c>
      <c r="AO4781" s="376"/>
    </row>
    <row r="4782" spans="1:41" x14ac:dyDescent="0.3">
      <c r="A4782" s="333" t="s">
        <v>16182</v>
      </c>
      <c r="B4782" s="333" t="s">
        <v>4810</v>
      </c>
      <c r="C4782" s="125" t="s">
        <v>16155</v>
      </c>
      <c r="D4782" s="32" t="s">
        <v>20309</v>
      </c>
      <c r="E4782" s="125" t="s">
        <v>4972</v>
      </c>
      <c r="F4782" s="125" t="s">
        <v>1189</v>
      </c>
      <c r="G4782" s="125" t="s">
        <v>1190</v>
      </c>
      <c r="AO4782" s="376"/>
    </row>
    <row r="4783" spans="1:41" x14ac:dyDescent="0.25">
      <c r="A4783" s="44" t="s">
        <v>17728</v>
      </c>
      <c r="B4783" s="44" t="s">
        <v>5321</v>
      </c>
      <c r="C4783" s="45">
        <v>26010401</v>
      </c>
      <c r="D4783" s="45" t="s">
        <v>11363</v>
      </c>
      <c r="E4783" s="45" t="s">
        <v>17459</v>
      </c>
      <c r="AO4783" s="376"/>
    </row>
    <row r="4784" spans="1:41" x14ac:dyDescent="0.25">
      <c r="A4784" s="44" t="s">
        <v>10266</v>
      </c>
      <c r="B4784" s="44" t="s">
        <v>1877</v>
      </c>
      <c r="C4784" s="45" t="s">
        <v>10267</v>
      </c>
      <c r="D4784" s="46" t="s">
        <v>21328</v>
      </c>
      <c r="E4784" s="46">
        <v>46599</v>
      </c>
      <c r="AO4784" s="376"/>
    </row>
    <row r="4785" spans="1:41" x14ac:dyDescent="0.25">
      <c r="A4785" s="44" t="s">
        <v>21579</v>
      </c>
      <c r="B4785" s="44" t="s">
        <v>7767</v>
      </c>
      <c r="C4785" s="45">
        <v>260404</v>
      </c>
      <c r="D4785" s="45" t="s">
        <v>11363</v>
      </c>
      <c r="E4785" s="45" t="s">
        <v>11152</v>
      </c>
      <c r="AO4785" s="376"/>
    </row>
    <row r="4786" spans="1:41" x14ac:dyDescent="0.25">
      <c r="A4786" s="44" t="s">
        <v>21579</v>
      </c>
      <c r="B4786" s="44" t="s">
        <v>21461</v>
      </c>
      <c r="C4786" s="45">
        <v>260405</v>
      </c>
      <c r="D4786" s="45" t="s">
        <v>11363</v>
      </c>
      <c r="E4786" s="45" t="s">
        <v>11152</v>
      </c>
      <c r="AO4786" s="376"/>
    </row>
    <row r="4787" spans="1:41" x14ac:dyDescent="0.25">
      <c r="A4787" s="44" t="s">
        <v>21361</v>
      </c>
      <c r="B4787" s="44" t="s">
        <v>21359</v>
      </c>
      <c r="C4787" s="45" t="s">
        <v>9701</v>
      </c>
      <c r="D4787" s="45" t="s">
        <v>21447</v>
      </c>
      <c r="E4787" s="46">
        <v>46752</v>
      </c>
      <c r="AO4787" s="376"/>
    </row>
    <row r="4788" spans="1:41" x14ac:dyDescent="0.25">
      <c r="A4788" s="44" t="s">
        <v>21361</v>
      </c>
      <c r="B4788" s="44" t="s">
        <v>21407</v>
      </c>
      <c r="C4788" s="45" t="s">
        <v>9307</v>
      </c>
      <c r="D4788" s="45" t="s">
        <v>21447</v>
      </c>
      <c r="E4788" s="46">
        <v>46507</v>
      </c>
      <c r="AO4788" s="376"/>
    </row>
    <row r="4789" spans="1:41" x14ac:dyDescent="0.25">
      <c r="A4789" s="44" t="s">
        <v>4425</v>
      </c>
      <c r="B4789" s="44" t="s">
        <v>4098</v>
      </c>
      <c r="C4789" s="45" t="s">
        <v>4426</v>
      </c>
      <c r="D4789" s="45" t="s">
        <v>11204</v>
      </c>
      <c r="E4789" s="45" t="s">
        <v>4235</v>
      </c>
      <c r="F4789" s="93"/>
      <c r="G4789" s="93"/>
      <c r="H4789" s="93"/>
      <c r="I4789" s="99"/>
      <c r="J4789" s="99"/>
      <c r="K4789" s="99"/>
      <c r="L4789" s="99"/>
      <c r="M4789" s="99"/>
      <c r="N4789" s="99"/>
      <c r="O4789" s="99"/>
      <c r="P4789" s="99"/>
      <c r="Q4789" s="99"/>
      <c r="R4789" s="99"/>
      <c r="S4789" s="99"/>
      <c r="T4789" s="99"/>
      <c r="U4789" s="99"/>
      <c r="V4789" s="99"/>
      <c r="W4789" s="99"/>
      <c r="X4789" s="99"/>
      <c r="Y4789" s="99"/>
      <c r="Z4789" s="99"/>
      <c r="AA4789" s="99"/>
      <c r="AB4789" s="99"/>
      <c r="AC4789" s="99"/>
      <c r="AD4789" s="99"/>
      <c r="AE4789" s="99"/>
      <c r="AF4789" s="99"/>
      <c r="AG4789" s="99"/>
      <c r="AH4789" s="31"/>
      <c r="AI4789" s="31"/>
      <c r="AJ4789" s="31"/>
      <c r="AK4789" s="31"/>
      <c r="AL4789" s="31"/>
      <c r="AO4789" s="376"/>
    </row>
    <row r="4790" spans="1:41" x14ac:dyDescent="0.25">
      <c r="A4790" s="44" t="s">
        <v>4425</v>
      </c>
      <c r="B4790" s="44" t="s">
        <v>4098</v>
      </c>
      <c r="C4790" s="45" t="s">
        <v>4426</v>
      </c>
      <c r="D4790" s="93" t="s">
        <v>17443</v>
      </c>
      <c r="E4790" s="45" t="s">
        <v>4235</v>
      </c>
      <c r="F4790" s="93"/>
      <c r="G4790" s="93"/>
      <c r="H4790" s="93"/>
      <c r="I4790" s="99"/>
      <c r="J4790" s="99"/>
      <c r="K4790" s="99"/>
      <c r="L4790" s="99"/>
      <c r="M4790" s="99"/>
      <c r="N4790" s="99"/>
      <c r="O4790" s="99"/>
      <c r="P4790" s="99"/>
      <c r="Q4790" s="99"/>
      <c r="R4790" s="99"/>
      <c r="S4790" s="99"/>
      <c r="T4790" s="99"/>
      <c r="U4790" s="99"/>
      <c r="V4790" s="99"/>
      <c r="W4790" s="99"/>
      <c r="X4790" s="99"/>
      <c r="Y4790" s="99"/>
      <c r="Z4790" s="99"/>
      <c r="AA4790" s="99"/>
      <c r="AB4790" s="99"/>
      <c r="AC4790" s="99"/>
      <c r="AD4790" s="99"/>
      <c r="AE4790" s="99"/>
      <c r="AF4790" s="99"/>
      <c r="AG4790" s="99"/>
      <c r="AH4790" s="31"/>
      <c r="AI4790" s="31"/>
      <c r="AJ4790" s="31"/>
      <c r="AK4790" s="31"/>
      <c r="AL4790" s="31"/>
      <c r="AO4790" s="376"/>
    </row>
    <row r="4791" spans="1:41" x14ac:dyDescent="0.25">
      <c r="A4791" s="44" t="s">
        <v>4425</v>
      </c>
      <c r="B4791" s="44" t="s">
        <v>4098</v>
      </c>
      <c r="C4791" s="45" t="s">
        <v>4426</v>
      </c>
      <c r="D4791" s="45" t="s">
        <v>9895</v>
      </c>
      <c r="E4791" s="45" t="s">
        <v>5158</v>
      </c>
      <c r="F4791" s="93"/>
      <c r="G4791" s="93"/>
      <c r="H4791" s="93"/>
      <c r="I4791" s="99"/>
      <c r="J4791" s="99"/>
      <c r="K4791" s="99"/>
      <c r="L4791" s="99"/>
      <c r="M4791" s="99"/>
      <c r="N4791" s="99"/>
      <c r="O4791" s="99"/>
      <c r="P4791" s="44"/>
      <c r="Q4791" s="99"/>
      <c r="R4791" s="253"/>
      <c r="S4791" s="99"/>
      <c r="T4791" s="99"/>
      <c r="U4791" s="99"/>
      <c r="V4791" s="99"/>
      <c r="W4791" s="99"/>
      <c r="X4791" s="99"/>
      <c r="Y4791" s="99"/>
      <c r="Z4791" s="99"/>
      <c r="AA4791" s="99"/>
      <c r="AB4791" s="99"/>
      <c r="AC4791" s="99"/>
      <c r="AD4791" s="99"/>
      <c r="AE4791" s="99"/>
      <c r="AF4791" s="99"/>
      <c r="AG4791" s="99"/>
      <c r="AH4791" s="31"/>
      <c r="AI4791" s="31"/>
      <c r="AJ4791" s="31"/>
      <c r="AK4791" s="31"/>
      <c r="AL4791" s="31"/>
      <c r="AO4791" s="376"/>
    </row>
    <row r="4792" spans="1:41" x14ac:dyDescent="0.25">
      <c r="A4792" s="44" t="s">
        <v>7698</v>
      </c>
      <c r="B4792" s="44" t="s">
        <v>12113</v>
      </c>
      <c r="C4792" s="45">
        <v>36.229999999999997</v>
      </c>
      <c r="D4792" s="45" t="s">
        <v>12549</v>
      </c>
      <c r="E4792" s="46">
        <v>46934</v>
      </c>
      <c r="F4792" s="45"/>
      <c r="G4792" s="93"/>
      <c r="H4792" s="93"/>
      <c r="I4792" s="99"/>
      <c r="J4792" s="99"/>
      <c r="K4792" s="99"/>
      <c r="L4792" s="99"/>
      <c r="M4792" s="99"/>
      <c r="N4792" s="99"/>
      <c r="O4792" s="99"/>
      <c r="P4792" s="99"/>
      <c r="Q4792" s="99"/>
      <c r="R4792" s="99"/>
      <c r="S4792" s="99"/>
      <c r="T4792" s="99"/>
      <c r="U4792" s="99"/>
      <c r="V4792" s="99"/>
      <c r="W4792" s="99"/>
      <c r="X4792" s="99"/>
      <c r="Y4792" s="99"/>
      <c r="Z4792" s="99"/>
      <c r="AA4792" s="99"/>
      <c r="AB4792" s="99"/>
      <c r="AC4792" s="99"/>
      <c r="AD4792" s="99"/>
      <c r="AE4792" s="99"/>
      <c r="AF4792" s="99"/>
      <c r="AG4792" s="99"/>
      <c r="AH4792" s="31"/>
      <c r="AI4792" s="31"/>
      <c r="AJ4792" s="31"/>
      <c r="AK4792" s="31"/>
      <c r="AL4792" s="31"/>
      <c r="AO4792" s="376"/>
    </row>
    <row r="4793" spans="1:41" x14ac:dyDescent="0.25">
      <c r="A4793" s="44" t="s">
        <v>7698</v>
      </c>
      <c r="B4793" s="44" t="s">
        <v>7766</v>
      </c>
      <c r="C4793" s="45">
        <v>230505</v>
      </c>
      <c r="D4793" s="45" t="s">
        <v>11363</v>
      </c>
      <c r="E4793" s="45" t="s">
        <v>7105</v>
      </c>
      <c r="AO4793" s="376"/>
    </row>
    <row r="4794" spans="1:41" x14ac:dyDescent="0.25">
      <c r="A4794" s="44" t="s">
        <v>17729</v>
      </c>
      <c r="B4794" s="44" t="s">
        <v>5321</v>
      </c>
      <c r="C4794" s="45">
        <v>26010401</v>
      </c>
      <c r="D4794" s="45" t="s">
        <v>11363</v>
      </c>
      <c r="E4794" s="45" t="s">
        <v>17459</v>
      </c>
      <c r="AO4794" s="376"/>
    </row>
    <row r="4795" spans="1:41" x14ac:dyDescent="0.25">
      <c r="A4795" s="44" t="s">
        <v>17729</v>
      </c>
      <c r="B4795" s="44" t="s">
        <v>17463</v>
      </c>
      <c r="C4795" s="45">
        <v>260202</v>
      </c>
      <c r="D4795" s="45" t="s">
        <v>11363</v>
      </c>
      <c r="E4795" s="45" t="s">
        <v>9238</v>
      </c>
      <c r="AO4795" s="376"/>
    </row>
    <row r="4796" spans="1:41" x14ac:dyDescent="0.25">
      <c r="A4796" s="44" t="s">
        <v>17729</v>
      </c>
      <c r="B4796" s="44" t="s">
        <v>21449</v>
      </c>
      <c r="C4796" s="45">
        <v>260504</v>
      </c>
      <c r="D4796" s="45" t="s">
        <v>11363</v>
      </c>
      <c r="E4796" s="45" t="s">
        <v>21450</v>
      </c>
      <c r="AO4796" s="376"/>
    </row>
    <row r="4797" spans="1:41" x14ac:dyDescent="0.25">
      <c r="A4797" s="44" t="s">
        <v>15717</v>
      </c>
      <c r="B4797" s="44" t="s">
        <v>3843</v>
      </c>
      <c r="C4797" s="45">
        <v>24050401</v>
      </c>
      <c r="D4797" s="45" t="s">
        <v>11363</v>
      </c>
      <c r="E4797" s="45" t="s">
        <v>5155</v>
      </c>
      <c r="AO4797" s="376"/>
    </row>
    <row r="4798" spans="1:41" x14ac:dyDescent="0.25">
      <c r="A4798" s="44" t="s">
        <v>15717</v>
      </c>
      <c r="B4798" s="44" t="s">
        <v>10348</v>
      </c>
      <c r="C4798" s="45">
        <v>240501</v>
      </c>
      <c r="D4798" s="45" t="s">
        <v>11363</v>
      </c>
      <c r="E4798" s="45" t="s">
        <v>10349</v>
      </c>
      <c r="AO4798" s="376"/>
    </row>
    <row r="4799" spans="1:41" x14ac:dyDescent="0.3">
      <c r="A4799" s="333" t="s">
        <v>4771</v>
      </c>
      <c r="B4799" s="333" t="s">
        <v>4812</v>
      </c>
      <c r="C4799" s="125" t="s">
        <v>16162</v>
      </c>
      <c r="D4799" s="32" t="s">
        <v>20309</v>
      </c>
      <c r="E4799" s="125" t="s">
        <v>4972</v>
      </c>
      <c r="F4799" s="125" t="s">
        <v>1189</v>
      </c>
      <c r="G4799" s="125" t="s">
        <v>1190</v>
      </c>
      <c r="AO4799" s="376"/>
    </row>
    <row r="4800" spans="1:41" x14ac:dyDescent="0.25">
      <c r="A4800" s="44" t="s">
        <v>1614</v>
      </c>
      <c r="B4800" s="44" t="s">
        <v>14829</v>
      </c>
      <c r="C4800" s="45" t="s">
        <v>9092</v>
      </c>
      <c r="D4800" s="367" t="s">
        <v>3696</v>
      </c>
      <c r="E4800" s="328">
        <f>DATE(2027,6,16)</f>
        <v>46554</v>
      </c>
      <c r="F4800" s="32"/>
      <c r="G4800" s="32"/>
      <c r="H4800" s="32"/>
      <c r="I4800" s="31"/>
      <c r="J4800" s="31"/>
      <c r="K4800" s="31"/>
      <c r="L4800" s="31"/>
      <c r="M4800" s="31"/>
      <c r="N4800" s="31"/>
      <c r="O4800" s="31"/>
      <c r="P4800" s="31"/>
      <c r="Q4800" s="31"/>
      <c r="R4800" s="31"/>
      <c r="S4800" s="31"/>
      <c r="T4800" s="31"/>
      <c r="U4800" s="31"/>
      <c r="V4800" s="31"/>
      <c r="W4800" s="31"/>
      <c r="X4800" s="31"/>
      <c r="Y4800" s="31"/>
      <c r="Z4800" s="31"/>
      <c r="AA4800" s="31"/>
      <c r="AB4800" s="31"/>
      <c r="AC4800" s="31"/>
      <c r="AD4800" s="31"/>
      <c r="AE4800" s="31"/>
      <c r="AF4800" s="31"/>
      <c r="AG4800" s="31"/>
      <c r="AH4800" s="31"/>
      <c r="AI4800" s="31"/>
      <c r="AJ4800" s="31"/>
      <c r="AK4800" s="31"/>
      <c r="AL4800" s="31"/>
      <c r="AO4800" s="376"/>
    </row>
    <row r="4801" spans="1:41" x14ac:dyDescent="0.25">
      <c r="A4801" s="44" t="s">
        <v>1614</v>
      </c>
      <c r="B4801" s="44" t="s">
        <v>16676</v>
      </c>
      <c r="C4801" s="45" t="s">
        <v>16971</v>
      </c>
      <c r="D4801" s="367" t="s">
        <v>3696</v>
      </c>
      <c r="E4801" s="328">
        <f>DATE(2029,7,22)</f>
        <v>47321</v>
      </c>
      <c r="F4801" s="32"/>
      <c r="G4801" s="32"/>
      <c r="H4801" s="32"/>
      <c r="I4801" s="31"/>
      <c r="J4801" s="31"/>
      <c r="K4801" s="31"/>
      <c r="L4801" s="31"/>
      <c r="M4801" s="31"/>
      <c r="N4801" s="31"/>
      <c r="O4801" s="31"/>
      <c r="P4801" s="31"/>
      <c r="Q4801" s="31"/>
      <c r="R4801" s="31"/>
      <c r="S4801" s="31"/>
      <c r="T4801" s="31"/>
      <c r="U4801" s="31"/>
      <c r="V4801" s="31"/>
      <c r="W4801" s="31"/>
      <c r="X4801" s="31"/>
      <c r="Y4801" s="31"/>
      <c r="Z4801" s="31"/>
      <c r="AA4801" s="31"/>
      <c r="AB4801" s="31"/>
      <c r="AC4801" s="31"/>
      <c r="AD4801" s="31"/>
      <c r="AE4801" s="31"/>
      <c r="AF4801" s="31"/>
      <c r="AG4801" s="31"/>
      <c r="AH4801" s="31"/>
      <c r="AI4801" s="31"/>
      <c r="AJ4801" s="31"/>
      <c r="AK4801" s="31"/>
      <c r="AL4801" s="31"/>
      <c r="AO4801" s="376"/>
    </row>
    <row r="4802" spans="1:41" x14ac:dyDescent="0.25">
      <c r="A4802" s="44" t="s">
        <v>1614</v>
      </c>
      <c r="B4802" s="44" t="s">
        <v>5321</v>
      </c>
      <c r="C4802" s="45">
        <v>23010401</v>
      </c>
      <c r="D4802" s="45" t="s">
        <v>11363</v>
      </c>
      <c r="E4802" s="45" t="s">
        <v>5322</v>
      </c>
      <c r="AO4802" s="376"/>
    </row>
    <row r="4803" spans="1:41" x14ac:dyDescent="0.25">
      <c r="A4803" s="44" t="s">
        <v>1614</v>
      </c>
      <c r="B4803" s="44" t="s">
        <v>3176</v>
      </c>
      <c r="C4803" s="45">
        <v>23010402</v>
      </c>
      <c r="D4803" s="45" t="s">
        <v>11363</v>
      </c>
      <c r="E4803" s="45" t="s">
        <v>5322</v>
      </c>
      <c r="AO4803" s="376"/>
    </row>
    <row r="4804" spans="1:41" x14ac:dyDescent="0.25">
      <c r="A4804" s="44" t="s">
        <v>1614</v>
      </c>
      <c r="B4804" s="44" t="s">
        <v>17529</v>
      </c>
      <c r="C4804" s="45">
        <v>24120301</v>
      </c>
      <c r="D4804" s="45" t="s">
        <v>11363</v>
      </c>
      <c r="E4804" s="45" t="s">
        <v>12554</v>
      </c>
      <c r="AO4804" s="376"/>
    </row>
    <row r="4805" spans="1:41" x14ac:dyDescent="0.25">
      <c r="A4805" s="44" t="s">
        <v>1614</v>
      </c>
      <c r="B4805" s="44" t="s">
        <v>3054</v>
      </c>
      <c r="C4805" s="45">
        <v>24120302</v>
      </c>
      <c r="D4805" s="45" t="s">
        <v>11363</v>
      </c>
      <c r="E4805" s="45" t="s">
        <v>12554</v>
      </c>
      <c r="AO4805" s="376"/>
    </row>
    <row r="4806" spans="1:41" x14ac:dyDescent="0.25">
      <c r="A4806" s="44" t="s">
        <v>518</v>
      </c>
      <c r="B4806" s="44" t="s">
        <v>21402</v>
      </c>
      <c r="C4806" s="45" t="s">
        <v>5503</v>
      </c>
      <c r="D4806" s="45" t="s">
        <v>21447</v>
      </c>
      <c r="E4806" s="46">
        <v>46507</v>
      </c>
      <c r="AO4806" s="376"/>
    </row>
    <row r="4807" spans="1:41" x14ac:dyDescent="0.25">
      <c r="A4807" s="44" t="s">
        <v>21580</v>
      </c>
      <c r="B4807" s="44" t="s">
        <v>3052</v>
      </c>
      <c r="C4807" s="45">
        <v>260502</v>
      </c>
      <c r="D4807" s="45" t="s">
        <v>11363</v>
      </c>
      <c r="E4807" s="45" t="s">
        <v>10349</v>
      </c>
      <c r="AO4807" s="376"/>
    </row>
    <row r="4808" spans="1:41" x14ac:dyDescent="0.25">
      <c r="A4808" s="44" t="s">
        <v>9725</v>
      </c>
      <c r="B4808" s="44" t="s">
        <v>14830</v>
      </c>
      <c r="C4808" s="45" t="s">
        <v>9776</v>
      </c>
      <c r="D4808" s="367" t="s">
        <v>3696</v>
      </c>
      <c r="E4808" s="328">
        <f>DATE(2028,3,25)</f>
        <v>46837</v>
      </c>
      <c r="F4808" s="32"/>
      <c r="G4808" s="32"/>
      <c r="H4808" s="32"/>
      <c r="I4808" s="31"/>
      <c r="J4808" s="31"/>
      <c r="K4808" s="31"/>
      <c r="L4808" s="31"/>
      <c r="M4808" s="31"/>
      <c r="N4808" s="31"/>
      <c r="O4808" s="31"/>
      <c r="P4808" s="31"/>
      <c r="Q4808" s="31"/>
      <c r="R4808" s="31"/>
      <c r="S4808" s="31"/>
      <c r="T4808" s="31"/>
      <c r="U4808" s="31"/>
      <c r="V4808" s="31"/>
      <c r="W4808" s="31"/>
      <c r="X4808" s="31"/>
      <c r="Y4808" s="31"/>
      <c r="Z4808" s="31"/>
      <c r="AA4808" s="31"/>
      <c r="AB4808" s="31"/>
      <c r="AC4808" s="31"/>
      <c r="AD4808" s="31"/>
      <c r="AE4808" s="31"/>
      <c r="AF4808" s="31"/>
      <c r="AG4808" s="31"/>
      <c r="AH4808" s="31"/>
      <c r="AI4808" s="31"/>
      <c r="AJ4808" s="31"/>
      <c r="AK4808" s="31"/>
      <c r="AL4808" s="31"/>
      <c r="AO4808" s="376"/>
    </row>
    <row r="4809" spans="1:41" x14ac:dyDescent="0.25">
      <c r="A4809" s="44" t="s">
        <v>13100</v>
      </c>
      <c r="B4809" s="44" t="s">
        <v>21434</v>
      </c>
      <c r="C4809" s="45" t="s">
        <v>13058</v>
      </c>
      <c r="D4809" s="45" t="s">
        <v>21447</v>
      </c>
      <c r="E4809" s="46">
        <v>46418</v>
      </c>
      <c r="AO4809" s="376"/>
    </row>
    <row r="4810" spans="1:41" x14ac:dyDescent="0.25">
      <c r="A4810" s="44" t="s">
        <v>1493</v>
      </c>
      <c r="B4810" s="44" t="s">
        <v>2201</v>
      </c>
      <c r="C4810" s="45" t="s">
        <v>5003</v>
      </c>
      <c r="D4810" s="93" t="s">
        <v>17443</v>
      </c>
      <c r="E4810" s="45" t="s">
        <v>8619</v>
      </c>
      <c r="F4810" s="93"/>
      <c r="G4810" s="93"/>
      <c r="H4810" s="93"/>
      <c r="I4810" s="99"/>
      <c r="J4810" s="99"/>
      <c r="K4810" s="99"/>
      <c r="L4810" s="99"/>
      <c r="M4810" s="99"/>
      <c r="N4810" s="99"/>
      <c r="O4810" s="99"/>
      <c r="P4810" s="99"/>
      <c r="Q4810" s="99"/>
      <c r="R4810" s="99"/>
      <c r="S4810" s="99"/>
      <c r="T4810" s="99"/>
      <c r="U4810" s="99"/>
      <c r="V4810" s="99"/>
      <c r="W4810" s="99"/>
      <c r="X4810" s="99"/>
      <c r="Y4810" s="99"/>
      <c r="Z4810" s="99"/>
      <c r="AA4810" s="99"/>
      <c r="AB4810" s="99"/>
      <c r="AC4810" s="99"/>
      <c r="AD4810" s="99"/>
      <c r="AE4810" s="99"/>
      <c r="AF4810" s="99"/>
      <c r="AG4810" s="99"/>
      <c r="AH4810" s="31"/>
      <c r="AI4810" s="31"/>
      <c r="AJ4810" s="31"/>
      <c r="AK4810" s="31"/>
      <c r="AL4810" s="31"/>
      <c r="AO4810" s="376"/>
    </row>
    <row r="4811" spans="1:41" x14ac:dyDescent="0.25">
      <c r="A4811" s="44" t="s">
        <v>1493</v>
      </c>
      <c r="B4811" s="44" t="s">
        <v>2201</v>
      </c>
      <c r="C4811" s="45" t="s">
        <v>5003</v>
      </c>
      <c r="D4811" s="45" t="s">
        <v>9895</v>
      </c>
      <c r="E4811" s="46">
        <v>46446</v>
      </c>
      <c r="F4811" s="93"/>
      <c r="G4811" s="93"/>
      <c r="H4811" s="93"/>
      <c r="I4811" s="99"/>
      <c r="J4811" s="99"/>
      <c r="K4811" s="99"/>
      <c r="L4811" s="99"/>
      <c r="M4811" s="99"/>
      <c r="N4811" s="99"/>
      <c r="O4811" s="99"/>
      <c r="P4811" s="44"/>
      <c r="Q4811" s="99"/>
      <c r="R4811" s="253"/>
      <c r="S4811" s="99"/>
      <c r="T4811" s="99"/>
      <c r="U4811" s="99"/>
      <c r="V4811" s="99"/>
      <c r="W4811" s="99"/>
      <c r="X4811" s="99"/>
      <c r="Y4811" s="99"/>
      <c r="Z4811" s="99"/>
      <c r="AA4811" s="99"/>
      <c r="AB4811" s="99"/>
      <c r="AC4811" s="99"/>
      <c r="AD4811" s="99"/>
      <c r="AE4811" s="99"/>
      <c r="AF4811" s="99"/>
      <c r="AG4811" s="99"/>
      <c r="AH4811" s="31"/>
      <c r="AI4811" s="31"/>
      <c r="AJ4811" s="31"/>
      <c r="AK4811" s="31"/>
      <c r="AL4811" s="31"/>
      <c r="AO4811" s="376"/>
    </row>
    <row r="4812" spans="1:41" x14ac:dyDescent="0.3">
      <c r="A4812" s="333" t="s">
        <v>18638</v>
      </c>
      <c r="B4812" s="333" t="s">
        <v>2301</v>
      </c>
      <c r="C4812" s="125" t="s">
        <v>18816</v>
      </c>
      <c r="D4812" s="32" t="s">
        <v>20309</v>
      </c>
      <c r="E4812" s="125" t="s">
        <v>8292</v>
      </c>
      <c r="F4812" s="125" t="s">
        <v>1189</v>
      </c>
      <c r="G4812" s="125" t="s">
        <v>1190</v>
      </c>
      <c r="AO4812" s="376"/>
    </row>
    <row r="4813" spans="1:41" x14ac:dyDescent="0.25">
      <c r="A4813" s="44" t="s">
        <v>8767</v>
      </c>
      <c r="B4813" s="44" t="s">
        <v>14831</v>
      </c>
      <c r="C4813" s="45" t="s">
        <v>16972</v>
      </c>
      <c r="D4813" s="367" t="s">
        <v>3696</v>
      </c>
      <c r="E4813" s="328">
        <f>DATE(2029,12,1)</f>
        <v>47453</v>
      </c>
      <c r="F4813" s="32"/>
      <c r="G4813" s="32"/>
      <c r="H4813" s="32"/>
      <c r="I4813" s="31"/>
      <c r="J4813" s="31"/>
      <c r="K4813" s="31"/>
      <c r="L4813" s="31"/>
      <c r="M4813" s="31"/>
      <c r="N4813" s="31"/>
      <c r="O4813" s="31"/>
      <c r="P4813" s="31"/>
      <c r="Q4813" s="31"/>
      <c r="R4813" s="31"/>
      <c r="S4813" s="31"/>
      <c r="T4813" s="31"/>
      <c r="U4813" s="31"/>
      <c r="V4813" s="31"/>
      <c r="W4813" s="31"/>
      <c r="X4813" s="31"/>
      <c r="Y4813" s="31"/>
      <c r="Z4813" s="31"/>
      <c r="AA4813" s="31"/>
      <c r="AB4813" s="31"/>
      <c r="AC4813" s="31"/>
      <c r="AD4813" s="31"/>
      <c r="AE4813" s="31"/>
      <c r="AF4813" s="31"/>
      <c r="AG4813" s="31"/>
      <c r="AH4813" s="31"/>
      <c r="AI4813" s="31"/>
      <c r="AJ4813" s="31"/>
      <c r="AK4813" s="31"/>
      <c r="AL4813" s="31"/>
      <c r="AO4813" s="376"/>
    </row>
    <row r="4814" spans="1:41" x14ac:dyDescent="0.25">
      <c r="A4814" s="44" t="s">
        <v>16677</v>
      </c>
      <c r="B4814" s="44" t="s">
        <v>16678</v>
      </c>
      <c r="C4814" s="45" t="s">
        <v>16973</v>
      </c>
      <c r="D4814" s="367" t="s">
        <v>3696</v>
      </c>
      <c r="E4814" s="328">
        <f>DATE(2029,10,2)</f>
        <v>47393</v>
      </c>
      <c r="F4814" s="32"/>
      <c r="G4814" s="32"/>
      <c r="H4814" s="32"/>
      <c r="I4814" s="31"/>
      <c r="J4814" s="31"/>
      <c r="K4814" s="31"/>
      <c r="L4814" s="31"/>
      <c r="M4814" s="31"/>
      <c r="N4814" s="31"/>
      <c r="O4814" s="31"/>
      <c r="P4814" s="31"/>
      <c r="Q4814" s="31"/>
      <c r="R4814" s="31"/>
      <c r="S4814" s="31"/>
      <c r="T4814" s="31"/>
      <c r="U4814" s="31"/>
      <c r="V4814" s="31"/>
      <c r="W4814" s="31"/>
      <c r="X4814" s="31"/>
      <c r="Y4814" s="31"/>
      <c r="Z4814" s="31"/>
      <c r="AA4814" s="31"/>
      <c r="AB4814" s="31"/>
      <c r="AC4814" s="31"/>
      <c r="AD4814" s="31"/>
      <c r="AE4814" s="31"/>
      <c r="AF4814" s="31"/>
      <c r="AG4814" s="31"/>
      <c r="AH4814" s="31"/>
      <c r="AI4814" s="31"/>
      <c r="AJ4814" s="31"/>
      <c r="AK4814" s="31"/>
      <c r="AL4814" s="31"/>
      <c r="AO4814" s="376"/>
    </row>
    <row r="4815" spans="1:41" x14ac:dyDescent="0.3">
      <c r="A4815" s="333" t="s">
        <v>15345</v>
      </c>
      <c r="B4815" s="333" t="s">
        <v>1176</v>
      </c>
      <c r="C4815" s="125" t="s">
        <v>15480</v>
      </c>
      <c r="D4815" s="32" t="s">
        <v>20309</v>
      </c>
      <c r="E4815" s="125" t="s">
        <v>9839</v>
      </c>
      <c r="F4815" s="125" t="s">
        <v>1189</v>
      </c>
      <c r="G4815" s="125" t="s">
        <v>1190</v>
      </c>
      <c r="AO4815" s="376"/>
    </row>
    <row r="4816" spans="1:41" x14ac:dyDescent="0.25">
      <c r="A4816" s="44" t="s">
        <v>6968</v>
      </c>
      <c r="B4816" s="44" t="s">
        <v>3475</v>
      </c>
      <c r="C4816" s="45">
        <v>230301</v>
      </c>
      <c r="D4816" s="45" t="s">
        <v>11363</v>
      </c>
      <c r="E4816" s="45" t="s">
        <v>5265</v>
      </c>
      <c r="AO4816" s="376"/>
    </row>
    <row r="4817" spans="1:41" x14ac:dyDescent="0.25">
      <c r="A4817" s="117" t="s">
        <v>1909</v>
      </c>
      <c r="B4817" s="117" t="s">
        <v>1910</v>
      </c>
      <c r="C4817" s="106" t="s">
        <v>7669</v>
      </c>
      <c r="D4817" s="93" t="s">
        <v>1394</v>
      </c>
      <c r="E4817" s="109">
        <v>46568</v>
      </c>
      <c r="F4817" s="93"/>
      <c r="G4817" s="93"/>
      <c r="H4817" s="93"/>
      <c r="I4817" s="99"/>
      <c r="J4817" s="99"/>
      <c r="K4817" s="99"/>
      <c r="L4817" s="99"/>
      <c r="M4817" s="99"/>
      <c r="N4817" s="99"/>
      <c r="O4817" s="99"/>
      <c r="P4817" s="44"/>
      <c r="Q4817" s="99"/>
      <c r="R4817" s="253"/>
      <c r="S4817" s="99"/>
      <c r="T4817" s="99"/>
      <c r="U4817" s="99"/>
      <c r="V4817" s="99"/>
      <c r="W4817" s="99"/>
      <c r="X4817" s="99"/>
      <c r="Y4817" s="99"/>
      <c r="Z4817" s="99"/>
      <c r="AA4817" s="99"/>
      <c r="AB4817" s="99"/>
      <c r="AC4817" s="99"/>
      <c r="AD4817" s="99"/>
      <c r="AE4817" s="99"/>
      <c r="AF4817" s="99"/>
      <c r="AG4817" s="99"/>
      <c r="AH4817" s="31"/>
      <c r="AI4817" s="31"/>
      <c r="AJ4817" s="31"/>
      <c r="AK4817" s="31"/>
      <c r="AL4817" s="31"/>
      <c r="AO4817" s="376"/>
    </row>
    <row r="4818" spans="1:41" x14ac:dyDescent="0.25">
      <c r="A4818" s="44" t="s">
        <v>198</v>
      </c>
      <c r="B4818" s="319" t="s">
        <v>19515</v>
      </c>
      <c r="C4818" s="318" t="s">
        <v>19639</v>
      </c>
      <c r="D4818" s="93" t="s">
        <v>19934</v>
      </c>
      <c r="E4818" s="320">
        <v>46568</v>
      </c>
      <c r="F4818" s="93"/>
      <c r="G4818" s="93"/>
      <c r="H4818" s="93"/>
      <c r="I4818" s="99"/>
      <c r="J4818" s="99"/>
      <c r="K4818" s="99"/>
      <c r="L4818" s="99"/>
      <c r="M4818" s="99"/>
      <c r="N4818" s="99"/>
      <c r="O4818" s="99"/>
      <c r="P4818" s="99"/>
      <c r="Q4818" s="99"/>
      <c r="R4818" s="99"/>
      <c r="S4818" s="99"/>
      <c r="T4818" s="99"/>
      <c r="U4818" s="99"/>
      <c r="V4818" s="99"/>
      <c r="W4818" s="99"/>
      <c r="X4818" s="99"/>
      <c r="Y4818" s="99"/>
      <c r="Z4818" s="99"/>
      <c r="AA4818" s="99"/>
      <c r="AB4818" s="99"/>
      <c r="AC4818" s="99"/>
      <c r="AD4818" s="99"/>
      <c r="AE4818" s="99"/>
      <c r="AF4818" s="99"/>
      <c r="AG4818" s="99"/>
      <c r="AH4818" s="31"/>
      <c r="AI4818" s="31"/>
      <c r="AJ4818" s="31"/>
      <c r="AK4818" s="31"/>
      <c r="AL4818" s="31"/>
      <c r="AO4818" s="376"/>
    </row>
    <row r="4819" spans="1:41" x14ac:dyDescent="0.25">
      <c r="A4819" s="44" t="s">
        <v>198</v>
      </c>
      <c r="B4819" s="319" t="s">
        <v>19515</v>
      </c>
      <c r="C4819" s="318" t="s">
        <v>19640</v>
      </c>
      <c r="D4819" s="93" t="s">
        <v>19934</v>
      </c>
      <c r="E4819" s="320">
        <v>46568</v>
      </c>
      <c r="F4819" s="93"/>
      <c r="G4819" s="93"/>
      <c r="H4819" s="93"/>
      <c r="I4819" s="99"/>
      <c r="J4819" s="99"/>
      <c r="K4819" s="99"/>
      <c r="L4819" s="99"/>
      <c r="M4819" s="99"/>
      <c r="N4819" s="99"/>
      <c r="O4819" s="99"/>
      <c r="P4819" s="99"/>
      <c r="Q4819" s="99"/>
      <c r="R4819" s="99"/>
      <c r="S4819" s="99"/>
      <c r="T4819" s="99"/>
      <c r="U4819" s="99"/>
      <c r="V4819" s="99"/>
      <c r="W4819" s="99"/>
      <c r="X4819" s="99"/>
      <c r="Y4819" s="99"/>
      <c r="Z4819" s="99"/>
      <c r="AA4819" s="99"/>
      <c r="AB4819" s="99"/>
      <c r="AC4819" s="99"/>
      <c r="AD4819" s="99"/>
      <c r="AE4819" s="99"/>
      <c r="AF4819" s="99"/>
      <c r="AG4819" s="99"/>
      <c r="AH4819" s="31"/>
      <c r="AI4819" s="31"/>
      <c r="AJ4819" s="31"/>
      <c r="AK4819" s="31"/>
      <c r="AL4819" s="31"/>
      <c r="AO4819" s="376"/>
    </row>
    <row r="4820" spans="1:41" x14ac:dyDescent="0.25">
      <c r="A4820" s="44" t="s">
        <v>198</v>
      </c>
      <c r="B4820" s="44" t="s">
        <v>2532</v>
      </c>
      <c r="C4820" s="45" t="s">
        <v>14082</v>
      </c>
      <c r="D4820" s="45" t="s">
        <v>11204</v>
      </c>
      <c r="E4820" s="45" t="s">
        <v>8619</v>
      </c>
      <c r="F4820" s="93"/>
      <c r="G4820" s="93"/>
      <c r="H4820" s="93"/>
      <c r="I4820" s="99"/>
      <c r="J4820" s="99"/>
      <c r="K4820" s="99"/>
      <c r="L4820" s="99"/>
      <c r="M4820" s="99"/>
      <c r="N4820" s="99"/>
      <c r="O4820" s="99"/>
      <c r="P4820" s="99"/>
      <c r="Q4820" s="99"/>
      <c r="R4820" s="99"/>
      <c r="S4820" s="99"/>
      <c r="T4820" s="99"/>
      <c r="U4820" s="99"/>
      <c r="V4820" s="99"/>
      <c r="W4820" s="99"/>
      <c r="X4820" s="99"/>
      <c r="Y4820" s="99"/>
      <c r="Z4820" s="99"/>
      <c r="AA4820" s="99"/>
      <c r="AB4820" s="99"/>
      <c r="AC4820" s="99"/>
      <c r="AD4820" s="99"/>
      <c r="AE4820" s="99"/>
      <c r="AF4820" s="99"/>
      <c r="AG4820" s="99"/>
      <c r="AH4820" s="31"/>
      <c r="AI4820" s="31"/>
      <c r="AJ4820" s="31"/>
      <c r="AK4820" s="31"/>
      <c r="AL4820" s="31"/>
      <c r="AO4820" s="376"/>
    </row>
    <row r="4821" spans="1:41" x14ac:dyDescent="0.25">
      <c r="A4821" s="44" t="s">
        <v>198</v>
      </c>
      <c r="B4821" s="44" t="s">
        <v>2532</v>
      </c>
      <c r="C4821" s="45" t="s">
        <v>14082</v>
      </c>
      <c r="D4821" s="93" t="s">
        <v>17443</v>
      </c>
      <c r="E4821" s="45" t="s">
        <v>8619</v>
      </c>
      <c r="F4821" s="93"/>
      <c r="G4821" s="93"/>
      <c r="H4821" s="93"/>
      <c r="I4821" s="99"/>
      <c r="J4821" s="99"/>
      <c r="K4821" s="99"/>
      <c r="L4821" s="99"/>
      <c r="M4821" s="99"/>
      <c r="N4821" s="99"/>
      <c r="O4821" s="99"/>
      <c r="P4821" s="99"/>
      <c r="Q4821" s="99"/>
      <c r="R4821" s="99"/>
      <c r="S4821" s="99"/>
      <c r="T4821" s="99"/>
      <c r="U4821" s="99"/>
      <c r="V4821" s="99"/>
      <c r="W4821" s="99"/>
      <c r="X4821" s="99"/>
      <c r="Y4821" s="99"/>
      <c r="Z4821" s="99"/>
      <c r="AA4821" s="99"/>
      <c r="AB4821" s="99"/>
      <c r="AC4821" s="99"/>
      <c r="AD4821" s="99"/>
      <c r="AE4821" s="99"/>
      <c r="AF4821" s="99"/>
      <c r="AG4821" s="99"/>
      <c r="AH4821" s="31"/>
      <c r="AI4821" s="31"/>
      <c r="AJ4821" s="31"/>
      <c r="AK4821" s="31"/>
      <c r="AL4821" s="31"/>
      <c r="AO4821" s="376"/>
    </row>
    <row r="4822" spans="1:41" x14ac:dyDescent="0.25">
      <c r="A4822" s="44" t="s">
        <v>198</v>
      </c>
      <c r="B4822" s="44" t="s">
        <v>3176</v>
      </c>
      <c r="C4822" s="45">
        <v>23010402</v>
      </c>
      <c r="D4822" s="45" t="s">
        <v>11363</v>
      </c>
      <c r="E4822" s="45" t="s">
        <v>5322</v>
      </c>
      <c r="AO4822" s="376"/>
    </row>
    <row r="4823" spans="1:41" x14ac:dyDescent="0.25">
      <c r="A4823" s="44" t="s">
        <v>198</v>
      </c>
      <c r="B4823" s="44" t="s">
        <v>2532</v>
      </c>
      <c r="C4823" s="45" t="s">
        <v>14082</v>
      </c>
      <c r="D4823" s="45" t="s">
        <v>9895</v>
      </c>
      <c r="E4823" s="46">
        <v>47542</v>
      </c>
      <c r="F4823" s="93"/>
      <c r="G4823" s="93"/>
      <c r="H4823" s="93"/>
      <c r="I4823" s="99"/>
      <c r="J4823" s="99"/>
      <c r="K4823" s="99"/>
      <c r="L4823" s="99"/>
      <c r="M4823" s="99"/>
      <c r="N4823" s="99"/>
      <c r="O4823" s="99"/>
      <c r="P4823" s="44"/>
      <c r="Q4823" s="99"/>
      <c r="R4823" s="253"/>
      <c r="S4823" s="99"/>
      <c r="T4823" s="99"/>
      <c r="U4823" s="99"/>
      <c r="V4823" s="99"/>
      <c r="W4823" s="99"/>
      <c r="X4823" s="99"/>
      <c r="Y4823" s="99"/>
      <c r="Z4823" s="99"/>
      <c r="AA4823" s="99"/>
      <c r="AB4823" s="99"/>
      <c r="AC4823" s="99"/>
      <c r="AD4823" s="99"/>
      <c r="AE4823" s="99"/>
      <c r="AF4823" s="99"/>
      <c r="AG4823" s="99"/>
      <c r="AH4823" s="31"/>
      <c r="AI4823" s="31"/>
      <c r="AJ4823" s="31"/>
      <c r="AK4823" s="31"/>
      <c r="AL4823" s="31"/>
      <c r="AO4823" s="376"/>
    </row>
    <row r="4824" spans="1:41" x14ac:dyDescent="0.25">
      <c r="A4824" s="44" t="s">
        <v>9658</v>
      </c>
      <c r="B4824" s="44" t="s">
        <v>21396</v>
      </c>
      <c r="C4824" s="45" t="s">
        <v>9703</v>
      </c>
      <c r="D4824" s="45" t="s">
        <v>21447</v>
      </c>
      <c r="E4824" s="46">
        <v>46568</v>
      </c>
      <c r="AO4824" s="376"/>
    </row>
    <row r="4825" spans="1:41" x14ac:dyDescent="0.25">
      <c r="A4825" s="44" t="s">
        <v>20572</v>
      </c>
      <c r="B4825" s="44" t="s">
        <v>8476</v>
      </c>
      <c r="C4825" s="45" t="s">
        <v>8520</v>
      </c>
      <c r="D4825" s="32" t="s">
        <v>5559</v>
      </c>
      <c r="E4825" s="45" t="s">
        <v>20853</v>
      </c>
      <c r="F4825" s="32"/>
      <c r="G4825" s="32"/>
      <c r="H4825" s="32"/>
      <c r="I4825" s="31"/>
      <c r="J4825" s="31"/>
      <c r="K4825" s="31"/>
      <c r="L4825" s="31"/>
      <c r="M4825" s="31"/>
      <c r="N4825" s="31"/>
      <c r="O4825" s="31"/>
      <c r="P4825" s="31"/>
      <c r="Q4825" s="31"/>
      <c r="R4825" s="31"/>
      <c r="S4825" s="31"/>
      <c r="T4825" s="31"/>
      <c r="U4825" s="31"/>
      <c r="V4825" s="31"/>
      <c r="W4825" s="31"/>
      <c r="X4825" s="31"/>
      <c r="Y4825" s="31"/>
      <c r="Z4825" s="31"/>
      <c r="AA4825" s="31"/>
      <c r="AB4825" s="31"/>
      <c r="AC4825" s="31"/>
      <c r="AD4825" s="31"/>
      <c r="AE4825" s="31"/>
      <c r="AF4825" s="31"/>
      <c r="AG4825" s="31"/>
      <c r="AH4825" s="31"/>
      <c r="AI4825" s="31"/>
      <c r="AJ4825" s="31"/>
      <c r="AK4825" s="31"/>
      <c r="AL4825" s="31"/>
      <c r="AO4825" s="376"/>
    </row>
    <row r="4826" spans="1:41" x14ac:dyDescent="0.25">
      <c r="A4826" s="44" t="s">
        <v>9400</v>
      </c>
      <c r="B4826" s="92" t="s">
        <v>9602</v>
      </c>
      <c r="C4826" s="45" t="s">
        <v>9343</v>
      </c>
      <c r="D4826" s="93" t="s">
        <v>9601</v>
      </c>
      <c r="E4826" s="94">
        <v>46568</v>
      </c>
      <c r="F4826" s="93"/>
      <c r="G4826" s="93"/>
      <c r="H4826" s="93"/>
      <c r="I4826" s="99"/>
      <c r="J4826" s="99"/>
      <c r="K4826" s="99"/>
      <c r="L4826" s="99"/>
      <c r="M4826" s="99"/>
      <c r="N4826" s="99"/>
      <c r="O4826" s="99"/>
      <c r="P4826" s="44"/>
      <c r="Q4826" s="99"/>
      <c r="R4826" s="253"/>
      <c r="S4826" s="99"/>
      <c r="T4826" s="99"/>
      <c r="U4826" s="99"/>
      <c r="V4826" s="99"/>
      <c r="W4826" s="99"/>
      <c r="X4826" s="99"/>
      <c r="Y4826" s="99"/>
      <c r="Z4826" s="99"/>
      <c r="AA4826" s="99"/>
      <c r="AB4826" s="99"/>
      <c r="AC4826" s="99"/>
      <c r="AD4826" s="99"/>
      <c r="AE4826" s="99"/>
      <c r="AF4826" s="99"/>
      <c r="AG4826" s="99"/>
      <c r="AH4826" s="31"/>
      <c r="AI4826" s="31"/>
      <c r="AJ4826" s="31"/>
      <c r="AK4826" s="31"/>
      <c r="AL4826" s="31"/>
      <c r="AO4826" s="376"/>
    </row>
    <row r="4827" spans="1:41" x14ac:dyDescent="0.25">
      <c r="A4827" s="44" t="s">
        <v>9400</v>
      </c>
      <c r="B4827" s="44" t="s">
        <v>9248</v>
      </c>
      <c r="C4827" s="45">
        <v>240101</v>
      </c>
      <c r="D4827" s="45" t="s">
        <v>11363</v>
      </c>
      <c r="E4827" s="45" t="s">
        <v>9249</v>
      </c>
      <c r="AO4827" s="376"/>
    </row>
    <row r="4828" spans="1:41" x14ac:dyDescent="0.25">
      <c r="A4828" s="44" t="s">
        <v>6441</v>
      </c>
      <c r="B4828" s="44" t="s">
        <v>5321</v>
      </c>
      <c r="C4828" s="45">
        <v>23010401</v>
      </c>
      <c r="D4828" s="45" t="s">
        <v>11363</v>
      </c>
      <c r="E4828" s="45" t="s">
        <v>5322</v>
      </c>
      <c r="AO4828" s="376"/>
    </row>
    <row r="4829" spans="1:41" x14ac:dyDescent="0.3">
      <c r="A4829" s="57" t="s">
        <v>17168</v>
      </c>
      <c r="B4829" s="57" t="s">
        <v>1290</v>
      </c>
      <c r="C4829" s="62">
        <v>24027</v>
      </c>
      <c r="D4829" s="62" t="s">
        <v>20886</v>
      </c>
      <c r="E4829" s="60">
        <v>46873</v>
      </c>
      <c r="F4829" s="32"/>
      <c r="G4829" s="32"/>
      <c r="H4829" s="32"/>
      <c r="I4829" s="31"/>
      <c r="J4829" s="31"/>
      <c r="K4829" s="31"/>
      <c r="L4829" s="31"/>
      <c r="M4829" s="31"/>
      <c r="N4829" s="31"/>
      <c r="O4829" s="31"/>
      <c r="P4829" s="31"/>
      <c r="Q4829" s="31"/>
      <c r="R4829" s="31"/>
      <c r="S4829" s="31"/>
      <c r="T4829" s="31"/>
      <c r="U4829" s="31"/>
      <c r="V4829" s="31"/>
      <c r="W4829" s="31"/>
      <c r="X4829" s="31"/>
      <c r="Y4829" s="31"/>
      <c r="Z4829" s="31"/>
      <c r="AA4829" s="31"/>
      <c r="AB4829" s="31"/>
      <c r="AC4829" s="31"/>
      <c r="AD4829" s="31"/>
      <c r="AE4829" s="31"/>
      <c r="AF4829" s="31"/>
      <c r="AG4829" s="31"/>
      <c r="AH4829" s="31"/>
      <c r="AI4829" s="31"/>
      <c r="AJ4829" s="31"/>
      <c r="AK4829" s="31"/>
      <c r="AL4829" s="31"/>
      <c r="AO4829" s="376"/>
    </row>
    <row r="4830" spans="1:41" x14ac:dyDescent="0.25">
      <c r="A4830" s="44" t="s">
        <v>19323</v>
      </c>
      <c r="B4830" s="319" t="s">
        <v>19512</v>
      </c>
      <c r="C4830" s="318" t="s">
        <v>19641</v>
      </c>
      <c r="D4830" s="93" t="s">
        <v>19934</v>
      </c>
      <c r="E4830" s="320">
        <v>46630</v>
      </c>
      <c r="F4830" s="93"/>
      <c r="G4830" s="93"/>
      <c r="H4830" s="93"/>
      <c r="I4830" s="99"/>
      <c r="J4830" s="99"/>
      <c r="K4830" s="99"/>
      <c r="L4830" s="99"/>
      <c r="M4830" s="99"/>
      <c r="N4830" s="99"/>
      <c r="O4830" s="99"/>
      <c r="P4830" s="99"/>
      <c r="Q4830" s="99"/>
      <c r="R4830" s="99"/>
      <c r="S4830" s="99"/>
      <c r="T4830" s="99"/>
      <c r="U4830" s="99"/>
      <c r="V4830" s="99"/>
      <c r="W4830" s="99"/>
      <c r="X4830" s="99"/>
      <c r="Y4830" s="99"/>
      <c r="Z4830" s="99"/>
      <c r="AA4830" s="99"/>
      <c r="AB4830" s="99"/>
      <c r="AC4830" s="99"/>
      <c r="AD4830" s="99"/>
      <c r="AE4830" s="99"/>
      <c r="AF4830" s="99"/>
      <c r="AG4830" s="99"/>
      <c r="AH4830" s="31"/>
      <c r="AI4830" s="31"/>
      <c r="AJ4830" s="31"/>
      <c r="AK4830" s="31"/>
      <c r="AL4830" s="31"/>
      <c r="AO4830" s="376"/>
    </row>
    <row r="4831" spans="1:41" x14ac:dyDescent="0.25">
      <c r="A4831" s="44" t="s">
        <v>11748</v>
      </c>
      <c r="B4831" s="44" t="s">
        <v>14832</v>
      </c>
      <c r="C4831" s="45" t="s">
        <v>11749</v>
      </c>
      <c r="D4831" s="367" t="s">
        <v>3696</v>
      </c>
      <c r="E4831" s="328">
        <f>DATE(2028,11,18)</f>
        <v>47075</v>
      </c>
      <c r="F4831" s="32"/>
      <c r="G4831" s="32"/>
      <c r="H4831" s="32"/>
      <c r="I4831" s="31"/>
      <c r="J4831" s="31"/>
      <c r="K4831" s="31"/>
      <c r="L4831" s="31"/>
      <c r="M4831" s="31"/>
      <c r="N4831" s="31"/>
      <c r="O4831" s="31"/>
      <c r="P4831" s="31"/>
      <c r="Q4831" s="31"/>
      <c r="R4831" s="31"/>
      <c r="S4831" s="31"/>
      <c r="T4831" s="31"/>
      <c r="U4831" s="31"/>
      <c r="V4831" s="31"/>
      <c r="W4831" s="31"/>
      <c r="X4831" s="31"/>
      <c r="Y4831" s="31"/>
      <c r="Z4831" s="31"/>
      <c r="AA4831" s="31"/>
      <c r="AB4831" s="31"/>
      <c r="AC4831" s="31"/>
      <c r="AD4831" s="31"/>
      <c r="AE4831" s="31"/>
      <c r="AF4831" s="31"/>
      <c r="AG4831" s="31"/>
      <c r="AH4831" s="31"/>
      <c r="AI4831" s="31"/>
      <c r="AJ4831" s="31"/>
      <c r="AK4831" s="31"/>
      <c r="AL4831" s="31"/>
      <c r="AO4831" s="376"/>
    </row>
    <row r="4832" spans="1:41" x14ac:dyDescent="0.25">
      <c r="A4832" s="44" t="s">
        <v>2743</v>
      </c>
      <c r="B4832" s="44" t="s">
        <v>5134</v>
      </c>
      <c r="C4832" s="45">
        <v>230807</v>
      </c>
      <c r="D4832" s="45" t="s">
        <v>11363</v>
      </c>
      <c r="E4832" s="45" t="s">
        <v>8282</v>
      </c>
      <c r="AO4832" s="376"/>
    </row>
    <row r="4833" spans="1:41" x14ac:dyDescent="0.25">
      <c r="A4833" s="117" t="s">
        <v>1912</v>
      </c>
      <c r="B4833" s="117" t="s">
        <v>1913</v>
      </c>
      <c r="C4833" s="106" t="s">
        <v>8678</v>
      </c>
      <c r="D4833" s="93" t="s">
        <v>1394</v>
      </c>
      <c r="E4833" s="109">
        <v>47149</v>
      </c>
      <c r="F4833" s="93"/>
      <c r="G4833" s="93"/>
      <c r="H4833" s="93"/>
      <c r="I4833" s="99"/>
      <c r="J4833" s="99"/>
      <c r="K4833" s="99"/>
      <c r="L4833" s="99"/>
      <c r="M4833" s="99"/>
      <c r="N4833" s="99"/>
      <c r="O4833" s="99"/>
      <c r="P4833" s="44"/>
      <c r="Q4833" s="253"/>
      <c r="R4833" s="253"/>
      <c r="S4833" s="99"/>
      <c r="T4833" s="99"/>
      <c r="U4833" s="99"/>
      <c r="V4833" s="99"/>
      <c r="W4833" s="99"/>
      <c r="X4833" s="99"/>
      <c r="Y4833" s="99"/>
      <c r="Z4833" s="99"/>
      <c r="AA4833" s="99"/>
      <c r="AB4833" s="99"/>
      <c r="AC4833" s="99"/>
      <c r="AD4833" s="99"/>
      <c r="AE4833" s="99"/>
      <c r="AF4833" s="99"/>
      <c r="AG4833" s="99"/>
      <c r="AH4833" s="31"/>
      <c r="AI4833" s="31"/>
      <c r="AJ4833" s="31"/>
      <c r="AK4833" s="31"/>
      <c r="AL4833" s="31"/>
      <c r="AO4833" s="376"/>
    </row>
    <row r="4834" spans="1:41" x14ac:dyDescent="0.25">
      <c r="A4834" s="76" t="s">
        <v>4256</v>
      </c>
      <c r="B4834" s="44" t="s">
        <v>16074</v>
      </c>
      <c r="C4834" s="45">
        <v>8.26</v>
      </c>
      <c r="D4834" s="45" t="s">
        <v>12549</v>
      </c>
      <c r="E4834" s="46">
        <v>47787</v>
      </c>
      <c r="F4834" s="45"/>
      <c r="G4834" s="93"/>
      <c r="H4834" s="93"/>
      <c r="I4834" s="99"/>
      <c r="J4834" s="99"/>
      <c r="K4834" s="99"/>
      <c r="L4834" s="99"/>
      <c r="M4834" s="99"/>
      <c r="N4834" s="99"/>
      <c r="O4834" s="99"/>
      <c r="P4834" s="99"/>
      <c r="Q4834" s="99"/>
      <c r="R4834" s="99"/>
      <c r="S4834" s="99"/>
      <c r="T4834" s="99"/>
      <c r="U4834" s="99"/>
      <c r="V4834" s="99"/>
      <c r="W4834" s="99"/>
      <c r="X4834" s="99"/>
      <c r="Y4834" s="99"/>
      <c r="Z4834" s="99"/>
      <c r="AA4834" s="99"/>
      <c r="AB4834" s="99"/>
      <c r="AC4834" s="99"/>
      <c r="AD4834" s="99"/>
      <c r="AE4834" s="99"/>
      <c r="AF4834" s="99"/>
      <c r="AG4834" s="99"/>
      <c r="AH4834" s="31"/>
      <c r="AI4834" s="31"/>
      <c r="AJ4834" s="31"/>
      <c r="AK4834" s="31"/>
      <c r="AL4834" s="31"/>
      <c r="AO4834" s="376"/>
    </row>
    <row r="4835" spans="1:41" x14ac:dyDescent="0.25">
      <c r="A4835" s="44" t="s">
        <v>4256</v>
      </c>
      <c r="B4835" s="44" t="s">
        <v>5134</v>
      </c>
      <c r="C4835" s="45">
        <v>250802</v>
      </c>
      <c r="D4835" s="45" t="s">
        <v>11363</v>
      </c>
      <c r="E4835" s="45" t="s">
        <v>9880</v>
      </c>
      <c r="AO4835" s="376"/>
    </row>
    <row r="4836" spans="1:41" x14ac:dyDescent="0.25">
      <c r="A4836" s="44" t="s">
        <v>6969</v>
      </c>
      <c r="B4836" s="319" t="s">
        <v>19540</v>
      </c>
      <c r="C4836" s="318" t="s">
        <v>19642</v>
      </c>
      <c r="D4836" s="93" t="s">
        <v>19934</v>
      </c>
      <c r="E4836" s="320">
        <v>46507</v>
      </c>
      <c r="F4836" s="93"/>
      <c r="G4836" s="93"/>
      <c r="H4836" s="93"/>
      <c r="I4836" s="99"/>
      <c r="J4836" s="99"/>
      <c r="K4836" s="99"/>
      <c r="L4836" s="99"/>
      <c r="M4836" s="99"/>
      <c r="N4836" s="99"/>
      <c r="O4836" s="99"/>
      <c r="P4836" s="99"/>
      <c r="Q4836" s="99"/>
      <c r="R4836" s="99"/>
      <c r="S4836" s="99"/>
      <c r="T4836" s="99"/>
      <c r="U4836" s="99"/>
      <c r="V4836" s="99"/>
      <c r="W4836" s="99"/>
      <c r="X4836" s="99"/>
      <c r="Y4836" s="99"/>
      <c r="Z4836" s="99"/>
      <c r="AA4836" s="99"/>
      <c r="AB4836" s="99"/>
      <c r="AC4836" s="99"/>
      <c r="AD4836" s="99"/>
      <c r="AE4836" s="99"/>
      <c r="AF4836" s="99"/>
      <c r="AG4836" s="99"/>
      <c r="AH4836" s="31"/>
      <c r="AI4836" s="31"/>
      <c r="AJ4836" s="31"/>
      <c r="AK4836" s="31"/>
      <c r="AL4836" s="31"/>
      <c r="AO4836" s="376"/>
    </row>
    <row r="4837" spans="1:41" x14ac:dyDescent="0.25">
      <c r="A4837" s="44" t="s">
        <v>6969</v>
      </c>
      <c r="B4837" s="44" t="s">
        <v>2350</v>
      </c>
      <c r="C4837" s="45">
        <v>230105</v>
      </c>
      <c r="D4837" s="45" t="s">
        <v>11363</v>
      </c>
      <c r="E4837" s="45" t="s">
        <v>5265</v>
      </c>
      <c r="AO4837" s="376"/>
    </row>
    <row r="4838" spans="1:41" x14ac:dyDescent="0.25">
      <c r="A4838" s="44" t="s">
        <v>12630</v>
      </c>
      <c r="B4838" s="44" t="s">
        <v>2350</v>
      </c>
      <c r="C4838" s="45">
        <v>250106</v>
      </c>
      <c r="D4838" s="45" t="s">
        <v>11363</v>
      </c>
      <c r="E4838" s="45" t="s">
        <v>11887</v>
      </c>
      <c r="AO4838" s="376"/>
    </row>
    <row r="4839" spans="1:41" x14ac:dyDescent="0.25">
      <c r="A4839" s="44" t="s">
        <v>56</v>
      </c>
      <c r="B4839" s="44" t="s">
        <v>1885</v>
      </c>
      <c r="C4839" s="45" t="s">
        <v>16333</v>
      </c>
      <c r="D4839" s="46" t="s">
        <v>21328</v>
      </c>
      <c r="E4839" s="46">
        <v>46639</v>
      </c>
      <c r="AO4839" s="376"/>
    </row>
    <row r="4840" spans="1:41" x14ac:dyDescent="0.25">
      <c r="A4840" s="44" t="s">
        <v>56</v>
      </c>
      <c r="B4840" s="44" t="s">
        <v>3176</v>
      </c>
      <c r="C4840" s="45">
        <v>26010402</v>
      </c>
      <c r="D4840" s="45" t="s">
        <v>11363</v>
      </c>
      <c r="E4840" s="45" t="s">
        <v>17459</v>
      </c>
      <c r="AO4840" s="376"/>
    </row>
    <row r="4841" spans="1:41" x14ac:dyDescent="0.25">
      <c r="A4841" s="44" t="s">
        <v>56</v>
      </c>
      <c r="B4841" s="44" t="s">
        <v>927</v>
      </c>
      <c r="C4841" s="45">
        <v>26060202</v>
      </c>
      <c r="D4841" s="45" t="s">
        <v>11363</v>
      </c>
      <c r="E4841" s="45" t="s">
        <v>9840</v>
      </c>
      <c r="AO4841" s="376"/>
    </row>
    <row r="4842" spans="1:41" x14ac:dyDescent="0.25">
      <c r="A4842" s="44" t="s">
        <v>10469</v>
      </c>
      <c r="B4842" s="44" t="s">
        <v>3841</v>
      </c>
      <c r="C4842" s="45">
        <v>24060401</v>
      </c>
      <c r="D4842" s="45" t="s">
        <v>11363</v>
      </c>
      <c r="E4842" s="45" t="s">
        <v>4962</v>
      </c>
      <c r="AO4842" s="376"/>
    </row>
    <row r="4843" spans="1:41" x14ac:dyDescent="0.25">
      <c r="A4843" s="44" t="s">
        <v>10469</v>
      </c>
      <c r="B4843" s="44" t="s">
        <v>926</v>
      </c>
      <c r="C4843" s="45">
        <v>24060402</v>
      </c>
      <c r="D4843" s="45" t="s">
        <v>11363</v>
      </c>
      <c r="E4843" s="45" t="s">
        <v>4962</v>
      </c>
      <c r="AO4843" s="376"/>
    </row>
    <row r="4844" spans="1:41" x14ac:dyDescent="0.25">
      <c r="A4844" s="44" t="s">
        <v>10470</v>
      </c>
      <c r="B4844" s="44" t="s">
        <v>10347</v>
      </c>
      <c r="C4844" s="45">
        <v>240402</v>
      </c>
      <c r="D4844" s="45" t="s">
        <v>11363</v>
      </c>
      <c r="E4844" s="45" t="s">
        <v>5037</v>
      </c>
      <c r="AO4844" s="376"/>
    </row>
    <row r="4845" spans="1:41" x14ac:dyDescent="0.25">
      <c r="A4845" s="99" t="s">
        <v>10934</v>
      </c>
      <c r="B4845" s="92" t="s">
        <v>10937</v>
      </c>
      <c r="C4845" s="93" t="s">
        <v>10938</v>
      </c>
      <c r="D4845" s="93" t="s">
        <v>1394</v>
      </c>
      <c r="E4845" s="94">
        <v>46965</v>
      </c>
      <c r="F4845" s="93"/>
      <c r="G4845" s="93"/>
      <c r="H4845" s="93"/>
      <c r="I4845" s="99"/>
      <c r="J4845" s="99"/>
      <c r="K4845" s="99"/>
      <c r="L4845" s="99"/>
      <c r="M4845" s="99"/>
      <c r="N4845" s="99"/>
      <c r="O4845" s="99"/>
      <c r="P4845" s="44"/>
      <c r="Q4845" s="253"/>
      <c r="R4845" s="99"/>
      <c r="S4845" s="99"/>
      <c r="T4845" s="99"/>
      <c r="U4845" s="99"/>
      <c r="V4845" s="99"/>
      <c r="W4845" s="99"/>
      <c r="X4845" s="99"/>
      <c r="Y4845" s="99"/>
      <c r="Z4845" s="99"/>
      <c r="AA4845" s="99"/>
      <c r="AB4845" s="99"/>
      <c r="AC4845" s="99"/>
      <c r="AD4845" s="99"/>
      <c r="AE4845" s="99"/>
      <c r="AF4845" s="99"/>
      <c r="AG4845" s="99"/>
      <c r="AH4845" s="31"/>
      <c r="AI4845" s="31"/>
      <c r="AJ4845" s="31"/>
      <c r="AK4845" s="31"/>
      <c r="AL4845" s="31"/>
      <c r="AO4845" s="376"/>
    </row>
    <row r="4846" spans="1:41" x14ac:dyDescent="0.25">
      <c r="A4846" s="44" t="s">
        <v>17730</v>
      </c>
      <c r="B4846" s="44" t="s">
        <v>5321</v>
      </c>
      <c r="C4846" s="45">
        <v>26010401</v>
      </c>
      <c r="D4846" s="45" t="s">
        <v>11363</v>
      </c>
      <c r="E4846" s="45" t="s">
        <v>17459</v>
      </c>
      <c r="AO4846" s="376"/>
    </row>
    <row r="4847" spans="1:41" x14ac:dyDescent="0.25">
      <c r="A4847" s="44" t="s">
        <v>17730</v>
      </c>
      <c r="B4847" s="44" t="s">
        <v>3176</v>
      </c>
      <c r="C4847" s="45">
        <v>26010402</v>
      </c>
      <c r="D4847" s="45" t="s">
        <v>11363</v>
      </c>
      <c r="E4847" s="45" t="s">
        <v>17459</v>
      </c>
      <c r="AO4847" s="376"/>
    </row>
    <row r="4848" spans="1:41" x14ac:dyDescent="0.25">
      <c r="A4848" s="44" t="s">
        <v>17731</v>
      </c>
      <c r="B4848" s="44" t="s">
        <v>199</v>
      </c>
      <c r="C4848" s="45">
        <v>241001</v>
      </c>
      <c r="D4848" s="45" t="s">
        <v>11363</v>
      </c>
      <c r="E4848" s="45" t="s">
        <v>5332</v>
      </c>
      <c r="AO4848" s="376"/>
    </row>
    <row r="4849" spans="1:41" x14ac:dyDescent="0.25">
      <c r="A4849" s="44" t="s">
        <v>14410</v>
      </c>
      <c r="B4849" s="44" t="s">
        <v>3910</v>
      </c>
      <c r="C4849" s="45" t="s">
        <v>14411</v>
      </c>
      <c r="D4849" s="46" t="s">
        <v>21328</v>
      </c>
      <c r="E4849" s="46">
        <v>46583</v>
      </c>
      <c r="AO4849" s="376"/>
    </row>
    <row r="4850" spans="1:41" x14ac:dyDescent="0.3">
      <c r="A4850" s="333" t="s">
        <v>18940</v>
      </c>
      <c r="B4850" s="333" t="s">
        <v>1168</v>
      </c>
      <c r="C4850" s="125" t="s">
        <v>19096</v>
      </c>
      <c r="D4850" s="32" t="s">
        <v>20309</v>
      </c>
      <c r="E4850" s="125" t="s">
        <v>9249</v>
      </c>
      <c r="F4850" s="125" t="s">
        <v>1189</v>
      </c>
      <c r="G4850" s="125" t="s">
        <v>1190</v>
      </c>
      <c r="AO4850" s="376"/>
    </row>
    <row r="4851" spans="1:41" x14ac:dyDescent="0.25">
      <c r="A4851" s="99" t="s">
        <v>10941</v>
      </c>
      <c r="B4851" s="92" t="s">
        <v>10943</v>
      </c>
      <c r="C4851" s="93" t="s">
        <v>10945</v>
      </c>
      <c r="D4851" s="93" t="s">
        <v>1394</v>
      </c>
      <c r="E4851" s="94">
        <v>47208</v>
      </c>
      <c r="F4851" s="93"/>
      <c r="G4851" s="93"/>
      <c r="H4851" s="93"/>
      <c r="I4851" s="99"/>
      <c r="J4851" s="99"/>
      <c r="K4851" s="99"/>
      <c r="L4851" s="99"/>
      <c r="M4851" s="99"/>
      <c r="N4851" s="99"/>
      <c r="O4851" s="99"/>
      <c r="P4851" s="44"/>
      <c r="Q4851" s="253"/>
      <c r="R4851" s="99"/>
      <c r="S4851" s="99"/>
      <c r="T4851" s="99"/>
      <c r="U4851" s="99"/>
      <c r="V4851" s="99"/>
      <c r="W4851" s="99"/>
      <c r="X4851" s="99"/>
      <c r="Y4851" s="99"/>
      <c r="Z4851" s="99"/>
      <c r="AA4851" s="99"/>
      <c r="AB4851" s="99"/>
      <c r="AC4851" s="99"/>
      <c r="AD4851" s="99"/>
      <c r="AE4851" s="99"/>
      <c r="AF4851" s="99"/>
      <c r="AG4851" s="99"/>
      <c r="AH4851" s="31"/>
      <c r="AI4851" s="31"/>
      <c r="AJ4851" s="31"/>
      <c r="AK4851" s="31"/>
      <c r="AL4851" s="31"/>
      <c r="AO4851" s="376"/>
    </row>
    <row r="4852" spans="1:41" x14ac:dyDescent="0.25">
      <c r="A4852" s="44" t="s">
        <v>21581</v>
      </c>
      <c r="B4852" s="44" t="s">
        <v>3475</v>
      </c>
      <c r="C4852" s="45">
        <v>260301</v>
      </c>
      <c r="D4852" s="45" t="s">
        <v>11363</v>
      </c>
      <c r="E4852" s="45" t="s">
        <v>17625</v>
      </c>
      <c r="AO4852" s="376"/>
    </row>
    <row r="4853" spans="1:41" x14ac:dyDescent="0.25">
      <c r="A4853" s="44" t="s">
        <v>9841</v>
      </c>
      <c r="B4853" s="44" t="s">
        <v>16323</v>
      </c>
      <c r="C4853" s="45" t="s">
        <v>16334</v>
      </c>
      <c r="D4853" s="46" t="s">
        <v>21328</v>
      </c>
      <c r="E4853" s="46">
        <v>46344</v>
      </c>
      <c r="AO4853" s="376"/>
    </row>
    <row r="4854" spans="1:41" x14ac:dyDescent="0.25">
      <c r="A4854" s="44" t="s">
        <v>9841</v>
      </c>
      <c r="B4854" s="44" t="s">
        <v>1548</v>
      </c>
      <c r="C4854" s="45" t="s">
        <v>4187</v>
      </c>
      <c r="D4854" s="45" t="s">
        <v>11204</v>
      </c>
      <c r="E4854" s="45" t="s">
        <v>2538</v>
      </c>
      <c r="F4854" s="93"/>
      <c r="G4854" s="93"/>
      <c r="H4854" s="93"/>
      <c r="I4854" s="99"/>
      <c r="J4854" s="99"/>
      <c r="K4854" s="99"/>
      <c r="L4854" s="99"/>
      <c r="M4854" s="99"/>
      <c r="N4854" s="99"/>
      <c r="O4854" s="99"/>
      <c r="P4854" s="99"/>
      <c r="Q4854" s="99"/>
      <c r="R4854" s="99"/>
      <c r="S4854" s="99"/>
      <c r="T4854" s="99"/>
      <c r="U4854" s="99"/>
      <c r="V4854" s="99"/>
      <c r="W4854" s="99"/>
      <c r="X4854" s="99"/>
      <c r="Y4854" s="99"/>
      <c r="Z4854" s="99"/>
      <c r="AA4854" s="99"/>
      <c r="AB4854" s="99"/>
      <c r="AC4854" s="99"/>
      <c r="AD4854" s="99"/>
      <c r="AE4854" s="99"/>
      <c r="AF4854" s="99"/>
      <c r="AG4854" s="99"/>
      <c r="AH4854" s="31"/>
      <c r="AI4854" s="31"/>
      <c r="AJ4854" s="31"/>
      <c r="AK4854" s="31"/>
      <c r="AL4854" s="31"/>
      <c r="AO4854" s="376"/>
    </row>
    <row r="4855" spans="1:41" x14ac:dyDescent="0.25">
      <c r="A4855" s="44" t="s">
        <v>9841</v>
      </c>
      <c r="B4855" s="44" t="s">
        <v>1548</v>
      </c>
      <c r="C4855" s="45" t="s">
        <v>4187</v>
      </c>
      <c r="D4855" s="93" t="s">
        <v>17443</v>
      </c>
      <c r="E4855" s="45" t="s">
        <v>2538</v>
      </c>
      <c r="F4855" s="93"/>
      <c r="G4855" s="93"/>
      <c r="H4855" s="93"/>
      <c r="I4855" s="99"/>
      <c r="J4855" s="99"/>
      <c r="K4855" s="99"/>
      <c r="L4855" s="99"/>
      <c r="M4855" s="99"/>
      <c r="N4855" s="99"/>
      <c r="O4855" s="99"/>
      <c r="P4855" s="99"/>
      <c r="Q4855" s="99"/>
      <c r="R4855" s="99"/>
      <c r="S4855" s="99"/>
      <c r="T4855" s="99"/>
      <c r="U4855" s="99"/>
      <c r="V4855" s="99"/>
      <c r="W4855" s="99"/>
      <c r="X4855" s="99"/>
      <c r="Y4855" s="99"/>
      <c r="Z4855" s="99"/>
      <c r="AA4855" s="99"/>
      <c r="AB4855" s="99"/>
      <c r="AC4855" s="99"/>
      <c r="AD4855" s="99"/>
      <c r="AE4855" s="99"/>
      <c r="AF4855" s="99"/>
      <c r="AG4855" s="99"/>
      <c r="AH4855" s="31"/>
      <c r="AI4855" s="31"/>
      <c r="AJ4855" s="31"/>
      <c r="AK4855" s="31"/>
      <c r="AL4855" s="31"/>
      <c r="AO4855" s="376"/>
    </row>
    <row r="4856" spans="1:41" x14ac:dyDescent="0.25">
      <c r="A4856" s="44" t="s">
        <v>9653</v>
      </c>
      <c r="B4856" s="44" t="s">
        <v>21376</v>
      </c>
      <c r="C4856" s="45" t="s">
        <v>9702</v>
      </c>
      <c r="D4856" s="45" t="s">
        <v>21447</v>
      </c>
      <c r="E4856" s="46">
        <v>46507</v>
      </c>
      <c r="AO4856" s="376"/>
    </row>
    <row r="4857" spans="1:41" x14ac:dyDescent="0.25">
      <c r="A4857" s="44" t="s">
        <v>17732</v>
      </c>
      <c r="B4857" s="44" t="s">
        <v>3475</v>
      </c>
      <c r="C4857" s="45">
        <v>240301</v>
      </c>
      <c r="D4857" s="45" t="s">
        <v>11363</v>
      </c>
      <c r="E4857" s="45" t="s">
        <v>9249</v>
      </c>
      <c r="AO4857" s="376"/>
    </row>
    <row r="4858" spans="1:41" x14ac:dyDescent="0.25">
      <c r="A4858" s="44" t="s">
        <v>10471</v>
      </c>
      <c r="B4858" s="44" t="s">
        <v>925</v>
      </c>
      <c r="C4858" s="45">
        <v>240601</v>
      </c>
      <c r="D4858" s="45" t="s">
        <v>11363</v>
      </c>
      <c r="E4858" s="45" t="s">
        <v>9840</v>
      </c>
      <c r="AO4858" s="376"/>
    </row>
    <row r="4859" spans="1:41" x14ac:dyDescent="0.25">
      <c r="A4859" s="44" t="s">
        <v>402</v>
      </c>
      <c r="B4859" s="44" t="s">
        <v>21421</v>
      </c>
      <c r="C4859" s="45" t="s">
        <v>21184</v>
      </c>
      <c r="D4859" s="45" t="s">
        <v>21447</v>
      </c>
      <c r="E4859" s="46">
        <v>46630</v>
      </c>
      <c r="AO4859" s="376"/>
    </row>
    <row r="4860" spans="1:41" x14ac:dyDescent="0.25">
      <c r="A4860" s="86" t="s">
        <v>12225</v>
      </c>
      <c r="B4860" s="44" t="s">
        <v>16074</v>
      </c>
      <c r="C4860" s="45">
        <v>8.26</v>
      </c>
      <c r="D4860" s="45" t="s">
        <v>12549</v>
      </c>
      <c r="E4860" s="46">
        <v>47787</v>
      </c>
      <c r="F4860" s="45" t="s">
        <v>1335</v>
      </c>
      <c r="G4860" s="93"/>
      <c r="H4860" s="93"/>
      <c r="I4860" s="99"/>
      <c r="J4860" s="99"/>
      <c r="K4860" s="99"/>
      <c r="L4860" s="99"/>
      <c r="M4860" s="99"/>
      <c r="N4860" s="99"/>
      <c r="O4860" s="99"/>
      <c r="P4860" s="99"/>
      <c r="Q4860" s="99"/>
      <c r="R4860" s="99"/>
      <c r="S4860" s="99"/>
      <c r="T4860" s="99"/>
      <c r="U4860" s="99"/>
      <c r="V4860" s="99"/>
      <c r="W4860" s="99"/>
      <c r="X4860" s="99"/>
      <c r="Y4860" s="99"/>
      <c r="Z4860" s="99"/>
      <c r="AA4860" s="99"/>
      <c r="AB4860" s="99"/>
      <c r="AC4860" s="99"/>
      <c r="AD4860" s="99"/>
      <c r="AE4860" s="99"/>
      <c r="AF4860" s="99"/>
      <c r="AG4860" s="99"/>
      <c r="AH4860" s="31"/>
      <c r="AI4860" s="31"/>
      <c r="AJ4860" s="31"/>
      <c r="AK4860" s="31"/>
      <c r="AL4860" s="31"/>
      <c r="AO4860" s="376"/>
    </row>
    <row r="4861" spans="1:41" x14ac:dyDescent="0.25">
      <c r="A4861" s="44" t="s">
        <v>12225</v>
      </c>
      <c r="B4861" s="44" t="s">
        <v>12101</v>
      </c>
      <c r="C4861" s="45">
        <v>11.25</v>
      </c>
      <c r="D4861" s="45" t="s">
        <v>12549</v>
      </c>
      <c r="E4861" s="46">
        <v>47664</v>
      </c>
      <c r="F4861" s="45" t="s">
        <v>1335</v>
      </c>
      <c r="G4861" s="93"/>
      <c r="H4861" s="93"/>
      <c r="I4861" s="99"/>
      <c r="J4861" s="99"/>
      <c r="K4861" s="99"/>
      <c r="L4861" s="99"/>
      <c r="M4861" s="99"/>
      <c r="N4861" s="99"/>
      <c r="O4861" s="99"/>
      <c r="P4861" s="99"/>
      <c r="Q4861" s="99"/>
      <c r="R4861" s="99"/>
      <c r="S4861" s="99"/>
      <c r="T4861" s="99"/>
      <c r="U4861" s="99"/>
      <c r="V4861" s="99"/>
      <c r="W4861" s="99"/>
      <c r="X4861" s="99"/>
      <c r="Y4861" s="99"/>
      <c r="Z4861" s="99"/>
      <c r="AA4861" s="99"/>
      <c r="AB4861" s="99"/>
      <c r="AC4861" s="99"/>
      <c r="AD4861" s="99"/>
      <c r="AE4861" s="99"/>
      <c r="AF4861" s="99"/>
      <c r="AG4861" s="99"/>
      <c r="AH4861" s="31"/>
      <c r="AI4861" s="31"/>
      <c r="AJ4861" s="31"/>
      <c r="AK4861" s="31"/>
      <c r="AL4861" s="31"/>
      <c r="AO4861" s="376"/>
    </row>
    <row r="4862" spans="1:41" x14ac:dyDescent="0.25">
      <c r="A4862" s="44" t="s">
        <v>5199</v>
      </c>
      <c r="B4862" s="44" t="s">
        <v>5134</v>
      </c>
      <c r="C4862" s="45">
        <v>220802</v>
      </c>
      <c r="D4862" s="45" t="s">
        <v>11363</v>
      </c>
      <c r="E4862" s="45" t="s">
        <v>4966</v>
      </c>
      <c r="AO4862" s="376"/>
    </row>
    <row r="4863" spans="1:41" x14ac:dyDescent="0.25">
      <c r="A4863" s="44" t="s">
        <v>5199</v>
      </c>
      <c r="B4863" s="44" t="s">
        <v>2350</v>
      </c>
      <c r="C4863" s="45">
        <v>230105</v>
      </c>
      <c r="D4863" s="45" t="s">
        <v>11363</v>
      </c>
      <c r="E4863" s="45" t="s">
        <v>5265</v>
      </c>
      <c r="AO4863" s="376"/>
    </row>
    <row r="4864" spans="1:41" x14ac:dyDescent="0.25">
      <c r="A4864" s="44" t="s">
        <v>7699</v>
      </c>
      <c r="B4864" s="44" t="s">
        <v>7766</v>
      </c>
      <c r="C4864" s="45">
        <v>230505</v>
      </c>
      <c r="D4864" s="45" t="s">
        <v>11363</v>
      </c>
      <c r="E4864" s="45" t="s">
        <v>7105</v>
      </c>
      <c r="AO4864" s="376"/>
    </row>
    <row r="4865" spans="1:41" x14ac:dyDescent="0.25">
      <c r="A4865" s="44" t="s">
        <v>6970</v>
      </c>
      <c r="B4865" s="44" t="s">
        <v>5321</v>
      </c>
      <c r="C4865" s="45">
        <v>23010401</v>
      </c>
      <c r="D4865" s="45" t="s">
        <v>11363</v>
      </c>
      <c r="E4865" s="45" t="s">
        <v>5322</v>
      </c>
      <c r="AO4865" s="376"/>
    </row>
    <row r="4866" spans="1:41" x14ac:dyDescent="0.25">
      <c r="A4866" s="44" t="s">
        <v>17733</v>
      </c>
      <c r="B4866" s="44" t="s">
        <v>925</v>
      </c>
      <c r="C4866" s="45">
        <v>250601</v>
      </c>
      <c r="D4866" s="45" t="s">
        <v>11363</v>
      </c>
      <c r="E4866" s="45" t="s">
        <v>15609</v>
      </c>
      <c r="AO4866" s="376"/>
    </row>
    <row r="4867" spans="1:41" x14ac:dyDescent="0.25">
      <c r="A4867" s="44" t="s">
        <v>2382</v>
      </c>
      <c r="B4867" s="44" t="s">
        <v>3475</v>
      </c>
      <c r="C4867" s="45">
        <v>230301</v>
      </c>
      <c r="D4867" s="45" t="s">
        <v>11363</v>
      </c>
      <c r="E4867" s="45" t="s">
        <v>5265</v>
      </c>
      <c r="AO4867" s="376"/>
    </row>
    <row r="4868" spans="1:41" x14ac:dyDescent="0.25">
      <c r="A4868" s="44" t="s">
        <v>667</v>
      </c>
      <c r="B4868" s="44" t="s">
        <v>5321</v>
      </c>
      <c r="C4868" s="45">
        <v>23010401</v>
      </c>
      <c r="D4868" s="45" t="s">
        <v>11363</v>
      </c>
      <c r="E4868" s="45" t="s">
        <v>5322</v>
      </c>
      <c r="AO4868" s="376"/>
    </row>
    <row r="4869" spans="1:41" x14ac:dyDescent="0.25">
      <c r="A4869" s="44" t="s">
        <v>667</v>
      </c>
      <c r="B4869" s="44" t="s">
        <v>3176</v>
      </c>
      <c r="C4869" s="45">
        <v>23010402</v>
      </c>
      <c r="D4869" s="45" t="s">
        <v>11363</v>
      </c>
      <c r="E4869" s="45" t="s">
        <v>5322</v>
      </c>
      <c r="AO4869" s="376"/>
    </row>
    <row r="4870" spans="1:41" x14ac:dyDescent="0.25">
      <c r="A4870" s="44" t="s">
        <v>8768</v>
      </c>
      <c r="B4870" s="44" t="s">
        <v>14833</v>
      </c>
      <c r="C4870" s="45" t="s">
        <v>9093</v>
      </c>
      <c r="D4870" s="367" t="s">
        <v>3696</v>
      </c>
      <c r="E4870" s="328">
        <f>DATE(2027,12,4)</f>
        <v>46725</v>
      </c>
      <c r="F4870" s="32"/>
      <c r="G4870" s="32"/>
      <c r="H4870" s="32"/>
      <c r="I4870" s="31"/>
      <c r="J4870" s="31"/>
      <c r="K4870" s="31"/>
      <c r="L4870" s="31"/>
      <c r="M4870" s="31"/>
      <c r="N4870" s="31"/>
      <c r="O4870" s="31"/>
      <c r="P4870" s="31"/>
      <c r="Q4870" s="31"/>
      <c r="R4870" s="31"/>
      <c r="S4870" s="31"/>
      <c r="T4870" s="31"/>
      <c r="U4870" s="31"/>
      <c r="V4870" s="31"/>
      <c r="W4870" s="31"/>
      <c r="X4870" s="31"/>
      <c r="Y4870" s="31"/>
      <c r="Z4870" s="31"/>
      <c r="AA4870" s="31"/>
      <c r="AB4870" s="31"/>
      <c r="AC4870" s="31"/>
      <c r="AD4870" s="31"/>
      <c r="AE4870" s="31"/>
      <c r="AF4870" s="31"/>
      <c r="AG4870" s="31"/>
      <c r="AH4870" s="31"/>
      <c r="AI4870" s="31"/>
      <c r="AJ4870" s="31"/>
      <c r="AK4870" s="31"/>
      <c r="AL4870" s="31"/>
      <c r="AO4870" s="376"/>
    </row>
    <row r="4871" spans="1:41" x14ac:dyDescent="0.25">
      <c r="A4871" s="44" t="s">
        <v>6971</v>
      </c>
      <c r="B4871" s="44" t="s">
        <v>3475</v>
      </c>
      <c r="C4871" s="45">
        <v>230301</v>
      </c>
      <c r="D4871" s="45" t="s">
        <v>11363</v>
      </c>
      <c r="E4871" s="45" t="s">
        <v>5265</v>
      </c>
      <c r="AO4871" s="376"/>
    </row>
    <row r="4872" spans="1:41" x14ac:dyDescent="0.25">
      <c r="A4872" s="44" t="s">
        <v>12631</v>
      </c>
      <c r="B4872" s="44" t="s">
        <v>5321</v>
      </c>
      <c r="C4872" s="45">
        <v>25010401</v>
      </c>
      <c r="D4872" s="45" t="s">
        <v>11363</v>
      </c>
      <c r="E4872" s="45" t="s">
        <v>12564</v>
      </c>
      <c r="AO4872" s="376"/>
    </row>
    <row r="4873" spans="1:41" x14ac:dyDescent="0.25">
      <c r="A4873" s="44" t="s">
        <v>12631</v>
      </c>
      <c r="B4873" s="44" t="s">
        <v>3176</v>
      </c>
      <c r="C4873" s="45">
        <v>25010402</v>
      </c>
      <c r="D4873" s="45" t="s">
        <v>11363</v>
      </c>
      <c r="E4873" s="45" t="s">
        <v>12564</v>
      </c>
      <c r="AO4873" s="376"/>
    </row>
    <row r="4874" spans="1:41" x14ac:dyDescent="0.25">
      <c r="A4874" s="44" t="s">
        <v>20562</v>
      </c>
      <c r="B4874" s="44" t="s">
        <v>8472</v>
      </c>
      <c r="C4874" s="45" t="s">
        <v>8521</v>
      </c>
      <c r="D4874" s="32" t="s">
        <v>5559</v>
      </c>
      <c r="E4874" s="45" t="s">
        <v>20851</v>
      </c>
      <c r="F4874" s="32"/>
      <c r="G4874" s="32"/>
      <c r="H4874" s="32"/>
      <c r="I4874" s="31"/>
      <c r="J4874" s="31"/>
      <c r="K4874" s="31"/>
      <c r="L4874" s="31"/>
      <c r="M4874" s="31"/>
      <c r="N4874" s="31"/>
      <c r="O4874" s="31"/>
      <c r="P4874" s="31"/>
      <c r="Q4874" s="31"/>
      <c r="R4874" s="31"/>
      <c r="S4874" s="31"/>
      <c r="T4874" s="31"/>
      <c r="U4874" s="31"/>
      <c r="V4874" s="31"/>
      <c r="W4874" s="31"/>
      <c r="X4874" s="31"/>
      <c r="Y4874" s="31"/>
      <c r="Z4874" s="31"/>
      <c r="AA4874" s="31"/>
      <c r="AB4874" s="31"/>
      <c r="AC4874" s="31"/>
      <c r="AD4874" s="31"/>
      <c r="AE4874" s="31"/>
      <c r="AF4874" s="31"/>
      <c r="AG4874" s="31"/>
      <c r="AH4874" s="31"/>
      <c r="AI4874" s="31"/>
      <c r="AJ4874" s="31"/>
      <c r="AK4874" s="31"/>
      <c r="AL4874" s="31"/>
      <c r="AO4874" s="376"/>
    </row>
    <row r="4875" spans="1:41" x14ac:dyDescent="0.3">
      <c r="A4875" s="57" t="s">
        <v>17169</v>
      </c>
      <c r="B4875" s="57" t="s">
        <v>2173</v>
      </c>
      <c r="C4875" s="62">
        <v>24030</v>
      </c>
      <c r="D4875" s="62" t="s">
        <v>20886</v>
      </c>
      <c r="E4875" s="60">
        <v>47057</v>
      </c>
      <c r="F4875" s="32"/>
      <c r="G4875" s="32"/>
      <c r="H4875" s="32"/>
      <c r="I4875" s="31"/>
      <c r="J4875" s="31"/>
      <c r="K4875" s="31"/>
      <c r="L4875" s="31"/>
      <c r="M4875" s="31"/>
      <c r="N4875" s="31"/>
      <c r="O4875" s="31"/>
      <c r="P4875" s="31"/>
      <c r="Q4875" s="31"/>
      <c r="R4875" s="31"/>
      <c r="S4875" s="31"/>
      <c r="T4875" s="31"/>
      <c r="U4875" s="31"/>
      <c r="V4875" s="31"/>
      <c r="W4875" s="31"/>
      <c r="X4875" s="31"/>
      <c r="Y4875" s="31"/>
      <c r="Z4875" s="31"/>
      <c r="AA4875" s="31"/>
      <c r="AB4875" s="31"/>
      <c r="AC4875" s="31"/>
      <c r="AD4875" s="31"/>
      <c r="AE4875" s="31"/>
      <c r="AF4875" s="31"/>
      <c r="AG4875" s="31"/>
      <c r="AH4875" s="31"/>
      <c r="AI4875" s="31"/>
      <c r="AJ4875" s="31"/>
      <c r="AK4875" s="31"/>
      <c r="AL4875" s="31"/>
      <c r="AO4875" s="376"/>
    </row>
    <row r="4876" spans="1:41" x14ac:dyDescent="0.25">
      <c r="A4876" s="44" t="s">
        <v>3188</v>
      </c>
      <c r="B4876" s="44" t="s">
        <v>925</v>
      </c>
      <c r="C4876" s="45">
        <v>250601</v>
      </c>
      <c r="D4876" s="45" t="s">
        <v>11363</v>
      </c>
      <c r="E4876" s="45" t="s">
        <v>15609</v>
      </c>
      <c r="AO4876" s="376"/>
    </row>
    <row r="4877" spans="1:41" x14ac:dyDescent="0.25">
      <c r="A4877" s="91" t="s">
        <v>19198</v>
      </c>
      <c r="B4877" s="92" t="s">
        <v>19284</v>
      </c>
      <c r="C4877" s="93" t="s">
        <v>19285</v>
      </c>
      <c r="D4877" s="93" t="s">
        <v>1201</v>
      </c>
      <c r="E4877" s="94">
        <v>46582</v>
      </c>
      <c r="F4877" s="93"/>
      <c r="G4877" s="93"/>
      <c r="H4877" s="93"/>
      <c r="I4877" s="99"/>
      <c r="J4877" s="99"/>
      <c r="K4877" s="99"/>
      <c r="L4877" s="99"/>
      <c r="M4877" s="99"/>
      <c r="N4877" s="99"/>
      <c r="O4877" s="99"/>
      <c r="P4877" s="99"/>
      <c r="Q4877" s="99"/>
      <c r="R4877" s="99"/>
      <c r="S4877" s="99"/>
      <c r="T4877" s="99"/>
      <c r="U4877" s="99"/>
      <c r="V4877" s="99"/>
      <c r="W4877" s="99"/>
      <c r="X4877" s="99"/>
      <c r="Y4877" s="99"/>
      <c r="Z4877" s="99"/>
      <c r="AA4877" s="99"/>
      <c r="AB4877" s="99"/>
      <c r="AC4877" s="99"/>
      <c r="AD4877" s="99"/>
      <c r="AE4877" s="99"/>
      <c r="AF4877" s="99"/>
      <c r="AG4877" s="99"/>
      <c r="AH4877" s="31"/>
      <c r="AI4877" s="31"/>
      <c r="AJ4877" s="31"/>
      <c r="AK4877" s="31"/>
      <c r="AL4877" s="31"/>
      <c r="AO4877" s="376"/>
    </row>
    <row r="4878" spans="1:41" x14ac:dyDescent="0.25">
      <c r="A4878" s="44" t="s">
        <v>6442</v>
      </c>
      <c r="B4878" s="44" t="s">
        <v>20314</v>
      </c>
      <c r="C4878" s="45" t="s">
        <v>20357</v>
      </c>
      <c r="D4878" s="46" t="s">
        <v>21328</v>
      </c>
      <c r="E4878" s="46">
        <v>46526</v>
      </c>
      <c r="AO4878" s="376"/>
    </row>
    <row r="4879" spans="1:41" x14ac:dyDescent="0.25">
      <c r="A4879" s="44" t="s">
        <v>6442</v>
      </c>
      <c r="B4879" s="44" t="s">
        <v>926</v>
      </c>
      <c r="C4879" s="45">
        <v>24060402</v>
      </c>
      <c r="D4879" s="45" t="s">
        <v>11363</v>
      </c>
      <c r="E4879" s="45" t="s">
        <v>4962</v>
      </c>
      <c r="AO4879" s="376"/>
    </row>
    <row r="4880" spans="1:41" x14ac:dyDescent="0.25">
      <c r="A4880" s="44" t="s">
        <v>6442</v>
      </c>
      <c r="B4880" s="44" t="s">
        <v>1666</v>
      </c>
      <c r="C4880" s="45">
        <v>250101</v>
      </c>
      <c r="D4880" s="45" t="s">
        <v>11363</v>
      </c>
      <c r="E4880" s="45" t="s">
        <v>12551</v>
      </c>
      <c r="AO4880" s="376"/>
    </row>
    <row r="4881" spans="1:41" x14ac:dyDescent="0.25">
      <c r="A4881" s="44" t="s">
        <v>6442</v>
      </c>
      <c r="B4881" s="44" t="s">
        <v>5321</v>
      </c>
      <c r="C4881" s="45">
        <v>26010401</v>
      </c>
      <c r="D4881" s="45" t="s">
        <v>11363</v>
      </c>
      <c r="E4881" s="45" t="s">
        <v>17459</v>
      </c>
      <c r="AO4881" s="376"/>
    </row>
    <row r="4882" spans="1:41" x14ac:dyDescent="0.25">
      <c r="A4882" s="44" t="s">
        <v>6442</v>
      </c>
      <c r="B4882" s="44" t="s">
        <v>3176</v>
      </c>
      <c r="C4882" s="45">
        <v>26010402</v>
      </c>
      <c r="D4882" s="45" t="s">
        <v>11363</v>
      </c>
      <c r="E4882" s="45" t="s">
        <v>17459</v>
      </c>
      <c r="AO4882" s="376"/>
    </row>
    <row r="4883" spans="1:41" x14ac:dyDescent="0.25">
      <c r="A4883" s="44" t="s">
        <v>17734</v>
      </c>
      <c r="B4883" s="44" t="s">
        <v>17463</v>
      </c>
      <c r="C4883" s="45">
        <v>260202</v>
      </c>
      <c r="D4883" s="45" t="s">
        <v>11363</v>
      </c>
      <c r="E4883" s="45" t="s">
        <v>9238</v>
      </c>
      <c r="AO4883" s="376"/>
    </row>
    <row r="4884" spans="1:41" x14ac:dyDescent="0.25">
      <c r="A4884" s="57" t="s">
        <v>1003</v>
      </c>
      <c r="B4884" s="92" t="s">
        <v>3682</v>
      </c>
      <c r="C4884" s="93" t="s">
        <v>19106</v>
      </c>
      <c r="D4884" s="93" t="s">
        <v>3681</v>
      </c>
      <c r="E4884" s="94">
        <v>48029</v>
      </c>
      <c r="F4884" s="93"/>
      <c r="G4884" s="93"/>
      <c r="H4884" s="93"/>
      <c r="I4884" s="99"/>
      <c r="J4884" s="99"/>
      <c r="K4884" s="99"/>
      <c r="L4884" s="99"/>
      <c r="M4884" s="99"/>
      <c r="N4884" s="99"/>
      <c r="O4884" s="99"/>
      <c r="P4884" s="44"/>
      <c r="Q4884" s="253"/>
      <c r="R4884" s="99"/>
      <c r="S4884" s="99"/>
      <c r="T4884" s="99"/>
      <c r="U4884" s="99"/>
      <c r="V4884" s="99"/>
      <c r="W4884" s="99"/>
      <c r="X4884" s="99"/>
      <c r="Y4884" s="99"/>
      <c r="Z4884" s="99"/>
      <c r="AA4884" s="99"/>
      <c r="AB4884" s="99"/>
      <c r="AC4884" s="99"/>
      <c r="AD4884" s="99"/>
      <c r="AE4884" s="99"/>
      <c r="AF4884" s="99"/>
      <c r="AG4884" s="99"/>
      <c r="AH4884" s="31"/>
      <c r="AI4884" s="31"/>
      <c r="AJ4884" s="31"/>
      <c r="AK4884" s="31"/>
      <c r="AL4884" s="31"/>
      <c r="AO4884" s="376"/>
    </row>
    <row r="4885" spans="1:41" x14ac:dyDescent="0.25">
      <c r="A4885" s="44" t="s">
        <v>1003</v>
      </c>
      <c r="B4885" s="44" t="s">
        <v>12118</v>
      </c>
      <c r="C4885" s="45">
        <v>13.23</v>
      </c>
      <c r="D4885" s="45" t="s">
        <v>12549</v>
      </c>
      <c r="E4885" s="46">
        <v>46934</v>
      </c>
      <c r="F4885" s="45"/>
      <c r="G4885" s="93"/>
      <c r="H4885" s="93"/>
      <c r="I4885" s="99"/>
      <c r="J4885" s="99"/>
      <c r="K4885" s="99"/>
      <c r="L4885" s="99"/>
      <c r="M4885" s="99"/>
      <c r="N4885" s="99"/>
      <c r="O4885" s="99"/>
      <c r="P4885" s="99"/>
      <c r="Q4885" s="99"/>
      <c r="R4885" s="99"/>
      <c r="S4885" s="99"/>
      <c r="T4885" s="99"/>
      <c r="U4885" s="99"/>
      <c r="V4885" s="99"/>
      <c r="W4885" s="99"/>
      <c r="X4885" s="99"/>
      <c r="Y4885" s="99"/>
      <c r="Z4885" s="99"/>
      <c r="AA4885" s="99"/>
      <c r="AB4885" s="99"/>
      <c r="AC4885" s="99"/>
      <c r="AD4885" s="99"/>
      <c r="AE4885" s="99"/>
      <c r="AF4885" s="99"/>
      <c r="AG4885" s="99"/>
      <c r="AH4885" s="31"/>
      <c r="AI4885" s="31"/>
      <c r="AJ4885" s="31"/>
      <c r="AK4885" s="31"/>
      <c r="AL4885" s="31"/>
      <c r="AO4885" s="376"/>
    </row>
    <row r="4886" spans="1:41" x14ac:dyDescent="0.25">
      <c r="A4886" s="44" t="s">
        <v>1003</v>
      </c>
      <c r="B4886" s="44" t="s">
        <v>12095</v>
      </c>
      <c r="C4886" s="45">
        <v>33.25</v>
      </c>
      <c r="D4886" s="45" t="s">
        <v>12549</v>
      </c>
      <c r="E4886" s="46">
        <v>47664</v>
      </c>
      <c r="F4886" s="45"/>
      <c r="G4886" s="93"/>
      <c r="H4886" s="93"/>
      <c r="I4886" s="99"/>
      <c r="J4886" s="99"/>
      <c r="K4886" s="99"/>
      <c r="L4886" s="99"/>
      <c r="M4886" s="99"/>
      <c r="N4886" s="99"/>
      <c r="O4886" s="99"/>
      <c r="P4886" s="99"/>
      <c r="Q4886" s="99"/>
      <c r="R4886" s="99"/>
      <c r="S4886" s="99"/>
      <c r="T4886" s="99"/>
      <c r="U4886" s="99"/>
      <c r="V4886" s="99"/>
      <c r="W4886" s="99"/>
      <c r="X4886" s="99"/>
      <c r="Y4886" s="99"/>
      <c r="Z4886" s="99"/>
      <c r="AA4886" s="99"/>
      <c r="AB4886" s="99"/>
      <c r="AC4886" s="99"/>
      <c r="AD4886" s="99"/>
      <c r="AE4886" s="99"/>
      <c r="AF4886" s="99"/>
      <c r="AG4886" s="99"/>
      <c r="AH4886" s="31"/>
      <c r="AI4886" s="31"/>
      <c r="AJ4886" s="31"/>
      <c r="AK4886" s="31"/>
      <c r="AL4886" s="31"/>
      <c r="AO4886" s="376"/>
    </row>
    <row r="4887" spans="1:41" x14ac:dyDescent="0.25">
      <c r="A4887" s="44" t="s">
        <v>11618</v>
      </c>
      <c r="B4887" s="44" t="s">
        <v>21362</v>
      </c>
      <c r="C4887" s="45" t="s">
        <v>11608</v>
      </c>
      <c r="D4887" s="45" t="s">
        <v>21447</v>
      </c>
      <c r="E4887" s="46">
        <v>46752</v>
      </c>
      <c r="AO4887" s="376"/>
    </row>
    <row r="4888" spans="1:41" x14ac:dyDescent="0.25">
      <c r="A4888" s="44" t="s">
        <v>17735</v>
      </c>
      <c r="B4888" s="44" t="s">
        <v>3176</v>
      </c>
      <c r="C4888" s="45">
        <v>26010402</v>
      </c>
      <c r="D4888" s="45" t="s">
        <v>11363</v>
      </c>
      <c r="E4888" s="45" t="s">
        <v>17459</v>
      </c>
      <c r="AO4888" s="376"/>
    </row>
    <row r="4889" spans="1:41" x14ac:dyDescent="0.3">
      <c r="A4889" s="333" t="s">
        <v>18639</v>
      </c>
      <c r="B4889" s="333" t="s">
        <v>2301</v>
      </c>
      <c r="C4889" s="125" t="s">
        <v>18816</v>
      </c>
      <c r="D4889" s="32" t="s">
        <v>20309</v>
      </c>
      <c r="E4889" s="125" t="s">
        <v>8292</v>
      </c>
      <c r="F4889" s="125" t="s">
        <v>1189</v>
      </c>
      <c r="G4889" s="125" t="s">
        <v>1190</v>
      </c>
      <c r="AO4889" s="376"/>
    </row>
    <row r="4890" spans="1:41" x14ac:dyDescent="0.25">
      <c r="A4890" s="44" t="s">
        <v>21582</v>
      </c>
      <c r="B4890" s="44" t="s">
        <v>925</v>
      </c>
      <c r="C4890" s="45">
        <v>260601</v>
      </c>
      <c r="D4890" s="45" t="s">
        <v>11363</v>
      </c>
      <c r="E4890" s="45" t="s">
        <v>17341</v>
      </c>
      <c r="AO4890" s="376"/>
    </row>
    <row r="4891" spans="1:41" x14ac:dyDescent="0.25">
      <c r="A4891" s="44" t="s">
        <v>19324</v>
      </c>
      <c r="B4891" s="319" t="s">
        <v>19541</v>
      </c>
      <c r="C4891" s="318" t="s">
        <v>19643</v>
      </c>
      <c r="D4891" s="93" t="s">
        <v>19934</v>
      </c>
      <c r="E4891" s="320">
        <v>46630</v>
      </c>
      <c r="F4891" s="93"/>
      <c r="G4891" s="93"/>
      <c r="H4891" s="93"/>
      <c r="I4891" s="99"/>
      <c r="J4891" s="99"/>
      <c r="K4891" s="99"/>
      <c r="L4891" s="99"/>
      <c r="M4891" s="99"/>
      <c r="N4891" s="99"/>
      <c r="O4891" s="99"/>
      <c r="P4891" s="99"/>
      <c r="Q4891" s="99"/>
      <c r="R4891" s="99"/>
      <c r="S4891" s="99"/>
      <c r="T4891" s="99"/>
      <c r="U4891" s="99"/>
      <c r="V4891" s="99"/>
      <c r="W4891" s="99"/>
      <c r="X4891" s="99"/>
      <c r="Y4891" s="99"/>
      <c r="Z4891" s="99"/>
      <c r="AA4891" s="99"/>
      <c r="AB4891" s="99"/>
      <c r="AC4891" s="99"/>
      <c r="AD4891" s="99"/>
      <c r="AE4891" s="99"/>
      <c r="AF4891" s="99"/>
      <c r="AG4891" s="99"/>
      <c r="AH4891" s="31"/>
      <c r="AI4891" s="31"/>
      <c r="AJ4891" s="31"/>
      <c r="AK4891" s="31"/>
      <c r="AL4891" s="31"/>
      <c r="AO4891" s="376"/>
    </row>
    <row r="4892" spans="1:41" x14ac:dyDescent="0.25">
      <c r="A4892" s="44" t="s">
        <v>8685</v>
      </c>
      <c r="B4892" s="44" t="s">
        <v>16283</v>
      </c>
      <c r="C4892" s="45" t="s">
        <v>16335</v>
      </c>
      <c r="D4892" s="46" t="s">
        <v>21328</v>
      </c>
      <c r="E4892" s="46">
        <v>46344</v>
      </c>
      <c r="AO4892" s="376"/>
    </row>
    <row r="4893" spans="1:41" x14ac:dyDescent="0.3">
      <c r="A4893" s="333" t="s">
        <v>18640</v>
      </c>
      <c r="B4893" s="333" t="s">
        <v>1164</v>
      </c>
      <c r="C4893" s="125" t="s">
        <v>15586</v>
      </c>
      <c r="D4893" s="32" t="s">
        <v>20309</v>
      </c>
      <c r="E4893" s="125" t="s">
        <v>9839</v>
      </c>
      <c r="F4893" s="125" t="s">
        <v>1189</v>
      </c>
      <c r="G4893" s="125" t="s">
        <v>1190</v>
      </c>
      <c r="AO4893" s="376"/>
    </row>
    <row r="4894" spans="1:41" x14ac:dyDescent="0.25">
      <c r="A4894" s="44" t="s">
        <v>17736</v>
      </c>
      <c r="B4894" s="44" t="s">
        <v>947</v>
      </c>
      <c r="C4894" s="45">
        <v>260102</v>
      </c>
      <c r="D4894" s="45" t="s">
        <v>11363</v>
      </c>
      <c r="E4894" s="45" t="s">
        <v>8292</v>
      </c>
      <c r="AO4894" s="376"/>
    </row>
    <row r="4895" spans="1:41" x14ac:dyDescent="0.3">
      <c r="A4895" s="333" t="s">
        <v>18942</v>
      </c>
      <c r="B4895" s="333" t="s">
        <v>6928</v>
      </c>
      <c r="C4895" s="125" t="s">
        <v>19094</v>
      </c>
      <c r="D4895" s="32" t="s">
        <v>20309</v>
      </c>
      <c r="E4895" s="125" t="s">
        <v>9249</v>
      </c>
      <c r="F4895" s="125" t="s">
        <v>1189</v>
      </c>
      <c r="G4895" s="125" t="s">
        <v>1190</v>
      </c>
      <c r="AO4895" s="376"/>
    </row>
    <row r="4896" spans="1:41" x14ac:dyDescent="0.3">
      <c r="A4896" s="333" t="s">
        <v>18941</v>
      </c>
      <c r="B4896" s="333" t="s">
        <v>4812</v>
      </c>
      <c r="C4896" s="125" t="s">
        <v>16162</v>
      </c>
      <c r="D4896" s="32" t="s">
        <v>20309</v>
      </c>
      <c r="E4896" s="125" t="s">
        <v>4972</v>
      </c>
      <c r="F4896" s="125" t="s">
        <v>1189</v>
      </c>
      <c r="G4896" s="125" t="s">
        <v>1190</v>
      </c>
      <c r="AO4896" s="376"/>
    </row>
    <row r="4897" spans="1:41" x14ac:dyDescent="0.3">
      <c r="A4897" s="333" t="s">
        <v>18943</v>
      </c>
      <c r="B4897" s="333" t="s">
        <v>11377</v>
      </c>
      <c r="C4897" s="125" t="s">
        <v>11214</v>
      </c>
      <c r="D4897" s="32" t="s">
        <v>20309</v>
      </c>
      <c r="E4897" s="125" t="s">
        <v>4966</v>
      </c>
      <c r="F4897" s="125" t="s">
        <v>1189</v>
      </c>
      <c r="G4897" s="125" t="s">
        <v>1190</v>
      </c>
      <c r="AO4897" s="376"/>
    </row>
    <row r="4898" spans="1:41" x14ac:dyDescent="0.3">
      <c r="A4898" s="333" t="s">
        <v>18943</v>
      </c>
      <c r="B4898" s="333" t="s">
        <v>1159</v>
      </c>
      <c r="C4898" s="125" t="s">
        <v>19092</v>
      </c>
      <c r="D4898" s="32" t="s">
        <v>20309</v>
      </c>
      <c r="E4898" s="125" t="s">
        <v>9249</v>
      </c>
      <c r="F4898" s="125" t="s">
        <v>1189</v>
      </c>
      <c r="G4898" s="125" t="s">
        <v>1190</v>
      </c>
      <c r="AO4898" s="376"/>
    </row>
    <row r="4899" spans="1:41" x14ac:dyDescent="0.25">
      <c r="A4899" s="44" t="s">
        <v>20620</v>
      </c>
      <c r="B4899" s="44" t="s">
        <v>14167</v>
      </c>
      <c r="C4899" s="45" t="s">
        <v>14229</v>
      </c>
      <c r="D4899" s="32" t="s">
        <v>5559</v>
      </c>
      <c r="E4899" s="45" t="s">
        <v>20865</v>
      </c>
      <c r="F4899" s="32"/>
      <c r="G4899" s="32"/>
      <c r="H4899" s="32"/>
      <c r="I4899" s="31"/>
      <c r="J4899" s="31"/>
      <c r="K4899" s="31"/>
      <c r="L4899" s="31"/>
      <c r="M4899" s="31"/>
      <c r="N4899" s="31"/>
      <c r="O4899" s="31"/>
      <c r="P4899" s="31"/>
      <c r="Q4899" s="31"/>
      <c r="R4899" s="31"/>
      <c r="S4899" s="31"/>
      <c r="T4899" s="31"/>
      <c r="U4899" s="31"/>
      <c r="V4899" s="31"/>
      <c r="W4899" s="31"/>
      <c r="X4899" s="31"/>
      <c r="Y4899" s="31"/>
      <c r="Z4899" s="31"/>
      <c r="AA4899" s="31"/>
      <c r="AB4899" s="31"/>
      <c r="AC4899" s="31"/>
      <c r="AD4899" s="31"/>
      <c r="AE4899" s="31"/>
      <c r="AF4899" s="31"/>
      <c r="AG4899" s="31"/>
      <c r="AH4899" s="31"/>
      <c r="AI4899" s="31"/>
      <c r="AJ4899" s="31"/>
      <c r="AK4899" s="31"/>
      <c r="AL4899" s="31"/>
      <c r="AO4899" s="376"/>
    </row>
    <row r="4900" spans="1:41" x14ac:dyDescent="0.25">
      <c r="A4900" s="44" t="s">
        <v>6972</v>
      </c>
      <c r="B4900" s="44" t="s">
        <v>2350</v>
      </c>
      <c r="C4900" s="45">
        <v>230105</v>
      </c>
      <c r="D4900" s="45" t="s">
        <v>11363</v>
      </c>
      <c r="E4900" s="45" t="s">
        <v>5265</v>
      </c>
      <c r="AO4900" s="376"/>
    </row>
    <row r="4901" spans="1:41" x14ac:dyDescent="0.3">
      <c r="A4901" s="57" t="s">
        <v>17170</v>
      </c>
      <c r="B4901" s="57" t="s">
        <v>1290</v>
      </c>
      <c r="C4901" s="62">
        <v>24027</v>
      </c>
      <c r="D4901" s="62" t="s">
        <v>20886</v>
      </c>
      <c r="E4901" s="60">
        <v>46873</v>
      </c>
      <c r="F4901" s="32"/>
      <c r="G4901" s="32"/>
      <c r="H4901" s="32"/>
      <c r="I4901" s="31"/>
      <c r="J4901" s="31"/>
      <c r="K4901" s="31"/>
      <c r="L4901" s="31"/>
      <c r="M4901" s="31"/>
      <c r="N4901" s="31"/>
      <c r="O4901" s="31"/>
      <c r="P4901" s="31"/>
      <c r="Q4901" s="31"/>
      <c r="R4901" s="31"/>
      <c r="S4901" s="31"/>
      <c r="T4901" s="31"/>
      <c r="U4901" s="31"/>
      <c r="V4901" s="31"/>
      <c r="W4901" s="31"/>
      <c r="X4901" s="31"/>
      <c r="Y4901" s="31"/>
      <c r="Z4901" s="31"/>
      <c r="AA4901" s="31"/>
      <c r="AB4901" s="31"/>
      <c r="AC4901" s="31"/>
      <c r="AD4901" s="31"/>
      <c r="AE4901" s="31"/>
      <c r="AF4901" s="31"/>
      <c r="AG4901" s="31"/>
      <c r="AH4901" s="31"/>
      <c r="AI4901" s="31"/>
      <c r="AJ4901" s="31"/>
      <c r="AK4901" s="31"/>
      <c r="AL4901" s="31"/>
      <c r="AO4901" s="376"/>
    </row>
    <row r="4902" spans="1:41" x14ac:dyDescent="0.25">
      <c r="A4902" s="99" t="s">
        <v>5726</v>
      </c>
      <c r="B4902" s="92" t="s">
        <v>5748</v>
      </c>
      <c r="C4902" s="93" t="s">
        <v>5749</v>
      </c>
      <c r="D4902" s="93" t="s">
        <v>1201</v>
      </c>
      <c r="E4902" s="94">
        <v>46961</v>
      </c>
      <c r="F4902" s="93"/>
      <c r="G4902" s="93"/>
      <c r="H4902" s="93"/>
      <c r="I4902" s="99"/>
      <c r="J4902" s="99"/>
      <c r="K4902" s="99"/>
      <c r="L4902" s="99"/>
      <c r="M4902" s="99"/>
      <c r="N4902" s="99"/>
      <c r="O4902" s="99"/>
      <c r="P4902" s="44"/>
      <c r="Q4902" s="253"/>
      <c r="R4902" s="99"/>
      <c r="S4902" s="99"/>
      <c r="T4902" s="99"/>
      <c r="U4902" s="99"/>
      <c r="V4902" s="99"/>
      <c r="W4902" s="99"/>
      <c r="X4902" s="99"/>
      <c r="Y4902" s="99"/>
      <c r="Z4902" s="99"/>
      <c r="AA4902" s="99"/>
      <c r="AB4902" s="99"/>
      <c r="AC4902" s="99"/>
      <c r="AD4902" s="99"/>
      <c r="AE4902" s="99"/>
      <c r="AF4902" s="99"/>
      <c r="AG4902" s="99"/>
      <c r="AH4902" s="31"/>
      <c r="AI4902" s="31"/>
      <c r="AJ4902" s="31"/>
      <c r="AK4902" s="31"/>
      <c r="AL4902" s="31"/>
      <c r="AO4902" s="376"/>
    </row>
    <row r="4903" spans="1:41" x14ac:dyDescent="0.25">
      <c r="A4903" s="44" t="s">
        <v>6443</v>
      </c>
      <c r="B4903" s="44" t="s">
        <v>6608</v>
      </c>
      <c r="C4903" s="45">
        <v>260203</v>
      </c>
      <c r="D4903" s="45" t="s">
        <v>11363</v>
      </c>
      <c r="E4903" s="45" t="s">
        <v>9238</v>
      </c>
      <c r="AO4903" s="376"/>
    </row>
    <row r="4904" spans="1:41" x14ac:dyDescent="0.25">
      <c r="A4904" s="44" t="s">
        <v>6443</v>
      </c>
      <c r="B4904" s="44" t="s">
        <v>17465</v>
      </c>
      <c r="C4904" s="45">
        <v>26020101</v>
      </c>
      <c r="D4904" s="45" t="s">
        <v>11363</v>
      </c>
      <c r="E4904" s="45" t="s">
        <v>9238</v>
      </c>
      <c r="AO4904" s="376"/>
    </row>
    <row r="4905" spans="1:41" x14ac:dyDescent="0.25">
      <c r="A4905" s="44" t="s">
        <v>6443</v>
      </c>
      <c r="B4905" s="44" t="s">
        <v>6609</v>
      </c>
      <c r="C4905" s="45">
        <v>26020102</v>
      </c>
      <c r="D4905" s="45" t="s">
        <v>11363</v>
      </c>
      <c r="E4905" s="45" t="s">
        <v>9238</v>
      </c>
      <c r="AO4905" s="376"/>
    </row>
    <row r="4906" spans="1:41" x14ac:dyDescent="0.3">
      <c r="A4906" s="333" t="s">
        <v>3864</v>
      </c>
      <c r="B4906" s="333" t="s">
        <v>3456</v>
      </c>
      <c r="C4906" s="125" t="s">
        <v>10963</v>
      </c>
      <c r="D4906" s="32" t="s">
        <v>20309</v>
      </c>
      <c r="E4906" s="125" t="s">
        <v>2593</v>
      </c>
      <c r="F4906" s="125" t="s">
        <v>1189</v>
      </c>
      <c r="G4906" s="125" t="s">
        <v>1190</v>
      </c>
      <c r="AO4906" s="376"/>
    </row>
    <row r="4907" spans="1:41" x14ac:dyDescent="0.25">
      <c r="A4907" s="44" t="s">
        <v>17737</v>
      </c>
      <c r="B4907" s="44" t="s">
        <v>7766</v>
      </c>
      <c r="C4907" s="45">
        <v>230505</v>
      </c>
      <c r="D4907" s="45" t="s">
        <v>11363</v>
      </c>
      <c r="E4907" s="45" t="s">
        <v>7105</v>
      </c>
      <c r="AO4907" s="376"/>
    </row>
    <row r="4908" spans="1:41" x14ac:dyDescent="0.25">
      <c r="A4908" s="44" t="s">
        <v>17737</v>
      </c>
      <c r="B4908" s="44" t="s">
        <v>3475</v>
      </c>
      <c r="C4908" s="45">
        <v>260301</v>
      </c>
      <c r="D4908" s="45" t="s">
        <v>11363</v>
      </c>
      <c r="E4908" s="45" t="s">
        <v>17625</v>
      </c>
      <c r="AO4908" s="376"/>
    </row>
    <row r="4909" spans="1:41" x14ac:dyDescent="0.3">
      <c r="A4909" s="333" t="s">
        <v>15346</v>
      </c>
      <c r="B4909" s="333" t="s">
        <v>1598</v>
      </c>
      <c r="C4909" s="125" t="s">
        <v>13387</v>
      </c>
      <c r="D4909" s="32" t="s">
        <v>20309</v>
      </c>
      <c r="E4909" s="125" t="s">
        <v>11886</v>
      </c>
      <c r="F4909" s="125" t="s">
        <v>1189</v>
      </c>
      <c r="G4909" s="125" t="s">
        <v>1190</v>
      </c>
      <c r="AO4909" s="376"/>
    </row>
    <row r="4910" spans="1:41" x14ac:dyDescent="0.25">
      <c r="A4910" s="44" t="s">
        <v>2957</v>
      </c>
      <c r="B4910" s="44" t="s">
        <v>3043</v>
      </c>
      <c r="C4910" s="45">
        <v>230901</v>
      </c>
      <c r="D4910" s="45" t="s">
        <v>11363</v>
      </c>
      <c r="E4910" s="45" t="s">
        <v>7871</v>
      </c>
      <c r="AO4910" s="376"/>
    </row>
    <row r="4911" spans="1:41" x14ac:dyDescent="0.3">
      <c r="A4911" s="99" t="s">
        <v>3717</v>
      </c>
      <c r="B4911" s="92" t="s">
        <v>13413</v>
      </c>
      <c r="C4911" s="93" t="s">
        <v>13414</v>
      </c>
      <c r="D4911" s="93" t="s">
        <v>1201</v>
      </c>
      <c r="E4911" s="94">
        <v>47320</v>
      </c>
      <c r="F4911" s="93"/>
      <c r="G4911" s="93"/>
      <c r="H4911" s="93"/>
      <c r="I4911" s="99"/>
      <c r="J4911" s="99"/>
      <c r="K4911" s="99"/>
      <c r="L4911" s="99"/>
      <c r="M4911" s="99"/>
      <c r="N4911" s="99"/>
      <c r="O4911" s="99"/>
      <c r="P4911" s="99"/>
      <c r="Q4911" s="99"/>
      <c r="R4911" s="99"/>
      <c r="S4911" s="99"/>
      <c r="T4911" s="99"/>
      <c r="U4911" s="99"/>
      <c r="V4911" s="99"/>
      <c r="W4911" s="99"/>
      <c r="X4911" s="99"/>
      <c r="Y4911" s="99"/>
      <c r="Z4911" s="99"/>
      <c r="AA4911" s="99"/>
      <c r="AB4911" s="99"/>
      <c r="AC4911" s="99"/>
      <c r="AD4911" s="99"/>
      <c r="AE4911" s="99"/>
      <c r="AF4911" s="99"/>
      <c r="AG4911" s="99"/>
      <c r="AH4911" s="31"/>
      <c r="AI4911" s="31"/>
      <c r="AJ4911" s="31"/>
      <c r="AK4911" s="31"/>
      <c r="AL4911" s="31"/>
      <c r="AO4911" s="376"/>
    </row>
    <row r="4912" spans="1:41" x14ac:dyDescent="0.25">
      <c r="A4912" s="44" t="s">
        <v>12226</v>
      </c>
      <c r="B4912" s="44" t="s">
        <v>12091</v>
      </c>
      <c r="C4912" s="45">
        <v>9.24</v>
      </c>
      <c r="D4912" s="45" t="s">
        <v>12549</v>
      </c>
      <c r="E4912" s="46">
        <v>47299</v>
      </c>
      <c r="F4912" s="45"/>
      <c r="G4912" s="93"/>
      <c r="H4912" s="93"/>
      <c r="I4912" s="99"/>
      <c r="J4912" s="99"/>
      <c r="K4912" s="99"/>
      <c r="L4912" s="99"/>
      <c r="M4912" s="99"/>
      <c r="N4912" s="99"/>
      <c r="O4912" s="99"/>
      <c r="P4912" s="99"/>
      <c r="Q4912" s="99"/>
      <c r="R4912" s="99"/>
      <c r="S4912" s="99"/>
      <c r="T4912" s="99"/>
      <c r="U4912" s="99"/>
      <c r="V4912" s="99"/>
      <c r="W4912" s="99"/>
      <c r="X4912" s="99"/>
      <c r="Y4912" s="99"/>
      <c r="Z4912" s="99"/>
      <c r="AA4912" s="99"/>
      <c r="AB4912" s="99"/>
      <c r="AC4912" s="99"/>
      <c r="AD4912" s="99"/>
      <c r="AE4912" s="99"/>
      <c r="AF4912" s="99"/>
      <c r="AG4912" s="99"/>
      <c r="AH4912" s="31"/>
      <c r="AI4912" s="31"/>
      <c r="AJ4912" s="31"/>
      <c r="AK4912" s="31"/>
      <c r="AL4912" s="31"/>
      <c r="AO4912" s="376"/>
    </row>
    <row r="4913" spans="1:41" x14ac:dyDescent="0.25">
      <c r="A4913" s="44" t="s">
        <v>12226</v>
      </c>
      <c r="B4913" s="44" t="s">
        <v>12103</v>
      </c>
      <c r="C4913" s="45">
        <v>22.24</v>
      </c>
      <c r="D4913" s="45" t="s">
        <v>12549</v>
      </c>
      <c r="E4913" s="46">
        <v>47299</v>
      </c>
      <c r="F4913" s="45"/>
      <c r="G4913" s="93"/>
      <c r="H4913" s="93"/>
      <c r="I4913" s="99"/>
      <c r="J4913" s="99"/>
      <c r="K4913" s="99"/>
      <c r="L4913" s="99"/>
      <c r="M4913" s="99"/>
      <c r="N4913" s="99"/>
      <c r="O4913" s="99"/>
      <c r="P4913" s="99"/>
      <c r="Q4913" s="99"/>
      <c r="R4913" s="99"/>
      <c r="S4913" s="99"/>
      <c r="T4913" s="99"/>
      <c r="U4913" s="99"/>
      <c r="V4913" s="99"/>
      <c r="W4913" s="99"/>
      <c r="X4913" s="99"/>
      <c r="Y4913" s="99"/>
      <c r="Z4913" s="99"/>
      <c r="AA4913" s="99"/>
      <c r="AB4913" s="99"/>
      <c r="AC4913" s="99"/>
      <c r="AD4913" s="99"/>
      <c r="AE4913" s="99"/>
      <c r="AF4913" s="99"/>
      <c r="AG4913" s="99"/>
      <c r="AH4913" s="31"/>
      <c r="AI4913" s="31"/>
      <c r="AJ4913" s="31"/>
      <c r="AK4913" s="31"/>
      <c r="AL4913" s="31"/>
      <c r="AO4913" s="376"/>
    </row>
    <row r="4914" spans="1:41" x14ac:dyDescent="0.25">
      <c r="A4914" s="44" t="s">
        <v>17738</v>
      </c>
      <c r="B4914" s="44" t="s">
        <v>199</v>
      </c>
      <c r="C4914" s="45">
        <v>241001</v>
      </c>
      <c r="D4914" s="45" t="s">
        <v>11363</v>
      </c>
      <c r="E4914" s="45" t="s">
        <v>5332</v>
      </c>
      <c r="AO4914" s="376"/>
    </row>
    <row r="4915" spans="1:41" x14ac:dyDescent="0.25">
      <c r="A4915" s="44" t="s">
        <v>9930</v>
      </c>
      <c r="B4915" s="44" t="s">
        <v>9920</v>
      </c>
      <c r="C4915" s="45" t="s">
        <v>9931</v>
      </c>
      <c r="D4915" s="46" t="s">
        <v>21328</v>
      </c>
      <c r="E4915" s="46">
        <v>46521</v>
      </c>
      <c r="AO4915" s="376"/>
    </row>
    <row r="4916" spans="1:41" x14ac:dyDescent="0.25">
      <c r="A4916" s="44" t="s">
        <v>9930</v>
      </c>
      <c r="B4916" s="44" t="s">
        <v>9920</v>
      </c>
      <c r="C4916" s="45" t="s">
        <v>9931</v>
      </c>
      <c r="D4916" s="46" t="s">
        <v>21328</v>
      </c>
      <c r="E4916" s="46">
        <v>46521</v>
      </c>
      <c r="AO4916" s="376"/>
    </row>
    <row r="4917" spans="1:41" x14ac:dyDescent="0.3">
      <c r="A4917" s="333" t="s">
        <v>13326</v>
      </c>
      <c r="B4917" s="333" t="s">
        <v>13316</v>
      </c>
      <c r="C4917" s="125" t="s">
        <v>13317</v>
      </c>
      <c r="D4917" s="32" t="s">
        <v>20309</v>
      </c>
      <c r="E4917" s="125" t="s">
        <v>12551</v>
      </c>
      <c r="F4917" s="125" t="s">
        <v>1189</v>
      </c>
      <c r="G4917" s="125" t="s">
        <v>1190</v>
      </c>
      <c r="AO4917" s="376"/>
    </row>
    <row r="4918" spans="1:41" x14ac:dyDescent="0.3">
      <c r="A4918" s="333" t="s">
        <v>18641</v>
      </c>
      <c r="B4918" s="333" t="s">
        <v>1167</v>
      </c>
      <c r="C4918" s="125" t="s">
        <v>17236</v>
      </c>
      <c r="D4918" s="32" t="s">
        <v>20309</v>
      </c>
      <c r="E4918" s="125" t="s">
        <v>8292</v>
      </c>
      <c r="F4918" s="125" t="s">
        <v>1189</v>
      </c>
      <c r="G4918" s="125" t="s">
        <v>1190</v>
      </c>
      <c r="AO4918" s="376"/>
    </row>
    <row r="4919" spans="1:41" x14ac:dyDescent="0.25">
      <c r="A4919" s="44" t="s">
        <v>5200</v>
      </c>
      <c r="B4919" s="44" t="s">
        <v>5321</v>
      </c>
      <c r="C4919" s="45">
        <v>23010401</v>
      </c>
      <c r="D4919" s="45" t="s">
        <v>11363</v>
      </c>
      <c r="E4919" s="45" t="s">
        <v>5322</v>
      </c>
      <c r="AO4919" s="376"/>
    </row>
    <row r="4920" spans="1:41" x14ac:dyDescent="0.25">
      <c r="A4920" s="44" t="s">
        <v>5200</v>
      </c>
      <c r="B4920" s="44" t="s">
        <v>3176</v>
      </c>
      <c r="C4920" s="45">
        <v>23010402</v>
      </c>
      <c r="D4920" s="45" t="s">
        <v>11363</v>
      </c>
      <c r="E4920" s="45" t="s">
        <v>5322</v>
      </c>
      <c r="AO4920" s="376"/>
    </row>
    <row r="4921" spans="1:41" x14ac:dyDescent="0.25">
      <c r="A4921" s="44" t="s">
        <v>5200</v>
      </c>
      <c r="B4921" s="44" t="s">
        <v>15616</v>
      </c>
      <c r="C4921" s="45">
        <v>25050101</v>
      </c>
      <c r="D4921" s="45" t="s">
        <v>11363</v>
      </c>
      <c r="E4921" s="45" t="s">
        <v>7105</v>
      </c>
      <c r="AO4921" s="376"/>
    </row>
    <row r="4922" spans="1:41" x14ac:dyDescent="0.25">
      <c r="A4922" s="44" t="s">
        <v>5200</v>
      </c>
      <c r="B4922" s="44" t="s">
        <v>15617</v>
      </c>
      <c r="C4922" s="45">
        <v>25050102</v>
      </c>
      <c r="D4922" s="45" t="s">
        <v>11363</v>
      </c>
      <c r="E4922" s="45" t="s">
        <v>7105</v>
      </c>
      <c r="AO4922" s="376"/>
    </row>
    <row r="4923" spans="1:41" x14ac:dyDescent="0.25">
      <c r="A4923" s="44" t="s">
        <v>9401</v>
      </c>
      <c r="B4923" s="92" t="s">
        <v>9602</v>
      </c>
      <c r="C4923" s="45" t="s">
        <v>9334</v>
      </c>
      <c r="D4923" s="93" t="s">
        <v>9601</v>
      </c>
      <c r="E4923" s="94">
        <v>46568</v>
      </c>
      <c r="F4923" s="93"/>
      <c r="G4923" s="93"/>
      <c r="H4923" s="93"/>
      <c r="I4923" s="99"/>
      <c r="J4923" s="99"/>
      <c r="K4923" s="99"/>
      <c r="L4923" s="99"/>
      <c r="M4923" s="99"/>
      <c r="N4923" s="99"/>
      <c r="O4923" s="99"/>
      <c r="P4923" s="44"/>
      <c r="Q4923" s="253"/>
      <c r="R4923" s="99"/>
      <c r="S4923" s="99"/>
      <c r="T4923" s="99"/>
      <c r="U4923" s="99"/>
      <c r="V4923" s="99"/>
      <c r="W4923" s="99"/>
      <c r="X4923" s="99"/>
      <c r="Y4923" s="99"/>
      <c r="Z4923" s="99"/>
      <c r="AA4923" s="99"/>
      <c r="AB4923" s="99"/>
      <c r="AC4923" s="99"/>
      <c r="AD4923" s="99"/>
      <c r="AE4923" s="99"/>
      <c r="AF4923" s="99"/>
      <c r="AG4923" s="99"/>
      <c r="AH4923" s="31"/>
      <c r="AI4923" s="31"/>
      <c r="AJ4923" s="31"/>
      <c r="AK4923" s="31"/>
      <c r="AL4923" s="31"/>
      <c r="AO4923" s="376"/>
    </row>
    <row r="4924" spans="1:41" x14ac:dyDescent="0.25">
      <c r="A4924" s="99" t="s">
        <v>8011</v>
      </c>
      <c r="B4924" s="92" t="s">
        <v>8012</v>
      </c>
      <c r="C4924" s="146" t="s">
        <v>8013</v>
      </c>
      <c r="D4924" s="146" t="s">
        <v>2667</v>
      </c>
      <c r="E4924" s="107">
        <v>45519</v>
      </c>
      <c r="F4924" s="93"/>
      <c r="G4924" s="93"/>
      <c r="H4924" s="93"/>
      <c r="I4924" s="99"/>
      <c r="J4924" s="99"/>
      <c r="K4924" s="99"/>
      <c r="L4924" s="99"/>
      <c r="M4924" s="99"/>
      <c r="N4924" s="99"/>
      <c r="O4924" s="99"/>
      <c r="P4924" s="44"/>
      <c r="Q4924" s="253"/>
      <c r="R4924" s="99"/>
      <c r="S4924" s="99"/>
      <c r="T4924" s="99"/>
      <c r="U4924" s="99"/>
      <c r="V4924" s="99"/>
      <c r="W4924" s="99"/>
      <c r="X4924" s="99"/>
      <c r="Y4924" s="99"/>
      <c r="Z4924" s="99"/>
      <c r="AA4924" s="99"/>
      <c r="AB4924" s="99"/>
      <c r="AC4924" s="99"/>
      <c r="AD4924" s="99"/>
      <c r="AE4924" s="99"/>
      <c r="AF4924" s="99"/>
      <c r="AG4924" s="99"/>
      <c r="AH4924" s="31"/>
      <c r="AI4924" s="31"/>
      <c r="AJ4924" s="31"/>
      <c r="AK4924" s="31"/>
      <c r="AL4924" s="31"/>
      <c r="AO4924" s="376"/>
    </row>
    <row r="4925" spans="1:41" x14ac:dyDescent="0.25">
      <c r="A4925" s="57" t="s">
        <v>20478</v>
      </c>
      <c r="B4925" s="92" t="s">
        <v>3682</v>
      </c>
      <c r="C4925" s="93" t="s">
        <v>19106</v>
      </c>
      <c r="D4925" s="93" t="s">
        <v>3681</v>
      </c>
      <c r="E4925" s="94">
        <v>48029</v>
      </c>
      <c r="F4925" s="93"/>
      <c r="G4925" s="93"/>
      <c r="H4925" s="93"/>
      <c r="I4925" s="99"/>
      <c r="J4925" s="99"/>
      <c r="K4925" s="99"/>
      <c r="L4925" s="99"/>
      <c r="M4925" s="99"/>
      <c r="N4925" s="99"/>
      <c r="O4925" s="99"/>
      <c r="P4925" s="44"/>
      <c r="Q4925" s="99"/>
      <c r="R4925" s="253"/>
      <c r="S4925" s="99"/>
      <c r="T4925" s="99"/>
      <c r="U4925" s="99"/>
      <c r="V4925" s="99"/>
      <c r="W4925" s="99"/>
      <c r="X4925" s="99"/>
      <c r="Y4925" s="99"/>
      <c r="Z4925" s="99"/>
      <c r="AA4925" s="99"/>
      <c r="AB4925" s="99"/>
      <c r="AC4925" s="99"/>
      <c r="AD4925" s="99"/>
      <c r="AE4925" s="99"/>
      <c r="AF4925" s="99"/>
      <c r="AG4925" s="99"/>
      <c r="AH4925" s="31"/>
      <c r="AI4925" s="31"/>
      <c r="AJ4925" s="31"/>
      <c r="AK4925" s="31"/>
      <c r="AL4925" s="31"/>
      <c r="AO4925" s="376"/>
    </row>
    <row r="4926" spans="1:41" x14ac:dyDescent="0.3">
      <c r="A4926" s="333" t="s">
        <v>18944</v>
      </c>
      <c r="B4926" s="333" t="s">
        <v>1159</v>
      </c>
      <c r="C4926" s="125" t="s">
        <v>19092</v>
      </c>
      <c r="D4926" s="32" t="s">
        <v>20309</v>
      </c>
      <c r="E4926" s="125" t="s">
        <v>9249</v>
      </c>
      <c r="F4926" s="125" t="s">
        <v>1189</v>
      </c>
      <c r="G4926" s="125" t="s">
        <v>1190</v>
      </c>
      <c r="AO4926" s="376"/>
    </row>
    <row r="4927" spans="1:41" x14ac:dyDescent="0.25">
      <c r="A4927" s="44" t="s">
        <v>12632</v>
      </c>
      <c r="B4927" s="44" t="s">
        <v>199</v>
      </c>
      <c r="C4927" s="45">
        <v>241001</v>
      </c>
      <c r="D4927" s="45" t="s">
        <v>11363</v>
      </c>
      <c r="E4927" s="45" t="s">
        <v>5332</v>
      </c>
      <c r="AO4927" s="376"/>
    </row>
    <row r="4928" spans="1:41" x14ac:dyDescent="0.25">
      <c r="A4928" s="44" t="s">
        <v>12632</v>
      </c>
      <c r="B4928" s="44" t="s">
        <v>5321</v>
      </c>
      <c r="C4928" s="45">
        <v>26010401</v>
      </c>
      <c r="D4928" s="45" t="s">
        <v>11363</v>
      </c>
      <c r="E4928" s="45" t="s">
        <v>17459</v>
      </c>
      <c r="AO4928" s="376"/>
    </row>
    <row r="4929" spans="1:41" x14ac:dyDescent="0.25">
      <c r="A4929" s="44" t="s">
        <v>12632</v>
      </c>
      <c r="B4929" s="44" t="s">
        <v>3176</v>
      </c>
      <c r="C4929" s="45">
        <v>26010402</v>
      </c>
      <c r="D4929" s="45" t="s">
        <v>11363</v>
      </c>
      <c r="E4929" s="45" t="s">
        <v>17459</v>
      </c>
      <c r="AO4929" s="376"/>
    </row>
    <row r="4930" spans="1:41" x14ac:dyDescent="0.25">
      <c r="A4930" s="44" t="s">
        <v>12632</v>
      </c>
      <c r="B4930" s="44" t="s">
        <v>21452</v>
      </c>
      <c r="C4930" s="45">
        <v>26060201</v>
      </c>
      <c r="D4930" s="45" t="s">
        <v>11363</v>
      </c>
      <c r="E4930" s="45" t="s">
        <v>9840</v>
      </c>
      <c r="AO4930" s="376"/>
    </row>
    <row r="4931" spans="1:41" x14ac:dyDescent="0.25">
      <c r="A4931" s="44" t="s">
        <v>12632</v>
      </c>
      <c r="B4931" s="44" t="s">
        <v>927</v>
      </c>
      <c r="C4931" s="45">
        <v>26060202</v>
      </c>
      <c r="D4931" s="45" t="s">
        <v>11363</v>
      </c>
      <c r="E4931" s="45" t="s">
        <v>9840</v>
      </c>
      <c r="AO4931" s="376"/>
    </row>
    <row r="4932" spans="1:41" x14ac:dyDescent="0.25">
      <c r="A4932" s="44" t="s">
        <v>8483</v>
      </c>
      <c r="B4932" s="44" t="s">
        <v>5565</v>
      </c>
      <c r="C4932" s="45" t="s">
        <v>8522</v>
      </c>
      <c r="D4932" s="32" t="s">
        <v>5559</v>
      </c>
      <c r="E4932" s="45" t="s">
        <v>11170</v>
      </c>
      <c r="F4932" s="32"/>
      <c r="G4932" s="32"/>
      <c r="H4932" s="32"/>
      <c r="I4932" s="31"/>
      <c r="J4932" s="31"/>
      <c r="K4932" s="31"/>
      <c r="L4932" s="31"/>
      <c r="M4932" s="31"/>
      <c r="N4932" s="31"/>
      <c r="O4932" s="31"/>
      <c r="P4932" s="31"/>
      <c r="Q4932" s="31"/>
      <c r="R4932" s="31"/>
      <c r="S4932" s="31"/>
      <c r="T4932" s="31"/>
      <c r="U4932" s="31"/>
      <c r="V4932" s="31"/>
      <c r="W4932" s="31"/>
      <c r="X4932" s="31"/>
      <c r="Y4932" s="31"/>
      <c r="Z4932" s="31"/>
      <c r="AA4932" s="31"/>
      <c r="AB4932" s="31"/>
      <c r="AC4932" s="31"/>
      <c r="AD4932" s="31"/>
      <c r="AE4932" s="31"/>
      <c r="AF4932" s="31"/>
      <c r="AG4932" s="31"/>
      <c r="AH4932" s="31"/>
      <c r="AI4932" s="31"/>
      <c r="AJ4932" s="31"/>
      <c r="AK4932" s="31"/>
      <c r="AL4932" s="31"/>
      <c r="AO4932" s="376"/>
    </row>
    <row r="4933" spans="1:41" x14ac:dyDescent="0.25">
      <c r="A4933" s="44" t="s">
        <v>17739</v>
      </c>
      <c r="B4933" s="44" t="s">
        <v>5321</v>
      </c>
      <c r="C4933" s="45">
        <v>26010401</v>
      </c>
      <c r="D4933" s="45" t="s">
        <v>11363</v>
      </c>
      <c r="E4933" s="45" t="s">
        <v>17459</v>
      </c>
      <c r="AO4933" s="376"/>
    </row>
    <row r="4934" spans="1:41" x14ac:dyDescent="0.25">
      <c r="A4934" s="44" t="s">
        <v>21583</v>
      </c>
      <c r="B4934" s="44" t="s">
        <v>946</v>
      </c>
      <c r="C4934" s="45">
        <v>240904</v>
      </c>
      <c r="D4934" s="45" t="s">
        <v>11363</v>
      </c>
      <c r="E4934" s="45" t="s">
        <v>4826</v>
      </c>
      <c r="AO4934" s="376"/>
    </row>
    <row r="4935" spans="1:41" x14ac:dyDescent="0.25">
      <c r="A4935" s="44" t="s">
        <v>21583</v>
      </c>
      <c r="B4935" s="44" t="s">
        <v>9248</v>
      </c>
      <c r="C4935" s="45">
        <v>260105</v>
      </c>
      <c r="D4935" s="45" t="s">
        <v>11363</v>
      </c>
      <c r="E4935" s="45" t="s">
        <v>17625</v>
      </c>
      <c r="AO4935" s="376"/>
    </row>
    <row r="4936" spans="1:41" x14ac:dyDescent="0.25">
      <c r="A4936" s="87" t="s">
        <v>1778</v>
      </c>
      <c r="B4936" s="76" t="s">
        <v>1779</v>
      </c>
      <c r="C4936" s="56" t="s">
        <v>2606</v>
      </c>
      <c r="D4936" s="146" t="s">
        <v>1721</v>
      </c>
      <c r="E4936" s="107">
        <v>45017</v>
      </c>
      <c r="F4936" s="93"/>
      <c r="G4936" s="93"/>
      <c r="H4936" s="93"/>
      <c r="I4936" s="99"/>
      <c r="J4936" s="99"/>
      <c r="K4936" s="99"/>
      <c r="L4936" s="99"/>
      <c r="M4936" s="99"/>
      <c r="N4936" s="99"/>
      <c r="O4936" s="99"/>
      <c r="P4936" s="44"/>
      <c r="Q4936" s="253"/>
      <c r="R4936" s="99"/>
      <c r="S4936" s="99"/>
      <c r="T4936" s="99"/>
      <c r="U4936" s="99"/>
      <c r="V4936" s="99"/>
      <c r="W4936" s="99"/>
      <c r="X4936" s="99"/>
      <c r="Y4936" s="99"/>
      <c r="Z4936" s="99"/>
      <c r="AA4936" s="99"/>
      <c r="AB4936" s="99"/>
      <c r="AC4936" s="99"/>
      <c r="AD4936" s="99"/>
      <c r="AE4936" s="99"/>
      <c r="AF4936" s="99"/>
      <c r="AG4936" s="99"/>
      <c r="AH4936" s="31"/>
      <c r="AI4936" s="31"/>
      <c r="AJ4936" s="31"/>
      <c r="AK4936" s="31"/>
      <c r="AL4936" s="31"/>
      <c r="AO4936" s="376"/>
    </row>
    <row r="4937" spans="1:41" x14ac:dyDescent="0.25">
      <c r="A4937" s="44" t="s">
        <v>5201</v>
      </c>
      <c r="B4937" s="44" t="s">
        <v>9234</v>
      </c>
      <c r="C4937" s="45">
        <v>240103</v>
      </c>
      <c r="D4937" s="45" t="s">
        <v>11363</v>
      </c>
      <c r="E4937" s="45" t="s">
        <v>5139</v>
      </c>
      <c r="AO4937" s="376"/>
    </row>
    <row r="4938" spans="1:41" x14ac:dyDescent="0.25">
      <c r="A4938" s="44" t="s">
        <v>5201</v>
      </c>
      <c r="B4938" s="44" t="s">
        <v>944</v>
      </c>
      <c r="C4938" s="45">
        <v>240303</v>
      </c>
      <c r="D4938" s="45" t="s">
        <v>11363</v>
      </c>
      <c r="E4938" s="45" t="s">
        <v>2593</v>
      </c>
      <c r="AO4938" s="376"/>
    </row>
    <row r="4939" spans="1:41" x14ac:dyDescent="0.25">
      <c r="A4939" s="44" t="s">
        <v>5201</v>
      </c>
      <c r="B4939" s="44" t="s">
        <v>2350</v>
      </c>
      <c r="C4939" s="45">
        <v>250106</v>
      </c>
      <c r="D4939" s="45" t="s">
        <v>11363</v>
      </c>
      <c r="E4939" s="45" t="s">
        <v>11887</v>
      </c>
      <c r="AO4939" s="376"/>
    </row>
    <row r="4940" spans="1:41" x14ac:dyDescent="0.25">
      <c r="A4940" s="44" t="s">
        <v>12633</v>
      </c>
      <c r="B4940" s="44" t="s">
        <v>199</v>
      </c>
      <c r="C4940" s="45">
        <v>241001</v>
      </c>
      <c r="D4940" s="45" t="s">
        <v>11363</v>
      </c>
      <c r="E4940" s="45" t="s">
        <v>5332</v>
      </c>
      <c r="AO4940" s="376"/>
    </row>
    <row r="4941" spans="1:41" x14ac:dyDescent="0.25">
      <c r="A4941" s="44" t="s">
        <v>12633</v>
      </c>
      <c r="B4941" s="44" t="s">
        <v>5321</v>
      </c>
      <c r="C4941" s="45">
        <v>25010401</v>
      </c>
      <c r="D4941" s="45" t="s">
        <v>11363</v>
      </c>
      <c r="E4941" s="45" t="s">
        <v>12564</v>
      </c>
      <c r="AO4941" s="376"/>
    </row>
    <row r="4942" spans="1:41" x14ac:dyDescent="0.25">
      <c r="A4942" s="44" t="s">
        <v>12633</v>
      </c>
      <c r="B4942" s="44" t="s">
        <v>3176</v>
      </c>
      <c r="C4942" s="45">
        <v>25010402</v>
      </c>
      <c r="D4942" s="45" t="s">
        <v>11363</v>
      </c>
      <c r="E4942" s="45" t="s">
        <v>12564</v>
      </c>
      <c r="AO4942" s="376"/>
    </row>
    <row r="4943" spans="1:41" x14ac:dyDescent="0.3">
      <c r="A4943" s="333" t="s">
        <v>8635</v>
      </c>
      <c r="B4943" s="333" t="s">
        <v>8622</v>
      </c>
      <c r="C4943" s="125" t="s">
        <v>8623</v>
      </c>
      <c r="D4943" s="32" t="s">
        <v>20309</v>
      </c>
      <c r="E4943" s="125" t="s">
        <v>7871</v>
      </c>
      <c r="F4943" s="125" t="s">
        <v>1189</v>
      </c>
      <c r="G4943" s="125" t="s">
        <v>1189</v>
      </c>
      <c r="AO4943" s="376"/>
    </row>
    <row r="4944" spans="1:41" x14ac:dyDescent="0.25">
      <c r="A4944" s="44" t="s">
        <v>17740</v>
      </c>
      <c r="B4944" s="44" t="s">
        <v>5321</v>
      </c>
      <c r="C4944" s="45">
        <v>23010401</v>
      </c>
      <c r="D4944" s="45" t="s">
        <v>11363</v>
      </c>
      <c r="E4944" s="45" t="s">
        <v>5322</v>
      </c>
      <c r="AO4944" s="376"/>
    </row>
    <row r="4945" spans="1:41" x14ac:dyDescent="0.25">
      <c r="A4945" s="44" t="s">
        <v>17740</v>
      </c>
      <c r="B4945" s="44" t="s">
        <v>3176</v>
      </c>
      <c r="C4945" s="45">
        <v>23010402</v>
      </c>
      <c r="D4945" s="45" t="s">
        <v>11363</v>
      </c>
      <c r="E4945" s="45" t="s">
        <v>5322</v>
      </c>
      <c r="AO4945" s="376"/>
    </row>
    <row r="4946" spans="1:41" x14ac:dyDescent="0.25">
      <c r="A4946" s="44" t="s">
        <v>17740</v>
      </c>
      <c r="B4946" s="44" t="s">
        <v>10348</v>
      </c>
      <c r="C4946" s="45">
        <v>240501</v>
      </c>
      <c r="D4946" s="45" t="s">
        <v>11363</v>
      </c>
      <c r="E4946" s="45" t="s">
        <v>10349</v>
      </c>
      <c r="AO4946" s="376"/>
    </row>
    <row r="4947" spans="1:41" x14ac:dyDescent="0.25">
      <c r="A4947" s="44" t="s">
        <v>13210</v>
      </c>
      <c r="B4947" s="44" t="s">
        <v>17452</v>
      </c>
      <c r="C4947" s="45">
        <v>25010501</v>
      </c>
      <c r="D4947" s="45" t="s">
        <v>11363</v>
      </c>
      <c r="E4947" s="45" t="s">
        <v>12551</v>
      </c>
      <c r="AO4947" s="376"/>
    </row>
    <row r="4948" spans="1:41" x14ac:dyDescent="0.25">
      <c r="A4948" s="44" t="s">
        <v>13210</v>
      </c>
      <c r="B4948" s="44" t="s">
        <v>5129</v>
      </c>
      <c r="C4948" s="45">
        <v>25010502</v>
      </c>
      <c r="D4948" s="45" t="s">
        <v>11363</v>
      </c>
      <c r="E4948" s="45" t="s">
        <v>12551</v>
      </c>
      <c r="AO4948" s="376"/>
    </row>
    <row r="4949" spans="1:41" x14ac:dyDescent="0.25">
      <c r="A4949" s="44" t="s">
        <v>13210</v>
      </c>
      <c r="B4949" s="44" t="s">
        <v>5176</v>
      </c>
      <c r="C4949" s="45">
        <v>250603</v>
      </c>
      <c r="D4949" s="45" t="s">
        <v>11363</v>
      </c>
      <c r="E4949" s="45" t="s">
        <v>7770</v>
      </c>
      <c r="AO4949" s="376"/>
    </row>
    <row r="4950" spans="1:41" x14ac:dyDescent="0.25">
      <c r="A4950" s="44" t="s">
        <v>13210</v>
      </c>
      <c r="B4950" s="44" t="s">
        <v>5321</v>
      </c>
      <c r="C4950" s="45">
        <v>26010401</v>
      </c>
      <c r="D4950" s="45" t="s">
        <v>11363</v>
      </c>
      <c r="E4950" s="45" t="s">
        <v>17459</v>
      </c>
      <c r="AO4950" s="376"/>
    </row>
    <row r="4951" spans="1:41" x14ac:dyDescent="0.25">
      <c r="A4951" s="44" t="s">
        <v>13210</v>
      </c>
      <c r="B4951" s="44" t="s">
        <v>3176</v>
      </c>
      <c r="C4951" s="45">
        <v>26010402</v>
      </c>
      <c r="D4951" s="45" t="s">
        <v>11363</v>
      </c>
      <c r="E4951" s="45" t="s">
        <v>17459</v>
      </c>
      <c r="AO4951" s="376"/>
    </row>
    <row r="4952" spans="1:41" x14ac:dyDescent="0.25">
      <c r="A4952" s="44" t="s">
        <v>13210</v>
      </c>
      <c r="B4952" s="44" t="s">
        <v>21449</v>
      </c>
      <c r="C4952" s="45">
        <v>260504</v>
      </c>
      <c r="D4952" s="45" t="s">
        <v>11363</v>
      </c>
      <c r="E4952" s="45" t="s">
        <v>21450</v>
      </c>
      <c r="AO4952" s="376"/>
    </row>
    <row r="4953" spans="1:41" x14ac:dyDescent="0.25">
      <c r="A4953" s="44" t="s">
        <v>7964</v>
      </c>
      <c r="B4953" s="44" t="s">
        <v>7965</v>
      </c>
      <c r="C4953" s="45" t="s">
        <v>7966</v>
      </c>
      <c r="D4953" s="46" t="s">
        <v>21328</v>
      </c>
      <c r="E4953" s="46">
        <v>46649</v>
      </c>
      <c r="AO4953" s="376"/>
    </row>
    <row r="4954" spans="1:41" x14ac:dyDescent="0.25">
      <c r="A4954" s="44" t="s">
        <v>14412</v>
      </c>
      <c r="B4954" s="44" t="s">
        <v>3910</v>
      </c>
      <c r="C4954" s="45" t="s">
        <v>14413</v>
      </c>
      <c r="D4954" s="46" t="s">
        <v>21328</v>
      </c>
      <c r="E4954" s="46">
        <v>46583</v>
      </c>
      <c r="AO4954" s="376"/>
    </row>
    <row r="4955" spans="1:41" x14ac:dyDescent="0.25">
      <c r="A4955" s="44" t="s">
        <v>14412</v>
      </c>
      <c r="B4955" s="44" t="s">
        <v>3910</v>
      </c>
      <c r="C4955" s="45" t="s">
        <v>14413</v>
      </c>
      <c r="D4955" s="46" t="s">
        <v>21328</v>
      </c>
      <c r="E4955" s="46">
        <v>46583</v>
      </c>
      <c r="AO4955" s="376"/>
    </row>
    <row r="4956" spans="1:41" x14ac:dyDescent="0.25">
      <c r="A4956" s="44" t="s">
        <v>21584</v>
      </c>
      <c r="B4956" s="44" t="s">
        <v>925</v>
      </c>
      <c r="C4956" s="45">
        <v>260601</v>
      </c>
      <c r="D4956" s="45" t="s">
        <v>11363</v>
      </c>
      <c r="E4956" s="45" t="s">
        <v>17341</v>
      </c>
      <c r="AO4956" s="376"/>
    </row>
    <row r="4957" spans="1:41" x14ac:dyDescent="0.25">
      <c r="A4957" s="44" t="s">
        <v>17741</v>
      </c>
      <c r="B4957" s="44" t="s">
        <v>9237</v>
      </c>
      <c r="C4957" s="45">
        <v>24010401</v>
      </c>
      <c r="D4957" s="45" t="s">
        <v>11363</v>
      </c>
      <c r="E4957" s="45" t="s">
        <v>9238</v>
      </c>
      <c r="AO4957" s="376"/>
    </row>
    <row r="4958" spans="1:41" x14ac:dyDescent="0.25">
      <c r="A4958" s="44" t="s">
        <v>17741</v>
      </c>
      <c r="B4958" s="44" t="s">
        <v>3176</v>
      </c>
      <c r="C4958" s="45">
        <v>24010402</v>
      </c>
      <c r="D4958" s="45" t="s">
        <v>11363</v>
      </c>
      <c r="E4958" s="45" t="s">
        <v>9238</v>
      </c>
      <c r="AO4958" s="376"/>
    </row>
    <row r="4959" spans="1:41" x14ac:dyDescent="0.25">
      <c r="A4959" s="44" t="s">
        <v>17741</v>
      </c>
      <c r="B4959" s="44" t="s">
        <v>3841</v>
      </c>
      <c r="C4959" s="45">
        <v>24060401</v>
      </c>
      <c r="D4959" s="45" t="s">
        <v>11363</v>
      </c>
      <c r="E4959" s="45" t="s">
        <v>4962</v>
      </c>
      <c r="AO4959" s="376"/>
    </row>
    <row r="4960" spans="1:41" x14ac:dyDescent="0.25">
      <c r="A4960" s="44" t="s">
        <v>17741</v>
      </c>
      <c r="B4960" s="44" t="s">
        <v>926</v>
      </c>
      <c r="C4960" s="45">
        <v>24060402</v>
      </c>
      <c r="D4960" s="45" t="s">
        <v>11363</v>
      </c>
      <c r="E4960" s="45" t="s">
        <v>4962</v>
      </c>
      <c r="AO4960" s="376"/>
    </row>
    <row r="4961" spans="1:41" x14ac:dyDescent="0.25">
      <c r="A4961" s="44" t="s">
        <v>17741</v>
      </c>
      <c r="B4961" s="44" t="s">
        <v>199</v>
      </c>
      <c r="C4961" s="45">
        <v>241001</v>
      </c>
      <c r="D4961" s="45" t="s">
        <v>11363</v>
      </c>
      <c r="E4961" s="45" t="s">
        <v>5332</v>
      </c>
      <c r="AO4961" s="376"/>
    </row>
    <row r="4962" spans="1:41" x14ac:dyDescent="0.25">
      <c r="A4962" s="44" t="s">
        <v>13071</v>
      </c>
      <c r="B4962" s="44" t="s">
        <v>21380</v>
      </c>
      <c r="C4962" s="45" t="s">
        <v>13065</v>
      </c>
      <c r="D4962" s="45" t="s">
        <v>21447</v>
      </c>
      <c r="E4962" s="46">
        <v>46477</v>
      </c>
      <c r="AO4962" s="376"/>
    </row>
    <row r="4963" spans="1:41" x14ac:dyDescent="0.25">
      <c r="A4963" s="44" t="s">
        <v>8156</v>
      </c>
      <c r="B4963" s="44" t="s">
        <v>21365</v>
      </c>
      <c r="C4963" s="45" t="s">
        <v>8133</v>
      </c>
      <c r="D4963" s="45" t="s">
        <v>21447</v>
      </c>
      <c r="E4963" s="46">
        <v>46752</v>
      </c>
      <c r="AO4963" s="376"/>
    </row>
    <row r="4964" spans="1:41" x14ac:dyDescent="0.25">
      <c r="A4964" s="44" t="s">
        <v>2958</v>
      </c>
      <c r="B4964" s="44" t="s">
        <v>5134</v>
      </c>
      <c r="C4964" s="45">
        <v>240804</v>
      </c>
      <c r="D4964" s="45" t="s">
        <v>11363</v>
      </c>
      <c r="E4964" s="45" t="s">
        <v>11260</v>
      </c>
      <c r="AO4964" s="376"/>
    </row>
    <row r="4965" spans="1:41" x14ac:dyDescent="0.25">
      <c r="A4965" s="44" t="s">
        <v>7568</v>
      </c>
      <c r="B4965" s="44" t="s">
        <v>7569</v>
      </c>
      <c r="C4965" s="45" t="s">
        <v>7570</v>
      </c>
      <c r="D4965" s="45" t="s">
        <v>11204</v>
      </c>
      <c r="E4965" s="45" t="s">
        <v>4824</v>
      </c>
      <c r="F4965" s="93"/>
      <c r="G4965" s="93"/>
      <c r="H4965" s="93"/>
      <c r="I4965" s="99"/>
      <c r="J4965" s="99"/>
      <c r="K4965" s="99"/>
      <c r="L4965" s="99"/>
      <c r="M4965" s="99"/>
      <c r="N4965" s="99"/>
      <c r="O4965" s="99"/>
      <c r="P4965" s="99"/>
      <c r="Q4965" s="99"/>
      <c r="R4965" s="99"/>
      <c r="S4965" s="99"/>
      <c r="T4965" s="99"/>
      <c r="U4965" s="99"/>
      <c r="V4965" s="99"/>
      <c r="W4965" s="99"/>
      <c r="X4965" s="99"/>
      <c r="Y4965" s="99"/>
      <c r="Z4965" s="99"/>
      <c r="AA4965" s="99"/>
      <c r="AB4965" s="99"/>
      <c r="AC4965" s="99"/>
      <c r="AD4965" s="99"/>
      <c r="AE4965" s="99"/>
      <c r="AF4965" s="99"/>
      <c r="AG4965" s="99"/>
      <c r="AH4965" s="31"/>
      <c r="AI4965" s="31"/>
      <c r="AJ4965" s="31"/>
      <c r="AK4965" s="31"/>
      <c r="AL4965" s="31"/>
      <c r="AO4965" s="376"/>
    </row>
    <row r="4966" spans="1:41" x14ac:dyDescent="0.25">
      <c r="A4966" s="44" t="s">
        <v>7568</v>
      </c>
      <c r="B4966" s="44" t="s">
        <v>14834</v>
      </c>
      <c r="C4966" s="45" t="s">
        <v>13783</v>
      </c>
      <c r="D4966" s="367" t="s">
        <v>3696</v>
      </c>
      <c r="E4966" s="328">
        <f>DATE(2029,7,7)</f>
        <v>47306</v>
      </c>
      <c r="F4966" s="32"/>
      <c r="G4966" s="32"/>
      <c r="H4966" s="32"/>
      <c r="I4966" s="31"/>
      <c r="J4966" s="31"/>
      <c r="K4966" s="31"/>
      <c r="L4966" s="31"/>
      <c r="M4966" s="31"/>
      <c r="N4966" s="31"/>
      <c r="O4966" s="31"/>
      <c r="P4966" s="31"/>
      <c r="Q4966" s="31"/>
      <c r="R4966" s="31"/>
      <c r="S4966" s="31"/>
      <c r="T4966" s="31"/>
      <c r="U4966" s="31"/>
      <c r="V4966" s="31"/>
      <c r="W4966" s="31"/>
      <c r="X4966" s="31"/>
      <c r="Y4966" s="31"/>
      <c r="Z4966" s="31"/>
      <c r="AA4966" s="31"/>
      <c r="AB4966" s="31"/>
      <c r="AC4966" s="31"/>
      <c r="AD4966" s="31"/>
      <c r="AE4966" s="31"/>
      <c r="AF4966" s="31"/>
      <c r="AG4966" s="31"/>
      <c r="AH4966" s="31"/>
      <c r="AI4966" s="31"/>
      <c r="AJ4966" s="31"/>
      <c r="AK4966" s="31"/>
      <c r="AL4966" s="31"/>
      <c r="AO4966" s="376"/>
    </row>
    <row r="4967" spans="1:41" x14ac:dyDescent="0.25">
      <c r="A4967" s="44" t="s">
        <v>7568</v>
      </c>
      <c r="B4967" s="44" t="s">
        <v>7569</v>
      </c>
      <c r="C4967" s="45" t="s">
        <v>7570</v>
      </c>
      <c r="D4967" s="45" t="s">
        <v>9895</v>
      </c>
      <c r="E4967" s="45" t="s">
        <v>4824</v>
      </c>
      <c r="F4967" s="93"/>
      <c r="G4967" s="93"/>
      <c r="H4967" s="93"/>
      <c r="I4967" s="99"/>
      <c r="J4967" s="99"/>
      <c r="K4967" s="99"/>
      <c r="L4967" s="99"/>
      <c r="M4967" s="99"/>
      <c r="N4967" s="99"/>
      <c r="O4967" s="99"/>
      <c r="P4967" s="44"/>
      <c r="Q4967" s="253"/>
      <c r="R4967" s="99"/>
      <c r="S4967" s="99"/>
      <c r="T4967" s="99"/>
      <c r="U4967" s="99"/>
      <c r="V4967" s="99"/>
      <c r="W4967" s="99"/>
      <c r="X4967" s="99"/>
      <c r="Y4967" s="99"/>
      <c r="Z4967" s="99"/>
      <c r="AA4967" s="99"/>
      <c r="AB4967" s="99"/>
      <c r="AC4967" s="99"/>
      <c r="AD4967" s="99"/>
      <c r="AE4967" s="99"/>
      <c r="AF4967" s="99"/>
      <c r="AG4967" s="99"/>
      <c r="AH4967" s="31"/>
      <c r="AI4967" s="31"/>
      <c r="AJ4967" s="31"/>
      <c r="AK4967" s="31"/>
      <c r="AL4967" s="31"/>
      <c r="AO4967" s="376"/>
    </row>
    <row r="4968" spans="1:41" x14ac:dyDescent="0.3">
      <c r="A4968" s="333" t="s">
        <v>1004</v>
      </c>
      <c r="B4968" s="333" t="s">
        <v>4812</v>
      </c>
      <c r="C4968" s="125" t="s">
        <v>16162</v>
      </c>
      <c r="D4968" s="32" t="s">
        <v>20309</v>
      </c>
      <c r="E4968" s="125" t="s">
        <v>4972</v>
      </c>
      <c r="F4968" s="125" t="s">
        <v>1189</v>
      </c>
      <c r="G4968" s="125" t="s">
        <v>1190</v>
      </c>
      <c r="AO4968" s="376"/>
    </row>
    <row r="4969" spans="1:41" x14ac:dyDescent="0.25">
      <c r="A4969" s="44" t="s">
        <v>6444</v>
      </c>
      <c r="B4969" s="44" t="s">
        <v>5321</v>
      </c>
      <c r="C4969" s="45">
        <v>26010401</v>
      </c>
      <c r="D4969" s="45" t="s">
        <v>11363</v>
      </c>
      <c r="E4969" s="45" t="s">
        <v>17459</v>
      </c>
      <c r="AO4969" s="376"/>
    </row>
    <row r="4970" spans="1:41" x14ac:dyDescent="0.25">
      <c r="A4970" s="44" t="s">
        <v>6444</v>
      </c>
      <c r="B4970" s="44" t="s">
        <v>3176</v>
      </c>
      <c r="C4970" s="45">
        <v>26010402</v>
      </c>
      <c r="D4970" s="45" t="s">
        <v>11363</v>
      </c>
      <c r="E4970" s="45" t="s">
        <v>17459</v>
      </c>
      <c r="AO4970" s="376"/>
    </row>
    <row r="4971" spans="1:41" x14ac:dyDescent="0.25">
      <c r="A4971" s="44" t="s">
        <v>6445</v>
      </c>
      <c r="B4971" s="44" t="s">
        <v>5321</v>
      </c>
      <c r="C4971" s="45">
        <v>23010401</v>
      </c>
      <c r="D4971" s="45" t="s">
        <v>11363</v>
      </c>
      <c r="E4971" s="45" t="s">
        <v>5322</v>
      </c>
      <c r="AO4971" s="376"/>
    </row>
    <row r="4972" spans="1:41" x14ac:dyDescent="0.25">
      <c r="A4972" s="44" t="s">
        <v>6445</v>
      </c>
      <c r="B4972" s="44" t="s">
        <v>3176</v>
      </c>
      <c r="C4972" s="45">
        <v>23010402</v>
      </c>
      <c r="D4972" s="45" t="s">
        <v>11363</v>
      </c>
      <c r="E4972" s="45" t="s">
        <v>5322</v>
      </c>
      <c r="AO4972" s="376"/>
    </row>
    <row r="4973" spans="1:41" x14ac:dyDescent="0.25">
      <c r="A4973" s="44" t="s">
        <v>668</v>
      </c>
      <c r="B4973" s="44" t="s">
        <v>3475</v>
      </c>
      <c r="C4973" s="45">
        <v>230301</v>
      </c>
      <c r="D4973" s="45" t="s">
        <v>11363</v>
      </c>
      <c r="E4973" s="45" t="s">
        <v>5265</v>
      </c>
      <c r="AO4973" s="376"/>
    </row>
    <row r="4974" spans="1:41" x14ac:dyDescent="0.25">
      <c r="A4974" s="44" t="s">
        <v>15718</v>
      </c>
      <c r="B4974" s="44" t="s">
        <v>5134</v>
      </c>
      <c r="C4974" s="45">
        <v>250802</v>
      </c>
      <c r="D4974" s="45" t="s">
        <v>11363</v>
      </c>
      <c r="E4974" s="45" t="s">
        <v>9880</v>
      </c>
      <c r="AO4974" s="376"/>
    </row>
    <row r="4975" spans="1:41" x14ac:dyDescent="0.3">
      <c r="A4975" s="333" t="s">
        <v>18642</v>
      </c>
      <c r="B4975" s="333" t="s">
        <v>11374</v>
      </c>
      <c r="C4975" s="125" t="s">
        <v>11375</v>
      </c>
      <c r="D4975" s="32" t="s">
        <v>20309</v>
      </c>
      <c r="E4975" s="125" t="s">
        <v>4826</v>
      </c>
      <c r="F4975" s="125" t="s">
        <v>1189</v>
      </c>
      <c r="G4975" s="125" t="s">
        <v>1189</v>
      </c>
      <c r="AO4975" s="376"/>
    </row>
    <row r="4976" spans="1:41" x14ac:dyDescent="0.3">
      <c r="A4976" s="333" t="s">
        <v>18642</v>
      </c>
      <c r="B4976" s="333" t="s">
        <v>1178</v>
      </c>
      <c r="C4976" s="125" t="s">
        <v>18815</v>
      </c>
      <c r="D4976" s="32" t="s">
        <v>20309</v>
      </c>
      <c r="E4976" s="125" t="s">
        <v>8292</v>
      </c>
      <c r="F4976" s="125" t="s">
        <v>1189</v>
      </c>
      <c r="G4976" s="125" t="s">
        <v>1189</v>
      </c>
      <c r="AO4976" s="376"/>
    </row>
    <row r="4977" spans="1:41" x14ac:dyDescent="0.25">
      <c r="A4977" s="44" t="s">
        <v>4257</v>
      </c>
      <c r="B4977" s="44" t="s">
        <v>3176</v>
      </c>
      <c r="C4977" s="45">
        <v>26010402</v>
      </c>
      <c r="D4977" s="45" t="s">
        <v>11363</v>
      </c>
      <c r="E4977" s="45" t="s">
        <v>17459</v>
      </c>
      <c r="AO4977" s="376"/>
    </row>
    <row r="4978" spans="1:41" x14ac:dyDescent="0.25">
      <c r="A4978" s="44" t="s">
        <v>17742</v>
      </c>
      <c r="B4978" s="44" t="s">
        <v>5321</v>
      </c>
      <c r="C4978" s="45">
        <v>26010401</v>
      </c>
      <c r="D4978" s="45" t="s">
        <v>11363</v>
      </c>
      <c r="E4978" s="45" t="s">
        <v>17459</v>
      </c>
      <c r="AO4978" s="376"/>
    </row>
    <row r="4979" spans="1:41" x14ac:dyDescent="0.25">
      <c r="A4979" s="44" t="s">
        <v>17742</v>
      </c>
      <c r="B4979" s="44" t="s">
        <v>17465</v>
      </c>
      <c r="C4979" s="45">
        <v>26020101</v>
      </c>
      <c r="D4979" s="45" t="s">
        <v>11363</v>
      </c>
      <c r="E4979" s="45" t="s">
        <v>9238</v>
      </c>
      <c r="AO4979" s="376"/>
    </row>
    <row r="4980" spans="1:41" x14ac:dyDescent="0.25">
      <c r="A4980" s="44" t="s">
        <v>15719</v>
      </c>
      <c r="B4980" s="44" t="s">
        <v>2350</v>
      </c>
      <c r="C4980" s="45">
        <v>250106</v>
      </c>
      <c r="D4980" s="45" t="s">
        <v>11363</v>
      </c>
      <c r="E4980" s="45" t="s">
        <v>11887</v>
      </c>
      <c r="AO4980" s="376"/>
    </row>
    <row r="4981" spans="1:41" x14ac:dyDescent="0.3">
      <c r="A4981" s="333" t="s">
        <v>16183</v>
      </c>
      <c r="B4981" s="333" t="s">
        <v>4810</v>
      </c>
      <c r="C4981" s="125" t="s">
        <v>16155</v>
      </c>
      <c r="D4981" s="32" t="s">
        <v>20309</v>
      </c>
      <c r="E4981" s="125" t="s">
        <v>4972</v>
      </c>
      <c r="F4981" s="125" t="s">
        <v>1189</v>
      </c>
      <c r="G4981" s="125" t="s">
        <v>1190</v>
      </c>
      <c r="AO4981" s="376"/>
    </row>
    <row r="4982" spans="1:41" x14ac:dyDescent="0.25">
      <c r="A4982" s="44" t="s">
        <v>16336</v>
      </c>
      <c r="B4982" s="44" t="s">
        <v>16337</v>
      </c>
      <c r="C4982" s="45" t="s">
        <v>16338</v>
      </c>
      <c r="D4982" s="46" t="s">
        <v>21328</v>
      </c>
      <c r="E4982" s="46">
        <v>46344</v>
      </c>
      <c r="AO4982" s="376"/>
    </row>
    <row r="4983" spans="1:41" x14ac:dyDescent="0.25">
      <c r="A4983" s="44" t="s">
        <v>10472</v>
      </c>
      <c r="B4983" s="44" t="s">
        <v>10348</v>
      </c>
      <c r="C4983" s="45">
        <v>240501</v>
      </c>
      <c r="D4983" s="45" t="s">
        <v>11363</v>
      </c>
      <c r="E4983" s="45" t="s">
        <v>10349</v>
      </c>
      <c r="AO4983" s="376"/>
    </row>
    <row r="4984" spans="1:41" x14ac:dyDescent="0.25">
      <c r="A4984" s="44" t="s">
        <v>19325</v>
      </c>
      <c r="B4984" s="319" t="s">
        <v>19520</v>
      </c>
      <c r="C4984" s="318" t="s">
        <v>19644</v>
      </c>
      <c r="D4984" s="93" t="s">
        <v>19934</v>
      </c>
      <c r="E4984" s="320">
        <v>47235</v>
      </c>
      <c r="F4984" s="93"/>
      <c r="G4984" s="93"/>
      <c r="H4984" s="93"/>
      <c r="I4984" s="99"/>
      <c r="J4984" s="99"/>
      <c r="K4984" s="99"/>
      <c r="L4984" s="99"/>
      <c r="M4984" s="99"/>
      <c r="N4984" s="99"/>
      <c r="O4984" s="99"/>
      <c r="P4984" s="99"/>
      <c r="Q4984" s="99"/>
      <c r="R4984" s="99"/>
      <c r="S4984" s="99"/>
      <c r="T4984" s="99"/>
      <c r="U4984" s="99"/>
      <c r="V4984" s="99"/>
      <c r="W4984" s="99"/>
      <c r="X4984" s="99"/>
      <c r="Y4984" s="99"/>
      <c r="Z4984" s="99"/>
      <c r="AA4984" s="99"/>
      <c r="AB4984" s="99"/>
      <c r="AC4984" s="99"/>
      <c r="AD4984" s="99"/>
      <c r="AE4984" s="99"/>
      <c r="AF4984" s="99"/>
      <c r="AG4984" s="99"/>
      <c r="AH4984" s="31"/>
      <c r="AI4984" s="31"/>
      <c r="AJ4984" s="31"/>
      <c r="AK4984" s="31"/>
      <c r="AL4984" s="31"/>
      <c r="AO4984" s="376"/>
    </row>
    <row r="4985" spans="1:41" x14ac:dyDescent="0.25">
      <c r="A4985" s="44" t="s">
        <v>19325</v>
      </c>
      <c r="B4985" s="44" t="s">
        <v>9248</v>
      </c>
      <c r="C4985" s="45">
        <v>260105</v>
      </c>
      <c r="D4985" s="45" t="s">
        <v>11363</v>
      </c>
      <c r="E4985" s="45" t="s">
        <v>17625</v>
      </c>
      <c r="AO4985" s="376"/>
    </row>
    <row r="4986" spans="1:41" x14ac:dyDescent="0.3">
      <c r="A4986" s="57" t="s">
        <v>17171</v>
      </c>
      <c r="B4986" s="57" t="s">
        <v>1290</v>
      </c>
      <c r="C4986" s="62">
        <v>24027</v>
      </c>
      <c r="D4986" s="62" t="s">
        <v>20886</v>
      </c>
      <c r="E4986" s="60">
        <v>46873</v>
      </c>
      <c r="F4986" s="32"/>
      <c r="G4986" s="32"/>
      <c r="H4986" s="32"/>
      <c r="I4986" s="31"/>
      <c r="J4986" s="31"/>
      <c r="K4986" s="31"/>
      <c r="L4986" s="31"/>
      <c r="M4986" s="31"/>
      <c r="N4986" s="31"/>
      <c r="O4986" s="31"/>
      <c r="P4986" s="31"/>
      <c r="Q4986" s="31"/>
      <c r="R4986" s="31"/>
      <c r="S4986" s="31"/>
      <c r="T4986" s="31"/>
      <c r="U4986" s="31"/>
      <c r="V4986" s="31"/>
      <c r="W4986" s="31"/>
      <c r="X4986" s="31"/>
      <c r="Y4986" s="31"/>
      <c r="Z4986" s="31"/>
      <c r="AA4986" s="31"/>
      <c r="AB4986" s="31"/>
      <c r="AC4986" s="31"/>
      <c r="AD4986" s="31"/>
      <c r="AE4986" s="31"/>
      <c r="AF4986" s="31"/>
      <c r="AG4986" s="31"/>
      <c r="AH4986" s="31"/>
      <c r="AI4986" s="31"/>
      <c r="AJ4986" s="31"/>
      <c r="AK4986" s="31"/>
      <c r="AL4986" s="31"/>
      <c r="AO4986" s="376"/>
    </row>
    <row r="4987" spans="1:41" x14ac:dyDescent="0.25">
      <c r="A4987" s="44" t="s">
        <v>21585</v>
      </c>
      <c r="B4987" s="44" t="s">
        <v>12639</v>
      </c>
      <c r="C4987" s="45">
        <v>260605</v>
      </c>
      <c r="D4987" s="45" t="s">
        <v>11363</v>
      </c>
      <c r="E4987" s="45" t="s">
        <v>12551</v>
      </c>
      <c r="AO4987" s="376"/>
    </row>
    <row r="4988" spans="1:41" x14ac:dyDescent="0.25">
      <c r="A4988" s="44" t="s">
        <v>21135</v>
      </c>
      <c r="B4988" s="44" t="s">
        <v>21359</v>
      </c>
      <c r="C4988" s="45" t="s">
        <v>21182</v>
      </c>
      <c r="D4988" s="45" t="s">
        <v>21447</v>
      </c>
      <c r="E4988" s="46">
        <v>46752</v>
      </c>
      <c r="AO4988" s="376"/>
    </row>
    <row r="4989" spans="1:41" x14ac:dyDescent="0.25">
      <c r="A4989" s="44" t="s">
        <v>12227</v>
      </c>
      <c r="B4989" s="44" t="s">
        <v>12189</v>
      </c>
      <c r="C4989" s="45">
        <v>35.229999999999997</v>
      </c>
      <c r="D4989" s="45" t="s">
        <v>12549</v>
      </c>
      <c r="E4989" s="46">
        <v>46934</v>
      </c>
      <c r="F4989" s="45"/>
      <c r="G4989" s="93"/>
      <c r="H4989" s="93"/>
      <c r="I4989" s="99"/>
      <c r="J4989" s="99"/>
      <c r="K4989" s="99"/>
      <c r="L4989" s="99"/>
      <c r="M4989" s="99"/>
      <c r="N4989" s="99"/>
      <c r="O4989" s="99"/>
      <c r="P4989" s="99"/>
      <c r="Q4989" s="99"/>
      <c r="R4989" s="99"/>
      <c r="S4989" s="99"/>
      <c r="T4989" s="99"/>
      <c r="U4989" s="99"/>
      <c r="V4989" s="99"/>
      <c r="W4989" s="99"/>
      <c r="X4989" s="99"/>
      <c r="Y4989" s="99"/>
      <c r="Z4989" s="99"/>
      <c r="AA4989" s="99"/>
      <c r="AB4989" s="99"/>
      <c r="AC4989" s="99"/>
      <c r="AD4989" s="99"/>
      <c r="AE4989" s="99"/>
      <c r="AF4989" s="99"/>
      <c r="AG4989" s="99"/>
      <c r="AH4989" s="31"/>
      <c r="AI4989" s="31"/>
      <c r="AJ4989" s="31"/>
      <c r="AK4989" s="31"/>
      <c r="AL4989" s="31"/>
      <c r="AO4989" s="376"/>
    </row>
    <row r="4990" spans="1:41" x14ac:dyDescent="0.25">
      <c r="A4990" s="44" t="s">
        <v>12228</v>
      </c>
      <c r="B4990" s="44" t="s">
        <v>12107</v>
      </c>
      <c r="C4990" s="45">
        <v>10.23</v>
      </c>
      <c r="D4990" s="45" t="s">
        <v>12549</v>
      </c>
      <c r="E4990" s="46">
        <v>46934</v>
      </c>
      <c r="F4990" s="45"/>
      <c r="G4990" s="93"/>
      <c r="H4990" s="93"/>
      <c r="I4990" s="99"/>
      <c r="J4990" s="99"/>
      <c r="K4990" s="99"/>
      <c r="L4990" s="99"/>
      <c r="M4990" s="99"/>
      <c r="N4990" s="99"/>
      <c r="O4990" s="99"/>
      <c r="P4990" s="99"/>
      <c r="Q4990" s="99"/>
      <c r="R4990" s="99"/>
      <c r="S4990" s="99"/>
      <c r="T4990" s="99"/>
      <c r="U4990" s="99"/>
      <c r="V4990" s="99"/>
      <c r="W4990" s="99"/>
      <c r="X4990" s="99"/>
      <c r="Y4990" s="99"/>
      <c r="Z4990" s="99"/>
      <c r="AA4990" s="99"/>
      <c r="AB4990" s="99"/>
      <c r="AC4990" s="99"/>
      <c r="AD4990" s="99"/>
      <c r="AE4990" s="99"/>
      <c r="AF4990" s="99"/>
      <c r="AG4990" s="99"/>
      <c r="AH4990" s="31"/>
      <c r="AI4990" s="31"/>
      <c r="AJ4990" s="31"/>
      <c r="AK4990" s="31"/>
      <c r="AL4990" s="31"/>
      <c r="AO4990" s="376"/>
    </row>
    <row r="4991" spans="1:41" x14ac:dyDescent="0.25">
      <c r="A4991" s="135" t="s">
        <v>10034</v>
      </c>
      <c r="B4991" s="131" t="s">
        <v>10036</v>
      </c>
      <c r="C4991" s="146" t="s">
        <v>10035</v>
      </c>
      <c r="D4991" s="146" t="s">
        <v>2495</v>
      </c>
      <c r="E4991" s="107">
        <v>45808</v>
      </c>
      <c r="F4991" s="93"/>
      <c r="G4991" s="93"/>
      <c r="H4991" s="93" t="s">
        <v>1335</v>
      </c>
      <c r="I4991" s="99"/>
      <c r="J4991" s="99"/>
      <c r="K4991" s="99"/>
      <c r="L4991" s="99"/>
      <c r="M4991" s="99"/>
      <c r="N4991" s="99"/>
      <c r="O4991" s="99"/>
      <c r="P4991" s="44"/>
      <c r="Q4991" s="253"/>
      <c r="R4991" s="99"/>
      <c r="S4991" s="99"/>
      <c r="T4991" s="99"/>
      <c r="U4991" s="99"/>
      <c r="V4991" s="99"/>
      <c r="W4991" s="99"/>
      <c r="X4991" s="99"/>
      <c r="Y4991" s="99"/>
      <c r="Z4991" s="99"/>
      <c r="AA4991" s="99"/>
      <c r="AB4991" s="99"/>
      <c r="AC4991" s="99"/>
      <c r="AD4991" s="99"/>
      <c r="AE4991" s="99"/>
      <c r="AF4991" s="99"/>
      <c r="AG4991" s="99"/>
      <c r="AH4991" s="31"/>
      <c r="AI4991" s="31"/>
      <c r="AJ4991" s="31"/>
      <c r="AK4991" s="31"/>
      <c r="AL4991" s="31"/>
      <c r="AO4991" s="376"/>
    </row>
    <row r="4992" spans="1:41" x14ac:dyDescent="0.25">
      <c r="A4992" s="44" t="s">
        <v>16480</v>
      </c>
      <c r="B4992" s="44" t="s">
        <v>21362</v>
      </c>
      <c r="C4992" s="45" t="s">
        <v>16468</v>
      </c>
      <c r="D4992" s="45" t="s">
        <v>21447</v>
      </c>
      <c r="E4992" s="46">
        <v>46752</v>
      </c>
      <c r="AO4992" s="376"/>
    </row>
    <row r="4993" spans="1:41" x14ac:dyDescent="0.25">
      <c r="A4993" s="44" t="s">
        <v>5202</v>
      </c>
      <c r="B4993" s="44" t="s">
        <v>21359</v>
      </c>
      <c r="C4993" s="45" t="s">
        <v>9701</v>
      </c>
      <c r="D4993" s="45" t="s">
        <v>21447</v>
      </c>
      <c r="E4993" s="46">
        <v>46752</v>
      </c>
      <c r="AO4993" s="376"/>
    </row>
    <row r="4994" spans="1:41" x14ac:dyDescent="0.25">
      <c r="A4994" s="44" t="s">
        <v>5202</v>
      </c>
      <c r="B4994" s="44" t="s">
        <v>5134</v>
      </c>
      <c r="C4994" s="45">
        <v>230807</v>
      </c>
      <c r="D4994" s="45" t="s">
        <v>11363</v>
      </c>
      <c r="E4994" s="45" t="s">
        <v>8282</v>
      </c>
      <c r="AO4994" s="376"/>
    </row>
    <row r="4995" spans="1:41" x14ac:dyDescent="0.25">
      <c r="A4995" s="44" t="s">
        <v>8157</v>
      </c>
      <c r="B4995" s="44" t="s">
        <v>21365</v>
      </c>
      <c r="C4995" s="45" t="s">
        <v>8133</v>
      </c>
      <c r="D4995" s="45" t="s">
        <v>21447</v>
      </c>
      <c r="E4995" s="46">
        <v>46752</v>
      </c>
      <c r="AO4995" s="376"/>
    </row>
    <row r="4996" spans="1:41" x14ac:dyDescent="0.25">
      <c r="A4996" s="44" t="s">
        <v>3990</v>
      </c>
      <c r="B4996" s="44" t="s">
        <v>21417</v>
      </c>
      <c r="C4996" s="45" t="s">
        <v>3993</v>
      </c>
      <c r="D4996" s="45" t="s">
        <v>21447</v>
      </c>
      <c r="E4996" s="46">
        <v>46387</v>
      </c>
      <c r="AO4996" s="376"/>
    </row>
    <row r="4997" spans="1:41" x14ac:dyDescent="0.25">
      <c r="A4997" s="44" t="s">
        <v>9621</v>
      </c>
      <c r="B4997" s="44" t="s">
        <v>21359</v>
      </c>
      <c r="C4997" s="45" t="s">
        <v>9701</v>
      </c>
      <c r="D4997" s="45" t="s">
        <v>21447</v>
      </c>
      <c r="E4997" s="46">
        <v>46752</v>
      </c>
      <c r="AO4997" s="376"/>
    </row>
    <row r="4998" spans="1:41" x14ac:dyDescent="0.25">
      <c r="A4998" s="44" t="s">
        <v>21586</v>
      </c>
      <c r="B4998" s="44" t="s">
        <v>9248</v>
      </c>
      <c r="C4998" s="45">
        <v>260105</v>
      </c>
      <c r="D4998" s="45" t="s">
        <v>11363</v>
      </c>
      <c r="E4998" s="45" t="s">
        <v>17625</v>
      </c>
      <c r="AO4998" s="376"/>
    </row>
    <row r="4999" spans="1:41" x14ac:dyDescent="0.3">
      <c r="A4999" s="333" t="s">
        <v>8636</v>
      </c>
      <c r="B4999" s="333" t="s">
        <v>1154</v>
      </c>
      <c r="C4999" s="125" t="s">
        <v>10117</v>
      </c>
      <c r="D4999" s="32" t="s">
        <v>20309</v>
      </c>
      <c r="E4999" s="125" t="s">
        <v>5139</v>
      </c>
      <c r="F4999" s="125" t="s">
        <v>1189</v>
      </c>
      <c r="G4999" s="125" t="s">
        <v>1189</v>
      </c>
      <c r="AO4999" s="376"/>
    </row>
    <row r="5000" spans="1:41" x14ac:dyDescent="0.25">
      <c r="A5000" s="44" t="s">
        <v>13527</v>
      </c>
      <c r="B5000" s="44" t="s">
        <v>21399</v>
      </c>
      <c r="C5000" s="45" t="s">
        <v>13524</v>
      </c>
      <c r="D5000" s="45" t="s">
        <v>21447</v>
      </c>
      <c r="E5000" s="46">
        <v>46507</v>
      </c>
      <c r="AO5000" s="376"/>
    </row>
    <row r="5001" spans="1:41" x14ac:dyDescent="0.25">
      <c r="A5001" s="44" t="s">
        <v>5203</v>
      </c>
      <c r="B5001" s="44" t="s">
        <v>939</v>
      </c>
      <c r="C5001" s="45">
        <v>241202</v>
      </c>
      <c r="D5001" s="45" t="s">
        <v>11363</v>
      </c>
      <c r="E5001" s="45" t="s">
        <v>12554</v>
      </c>
      <c r="AO5001" s="376"/>
    </row>
    <row r="5002" spans="1:41" x14ac:dyDescent="0.25">
      <c r="A5002" s="44" t="s">
        <v>5205</v>
      </c>
      <c r="B5002" s="44" t="s">
        <v>2350</v>
      </c>
      <c r="C5002" s="45">
        <v>220105</v>
      </c>
      <c r="D5002" s="45" t="s">
        <v>11363</v>
      </c>
      <c r="E5002" s="45" t="s">
        <v>2593</v>
      </c>
      <c r="AO5002" s="376"/>
    </row>
    <row r="5003" spans="1:41" x14ac:dyDescent="0.25">
      <c r="A5003" s="44" t="s">
        <v>10473</v>
      </c>
      <c r="B5003" s="44" t="s">
        <v>5321</v>
      </c>
      <c r="C5003" s="45">
        <v>23010401</v>
      </c>
      <c r="D5003" s="45" t="s">
        <v>11363</v>
      </c>
      <c r="E5003" s="45" t="s">
        <v>5322</v>
      </c>
      <c r="AO5003" s="376"/>
    </row>
    <row r="5004" spans="1:41" x14ac:dyDescent="0.25">
      <c r="A5004" s="44" t="s">
        <v>10473</v>
      </c>
      <c r="B5004" s="44" t="s">
        <v>3176</v>
      </c>
      <c r="C5004" s="45">
        <v>23010402</v>
      </c>
      <c r="D5004" s="45" t="s">
        <v>11363</v>
      </c>
      <c r="E5004" s="45" t="s">
        <v>5322</v>
      </c>
      <c r="AO5004" s="376"/>
    </row>
    <row r="5005" spans="1:41" x14ac:dyDescent="0.25">
      <c r="A5005" s="44" t="s">
        <v>10473</v>
      </c>
      <c r="B5005" s="44" t="s">
        <v>3841</v>
      </c>
      <c r="C5005" s="45">
        <v>24060401</v>
      </c>
      <c r="D5005" s="45" t="s">
        <v>11363</v>
      </c>
      <c r="E5005" s="45" t="s">
        <v>4962</v>
      </c>
      <c r="AO5005" s="376"/>
    </row>
    <row r="5006" spans="1:41" x14ac:dyDescent="0.25">
      <c r="A5006" s="44" t="s">
        <v>10473</v>
      </c>
      <c r="B5006" s="44" t="s">
        <v>926</v>
      </c>
      <c r="C5006" s="45">
        <v>24060402</v>
      </c>
      <c r="D5006" s="45" t="s">
        <v>11363</v>
      </c>
      <c r="E5006" s="45" t="s">
        <v>4962</v>
      </c>
      <c r="AO5006" s="376"/>
    </row>
    <row r="5007" spans="1:41" x14ac:dyDescent="0.25">
      <c r="A5007" s="44" t="s">
        <v>21587</v>
      </c>
      <c r="B5007" s="44" t="s">
        <v>925</v>
      </c>
      <c r="C5007" s="45">
        <v>260601</v>
      </c>
      <c r="D5007" s="45" t="s">
        <v>11363</v>
      </c>
      <c r="E5007" s="45" t="s">
        <v>17341</v>
      </c>
      <c r="AO5007" s="376"/>
    </row>
    <row r="5008" spans="1:41" x14ac:dyDescent="0.25">
      <c r="A5008" s="44" t="s">
        <v>12229</v>
      </c>
      <c r="B5008" s="44" t="s">
        <v>12111</v>
      </c>
      <c r="C5008" s="45">
        <v>13.25</v>
      </c>
      <c r="D5008" s="45" t="s">
        <v>12549</v>
      </c>
      <c r="E5008" s="46">
        <v>47664</v>
      </c>
      <c r="F5008" s="45"/>
      <c r="G5008" s="93"/>
      <c r="H5008" s="93"/>
      <c r="I5008" s="99"/>
      <c r="J5008" s="99"/>
      <c r="K5008" s="99"/>
      <c r="L5008" s="99"/>
      <c r="M5008" s="99"/>
      <c r="N5008" s="99"/>
      <c r="O5008" s="99"/>
      <c r="P5008" s="99"/>
      <c r="Q5008" s="99"/>
      <c r="R5008" s="99"/>
      <c r="S5008" s="99"/>
      <c r="T5008" s="99"/>
      <c r="U5008" s="99"/>
      <c r="V5008" s="99"/>
      <c r="W5008" s="99"/>
      <c r="X5008" s="99"/>
      <c r="Y5008" s="99"/>
      <c r="Z5008" s="99"/>
      <c r="AA5008" s="99"/>
      <c r="AB5008" s="99"/>
      <c r="AC5008" s="99"/>
      <c r="AD5008" s="99"/>
      <c r="AE5008" s="99"/>
      <c r="AF5008" s="99"/>
      <c r="AG5008" s="99"/>
      <c r="AH5008" s="31"/>
      <c r="AI5008" s="31"/>
      <c r="AJ5008" s="31"/>
      <c r="AK5008" s="31"/>
      <c r="AL5008" s="31"/>
      <c r="AO5008" s="376"/>
    </row>
    <row r="5009" spans="1:41" x14ac:dyDescent="0.3">
      <c r="A5009" s="57" t="s">
        <v>7954</v>
      </c>
      <c r="B5009" s="57" t="s">
        <v>2173</v>
      </c>
      <c r="C5009" s="62">
        <v>24030</v>
      </c>
      <c r="D5009" s="62" t="s">
        <v>20886</v>
      </c>
      <c r="E5009" s="60">
        <v>47057</v>
      </c>
      <c r="F5009" s="32"/>
      <c r="G5009" s="32"/>
      <c r="H5009" s="32"/>
      <c r="I5009" s="31"/>
      <c r="J5009" s="31"/>
      <c r="K5009" s="31"/>
      <c r="L5009" s="31"/>
      <c r="M5009" s="31"/>
      <c r="N5009" s="31"/>
      <c r="O5009" s="31"/>
      <c r="P5009" s="31"/>
      <c r="Q5009" s="31"/>
      <c r="R5009" s="31"/>
      <c r="S5009" s="31"/>
      <c r="T5009" s="31"/>
      <c r="U5009" s="31"/>
      <c r="V5009" s="31"/>
      <c r="W5009" s="31"/>
      <c r="X5009" s="31"/>
      <c r="Y5009" s="31"/>
      <c r="Z5009" s="31"/>
      <c r="AA5009" s="31"/>
      <c r="AB5009" s="31"/>
      <c r="AC5009" s="31"/>
      <c r="AD5009" s="31"/>
      <c r="AE5009" s="31"/>
      <c r="AF5009" s="31"/>
      <c r="AG5009" s="31"/>
      <c r="AH5009" s="31"/>
      <c r="AI5009" s="31"/>
      <c r="AJ5009" s="31"/>
      <c r="AK5009" s="31"/>
      <c r="AL5009" s="31"/>
      <c r="AO5009" s="376"/>
    </row>
    <row r="5010" spans="1:41" x14ac:dyDescent="0.25">
      <c r="A5010" s="57" t="s">
        <v>7954</v>
      </c>
      <c r="B5010" s="92" t="s">
        <v>3682</v>
      </c>
      <c r="C5010" s="93" t="s">
        <v>19106</v>
      </c>
      <c r="D5010" s="93" t="s">
        <v>3681</v>
      </c>
      <c r="E5010" s="94">
        <v>48029</v>
      </c>
      <c r="F5010" s="93"/>
      <c r="G5010" s="93"/>
      <c r="H5010" s="93"/>
      <c r="I5010" s="99"/>
      <c r="J5010" s="99"/>
      <c r="K5010" s="99"/>
      <c r="L5010" s="99"/>
      <c r="M5010" s="99"/>
      <c r="N5010" s="99"/>
      <c r="O5010" s="99"/>
      <c r="P5010" s="44"/>
      <c r="Q5010" s="99"/>
      <c r="R5010" s="99"/>
      <c r="S5010" s="99"/>
      <c r="T5010" s="99"/>
      <c r="U5010" s="99"/>
      <c r="V5010" s="99"/>
      <c r="W5010" s="99"/>
      <c r="X5010" s="99"/>
      <c r="Y5010" s="99"/>
      <c r="Z5010" s="99"/>
      <c r="AA5010" s="99"/>
      <c r="AB5010" s="99"/>
      <c r="AC5010" s="99"/>
      <c r="AD5010" s="99"/>
      <c r="AE5010" s="99"/>
      <c r="AF5010" s="99"/>
      <c r="AG5010" s="99"/>
      <c r="AH5010" s="31"/>
      <c r="AI5010" s="31"/>
      <c r="AJ5010" s="31"/>
      <c r="AK5010" s="31"/>
      <c r="AL5010" s="31"/>
      <c r="AO5010" s="376"/>
    </row>
    <row r="5011" spans="1:41" x14ac:dyDescent="0.25">
      <c r="A5011" s="44" t="s">
        <v>7954</v>
      </c>
      <c r="B5011" s="44" t="s">
        <v>5134</v>
      </c>
      <c r="C5011" s="45">
        <v>250802</v>
      </c>
      <c r="D5011" s="45" t="s">
        <v>11363</v>
      </c>
      <c r="E5011" s="45" t="s">
        <v>9880</v>
      </c>
      <c r="AO5011" s="376"/>
    </row>
    <row r="5012" spans="1:41" x14ac:dyDescent="0.25">
      <c r="A5012" s="44" t="s">
        <v>5485</v>
      </c>
      <c r="B5012" s="44" t="s">
        <v>8472</v>
      </c>
      <c r="C5012" s="45" t="s">
        <v>8523</v>
      </c>
      <c r="D5012" s="32" t="s">
        <v>5559</v>
      </c>
      <c r="E5012" s="45" t="s">
        <v>20851</v>
      </c>
      <c r="F5012" s="32"/>
      <c r="G5012" s="32"/>
      <c r="H5012" s="32"/>
      <c r="I5012" s="31"/>
      <c r="J5012" s="31"/>
      <c r="K5012" s="31"/>
      <c r="L5012" s="31"/>
      <c r="M5012" s="31"/>
      <c r="N5012" s="31"/>
      <c r="O5012" s="31"/>
      <c r="P5012" s="31"/>
      <c r="Q5012" s="31"/>
      <c r="R5012" s="31"/>
      <c r="S5012" s="31"/>
      <c r="T5012" s="31"/>
      <c r="U5012" s="31"/>
      <c r="V5012" s="31"/>
      <c r="W5012" s="31"/>
      <c r="X5012" s="31"/>
      <c r="Y5012" s="31"/>
      <c r="Z5012" s="31"/>
      <c r="AA5012" s="31"/>
      <c r="AB5012" s="31"/>
      <c r="AC5012" s="31"/>
      <c r="AD5012" s="31"/>
      <c r="AE5012" s="31"/>
      <c r="AF5012" s="31"/>
      <c r="AG5012" s="31"/>
      <c r="AH5012" s="31"/>
      <c r="AI5012" s="31"/>
      <c r="AJ5012" s="31"/>
      <c r="AK5012" s="31"/>
      <c r="AL5012" s="31"/>
      <c r="AO5012" s="376"/>
    </row>
    <row r="5013" spans="1:41" x14ac:dyDescent="0.25">
      <c r="A5013" s="44" t="s">
        <v>5485</v>
      </c>
      <c r="B5013" s="44" t="s">
        <v>21365</v>
      </c>
      <c r="C5013" s="45" t="s">
        <v>8133</v>
      </c>
      <c r="D5013" s="45" t="s">
        <v>21447</v>
      </c>
      <c r="E5013" s="46">
        <v>46752</v>
      </c>
      <c r="AO5013" s="376"/>
    </row>
    <row r="5014" spans="1:41" x14ac:dyDescent="0.25">
      <c r="A5014" s="44" t="s">
        <v>21588</v>
      </c>
      <c r="B5014" s="44" t="s">
        <v>9248</v>
      </c>
      <c r="C5014" s="45">
        <v>260105</v>
      </c>
      <c r="D5014" s="45" t="s">
        <v>11363</v>
      </c>
      <c r="E5014" s="45" t="s">
        <v>17625</v>
      </c>
      <c r="AO5014" s="376"/>
    </row>
    <row r="5015" spans="1:41" x14ac:dyDescent="0.25">
      <c r="A5015" s="44" t="s">
        <v>11619</v>
      </c>
      <c r="B5015" s="44" t="s">
        <v>21362</v>
      </c>
      <c r="C5015" s="45" t="s">
        <v>11608</v>
      </c>
      <c r="D5015" s="45" t="s">
        <v>21447</v>
      </c>
      <c r="E5015" s="46">
        <v>46752</v>
      </c>
      <c r="AO5015" s="376"/>
    </row>
    <row r="5016" spans="1:41" x14ac:dyDescent="0.25">
      <c r="A5016" s="44" t="s">
        <v>10474</v>
      </c>
      <c r="B5016" s="44" t="s">
        <v>9235</v>
      </c>
      <c r="C5016" s="45">
        <v>240102</v>
      </c>
      <c r="D5016" s="45" t="s">
        <v>11363</v>
      </c>
      <c r="E5016" s="45" t="s">
        <v>5139</v>
      </c>
      <c r="AO5016" s="376"/>
    </row>
    <row r="5017" spans="1:41" x14ac:dyDescent="0.25">
      <c r="A5017" s="44" t="s">
        <v>10474</v>
      </c>
      <c r="B5017" s="44" t="s">
        <v>10350</v>
      </c>
      <c r="C5017" s="45">
        <v>24020301</v>
      </c>
      <c r="D5017" s="45" t="s">
        <v>11363</v>
      </c>
      <c r="E5017" s="45" t="s">
        <v>5131</v>
      </c>
      <c r="AO5017" s="376"/>
    </row>
    <row r="5018" spans="1:41" x14ac:dyDescent="0.25">
      <c r="A5018" s="44" t="s">
        <v>10474</v>
      </c>
      <c r="B5018" s="44" t="s">
        <v>3177</v>
      </c>
      <c r="C5018" s="45">
        <v>24020302</v>
      </c>
      <c r="D5018" s="45" t="s">
        <v>11363</v>
      </c>
      <c r="E5018" s="45" t="s">
        <v>5131</v>
      </c>
      <c r="AO5018" s="376"/>
    </row>
    <row r="5019" spans="1:41" x14ac:dyDescent="0.25">
      <c r="A5019" s="44" t="s">
        <v>10474</v>
      </c>
      <c r="B5019" s="44" t="s">
        <v>9248</v>
      </c>
      <c r="C5019" s="45">
        <v>240101</v>
      </c>
      <c r="D5019" s="45" t="s">
        <v>11363</v>
      </c>
      <c r="E5019" s="45" t="s">
        <v>9249</v>
      </c>
      <c r="AO5019" s="376"/>
    </row>
    <row r="5020" spans="1:41" x14ac:dyDescent="0.25">
      <c r="A5020" s="44" t="s">
        <v>14414</v>
      </c>
      <c r="B5020" s="44" t="s">
        <v>2522</v>
      </c>
      <c r="C5020" s="45" t="s">
        <v>14415</v>
      </c>
      <c r="D5020" s="46" t="s">
        <v>21328</v>
      </c>
      <c r="E5020" s="46">
        <v>46527</v>
      </c>
      <c r="AO5020" s="376"/>
    </row>
    <row r="5021" spans="1:41" x14ac:dyDescent="0.25">
      <c r="A5021" s="44" t="s">
        <v>14414</v>
      </c>
      <c r="B5021" s="44" t="s">
        <v>2522</v>
      </c>
      <c r="C5021" s="45" t="s">
        <v>14415</v>
      </c>
      <c r="D5021" s="46" t="s">
        <v>21328</v>
      </c>
      <c r="E5021" s="46">
        <v>46527</v>
      </c>
      <c r="AO5021" s="376"/>
    </row>
    <row r="5022" spans="1:41" x14ac:dyDescent="0.25">
      <c r="A5022" s="44" t="s">
        <v>6446</v>
      </c>
      <c r="B5022" s="44" t="s">
        <v>17463</v>
      </c>
      <c r="C5022" s="45">
        <v>260202</v>
      </c>
      <c r="D5022" s="45" t="s">
        <v>11363</v>
      </c>
      <c r="E5022" s="45" t="s">
        <v>9238</v>
      </c>
      <c r="AO5022" s="376"/>
    </row>
    <row r="5023" spans="1:41" x14ac:dyDescent="0.25">
      <c r="A5023" s="44" t="s">
        <v>17743</v>
      </c>
      <c r="B5023" s="44" t="s">
        <v>2350</v>
      </c>
      <c r="C5023" s="45">
        <v>230105</v>
      </c>
      <c r="D5023" s="45" t="s">
        <v>11363</v>
      </c>
      <c r="E5023" s="45" t="s">
        <v>5265</v>
      </c>
      <c r="AO5023" s="376"/>
    </row>
    <row r="5024" spans="1:41" x14ac:dyDescent="0.25">
      <c r="A5024" s="44" t="s">
        <v>11284</v>
      </c>
      <c r="B5024" s="44" t="s">
        <v>950</v>
      </c>
      <c r="C5024" s="45">
        <v>240905</v>
      </c>
      <c r="D5024" s="45" t="s">
        <v>11363</v>
      </c>
      <c r="E5024" s="45" t="s">
        <v>4826</v>
      </c>
      <c r="AO5024" s="376"/>
    </row>
    <row r="5025" spans="1:41" x14ac:dyDescent="0.25">
      <c r="A5025" s="44" t="s">
        <v>19326</v>
      </c>
      <c r="B5025" s="319" t="s">
        <v>19542</v>
      </c>
      <c r="C5025" s="318" t="s">
        <v>19645</v>
      </c>
      <c r="D5025" s="93" t="s">
        <v>19934</v>
      </c>
      <c r="E5025" s="320">
        <v>46446</v>
      </c>
      <c r="F5025" s="93"/>
      <c r="G5025" s="93"/>
      <c r="H5025" s="93"/>
      <c r="I5025" s="99"/>
      <c r="J5025" s="99"/>
      <c r="K5025" s="99"/>
      <c r="L5025" s="99"/>
      <c r="M5025" s="99"/>
      <c r="N5025" s="99"/>
      <c r="O5025" s="99"/>
      <c r="P5025" s="99"/>
      <c r="Q5025" s="99"/>
      <c r="R5025" s="99"/>
      <c r="S5025" s="99"/>
      <c r="T5025" s="99"/>
      <c r="U5025" s="99"/>
      <c r="V5025" s="99"/>
      <c r="W5025" s="99"/>
      <c r="X5025" s="99"/>
      <c r="Y5025" s="99"/>
      <c r="Z5025" s="99"/>
      <c r="AA5025" s="99"/>
      <c r="AB5025" s="99"/>
      <c r="AC5025" s="99"/>
      <c r="AD5025" s="99"/>
      <c r="AE5025" s="99"/>
      <c r="AF5025" s="99"/>
      <c r="AG5025" s="99"/>
      <c r="AH5025" s="31"/>
      <c r="AI5025" s="31"/>
      <c r="AJ5025" s="31"/>
      <c r="AK5025" s="31"/>
      <c r="AL5025" s="31"/>
      <c r="AO5025" s="376"/>
    </row>
    <row r="5026" spans="1:41" x14ac:dyDescent="0.25">
      <c r="A5026" s="44" t="s">
        <v>10475</v>
      </c>
      <c r="B5026" s="44" t="s">
        <v>9248</v>
      </c>
      <c r="C5026" s="45">
        <v>240101</v>
      </c>
      <c r="D5026" s="45" t="s">
        <v>11363</v>
      </c>
      <c r="E5026" s="45" t="s">
        <v>9249</v>
      </c>
      <c r="AO5026" s="376"/>
    </row>
    <row r="5027" spans="1:41" x14ac:dyDescent="0.25">
      <c r="A5027" s="44" t="s">
        <v>10475</v>
      </c>
      <c r="B5027" s="44" t="s">
        <v>944</v>
      </c>
      <c r="C5027" s="45">
        <v>240303</v>
      </c>
      <c r="D5027" s="45" t="s">
        <v>11363</v>
      </c>
      <c r="E5027" s="45" t="s">
        <v>2593</v>
      </c>
      <c r="AO5027" s="376"/>
    </row>
    <row r="5028" spans="1:41" x14ac:dyDescent="0.25">
      <c r="A5028" s="44" t="s">
        <v>10475</v>
      </c>
      <c r="B5028" s="44" t="s">
        <v>3840</v>
      </c>
      <c r="C5028" s="45">
        <v>24050302</v>
      </c>
      <c r="D5028" s="45" t="s">
        <v>11363</v>
      </c>
      <c r="E5028" s="45" t="s">
        <v>5155</v>
      </c>
      <c r="AO5028" s="376"/>
    </row>
    <row r="5029" spans="1:41" x14ac:dyDescent="0.25">
      <c r="A5029" s="44" t="s">
        <v>10475</v>
      </c>
      <c r="B5029" s="44" t="s">
        <v>10382</v>
      </c>
      <c r="C5029" s="45">
        <v>24050301</v>
      </c>
      <c r="D5029" s="45" t="s">
        <v>11363</v>
      </c>
      <c r="E5029" s="45" t="s">
        <v>5155</v>
      </c>
      <c r="AO5029" s="376"/>
    </row>
    <row r="5030" spans="1:41" x14ac:dyDescent="0.25">
      <c r="A5030" s="44" t="s">
        <v>14416</v>
      </c>
      <c r="B5030" s="44" t="s">
        <v>3910</v>
      </c>
      <c r="C5030" s="45" t="s">
        <v>14417</v>
      </c>
      <c r="D5030" s="46" t="s">
        <v>21328</v>
      </c>
      <c r="E5030" s="46">
        <v>46583</v>
      </c>
      <c r="AO5030" s="376"/>
    </row>
    <row r="5031" spans="1:41" x14ac:dyDescent="0.25">
      <c r="A5031" s="44" t="s">
        <v>12634</v>
      </c>
      <c r="B5031" s="44" t="s">
        <v>199</v>
      </c>
      <c r="C5031" s="45">
        <v>241001</v>
      </c>
      <c r="D5031" s="45" t="s">
        <v>11363</v>
      </c>
      <c r="E5031" s="45" t="s">
        <v>5332</v>
      </c>
      <c r="AO5031" s="376"/>
    </row>
    <row r="5032" spans="1:41" x14ac:dyDescent="0.25">
      <c r="A5032" s="44" t="s">
        <v>12634</v>
      </c>
      <c r="B5032" s="44" t="s">
        <v>17529</v>
      </c>
      <c r="C5032" s="45">
        <v>24120301</v>
      </c>
      <c r="D5032" s="45" t="s">
        <v>11363</v>
      </c>
      <c r="E5032" s="45" t="s">
        <v>12554</v>
      </c>
      <c r="AO5032" s="376"/>
    </row>
    <row r="5033" spans="1:41" x14ac:dyDescent="0.25">
      <c r="A5033" s="44" t="s">
        <v>12634</v>
      </c>
      <c r="B5033" s="44" t="s">
        <v>3054</v>
      </c>
      <c r="C5033" s="45">
        <v>24120302</v>
      </c>
      <c r="D5033" s="45" t="s">
        <v>11363</v>
      </c>
      <c r="E5033" s="45" t="s">
        <v>12554</v>
      </c>
      <c r="AO5033" s="376"/>
    </row>
    <row r="5034" spans="1:41" x14ac:dyDescent="0.25">
      <c r="A5034" s="44" t="s">
        <v>12634</v>
      </c>
      <c r="B5034" s="44" t="s">
        <v>5321</v>
      </c>
      <c r="C5034" s="45">
        <v>25010401</v>
      </c>
      <c r="D5034" s="45" t="s">
        <v>11363</v>
      </c>
      <c r="E5034" s="45" t="s">
        <v>12564</v>
      </c>
      <c r="AO5034" s="376"/>
    </row>
    <row r="5035" spans="1:41" x14ac:dyDescent="0.25">
      <c r="A5035" s="44" t="s">
        <v>12634</v>
      </c>
      <c r="B5035" s="44" t="s">
        <v>3176</v>
      </c>
      <c r="C5035" s="45">
        <v>25010402</v>
      </c>
      <c r="D5035" s="45" t="s">
        <v>11363</v>
      </c>
      <c r="E5035" s="45" t="s">
        <v>12564</v>
      </c>
      <c r="AO5035" s="376"/>
    </row>
    <row r="5036" spans="1:41" x14ac:dyDescent="0.25">
      <c r="A5036" s="44" t="s">
        <v>12634</v>
      </c>
      <c r="B5036" s="44" t="s">
        <v>3052</v>
      </c>
      <c r="C5036" s="45">
        <v>260502</v>
      </c>
      <c r="D5036" s="45" t="s">
        <v>11363</v>
      </c>
      <c r="E5036" s="45" t="s">
        <v>10349</v>
      </c>
      <c r="AO5036" s="376"/>
    </row>
    <row r="5037" spans="1:41" x14ac:dyDescent="0.25">
      <c r="A5037" s="44" t="s">
        <v>21589</v>
      </c>
      <c r="B5037" s="44" t="s">
        <v>3052</v>
      </c>
      <c r="C5037" s="45">
        <v>260502</v>
      </c>
      <c r="D5037" s="45" t="s">
        <v>11363</v>
      </c>
      <c r="E5037" s="45" t="s">
        <v>10349</v>
      </c>
      <c r="AO5037" s="376"/>
    </row>
    <row r="5038" spans="1:41" x14ac:dyDescent="0.25">
      <c r="A5038" s="102" t="s">
        <v>11250</v>
      </c>
      <c r="B5038" s="92" t="s">
        <v>11253</v>
      </c>
      <c r="C5038" s="93" t="s">
        <v>11254</v>
      </c>
      <c r="D5038" s="93" t="s">
        <v>1201</v>
      </c>
      <c r="E5038" s="94">
        <v>46682</v>
      </c>
      <c r="F5038" s="93"/>
      <c r="G5038" s="93"/>
      <c r="H5038" s="93"/>
      <c r="I5038" s="99"/>
      <c r="J5038" s="99"/>
      <c r="K5038" s="99"/>
      <c r="L5038" s="99"/>
      <c r="M5038" s="99"/>
      <c r="N5038" s="99"/>
      <c r="O5038" s="99"/>
      <c r="P5038" s="44"/>
      <c r="Q5038" s="253"/>
      <c r="R5038" s="99"/>
      <c r="S5038" s="99"/>
      <c r="T5038" s="99"/>
      <c r="U5038" s="99"/>
      <c r="V5038" s="99"/>
      <c r="W5038" s="99"/>
      <c r="X5038" s="99"/>
      <c r="Y5038" s="99"/>
      <c r="Z5038" s="99"/>
      <c r="AA5038" s="99"/>
      <c r="AB5038" s="99"/>
      <c r="AC5038" s="99"/>
      <c r="AD5038" s="99"/>
      <c r="AE5038" s="99"/>
      <c r="AF5038" s="99"/>
      <c r="AG5038" s="99"/>
      <c r="AH5038" s="31"/>
      <c r="AI5038" s="31"/>
      <c r="AJ5038" s="31"/>
      <c r="AK5038" s="31"/>
      <c r="AL5038" s="31"/>
      <c r="AO5038" s="376"/>
    </row>
    <row r="5039" spans="1:41" x14ac:dyDescent="0.25">
      <c r="A5039" s="44" t="s">
        <v>6973</v>
      </c>
      <c r="B5039" s="44" t="s">
        <v>5130</v>
      </c>
      <c r="C5039" s="45">
        <v>22010701</v>
      </c>
      <c r="D5039" s="45" t="s">
        <v>11363</v>
      </c>
      <c r="E5039" s="45" t="s">
        <v>5131</v>
      </c>
      <c r="AO5039" s="376"/>
    </row>
    <row r="5040" spans="1:41" x14ac:dyDescent="0.25">
      <c r="A5040" s="44" t="s">
        <v>6973</v>
      </c>
      <c r="B5040" s="44" t="s">
        <v>924</v>
      </c>
      <c r="C5040" s="45">
        <v>22010702</v>
      </c>
      <c r="D5040" s="45" t="s">
        <v>11363</v>
      </c>
      <c r="E5040" s="45" t="s">
        <v>5131</v>
      </c>
      <c r="AO5040" s="376"/>
    </row>
    <row r="5041" spans="1:41" x14ac:dyDescent="0.25">
      <c r="A5041" s="44" t="s">
        <v>7700</v>
      </c>
      <c r="B5041" s="44" t="s">
        <v>7104</v>
      </c>
      <c r="C5041" s="45">
        <v>230504</v>
      </c>
      <c r="D5041" s="45" t="s">
        <v>11363</v>
      </c>
      <c r="E5041" s="45" t="s">
        <v>7105</v>
      </c>
      <c r="AO5041" s="376"/>
    </row>
    <row r="5042" spans="1:41" x14ac:dyDescent="0.25">
      <c r="A5042" s="44" t="s">
        <v>7700</v>
      </c>
      <c r="B5042" s="44" t="s">
        <v>925</v>
      </c>
      <c r="C5042" s="45">
        <v>230601</v>
      </c>
      <c r="D5042" s="45" t="s">
        <v>11363</v>
      </c>
      <c r="E5042" s="45" t="s">
        <v>7770</v>
      </c>
      <c r="AO5042" s="376"/>
    </row>
    <row r="5043" spans="1:41" x14ac:dyDescent="0.25">
      <c r="A5043" s="102" t="s">
        <v>11236</v>
      </c>
      <c r="B5043" s="92" t="s">
        <v>11243</v>
      </c>
      <c r="C5043" s="93" t="s">
        <v>11247</v>
      </c>
      <c r="D5043" s="93" t="s">
        <v>1201</v>
      </c>
      <c r="E5043" s="94">
        <v>46682</v>
      </c>
      <c r="F5043" s="93"/>
      <c r="G5043" s="93"/>
      <c r="H5043" s="93"/>
      <c r="I5043" s="99"/>
      <c r="J5043" s="99"/>
      <c r="K5043" s="99"/>
      <c r="L5043" s="99"/>
      <c r="M5043" s="99"/>
      <c r="N5043" s="99"/>
      <c r="O5043" s="99"/>
      <c r="P5043" s="44"/>
      <c r="Q5043" s="253"/>
      <c r="R5043" s="99"/>
      <c r="S5043" s="99"/>
      <c r="T5043" s="99"/>
      <c r="U5043" s="99"/>
      <c r="V5043" s="99"/>
      <c r="W5043" s="99"/>
      <c r="X5043" s="99"/>
      <c r="Y5043" s="99"/>
      <c r="Z5043" s="99"/>
      <c r="AA5043" s="99"/>
      <c r="AB5043" s="99"/>
      <c r="AC5043" s="99"/>
      <c r="AD5043" s="99"/>
      <c r="AE5043" s="99"/>
      <c r="AF5043" s="99"/>
      <c r="AG5043" s="99"/>
      <c r="AH5043" s="31"/>
      <c r="AI5043" s="31"/>
      <c r="AJ5043" s="31"/>
      <c r="AK5043" s="31"/>
      <c r="AL5043" s="31"/>
      <c r="AO5043" s="376"/>
    </row>
    <row r="5044" spans="1:41" x14ac:dyDescent="0.25">
      <c r="A5044" s="44" t="s">
        <v>18878</v>
      </c>
      <c r="B5044" s="44" t="s">
        <v>21406</v>
      </c>
      <c r="C5044" s="45" t="s">
        <v>18890</v>
      </c>
      <c r="D5044" s="45" t="s">
        <v>21447</v>
      </c>
      <c r="E5044" s="46">
        <v>46507</v>
      </c>
      <c r="AO5044" s="376"/>
    </row>
    <row r="5045" spans="1:41" x14ac:dyDescent="0.25">
      <c r="A5045" s="44" t="s">
        <v>11750</v>
      </c>
      <c r="B5045" s="44" t="s">
        <v>14745</v>
      </c>
      <c r="C5045" s="45" t="s">
        <v>11751</v>
      </c>
      <c r="D5045" s="367" t="s">
        <v>3696</v>
      </c>
      <c r="E5045" s="328">
        <f>DATE(2028,7,23)</f>
        <v>46957</v>
      </c>
      <c r="F5045" s="32"/>
      <c r="G5045" s="32"/>
      <c r="H5045" s="32"/>
      <c r="I5045" s="31"/>
      <c r="J5045" s="31"/>
      <c r="K5045" s="31"/>
      <c r="L5045" s="31"/>
      <c r="M5045" s="31"/>
      <c r="N5045" s="31"/>
      <c r="O5045" s="31"/>
      <c r="P5045" s="31"/>
      <c r="Q5045" s="31"/>
      <c r="R5045" s="31"/>
      <c r="S5045" s="31"/>
      <c r="T5045" s="31"/>
      <c r="U5045" s="31"/>
      <c r="V5045" s="31"/>
      <c r="W5045" s="31"/>
      <c r="X5045" s="31"/>
      <c r="Y5045" s="31"/>
      <c r="Z5045" s="31"/>
      <c r="AA5045" s="31"/>
      <c r="AB5045" s="31"/>
      <c r="AC5045" s="31"/>
      <c r="AD5045" s="31"/>
      <c r="AE5045" s="31"/>
      <c r="AF5045" s="31"/>
      <c r="AG5045" s="31"/>
      <c r="AH5045" s="31"/>
      <c r="AI5045" s="31"/>
      <c r="AJ5045" s="31"/>
      <c r="AK5045" s="31"/>
      <c r="AL5045" s="31"/>
      <c r="AO5045" s="376"/>
    </row>
    <row r="5046" spans="1:41" x14ac:dyDescent="0.25">
      <c r="A5046" s="44" t="s">
        <v>12230</v>
      </c>
      <c r="B5046" s="44" t="s">
        <v>12100</v>
      </c>
      <c r="C5046" s="45">
        <v>3.24</v>
      </c>
      <c r="D5046" s="45" t="s">
        <v>12549</v>
      </c>
      <c r="E5046" s="46">
        <v>47057</v>
      </c>
      <c r="F5046" s="45"/>
      <c r="G5046" s="93"/>
      <c r="H5046" s="93"/>
      <c r="I5046" s="99"/>
      <c r="J5046" s="99"/>
      <c r="K5046" s="99"/>
      <c r="L5046" s="99"/>
      <c r="M5046" s="99"/>
      <c r="N5046" s="99"/>
      <c r="O5046" s="99"/>
      <c r="P5046" s="99"/>
      <c r="Q5046" s="99"/>
      <c r="R5046" s="99"/>
      <c r="S5046" s="99"/>
      <c r="T5046" s="99"/>
      <c r="U5046" s="99"/>
      <c r="V5046" s="99"/>
      <c r="W5046" s="99"/>
      <c r="X5046" s="99"/>
      <c r="Y5046" s="99"/>
      <c r="Z5046" s="99"/>
      <c r="AA5046" s="99"/>
      <c r="AB5046" s="99"/>
      <c r="AC5046" s="99"/>
      <c r="AD5046" s="99"/>
      <c r="AE5046" s="99"/>
      <c r="AF5046" s="99"/>
      <c r="AG5046" s="99"/>
      <c r="AH5046" s="31"/>
      <c r="AI5046" s="31"/>
      <c r="AJ5046" s="31"/>
      <c r="AK5046" s="31"/>
      <c r="AL5046" s="31"/>
      <c r="AO5046" s="376"/>
    </row>
    <row r="5047" spans="1:41" x14ac:dyDescent="0.25">
      <c r="A5047" s="44" t="s">
        <v>12230</v>
      </c>
      <c r="B5047" s="44" t="s">
        <v>12101</v>
      </c>
      <c r="C5047" s="45">
        <v>11.24</v>
      </c>
      <c r="D5047" s="45" t="s">
        <v>12549</v>
      </c>
      <c r="E5047" s="46">
        <v>47299</v>
      </c>
      <c r="F5047" s="45"/>
      <c r="G5047" s="93"/>
      <c r="H5047" s="93"/>
      <c r="I5047" s="99"/>
      <c r="J5047" s="99"/>
      <c r="K5047" s="99"/>
      <c r="L5047" s="99"/>
      <c r="M5047" s="99"/>
      <c r="N5047" s="99"/>
      <c r="O5047" s="99"/>
      <c r="P5047" s="99"/>
      <c r="Q5047" s="99"/>
      <c r="R5047" s="99"/>
      <c r="S5047" s="99"/>
      <c r="T5047" s="99"/>
      <c r="U5047" s="99"/>
      <c r="V5047" s="99"/>
      <c r="W5047" s="99"/>
      <c r="X5047" s="99"/>
      <c r="Y5047" s="99"/>
      <c r="Z5047" s="99"/>
      <c r="AA5047" s="99"/>
      <c r="AB5047" s="99"/>
      <c r="AC5047" s="99"/>
      <c r="AD5047" s="99"/>
      <c r="AE5047" s="99"/>
      <c r="AF5047" s="99"/>
      <c r="AG5047" s="99"/>
      <c r="AH5047" s="31"/>
      <c r="AI5047" s="31"/>
      <c r="AJ5047" s="31"/>
      <c r="AK5047" s="31"/>
      <c r="AL5047" s="31"/>
      <c r="AO5047" s="376"/>
    </row>
    <row r="5048" spans="1:41" x14ac:dyDescent="0.25">
      <c r="A5048" s="44" t="s">
        <v>3900</v>
      </c>
      <c r="B5048" s="44" t="s">
        <v>1384</v>
      </c>
      <c r="C5048" s="45" t="s">
        <v>6283</v>
      </c>
      <c r="D5048" s="93" t="s">
        <v>2198</v>
      </c>
      <c r="E5048" s="64">
        <v>46418</v>
      </c>
      <c r="F5048" s="93"/>
      <c r="G5048" s="93"/>
      <c r="H5048" s="93"/>
      <c r="I5048" s="99"/>
      <c r="J5048" s="99"/>
      <c r="K5048" s="99"/>
      <c r="L5048" s="99"/>
      <c r="M5048" s="99"/>
      <c r="N5048" s="99"/>
      <c r="O5048" s="99"/>
      <c r="P5048" s="44"/>
      <c r="Q5048" s="253"/>
      <c r="R5048" s="99"/>
      <c r="S5048" s="99"/>
      <c r="T5048" s="99"/>
      <c r="U5048" s="99"/>
      <c r="V5048" s="99"/>
      <c r="W5048" s="99"/>
      <c r="X5048" s="99"/>
      <c r="Y5048" s="99"/>
      <c r="Z5048" s="99"/>
      <c r="AA5048" s="99"/>
      <c r="AB5048" s="99"/>
      <c r="AC5048" s="99"/>
      <c r="AD5048" s="99"/>
      <c r="AE5048" s="99"/>
      <c r="AF5048" s="99"/>
      <c r="AG5048" s="99"/>
      <c r="AH5048" s="31"/>
      <c r="AI5048" s="31"/>
      <c r="AJ5048" s="31"/>
      <c r="AK5048" s="31"/>
      <c r="AL5048" s="31"/>
      <c r="AO5048" s="376"/>
    </row>
    <row r="5049" spans="1:41" x14ac:dyDescent="0.25">
      <c r="A5049" s="99" t="s">
        <v>7802</v>
      </c>
      <c r="B5049" s="92" t="s">
        <v>3452</v>
      </c>
      <c r="C5049" s="93" t="s">
        <v>7817</v>
      </c>
      <c r="D5049" s="93" t="s">
        <v>1201</v>
      </c>
      <c r="E5049" s="94">
        <v>46496</v>
      </c>
      <c r="F5049" s="93"/>
      <c r="G5049" s="93"/>
      <c r="H5049" s="93"/>
      <c r="I5049" s="99"/>
      <c r="J5049" s="99"/>
      <c r="K5049" s="99"/>
      <c r="L5049" s="99"/>
      <c r="M5049" s="99"/>
      <c r="N5049" s="99"/>
      <c r="O5049" s="99"/>
      <c r="P5049" s="44"/>
      <c r="Q5049" s="253"/>
      <c r="R5049" s="99"/>
      <c r="S5049" s="99"/>
      <c r="T5049" s="99"/>
      <c r="U5049" s="99"/>
      <c r="V5049" s="99"/>
      <c r="W5049" s="99"/>
      <c r="X5049" s="99"/>
      <c r="Y5049" s="99"/>
      <c r="Z5049" s="99"/>
      <c r="AA5049" s="99"/>
      <c r="AB5049" s="99"/>
      <c r="AC5049" s="99"/>
      <c r="AD5049" s="99"/>
      <c r="AE5049" s="99"/>
      <c r="AF5049" s="99"/>
      <c r="AG5049" s="99"/>
      <c r="AH5049" s="31"/>
      <c r="AI5049" s="31"/>
      <c r="AJ5049" s="31"/>
      <c r="AK5049" s="31"/>
      <c r="AL5049" s="31"/>
      <c r="AO5049" s="376"/>
    </row>
    <row r="5050" spans="1:41" x14ac:dyDescent="0.25">
      <c r="A5050" s="44" t="s">
        <v>14418</v>
      </c>
      <c r="B5050" s="44" t="s">
        <v>145</v>
      </c>
      <c r="C5050" s="45" t="s">
        <v>14419</v>
      </c>
      <c r="D5050" s="46" t="s">
        <v>21328</v>
      </c>
      <c r="E5050" s="46">
        <v>46583</v>
      </c>
      <c r="AO5050" s="376"/>
    </row>
    <row r="5051" spans="1:41" x14ac:dyDescent="0.25">
      <c r="A5051" s="44" t="s">
        <v>7995</v>
      </c>
      <c r="B5051" s="44" t="s">
        <v>21365</v>
      </c>
      <c r="C5051" s="45" t="s">
        <v>8133</v>
      </c>
      <c r="D5051" s="45" t="s">
        <v>21447</v>
      </c>
      <c r="E5051" s="46">
        <v>46752</v>
      </c>
      <c r="AO5051" s="376"/>
    </row>
    <row r="5052" spans="1:41" x14ac:dyDescent="0.25">
      <c r="A5052" s="44" t="s">
        <v>12635</v>
      </c>
      <c r="B5052" s="44" t="s">
        <v>5134</v>
      </c>
      <c r="C5052" s="45">
        <v>240804</v>
      </c>
      <c r="D5052" s="45" t="s">
        <v>11363</v>
      </c>
      <c r="E5052" s="45" t="s">
        <v>11260</v>
      </c>
      <c r="AO5052" s="376"/>
    </row>
    <row r="5053" spans="1:41" x14ac:dyDescent="0.25">
      <c r="A5053" s="44" t="s">
        <v>669</v>
      </c>
      <c r="B5053" s="44" t="s">
        <v>945</v>
      </c>
      <c r="C5053" s="45">
        <v>240602</v>
      </c>
      <c r="D5053" s="45" t="s">
        <v>11363</v>
      </c>
      <c r="E5053" s="45" t="s">
        <v>4962</v>
      </c>
      <c r="AO5053" s="376"/>
    </row>
    <row r="5054" spans="1:41" x14ac:dyDescent="0.25">
      <c r="A5054" s="44" t="s">
        <v>17744</v>
      </c>
      <c r="B5054" s="44" t="s">
        <v>938</v>
      </c>
      <c r="C5054" s="45">
        <v>260103</v>
      </c>
      <c r="D5054" s="45" t="s">
        <v>11363</v>
      </c>
      <c r="E5054" s="45" t="s">
        <v>8292</v>
      </c>
      <c r="AO5054" s="376"/>
    </row>
    <row r="5055" spans="1:41" x14ac:dyDescent="0.25">
      <c r="A5055" s="44" t="s">
        <v>17745</v>
      </c>
      <c r="B5055" s="44" t="s">
        <v>199</v>
      </c>
      <c r="C5055" s="45">
        <v>241001</v>
      </c>
      <c r="D5055" s="45" t="s">
        <v>11363</v>
      </c>
      <c r="E5055" s="45" t="s">
        <v>5332</v>
      </c>
      <c r="AO5055" s="376"/>
    </row>
    <row r="5056" spans="1:41" x14ac:dyDescent="0.25">
      <c r="A5056" s="44" t="s">
        <v>74</v>
      </c>
      <c r="B5056" s="44" t="s">
        <v>1889</v>
      </c>
      <c r="C5056" s="45" t="s">
        <v>14420</v>
      </c>
      <c r="D5056" s="46" t="s">
        <v>21328</v>
      </c>
      <c r="E5056" s="46">
        <v>46614</v>
      </c>
      <c r="AO5056" s="376"/>
    </row>
    <row r="5057" spans="1:41" x14ac:dyDescent="0.25">
      <c r="A5057" s="44" t="s">
        <v>74</v>
      </c>
      <c r="B5057" s="44" t="s">
        <v>1889</v>
      </c>
      <c r="C5057" s="45" t="s">
        <v>16339</v>
      </c>
      <c r="D5057" s="46" t="s">
        <v>21328</v>
      </c>
      <c r="E5057" s="46">
        <v>46639</v>
      </c>
      <c r="AO5057" s="376"/>
    </row>
    <row r="5058" spans="1:41" x14ac:dyDescent="0.25">
      <c r="A5058" s="44" t="s">
        <v>17746</v>
      </c>
      <c r="B5058" s="44" t="s">
        <v>17465</v>
      </c>
      <c r="C5058" s="45">
        <v>26020101</v>
      </c>
      <c r="D5058" s="45" t="s">
        <v>11363</v>
      </c>
      <c r="E5058" s="45" t="s">
        <v>9238</v>
      </c>
      <c r="AO5058" s="376"/>
    </row>
    <row r="5059" spans="1:41" x14ac:dyDescent="0.25">
      <c r="A5059" s="44" t="s">
        <v>17746</v>
      </c>
      <c r="B5059" s="44" t="s">
        <v>6609</v>
      </c>
      <c r="C5059" s="45">
        <v>26020102</v>
      </c>
      <c r="D5059" s="45" t="s">
        <v>11363</v>
      </c>
      <c r="E5059" s="45" t="s">
        <v>9238</v>
      </c>
      <c r="AO5059" s="376"/>
    </row>
    <row r="5060" spans="1:41" x14ac:dyDescent="0.25">
      <c r="A5060" s="44" t="s">
        <v>17746</v>
      </c>
      <c r="B5060" s="44" t="s">
        <v>5321</v>
      </c>
      <c r="C5060" s="45">
        <v>26010401</v>
      </c>
      <c r="D5060" s="45" t="s">
        <v>11363</v>
      </c>
      <c r="E5060" s="45" t="s">
        <v>17459</v>
      </c>
      <c r="AO5060" s="376"/>
    </row>
    <row r="5061" spans="1:41" x14ac:dyDescent="0.25">
      <c r="A5061" s="44" t="s">
        <v>17746</v>
      </c>
      <c r="B5061" s="44" t="s">
        <v>3176</v>
      </c>
      <c r="C5061" s="45">
        <v>26010402</v>
      </c>
      <c r="D5061" s="45" t="s">
        <v>11363</v>
      </c>
      <c r="E5061" s="45" t="s">
        <v>17459</v>
      </c>
      <c r="AO5061" s="376"/>
    </row>
    <row r="5062" spans="1:41" x14ac:dyDescent="0.25">
      <c r="A5062" s="44" t="s">
        <v>5486</v>
      </c>
      <c r="B5062" s="44" t="s">
        <v>21433</v>
      </c>
      <c r="C5062" s="45" t="s">
        <v>5528</v>
      </c>
      <c r="D5062" s="45" t="s">
        <v>21447</v>
      </c>
      <c r="E5062" s="46">
        <v>46418</v>
      </c>
      <c r="AO5062" s="376"/>
    </row>
    <row r="5063" spans="1:41" x14ac:dyDescent="0.25">
      <c r="A5063" s="44" t="s">
        <v>6880</v>
      </c>
      <c r="B5063" s="44" t="s">
        <v>6877</v>
      </c>
      <c r="C5063" s="45" t="s">
        <v>6895</v>
      </c>
      <c r="D5063" s="32" t="s">
        <v>5559</v>
      </c>
      <c r="E5063" s="45" t="s">
        <v>20846</v>
      </c>
      <c r="F5063" s="32"/>
      <c r="G5063" s="32"/>
      <c r="H5063" s="32"/>
      <c r="I5063" s="31"/>
      <c r="J5063" s="31"/>
      <c r="K5063" s="31"/>
      <c r="L5063" s="31"/>
      <c r="M5063" s="31"/>
      <c r="N5063" s="31"/>
      <c r="O5063" s="31"/>
      <c r="P5063" s="31"/>
      <c r="Q5063" s="31"/>
      <c r="R5063" s="31"/>
      <c r="S5063" s="31"/>
      <c r="T5063" s="31"/>
      <c r="U5063" s="31"/>
      <c r="V5063" s="31"/>
      <c r="W5063" s="31"/>
      <c r="X5063" s="31"/>
      <c r="Y5063" s="31"/>
      <c r="Z5063" s="31"/>
      <c r="AA5063" s="31"/>
      <c r="AB5063" s="31"/>
      <c r="AC5063" s="31"/>
      <c r="AD5063" s="31"/>
      <c r="AE5063" s="31"/>
      <c r="AF5063" s="31"/>
      <c r="AG5063" s="31"/>
      <c r="AH5063" s="31"/>
      <c r="AI5063" s="31"/>
      <c r="AJ5063" s="31"/>
      <c r="AK5063" s="31"/>
      <c r="AL5063" s="31"/>
      <c r="AO5063" s="376"/>
    </row>
    <row r="5064" spans="1:41" x14ac:dyDescent="0.25">
      <c r="A5064" s="76" t="s">
        <v>16083</v>
      </c>
      <c r="B5064" s="44" t="s">
        <v>12108</v>
      </c>
      <c r="C5064" s="45">
        <v>4.26</v>
      </c>
      <c r="D5064" s="45" t="s">
        <v>12549</v>
      </c>
      <c r="E5064" s="46">
        <v>47787</v>
      </c>
      <c r="F5064" s="45" t="s">
        <v>1335</v>
      </c>
      <c r="G5064" s="93"/>
      <c r="H5064" s="93"/>
      <c r="I5064" s="99"/>
      <c r="J5064" s="99"/>
      <c r="K5064" s="99"/>
      <c r="L5064" s="99"/>
      <c r="M5064" s="99"/>
      <c r="N5064" s="99"/>
      <c r="O5064" s="99"/>
      <c r="P5064" s="99"/>
      <c r="Q5064" s="99"/>
      <c r="R5064" s="99"/>
      <c r="S5064" s="99"/>
      <c r="T5064" s="99"/>
      <c r="U5064" s="99"/>
      <c r="V5064" s="99"/>
      <c r="W5064" s="99"/>
      <c r="X5064" s="99"/>
      <c r="Y5064" s="99"/>
      <c r="Z5064" s="99"/>
      <c r="AA5064" s="99"/>
      <c r="AB5064" s="99"/>
      <c r="AC5064" s="99"/>
      <c r="AD5064" s="99"/>
      <c r="AE5064" s="99"/>
      <c r="AF5064" s="99"/>
      <c r="AG5064" s="99"/>
      <c r="AH5064" s="31"/>
      <c r="AI5064" s="31"/>
      <c r="AJ5064" s="31"/>
      <c r="AK5064" s="31"/>
      <c r="AL5064" s="31"/>
      <c r="AO5064" s="376"/>
    </row>
    <row r="5065" spans="1:41" x14ac:dyDescent="0.25">
      <c r="A5065" s="76" t="s">
        <v>16083</v>
      </c>
      <c r="B5065" s="44" t="s">
        <v>16073</v>
      </c>
      <c r="C5065" s="45">
        <v>44.26</v>
      </c>
      <c r="D5065" s="45" t="s">
        <v>12549</v>
      </c>
      <c r="E5065" s="46">
        <v>47787</v>
      </c>
      <c r="F5065" s="45" t="s">
        <v>1335</v>
      </c>
      <c r="G5065" s="93"/>
      <c r="H5065" s="93"/>
      <c r="I5065" s="99"/>
      <c r="J5065" s="99"/>
      <c r="K5065" s="99"/>
      <c r="L5065" s="99"/>
      <c r="M5065" s="99"/>
      <c r="N5065" s="99"/>
      <c r="O5065" s="99"/>
      <c r="P5065" s="99"/>
      <c r="Q5065" s="99"/>
      <c r="R5065" s="99"/>
      <c r="S5065" s="99"/>
      <c r="T5065" s="99"/>
      <c r="U5065" s="99"/>
      <c r="V5065" s="99"/>
      <c r="W5065" s="99"/>
      <c r="X5065" s="99"/>
      <c r="Y5065" s="99"/>
      <c r="Z5065" s="99"/>
      <c r="AA5065" s="99"/>
      <c r="AB5065" s="99"/>
      <c r="AC5065" s="99"/>
      <c r="AD5065" s="99"/>
      <c r="AE5065" s="99"/>
      <c r="AF5065" s="99"/>
      <c r="AG5065" s="99"/>
      <c r="AH5065" s="31"/>
      <c r="AI5065" s="31"/>
      <c r="AJ5065" s="31"/>
      <c r="AK5065" s="31"/>
      <c r="AL5065" s="31"/>
      <c r="AO5065" s="376"/>
    </row>
    <row r="5066" spans="1:41" x14ac:dyDescent="0.25">
      <c r="A5066" s="44" t="s">
        <v>16083</v>
      </c>
      <c r="B5066" s="44" t="s">
        <v>9248</v>
      </c>
      <c r="C5066" s="45">
        <v>260105</v>
      </c>
      <c r="D5066" s="45" t="s">
        <v>11363</v>
      </c>
      <c r="E5066" s="45" t="s">
        <v>17625</v>
      </c>
      <c r="AO5066" s="376"/>
    </row>
    <row r="5067" spans="1:41" x14ac:dyDescent="0.25">
      <c r="A5067" s="44" t="s">
        <v>200</v>
      </c>
      <c r="B5067" s="44" t="s">
        <v>4332</v>
      </c>
      <c r="C5067" s="45" t="s">
        <v>4429</v>
      </c>
      <c r="D5067" s="45" t="s">
        <v>11204</v>
      </c>
      <c r="E5067" s="45" t="s">
        <v>2538</v>
      </c>
      <c r="F5067" s="93"/>
      <c r="G5067" s="93"/>
      <c r="H5067" s="93"/>
      <c r="I5067" s="99"/>
      <c r="J5067" s="99"/>
      <c r="K5067" s="99"/>
      <c r="L5067" s="99"/>
      <c r="M5067" s="99"/>
      <c r="N5067" s="99"/>
      <c r="O5067" s="99"/>
      <c r="P5067" s="99"/>
      <c r="Q5067" s="99"/>
      <c r="R5067" s="99"/>
      <c r="S5067" s="99"/>
      <c r="T5067" s="99"/>
      <c r="U5067" s="99"/>
      <c r="V5067" s="99"/>
      <c r="W5067" s="99"/>
      <c r="X5067" s="99"/>
      <c r="Y5067" s="99"/>
      <c r="Z5067" s="99"/>
      <c r="AA5067" s="99"/>
      <c r="AB5067" s="99"/>
      <c r="AC5067" s="99"/>
      <c r="AD5067" s="99"/>
      <c r="AE5067" s="99"/>
      <c r="AF5067" s="99"/>
      <c r="AG5067" s="99"/>
      <c r="AH5067" s="31"/>
      <c r="AI5067" s="31"/>
      <c r="AJ5067" s="31"/>
      <c r="AK5067" s="31"/>
      <c r="AL5067" s="31"/>
      <c r="AO5067" s="376"/>
    </row>
    <row r="5068" spans="1:41" x14ac:dyDescent="0.25">
      <c r="A5068" s="44" t="s">
        <v>200</v>
      </c>
      <c r="B5068" s="44" t="s">
        <v>4332</v>
      </c>
      <c r="C5068" s="45" t="s">
        <v>4429</v>
      </c>
      <c r="D5068" s="93" t="s">
        <v>17443</v>
      </c>
      <c r="E5068" s="45" t="s">
        <v>2538</v>
      </c>
      <c r="F5068" s="93"/>
      <c r="G5068" s="93"/>
      <c r="H5068" s="93"/>
      <c r="I5068" s="99"/>
      <c r="J5068" s="99"/>
      <c r="K5068" s="99"/>
      <c r="L5068" s="99"/>
      <c r="M5068" s="99"/>
      <c r="N5068" s="99"/>
      <c r="O5068" s="99"/>
      <c r="P5068" s="99"/>
      <c r="Q5068" s="99"/>
      <c r="R5068" s="99"/>
      <c r="S5068" s="99"/>
      <c r="T5068" s="99"/>
      <c r="U5068" s="99"/>
      <c r="V5068" s="99"/>
      <c r="W5068" s="99"/>
      <c r="X5068" s="99"/>
      <c r="Y5068" s="99"/>
      <c r="Z5068" s="99"/>
      <c r="AA5068" s="99"/>
      <c r="AB5068" s="99"/>
      <c r="AC5068" s="99"/>
      <c r="AD5068" s="99"/>
      <c r="AE5068" s="99"/>
      <c r="AF5068" s="99"/>
      <c r="AG5068" s="99"/>
      <c r="AH5068" s="31"/>
      <c r="AI5068" s="31"/>
      <c r="AJ5068" s="31"/>
      <c r="AK5068" s="31"/>
      <c r="AL5068" s="31"/>
      <c r="AO5068" s="376"/>
    </row>
    <row r="5069" spans="1:41" x14ac:dyDescent="0.25">
      <c r="A5069" s="100" t="s">
        <v>3422</v>
      </c>
      <c r="B5069" s="92" t="s">
        <v>3452</v>
      </c>
      <c r="C5069" s="93" t="s">
        <v>3453</v>
      </c>
      <c r="D5069" s="93" t="s">
        <v>1201</v>
      </c>
      <c r="E5069" s="94">
        <v>46496</v>
      </c>
      <c r="F5069" s="93"/>
      <c r="G5069" s="93"/>
      <c r="H5069" s="93"/>
      <c r="I5069" s="99"/>
      <c r="J5069" s="99"/>
      <c r="K5069" s="99"/>
      <c r="L5069" s="99"/>
      <c r="M5069" s="99"/>
      <c r="N5069" s="99"/>
      <c r="O5069" s="99"/>
      <c r="P5069" s="44"/>
      <c r="Q5069" s="99"/>
      <c r="R5069" s="99"/>
      <c r="S5069" s="99"/>
      <c r="T5069" s="99"/>
      <c r="U5069" s="99"/>
      <c r="V5069" s="99"/>
      <c r="W5069" s="99"/>
      <c r="X5069" s="99"/>
      <c r="Y5069" s="99"/>
      <c r="Z5069" s="99"/>
      <c r="AA5069" s="99"/>
      <c r="AB5069" s="99"/>
      <c r="AC5069" s="99"/>
      <c r="AD5069" s="99"/>
      <c r="AE5069" s="99"/>
      <c r="AF5069" s="99"/>
      <c r="AG5069" s="99"/>
      <c r="AH5069" s="31"/>
      <c r="AI5069" s="31"/>
      <c r="AJ5069" s="31"/>
      <c r="AK5069" s="31"/>
      <c r="AL5069" s="31"/>
      <c r="AO5069" s="376"/>
    </row>
    <row r="5070" spans="1:41" x14ac:dyDescent="0.25">
      <c r="A5070" s="44" t="s">
        <v>15720</v>
      </c>
      <c r="B5070" s="44" t="s">
        <v>3043</v>
      </c>
      <c r="C5070" s="45">
        <v>230901</v>
      </c>
      <c r="D5070" s="45" t="s">
        <v>11363</v>
      </c>
      <c r="E5070" s="45" t="s">
        <v>7871</v>
      </c>
      <c r="AO5070" s="376"/>
    </row>
    <row r="5071" spans="1:41" x14ac:dyDescent="0.25">
      <c r="A5071" s="44" t="s">
        <v>15720</v>
      </c>
      <c r="B5071" s="44" t="s">
        <v>10350</v>
      </c>
      <c r="C5071" s="45">
        <v>24020301</v>
      </c>
      <c r="D5071" s="45" t="s">
        <v>11363</v>
      </c>
      <c r="E5071" s="45" t="s">
        <v>5131</v>
      </c>
      <c r="AO5071" s="376"/>
    </row>
    <row r="5072" spans="1:41" x14ac:dyDescent="0.25">
      <c r="A5072" s="44" t="s">
        <v>15720</v>
      </c>
      <c r="B5072" s="44" t="s">
        <v>11258</v>
      </c>
      <c r="C5072" s="45">
        <v>240801</v>
      </c>
      <c r="D5072" s="45" t="s">
        <v>11363</v>
      </c>
      <c r="E5072" s="45" t="s">
        <v>4966</v>
      </c>
      <c r="AO5072" s="376"/>
    </row>
    <row r="5073" spans="1:41" x14ac:dyDescent="0.25">
      <c r="A5073" s="44" t="s">
        <v>15720</v>
      </c>
      <c r="B5073" s="44" t="s">
        <v>2350</v>
      </c>
      <c r="C5073" s="45">
        <v>250106</v>
      </c>
      <c r="D5073" s="45" t="s">
        <v>11363</v>
      </c>
      <c r="E5073" s="45" t="s">
        <v>11887</v>
      </c>
      <c r="AO5073" s="376"/>
    </row>
    <row r="5074" spans="1:41" x14ac:dyDescent="0.25">
      <c r="A5074" s="44" t="s">
        <v>15720</v>
      </c>
      <c r="B5074" s="44" t="s">
        <v>944</v>
      </c>
      <c r="C5074" s="45">
        <v>240303</v>
      </c>
      <c r="D5074" s="45" t="s">
        <v>11363</v>
      </c>
      <c r="E5074" s="45" t="s">
        <v>2593</v>
      </c>
      <c r="AO5074" s="376"/>
    </row>
    <row r="5075" spans="1:41" x14ac:dyDescent="0.25">
      <c r="A5075" s="44" t="s">
        <v>15720</v>
      </c>
      <c r="B5075" s="44" t="s">
        <v>10382</v>
      </c>
      <c r="C5075" s="45">
        <v>24050301</v>
      </c>
      <c r="D5075" s="45" t="s">
        <v>11363</v>
      </c>
      <c r="E5075" s="45" t="s">
        <v>5155</v>
      </c>
      <c r="AO5075" s="376"/>
    </row>
    <row r="5076" spans="1:41" x14ac:dyDescent="0.25">
      <c r="A5076" s="44" t="s">
        <v>15720</v>
      </c>
      <c r="B5076" s="44" t="s">
        <v>2132</v>
      </c>
      <c r="C5076" s="45">
        <v>240505</v>
      </c>
      <c r="D5076" s="45" t="s">
        <v>11363</v>
      </c>
      <c r="E5076" s="45" t="s">
        <v>5155</v>
      </c>
      <c r="AO5076" s="376"/>
    </row>
    <row r="5077" spans="1:41" x14ac:dyDescent="0.25">
      <c r="A5077" s="44" t="s">
        <v>15720</v>
      </c>
      <c r="B5077" s="44" t="s">
        <v>1666</v>
      </c>
      <c r="C5077" s="45">
        <v>250101</v>
      </c>
      <c r="D5077" s="45" t="s">
        <v>11363</v>
      </c>
      <c r="E5077" s="45" t="s">
        <v>12551</v>
      </c>
      <c r="AO5077" s="376"/>
    </row>
    <row r="5078" spans="1:41" x14ac:dyDescent="0.25">
      <c r="A5078" s="44" t="s">
        <v>13211</v>
      </c>
      <c r="B5078" s="44" t="s">
        <v>5321</v>
      </c>
      <c r="C5078" s="45">
        <v>25010401</v>
      </c>
      <c r="D5078" s="45" t="s">
        <v>11363</v>
      </c>
      <c r="E5078" s="45" t="s">
        <v>12564</v>
      </c>
      <c r="AO5078" s="376"/>
    </row>
    <row r="5079" spans="1:41" x14ac:dyDescent="0.3">
      <c r="A5079" s="333" t="s">
        <v>18643</v>
      </c>
      <c r="B5079" s="333" t="s">
        <v>2302</v>
      </c>
      <c r="C5079" s="125" t="s">
        <v>18818</v>
      </c>
      <c r="D5079" s="32" t="s">
        <v>20309</v>
      </c>
      <c r="E5079" s="125" t="s">
        <v>8292</v>
      </c>
      <c r="F5079" s="125" t="s">
        <v>1189</v>
      </c>
      <c r="G5079" s="125" t="s">
        <v>1190</v>
      </c>
      <c r="AO5079" s="376"/>
    </row>
    <row r="5080" spans="1:41" x14ac:dyDescent="0.25">
      <c r="A5080" s="44" t="s">
        <v>17747</v>
      </c>
      <c r="B5080" s="44" t="s">
        <v>7104</v>
      </c>
      <c r="C5080" s="45">
        <v>230504</v>
      </c>
      <c r="D5080" s="45" t="s">
        <v>11363</v>
      </c>
      <c r="E5080" s="45" t="s">
        <v>7105</v>
      </c>
      <c r="AO5080" s="376"/>
    </row>
    <row r="5081" spans="1:41" x14ac:dyDescent="0.25">
      <c r="A5081" s="44" t="s">
        <v>17747</v>
      </c>
      <c r="B5081" s="44" t="s">
        <v>9248</v>
      </c>
      <c r="C5081" s="45">
        <v>240101</v>
      </c>
      <c r="D5081" s="45" t="s">
        <v>11363</v>
      </c>
      <c r="E5081" s="45" t="s">
        <v>9249</v>
      </c>
      <c r="AO5081" s="376"/>
    </row>
    <row r="5082" spans="1:41" x14ac:dyDescent="0.25">
      <c r="A5082" s="44" t="s">
        <v>17747</v>
      </c>
      <c r="B5082" s="44" t="s">
        <v>944</v>
      </c>
      <c r="C5082" s="45">
        <v>240303</v>
      </c>
      <c r="D5082" s="45" t="s">
        <v>11363</v>
      </c>
      <c r="E5082" s="45" t="s">
        <v>2593</v>
      </c>
      <c r="AO5082" s="376"/>
    </row>
    <row r="5083" spans="1:41" x14ac:dyDescent="0.25">
      <c r="A5083" s="44" t="s">
        <v>17747</v>
      </c>
      <c r="B5083" s="44" t="s">
        <v>10355</v>
      </c>
      <c r="C5083" s="45">
        <v>240403</v>
      </c>
      <c r="D5083" s="45" t="s">
        <v>11363</v>
      </c>
      <c r="E5083" s="45" t="s">
        <v>5037</v>
      </c>
      <c r="AO5083" s="376"/>
    </row>
    <row r="5084" spans="1:41" x14ac:dyDescent="0.25">
      <c r="A5084" s="44" t="s">
        <v>17747</v>
      </c>
      <c r="B5084" s="44" t="s">
        <v>10382</v>
      </c>
      <c r="C5084" s="45">
        <v>24050301</v>
      </c>
      <c r="D5084" s="45" t="s">
        <v>11363</v>
      </c>
      <c r="E5084" s="45" t="s">
        <v>5155</v>
      </c>
      <c r="AO5084" s="376"/>
    </row>
    <row r="5085" spans="1:41" x14ac:dyDescent="0.25">
      <c r="A5085" s="44" t="s">
        <v>17747</v>
      </c>
      <c r="B5085" s="44" t="s">
        <v>925</v>
      </c>
      <c r="C5085" s="45">
        <v>240601</v>
      </c>
      <c r="D5085" s="45" t="s">
        <v>11363</v>
      </c>
      <c r="E5085" s="45" t="s">
        <v>9840</v>
      </c>
      <c r="AO5085" s="376"/>
    </row>
    <row r="5086" spans="1:41" x14ac:dyDescent="0.25">
      <c r="A5086" s="44" t="s">
        <v>12231</v>
      </c>
      <c r="B5086" s="44" t="s">
        <v>12102</v>
      </c>
      <c r="C5086" s="45">
        <v>21.24</v>
      </c>
      <c r="D5086" s="45" t="s">
        <v>12549</v>
      </c>
      <c r="E5086" s="46">
        <v>47299</v>
      </c>
      <c r="F5086" s="45" t="s">
        <v>1335</v>
      </c>
      <c r="G5086" s="93"/>
      <c r="H5086" s="93"/>
      <c r="I5086" s="99"/>
      <c r="J5086" s="99"/>
      <c r="K5086" s="99"/>
      <c r="L5086" s="99"/>
      <c r="M5086" s="99"/>
      <c r="N5086" s="99"/>
      <c r="O5086" s="99"/>
      <c r="P5086" s="99"/>
      <c r="Q5086" s="99"/>
      <c r="R5086" s="99"/>
      <c r="S5086" s="99"/>
      <c r="T5086" s="99"/>
      <c r="U5086" s="99"/>
      <c r="V5086" s="99"/>
      <c r="W5086" s="99"/>
      <c r="X5086" s="99"/>
      <c r="Y5086" s="99"/>
      <c r="Z5086" s="99"/>
      <c r="AA5086" s="99"/>
      <c r="AB5086" s="99"/>
      <c r="AC5086" s="99"/>
      <c r="AD5086" s="99"/>
      <c r="AE5086" s="99"/>
      <c r="AF5086" s="99"/>
      <c r="AG5086" s="99"/>
      <c r="AH5086" s="31"/>
      <c r="AI5086" s="31"/>
      <c r="AJ5086" s="31"/>
      <c r="AK5086" s="31"/>
      <c r="AL5086" s="31"/>
      <c r="AO5086" s="376"/>
    </row>
    <row r="5087" spans="1:41" x14ac:dyDescent="0.25">
      <c r="A5087" s="86" t="s">
        <v>12231</v>
      </c>
      <c r="B5087" s="44" t="s">
        <v>16073</v>
      </c>
      <c r="C5087" s="45">
        <v>44.26</v>
      </c>
      <c r="D5087" s="45" t="s">
        <v>12549</v>
      </c>
      <c r="E5087" s="46">
        <v>47787</v>
      </c>
      <c r="F5087" s="45" t="s">
        <v>1335</v>
      </c>
      <c r="G5087" s="93"/>
      <c r="H5087" s="93"/>
      <c r="I5087" s="99"/>
      <c r="J5087" s="99"/>
      <c r="K5087" s="99"/>
      <c r="L5087" s="99"/>
      <c r="M5087" s="99"/>
      <c r="N5087" s="99"/>
      <c r="O5087" s="99"/>
      <c r="P5087" s="99"/>
      <c r="Q5087" s="99"/>
      <c r="R5087" s="99"/>
      <c r="S5087" s="99"/>
      <c r="T5087" s="99"/>
      <c r="U5087" s="99"/>
      <c r="V5087" s="99"/>
      <c r="W5087" s="99"/>
      <c r="X5087" s="99"/>
      <c r="Y5087" s="99"/>
      <c r="Z5087" s="99"/>
      <c r="AA5087" s="99"/>
      <c r="AB5087" s="99"/>
      <c r="AC5087" s="99"/>
      <c r="AD5087" s="99"/>
      <c r="AE5087" s="99"/>
      <c r="AF5087" s="99"/>
      <c r="AG5087" s="99"/>
      <c r="AH5087" s="31"/>
      <c r="AI5087" s="31"/>
      <c r="AJ5087" s="31"/>
      <c r="AK5087" s="31"/>
      <c r="AL5087" s="31"/>
      <c r="AO5087" s="376"/>
    </row>
    <row r="5088" spans="1:41" x14ac:dyDescent="0.25">
      <c r="A5088" s="44" t="s">
        <v>21590</v>
      </c>
      <c r="B5088" s="44" t="s">
        <v>5321</v>
      </c>
      <c r="C5088" s="45">
        <v>26010401</v>
      </c>
      <c r="D5088" s="45" t="s">
        <v>11363</v>
      </c>
      <c r="E5088" s="45" t="s">
        <v>17459</v>
      </c>
      <c r="AO5088" s="376"/>
    </row>
    <row r="5089" spans="1:41" x14ac:dyDescent="0.25">
      <c r="A5089" s="44" t="s">
        <v>12636</v>
      </c>
      <c r="B5089" s="44" t="s">
        <v>5321</v>
      </c>
      <c r="C5089" s="45">
        <v>25010401</v>
      </c>
      <c r="D5089" s="45" t="s">
        <v>11363</v>
      </c>
      <c r="E5089" s="45" t="s">
        <v>12564</v>
      </c>
      <c r="AO5089" s="376"/>
    </row>
    <row r="5090" spans="1:41" x14ac:dyDescent="0.3">
      <c r="A5090" s="333" t="s">
        <v>3137</v>
      </c>
      <c r="B5090" s="333" t="s">
        <v>1188</v>
      </c>
      <c r="C5090" s="125" t="s">
        <v>8618</v>
      </c>
      <c r="D5090" s="32" t="s">
        <v>20309</v>
      </c>
      <c r="E5090" s="125" t="s">
        <v>8619</v>
      </c>
      <c r="F5090" s="125" t="s">
        <v>1189</v>
      </c>
      <c r="G5090" s="125" t="s">
        <v>1190</v>
      </c>
      <c r="AO5090" s="376"/>
    </row>
    <row r="5091" spans="1:41" x14ac:dyDescent="0.3">
      <c r="A5091" s="333" t="s">
        <v>3137</v>
      </c>
      <c r="B5091" s="333" t="s">
        <v>3456</v>
      </c>
      <c r="C5091" s="125" t="s">
        <v>10963</v>
      </c>
      <c r="D5091" s="32" t="s">
        <v>20309</v>
      </c>
      <c r="E5091" s="125" t="s">
        <v>2593</v>
      </c>
      <c r="F5091" s="125" t="s">
        <v>1189</v>
      </c>
      <c r="G5091" s="125" t="s">
        <v>1190</v>
      </c>
      <c r="AO5091" s="376"/>
    </row>
    <row r="5092" spans="1:41" x14ac:dyDescent="0.3">
      <c r="A5092" s="265" t="s">
        <v>17228</v>
      </c>
      <c r="B5092" s="265" t="s">
        <v>17227</v>
      </c>
      <c r="C5092" s="59" t="s">
        <v>17232</v>
      </c>
      <c r="D5092" s="93" t="s">
        <v>1201</v>
      </c>
      <c r="E5092" s="334">
        <v>47593</v>
      </c>
      <c r="F5092" s="93"/>
      <c r="G5092" s="93"/>
      <c r="H5092" s="93"/>
      <c r="I5092" s="99"/>
      <c r="J5092" s="99"/>
      <c r="K5092" s="99"/>
      <c r="L5092" s="99"/>
      <c r="M5092" s="99"/>
      <c r="N5092" s="99"/>
      <c r="O5092" s="99"/>
      <c r="P5092" s="99"/>
      <c r="Q5092" s="99"/>
      <c r="R5092" s="99"/>
      <c r="S5092" s="99"/>
      <c r="T5092" s="99"/>
      <c r="U5092" s="99"/>
      <c r="V5092" s="99"/>
      <c r="W5092" s="99"/>
      <c r="X5092" s="99"/>
      <c r="Y5092" s="99"/>
      <c r="Z5092" s="99"/>
      <c r="AA5092" s="99"/>
      <c r="AB5092" s="99"/>
      <c r="AC5092" s="99"/>
      <c r="AD5092" s="99"/>
      <c r="AE5092" s="99"/>
      <c r="AF5092" s="99"/>
      <c r="AG5092" s="99"/>
      <c r="AH5092" s="31"/>
      <c r="AI5092" s="31"/>
      <c r="AJ5092" s="31"/>
      <c r="AK5092" s="31"/>
      <c r="AL5092" s="31"/>
      <c r="AO5092" s="376"/>
    </row>
    <row r="5093" spans="1:41" x14ac:dyDescent="0.3">
      <c r="A5093" s="333" t="s">
        <v>15347</v>
      </c>
      <c r="B5093" s="333" t="s">
        <v>11377</v>
      </c>
      <c r="C5093" s="125" t="s">
        <v>11214</v>
      </c>
      <c r="D5093" s="32" t="s">
        <v>20309</v>
      </c>
      <c r="E5093" s="125" t="s">
        <v>4966</v>
      </c>
      <c r="F5093" s="125" t="s">
        <v>1189</v>
      </c>
      <c r="G5093" s="125" t="s">
        <v>1190</v>
      </c>
      <c r="AO5093" s="376"/>
    </row>
    <row r="5094" spans="1:41" x14ac:dyDescent="0.25">
      <c r="A5094" s="44" t="s">
        <v>7587</v>
      </c>
      <c r="B5094" s="44" t="s">
        <v>7588</v>
      </c>
      <c r="C5094" s="45" t="s">
        <v>7589</v>
      </c>
      <c r="D5094" s="45" t="s">
        <v>9895</v>
      </c>
      <c r="E5094" s="46">
        <v>46507</v>
      </c>
      <c r="F5094" s="93"/>
      <c r="G5094" s="93"/>
      <c r="H5094" s="93"/>
      <c r="I5094" s="99"/>
      <c r="J5094" s="99"/>
      <c r="K5094" s="99"/>
      <c r="L5094" s="99"/>
      <c r="M5094" s="99"/>
      <c r="N5094" s="99"/>
      <c r="O5094" s="99"/>
      <c r="P5094" s="44"/>
      <c r="Q5094" s="99"/>
      <c r="R5094" s="99"/>
      <c r="S5094" s="99"/>
      <c r="T5094" s="99"/>
      <c r="U5094" s="99"/>
      <c r="V5094" s="99"/>
      <c r="W5094" s="99"/>
      <c r="X5094" s="99"/>
      <c r="Y5094" s="99"/>
      <c r="Z5094" s="99"/>
      <c r="AA5094" s="99"/>
      <c r="AB5094" s="99"/>
      <c r="AC5094" s="99"/>
      <c r="AD5094" s="99"/>
      <c r="AE5094" s="99"/>
      <c r="AF5094" s="99"/>
      <c r="AG5094" s="99"/>
      <c r="AH5094" s="31"/>
      <c r="AI5094" s="31"/>
      <c r="AJ5094" s="31"/>
      <c r="AK5094" s="31"/>
      <c r="AL5094" s="31"/>
      <c r="AO5094" s="376"/>
    </row>
    <row r="5095" spans="1:41" x14ac:dyDescent="0.3">
      <c r="A5095" s="333" t="s">
        <v>18644</v>
      </c>
      <c r="B5095" s="333" t="s">
        <v>1167</v>
      </c>
      <c r="C5095" s="125" t="s">
        <v>17236</v>
      </c>
      <c r="D5095" s="32" t="s">
        <v>20309</v>
      </c>
      <c r="E5095" s="125" t="s">
        <v>8292</v>
      </c>
      <c r="F5095" s="125" t="s">
        <v>1190</v>
      </c>
      <c r="G5095" s="125" t="s">
        <v>1190</v>
      </c>
      <c r="AO5095" s="376"/>
    </row>
    <row r="5096" spans="1:41" x14ac:dyDescent="0.25">
      <c r="A5096" s="44" t="s">
        <v>20358</v>
      </c>
      <c r="B5096" s="44" t="s">
        <v>20349</v>
      </c>
      <c r="C5096" s="45" t="s">
        <v>20359</v>
      </c>
      <c r="D5096" s="46" t="s">
        <v>21328</v>
      </c>
      <c r="E5096" s="46">
        <v>46553</v>
      </c>
      <c r="AO5096" s="376"/>
    </row>
    <row r="5097" spans="1:41" x14ac:dyDescent="0.25">
      <c r="A5097" s="44" t="s">
        <v>17748</v>
      </c>
      <c r="B5097" s="44" t="s">
        <v>2350</v>
      </c>
      <c r="C5097" s="45">
        <v>250106</v>
      </c>
      <c r="D5097" s="45" t="s">
        <v>11363</v>
      </c>
      <c r="E5097" s="45" t="s">
        <v>11887</v>
      </c>
      <c r="AO5097" s="376"/>
    </row>
    <row r="5098" spans="1:41" x14ac:dyDescent="0.25">
      <c r="A5098" s="44" t="s">
        <v>17749</v>
      </c>
      <c r="B5098" s="44" t="s">
        <v>3176</v>
      </c>
      <c r="C5098" s="45">
        <v>23010402</v>
      </c>
      <c r="D5098" s="45" t="s">
        <v>11363</v>
      </c>
      <c r="E5098" s="45" t="s">
        <v>5322</v>
      </c>
      <c r="AO5098" s="376"/>
    </row>
    <row r="5099" spans="1:41" x14ac:dyDescent="0.25">
      <c r="A5099" s="44" t="s">
        <v>17749</v>
      </c>
      <c r="B5099" s="44" t="s">
        <v>3043</v>
      </c>
      <c r="C5099" s="45">
        <v>230901</v>
      </c>
      <c r="D5099" s="45" t="s">
        <v>11363</v>
      </c>
      <c r="E5099" s="45" t="s">
        <v>7871</v>
      </c>
      <c r="AO5099" s="376"/>
    </row>
    <row r="5100" spans="1:41" x14ac:dyDescent="0.25">
      <c r="A5100" s="44" t="s">
        <v>17750</v>
      </c>
      <c r="B5100" s="44" t="s">
        <v>2350</v>
      </c>
      <c r="C5100" s="45">
        <v>230105</v>
      </c>
      <c r="D5100" s="45" t="s">
        <v>11363</v>
      </c>
      <c r="E5100" s="45" t="s">
        <v>5265</v>
      </c>
      <c r="AO5100" s="376"/>
    </row>
    <row r="5101" spans="1:41" x14ac:dyDescent="0.25">
      <c r="A5101" s="44" t="s">
        <v>15721</v>
      </c>
      <c r="B5101" s="44" t="s">
        <v>2350</v>
      </c>
      <c r="C5101" s="45">
        <v>230105</v>
      </c>
      <c r="D5101" s="45" t="s">
        <v>11363</v>
      </c>
      <c r="E5101" s="45" t="s">
        <v>5265</v>
      </c>
      <c r="AO5101" s="376"/>
    </row>
    <row r="5102" spans="1:41" x14ac:dyDescent="0.3">
      <c r="A5102" s="333" t="s">
        <v>15519</v>
      </c>
      <c r="B5102" s="333" t="s">
        <v>1164</v>
      </c>
      <c r="C5102" s="125" t="s">
        <v>15586</v>
      </c>
      <c r="D5102" s="32" t="s">
        <v>20309</v>
      </c>
      <c r="E5102" s="125" t="s">
        <v>9839</v>
      </c>
      <c r="F5102" s="125" t="s">
        <v>1189</v>
      </c>
      <c r="G5102" s="125" t="s">
        <v>1190</v>
      </c>
      <c r="AO5102" s="376"/>
    </row>
    <row r="5103" spans="1:41" x14ac:dyDescent="0.25">
      <c r="A5103" s="44" t="s">
        <v>13784</v>
      </c>
      <c r="B5103" s="44" t="s">
        <v>14835</v>
      </c>
      <c r="C5103" s="45" t="s">
        <v>13785</v>
      </c>
      <c r="D5103" s="367" t="s">
        <v>3696</v>
      </c>
      <c r="E5103" s="328">
        <f>DATE(2029,1,31)</f>
        <v>47149</v>
      </c>
      <c r="F5103" s="32"/>
      <c r="G5103" s="32"/>
      <c r="H5103" s="32"/>
      <c r="I5103" s="31"/>
      <c r="J5103" s="31"/>
      <c r="K5103" s="31"/>
      <c r="L5103" s="31"/>
      <c r="M5103" s="31"/>
      <c r="N5103" s="31"/>
      <c r="O5103" s="31"/>
      <c r="P5103" s="31"/>
      <c r="Q5103" s="31"/>
      <c r="R5103" s="31"/>
      <c r="S5103" s="31"/>
      <c r="T5103" s="31"/>
      <c r="U5103" s="31"/>
      <c r="V5103" s="31"/>
      <c r="W5103" s="31"/>
      <c r="X5103" s="31"/>
      <c r="Y5103" s="31"/>
      <c r="Z5103" s="31"/>
      <c r="AA5103" s="31"/>
      <c r="AB5103" s="31"/>
      <c r="AC5103" s="31"/>
      <c r="AD5103" s="31"/>
      <c r="AE5103" s="31"/>
      <c r="AF5103" s="31"/>
      <c r="AG5103" s="31"/>
      <c r="AH5103" s="31"/>
      <c r="AI5103" s="31"/>
      <c r="AJ5103" s="31"/>
      <c r="AK5103" s="31"/>
      <c r="AL5103" s="31"/>
      <c r="AO5103" s="376"/>
    </row>
    <row r="5104" spans="1:41" x14ac:dyDescent="0.3">
      <c r="A5104" s="333" t="s">
        <v>18945</v>
      </c>
      <c r="B5104" s="333" t="s">
        <v>1174</v>
      </c>
      <c r="C5104" s="125" t="s">
        <v>19093</v>
      </c>
      <c r="D5104" s="32" t="s">
        <v>20309</v>
      </c>
      <c r="E5104" s="125" t="s">
        <v>9249</v>
      </c>
      <c r="F5104" s="125" t="s">
        <v>1189</v>
      </c>
      <c r="G5104" s="125" t="s">
        <v>1190</v>
      </c>
      <c r="AO5104" s="376"/>
    </row>
    <row r="5105" spans="1:41" x14ac:dyDescent="0.25">
      <c r="A5105" s="44" t="s">
        <v>15722</v>
      </c>
      <c r="B5105" s="44" t="s">
        <v>3475</v>
      </c>
      <c r="C5105" s="45">
        <v>250303</v>
      </c>
      <c r="D5105" s="45" t="s">
        <v>11363</v>
      </c>
      <c r="E5105" s="45" t="s">
        <v>11887</v>
      </c>
      <c r="AO5105" s="376"/>
    </row>
    <row r="5106" spans="1:41" x14ac:dyDescent="0.25">
      <c r="A5106" s="44" t="s">
        <v>6447</v>
      </c>
      <c r="B5106" s="44" t="s">
        <v>3176</v>
      </c>
      <c r="C5106" s="45">
        <v>23010402</v>
      </c>
      <c r="D5106" s="45" t="s">
        <v>11363</v>
      </c>
      <c r="E5106" s="45" t="s">
        <v>5322</v>
      </c>
      <c r="AO5106" s="376"/>
    </row>
    <row r="5107" spans="1:41" x14ac:dyDescent="0.25">
      <c r="A5107" s="44" t="s">
        <v>6447</v>
      </c>
      <c r="B5107" s="44" t="s">
        <v>5321</v>
      </c>
      <c r="C5107" s="45">
        <v>23010401</v>
      </c>
      <c r="D5107" s="45" t="s">
        <v>11363</v>
      </c>
      <c r="E5107" s="45" t="s">
        <v>5322</v>
      </c>
      <c r="AO5107" s="376"/>
    </row>
    <row r="5108" spans="1:41" x14ac:dyDescent="0.25">
      <c r="A5108" s="44" t="s">
        <v>20910</v>
      </c>
      <c r="B5108" s="44" t="s">
        <v>20911</v>
      </c>
      <c r="C5108" s="45" t="s">
        <v>21040</v>
      </c>
      <c r="D5108" s="367" t="s">
        <v>3696</v>
      </c>
      <c r="E5108" s="328">
        <f>DATE(2030,3,4)</f>
        <v>47546</v>
      </c>
      <c r="F5108" s="32"/>
      <c r="G5108" s="32"/>
      <c r="H5108" s="32"/>
      <c r="I5108" s="31"/>
      <c r="J5108" s="31"/>
      <c r="K5108" s="31"/>
      <c r="L5108" s="31"/>
      <c r="M5108" s="31"/>
      <c r="N5108" s="31"/>
      <c r="O5108" s="31"/>
      <c r="P5108" s="31"/>
      <c r="Q5108" s="31"/>
      <c r="R5108" s="31"/>
      <c r="S5108" s="31"/>
      <c r="T5108" s="31"/>
      <c r="U5108" s="31"/>
      <c r="V5108" s="31"/>
      <c r="W5108" s="31"/>
      <c r="X5108" s="31"/>
      <c r="Y5108" s="31"/>
      <c r="Z5108" s="31"/>
      <c r="AA5108" s="31"/>
      <c r="AB5108" s="31"/>
      <c r="AC5108" s="31"/>
      <c r="AD5108" s="31"/>
      <c r="AE5108" s="31"/>
      <c r="AF5108" s="31"/>
      <c r="AG5108" s="31"/>
      <c r="AH5108" s="31"/>
      <c r="AI5108" s="31"/>
      <c r="AJ5108" s="31"/>
      <c r="AK5108" s="31"/>
      <c r="AL5108" s="31"/>
      <c r="AO5108" s="376"/>
    </row>
    <row r="5109" spans="1:41" x14ac:dyDescent="0.25">
      <c r="A5109" s="44" t="s">
        <v>17751</v>
      </c>
      <c r="B5109" s="44" t="s">
        <v>928</v>
      </c>
      <c r="C5109" s="45">
        <v>231104</v>
      </c>
      <c r="D5109" s="45" t="s">
        <v>11363</v>
      </c>
      <c r="E5109" s="45" t="s">
        <v>8334</v>
      </c>
      <c r="AO5109" s="376"/>
    </row>
    <row r="5110" spans="1:41" x14ac:dyDescent="0.25">
      <c r="A5110" s="44" t="s">
        <v>17751</v>
      </c>
      <c r="B5110" s="44" t="s">
        <v>7763</v>
      </c>
      <c r="C5110" s="45">
        <v>260401</v>
      </c>
      <c r="D5110" s="45" t="s">
        <v>11363</v>
      </c>
      <c r="E5110" s="45" t="s">
        <v>11152</v>
      </c>
      <c r="AO5110" s="376"/>
    </row>
    <row r="5111" spans="1:41" x14ac:dyDescent="0.25">
      <c r="A5111" s="76" t="s">
        <v>16084</v>
      </c>
      <c r="B5111" s="44" t="s">
        <v>12092</v>
      </c>
      <c r="C5111" s="45">
        <v>7.26</v>
      </c>
      <c r="D5111" s="45" t="s">
        <v>12549</v>
      </c>
      <c r="E5111" s="46">
        <v>47787</v>
      </c>
      <c r="F5111" s="45"/>
      <c r="G5111" s="93"/>
      <c r="H5111" s="93"/>
      <c r="I5111" s="99"/>
      <c r="J5111" s="99"/>
      <c r="K5111" s="99"/>
      <c r="L5111" s="99"/>
      <c r="M5111" s="99"/>
      <c r="N5111" s="99"/>
      <c r="O5111" s="99"/>
      <c r="P5111" s="99"/>
      <c r="Q5111" s="99"/>
      <c r="R5111" s="99"/>
      <c r="S5111" s="99"/>
      <c r="T5111" s="99"/>
      <c r="U5111" s="99"/>
      <c r="V5111" s="99"/>
      <c r="W5111" s="99"/>
      <c r="X5111" s="99"/>
      <c r="Y5111" s="99"/>
      <c r="Z5111" s="99"/>
      <c r="AA5111" s="99"/>
      <c r="AB5111" s="99"/>
      <c r="AC5111" s="99"/>
      <c r="AD5111" s="99"/>
      <c r="AE5111" s="99"/>
      <c r="AF5111" s="99"/>
      <c r="AG5111" s="99"/>
      <c r="AH5111" s="31"/>
      <c r="AI5111" s="31"/>
      <c r="AJ5111" s="31"/>
      <c r="AK5111" s="31"/>
      <c r="AL5111" s="31"/>
      <c r="AO5111" s="376"/>
    </row>
    <row r="5112" spans="1:41" x14ac:dyDescent="0.25">
      <c r="A5112" s="91" t="s">
        <v>19199</v>
      </c>
      <c r="B5112" s="92" t="s">
        <v>19284</v>
      </c>
      <c r="C5112" s="93" t="s">
        <v>19285</v>
      </c>
      <c r="D5112" s="93" t="s">
        <v>1201</v>
      </c>
      <c r="E5112" s="94">
        <v>46582</v>
      </c>
      <c r="F5112" s="93"/>
      <c r="G5112" s="93"/>
      <c r="H5112" s="93"/>
      <c r="I5112" s="99"/>
      <c r="J5112" s="99"/>
      <c r="K5112" s="99"/>
      <c r="L5112" s="99"/>
      <c r="M5112" s="99"/>
      <c r="N5112" s="99"/>
      <c r="O5112" s="99"/>
      <c r="P5112" s="99"/>
      <c r="Q5112" s="99"/>
      <c r="R5112" s="99"/>
      <c r="S5112" s="99"/>
      <c r="T5112" s="99"/>
      <c r="U5112" s="99"/>
      <c r="V5112" s="99"/>
      <c r="W5112" s="99"/>
      <c r="X5112" s="99"/>
      <c r="Y5112" s="99"/>
      <c r="Z5112" s="99"/>
      <c r="AA5112" s="99"/>
      <c r="AB5112" s="99"/>
      <c r="AC5112" s="99"/>
      <c r="AD5112" s="99"/>
      <c r="AE5112" s="99"/>
      <c r="AF5112" s="99"/>
      <c r="AG5112" s="99"/>
      <c r="AH5112" s="31"/>
      <c r="AI5112" s="31"/>
      <c r="AJ5112" s="31"/>
      <c r="AK5112" s="31"/>
      <c r="AL5112" s="31"/>
      <c r="AO5112" s="376"/>
    </row>
    <row r="5113" spans="1:41" x14ac:dyDescent="0.25">
      <c r="A5113" s="44" t="s">
        <v>18831</v>
      </c>
      <c r="B5113" s="44" t="s">
        <v>21374</v>
      </c>
      <c r="C5113" s="45" t="s">
        <v>18886</v>
      </c>
      <c r="D5113" s="45" t="s">
        <v>21447</v>
      </c>
      <c r="E5113" s="46">
        <v>46507</v>
      </c>
      <c r="AO5113" s="376"/>
    </row>
    <row r="5114" spans="1:41" x14ac:dyDescent="0.25">
      <c r="A5114" s="44" t="s">
        <v>17752</v>
      </c>
      <c r="B5114" s="44" t="s">
        <v>938</v>
      </c>
      <c r="C5114" s="45">
        <v>260103</v>
      </c>
      <c r="D5114" s="45" t="s">
        <v>11363</v>
      </c>
      <c r="E5114" s="45" t="s">
        <v>8292</v>
      </c>
      <c r="AO5114" s="376"/>
    </row>
    <row r="5115" spans="1:41" x14ac:dyDescent="0.25">
      <c r="A5115" s="44" t="s">
        <v>17752</v>
      </c>
      <c r="B5115" s="44" t="s">
        <v>7106</v>
      </c>
      <c r="C5115" s="45">
        <v>260304</v>
      </c>
      <c r="D5115" s="45" t="s">
        <v>11363</v>
      </c>
      <c r="E5115" s="45" t="s">
        <v>9249</v>
      </c>
      <c r="AO5115" s="376"/>
    </row>
    <row r="5116" spans="1:41" x14ac:dyDescent="0.25">
      <c r="A5116" s="44" t="s">
        <v>4430</v>
      </c>
      <c r="B5116" s="44" t="s">
        <v>7424</v>
      </c>
      <c r="C5116" s="45" t="s">
        <v>4431</v>
      </c>
      <c r="D5116" s="45" t="s">
        <v>11204</v>
      </c>
      <c r="E5116" s="45" t="s">
        <v>5158</v>
      </c>
      <c r="F5116" s="93"/>
      <c r="G5116" s="93"/>
      <c r="H5116" s="93"/>
      <c r="I5116" s="99"/>
      <c r="J5116" s="99"/>
      <c r="K5116" s="99"/>
      <c r="L5116" s="99"/>
      <c r="M5116" s="99"/>
      <c r="N5116" s="99"/>
      <c r="O5116" s="99"/>
      <c r="P5116" s="99"/>
      <c r="Q5116" s="99"/>
      <c r="R5116" s="99"/>
      <c r="S5116" s="99"/>
      <c r="T5116" s="99"/>
      <c r="U5116" s="99"/>
      <c r="V5116" s="99"/>
      <c r="W5116" s="99"/>
      <c r="X5116" s="99"/>
      <c r="Y5116" s="99"/>
      <c r="Z5116" s="99"/>
      <c r="AA5116" s="99"/>
      <c r="AB5116" s="99"/>
      <c r="AC5116" s="99"/>
      <c r="AD5116" s="99"/>
      <c r="AE5116" s="99"/>
      <c r="AF5116" s="99"/>
      <c r="AG5116" s="99"/>
      <c r="AH5116" s="31"/>
      <c r="AI5116" s="31"/>
      <c r="AJ5116" s="31"/>
      <c r="AK5116" s="31"/>
      <c r="AL5116" s="31"/>
      <c r="AO5116" s="376"/>
    </row>
    <row r="5117" spans="1:41" x14ac:dyDescent="0.25">
      <c r="A5117" s="44" t="s">
        <v>4430</v>
      </c>
      <c r="B5117" s="44" t="s">
        <v>7424</v>
      </c>
      <c r="C5117" s="45" t="s">
        <v>4431</v>
      </c>
      <c r="D5117" s="45" t="s">
        <v>9895</v>
      </c>
      <c r="E5117" s="45" t="s">
        <v>5158</v>
      </c>
      <c r="F5117" s="93"/>
      <c r="G5117" s="93"/>
      <c r="H5117" s="93"/>
      <c r="I5117" s="99"/>
      <c r="J5117" s="99"/>
      <c r="K5117" s="99"/>
      <c r="L5117" s="99"/>
      <c r="M5117" s="99"/>
      <c r="N5117" s="99"/>
      <c r="O5117" s="99"/>
      <c r="P5117" s="44"/>
      <c r="Q5117" s="99"/>
      <c r="R5117" s="99"/>
      <c r="S5117" s="99"/>
      <c r="T5117" s="99"/>
      <c r="U5117" s="99"/>
      <c r="V5117" s="99"/>
      <c r="W5117" s="99"/>
      <c r="X5117" s="99"/>
      <c r="Y5117" s="99"/>
      <c r="Z5117" s="99"/>
      <c r="AA5117" s="99"/>
      <c r="AB5117" s="99"/>
      <c r="AC5117" s="99"/>
      <c r="AD5117" s="99"/>
      <c r="AE5117" s="99"/>
      <c r="AF5117" s="99"/>
      <c r="AG5117" s="99"/>
      <c r="AH5117" s="31"/>
      <c r="AI5117" s="31"/>
      <c r="AJ5117" s="31"/>
      <c r="AK5117" s="31"/>
      <c r="AL5117" s="31"/>
      <c r="AO5117" s="376"/>
    </row>
    <row r="5118" spans="1:41" x14ac:dyDescent="0.25">
      <c r="A5118" s="44" t="s">
        <v>15723</v>
      </c>
      <c r="B5118" s="44" t="s">
        <v>5204</v>
      </c>
      <c r="C5118" s="45">
        <v>250302</v>
      </c>
      <c r="D5118" s="45" t="s">
        <v>11363</v>
      </c>
      <c r="E5118" s="45" t="s">
        <v>5265</v>
      </c>
      <c r="AO5118" s="376"/>
    </row>
    <row r="5119" spans="1:41" x14ac:dyDescent="0.25">
      <c r="A5119" s="44" t="s">
        <v>15724</v>
      </c>
      <c r="B5119" s="44" t="s">
        <v>3474</v>
      </c>
      <c r="C5119" s="45">
        <v>250503</v>
      </c>
      <c r="D5119" s="45" t="s">
        <v>11363</v>
      </c>
      <c r="E5119" s="45" t="s">
        <v>15608</v>
      </c>
      <c r="AO5119" s="376"/>
    </row>
    <row r="5120" spans="1:41" x14ac:dyDescent="0.25">
      <c r="A5120" s="44" t="s">
        <v>15724</v>
      </c>
      <c r="B5120" s="44" t="s">
        <v>5321</v>
      </c>
      <c r="C5120" s="45">
        <v>26010401</v>
      </c>
      <c r="D5120" s="45" t="s">
        <v>11363</v>
      </c>
      <c r="E5120" s="45" t="s">
        <v>17459</v>
      </c>
      <c r="AO5120" s="376"/>
    </row>
    <row r="5121" spans="1:41" x14ac:dyDescent="0.25">
      <c r="A5121" s="44" t="s">
        <v>8769</v>
      </c>
      <c r="B5121" s="44" t="s">
        <v>14801</v>
      </c>
      <c r="C5121" s="45" t="s">
        <v>5082</v>
      </c>
      <c r="D5121" s="367" t="s">
        <v>3696</v>
      </c>
      <c r="E5121" s="328">
        <f>DATE(2026,11,22)</f>
        <v>46348</v>
      </c>
      <c r="F5121" s="32"/>
      <c r="G5121" s="32"/>
      <c r="H5121" s="32"/>
      <c r="I5121" s="31"/>
      <c r="J5121" s="31"/>
      <c r="K5121" s="31"/>
      <c r="L5121" s="31"/>
      <c r="M5121" s="31"/>
      <c r="N5121" s="31"/>
      <c r="O5121" s="31"/>
      <c r="P5121" s="31"/>
      <c r="Q5121" s="31"/>
      <c r="R5121" s="31"/>
      <c r="S5121" s="31"/>
      <c r="T5121" s="31"/>
      <c r="U5121" s="31"/>
      <c r="V5121" s="31"/>
      <c r="W5121" s="31"/>
      <c r="X5121" s="31"/>
      <c r="Y5121" s="31"/>
      <c r="Z5121" s="31"/>
      <c r="AA5121" s="31"/>
      <c r="AB5121" s="31"/>
      <c r="AC5121" s="31"/>
      <c r="AD5121" s="31"/>
      <c r="AE5121" s="31"/>
      <c r="AF5121" s="31"/>
      <c r="AG5121" s="31"/>
      <c r="AH5121" s="31"/>
      <c r="AI5121" s="31"/>
      <c r="AJ5121" s="31"/>
      <c r="AK5121" s="31"/>
      <c r="AL5121" s="31"/>
      <c r="AO5121" s="376"/>
    </row>
    <row r="5122" spans="1:41" x14ac:dyDescent="0.25">
      <c r="A5122" s="91" t="s">
        <v>5796</v>
      </c>
      <c r="B5122" s="92" t="s">
        <v>19284</v>
      </c>
      <c r="C5122" s="93" t="s">
        <v>19285</v>
      </c>
      <c r="D5122" s="93" t="s">
        <v>1201</v>
      </c>
      <c r="E5122" s="94">
        <v>46582</v>
      </c>
      <c r="F5122" s="93"/>
      <c r="G5122" s="93"/>
      <c r="H5122" s="93"/>
      <c r="I5122" s="99"/>
      <c r="J5122" s="99"/>
      <c r="K5122" s="99"/>
      <c r="L5122" s="99"/>
      <c r="M5122" s="99"/>
      <c r="N5122" s="99"/>
      <c r="O5122" s="99"/>
      <c r="P5122" s="99"/>
      <c r="Q5122" s="99"/>
      <c r="R5122" s="99"/>
      <c r="S5122" s="99"/>
      <c r="T5122" s="99"/>
      <c r="U5122" s="99"/>
      <c r="V5122" s="99"/>
      <c r="W5122" s="99"/>
      <c r="X5122" s="99"/>
      <c r="Y5122" s="99"/>
      <c r="Z5122" s="99"/>
      <c r="AA5122" s="99"/>
      <c r="AB5122" s="99"/>
      <c r="AC5122" s="99"/>
      <c r="AD5122" s="99"/>
      <c r="AE5122" s="99"/>
      <c r="AF5122" s="99"/>
      <c r="AG5122" s="99"/>
      <c r="AH5122" s="31"/>
      <c r="AI5122" s="31"/>
      <c r="AJ5122" s="31"/>
      <c r="AK5122" s="31"/>
      <c r="AL5122" s="31"/>
      <c r="AO5122" s="376"/>
    </row>
    <row r="5123" spans="1:41" x14ac:dyDescent="0.25">
      <c r="A5123" s="44" t="s">
        <v>21345</v>
      </c>
      <c r="B5123" s="44" t="s">
        <v>21343</v>
      </c>
      <c r="C5123" s="45" t="s">
        <v>16459</v>
      </c>
      <c r="D5123" s="45" t="s">
        <v>21447</v>
      </c>
      <c r="E5123" s="46">
        <v>46752</v>
      </c>
      <c r="AO5123" s="376"/>
    </row>
    <row r="5124" spans="1:41" x14ac:dyDescent="0.25">
      <c r="A5124" s="44" t="s">
        <v>7576</v>
      </c>
      <c r="B5124" s="44" t="s">
        <v>7577</v>
      </c>
      <c r="C5124" s="45" t="s">
        <v>7578</v>
      </c>
      <c r="D5124" s="45" t="s">
        <v>11204</v>
      </c>
      <c r="E5124" s="45" t="s">
        <v>4823</v>
      </c>
      <c r="F5124" s="93"/>
      <c r="G5124" s="93"/>
      <c r="H5124" s="93"/>
      <c r="I5124" s="99"/>
      <c r="J5124" s="99"/>
      <c r="K5124" s="99"/>
      <c r="L5124" s="99"/>
      <c r="M5124" s="99"/>
      <c r="N5124" s="99"/>
      <c r="O5124" s="99"/>
      <c r="P5124" s="99"/>
      <c r="Q5124" s="99"/>
      <c r="R5124" s="99"/>
      <c r="S5124" s="99"/>
      <c r="T5124" s="99"/>
      <c r="U5124" s="99"/>
      <c r="V5124" s="99"/>
      <c r="W5124" s="99"/>
      <c r="X5124" s="99"/>
      <c r="Y5124" s="99"/>
      <c r="Z5124" s="99"/>
      <c r="AA5124" s="99"/>
      <c r="AB5124" s="99"/>
      <c r="AC5124" s="99"/>
      <c r="AD5124" s="99"/>
      <c r="AE5124" s="99"/>
      <c r="AF5124" s="99"/>
      <c r="AG5124" s="99"/>
      <c r="AH5124" s="31"/>
      <c r="AI5124" s="31"/>
      <c r="AJ5124" s="31"/>
      <c r="AK5124" s="31"/>
      <c r="AL5124" s="31"/>
      <c r="AO5124" s="376"/>
    </row>
    <row r="5125" spans="1:41" x14ac:dyDescent="0.25">
      <c r="A5125" s="44" t="s">
        <v>7576</v>
      </c>
      <c r="B5125" s="44" t="s">
        <v>7577</v>
      </c>
      <c r="C5125" s="45" t="s">
        <v>7578</v>
      </c>
      <c r="D5125" s="45" t="s">
        <v>9895</v>
      </c>
      <c r="E5125" s="45" t="s">
        <v>4823</v>
      </c>
      <c r="F5125" s="93"/>
      <c r="G5125" s="93"/>
      <c r="H5125" s="93"/>
      <c r="I5125" s="99"/>
      <c r="J5125" s="99"/>
      <c r="K5125" s="99"/>
      <c r="L5125" s="99"/>
      <c r="M5125" s="99"/>
      <c r="N5125" s="99"/>
      <c r="O5125" s="99"/>
      <c r="P5125" s="44"/>
      <c r="Q5125" s="99"/>
      <c r="R5125" s="99"/>
      <c r="S5125" s="99"/>
      <c r="T5125" s="99"/>
      <c r="U5125" s="99"/>
      <c r="V5125" s="99"/>
      <c r="W5125" s="99"/>
      <c r="X5125" s="99"/>
      <c r="Y5125" s="99"/>
      <c r="Z5125" s="99"/>
      <c r="AA5125" s="99"/>
      <c r="AB5125" s="99"/>
      <c r="AC5125" s="99"/>
      <c r="AD5125" s="99"/>
      <c r="AE5125" s="99"/>
      <c r="AF5125" s="99"/>
      <c r="AG5125" s="99"/>
      <c r="AH5125" s="31"/>
      <c r="AI5125" s="31"/>
      <c r="AJ5125" s="31"/>
      <c r="AK5125" s="31"/>
      <c r="AL5125" s="31"/>
      <c r="AO5125" s="376"/>
    </row>
    <row r="5126" spans="1:41" x14ac:dyDescent="0.25">
      <c r="A5126" s="44" t="s">
        <v>8770</v>
      </c>
      <c r="B5126" s="44" t="s">
        <v>14836</v>
      </c>
      <c r="C5126" s="45" t="s">
        <v>9095</v>
      </c>
      <c r="D5126" s="367" t="s">
        <v>3696</v>
      </c>
      <c r="E5126" s="328">
        <f>DATE(2028,1,15)</f>
        <v>46767</v>
      </c>
      <c r="F5126" s="32"/>
      <c r="G5126" s="32"/>
      <c r="H5126" s="32"/>
      <c r="I5126" s="31"/>
      <c r="J5126" s="31"/>
      <c r="K5126" s="31"/>
      <c r="L5126" s="31"/>
      <c r="M5126" s="31"/>
      <c r="N5126" s="31"/>
      <c r="O5126" s="31"/>
      <c r="P5126" s="31"/>
      <c r="Q5126" s="31"/>
      <c r="R5126" s="31"/>
      <c r="S5126" s="31"/>
      <c r="T5126" s="31"/>
      <c r="U5126" s="31"/>
      <c r="V5126" s="31"/>
      <c r="W5126" s="31"/>
      <c r="X5126" s="31"/>
      <c r="Y5126" s="31"/>
      <c r="Z5126" s="31"/>
      <c r="AA5126" s="31"/>
      <c r="AB5126" s="31"/>
      <c r="AC5126" s="31"/>
      <c r="AD5126" s="31"/>
      <c r="AE5126" s="31"/>
      <c r="AF5126" s="31"/>
      <c r="AG5126" s="31"/>
      <c r="AH5126" s="31"/>
      <c r="AI5126" s="31"/>
      <c r="AJ5126" s="31"/>
      <c r="AK5126" s="31"/>
      <c r="AL5126" s="31"/>
      <c r="AO5126" s="376"/>
    </row>
    <row r="5127" spans="1:41" x14ac:dyDescent="0.25">
      <c r="A5127" s="44" t="s">
        <v>8771</v>
      </c>
      <c r="B5127" s="44" t="s">
        <v>14837</v>
      </c>
      <c r="C5127" s="45" t="s">
        <v>9096</v>
      </c>
      <c r="D5127" s="367" t="s">
        <v>3696</v>
      </c>
      <c r="E5127" s="328">
        <f>DATE(2027,12,28)</f>
        <v>46749</v>
      </c>
      <c r="F5127" s="32"/>
      <c r="G5127" s="32"/>
      <c r="H5127" s="32"/>
      <c r="I5127" s="31"/>
      <c r="J5127" s="31"/>
      <c r="K5127" s="31"/>
      <c r="L5127" s="31"/>
      <c r="M5127" s="31"/>
      <c r="N5127" s="31"/>
      <c r="O5127" s="31"/>
      <c r="P5127" s="31"/>
      <c r="Q5127" s="31"/>
      <c r="R5127" s="31"/>
      <c r="S5127" s="31"/>
      <c r="T5127" s="31"/>
      <c r="U5127" s="31"/>
      <c r="V5127" s="31"/>
      <c r="W5127" s="31"/>
      <c r="X5127" s="31"/>
      <c r="Y5127" s="31"/>
      <c r="Z5127" s="31"/>
      <c r="AA5127" s="31"/>
      <c r="AB5127" s="31"/>
      <c r="AC5127" s="31"/>
      <c r="AD5127" s="31"/>
      <c r="AE5127" s="31"/>
      <c r="AF5127" s="31"/>
      <c r="AG5127" s="31"/>
      <c r="AH5127" s="31"/>
      <c r="AI5127" s="31"/>
      <c r="AJ5127" s="31"/>
      <c r="AK5127" s="31"/>
      <c r="AL5127" s="31"/>
      <c r="AO5127" s="376"/>
    </row>
    <row r="5128" spans="1:41" x14ac:dyDescent="0.25">
      <c r="A5128" s="44" t="s">
        <v>8771</v>
      </c>
      <c r="B5128" s="44" t="s">
        <v>14787</v>
      </c>
      <c r="C5128" s="45" t="s">
        <v>16974</v>
      </c>
      <c r="D5128" s="367" t="s">
        <v>3696</v>
      </c>
      <c r="E5128" s="328">
        <f>DATE(2029,10,27)</f>
        <v>47418</v>
      </c>
      <c r="F5128" s="32"/>
      <c r="G5128" s="32"/>
      <c r="H5128" s="32"/>
      <c r="I5128" s="31"/>
      <c r="J5128" s="31"/>
      <c r="K5128" s="31"/>
      <c r="L5128" s="31"/>
      <c r="M5128" s="31"/>
      <c r="N5128" s="31"/>
      <c r="O5128" s="31"/>
      <c r="P5128" s="31"/>
      <c r="Q5128" s="31"/>
      <c r="R5128" s="31"/>
      <c r="S5128" s="31"/>
      <c r="T5128" s="31"/>
      <c r="U5128" s="31"/>
      <c r="V5128" s="31"/>
      <c r="W5128" s="31"/>
      <c r="X5128" s="31"/>
      <c r="Y5128" s="31"/>
      <c r="Z5128" s="31"/>
      <c r="AA5128" s="31"/>
      <c r="AB5128" s="31"/>
      <c r="AC5128" s="31"/>
      <c r="AD5128" s="31"/>
      <c r="AE5128" s="31"/>
      <c r="AF5128" s="31"/>
      <c r="AG5128" s="31"/>
      <c r="AH5128" s="31"/>
      <c r="AI5128" s="31"/>
      <c r="AJ5128" s="31"/>
      <c r="AK5128" s="31"/>
      <c r="AL5128" s="31"/>
      <c r="AO5128" s="376"/>
    </row>
    <row r="5129" spans="1:41" x14ac:dyDescent="0.25">
      <c r="A5129" s="44" t="s">
        <v>8223</v>
      </c>
      <c r="B5129" s="44" t="s">
        <v>21433</v>
      </c>
      <c r="C5129" s="45" t="s">
        <v>8135</v>
      </c>
      <c r="D5129" s="45" t="s">
        <v>21447</v>
      </c>
      <c r="E5129" s="46">
        <v>46418</v>
      </c>
      <c r="AO5129" s="376"/>
    </row>
    <row r="5130" spans="1:41" x14ac:dyDescent="0.25">
      <c r="A5130" s="44" t="s">
        <v>15725</v>
      </c>
      <c r="B5130" s="44" t="s">
        <v>5134</v>
      </c>
      <c r="C5130" s="45">
        <v>250802</v>
      </c>
      <c r="D5130" s="45" t="s">
        <v>11363</v>
      </c>
      <c r="E5130" s="45" t="s">
        <v>9880</v>
      </c>
      <c r="AO5130" s="376"/>
    </row>
    <row r="5131" spans="1:41" x14ac:dyDescent="0.25">
      <c r="A5131" s="44" t="s">
        <v>10476</v>
      </c>
      <c r="B5131" s="44" t="s">
        <v>9237</v>
      </c>
      <c r="C5131" s="45">
        <v>24010401</v>
      </c>
      <c r="D5131" s="45" t="s">
        <v>11363</v>
      </c>
      <c r="E5131" s="45" t="s">
        <v>9238</v>
      </c>
      <c r="AO5131" s="376"/>
    </row>
    <row r="5132" spans="1:41" x14ac:dyDescent="0.25">
      <c r="A5132" s="44" t="s">
        <v>10476</v>
      </c>
      <c r="B5132" s="44" t="s">
        <v>3176</v>
      </c>
      <c r="C5132" s="45">
        <v>24010402</v>
      </c>
      <c r="D5132" s="45" t="s">
        <v>11363</v>
      </c>
      <c r="E5132" s="45" t="s">
        <v>9238</v>
      </c>
      <c r="AO5132" s="376"/>
    </row>
    <row r="5133" spans="1:41" x14ac:dyDescent="0.25">
      <c r="A5133" s="44" t="s">
        <v>21591</v>
      </c>
      <c r="B5133" s="44" t="s">
        <v>9248</v>
      </c>
      <c r="C5133" s="45">
        <v>260105</v>
      </c>
      <c r="D5133" s="45" t="s">
        <v>11363</v>
      </c>
      <c r="E5133" s="45" t="s">
        <v>17625</v>
      </c>
      <c r="AO5133" s="376"/>
    </row>
    <row r="5134" spans="1:41" x14ac:dyDescent="0.25">
      <c r="A5134" s="44" t="s">
        <v>502</v>
      </c>
      <c r="B5134" s="44" t="s">
        <v>21433</v>
      </c>
      <c r="C5134" s="45" t="s">
        <v>8135</v>
      </c>
      <c r="D5134" s="45" t="s">
        <v>21447</v>
      </c>
      <c r="E5134" s="46">
        <v>46418</v>
      </c>
      <c r="AO5134" s="376"/>
    </row>
    <row r="5135" spans="1:41" x14ac:dyDescent="0.25">
      <c r="A5135" s="44" t="s">
        <v>5206</v>
      </c>
      <c r="B5135" s="44" t="s">
        <v>2350</v>
      </c>
      <c r="C5135" s="45">
        <v>220105</v>
      </c>
      <c r="D5135" s="45" t="s">
        <v>11363</v>
      </c>
      <c r="E5135" s="45" t="s">
        <v>2593</v>
      </c>
      <c r="AO5135" s="376"/>
    </row>
    <row r="5136" spans="1:41" x14ac:dyDescent="0.3">
      <c r="A5136" s="333" t="s">
        <v>1005</v>
      </c>
      <c r="B5136" s="333" t="s">
        <v>11377</v>
      </c>
      <c r="C5136" s="125" t="s">
        <v>11214</v>
      </c>
      <c r="D5136" s="32" t="s">
        <v>20309</v>
      </c>
      <c r="E5136" s="125" t="s">
        <v>4966</v>
      </c>
      <c r="F5136" s="125" t="s">
        <v>1189</v>
      </c>
      <c r="G5136" s="125" t="s">
        <v>1190</v>
      </c>
      <c r="AO5136" s="376"/>
    </row>
    <row r="5137" spans="1:41" x14ac:dyDescent="0.25">
      <c r="A5137" s="57" t="s">
        <v>1005</v>
      </c>
      <c r="B5137" s="92" t="s">
        <v>3682</v>
      </c>
      <c r="C5137" s="93" t="s">
        <v>19106</v>
      </c>
      <c r="D5137" s="93" t="s">
        <v>3681</v>
      </c>
      <c r="E5137" s="94">
        <v>48029</v>
      </c>
      <c r="F5137" s="93"/>
      <c r="G5137" s="93"/>
      <c r="H5137" s="93"/>
      <c r="I5137" s="99"/>
      <c r="J5137" s="99"/>
      <c r="K5137" s="99"/>
      <c r="L5137" s="99"/>
      <c r="M5137" s="99"/>
      <c r="N5137" s="99"/>
      <c r="O5137" s="99"/>
      <c r="P5137" s="44"/>
      <c r="Q5137" s="99"/>
      <c r="R5137" s="99"/>
      <c r="S5137" s="99"/>
      <c r="T5137" s="99"/>
      <c r="U5137" s="99"/>
      <c r="V5137" s="99"/>
      <c r="W5137" s="99"/>
      <c r="X5137" s="99"/>
      <c r="Y5137" s="99"/>
      <c r="Z5137" s="99"/>
      <c r="AA5137" s="99"/>
      <c r="AB5137" s="99"/>
      <c r="AC5137" s="99"/>
      <c r="AD5137" s="99"/>
      <c r="AE5137" s="99"/>
      <c r="AF5137" s="99"/>
      <c r="AG5137" s="99"/>
      <c r="AH5137" s="31"/>
      <c r="AI5137" s="31"/>
      <c r="AJ5137" s="31"/>
      <c r="AK5137" s="31"/>
      <c r="AL5137" s="31"/>
      <c r="AO5137" s="376"/>
    </row>
    <row r="5138" spans="1:41" x14ac:dyDescent="0.3">
      <c r="A5138" s="333" t="s">
        <v>6846</v>
      </c>
      <c r="B5138" s="333" t="s">
        <v>1174</v>
      </c>
      <c r="C5138" s="125" t="s">
        <v>19093</v>
      </c>
      <c r="D5138" s="32" t="s">
        <v>20309</v>
      </c>
      <c r="E5138" s="125" t="s">
        <v>9249</v>
      </c>
      <c r="F5138" s="125" t="s">
        <v>1189</v>
      </c>
      <c r="G5138" s="125" t="s">
        <v>1190</v>
      </c>
      <c r="AO5138" s="376"/>
    </row>
    <row r="5139" spans="1:41" x14ac:dyDescent="0.25">
      <c r="A5139" s="57" t="s">
        <v>3594</v>
      </c>
      <c r="B5139" s="92" t="s">
        <v>3682</v>
      </c>
      <c r="C5139" s="93" t="s">
        <v>19106</v>
      </c>
      <c r="D5139" s="93" t="s">
        <v>3681</v>
      </c>
      <c r="E5139" s="94">
        <v>48029</v>
      </c>
      <c r="F5139" s="93"/>
      <c r="G5139" s="93"/>
      <c r="H5139" s="93"/>
      <c r="I5139" s="99"/>
      <c r="J5139" s="99"/>
      <c r="K5139" s="99"/>
      <c r="L5139" s="99"/>
      <c r="M5139" s="99"/>
      <c r="N5139" s="99"/>
      <c r="O5139" s="99"/>
      <c r="P5139" s="44"/>
      <c r="Q5139" s="99"/>
      <c r="R5139" s="99"/>
      <c r="S5139" s="99"/>
      <c r="T5139" s="99"/>
      <c r="U5139" s="99"/>
      <c r="V5139" s="99"/>
      <c r="W5139" s="99"/>
      <c r="X5139" s="99"/>
      <c r="Y5139" s="99"/>
      <c r="Z5139" s="99"/>
      <c r="AA5139" s="99"/>
      <c r="AB5139" s="99"/>
      <c r="AC5139" s="99"/>
      <c r="AD5139" s="99"/>
      <c r="AE5139" s="99"/>
      <c r="AF5139" s="99"/>
      <c r="AG5139" s="99"/>
      <c r="AH5139" s="31"/>
      <c r="AI5139" s="31"/>
      <c r="AJ5139" s="31"/>
      <c r="AK5139" s="31"/>
      <c r="AL5139" s="31"/>
      <c r="AO5139" s="376"/>
    </row>
    <row r="5140" spans="1:41" x14ac:dyDescent="0.25">
      <c r="A5140" s="44" t="s">
        <v>8772</v>
      </c>
      <c r="B5140" s="44" t="s">
        <v>14705</v>
      </c>
      <c r="C5140" s="45" t="s">
        <v>5101</v>
      </c>
      <c r="D5140" s="367" t="s">
        <v>3696</v>
      </c>
      <c r="E5140" s="328">
        <f>DATE(2026,11,7)</f>
        <v>46333</v>
      </c>
      <c r="F5140" s="32"/>
      <c r="G5140" s="32"/>
      <c r="H5140" s="32"/>
      <c r="I5140" s="31"/>
      <c r="J5140" s="31"/>
      <c r="K5140" s="31"/>
      <c r="L5140" s="31"/>
      <c r="M5140" s="31"/>
      <c r="N5140" s="31"/>
      <c r="O5140" s="31"/>
      <c r="P5140" s="31"/>
      <c r="Q5140" s="31"/>
      <c r="R5140" s="31"/>
      <c r="S5140" s="31"/>
      <c r="T5140" s="31"/>
      <c r="U5140" s="31"/>
      <c r="V5140" s="31"/>
      <c r="W5140" s="31"/>
      <c r="X5140" s="31"/>
      <c r="Y5140" s="31"/>
      <c r="Z5140" s="31"/>
      <c r="AA5140" s="31"/>
      <c r="AB5140" s="31"/>
      <c r="AC5140" s="31"/>
      <c r="AD5140" s="31"/>
      <c r="AE5140" s="31"/>
      <c r="AF5140" s="31"/>
      <c r="AG5140" s="31"/>
      <c r="AH5140" s="31"/>
      <c r="AI5140" s="31"/>
      <c r="AJ5140" s="31"/>
      <c r="AK5140" s="31"/>
      <c r="AL5140" s="31"/>
      <c r="AO5140" s="376"/>
    </row>
    <row r="5141" spans="1:41" x14ac:dyDescent="0.25">
      <c r="A5141" s="44" t="s">
        <v>17753</v>
      </c>
      <c r="B5141" s="44" t="s">
        <v>2350</v>
      </c>
      <c r="C5141" s="45">
        <v>250106</v>
      </c>
      <c r="D5141" s="45" t="s">
        <v>11363</v>
      </c>
      <c r="E5141" s="45" t="s">
        <v>11887</v>
      </c>
      <c r="AO5141" s="376"/>
    </row>
    <row r="5142" spans="1:41" x14ac:dyDescent="0.25">
      <c r="A5142" s="44" t="s">
        <v>17753</v>
      </c>
      <c r="B5142" s="44" t="s">
        <v>925</v>
      </c>
      <c r="C5142" s="45">
        <v>250601</v>
      </c>
      <c r="D5142" s="45" t="s">
        <v>11363</v>
      </c>
      <c r="E5142" s="45" t="s">
        <v>15609</v>
      </c>
      <c r="AO5142" s="376"/>
    </row>
    <row r="5143" spans="1:41" x14ac:dyDescent="0.25">
      <c r="A5143" s="262" t="s">
        <v>5207</v>
      </c>
      <c r="B5143" s="262" t="s">
        <v>6241</v>
      </c>
      <c r="C5143" s="263">
        <v>791202103003</v>
      </c>
      <c r="D5143" s="263" t="s">
        <v>6271</v>
      </c>
      <c r="E5143" s="264" t="s">
        <v>3157</v>
      </c>
      <c r="F5143" s="93"/>
      <c r="G5143" s="93"/>
      <c r="H5143" s="93"/>
      <c r="I5143" s="99"/>
      <c r="J5143" s="99"/>
      <c r="K5143" s="99"/>
      <c r="L5143" s="99"/>
      <c r="M5143" s="99"/>
      <c r="N5143" s="99"/>
      <c r="O5143" s="99"/>
      <c r="P5143" s="44"/>
      <c r="Q5143" s="99"/>
      <c r="R5143" s="99"/>
      <c r="S5143" s="99"/>
      <c r="T5143" s="99"/>
      <c r="U5143" s="99"/>
      <c r="V5143" s="99"/>
      <c r="W5143" s="99"/>
      <c r="X5143" s="99"/>
      <c r="Y5143" s="99"/>
      <c r="Z5143" s="99"/>
      <c r="AA5143" s="99"/>
      <c r="AB5143" s="99"/>
      <c r="AC5143" s="99"/>
      <c r="AD5143" s="99"/>
      <c r="AE5143" s="99"/>
      <c r="AF5143" s="99"/>
      <c r="AG5143" s="99"/>
      <c r="AH5143" s="31"/>
      <c r="AI5143" s="31"/>
      <c r="AJ5143" s="31"/>
      <c r="AK5143" s="31"/>
      <c r="AL5143" s="31"/>
      <c r="AO5143" s="376"/>
    </row>
    <row r="5144" spans="1:41" x14ac:dyDescent="0.25">
      <c r="A5144" s="44" t="s">
        <v>11285</v>
      </c>
      <c r="B5144" s="44" t="s">
        <v>5134</v>
      </c>
      <c r="C5144" s="45">
        <v>240804</v>
      </c>
      <c r="D5144" s="45" t="s">
        <v>11363</v>
      </c>
      <c r="E5144" s="45" t="s">
        <v>11260</v>
      </c>
      <c r="AO5144" s="376"/>
    </row>
    <row r="5145" spans="1:41" x14ac:dyDescent="0.25">
      <c r="A5145" s="44" t="s">
        <v>17754</v>
      </c>
      <c r="B5145" s="44" t="s">
        <v>5321</v>
      </c>
      <c r="C5145" s="45">
        <v>26010401</v>
      </c>
      <c r="D5145" s="45" t="s">
        <v>11363</v>
      </c>
      <c r="E5145" s="45" t="s">
        <v>17459</v>
      </c>
      <c r="AO5145" s="376"/>
    </row>
    <row r="5146" spans="1:41" x14ac:dyDescent="0.25">
      <c r="A5146" s="44" t="s">
        <v>21592</v>
      </c>
      <c r="B5146" s="44" t="s">
        <v>9248</v>
      </c>
      <c r="C5146" s="45">
        <v>260105</v>
      </c>
      <c r="D5146" s="45" t="s">
        <v>11363</v>
      </c>
      <c r="E5146" s="45" t="s">
        <v>17625</v>
      </c>
      <c r="AO5146" s="376"/>
    </row>
    <row r="5147" spans="1:41" x14ac:dyDescent="0.25">
      <c r="A5147" s="44" t="s">
        <v>21592</v>
      </c>
      <c r="B5147" s="44" t="s">
        <v>7107</v>
      </c>
      <c r="C5147" s="45">
        <v>260302</v>
      </c>
      <c r="D5147" s="45" t="s">
        <v>11363</v>
      </c>
      <c r="E5147" s="45" t="s">
        <v>9249</v>
      </c>
      <c r="AO5147" s="376"/>
    </row>
    <row r="5148" spans="1:41" x14ac:dyDescent="0.25">
      <c r="A5148" s="44" t="s">
        <v>16679</v>
      </c>
      <c r="B5148" s="44" t="s">
        <v>14838</v>
      </c>
      <c r="C5148" s="45" t="s">
        <v>11752</v>
      </c>
      <c r="D5148" s="367" t="s">
        <v>3696</v>
      </c>
      <c r="E5148" s="328">
        <f>DATE(2028,11,13)</f>
        <v>47070</v>
      </c>
      <c r="F5148" s="32"/>
      <c r="G5148" s="32"/>
      <c r="H5148" s="32"/>
      <c r="I5148" s="31"/>
      <c r="J5148" s="31"/>
      <c r="K5148" s="31"/>
      <c r="L5148" s="31"/>
      <c r="M5148" s="31"/>
      <c r="N5148" s="31"/>
      <c r="O5148" s="31"/>
      <c r="P5148" s="31"/>
      <c r="Q5148" s="31"/>
      <c r="R5148" s="31"/>
      <c r="S5148" s="31"/>
      <c r="T5148" s="31"/>
      <c r="U5148" s="31"/>
      <c r="V5148" s="31"/>
      <c r="W5148" s="31"/>
      <c r="X5148" s="31"/>
      <c r="Y5148" s="31"/>
      <c r="Z5148" s="31"/>
      <c r="AA5148" s="31"/>
      <c r="AB5148" s="31"/>
      <c r="AC5148" s="31"/>
      <c r="AD5148" s="31"/>
      <c r="AE5148" s="31"/>
      <c r="AF5148" s="31"/>
      <c r="AG5148" s="31"/>
      <c r="AH5148" s="31"/>
      <c r="AI5148" s="31"/>
      <c r="AJ5148" s="31"/>
      <c r="AK5148" s="31"/>
      <c r="AL5148" s="31"/>
      <c r="AO5148" s="376"/>
    </row>
    <row r="5149" spans="1:41" x14ac:dyDescent="0.25">
      <c r="A5149" s="44" t="s">
        <v>670</v>
      </c>
      <c r="B5149" s="44" t="s">
        <v>199</v>
      </c>
      <c r="C5149" s="45">
        <v>241001</v>
      </c>
      <c r="D5149" s="45" t="s">
        <v>11363</v>
      </c>
      <c r="E5149" s="45" t="s">
        <v>5332</v>
      </c>
      <c r="AO5149" s="376"/>
    </row>
    <row r="5150" spans="1:41" x14ac:dyDescent="0.25">
      <c r="A5150" s="44" t="s">
        <v>2383</v>
      </c>
      <c r="B5150" s="44" t="s">
        <v>17463</v>
      </c>
      <c r="C5150" s="45">
        <v>260202</v>
      </c>
      <c r="D5150" s="45" t="s">
        <v>11363</v>
      </c>
      <c r="E5150" s="45" t="s">
        <v>9238</v>
      </c>
      <c r="AO5150" s="376"/>
    </row>
    <row r="5151" spans="1:41" x14ac:dyDescent="0.25">
      <c r="A5151" s="44" t="s">
        <v>17755</v>
      </c>
      <c r="B5151" s="44" t="s">
        <v>6608</v>
      </c>
      <c r="C5151" s="45">
        <v>260203</v>
      </c>
      <c r="D5151" s="45" t="s">
        <v>11363</v>
      </c>
      <c r="E5151" s="45" t="s">
        <v>9238</v>
      </c>
      <c r="AO5151" s="376"/>
    </row>
    <row r="5152" spans="1:41" x14ac:dyDescent="0.25">
      <c r="A5152" s="44" t="s">
        <v>12232</v>
      </c>
      <c r="B5152" s="44" t="s">
        <v>12101</v>
      </c>
      <c r="C5152" s="45">
        <v>11.24</v>
      </c>
      <c r="D5152" s="45" t="s">
        <v>12549</v>
      </c>
      <c r="E5152" s="46">
        <v>47299</v>
      </c>
      <c r="F5152" s="45"/>
      <c r="G5152" s="93"/>
      <c r="H5152" s="93"/>
      <c r="I5152" s="99"/>
      <c r="J5152" s="99"/>
      <c r="K5152" s="99"/>
      <c r="L5152" s="99"/>
      <c r="M5152" s="99"/>
      <c r="N5152" s="99"/>
      <c r="O5152" s="99"/>
      <c r="P5152" s="99"/>
      <c r="Q5152" s="99"/>
      <c r="R5152" s="99"/>
      <c r="S5152" s="99"/>
      <c r="T5152" s="99"/>
      <c r="U5152" s="99"/>
      <c r="V5152" s="99"/>
      <c r="W5152" s="99"/>
      <c r="X5152" s="99"/>
      <c r="Y5152" s="99"/>
      <c r="Z5152" s="99"/>
      <c r="AA5152" s="99"/>
      <c r="AB5152" s="99"/>
      <c r="AC5152" s="99"/>
      <c r="AD5152" s="99"/>
      <c r="AE5152" s="99"/>
      <c r="AF5152" s="99"/>
      <c r="AG5152" s="99"/>
      <c r="AH5152" s="31"/>
      <c r="AI5152" s="31"/>
      <c r="AJ5152" s="31"/>
      <c r="AK5152" s="31"/>
      <c r="AL5152" s="31"/>
      <c r="AO5152" s="376"/>
    </row>
    <row r="5153" spans="1:41" x14ac:dyDescent="0.25">
      <c r="A5153" s="44" t="s">
        <v>12232</v>
      </c>
      <c r="B5153" s="44" t="s">
        <v>12128</v>
      </c>
      <c r="C5153" s="45">
        <v>17.239999999999998</v>
      </c>
      <c r="D5153" s="45" t="s">
        <v>12549</v>
      </c>
      <c r="E5153" s="46">
        <v>47299</v>
      </c>
      <c r="F5153" s="45"/>
      <c r="G5153" s="93"/>
      <c r="H5153" s="93"/>
      <c r="I5153" s="99"/>
      <c r="J5153" s="99"/>
      <c r="K5153" s="99"/>
      <c r="L5153" s="99"/>
      <c r="M5153" s="99"/>
      <c r="N5153" s="99"/>
      <c r="O5153" s="99"/>
      <c r="P5153" s="99"/>
      <c r="Q5153" s="99"/>
      <c r="R5153" s="99"/>
      <c r="S5153" s="99"/>
      <c r="T5153" s="99"/>
      <c r="U5153" s="99"/>
      <c r="V5153" s="99"/>
      <c r="W5153" s="99"/>
      <c r="X5153" s="99"/>
      <c r="Y5153" s="99"/>
      <c r="Z5153" s="99"/>
      <c r="AA5153" s="99"/>
      <c r="AB5153" s="99"/>
      <c r="AC5153" s="99"/>
      <c r="AD5153" s="99"/>
      <c r="AE5153" s="99"/>
      <c r="AF5153" s="99"/>
      <c r="AG5153" s="99"/>
      <c r="AH5153" s="31"/>
      <c r="AI5153" s="31"/>
      <c r="AJ5153" s="31"/>
      <c r="AK5153" s="31"/>
      <c r="AL5153" s="31"/>
      <c r="AO5153" s="376"/>
    </row>
    <row r="5154" spans="1:41" x14ac:dyDescent="0.25">
      <c r="A5154" s="44" t="s">
        <v>15726</v>
      </c>
      <c r="B5154" s="44" t="s">
        <v>3474</v>
      </c>
      <c r="C5154" s="45">
        <v>250503</v>
      </c>
      <c r="D5154" s="45" t="s">
        <v>11363</v>
      </c>
      <c r="E5154" s="45" t="s">
        <v>15608</v>
      </c>
      <c r="AO5154" s="376"/>
    </row>
    <row r="5155" spans="1:41" x14ac:dyDescent="0.25">
      <c r="A5155" s="44" t="s">
        <v>15726</v>
      </c>
      <c r="B5155" s="44" t="s">
        <v>21461</v>
      </c>
      <c r="C5155" s="45">
        <v>260405</v>
      </c>
      <c r="D5155" s="45" t="s">
        <v>11363</v>
      </c>
      <c r="E5155" s="45" t="s">
        <v>11152</v>
      </c>
      <c r="AO5155" s="376"/>
    </row>
    <row r="5156" spans="1:41" x14ac:dyDescent="0.25">
      <c r="A5156" s="44" t="s">
        <v>6448</v>
      </c>
      <c r="B5156" s="44" t="s">
        <v>3475</v>
      </c>
      <c r="C5156" s="45">
        <v>230301</v>
      </c>
      <c r="D5156" s="45" t="s">
        <v>11363</v>
      </c>
      <c r="E5156" s="45" t="s">
        <v>5265</v>
      </c>
      <c r="AO5156" s="376"/>
    </row>
    <row r="5157" spans="1:41" x14ac:dyDescent="0.25">
      <c r="A5157" s="44" t="s">
        <v>2384</v>
      </c>
      <c r="B5157" s="44" t="s">
        <v>3475</v>
      </c>
      <c r="C5157" s="45">
        <v>230301</v>
      </c>
      <c r="D5157" s="45" t="s">
        <v>11363</v>
      </c>
      <c r="E5157" s="45" t="s">
        <v>5265</v>
      </c>
      <c r="AO5157" s="376"/>
    </row>
    <row r="5158" spans="1:41" x14ac:dyDescent="0.25">
      <c r="A5158" s="44" t="s">
        <v>17756</v>
      </c>
      <c r="B5158" s="44" t="s">
        <v>5147</v>
      </c>
      <c r="C5158" s="45">
        <v>251003</v>
      </c>
      <c r="D5158" s="45" t="s">
        <v>11363</v>
      </c>
      <c r="E5158" s="45" t="s">
        <v>11146</v>
      </c>
      <c r="AO5158" s="376"/>
    </row>
    <row r="5159" spans="1:41" x14ac:dyDescent="0.25">
      <c r="A5159" s="44" t="s">
        <v>17756</v>
      </c>
      <c r="B5159" s="44" t="s">
        <v>17463</v>
      </c>
      <c r="C5159" s="45">
        <v>260202</v>
      </c>
      <c r="D5159" s="45" t="s">
        <v>11363</v>
      </c>
      <c r="E5159" s="45" t="s">
        <v>9238</v>
      </c>
      <c r="AO5159" s="376"/>
    </row>
    <row r="5160" spans="1:41" x14ac:dyDescent="0.25">
      <c r="A5160" s="44" t="s">
        <v>17756</v>
      </c>
      <c r="B5160" s="44" t="s">
        <v>9248</v>
      </c>
      <c r="C5160" s="45">
        <v>260105</v>
      </c>
      <c r="D5160" s="45" t="s">
        <v>11363</v>
      </c>
      <c r="E5160" s="45" t="s">
        <v>17625</v>
      </c>
      <c r="AO5160" s="376"/>
    </row>
    <row r="5161" spans="1:41" x14ac:dyDescent="0.25">
      <c r="A5161" s="44" t="s">
        <v>8773</v>
      </c>
      <c r="B5161" s="44" t="s">
        <v>16680</v>
      </c>
      <c r="C5161" s="45" t="s">
        <v>16975</v>
      </c>
      <c r="D5161" s="367" t="s">
        <v>3696</v>
      </c>
      <c r="E5161" s="328">
        <f>DATE(2029,12,8)</f>
        <v>47460</v>
      </c>
      <c r="F5161" s="32"/>
      <c r="G5161" s="32"/>
      <c r="H5161" s="32"/>
      <c r="I5161" s="31"/>
      <c r="J5161" s="31"/>
      <c r="K5161" s="31"/>
      <c r="L5161" s="31"/>
      <c r="M5161" s="31"/>
      <c r="N5161" s="31"/>
      <c r="O5161" s="31"/>
      <c r="P5161" s="31"/>
      <c r="Q5161" s="31"/>
      <c r="R5161" s="31"/>
      <c r="S5161" s="31"/>
      <c r="T5161" s="31"/>
      <c r="U5161" s="31"/>
      <c r="V5161" s="31"/>
      <c r="W5161" s="31"/>
      <c r="X5161" s="31"/>
      <c r="Y5161" s="31"/>
      <c r="Z5161" s="31"/>
      <c r="AA5161" s="31"/>
      <c r="AB5161" s="31"/>
      <c r="AC5161" s="31"/>
      <c r="AD5161" s="31"/>
      <c r="AE5161" s="31"/>
      <c r="AF5161" s="31"/>
      <c r="AG5161" s="31"/>
      <c r="AH5161" s="31"/>
      <c r="AI5161" s="31"/>
      <c r="AJ5161" s="31"/>
      <c r="AK5161" s="31"/>
      <c r="AL5161" s="31"/>
      <c r="AO5161" s="376"/>
    </row>
    <row r="5162" spans="1:41" x14ac:dyDescent="0.25">
      <c r="A5162" s="44" t="s">
        <v>9671</v>
      </c>
      <c r="B5162" s="44" t="s">
        <v>21398</v>
      </c>
      <c r="C5162" s="45" t="s">
        <v>9319</v>
      </c>
      <c r="D5162" s="45" t="s">
        <v>21447</v>
      </c>
      <c r="E5162" s="46">
        <v>46507</v>
      </c>
      <c r="AO5162" s="376"/>
    </row>
    <row r="5163" spans="1:41" x14ac:dyDescent="0.25">
      <c r="A5163" s="44" t="s">
        <v>12233</v>
      </c>
      <c r="B5163" s="44" t="s">
        <v>12123</v>
      </c>
      <c r="C5163" s="45">
        <v>11.23</v>
      </c>
      <c r="D5163" s="45" t="s">
        <v>12549</v>
      </c>
      <c r="E5163" s="46">
        <v>46934</v>
      </c>
      <c r="F5163" s="45"/>
      <c r="G5163" s="93"/>
      <c r="H5163" s="93"/>
      <c r="I5163" s="99"/>
      <c r="J5163" s="99"/>
      <c r="K5163" s="99"/>
      <c r="L5163" s="99"/>
      <c r="M5163" s="99"/>
      <c r="N5163" s="99"/>
      <c r="O5163" s="99"/>
      <c r="P5163" s="99"/>
      <c r="Q5163" s="99"/>
      <c r="R5163" s="99"/>
      <c r="S5163" s="99"/>
      <c r="T5163" s="99"/>
      <c r="U5163" s="99"/>
      <c r="V5163" s="99"/>
      <c r="W5163" s="99"/>
      <c r="X5163" s="99"/>
      <c r="Y5163" s="99"/>
      <c r="Z5163" s="99"/>
      <c r="AA5163" s="99"/>
      <c r="AB5163" s="99"/>
      <c r="AC5163" s="99"/>
      <c r="AD5163" s="99"/>
      <c r="AE5163" s="99"/>
      <c r="AF5163" s="99"/>
      <c r="AG5163" s="99"/>
      <c r="AH5163" s="31"/>
      <c r="AI5163" s="31"/>
      <c r="AJ5163" s="31"/>
      <c r="AK5163" s="31"/>
      <c r="AL5163" s="31"/>
      <c r="AO5163" s="376"/>
    </row>
    <row r="5164" spans="1:41" x14ac:dyDescent="0.3">
      <c r="A5164" s="57" t="s">
        <v>1219</v>
      </c>
      <c r="B5164" s="57" t="s">
        <v>1290</v>
      </c>
      <c r="C5164" s="62">
        <v>24027</v>
      </c>
      <c r="D5164" s="62" t="s">
        <v>20886</v>
      </c>
      <c r="E5164" s="60">
        <v>46873</v>
      </c>
      <c r="F5164" s="32"/>
      <c r="G5164" s="32"/>
      <c r="H5164" s="32"/>
      <c r="I5164" s="31"/>
      <c r="J5164" s="31"/>
      <c r="K5164" s="31"/>
      <c r="L5164" s="31"/>
      <c r="M5164" s="31"/>
      <c r="N5164" s="31"/>
      <c r="O5164" s="31"/>
      <c r="P5164" s="31"/>
      <c r="Q5164" s="31"/>
      <c r="R5164" s="31"/>
      <c r="S5164" s="31"/>
      <c r="T5164" s="31"/>
      <c r="U5164" s="31"/>
      <c r="V5164" s="31"/>
      <c r="W5164" s="31"/>
      <c r="X5164" s="31"/>
      <c r="Y5164" s="31"/>
      <c r="Z5164" s="31"/>
      <c r="AA5164" s="31"/>
      <c r="AB5164" s="31"/>
      <c r="AC5164" s="31"/>
      <c r="AD5164" s="31"/>
      <c r="AE5164" s="31"/>
      <c r="AF5164" s="31"/>
      <c r="AG5164" s="31"/>
      <c r="AH5164" s="31"/>
      <c r="AI5164" s="31"/>
      <c r="AJ5164" s="31"/>
      <c r="AK5164" s="31"/>
      <c r="AL5164" s="31"/>
      <c r="AO5164" s="376"/>
    </row>
    <row r="5165" spans="1:41" x14ac:dyDescent="0.3">
      <c r="A5165" s="333" t="s">
        <v>2504</v>
      </c>
      <c r="B5165" s="333" t="s">
        <v>1174</v>
      </c>
      <c r="C5165" s="125" t="s">
        <v>19093</v>
      </c>
      <c r="D5165" s="32" t="s">
        <v>20309</v>
      </c>
      <c r="E5165" s="125" t="s">
        <v>9249</v>
      </c>
      <c r="F5165" s="125" t="s">
        <v>1189</v>
      </c>
      <c r="G5165" s="125" t="s">
        <v>1190</v>
      </c>
      <c r="AO5165" s="376"/>
    </row>
    <row r="5166" spans="1:41" x14ac:dyDescent="0.25">
      <c r="A5166" s="44" t="s">
        <v>17757</v>
      </c>
      <c r="B5166" s="44" t="s">
        <v>8340</v>
      </c>
      <c r="C5166" s="45">
        <v>231001</v>
      </c>
      <c r="D5166" s="45" t="s">
        <v>11363</v>
      </c>
      <c r="E5166" s="45" t="s">
        <v>2538</v>
      </c>
      <c r="AO5166" s="376"/>
    </row>
    <row r="5167" spans="1:41" x14ac:dyDescent="0.25">
      <c r="A5167" s="44" t="s">
        <v>17757</v>
      </c>
      <c r="B5167" s="44" t="s">
        <v>939</v>
      </c>
      <c r="C5167" s="45">
        <v>241202</v>
      </c>
      <c r="D5167" s="45" t="s">
        <v>11363</v>
      </c>
      <c r="E5167" s="45" t="s">
        <v>12554</v>
      </c>
      <c r="AO5167" s="376"/>
    </row>
    <row r="5168" spans="1:41" x14ac:dyDescent="0.25">
      <c r="A5168" s="44" t="s">
        <v>17757</v>
      </c>
      <c r="B5168" s="44" t="s">
        <v>6608</v>
      </c>
      <c r="C5168" s="45">
        <v>260203</v>
      </c>
      <c r="D5168" s="45" t="s">
        <v>11363</v>
      </c>
      <c r="E5168" s="45" t="s">
        <v>9238</v>
      </c>
      <c r="AO5168" s="376"/>
    </row>
    <row r="5169" spans="1:41" x14ac:dyDescent="0.25">
      <c r="A5169" s="100" t="s">
        <v>3407</v>
      </c>
      <c r="B5169" s="92" t="s">
        <v>3452</v>
      </c>
      <c r="C5169" s="93" t="s">
        <v>3453</v>
      </c>
      <c r="D5169" s="93" t="s">
        <v>1201</v>
      </c>
      <c r="E5169" s="94">
        <v>46496</v>
      </c>
      <c r="F5169" s="93"/>
      <c r="G5169" s="93"/>
      <c r="H5169" s="93"/>
      <c r="I5169" s="99"/>
      <c r="J5169" s="99"/>
      <c r="K5169" s="99"/>
      <c r="L5169" s="99"/>
      <c r="M5169" s="99"/>
      <c r="N5169" s="99"/>
      <c r="O5169" s="99"/>
      <c r="P5169" s="99"/>
      <c r="Q5169" s="99"/>
      <c r="R5169" s="99"/>
      <c r="S5169" s="99"/>
      <c r="T5169" s="99"/>
      <c r="U5169" s="99"/>
      <c r="V5169" s="99"/>
      <c r="W5169" s="99"/>
      <c r="X5169" s="99"/>
      <c r="Y5169" s="99"/>
      <c r="Z5169" s="99"/>
      <c r="AA5169" s="99"/>
      <c r="AB5169" s="99"/>
      <c r="AC5169" s="99"/>
      <c r="AD5169" s="99"/>
      <c r="AE5169" s="99"/>
      <c r="AF5169" s="99"/>
      <c r="AG5169" s="99"/>
      <c r="AH5169" s="31"/>
      <c r="AI5169" s="31"/>
      <c r="AJ5169" s="31"/>
      <c r="AK5169" s="31"/>
      <c r="AL5169" s="31"/>
      <c r="AO5169" s="376"/>
    </row>
    <row r="5170" spans="1:41" x14ac:dyDescent="0.3">
      <c r="A5170" s="57" t="s">
        <v>1220</v>
      </c>
      <c r="B5170" s="57" t="s">
        <v>1290</v>
      </c>
      <c r="C5170" s="62">
        <v>24027</v>
      </c>
      <c r="D5170" s="62" t="s">
        <v>20886</v>
      </c>
      <c r="E5170" s="60">
        <v>46873</v>
      </c>
      <c r="F5170" s="32"/>
      <c r="G5170" s="32"/>
      <c r="H5170" s="32"/>
      <c r="I5170" s="31"/>
      <c r="J5170" s="31"/>
      <c r="K5170" s="31"/>
      <c r="L5170" s="31"/>
      <c r="M5170" s="31"/>
      <c r="N5170" s="31"/>
      <c r="O5170" s="31"/>
      <c r="P5170" s="31"/>
      <c r="Q5170" s="31"/>
      <c r="R5170" s="31"/>
      <c r="S5170" s="31"/>
      <c r="T5170" s="31"/>
      <c r="U5170" s="31"/>
      <c r="V5170" s="31"/>
      <c r="W5170" s="31"/>
      <c r="X5170" s="31"/>
      <c r="Y5170" s="31"/>
      <c r="Z5170" s="31"/>
      <c r="AA5170" s="31"/>
      <c r="AB5170" s="31"/>
      <c r="AC5170" s="31"/>
      <c r="AD5170" s="31"/>
      <c r="AE5170" s="31"/>
      <c r="AF5170" s="31"/>
      <c r="AG5170" s="31"/>
      <c r="AH5170" s="31"/>
      <c r="AI5170" s="31"/>
      <c r="AJ5170" s="31"/>
      <c r="AK5170" s="31"/>
      <c r="AL5170" s="31"/>
      <c r="AO5170" s="376"/>
    </row>
    <row r="5171" spans="1:41" x14ac:dyDescent="0.25">
      <c r="A5171" s="44" t="s">
        <v>1220</v>
      </c>
      <c r="B5171" s="44" t="s">
        <v>12094</v>
      </c>
      <c r="C5171" s="45">
        <v>12.24</v>
      </c>
      <c r="D5171" s="45" t="s">
        <v>12549</v>
      </c>
      <c r="E5171" s="46">
        <v>47299</v>
      </c>
      <c r="F5171" s="45"/>
      <c r="G5171" s="93"/>
      <c r="H5171" s="93"/>
      <c r="I5171" s="99"/>
      <c r="J5171" s="99"/>
      <c r="K5171" s="99"/>
      <c r="L5171" s="99"/>
      <c r="M5171" s="99"/>
      <c r="N5171" s="99"/>
      <c r="O5171" s="99"/>
      <c r="P5171" s="99"/>
      <c r="Q5171" s="99"/>
      <c r="R5171" s="99"/>
      <c r="S5171" s="99"/>
      <c r="T5171" s="99"/>
      <c r="U5171" s="99"/>
      <c r="V5171" s="99"/>
      <c r="W5171" s="99"/>
      <c r="X5171" s="99"/>
      <c r="Y5171" s="99"/>
      <c r="Z5171" s="99"/>
      <c r="AA5171" s="99"/>
      <c r="AB5171" s="99"/>
      <c r="AC5171" s="99"/>
      <c r="AD5171" s="99"/>
      <c r="AE5171" s="99"/>
      <c r="AF5171" s="99"/>
      <c r="AG5171" s="99"/>
      <c r="AH5171" s="31"/>
      <c r="AI5171" s="31"/>
      <c r="AJ5171" s="31"/>
      <c r="AK5171" s="31"/>
      <c r="AL5171" s="31"/>
      <c r="AO5171" s="376"/>
    </row>
    <row r="5172" spans="1:41" x14ac:dyDescent="0.3">
      <c r="A5172" s="99" t="s">
        <v>1220</v>
      </c>
      <c r="B5172" s="92" t="s">
        <v>13413</v>
      </c>
      <c r="C5172" s="93" t="s">
        <v>13414</v>
      </c>
      <c r="D5172" s="93" t="s">
        <v>1201</v>
      </c>
      <c r="E5172" s="94">
        <v>47320</v>
      </c>
      <c r="F5172" s="93"/>
      <c r="G5172" s="93"/>
      <c r="H5172" s="93"/>
      <c r="I5172" s="99"/>
      <c r="J5172" s="99"/>
      <c r="K5172" s="99"/>
      <c r="L5172" s="99"/>
      <c r="M5172" s="99"/>
      <c r="N5172" s="99"/>
      <c r="O5172" s="99"/>
      <c r="P5172" s="99"/>
      <c r="Q5172" s="99"/>
      <c r="R5172" s="99"/>
      <c r="S5172" s="99"/>
      <c r="T5172" s="99"/>
      <c r="U5172" s="99"/>
      <c r="V5172" s="99"/>
      <c r="W5172" s="99"/>
      <c r="X5172" s="99"/>
      <c r="Y5172" s="99"/>
      <c r="Z5172" s="99"/>
      <c r="AA5172" s="99"/>
      <c r="AB5172" s="99"/>
      <c r="AC5172" s="99"/>
      <c r="AD5172" s="99"/>
      <c r="AE5172" s="99"/>
      <c r="AF5172" s="99"/>
      <c r="AG5172" s="99"/>
      <c r="AH5172" s="31"/>
      <c r="AI5172" s="31"/>
      <c r="AJ5172" s="31"/>
      <c r="AK5172" s="31"/>
      <c r="AL5172" s="31"/>
      <c r="AO5172" s="376"/>
    </row>
    <row r="5173" spans="1:41" x14ac:dyDescent="0.25">
      <c r="A5173" s="91" t="s">
        <v>9402</v>
      </c>
      <c r="B5173" s="92" t="s">
        <v>9602</v>
      </c>
      <c r="C5173" s="45" t="s">
        <v>9349</v>
      </c>
      <c r="D5173" s="93" t="s">
        <v>9601</v>
      </c>
      <c r="E5173" s="94">
        <v>46568</v>
      </c>
      <c r="F5173" s="93"/>
      <c r="G5173" s="93"/>
      <c r="H5173" s="93"/>
      <c r="I5173" s="99"/>
      <c r="J5173" s="99"/>
      <c r="K5173" s="99"/>
      <c r="L5173" s="99"/>
      <c r="M5173" s="99"/>
      <c r="N5173" s="99"/>
      <c r="O5173" s="99"/>
      <c r="P5173" s="99"/>
      <c r="Q5173" s="99"/>
      <c r="R5173" s="99"/>
      <c r="S5173" s="99"/>
      <c r="T5173" s="99"/>
      <c r="U5173" s="99"/>
      <c r="V5173" s="99"/>
      <c r="W5173" s="99"/>
      <c r="X5173" s="99"/>
      <c r="Y5173" s="99"/>
      <c r="Z5173" s="99"/>
      <c r="AA5173" s="99"/>
      <c r="AB5173" s="99"/>
      <c r="AC5173" s="99"/>
      <c r="AD5173" s="99"/>
      <c r="AE5173" s="99"/>
      <c r="AF5173" s="99"/>
      <c r="AG5173" s="99"/>
      <c r="AH5173" s="31"/>
      <c r="AI5173" s="31"/>
      <c r="AJ5173" s="31"/>
      <c r="AK5173" s="31"/>
      <c r="AL5173" s="31"/>
      <c r="AO5173" s="376"/>
    </row>
    <row r="5174" spans="1:41" x14ac:dyDescent="0.25">
      <c r="A5174" s="44" t="s">
        <v>20912</v>
      </c>
      <c r="B5174" s="44" t="s">
        <v>20913</v>
      </c>
      <c r="C5174" s="45" t="s">
        <v>21041</v>
      </c>
      <c r="D5174" s="367" t="s">
        <v>3696</v>
      </c>
      <c r="E5174" s="328">
        <f>DATE(2030,4,9)</f>
        <v>47582</v>
      </c>
      <c r="F5174" s="32"/>
      <c r="G5174" s="32"/>
      <c r="H5174" s="32"/>
      <c r="I5174" s="31"/>
      <c r="J5174" s="31"/>
      <c r="K5174" s="31"/>
      <c r="L5174" s="31"/>
      <c r="M5174" s="31"/>
      <c r="N5174" s="31"/>
      <c r="O5174" s="31"/>
      <c r="P5174" s="31"/>
      <c r="Q5174" s="31"/>
      <c r="R5174" s="31"/>
      <c r="S5174" s="31"/>
      <c r="T5174" s="31"/>
      <c r="U5174" s="31"/>
      <c r="V5174" s="31"/>
      <c r="W5174" s="31"/>
      <c r="X5174" s="31"/>
      <c r="Y5174" s="31"/>
      <c r="Z5174" s="31"/>
      <c r="AA5174" s="31"/>
      <c r="AB5174" s="31"/>
      <c r="AC5174" s="31"/>
      <c r="AD5174" s="31"/>
      <c r="AE5174" s="31"/>
      <c r="AF5174" s="31"/>
      <c r="AG5174" s="31"/>
      <c r="AH5174" s="31"/>
      <c r="AI5174" s="31"/>
      <c r="AJ5174" s="31"/>
      <c r="AK5174" s="31"/>
      <c r="AL5174" s="31"/>
      <c r="AO5174" s="376"/>
    </row>
    <row r="5175" spans="1:41" x14ac:dyDescent="0.25">
      <c r="A5175" s="44" t="s">
        <v>17758</v>
      </c>
      <c r="B5175" s="44" t="s">
        <v>2355</v>
      </c>
      <c r="C5175" s="45">
        <v>251001</v>
      </c>
      <c r="D5175" s="45" t="s">
        <v>11363</v>
      </c>
      <c r="E5175" s="45" t="s">
        <v>11146</v>
      </c>
      <c r="AO5175" s="376"/>
    </row>
    <row r="5176" spans="1:41" x14ac:dyDescent="0.3">
      <c r="A5176" s="333" t="s">
        <v>11011</v>
      </c>
      <c r="B5176" s="333" t="s">
        <v>3862</v>
      </c>
      <c r="C5176" s="125" t="s">
        <v>10972</v>
      </c>
      <c r="D5176" s="32" t="s">
        <v>20309</v>
      </c>
      <c r="E5176" s="125" t="s">
        <v>5037</v>
      </c>
      <c r="F5176" s="125" t="s">
        <v>1189</v>
      </c>
      <c r="G5176" s="125" t="s">
        <v>1189</v>
      </c>
      <c r="AO5176" s="376"/>
    </row>
    <row r="5177" spans="1:41" x14ac:dyDescent="0.3">
      <c r="A5177" s="333" t="s">
        <v>11012</v>
      </c>
      <c r="B5177" s="333" t="s">
        <v>1162</v>
      </c>
      <c r="C5177" s="125" t="s">
        <v>8016</v>
      </c>
      <c r="D5177" s="32" t="s">
        <v>20309</v>
      </c>
      <c r="E5177" s="125" t="s">
        <v>7871</v>
      </c>
      <c r="F5177" s="125" t="s">
        <v>1189</v>
      </c>
      <c r="G5177" s="125" t="s">
        <v>1190</v>
      </c>
      <c r="AO5177" s="376"/>
    </row>
    <row r="5178" spans="1:41" x14ac:dyDescent="0.25">
      <c r="A5178" s="44" t="s">
        <v>12637</v>
      </c>
      <c r="B5178" s="44" t="s">
        <v>199</v>
      </c>
      <c r="C5178" s="45">
        <v>241001</v>
      </c>
      <c r="D5178" s="45" t="s">
        <v>11363</v>
      </c>
      <c r="E5178" s="45" t="s">
        <v>5332</v>
      </c>
      <c r="AO5178" s="376"/>
    </row>
    <row r="5179" spans="1:41" x14ac:dyDescent="0.25">
      <c r="A5179" s="44" t="s">
        <v>12637</v>
      </c>
      <c r="B5179" s="44" t="s">
        <v>3176</v>
      </c>
      <c r="C5179" s="45">
        <v>25010402</v>
      </c>
      <c r="D5179" s="45" t="s">
        <v>11363</v>
      </c>
      <c r="E5179" s="45" t="s">
        <v>12564</v>
      </c>
      <c r="AO5179" s="376"/>
    </row>
    <row r="5180" spans="1:41" x14ac:dyDescent="0.25">
      <c r="A5180" s="44" t="s">
        <v>13622</v>
      </c>
      <c r="B5180" s="44" t="s">
        <v>12095</v>
      </c>
      <c r="C5180" s="45">
        <v>33.25</v>
      </c>
      <c r="D5180" s="45" t="s">
        <v>12549</v>
      </c>
      <c r="E5180" s="46">
        <v>47664</v>
      </c>
      <c r="F5180" s="45"/>
      <c r="G5180" s="93"/>
      <c r="H5180" s="93"/>
      <c r="I5180" s="99"/>
      <c r="J5180" s="99"/>
      <c r="K5180" s="99"/>
      <c r="L5180" s="99"/>
      <c r="M5180" s="99"/>
      <c r="N5180" s="99"/>
      <c r="O5180" s="99"/>
      <c r="P5180" s="99"/>
      <c r="Q5180" s="99"/>
      <c r="R5180" s="99"/>
      <c r="S5180" s="99"/>
      <c r="T5180" s="99"/>
      <c r="U5180" s="99"/>
      <c r="V5180" s="99"/>
      <c r="W5180" s="99"/>
      <c r="X5180" s="99"/>
      <c r="Y5180" s="99"/>
      <c r="Z5180" s="99"/>
      <c r="AA5180" s="99"/>
      <c r="AB5180" s="99"/>
      <c r="AC5180" s="99"/>
      <c r="AD5180" s="99"/>
      <c r="AE5180" s="99"/>
      <c r="AF5180" s="99"/>
      <c r="AG5180" s="99"/>
      <c r="AH5180" s="31"/>
      <c r="AI5180" s="31"/>
      <c r="AJ5180" s="31"/>
      <c r="AK5180" s="31"/>
      <c r="AL5180" s="31"/>
      <c r="AO5180" s="376"/>
    </row>
    <row r="5181" spans="1:41" x14ac:dyDescent="0.25">
      <c r="A5181" s="44" t="s">
        <v>13101</v>
      </c>
      <c r="B5181" s="44" t="s">
        <v>12102</v>
      </c>
      <c r="C5181" s="45">
        <v>21.23</v>
      </c>
      <c r="D5181" s="45" t="s">
        <v>12549</v>
      </c>
      <c r="E5181" s="46">
        <v>46934</v>
      </c>
      <c r="F5181" s="45"/>
      <c r="G5181" s="93"/>
      <c r="H5181" s="93"/>
      <c r="I5181" s="99"/>
      <c r="J5181" s="99"/>
      <c r="K5181" s="99"/>
      <c r="L5181" s="99"/>
      <c r="M5181" s="99"/>
      <c r="N5181" s="99"/>
      <c r="O5181" s="99"/>
      <c r="P5181" s="99"/>
      <c r="Q5181" s="99"/>
      <c r="R5181" s="99"/>
      <c r="S5181" s="99"/>
      <c r="T5181" s="99"/>
      <c r="U5181" s="99"/>
      <c r="V5181" s="99"/>
      <c r="W5181" s="99"/>
      <c r="X5181" s="99"/>
      <c r="Y5181" s="99"/>
      <c r="Z5181" s="99"/>
      <c r="AA5181" s="99"/>
      <c r="AB5181" s="99"/>
      <c r="AC5181" s="99"/>
      <c r="AD5181" s="99"/>
      <c r="AE5181" s="99"/>
      <c r="AF5181" s="99"/>
      <c r="AG5181" s="99"/>
      <c r="AH5181" s="31"/>
      <c r="AI5181" s="31"/>
      <c r="AJ5181" s="31"/>
      <c r="AK5181" s="31"/>
      <c r="AL5181" s="31"/>
      <c r="AO5181" s="376"/>
    </row>
    <row r="5182" spans="1:41" x14ac:dyDescent="0.25">
      <c r="A5182" s="44" t="s">
        <v>13101</v>
      </c>
      <c r="B5182" s="44" t="s">
        <v>21434</v>
      </c>
      <c r="C5182" s="45" t="s">
        <v>13058</v>
      </c>
      <c r="D5182" s="45" t="s">
        <v>21447</v>
      </c>
      <c r="E5182" s="46">
        <v>46418</v>
      </c>
      <c r="AO5182" s="376"/>
    </row>
    <row r="5183" spans="1:41" x14ac:dyDescent="0.25">
      <c r="A5183" s="44" t="s">
        <v>13101</v>
      </c>
      <c r="B5183" s="44" t="s">
        <v>2350</v>
      </c>
      <c r="C5183" s="45">
        <v>250106</v>
      </c>
      <c r="D5183" s="45" t="s">
        <v>11363</v>
      </c>
      <c r="E5183" s="45" t="s">
        <v>11887</v>
      </c>
      <c r="AO5183" s="376"/>
    </row>
    <row r="5184" spans="1:41" x14ac:dyDescent="0.3">
      <c r="A5184" s="333" t="s">
        <v>11417</v>
      </c>
      <c r="B5184" s="333" t="s">
        <v>11374</v>
      </c>
      <c r="C5184" s="125" t="s">
        <v>11375</v>
      </c>
      <c r="D5184" s="32" t="s">
        <v>20309</v>
      </c>
      <c r="E5184" s="125" t="s">
        <v>4826</v>
      </c>
      <c r="F5184" s="125" t="s">
        <v>1189</v>
      </c>
      <c r="G5184" s="125" t="s">
        <v>1190</v>
      </c>
      <c r="AO5184" s="376"/>
    </row>
    <row r="5185" spans="1:41" x14ac:dyDescent="0.25">
      <c r="A5185" s="44" t="s">
        <v>7701</v>
      </c>
      <c r="B5185" s="44" t="s">
        <v>7766</v>
      </c>
      <c r="C5185" s="45">
        <v>230505</v>
      </c>
      <c r="D5185" s="45" t="s">
        <v>11363</v>
      </c>
      <c r="E5185" s="45" t="s">
        <v>7105</v>
      </c>
      <c r="AO5185" s="376"/>
    </row>
    <row r="5186" spans="1:41" x14ac:dyDescent="0.25">
      <c r="A5186" s="44" t="s">
        <v>8361</v>
      </c>
      <c r="B5186" s="44" t="s">
        <v>8347</v>
      </c>
      <c r="C5186" s="45">
        <v>23100201</v>
      </c>
      <c r="D5186" s="45" t="s">
        <v>11363</v>
      </c>
      <c r="E5186" s="45" t="s">
        <v>2538</v>
      </c>
      <c r="AO5186" s="376"/>
    </row>
    <row r="5187" spans="1:41" x14ac:dyDescent="0.25">
      <c r="A5187" s="44" t="s">
        <v>8361</v>
      </c>
      <c r="B5187" s="44" t="s">
        <v>3051</v>
      </c>
      <c r="C5187" s="45">
        <v>23100202</v>
      </c>
      <c r="D5187" s="45" t="s">
        <v>11363</v>
      </c>
      <c r="E5187" s="45" t="s">
        <v>2538</v>
      </c>
      <c r="AO5187" s="376"/>
    </row>
    <row r="5188" spans="1:41" x14ac:dyDescent="0.25">
      <c r="A5188" s="44" t="s">
        <v>8361</v>
      </c>
      <c r="B5188" s="44" t="s">
        <v>17452</v>
      </c>
      <c r="C5188" s="45">
        <v>25010501</v>
      </c>
      <c r="D5188" s="45" t="s">
        <v>11363</v>
      </c>
      <c r="E5188" s="45" t="s">
        <v>12551</v>
      </c>
      <c r="AO5188" s="376"/>
    </row>
    <row r="5189" spans="1:41" x14ac:dyDescent="0.25">
      <c r="A5189" s="44" t="s">
        <v>8361</v>
      </c>
      <c r="B5189" s="44" t="s">
        <v>5129</v>
      </c>
      <c r="C5189" s="45">
        <v>25010502</v>
      </c>
      <c r="D5189" s="45" t="s">
        <v>11363</v>
      </c>
      <c r="E5189" s="45" t="s">
        <v>12551</v>
      </c>
      <c r="AO5189" s="376"/>
    </row>
    <row r="5190" spans="1:41" x14ac:dyDescent="0.25">
      <c r="A5190" s="44" t="s">
        <v>17759</v>
      </c>
      <c r="B5190" s="44" t="s">
        <v>2350</v>
      </c>
      <c r="C5190" s="45">
        <v>250106</v>
      </c>
      <c r="D5190" s="45" t="s">
        <v>11363</v>
      </c>
      <c r="E5190" s="45" t="s">
        <v>11887</v>
      </c>
      <c r="AO5190" s="376"/>
    </row>
    <row r="5191" spans="1:41" x14ac:dyDescent="0.25">
      <c r="A5191" s="44" t="s">
        <v>3505</v>
      </c>
      <c r="B5191" s="44" t="s">
        <v>10389</v>
      </c>
      <c r="C5191" s="45">
        <v>24020201</v>
      </c>
      <c r="D5191" s="45" t="s">
        <v>11363</v>
      </c>
      <c r="E5191" s="45" t="s">
        <v>5131</v>
      </c>
      <c r="AO5191" s="376"/>
    </row>
    <row r="5192" spans="1:41" x14ac:dyDescent="0.25">
      <c r="A5192" s="44" t="s">
        <v>8774</v>
      </c>
      <c r="B5192" s="44" t="s">
        <v>14840</v>
      </c>
      <c r="C5192" s="45" t="s">
        <v>13786</v>
      </c>
      <c r="D5192" s="367" t="s">
        <v>3696</v>
      </c>
      <c r="E5192" s="328">
        <f>DATE(2029,7,10)</f>
        <v>47309</v>
      </c>
      <c r="F5192" s="32"/>
      <c r="G5192" s="32"/>
      <c r="H5192" s="32"/>
      <c r="I5192" s="31"/>
      <c r="J5192" s="31"/>
      <c r="K5192" s="31"/>
      <c r="L5192" s="31"/>
      <c r="M5192" s="31"/>
      <c r="N5192" s="31"/>
      <c r="O5192" s="31"/>
      <c r="P5192" s="31"/>
      <c r="Q5192" s="31"/>
      <c r="R5192" s="31"/>
      <c r="S5192" s="31"/>
      <c r="T5192" s="31"/>
      <c r="U5192" s="31"/>
      <c r="V5192" s="31"/>
      <c r="W5192" s="31"/>
      <c r="X5192" s="31"/>
      <c r="Y5192" s="31"/>
      <c r="Z5192" s="31"/>
      <c r="AA5192" s="31"/>
      <c r="AB5192" s="31"/>
      <c r="AC5192" s="31"/>
      <c r="AD5192" s="31"/>
      <c r="AE5192" s="31"/>
      <c r="AF5192" s="31"/>
      <c r="AG5192" s="31"/>
      <c r="AH5192" s="31"/>
      <c r="AI5192" s="31"/>
      <c r="AJ5192" s="31"/>
      <c r="AK5192" s="31"/>
      <c r="AL5192" s="31"/>
      <c r="AO5192" s="376"/>
    </row>
    <row r="5193" spans="1:41" x14ac:dyDescent="0.25">
      <c r="A5193" s="44" t="s">
        <v>6974</v>
      </c>
      <c r="B5193" s="44" t="s">
        <v>2350</v>
      </c>
      <c r="C5193" s="45">
        <v>230105</v>
      </c>
      <c r="D5193" s="45" t="s">
        <v>11363</v>
      </c>
      <c r="E5193" s="45" t="s">
        <v>5265</v>
      </c>
      <c r="AO5193" s="376"/>
    </row>
    <row r="5194" spans="1:41" x14ac:dyDescent="0.25">
      <c r="A5194" s="44" t="s">
        <v>10477</v>
      </c>
      <c r="B5194" s="44" t="s">
        <v>9248</v>
      </c>
      <c r="C5194" s="45">
        <v>260105</v>
      </c>
      <c r="D5194" s="45" t="s">
        <v>11363</v>
      </c>
      <c r="E5194" s="45" t="s">
        <v>17625</v>
      </c>
      <c r="AO5194" s="376"/>
    </row>
    <row r="5195" spans="1:41" x14ac:dyDescent="0.25">
      <c r="A5195" s="44" t="s">
        <v>21593</v>
      </c>
      <c r="B5195" s="44" t="s">
        <v>936</v>
      </c>
      <c r="C5195" s="45">
        <v>260703</v>
      </c>
      <c r="D5195" s="45" t="s">
        <v>11363</v>
      </c>
      <c r="E5195" s="45" t="s">
        <v>11150</v>
      </c>
      <c r="AO5195" s="376"/>
    </row>
    <row r="5196" spans="1:41" x14ac:dyDescent="0.25">
      <c r="A5196" s="44" t="s">
        <v>1615</v>
      </c>
      <c r="B5196" s="44" t="s">
        <v>925</v>
      </c>
      <c r="C5196" s="45">
        <v>230601</v>
      </c>
      <c r="D5196" s="45" t="s">
        <v>11363</v>
      </c>
      <c r="E5196" s="45" t="s">
        <v>7770</v>
      </c>
      <c r="AO5196" s="376"/>
    </row>
    <row r="5197" spans="1:41" x14ac:dyDescent="0.25">
      <c r="A5197" s="44" t="s">
        <v>1615</v>
      </c>
      <c r="B5197" s="44" t="s">
        <v>9248</v>
      </c>
      <c r="C5197" s="45">
        <v>260105</v>
      </c>
      <c r="D5197" s="45" t="s">
        <v>11363</v>
      </c>
      <c r="E5197" s="45" t="s">
        <v>17625</v>
      </c>
      <c r="AO5197" s="376"/>
    </row>
    <row r="5198" spans="1:41" x14ac:dyDescent="0.25">
      <c r="A5198" s="44" t="s">
        <v>13102</v>
      </c>
      <c r="B5198" s="44" t="s">
        <v>21434</v>
      </c>
      <c r="C5198" s="45" t="s">
        <v>13058</v>
      </c>
      <c r="D5198" s="45" t="s">
        <v>21447</v>
      </c>
      <c r="E5198" s="46">
        <v>46418</v>
      </c>
      <c r="AO5198" s="376"/>
    </row>
    <row r="5199" spans="1:41" x14ac:dyDescent="0.25">
      <c r="A5199" s="44" t="s">
        <v>17761</v>
      </c>
      <c r="B5199" s="44" t="s">
        <v>5134</v>
      </c>
      <c r="C5199" s="45">
        <v>250802</v>
      </c>
      <c r="D5199" s="45" t="s">
        <v>11363</v>
      </c>
      <c r="E5199" s="45" t="s">
        <v>9880</v>
      </c>
      <c r="AO5199" s="376"/>
    </row>
    <row r="5200" spans="1:41" x14ac:dyDescent="0.25">
      <c r="A5200" s="86" t="s">
        <v>16085</v>
      </c>
      <c r="B5200" s="44" t="s">
        <v>16074</v>
      </c>
      <c r="C5200" s="45">
        <v>8.26</v>
      </c>
      <c r="D5200" s="45" t="s">
        <v>12549</v>
      </c>
      <c r="E5200" s="46">
        <v>47787</v>
      </c>
      <c r="F5200" s="45"/>
      <c r="G5200" s="93"/>
      <c r="H5200" s="93"/>
      <c r="I5200" s="99"/>
      <c r="J5200" s="99"/>
      <c r="K5200" s="99"/>
      <c r="L5200" s="99"/>
      <c r="M5200" s="99"/>
      <c r="N5200" s="99"/>
      <c r="O5200" s="99"/>
      <c r="P5200" s="99"/>
      <c r="Q5200" s="99"/>
      <c r="R5200" s="99"/>
      <c r="S5200" s="99"/>
      <c r="T5200" s="99"/>
      <c r="U5200" s="99"/>
      <c r="V5200" s="99"/>
      <c r="W5200" s="99"/>
      <c r="X5200" s="99"/>
      <c r="Y5200" s="99"/>
      <c r="Z5200" s="99"/>
      <c r="AA5200" s="99"/>
      <c r="AB5200" s="99"/>
      <c r="AC5200" s="99"/>
      <c r="AD5200" s="99"/>
      <c r="AE5200" s="99"/>
      <c r="AF5200" s="99"/>
      <c r="AG5200" s="99"/>
      <c r="AH5200" s="31"/>
      <c r="AI5200" s="31"/>
      <c r="AJ5200" s="31"/>
      <c r="AK5200" s="31"/>
      <c r="AL5200" s="31"/>
      <c r="AO5200" s="376"/>
    </row>
    <row r="5201" spans="1:41" x14ac:dyDescent="0.3">
      <c r="A5201" s="333" t="s">
        <v>18645</v>
      </c>
      <c r="B5201" s="333" t="s">
        <v>2301</v>
      </c>
      <c r="C5201" s="125" t="s">
        <v>18816</v>
      </c>
      <c r="D5201" s="32" t="s">
        <v>20309</v>
      </c>
      <c r="E5201" s="125" t="s">
        <v>8292</v>
      </c>
      <c r="F5201" s="125" t="s">
        <v>1189</v>
      </c>
      <c r="G5201" s="125" t="s">
        <v>1190</v>
      </c>
      <c r="AO5201" s="376"/>
    </row>
    <row r="5202" spans="1:41" x14ac:dyDescent="0.25">
      <c r="A5202" s="44" t="s">
        <v>13212</v>
      </c>
      <c r="B5202" s="44" t="s">
        <v>2350</v>
      </c>
      <c r="C5202" s="45">
        <v>250106</v>
      </c>
      <c r="D5202" s="45" t="s">
        <v>11363</v>
      </c>
      <c r="E5202" s="45" t="s">
        <v>11887</v>
      </c>
      <c r="AO5202" s="376"/>
    </row>
    <row r="5203" spans="1:41" x14ac:dyDescent="0.25">
      <c r="A5203" s="44" t="s">
        <v>10478</v>
      </c>
      <c r="B5203" s="44" t="s">
        <v>9248</v>
      </c>
      <c r="C5203" s="45">
        <v>240101</v>
      </c>
      <c r="D5203" s="45" t="s">
        <v>11363</v>
      </c>
      <c r="E5203" s="45" t="s">
        <v>9249</v>
      </c>
      <c r="AO5203" s="376"/>
    </row>
    <row r="5204" spans="1:41" x14ac:dyDescent="0.25">
      <c r="A5204" s="44" t="s">
        <v>11286</v>
      </c>
      <c r="B5204" s="44" t="s">
        <v>946</v>
      </c>
      <c r="C5204" s="45">
        <v>240904</v>
      </c>
      <c r="D5204" s="45" t="s">
        <v>11363</v>
      </c>
      <c r="E5204" s="45" t="s">
        <v>4826</v>
      </c>
      <c r="AO5204" s="376"/>
    </row>
    <row r="5205" spans="1:41" x14ac:dyDescent="0.25">
      <c r="A5205" s="44" t="s">
        <v>11286</v>
      </c>
      <c r="B5205" s="44" t="s">
        <v>21498</v>
      </c>
      <c r="C5205" s="45">
        <v>260402</v>
      </c>
      <c r="D5205" s="45" t="s">
        <v>11363</v>
      </c>
      <c r="E5205" s="45" t="s">
        <v>11152</v>
      </c>
      <c r="AO5205" s="376"/>
    </row>
    <row r="5206" spans="1:41" x14ac:dyDescent="0.3">
      <c r="A5206" s="333" t="s">
        <v>16184</v>
      </c>
      <c r="B5206" s="333" t="s">
        <v>4810</v>
      </c>
      <c r="C5206" s="125" t="s">
        <v>16155</v>
      </c>
      <c r="D5206" s="32" t="s">
        <v>20309</v>
      </c>
      <c r="E5206" s="125" t="s">
        <v>4972</v>
      </c>
      <c r="F5206" s="125" t="s">
        <v>1189</v>
      </c>
      <c r="G5206" s="125" t="s">
        <v>1190</v>
      </c>
      <c r="AO5206" s="376"/>
    </row>
    <row r="5207" spans="1:41" x14ac:dyDescent="0.25">
      <c r="A5207" s="44" t="s">
        <v>17760</v>
      </c>
      <c r="B5207" s="44" t="s">
        <v>17475</v>
      </c>
      <c r="C5207" s="45">
        <v>260205</v>
      </c>
      <c r="D5207" s="45" t="s">
        <v>11363</v>
      </c>
      <c r="E5207" s="45" t="s">
        <v>9238</v>
      </c>
      <c r="AO5207" s="376"/>
    </row>
    <row r="5208" spans="1:41" x14ac:dyDescent="0.25">
      <c r="A5208" s="44" t="s">
        <v>14421</v>
      </c>
      <c r="B5208" s="44" t="s">
        <v>13441</v>
      </c>
      <c r="C5208" s="45" t="s">
        <v>13442</v>
      </c>
      <c r="D5208" s="46" t="s">
        <v>21328</v>
      </c>
      <c r="E5208" s="46">
        <v>46527</v>
      </c>
      <c r="AO5208" s="376"/>
    </row>
    <row r="5209" spans="1:41" x14ac:dyDescent="0.25">
      <c r="A5209" s="44" t="s">
        <v>6975</v>
      </c>
      <c r="B5209" s="44" t="s">
        <v>2350</v>
      </c>
      <c r="C5209" s="45">
        <v>230105</v>
      </c>
      <c r="D5209" s="45" t="s">
        <v>11363</v>
      </c>
      <c r="E5209" s="45" t="s">
        <v>5265</v>
      </c>
      <c r="AO5209" s="376"/>
    </row>
    <row r="5210" spans="1:41" x14ac:dyDescent="0.25">
      <c r="A5210" s="44" t="s">
        <v>10479</v>
      </c>
      <c r="B5210" s="44" t="s">
        <v>2350</v>
      </c>
      <c r="C5210" s="45">
        <v>230105</v>
      </c>
      <c r="D5210" s="45" t="s">
        <v>11363</v>
      </c>
      <c r="E5210" s="45" t="s">
        <v>5265</v>
      </c>
      <c r="AO5210" s="376"/>
    </row>
    <row r="5211" spans="1:41" x14ac:dyDescent="0.25">
      <c r="A5211" s="44" t="s">
        <v>10479</v>
      </c>
      <c r="B5211" s="44" t="s">
        <v>3043</v>
      </c>
      <c r="C5211" s="45">
        <v>230901</v>
      </c>
      <c r="D5211" s="45" t="s">
        <v>11363</v>
      </c>
      <c r="E5211" s="45" t="s">
        <v>7871</v>
      </c>
      <c r="AO5211" s="376"/>
    </row>
    <row r="5212" spans="1:41" x14ac:dyDescent="0.25">
      <c r="A5212" s="44" t="s">
        <v>10479</v>
      </c>
      <c r="B5212" s="44" t="s">
        <v>944</v>
      </c>
      <c r="C5212" s="45">
        <v>240303</v>
      </c>
      <c r="D5212" s="45" t="s">
        <v>11363</v>
      </c>
      <c r="E5212" s="45" t="s">
        <v>2593</v>
      </c>
      <c r="AO5212" s="376"/>
    </row>
    <row r="5213" spans="1:41" x14ac:dyDescent="0.25">
      <c r="A5213" s="44" t="s">
        <v>21594</v>
      </c>
      <c r="B5213" s="44" t="s">
        <v>936</v>
      </c>
      <c r="C5213" s="45">
        <v>260703</v>
      </c>
      <c r="D5213" s="45" t="s">
        <v>11363</v>
      </c>
      <c r="E5213" s="45" t="s">
        <v>11150</v>
      </c>
      <c r="AO5213" s="376"/>
    </row>
    <row r="5214" spans="1:41" x14ac:dyDescent="0.25">
      <c r="A5214" s="44" t="s">
        <v>12234</v>
      </c>
      <c r="B5214" s="44" t="s">
        <v>12095</v>
      </c>
      <c r="C5214" s="45">
        <v>33.24</v>
      </c>
      <c r="D5214" s="45" t="s">
        <v>12549</v>
      </c>
      <c r="E5214" s="46">
        <v>47299</v>
      </c>
      <c r="F5214" s="45"/>
      <c r="G5214" s="93"/>
      <c r="H5214" s="93"/>
      <c r="I5214" s="99"/>
      <c r="J5214" s="99"/>
      <c r="K5214" s="99"/>
      <c r="L5214" s="99"/>
      <c r="M5214" s="99"/>
      <c r="N5214" s="99"/>
      <c r="O5214" s="99"/>
      <c r="P5214" s="99"/>
      <c r="Q5214" s="99"/>
      <c r="R5214" s="99"/>
      <c r="S5214" s="99"/>
      <c r="T5214" s="99"/>
      <c r="U5214" s="99"/>
      <c r="V5214" s="99"/>
      <c r="W5214" s="99"/>
      <c r="X5214" s="99"/>
      <c r="Y5214" s="99"/>
      <c r="Z5214" s="99"/>
      <c r="AA5214" s="99"/>
      <c r="AB5214" s="99"/>
      <c r="AC5214" s="99"/>
      <c r="AD5214" s="99"/>
      <c r="AE5214" s="99"/>
      <c r="AF5214" s="99"/>
      <c r="AG5214" s="99"/>
      <c r="AH5214" s="31"/>
      <c r="AI5214" s="31"/>
      <c r="AJ5214" s="31"/>
      <c r="AK5214" s="31"/>
      <c r="AL5214" s="31"/>
      <c r="AO5214" s="376"/>
    </row>
    <row r="5215" spans="1:41" x14ac:dyDescent="0.25">
      <c r="A5215" s="44" t="s">
        <v>16573</v>
      </c>
      <c r="B5215" s="44" t="s">
        <v>21406</v>
      </c>
      <c r="C5215" s="45" t="s">
        <v>18890</v>
      </c>
      <c r="D5215" s="45" t="s">
        <v>21447</v>
      </c>
      <c r="E5215" s="46">
        <v>46507</v>
      </c>
      <c r="AO5215" s="376"/>
    </row>
    <row r="5216" spans="1:41" x14ac:dyDescent="0.25">
      <c r="A5216" s="44" t="s">
        <v>16573</v>
      </c>
      <c r="B5216" s="44" t="s">
        <v>21434</v>
      </c>
      <c r="C5216" s="45" t="s">
        <v>16562</v>
      </c>
      <c r="D5216" s="45" t="s">
        <v>21447</v>
      </c>
      <c r="E5216" s="46">
        <v>46418</v>
      </c>
      <c r="AO5216" s="376"/>
    </row>
    <row r="5217" spans="1:41" x14ac:dyDescent="0.25">
      <c r="A5217" s="44" t="s">
        <v>6449</v>
      </c>
      <c r="B5217" s="44" t="s">
        <v>2350</v>
      </c>
      <c r="C5217" s="45">
        <v>230105</v>
      </c>
      <c r="D5217" s="45" t="s">
        <v>11363</v>
      </c>
      <c r="E5217" s="45" t="s">
        <v>5265</v>
      </c>
      <c r="AO5217" s="376"/>
    </row>
    <row r="5218" spans="1:41" x14ac:dyDescent="0.3">
      <c r="A5218" s="333" t="s">
        <v>18946</v>
      </c>
      <c r="B5218" s="333" t="s">
        <v>1166</v>
      </c>
      <c r="C5218" s="125" t="s">
        <v>19095</v>
      </c>
      <c r="D5218" s="32" t="s">
        <v>20309</v>
      </c>
      <c r="E5218" s="125" t="s">
        <v>9249</v>
      </c>
      <c r="F5218" s="125" t="s">
        <v>1190</v>
      </c>
      <c r="G5218" s="125" t="s">
        <v>1189</v>
      </c>
      <c r="AO5218" s="376"/>
    </row>
    <row r="5219" spans="1:41" x14ac:dyDescent="0.25">
      <c r="A5219" s="44" t="s">
        <v>5457</v>
      </c>
      <c r="B5219" s="44" t="s">
        <v>21334</v>
      </c>
      <c r="C5219" s="45" t="s">
        <v>5454</v>
      </c>
      <c r="D5219" s="45" t="s">
        <v>21447</v>
      </c>
      <c r="E5219" s="46">
        <v>46599</v>
      </c>
      <c r="AO5219" s="376"/>
    </row>
    <row r="5220" spans="1:41" x14ac:dyDescent="0.25">
      <c r="A5220" s="44" t="s">
        <v>17762</v>
      </c>
      <c r="B5220" s="44" t="s">
        <v>3176</v>
      </c>
      <c r="C5220" s="45">
        <v>26010402</v>
      </c>
      <c r="D5220" s="45" t="s">
        <v>11363</v>
      </c>
      <c r="E5220" s="45" t="s">
        <v>17459</v>
      </c>
      <c r="AO5220" s="376"/>
    </row>
    <row r="5221" spans="1:41" x14ac:dyDescent="0.25">
      <c r="A5221" s="44" t="s">
        <v>17763</v>
      </c>
      <c r="B5221" s="44" t="s">
        <v>5321</v>
      </c>
      <c r="C5221" s="45">
        <v>26010401</v>
      </c>
      <c r="D5221" s="45" t="s">
        <v>11363</v>
      </c>
      <c r="E5221" s="45" t="s">
        <v>17459</v>
      </c>
      <c r="AO5221" s="376"/>
    </row>
    <row r="5222" spans="1:41" x14ac:dyDescent="0.3">
      <c r="A5222" s="333" t="s">
        <v>15520</v>
      </c>
      <c r="B5222" s="333" t="s">
        <v>4820</v>
      </c>
      <c r="C5222" s="125" t="s">
        <v>15590</v>
      </c>
      <c r="D5222" s="32" t="s">
        <v>20309</v>
      </c>
      <c r="E5222" s="125" t="s">
        <v>9839</v>
      </c>
      <c r="F5222" s="125" t="s">
        <v>1189</v>
      </c>
      <c r="G5222" s="125" t="s">
        <v>1190</v>
      </c>
      <c r="AO5222" s="376"/>
    </row>
    <row r="5223" spans="1:41" x14ac:dyDescent="0.25">
      <c r="A5223" s="44" t="s">
        <v>8328</v>
      </c>
      <c r="B5223" s="44" t="s">
        <v>4593</v>
      </c>
      <c r="C5223" s="45" t="s">
        <v>8329</v>
      </c>
      <c r="D5223" s="45" t="s">
        <v>11204</v>
      </c>
      <c r="E5223" s="45" t="s">
        <v>2538</v>
      </c>
      <c r="F5223" s="93"/>
      <c r="G5223" s="93"/>
      <c r="H5223" s="93"/>
      <c r="I5223" s="99"/>
      <c r="J5223" s="99"/>
      <c r="K5223" s="99"/>
      <c r="L5223" s="99"/>
      <c r="M5223" s="99"/>
      <c r="N5223" s="99"/>
      <c r="O5223" s="99"/>
      <c r="P5223" s="99"/>
      <c r="Q5223" s="99"/>
      <c r="R5223" s="99"/>
      <c r="S5223" s="99"/>
      <c r="T5223" s="99"/>
      <c r="U5223" s="99"/>
      <c r="V5223" s="99"/>
      <c r="W5223" s="99"/>
      <c r="X5223" s="99"/>
      <c r="Y5223" s="99"/>
      <c r="Z5223" s="99"/>
      <c r="AA5223" s="99"/>
      <c r="AB5223" s="99"/>
      <c r="AC5223" s="99"/>
      <c r="AD5223" s="99"/>
      <c r="AE5223" s="99"/>
      <c r="AF5223" s="99"/>
      <c r="AG5223" s="99"/>
      <c r="AH5223" s="31"/>
      <c r="AI5223" s="31"/>
      <c r="AJ5223" s="31"/>
      <c r="AK5223" s="31"/>
      <c r="AL5223" s="31"/>
      <c r="AO5223" s="376"/>
    </row>
    <row r="5224" spans="1:41" x14ac:dyDescent="0.25">
      <c r="A5224" s="44" t="s">
        <v>8328</v>
      </c>
      <c r="B5224" s="44" t="s">
        <v>4593</v>
      </c>
      <c r="C5224" s="45" t="s">
        <v>8329</v>
      </c>
      <c r="D5224" s="93" t="s">
        <v>17443</v>
      </c>
      <c r="E5224" s="45" t="s">
        <v>2538</v>
      </c>
      <c r="F5224" s="93"/>
      <c r="G5224" s="93"/>
      <c r="H5224" s="93"/>
      <c r="I5224" s="99"/>
      <c r="J5224" s="99"/>
      <c r="K5224" s="99"/>
      <c r="L5224" s="99"/>
      <c r="M5224" s="99"/>
      <c r="N5224" s="99"/>
      <c r="O5224" s="99"/>
      <c r="P5224" s="99"/>
      <c r="Q5224" s="99"/>
      <c r="R5224" s="99"/>
      <c r="S5224" s="99"/>
      <c r="T5224" s="99"/>
      <c r="U5224" s="99"/>
      <c r="V5224" s="99"/>
      <c r="W5224" s="99"/>
      <c r="X5224" s="99"/>
      <c r="Y5224" s="99"/>
      <c r="Z5224" s="99"/>
      <c r="AA5224" s="99"/>
      <c r="AB5224" s="99"/>
      <c r="AC5224" s="99"/>
      <c r="AD5224" s="99"/>
      <c r="AE5224" s="99"/>
      <c r="AF5224" s="99"/>
      <c r="AG5224" s="99"/>
      <c r="AH5224" s="31"/>
      <c r="AI5224" s="31"/>
      <c r="AJ5224" s="31"/>
      <c r="AK5224" s="31"/>
      <c r="AL5224" s="31"/>
      <c r="AO5224" s="376"/>
    </row>
    <row r="5225" spans="1:41" x14ac:dyDescent="0.25">
      <c r="A5225" s="44" t="s">
        <v>8328</v>
      </c>
      <c r="B5225" s="44" t="s">
        <v>4593</v>
      </c>
      <c r="C5225" s="45" t="s">
        <v>8329</v>
      </c>
      <c r="D5225" s="45" t="s">
        <v>9895</v>
      </c>
      <c r="E5225" s="45" t="s">
        <v>2538</v>
      </c>
      <c r="F5225" s="93"/>
      <c r="G5225" s="93"/>
      <c r="H5225" s="93"/>
      <c r="I5225" s="99"/>
      <c r="J5225" s="99"/>
      <c r="K5225" s="99"/>
      <c r="L5225" s="99"/>
      <c r="M5225" s="99"/>
      <c r="N5225" s="99"/>
      <c r="O5225" s="99"/>
      <c r="P5225" s="99"/>
      <c r="Q5225" s="99"/>
      <c r="R5225" s="99"/>
      <c r="S5225" s="99"/>
      <c r="T5225" s="99"/>
      <c r="U5225" s="99"/>
      <c r="V5225" s="99"/>
      <c r="W5225" s="99"/>
      <c r="X5225" s="99"/>
      <c r="Y5225" s="99"/>
      <c r="Z5225" s="99"/>
      <c r="AA5225" s="99"/>
      <c r="AB5225" s="99"/>
      <c r="AC5225" s="99"/>
      <c r="AD5225" s="99"/>
      <c r="AE5225" s="99"/>
      <c r="AF5225" s="99"/>
      <c r="AG5225" s="99"/>
      <c r="AH5225" s="31"/>
      <c r="AI5225" s="31"/>
      <c r="AJ5225" s="31"/>
      <c r="AK5225" s="31"/>
      <c r="AL5225" s="31"/>
      <c r="AO5225" s="376"/>
    </row>
    <row r="5226" spans="1:41" x14ac:dyDescent="0.25">
      <c r="A5226" s="44" t="s">
        <v>19327</v>
      </c>
      <c r="B5226" s="319" t="s">
        <v>19513</v>
      </c>
      <c r="C5226" s="318" t="s">
        <v>19646</v>
      </c>
      <c r="D5226" s="93" t="s">
        <v>19934</v>
      </c>
      <c r="E5226" s="320">
        <v>46811</v>
      </c>
      <c r="F5226" s="93"/>
      <c r="G5226" s="93"/>
      <c r="H5226" s="93"/>
      <c r="I5226" s="99"/>
      <c r="J5226" s="99"/>
      <c r="K5226" s="99"/>
      <c r="L5226" s="99"/>
      <c r="M5226" s="99"/>
      <c r="N5226" s="99"/>
      <c r="O5226" s="99"/>
      <c r="P5226" s="99"/>
      <c r="Q5226" s="99"/>
      <c r="R5226" s="99"/>
      <c r="S5226" s="99"/>
      <c r="T5226" s="99"/>
      <c r="U5226" s="99"/>
      <c r="V5226" s="99"/>
      <c r="W5226" s="99"/>
      <c r="X5226" s="99"/>
      <c r="Y5226" s="99"/>
      <c r="Z5226" s="99"/>
      <c r="AA5226" s="99"/>
      <c r="AB5226" s="99"/>
      <c r="AC5226" s="99"/>
      <c r="AD5226" s="99"/>
      <c r="AE5226" s="99"/>
      <c r="AF5226" s="99"/>
      <c r="AG5226" s="99"/>
      <c r="AH5226" s="31"/>
      <c r="AI5226" s="31"/>
      <c r="AJ5226" s="31"/>
      <c r="AK5226" s="31"/>
      <c r="AL5226" s="31"/>
      <c r="AO5226" s="376"/>
    </row>
    <row r="5227" spans="1:41" x14ac:dyDescent="0.3">
      <c r="A5227" s="333" t="s">
        <v>16185</v>
      </c>
      <c r="B5227" s="333" t="s">
        <v>4812</v>
      </c>
      <c r="C5227" s="125" t="s">
        <v>16162</v>
      </c>
      <c r="D5227" s="32" t="s">
        <v>20309</v>
      </c>
      <c r="E5227" s="125" t="s">
        <v>4972</v>
      </c>
      <c r="F5227" s="125" t="s">
        <v>1189</v>
      </c>
      <c r="G5227" s="125" t="s">
        <v>1190</v>
      </c>
      <c r="AO5227" s="376"/>
    </row>
    <row r="5228" spans="1:41" x14ac:dyDescent="0.25">
      <c r="A5228" s="44" t="s">
        <v>12235</v>
      </c>
      <c r="B5228" s="44" t="s">
        <v>12091</v>
      </c>
      <c r="C5228" s="45">
        <v>9.23</v>
      </c>
      <c r="D5228" s="45" t="s">
        <v>12549</v>
      </c>
      <c r="E5228" s="46">
        <v>46934</v>
      </c>
      <c r="F5228" s="45"/>
      <c r="G5228" s="93"/>
      <c r="H5228" s="93"/>
      <c r="I5228" s="99"/>
      <c r="J5228" s="99"/>
      <c r="K5228" s="99"/>
      <c r="L5228" s="99"/>
      <c r="M5228" s="99"/>
      <c r="N5228" s="99"/>
      <c r="O5228" s="99"/>
      <c r="P5228" s="99"/>
      <c r="Q5228" s="99"/>
      <c r="R5228" s="99"/>
      <c r="S5228" s="99"/>
      <c r="T5228" s="99"/>
      <c r="U5228" s="99"/>
      <c r="V5228" s="99"/>
      <c r="W5228" s="99"/>
      <c r="X5228" s="99"/>
      <c r="Y5228" s="99"/>
      <c r="Z5228" s="99"/>
      <c r="AA5228" s="99"/>
      <c r="AB5228" s="99"/>
      <c r="AC5228" s="99"/>
      <c r="AD5228" s="99"/>
      <c r="AE5228" s="99"/>
      <c r="AF5228" s="99"/>
      <c r="AG5228" s="99"/>
      <c r="AH5228" s="31"/>
      <c r="AI5228" s="31"/>
      <c r="AJ5228" s="31"/>
      <c r="AK5228" s="31"/>
      <c r="AL5228" s="31"/>
      <c r="AO5228" s="376"/>
    </row>
    <row r="5229" spans="1:41" x14ac:dyDescent="0.25">
      <c r="A5229" s="44" t="s">
        <v>12235</v>
      </c>
      <c r="B5229" s="44" t="s">
        <v>12094</v>
      </c>
      <c r="C5229" s="45">
        <v>12.23</v>
      </c>
      <c r="D5229" s="45" t="s">
        <v>12549</v>
      </c>
      <c r="E5229" s="46">
        <v>46934</v>
      </c>
      <c r="F5229" s="45"/>
      <c r="G5229" s="93"/>
      <c r="H5229" s="93"/>
      <c r="I5229" s="99"/>
      <c r="J5229" s="99"/>
      <c r="K5229" s="99"/>
      <c r="L5229" s="99"/>
      <c r="M5229" s="99"/>
      <c r="N5229" s="99"/>
      <c r="O5229" s="99"/>
      <c r="P5229" s="99"/>
      <c r="Q5229" s="99"/>
      <c r="R5229" s="99"/>
      <c r="S5229" s="99"/>
      <c r="T5229" s="99"/>
      <c r="U5229" s="99"/>
      <c r="V5229" s="99"/>
      <c r="W5229" s="99"/>
      <c r="X5229" s="99"/>
      <c r="Y5229" s="99"/>
      <c r="Z5229" s="99"/>
      <c r="AA5229" s="99"/>
      <c r="AB5229" s="99"/>
      <c r="AC5229" s="99"/>
      <c r="AD5229" s="99"/>
      <c r="AE5229" s="99"/>
      <c r="AF5229" s="99"/>
      <c r="AG5229" s="99"/>
      <c r="AH5229" s="31"/>
      <c r="AI5229" s="31"/>
      <c r="AJ5229" s="31"/>
      <c r="AK5229" s="31"/>
      <c r="AL5229" s="31"/>
      <c r="AO5229" s="376"/>
    </row>
    <row r="5230" spans="1:41" x14ac:dyDescent="0.25">
      <c r="A5230" s="44" t="s">
        <v>1006</v>
      </c>
      <c r="B5230" s="44" t="s">
        <v>14422</v>
      </c>
      <c r="C5230" s="45" t="s">
        <v>14423</v>
      </c>
      <c r="D5230" s="46" t="s">
        <v>21328</v>
      </c>
      <c r="E5230" s="46">
        <v>46340</v>
      </c>
      <c r="AO5230" s="376"/>
    </row>
    <row r="5231" spans="1:41" x14ac:dyDescent="0.25">
      <c r="A5231" s="44" t="s">
        <v>1006</v>
      </c>
      <c r="B5231" s="44" t="s">
        <v>14422</v>
      </c>
      <c r="C5231" s="45" t="s">
        <v>14423</v>
      </c>
      <c r="D5231" s="46" t="s">
        <v>21328</v>
      </c>
      <c r="E5231" s="46">
        <v>46340</v>
      </c>
      <c r="AO5231" s="376"/>
    </row>
    <row r="5232" spans="1:41" x14ac:dyDescent="0.25">
      <c r="A5232" s="44" t="s">
        <v>1006</v>
      </c>
      <c r="B5232" s="44" t="s">
        <v>14841</v>
      </c>
      <c r="C5232" s="45" t="s">
        <v>5083</v>
      </c>
      <c r="D5232" s="367" t="s">
        <v>3696</v>
      </c>
      <c r="E5232" s="328">
        <f>DATE(2027,4,18)</f>
        <v>46495</v>
      </c>
      <c r="F5232" s="32"/>
      <c r="G5232" s="32"/>
      <c r="H5232" s="32"/>
      <c r="I5232" s="31"/>
      <c r="J5232" s="31"/>
      <c r="K5232" s="31"/>
      <c r="L5232" s="31"/>
      <c r="M5232" s="31"/>
      <c r="N5232" s="31"/>
      <c r="O5232" s="31"/>
      <c r="P5232" s="31"/>
      <c r="Q5232" s="31"/>
      <c r="R5232" s="31"/>
      <c r="S5232" s="31"/>
      <c r="T5232" s="31"/>
      <c r="U5232" s="31"/>
      <c r="V5232" s="31"/>
      <c r="W5232" s="31"/>
      <c r="X5232" s="31"/>
      <c r="Y5232" s="31"/>
      <c r="Z5232" s="31"/>
      <c r="AA5232" s="31"/>
      <c r="AB5232" s="31"/>
      <c r="AC5232" s="31"/>
      <c r="AD5232" s="31"/>
      <c r="AE5232" s="31"/>
      <c r="AF5232" s="31"/>
      <c r="AG5232" s="31"/>
      <c r="AH5232" s="31"/>
      <c r="AI5232" s="31"/>
      <c r="AJ5232" s="31"/>
      <c r="AK5232" s="31"/>
      <c r="AL5232" s="31"/>
      <c r="AO5232" s="376"/>
    </row>
    <row r="5233" spans="1:41" x14ac:dyDescent="0.25">
      <c r="A5233" s="44" t="s">
        <v>1006</v>
      </c>
      <c r="B5233" s="44" t="s">
        <v>20914</v>
      </c>
      <c r="C5233" s="45" t="s">
        <v>21042</v>
      </c>
      <c r="D5233" s="367" t="s">
        <v>3696</v>
      </c>
      <c r="E5233" s="328">
        <f>DATE(2030,5,4)</f>
        <v>47607</v>
      </c>
      <c r="F5233" s="32"/>
      <c r="G5233" s="32"/>
      <c r="H5233" s="32"/>
      <c r="I5233" s="31"/>
      <c r="J5233" s="31"/>
      <c r="K5233" s="31"/>
      <c r="L5233" s="31"/>
      <c r="M5233" s="31"/>
      <c r="N5233" s="31"/>
      <c r="O5233" s="31"/>
      <c r="P5233" s="31"/>
      <c r="Q5233" s="31"/>
      <c r="R5233" s="31"/>
      <c r="S5233" s="31"/>
      <c r="T5233" s="31"/>
      <c r="U5233" s="31"/>
      <c r="V5233" s="31"/>
      <c r="W5233" s="31"/>
      <c r="X5233" s="31"/>
      <c r="Y5233" s="31"/>
      <c r="Z5233" s="31"/>
      <c r="AA5233" s="31"/>
      <c r="AB5233" s="31"/>
      <c r="AC5233" s="31"/>
      <c r="AD5233" s="31"/>
      <c r="AE5233" s="31"/>
      <c r="AF5233" s="31"/>
      <c r="AG5233" s="31"/>
      <c r="AH5233" s="31"/>
      <c r="AI5233" s="31"/>
      <c r="AJ5233" s="31"/>
      <c r="AK5233" s="31"/>
      <c r="AL5233" s="31"/>
      <c r="AO5233" s="376"/>
    </row>
    <row r="5234" spans="1:41" x14ac:dyDescent="0.25">
      <c r="A5234" s="44" t="s">
        <v>17764</v>
      </c>
      <c r="B5234" s="44" t="s">
        <v>10357</v>
      </c>
      <c r="C5234" s="45">
        <v>240502</v>
      </c>
      <c r="D5234" s="45" t="s">
        <v>11363</v>
      </c>
      <c r="E5234" s="45" t="s">
        <v>5155</v>
      </c>
      <c r="AO5234" s="376"/>
    </row>
    <row r="5235" spans="1:41" x14ac:dyDescent="0.3">
      <c r="A5235" s="99" t="s">
        <v>10907</v>
      </c>
      <c r="B5235" s="92" t="s">
        <v>10916</v>
      </c>
      <c r="C5235" s="93" t="s">
        <v>10923</v>
      </c>
      <c r="D5235" s="93" t="s">
        <v>1394</v>
      </c>
      <c r="E5235" s="94">
        <v>46389</v>
      </c>
      <c r="F5235" s="93"/>
      <c r="G5235" s="93"/>
      <c r="H5235" s="93"/>
      <c r="I5235" s="99"/>
      <c r="J5235" s="99"/>
      <c r="K5235" s="99"/>
      <c r="L5235" s="99"/>
      <c r="M5235" s="99"/>
      <c r="N5235" s="99"/>
      <c r="O5235" s="99"/>
      <c r="P5235" s="99"/>
      <c r="Q5235" s="99"/>
      <c r="R5235" s="99"/>
      <c r="S5235" s="99"/>
      <c r="T5235" s="99"/>
      <c r="U5235" s="99"/>
      <c r="V5235" s="99"/>
      <c r="W5235" s="99"/>
      <c r="X5235" s="99"/>
      <c r="Y5235" s="99"/>
      <c r="Z5235" s="99"/>
      <c r="AA5235" s="99"/>
      <c r="AB5235" s="99"/>
      <c r="AC5235" s="99"/>
      <c r="AD5235" s="99"/>
      <c r="AE5235" s="99"/>
      <c r="AF5235" s="99"/>
      <c r="AG5235" s="99"/>
      <c r="AH5235" s="31"/>
      <c r="AI5235" s="31"/>
      <c r="AJ5235" s="31"/>
      <c r="AK5235" s="31"/>
      <c r="AL5235" s="31"/>
      <c r="AO5235" s="376"/>
    </row>
    <row r="5236" spans="1:41" x14ac:dyDescent="0.25">
      <c r="A5236" s="44" t="s">
        <v>9403</v>
      </c>
      <c r="B5236" s="92" t="s">
        <v>9602</v>
      </c>
      <c r="C5236" s="45" t="s">
        <v>9338</v>
      </c>
      <c r="D5236" s="93" t="s">
        <v>9601</v>
      </c>
      <c r="E5236" s="94">
        <v>46568</v>
      </c>
      <c r="F5236" s="93"/>
      <c r="G5236" s="93"/>
      <c r="H5236" s="93"/>
      <c r="I5236" s="99"/>
      <c r="J5236" s="99"/>
      <c r="K5236" s="99"/>
      <c r="L5236" s="99"/>
      <c r="M5236" s="99"/>
      <c r="N5236" s="99"/>
      <c r="O5236" s="99"/>
      <c r="P5236" s="99"/>
      <c r="Q5236" s="99"/>
      <c r="R5236" s="99"/>
      <c r="S5236" s="99"/>
      <c r="T5236" s="99"/>
      <c r="U5236" s="99"/>
      <c r="V5236" s="99"/>
      <c r="W5236" s="99"/>
      <c r="X5236" s="99"/>
      <c r="Y5236" s="99"/>
      <c r="Z5236" s="99"/>
      <c r="AA5236" s="99"/>
      <c r="AB5236" s="99"/>
      <c r="AC5236" s="99"/>
      <c r="AD5236" s="99"/>
      <c r="AE5236" s="99"/>
      <c r="AF5236" s="99"/>
      <c r="AG5236" s="99"/>
      <c r="AH5236" s="31"/>
      <c r="AI5236" s="31"/>
      <c r="AJ5236" s="31"/>
      <c r="AK5236" s="31"/>
      <c r="AL5236" s="31"/>
      <c r="AO5236" s="376"/>
    </row>
    <row r="5237" spans="1:41" x14ac:dyDescent="0.3">
      <c r="A5237" s="333" t="s">
        <v>8637</v>
      </c>
      <c r="B5237" s="333" t="s">
        <v>8622</v>
      </c>
      <c r="C5237" s="125" t="s">
        <v>8623</v>
      </c>
      <c r="D5237" s="32" t="s">
        <v>20309</v>
      </c>
      <c r="E5237" s="125" t="s">
        <v>7871</v>
      </c>
      <c r="F5237" s="125" t="s">
        <v>1189</v>
      </c>
      <c r="G5237" s="125" t="s">
        <v>1190</v>
      </c>
      <c r="AO5237" s="376"/>
    </row>
    <row r="5238" spans="1:41" x14ac:dyDescent="0.25">
      <c r="A5238" s="44" t="s">
        <v>21595</v>
      </c>
      <c r="B5238" s="44" t="s">
        <v>9248</v>
      </c>
      <c r="C5238" s="45">
        <v>260105</v>
      </c>
      <c r="D5238" s="45" t="s">
        <v>11363</v>
      </c>
      <c r="E5238" s="45" t="s">
        <v>17625</v>
      </c>
      <c r="AO5238" s="376"/>
    </row>
    <row r="5239" spans="1:41" x14ac:dyDescent="0.25">
      <c r="A5239" s="44" t="s">
        <v>17292</v>
      </c>
      <c r="B5239" s="44" t="s">
        <v>4149</v>
      </c>
      <c r="C5239" s="45" t="s">
        <v>17374</v>
      </c>
      <c r="D5239" s="93" t="s">
        <v>17443</v>
      </c>
      <c r="E5239" s="45" t="s">
        <v>4979</v>
      </c>
      <c r="F5239" s="93"/>
      <c r="G5239" s="93"/>
      <c r="H5239" s="93"/>
      <c r="I5239" s="99"/>
      <c r="J5239" s="99"/>
      <c r="K5239" s="99"/>
      <c r="L5239" s="99"/>
      <c r="M5239" s="99"/>
      <c r="N5239" s="99"/>
      <c r="O5239" s="99"/>
      <c r="P5239" s="99"/>
      <c r="Q5239" s="99"/>
      <c r="R5239" s="99"/>
      <c r="S5239" s="99"/>
      <c r="T5239" s="99"/>
      <c r="U5239" s="99"/>
      <c r="V5239" s="99"/>
      <c r="W5239" s="99"/>
      <c r="X5239" s="99"/>
      <c r="Y5239" s="99"/>
      <c r="Z5239" s="99"/>
      <c r="AA5239" s="99"/>
      <c r="AB5239" s="99"/>
      <c r="AC5239" s="99"/>
      <c r="AD5239" s="99"/>
      <c r="AE5239" s="99"/>
      <c r="AF5239" s="99"/>
      <c r="AG5239" s="99"/>
      <c r="AH5239" s="31"/>
      <c r="AI5239" s="31"/>
      <c r="AJ5239" s="31"/>
      <c r="AK5239" s="31"/>
      <c r="AL5239" s="31"/>
      <c r="AO5239" s="376"/>
    </row>
    <row r="5240" spans="1:41" x14ac:dyDescent="0.3">
      <c r="A5240" s="99" t="s">
        <v>10935</v>
      </c>
      <c r="B5240" s="92" t="s">
        <v>10937</v>
      </c>
      <c r="C5240" s="93" t="s">
        <v>7670</v>
      </c>
      <c r="D5240" s="93" t="s">
        <v>1394</v>
      </c>
      <c r="E5240" s="94">
        <v>47269</v>
      </c>
      <c r="F5240" s="93"/>
      <c r="G5240" s="93"/>
      <c r="H5240" s="93"/>
      <c r="I5240" s="99"/>
      <c r="J5240" s="99"/>
      <c r="K5240" s="99"/>
      <c r="L5240" s="99"/>
      <c r="M5240" s="99"/>
      <c r="N5240" s="99"/>
      <c r="O5240" s="99"/>
      <c r="P5240" s="99"/>
      <c r="Q5240" s="99"/>
      <c r="R5240" s="99"/>
      <c r="S5240" s="99"/>
      <c r="T5240" s="99"/>
      <c r="U5240" s="99"/>
      <c r="V5240" s="99"/>
      <c r="W5240" s="99"/>
      <c r="X5240" s="99"/>
      <c r="Y5240" s="99"/>
      <c r="Z5240" s="99"/>
      <c r="AA5240" s="99"/>
      <c r="AB5240" s="99"/>
      <c r="AC5240" s="99"/>
      <c r="AD5240" s="99"/>
      <c r="AE5240" s="99"/>
      <c r="AF5240" s="99"/>
      <c r="AG5240" s="99"/>
      <c r="AH5240" s="31"/>
      <c r="AI5240" s="31"/>
      <c r="AJ5240" s="31"/>
      <c r="AK5240" s="31"/>
      <c r="AL5240" s="31"/>
      <c r="AO5240" s="376"/>
    </row>
    <row r="5241" spans="1:41" x14ac:dyDescent="0.25">
      <c r="A5241" s="44" t="s">
        <v>75</v>
      </c>
      <c r="B5241" s="44" t="s">
        <v>1889</v>
      </c>
      <c r="C5241" s="45" t="s">
        <v>7319</v>
      </c>
      <c r="D5241" s="46" t="s">
        <v>21328</v>
      </c>
      <c r="E5241" s="46">
        <v>46614</v>
      </c>
      <c r="AO5241" s="376"/>
    </row>
    <row r="5242" spans="1:41" x14ac:dyDescent="0.25">
      <c r="A5242" s="44" t="s">
        <v>75</v>
      </c>
      <c r="B5242" s="44" t="s">
        <v>1889</v>
      </c>
      <c r="C5242" s="45" t="s">
        <v>7319</v>
      </c>
      <c r="D5242" s="46" t="s">
        <v>21328</v>
      </c>
      <c r="E5242" s="46">
        <v>46614</v>
      </c>
      <c r="AO5242" s="376"/>
    </row>
    <row r="5243" spans="1:41" x14ac:dyDescent="0.25">
      <c r="A5243" s="44" t="s">
        <v>75</v>
      </c>
      <c r="B5243" s="44" t="s">
        <v>1889</v>
      </c>
      <c r="C5243" s="45" t="s">
        <v>16340</v>
      </c>
      <c r="D5243" s="46" t="s">
        <v>21328</v>
      </c>
      <c r="E5243" s="46">
        <v>46639</v>
      </c>
      <c r="AO5243" s="376"/>
    </row>
    <row r="5244" spans="1:41" x14ac:dyDescent="0.25">
      <c r="A5244" s="44" t="s">
        <v>416</v>
      </c>
      <c r="B5244" s="44" t="s">
        <v>21402</v>
      </c>
      <c r="C5244" s="45" t="s">
        <v>5503</v>
      </c>
      <c r="D5244" s="45" t="s">
        <v>21447</v>
      </c>
      <c r="E5244" s="46">
        <v>46507</v>
      </c>
      <c r="AO5244" s="376"/>
    </row>
    <row r="5245" spans="1:41" x14ac:dyDescent="0.25">
      <c r="A5245" s="44" t="s">
        <v>13213</v>
      </c>
      <c r="B5245" s="44" t="s">
        <v>1666</v>
      </c>
      <c r="C5245" s="45">
        <v>250101</v>
      </c>
      <c r="D5245" s="45" t="s">
        <v>11363</v>
      </c>
      <c r="E5245" s="45" t="s">
        <v>12551</v>
      </c>
      <c r="AO5245" s="376"/>
    </row>
    <row r="5246" spans="1:41" x14ac:dyDescent="0.25">
      <c r="A5246" s="44" t="s">
        <v>13213</v>
      </c>
      <c r="B5246" s="44" t="s">
        <v>3040</v>
      </c>
      <c r="C5246" s="45">
        <v>260305</v>
      </c>
      <c r="D5246" s="45" t="s">
        <v>11363</v>
      </c>
      <c r="E5246" s="45" t="s">
        <v>9249</v>
      </c>
      <c r="AO5246" s="376"/>
    </row>
    <row r="5247" spans="1:41" x14ac:dyDescent="0.25">
      <c r="A5247" s="76" t="s">
        <v>16086</v>
      </c>
      <c r="B5247" s="44" t="s">
        <v>12108</v>
      </c>
      <c r="C5247" s="45">
        <v>4.26</v>
      </c>
      <c r="D5247" s="45" t="s">
        <v>12549</v>
      </c>
      <c r="E5247" s="46">
        <v>47787</v>
      </c>
      <c r="F5247" s="45" t="s">
        <v>1335</v>
      </c>
      <c r="G5247" s="93"/>
      <c r="H5247" s="93"/>
      <c r="I5247" s="99"/>
      <c r="J5247" s="99"/>
      <c r="K5247" s="99"/>
      <c r="L5247" s="99"/>
      <c r="M5247" s="99"/>
      <c r="N5247" s="99"/>
      <c r="O5247" s="99"/>
      <c r="P5247" s="99"/>
      <c r="Q5247" s="99"/>
      <c r="R5247" s="99"/>
      <c r="S5247" s="99"/>
      <c r="T5247" s="99"/>
      <c r="U5247" s="99"/>
      <c r="V5247" s="99"/>
      <c r="W5247" s="99"/>
      <c r="X5247" s="99"/>
      <c r="Y5247" s="99"/>
      <c r="Z5247" s="99"/>
      <c r="AA5247" s="99"/>
      <c r="AB5247" s="99"/>
      <c r="AC5247" s="99"/>
      <c r="AD5247" s="99"/>
      <c r="AE5247" s="99"/>
      <c r="AF5247" s="99"/>
      <c r="AG5247" s="99"/>
      <c r="AH5247" s="31"/>
      <c r="AI5247" s="31"/>
      <c r="AJ5247" s="31"/>
      <c r="AK5247" s="31"/>
      <c r="AL5247" s="31"/>
      <c r="AO5247" s="376"/>
    </row>
    <row r="5248" spans="1:41" x14ac:dyDescent="0.25">
      <c r="A5248" s="44" t="s">
        <v>6976</v>
      </c>
      <c r="B5248" s="44" t="s">
        <v>2350</v>
      </c>
      <c r="C5248" s="45">
        <v>230105</v>
      </c>
      <c r="D5248" s="45" t="s">
        <v>11363</v>
      </c>
      <c r="E5248" s="45" t="s">
        <v>5265</v>
      </c>
      <c r="AO5248" s="376"/>
    </row>
    <row r="5249" spans="1:41" x14ac:dyDescent="0.3">
      <c r="A5249" s="333" t="s">
        <v>18947</v>
      </c>
      <c r="B5249" s="333" t="s">
        <v>6928</v>
      </c>
      <c r="C5249" s="125" t="s">
        <v>19094</v>
      </c>
      <c r="D5249" s="32" t="s">
        <v>20309</v>
      </c>
      <c r="E5249" s="125" t="s">
        <v>9249</v>
      </c>
      <c r="F5249" s="125" t="s">
        <v>1189</v>
      </c>
      <c r="G5249" s="125" t="s">
        <v>1190</v>
      </c>
      <c r="AO5249" s="376"/>
    </row>
    <row r="5250" spans="1:41" x14ac:dyDescent="0.25">
      <c r="A5250" s="44" t="s">
        <v>21596</v>
      </c>
      <c r="B5250" s="44" t="s">
        <v>936</v>
      </c>
      <c r="C5250" s="45">
        <v>260703</v>
      </c>
      <c r="D5250" s="45" t="s">
        <v>11363</v>
      </c>
      <c r="E5250" s="45" t="s">
        <v>11150</v>
      </c>
      <c r="AO5250" s="376"/>
    </row>
    <row r="5251" spans="1:41" x14ac:dyDescent="0.25">
      <c r="A5251" s="44" t="s">
        <v>12638</v>
      </c>
      <c r="B5251" s="44" t="s">
        <v>12639</v>
      </c>
      <c r="C5251" s="45">
        <v>250103</v>
      </c>
      <c r="D5251" s="45" t="s">
        <v>11363</v>
      </c>
      <c r="E5251" s="45" t="s">
        <v>12551</v>
      </c>
      <c r="AO5251" s="376"/>
    </row>
    <row r="5252" spans="1:41" x14ac:dyDescent="0.25">
      <c r="A5252" s="44" t="s">
        <v>21597</v>
      </c>
      <c r="B5252" s="44" t="s">
        <v>925</v>
      </c>
      <c r="C5252" s="45">
        <v>260601</v>
      </c>
      <c r="D5252" s="45" t="s">
        <v>11363</v>
      </c>
      <c r="E5252" s="45" t="s">
        <v>17341</v>
      </c>
      <c r="AO5252" s="376"/>
    </row>
    <row r="5253" spans="1:41" ht="24" x14ac:dyDescent="0.3">
      <c r="A5253" s="57" t="s">
        <v>4671</v>
      </c>
      <c r="B5253" s="57" t="s">
        <v>1304</v>
      </c>
      <c r="C5253" s="62" t="s">
        <v>4746</v>
      </c>
      <c r="D5253" s="62" t="s">
        <v>20886</v>
      </c>
      <c r="E5253" s="368" t="s">
        <v>9707</v>
      </c>
      <c r="F5253" s="32"/>
      <c r="G5253" s="32"/>
      <c r="H5253" s="32"/>
      <c r="I5253" s="31"/>
      <c r="J5253" s="31"/>
      <c r="K5253" s="31"/>
      <c r="L5253" s="31"/>
      <c r="M5253" s="31"/>
      <c r="N5253" s="31"/>
      <c r="O5253" s="31"/>
      <c r="P5253" s="31"/>
      <c r="Q5253" s="31"/>
      <c r="R5253" s="31"/>
      <c r="S5253" s="31"/>
      <c r="T5253" s="31"/>
      <c r="U5253" s="31"/>
      <c r="V5253" s="31"/>
      <c r="W5253" s="31"/>
      <c r="X5253" s="31"/>
      <c r="Y5253" s="31"/>
      <c r="Z5253" s="31"/>
      <c r="AA5253" s="31"/>
      <c r="AB5253" s="31"/>
      <c r="AC5253" s="31"/>
      <c r="AD5253" s="31"/>
      <c r="AE5253" s="31"/>
      <c r="AF5253" s="31"/>
      <c r="AG5253" s="31"/>
      <c r="AH5253" s="31"/>
      <c r="AI5253" s="31"/>
      <c r="AJ5253" s="31"/>
      <c r="AK5253" s="31"/>
      <c r="AL5253" s="31"/>
      <c r="AO5253" s="376"/>
    </row>
    <row r="5254" spans="1:41" x14ac:dyDescent="0.3">
      <c r="A5254" s="333" t="s">
        <v>1007</v>
      </c>
      <c r="B5254" s="333" t="s">
        <v>1162</v>
      </c>
      <c r="C5254" s="125" t="s">
        <v>8016</v>
      </c>
      <c r="D5254" s="32" t="s">
        <v>20309</v>
      </c>
      <c r="E5254" s="125" t="s">
        <v>7871</v>
      </c>
      <c r="F5254" s="125" t="s">
        <v>1189</v>
      </c>
      <c r="G5254" s="125" t="s">
        <v>1189</v>
      </c>
      <c r="AO5254" s="376"/>
    </row>
    <row r="5255" spans="1:41" x14ac:dyDescent="0.3">
      <c r="A5255" s="333" t="s">
        <v>1007</v>
      </c>
      <c r="B5255" s="333" t="s">
        <v>1154</v>
      </c>
      <c r="C5255" s="125" t="s">
        <v>10117</v>
      </c>
      <c r="D5255" s="32" t="s">
        <v>20309</v>
      </c>
      <c r="E5255" s="125" t="s">
        <v>5139</v>
      </c>
      <c r="F5255" s="125" t="s">
        <v>1189</v>
      </c>
      <c r="G5255" s="125" t="s">
        <v>1189</v>
      </c>
      <c r="AO5255" s="376"/>
    </row>
    <row r="5256" spans="1:41" x14ac:dyDescent="0.25">
      <c r="A5256" s="44" t="s">
        <v>1007</v>
      </c>
      <c r="B5256" s="44" t="s">
        <v>4133</v>
      </c>
      <c r="C5256" s="45" t="s">
        <v>4099</v>
      </c>
      <c r="D5256" s="45" t="s">
        <v>11204</v>
      </c>
      <c r="E5256" s="45" t="s">
        <v>4824</v>
      </c>
      <c r="F5256" s="93"/>
      <c r="G5256" s="93"/>
      <c r="H5256" s="93"/>
      <c r="I5256" s="99"/>
      <c r="J5256" s="99"/>
      <c r="K5256" s="99"/>
      <c r="L5256" s="99"/>
      <c r="M5256" s="99"/>
      <c r="N5256" s="99"/>
      <c r="O5256" s="99"/>
      <c r="P5256" s="99"/>
      <c r="Q5256" s="99"/>
      <c r="R5256" s="99"/>
      <c r="S5256" s="99"/>
      <c r="T5256" s="99"/>
      <c r="U5256" s="99"/>
      <c r="V5256" s="99"/>
      <c r="W5256" s="99"/>
      <c r="X5256" s="99"/>
      <c r="Y5256" s="99"/>
      <c r="Z5256" s="99"/>
      <c r="AA5256" s="99"/>
      <c r="AB5256" s="99"/>
      <c r="AC5256" s="99"/>
      <c r="AD5256" s="99"/>
      <c r="AE5256" s="99"/>
      <c r="AF5256" s="99"/>
      <c r="AG5256" s="99"/>
      <c r="AH5256" s="31"/>
      <c r="AI5256" s="31"/>
      <c r="AJ5256" s="31"/>
      <c r="AK5256" s="31"/>
      <c r="AL5256" s="31"/>
      <c r="AO5256" s="376"/>
    </row>
    <row r="5257" spans="1:41" x14ac:dyDescent="0.25">
      <c r="A5257" s="44" t="s">
        <v>1007</v>
      </c>
      <c r="B5257" s="44" t="s">
        <v>14051</v>
      </c>
      <c r="C5257" s="45" t="s">
        <v>14052</v>
      </c>
      <c r="D5257" s="45" t="s">
        <v>11204</v>
      </c>
      <c r="E5257" s="45" t="s">
        <v>6714</v>
      </c>
      <c r="F5257" s="93"/>
      <c r="G5257" s="93"/>
      <c r="H5257" s="93"/>
      <c r="I5257" s="99"/>
      <c r="J5257" s="99"/>
      <c r="K5257" s="99"/>
      <c r="L5257" s="99"/>
      <c r="M5257" s="99"/>
      <c r="N5257" s="99"/>
      <c r="O5257" s="99"/>
      <c r="P5257" s="99"/>
      <c r="Q5257" s="99"/>
      <c r="R5257" s="99"/>
      <c r="S5257" s="99"/>
      <c r="T5257" s="99"/>
      <c r="U5257" s="99"/>
      <c r="V5257" s="99"/>
      <c r="W5257" s="99"/>
      <c r="X5257" s="99"/>
      <c r="Y5257" s="99"/>
      <c r="Z5257" s="99"/>
      <c r="AA5257" s="99"/>
      <c r="AB5257" s="99"/>
      <c r="AC5257" s="99"/>
      <c r="AD5257" s="99"/>
      <c r="AE5257" s="99"/>
      <c r="AF5257" s="99"/>
      <c r="AG5257" s="99"/>
      <c r="AH5257" s="31"/>
      <c r="AI5257" s="31"/>
      <c r="AJ5257" s="31"/>
      <c r="AK5257" s="31"/>
      <c r="AL5257" s="31"/>
      <c r="AO5257" s="376"/>
    </row>
    <row r="5258" spans="1:41" x14ac:dyDescent="0.25">
      <c r="A5258" s="44" t="s">
        <v>1007</v>
      </c>
      <c r="B5258" s="44" t="s">
        <v>14051</v>
      </c>
      <c r="C5258" s="45" t="s">
        <v>14052</v>
      </c>
      <c r="D5258" s="93" t="s">
        <v>17443</v>
      </c>
      <c r="E5258" s="45" t="s">
        <v>6714</v>
      </c>
      <c r="F5258" s="93"/>
      <c r="G5258" s="93"/>
      <c r="H5258" s="93"/>
      <c r="I5258" s="99"/>
      <c r="J5258" s="99"/>
      <c r="K5258" s="99"/>
      <c r="L5258" s="99"/>
      <c r="M5258" s="99"/>
      <c r="N5258" s="99"/>
      <c r="O5258" s="99"/>
      <c r="P5258" s="99"/>
      <c r="Q5258" s="99"/>
      <c r="R5258" s="99"/>
      <c r="S5258" s="99"/>
      <c r="T5258" s="99"/>
      <c r="U5258" s="99"/>
      <c r="V5258" s="99"/>
      <c r="W5258" s="99"/>
      <c r="X5258" s="99"/>
      <c r="Y5258" s="99"/>
      <c r="Z5258" s="99"/>
      <c r="AA5258" s="99"/>
      <c r="AB5258" s="99"/>
      <c r="AC5258" s="99"/>
      <c r="AD5258" s="99"/>
      <c r="AE5258" s="99"/>
      <c r="AF5258" s="99"/>
      <c r="AG5258" s="99"/>
      <c r="AH5258" s="31"/>
      <c r="AI5258" s="31"/>
      <c r="AJ5258" s="31"/>
      <c r="AK5258" s="31"/>
      <c r="AL5258" s="31"/>
      <c r="AO5258" s="376"/>
    </row>
    <row r="5259" spans="1:41" x14ac:dyDescent="0.25">
      <c r="A5259" s="44" t="s">
        <v>1007</v>
      </c>
      <c r="B5259" s="44" t="s">
        <v>14795</v>
      </c>
      <c r="C5259" s="45" t="s">
        <v>13787</v>
      </c>
      <c r="D5259" s="367" t="s">
        <v>3696</v>
      </c>
      <c r="E5259" s="328">
        <f>DATE(2028,11,1)</f>
        <v>47058</v>
      </c>
      <c r="F5259" s="32"/>
      <c r="G5259" s="32"/>
      <c r="H5259" s="32"/>
      <c r="I5259" s="31"/>
      <c r="J5259" s="31"/>
      <c r="K5259" s="31"/>
      <c r="L5259" s="31"/>
      <c r="M5259" s="31"/>
      <c r="N5259" s="31"/>
      <c r="O5259" s="31"/>
      <c r="P5259" s="31"/>
      <c r="Q5259" s="31"/>
      <c r="R5259" s="31"/>
      <c r="S5259" s="31"/>
      <c r="T5259" s="31"/>
      <c r="U5259" s="31"/>
      <c r="V5259" s="31"/>
      <c r="W5259" s="31"/>
      <c r="X5259" s="31"/>
      <c r="Y5259" s="31"/>
      <c r="Z5259" s="31"/>
      <c r="AA5259" s="31"/>
      <c r="AB5259" s="31"/>
      <c r="AC5259" s="31"/>
      <c r="AD5259" s="31"/>
      <c r="AE5259" s="31"/>
      <c r="AF5259" s="31"/>
      <c r="AG5259" s="31"/>
      <c r="AH5259" s="31"/>
      <c r="AI5259" s="31"/>
      <c r="AJ5259" s="31"/>
      <c r="AK5259" s="31"/>
      <c r="AL5259" s="31"/>
      <c r="AO5259" s="376"/>
    </row>
    <row r="5260" spans="1:41" x14ac:dyDescent="0.25">
      <c r="A5260" s="44" t="s">
        <v>1007</v>
      </c>
      <c r="B5260" s="44" t="s">
        <v>4133</v>
      </c>
      <c r="C5260" s="45" t="s">
        <v>4099</v>
      </c>
      <c r="D5260" s="45" t="s">
        <v>9895</v>
      </c>
      <c r="E5260" s="45" t="s">
        <v>4824</v>
      </c>
      <c r="F5260" s="93"/>
      <c r="G5260" s="93"/>
      <c r="H5260" s="93"/>
      <c r="I5260" s="99"/>
      <c r="J5260" s="99"/>
      <c r="K5260" s="99"/>
      <c r="L5260" s="99"/>
      <c r="M5260" s="99"/>
      <c r="N5260" s="99"/>
      <c r="O5260" s="99"/>
      <c r="P5260" s="99"/>
      <c r="Q5260" s="99"/>
      <c r="R5260" s="99"/>
      <c r="S5260" s="99"/>
      <c r="T5260" s="99"/>
      <c r="U5260" s="99"/>
      <c r="V5260" s="99"/>
      <c r="W5260" s="99"/>
      <c r="X5260" s="99"/>
      <c r="Y5260" s="99"/>
      <c r="Z5260" s="99"/>
      <c r="AA5260" s="99"/>
      <c r="AB5260" s="99"/>
      <c r="AC5260" s="99"/>
      <c r="AD5260" s="99"/>
      <c r="AE5260" s="99"/>
      <c r="AF5260" s="99"/>
      <c r="AG5260" s="99"/>
      <c r="AH5260" s="31"/>
      <c r="AI5260" s="31"/>
      <c r="AJ5260" s="31"/>
      <c r="AK5260" s="31"/>
      <c r="AL5260" s="31"/>
      <c r="AO5260" s="376"/>
    </row>
    <row r="5261" spans="1:41" x14ac:dyDescent="0.25">
      <c r="A5261" s="44" t="s">
        <v>12640</v>
      </c>
      <c r="B5261" s="44" t="s">
        <v>5130</v>
      </c>
      <c r="C5261" s="45">
        <v>22010701</v>
      </c>
      <c r="D5261" s="45" t="s">
        <v>11363</v>
      </c>
      <c r="E5261" s="45" t="s">
        <v>5131</v>
      </c>
      <c r="AO5261" s="376"/>
    </row>
    <row r="5262" spans="1:41" x14ac:dyDescent="0.25">
      <c r="A5262" s="44" t="s">
        <v>12640</v>
      </c>
      <c r="B5262" s="44" t="s">
        <v>924</v>
      </c>
      <c r="C5262" s="45">
        <v>22010702</v>
      </c>
      <c r="D5262" s="45" t="s">
        <v>11363</v>
      </c>
      <c r="E5262" s="45" t="s">
        <v>5131</v>
      </c>
      <c r="AO5262" s="376"/>
    </row>
    <row r="5263" spans="1:41" x14ac:dyDescent="0.25">
      <c r="A5263" s="44" t="s">
        <v>12640</v>
      </c>
      <c r="B5263" s="44" t="s">
        <v>17452</v>
      </c>
      <c r="C5263" s="45">
        <v>25010501</v>
      </c>
      <c r="D5263" s="45" t="s">
        <v>11363</v>
      </c>
      <c r="E5263" s="45" t="s">
        <v>12551</v>
      </c>
      <c r="AO5263" s="376"/>
    </row>
    <row r="5264" spans="1:41" x14ac:dyDescent="0.25">
      <c r="A5264" s="44" t="s">
        <v>12640</v>
      </c>
      <c r="B5264" s="44" t="s">
        <v>5129</v>
      </c>
      <c r="C5264" s="45">
        <v>25010502</v>
      </c>
      <c r="D5264" s="45" t="s">
        <v>11363</v>
      </c>
      <c r="E5264" s="45" t="s">
        <v>12551</v>
      </c>
      <c r="AO5264" s="376"/>
    </row>
    <row r="5265" spans="1:41" x14ac:dyDescent="0.3">
      <c r="A5265" s="333" t="s">
        <v>6847</v>
      </c>
      <c r="B5265" s="333" t="s">
        <v>2302</v>
      </c>
      <c r="C5265" s="125" t="s">
        <v>18818</v>
      </c>
      <c r="D5265" s="32" t="s">
        <v>20309</v>
      </c>
      <c r="E5265" s="125" t="s">
        <v>8292</v>
      </c>
      <c r="F5265" s="125" t="s">
        <v>1190</v>
      </c>
      <c r="G5265" s="125" t="s">
        <v>1190</v>
      </c>
      <c r="AO5265" s="376"/>
    </row>
    <row r="5266" spans="1:41" x14ac:dyDescent="0.25">
      <c r="A5266" s="44" t="s">
        <v>1616</v>
      </c>
      <c r="B5266" s="44" t="s">
        <v>2350</v>
      </c>
      <c r="C5266" s="45">
        <v>230105</v>
      </c>
      <c r="D5266" s="45" t="s">
        <v>11363</v>
      </c>
      <c r="E5266" s="45" t="s">
        <v>5265</v>
      </c>
      <c r="AO5266" s="376"/>
    </row>
    <row r="5267" spans="1:41" x14ac:dyDescent="0.25">
      <c r="A5267" s="44" t="s">
        <v>1616</v>
      </c>
      <c r="B5267" s="44" t="s">
        <v>3475</v>
      </c>
      <c r="C5267" s="45">
        <v>230301</v>
      </c>
      <c r="D5267" s="45" t="s">
        <v>11363</v>
      </c>
      <c r="E5267" s="45" t="s">
        <v>5265</v>
      </c>
      <c r="AO5267" s="376"/>
    </row>
    <row r="5268" spans="1:41" x14ac:dyDescent="0.25">
      <c r="A5268" s="44" t="s">
        <v>1616</v>
      </c>
      <c r="B5268" s="44" t="s">
        <v>21553</v>
      </c>
      <c r="C5268" s="45">
        <v>260603</v>
      </c>
      <c r="D5268" s="45" t="s">
        <v>11363</v>
      </c>
      <c r="E5268" s="45" t="s">
        <v>9840</v>
      </c>
      <c r="AO5268" s="376"/>
    </row>
    <row r="5269" spans="1:41" x14ac:dyDescent="0.25">
      <c r="A5269" s="44" t="s">
        <v>11753</v>
      </c>
      <c r="B5269" s="44" t="s">
        <v>14842</v>
      </c>
      <c r="C5269" s="45" t="s">
        <v>11754</v>
      </c>
      <c r="D5269" s="367" t="s">
        <v>3696</v>
      </c>
      <c r="E5269" s="328">
        <f>DATE(2028,7,9)</f>
        <v>46943</v>
      </c>
      <c r="F5269" s="32"/>
      <c r="G5269" s="32"/>
      <c r="H5269" s="32"/>
      <c r="I5269" s="31"/>
      <c r="J5269" s="31"/>
      <c r="K5269" s="31"/>
      <c r="L5269" s="31"/>
      <c r="M5269" s="31"/>
      <c r="N5269" s="31"/>
      <c r="O5269" s="31"/>
      <c r="P5269" s="31"/>
      <c r="Q5269" s="31"/>
      <c r="R5269" s="31"/>
      <c r="S5269" s="31"/>
      <c r="T5269" s="31"/>
      <c r="U5269" s="31"/>
      <c r="V5269" s="31"/>
      <c r="W5269" s="31"/>
      <c r="X5269" s="31"/>
      <c r="Y5269" s="31"/>
      <c r="Z5269" s="31"/>
      <c r="AA5269" s="31"/>
      <c r="AB5269" s="31"/>
      <c r="AC5269" s="31"/>
      <c r="AD5269" s="31"/>
      <c r="AE5269" s="31"/>
      <c r="AF5269" s="31"/>
      <c r="AG5269" s="31"/>
      <c r="AH5269" s="31"/>
      <c r="AI5269" s="31"/>
      <c r="AJ5269" s="31"/>
      <c r="AK5269" s="31"/>
      <c r="AL5269" s="31"/>
      <c r="AO5269" s="376"/>
    </row>
    <row r="5270" spans="1:41" x14ac:dyDescent="0.25">
      <c r="A5270" s="44" t="s">
        <v>21598</v>
      </c>
      <c r="B5270" s="44" t="s">
        <v>12639</v>
      </c>
      <c r="C5270" s="45">
        <v>260605</v>
      </c>
      <c r="D5270" s="45" t="s">
        <v>11363</v>
      </c>
      <c r="E5270" s="45" t="s">
        <v>12551</v>
      </c>
      <c r="AO5270" s="376"/>
    </row>
    <row r="5271" spans="1:41" x14ac:dyDescent="0.25">
      <c r="A5271" s="44" t="s">
        <v>20703</v>
      </c>
      <c r="B5271" s="44" t="s">
        <v>5560</v>
      </c>
      <c r="C5271" s="45" t="s">
        <v>20810</v>
      </c>
      <c r="D5271" s="32" t="s">
        <v>5559</v>
      </c>
      <c r="E5271" s="45" t="s">
        <v>20882</v>
      </c>
      <c r="F5271" s="32"/>
      <c r="G5271" s="32"/>
      <c r="H5271" s="32"/>
      <c r="I5271" s="31"/>
      <c r="J5271" s="31"/>
      <c r="K5271" s="31"/>
      <c r="L5271" s="31"/>
      <c r="M5271" s="31"/>
      <c r="N5271" s="31"/>
      <c r="O5271" s="31"/>
      <c r="P5271" s="31"/>
      <c r="Q5271" s="31"/>
      <c r="R5271" s="31"/>
      <c r="S5271" s="31"/>
      <c r="T5271" s="31"/>
      <c r="U5271" s="31"/>
      <c r="V5271" s="31"/>
      <c r="W5271" s="31"/>
      <c r="X5271" s="31"/>
      <c r="Y5271" s="31"/>
      <c r="Z5271" s="31"/>
      <c r="AA5271" s="31"/>
      <c r="AB5271" s="31"/>
      <c r="AC5271" s="31"/>
      <c r="AD5271" s="31"/>
      <c r="AE5271" s="31"/>
      <c r="AF5271" s="31"/>
      <c r="AG5271" s="31"/>
      <c r="AH5271" s="31"/>
      <c r="AI5271" s="31"/>
      <c r="AJ5271" s="31"/>
      <c r="AK5271" s="31"/>
      <c r="AL5271" s="31"/>
      <c r="AO5271" s="376"/>
    </row>
    <row r="5272" spans="1:41" x14ac:dyDescent="0.25">
      <c r="A5272" s="44" t="s">
        <v>10480</v>
      </c>
      <c r="B5272" s="44" t="s">
        <v>9248</v>
      </c>
      <c r="C5272" s="45">
        <v>260105</v>
      </c>
      <c r="D5272" s="45" t="s">
        <v>11363</v>
      </c>
      <c r="E5272" s="45" t="s">
        <v>17625</v>
      </c>
      <c r="AO5272" s="376"/>
    </row>
    <row r="5273" spans="1:41" x14ac:dyDescent="0.3">
      <c r="A5273" s="57" t="s">
        <v>1494</v>
      </c>
      <c r="B5273" s="57" t="s">
        <v>4723</v>
      </c>
      <c r="C5273" s="62" t="s">
        <v>4734</v>
      </c>
      <c r="D5273" s="62" t="s">
        <v>20886</v>
      </c>
      <c r="E5273" s="368" t="s">
        <v>9707</v>
      </c>
      <c r="F5273" s="32"/>
      <c r="G5273" s="32"/>
      <c r="H5273" s="32"/>
      <c r="I5273" s="31"/>
      <c r="J5273" s="31"/>
      <c r="K5273" s="31"/>
      <c r="L5273" s="31"/>
      <c r="M5273" s="31"/>
      <c r="N5273" s="31"/>
      <c r="O5273" s="31"/>
      <c r="P5273" s="31"/>
      <c r="Q5273" s="31"/>
      <c r="R5273" s="31"/>
      <c r="S5273" s="31"/>
      <c r="T5273" s="31"/>
      <c r="U5273" s="31"/>
      <c r="V5273" s="31"/>
      <c r="W5273" s="31"/>
      <c r="X5273" s="31"/>
      <c r="Y5273" s="31"/>
      <c r="Z5273" s="31"/>
      <c r="AA5273" s="31"/>
      <c r="AB5273" s="31"/>
      <c r="AC5273" s="31"/>
      <c r="AD5273" s="31"/>
      <c r="AE5273" s="31"/>
      <c r="AF5273" s="31"/>
      <c r="AG5273" s="31"/>
      <c r="AH5273" s="31"/>
      <c r="AI5273" s="31"/>
      <c r="AJ5273" s="31"/>
      <c r="AK5273" s="31"/>
      <c r="AL5273" s="31"/>
      <c r="AO5273" s="376"/>
    </row>
    <row r="5274" spans="1:41" x14ac:dyDescent="0.25">
      <c r="A5274" s="44" t="s">
        <v>1494</v>
      </c>
      <c r="B5274" s="44" t="s">
        <v>4984</v>
      </c>
      <c r="C5274" s="45" t="s">
        <v>4985</v>
      </c>
      <c r="D5274" s="93" t="s">
        <v>17443</v>
      </c>
      <c r="E5274" s="45" t="s">
        <v>5131</v>
      </c>
      <c r="F5274" s="93"/>
      <c r="G5274" s="93"/>
      <c r="H5274" s="93"/>
      <c r="I5274" s="99"/>
      <c r="J5274" s="99"/>
      <c r="K5274" s="99"/>
      <c r="L5274" s="99"/>
      <c r="M5274" s="99"/>
      <c r="N5274" s="99"/>
      <c r="O5274" s="99"/>
      <c r="P5274" s="99"/>
      <c r="Q5274" s="99"/>
      <c r="R5274" s="99"/>
      <c r="S5274" s="99"/>
      <c r="T5274" s="99"/>
      <c r="U5274" s="99"/>
      <c r="V5274" s="99"/>
      <c r="W5274" s="99"/>
      <c r="X5274" s="99"/>
      <c r="Y5274" s="99"/>
      <c r="Z5274" s="99"/>
      <c r="AA5274" s="99"/>
      <c r="AB5274" s="99"/>
      <c r="AC5274" s="99"/>
      <c r="AD5274" s="99"/>
      <c r="AE5274" s="99"/>
      <c r="AF5274" s="99"/>
      <c r="AG5274" s="99"/>
      <c r="AH5274" s="31"/>
      <c r="AI5274" s="31"/>
      <c r="AJ5274" s="31"/>
      <c r="AK5274" s="31"/>
      <c r="AL5274" s="31"/>
      <c r="AO5274" s="376"/>
    </row>
    <row r="5275" spans="1:41" x14ac:dyDescent="0.3">
      <c r="A5275" s="92" t="s">
        <v>1494</v>
      </c>
      <c r="B5275" s="92" t="s">
        <v>12983</v>
      </c>
      <c r="C5275" s="318" t="s">
        <v>4734</v>
      </c>
      <c r="D5275" s="318" t="s">
        <v>13017</v>
      </c>
      <c r="E5275" s="320">
        <v>46752</v>
      </c>
      <c r="F5275" s="93"/>
      <c r="G5275" s="93"/>
      <c r="H5275" s="93"/>
      <c r="I5275" s="99"/>
      <c r="J5275" s="99"/>
      <c r="K5275" s="99"/>
      <c r="L5275" s="99"/>
      <c r="M5275" s="99"/>
      <c r="N5275" s="99"/>
      <c r="O5275" s="99"/>
      <c r="P5275" s="99"/>
      <c r="Q5275" s="99"/>
      <c r="R5275" s="99"/>
      <c r="S5275" s="99"/>
      <c r="T5275" s="99"/>
      <c r="U5275" s="99"/>
      <c r="V5275" s="99"/>
      <c r="W5275" s="99"/>
      <c r="X5275" s="99"/>
      <c r="Y5275" s="99"/>
      <c r="Z5275" s="99"/>
      <c r="AA5275" s="99"/>
      <c r="AB5275" s="99"/>
      <c r="AC5275" s="99"/>
      <c r="AD5275" s="99"/>
      <c r="AE5275" s="99"/>
      <c r="AF5275" s="99"/>
      <c r="AG5275" s="99"/>
      <c r="AH5275" s="31"/>
      <c r="AI5275" s="31"/>
      <c r="AJ5275" s="31"/>
      <c r="AK5275" s="31"/>
      <c r="AL5275" s="31"/>
      <c r="AO5275" s="376"/>
    </row>
    <row r="5276" spans="1:41" x14ac:dyDescent="0.25">
      <c r="A5276" s="44" t="s">
        <v>1494</v>
      </c>
      <c r="B5276" s="44" t="s">
        <v>14843</v>
      </c>
      <c r="C5276" s="45" t="s">
        <v>7674</v>
      </c>
      <c r="D5276" s="367" t="s">
        <v>3696</v>
      </c>
      <c r="E5276" s="328">
        <f>DATE(2027,5,25)</f>
        <v>46532</v>
      </c>
      <c r="F5276" s="32"/>
      <c r="G5276" s="32"/>
      <c r="H5276" s="32"/>
      <c r="I5276" s="31"/>
      <c r="J5276" s="31"/>
      <c r="K5276" s="31"/>
      <c r="L5276" s="31"/>
      <c r="M5276" s="31"/>
      <c r="N5276" s="31"/>
      <c r="O5276" s="31"/>
      <c r="P5276" s="31"/>
      <c r="Q5276" s="31"/>
      <c r="R5276" s="31"/>
      <c r="S5276" s="31"/>
      <c r="T5276" s="31"/>
      <c r="U5276" s="31"/>
      <c r="V5276" s="31"/>
      <c r="W5276" s="31"/>
      <c r="X5276" s="31"/>
      <c r="Y5276" s="31"/>
      <c r="Z5276" s="31"/>
      <c r="AA5276" s="31"/>
      <c r="AB5276" s="31"/>
      <c r="AC5276" s="31"/>
      <c r="AD5276" s="31"/>
      <c r="AE5276" s="31"/>
      <c r="AF5276" s="31"/>
      <c r="AG5276" s="31"/>
      <c r="AH5276" s="31"/>
      <c r="AI5276" s="31"/>
      <c r="AJ5276" s="31"/>
      <c r="AK5276" s="31"/>
      <c r="AL5276" s="31"/>
      <c r="AO5276" s="376"/>
    </row>
    <row r="5277" spans="1:41" x14ac:dyDescent="0.25">
      <c r="A5277" s="44" t="s">
        <v>1494</v>
      </c>
      <c r="B5277" s="44" t="s">
        <v>4984</v>
      </c>
      <c r="C5277" s="45" t="s">
        <v>4985</v>
      </c>
      <c r="D5277" s="45" t="s">
        <v>9895</v>
      </c>
      <c r="E5277" s="46">
        <v>47603</v>
      </c>
      <c r="F5277" s="93"/>
      <c r="G5277" s="93"/>
      <c r="H5277" s="93"/>
      <c r="I5277" s="99"/>
      <c r="J5277" s="99"/>
      <c r="K5277" s="99"/>
      <c r="L5277" s="99"/>
      <c r="M5277" s="99"/>
      <c r="N5277" s="99"/>
      <c r="O5277" s="99"/>
      <c r="P5277" s="99"/>
      <c r="Q5277" s="99"/>
      <c r="R5277" s="99"/>
      <c r="S5277" s="99"/>
      <c r="T5277" s="99"/>
      <c r="U5277" s="99"/>
      <c r="V5277" s="99"/>
      <c r="W5277" s="99"/>
      <c r="X5277" s="99"/>
      <c r="Y5277" s="99"/>
      <c r="Z5277" s="99"/>
      <c r="AA5277" s="99"/>
      <c r="AB5277" s="99"/>
      <c r="AC5277" s="99"/>
      <c r="AD5277" s="99"/>
      <c r="AE5277" s="99"/>
      <c r="AF5277" s="99"/>
      <c r="AG5277" s="99"/>
      <c r="AH5277" s="31"/>
      <c r="AI5277" s="31"/>
      <c r="AJ5277" s="31"/>
      <c r="AK5277" s="31"/>
      <c r="AL5277" s="31"/>
      <c r="AO5277" s="376"/>
    </row>
    <row r="5278" spans="1:41" x14ac:dyDescent="0.25">
      <c r="A5278" s="44" t="s">
        <v>2385</v>
      </c>
      <c r="B5278" s="44" t="s">
        <v>2186</v>
      </c>
      <c r="C5278" s="45">
        <v>25090101</v>
      </c>
      <c r="D5278" s="45" t="s">
        <v>11363</v>
      </c>
      <c r="E5278" s="45" t="s">
        <v>4972</v>
      </c>
      <c r="AO5278" s="376"/>
    </row>
    <row r="5279" spans="1:41" x14ac:dyDescent="0.25">
      <c r="A5279" s="44" t="s">
        <v>2385</v>
      </c>
      <c r="B5279" s="44" t="s">
        <v>3044</v>
      </c>
      <c r="C5279" s="45">
        <v>25090102</v>
      </c>
      <c r="D5279" s="45" t="s">
        <v>11363</v>
      </c>
      <c r="E5279" s="45" t="s">
        <v>4972</v>
      </c>
      <c r="AO5279" s="376"/>
    </row>
    <row r="5280" spans="1:41" x14ac:dyDescent="0.3">
      <c r="A5280" s="333" t="s">
        <v>15348</v>
      </c>
      <c r="B5280" s="333" t="s">
        <v>13316</v>
      </c>
      <c r="C5280" s="125" t="s">
        <v>13317</v>
      </c>
      <c r="D5280" s="32" t="s">
        <v>20309</v>
      </c>
      <c r="E5280" s="125" t="s">
        <v>12551</v>
      </c>
      <c r="F5280" s="125" t="s">
        <v>1189</v>
      </c>
      <c r="G5280" s="125" t="s">
        <v>1190</v>
      </c>
      <c r="AO5280" s="376"/>
    </row>
    <row r="5281" spans="1:41" x14ac:dyDescent="0.3">
      <c r="A5281" s="333" t="s">
        <v>15348</v>
      </c>
      <c r="B5281" s="333" t="s">
        <v>4814</v>
      </c>
      <c r="C5281" s="125" t="s">
        <v>15585</v>
      </c>
      <c r="D5281" s="32" t="s">
        <v>20309</v>
      </c>
      <c r="E5281" s="125" t="s">
        <v>9839</v>
      </c>
      <c r="F5281" s="125" t="s">
        <v>1189</v>
      </c>
      <c r="G5281" s="125" t="s">
        <v>1190</v>
      </c>
      <c r="AO5281" s="376"/>
    </row>
    <row r="5282" spans="1:41" x14ac:dyDescent="0.25">
      <c r="A5282" s="91" t="s">
        <v>15348</v>
      </c>
      <c r="B5282" s="92" t="s">
        <v>19284</v>
      </c>
      <c r="C5282" s="93" t="s">
        <v>19285</v>
      </c>
      <c r="D5282" s="93" t="s">
        <v>1201</v>
      </c>
      <c r="E5282" s="94">
        <v>46582</v>
      </c>
      <c r="F5282" s="93"/>
      <c r="G5282" s="93"/>
      <c r="H5282" s="93"/>
      <c r="I5282" s="99"/>
      <c r="J5282" s="99"/>
      <c r="K5282" s="99"/>
      <c r="L5282" s="99"/>
      <c r="M5282" s="99"/>
      <c r="N5282" s="99"/>
      <c r="O5282" s="99"/>
      <c r="P5282" s="99"/>
      <c r="Q5282" s="99"/>
      <c r="R5282" s="99"/>
      <c r="S5282" s="99"/>
      <c r="T5282" s="99"/>
      <c r="U5282" s="99"/>
      <c r="V5282" s="99"/>
      <c r="W5282" s="99"/>
      <c r="X5282" s="99"/>
      <c r="Y5282" s="99"/>
      <c r="Z5282" s="99"/>
      <c r="AA5282" s="99"/>
      <c r="AB5282" s="99"/>
      <c r="AC5282" s="99"/>
      <c r="AD5282" s="99"/>
      <c r="AE5282" s="99"/>
      <c r="AF5282" s="99"/>
      <c r="AG5282" s="99"/>
      <c r="AH5282" s="31"/>
      <c r="AI5282" s="31"/>
      <c r="AJ5282" s="31"/>
      <c r="AK5282" s="31"/>
      <c r="AL5282" s="31"/>
      <c r="AO5282" s="376"/>
    </row>
    <row r="5283" spans="1:41" x14ac:dyDescent="0.25">
      <c r="A5283" s="44" t="s">
        <v>6817</v>
      </c>
      <c r="B5283" s="44" t="s">
        <v>21398</v>
      </c>
      <c r="C5283" s="45" t="s">
        <v>6810</v>
      </c>
      <c r="D5283" s="45" t="s">
        <v>21447</v>
      </c>
      <c r="E5283" s="46">
        <v>46507</v>
      </c>
      <c r="AO5283" s="376"/>
    </row>
    <row r="5284" spans="1:41" x14ac:dyDescent="0.25">
      <c r="A5284" s="44" t="s">
        <v>11620</v>
      </c>
      <c r="B5284" s="44" t="s">
        <v>21362</v>
      </c>
      <c r="C5284" s="45" t="s">
        <v>11608</v>
      </c>
      <c r="D5284" s="45" t="s">
        <v>21447</v>
      </c>
      <c r="E5284" s="46">
        <v>46752</v>
      </c>
      <c r="AO5284" s="376"/>
    </row>
    <row r="5285" spans="1:41" x14ac:dyDescent="0.3">
      <c r="A5285" s="333" t="s">
        <v>18948</v>
      </c>
      <c r="B5285" s="333" t="s">
        <v>6927</v>
      </c>
      <c r="C5285" s="125" t="s">
        <v>19098</v>
      </c>
      <c r="D5285" s="32" t="s">
        <v>20309</v>
      </c>
      <c r="E5285" s="125" t="s">
        <v>9249</v>
      </c>
      <c r="F5285" s="125" t="s">
        <v>1189</v>
      </c>
      <c r="G5285" s="125" t="s">
        <v>1190</v>
      </c>
      <c r="AO5285" s="376"/>
    </row>
    <row r="5286" spans="1:41" x14ac:dyDescent="0.25">
      <c r="A5286" s="44" t="s">
        <v>5208</v>
      </c>
      <c r="B5286" s="44" t="s">
        <v>932</v>
      </c>
      <c r="C5286" s="45">
        <v>220104</v>
      </c>
      <c r="D5286" s="45" t="s">
        <v>11363</v>
      </c>
      <c r="E5286" s="45" t="s">
        <v>5139</v>
      </c>
      <c r="AO5286" s="376"/>
    </row>
    <row r="5287" spans="1:41" x14ac:dyDescent="0.25">
      <c r="A5287" s="44" t="s">
        <v>5208</v>
      </c>
      <c r="B5287" s="44" t="s">
        <v>3474</v>
      </c>
      <c r="C5287" s="45">
        <v>250503</v>
      </c>
      <c r="D5287" s="45" t="s">
        <v>11363</v>
      </c>
      <c r="E5287" s="45" t="s">
        <v>15608</v>
      </c>
      <c r="AO5287" s="376"/>
    </row>
    <row r="5288" spans="1:41" x14ac:dyDescent="0.3">
      <c r="A5288" s="99" t="s">
        <v>10084</v>
      </c>
      <c r="B5288" s="92" t="s">
        <v>10087</v>
      </c>
      <c r="C5288" s="93" t="s">
        <v>10088</v>
      </c>
      <c r="D5288" s="93" t="s">
        <v>1201</v>
      </c>
      <c r="E5288" s="94">
        <v>46590</v>
      </c>
      <c r="F5288" s="93"/>
      <c r="G5288" s="93"/>
      <c r="H5288" s="93"/>
      <c r="I5288" s="99"/>
      <c r="J5288" s="99"/>
      <c r="K5288" s="99"/>
      <c r="L5288" s="99"/>
      <c r="M5288" s="99"/>
      <c r="N5288" s="99"/>
      <c r="O5288" s="99"/>
      <c r="P5288" s="99"/>
      <c r="Q5288" s="99"/>
      <c r="R5288" s="99"/>
      <c r="S5288" s="99"/>
      <c r="T5288" s="99"/>
      <c r="U5288" s="99"/>
      <c r="V5288" s="99"/>
      <c r="W5288" s="99"/>
      <c r="X5288" s="99"/>
      <c r="Y5288" s="99"/>
      <c r="Z5288" s="99"/>
      <c r="AA5288" s="99"/>
      <c r="AB5288" s="99"/>
      <c r="AC5288" s="99"/>
      <c r="AD5288" s="99"/>
      <c r="AE5288" s="99"/>
      <c r="AF5288" s="99"/>
      <c r="AG5288" s="99"/>
      <c r="AH5288" s="31"/>
      <c r="AI5288" s="31"/>
      <c r="AJ5288" s="31"/>
      <c r="AK5288" s="31"/>
      <c r="AL5288" s="31"/>
      <c r="AO5288" s="376"/>
    </row>
    <row r="5289" spans="1:41" x14ac:dyDescent="0.3">
      <c r="A5289" s="333" t="s">
        <v>4013</v>
      </c>
      <c r="B5289" s="333" t="s">
        <v>11372</v>
      </c>
      <c r="C5289" s="125" t="s">
        <v>11373</v>
      </c>
      <c r="D5289" s="32" t="s">
        <v>20309</v>
      </c>
      <c r="E5289" s="125" t="s">
        <v>4826</v>
      </c>
      <c r="F5289" s="125" t="s">
        <v>1189</v>
      </c>
      <c r="G5289" s="125" t="s">
        <v>1190</v>
      </c>
      <c r="AO5289" s="376"/>
    </row>
    <row r="5290" spans="1:41" x14ac:dyDescent="0.25">
      <c r="A5290" s="44" t="s">
        <v>8158</v>
      </c>
      <c r="B5290" s="44" t="s">
        <v>21365</v>
      </c>
      <c r="C5290" s="45" t="s">
        <v>8133</v>
      </c>
      <c r="D5290" s="45" t="s">
        <v>21447</v>
      </c>
      <c r="E5290" s="46">
        <v>46752</v>
      </c>
      <c r="AO5290" s="376"/>
    </row>
    <row r="5291" spans="1:41" x14ac:dyDescent="0.25">
      <c r="A5291" s="91" t="s">
        <v>12641</v>
      </c>
      <c r="B5291" s="92" t="s">
        <v>3182</v>
      </c>
      <c r="C5291" s="93" t="s">
        <v>19170</v>
      </c>
      <c r="D5291" s="93" t="s">
        <v>1201</v>
      </c>
      <c r="E5291" s="94">
        <v>46582</v>
      </c>
      <c r="F5291" s="93"/>
      <c r="G5291" s="93"/>
      <c r="H5291" s="93"/>
      <c r="I5291" s="99"/>
      <c r="J5291" s="99"/>
      <c r="K5291" s="99"/>
      <c r="L5291" s="99"/>
      <c r="M5291" s="99"/>
      <c r="N5291" s="99"/>
      <c r="O5291" s="99"/>
      <c r="P5291" s="99"/>
      <c r="Q5291" s="99"/>
      <c r="R5291" s="99"/>
      <c r="S5291" s="99"/>
      <c r="T5291" s="99"/>
      <c r="U5291" s="99"/>
      <c r="V5291" s="99"/>
      <c r="W5291" s="99"/>
      <c r="X5291" s="99"/>
      <c r="Y5291" s="99"/>
      <c r="Z5291" s="99"/>
      <c r="AA5291" s="99"/>
      <c r="AB5291" s="99"/>
      <c r="AC5291" s="99"/>
      <c r="AD5291" s="99"/>
      <c r="AE5291" s="99"/>
      <c r="AF5291" s="99"/>
      <c r="AG5291" s="99"/>
      <c r="AH5291" s="31"/>
      <c r="AI5291" s="31"/>
      <c r="AJ5291" s="31"/>
      <c r="AK5291" s="31"/>
      <c r="AL5291" s="31"/>
      <c r="AO5291" s="376"/>
    </row>
    <row r="5292" spans="1:41" x14ac:dyDescent="0.25">
      <c r="A5292" s="44" t="s">
        <v>12641</v>
      </c>
      <c r="B5292" s="44" t="s">
        <v>5321</v>
      </c>
      <c r="C5292" s="45">
        <v>23010401</v>
      </c>
      <c r="D5292" s="45" t="s">
        <v>11363</v>
      </c>
      <c r="E5292" s="45" t="s">
        <v>5322</v>
      </c>
      <c r="AO5292" s="376"/>
    </row>
    <row r="5293" spans="1:41" x14ac:dyDescent="0.25">
      <c r="A5293" s="44" t="s">
        <v>12641</v>
      </c>
      <c r="B5293" s="44" t="s">
        <v>3176</v>
      </c>
      <c r="C5293" s="45">
        <v>23010402</v>
      </c>
      <c r="D5293" s="45" t="s">
        <v>11363</v>
      </c>
      <c r="E5293" s="45" t="s">
        <v>5322</v>
      </c>
      <c r="AO5293" s="376"/>
    </row>
    <row r="5294" spans="1:41" x14ac:dyDescent="0.25">
      <c r="A5294" s="44" t="s">
        <v>12641</v>
      </c>
      <c r="B5294" s="44" t="s">
        <v>199</v>
      </c>
      <c r="C5294" s="45">
        <v>241001</v>
      </c>
      <c r="D5294" s="45" t="s">
        <v>11363</v>
      </c>
      <c r="E5294" s="45" t="s">
        <v>5332</v>
      </c>
      <c r="AO5294" s="376"/>
    </row>
    <row r="5295" spans="1:41" x14ac:dyDescent="0.25">
      <c r="A5295" s="44" t="s">
        <v>12641</v>
      </c>
      <c r="B5295" s="44" t="s">
        <v>15611</v>
      </c>
      <c r="C5295" s="45">
        <v>25050401</v>
      </c>
      <c r="D5295" s="45" t="s">
        <v>11363</v>
      </c>
      <c r="E5295" s="45" t="s">
        <v>7105</v>
      </c>
      <c r="AO5295" s="376"/>
    </row>
    <row r="5296" spans="1:41" x14ac:dyDescent="0.3">
      <c r="A5296" s="333" t="s">
        <v>18949</v>
      </c>
      <c r="B5296" s="333" t="s">
        <v>1174</v>
      </c>
      <c r="C5296" s="125" t="s">
        <v>19093</v>
      </c>
      <c r="D5296" s="32" t="s">
        <v>20309</v>
      </c>
      <c r="E5296" s="125" t="s">
        <v>9249</v>
      </c>
      <c r="F5296" s="125" t="s">
        <v>1189</v>
      </c>
      <c r="G5296" s="125" t="s">
        <v>1190</v>
      </c>
      <c r="AO5296" s="376"/>
    </row>
    <row r="5297" spans="1:41" x14ac:dyDescent="0.25">
      <c r="A5297" s="44" t="s">
        <v>12642</v>
      </c>
      <c r="B5297" s="44" t="s">
        <v>199</v>
      </c>
      <c r="C5297" s="45">
        <v>241001</v>
      </c>
      <c r="D5297" s="45" t="s">
        <v>11363</v>
      </c>
      <c r="E5297" s="45" t="s">
        <v>5332</v>
      </c>
      <c r="AO5297" s="376"/>
    </row>
    <row r="5298" spans="1:41" x14ac:dyDescent="0.3">
      <c r="A5298" s="99" t="s">
        <v>15492</v>
      </c>
      <c r="B5298" s="92" t="s">
        <v>15490</v>
      </c>
      <c r="C5298" s="93" t="s">
        <v>15491</v>
      </c>
      <c r="D5298" s="93" t="s">
        <v>1201</v>
      </c>
      <c r="E5298" s="94">
        <v>46681</v>
      </c>
      <c r="F5298" s="93"/>
      <c r="G5298" s="93"/>
      <c r="H5298" s="93"/>
      <c r="I5298" s="99"/>
      <c r="J5298" s="99"/>
      <c r="K5298" s="99"/>
      <c r="L5298" s="99"/>
      <c r="M5298" s="99"/>
      <c r="N5298" s="99"/>
      <c r="O5298" s="99"/>
      <c r="P5298" s="99"/>
      <c r="Q5298" s="99"/>
      <c r="R5298" s="99"/>
      <c r="S5298" s="99"/>
      <c r="T5298" s="99"/>
      <c r="U5298" s="99"/>
      <c r="V5298" s="99"/>
      <c r="W5298" s="99"/>
      <c r="X5298" s="99"/>
      <c r="Y5298" s="99"/>
      <c r="Z5298" s="99"/>
      <c r="AA5298" s="99"/>
      <c r="AB5298" s="99"/>
      <c r="AC5298" s="99"/>
      <c r="AD5298" s="99"/>
      <c r="AE5298" s="99"/>
      <c r="AF5298" s="99"/>
      <c r="AG5298" s="99"/>
      <c r="AH5298" s="31"/>
      <c r="AI5298" s="31"/>
      <c r="AJ5298" s="31"/>
      <c r="AK5298" s="31"/>
      <c r="AL5298" s="31"/>
      <c r="AO5298" s="376"/>
    </row>
    <row r="5299" spans="1:41" x14ac:dyDescent="0.25">
      <c r="A5299" s="44" t="s">
        <v>2497</v>
      </c>
      <c r="B5299" s="44" t="s">
        <v>1169</v>
      </c>
      <c r="C5299" s="56" t="s">
        <v>2722</v>
      </c>
      <c r="D5299" s="56" t="s">
        <v>1741</v>
      </c>
      <c r="E5299" s="69">
        <v>45925</v>
      </c>
      <c r="F5299" s="93"/>
      <c r="G5299" s="93"/>
      <c r="H5299" s="93"/>
      <c r="I5299" s="99"/>
      <c r="J5299" s="99"/>
      <c r="K5299" s="99"/>
      <c r="L5299" s="99"/>
      <c r="M5299" s="99"/>
      <c r="N5299" s="99"/>
      <c r="O5299" s="99"/>
      <c r="P5299" s="99"/>
      <c r="Q5299" s="99"/>
      <c r="R5299" s="99"/>
      <c r="S5299" s="99"/>
      <c r="T5299" s="99"/>
      <c r="U5299" s="99"/>
      <c r="V5299" s="99"/>
      <c r="W5299" s="99"/>
      <c r="X5299" s="99"/>
      <c r="Y5299" s="99"/>
      <c r="Z5299" s="99"/>
      <c r="AA5299" s="99"/>
      <c r="AB5299" s="99"/>
      <c r="AC5299" s="99"/>
      <c r="AD5299" s="99"/>
      <c r="AE5299" s="99"/>
      <c r="AF5299" s="99"/>
      <c r="AG5299" s="99"/>
      <c r="AH5299" s="31"/>
      <c r="AI5299" s="31"/>
      <c r="AJ5299" s="31"/>
      <c r="AK5299" s="31"/>
      <c r="AL5299" s="31"/>
      <c r="AO5299" s="376"/>
    </row>
    <row r="5300" spans="1:41" x14ac:dyDescent="0.25">
      <c r="A5300" s="102" t="s">
        <v>14159</v>
      </c>
      <c r="B5300" s="92" t="s">
        <v>14160</v>
      </c>
      <c r="C5300" s="93" t="s">
        <v>14161</v>
      </c>
      <c r="D5300" s="93" t="s">
        <v>1201</v>
      </c>
      <c r="E5300" s="94">
        <v>46590</v>
      </c>
      <c r="F5300" s="93"/>
      <c r="G5300" s="93"/>
      <c r="H5300" s="93"/>
      <c r="I5300" s="99"/>
      <c r="J5300" s="99"/>
      <c r="K5300" s="99"/>
      <c r="L5300" s="99"/>
      <c r="M5300" s="99"/>
      <c r="N5300" s="99"/>
      <c r="O5300" s="99"/>
      <c r="P5300" s="99"/>
      <c r="Q5300" s="99"/>
      <c r="R5300" s="99"/>
      <c r="S5300" s="99"/>
      <c r="T5300" s="99"/>
      <c r="U5300" s="99"/>
      <c r="V5300" s="99"/>
      <c r="W5300" s="99"/>
      <c r="X5300" s="99"/>
      <c r="Y5300" s="99"/>
      <c r="Z5300" s="99"/>
      <c r="AA5300" s="99"/>
      <c r="AB5300" s="99"/>
      <c r="AC5300" s="99"/>
      <c r="AD5300" s="99"/>
      <c r="AE5300" s="99"/>
      <c r="AF5300" s="99"/>
      <c r="AG5300" s="99"/>
      <c r="AH5300" s="31"/>
      <c r="AI5300" s="31"/>
      <c r="AJ5300" s="31"/>
      <c r="AK5300" s="31"/>
      <c r="AL5300" s="31"/>
      <c r="AO5300" s="376"/>
    </row>
    <row r="5301" spans="1:41" x14ac:dyDescent="0.3">
      <c r="A5301" s="135" t="s">
        <v>1200</v>
      </c>
      <c r="B5301" s="135" t="s">
        <v>5765</v>
      </c>
      <c r="C5301" s="96" t="s">
        <v>10081</v>
      </c>
      <c r="D5301" s="94" t="s">
        <v>1201</v>
      </c>
      <c r="E5301" s="112">
        <v>46559</v>
      </c>
      <c r="F5301" s="93"/>
      <c r="G5301" s="93"/>
      <c r="H5301" s="93"/>
      <c r="I5301" s="99"/>
      <c r="J5301" s="99"/>
      <c r="K5301" s="99"/>
      <c r="L5301" s="99"/>
      <c r="M5301" s="99"/>
      <c r="N5301" s="99"/>
      <c r="O5301" s="99"/>
      <c r="P5301" s="99"/>
      <c r="Q5301" s="99"/>
      <c r="R5301" s="99"/>
      <c r="S5301" s="99"/>
      <c r="T5301" s="99"/>
      <c r="U5301" s="99"/>
      <c r="V5301" s="99"/>
      <c r="W5301" s="99"/>
      <c r="X5301" s="99"/>
      <c r="Y5301" s="99"/>
      <c r="Z5301" s="99"/>
      <c r="AA5301" s="99"/>
      <c r="AB5301" s="99"/>
      <c r="AC5301" s="99"/>
      <c r="AD5301" s="99"/>
      <c r="AE5301" s="99"/>
      <c r="AF5301" s="99"/>
      <c r="AG5301" s="99"/>
      <c r="AH5301" s="31"/>
      <c r="AI5301" s="31"/>
      <c r="AJ5301" s="31"/>
      <c r="AK5301" s="31"/>
      <c r="AL5301" s="31"/>
      <c r="AO5301" s="376"/>
    </row>
    <row r="5302" spans="1:41" x14ac:dyDescent="0.25">
      <c r="A5302" s="44" t="s">
        <v>17765</v>
      </c>
      <c r="B5302" s="44" t="s">
        <v>5321</v>
      </c>
      <c r="C5302" s="45">
        <v>26010401</v>
      </c>
      <c r="D5302" s="45" t="s">
        <v>11363</v>
      </c>
      <c r="E5302" s="45" t="s">
        <v>17459</v>
      </c>
      <c r="AO5302" s="376"/>
    </row>
    <row r="5303" spans="1:41" x14ac:dyDescent="0.25">
      <c r="A5303" s="44" t="s">
        <v>17765</v>
      </c>
      <c r="B5303" s="44" t="s">
        <v>3176</v>
      </c>
      <c r="C5303" s="45">
        <v>26010402</v>
      </c>
      <c r="D5303" s="45" t="s">
        <v>11363</v>
      </c>
      <c r="E5303" s="45" t="s">
        <v>17459</v>
      </c>
      <c r="AO5303" s="376"/>
    </row>
    <row r="5304" spans="1:41" x14ac:dyDescent="0.25">
      <c r="A5304" s="100" t="s">
        <v>3408</v>
      </c>
      <c r="B5304" s="92" t="s">
        <v>3452</v>
      </c>
      <c r="C5304" s="93" t="s">
        <v>3453</v>
      </c>
      <c r="D5304" s="93" t="s">
        <v>1201</v>
      </c>
      <c r="E5304" s="94">
        <v>46496</v>
      </c>
      <c r="F5304" s="93"/>
      <c r="G5304" s="93"/>
      <c r="H5304" s="93"/>
      <c r="I5304" s="99"/>
      <c r="J5304" s="99"/>
      <c r="K5304" s="99"/>
      <c r="L5304" s="99"/>
      <c r="M5304" s="99"/>
      <c r="N5304" s="99"/>
      <c r="O5304" s="99"/>
      <c r="P5304" s="99"/>
      <c r="Q5304" s="99"/>
      <c r="R5304" s="99"/>
      <c r="S5304" s="99"/>
      <c r="T5304" s="99"/>
      <c r="U5304" s="99"/>
      <c r="V5304" s="99"/>
      <c r="W5304" s="99"/>
      <c r="X5304" s="99"/>
      <c r="Y5304" s="99"/>
      <c r="Z5304" s="99"/>
      <c r="AA5304" s="99"/>
      <c r="AB5304" s="99"/>
      <c r="AC5304" s="99"/>
      <c r="AD5304" s="99"/>
      <c r="AE5304" s="99"/>
      <c r="AF5304" s="99"/>
      <c r="AG5304" s="99"/>
      <c r="AH5304" s="31"/>
      <c r="AI5304" s="31"/>
      <c r="AJ5304" s="31"/>
      <c r="AK5304" s="31"/>
      <c r="AL5304" s="31"/>
      <c r="AO5304" s="376"/>
    </row>
    <row r="5305" spans="1:41" x14ac:dyDescent="0.25">
      <c r="A5305" s="102" t="s">
        <v>3408</v>
      </c>
      <c r="B5305" s="92" t="s">
        <v>3452</v>
      </c>
      <c r="C5305" s="93" t="s">
        <v>12089</v>
      </c>
      <c r="D5305" s="93" t="s">
        <v>1201</v>
      </c>
      <c r="E5305" s="94">
        <v>46496</v>
      </c>
      <c r="F5305" s="93"/>
      <c r="G5305" s="93"/>
      <c r="H5305" s="93"/>
      <c r="I5305" s="99"/>
      <c r="J5305" s="99"/>
      <c r="K5305" s="99"/>
      <c r="L5305" s="99"/>
      <c r="M5305" s="99"/>
      <c r="N5305" s="99"/>
      <c r="O5305" s="99"/>
      <c r="P5305" s="99"/>
      <c r="Q5305" s="99"/>
      <c r="R5305" s="99"/>
      <c r="S5305" s="99"/>
      <c r="T5305" s="99"/>
      <c r="U5305" s="99"/>
      <c r="V5305" s="99"/>
      <c r="W5305" s="99"/>
      <c r="X5305" s="99"/>
      <c r="Y5305" s="99"/>
      <c r="Z5305" s="99"/>
      <c r="AA5305" s="99"/>
      <c r="AB5305" s="99"/>
      <c r="AC5305" s="99"/>
      <c r="AD5305" s="99"/>
      <c r="AE5305" s="99"/>
      <c r="AF5305" s="99"/>
      <c r="AG5305" s="99"/>
      <c r="AH5305" s="31"/>
      <c r="AI5305" s="31"/>
      <c r="AJ5305" s="31"/>
      <c r="AK5305" s="31"/>
      <c r="AL5305" s="31"/>
      <c r="AO5305" s="376"/>
    </row>
    <row r="5306" spans="1:41" x14ac:dyDescent="0.3">
      <c r="A5306" s="333" t="s">
        <v>12876</v>
      </c>
      <c r="B5306" s="333" t="s">
        <v>15470</v>
      </c>
      <c r="C5306" s="125" t="s">
        <v>13319</v>
      </c>
      <c r="D5306" s="32" t="s">
        <v>20309</v>
      </c>
      <c r="E5306" s="125" t="s">
        <v>12551</v>
      </c>
      <c r="F5306" s="125" t="s">
        <v>1189</v>
      </c>
      <c r="G5306" s="125" t="s">
        <v>1190</v>
      </c>
      <c r="AO5306" s="376"/>
    </row>
    <row r="5307" spans="1:41" x14ac:dyDescent="0.25">
      <c r="A5307" s="44" t="s">
        <v>9726</v>
      </c>
      <c r="B5307" s="44" t="s">
        <v>14844</v>
      </c>
      <c r="C5307" s="45" t="s">
        <v>9777</v>
      </c>
      <c r="D5307" s="367" t="s">
        <v>3696</v>
      </c>
      <c r="E5307" s="328">
        <f>DATE(2028,3,27)</f>
        <v>46839</v>
      </c>
      <c r="F5307" s="32"/>
      <c r="G5307" s="32"/>
      <c r="H5307" s="32"/>
      <c r="I5307" s="31"/>
      <c r="J5307" s="31"/>
      <c r="K5307" s="31"/>
      <c r="L5307" s="31"/>
      <c r="M5307" s="31"/>
      <c r="N5307" s="31"/>
      <c r="O5307" s="31"/>
      <c r="P5307" s="31"/>
      <c r="Q5307" s="31"/>
      <c r="R5307" s="31"/>
      <c r="S5307" s="31"/>
      <c r="T5307" s="31"/>
      <c r="U5307" s="31"/>
      <c r="V5307" s="31"/>
      <c r="W5307" s="31"/>
      <c r="X5307" s="31"/>
      <c r="Y5307" s="31"/>
      <c r="Z5307" s="31"/>
      <c r="AA5307" s="31"/>
      <c r="AB5307" s="31"/>
      <c r="AC5307" s="31"/>
      <c r="AD5307" s="31"/>
      <c r="AE5307" s="31"/>
      <c r="AF5307" s="31"/>
      <c r="AG5307" s="31"/>
      <c r="AH5307" s="31"/>
      <c r="AI5307" s="31"/>
      <c r="AJ5307" s="31"/>
      <c r="AK5307" s="31"/>
      <c r="AL5307" s="31"/>
      <c r="AO5307" s="376"/>
    </row>
    <row r="5308" spans="1:41" x14ac:dyDescent="0.25">
      <c r="A5308" s="44" t="s">
        <v>9726</v>
      </c>
      <c r="B5308" s="44" t="s">
        <v>14845</v>
      </c>
      <c r="C5308" s="45" t="s">
        <v>9778</v>
      </c>
      <c r="D5308" s="367" t="s">
        <v>3696</v>
      </c>
      <c r="E5308" s="328">
        <f>DATE(2028,3,29)</f>
        <v>46841</v>
      </c>
      <c r="F5308" s="32"/>
      <c r="G5308" s="32"/>
      <c r="H5308" s="32"/>
      <c r="I5308" s="31"/>
      <c r="J5308" s="31"/>
      <c r="K5308" s="31"/>
      <c r="L5308" s="31"/>
      <c r="M5308" s="31"/>
      <c r="N5308" s="31"/>
      <c r="O5308" s="31"/>
      <c r="P5308" s="31"/>
      <c r="Q5308" s="31"/>
      <c r="R5308" s="31"/>
      <c r="S5308" s="31"/>
      <c r="T5308" s="31"/>
      <c r="U5308" s="31"/>
      <c r="V5308" s="31"/>
      <c r="W5308" s="31"/>
      <c r="X5308" s="31"/>
      <c r="Y5308" s="31"/>
      <c r="Z5308" s="31"/>
      <c r="AA5308" s="31"/>
      <c r="AB5308" s="31"/>
      <c r="AC5308" s="31"/>
      <c r="AD5308" s="31"/>
      <c r="AE5308" s="31"/>
      <c r="AF5308" s="31"/>
      <c r="AG5308" s="31"/>
      <c r="AH5308" s="31"/>
      <c r="AI5308" s="31"/>
      <c r="AJ5308" s="31"/>
      <c r="AK5308" s="31"/>
      <c r="AL5308" s="31"/>
      <c r="AO5308" s="376"/>
    </row>
    <row r="5309" spans="1:41" x14ac:dyDescent="0.25">
      <c r="A5309" s="44" t="s">
        <v>3172</v>
      </c>
      <c r="B5309" s="44" t="s">
        <v>9235</v>
      </c>
      <c r="C5309" s="45">
        <v>240102</v>
      </c>
      <c r="D5309" s="45" t="s">
        <v>11363</v>
      </c>
      <c r="E5309" s="45" t="s">
        <v>5139</v>
      </c>
      <c r="AO5309" s="376"/>
    </row>
    <row r="5310" spans="1:41" x14ac:dyDescent="0.25">
      <c r="A5310" s="44" t="s">
        <v>3172</v>
      </c>
      <c r="B5310" s="44" t="s">
        <v>1666</v>
      </c>
      <c r="C5310" s="45">
        <v>250101</v>
      </c>
      <c r="D5310" s="45" t="s">
        <v>11363</v>
      </c>
      <c r="E5310" s="45" t="s">
        <v>12551</v>
      </c>
      <c r="AO5310" s="376"/>
    </row>
    <row r="5311" spans="1:41" x14ac:dyDescent="0.25">
      <c r="A5311" s="44" t="s">
        <v>3172</v>
      </c>
      <c r="B5311" s="44" t="s">
        <v>2350</v>
      </c>
      <c r="C5311" s="45">
        <v>250106</v>
      </c>
      <c r="D5311" s="45" t="s">
        <v>11363</v>
      </c>
      <c r="E5311" s="45" t="s">
        <v>11887</v>
      </c>
      <c r="AO5311" s="376"/>
    </row>
    <row r="5312" spans="1:41" x14ac:dyDescent="0.25">
      <c r="A5312" s="44" t="s">
        <v>3172</v>
      </c>
      <c r="B5312" s="44" t="s">
        <v>21461</v>
      </c>
      <c r="C5312" s="45">
        <v>260405</v>
      </c>
      <c r="D5312" s="45" t="s">
        <v>11363</v>
      </c>
      <c r="E5312" s="45" t="s">
        <v>11152</v>
      </c>
      <c r="AO5312" s="376"/>
    </row>
    <row r="5313" spans="1:41" x14ac:dyDescent="0.25">
      <c r="A5313" s="44" t="s">
        <v>3172</v>
      </c>
      <c r="B5313" s="44" t="s">
        <v>7764</v>
      </c>
      <c r="C5313" s="45">
        <v>260604</v>
      </c>
      <c r="D5313" s="45" t="s">
        <v>11363</v>
      </c>
      <c r="E5313" s="45" t="s">
        <v>9840</v>
      </c>
      <c r="AO5313" s="376"/>
    </row>
    <row r="5314" spans="1:41" x14ac:dyDescent="0.3">
      <c r="A5314" s="333" t="s">
        <v>20271</v>
      </c>
      <c r="B5314" s="333" t="s">
        <v>1167</v>
      </c>
      <c r="C5314" s="125" t="s">
        <v>17236</v>
      </c>
      <c r="D5314" s="32" t="s">
        <v>20309</v>
      </c>
      <c r="E5314" s="125" t="s">
        <v>8292</v>
      </c>
      <c r="F5314" s="125" t="s">
        <v>1189</v>
      </c>
      <c r="G5314" s="125" t="s">
        <v>1190</v>
      </c>
      <c r="AO5314" s="376"/>
    </row>
    <row r="5315" spans="1:41" x14ac:dyDescent="0.3">
      <c r="A5315" s="333" t="s">
        <v>20271</v>
      </c>
      <c r="B5315" s="333" t="s">
        <v>2693</v>
      </c>
      <c r="C5315" s="125" t="s">
        <v>21306</v>
      </c>
      <c r="D5315" s="32" t="s">
        <v>20309</v>
      </c>
      <c r="E5315" s="125" t="s">
        <v>9840</v>
      </c>
      <c r="F5315" s="125" t="s">
        <v>1189</v>
      </c>
      <c r="G5315" s="125" t="s">
        <v>1190</v>
      </c>
      <c r="AO5315" s="376"/>
    </row>
    <row r="5316" spans="1:41" x14ac:dyDescent="0.25">
      <c r="A5316" s="44" t="s">
        <v>6848</v>
      </c>
      <c r="B5316" s="44" t="s">
        <v>12107</v>
      </c>
      <c r="C5316" s="45">
        <v>10.23</v>
      </c>
      <c r="D5316" s="45" t="s">
        <v>12549</v>
      </c>
      <c r="E5316" s="46">
        <v>46934</v>
      </c>
      <c r="F5316" s="45"/>
      <c r="G5316" s="93"/>
      <c r="H5316" s="93"/>
      <c r="I5316" s="99"/>
      <c r="J5316" s="99"/>
      <c r="K5316" s="99"/>
      <c r="L5316" s="99"/>
      <c r="M5316" s="99"/>
      <c r="N5316" s="99"/>
      <c r="O5316" s="99"/>
      <c r="P5316" s="99"/>
      <c r="Q5316" s="99"/>
      <c r="R5316" s="99"/>
      <c r="S5316" s="99"/>
      <c r="T5316" s="99"/>
      <c r="U5316" s="99"/>
      <c r="V5316" s="99"/>
      <c r="W5316" s="99"/>
      <c r="X5316" s="99"/>
      <c r="Y5316" s="99"/>
      <c r="Z5316" s="99"/>
      <c r="AA5316" s="99"/>
      <c r="AB5316" s="99"/>
      <c r="AC5316" s="99"/>
      <c r="AD5316" s="99"/>
      <c r="AE5316" s="99"/>
      <c r="AF5316" s="99"/>
      <c r="AG5316" s="99"/>
      <c r="AH5316" s="31"/>
      <c r="AI5316" s="31"/>
      <c r="AJ5316" s="31"/>
      <c r="AK5316" s="31"/>
      <c r="AL5316" s="31"/>
      <c r="AO5316" s="376"/>
    </row>
    <row r="5317" spans="1:41" x14ac:dyDescent="0.25">
      <c r="A5317" s="44" t="s">
        <v>6848</v>
      </c>
      <c r="B5317" s="44" t="s">
        <v>12130</v>
      </c>
      <c r="C5317" s="45">
        <v>18.23</v>
      </c>
      <c r="D5317" s="45" t="s">
        <v>12549</v>
      </c>
      <c r="E5317" s="46">
        <v>46934</v>
      </c>
      <c r="F5317" s="45"/>
      <c r="G5317" s="93"/>
      <c r="H5317" s="93"/>
      <c r="I5317" s="99"/>
      <c r="J5317" s="99"/>
      <c r="K5317" s="99"/>
      <c r="L5317" s="99"/>
      <c r="M5317" s="99"/>
      <c r="N5317" s="99"/>
      <c r="O5317" s="99"/>
      <c r="P5317" s="99"/>
      <c r="Q5317" s="99"/>
      <c r="R5317" s="99"/>
      <c r="S5317" s="99"/>
      <c r="T5317" s="99"/>
      <c r="U5317" s="99"/>
      <c r="V5317" s="99"/>
      <c r="W5317" s="99"/>
      <c r="X5317" s="99"/>
      <c r="Y5317" s="99"/>
      <c r="Z5317" s="99"/>
      <c r="AA5317" s="99"/>
      <c r="AB5317" s="99"/>
      <c r="AC5317" s="99"/>
      <c r="AD5317" s="99"/>
      <c r="AE5317" s="99"/>
      <c r="AF5317" s="99"/>
      <c r="AG5317" s="99"/>
      <c r="AH5317" s="31"/>
      <c r="AI5317" s="31"/>
      <c r="AJ5317" s="31"/>
      <c r="AK5317" s="31"/>
      <c r="AL5317" s="31"/>
      <c r="AO5317" s="376"/>
    </row>
    <row r="5318" spans="1:41" x14ac:dyDescent="0.25">
      <c r="A5318" s="44" t="s">
        <v>6848</v>
      </c>
      <c r="B5318" s="44" t="s">
        <v>12102</v>
      </c>
      <c r="C5318" s="45">
        <v>21.24</v>
      </c>
      <c r="D5318" s="45" t="s">
        <v>12549</v>
      </c>
      <c r="E5318" s="46">
        <v>47299</v>
      </c>
      <c r="F5318" s="45"/>
      <c r="G5318" s="93"/>
      <c r="H5318" s="93"/>
      <c r="I5318" s="99"/>
      <c r="J5318" s="99"/>
      <c r="K5318" s="99"/>
      <c r="L5318" s="99"/>
      <c r="M5318" s="99"/>
      <c r="N5318" s="99"/>
      <c r="O5318" s="99"/>
      <c r="P5318" s="99"/>
      <c r="Q5318" s="99"/>
      <c r="R5318" s="99"/>
      <c r="S5318" s="99"/>
      <c r="T5318" s="99"/>
      <c r="U5318" s="99"/>
      <c r="V5318" s="99"/>
      <c r="W5318" s="99"/>
      <c r="X5318" s="99"/>
      <c r="Y5318" s="99"/>
      <c r="Z5318" s="99"/>
      <c r="AA5318" s="99"/>
      <c r="AB5318" s="99"/>
      <c r="AC5318" s="99"/>
      <c r="AD5318" s="99"/>
      <c r="AE5318" s="99"/>
      <c r="AF5318" s="99"/>
      <c r="AG5318" s="99"/>
      <c r="AH5318" s="31"/>
      <c r="AI5318" s="31"/>
      <c r="AJ5318" s="31"/>
      <c r="AK5318" s="31"/>
      <c r="AL5318" s="31"/>
      <c r="AO5318" s="376"/>
    </row>
    <row r="5319" spans="1:41" x14ac:dyDescent="0.25">
      <c r="A5319" s="44" t="s">
        <v>6848</v>
      </c>
      <c r="B5319" s="44" t="s">
        <v>12103</v>
      </c>
      <c r="C5319" s="45">
        <v>22.23</v>
      </c>
      <c r="D5319" s="45" t="s">
        <v>12549</v>
      </c>
      <c r="E5319" s="46">
        <v>46934</v>
      </c>
      <c r="F5319" s="45"/>
      <c r="G5319" s="93"/>
      <c r="H5319" s="93"/>
      <c r="I5319" s="99"/>
      <c r="J5319" s="99"/>
      <c r="K5319" s="99"/>
      <c r="L5319" s="99"/>
      <c r="M5319" s="99"/>
      <c r="N5319" s="99"/>
      <c r="O5319" s="99"/>
      <c r="P5319" s="99"/>
      <c r="Q5319" s="99"/>
      <c r="R5319" s="99"/>
      <c r="S5319" s="99"/>
      <c r="T5319" s="99"/>
      <c r="U5319" s="99"/>
      <c r="V5319" s="99"/>
      <c r="W5319" s="99"/>
      <c r="X5319" s="99"/>
      <c r="Y5319" s="99"/>
      <c r="Z5319" s="99"/>
      <c r="AA5319" s="99"/>
      <c r="AB5319" s="99"/>
      <c r="AC5319" s="99"/>
      <c r="AD5319" s="99"/>
      <c r="AE5319" s="99"/>
      <c r="AF5319" s="99"/>
      <c r="AG5319" s="99"/>
      <c r="AH5319" s="31"/>
      <c r="AI5319" s="31"/>
      <c r="AJ5319" s="31"/>
      <c r="AK5319" s="31"/>
      <c r="AL5319" s="31"/>
      <c r="AO5319" s="376"/>
    </row>
    <row r="5320" spans="1:41" x14ac:dyDescent="0.25">
      <c r="A5320" s="44" t="s">
        <v>6848</v>
      </c>
      <c r="B5320" s="44" t="s">
        <v>12236</v>
      </c>
      <c r="C5320" s="45">
        <v>34.24</v>
      </c>
      <c r="D5320" s="45" t="s">
        <v>12549</v>
      </c>
      <c r="E5320" s="46">
        <v>47299</v>
      </c>
      <c r="F5320" s="45"/>
      <c r="G5320" s="93"/>
      <c r="H5320" s="93"/>
      <c r="I5320" s="99"/>
      <c r="J5320" s="99"/>
      <c r="K5320" s="99"/>
      <c r="L5320" s="99"/>
      <c r="M5320" s="99"/>
      <c r="N5320" s="99"/>
      <c r="O5320" s="99"/>
      <c r="P5320" s="99"/>
      <c r="Q5320" s="99"/>
      <c r="R5320" s="99"/>
      <c r="S5320" s="99"/>
      <c r="T5320" s="99"/>
      <c r="U5320" s="99"/>
      <c r="V5320" s="99"/>
      <c r="W5320" s="99"/>
      <c r="X5320" s="99"/>
      <c r="Y5320" s="99"/>
      <c r="Z5320" s="99"/>
      <c r="AA5320" s="99"/>
      <c r="AB5320" s="99"/>
      <c r="AC5320" s="99"/>
      <c r="AD5320" s="99"/>
      <c r="AE5320" s="99"/>
      <c r="AF5320" s="99"/>
      <c r="AG5320" s="99"/>
      <c r="AH5320" s="31"/>
      <c r="AI5320" s="31"/>
      <c r="AJ5320" s="31"/>
      <c r="AK5320" s="31"/>
      <c r="AL5320" s="31"/>
      <c r="AO5320" s="376"/>
    </row>
    <row r="5321" spans="1:41" x14ac:dyDescent="0.25">
      <c r="A5321" s="44" t="s">
        <v>6848</v>
      </c>
      <c r="B5321" s="44" t="s">
        <v>12113</v>
      </c>
      <c r="C5321" s="45">
        <v>36.24</v>
      </c>
      <c r="D5321" s="45" t="s">
        <v>12549</v>
      </c>
      <c r="E5321" s="46">
        <v>46934</v>
      </c>
      <c r="F5321" s="45"/>
      <c r="G5321" s="93"/>
      <c r="H5321" s="93"/>
      <c r="I5321" s="99"/>
      <c r="J5321" s="99"/>
      <c r="K5321" s="99"/>
      <c r="L5321" s="99"/>
      <c r="M5321" s="99"/>
      <c r="N5321" s="99"/>
      <c r="O5321" s="99"/>
      <c r="P5321" s="99"/>
      <c r="Q5321" s="99"/>
      <c r="R5321" s="99"/>
      <c r="S5321" s="99"/>
      <c r="T5321" s="99"/>
      <c r="U5321" s="99"/>
      <c r="V5321" s="99"/>
      <c r="W5321" s="99"/>
      <c r="X5321" s="99"/>
      <c r="Y5321" s="99"/>
      <c r="Z5321" s="99"/>
      <c r="AA5321" s="99"/>
      <c r="AB5321" s="99"/>
      <c r="AC5321" s="99"/>
      <c r="AD5321" s="99"/>
      <c r="AE5321" s="99"/>
      <c r="AF5321" s="99"/>
      <c r="AG5321" s="99"/>
      <c r="AH5321" s="31"/>
      <c r="AI5321" s="31"/>
      <c r="AJ5321" s="31"/>
      <c r="AK5321" s="31"/>
      <c r="AL5321" s="31"/>
      <c r="AO5321" s="376"/>
    </row>
    <row r="5322" spans="1:41" x14ac:dyDescent="0.25">
      <c r="A5322" s="44" t="s">
        <v>6848</v>
      </c>
      <c r="B5322" s="44" t="s">
        <v>12150</v>
      </c>
      <c r="C5322" s="45">
        <v>38.24</v>
      </c>
      <c r="D5322" s="45" t="s">
        <v>12549</v>
      </c>
      <c r="E5322" s="46">
        <v>47299</v>
      </c>
      <c r="F5322" s="45"/>
      <c r="G5322" s="93"/>
      <c r="H5322" s="93"/>
      <c r="I5322" s="99"/>
      <c r="J5322" s="99"/>
      <c r="K5322" s="99"/>
      <c r="L5322" s="99"/>
      <c r="M5322" s="99"/>
      <c r="N5322" s="99"/>
      <c r="O5322" s="99"/>
      <c r="P5322" s="99"/>
      <c r="Q5322" s="99"/>
      <c r="R5322" s="99"/>
      <c r="S5322" s="99"/>
      <c r="T5322" s="99"/>
      <c r="U5322" s="99"/>
      <c r="V5322" s="99"/>
      <c r="W5322" s="99"/>
      <c r="X5322" s="99"/>
      <c r="Y5322" s="99"/>
      <c r="Z5322" s="99"/>
      <c r="AA5322" s="99"/>
      <c r="AB5322" s="99"/>
      <c r="AC5322" s="99"/>
      <c r="AD5322" s="99"/>
      <c r="AE5322" s="99"/>
      <c r="AF5322" s="99"/>
      <c r="AG5322" s="99"/>
      <c r="AH5322" s="31"/>
      <c r="AI5322" s="31"/>
      <c r="AJ5322" s="31"/>
      <c r="AK5322" s="31"/>
      <c r="AL5322" s="31"/>
      <c r="AO5322" s="376"/>
    </row>
    <row r="5323" spans="1:41" x14ac:dyDescent="0.25">
      <c r="A5323" s="44" t="s">
        <v>6848</v>
      </c>
      <c r="B5323" s="44" t="s">
        <v>20349</v>
      </c>
      <c r="C5323" s="45" t="s">
        <v>20360</v>
      </c>
      <c r="D5323" s="46" t="s">
        <v>21328</v>
      </c>
      <c r="E5323" s="46">
        <v>46554</v>
      </c>
      <c r="AO5323" s="376"/>
    </row>
    <row r="5324" spans="1:41" x14ac:dyDescent="0.3">
      <c r="A5324" s="333" t="s">
        <v>16186</v>
      </c>
      <c r="B5324" s="333" t="s">
        <v>4818</v>
      </c>
      <c r="C5324" s="125" t="s">
        <v>16161</v>
      </c>
      <c r="D5324" s="32" t="s">
        <v>20309</v>
      </c>
      <c r="E5324" s="125" t="s">
        <v>4972</v>
      </c>
      <c r="F5324" s="125" t="s">
        <v>1189</v>
      </c>
      <c r="G5324" s="125" t="s">
        <v>1190</v>
      </c>
      <c r="AO5324" s="376"/>
    </row>
    <row r="5325" spans="1:41" x14ac:dyDescent="0.3">
      <c r="A5325" s="333" t="s">
        <v>2825</v>
      </c>
      <c r="B5325" s="333" t="s">
        <v>1598</v>
      </c>
      <c r="C5325" s="125" t="s">
        <v>13387</v>
      </c>
      <c r="D5325" s="32" t="s">
        <v>20309</v>
      </c>
      <c r="E5325" s="125" t="s">
        <v>11886</v>
      </c>
      <c r="F5325" s="125" t="s">
        <v>1189</v>
      </c>
      <c r="G5325" s="125" t="s">
        <v>1190</v>
      </c>
      <c r="AO5325" s="376"/>
    </row>
    <row r="5326" spans="1:41" x14ac:dyDescent="0.25">
      <c r="A5326" s="44" t="s">
        <v>12237</v>
      </c>
      <c r="B5326" s="44" t="s">
        <v>13600</v>
      </c>
      <c r="C5326" s="45">
        <v>35.25</v>
      </c>
      <c r="D5326" s="45" t="s">
        <v>12549</v>
      </c>
      <c r="E5326" s="46">
        <v>47664</v>
      </c>
      <c r="F5326" s="45"/>
      <c r="G5326" s="93"/>
      <c r="H5326" s="93"/>
      <c r="I5326" s="99"/>
      <c r="J5326" s="99"/>
      <c r="K5326" s="99"/>
      <c r="L5326" s="99"/>
      <c r="M5326" s="99"/>
      <c r="N5326" s="99"/>
      <c r="O5326" s="99"/>
      <c r="P5326" s="99"/>
      <c r="Q5326" s="99"/>
      <c r="R5326" s="99"/>
      <c r="S5326" s="99"/>
      <c r="T5326" s="99"/>
      <c r="U5326" s="99"/>
      <c r="V5326" s="99"/>
      <c r="W5326" s="99"/>
      <c r="X5326" s="99"/>
      <c r="Y5326" s="99"/>
      <c r="Z5326" s="99"/>
      <c r="AA5326" s="99"/>
      <c r="AB5326" s="99"/>
      <c r="AC5326" s="99"/>
      <c r="AD5326" s="99"/>
      <c r="AE5326" s="99"/>
      <c r="AF5326" s="99"/>
      <c r="AG5326" s="99"/>
      <c r="AH5326" s="31"/>
      <c r="AI5326" s="31"/>
      <c r="AJ5326" s="31"/>
      <c r="AK5326" s="31"/>
      <c r="AL5326" s="31"/>
      <c r="AO5326" s="376"/>
    </row>
    <row r="5327" spans="1:41" x14ac:dyDescent="0.25">
      <c r="A5327" s="44" t="s">
        <v>21599</v>
      </c>
      <c r="B5327" s="44" t="s">
        <v>21452</v>
      </c>
      <c r="C5327" s="45">
        <v>26060201</v>
      </c>
      <c r="D5327" s="45" t="s">
        <v>11363</v>
      </c>
      <c r="E5327" s="45" t="s">
        <v>9840</v>
      </c>
      <c r="AO5327" s="376"/>
    </row>
    <row r="5328" spans="1:41" x14ac:dyDescent="0.25">
      <c r="A5328" s="44" t="s">
        <v>21599</v>
      </c>
      <c r="B5328" s="44" t="s">
        <v>927</v>
      </c>
      <c r="C5328" s="45">
        <v>26060202</v>
      </c>
      <c r="D5328" s="45" t="s">
        <v>11363</v>
      </c>
      <c r="E5328" s="45" t="s">
        <v>9840</v>
      </c>
      <c r="AO5328" s="376"/>
    </row>
    <row r="5329" spans="1:41" x14ac:dyDescent="0.3">
      <c r="A5329" s="99" t="s">
        <v>7315</v>
      </c>
      <c r="B5329" s="92" t="s">
        <v>5748</v>
      </c>
      <c r="C5329" s="93" t="s">
        <v>7194</v>
      </c>
      <c r="D5329" s="93" t="s">
        <v>1201</v>
      </c>
      <c r="E5329" s="94">
        <v>46961</v>
      </c>
      <c r="F5329" s="93"/>
      <c r="G5329" s="93"/>
      <c r="H5329" s="93"/>
      <c r="I5329" s="99"/>
      <c r="J5329" s="99"/>
      <c r="K5329" s="99"/>
      <c r="L5329" s="99"/>
      <c r="M5329" s="99"/>
      <c r="N5329" s="99"/>
      <c r="O5329" s="99"/>
      <c r="P5329" s="99"/>
      <c r="Q5329" s="99"/>
      <c r="R5329" s="99"/>
      <c r="S5329" s="99"/>
      <c r="T5329" s="99"/>
      <c r="U5329" s="99"/>
      <c r="V5329" s="99"/>
      <c r="W5329" s="99"/>
      <c r="X5329" s="99"/>
      <c r="Y5329" s="99"/>
      <c r="Z5329" s="99"/>
      <c r="AA5329" s="99"/>
      <c r="AB5329" s="99"/>
      <c r="AC5329" s="99"/>
      <c r="AD5329" s="99"/>
      <c r="AE5329" s="99"/>
      <c r="AF5329" s="99"/>
      <c r="AG5329" s="99"/>
      <c r="AH5329" s="31"/>
      <c r="AI5329" s="31"/>
      <c r="AJ5329" s="31"/>
      <c r="AK5329" s="31"/>
      <c r="AL5329" s="31"/>
      <c r="AO5329" s="376"/>
    </row>
    <row r="5330" spans="1:41" x14ac:dyDescent="0.25">
      <c r="A5330" s="44" t="s">
        <v>14105</v>
      </c>
      <c r="B5330" s="44" t="s">
        <v>9853</v>
      </c>
      <c r="C5330" s="45" t="s">
        <v>14106</v>
      </c>
      <c r="D5330" s="45" t="s">
        <v>11204</v>
      </c>
      <c r="E5330" s="45" t="s">
        <v>9855</v>
      </c>
      <c r="F5330" s="93"/>
      <c r="G5330" s="93"/>
      <c r="H5330" s="93"/>
      <c r="I5330" s="99"/>
      <c r="J5330" s="99"/>
      <c r="K5330" s="99"/>
      <c r="L5330" s="99"/>
      <c r="M5330" s="99"/>
      <c r="N5330" s="99"/>
      <c r="O5330" s="99"/>
      <c r="P5330" s="99"/>
      <c r="Q5330" s="99"/>
      <c r="R5330" s="99"/>
      <c r="S5330" s="99"/>
      <c r="T5330" s="99"/>
      <c r="U5330" s="99"/>
      <c r="V5330" s="99"/>
      <c r="W5330" s="99"/>
      <c r="X5330" s="99"/>
      <c r="Y5330" s="99"/>
      <c r="Z5330" s="99"/>
      <c r="AA5330" s="99"/>
      <c r="AB5330" s="99"/>
      <c r="AC5330" s="99"/>
      <c r="AD5330" s="99"/>
      <c r="AE5330" s="99"/>
      <c r="AF5330" s="99"/>
      <c r="AG5330" s="99"/>
      <c r="AH5330" s="31"/>
      <c r="AI5330" s="31"/>
      <c r="AJ5330" s="31"/>
      <c r="AK5330" s="31"/>
      <c r="AL5330" s="31"/>
      <c r="AO5330" s="376"/>
    </row>
    <row r="5331" spans="1:41" x14ac:dyDescent="0.25">
      <c r="A5331" s="44" t="s">
        <v>671</v>
      </c>
      <c r="B5331" s="44" t="s">
        <v>5321</v>
      </c>
      <c r="C5331" s="45">
        <v>26010401</v>
      </c>
      <c r="D5331" s="45" t="s">
        <v>11363</v>
      </c>
      <c r="E5331" s="45" t="s">
        <v>17459</v>
      </c>
      <c r="AO5331" s="376"/>
    </row>
    <row r="5332" spans="1:41" x14ac:dyDescent="0.25">
      <c r="A5332" s="44" t="s">
        <v>671</v>
      </c>
      <c r="B5332" s="44" t="s">
        <v>3176</v>
      </c>
      <c r="C5332" s="45">
        <v>26010402</v>
      </c>
      <c r="D5332" s="45" t="s">
        <v>11363</v>
      </c>
      <c r="E5332" s="45" t="s">
        <v>17459</v>
      </c>
      <c r="AO5332" s="376"/>
    </row>
    <row r="5333" spans="1:41" x14ac:dyDescent="0.25">
      <c r="A5333" s="44" t="s">
        <v>8775</v>
      </c>
      <c r="B5333" s="44" t="s">
        <v>14846</v>
      </c>
      <c r="C5333" s="45" t="s">
        <v>9097</v>
      </c>
      <c r="D5333" s="367" t="s">
        <v>3696</v>
      </c>
      <c r="E5333" s="328">
        <f>DATE(2027,10,6)</f>
        <v>46666</v>
      </c>
      <c r="F5333" s="32"/>
      <c r="G5333" s="32"/>
      <c r="H5333" s="32"/>
      <c r="I5333" s="31"/>
      <c r="J5333" s="31"/>
      <c r="K5333" s="31"/>
      <c r="L5333" s="31"/>
      <c r="M5333" s="31"/>
      <c r="N5333" s="31"/>
      <c r="O5333" s="31"/>
      <c r="P5333" s="31"/>
      <c r="Q5333" s="31"/>
      <c r="R5333" s="31"/>
      <c r="S5333" s="31"/>
      <c r="T5333" s="31"/>
      <c r="U5333" s="31"/>
      <c r="V5333" s="31"/>
      <c r="W5333" s="31"/>
      <c r="X5333" s="31"/>
      <c r="Y5333" s="31"/>
      <c r="Z5333" s="31"/>
      <c r="AA5333" s="31"/>
      <c r="AB5333" s="31"/>
      <c r="AC5333" s="31"/>
      <c r="AD5333" s="31"/>
      <c r="AE5333" s="31"/>
      <c r="AF5333" s="31"/>
      <c r="AG5333" s="31"/>
      <c r="AH5333" s="31"/>
      <c r="AI5333" s="31"/>
      <c r="AJ5333" s="31"/>
      <c r="AK5333" s="31"/>
      <c r="AL5333" s="31"/>
      <c r="AO5333" s="376"/>
    </row>
    <row r="5334" spans="1:41" x14ac:dyDescent="0.25">
      <c r="A5334" s="44" t="s">
        <v>490</v>
      </c>
      <c r="B5334" s="44" t="s">
        <v>21336</v>
      </c>
      <c r="C5334" s="45" t="s">
        <v>9700</v>
      </c>
      <c r="D5334" s="45" t="s">
        <v>21447</v>
      </c>
      <c r="E5334" s="46">
        <v>46538</v>
      </c>
      <c r="AO5334" s="376"/>
    </row>
    <row r="5335" spans="1:41" x14ac:dyDescent="0.3">
      <c r="A5335" s="57" t="s">
        <v>2156</v>
      </c>
      <c r="B5335" s="57" t="s">
        <v>1290</v>
      </c>
      <c r="C5335" s="62">
        <v>24027</v>
      </c>
      <c r="D5335" s="62" t="s">
        <v>20886</v>
      </c>
      <c r="E5335" s="60">
        <v>46873</v>
      </c>
      <c r="F5335" s="32"/>
      <c r="G5335" s="32"/>
      <c r="H5335" s="32"/>
      <c r="I5335" s="31"/>
      <c r="J5335" s="31"/>
      <c r="K5335" s="31"/>
      <c r="L5335" s="31"/>
      <c r="M5335" s="31"/>
      <c r="N5335" s="31"/>
      <c r="O5335" s="31"/>
      <c r="P5335" s="31"/>
      <c r="Q5335" s="31"/>
      <c r="R5335" s="31"/>
      <c r="S5335" s="31"/>
      <c r="T5335" s="31"/>
      <c r="U5335" s="31"/>
      <c r="V5335" s="31"/>
      <c r="W5335" s="31"/>
      <c r="X5335" s="31"/>
      <c r="Y5335" s="31"/>
      <c r="Z5335" s="31"/>
      <c r="AA5335" s="31"/>
      <c r="AB5335" s="31"/>
      <c r="AC5335" s="31"/>
      <c r="AD5335" s="31"/>
      <c r="AE5335" s="31"/>
      <c r="AF5335" s="31"/>
      <c r="AG5335" s="31"/>
      <c r="AH5335" s="31"/>
      <c r="AI5335" s="31"/>
      <c r="AJ5335" s="31"/>
      <c r="AK5335" s="31"/>
      <c r="AL5335" s="31"/>
      <c r="AO5335" s="376"/>
    </row>
    <row r="5336" spans="1:41" x14ac:dyDescent="0.25">
      <c r="A5336" s="100" t="s">
        <v>3433</v>
      </c>
      <c r="B5336" s="92" t="s">
        <v>3452</v>
      </c>
      <c r="C5336" s="93" t="s">
        <v>3453</v>
      </c>
      <c r="D5336" s="93" t="s">
        <v>1201</v>
      </c>
      <c r="E5336" s="94">
        <v>46496</v>
      </c>
      <c r="F5336" s="93"/>
      <c r="G5336" s="93"/>
      <c r="H5336" s="93"/>
      <c r="I5336" s="99"/>
      <c r="J5336" s="99"/>
      <c r="K5336" s="99"/>
      <c r="L5336" s="99"/>
      <c r="M5336" s="99"/>
      <c r="N5336" s="99"/>
      <c r="O5336" s="99"/>
      <c r="P5336" s="99"/>
      <c r="Q5336" s="99"/>
      <c r="R5336" s="99"/>
      <c r="S5336" s="99"/>
      <c r="T5336" s="99"/>
      <c r="U5336" s="99"/>
      <c r="V5336" s="99"/>
      <c r="W5336" s="99"/>
      <c r="X5336" s="99"/>
      <c r="Y5336" s="99"/>
      <c r="Z5336" s="99"/>
      <c r="AA5336" s="99"/>
      <c r="AB5336" s="99"/>
      <c r="AC5336" s="99"/>
      <c r="AD5336" s="99"/>
      <c r="AE5336" s="99"/>
      <c r="AF5336" s="99"/>
      <c r="AG5336" s="99"/>
      <c r="AH5336" s="31"/>
      <c r="AI5336" s="31"/>
      <c r="AJ5336" s="31"/>
      <c r="AK5336" s="31"/>
      <c r="AL5336" s="31"/>
      <c r="AO5336" s="376"/>
    </row>
    <row r="5337" spans="1:41" x14ac:dyDescent="0.25">
      <c r="A5337" s="91" t="s">
        <v>3433</v>
      </c>
      <c r="B5337" s="92" t="s">
        <v>19284</v>
      </c>
      <c r="C5337" s="93" t="s">
        <v>19285</v>
      </c>
      <c r="D5337" s="93" t="s">
        <v>1201</v>
      </c>
      <c r="E5337" s="94">
        <v>46582</v>
      </c>
      <c r="F5337" s="93"/>
      <c r="G5337" s="93"/>
      <c r="H5337" s="93"/>
      <c r="I5337" s="99"/>
      <c r="J5337" s="99"/>
      <c r="K5337" s="99"/>
      <c r="L5337" s="99"/>
      <c r="M5337" s="99"/>
      <c r="N5337" s="99"/>
      <c r="O5337" s="99"/>
      <c r="P5337" s="99"/>
      <c r="Q5337" s="99"/>
      <c r="R5337" s="99"/>
      <c r="S5337" s="99"/>
      <c r="T5337" s="99"/>
      <c r="U5337" s="99"/>
      <c r="V5337" s="99"/>
      <c r="W5337" s="99"/>
      <c r="X5337" s="99"/>
      <c r="Y5337" s="99"/>
      <c r="Z5337" s="99"/>
      <c r="AA5337" s="99"/>
      <c r="AB5337" s="99"/>
      <c r="AC5337" s="99"/>
      <c r="AD5337" s="99"/>
      <c r="AE5337" s="99"/>
      <c r="AF5337" s="99"/>
      <c r="AG5337" s="99"/>
      <c r="AH5337" s="31"/>
      <c r="AI5337" s="31"/>
      <c r="AJ5337" s="31"/>
      <c r="AK5337" s="31"/>
      <c r="AL5337" s="31"/>
      <c r="AO5337" s="376"/>
    </row>
    <row r="5338" spans="1:41" x14ac:dyDescent="0.25">
      <c r="A5338" s="44" t="s">
        <v>8776</v>
      </c>
      <c r="B5338" s="44" t="s">
        <v>14847</v>
      </c>
      <c r="C5338" s="45" t="s">
        <v>9098</v>
      </c>
      <c r="D5338" s="367" t="s">
        <v>3696</v>
      </c>
      <c r="E5338" s="328">
        <f>DATE(2027,11,6)</f>
        <v>46697</v>
      </c>
      <c r="F5338" s="32"/>
      <c r="G5338" s="32"/>
      <c r="H5338" s="32"/>
      <c r="I5338" s="31"/>
      <c r="J5338" s="31"/>
      <c r="K5338" s="31"/>
      <c r="L5338" s="31"/>
      <c r="M5338" s="31"/>
      <c r="N5338" s="31"/>
      <c r="O5338" s="31"/>
      <c r="P5338" s="31"/>
      <c r="Q5338" s="31"/>
      <c r="R5338" s="31"/>
      <c r="S5338" s="31"/>
      <c r="T5338" s="31"/>
      <c r="U5338" s="31"/>
      <c r="V5338" s="31"/>
      <c r="W5338" s="31"/>
      <c r="X5338" s="31"/>
      <c r="Y5338" s="31"/>
      <c r="Z5338" s="31"/>
      <c r="AA5338" s="31"/>
      <c r="AB5338" s="31"/>
      <c r="AC5338" s="31"/>
      <c r="AD5338" s="31"/>
      <c r="AE5338" s="31"/>
      <c r="AF5338" s="31"/>
      <c r="AG5338" s="31"/>
      <c r="AH5338" s="31"/>
      <c r="AI5338" s="31"/>
      <c r="AJ5338" s="31"/>
      <c r="AK5338" s="31"/>
      <c r="AL5338" s="31"/>
      <c r="AO5338" s="376"/>
    </row>
    <row r="5339" spans="1:41" x14ac:dyDescent="0.25">
      <c r="A5339" s="44" t="s">
        <v>10481</v>
      </c>
      <c r="B5339" s="44" t="s">
        <v>10355</v>
      </c>
      <c r="C5339" s="45">
        <v>240403</v>
      </c>
      <c r="D5339" s="45" t="s">
        <v>11363</v>
      </c>
      <c r="E5339" s="45" t="s">
        <v>5037</v>
      </c>
      <c r="AO5339" s="376"/>
    </row>
    <row r="5340" spans="1:41" x14ac:dyDescent="0.25">
      <c r="A5340" s="44" t="s">
        <v>9727</v>
      </c>
      <c r="B5340" s="44" t="s">
        <v>14848</v>
      </c>
      <c r="C5340" s="45" t="s">
        <v>9779</v>
      </c>
      <c r="D5340" s="367" t="s">
        <v>3696</v>
      </c>
      <c r="E5340" s="328">
        <f>DATE(2028,4,4)</f>
        <v>46847</v>
      </c>
      <c r="F5340" s="32"/>
      <c r="G5340" s="32"/>
      <c r="H5340" s="32"/>
      <c r="I5340" s="31"/>
      <c r="J5340" s="31"/>
      <c r="K5340" s="31"/>
      <c r="L5340" s="31"/>
      <c r="M5340" s="31"/>
      <c r="N5340" s="31"/>
      <c r="O5340" s="31"/>
      <c r="P5340" s="31"/>
      <c r="Q5340" s="31"/>
      <c r="R5340" s="31"/>
      <c r="S5340" s="31"/>
      <c r="T5340" s="31"/>
      <c r="U5340" s="31"/>
      <c r="V5340" s="31"/>
      <c r="W5340" s="31"/>
      <c r="X5340" s="31"/>
      <c r="Y5340" s="31"/>
      <c r="Z5340" s="31"/>
      <c r="AA5340" s="31"/>
      <c r="AB5340" s="31"/>
      <c r="AC5340" s="31"/>
      <c r="AD5340" s="31"/>
      <c r="AE5340" s="31"/>
      <c r="AF5340" s="31"/>
      <c r="AG5340" s="31"/>
      <c r="AH5340" s="31"/>
      <c r="AI5340" s="31"/>
      <c r="AJ5340" s="31"/>
      <c r="AK5340" s="31"/>
      <c r="AL5340" s="31"/>
      <c r="AO5340" s="376"/>
    </row>
    <row r="5341" spans="1:41" x14ac:dyDescent="0.25">
      <c r="A5341" s="44" t="s">
        <v>9404</v>
      </c>
      <c r="B5341" s="92" t="s">
        <v>9602</v>
      </c>
      <c r="C5341" s="77" t="s">
        <v>9336</v>
      </c>
      <c r="D5341" s="93" t="s">
        <v>9601</v>
      </c>
      <c r="E5341" s="94">
        <v>46568</v>
      </c>
      <c r="F5341" s="93"/>
      <c r="G5341" s="93"/>
      <c r="H5341" s="93"/>
      <c r="I5341" s="99"/>
      <c r="J5341" s="99"/>
      <c r="K5341" s="99"/>
      <c r="L5341" s="99"/>
      <c r="M5341" s="99"/>
      <c r="N5341" s="99"/>
      <c r="O5341" s="99"/>
      <c r="P5341" s="99"/>
      <c r="Q5341" s="99"/>
      <c r="R5341" s="99"/>
      <c r="S5341" s="99"/>
      <c r="T5341" s="99"/>
      <c r="U5341" s="99"/>
      <c r="V5341" s="99"/>
      <c r="W5341" s="99"/>
      <c r="X5341" s="99"/>
      <c r="Y5341" s="99"/>
      <c r="Z5341" s="99"/>
      <c r="AA5341" s="99"/>
      <c r="AB5341" s="99"/>
      <c r="AC5341" s="99"/>
      <c r="AD5341" s="99"/>
      <c r="AE5341" s="99"/>
      <c r="AF5341" s="99"/>
      <c r="AG5341" s="99"/>
      <c r="AH5341" s="31"/>
      <c r="AI5341" s="31"/>
      <c r="AJ5341" s="31"/>
      <c r="AK5341" s="31"/>
      <c r="AL5341" s="31"/>
      <c r="AO5341" s="376"/>
    </row>
    <row r="5342" spans="1:41" x14ac:dyDescent="0.3">
      <c r="A5342" s="333" t="s">
        <v>16187</v>
      </c>
      <c r="B5342" s="333" t="s">
        <v>4812</v>
      </c>
      <c r="C5342" s="125" t="s">
        <v>16162</v>
      </c>
      <c r="D5342" s="32" t="s">
        <v>20309</v>
      </c>
      <c r="E5342" s="125" t="s">
        <v>4972</v>
      </c>
      <c r="F5342" s="125" t="s">
        <v>1189</v>
      </c>
      <c r="G5342" s="125" t="s">
        <v>1190</v>
      </c>
      <c r="AO5342" s="376"/>
    </row>
    <row r="5343" spans="1:41" x14ac:dyDescent="0.25">
      <c r="A5343" s="44" t="s">
        <v>6977</v>
      </c>
      <c r="B5343" s="44" t="s">
        <v>143</v>
      </c>
      <c r="C5343" s="45" t="s">
        <v>7537</v>
      </c>
      <c r="D5343" s="45" t="s">
        <v>11204</v>
      </c>
      <c r="E5343" s="45" t="s">
        <v>4146</v>
      </c>
      <c r="F5343" s="93"/>
      <c r="G5343" s="93"/>
      <c r="H5343" s="93"/>
      <c r="I5343" s="99"/>
      <c r="J5343" s="99"/>
      <c r="K5343" s="99"/>
      <c r="L5343" s="99"/>
      <c r="M5343" s="99"/>
      <c r="N5343" s="99"/>
      <c r="O5343" s="99"/>
      <c r="P5343" s="99"/>
      <c r="Q5343" s="99"/>
      <c r="R5343" s="99"/>
      <c r="S5343" s="99"/>
      <c r="T5343" s="99"/>
      <c r="U5343" s="99"/>
      <c r="V5343" s="99"/>
      <c r="W5343" s="99"/>
      <c r="X5343" s="99"/>
      <c r="Y5343" s="99"/>
      <c r="Z5343" s="99"/>
      <c r="AA5343" s="99"/>
      <c r="AB5343" s="99"/>
      <c r="AC5343" s="99"/>
      <c r="AD5343" s="99"/>
      <c r="AE5343" s="99"/>
      <c r="AF5343" s="99"/>
      <c r="AG5343" s="99"/>
      <c r="AH5343" s="31"/>
      <c r="AI5343" s="31"/>
      <c r="AJ5343" s="31"/>
      <c r="AK5343" s="31"/>
      <c r="AL5343" s="31"/>
      <c r="AO5343" s="376"/>
    </row>
    <row r="5344" spans="1:41" x14ac:dyDescent="0.25">
      <c r="A5344" s="44" t="s">
        <v>6977</v>
      </c>
      <c r="B5344" s="44" t="s">
        <v>143</v>
      </c>
      <c r="C5344" s="45" t="s">
        <v>7537</v>
      </c>
      <c r="D5344" s="93" t="s">
        <v>17443</v>
      </c>
      <c r="E5344" s="45" t="s">
        <v>4146</v>
      </c>
      <c r="F5344" s="93"/>
      <c r="G5344" s="93"/>
      <c r="H5344" s="93"/>
      <c r="I5344" s="99"/>
      <c r="J5344" s="99"/>
      <c r="K5344" s="99"/>
      <c r="L5344" s="99"/>
      <c r="M5344" s="99"/>
      <c r="N5344" s="99"/>
      <c r="O5344" s="99"/>
      <c r="P5344" s="99"/>
      <c r="Q5344" s="99"/>
      <c r="R5344" s="99"/>
      <c r="S5344" s="99"/>
      <c r="T5344" s="99"/>
      <c r="U5344" s="99"/>
      <c r="V5344" s="99"/>
      <c r="W5344" s="99"/>
      <c r="X5344" s="99"/>
      <c r="Y5344" s="99"/>
      <c r="Z5344" s="99"/>
      <c r="AA5344" s="99"/>
      <c r="AB5344" s="99"/>
      <c r="AC5344" s="99"/>
      <c r="AD5344" s="99"/>
      <c r="AE5344" s="99"/>
      <c r="AF5344" s="99"/>
      <c r="AG5344" s="99"/>
      <c r="AH5344" s="31"/>
      <c r="AI5344" s="31"/>
      <c r="AJ5344" s="31"/>
      <c r="AK5344" s="31"/>
      <c r="AL5344" s="31"/>
      <c r="AO5344" s="376"/>
    </row>
    <row r="5345" spans="1:41" x14ac:dyDescent="0.25">
      <c r="A5345" s="44" t="s">
        <v>6977</v>
      </c>
      <c r="B5345" s="44" t="s">
        <v>3475</v>
      </c>
      <c r="C5345" s="45">
        <v>230301</v>
      </c>
      <c r="D5345" s="45" t="s">
        <v>11363</v>
      </c>
      <c r="E5345" s="45" t="s">
        <v>5265</v>
      </c>
      <c r="AO5345" s="376"/>
    </row>
    <row r="5346" spans="1:41" x14ac:dyDescent="0.25">
      <c r="A5346" s="44" t="s">
        <v>6977</v>
      </c>
      <c r="B5346" s="44" t="s">
        <v>143</v>
      </c>
      <c r="C5346" s="45" t="s">
        <v>7537</v>
      </c>
      <c r="D5346" s="45" t="s">
        <v>9895</v>
      </c>
      <c r="E5346" s="46">
        <v>47756</v>
      </c>
      <c r="F5346" s="93"/>
      <c r="G5346" s="93"/>
      <c r="H5346" s="93"/>
      <c r="I5346" s="99"/>
      <c r="J5346" s="99"/>
      <c r="K5346" s="99"/>
      <c r="L5346" s="99"/>
      <c r="M5346" s="99"/>
      <c r="N5346" s="99"/>
      <c r="O5346" s="99"/>
      <c r="P5346" s="99"/>
      <c r="Q5346" s="99"/>
      <c r="R5346" s="99"/>
      <c r="S5346" s="99"/>
      <c r="T5346" s="99"/>
      <c r="U5346" s="99"/>
      <c r="V5346" s="99"/>
      <c r="W5346" s="99"/>
      <c r="X5346" s="99"/>
      <c r="Y5346" s="99"/>
      <c r="Z5346" s="99"/>
      <c r="AA5346" s="99"/>
      <c r="AB5346" s="99"/>
      <c r="AC5346" s="99"/>
      <c r="AD5346" s="99"/>
      <c r="AE5346" s="99"/>
      <c r="AF5346" s="99"/>
      <c r="AG5346" s="99"/>
      <c r="AH5346" s="31"/>
      <c r="AI5346" s="31"/>
      <c r="AJ5346" s="31"/>
      <c r="AK5346" s="31"/>
      <c r="AL5346" s="31"/>
      <c r="AO5346" s="376"/>
    </row>
    <row r="5347" spans="1:41" x14ac:dyDescent="0.25">
      <c r="A5347" s="44" t="s">
        <v>8777</v>
      </c>
      <c r="B5347" s="44" t="s">
        <v>14849</v>
      </c>
      <c r="C5347" s="45" t="s">
        <v>9099</v>
      </c>
      <c r="D5347" s="367" t="s">
        <v>3696</v>
      </c>
      <c r="E5347" s="328">
        <f>DATE(2027,12,29)</f>
        <v>46750</v>
      </c>
      <c r="F5347" s="32"/>
      <c r="G5347" s="32"/>
      <c r="H5347" s="32"/>
      <c r="I5347" s="31"/>
      <c r="J5347" s="31"/>
      <c r="K5347" s="31"/>
      <c r="L5347" s="31"/>
      <c r="M5347" s="31"/>
      <c r="N5347" s="31"/>
      <c r="O5347" s="31"/>
      <c r="P5347" s="31"/>
      <c r="Q5347" s="31"/>
      <c r="R5347" s="31"/>
      <c r="S5347" s="31"/>
      <c r="T5347" s="31"/>
      <c r="U5347" s="31"/>
      <c r="V5347" s="31"/>
      <c r="W5347" s="31"/>
      <c r="X5347" s="31"/>
      <c r="Y5347" s="31"/>
      <c r="Z5347" s="31"/>
      <c r="AA5347" s="31"/>
      <c r="AB5347" s="31"/>
      <c r="AC5347" s="31"/>
      <c r="AD5347" s="31"/>
      <c r="AE5347" s="31"/>
      <c r="AF5347" s="31"/>
      <c r="AG5347" s="31"/>
      <c r="AH5347" s="31"/>
      <c r="AI5347" s="31"/>
      <c r="AJ5347" s="31"/>
      <c r="AK5347" s="31"/>
      <c r="AL5347" s="31"/>
      <c r="AO5347" s="376"/>
    </row>
    <row r="5348" spans="1:41" x14ac:dyDescent="0.25">
      <c r="A5348" s="44" t="s">
        <v>10482</v>
      </c>
      <c r="B5348" s="44" t="s">
        <v>17497</v>
      </c>
      <c r="C5348" s="45">
        <v>24060301</v>
      </c>
      <c r="D5348" s="45" t="s">
        <v>11363</v>
      </c>
      <c r="E5348" s="45" t="s">
        <v>4962</v>
      </c>
      <c r="AO5348" s="376"/>
    </row>
    <row r="5349" spans="1:41" x14ac:dyDescent="0.25">
      <c r="A5349" s="44" t="s">
        <v>13623</v>
      </c>
      <c r="B5349" s="44" t="s">
        <v>12095</v>
      </c>
      <c r="C5349" s="45">
        <v>33.25</v>
      </c>
      <c r="D5349" s="45" t="s">
        <v>12549</v>
      </c>
      <c r="E5349" s="46">
        <v>47664</v>
      </c>
      <c r="F5349" s="45"/>
      <c r="G5349" s="93"/>
      <c r="H5349" s="93"/>
      <c r="I5349" s="99"/>
      <c r="J5349" s="99"/>
      <c r="K5349" s="99"/>
      <c r="L5349" s="99"/>
      <c r="M5349" s="99"/>
      <c r="N5349" s="99"/>
      <c r="O5349" s="99"/>
      <c r="P5349" s="99"/>
      <c r="Q5349" s="99"/>
      <c r="R5349" s="99"/>
      <c r="S5349" s="99"/>
      <c r="T5349" s="99"/>
      <c r="U5349" s="99"/>
      <c r="V5349" s="99"/>
      <c r="W5349" s="99"/>
      <c r="X5349" s="99"/>
      <c r="Y5349" s="99"/>
      <c r="Z5349" s="99"/>
      <c r="AA5349" s="99"/>
      <c r="AB5349" s="99"/>
      <c r="AC5349" s="99"/>
      <c r="AD5349" s="99"/>
      <c r="AE5349" s="99"/>
      <c r="AF5349" s="99"/>
      <c r="AG5349" s="99"/>
      <c r="AH5349" s="31"/>
      <c r="AI5349" s="31"/>
      <c r="AJ5349" s="31"/>
      <c r="AK5349" s="31"/>
      <c r="AL5349" s="31"/>
      <c r="AO5349" s="376"/>
    </row>
    <row r="5350" spans="1:41" x14ac:dyDescent="0.25">
      <c r="A5350" s="44" t="s">
        <v>17766</v>
      </c>
      <c r="B5350" s="44" t="s">
        <v>2350</v>
      </c>
      <c r="C5350" s="45">
        <v>230105</v>
      </c>
      <c r="D5350" s="45" t="s">
        <v>11363</v>
      </c>
      <c r="E5350" s="45" t="s">
        <v>5265</v>
      </c>
      <c r="AO5350" s="376"/>
    </row>
    <row r="5351" spans="1:41" x14ac:dyDescent="0.3">
      <c r="A5351" s="333" t="s">
        <v>10483</v>
      </c>
      <c r="B5351" s="333" t="s">
        <v>12848</v>
      </c>
      <c r="C5351" s="125" t="s">
        <v>12849</v>
      </c>
      <c r="D5351" s="32" t="s">
        <v>20309</v>
      </c>
      <c r="E5351" s="125" t="s">
        <v>5332</v>
      </c>
      <c r="F5351" s="125" t="s">
        <v>1189</v>
      </c>
      <c r="G5351" s="125" t="s">
        <v>1190</v>
      </c>
      <c r="AO5351" s="376"/>
    </row>
    <row r="5352" spans="1:41" x14ac:dyDescent="0.3">
      <c r="A5352" s="333" t="s">
        <v>10483</v>
      </c>
      <c r="B5352" s="333" t="s">
        <v>15582</v>
      </c>
      <c r="C5352" s="125" t="s">
        <v>12850</v>
      </c>
      <c r="D5352" s="32" t="s">
        <v>20309</v>
      </c>
      <c r="E5352" s="125" t="s">
        <v>5332</v>
      </c>
      <c r="F5352" s="125" t="s">
        <v>1189</v>
      </c>
      <c r="G5352" s="125" t="s">
        <v>1190</v>
      </c>
      <c r="AO5352" s="376"/>
    </row>
    <row r="5353" spans="1:41" x14ac:dyDescent="0.25">
      <c r="A5353" s="44" t="s">
        <v>10483</v>
      </c>
      <c r="B5353" s="44" t="s">
        <v>9248</v>
      </c>
      <c r="C5353" s="45">
        <v>240101</v>
      </c>
      <c r="D5353" s="45" t="s">
        <v>11363</v>
      </c>
      <c r="E5353" s="45" t="s">
        <v>9249</v>
      </c>
      <c r="AO5353" s="376"/>
    </row>
    <row r="5354" spans="1:41" x14ac:dyDescent="0.25">
      <c r="A5354" s="44" t="s">
        <v>21600</v>
      </c>
      <c r="B5354" s="44" t="s">
        <v>9248</v>
      </c>
      <c r="C5354" s="45">
        <v>260105</v>
      </c>
      <c r="D5354" s="45" t="s">
        <v>11363</v>
      </c>
      <c r="E5354" s="45" t="s">
        <v>17625</v>
      </c>
      <c r="AO5354" s="376"/>
    </row>
    <row r="5355" spans="1:41" x14ac:dyDescent="0.3">
      <c r="A5355" s="333" t="s">
        <v>5209</v>
      </c>
      <c r="B5355" s="333" t="s">
        <v>12848</v>
      </c>
      <c r="C5355" s="125" t="s">
        <v>12849</v>
      </c>
      <c r="D5355" s="32" t="s">
        <v>20309</v>
      </c>
      <c r="E5355" s="125" t="s">
        <v>5332</v>
      </c>
      <c r="F5355" s="125" t="s">
        <v>1190</v>
      </c>
      <c r="G5355" s="125" t="s">
        <v>1190</v>
      </c>
      <c r="AO5355" s="376"/>
    </row>
    <row r="5356" spans="1:41" x14ac:dyDescent="0.25">
      <c r="A5356" s="44" t="s">
        <v>5209</v>
      </c>
      <c r="B5356" s="44" t="s">
        <v>3043</v>
      </c>
      <c r="C5356" s="45">
        <v>230901</v>
      </c>
      <c r="D5356" s="45" t="s">
        <v>11363</v>
      </c>
      <c r="E5356" s="45" t="s">
        <v>7871</v>
      </c>
      <c r="AO5356" s="376"/>
    </row>
    <row r="5357" spans="1:41" x14ac:dyDescent="0.25">
      <c r="A5357" s="44" t="s">
        <v>5209</v>
      </c>
      <c r="B5357" s="44" t="s">
        <v>9248</v>
      </c>
      <c r="C5357" s="45">
        <v>260105</v>
      </c>
      <c r="D5357" s="45" t="s">
        <v>11363</v>
      </c>
      <c r="E5357" s="45" t="s">
        <v>17625</v>
      </c>
      <c r="AO5357" s="376"/>
    </row>
    <row r="5358" spans="1:41" x14ac:dyDescent="0.3">
      <c r="A5358" s="57" t="s">
        <v>3905</v>
      </c>
      <c r="B5358" s="58" t="s">
        <v>3909</v>
      </c>
      <c r="C5358" s="62">
        <v>23022</v>
      </c>
      <c r="D5358" s="62" t="s">
        <v>20886</v>
      </c>
      <c r="E5358" s="60">
        <v>46630</v>
      </c>
      <c r="F5358" s="32"/>
      <c r="G5358" s="32"/>
      <c r="H5358" s="32"/>
      <c r="I5358" s="31"/>
      <c r="J5358" s="31"/>
      <c r="K5358" s="31"/>
      <c r="L5358" s="31"/>
      <c r="M5358" s="31"/>
      <c r="N5358" s="31"/>
      <c r="O5358" s="31"/>
      <c r="P5358" s="31"/>
      <c r="Q5358" s="31"/>
      <c r="R5358" s="31"/>
      <c r="S5358" s="31"/>
      <c r="T5358" s="31"/>
      <c r="U5358" s="31"/>
      <c r="V5358" s="31"/>
      <c r="W5358" s="31"/>
      <c r="X5358" s="31"/>
      <c r="Y5358" s="31"/>
      <c r="Z5358" s="31"/>
      <c r="AA5358" s="31"/>
      <c r="AB5358" s="31"/>
      <c r="AC5358" s="31"/>
      <c r="AD5358" s="31"/>
      <c r="AE5358" s="31"/>
      <c r="AF5358" s="31"/>
      <c r="AG5358" s="31"/>
      <c r="AH5358" s="31"/>
      <c r="AI5358" s="31"/>
      <c r="AJ5358" s="31"/>
      <c r="AK5358" s="31"/>
      <c r="AL5358" s="31"/>
      <c r="AO5358" s="376"/>
    </row>
    <row r="5359" spans="1:41" x14ac:dyDescent="0.25">
      <c r="A5359" s="44" t="s">
        <v>672</v>
      </c>
      <c r="B5359" s="44" t="s">
        <v>2350</v>
      </c>
      <c r="C5359" s="45">
        <v>230105</v>
      </c>
      <c r="D5359" s="45" t="s">
        <v>11363</v>
      </c>
      <c r="E5359" s="45" t="s">
        <v>5265</v>
      </c>
      <c r="AO5359" s="376"/>
    </row>
    <row r="5360" spans="1:41" x14ac:dyDescent="0.25">
      <c r="A5360" s="44" t="s">
        <v>672</v>
      </c>
      <c r="B5360" s="44" t="s">
        <v>3043</v>
      </c>
      <c r="C5360" s="45">
        <v>230901</v>
      </c>
      <c r="D5360" s="45" t="s">
        <v>11363</v>
      </c>
      <c r="E5360" s="45" t="s">
        <v>7871</v>
      </c>
      <c r="AO5360" s="376"/>
    </row>
    <row r="5361" spans="1:41" x14ac:dyDescent="0.25">
      <c r="A5361" s="86" t="s">
        <v>12238</v>
      </c>
      <c r="B5361" s="44" t="s">
        <v>16074</v>
      </c>
      <c r="C5361" s="45">
        <v>8.26</v>
      </c>
      <c r="D5361" s="45" t="s">
        <v>12549</v>
      </c>
      <c r="E5361" s="46">
        <v>47787</v>
      </c>
      <c r="F5361" s="45"/>
      <c r="G5361" s="93"/>
      <c r="H5361" s="93"/>
      <c r="I5361" s="99"/>
      <c r="J5361" s="99"/>
      <c r="K5361" s="99"/>
      <c r="L5361" s="99"/>
      <c r="M5361" s="99"/>
      <c r="N5361" s="99"/>
      <c r="O5361" s="99"/>
      <c r="P5361" s="99"/>
      <c r="Q5361" s="99"/>
      <c r="R5361" s="99"/>
      <c r="S5361" s="99"/>
      <c r="T5361" s="99"/>
      <c r="U5361" s="99"/>
      <c r="V5361" s="99"/>
      <c r="W5361" s="99"/>
      <c r="X5361" s="99"/>
      <c r="Y5361" s="99"/>
      <c r="Z5361" s="99"/>
      <c r="AA5361" s="99"/>
      <c r="AB5361" s="99"/>
      <c r="AC5361" s="99"/>
      <c r="AD5361" s="99"/>
      <c r="AE5361" s="99"/>
      <c r="AF5361" s="99"/>
      <c r="AG5361" s="99"/>
      <c r="AH5361" s="31"/>
      <c r="AI5361" s="31"/>
      <c r="AJ5361" s="31"/>
      <c r="AK5361" s="31"/>
      <c r="AL5361" s="31"/>
      <c r="AO5361" s="376"/>
    </row>
    <row r="5362" spans="1:41" x14ac:dyDescent="0.25">
      <c r="A5362" s="44" t="s">
        <v>12238</v>
      </c>
      <c r="B5362" s="44" t="s">
        <v>12097</v>
      </c>
      <c r="C5362" s="45">
        <v>28.24</v>
      </c>
      <c r="D5362" s="45" t="s">
        <v>12549</v>
      </c>
      <c r="E5362" s="46">
        <v>47299</v>
      </c>
      <c r="F5362" s="45"/>
      <c r="G5362" s="93"/>
      <c r="H5362" s="93"/>
      <c r="I5362" s="99"/>
      <c r="J5362" s="99"/>
      <c r="K5362" s="99"/>
      <c r="L5362" s="99"/>
      <c r="M5362" s="99"/>
      <c r="N5362" s="99"/>
      <c r="O5362" s="99"/>
      <c r="P5362" s="99"/>
      <c r="Q5362" s="99"/>
      <c r="R5362" s="99"/>
      <c r="S5362" s="99"/>
      <c r="T5362" s="99"/>
      <c r="U5362" s="99"/>
      <c r="V5362" s="99"/>
      <c r="W5362" s="99"/>
      <c r="X5362" s="99"/>
      <c r="Y5362" s="99"/>
      <c r="Z5362" s="99"/>
      <c r="AA5362" s="99"/>
      <c r="AB5362" s="99"/>
      <c r="AC5362" s="99"/>
      <c r="AD5362" s="99"/>
      <c r="AE5362" s="99"/>
      <c r="AF5362" s="99"/>
      <c r="AG5362" s="99"/>
      <c r="AH5362" s="31"/>
      <c r="AI5362" s="31"/>
      <c r="AJ5362" s="31"/>
      <c r="AK5362" s="31"/>
      <c r="AL5362" s="31"/>
      <c r="AO5362" s="376"/>
    </row>
    <row r="5363" spans="1:41" x14ac:dyDescent="0.3">
      <c r="A5363" s="333" t="s">
        <v>1008</v>
      </c>
      <c r="B5363" s="333" t="s">
        <v>1161</v>
      </c>
      <c r="C5363" s="125" t="s">
        <v>10225</v>
      </c>
      <c r="D5363" s="32" t="s">
        <v>20309</v>
      </c>
      <c r="E5363" s="125" t="s">
        <v>2593</v>
      </c>
      <c r="F5363" s="125" t="s">
        <v>1189</v>
      </c>
      <c r="G5363" s="125" t="s">
        <v>1190</v>
      </c>
      <c r="AO5363" s="376"/>
    </row>
    <row r="5364" spans="1:41" x14ac:dyDescent="0.25">
      <c r="A5364" s="44" t="s">
        <v>1008</v>
      </c>
      <c r="B5364" s="44" t="s">
        <v>12111</v>
      </c>
      <c r="C5364" s="45">
        <v>13.25</v>
      </c>
      <c r="D5364" s="45" t="s">
        <v>12549</v>
      </c>
      <c r="E5364" s="46">
        <v>47664</v>
      </c>
      <c r="F5364" s="45"/>
      <c r="G5364" s="93"/>
      <c r="H5364" s="93"/>
      <c r="I5364" s="99"/>
      <c r="J5364" s="99"/>
      <c r="K5364" s="99"/>
      <c r="L5364" s="99"/>
      <c r="M5364" s="99"/>
      <c r="N5364" s="99"/>
      <c r="O5364" s="99"/>
      <c r="P5364" s="99"/>
      <c r="Q5364" s="99"/>
      <c r="R5364" s="99"/>
      <c r="S5364" s="99"/>
      <c r="T5364" s="99"/>
      <c r="U5364" s="99"/>
      <c r="V5364" s="99"/>
      <c r="W5364" s="99"/>
      <c r="X5364" s="99"/>
      <c r="Y5364" s="99"/>
      <c r="Z5364" s="99"/>
      <c r="AA5364" s="99"/>
      <c r="AB5364" s="99"/>
      <c r="AC5364" s="99"/>
      <c r="AD5364" s="99"/>
      <c r="AE5364" s="99"/>
      <c r="AF5364" s="99"/>
      <c r="AG5364" s="99"/>
      <c r="AH5364" s="31"/>
      <c r="AI5364" s="31"/>
      <c r="AJ5364" s="31"/>
      <c r="AK5364" s="31"/>
      <c r="AL5364" s="31"/>
      <c r="AO5364" s="376"/>
    </row>
    <row r="5365" spans="1:41" x14ac:dyDescent="0.25">
      <c r="A5365" s="44" t="s">
        <v>1008</v>
      </c>
      <c r="B5365" s="44" t="s">
        <v>12102</v>
      </c>
      <c r="C5365" s="45">
        <v>21.24</v>
      </c>
      <c r="D5365" s="45" t="s">
        <v>12549</v>
      </c>
      <c r="E5365" s="46">
        <v>47299</v>
      </c>
      <c r="F5365" s="45"/>
      <c r="G5365" s="93"/>
      <c r="H5365" s="93"/>
      <c r="I5365" s="99"/>
      <c r="J5365" s="99"/>
      <c r="K5365" s="99"/>
      <c r="L5365" s="99"/>
      <c r="M5365" s="99"/>
      <c r="N5365" s="99"/>
      <c r="O5365" s="99"/>
      <c r="P5365" s="99"/>
      <c r="Q5365" s="99"/>
      <c r="R5365" s="99"/>
      <c r="S5365" s="99"/>
      <c r="T5365" s="99"/>
      <c r="U5365" s="99"/>
      <c r="V5365" s="99"/>
      <c r="W5365" s="99"/>
      <c r="X5365" s="99"/>
      <c r="Y5365" s="99"/>
      <c r="Z5365" s="99"/>
      <c r="AA5365" s="99"/>
      <c r="AB5365" s="99"/>
      <c r="AC5365" s="99"/>
      <c r="AD5365" s="99"/>
      <c r="AE5365" s="99"/>
      <c r="AF5365" s="99"/>
      <c r="AG5365" s="99"/>
      <c r="AH5365" s="31"/>
      <c r="AI5365" s="31"/>
      <c r="AJ5365" s="31"/>
      <c r="AK5365" s="31"/>
      <c r="AL5365" s="31"/>
      <c r="AO5365" s="376"/>
    </row>
    <row r="5366" spans="1:41" x14ac:dyDescent="0.25">
      <c r="A5366" s="44" t="s">
        <v>13624</v>
      </c>
      <c r="B5366" s="44" t="s">
        <v>12111</v>
      </c>
      <c r="C5366" s="45">
        <v>13.25</v>
      </c>
      <c r="D5366" s="45" t="s">
        <v>12549</v>
      </c>
      <c r="E5366" s="46">
        <v>47664</v>
      </c>
      <c r="F5366" s="45"/>
      <c r="G5366" s="93"/>
      <c r="H5366" s="93"/>
      <c r="I5366" s="99"/>
      <c r="J5366" s="99"/>
      <c r="K5366" s="99"/>
      <c r="L5366" s="99"/>
      <c r="M5366" s="99"/>
      <c r="N5366" s="99"/>
      <c r="O5366" s="99"/>
      <c r="P5366" s="99"/>
      <c r="Q5366" s="99"/>
      <c r="R5366" s="99"/>
      <c r="S5366" s="99"/>
      <c r="T5366" s="99"/>
      <c r="U5366" s="99"/>
      <c r="V5366" s="99"/>
      <c r="W5366" s="99"/>
      <c r="X5366" s="99"/>
      <c r="Y5366" s="99"/>
      <c r="Z5366" s="99"/>
      <c r="AA5366" s="99"/>
      <c r="AB5366" s="99"/>
      <c r="AC5366" s="99"/>
      <c r="AD5366" s="99"/>
      <c r="AE5366" s="99"/>
      <c r="AF5366" s="99"/>
      <c r="AG5366" s="99"/>
      <c r="AH5366" s="31"/>
      <c r="AI5366" s="31"/>
      <c r="AJ5366" s="31"/>
      <c r="AK5366" s="31"/>
      <c r="AL5366" s="31"/>
      <c r="AO5366" s="376"/>
    </row>
    <row r="5367" spans="1:41" x14ac:dyDescent="0.25">
      <c r="A5367" s="44" t="s">
        <v>13624</v>
      </c>
      <c r="B5367" s="44" t="s">
        <v>5134</v>
      </c>
      <c r="C5367" s="45">
        <v>250802</v>
      </c>
      <c r="D5367" s="45" t="s">
        <v>11363</v>
      </c>
      <c r="E5367" s="45" t="s">
        <v>9880</v>
      </c>
      <c r="AO5367" s="376"/>
    </row>
    <row r="5368" spans="1:41" x14ac:dyDescent="0.25">
      <c r="A5368" s="44" t="s">
        <v>20628</v>
      </c>
      <c r="B5368" s="44" t="s">
        <v>14170</v>
      </c>
      <c r="C5368" s="45" t="s">
        <v>14230</v>
      </c>
      <c r="D5368" s="32" t="s">
        <v>5559</v>
      </c>
      <c r="E5368" s="45" t="s">
        <v>20867</v>
      </c>
      <c r="F5368" s="32"/>
      <c r="G5368" s="32"/>
      <c r="H5368" s="32"/>
      <c r="I5368" s="31"/>
      <c r="J5368" s="31"/>
      <c r="K5368" s="31"/>
      <c r="L5368" s="31"/>
      <c r="M5368" s="31"/>
      <c r="N5368" s="31"/>
      <c r="O5368" s="31"/>
      <c r="P5368" s="31"/>
      <c r="Q5368" s="31"/>
      <c r="R5368" s="31"/>
      <c r="S5368" s="31"/>
      <c r="T5368" s="31"/>
      <c r="U5368" s="31"/>
      <c r="V5368" s="31"/>
      <c r="W5368" s="31"/>
      <c r="X5368" s="31"/>
      <c r="Y5368" s="31"/>
      <c r="Z5368" s="31"/>
      <c r="AA5368" s="31"/>
      <c r="AB5368" s="31"/>
      <c r="AC5368" s="31"/>
      <c r="AD5368" s="31"/>
      <c r="AE5368" s="31"/>
      <c r="AF5368" s="31"/>
      <c r="AG5368" s="31"/>
      <c r="AH5368" s="31"/>
      <c r="AI5368" s="31"/>
      <c r="AJ5368" s="31"/>
      <c r="AK5368" s="31"/>
      <c r="AL5368" s="31"/>
      <c r="AO5368" s="376"/>
    </row>
    <row r="5369" spans="1:41" x14ac:dyDescent="0.25">
      <c r="A5369" s="44" t="s">
        <v>11181</v>
      </c>
      <c r="B5369" s="44" t="s">
        <v>11176</v>
      </c>
      <c r="C5369" s="45" t="s">
        <v>11182</v>
      </c>
      <c r="D5369" s="45" t="s">
        <v>11204</v>
      </c>
      <c r="E5369" s="45" t="s">
        <v>5037</v>
      </c>
      <c r="F5369" s="93"/>
      <c r="G5369" s="93"/>
      <c r="H5369" s="93"/>
      <c r="I5369" s="99"/>
      <c r="J5369" s="99"/>
      <c r="K5369" s="99"/>
      <c r="L5369" s="99"/>
      <c r="M5369" s="99"/>
      <c r="N5369" s="99"/>
      <c r="O5369" s="99"/>
      <c r="P5369" s="99"/>
      <c r="Q5369" s="99"/>
      <c r="R5369" s="99"/>
      <c r="S5369" s="99"/>
      <c r="T5369" s="99"/>
      <c r="U5369" s="99"/>
      <c r="V5369" s="99"/>
      <c r="W5369" s="99"/>
      <c r="X5369" s="99"/>
      <c r="Y5369" s="99"/>
      <c r="Z5369" s="99"/>
      <c r="AA5369" s="99"/>
      <c r="AB5369" s="99"/>
      <c r="AC5369" s="99"/>
      <c r="AD5369" s="99"/>
      <c r="AE5369" s="99"/>
      <c r="AF5369" s="99"/>
      <c r="AG5369" s="99"/>
      <c r="AH5369" s="31"/>
      <c r="AI5369" s="31"/>
      <c r="AJ5369" s="31"/>
      <c r="AK5369" s="31"/>
      <c r="AL5369" s="31"/>
      <c r="AO5369" s="376"/>
    </row>
    <row r="5370" spans="1:41" x14ac:dyDescent="0.25">
      <c r="A5370" s="44" t="s">
        <v>11181</v>
      </c>
      <c r="B5370" s="44" t="s">
        <v>11176</v>
      </c>
      <c r="C5370" s="45" t="s">
        <v>11182</v>
      </c>
      <c r="D5370" s="93" t="s">
        <v>17443</v>
      </c>
      <c r="E5370" s="45" t="s">
        <v>5037</v>
      </c>
      <c r="F5370" s="93"/>
      <c r="G5370" s="93"/>
      <c r="H5370" s="93"/>
      <c r="I5370" s="99"/>
      <c r="J5370" s="99"/>
      <c r="K5370" s="99"/>
      <c r="L5370" s="99"/>
      <c r="M5370" s="99"/>
      <c r="N5370" s="99"/>
      <c r="O5370" s="99"/>
      <c r="P5370" s="99"/>
      <c r="Q5370" s="99"/>
      <c r="R5370" s="99"/>
      <c r="S5370" s="99"/>
      <c r="T5370" s="99"/>
      <c r="U5370" s="99"/>
      <c r="V5370" s="99"/>
      <c r="W5370" s="99"/>
      <c r="X5370" s="99"/>
      <c r="Y5370" s="99"/>
      <c r="Z5370" s="99"/>
      <c r="AA5370" s="99"/>
      <c r="AB5370" s="99"/>
      <c r="AC5370" s="99"/>
      <c r="AD5370" s="99"/>
      <c r="AE5370" s="99"/>
      <c r="AF5370" s="99"/>
      <c r="AG5370" s="99"/>
      <c r="AH5370" s="31"/>
      <c r="AI5370" s="31"/>
      <c r="AJ5370" s="31"/>
      <c r="AK5370" s="31"/>
      <c r="AL5370" s="31"/>
      <c r="AO5370" s="376"/>
    </row>
    <row r="5371" spans="1:41" x14ac:dyDescent="0.25">
      <c r="A5371" s="44" t="s">
        <v>10484</v>
      </c>
      <c r="B5371" s="44" t="s">
        <v>10355</v>
      </c>
      <c r="C5371" s="45">
        <v>240403</v>
      </c>
      <c r="D5371" s="45" t="s">
        <v>11363</v>
      </c>
      <c r="E5371" s="45" t="s">
        <v>5037</v>
      </c>
      <c r="AO5371" s="376"/>
    </row>
    <row r="5372" spans="1:41" x14ac:dyDescent="0.3">
      <c r="A5372" s="333" t="s">
        <v>18950</v>
      </c>
      <c r="B5372" s="333" t="s">
        <v>1170</v>
      </c>
      <c r="C5372" s="125" t="s">
        <v>19097</v>
      </c>
      <c r="D5372" s="32" t="s">
        <v>20309</v>
      </c>
      <c r="E5372" s="125" t="s">
        <v>9249</v>
      </c>
      <c r="F5372" s="125" t="s">
        <v>1190</v>
      </c>
      <c r="G5372" s="125" t="s">
        <v>1190</v>
      </c>
      <c r="AO5372" s="376"/>
    </row>
    <row r="5373" spans="1:41" x14ac:dyDescent="0.25">
      <c r="A5373" s="44" t="s">
        <v>18950</v>
      </c>
      <c r="B5373" s="44" t="s">
        <v>20327</v>
      </c>
      <c r="C5373" s="45" t="s">
        <v>20361</v>
      </c>
      <c r="D5373" s="46" t="s">
        <v>21328</v>
      </c>
      <c r="E5373" s="46">
        <v>46554</v>
      </c>
      <c r="AO5373" s="376"/>
    </row>
    <row r="5374" spans="1:41" x14ac:dyDescent="0.25">
      <c r="A5374" s="44" t="s">
        <v>17767</v>
      </c>
      <c r="B5374" s="44" t="s">
        <v>17463</v>
      </c>
      <c r="C5374" s="45">
        <v>260202</v>
      </c>
      <c r="D5374" s="45" t="s">
        <v>11363</v>
      </c>
      <c r="E5374" s="45" t="s">
        <v>9238</v>
      </c>
      <c r="AO5374" s="376"/>
    </row>
    <row r="5375" spans="1:41" x14ac:dyDescent="0.25">
      <c r="A5375" s="44" t="s">
        <v>20708</v>
      </c>
      <c r="B5375" s="44" t="s">
        <v>20706</v>
      </c>
      <c r="C5375" s="45" t="s">
        <v>20817</v>
      </c>
      <c r="D5375" s="32" t="s">
        <v>5559</v>
      </c>
      <c r="E5375" s="45" t="s">
        <v>20882</v>
      </c>
      <c r="F5375" s="32"/>
      <c r="G5375" s="32"/>
      <c r="H5375" s="32"/>
      <c r="I5375" s="31"/>
      <c r="J5375" s="31"/>
      <c r="K5375" s="31"/>
      <c r="L5375" s="31"/>
      <c r="M5375" s="31"/>
      <c r="N5375" s="31"/>
      <c r="O5375" s="31"/>
      <c r="P5375" s="31"/>
      <c r="Q5375" s="31"/>
      <c r="R5375" s="31"/>
      <c r="S5375" s="31"/>
      <c r="T5375" s="31"/>
      <c r="U5375" s="31"/>
      <c r="V5375" s="31"/>
      <c r="W5375" s="31"/>
      <c r="X5375" s="31"/>
      <c r="Y5375" s="31"/>
      <c r="Z5375" s="31"/>
      <c r="AA5375" s="31"/>
      <c r="AB5375" s="31"/>
      <c r="AC5375" s="31"/>
      <c r="AD5375" s="31"/>
      <c r="AE5375" s="31"/>
      <c r="AF5375" s="31"/>
      <c r="AG5375" s="31"/>
      <c r="AH5375" s="31"/>
      <c r="AI5375" s="31"/>
      <c r="AJ5375" s="31"/>
      <c r="AK5375" s="31"/>
      <c r="AL5375" s="31"/>
      <c r="AO5375" s="376"/>
    </row>
    <row r="5376" spans="1:41" x14ac:dyDescent="0.25">
      <c r="A5376" s="44" t="s">
        <v>8002</v>
      </c>
      <c r="B5376" s="44" t="s">
        <v>21436</v>
      </c>
      <c r="C5376" s="45" t="s">
        <v>8000</v>
      </c>
      <c r="D5376" s="45" t="s">
        <v>21447</v>
      </c>
      <c r="E5376" s="46">
        <v>46660</v>
      </c>
      <c r="AO5376" s="376"/>
    </row>
    <row r="5377" spans="1:41" x14ac:dyDescent="0.25">
      <c r="A5377" s="44" t="s">
        <v>21601</v>
      </c>
      <c r="B5377" s="44" t="s">
        <v>936</v>
      </c>
      <c r="C5377" s="45">
        <v>260703</v>
      </c>
      <c r="D5377" s="45" t="s">
        <v>11363</v>
      </c>
      <c r="E5377" s="45" t="s">
        <v>11150</v>
      </c>
      <c r="AO5377" s="376"/>
    </row>
    <row r="5378" spans="1:41" x14ac:dyDescent="0.25">
      <c r="A5378" s="44" t="s">
        <v>2135</v>
      </c>
      <c r="B5378" s="44" t="s">
        <v>9234</v>
      </c>
      <c r="C5378" s="45">
        <v>240103</v>
      </c>
      <c r="D5378" s="45" t="s">
        <v>11363</v>
      </c>
      <c r="E5378" s="45" t="s">
        <v>5139</v>
      </c>
      <c r="AO5378" s="376"/>
    </row>
    <row r="5379" spans="1:41" x14ac:dyDescent="0.25">
      <c r="A5379" s="44" t="s">
        <v>2136</v>
      </c>
      <c r="B5379" s="44" t="s">
        <v>2350</v>
      </c>
      <c r="C5379" s="45">
        <v>230105</v>
      </c>
      <c r="D5379" s="45" t="s">
        <v>11363</v>
      </c>
      <c r="E5379" s="45" t="s">
        <v>5265</v>
      </c>
      <c r="AO5379" s="376"/>
    </row>
    <row r="5380" spans="1:41" x14ac:dyDescent="0.25">
      <c r="A5380" s="44" t="s">
        <v>116</v>
      </c>
      <c r="B5380" s="44" t="s">
        <v>20362</v>
      </c>
      <c r="C5380" s="45" t="s">
        <v>4840</v>
      </c>
      <c r="D5380" s="46" t="s">
        <v>21328</v>
      </c>
      <c r="E5380" s="46">
        <v>46615</v>
      </c>
      <c r="AO5380" s="376"/>
    </row>
    <row r="5381" spans="1:41" x14ac:dyDescent="0.25">
      <c r="A5381" s="44" t="s">
        <v>11239</v>
      </c>
      <c r="B5381" s="44" t="s">
        <v>21362</v>
      </c>
      <c r="C5381" s="45" t="s">
        <v>11608</v>
      </c>
      <c r="D5381" s="45" t="s">
        <v>21447</v>
      </c>
      <c r="E5381" s="46">
        <v>46752</v>
      </c>
      <c r="AO5381" s="376"/>
    </row>
    <row r="5382" spans="1:41" x14ac:dyDescent="0.25">
      <c r="A5382" s="102" t="s">
        <v>11239</v>
      </c>
      <c r="B5382" s="92" t="s">
        <v>11243</v>
      </c>
      <c r="C5382" s="93" t="s">
        <v>11247</v>
      </c>
      <c r="D5382" s="93" t="s">
        <v>1201</v>
      </c>
      <c r="E5382" s="94">
        <v>46682</v>
      </c>
      <c r="F5382" s="93"/>
      <c r="G5382" s="93"/>
      <c r="H5382" s="93"/>
      <c r="I5382" s="99"/>
      <c r="J5382" s="99"/>
      <c r="K5382" s="99"/>
      <c r="L5382" s="99"/>
      <c r="M5382" s="99"/>
      <c r="N5382" s="99"/>
      <c r="O5382" s="99"/>
      <c r="P5382" s="99"/>
      <c r="Q5382" s="99"/>
      <c r="R5382" s="99"/>
      <c r="S5382" s="99"/>
      <c r="T5382" s="99"/>
      <c r="U5382" s="99"/>
      <c r="V5382" s="99"/>
      <c r="W5382" s="99"/>
      <c r="X5382" s="99"/>
      <c r="Y5382" s="99"/>
      <c r="Z5382" s="99"/>
      <c r="AA5382" s="99"/>
      <c r="AB5382" s="99"/>
      <c r="AC5382" s="99"/>
      <c r="AD5382" s="99"/>
      <c r="AE5382" s="99"/>
      <c r="AF5382" s="99"/>
      <c r="AG5382" s="99"/>
      <c r="AH5382" s="31"/>
      <c r="AI5382" s="31"/>
      <c r="AJ5382" s="31"/>
      <c r="AK5382" s="31"/>
      <c r="AL5382" s="31"/>
      <c r="AO5382" s="376"/>
    </row>
    <row r="5383" spans="1:41" x14ac:dyDescent="0.25">
      <c r="A5383" s="44" t="s">
        <v>21602</v>
      </c>
      <c r="B5383" s="44" t="s">
        <v>925</v>
      </c>
      <c r="C5383" s="45">
        <v>260601</v>
      </c>
      <c r="D5383" s="45" t="s">
        <v>11363</v>
      </c>
      <c r="E5383" s="45" t="s">
        <v>17341</v>
      </c>
      <c r="AO5383" s="376"/>
    </row>
    <row r="5384" spans="1:41" x14ac:dyDescent="0.25">
      <c r="A5384" s="44" t="s">
        <v>21602</v>
      </c>
      <c r="B5384" s="44" t="s">
        <v>21452</v>
      </c>
      <c r="C5384" s="45">
        <v>26060201</v>
      </c>
      <c r="D5384" s="45" t="s">
        <v>11363</v>
      </c>
      <c r="E5384" s="45" t="s">
        <v>9840</v>
      </c>
      <c r="AO5384" s="376"/>
    </row>
    <row r="5385" spans="1:41" x14ac:dyDescent="0.25">
      <c r="A5385" s="44" t="s">
        <v>21602</v>
      </c>
      <c r="B5385" s="44" t="s">
        <v>927</v>
      </c>
      <c r="C5385" s="45">
        <v>26060202</v>
      </c>
      <c r="D5385" s="45" t="s">
        <v>11363</v>
      </c>
      <c r="E5385" s="45" t="s">
        <v>9840</v>
      </c>
      <c r="AO5385" s="376"/>
    </row>
    <row r="5386" spans="1:41" x14ac:dyDescent="0.25">
      <c r="A5386" s="44" t="s">
        <v>517</v>
      </c>
      <c r="B5386" s="44" t="s">
        <v>21369</v>
      </c>
      <c r="C5386" s="45" t="s">
        <v>10875</v>
      </c>
      <c r="D5386" s="45" t="s">
        <v>21447</v>
      </c>
      <c r="E5386" s="46">
        <v>46660</v>
      </c>
      <c r="AO5386" s="376"/>
    </row>
    <row r="5387" spans="1:41" x14ac:dyDescent="0.25">
      <c r="A5387" s="44" t="s">
        <v>19328</v>
      </c>
      <c r="B5387" s="319" t="s">
        <v>19509</v>
      </c>
      <c r="C5387" s="318" t="s">
        <v>19647</v>
      </c>
      <c r="D5387" s="93" t="s">
        <v>19934</v>
      </c>
      <c r="E5387" s="320">
        <v>47057</v>
      </c>
      <c r="F5387" s="93"/>
      <c r="G5387" s="93"/>
      <c r="H5387" s="93"/>
      <c r="I5387" s="99"/>
      <c r="J5387" s="99"/>
      <c r="K5387" s="99"/>
      <c r="L5387" s="99"/>
      <c r="M5387" s="99"/>
      <c r="N5387" s="99"/>
      <c r="O5387" s="99"/>
      <c r="P5387" s="99"/>
      <c r="Q5387" s="99"/>
      <c r="R5387" s="99"/>
      <c r="S5387" s="99"/>
      <c r="T5387" s="99"/>
      <c r="U5387" s="99"/>
      <c r="V5387" s="99"/>
      <c r="W5387" s="99"/>
      <c r="X5387" s="99"/>
      <c r="Y5387" s="99"/>
      <c r="Z5387" s="99"/>
      <c r="AA5387" s="99"/>
      <c r="AB5387" s="99"/>
      <c r="AC5387" s="99"/>
      <c r="AD5387" s="99"/>
      <c r="AE5387" s="99"/>
      <c r="AF5387" s="99"/>
      <c r="AG5387" s="99"/>
      <c r="AH5387" s="31"/>
      <c r="AI5387" s="31"/>
      <c r="AJ5387" s="31"/>
      <c r="AK5387" s="31"/>
      <c r="AL5387" s="31"/>
      <c r="AO5387" s="376"/>
    </row>
    <row r="5388" spans="1:41" x14ac:dyDescent="0.25">
      <c r="A5388" s="44" t="s">
        <v>6978</v>
      </c>
      <c r="B5388" s="44" t="s">
        <v>3475</v>
      </c>
      <c r="C5388" s="45">
        <v>230301</v>
      </c>
      <c r="D5388" s="45" t="s">
        <v>11363</v>
      </c>
      <c r="E5388" s="45" t="s">
        <v>5265</v>
      </c>
      <c r="AO5388" s="376"/>
    </row>
    <row r="5389" spans="1:41" x14ac:dyDescent="0.25">
      <c r="A5389" s="44" t="s">
        <v>7538</v>
      </c>
      <c r="B5389" s="44" t="s">
        <v>143</v>
      </c>
      <c r="C5389" s="45" t="s">
        <v>4928</v>
      </c>
      <c r="D5389" s="45" t="s">
        <v>11204</v>
      </c>
      <c r="E5389" s="45" t="s">
        <v>4146</v>
      </c>
      <c r="F5389" s="93"/>
      <c r="G5389" s="93"/>
      <c r="H5389" s="93"/>
      <c r="I5389" s="99"/>
      <c r="J5389" s="99"/>
      <c r="K5389" s="99"/>
      <c r="L5389" s="99"/>
      <c r="M5389" s="99"/>
      <c r="N5389" s="99"/>
      <c r="O5389" s="99"/>
      <c r="P5389" s="99"/>
      <c r="Q5389" s="99"/>
      <c r="R5389" s="99"/>
      <c r="S5389" s="99"/>
      <c r="T5389" s="99"/>
      <c r="U5389" s="99"/>
      <c r="V5389" s="99"/>
      <c r="W5389" s="99"/>
      <c r="X5389" s="99"/>
      <c r="Y5389" s="99"/>
      <c r="Z5389" s="99"/>
      <c r="AA5389" s="99"/>
      <c r="AB5389" s="99"/>
      <c r="AC5389" s="99"/>
      <c r="AD5389" s="99"/>
      <c r="AE5389" s="99"/>
      <c r="AF5389" s="99"/>
      <c r="AG5389" s="99"/>
      <c r="AH5389" s="31"/>
      <c r="AI5389" s="31"/>
      <c r="AJ5389" s="31"/>
      <c r="AK5389" s="31"/>
      <c r="AL5389" s="31"/>
      <c r="AO5389" s="376"/>
    </row>
    <row r="5390" spans="1:41" x14ac:dyDescent="0.25">
      <c r="A5390" s="44" t="s">
        <v>7538</v>
      </c>
      <c r="B5390" s="44" t="s">
        <v>143</v>
      </c>
      <c r="C5390" s="45" t="s">
        <v>4928</v>
      </c>
      <c r="D5390" s="93" t="s">
        <v>17443</v>
      </c>
      <c r="E5390" s="45" t="s">
        <v>4146</v>
      </c>
      <c r="F5390" s="93"/>
      <c r="G5390" s="93"/>
      <c r="H5390" s="93"/>
      <c r="I5390" s="99"/>
      <c r="J5390" s="99"/>
      <c r="K5390" s="99"/>
      <c r="L5390" s="99"/>
      <c r="M5390" s="99"/>
      <c r="N5390" s="99"/>
      <c r="O5390" s="99"/>
      <c r="P5390" s="99"/>
      <c r="Q5390" s="99"/>
      <c r="R5390" s="99"/>
      <c r="S5390" s="99"/>
      <c r="T5390" s="99"/>
      <c r="U5390" s="99"/>
      <c r="V5390" s="99"/>
      <c r="W5390" s="99"/>
      <c r="X5390" s="99"/>
      <c r="Y5390" s="99"/>
      <c r="Z5390" s="99"/>
      <c r="AA5390" s="99"/>
      <c r="AB5390" s="99"/>
      <c r="AC5390" s="99"/>
      <c r="AD5390" s="99"/>
      <c r="AE5390" s="99"/>
      <c r="AF5390" s="99"/>
      <c r="AG5390" s="99"/>
      <c r="AH5390" s="31"/>
      <c r="AI5390" s="31"/>
      <c r="AJ5390" s="31"/>
      <c r="AK5390" s="31"/>
      <c r="AL5390" s="31"/>
      <c r="AO5390" s="376"/>
    </row>
    <row r="5391" spans="1:41" x14ac:dyDescent="0.25">
      <c r="A5391" s="44" t="s">
        <v>7538</v>
      </c>
      <c r="B5391" s="44" t="s">
        <v>143</v>
      </c>
      <c r="C5391" s="45" t="s">
        <v>4928</v>
      </c>
      <c r="D5391" s="45" t="s">
        <v>9895</v>
      </c>
      <c r="E5391" s="46">
        <v>47756</v>
      </c>
      <c r="F5391" s="93"/>
      <c r="G5391" s="93"/>
      <c r="H5391" s="93"/>
      <c r="I5391" s="99"/>
      <c r="J5391" s="99"/>
      <c r="K5391" s="99"/>
      <c r="L5391" s="99"/>
      <c r="M5391" s="99"/>
      <c r="N5391" s="99"/>
      <c r="O5391" s="99"/>
      <c r="P5391" s="99"/>
      <c r="Q5391" s="99"/>
      <c r="R5391" s="99"/>
      <c r="S5391" s="99"/>
      <c r="T5391" s="99"/>
      <c r="U5391" s="99"/>
      <c r="V5391" s="99"/>
      <c r="W5391" s="99"/>
      <c r="X5391" s="99"/>
      <c r="Y5391" s="99"/>
      <c r="Z5391" s="99"/>
      <c r="AA5391" s="99"/>
      <c r="AB5391" s="99"/>
      <c r="AC5391" s="99"/>
      <c r="AD5391" s="99"/>
      <c r="AE5391" s="99"/>
      <c r="AF5391" s="99"/>
      <c r="AG5391" s="99"/>
      <c r="AH5391" s="31"/>
      <c r="AI5391" s="31"/>
      <c r="AJ5391" s="31"/>
      <c r="AK5391" s="31"/>
      <c r="AL5391" s="31"/>
      <c r="AO5391" s="376"/>
    </row>
    <row r="5392" spans="1:41" x14ac:dyDescent="0.25">
      <c r="A5392" s="44" t="s">
        <v>19329</v>
      </c>
      <c r="B5392" s="319" t="s">
        <v>19510</v>
      </c>
      <c r="C5392" s="318" t="s">
        <v>19648</v>
      </c>
      <c r="D5392" s="93" t="s">
        <v>19934</v>
      </c>
      <c r="E5392" s="320">
        <v>46387</v>
      </c>
      <c r="F5392" s="93"/>
      <c r="G5392" s="93"/>
      <c r="H5392" s="93"/>
      <c r="I5392" s="99"/>
      <c r="J5392" s="99"/>
      <c r="K5392" s="99"/>
      <c r="L5392" s="99"/>
      <c r="M5392" s="99"/>
      <c r="N5392" s="99"/>
      <c r="O5392" s="99"/>
      <c r="P5392" s="99"/>
      <c r="Q5392" s="99"/>
      <c r="R5392" s="99"/>
      <c r="S5392" s="99"/>
      <c r="T5392" s="99"/>
      <c r="U5392" s="99"/>
      <c r="V5392" s="99"/>
      <c r="W5392" s="99"/>
      <c r="X5392" s="99"/>
      <c r="Y5392" s="99"/>
      <c r="Z5392" s="99"/>
      <c r="AA5392" s="99"/>
      <c r="AB5392" s="99"/>
      <c r="AC5392" s="99"/>
      <c r="AD5392" s="99"/>
      <c r="AE5392" s="99"/>
      <c r="AF5392" s="99"/>
      <c r="AG5392" s="99"/>
      <c r="AH5392" s="31"/>
      <c r="AI5392" s="31"/>
      <c r="AJ5392" s="31"/>
      <c r="AK5392" s="31"/>
      <c r="AL5392" s="31"/>
      <c r="AO5392" s="376"/>
    </row>
    <row r="5393" spans="1:41" x14ac:dyDescent="0.25">
      <c r="A5393" s="44" t="s">
        <v>16681</v>
      </c>
      <c r="B5393" s="44" t="s">
        <v>16682</v>
      </c>
      <c r="C5393" s="45" t="s">
        <v>16976</v>
      </c>
      <c r="D5393" s="367" t="s">
        <v>3696</v>
      </c>
      <c r="E5393" s="328">
        <f>DATE(2029,11,13)</f>
        <v>47435</v>
      </c>
      <c r="F5393" s="32"/>
      <c r="G5393" s="32"/>
      <c r="H5393" s="32"/>
      <c r="I5393" s="31"/>
      <c r="J5393" s="31"/>
      <c r="K5393" s="31"/>
      <c r="L5393" s="31"/>
      <c r="M5393" s="31"/>
      <c r="N5393" s="31"/>
      <c r="O5393" s="31"/>
      <c r="P5393" s="31"/>
      <c r="Q5393" s="31"/>
      <c r="R5393" s="31"/>
      <c r="S5393" s="31"/>
      <c r="T5393" s="31"/>
      <c r="U5393" s="31"/>
      <c r="V5393" s="31"/>
      <c r="W5393" s="31"/>
      <c r="X5393" s="31"/>
      <c r="Y5393" s="31"/>
      <c r="Z5393" s="31"/>
      <c r="AA5393" s="31"/>
      <c r="AB5393" s="31"/>
      <c r="AC5393" s="31"/>
      <c r="AD5393" s="31"/>
      <c r="AE5393" s="31"/>
      <c r="AF5393" s="31"/>
      <c r="AG5393" s="31"/>
      <c r="AH5393" s="31"/>
      <c r="AI5393" s="31"/>
      <c r="AJ5393" s="31"/>
      <c r="AK5393" s="31"/>
      <c r="AL5393" s="31"/>
      <c r="AO5393" s="376"/>
    </row>
    <row r="5394" spans="1:41" x14ac:dyDescent="0.25">
      <c r="A5394" s="44" t="s">
        <v>21603</v>
      </c>
      <c r="B5394" s="44" t="s">
        <v>6610</v>
      </c>
      <c r="C5394" s="45">
        <v>260204</v>
      </c>
      <c r="D5394" s="45" t="s">
        <v>11363</v>
      </c>
      <c r="E5394" s="45" t="s">
        <v>9238</v>
      </c>
      <c r="AO5394" s="376"/>
    </row>
    <row r="5395" spans="1:41" x14ac:dyDescent="0.25">
      <c r="A5395" s="44" t="s">
        <v>17768</v>
      </c>
      <c r="B5395" s="44" t="s">
        <v>931</v>
      </c>
      <c r="C5395" s="45">
        <v>260101</v>
      </c>
      <c r="D5395" s="45" t="s">
        <v>11363</v>
      </c>
      <c r="E5395" s="45" t="s">
        <v>8292</v>
      </c>
      <c r="AO5395" s="376"/>
    </row>
    <row r="5396" spans="1:41" x14ac:dyDescent="0.25">
      <c r="A5396" s="44" t="s">
        <v>17768</v>
      </c>
      <c r="B5396" s="44" t="s">
        <v>948</v>
      </c>
      <c r="C5396" s="45">
        <v>260303</v>
      </c>
      <c r="D5396" s="45" t="s">
        <v>11363</v>
      </c>
      <c r="E5396" s="45" t="s">
        <v>9249</v>
      </c>
      <c r="AO5396" s="376"/>
    </row>
    <row r="5397" spans="1:41" x14ac:dyDescent="0.25">
      <c r="A5397" s="44" t="s">
        <v>2959</v>
      </c>
      <c r="B5397" s="44" t="s">
        <v>10346</v>
      </c>
      <c r="C5397" s="45">
        <v>240507</v>
      </c>
      <c r="D5397" s="45" t="s">
        <v>11363</v>
      </c>
      <c r="E5397" s="45" t="s">
        <v>5155</v>
      </c>
      <c r="AO5397" s="376"/>
    </row>
    <row r="5398" spans="1:41" x14ac:dyDescent="0.25">
      <c r="A5398" s="44" t="s">
        <v>2959</v>
      </c>
      <c r="B5398" s="44" t="s">
        <v>925</v>
      </c>
      <c r="C5398" s="45">
        <v>260601</v>
      </c>
      <c r="D5398" s="45" t="s">
        <v>11363</v>
      </c>
      <c r="E5398" s="45" t="s">
        <v>17341</v>
      </c>
      <c r="AO5398" s="376"/>
    </row>
    <row r="5399" spans="1:41" x14ac:dyDescent="0.25">
      <c r="A5399" s="44" t="s">
        <v>17769</v>
      </c>
      <c r="B5399" s="44" t="s">
        <v>5321</v>
      </c>
      <c r="C5399" s="45">
        <v>26010401</v>
      </c>
      <c r="D5399" s="45" t="s">
        <v>11363</v>
      </c>
      <c r="E5399" s="45" t="s">
        <v>17459</v>
      </c>
      <c r="AO5399" s="376"/>
    </row>
    <row r="5400" spans="1:41" x14ac:dyDescent="0.25">
      <c r="A5400" s="44" t="s">
        <v>17769</v>
      </c>
      <c r="B5400" s="44" t="s">
        <v>3176</v>
      </c>
      <c r="C5400" s="45">
        <v>26010402</v>
      </c>
      <c r="D5400" s="45" t="s">
        <v>11363</v>
      </c>
      <c r="E5400" s="45" t="s">
        <v>17459</v>
      </c>
      <c r="AO5400" s="376"/>
    </row>
    <row r="5401" spans="1:41" x14ac:dyDescent="0.25">
      <c r="A5401" s="44" t="s">
        <v>403</v>
      </c>
      <c r="B5401" s="44" t="s">
        <v>21421</v>
      </c>
      <c r="C5401" s="45" t="s">
        <v>21184</v>
      </c>
      <c r="D5401" s="45" t="s">
        <v>21447</v>
      </c>
      <c r="E5401" s="46">
        <v>46630</v>
      </c>
      <c r="AO5401" s="376"/>
    </row>
    <row r="5402" spans="1:41" x14ac:dyDescent="0.25">
      <c r="A5402" s="99" t="s">
        <v>2694</v>
      </c>
      <c r="B5402" s="111" t="s">
        <v>1169</v>
      </c>
      <c r="C5402" s="56" t="s">
        <v>2745</v>
      </c>
      <c r="D5402" s="146" t="s">
        <v>2198</v>
      </c>
      <c r="E5402" s="69">
        <v>45227</v>
      </c>
      <c r="F5402" s="93"/>
      <c r="G5402" s="93"/>
      <c r="H5402" s="93"/>
      <c r="I5402" s="99"/>
      <c r="J5402" s="99"/>
      <c r="K5402" s="99"/>
      <c r="L5402" s="99"/>
      <c r="M5402" s="99"/>
      <c r="N5402" s="99"/>
      <c r="O5402" s="99"/>
      <c r="P5402" s="99"/>
      <c r="Q5402" s="99"/>
      <c r="R5402" s="99"/>
      <c r="S5402" s="99"/>
      <c r="T5402" s="99"/>
      <c r="U5402" s="99"/>
      <c r="V5402" s="99"/>
      <c r="W5402" s="99"/>
      <c r="X5402" s="99"/>
      <c r="Y5402" s="99"/>
      <c r="Z5402" s="99"/>
      <c r="AA5402" s="99"/>
      <c r="AB5402" s="99"/>
      <c r="AC5402" s="99"/>
      <c r="AD5402" s="99"/>
      <c r="AE5402" s="99"/>
      <c r="AF5402" s="99"/>
      <c r="AG5402" s="99"/>
      <c r="AH5402" s="31"/>
      <c r="AI5402" s="31"/>
      <c r="AJ5402" s="31"/>
      <c r="AK5402" s="31"/>
      <c r="AL5402" s="31"/>
      <c r="AO5402" s="376"/>
    </row>
    <row r="5403" spans="1:41" x14ac:dyDescent="0.25">
      <c r="A5403" s="44" t="s">
        <v>574</v>
      </c>
      <c r="B5403" s="44" t="s">
        <v>21421</v>
      </c>
      <c r="C5403" s="45" t="s">
        <v>21184</v>
      </c>
      <c r="D5403" s="45" t="s">
        <v>21447</v>
      </c>
      <c r="E5403" s="46">
        <v>46630</v>
      </c>
      <c r="AO5403" s="376"/>
    </row>
    <row r="5404" spans="1:41" x14ac:dyDescent="0.25">
      <c r="A5404" s="44" t="s">
        <v>673</v>
      </c>
      <c r="B5404" s="44" t="s">
        <v>3176</v>
      </c>
      <c r="C5404" s="45">
        <v>23010402</v>
      </c>
      <c r="D5404" s="45" t="s">
        <v>11363</v>
      </c>
      <c r="E5404" s="45" t="s">
        <v>5322</v>
      </c>
      <c r="AO5404" s="376"/>
    </row>
    <row r="5405" spans="1:41" x14ac:dyDescent="0.25">
      <c r="A5405" s="44" t="s">
        <v>205</v>
      </c>
      <c r="B5405" s="44" t="s">
        <v>143</v>
      </c>
      <c r="C5405" s="45" t="s">
        <v>4929</v>
      </c>
      <c r="D5405" s="45" t="s">
        <v>11204</v>
      </c>
      <c r="E5405" s="45" t="s">
        <v>4146</v>
      </c>
      <c r="F5405" s="93"/>
      <c r="G5405" s="93"/>
      <c r="H5405" s="93"/>
      <c r="I5405" s="99"/>
      <c r="J5405" s="99"/>
      <c r="K5405" s="99"/>
      <c r="L5405" s="99"/>
      <c r="M5405" s="99"/>
      <c r="N5405" s="99"/>
      <c r="O5405" s="99"/>
      <c r="P5405" s="99"/>
      <c r="Q5405" s="99"/>
      <c r="R5405" s="99"/>
      <c r="S5405" s="99"/>
      <c r="T5405" s="99"/>
      <c r="U5405" s="99"/>
      <c r="V5405" s="99"/>
      <c r="W5405" s="99"/>
      <c r="X5405" s="99"/>
      <c r="Y5405" s="99"/>
      <c r="Z5405" s="99"/>
      <c r="AA5405" s="99"/>
      <c r="AB5405" s="99"/>
      <c r="AC5405" s="99"/>
      <c r="AD5405" s="99"/>
      <c r="AE5405" s="99"/>
      <c r="AF5405" s="99"/>
      <c r="AG5405" s="99"/>
      <c r="AH5405" s="31"/>
      <c r="AI5405" s="31"/>
      <c r="AJ5405" s="31"/>
      <c r="AK5405" s="31"/>
      <c r="AL5405" s="31"/>
      <c r="AO5405" s="376"/>
    </row>
    <row r="5406" spans="1:41" x14ac:dyDescent="0.25">
      <c r="A5406" s="44" t="s">
        <v>205</v>
      </c>
      <c r="B5406" s="44" t="s">
        <v>143</v>
      </c>
      <c r="C5406" s="45" t="s">
        <v>4929</v>
      </c>
      <c r="D5406" s="93" t="s">
        <v>17443</v>
      </c>
      <c r="E5406" s="45" t="s">
        <v>4146</v>
      </c>
      <c r="F5406" s="93"/>
      <c r="G5406" s="93"/>
      <c r="H5406" s="93"/>
      <c r="I5406" s="99"/>
      <c r="J5406" s="99"/>
      <c r="K5406" s="99"/>
      <c r="L5406" s="99"/>
      <c r="M5406" s="99"/>
      <c r="N5406" s="99"/>
      <c r="O5406" s="99"/>
      <c r="P5406" s="99"/>
      <c r="Q5406" s="99"/>
      <c r="R5406" s="99"/>
      <c r="S5406" s="99"/>
      <c r="T5406" s="99"/>
      <c r="U5406" s="99"/>
      <c r="V5406" s="99"/>
      <c r="W5406" s="99"/>
      <c r="X5406" s="99"/>
      <c r="Y5406" s="99"/>
      <c r="Z5406" s="99"/>
      <c r="AA5406" s="99"/>
      <c r="AB5406" s="99"/>
      <c r="AC5406" s="99"/>
      <c r="AD5406" s="99"/>
      <c r="AE5406" s="99"/>
      <c r="AF5406" s="99"/>
      <c r="AG5406" s="99"/>
      <c r="AH5406" s="31"/>
      <c r="AI5406" s="31"/>
      <c r="AJ5406" s="31"/>
      <c r="AK5406" s="31"/>
      <c r="AL5406" s="31"/>
      <c r="AO5406" s="376"/>
    </row>
    <row r="5407" spans="1:41" x14ac:dyDescent="0.25">
      <c r="A5407" s="44" t="s">
        <v>205</v>
      </c>
      <c r="B5407" s="44" t="s">
        <v>143</v>
      </c>
      <c r="C5407" s="45" t="s">
        <v>4929</v>
      </c>
      <c r="D5407" s="45" t="s">
        <v>9895</v>
      </c>
      <c r="E5407" s="46">
        <v>47756</v>
      </c>
      <c r="F5407" s="93"/>
      <c r="G5407" s="93"/>
      <c r="H5407" s="93"/>
      <c r="I5407" s="99"/>
      <c r="J5407" s="99"/>
      <c r="K5407" s="99"/>
      <c r="L5407" s="99"/>
      <c r="M5407" s="99"/>
      <c r="N5407" s="99"/>
      <c r="O5407" s="99"/>
      <c r="P5407" s="99"/>
      <c r="Q5407" s="99"/>
      <c r="R5407" s="99"/>
      <c r="S5407" s="99"/>
      <c r="T5407" s="99"/>
      <c r="U5407" s="99"/>
      <c r="V5407" s="99"/>
      <c r="W5407" s="99"/>
      <c r="X5407" s="99"/>
      <c r="Y5407" s="99"/>
      <c r="Z5407" s="99"/>
      <c r="AA5407" s="99"/>
      <c r="AB5407" s="99"/>
      <c r="AC5407" s="99"/>
      <c r="AD5407" s="99"/>
      <c r="AE5407" s="99"/>
      <c r="AF5407" s="99"/>
      <c r="AG5407" s="99"/>
      <c r="AH5407" s="31"/>
      <c r="AI5407" s="31"/>
      <c r="AJ5407" s="31"/>
      <c r="AK5407" s="31"/>
      <c r="AL5407" s="31"/>
      <c r="AO5407" s="376"/>
    </row>
    <row r="5408" spans="1:41" x14ac:dyDescent="0.25">
      <c r="A5408" s="91" t="s">
        <v>19124</v>
      </c>
      <c r="B5408" s="92" t="s">
        <v>3182</v>
      </c>
      <c r="C5408" s="93" t="s">
        <v>19170</v>
      </c>
      <c r="D5408" s="93" t="s">
        <v>1201</v>
      </c>
      <c r="E5408" s="94">
        <v>46582</v>
      </c>
      <c r="F5408" s="93"/>
      <c r="G5408" s="93"/>
      <c r="H5408" s="93"/>
      <c r="I5408" s="99"/>
      <c r="J5408" s="99"/>
      <c r="K5408" s="99"/>
      <c r="L5408" s="99"/>
      <c r="M5408" s="99"/>
      <c r="N5408" s="99"/>
      <c r="O5408" s="99"/>
      <c r="P5408" s="99"/>
      <c r="Q5408" s="99"/>
      <c r="R5408" s="99"/>
      <c r="S5408" s="99"/>
      <c r="T5408" s="99"/>
      <c r="U5408" s="99"/>
      <c r="V5408" s="99"/>
      <c r="W5408" s="99"/>
      <c r="X5408" s="99"/>
      <c r="Y5408" s="99"/>
      <c r="Z5408" s="99"/>
      <c r="AA5408" s="99"/>
      <c r="AB5408" s="99"/>
      <c r="AC5408" s="99"/>
      <c r="AD5408" s="99"/>
      <c r="AE5408" s="99"/>
      <c r="AF5408" s="99"/>
      <c r="AG5408" s="99"/>
      <c r="AH5408" s="31"/>
      <c r="AI5408" s="31"/>
      <c r="AJ5408" s="31"/>
      <c r="AK5408" s="31"/>
      <c r="AL5408" s="31"/>
      <c r="AO5408" s="376"/>
    </row>
    <row r="5409" spans="1:41" x14ac:dyDescent="0.3">
      <c r="A5409" s="99" t="s">
        <v>15495</v>
      </c>
      <c r="B5409" s="92" t="s">
        <v>15494</v>
      </c>
      <c r="C5409" s="93" t="s">
        <v>15493</v>
      </c>
      <c r="D5409" s="93" t="s">
        <v>1201</v>
      </c>
      <c r="E5409" s="94">
        <v>46604</v>
      </c>
      <c r="F5409" s="93"/>
      <c r="G5409" s="93"/>
      <c r="H5409" s="93"/>
      <c r="I5409" s="99"/>
      <c r="J5409" s="99"/>
      <c r="K5409" s="99"/>
      <c r="L5409" s="99"/>
      <c r="M5409" s="99"/>
      <c r="N5409" s="99"/>
      <c r="O5409" s="99"/>
      <c r="P5409" s="99"/>
      <c r="Q5409" s="99"/>
      <c r="R5409" s="99"/>
      <c r="S5409" s="99"/>
      <c r="T5409" s="99"/>
      <c r="U5409" s="99"/>
      <c r="V5409" s="99"/>
      <c r="W5409" s="99"/>
      <c r="X5409" s="99"/>
      <c r="Y5409" s="99"/>
      <c r="Z5409" s="99"/>
      <c r="AA5409" s="99"/>
      <c r="AB5409" s="99"/>
      <c r="AC5409" s="99"/>
      <c r="AD5409" s="99"/>
      <c r="AE5409" s="99"/>
      <c r="AF5409" s="99"/>
      <c r="AG5409" s="99"/>
      <c r="AH5409" s="31"/>
      <c r="AI5409" s="31"/>
      <c r="AJ5409" s="31"/>
      <c r="AK5409" s="31"/>
      <c r="AL5409" s="31"/>
      <c r="AO5409" s="376"/>
    </row>
    <row r="5410" spans="1:41" x14ac:dyDescent="0.25">
      <c r="A5410" s="44" t="s">
        <v>15495</v>
      </c>
      <c r="B5410" s="44" t="s">
        <v>938</v>
      </c>
      <c r="C5410" s="45">
        <v>260103</v>
      </c>
      <c r="D5410" s="45" t="s">
        <v>11363</v>
      </c>
      <c r="E5410" s="45" t="s">
        <v>8292</v>
      </c>
      <c r="AO5410" s="376"/>
    </row>
    <row r="5411" spans="1:41" x14ac:dyDescent="0.25">
      <c r="A5411" s="44" t="s">
        <v>674</v>
      </c>
      <c r="B5411" s="44" t="s">
        <v>17517</v>
      </c>
      <c r="C5411" s="45">
        <v>24070201</v>
      </c>
      <c r="D5411" s="45" t="s">
        <v>11363</v>
      </c>
      <c r="E5411" s="45" t="s">
        <v>7420</v>
      </c>
      <c r="AO5411" s="376"/>
    </row>
    <row r="5412" spans="1:41" x14ac:dyDescent="0.3">
      <c r="A5412" s="57" t="s">
        <v>3595</v>
      </c>
      <c r="B5412" s="92" t="s">
        <v>3682</v>
      </c>
      <c r="C5412" s="93" t="s">
        <v>19106</v>
      </c>
      <c r="D5412" s="93" t="s">
        <v>3681</v>
      </c>
      <c r="E5412" s="94">
        <v>48029</v>
      </c>
      <c r="F5412" s="93"/>
      <c r="G5412" s="93"/>
      <c r="H5412" s="93"/>
      <c r="I5412" s="99"/>
      <c r="J5412" s="99"/>
      <c r="K5412" s="99"/>
      <c r="L5412" s="99"/>
      <c r="M5412" s="99"/>
      <c r="N5412" s="99"/>
      <c r="O5412" s="99"/>
      <c r="P5412" s="99"/>
      <c r="Q5412" s="99"/>
      <c r="R5412" s="99"/>
      <c r="S5412" s="99"/>
      <c r="T5412" s="99"/>
      <c r="U5412" s="99"/>
      <c r="V5412" s="99"/>
      <c r="W5412" s="99"/>
      <c r="X5412" s="99"/>
      <c r="Y5412" s="99"/>
      <c r="Z5412" s="99"/>
      <c r="AA5412" s="99"/>
      <c r="AB5412" s="99"/>
      <c r="AC5412" s="99"/>
      <c r="AD5412" s="99"/>
      <c r="AE5412" s="99"/>
      <c r="AF5412" s="99"/>
      <c r="AG5412" s="99"/>
      <c r="AH5412" s="31"/>
      <c r="AI5412" s="31"/>
      <c r="AJ5412" s="31"/>
      <c r="AK5412" s="31"/>
      <c r="AL5412" s="31"/>
      <c r="AO5412" s="376"/>
    </row>
    <row r="5413" spans="1:41" x14ac:dyDescent="0.3">
      <c r="A5413" s="333" t="s">
        <v>1009</v>
      </c>
      <c r="B5413" s="333" t="s">
        <v>11377</v>
      </c>
      <c r="C5413" s="125" t="s">
        <v>11214</v>
      </c>
      <c r="D5413" s="32" t="s">
        <v>20309</v>
      </c>
      <c r="E5413" s="125" t="s">
        <v>4966</v>
      </c>
      <c r="F5413" s="125" t="s">
        <v>1189</v>
      </c>
      <c r="G5413" s="125" t="s">
        <v>1190</v>
      </c>
      <c r="AO5413" s="376"/>
    </row>
    <row r="5414" spans="1:41" x14ac:dyDescent="0.25">
      <c r="A5414" s="44" t="s">
        <v>1009</v>
      </c>
      <c r="B5414" s="44" t="s">
        <v>21359</v>
      </c>
      <c r="C5414" s="45" t="s">
        <v>21182</v>
      </c>
      <c r="D5414" s="45" t="s">
        <v>21447</v>
      </c>
      <c r="E5414" s="46">
        <v>46752</v>
      </c>
      <c r="AO5414" s="376"/>
    </row>
    <row r="5415" spans="1:41" x14ac:dyDescent="0.25">
      <c r="A5415" s="91" t="s">
        <v>1009</v>
      </c>
      <c r="B5415" s="92" t="s">
        <v>19284</v>
      </c>
      <c r="C5415" s="93" t="s">
        <v>19285</v>
      </c>
      <c r="D5415" s="93" t="s">
        <v>1201</v>
      </c>
      <c r="E5415" s="94">
        <v>46582</v>
      </c>
      <c r="F5415" s="93"/>
      <c r="G5415" s="93"/>
      <c r="H5415" s="93"/>
      <c r="I5415" s="99"/>
      <c r="J5415" s="99"/>
      <c r="K5415" s="99"/>
      <c r="L5415" s="99"/>
      <c r="M5415" s="99"/>
      <c r="N5415" s="99"/>
      <c r="O5415" s="99"/>
      <c r="P5415" s="99"/>
      <c r="Q5415" s="99"/>
      <c r="R5415" s="99"/>
      <c r="S5415" s="99"/>
      <c r="T5415" s="99"/>
      <c r="U5415" s="99"/>
      <c r="V5415" s="99"/>
      <c r="W5415" s="99"/>
      <c r="X5415" s="99"/>
      <c r="Y5415" s="99"/>
      <c r="Z5415" s="99"/>
      <c r="AA5415" s="99"/>
      <c r="AB5415" s="99"/>
      <c r="AC5415" s="99"/>
      <c r="AD5415" s="99"/>
      <c r="AE5415" s="99"/>
      <c r="AF5415" s="99"/>
      <c r="AG5415" s="99"/>
      <c r="AH5415" s="31"/>
      <c r="AI5415" s="31"/>
      <c r="AJ5415" s="31"/>
      <c r="AK5415" s="31"/>
      <c r="AL5415" s="31"/>
      <c r="AO5415" s="376"/>
    </row>
    <row r="5416" spans="1:41" x14ac:dyDescent="0.25">
      <c r="A5416" s="44" t="s">
        <v>13625</v>
      </c>
      <c r="B5416" s="44" t="s">
        <v>12111</v>
      </c>
      <c r="C5416" s="45">
        <v>13.25</v>
      </c>
      <c r="D5416" s="45" t="s">
        <v>12549</v>
      </c>
      <c r="E5416" s="46">
        <v>47664</v>
      </c>
      <c r="F5416" s="45"/>
      <c r="G5416" s="93"/>
      <c r="H5416" s="93"/>
      <c r="I5416" s="99"/>
      <c r="J5416" s="99"/>
      <c r="K5416" s="99"/>
      <c r="L5416" s="99"/>
      <c r="M5416" s="99"/>
      <c r="N5416" s="99"/>
      <c r="O5416" s="99"/>
      <c r="P5416" s="99"/>
      <c r="Q5416" s="99"/>
      <c r="R5416" s="99"/>
      <c r="S5416" s="99"/>
      <c r="T5416" s="99"/>
      <c r="U5416" s="99"/>
      <c r="V5416" s="99"/>
      <c r="W5416" s="99"/>
      <c r="X5416" s="99"/>
      <c r="Y5416" s="99"/>
      <c r="Z5416" s="99"/>
      <c r="AA5416" s="99"/>
      <c r="AB5416" s="99"/>
      <c r="AC5416" s="99"/>
      <c r="AD5416" s="99"/>
      <c r="AE5416" s="99"/>
      <c r="AF5416" s="99"/>
      <c r="AG5416" s="99"/>
      <c r="AH5416" s="31"/>
      <c r="AI5416" s="31"/>
      <c r="AJ5416" s="31"/>
      <c r="AK5416" s="31"/>
      <c r="AL5416" s="31"/>
      <c r="AO5416" s="376"/>
    </row>
    <row r="5417" spans="1:41" x14ac:dyDescent="0.25">
      <c r="A5417" s="44" t="s">
        <v>12643</v>
      </c>
      <c r="B5417" s="44" t="s">
        <v>17452</v>
      </c>
      <c r="C5417" s="45">
        <v>25010501</v>
      </c>
      <c r="D5417" s="45" t="s">
        <v>11363</v>
      </c>
      <c r="E5417" s="45" t="s">
        <v>12551</v>
      </c>
      <c r="AO5417" s="376"/>
    </row>
    <row r="5418" spans="1:41" x14ac:dyDescent="0.25">
      <c r="A5418" s="44" t="s">
        <v>12643</v>
      </c>
      <c r="B5418" s="44" t="s">
        <v>5129</v>
      </c>
      <c r="C5418" s="45">
        <v>25010502</v>
      </c>
      <c r="D5418" s="45" t="s">
        <v>11363</v>
      </c>
      <c r="E5418" s="45" t="s">
        <v>12551</v>
      </c>
      <c r="AO5418" s="376"/>
    </row>
    <row r="5419" spans="1:41" x14ac:dyDescent="0.25">
      <c r="A5419" s="44" t="s">
        <v>12643</v>
      </c>
      <c r="B5419" s="44" t="s">
        <v>5321</v>
      </c>
      <c r="C5419" s="45">
        <v>25010401</v>
      </c>
      <c r="D5419" s="45" t="s">
        <v>11363</v>
      </c>
      <c r="E5419" s="45" t="s">
        <v>12564</v>
      </c>
      <c r="AO5419" s="376"/>
    </row>
    <row r="5420" spans="1:41" x14ac:dyDescent="0.25">
      <c r="A5420" s="44" t="s">
        <v>12643</v>
      </c>
      <c r="B5420" s="44" t="s">
        <v>3176</v>
      </c>
      <c r="C5420" s="45">
        <v>25010402</v>
      </c>
      <c r="D5420" s="45" t="s">
        <v>11363</v>
      </c>
      <c r="E5420" s="45" t="s">
        <v>12564</v>
      </c>
      <c r="AO5420" s="376"/>
    </row>
    <row r="5421" spans="1:41" x14ac:dyDescent="0.3">
      <c r="A5421" s="333" t="s">
        <v>21269</v>
      </c>
      <c r="B5421" s="333" t="s">
        <v>1184</v>
      </c>
      <c r="C5421" s="125" t="s">
        <v>21308</v>
      </c>
      <c r="D5421" s="32" t="s">
        <v>20309</v>
      </c>
      <c r="E5421" s="125" t="s">
        <v>9840</v>
      </c>
      <c r="F5421" s="125" t="s">
        <v>1190</v>
      </c>
      <c r="G5421" s="125" t="s">
        <v>1190</v>
      </c>
      <c r="AO5421" s="376"/>
    </row>
    <row r="5422" spans="1:41" x14ac:dyDescent="0.25">
      <c r="A5422" s="44" t="s">
        <v>14088</v>
      </c>
      <c r="B5422" s="319" t="s">
        <v>19543</v>
      </c>
      <c r="C5422" s="318" t="s">
        <v>19649</v>
      </c>
      <c r="D5422" s="93" t="s">
        <v>19934</v>
      </c>
      <c r="E5422" s="320">
        <v>46752</v>
      </c>
      <c r="F5422" s="93"/>
      <c r="G5422" s="93"/>
      <c r="H5422" s="93"/>
      <c r="I5422" s="99"/>
      <c r="J5422" s="99"/>
      <c r="K5422" s="99"/>
      <c r="L5422" s="99"/>
      <c r="M5422" s="99"/>
      <c r="N5422" s="99"/>
      <c r="O5422" s="99"/>
      <c r="P5422" s="99"/>
      <c r="Q5422" s="99"/>
      <c r="R5422" s="99"/>
      <c r="S5422" s="99"/>
      <c r="T5422" s="99"/>
      <c r="U5422" s="99"/>
      <c r="V5422" s="99"/>
      <c r="W5422" s="99"/>
      <c r="X5422" s="99"/>
      <c r="Y5422" s="99"/>
      <c r="Z5422" s="99"/>
      <c r="AA5422" s="99"/>
      <c r="AB5422" s="99"/>
      <c r="AC5422" s="99"/>
      <c r="AD5422" s="99"/>
      <c r="AE5422" s="99"/>
      <c r="AF5422" s="99"/>
      <c r="AG5422" s="99"/>
      <c r="AH5422" s="31"/>
      <c r="AI5422" s="31"/>
      <c r="AJ5422" s="31"/>
      <c r="AK5422" s="31"/>
      <c r="AL5422" s="31"/>
      <c r="AO5422" s="376"/>
    </row>
    <row r="5423" spans="1:41" x14ac:dyDescent="0.25">
      <c r="A5423" s="44" t="s">
        <v>14088</v>
      </c>
      <c r="B5423" s="44" t="s">
        <v>14064</v>
      </c>
      <c r="C5423" s="45" t="s">
        <v>14089</v>
      </c>
      <c r="D5423" s="45" t="s">
        <v>11204</v>
      </c>
      <c r="E5423" s="45" t="s">
        <v>5332</v>
      </c>
      <c r="F5423" s="93"/>
      <c r="G5423" s="93"/>
      <c r="H5423" s="93"/>
      <c r="I5423" s="99"/>
      <c r="J5423" s="99"/>
      <c r="K5423" s="99"/>
      <c r="L5423" s="99"/>
      <c r="M5423" s="99"/>
      <c r="N5423" s="99"/>
      <c r="O5423" s="99"/>
      <c r="P5423" s="99"/>
      <c r="Q5423" s="99"/>
      <c r="R5423" s="99"/>
      <c r="S5423" s="99"/>
      <c r="T5423" s="99"/>
      <c r="U5423" s="99"/>
      <c r="V5423" s="99"/>
      <c r="W5423" s="99"/>
      <c r="X5423" s="99"/>
      <c r="Y5423" s="99"/>
      <c r="Z5423" s="99"/>
      <c r="AA5423" s="99"/>
      <c r="AB5423" s="99"/>
      <c r="AC5423" s="99"/>
      <c r="AD5423" s="99"/>
      <c r="AE5423" s="99"/>
      <c r="AF5423" s="99"/>
      <c r="AG5423" s="99"/>
      <c r="AH5423" s="31"/>
      <c r="AI5423" s="31"/>
      <c r="AJ5423" s="31"/>
      <c r="AK5423" s="31"/>
      <c r="AL5423" s="31"/>
      <c r="AO5423" s="376"/>
    </row>
    <row r="5424" spans="1:41" x14ac:dyDescent="0.25">
      <c r="A5424" s="44" t="s">
        <v>14088</v>
      </c>
      <c r="B5424" s="44" t="s">
        <v>14064</v>
      </c>
      <c r="C5424" s="45" t="s">
        <v>14089</v>
      </c>
      <c r="D5424" s="93" t="s">
        <v>17443</v>
      </c>
      <c r="E5424" s="45" t="s">
        <v>5332</v>
      </c>
      <c r="F5424" s="93"/>
      <c r="G5424" s="93"/>
      <c r="H5424" s="93"/>
      <c r="I5424" s="99"/>
      <c r="J5424" s="99"/>
      <c r="K5424" s="99"/>
      <c r="L5424" s="99"/>
      <c r="M5424" s="99"/>
      <c r="N5424" s="99"/>
      <c r="O5424" s="99"/>
      <c r="P5424" s="99"/>
      <c r="Q5424" s="99"/>
      <c r="R5424" s="99"/>
      <c r="S5424" s="99"/>
      <c r="T5424" s="99"/>
      <c r="U5424" s="99"/>
      <c r="V5424" s="99"/>
      <c r="W5424" s="99"/>
      <c r="X5424" s="99"/>
      <c r="Y5424" s="99"/>
      <c r="Z5424" s="99"/>
      <c r="AA5424" s="99"/>
      <c r="AB5424" s="99"/>
      <c r="AC5424" s="99"/>
      <c r="AD5424" s="99"/>
      <c r="AE5424" s="99"/>
      <c r="AF5424" s="99"/>
      <c r="AG5424" s="99"/>
      <c r="AH5424" s="31"/>
      <c r="AI5424" s="31"/>
      <c r="AJ5424" s="31"/>
      <c r="AK5424" s="31"/>
      <c r="AL5424" s="31"/>
      <c r="AO5424" s="376"/>
    </row>
    <row r="5425" spans="1:41" x14ac:dyDescent="0.25">
      <c r="A5425" s="44" t="s">
        <v>7850</v>
      </c>
      <c r="B5425" s="44" t="s">
        <v>7824</v>
      </c>
      <c r="C5425" s="45">
        <v>230804</v>
      </c>
      <c r="D5425" s="45" t="s">
        <v>11363</v>
      </c>
      <c r="E5425" s="45" t="s">
        <v>4151</v>
      </c>
      <c r="AO5425" s="376"/>
    </row>
    <row r="5426" spans="1:41" x14ac:dyDescent="0.25">
      <c r="A5426" s="44" t="s">
        <v>7850</v>
      </c>
      <c r="B5426" s="44" t="s">
        <v>935</v>
      </c>
      <c r="C5426" s="45">
        <v>230805</v>
      </c>
      <c r="D5426" s="45" t="s">
        <v>11363</v>
      </c>
      <c r="E5426" s="45" t="s">
        <v>4151</v>
      </c>
      <c r="AO5426" s="376"/>
    </row>
    <row r="5427" spans="1:41" x14ac:dyDescent="0.25">
      <c r="A5427" s="44" t="s">
        <v>7850</v>
      </c>
      <c r="B5427" s="44" t="s">
        <v>5134</v>
      </c>
      <c r="C5427" s="45">
        <v>230807</v>
      </c>
      <c r="D5427" s="45" t="s">
        <v>11363</v>
      </c>
      <c r="E5427" s="45" t="s">
        <v>8282</v>
      </c>
      <c r="AO5427" s="376"/>
    </row>
    <row r="5428" spans="1:41" x14ac:dyDescent="0.25">
      <c r="A5428" s="44" t="s">
        <v>15727</v>
      </c>
      <c r="B5428" s="44" t="s">
        <v>15616</v>
      </c>
      <c r="C5428" s="45">
        <v>25050101</v>
      </c>
      <c r="D5428" s="45" t="s">
        <v>11363</v>
      </c>
      <c r="E5428" s="45" t="s">
        <v>7105</v>
      </c>
      <c r="AO5428" s="376"/>
    </row>
    <row r="5429" spans="1:41" x14ac:dyDescent="0.25">
      <c r="A5429" s="44" t="s">
        <v>15727</v>
      </c>
      <c r="B5429" s="44" t="s">
        <v>3474</v>
      </c>
      <c r="C5429" s="45">
        <v>250503</v>
      </c>
      <c r="D5429" s="45" t="s">
        <v>11363</v>
      </c>
      <c r="E5429" s="45" t="s">
        <v>15608</v>
      </c>
      <c r="AO5429" s="376"/>
    </row>
    <row r="5430" spans="1:41" x14ac:dyDescent="0.25">
      <c r="A5430" s="44" t="s">
        <v>3260</v>
      </c>
      <c r="B5430" s="44" t="s">
        <v>21377</v>
      </c>
      <c r="C5430" s="45" t="s">
        <v>18887</v>
      </c>
      <c r="D5430" s="45" t="s">
        <v>21447</v>
      </c>
      <c r="E5430" s="46">
        <v>46507</v>
      </c>
      <c r="AO5430" s="376"/>
    </row>
    <row r="5431" spans="1:41" x14ac:dyDescent="0.25">
      <c r="A5431" s="44" t="s">
        <v>7702</v>
      </c>
      <c r="B5431" s="44" t="s">
        <v>7104</v>
      </c>
      <c r="C5431" s="45">
        <v>230504</v>
      </c>
      <c r="D5431" s="45" t="s">
        <v>11363</v>
      </c>
      <c r="E5431" s="45" t="s">
        <v>7105</v>
      </c>
      <c r="AO5431" s="376"/>
    </row>
    <row r="5432" spans="1:41" x14ac:dyDescent="0.25">
      <c r="A5432" s="44" t="s">
        <v>7702</v>
      </c>
      <c r="B5432" s="44" t="s">
        <v>925</v>
      </c>
      <c r="C5432" s="45">
        <v>230601</v>
      </c>
      <c r="D5432" s="45" t="s">
        <v>11363</v>
      </c>
      <c r="E5432" s="45" t="s">
        <v>7770</v>
      </c>
      <c r="AO5432" s="376"/>
    </row>
    <row r="5433" spans="1:41" x14ac:dyDescent="0.25">
      <c r="A5433" s="44" t="s">
        <v>15728</v>
      </c>
      <c r="B5433" s="44" t="s">
        <v>923</v>
      </c>
      <c r="C5433" s="45">
        <v>220303</v>
      </c>
      <c r="D5433" s="45" t="s">
        <v>11363</v>
      </c>
      <c r="E5433" s="45" t="s">
        <v>2593</v>
      </c>
      <c r="AO5433" s="376"/>
    </row>
    <row r="5434" spans="1:41" x14ac:dyDescent="0.25">
      <c r="A5434" s="44" t="s">
        <v>15728</v>
      </c>
      <c r="B5434" s="44" t="s">
        <v>943</v>
      </c>
      <c r="C5434" s="45">
        <v>241201</v>
      </c>
      <c r="D5434" s="45" t="s">
        <v>11363</v>
      </c>
      <c r="E5434" s="45" t="s">
        <v>12554</v>
      </c>
      <c r="AO5434" s="376"/>
    </row>
    <row r="5435" spans="1:41" x14ac:dyDescent="0.25">
      <c r="A5435" s="44" t="s">
        <v>15728</v>
      </c>
      <c r="B5435" s="44" t="s">
        <v>1666</v>
      </c>
      <c r="C5435" s="45">
        <v>250101</v>
      </c>
      <c r="D5435" s="45" t="s">
        <v>11363</v>
      </c>
      <c r="E5435" s="45" t="s">
        <v>12551</v>
      </c>
      <c r="AO5435" s="376"/>
    </row>
    <row r="5436" spans="1:41" x14ac:dyDescent="0.25">
      <c r="A5436" s="44" t="s">
        <v>15728</v>
      </c>
      <c r="B5436" s="44" t="s">
        <v>2350</v>
      </c>
      <c r="C5436" s="45">
        <v>250106</v>
      </c>
      <c r="D5436" s="45" t="s">
        <v>11363</v>
      </c>
      <c r="E5436" s="45" t="s">
        <v>11887</v>
      </c>
      <c r="AO5436" s="376"/>
    </row>
    <row r="5437" spans="1:41" x14ac:dyDescent="0.3">
      <c r="A5437" s="333" t="s">
        <v>11418</v>
      </c>
      <c r="B5437" s="333" t="s">
        <v>1185</v>
      </c>
      <c r="C5437" s="125" t="s">
        <v>11419</v>
      </c>
      <c r="D5437" s="32" t="s">
        <v>20309</v>
      </c>
      <c r="E5437" s="125" t="s">
        <v>4826</v>
      </c>
      <c r="F5437" s="125" t="s">
        <v>1189</v>
      </c>
      <c r="G5437" s="125" t="s">
        <v>1190</v>
      </c>
      <c r="AO5437" s="376"/>
    </row>
    <row r="5438" spans="1:41" x14ac:dyDescent="0.25">
      <c r="A5438" s="121" t="s">
        <v>1010</v>
      </c>
      <c r="B5438" s="122" t="s">
        <v>1578</v>
      </c>
      <c r="C5438" s="146">
        <v>1580</v>
      </c>
      <c r="D5438" s="146" t="s">
        <v>3681</v>
      </c>
      <c r="E5438" s="107">
        <v>45269</v>
      </c>
      <c r="F5438" s="93"/>
      <c r="G5438" s="93"/>
      <c r="H5438" s="93"/>
      <c r="I5438" s="99"/>
      <c r="J5438" s="99"/>
      <c r="K5438" s="99"/>
      <c r="L5438" s="99"/>
      <c r="M5438" s="99"/>
      <c r="N5438" s="99"/>
      <c r="O5438" s="99"/>
      <c r="P5438" s="99"/>
      <c r="Q5438" s="99"/>
      <c r="R5438" s="99"/>
      <c r="S5438" s="99"/>
      <c r="T5438" s="99"/>
      <c r="U5438" s="99"/>
      <c r="V5438" s="99"/>
      <c r="W5438" s="99"/>
      <c r="X5438" s="99"/>
      <c r="Y5438" s="99"/>
      <c r="Z5438" s="99"/>
      <c r="AA5438" s="99"/>
      <c r="AB5438" s="99"/>
      <c r="AC5438" s="99"/>
      <c r="AD5438" s="99"/>
      <c r="AE5438" s="99"/>
      <c r="AF5438" s="99"/>
      <c r="AG5438" s="99"/>
      <c r="AH5438" s="31"/>
      <c r="AI5438" s="31"/>
      <c r="AJ5438" s="31"/>
      <c r="AK5438" s="31"/>
      <c r="AL5438" s="31"/>
      <c r="AO5438" s="376"/>
    </row>
    <row r="5439" spans="1:41" x14ac:dyDescent="0.25">
      <c r="A5439" s="44" t="s">
        <v>9405</v>
      </c>
      <c r="B5439" s="92" t="s">
        <v>9602</v>
      </c>
      <c r="C5439" s="45" t="s">
        <v>9346</v>
      </c>
      <c r="D5439" s="93" t="s">
        <v>9601</v>
      </c>
      <c r="E5439" s="94">
        <v>46568</v>
      </c>
      <c r="F5439" s="93"/>
      <c r="G5439" s="93"/>
      <c r="H5439" s="93"/>
      <c r="I5439" s="99"/>
      <c r="J5439" s="99"/>
      <c r="K5439" s="99"/>
      <c r="L5439" s="99"/>
      <c r="M5439" s="99"/>
      <c r="N5439" s="99"/>
      <c r="O5439" s="99"/>
      <c r="P5439" s="99"/>
      <c r="Q5439" s="99"/>
      <c r="R5439" s="99"/>
      <c r="S5439" s="99"/>
      <c r="T5439" s="99"/>
      <c r="U5439" s="99"/>
      <c r="V5439" s="99"/>
      <c r="W5439" s="99"/>
      <c r="X5439" s="99"/>
      <c r="Y5439" s="99"/>
      <c r="Z5439" s="99"/>
      <c r="AA5439" s="99"/>
      <c r="AB5439" s="99"/>
      <c r="AC5439" s="99"/>
      <c r="AD5439" s="99"/>
      <c r="AE5439" s="99"/>
      <c r="AF5439" s="99"/>
      <c r="AG5439" s="99"/>
      <c r="AH5439" s="31"/>
      <c r="AI5439" s="31"/>
      <c r="AJ5439" s="31"/>
      <c r="AK5439" s="31"/>
      <c r="AL5439" s="31"/>
      <c r="AO5439" s="376"/>
    </row>
    <row r="5440" spans="1:41" x14ac:dyDescent="0.25">
      <c r="A5440" s="91" t="s">
        <v>9405</v>
      </c>
      <c r="B5440" s="92" t="s">
        <v>3182</v>
      </c>
      <c r="C5440" s="93" t="s">
        <v>19170</v>
      </c>
      <c r="D5440" s="93" t="s">
        <v>1201</v>
      </c>
      <c r="E5440" s="94">
        <v>46582</v>
      </c>
      <c r="F5440" s="93"/>
      <c r="G5440" s="93"/>
      <c r="H5440" s="93"/>
      <c r="I5440" s="99"/>
      <c r="J5440" s="99"/>
      <c r="K5440" s="99"/>
      <c r="L5440" s="99"/>
      <c r="M5440" s="99"/>
      <c r="N5440" s="99"/>
      <c r="O5440" s="99"/>
      <c r="P5440" s="99"/>
      <c r="Q5440" s="99"/>
      <c r="R5440" s="99"/>
      <c r="S5440" s="99"/>
      <c r="T5440" s="99"/>
      <c r="U5440" s="99"/>
      <c r="V5440" s="99"/>
      <c r="W5440" s="99"/>
      <c r="X5440" s="99"/>
      <c r="Y5440" s="99"/>
      <c r="Z5440" s="99"/>
      <c r="AA5440" s="99"/>
      <c r="AB5440" s="99"/>
      <c r="AC5440" s="99"/>
      <c r="AD5440" s="99"/>
      <c r="AE5440" s="99"/>
      <c r="AF5440" s="99"/>
      <c r="AG5440" s="99"/>
      <c r="AH5440" s="31"/>
      <c r="AI5440" s="31"/>
      <c r="AJ5440" s="31"/>
      <c r="AK5440" s="31"/>
      <c r="AL5440" s="31"/>
      <c r="AO5440" s="376"/>
    </row>
    <row r="5441" spans="1:41" x14ac:dyDescent="0.25">
      <c r="A5441" s="44" t="s">
        <v>2386</v>
      </c>
      <c r="B5441" s="44" t="s">
        <v>3475</v>
      </c>
      <c r="C5441" s="45">
        <v>230301</v>
      </c>
      <c r="D5441" s="45" t="s">
        <v>11363</v>
      </c>
      <c r="E5441" s="45" t="s">
        <v>5265</v>
      </c>
      <c r="AO5441" s="376"/>
    </row>
    <row r="5442" spans="1:41" x14ac:dyDescent="0.25">
      <c r="A5442" s="44" t="s">
        <v>4173</v>
      </c>
      <c r="B5442" s="44" t="s">
        <v>4156</v>
      </c>
      <c r="C5442" s="45" t="s">
        <v>4174</v>
      </c>
      <c r="D5442" s="45" t="s">
        <v>11204</v>
      </c>
      <c r="E5442" s="45" t="s">
        <v>4175</v>
      </c>
      <c r="F5442" s="93"/>
      <c r="G5442" s="93"/>
      <c r="H5442" s="93"/>
      <c r="I5442" s="99"/>
      <c r="J5442" s="99"/>
      <c r="K5442" s="99"/>
      <c r="L5442" s="99"/>
      <c r="M5442" s="99"/>
      <c r="N5442" s="99"/>
      <c r="O5442" s="99"/>
      <c r="P5442" s="99"/>
      <c r="Q5442" s="99"/>
      <c r="R5442" s="99"/>
      <c r="S5442" s="99"/>
      <c r="T5442" s="99"/>
      <c r="U5442" s="99"/>
      <c r="V5442" s="99"/>
      <c r="W5442" s="99"/>
      <c r="X5442" s="99"/>
      <c r="Y5442" s="99"/>
      <c r="Z5442" s="99"/>
      <c r="AA5442" s="99"/>
      <c r="AB5442" s="99"/>
      <c r="AC5442" s="99"/>
      <c r="AD5442" s="99"/>
      <c r="AE5442" s="99"/>
      <c r="AF5442" s="99"/>
      <c r="AG5442" s="99"/>
      <c r="AH5442" s="31"/>
      <c r="AI5442" s="31"/>
      <c r="AJ5442" s="31"/>
      <c r="AK5442" s="31"/>
      <c r="AL5442" s="31"/>
      <c r="AO5442" s="376"/>
    </row>
    <row r="5443" spans="1:41" x14ac:dyDescent="0.25">
      <c r="A5443" s="44" t="s">
        <v>4173</v>
      </c>
      <c r="B5443" s="44" t="s">
        <v>4156</v>
      </c>
      <c r="C5443" s="45" t="s">
        <v>4174</v>
      </c>
      <c r="D5443" s="93" t="s">
        <v>17443</v>
      </c>
      <c r="E5443" s="45" t="s">
        <v>4175</v>
      </c>
      <c r="F5443" s="93"/>
      <c r="G5443" s="93"/>
      <c r="H5443" s="93"/>
      <c r="I5443" s="99"/>
      <c r="J5443" s="99"/>
      <c r="K5443" s="99"/>
      <c r="L5443" s="99"/>
      <c r="M5443" s="99"/>
      <c r="N5443" s="99"/>
      <c r="O5443" s="99"/>
      <c r="P5443" s="99"/>
      <c r="Q5443" s="99"/>
      <c r="R5443" s="99"/>
      <c r="S5443" s="99"/>
      <c r="T5443" s="99"/>
      <c r="U5443" s="99"/>
      <c r="V5443" s="99"/>
      <c r="W5443" s="99"/>
      <c r="X5443" s="99"/>
      <c r="Y5443" s="99"/>
      <c r="Z5443" s="99"/>
      <c r="AA5443" s="99"/>
      <c r="AB5443" s="99"/>
      <c r="AC5443" s="99"/>
      <c r="AD5443" s="99"/>
      <c r="AE5443" s="99"/>
      <c r="AF5443" s="99"/>
      <c r="AG5443" s="99"/>
      <c r="AH5443" s="31"/>
      <c r="AI5443" s="31"/>
      <c r="AJ5443" s="31"/>
      <c r="AK5443" s="31"/>
      <c r="AL5443" s="31"/>
      <c r="AO5443" s="376"/>
    </row>
    <row r="5444" spans="1:41" x14ac:dyDescent="0.25">
      <c r="A5444" s="44" t="s">
        <v>4173</v>
      </c>
      <c r="B5444" s="44" t="s">
        <v>4156</v>
      </c>
      <c r="C5444" s="45" t="s">
        <v>4174</v>
      </c>
      <c r="D5444" s="45" t="s">
        <v>9895</v>
      </c>
      <c r="E5444" s="45" t="s">
        <v>4175</v>
      </c>
      <c r="F5444" s="93"/>
      <c r="G5444" s="93"/>
      <c r="H5444" s="93"/>
      <c r="I5444" s="99"/>
      <c r="J5444" s="99"/>
      <c r="K5444" s="99"/>
      <c r="L5444" s="99"/>
      <c r="M5444" s="99"/>
      <c r="N5444" s="99"/>
      <c r="O5444" s="99"/>
      <c r="P5444" s="99"/>
      <c r="Q5444" s="99"/>
      <c r="R5444" s="99"/>
      <c r="S5444" s="99"/>
      <c r="T5444" s="99"/>
      <c r="U5444" s="99"/>
      <c r="V5444" s="99"/>
      <c r="W5444" s="99"/>
      <c r="X5444" s="99"/>
      <c r="Y5444" s="99"/>
      <c r="Z5444" s="99"/>
      <c r="AA5444" s="99"/>
      <c r="AB5444" s="99"/>
      <c r="AC5444" s="99"/>
      <c r="AD5444" s="99"/>
      <c r="AE5444" s="99"/>
      <c r="AF5444" s="99"/>
      <c r="AG5444" s="99"/>
      <c r="AH5444" s="31"/>
      <c r="AI5444" s="31"/>
      <c r="AJ5444" s="31"/>
      <c r="AK5444" s="31"/>
      <c r="AL5444" s="31"/>
      <c r="AO5444" s="376"/>
    </row>
    <row r="5445" spans="1:41" x14ac:dyDescent="0.25">
      <c r="A5445" s="44" t="s">
        <v>15729</v>
      </c>
      <c r="B5445" s="44" t="s">
        <v>10422</v>
      </c>
      <c r="C5445" s="45">
        <v>240704</v>
      </c>
      <c r="D5445" s="45" t="s">
        <v>11363</v>
      </c>
      <c r="E5445" s="45" t="s">
        <v>5139</v>
      </c>
      <c r="AO5445" s="376"/>
    </row>
    <row r="5446" spans="1:41" x14ac:dyDescent="0.25">
      <c r="A5446" s="44" t="s">
        <v>15729</v>
      </c>
      <c r="B5446" s="44" t="s">
        <v>199</v>
      </c>
      <c r="C5446" s="45">
        <v>241001</v>
      </c>
      <c r="D5446" s="45" t="s">
        <v>11363</v>
      </c>
      <c r="E5446" s="45" t="s">
        <v>5332</v>
      </c>
      <c r="AO5446" s="376"/>
    </row>
    <row r="5447" spans="1:41" x14ac:dyDescent="0.25">
      <c r="A5447" s="44" t="s">
        <v>15729</v>
      </c>
      <c r="B5447" s="44" t="s">
        <v>17488</v>
      </c>
      <c r="C5447" s="45">
        <v>25020101</v>
      </c>
      <c r="D5447" s="45" t="s">
        <v>11363</v>
      </c>
      <c r="E5447" s="45" t="s">
        <v>9238</v>
      </c>
      <c r="AO5447" s="376"/>
    </row>
    <row r="5448" spans="1:41" x14ac:dyDescent="0.25">
      <c r="A5448" s="44" t="s">
        <v>15729</v>
      </c>
      <c r="B5448" s="44" t="s">
        <v>3047</v>
      </c>
      <c r="C5448" s="45">
        <v>25020102</v>
      </c>
      <c r="D5448" s="45" t="s">
        <v>11363</v>
      </c>
      <c r="E5448" s="45" t="s">
        <v>9238</v>
      </c>
      <c r="AO5448" s="376"/>
    </row>
    <row r="5449" spans="1:41" x14ac:dyDescent="0.25">
      <c r="A5449" s="44" t="s">
        <v>15729</v>
      </c>
      <c r="B5449" s="44" t="s">
        <v>15611</v>
      </c>
      <c r="C5449" s="45">
        <v>25050401</v>
      </c>
      <c r="D5449" s="45" t="s">
        <v>11363</v>
      </c>
      <c r="E5449" s="45" t="s">
        <v>7105</v>
      </c>
      <c r="AO5449" s="376"/>
    </row>
    <row r="5450" spans="1:41" x14ac:dyDescent="0.25">
      <c r="A5450" s="44" t="s">
        <v>6979</v>
      </c>
      <c r="B5450" s="44" t="s">
        <v>2350</v>
      </c>
      <c r="C5450" s="45">
        <v>230105</v>
      </c>
      <c r="D5450" s="45" t="s">
        <v>11363</v>
      </c>
      <c r="E5450" s="45" t="s">
        <v>5265</v>
      </c>
      <c r="AO5450" s="376"/>
    </row>
    <row r="5451" spans="1:41" x14ac:dyDescent="0.25">
      <c r="A5451" s="44" t="s">
        <v>16683</v>
      </c>
      <c r="B5451" s="44" t="s">
        <v>14769</v>
      </c>
      <c r="C5451" s="45" t="s">
        <v>16977</v>
      </c>
      <c r="D5451" s="367" t="s">
        <v>3696</v>
      </c>
      <c r="E5451" s="328">
        <f>DATE(2029,9,18)</f>
        <v>47379</v>
      </c>
      <c r="F5451" s="32"/>
      <c r="G5451" s="32"/>
      <c r="H5451" s="32"/>
      <c r="I5451" s="31"/>
      <c r="J5451" s="31"/>
      <c r="K5451" s="31"/>
      <c r="L5451" s="31"/>
      <c r="M5451" s="31"/>
      <c r="N5451" s="31"/>
      <c r="O5451" s="31"/>
      <c r="P5451" s="31"/>
      <c r="Q5451" s="31"/>
      <c r="R5451" s="31"/>
      <c r="S5451" s="31"/>
      <c r="T5451" s="31"/>
      <c r="U5451" s="31"/>
      <c r="V5451" s="31"/>
      <c r="W5451" s="31"/>
      <c r="X5451" s="31"/>
      <c r="Y5451" s="31"/>
      <c r="Z5451" s="31"/>
      <c r="AA5451" s="31"/>
      <c r="AB5451" s="31"/>
      <c r="AC5451" s="31"/>
      <c r="AD5451" s="31"/>
      <c r="AE5451" s="31"/>
      <c r="AF5451" s="31"/>
      <c r="AG5451" s="31"/>
      <c r="AH5451" s="31"/>
      <c r="AI5451" s="31"/>
      <c r="AJ5451" s="31"/>
      <c r="AK5451" s="31"/>
      <c r="AL5451" s="31"/>
      <c r="AO5451" s="376"/>
    </row>
    <row r="5452" spans="1:41" x14ac:dyDescent="0.25">
      <c r="A5452" s="44" t="s">
        <v>16683</v>
      </c>
      <c r="B5452" s="44" t="s">
        <v>16684</v>
      </c>
      <c r="C5452" s="45" t="s">
        <v>16978</v>
      </c>
      <c r="D5452" s="367" t="s">
        <v>3696</v>
      </c>
      <c r="E5452" s="328">
        <f>DATE(2029,8,11)</f>
        <v>47341</v>
      </c>
      <c r="F5452" s="32"/>
      <c r="G5452" s="32"/>
      <c r="H5452" s="32"/>
      <c r="I5452" s="31"/>
      <c r="J5452" s="31"/>
      <c r="K5452" s="31"/>
      <c r="L5452" s="31"/>
      <c r="M5452" s="31"/>
      <c r="N5452" s="31"/>
      <c r="O5452" s="31"/>
      <c r="P5452" s="31"/>
      <c r="Q5452" s="31"/>
      <c r="R5452" s="31"/>
      <c r="S5452" s="31"/>
      <c r="T5452" s="31"/>
      <c r="U5452" s="31"/>
      <c r="V5452" s="31"/>
      <c r="W5452" s="31"/>
      <c r="X5452" s="31"/>
      <c r="Y5452" s="31"/>
      <c r="Z5452" s="31"/>
      <c r="AA5452" s="31"/>
      <c r="AB5452" s="31"/>
      <c r="AC5452" s="31"/>
      <c r="AD5452" s="31"/>
      <c r="AE5452" s="31"/>
      <c r="AF5452" s="31"/>
      <c r="AG5452" s="31"/>
      <c r="AH5452" s="31"/>
      <c r="AI5452" s="31"/>
      <c r="AJ5452" s="31"/>
      <c r="AK5452" s="31"/>
      <c r="AL5452" s="31"/>
      <c r="AO5452" s="376"/>
    </row>
    <row r="5453" spans="1:41" x14ac:dyDescent="0.25">
      <c r="A5453" s="44" t="s">
        <v>10881</v>
      </c>
      <c r="B5453" s="44" t="s">
        <v>21427</v>
      </c>
      <c r="C5453" s="45" t="s">
        <v>10882</v>
      </c>
      <c r="D5453" s="45" t="s">
        <v>21447</v>
      </c>
      <c r="E5453" s="46">
        <v>46630</v>
      </c>
      <c r="AO5453" s="376"/>
    </row>
    <row r="5454" spans="1:41" x14ac:dyDescent="0.3">
      <c r="A5454" s="333" t="s">
        <v>11420</v>
      </c>
      <c r="B5454" s="333" t="s">
        <v>11372</v>
      </c>
      <c r="C5454" s="125" t="s">
        <v>11373</v>
      </c>
      <c r="D5454" s="32" t="s">
        <v>20309</v>
      </c>
      <c r="E5454" s="125" t="s">
        <v>4826</v>
      </c>
      <c r="F5454" s="125" t="s">
        <v>1190</v>
      </c>
      <c r="G5454" s="125" t="s">
        <v>1190</v>
      </c>
      <c r="AO5454" s="376"/>
    </row>
    <row r="5455" spans="1:41" x14ac:dyDescent="0.25">
      <c r="A5455" s="44" t="s">
        <v>17770</v>
      </c>
      <c r="B5455" s="44" t="s">
        <v>17463</v>
      </c>
      <c r="C5455" s="45">
        <v>260202</v>
      </c>
      <c r="D5455" s="45" t="s">
        <v>11363</v>
      </c>
      <c r="E5455" s="45" t="s">
        <v>9238</v>
      </c>
      <c r="AO5455" s="376"/>
    </row>
    <row r="5456" spans="1:41" x14ac:dyDescent="0.25">
      <c r="A5456" s="44" t="s">
        <v>17770</v>
      </c>
      <c r="B5456" s="44" t="s">
        <v>925</v>
      </c>
      <c r="C5456" s="45">
        <v>260601</v>
      </c>
      <c r="D5456" s="45" t="s">
        <v>11363</v>
      </c>
      <c r="E5456" s="45" t="s">
        <v>17341</v>
      </c>
      <c r="AO5456" s="376"/>
    </row>
    <row r="5457" spans="1:41" x14ac:dyDescent="0.25">
      <c r="A5457" s="44" t="s">
        <v>9406</v>
      </c>
      <c r="B5457" s="92" t="s">
        <v>9602</v>
      </c>
      <c r="C5457" s="77" t="s">
        <v>9336</v>
      </c>
      <c r="D5457" s="93" t="s">
        <v>9601</v>
      </c>
      <c r="E5457" s="94">
        <v>46568</v>
      </c>
      <c r="F5457" s="93"/>
      <c r="G5457" s="93"/>
      <c r="H5457" s="93"/>
      <c r="I5457" s="99"/>
      <c r="J5457" s="99"/>
      <c r="K5457" s="99"/>
      <c r="L5457" s="99"/>
      <c r="M5457" s="99"/>
      <c r="N5457" s="99"/>
      <c r="O5457" s="99"/>
      <c r="P5457" s="99"/>
      <c r="Q5457" s="99"/>
      <c r="R5457" s="99"/>
      <c r="S5457" s="99"/>
      <c r="T5457" s="99"/>
      <c r="U5457" s="99"/>
      <c r="V5457" s="99"/>
      <c r="W5457" s="99"/>
      <c r="X5457" s="99"/>
      <c r="Y5457" s="99"/>
      <c r="Z5457" s="99"/>
      <c r="AA5457" s="99"/>
      <c r="AB5457" s="99"/>
      <c r="AC5457" s="99"/>
      <c r="AD5457" s="99"/>
      <c r="AE5457" s="99"/>
      <c r="AF5457" s="99"/>
      <c r="AG5457" s="99"/>
      <c r="AH5457" s="31"/>
      <c r="AI5457" s="31"/>
      <c r="AJ5457" s="31"/>
      <c r="AK5457" s="31"/>
      <c r="AL5457" s="31"/>
      <c r="AO5457" s="376"/>
    </row>
    <row r="5458" spans="1:41" x14ac:dyDescent="0.25">
      <c r="A5458" s="44" t="s">
        <v>2960</v>
      </c>
      <c r="B5458" s="44" t="s">
        <v>3052</v>
      </c>
      <c r="C5458" s="45">
        <v>260502</v>
      </c>
      <c r="D5458" s="45" t="s">
        <v>11363</v>
      </c>
      <c r="E5458" s="45" t="s">
        <v>10349</v>
      </c>
      <c r="AO5458" s="376"/>
    </row>
    <row r="5459" spans="1:41" x14ac:dyDescent="0.3">
      <c r="A5459" s="333" t="s">
        <v>18646</v>
      </c>
      <c r="B5459" s="333" t="s">
        <v>11374</v>
      </c>
      <c r="C5459" s="125" t="s">
        <v>11375</v>
      </c>
      <c r="D5459" s="32" t="s">
        <v>20309</v>
      </c>
      <c r="E5459" s="125" t="s">
        <v>4826</v>
      </c>
      <c r="F5459" s="125" t="s">
        <v>1189</v>
      </c>
      <c r="G5459" s="125" t="s">
        <v>1190</v>
      </c>
      <c r="AO5459" s="376"/>
    </row>
    <row r="5460" spans="1:41" x14ac:dyDescent="0.3">
      <c r="A5460" s="333" t="s">
        <v>18646</v>
      </c>
      <c r="B5460" s="333" t="s">
        <v>1178</v>
      </c>
      <c r="C5460" s="125" t="s">
        <v>18815</v>
      </c>
      <c r="D5460" s="32" t="s">
        <v>20309</v>
      </c>
      <c r="E5460" s="125" t="s">
        <v>8292</v>
      </c>
      <c r="F5460" s="125" t="s">
        <v>1189</v>
      </c>
      <c r="G5460" s="125" t="s">
        <v>1190</v>
      </c>
      <c r="AO5460" s="376"/>
    </row>
    <row r="5461" spans="1:41" x14ac:dyDescent="0.3">
      <c r="A5461" s="333" t="s">
        <v>18646</v>
      </c>
      <c r="B5461" s="333" t="s">
        <v>1184</v>
      </c>
      <c r="C5461" s="125" t="s">
        <v>21308</v>
      </c>
      <c r="D5461" s="32" t="s">
        <v>20309</v>
      </c>
      <c r="E5461" s="125" t="s">
        <v>9840</v>
      </c>
      <c r="F5461" s="125" t="s">
        <v>1189</v>
      </c>
      <c r="G5461" s="125" t="s">
        <v>1190</v>
      </c>
      <c r="AO5461" s="376"/>
    </row>
    <row r="5462" spans="1:41" x14ac:dyDescent="0.3">
      <c r="A5462" s="333" t="s">
        <v>15349</v>
      </c>
      <c r="B5462" s="333" t="s">
        <v>1598</v>
      </c>
      <c r="C5462" s="125" t="s">
        <v>13387</v>
      </c>
      <c r="D5462" s="32" t="s">
        <v>20309</v>
      </c>
      <c r="E5462" s="125" t="s">
        <v>11886</v>
      </c>
      <c r="F5462" s="125" t="s">
        <v>1189</v>
      </c>
      <c r="G5462" s="125" t="s">
        <v>1190</v>
      </c>
      <c r="AO5462" s="376"/>
    </row>
    <row r="5463" spans="1:41" x14ac:dyDescent="0.25">
      <c r="A5463" s="44" t="s">
        <v>21604</v>
      </c>
      <c r="B5463" s="44" t="s">
        <v>9248</v>
      </c>
      <c r="C5463" s="45">
        <v>260105</v>
      </c>
      <c r="D5463" s="45" t="s">
        <v>11363</v>
      </c>
      <c r="E5463" s="45" t="s">
        <v>17625</v>
      </c>
      <c r="AO5463" s="376"/>
    </row>
    <row r="5464" spans="1:41" x14ac:dyDescent="0.25">
      <c r="A5464" s="44" t="s">
        <v>8778</v>
      </c>
      <c r="B5464" s="44" t="s">
        <v>14850</v>
      </c>
      <c r="C5464" s="45" t="s">
        <v>9100</v>
      </c>
      <c r="D5464" s="367" t="s">
        <v>3696</v>
      </c>
      <c r="E5464" s="328">
        <f>DATE(2027,12,29)</f>
        <v>46750</v>
      </c>
      <c r="F5464" s="32"/>
      <c r="G5464" s="32"/>
      <c r="H5464" s="32"/>
      <c r="I5464" s="31"/>
      <c r="J5464" s="31"/>
      <c r="K5464" s="31"/>
      <c r="L5464" s="31"/>
      <c r="M5464" s="31"/>
      <c r="N5464" s="31"/>
      <c r="O5464" s="31"/>
      <c r="P5464" s="31"/>
      <c r="Q5464" s="31"/>
      <c r="R5464" s="31"/>
      <c r="S5464" s="31"/>
      <c r="T5464" s="31"/>
      <c r="U5464" s="31"/>
      <c r="V5464" s="31"/>
      <c r="W5464" s="31"/>
      <c r="X5464" s="31"/>
      <c r="Y5464" s="31"/>
      <c r="Z5464" s="31"/>
      <c r="AA5464" s="31"/>
      <c r="AB5464" s="31"/>
      <c r="AC5464" s="31"/>
      <c r="AD5464" s="31"/>
      <c r="AE5464" s="31"/>
      <c r="AF5464" s="31"/>
      <c r="AG5464" s="31"/>
      <c r="AH5464" s="31"/>
      <c r="AI5464" s="31"/>
      <c r="AJ5464" s="31"/>
      <c r="AK5464" s="31"/>
      <c r="AL5464" s="31"/>
      <c r="AO5464" s="376"/>
    </row>
    <row r="5465" spans="1:41" x14ac:dyDescent="0.25">
      <c r="A5465" s="44" t="s">
        <v>4433</v>
      </c>
      <c r="B5465" s="44" t="s">
        <v>4434</v>
      </c>
      <c r="C5465" s="45" t="s">
        <v>4435</v>
      </c>
      <c r="D5465" s="45" t="s">
        <v>11204</v>
      </c>
      <c r="E5465" s="45" t="s">
        <v>7657</v>
      </c>
      <c r="F5465" s="93"/>
      <c r="G5465" s="93"/>
      <c r="H5465" s="93"/>
      <c r="I5465" s="99"/>
      <c r="J5465" s="99"/>
      <c r="K5465" s="99"/>
      <c r="L5465" s="99"/>
      <c r="M5465" s="99"/>
      <c r="N5465" s="99"/>
      <c r="O5465" s="99"/>
      <c r="P5465" s="99"/>
      <c r="Q5465" s="99"/>
      <c r="R5465" s="99"/>
      <c r="S5465" s="99"/>
      <c r="T5465" s="99"/>
      <c r="U5465" s="99"/>
      <c r="V5465" s="99"/>
      <c r="W5465" s="99"/>
      <c r="X5465" s="99"/>
      <c r="Y5465" s="99"/>
      <c r="Z5465" s="99"/>
      <c r="AA5465" s="99"/>
      <c r="AB5465" s="99"/>
      <c r="AC5465" s="99"/>
      <c r="AD5465" s="99"/>
      <c r="AE5465" s="99"/>
      <c r="AF5465" s="99"/>
      <c r="AG5465" s="99"/>
      <c r="AH5465" s="31"/>
      <c r="AI5465" s="31"/>
      <c r="AJ5465" s="31"/>
      <c r="AK5465" s="31"/>
      <c r="AL5465" s="31"/>
      <c r="AO5465" s="376"/>
    </row>
    <row r="5466" spans="1:41" x14ac:dyDescent="0.25">
      <c r="A5466" s="44" t="s">
        <v>4433</v>
      </c>
      <c r="B5466" s="44" t="s">
        <v>4434</v>
      </c>
      <c r="C5466" s="45" t="s">
        <v>4435</v>
      </c>
      <c r="D5466" s="93" t="s">
        <v>17443</v>
      </c>
      <c r="E5466" s="45" t="s">
        <v>7657</v>
      </c>
      <c r="F5466" s="93"/>
      <c r="G5466" s="93"/>
      <c r="H5466" s="93"/>
      <c r="I5466" s="99"/>
      <c r="J5466" s="99"/>
      <c r="K5466" s="99"/>
      <c r="L5466" s="99"/>
      <c r="M5466" s="99"/>
      <c r="N5466" s="99"/>
      <c r="O5466" s="99"/>
      <c r="P5466" s="99"/>
      <c r="Q5466" s="99"/>
      <c r="R5466" s="99"/>
      <c r="S5466" s="99"/>
      <c r="T5466" s="99"/>
      <c r="U5466" s="99"/>
      <c r="V5466" s="99"/>
      <c r="W5466" s="99"/>
      <c r="X5466" s="99"/>
      <c r="Y5466" s="99"/>
      <c r="Z5466" s="99"/>
      <c r="AA5466" s="99"/>
      <c r="AB5466" s="99"/>
      <c r="AC5466" s="99"/>
      <c r="AD5466" s="99"/>
      <c r="AE5466" s="99"/>
      <c r="AF5466" s="99"/>
      <c r="AG5466" s="99"/>
      <c r="AH5466" s="31"/>
      <c r="AI5466" s="31"/>
      <c r="AJ5466" s="31"/>
      <c r="AK5466" s="31"/>
      <c r="AL5466" s="31"/>
      <c r="AO5466" s="376"/>
    </row>
    <row r="5467" spans="1:41" x14ac:dyDescent="0.25">
      <c r="A5467" s="44" t="s">
        <v>4433</v>
      </c>
      <c r="B5467" s="44" t="s">
        <v>17323</v>
      </c>
      <c r="C5467" s="45" t="s">
        <v>17427</v>
      </c>
      <c r="D5467" s="93" t="s">
        <v>17443</v>
      </c>
      <c r="E5467" s="45" t="s">
        <v>17350</v>
      </c>
      <c r="F5467" s="93"/>
      <c r="G5467" s="93"/>
      <c r="H5467" s="93"/>
      <c r="I5467" s="99"/>
      <c r="J5467" s="99"/>
      <c r="K5467" s="99"/>
      <c r="L5467" s="99"/>
      <c r="M5467" s="99"/>
      <c r="N5467" s="99"/>
      <c r="O5467" s="99"/>
      <c r="P5467" s="99"/>
      <c r="Q5467" s="99"/>
      <c r="R5467" s="99"/>
      <c r="S5467" s="99"/>
      <c r="T5467" s="99"/>
      <c r="U5467" s="99"/>
      <c r="V5467" s="99"/>
      <c r="W5467" s="99"/>
      <c r="X5467" s="99"/>
      <c r="Y5467" s="99"/>
      <c r="Z5467" s="99"/>
      <c r="AA5467" s="99"/>
      <c r="AB5467" s="99"/>
      <c r="AC5467" s="99"/>
      <c r="AD5467" s="99"/>
      <c r="AE5467" s="99"/>
      <c r="AF5467" s="99"/>
      <c r="AG5467" s="99"/>
      <c r="AH5467" s="31"/>
      <c r="AI5467" s="31"/>
      <c r="AJ5467" s="31"/>
      <c r="AK5467" s="31"/>
      <c r="AL5467" s="31"/>
      <c r="AO5467" s="376"/>
    </row>
    <row r="5468" spans="1:41" x14ac:dyDescent="0.25">
      <c r="A5468" s="44" t="s">
        <v>4433</v>
      </c>
      <c r="B5468" s="44" t="s">
        <v>4434</v>
      </c>
      <c r="C5468" s="45">
        <v>159808</v>
      </c>
      <c r="D5468" s="45" t="s">
        <v>11204</v>
      </c>
      <c r="E5468" s="46">
        <v>47167</v>
      </c>
      <c r="F5468" s="93"/>
      <c r="G5468" s="93"/>
      <c r="H5468" s="93"/>
      <c r="I5468" s="99"/>
      <c r="J5468" s="99"/>
      <c r="K5468" s="99"/>
      <c r="L5468" s="99"/>
      <c r="M5468" s="99"/>
      <c r="N5468" s="99"/>
      <c r="O5468" s="99"/>
      <c r="P5468" s="99"/>
      <c r="Q5468" s="99"/>
      <c r="R5468" s="99"/>
      <c r="S5468" s="99"/>
      <c r="T5468" s="99"/>
      <c r="U5468" s="99"/>
      <c r="V5468" s="99"/>
      <c r="W5468" s="99"/>
      <c r="X5468" s="99"/>
      <c r="Y5468" s="99"/>
      <c r="Z5468" s="99"/>
      <c r="AA5468" s="99"/>
      <c r="AB5468" s="99"/>
      <c r="AC5468" s="99"/>
      <c r="AD5468" s="99"/>
      <c r="AE5468" s="99"/>
      <c r="AF5468" s="99"/>
      <c r="AG5468" s="99"/>
      <c r="AH5468" s="31"/>
      <c r="AI5468" s="31"/>
      <c r="AJ5468" s="31"/>
      <c r="AK5468" s="31"/>
      <c r="AL5468" s="31"/>
      <c r="AO5468" s="376"/>
    </row>
    <row r="5469" spans="1:41" x14ac:dyDescent="0.25">
      <c r="A5469" s="44" t="s">
        <v>17771</v>
      </c>
      <c r="B5469" s="44" t="s">
        <v>7104</v>
      </c>
      <c r="C5469" s="45">
        <v>230504</v>
      </c>
      <c r="D5469" s="45" t="s">
        <v>11363</v>
      </c>
      <c r="E5469" s="45" t="s">
        <v>7105</v>
      </c>
      <c r="AO5469" s="376"/>
    </row>
    <row r="5470" spans="1:41" x14ac:dyDescent="0.25">
      <c r="A5470" s="44" t="s">
        <v>8779</v>
      </c>
      <c r="B5470" s="44" t="s">
        <v>14851</v>
      </c>
      <c r="C5470" s="45" t="s">
        <v>14852</v>
      </c>
      <c r="D5470" s="367" t="s">
        <v>3696</v>
      </c>
      <c r="E5470" s="328">
        <f>DATE(2029,7,17)</f>
        <v>47316</v>
      </c>
      <c r="F5470" s="32"/>
      <c r="G5470" s="32"/>
      <c r="H5470" s="32"/>
      <c r="I5470" s="31"/>
      <c r="J5470" s="31"/>
      <c r="K5470" s="31"/>
      <c r="L5470" s="31"/>
      <c r="M5470" s="31"/>
      <c r="N5470" s="31"/>
      <c r="O5470" s="31"/>
      <c r="P5470" s="31"/>
      <c r="Q5470" s="31"/>
      <c r="R5470" s="31"/>
      <c r="S5470" s="31"/>
      <c r="T5470" s="31"/>
      <c r="U5470" s="31"/>
      <c r="V5470" s="31"/>
      <c r="W5470" s="31"/>
      <c r="X5470" s="31"/>
      <c r="Y5470" s="31"/>
      <c r="Z5470" s="31"/>
      <c r="AA5470" s="31"/>
      <c r="AB5470" s="31"/>
      <c r="AC5470" s="31"/>
      <c r="AD5470" s="31"/>
      <c r="AE5470" s="31"/>
      <c r="AF5470" s="31"/>
      <c r="AG5470" s="31"/>
      <c r="AH5470" s="31"/>
      <c r="AI5470" s="31"/>
      <c r="AJ5470" s="31"/>
      <c r="AK5470" s="31"/>
      <c r="AL5470" s="31"/>
      <c r="AO5470" s="376"/>
    </row>
    <row r="5471" spans="1:41" x14ac:dyDescent="0.25">
      <c r="A5471" s="44" t="s">
        <v>591</v>
      </c>
      <c r="B5471" s="44" t="s">
        <v>21433</v>
      </c>
      <c r="C5471" s="45" t="s">
        <v>8135</v>
      </c>
      <c r="D5471" s="45" t="s">
        <v>21447</v>
      </c>
      <c r="E5471" s="46">
        <v>46418</v>
      </c>
      <c r="AO5471" s="376"/>
    </row>
    <row r="5472" spans="1:41" x14ac:dyDescent="0.25">
      <c r="A5472" s="44" t="s">
        <v>676</v>
      </c>
      <c r="B5472" s="44" t="s">
        <v>10355</v>
      </c>
      <c r="C5472" s="45">
        <v>240403</v>
      </c>
      <c r="D5472" s="45" t="s">
        <v>11363</v>
      </c>
      <c r="E5472" s="45" t="s">
        <v>5037</v>
      </c>
      <c r="AO5472" s="376"/>
    </row>
    <row r="5473" spans="1:41" x14ac:dyDescent="0.25">
      <c r="A5473" s="44" t="s">
        <v>20521</v>
      </c>
      <c r="B5473" s="44" t="s">
        <v>5571</v>
      </c>
      <c r="C5473" s="45" t="s">
        <v>5572</v>
      </c>
      <c r="D5473" s="32" t="s">
        <v>5559</v>
      </c>
      <c r="E5473" s="45" t="s">
        <v>20832</v>
      </c>
      <c r="F5473" s="32"/>
      <c r="G5473" s="32"/>
      <c r="H5473" s="32"/>
      <c r="I5473" s="31"/>
      <c r="J5473" s="31"/>
      <c r="K5473" s="31"/>
      <c r="L5473" s="31"/>
      <c r="M5473" s="31"/>
      <c r="N5473" s="31"/>
      <c r="O5473" s="31"/>
      <c r="P5473" s="31"/>
      <c r="Q5473" s="31"/>
      <c r="R5473" s="31"/>
      <c r="S5473" s="31"/>
      <c r="T5473" s="31"/>
      <c r="U5473" s="31"/>
      <c r="V5473" s="31"/>
      <c r="W5473" s="31"/>
      <c r="X5473" s="31"/>
      <c r="Y5473" s="31"/>
      <c r="Z5473" s="31"/>
      <c r="AA5473" s="31"/>
      <c r="AB5473" s="31"/>
      <c r="AC5473" s="31"/>
      <c r="AD5473" s="31"/>
      <c r="AE5473" s="31"/>
      <c r="AF5473" s="31"/>
      <c r="AG5473" s="31"/>
      <c r="AH5473" s="31"/>
      <c r="AI5473" s="31"/>
      <c r="AJ5473" s="31"/>
      <c r="AK5473" s="31"/>
      <c r="AL5473" s="31"/>
      <c r="AO5473" s="376"/>
    </row>
    <row r="5474" spans="1:41" x14ac:dyDescent="0.25">
      <c r="A5474" s="44" t="s">
        <v>2329</v>
      </c>
      <c r="B5474" s="44" t="s">
        <v>15615</v>
      </c>
      <c r="C5474" s="45">
        <v>250902</v>
      </c>
      <c r="D5474" s="45" t="s">
        <v>11363</v>
      </c>
      <c r="E5474" s="45" t="s">
        <v>4972</v>
      </c>
      <c r="AO5474" s="376"/>
    </row>
    <row r="5475" spans="1:41" x14ac:dyDescent="0.25">
      <c r="A5475" s="44" t="s">
        <v>2329</v>
      </c>
      <c r="B5475" s="44" t="s">
        <v>938</v>
      </c>
      <c r="C5475" s="45">
        <v>260103</v>
      </c>
      <c r="D5475" s="45" t="s">
        <v>11363</v>
      </c>
      <c r="E5475" s="45" t="s">
        <v>8292</v>
      </c>
      <c r="AO5475" s="376"/>
    </row>
    <row r="5476" spans="1:41" x14ac:dyDescent="0.25">
      <c r="A5476" s="44" t="s">
        <v>2329</v>
      </c>
      <c r="B5476" s="44" t="s">
        <v>21449</v>
      </c>
      <c r="C5476" s="45">
        <v>260504</v>
      </c>
      <c r="D5476" s="45" t="s">
        <v>11363</v>
      </c>
      <c r="E5476" s="45" t="s">
        <v>21450</v>
      </c>
      <c r="AO5476" s="376"/>
    </row>
    <row r="5477" spans="1:41" x14ac:dyDescent="0.3">
      <c r="A5477" s="333" t="s">
        <v>18647</v>
      </c>
      <c r="B5477" s="333" t="s">
        <v>11374</v>
      </c>
      <c r="C5477" s="125" t="s">
        <v>11375</v>
      </c>
      <c r="D5477" s="32" t="s">
        <v>20309</v>
      </c>
      <c r="E5477" s="125" t="s">
        <v>4826</v>
      </c>
      <c r="F5477" s="125" t="s">
        <v>1189</v>
      </c>
      <c r="G5477" s="125" t="s">
        <v>1190</v>
      </c>
      <c r="AO5477" s="376"/>
    </row>
    <row r="5478" spans="1:41" x14ac:dyDescent="0.3">
      <c r="A5478" s="333" t="s">
        <v>18647</v>
      </c>
      <c r="B5478" s="333" t="s">
        <v>6836</v>
      </c>
      <c r="C5478" s="125" t="s">
        <v>18820</v>
      </c>
      <c r="D5478" s="32" t="s">
        <v>20309</v>
      </c>
      <c r="E5478" s="125" t="s">
        <v>8292</v>
      </c>
      <c r="F5478" s="125" t="s">
        <v>1189</v>
      </c>
      <c r="G5478" s="125" t="s">
        <v>1190</v>
      </c>
      <c r="AO5478" s="376"/>
    </row>
    <row r="5479" spans="1:41" x14ac:dyDescent="0.3">
      <c r="A5479" s="333" t="s">
        <v>8638</v>
      </c>
      <c r="B5479" s="333" t="s">
        <v>1162</v>
      </c>
      <c r="C5479" s="125" t="s">
        <v>8016</v>
      </c>
      <c r="D5479" s="32" t="s">
        <v>20309</v>
      </c>
      <c r="E5479" s="125" t="s">
        <v>7871</v>
      </c>
      <c r="F5479" s="125" t="s">
        <v>1189</v>
      </c>
      <c r="G5479" s="125" t="s">
        <v>1190</v>
      </c>
      <c r="AO5479" s="376"/>
    </row>
    <row r="5480" spans="1:41" x14ac:dyDescent="0.3">
      <c r="A5480" s="333" t="s">
        <v>11013</v>
      </c>
      <c r="B5480" s="333" t="s">
        <v>1177</v>
      </c>
      <c r="C5480" s="125" t="s">
        <v>11000</v>
      </c>
      <c r="D5480" s="32" t="s">
        <v>20309</v>
      </c>
      <c r="E5480" s="125" t="s">
        <v>2593</v>
      </c>
      <c r="F5480" s="125" t="s">
        <v>1189</v>
      </c>
      <c r="G5480" s="125" t="s">
        <v>1189</v>
      </c>
      <c r="AO5480" s="376"/>
    </row>
    <row r="5481" spans="1:41" x14ac:dyDescent="0.25">
      <c r="A5481" s="44" t="s">
        <v>11287</v>
      </c>
      <c r="B5481" s="44" t="s">
        <v>949</v>
      </c>
      <c r="C5481" s="45">
        <v>240802</v>
      </c>
      <c r="D5481" s="45" t="s">
        <v>11363</v>
      </c>
      <c r="E5481" s="45" t="s">
        <v>4966</v>
      </c>
      <c r="AO5481" s="376"/>
    </row>
    <row r="5482" spans="1:41" x14ac:dyDescent="0.25">
      <c r="A5482" s="57" t="s">
        <v>20479</v>
      </c>
      <c r="B5482" s="92" t="s">
        <v>3682</v>
      </c>
      <c r="C5482" s="93" t="s">
        <v>19106</v>
      </c>
      <c r="D5482" s="93" t="s">
        <v>3681</v>
      </c>
      <c r="E5482" s="94">
        <v>48029</v>
      </c>
      <c r="F5482" s="93"/>
      <c r="G5482" s="93"/>
      <c r="H5482" s="93"/>
      <c r="I5482" s="99"/>
      <c r="J5482" s="99"/>
      <c r="K5482" s="99"/>
      <c r="L5482" s="99"/>
      <c r="M5482" s="99"/>
      <c r="N5482" s="99"/>
      <c r="O5482" s="99"/>
      <c r="P5482" s="44"/>
      <c r="Q5482" s="253"/>
      <c r="R5482" s="99"/>
      <c r="S5482" s="99"/>
      <c r="T5482" s="99"/>
      <c r="U5482" s="99"/>
      <c r="V5482" s="99"/>
      <c r="W5482" s="99"/>
      <c r="X5482" s="99"/>
      <c r="Y5482" s="99"/>
      <c r="Z5482" s="99"/>
      <c r="AA5482" s="99"/>
      <c r="AB5482" s="99"/>
      <c r="AC5482" s="99"/>
      <c r="AD5482" s="99"/>
      <c r="AE5482" s="99"/>
      <c r="AF5482" s="99"/>
      <c r="AG5482" s="99"/>
      <c r="AH5482" s="31"/>
      <c r="AI5482" s="31"/>
      <c r="AJ5482" s="31"/>
      <c r="AK5482" s="31"/>
      <c r="AL5482" s="31"/>
      <c r="AO5482" s="376"/>
    </row>
    <row r="5483" spans="1:41" x14ac:dyDescent="0.25">
      <c r="A5483" s="44" t="s">
        <v>10485</v>
      </c>
      <c r="B5483" s="44" t="s">
        <v>3176</v>
      </c>
      <c r="C5483" s="45">
        <v>24010402</v>
      </c>
      <c r="D5483" s="45" t="s">
        <v>11363</v>
      </c>
      <c r="E5483" s="45" t="s">
        <v>9238</v>
      </c>
      <c r="AO5483" s="376"/>
    </row>
    <row r="5484" spans="1:41" x14ac:dyDescent="0.3">
      <c r="A5484" s="333" t="s">
        <v>11014</v>
      </c>
      <c r="B5484" s="333" t="s">
        <v>4012</v>
      </c>
      <c r="C5484" s="125" t="s">
        <v>10968</v>
      </c>
      <c r="D5484" s="32" t="s">
        <v>20309</v>
      </c>
      <c r="E5484" s="125" t="s">
        <v>7420</v>
      </c>
      <c r="F5484" s="125" t="s">
        <v>1189</v>
      </c>
      <c r="G5484" s="125" t="s">
        <v>1190</v>
      </c>
      <c r="AO5484" s="376"/>
    </row>
    <row r="5485" spans="1:41" x14ac:dyDescent="0.25">
      <c r="A5485" s="44" t="s">
        <v>8780</v>
      </c>
      <c r="B5485" s="44" t="s">
        <v>14710</v>
      </c>
      <c r="C5485" s="45" t="s">
        <v>6624</v>
      </c>
      <c r="D5485" s="367" t="s">
        <v>3696</v>
      </c>
      <c r="E5485" s="328">
        <f>DATE(2027,3,24)</f>
        <v>46470</v>
      </c>
      <c r="F5485" s="32"/>
      <c r="G5485" s="32"/>
      <c r="H5485" s="32"/>
      <c r="I5485" s="31"/>
      <c r="J5485" s="31"/>
      <c r="K5485" s="31"/>
      <c r="L5485" s="31"/>
      <c r="M5485" s="31"/>
      <c r="N5485" s="31"/>
      <c r="O5485" s="31"/>
      <c r="P5485" s="31"/>
      <c r="Q5485" s="31"/>
      <c r="R5485" s="31"/>
      <c r="S5485" s="31"/>
      <c r="T5485" s="31"/>
      <c r="U5485" s="31"/>
      <c r="V5485" s="31"/>
      <c r="W5485" s="31"/>
      <c r="X5485" s="31"/>
      <c r="Y5485" s="31"/>
      <c r="Z5485" s="31"/>
      <c r="AA5485" s="31"/>
      <c r="AB5485" s="31"/>
      <c r="AC5485" s="31"/>
      <c r="AD5485" s="31"/>
      <c r="AE5485" s="31"/>
      <c r="AF5485" s="31"/>
      <c r="AG5485" s="31"/>
      <c r="AH5485" s="31"/>
      <c r="AI5485" s="31"/>
      <c r="AJ5485" s="31"/>
      <c r="AK5485" s="31"/>
      <c r="AL5485" s="31"/>
      <c r="AO5485" s="376"/>
    </row>
    <row r="5486" spans="1:41" x14ac:dyDescent="0.3">
      <c r="A5486" s="333" t="s">
        <v>18648</v>
      </c>
      <c r="B5486" s="333" t="s">
        <v>2301</v>
      </c>
      <c r="C5486" s="125" t="s">
        <v>18816</v>
      </c>
      <c r="D5486" s="32" t="s">
        <v>20309</v>
      </c>
      <c r="E5486" s="125" t="s">
        <v>8292</v>
      </c>
      <c r="F5486" s="125" t="s">
        <v>1189</v>
      </c>
      <c r="G5486" s="125" t="s">
        <v>1190</v>
      </c>
      <c r="AO5486" s="376"/>
    </row>
    <row r="5487" spans="1:41" x14ac:dyDescent="0.3">
      <c r="A5487" s="333" t="s">
        <v>18951</v>
      </c>
      <c r="B5487" s="333" t="s">
        <v>6928</v>
      </c>
      <c r="C5487" s="125" t="s">
        <v>19094</v>
      </c>
      <c r="D5487" s="32" t="s">
        <v>20309</v>
      </c>
      <c r="E5487" s="125" t="s">
        <v>9249</v>
      </c>
      <c r="F5487" s="125" t="s">
        <v>1189</v>
      </c>
      <c r="G5487" s="125" t="s">
        <v>1190</v>
      </c>
      <c r="AO5487" s="376"/>
    </row>
    <row r="5488" spans="1:41" x14ac:dyDescent="0.25">
      <c r="A5488" s="44" t="s">
        <v>1364</v>
      </c>
      <c r="B5488" s="44" t="s">
        <v>14778</v>
      </c>
      <c r="C5488" s="45" t="s">
        <v>13788</v>
      </c>
      <c r="D5488" s="367" t="s">
        <v>3696</v>
      </c>
      <c r="E5488" s="328">
        <f>DATE(2029,1,31)</f>
        <v>47149</v>
      </c>
      <c r="F5488" s="32"/>
      <c r="G5488" s="32"/>
      <c r="H5488" s="32"/>
      <c r="I5488" s="31"/>
      <c r="J5488" s="31"/>
      <c r="K5488" s="31"/>
      <c r="L5488" s="31"/>
      <c r="M5488" s="31"/>
      <c r="N5488" s="31"/>
      <c r="O5488" s="31"/>
      <c r="P5488" s="31"/>
      <c r="Q5488" s="31"/>
      <c r="R5488" s="31"/>
      <c r="S5488" s="31"/>
      <c r="T5488" s="31"/>
      <c r="U5488" s="31"/>
      <c r="V5488" s="31"/>
      <c r="W5488" s="31"/>
      <c r="X5488" s="31"/>
      <c r="Y5488" s="31"/>
      <c r="Z5488" s="31"/>
      <c r="AA5488" s="31"/>
      <c r="AB5488" s="31"/>
      <c r="AC5488" s="31"/>
      <c r="AD5488" s="31"/>
      <c r="AE5488" s="31"/>
      <c r="AF5488" s="31"/>
      <c r="AG5488" s="31"/>
      <c r="AH5488" s="31"/>
      <c r="AI5488" s="31"/>
      <c r="AJ5488" s="31"/>
      <c r="AK5488" s="31"/>
      <c r="AL5488" s="31"/>
      <c r="AO5488" s="376"/>
    </row>
    <row r="5489" spans="1:41" x14ac:dyDescent="0.25">
      <c r="A5489" s="44" t="s">
        <v>1364</v>
      </c>
      <c r="B5489" s="44" t="s">
        <v>14712</v>
      </c>
      <c r="C5489" s="45" t="s">
        <v>9101</v>
      </c>
      <c r="D5489" s="367" t="s">
        <v>3696</v>
      </c>
      <c r="E5489" s="328">
        <f>DATE(2027,10,11)</f>
        <v>46671</v>
      </c>
      <c r="F5489" s="32"/>
      <c r="G5489" s="32"/>
      <c r="H5489" s="32"/>
      <c r="I5489" s="31"/>
      <c r="J5489" s="31"/>
      <c r="K5489" s="31"/>
      <c r="L5489" s="31"/>
      <c r="M5489" s="31"/>
      <c r="N5489" s="31"/>
      <c r="O5489" s="31"/>
      <c r="P5489" s="31"/>
      <c r="Q5489" s="31"/>
      <c r="R5489" s="31"/>
      <c r="S5489" s="31"/>
      <c r="T5489" s="31"/>
      <c r="U5489" s="31"/>
      <c r="V5489" s="31"/>
      <c r="W5489" s="31"/>
      <c r="X5489" s="31"/>
      <c r="Y5489" s="31"/>
      <c r="Z5489" s="31"/>
      <c r="AA5489" s="31"/>
      <c r="AB5489" s="31"/>
      <c r="AC5489" s="31"/>
      <c r="AD5489" s="31"/>
      <c r="AE5489" s="31"/>
      <c r="AF5489" s="31"/>
      <c r="AG5489" s="31"/>
      <c r="AH5489" s="31"/>
      <c r="AI5489" s="31"/>
      <c r="AJ5489" s="31"/>
      <c r="AK5489" s="31"/>
      <c r="AL5489" s="31"/>
      <c r="AO5489" s="376"/>
    </row>
    <row r="5490" spans="1:41" x14ac:dyDescent="0.25">
      <c r="A5490" s="44" t="s">
        <v>5210</v>
      </c>
      <c r="B5490" s="44" t="s">
        <v>2350</v>
      </c>
      <c r="C5490" s="45">
        <v>220105</v>
      </c>
      <c r="D5490" s="45" t="s">
        <v>11363</v>
      </c>
      <c r="E5490" s="45" t="s">
        <v>2593</v>
      </c>
      <c r="AO5490" s="376"/>
    </row>
    <row r="5491" spans="1:41" x14ac:dyDescent="0.25">
      <c r="A5491" s="44" t="s">
        <v>17772</v>
      </c>
      <c r="B5491" s="44" t="s">
        <v>17773</v>
      </c>
      <c r="C5491" s="45">
        <v>240902</v>
      </c>
      <c r="D5491" s="45" t="s">
        <v>11363</v>
      </c>
      <c r="E5491" s="45" t="s">
        <v>4826</v>
      </c>
      <c r="AO5491" s="376"/>
    </row>
    <row r="5492" spans="1:41" x14ac:dyDescent="0.3">
      <c r="A5492" s="333" t="s">
        <v>18649</v>
      </c>
      <c r="B5492" s="333" t="s">
        <v>1167</v>
      </c>
      <c r="C5492" s="125" t="s">
        <v>17236</v>
      </c>
      <c r="D5492" s="32" t="s">
        <v>20309</v>
      </c>
      <c r="E5492" s="125" t="s">
        <v>8292</v>
      </c>
      <c r="F5492" s="125" t="s">
        <v>1189</v>
      </c>
      <c r="G5492" s="125" t="s">
        <v>1190</v>
      </c>
      <c r="AO5492" s="376"/>
    </row>
    <row r="5493" spans="1:41" x14ac:dyDescent="0.3">
      <c r="A5493" s="333" t="s">
        <v>6849</v>
      </c>
      <c r="B5493" s="333" t="s">
        <v>1167</v>
      </c>
      <c r="C5493" s="125" t="s">
        <v>17236</v>
      </c>
      <c r="D5493" s="32" t="s">
        <v>20309</v>
      </c>
      <c r="E5493" s="125" t="s">
        <v>8292</v>
      </c>
      <c r="F5493" s="125" t="s">
        <v>1189</v>
      </c>
      <c r="G5493" s="125" t="s">
        <v>1190</v>
      </c>
      <c r="AO5493" s="376"/>
    </row>
    <row r="5494" spans="1:41" x14ac:dyDescent="0.25">
      <c r="A5494" s="44" t="s">
        <v>5524</v>
      </c>
      <c r="B5494" s="44" t="s">
        <v>21428</v>
      </c>
      <c r="C5494" s="45" t="s">
        <v>5523</v>
      </c>
      <c r="D5494" s="45" t="s">
        <v>21447</v>
      </c>
      <c r="E5494" s="46">
        <v>46446</v>
      </c>
      <c r="AO5494" s="376"/>
    </row>
    <row r="5495" spans="1:41" x14ac:dyDescent="0.25">
      <c r="A5495" s="44" t="s">
        <v>5524</v>
      </c>
      <c r="B5495" s="44" t="s">
        <v>2350</v>
      </c>
      <c r="C5495" s="45">
        <v>230105</v>
      </c>
      <c r="D5495" s="45" t="s">
        <v>11363</v>
      </c>
      <c r="E5495" s="45" t="s">
        <v>5265</v>
      </c>
      <c r="AO5495" s="376"/>
    </row>
    <row r="5496" spans="1:41" x14ac:dyDescent="0.25">
      <c r="A5496" s="44" t="s">
        <v>11755</v>
      </c>
      <c r="B5496" s="44" t="s">
        <v>14853</v>
      </c>
      <c r="C5496" s="45" t="s">
        <v>11756</v>
      </c>
      <c r="D5496" s="367" t="s">
        <v>3696</v>
      </c>
      <c r="E5496" s="328">
        <f>DATE(2028,7,15)</f>
        <v>46949</v>
      </c>
      <c r="F5496" s="32"/>
      <c r="G5496" s="32"/>
      <c r="H5496" s="32"/>
      <c r="I5496" s="31"/>
      <c r="J5496" s="31"/>
      <c r="K5496" s="31"/>
      <c r="L5496" s="31"/>
      <c r="M5496" s="31"/>
      <c r="N5496" s="31"/>
      <c r="O5496" s="31"/>
      <c r="P5496" s="31"/>
      <c r="Q5496" s="31"/>
      <c r="R5496" s="31"/>
      <c r="S5496" s="31"/>
      <c r="T5496" s="31"/>
      <c r="U5496" s="31"/>
      <c r="V5496" s="31"/>
      <c r="W5496" s="31"/>
      <c r="X5496" s="31"/>
      <c r="Y5496" s="31"/>
      <c r="Z5496" s="31"/>
      <c r="AA5496" s="31"/>
      <c r="AB5496" s="31"/>
      <c r="AC5496" s="31"/>
      <c r="AD5496" s="31"/>
      <c r="AE5496" s="31"/>
      <c r="AF5496" s="31"/>
      <c r="AG5496" s="31"/>
      <c r="AH5496" s="31"/>
      <c r="AI5496" s="31"/>
      <c r="AJ5496" s="31"/>
      <c r="AK5496" s="31"/>
      <c r="AL5496" s="31"/>
      <c r="AO5496" s="376"/>
    </row>
    <row r="5497" spans="1:41" x14ac:dyDescent="0.3">
      <c r="A5497" s="333" t="s">
        <v>13327</v>
      </c>
      <c r="B5497" s="333" t="s">
        <v>13314</v>
      </c>
      <c r="C5497" s="125" t="s">
        <v>13315</v>
      </c>
      <c r="D5497" s="32" t="s">
        <v>20309</v>
      </c>
      <c r="E5497" s="125" t="s">
        <v>12551</v>
      </c>
      <c r="F5497" s="125" t="s">
        <v>1189</v>
      </c>
      <c r="G5497" s="125" t="s">
        <v>1190</v>
      </c>
      <c r="AO5497" s="376"/>
    </row>
    <row r="5498" spans="1:41" x14ac:dyDescent="0.25">
      <c r="A5498" s="44" t="s">
        <v>11288</v>
      </c>
      <c r="B5498" s="44" t="s">
        <v>3475</v>
      </c>
      <c r="C5498" s="45">
        <v>240301</v>
      </c>
      <c r="D5498" s="45" t="s">
        <v>11363</v>
      </c>
      <c r="E5498" s="45" t="s">
        <v>9249</v>
      </c>
      <c r="AO5498" s="376"/>
    </row>
    <row r="5499" spans="1:41" x14ac:dyDescent="0.25">
      <c r="A5499" s="44" t="s">
        <v>11288</v>
      </c>
      <c r="B5499" s="44" t="s">
        <v>930</v>
      </c>
      <c r="C5499" s="45">
        <v>240803</v>
      </c>
      <c r="D5499" s="45" t="s">
        <v>11363</v>
      </c>
      <c r="E5499" s="45" t="s">
        <v>4966</v>
      </c>
      <c r="AO5499" s="376"/>
    </row>
    <row r="5500" spans="1:41" x14ac:dyDescent="0.3">
      <c r="A5500" s="333" t="s">
        <v>18650</v>
      </c>
      <c r="B5500" s="333" t="s">
        <v>2301</v>
      </c>
      <c r="C5500" s="125" t="s">
        <v>18816</v>
      </c>
      <c r="D5500" s="32" t="s">
        <v>20309</v>
      </c>
      <c r="E5500" s="125" t="s">
        <v>8292</v>
      </c>
      <c r="F5500" s="125" t="s">
        <v>1189</v>
      </c>
      <c r="G5500" s="125" t="s">
        <v>1190</v>
      </c>
      <c r="AO5500" s="376"/>
    </row>
    <row r="5501" spans="1:41" x14ac:dyDescent="0.25">
      <c r="A5501" s="44" t="s">
        <v>2962</v>
      </c>
      <c r="B5501" s="44" t="s">
        <v>2350</v>
      </c>
      <c r="C5501" s="45">
        <v>230105</v>
      </c>
      <c r="D5501" s="45" t="s">
        <v>11363</v>
      </c>
      <c r="E5501" s="45" t="s">
        <v>5265</v>
      </c>
      <c r="AO5501" s="376"/>
    </row>
    <row r="5502" spans="1:41" x14ac:dyDescent="0.25">
      <c r="A5502" s="76" t="s">
        <v>16087</v>
      </c>
      <c r="B5502" s="44" t="s">
        <v>16073</v>
      </c>
      <c r="C5502" s="45">
        <v>44.26</v>
      </c>
      <c r="D5502" s="45" t="s">
        <v>12549</v>
      </c>
      <c r="E5502" s="46">
        <v>47787</v>
      </c>
      <c r="F5502" s="45" t="s">
        <v>1335</v>
      </c>
      <c r="G5502" s="93"/>
      <c r="H5502" s="93"/>
      <c r="I5502" s="99"/>
      <c r="J5502" s="99"/>
      <c r="K5502" s="99"/>
      <c r="L5502" s="99"/>
      <c r="M5502" s="99"/>
      <c r="N5502" s="99"/>
      <c r="O5502" s="99"/>
      <c r="P5502" s="99"/>
      <c r="Q5502" s="99"/>
      <c r="R5502" s="99"/>
      <c r="S5502" s="99"/>
      <c r="T5502" s="99"/>
      <c r="U5502" s="99"/>
      <c r="V5502" s="99"/>
      <c r="W5502" s="99"/>
      <c r="X5502" s="99"/>
      <c r="Y5502" s="99"/>
      <c r="Z5502" s="99"/>
      <c r="AA5502" s="99"/>
      <c r="AB5502" s="99"/>
      <c r="AC5502" s="99"/>
      <c r="AD5502" s="99"/>
      <c r="AE5502" s="99"/>
      <c r="AF5502" s="99"/>
      <c r="AG5502" s="99"/>
      <c r="AH5502" s="31"/>
      <c r="AI5502" s="31"/>
      <c r="AJ5502" s="31"/>
      <c r="AK5502" s="31"/>
      <c r="AL5502" s="31"/>
      <c r="AO5502" s="376"/>
    </row>
    <row r="5503" spans="1:41" x14ac:dyDescent="0.25">
      <c r="A5503" s="44" t="s">
        <v>14424</v>
      </c>
      <c r="B5503" s="44" t="s">
        <v>3910</v>
      </c>
      <c r="C5503" s="45" t="s">
        <v>14425</v>
      </c>
      <c r="D5503" s="46" t="s">
        <v>21328</v>
      </c>
      <c r="E5503" s="46">
        <v>46583</v>
      </c>
      <c r="AO5503" s="376"/>
    </row>
    <row r="5504" spans="1:41" x14ac:dyDescent="0.25">
      <c r="A5504" s="44" t="s">
        <v>15730</v>
      </c>
      <c r="B5504" s="44" t="s">
        <v>5134</v>
      </c>
      <c r="C5504" s="45">
        <v>250802</v>
      </c>
      <c r="D5504" s="45" t="s">
        <v>11363</v>
      </c>
      <c r="E5504" s="45" t="s">
        <v>9880</v>
      </c>
      <c r="AO5504" s="376"/>
    </row>
    <row r="5505" spans="1:41" x14ac:dyDescent="0.3">
      <c r="A5505" s="333" t="s">
        <v>11015</v>
      </c>
      <c r="B5505" s="333" t="s">
        <v>1177</v>
      </c>
      <c r="C5505" s="125" t="s">
        <v>11000</v>
      </c>
      <c r="D5505" s="32" t="s">
        <v>20309</v>
      </c>
      <c r="E5505" s="125" t="s">
        <v>2593</v>
      </c>
      <c r="F5505" s="125" t="s">
        <v>1189</v>
      </c>
      <c r="G5505" s="125" t="s">
        <v>1189</v>
      </c>
      <c r="AO5505" s="376"/>
    </row>
    <row r="5506" spans="1:41" x14ac:dyDescent="0.25">
      <c r="A5506" s="44" t="s">
        <v>14426</v>
      </c>
      <c r="B5506" s="44" t="s">
        <v>6292</v>
      </c>
      <c r="C5506" s="45" t="s">
        <v>14427</v>
      </c>
      <c r="D5506" s="46" t="s">
        <v>21328</v>
      </c>
      <c r="E5506" s="46">
        <v>46568</v>
      </c>
      <c r="AO5506" s="376"/>
    </row>
    <row r="5507" spans="1:41" x14ac:dyDescent="0.25">
      <c r="A5507" s="44" t="s">
        <v>17774</v>
      </c>
      <c r="B5507" s="44" t="s">
        <v>947</v>
      </c>
      <c r="C5507" s="45">
        <v>260102</v>
      </c>
      <c r="D5507" s="45" t="s">
        <v>11363</v>
      </c>
      <c r="E5507" s="45" t="s">
        <v>8292</v>
      </c>
      <c r="AO5507" s="376"/>
    </row>
    <row r="5508" spans="1:41" x14ac:dyDescent="0.25">
      <c r="A5508" s="44" t="s">
        <v>17774</v>
      </c>
      <c r="B5508" s="44" t="s">
        <v>938</v>
      </c>
      <c r="C5508" s="45">
        <v>260103</v>
      </c>
      <c r="D5508" s="45" t="s">
        <v>11363</v>
      </c>
      <c r="E5508" s="45" t="s">
        <v>8292</v>
      </c>
      <c r="AO5508" s="376"/>
    </row>
    <row r="5509" spans="1:41" x14ac:dyDescent="0.25">
      <c r="A5509" s="44" t="s">
        <v>17774</v>
      </c>
      <c r="B5509" s="44" t="s">
        <v>5321</v>
      </c>
      <c r="C5509" s="45">
        <v>26010401</v>
      </c>
      <c r="D5509" s="45" t="s">
        <v>11363</v>
      </c>
      <c r="E5509" s="45" t="s">
        <v>17459</v>
      </c>
      <c r="AO5509" s="376"/>
    </row>
    <row r="5510" spans="1:41" x14ac:dyDescent="0.25">
      <c r="A5510" s="44" t="s">
        <v>17774</v>
      </c>
      <c r="B5510" s="44" t="s">
        <v>3176</v>
      </c>
      <c r="C5510" s="45">
        <v>26010402</v>
      </c>
      <c r="D5510" s="45" t="s">
        <v>11363</v>
      </c>
      <c r="E5510" s="45" t="s">
        <v>17459</v>
      </c>
      <c r="AO5510" s="376"/>
    </row>
    <row r="5511" spans="1:41" x14ac:dyDescent="0.25">
      <c r="A5511" s="57" t="s">
        <v>677</v>
      </c>
      <c r="B5511" s="92" t="s">
        <v>3682</v>
      </c>
      <c r="C5511" s="93" t="s">
        <v>19106</v>
      </c>
      <c r="D5511" s="93" t="s">
        <v>3681</v>
      </c>
      <c r="E5511" s="94">
        <v>48029</v>
      </c>
      <c r="F5511" s="93"/>
      <c r="G5511" s="93"/>
      <c r="H5511" s="93"/>
      <c r="I5511" s="99"/>
      <c r="J5511" s="99"/>
      <c r="K5511" s="99"/>
      <c r="L5511" s="99"/>
      <c r="M5511" s="99"/>
      <c r="N5511" s="99"/>
      <c r="O5511" s="99"/>
      <c r="P5511" s="253"/>
      <c r="Q5511" s="99"/>
      <c r="R5511" s="99"/>
      <c r="S5511" s="99"/>
      <c r="T5511" s="99"/>
      <c r="U5511" s="99"/>
      <c r="V5511" s="99"/>
      <c r="W5511" s="99"/>
      <c r="X5511" s="99"/>
      <c r="Y5511" s="99"/>
      <c r="Z5511" s="99"/>
      <c r="AA5511" s="99"/>
      <c r="AB5511" s="99"/>
      <c r="AC5511" s="99"/>
      <c r="AD5511" s="99"/>
      <c r="AE5511" s="99"/>
      <c r="AF5511" s="99"/>
      <c r="AG5511" s="99"/>
      <c r="AH5511" s="31"/>
      <c r="AI5511" s="31"/>
      <c r="AJ5511" s="31"/>
      <c r="AK5511" s="31"/>
      <c r="AL5511" s="31"/>
      <c r="AO5511" s="376"/>
    </row>
    <row r="5512" spans="1:41" x14ac:dyDescent="0.25">
      <c r="A5512" s="44" t="s">
        <v>677</v>
      </c>
      <c r="B5512" s="44" t="s">
        <v>12110</v>
      </c>
      <c r="C5512" s="45">
        <v>14.24</v>
      </c>
      <c r="D5512" s="45" t="s">
        <v>12549</v>
      </c>
      <c r="E5512" s="46">
        <v>47299</v>
      </c>
      <c r="F5512" s="45"/>
      <c r="G5512" s="93"/>
      <c r="H5512" s="93"/>
      <c r="I5512" s="99"/>
      <c r="J5512" s="99"/>
      <c r="K5512" s="99"/>
      <c r="L5512" s="99"/>
      <c r="M5512" s="99"/>
      <c r="N5512" s="99"/>
      <c r="O5512" s="99"/>
      <c r="P5512" s="99"/>
      <c r="Q5512" s="99"/>
      <c r="R5512" s="99"/>
      <c r="S5512" s="99"/>
      <c r="T5512" s="99"/>
      <c r="U5512" s="99"/>
      <c r="V5512" s="99"/>
      <c r="W5512" s="99"/>
      <c r="X5512" s="99"/>
      <c r="Y5512" s="99"/>
      <c r="Z5512" s="99"/>
      <c r="AA5512" s="99"/>
      <c r="AB5512" s="99"/>
      <c r="AC5512" s="99"/>
      <c r="AD5512" s="99"/>
      <c r="AE5512" s="99"/>
      <c r="AF5512" s="99"/>
      <c r="AG5512" s="99"/>
      <c r="AH5512" s="31"/>
      <c r="AI5512" s="31"/>
      <c r="AJ5512" s="31"/>
      <c r="AK5512" s="31"/>
      <c r="AL5512" s="31"/>
      <c r="AO5512" s="376"/>
    </row>
    <row r="5513" spans="1:41" x14ac:dyDescent="0.25">
      <c r="A5513" s="44" t="s">
        <v>677</v>
      </c>
      <c r="B5513" s="44" t="s">
        <v>21365</v>
      </c>
      <c r="C5513" s="45" t="s">
        <v>8133</v>
      </c>
      <c r="D5513" s="45" t="s">
        <v>21447</v>
      </c>
      <c r="E5513" s="46">
        <v>46752</v>
      </c>
      <c r="AO5513" s="376"/>
    </row>
    <row r="5514" spans="1:41" x14ac:dyDescent="0.25">
      <c r="A5514" s="91" t="s">
        <v>677</v>
      </c>
      <c r="B5514" s="92" t="s">
        <v>19284</v>
      </c>
      <c r="C5514" s="93" t="s">
        <v>19285</v>
      </c>
      <c r="D5514" s="93" t="s">
        <v>1201</v>
      </c>
      <c r="E5514" s="94">
        <v>46582</v>
      </c>
      <c r="F5514" s="93"/>
      <c r="G5514" s="93"/>
      <c r="H5514" s="93"/>
      <c r="I5514" s="99"/>
      <c r="J5514" s="99"/>
      <c r="K5514" s="99"/>
      <c r="L5514" s="99"/>
      <c r="M5514" s="99"/>
      <c r="N5514" s="99"/>
      <c r="O5514" s="99"/>
      <c r="P5514" s="99"/>
      <c r="Q5514" s="99"/>
      <c r="R5514" s="99"/>
      <c r="S5514" s="99"/>
      <c r="T5514" s="99"/>
      <c r="U5514" s="99"/>
      <c r="V5514" s="99"/>
      <c r="W5514" s="99"/>
      <c r="X5514" s="99"/>
      <c r="Y5514" s="99"/>
      <c r="Z5514" s="99"/>
      <c r="AA5514" s="99"/>
      <c r="AB5514" s="99"/>
      <c r="AC5514" s="99"/>
      <c r="AD5514" s="99"/>
      <c r="AE5514" s="99"/>
      <c r="AF5514" s="99"/>
      <c r="AG5514" s="99"/>
      <c r="AH5514" s="31"/>
      <c r="AI5514" s="31"/>
      <c r="AJ5514" s="31"/>
      <c r="AK5514" s="31"/>
      <c r="AL5514" s="31"/>
      <c r="AO5514" s="376"/>
    </row>
    <row r="5515" spans="1:41" x14ac:dyDescent="0.25">
      <c r="A5515" s="44" t="s">
        <v>677</v>
      </c>
      <c r="B5515" s="44" t="s">
        <v>3039</v>
      </c>
      <c r="C5515" s="45">
        <v>230904</v>
      </c>
      <c r="D5515" s="45" t="s">
        <v>11363</v>
      </c>
      <c r="E5515" s="45" t="s">
        <v>7871</v>
      </c>
      <c r="AO5515" s="376"/>
    </row>
    <row r="5516" spans="1:41" x14ac:dyDescent="0.3">
      <c r="A5516" s="333" t="s">
        <v>18952</v>
      </c>
      <c r="B5516" s="333" t="s">
        <v>1159</v>
      </c>
      <c r="C5516" s="125" t="s">
        <v>19092</v>
      </c>
      <c r="D5516" s="32" t="s">
        <v>20309</v>
      </c>
      <c r="E5516" s="125" t="s">
        <v>9249</v>
      </c>
      <c r="F5516" s="125" t="s">
        <v>1189</v>
      </c>
      <c r="G5516" s="125" t="s">
        <v>1190</v>
      </c>
      <c r="AO5516" s="376"/>
    </row>
    <row r="5517" spans="1:41" x14ac:dyDescent="0.25">
      <c r="A5517" s="44" t="s">
        <v>15731</v>
      </c>
      <c r="B5517" s="44" t="s">
        <v>2350</v>
      </c>
      <c r="C5517" s="45">
        <v>250106</v>
      </c>
      <c r="D5517" s="45" t="s">
        <v>11363</v>
      </c>
      <c r="E5517" s="45" t="s">
        <v>11887</v>
      </c>
      <c r="AO5517" s="376"/>
    </row>
    <row r="5518" spans="1:41" x14ac:dyDescent="0.25">
      <c r="A5518" s="44" t="s">
        <v>6450</v>
      </c>
      <c r="B5518" s="44" t="s">
        <v>3176</v>
      </c>
      <c r="C5518" s="45">
        <v>23010402</v>
      </c>
      <c r="D5518" s="45" t="s">
        <v>11363</v>
      </c>
      <c r="E5518" s="45" t="s">
        <v>5322</v>
      </c>
      <c r="AO5518" s="376"/>
    </row>
    <row r="5519" spans="1:41" x14ac:dyDescent="0.25">
      <c r="A5519" s="102" t="s">
        <v>678</v>
      </c>
      <c r="B5519" s="92" t="s">
        <v>13051</v>
      </c>
      <c r="C5519" s="93" t="s">
        <v>13052</v>
      </c>
      <c r="D5519" s="93" t="s">
        <v>1201</v>
      </c>
      <c r="E5519" s="94">
        <v>47223</v>
      </c>
      <c r="F5519" s="93"/>
      <c r="G5519" s="93"/>
      <c r="H5519" s="93"/>
      <c r="I5519" s="99"/>
      <c r="J5519" s="99"/>
      <c r="K5519" s="99"/>
      <c r="L5519" s="99"/>
      <c r="M5519" s="99"/>
      <c r="N5519" s="99"/>
      <c r="O5519" s="99"/>
      <c r="P5519" s="99"/>
      <c r="Q5519" s="99"/>
      <c r="R5519" s="99"/>
      <c r="S5519" s="99"/>
      <c r="T5519" s="99"/>
      <c r="U5519" s="99"/>
      <c r="V5519" s="99"/>
      <c r="W5519" s="99"/>
      <c r="X5519" s="99"/>
      <c r="Y5519" s="99"/>
      <c r="Z5519" s="99"/>
      <c r="AA5519" s="99"/>
      <c r="AB5519" s="99"/>
      <c r="AC5519" s="99"/>
      <c r="AD5519" s="99"/>
      <c r="AE5519" s="99"/>
      <c r="AF5519" s="99"/>
      <c r="AG5519" s="99"/>
      <c r="AH5519" s="31"/>
      <c r="AI5519" s="31"/>
      <c r="AJ5519" s="31"/>
      <c r="AK5519" s="31"/>
      <c r="AL5519" s="31"/>
      <c r="AO5519" s="376"/>
    </row>
    <row r="5520" spans="1:41" x14ac:dyDescent="0.25">
      <c r="A5520" s="135" t="s">
        <v>678</v>
      </c>
      <c r="B5520" s="131" t="s">
        <v>5776</v>
      </c>
      <c r="C5520" s="96" t="s">
        <v>5777</v>
      </c>
      <c r="D5520" s="96" t="s">
        <v>1201</v>
      </c>
      <c r="E5520" s="112">
        <v>46341</v>
      </c>
      <c r="F5520" s="93"/>
      <c r="G5520" s="93"/>
      <c r="H5520" s="93"/>
      <c r="I5520" s="99"/>
      <c r="J5520" s="99"/>
      <c r="K5520" s="99"/>
      <c r="L5520" s="99"/>
      <c r="M5520" s="99"/>
      <c r="N5520" s="99"/>
      <c r="O5520" s="99"/>
      <c r="P5520" s="253"/>
      <c r="Q5520" s="99"/>
      <c r="R5520" s="99"/>
      <c r="S5520" s="99"/>
      <c r="T5520" s="99"/>
      <c r="U5520" s="99"/>
      <c r="V5520" s="99"/>
      <c r="W5520" s="99"/>
      <c r="X5520" s="99"/>
      <c r="Y5520" s="99"/>
      <c r="Z5520" s="99"/>
      <c r="AA5520" s="99"/>
      <c r="AB5520" s="99"/>
      <c r="AC5520" s="99"/>
      <c r="AD5520" s="99"/>
      <c r="AE5520" s="99"/>
      <c r="AF5520" s="99"/>
      <c r="AG5520" s="99"/>
      <c r="AH5520" s="31"/>
      <c r="AI5520" s="31"/>
      <c r="AJ5520" s="31"/>
      <c r="AK5520" s="31"/>
      <c r="AL5520" s="31"/>
      <c r="AO5520" s="376"/>
    </row>
    <row r="5521" spans="1:41" x14ac:dyDescent="0.3">
      <c r="A5521" s="333" t="s">
        <v>11016</v>
      </c>
      <c r="B5521" s="333" t="s">
        <v>1161</v>
      </c>
      <c r="C5521" s="125" t="s">
        <v>10225</v>
      </c>
      <c r="D5521" s="32" t="s">
        <v>20309</v>
      </c>
      <c r="E5521" s="125" t="s">
        <v>2593</v>
      </c>
      <c r="F5521" s="125" t="s">
        <v>1189</v>
      </c>
      <c r="G5521" s="125" t="s">
        <v>1190</v>
      </c>
      <c r="AO5521" s="376"/>
    </row>
    <row r="5522" spans="1:41" x14ac:dyDescent="0.25">
      <c r="A5522" s="44" t="s">
        <v>11016</v>
      </c>
      <c r="B5522" s="44" t="s">
        <v>3043</v>
      </c>
      <c r="C5522" s="45">
        <v>230901</v>
      </c>
      <c r="D5522" s="45" t="s">
        <v>11363</v>
      </c>
      <c r="E5522" s="45" t="s">
        <v>7871</v>
      </c>
      <c r="AO5522" s="376"/>
    </row>
    <row r="5523" spans="1:41" x14ac:dyDescent="0.25">
      <c r="A5523" s="44" t="s">
        <v>11016</v>
      </c>
      <c r="B5523" s="44" t="s">
        <v>9248</v>
      </c>
      <c r="C5523" s="45">
        <v>240101</v>
      </c>
      <c r="D5523" s="45" t="s">
        <v>11363</v>
      </c>
      <c r="E5523" s="45" t="s">
        <v>9249</v>
      </c>
      <c r="AO5523" s="376"/>
    </row>
    <row r="5524" spans="1:41" x14ac:dyDescent="0.25">
      <c r="A5524" s="44" t="s">
        <v>11016</v>
      </c>
      <c r="B5524" s="44" t="s">
        <v>199</v>
      </c>
      <c r="C5524" s="45">
        <v>241001</v>
      </c>
      <c r="D5524" s="45" t="s">
        <v>11363</v>
      </c>
      <c r="E5524" s="45" t="s">
        <v>5332</v>
      </c>
      <c r="AO5524" s="376"/>
    </row>
    <row r="5525" spans="1:41" x14ac:dyDescent="0.25">
      <c r="A5525" s="44" t="s">
        <v>6980</v>
      </c>
      <c r="B5525" s="44" t="s">
        <v>2350</v>
      </c>
      <c r="C5525" s="45">
        <v>230105</v>
      </c>
      <c r="D5525" s="45" t="s">
        <v>11363</v>
      </c>
      <c r="E5525" s="45" t="s">
        <v>5265</v>
      </c>
      <c r="AO5525" s="376"/>
    </row>
    <row r="5526" spans="1:41" x14ac:dyDescent="0.25">
      <c r="A5526" s="44" t="s">
        <v>9407</v>
      </c>
      <c r="B5526" s="92" t="s">
        <v>9602</v>
      </c>
      <c r="C5526" s="77" t="s">
        <v>9336</v>
      </c>
      <c r="D5526" s="93" t="s">
        <v>9601</v>
      </c>
      <c r="E5526" s="94">
        <v>46568</v>
      </c>
      <c r="F5526" s="93"/>
      <c r="G5526" s="93"/>
      <c r="H5526" s="93"/>
      <c r="I5526" s="99"/>
      <c r="J5526" s="99"/>
      <c r="K5526" s="99"/>
      <c r="L5526" s="99"/>
      <c r="M5526" s="99"/>
      <c r="N5526" s="99"/>
      <c r="O5526" s="99"/>
      <c r="P5526" s="253"/>
      <c r="Q5526" s="99"/>
      <c r="R5526" s="99"/>
      <c r="S5526" s="99"/>
      <c r="T5526" s="99"/>
      <c r="U5526" s="99"/>
      <c r="V5526" s="99"/>
      <c r="W5526" s="99"/>
      <c r="X5526" s="99"/>
      <c r="Y5526" s="99"/>
      <c r="Z5526" s="99"/>
      <c r="AA5526" s="99"/>
      <c r="AB5526" s="99"/>
      <c r="AC5526" s="99"/>
      <c r="AD5526" s="99"/>
      <c r="AE5526" s="99"/>
      <c r="AF5526" s="99"/>
      <c r="AG5526" s="99"/>
      <c r="AH5526" s="31"/>
      <c r="AI5526" s="31"/>
      <c r="AJ5526" s="31"/>
      <c r="AK5526" s="31"/>
      <c r="AL5526" s="31"/>
      <c r="AO5526" s="376"/>
    </row>
    <row r="5527" spans="1:41" x14ac:dyDescent="0.3">
      <c r="A5527" s="333" t="s">
        <v>1011</v>
      </c>
      <c r="B5527" s="333" t="s">
        <v>8018</v>
      </c>
      <c r="C5527" s="125" t="s">
        <v>8019</v>
      </c>
      <c r="D5527" s="32" t="s">
        <v>20309</v>
      </c>
      <c r="E5527" s="125" t="s">
        <v>7871</v>
      </c>
      <c r="F5527" s="125" t="s">
        <v>1189</v>
      </c>
      <c r="G5527" s="125" t="s">
        <v>1190</v>
      </c>
      <c r="AO5527" s="376"/>
    </row>
    <row r="5528" spans="1:41" x14ac:dyDescent="0.25">
      <c r="A5528" s="99" t="s">
        <v>2749</v>
      </c>
      <c r="B5528" s="111" t="s">
        <v>1169</v>
      </c>
      <c r="C5528" s="56" t="s">
        <v>2745</v>
      </c>
      <c r="D5528" s="146" t="s">
        <v>2198</v>
      </c>
      <c r="E5528" s="69">
        <v>45227</v>
      </c>
      <c r="F5528" s="93"/>
      <c r="G5528" s="93"/>
      <c r="H5528" s="93"/>
      <c r="I5528" s="99"/>
      <c r="J5528" s="99"/>
      <c r="K5528" s="99"/>
      <c r="L5528" s="99"/>
      <c r="M5528" s="99"/>
      <c r="N5528" s="99"/>
      <c r="O5528" s="99"/>
      <c r="P5528" s="253"/>
      <c r="Q5528" s="99"/>
      <c r="R5528" s="99"/>
      <c r="S5528" s="99"/>
      <c r="T5528" s="99"/>
      <c r="U5528" s="99"/>
      <c r="V5528" s="99"/>
      <c r="W5528" s="99"/>
      <c r="X5528" s="99"/>
      <c r="Y5528" s="99"/>
      <c r="Z5528" s="99"/>
      <c r="AA5528" s="99"/>
      <c r="AB5528" s="99"/>
      <c r="AC5528" s="99"/>
      <c r="AD5528" s="99"/>
      <c r="AE5528" s="99"/>
      <c r="AF5528" s="99"/>
      <c r="AG5528" s="99"/>
      <c r="AH5528" s="31"/>
      <c r="AI5528" s="31"/>
      <c r="AJ5528" s="31"/>
      <c r="AK5528" s="31"/>
      <c r="AL5528" s="31"/>
      <c r="AO5528" s="376"/>
    </row>
    <row r="5529" spans="1:41" x14ac:dyDescent="0.25">
      <c r="A5529" s="44" t="s">
        <v>2749</v>
      </c>
      <c r="B5529" s="44" t="s">
        <v>10364</v>
      </c>
      <c r="C5529" s="45">
        <v>240302</v>
      </c>
      <c r="D5529" s="45" t="s">
        <v>11363</v>
      </c>
      <c r="E5529" s="45" t="s">
        <v>2593</v>
      </c>
      <c r="AO5529" s="376"/>
    </row>
    <row r="5530" spans="1:41" x14ac:dyDescent="0.25">
      <c r="A5530" s="44" t="s">
        <v>2749</v>
      </c>
      <c r="B5530" s="44" t="s">
        <v>10347</v>
      </c>
      <c r="C5530" s="45">
        <v>240402</v>
      </c>
      <c r="D5530" s="45" t="s">
        <v>11363</v>
      </c>
      <c r="E5530" s="45" t="s">
        <v>5037</v>
      </c>
      <c r="AO5530" s="376"/>
    </row>
    <row r="5531" spans="1:41" x14ac:dyDescent="0.25">
      <c r="A5531" s="44" t="s">
        <v>21605</v>
      </c>
      <c r="B5531" s="44" t="s">
        <v>936</v>
      </c>
      <c r="C5531" s="45">
        <v>260703</v>
      </c>
      <c r="D5531" s="45" t="s">
        <v>11363</v>
      </c>
      <c r="E5531" s="45" t="s">
        <v>11150</v>
      </c>
      <c r="AO5531" s="376"/>
    </row>
    <row r="5532" spans="1:41" x14ac:dyDescent="0.25">
      <c r="A5532" s="44" t="s">
        <v>206</v>
      </c>
      <c r="B5532" s="44" t="s">
        <v>3156</v>
      </c>
      <c r="C5532" s="45" t="s">
        <v>7392</v>
      </c>
      <c r="D5532" s="45" t="s">
        <v>11204</v>
      </c>
      <c r="E5532" s="45" t="s">
        <v>7871</v>
      </c>
      <c r="F5532" s="93"/>
      <c r="G5532" s="93"/>
      <c r="H5532" s="93"/>
      <c r="I5532" s="99"/>
      <c r="J5532" s="99"/>
      <c r="K5532" s="99"/>
      <c r="L5532" s="99"/>
      <c r="M5532" s="99"/>
      <c r="N5532" s="99"/>
      <c r="O5532" s="99"/>
      <c r="P5532" s="99"/>
      <c r="Q5532" s="99"/>
      <c r="R5532" s="99"/>
      <c r="S5532" s="99"/>
      <c r="T5532" s="99"/>
      <c r="U5532" s="99"/>
      <c r="V5532" s="99"/>
      <c r="W5532" s="99"/>
      <c r="X5532" s="99"/>
      <c r="Y5532" s="99"/>
      <c r="Z5532" s="99"/>
      <c r="AA5532" s="99"/>
      <c r="AB5532" s="99"/>
      <c r="AC5532" s="99"/>
      <c r="AD5532" s="99"/>
      <c r="AE5532" s="99"/>
      <c r="AF5532" s="99"/>
      <c r="AG5532" s="99"/>
      <c r="AH5532" s="31"/>
      <c r="AI5532" s="31"/>
      <c r="AJ5532" s="31"/>
      <c r="AK5532" s="31"/>
      <c r="AL5532" s="31"/>
      <c r="AO5532" s="376"/>
    </row>
    <row r="5533" spans="1:41" x14ac:dyDescent="0.25">
      <c r="A5533" s="44" t="s">
        <v>206</v>
      </c>
      <c r="B5533" s="44" t="s">
        <v>3156</v>
      </c>
      <c r="C5533" s="45" t="s">
        <v>7392</v>
      </c>
      <c r="D5533" s="93" t="s">
        <v>17443</v>
      </c>
      <c r="E5533" s="45" t="s">
        <v>7871</v>
      </c>
      <c r="F5533" s="93"/>
      <c r="G5533" s="93"/>
      <c r="H5533" s="93"/>
      <c r="I5533" s="99"/>
      <c r="J5533" s="99"/>
      <c r="K5533" s="99"/>
      <c r="L5533" s="99"/>
      <c r="M5533" s="99"/>
      <c r="N5533" s="99"/>
      <c r="O5533" s="99"/>
      <c r="P5533" s="99"/>
      <c r="Q5533" s="99"/>
      <c r="R5533" s="99"/>
      <c r="S5533" s="99"/>
      <c r="T5533" s="99"/>
      <c r="U5533" s="99"/>
      <c r="V5533" s="99"/>
      <c r="W5533" s="99"/>
      <c r="X5533" s="99"/>
      <c r="Y5533" s="99"/>
      <c r="Z5533" s="99"/>
      <c r="AA5533" s="99"/>
      <c r="AB5533" s="99"/>
      <c r="AC5533" s="99"/>
      <c r="AD5533" s="99"/>
      <c r="AE5533" s="99"/>
      <c r="AF5533" s="99"/>
      <c r="AG5533" s="99"/>
      <c r="AH5533" s="31"/>
      <c r="AI5533" s="31"/>
      <c r="AJ5533" s="31"/>
      <c r="AK5533" s="31"/>
      <c r="AL5533" s="31"/>
      <c r="AO5533" s="376"/>
    </row>
    <row r="5534" spans="1:41" x14ac:dyDescent="0.25">
      <c r="A5534" s="44" t="s">
        <v>206</v>
      </c>
      <c r="B5534" s="44" t="s">
        <v>3156</v>
      </c>
      <c r="C5534" s="45" t="s">
        <v>7392</v>
      </c>
      <c r="D5534" s="45" t="s">
        <v>9895</v>
      </c>
      <c r="E5534" s="45" t="s">
        <v>4823</v>
      </c>
      <c r="F5534" s="93"/>
      <c r="G5534" s="93"/>
      <c r="H5534" s="93"/>
      <c r="I5534" s="99"/>
      <c r="J5534" s="99"/>
      <c r="K5534" s="99"/>
      <c r="L5534" s="99"/>
      <c r="M5534" s="99"/>
      <c r="N5534" s="99"/>
      <c r="O5534" s="99"/>
      <c r="P5534" s="253"/>
      <c r="Q5534" s="99"/>
      <c r="R5534" s="99"/>
      <c r="S5534" s="99"/>
      <c r="T5534" s="99"/>
      <c r="U5534" s="99"/>
      <c r="V5534" s="99"/>
      <c r="W5534" s="99"/>
      <c r="X5534" s="99"/>
      <c r="Y5534" s="99"/>
      <c r="Z5534" s="99"/>
      <c r="AA5534" s="99"/>
      <c r="AB5534" s="99"/>
      <c r="AC5534" s="99"/>
      <c r="AD5534" s="99"/>
      <c r="AE5534" s="99"/>
      <c r="AF5534" s="99"/>
      <c r="AG5534" s="99"/>
      <c r="AH5534" s="31"/>
      <c r="AI5534" s="31"/>
      <c r="AJ5534" s="31"/>
      <c r="AK5534" s="31"/>
      <c r="AL5534" s="31"/>
      <c r="AO5534" s="376"/>
    </row>
    <row r="5535" spans="1:41" x14ac:dyDescent="0.25">
      <c r="A5535" s="44" t="s">
        <v>206</v>
      </c>
      <c r="B5535" s="44" t="s">
        <v>227</v>
      </c>
      <c r="C5535" s="45" t="s">
        <v>7393</v>
      </c>
      <c r="D5535" s="45" t="s">
        <v>9895</v>
      </c>
      <c r="E5535" s="45" t="s">
        <v>4823</v>
      </c>
      <c r="F5535" s="93"/>
      <c r="G5535" s="93"/>
      <c r="H5535" s="93"/>
      <c r="I5535" s="99"/>
      <c r="J5535" s="99"/>
      <c r="K5535" s="99"/>
      <c r="L5535" s="99"/>
      <c r="M5535" s="99"/>
      <c r="N5535" s="99"/>
      <c r="O5535" s="99"/>
      <c r="P5535" s="253"/>
      <c r="Q5535" s="99"/>
      <c r="R5535" s="99"/>
      <c r="S5535" s="99"/>
      <c r="T5535" s="99"/>
      <c r="U5535" s="99"/>
      <c r="V5535" s="99"/>
      <c r="W5535" s="99"/>
      <c r="X5535" s="99"/>
      <c r="Y5535" s="99"/>
      <c r="Z5535" s="99"/>
      <c r="AA5535" s="99"/>
      <c r="AB5535" s="99"/>
      <c r="AC5535" s="99"/>
      <c r="AD5535" s="99"/>
      <c r="AE5535" s="99"/>
      <c r="AF5535" s="99"/>
      <c r="AG5535" s="99"/>
      <c r="AH5535" s="31"/>
      <c r="AI5535" s="31"/>
      <c r="AJ5535" s="31"/>
      <c r="AK5535" s="31"/>
      <c r="AL5535" s="31"/>
      <c r="AO5535" s="376"/>
    </row>
    <row r="5536" spans="1:41" x14ac:dyDescent="0.25">
      <c r="A5536" s="44" t="s">
        <v>17775</v>
      </c>
      <c r="B5536" s="44" t="s">
        <v>5147</v>
      </c>
      <c r="C5536" s="45">
        <v>251003</v>
      </c>
      <c r="D5536" s="45" t="s">
        <v>11363</v>
      </c>
      <c r="E5536" s="45" t="s">
        <v>11146</v>
      </c>
      <c r="AO5536" s="376"/>
    </row>
    <row r="5537" spans="1:41" x14ac:dyDescent="0.25">
      <c r="A5537" s="44" t="s">
        <v>17775</v>
      </c>
      <c r="B5537" s="44" t="s">
        <v>938</v>
      </c>
      <c r="C5537" s="45">
        <v>260103</v>
      </c>
      <c r="D5537" s="45" t="s">
        <v>11363</v>
      </c>
      <c r="E5537" s="45" t="s">
        <v>8292</v>
      </c>
      <c r="AO5537" s="376"/>
    </row>
    <row r="5538" spans="1:41" x14ac:dyDescent="0.25">
      <c r="A5538" s="99" t="s">
        <v>10908</v>
      </c>
      <c r="B5538" s="92" t="s">
        <v>10916</v>
      </c>
      <c r="C5538" s="93" t="s">
        <v>10924</v>
      </c>
      <c r="D5538" s="93" t="s">
        <v>1394</v>
      </c>
      <c r="E5538" s="94">
        <v>46389</v>
      </c>
      <c r="F5538" s="93"/>
      <c r="G5538" s="93"/>
      <c r="H5538" s="93"/>
      <c r="I5538" s="99"/>
      <c r="J5538" s="99"/>
      <c r="K5538" s="99"/>
      <c r="L5538" s="99"/>
      <c r="M5538" s="99"/>
      <c r="N5538" s="99"/>
      <c r="O5538" s="99"/>
      <c r="P5538" s="253"/>
      <c r="Q5538" s="99"/>
      <c r="R5538" s="99"/>
      <c r="S5538" s="99"/>
      <c r="T5538" s="99"/>
      <c r="U5538" s="99"/>
      <c r="V5538" s="99"/>
      <c r="W5538" s="99"/>
      <c r="X5538" s="99"/>
      <c r="Y5538" s="99"/>
      <c r="Z5538" s="99"/>
      <c r="AA5538" s="99"/>
      <c r="AB5538" s="99"/>
      <c r="AC5538" s="99"/>
      <c r="AD5538" s="99"/>
      <c r="AE5538" s="99"/>
      <c r="AF5538" s="99"/>
      <c r="AG5538" s="99"/>
      <c r="AH5538" s="31"/>
      <c r="AI5538" s="31"/>
      <c r="AJ5538" s="31"/>
      <c r="AK5538" s="31"/>
      <c r="AL5538" s="31"/>
      <c r="AO5538" s="376"/>
    </row>
    <row r="5539" spans="1:41" x14ac:dyDescent="0.25">
      <c r="A5539" s="44" t="s">
        <v>7560</v>
      </c>
      <c r="B5539" s="44" t="s">
        <v>270</v>
      </c>
      <c r="C5539" s="45" t="s">
        <v>7561</v>
      </c>
      <c r="D5539" s="45" t="s">
        <v>11204</v>
      </c>
      <c r="E5539" s="45" t="s">
        <v>11890</v>
      </c>
      <c r="F5539" s="93"/>
      <c r="G5539" s="93"/>
      <c r="H5539" s="93"/>
      <c r="I5539" s="99"/>
      <c r="J5539" s="99"/>
      <c r="K5539" s="99"/>
      <c r="L5539" s="99"/>
      <c r="M5539" s="99"/>
      <c r="N5539" s="99"/>
      <c r="O5539" s="99"/>
      <c r="P5539" s="99"/>
      <c r="Q5539" s="99"/>
      <c r="R5539" s="99"/>
      <c r="S5539" s="99"/>
      <c r="T5539" s="99"/>
      <c r="U5539" s="99"/>
      <c r="V5539" s="99"/>
      <c r="W5539" s="99"/>
      <c r="X5539" s="99"/>
      <c r="Y5539" s="99"/>
      <c r="Z5539" s="99"/>
      <c r="AA5539" s="99"/>
      <c r="AB5539" s="99"/>
      <c r="AC5539" s="99"/>
      <c r="AD5539" s="99"/>
      <c r="AE5539" s="99"/>
      <c r="AF5539" s="99"/>
      <c r="AG5539" s="99"/>
      <c r="AH5539" s="31"/>
      <c r="AI5539" s="31"/>
      <c r="AJ5539" s="31"/>
      <c r="AK5539" s="31"/>
      <c r="AL5539" s="31"/>
      <c r="AO5539" s="376"/>
    </row>
    <row r="5540" spans="1:41" x14ac:dyDescent="0.25">
      <c r="A5540" s="44" t="s">
        <v>7560</v>
      </c>
      <c r="B5540" s="44" t="s">
        <v>9848</v>
      </c>
      <c r="C5540" s="45" t="s">
        <v>9884</v>
      </c>
      <c r="D5540" s="45" t="s">
        <v>11204</v>
      </c>
      <c r="E5540" s="45" t="s">
        <v>9885</v>
      </c>
      <c r="F5540" s="93"/>
      <c r="G5540" s="93"/>
      <c r="H5540" s="93"/>
      <c r="I5540" s="99"/>
      <c r="J5540" s="99"/>
      <c r="K5540" s="99"/>
      <c r="L5540" s="99"/>
      <c r="M5540" s="99"/>
      <c r="N5540" s="99"/>
      <c r="O5540" s="99"/>
      <c r="P5540" s="99"/>
      <c r="Q5540" s="99"/>
      <c r="R5540" s="99"/>
      <c r="S5540" s="99"/>
      <c r="T5540" s="99"/>
      <c r="U5540" s="99"/>
      <c r="V5540" s="99"/>
      <c r="W5540" s="99"/>
      <c r="X5540" s="99"/>
      <c r="Y5540" s="99"/>
      <c r="Z5540" s="99"/>
      <c r="AA5540" s="99"/>
      <c r="AB5540" s="99"/>
      <c r="AC5540" s="99"/>
      <c r="AD5540" s="99"/>
      <c r="AE5540" s="99"/>
      <c r="AF5540" s="99"/>
      <c r="AG5540" s="99"/>
      <c r="AH5540" s="31"/>
      <c r="AI5540" s="31"/>
      <c r="AJ5540" s="31"/>
      <c r="AK5540" s="31"/>
      <c r="AL5540" s="31"/>
      <c r="AO5540" s="376"/>
    </row>
    <row r="5541" spans="1:41" x14ac:dyDescent="0.25">
      <c r="A5541" s="44" t="s">
        <v>7560</v>
      </c>
      <c r="B5541" s="44" t="s">
        <v>270</v>
      </c>
      <c r="C5541" s="45" t="s">
        <v>7561</v>
      </c>
      <c r="D5541" s="93" t="s">
        <v>17443</v>
      </c>
      <c r="E5541" s="45" t="s">
        <v>11890</v>
      </c>
      <c r="F5541" s="93"/>
      <c r="G5541" s="93"/>
      <c r="H5541" s="93"/>
      <c r="I5541" s="99"/>
      <c r="J5541" s="99"/>
      <c r="K5541" s="99"/>
      <c r="L5541" s="99"/>
      <c r="M5541" s="99"/>
      <c r="N5541" s="99"/>
      <c r="O5541" s="99"/>
      <c r="P5541" s="99"/>
      <c r="Q5541" s="99"/>
      <c r="R5541" s="99"/>
      <c r="S5541" s="99"/>
      <c r="T5541" s="99"/>
      <c r="U5541" s="99"/>
      <c r="V5541" s="99"/>
      <c r="W5541" s="99"/>
      <c r="X5541" s="99"/>
      <c r="Y5541" s="99"/>
      <c r="Z5541" s="99"/>
      <c r="AA5541" s="99"/>
      <c r="AB5541" s="99"/>
      <c r="AC5541" s="99"/>
      <c r="AD5541" s="99"/>
      <c r="AE5541" s="99"/>
      <c r="AF5541" s="99"/>
      <c r="AG5541" s="99"/>
      <c r="AH5541" s="31"/>
      <c r="AI5541" s="31"/>
      <c r="AJ5541" s="31"/>
      <c r="AK5541" s="31"/>
      <c r="AL5541" s="31"/>
      <c r="AO5541" s="376"/>
    </row>
    <row r="5542" spans="1:41" x14ac:dyDescent="0.25">
      <c r="A5542" s="44" t="s">
        <v>7560</v>
      </c>
      <c r="B5542" s="44" t="s">
        <v>9848</v>
      </c>
      <c r="C5542" s="45" t="s">
        <v>9884</v>
      </c>
      <c r="D5542" s="93" t="s">
        <v>17443</v>
      </c>
      <c r="E5542" s="45" t="s">
        <v>9885</v>
      </c>
      <c r="F5542" s="93"/>
      <c r="G5542" s="93"/>
      <c r="H5542" s="93"/>
      <c r="I5542" s="99"/>
      <c r="J5542" s="99"/>
      <c r="K5542" s="99"/>
      <c r="L5542" s="99"/>
      <c r="M5542" s="99"/>
      <c r="N5542" s="99"/>
      <c r="O5542" s="99"/>
      <c r="P5542" s="99"/>
      <c r="Q5542" s="99"/>
      <c r="R5542" s="99"/>
      <c r="S5542" s="99"/>
      <c r="T5542" s="99"/>
      <c r="U5542" s="99"/>
      <c r="V5542" s="99"/>
      <c r="W5542" s="99"/>
      <c r="X5542" s="99"/>
      <c r="Y5542" s="99"/>
      <c r="Z5542" s="99"/>
      <c r="AA5542" s="99"/>
      <c r="AB5542" s="99"/>
      <c r="AC5542" s="99"/>
      <c r="AD5542" s="99"/>
      <c r="AE5542" s="99"/>
      <c r="AF5542" s="99"/>
      <c r="AG5542" s="99"/>
      <c r="AH5542" s="31"/>
      <c r="AI5542" s="31"/>
      <c r="AJ5542" s="31"/>
      <c r="AK5542" s="31"/>
      <c r="AL5542" s="31"/>
      <c r="AO5542" s="376"/>
    </row>
    <row r="5543" spans="1:41" x14ac:dyDescent="0.25">
      <c r="A5543" s="44" t="s">
        <v>7560</v>
      </c>
      <c r="B5543" s="44" t="s">
        <v>270</v>
      </c>
      <c r="C5543" s="45" t="s">
        <v>7561</v>
      </c>
      <c r="D5543" s="45" t="s">
        <v>9895</v>
      </c>
      <c r="E5543" s="45" t="s">
        <v>4823</v>
      </c>
      <c r="F5543" s="93"/>
      <c r="G5543" s="93"/>
      <c r="H5543" s="93"/>
      <c r="I5543" s="99"/>
      <c r="J5543" s="99"/>
      <c r="K5543" s="99"/>
      <c r="L5543" s="99"/>
      <c r="M5543" s="99"/>
      <c r="N5543" s="99"/>
      <c r="O5543" s="99"/>
      <c r="P5543" s="253"/>
      <c r="Q5543" s="99"/>
      <c r="R5543" s="99"/>
      <c r="S5543" s="99"/>
      <c r="T5543" s="99"/>
      <c r="U5543" s="99"/>
      <c r="V5543" s="99"/>
      <c r="W5543" s="99"/>
      <c r="X5543" s="99"/>
      <c r="Y5543" s="99"/>
      <c r="Z5543" s="99"/>
      <c r="AA5543" s="99"/>
      <c r="AB5543" s="99"/>
      <c r="AC5543" s="99"/>
      <c r="AD5543" s="99"/>
      <c r="AE5543" s="99"/>
      <c r="AF5543" s="99"/>
      <c r="AG5543" s="99"/>
      <c r="AH5543" s="31"/>
      <c r="AI5543" s="31"/>
      <c r="AJ5543" s="31"/>
      <c r="AK5543" s="31"/>
      <c r="AL5543" s="31"/>
      <c r="AO5543" s="376"/>
    </row>
    <row r="5544" spans="1:41" x14ac:dyDescent="0.25">
      <c r="A5544" s="44" t="s">
        <v>7560</v>
      </c>
      <c r="B5544" s="44" t="s">
        <v>9848</v>
      </c>
      <c r="C5544" s="45" t="s">
        <v>9884</v>
      </c>
      <c r="D5544" s="45" t="s">
        <v>9895</v>
      </c>
      <c r="E5544" s="45" t="s">
        <v>9885</v>
      </c>
      <c r="F5544" s="93"/>
      <c r="G5544" s="93"/>
      <c r="H5544" s="93"/>
      <c r="I5544" s="99"/>
      <c r="J5544" s="99"/>
      <c r="K5544" s="99"/>
      <c r="L5544" s="99"/>
      <c r="M5544" s="99"/>
      <c r="N5544" s="99"/>
      <c r="O5544" s="99"/>
      <c r="P5544" s="253"/>
      <c r="Q5544" s="99"/>
      <c r="R5544" s="99"/>
      <c r="S5544" s="99"/>
      <c r="T5544" s="99"/>
      <c r="U5544" s="99"/>
      <c r="V5544" s="99"/>
      <c r="W5544" s="99"/>
      <c r="X5544" s="99"/>
      <c r="Y5544" s="99"/>
      <c r="Z5544" s="99"/>
      <c r="AA5544" s="99"/>
      <c r="AB5544" s="99"/>
      <c r="AC5544" s="99"/>
      <c r="AD5544" s="99"/>
      <c r="AE5544" s="99"/>
      <c r="AF5544" s="99"/>
      <c r="AG5544" s="99"/>
      <c r="AH5544" s="31"/>
      <c r="AI5544" s="31"/>
      <c r="AJ5544" s="31"/>
      <c r="AK5544" s="31"/>
      <c r="AL5544" s="31"/>
      <c r="AO5544" s="376"/>
    </row>
    <row r="5545" spans="1:41" x14ac:dyDescent="0.25">
      <c r="A5545" s="44" t="s">
        <v>13528</v>
      </c>
      <c r="B5545" s="44" t="s">
        <v>21399</v>
      </c>
      <c r="C5545" s="45" t="s">
        <v>13524</v>
      </c>
      <c r="D5545" s="45" t="s">
        <v>21447</v>
      </c>
      <c r="E5545" s="46">
        <v>46507</v>
      </c>
      <c r="AO5545" s="376"/>
    </row>
    <row r="5546" spans="1:41" x14ac:dyDescent="0.25">
      <c r="A5546" s="44" t="s">
        <v>4880</v>
      </c>
      <c r="B5546" s="44" t="s">
        <v>153</v>
      </c>
      <c r="C5546" s="45" t="s">
        <v>7145</v>
      </c>
      <c r="D5546" s="46" t="s">
        <v>21328</v>
      </c>
      <c r="E5546" s="46">
        <v>46579</v>
      </c>
      <c r="AO5546" s="376"/>
    </row>
    <row r="5547" spans="1:41" x14ac:dyDescent="0.25">
      <c r="A5547" s="44" t="s">
        <v>4880</v>
      </c>
      <c r="B5547" s="44" t="s">
        <v>153</v>
      </c>
      <c r="C5547" s="45" t="s">
        <v>16341</v>
      </c>
      <c r="D5547" s="46" t="s">
        <v>21328</v>
      </c>
      <c r="E5547" s="46">
        <v>46639</v>
      </c>
      <c r="AO5547" s="376"/>
    </row>
    <row r="5548" spans="1:41" x14ac:dyDescent="0.3">
      <c r="A5548" s="333" t="s">
        <v>18651</v>
      </c>
      <c r="B5548" s="333" t="s">
        <v>1167</v>
      </c>
      <c r="C5548" s="125" t="s">
        <v>17236</v>
      </c>
      <c r="D5548" s="32" t="s">
        <v>20309</v>
      </c>
      <c r="E5548" s="125" t="s">
        <v>8292</v>
      </c>
      <c r="F5548" s="125" t="s">
        <v>1189</v>
      </c>
      <c r="G5548" s="125" t="s">
        <v>1190</v>
      </c>
      <c r="AO5548" s="376"/>
    </row>
    <row r="5549" spans="1:41" x14ac:dyDescent="0.25">
      <c r="A5549" s="44" t="s">
        <v>13214</v>
      </c>
      <c r="B5549" s="44" t="s">
        <v>3176</v>
      </c>
      <c r="C5549" s="45">
        <v>25010402</v>
      </c>
      <c r="D5549" s="45" t="s">
        <v>11363</v>
      </c>
      <c r="E5549" s="45" t="s">
        <v>12564</v>
      </c>
      <c r="AO5549" s="376"/>
    </row>
    <row r="5550" spans="1:41" x14ac:dyDescent="0.25">
      <c r="A5550" s="44" t="s">
        <v>13214</v>
      </c>
      <c r="B5550" s="44" t="s">
        <v>5321</v>
      </c>
      <c r="C5550" s="45">
        <v>25010401</v>
      </c>
      <c r="D5550" s="45" t="s">
        <v>11363</v>
      </c>
      <c r="E5550" s="45" t="s">
        <v>12564</v>
      </c>
      <c r="AO5550" s="376"/>
    </row>
    <row r="5551" spans="1:41" x14ac:dyDescent="0.25">
      <c r="A5551" s="44" t="s">
        <v>21606</v>
      </c>
      <c r="B5551" s="44" t="s">
        <v>925</v>
      </c>
      <c r="C5551" s="45">
        <v>260601</v>
      </c>
      <c r="D5551" s="45" t="s">
        <v>11363</v>
      </c>
      <c r="E5551" s="45" t="s">
        <v>17341</v>
      </c>
      <c r="AO5551" s="376"/>
    </row>
    <row r="5552" spans="1:41" x14ac:dyDescent="0.25">
      <c r="A5552" s="44" t="s">
        <v>12239</v>
      </c>
      <c r="B5552" s="44" t="s">
        <v>12146</v>
      </c>
      <c r="C5552" s="45">
        <v>29.24</v>
      </c>
      <c r="D5552" s="45" t="s">
        <v>12549</v>
      </c>
      <c r="E5552" s="46">
        <v>47299</v>
      </c>
      <c r="F5552" s="45"/>
      <c r="G5552" s="93"/>
      <c r="H5552" s="93"/>
      <c r="I5552" s="99"/>
      <c r="J5552" s="99"/>
      <c r="K5552" s="99"/>
      <c r="L5552" s="99"/>
      <c r="M5552" s="99"/>
      <c r="N5552" s="99"/>
      <c r="O5552" s="99"/>
      <c r="P5552" s="99"/>
      <c r="Q5552" s="99"/>
      <c r="R5552" s="99"/>
      <c r="S5552" s="99"/>
      <c r="T5552" s="99"/>
      <c r="U5552" s="99"/>
      <c r="V5552" s="99"/>
      <c r="W5552" s="99"/>
      <c r="X5552" s="99"/>
      <c r="Y5552" s="99"/>
      <c r="Z5552" s="99"/>
      <c r="AA5552" s="99"/>
      <c r="AB5552" s="99"/>
      <c r="AC5552" s="99"/>
      <c r="AD5552" s="99"/>
      <c r="AE5552" s="99"/>
      <c r="AF5552" s="99"/>
      <c r="AG5552" s="99"/>
      <c r="AH5552" s="31"/>
      <c r="AI5552" s="31"/>
      <c r="AJ5552" s="31"/>
      <c r="AK5552" s="31"/>
      <c r="AL5552" s="31"/>
      <c r="AO5552" s="376"/>
    </row>
    <row r="5553" spans="1:41" x14ac:dyDescent="0.25">
      <c r="A5553" s="44" t="s">
        <v>13215</v>
      </c>
      <c r="B5553" s="44" t="s">
        <v>17452</v>
      </c>
      <c r="C5553" s="45">
        <v>25010501</v>
      </c>
      <c r="D5553" s="45" t="s">
        <v>11363</v>
      </c>
      <c r="E5553" s="45" t="s">
        <v>12551</v>
      </c>
      <c r="AO5553" s="376"/>
    </row>
    <row r="5554" spans="1:41" x14ac:dyDescent="0.25">
      <c r="A5554" s="44" t="s">
        <v>7703</v>
      </c>
      <c r="B5554" s="44" t="s">
        <v>2350</v>
      </c>
      <c r="C5554" s="45">
        <v>230105</v>
      </c>
      <c r="D5554" s="45" t="s">
        <v>11363</v>
      </c>
      <c r="E5554" s="45" t="s">
        <v>5265</v>
      </c>
      <c r="AO5554" s="376"/>
    </row>
    <row r="5555" spans="1:41" x14ac:dyDescent="0.25">
      <c r="A5555" s="91" t="s">
        <v>17172</v>
      </c>
      <c r="B5555" s="57" t="s">
        <v>17204</v>
      </c>
      <c r="C5555" s="62">
        <v>2515</v>
      </c>
      <c r="D5555" s="62" t="s">
        <v>20886</v>
      </c>
      <c r="E5555" s="60">
        <v>47149</v>
      </c>
      <c r="F5555" s="32"/>
      <c r="G5555" s="32"/>
      <c r="H5555" s="32"/>
      <c r="I5555" s="31"/>
      <c r="J5555" s="31"/>
      <c r="K5555" s="31"/>
      <c r="L5555" s="31"/>
      <c r="M5555" s="31"/>
      <c r="N5555" s="31"/>
      <c r="O5555" s="31"/>
      <c r="P5555" s="31"/>
      <c r="Q5555" s="31"/>
      <c r="R5555" s="31"/>
      <c r="S5555" s="31"/>
      <c r="T5555" s="31"/>
      <c r="U5555" s="31"/>
      <c r="V5555" s="31"/>
      <c r="W5555" s="31"/>
      <c r="X5555" s="31"/>
      <c r="Y5555" s="31"/>
      <c r="Z5555" s="31"/>
      <c r="AA5555" s="31"/>
      <c r="AB5555" s="31"/>
      <c r="AC5555" s="31"/>
      <c r="AD5555" s="31"/>
      <c r="AE5555" s="31"/>
      <c r="AF5555" s="31"/>
      <c r="AG5555" s="31"/>
      <c r="AH5555" s="31"/>
      <c r="AI5555" s="31"/>
      <c r="AJ5555" s="31"/>
      <c r="AK5555" s="31"/>
      <c r="AL5555" s="31"/>
      <c r="AO5555" s="376"/>
    </row>
    <row r="5556" spans="1:41" x14ac:dyDescent="0.25">
      <c r="A5556" s="44" t="s">
        <v>17776</v>
      </c>
      <c r="B5556" s="44" t="s">
        <v>936</v>
      </c>
      <c r="C5556" s="45">
        <v>260703</v>
      </c>
      <c r="D5556" s="45" t="s">
        <v>11363</v>
      </c>
      <c r="E5556" s="45" t="s">
        <v>11150</v>
      </c>
      <c r="AO5556" s="376"/>
    </row>
    <row r="5557" spans="1:41" x14ac:dyDescent="0.25">
      <c r="A5557" s="44" t="s">
        <v>8203</v>
      </c>
      <c r="B5557" s="44" t="s">
        <v>21385</v>
      </c>
      <c r="C5557" s="45" t="s">
        <v>8134</v>
      </c>
      <c r="D5557" s="45" t="s">
        <v>21447</v>
      </c>
      <c r="E5557" s="46">
        <v>46477</v>
      </c>
      <c r="AO5557" s="376"/>
    </row>
    <row r="5558" spans="1:41" x14ac:dyDescent="0.25">
      <c r="A5558" s="44" t="s">
        <v>2963</v>
      </c>
      <c r="B5558" s="44" t="s">
        <v>2350</v>
      </c>
      <c r="C5558" s="45">
        <v>220105</v>
      </c>
      <c r="D5558" s="45" t="s">
        <v>11363</v>
      </c>
      <c r="E5558" s="45" t="s">
        <v>2593</v>
      </c>
      <c r="AO5558" s="376"/>
    </row>
    <row r="5559" spans="1:41" x14ac:dyDescent="0.25">
      <c r="A5559" s="44" t="s">
        <v>2963</v>
      </c>
      <c r="B5559" s="44" t="s">
        <v>3043</v>
      </c>
      <c r="C5559" s="45">
        <v>230901</v>
      </c>
      <c r="D5559" s="45" t="s">
        <v>11363</v>
      </c>
      <c r="E5559" s="45" t="s">
        <v>7871</v>
      </c>
      <c r="AO5559" s="376"/>
    </row>
    <row r="5560" spans="1:41" x14ac:dyDescent="0.25">
      <c r="A5560" s="44" t="s">
        <v>2963</v>
      </c>
      <c r="B5560" s="44" t="s">
        <v>944</v>
      </c>
      <c r="C5560" s="45">
        <v>240303</v>
      </c>
      <c r="D5560" s="45" t="s">
        <v>11363</v>
      </c>
      <c r="E5560" s="45" t="s">
        <v>2593</v>
      </c>
      <c r="AO5560" s="376"/>
    </row>
    <row r="5561" spans="1:41" x14ac:dyDescent="0.25">
      <c r="A5561" s="44" t="s">
        <v>207</v>
      </c>
      <c r="B5561" s="44" t="s">
        <v>6877</v>
      </c>
      <c r="C5561" s="45" t="s">
        <v>6896</v>
      </c>
      <c r="D5561" s="32" t="s">
        <v>5559</v>
      </c>
      <c r="E5561" s="45" t="s">
        <v>20846</v>
      </c>
      <c r="F5561" s="32"/>
      <c r="G5561" s="32"/>
      <c r="H5561" s="32"/>
      <c r="I5561" s="31"/>
      <c r="J5561" s="31"/>
      <c r="K5561" s="31"/>
      <c r="L5561" s="31"/>
      <c r="M5561" s="31"/>
      <c r="N5561" s="31"/>
      <c r="O5561" s="31"/>
      <c r="P5561" s="31"/>
      <c r="Q5561" s="31"/>
      <c r="R5561" s="31"/>
      <c r="S5561" s="31"/>
      <c r="T5561" s="31"/>
      <c r="U5561" s="31"/>
      <c r="V5561" s="31"/>
      <c r="W5561" s="31"/>
      <c r="X5561" s="31"/>
      <c r="Y5561" s="31"/>
      <c r="Z5561" s="31"/>
      <c r="AA5561" s="31"/>
      <c r="AB5561" s="31"/>
      <c r="AC5561" s="31"/>
      <c r="AD5561" s="31"/>
      <c r="AE5561" s="31"/>
      <c r="AF5561" s="31"/>
      <c r="AG5561" s="31"/>
      <c r="AH5561" s="31"/>
      <c r="AI5561" s="31"/>
      <c r="AJ5561" s="31"/>
      <c r="AK5561" s="31"/>
      <c r="AL5561" s="31"/>
      <c r="AO5561" s="376"/>
    </row>
    <row r="5562" spans="1:41" x14ac:dyDescent="0.25">
      <c r="A5562" s="57" t="s">
        <v>207</v>
      </c>
      <c r="B5562" s="92" t="s">
        <v>3682</v>
      </c>
      <c r="C5562" s="93" t="s">
        <v>19106</v>
      </c>
      <c r="D5562" s="93" t="s">
        <v>3681</v>
      </c>
      <c r="E5562" s="94">
        <v>48029</v>
      </c>
      <c r="F5562" s="93"/>
      <c r="G5562" s="93"/>
      <c r="H5562" s="93"/>
      <c r="I5562" s="99"/>
      <c r="J5562" s="99"/>
      <c r="K5562" s="99"/>
      <c r="L5562" s="99"/>
      <c r="M5562" s="99"/>
      <c r="N5562" s="99"/>
      <c r="O5562" s="99"/>
      <c r="P5562" s="253"/>
      <c r="Q5562" s="99"/>
      <c r="R5562" s="99"/>
      <c r="S5562" s="99"/>
      <c r="T5562" s="99"/>
      <c r="U5562" s="99"/>
      <c r="V5562" s="99"/>
      <c r="W5562" s="99"/>
      <c r="X5562" s="99"/>
      <c r="Y5562" s="99"/>
      <c r="Z5562" s="99"/>
      <c r="AA5562" s="99"/>
      <c r="AB5562" s="99"/>
      <c r="AC5562" s="99"/>
      <c r="AD5562" s="99"/>
      <c r="AE5562" s="99"/>
      <c r="AF5562" s="99"/>
      <c r="AG5562" s="99"/>
      <c r="AH5562" s="31"/>
      <c r="AI5562" s="31"/>
      <c r="AJ5562" s="31"/>
      <c r="AK5562" s="31"/>
      <c r="AL5562" s="31"/>
      <c r="AO5562" s="376"/>
    </row>
    <row r="5563" spans="1:41" x14ac:dyDescent="0.25">
      <c r="A5563" s="44" t="s">
        <v>207</v>
      </c>
      <c r="B5563" s="44" t="s">
        <v>143</v>
      </c>
      <c r="C5563" s="45" t="s">
        <v>7539</v>
      </c>
      <c r="D5563" s="45" t="s">
        <v>11204</v>
      </c>
      <c r="E5563" s="45" t="s">
        <v>4146</v>
      </c>
      <c r="F5563" s="93"/>
      <c r="G5563" s="93"/>
      <c r="H5563" s="93"/>
      <c r="I5563" s="99"/>
      <c r="J5563" s="99"/>
      <c r="K5563" s="99"/>
      <c r="L5563" s="99"/>
      <c r="M5563" s="99"/>
      <c r="N5563" s="99"/>
      <c r="O5563" s="99"/>
      <c r="P5563" s="99"/>
      <c r="Q5563" s="99"/>
      <c r="R5563" s="99"/>
      <c r="S5563" s="99"/>
      <c r="T5563" s="99"/>
      <c r="U5563" s="99"/>
      <c r="V5563" s="99"/>
      <c r="W5563" s="99"/>
      <c r="X5563" s="99"/>
      <c r="Y5563" s="99"/>
      <c r="Z5563" s="99"/>
      <c r="AA5563" s="99"/>
      <c r="AB5563" s="99"/>
      <c r="AC5563" s="99"/>
      <c r="AD5563" s="99"/>
      <c r="AE5563" s="99"/>
      <c r="AF5563" s="99"/>
      <c r="AG5563" s="99"/>
      <c r="AH5563" s="31"/>
      <c r="AI5563" s="31"/>
      <c r="AJ5563" s="31"/>
      <c r="AK5563" s="31"/>
      <c r="AL5563" s="31"/>
      <c r="AO5563" s="376"/>
    </row>
    <row r="5564" spans="1:41" x14ac:dyDescent="0.25">
      <c r="A5564" s="44" t="s">
        <v>207</v>
      </c>
      <c r="B5564" s="44" t="s">
        <v>143</v>
      </c>
      <c r="C5564" s="45" t="s">
        <v>7539</v>
      </c>
      <c r="D5564" s="93" t="s">
        <v>17443</v>
      </c>
      <c r="E5564" s="45" t="s">
        <v>4146</v>
      </c>
      <c r="F5564" s="93"/>
      <c r="G5564" s="93"/>
      <c r="H5564" s="93"/>
      <c r="I5564" s="99"/>
      <c r="J5564" s="99"/>
      <c r="K5564" s="99"/>
      <c r="L5564" s="99"/>
      <c r="M5564" s="99"/>
      <c r="N5564" s="99"/>
      <c r="O5564" s="99"/>
      <c r="P5564" s="99"/>
      <c r="Q5564" s="99"/>
      <c r="R5564" s="99"/>
      <c r="S5564" s="99"/>
      <c r="T5564" s="99"/>
      <c r="U5564" s="99"/>
      <c r="V5564" s="99"/>
      <c r="W5564" s="99"/>
      <c r="X5564" s="99"/>
      <c r="Y5564" s="99"/>
      <c r="Z5564" s="99"/>
      <c r="AA5564" s="99"/>
      <c r="AB5564" s="99"/>
      <c r="AC5564" s="99"/>
      <c r="AD5564" s="99"/>
      <c r="AE5564" s="99"/>
      <c r="AF5564" s="99"/>
      <c r="AG5564" s="99"/>
      <c r="AH5564" s="31"/>
      <c r="AI5564" s="31"/>
      <c r="AJ5564" s="31"/>
      <c r="AK5564" s="31"/>
      <c r="AL5564" s="31"/>
      <c r="AO5564" s="376"/>
    </row>
    <row r="5565" spans="1:41" x14ac:dyDescent="0.25">
      <c r="A5565" s="44" t="s">
        <v>207</v>
      </c>
      <c r="B5565" s="44" t="s">
        <v>143</v>
      </c>
      <c r="C5565" s="45" t="s">
        <v>7539</v>
      </c>
      <c r="D5565" s="45" t="s">
        <v>9895</v>
      </c>
      <c r="E5565" s="46">
        <v>47756</v>
      </c>
      <c r="F5565" s="93"/>
      <c r="G5565" s="93"/>
      <c r="H5565" s="93"/>
      <c r="I5565" s="99"/>
      <c r="J5565" s="99"/>
      <c r="K5565" s="99"/>
      <c r="L5565" s="99"/>
      <c r="M5565" s="99"/>
      <c r="N5565" s="99"/>
      <c r="O5565" s="99"/>
      <c r="P5565" s="253"/>
      <c r="Q5565" s="99"/>
      <c r="R5565" s="99"/>
      <c r="S5565" s="99"/>
      <c r="T5565" s="99"/>
      <c r="U5565" s="99"/>
      <c r="V5565" s="99"/>
      <c r="W5565" s="99"/>
      <c r="X5565" s="99"/>
      <c r="Y5565" s="99"/>
      <c r="Z5565" s="99"/>
      <c r="AA5565" s="99"/>
      <c r="AB5565" s="99"/>
      <c r="AC5565" s="99"/>
      <c r="AD5565" s="99"/>
      <c r="AE5565" s="99"/>
      <c r="AF5565" s="99"/>
      <c r="AG5565" s="99"/>
      <c r="AH5565" s="31"/>
      <c r="AI5565" s="31"/>
      <c r="AJ5565" s="31"/>
      <c r="AK5565" s="31"/>
      <c r="AL5565" s="31"/>
      <c r="AO5565" s="376"/>
    </row>
    <row r="5566" spans="1:41" x14ac:dyDescent="0.25">
      <c r="A5566" s="44" t="s">
        <v>2387</v>
      </c>
      <c r="B5566" s="44" t="s">
        <v>3475</v>
      </c>
      <c r="C5566" s="45">
        <v>230301</v>
      </c>
      <c r="D5566" s="45" t="s">
        <v>11363</v>
      </c>
      <c r="E5566" s="45" t="s">
        <v>5265</v>
      </c>
      <c r="AO5566" s="376"/>
    </row>
    <row r="5567" spans="1:41" x14ac:dyDescent="0.25">
      <c r="A5567" s="44" t="s">
        <v>2387</v>
      </c>
      <c r="B5567" s="44" t="s">
        <v>3039</v>
      </c>
      <c r="C5567" s="45">
        <v>230904</v>
      </c>
      <c r="D5567" s="45" t="s">
        <v>11363</v>
      </c>
      <c r="E5567" s="45" t="s">
        <v>7871</v>
      </c>
      <c r="AO5567" s="376"/>
    </row>
    <row r="5568" spans="1:41" x14ac:dyDescent="0.3">
      <c r="A5568" s="333" t="s">
        <v>12877</v>
      </c>
      <c r="B5568" s="333" t="s">
        <v>11371</v>
      </c>
      <c r="C5568" s="125" t="s">
        <v>11215</v>
      </c>
      <c r="D5568" s="32" t="s">
        <v>20309</v>
      </c>
      <c r="E5568" s="125" t="s">
        <v>4966</v>
      </c>
      <c r="F5568" s="125" t="s">
        <v>1189</v>
      </c>
      <c r="G5568" s="125" t="s">
        <v>1190</v>
      </c>
      <c r="AO5568" s="376"/>
    </row>
    <row r="5569" spans="1:41" x14ac:dyDescent="0.3">
      <c r="A5569" s="333" t="s">
        <v>12877</v>
      </c>
      <c r="B5569" s="333" t="s">
        <v>11217</v>
      </c>
      <c r="C5569" s="125" t="s">
        <v>11218</v>
      </c>
      <c r="D5569" s="32" t="s">
        <v>20309</v>
      </c>
      <c r="E5569" s="125" t="s">
        <v>4966</v>
      </c>
      <c r="F5569" s="125" t="s">
        <v>1189</v>
      </c>
      <c r="G5569" s="125" t="s">
        <v>1190</v>
      </c>
      <c r="AO5569" s="376"/>
    </row>
    <row r="5570" spans="1:41" x14ac:dyDescent="0.3">
      <c r="A5570" s="333" t="s">
        <v>12877</v>
      </c>
      <c r="B5570" s="333" t="s">
        <v>1163</v>
      </c>
      <c r="C5570" s="125" t="s">
        <v>11367</v>
      </c>
      <c r="D5570" s="32" t="s">
        <v>20309</v>
      </c>
      <c r="E5570" s="125" t="s">
        <v>4826</v>
      </c>
      <c r="F5570" s="125" t="s">
        <v>1189</v>
      </c>
      <c r="G5570" s="125" t="s">
        <v>1190</v>
      </c>
      <c r="AO5570" s="376"/>
    </row>
    <row r="5571" spans="1:41" x14ac:dyDescent="0.3">
      <c r="A5571" s="333" t="s">
        <v>12877</v>
      </c>
      <c r="B5571" s="333" t="s">
        <v>1157</v>
      </c>
      <c r="C5571" s="125" t="s">
        <v>13318</v>
      </c>
      <c r="D5571" s="32" t="s">
        <v>20309</v>
      </c>
      <c r="E5571" s="125" t="s">
        <v>12551</v>
      </c>
      <c r="F5571" s="125" t="s">
        <v>1189</v>
      </c>
      <c r="G5571" s="125" t="s">
        <v>1190</v>
      </c>
      <c r="AO5571" s="376"/>
    </row>
    <row r="5572" spans="1:41" x14ac:dyDescent="0.25">
      <c r="A5572" s="108" t="s">
        <v>1979</v>
      </c>
      <c r="B5572" s="108" t="s">
        <v>4828</v>
      </c>
      <c r="C5572" s="106" t="s">
        <v>4827</v>
      </c>
      <c r="D5572" s="93" t="s">
        <v>1394</v>
      </c>
      <c r="E5572" s="109">
        <v>46674</v>
      </c>
      <c r="F5572" s="93"/>
      <c r="G5572" s="93"/>
      <c r="H5572" s="93"/>
      <c r="I5572" s="99"/>
      <c r="J5572" s="99"/>
      <c r="K5572" s="99"/>
      <c r="L5572" s="99"/>
      <c r="M5572" s="99"/>
      <c r="N5572" s="99"/>
      <c r="O5572" s="99"/>
      <c r="P5572" s="253"/>
      <c r="Q5572" s="99"/>
      <c r="R5572" s="99"/>
      <c r="S5572" s="99"/>
      <c r="T5572" s="99"/>
      <c r="U5572" s="99"/>
      <c r="V5572" s="99"/>
      <c r="W5572" s="99"/>
      <c r="X5572" s="99"/>
      <c r="Y5572" s="99"/>
      <c r="Z5572" s="99"/>
      <c r="AA5572" s="99"/>
      <c r="AB5572" s="99"/>
      <c r="AC5572" s="99"/>
      <c r="AD5572" s="99"/>
      <c r="AE5572" s="99"/>
      <c r="AF5572" s="99"/>
      <c r="AG5572" s="99"/>
      <c r="AH5572" s="31"/>
      <c r="AI5572" s="31"/>
      <c r="AJ5572" s="31"/>
      <c r="AK5572" s="31"/>
      <c r="AL5572" s="31"/>
      <c r="AO5572" s="376"/>
    </row>
    <row r="5573" spans="1:41" x14ac:dyDescent="0.25">
      <c r="A5573" s="44" t="s">
        <v>12240</v>
      </c>
      <c r="B5573" s="44" t="s">
        <v>12111</v>
      </c>
      <c r="C5573" s="45">
        <v>13.24</v>
      </c>
      <c r="D5573" s="45" t="s">
        <v>12549</v>
      </c>
      <c r="E5573" s="46">
        <v>47299</v>
      </c>
      <c r="F5573" s="45"/>
      <c r="G5573" s="93"/>
      <c r="H5573" s="93"/>
      <c r="I5573" s="99"/>
      <c r="J5573" s="99"/>
      <c r="K5573" s="99"/>
      <c r="L5573" s="99"/>
      <c r="M5573" s="99"/>
      <c r="N5573" s="99"/>
      <c r="O5573" s="99"/>
      <c r="P5573" s="99"/>
      <c r="Q5573" s="99"/>
      <c r="R5573" s="99"/>
      <c r="S5573" s="99"/>
      <c r="T5573" s="99"/>
      <c r="U5573" s="99"/>
      <c r="V5573" s="99"/>
      <c r="W5573" s="99"/>
      <c r="X5573" s="99"/>
      <c r="Y5573" s="99"/>
      <c r="Z5573" s="99"/>
      <c r="AA5573" s="99"/>
      <c r="AB5573" s="99"/>
      <c r="AC5573" s="99"/>
      <c r="AD5573" s="99"/>
      <c r="AE5573" s="99"/>
      <c r="AF5573" s="99"/>
      <c r="AG5573" s="99"/>
      <c r="AH5573" s="31"/>
      <c r="AI5573" s="31"/>
      <c r="AJ5573" s="31"/>
      <c r="AK5573" s="31"/>
      <c r="AL5573" s="31"/>
      <c r="AO5573" s="376"/>
    </row>
    <row r="5574" spans="1:41" x14ac:dyDescent="0.25">
      <c r="A5574" s="44" t="s">
        <v>12240</v>
      </c>
      <c r="B5574" s="44" t="s">
        <v>12180</v>
      </c>
      <c r="C5574" s="45">
        <v>15.23</v>
      </c>
      <c r="D5574" s="45" t="s">
        <v>12549</v>
      </c>
      <c r="E5574" s="46">
        <v>46934</v>
      </c>
      <c r="F5574" s="45"/>
      <c r="G5574" s="93"/>
      <c r="H5574" s="93"/>
      <c r="I5574" s="99"/>
      <c r="J5574" s="99"/>
      <c r="K5574" s="99"/>
      <c r="L5574" s="99"/>
      <c r="M5574" s="99"/>
      <c r="N5574" s="99"/>
      <c r="O5574" s="99"/>
      <c r="P5574" s="99"/>
      <c r="Q5574" s="99"/>
      <c r="R5574" s="99"/>
      <c r="S5574" s="99"/>
      <c r="T5574" s="99"/>
      <c r="U5574" s="99"/>
      <c r="V5574" s="99"/>
      <c r="W5574" s="99"/>
      <c r="X5574" s="99"/>
      <c r="Y5574" s="99"/>
      <c r="Z5574" s="99"/>
      <c r="AA5574" s="99"/>
      <c r="AB5574" s="99"/>
      <c r="AC5574" s="99"/>
      <c r="AD5574" s="99"/>
      <c r="AE5574" s="99"/>
      <c r="AF5574" s="99"/>
      <c r="AG5574" s="99"/>
      <c r="AH5574" s="31"/>
      <c r="AI5574" s="31"/>
      <c r="AJ5574" s="31"/>
      <c r="AK5574" s="31"/>
      <c r="AL5574" s="31"/>
      <c r="AO5574" s="376"/>
    </row>
    <row r="5575" spans="1:41" x14ac:dyDescent="0.25">
      <c r="A5575" s="44" t="s">
        <v>12240</v>
      </c>
      <c r="B5575" s="44" t="s">
        <v>12181</v>
      </c>
      <c r="C5575" s="45">
        <v>16.23</v>
      </c>
      <c r="D5575" s="45" t="s">
        <v>12549</v>
      </c>
      <c r="E5575" s="46">
        <v>46934</v>
      </c>
      <c r="F5575" s="45"/>
      <c r="G5575" s="93"/>
      <c r="H5575" s="93"/>
      <c r="I5575" s="99"/>
      <c r="J5575" s="99"/>
      <c r="K5575" s="99"/>
      <c r="L5575" s="99"/>
      <c r="M5575" s="99"/>
      <c r="N5575" s="99"/>
      <c r="O5575" s="99"/>
      <c r="P5575" s="99"/>
      <c r="Q5575" s="99"/>
      <c r="R5575" s="99"/>
      <c r="S5575" s="99"/>
      <c r="T5575" s="99"/>
      <c r="U5575" s="99"/>
      <c r="V5575" s="99"/>
      <c r="W5575" s="99"/>
      <c r="X5575" s="99"/>
      <c r="Y5575" s="99"/>
      <c r="Z5575" s="99"/>
      <c r="AA5575" s="99"/>
      <c r="AB5575" s="99"/>
      <c r="AC5575" s="99"/>
      <c r="AD5575" s="99"/>
      <c r="AE5575" s="99"/>
      <c r="AF5575" s="99"/>
      <c r="AG5575" s="99"/>
      <c r="AH5575" s="31"/>
      <c r="AI5575" s="31"/>
      <c r="AJ5575" s="31"/>
      <c r="AK5575" s="31"/>
      <c r="AL5575" s="31"/>
      <c r="AO5575" s="376"/>
    </row>
    <row r="5576" spans="1:41" x14ac:dyDescent="0.25">
      <c r="A5576" s="44" t="s">
        <v>12240</v>
      </c>
      <c r="B5576" s="44" t="s">
        <v>12097</v>
      </c>
      <c r="C5576" s="45">
        <v>28.24</v>
      </c>
      <c r="D5576" s="45" t="s">
        <v>12549</v>
      </c>
      <c r="E5576" s="46">
        <v>47299</v>
      </c>
      <c r="F5576" s="45"/>
      <c r="G5576" s="93"/>
      <c r="H5576" s="93"/>
      <c r="I5576" s="99"/>
      <c r="J5576" s="99"/>
      <c r="K5576" s="99"/>
      <c r="L5576" s="99"/>
      <c r="M5576" s="99"/>
      <c r="N5576" s="99"/>
      <c r="O5576" s="99"/>
      <c r="P5576" s="99"/>
      <c r="Q5576" s="99"/>
      <c r="R5576" s="99"/>
      <c r="S5576" s="99"/>
      <c r="T5576" s="99"/>
      <c r="U5576" s="99"/>
      <c r="V5576" s="99"/>
      <c r="W5576" s="99"/>
      <c r="X5576" s="99"/>
      <c r="Y5576" s="99"/>
      <c r="Z5576" s="99"/>
      <c r="AA5576" s="99"/>
      <c r="AB5576" s="99"/>
      <c r="AC5576" s="99"/>
      <c r="AD5576" s="99"/>
      <c r="AE5576" s="99"/>
      <c r="AF5576" s="99"/>
      <c r="AG5576" s="99"/>
      <c r="AH5576" s="31"/>
      <c r="AI5576" s="31"/>
      <c r="AJ5576" s="31"/>
      <c r="AK5576" s="31"/>
      <c r="AL5576" s="31"/>
      <c r="AO5576" s="376"/>
    </row>
    <row r="5577" spans="1:41" x14ac:dyDescent="0.25">
      <c r="A5577" s="44" t="s">
        <v>8781</v>
      </c>
      <c r="B5577" s="44" t="s">
        <v>1186</v>
      </c>
      <c r="C5577" s="45" t="s">
        <v>9780</v>
      </c>
      <c r="D5577" s="367" t="s">
        <v>3696</v>
      </c>
      <c r="E5577" s="328">
        <f>DATE(2028,2,28)</f>
        <v>46811</v>
      </c>
      <c r="F5577" s="32"/>
      <c r="G5577" s="32"/>
      <c r="H5577" s="32"/>
      <c r="I5577" s="31"/>
      <c r="J5577" s="31"/>
      <c r="K5577" s="31"/>
      <c r="L5577" s="31"/>
      <c r="M5577" s="31"/>
      <c r="N5577" s="31"/>
      <c r="O5577" s="31"/>
      <c r="P5577" s="31"/>
      <c r="Q5577" s="31"/>
      <c r="R5577" s="31"/>
      <c r="S5577" s="31"/>
      <c r="T5577" s="31"/>
      <c r="U5577" s="31"/>
      <c r="V5577" s="31"/>
      <c r="W5577" s="31"/>
      <c r="X5577" s="31"/>
      <c r="Y5577" s="31"/>
      <c r="Z5577" s="31"/>
      <c r="AA5577" s="31"/>
      <c r="AB5577" s="31"/>
      <c r="AC5577" s="31"/>
      <c r="AD5577" s="31"/>
      <c r="AE5577" s="31"/>
      <c r="AF5577" s="31"/>
      <c r="AG5577" s="31"/>
      <c r="AH5577" s="31"/>
      <c r="AI5577" s="31"/>
      <c r="AJ5577" s="31"/>
      <c r="AK5577" s="31"/>
      <c r="AL5577" s="31"/>
      <c r="AO5577" s="376"/>
    </row>
    <row r="5578" spans="1:41" x14ac:dyDescent="0.25">
      <c r="A5578" s="44" t="s">
        <v>679</v>
      </c>
      <c r="B5578" s="44" t="s">
        <v>5321</v>
      </c>
      <c r="C5578" s="45">
        <v>23010401</v>
      </c>
      <c r="D5578" s="45" t="s">
        <v>11363</v>
      </c>
      <c r="E5578" s="45" t="s">
        <v>5322</v>
      </c>
      <c r="AO5578" s="376"/>
    </row>
    <row r="5579" spans="1:41" x14ac:dyDescent="0.25">
      <c r="A5579" s="44" t="s">
        <v>679</v>
      </c>
      <c r="B5579" s="44" t="s">
        <v>3176</v>
      </c>
      <c r="C5579" s="45">
        <v>23010402</v>
      </c>
      <c r="D5579" s="45" t="s">
        <v>11363</v>
      </c>
      <c r="E5579" s="45" t="s">
        <v>5322</v>
      </c>
      <c r="AO5579" s="376"/>
    </row>
    <row r="5580" spans="1:41" x14ac:dyDescent="0.25">
      <c r="A5580" s="44" t="s">
        <v>679</v>
      </c>
      <c r="B5580" s="44" t="s">
        <v>7826</v>
      </c>
      <c r="C5580" s="45">
        <v>23080101</v>
      </c>
      <c r="D5580" s="45" t="s">
        <v>11363</v>
      </c>
      <c r="E5580" s="45" t="s">
        <v>4151</v>
      </c>
      <c r="AO5580" s="376"/>
    </row>
    <row r="5581" spans="1:41" x14ac:dyDescent="0.25">
      <c r="A5581" s="44" t="s">
        <v>679</v>
      </c>
      <c r="B5581" s="44" t="s">
        <v>7851</v>
      </c>
      <c r="C5581" s="45">
        <v>23080102</v>
      </c>
      <c r="D5581" s="45" t="s">
        <v>11363</v>
      </c>
      <c r="E5581" s="45" t="s">
        <v>4151</v>
      </c>
      <c r="AO5581" s="376"/>
    </row>
    <row r="5582" spans="1:41" x14ac:dyDescent="0.3">
      <c r="A5582" s="333" t="s">
        <v>2826</v>
      </c>
      <c r="B5582" s="333" t="s">
        <v>1598</v>
      </c>
      <c r="C5582" s="125" t="s">
        <v>13387</v>
      </c>
      <c r="D5582" s="32" t="s">
        <v>20309</v>
      </c>
      <c r="E5582" s="125" t="s">
        <v>11886</v>
      </c>
      <c r="F5582" s="125" t="s">
        <v>1189</v>
      </c>
      <c r="G5582" s="125" t="s">
        <v>1190</v>
      </c>
      <c r="AO5582" s="376"/>
    </row>
    <row r="5583" spans="1:41" x14ac:dyDescent="0.25">
      <c r="A5583" s="44" t="s">
        <v>2826</v>
      </c>
      <c r="B5583" s="44" t="s">
        <v>12189</v>
      </c>
      <c r="C5583" s="45">
        <v>35.229999999999997</v>
      </c>
      <c r="D5583" s="45" t="s">
        <v>12549</v>
      </c>
      <c r="E5583" s="46">
        <v>46934</v>
      </c>
      <c r="F5583" s="45"/>
      <c r="G5583" s="93"/>
      <c r="H5583" s="93"/>
      <c r="I5583" s="99"/>
      <c r="J5583" s="99"/>
      <c r="K5583" s="99"/>
      <c r="L5583" s="99"/>
      <c r="M5583" s="99"/>
      <c r="N5583" s="99"/>
      <c r="O5583" s="99"/>
      <c r="P5583" s="99"/>
      <c r="Q5583" s="99"/>
      <c r="R5583" s="99"/>
      <c r="S5583" s="99"/>
      <c r="T5583" s="99"/>
      <c r="U5583" s="99"/>
      <c r="V5583" s="99"/>
      <c r="W5583" s="99"/>
      <c r="X5583" s="99"/>
      <c r="Y5583" s="99"/>
      <c r="Z5583" s="99"/>
      <c r="AA5583" s="99"/>
      <c r="AB5583" s="99"/>
      <c r="AC5583" s="99"/>
      <c r="AD5583" s="99"/>
      <c r="AE5583" s="99"/>
      <c r="AF5583" s="99"/>
      <c r="AG5583" s="99"/>
      <c r="AH5583" s="31"/>
      <c r="AI5583" s="31"/>
      <c r="AJ5583" s="31"/>
      <c r="AK5583" s="31"/>
      <c r="AL5583" s="31"/>
      <c r="AO5583" s="376"/>
    </row>
    <row r="5584" spans="1:41" x14ac:dyDescent="0.25">
      <c r="A5584" s="44" t="s">
        <v>2826</v>
      </c>
      <c r="B5584" s="44" t="s">
        <v>8340</v>
      </c>
      <c r="C5584" s="45">
        <v>231001</v>
      </c>
      <c r="D5584" s="45" t="s">
        <v>11363</v>
      </c>
      <c r="E5584" s="45" t="s">
        <v>2538</v>
      </c>
      <c r="AO5584" s="376"/>
    </row>
    <row r="5585" spans="1:41" x14ac:dyDescent="0.25">
      <c r="A5585" s="44" t="s">
        <v>5816</v>
      </c>
      <c r="B5585" s="92" t="s">
        <v>9602</v>
      </c>
      <c r="C5585" s="45" t="s">
        <v>9334</v>
      </c>
      <c r="D5585" s="93" t="s">
        <v>9601</v>
      </c>
      <c r="E5585" s="94">
        <v>46568</v>
      </c>
      <c r="F5585" s="93"/>
      <c r="G5585" s="93"/>
      <c r="H5585" s="93"/>
      <c r="I5585" s="99"/>
      <c r="J5585" s="99"/>
      <c r="K5585" s="99"/>
      <c r="L5585" s="99"/>
      <c r="M5585" s="99"/>
      <c r="N5585" s="99"/>
      <c r="O5585" s="99"/>
      <c r="P5585" s="253"/>
      <c r="Q5585" s="99"/>
      <c r="R5585" s="99"/>
      <c r="S5585" s="99"/>
      <c r="T5585" s="99"/>
      <c r="U5585" s="99"/>
      <c r="V5585" s="99"/>
      <c r="W5585" s="99"/>
      <c r="X5585" s="99"/>
      <c r="Y5585" s="99"/>
      <c r="Z5585" s="99"/>
      <c r="AA5585" s="99"/>
      <c r="AB5585" s="99"/>
      <c r="AC5585" s="99"/>
      <c r="AD5585" s="99"/>
      <c r="AE5585" s="99"/>
      <c r="AF5585" s="99"/>
      <c r="AG5585" s="99"/>
      <c r="AH5585" s="31"/>
      <c r="AI5585" s="31"/>
      <c r="AJ5585" s="31"/>
      <c r="AK5585" s="31"/>
      <c r="AL5585" s="31"/>
      <c r="AO5585" s="376"/>
    </row>
    <row r="5586" spans="1:41" x14ac:dyDescent="0.25">
      <c r="A5586" s="99" t="s">
        <v>5816</v>
      </c>
      <c r="B5586" s="99" t="s">
        <v>6181</v>
      </c>
      <c r="C5586" s="93" t="s">
        <v>6189</v>
      </c>
      <c r="D5586" s="93" t="s">
        <v>1201</v>
      </c>
      <c r="E5586" s="94">
        <v>46439</v>
      </c>
      <c r="F5586" s="93"/>
      <c r="G5586" s="93"/>
      <c r="H5586" s="93" t="s">
        <v>1789</v>
      </c>
      <c r="I5586" s="99"/>
      <c r="J5586" s="99"/>
      <c r="K5586" s="99"/>
      <c r="L5586" s="99"/>
      <c r="M5586" s="99"/>
      <c r="N5586" s="99"/>
      <c r="O5586" s="99"/>
      <c r="P5586" s="253"/>
      <c r="Q5586" s="99"/>
      <c r="R5586" s="99"/>
      <c r="S5586" s="99"/>
      <c r="T5586" s="99"/>
      <c r="U5586" s="99"/>
      <c r="V5586" s="99"/>
      <c r="W5586" s="99"/>
      <c r="X5586" s="99"/>
      <c r="Y5586" s="99"/>
      <c r="Z5586" s="99"/>
      <c r="AA5586" s="99"/>
      <c r="AB5586" s="99"/>
      <c r="AC5586" s="99"/>
      <c r="AD5586" s="99"/>
      <c r="AE5586" s="99"/>
      <c r="AF5586" s="99"/>
      <c r="AG5586" s="99"/>
      <c r="AH5586" s="31"/>
      <c r="AI5586" s="31"/>
      <c r="AJ5586" s="31"/>
      <c r="AK5586" s="31"/>
      <c r="AL5586" s="31"/>
      <c r="AO5586" s="376"/>
    </row>
    <row r="5587" spans="1:41" x14ac:dyDescent="0.25">
      <c r="A5587" s="102" t="s">
        <v>5816</v>
      </c>
      <c r="B5587" s="92" t="s">
        <v>14160</v>
      </c>
      <c r="C5587" s="93" t="s">
        <v>14161</v>
      </c>
      <c r="D5587" s="93" t="s">
        <v>1201</v>
      </c>
      <c r="E5587" s="94">
        <v>46590</v>
      </c>
      <c r="F5587" s="93"/>
      <c r="G5587" s="93"/>
      <c r="H5587" s="93"/>
      <c r="I5587" s="99"/>
      <c r="J5587" s="99"/>
      <c r="K5587" s="99"/>
      <c r="L5587" s="99"/>
      <c r="M5587" s="99"/>
      <c r="N5587" s="99"/>
      <c r="O5587" s="99"/>
      <c r="P5587" s="99"/>
      <c r="Q5587" s="99"/>
      <c r="R5587" s="99"/>
      <c r="S5587" s="99"/>
      <c r="T5587" s="99"/>
      <c r="U5587" s="99"/>
      <c r="V5587" s="99"/>
      <c r="W5587" s="99"/>
      <c r="X5587" s="99"/>
      <c r="Y5587" s="99"/>
      <c r="Z5587" s="99"/>
      <c r="AA5587" s="99"/>
      <c r="AB5587" s="99"/>
      <c r="AC5587" s="99"/>
      <c r="AD5587" s="99"/>
      <c r="AE5587" s="99"/>
      <c r="AF5587" s="99"/>
      <c r="AG5587" s="99"/>
      <c r="AH5587" s="31"/>
      <c r="AI5587" s="31"/>
      <c r="AJ5587" s="31"/>
      <c r="AK5587" s="31"/>
      <c r="AL5587" s="31"/>
      <c r="AO5587" s="376"/>
    </row>
    <row r="5588" spans="1:41" x14ac:dyDescent="0.25">
      <c r="A5588" s="91" t="s">
        <v>5816</v>
      </c>
      <c r="B5588" s="92" t="s">
        <v>3182</v>
      </c>
      <c r="C5588" s="93" t="s">
        <v>19170</v>
      </c>
      <c r="D5588" s="93" t="s">
        <v>1201</v>
      </c>
      <c r="E5588" s="94">
        <v>46582</v>
      </c>
      <c r="F5588" s="93"/>
      <c r="G5588" s="93"/>
      <c r="H5588" s="93"/>
      <c r="I5588" s="99"/>
      <c r="J5588" s="99"/>
      <c r="K5588" s="99"/>
      <c r="L5588" s="99"/>
      <c r="M5588" s="99"/>
      <c r="N5588" s="99"/>
      <c r="O5588" s="99"/>
      <c r="P5588" s="99"/>
      <c r="Q5588" s="99"/>
      <c r="R5588" s="99"/>
      <c r="S5588" s="99"/>
      <c r="T5588" s="99"/>
      <c r="U5588" s="99"/>
      <c r="V5588" s="99"/>
      <c r="W5588" s="99"/>
      <c r="X5588" s="99"/>
      <c r="Y5588" s="99"/>
      <c r="Z5588" s="99"/>
      <c r="AA5588" s="99"/>
      <c r="AB5588" s="99"/>
      <c r="AC5588" s="99"/>
      <c r="AD5588" s="99"/>
      <c r="AE5588" s="99"/>
      <c r="AF5588" s="99"/>
      <c r="AG5588" s="99"/>
      <c r="AH5588" s="31"/>
      <c r="AI5588" s="31"/>
      <c r="AJ5588" s="31"/>
      <c r="AK5588" s="31"/>
      <c r="AL5588" s="31"/>
      <c r="AO5588" s="376"/>
    </row>
    <row r="5589" spans="1:41" x14ac:dyDescent="0.25">
      <c r="A5589" s="44" t="s">
        <v>11621</v>
      </c>
      <c r="B5589" s="44" t="s">
        <v>21362</v>
      </c>
      <c r="C5589" s="45" t="s">
        <v>11608</v>
      </c>
      <c r="D5589" s="45" t="s">
        <v>21447</v>
      </c>
      <c r="E5589" s="46">
        <v>46752</v>
      </c>
      <c r="AO5589" s="376"/>
    </row>
    <row r="5590" spans="1:41" x14ac:dyDescent="0.25">
      <c r="A5590" s="44" t="s">
        <v>12644</v>
      </c>
      <c r="B5590" s="44" t="s">
        <v>199</v>
      </c>
      <c r="C5590" s="45">
        <v>241001</v>
      </c>
      <c r="D5590" s="45" t="s">
        <v>11363</v>
      </c>
      <c r="E5590" s="45" t="s">
        <v>5332</v>
      </c>
      <c r="AO5590" s="376"/>
    </row>
    <row r="5591" spans="1:41" x14ac:dyDescent="0.25">
      <c r="A5591" s="44" t="s">
        <v>17777</v>
      </c>
      <c r="B5591" s="44" t="s">
        <v>3176</v>
      </c>
      <c r="C5591" s="45">
        <v>26010402</v>
      </c>
      <c r="D5591" s="45" t="s">
        <v>11363</v>
      </c>
      <c r="E5591" s="45" t="s">
        <v>17459</v>
      </c>
      <c r="AO5591" s="376"/>
    </row>
    <row r="5592" spans="1:41" x14ac:dyDescent="0.25">
      <c r="A5592" s="44" t="s">
        <v>9408</v>
      </c>
      <c r="B5592" s="92" t="s">
        <v>9602</v>
      </c>
      <c r="C5592" s="77" t="s">
        <v>9336</v>
      </c>
      <c r="D5592" s="93" t="s">
        <v>9601</v>
      </c>
      <c r="E5592" s="94">
        <v>46568</v>
      </c>
      <c r="F5592" s="93"/>
      <c r="G5592" s="93"/>
      <c r="H5592" s="93"/>
      <c r="I5592" s="99"/>
      <c r="J5592" s="99"/>
      <c r="K5592" s="99"/>
      <c r="L5592" s="99"/>
      <c r="M5592" s="99"/>
      <c r="N5592" s="99"/>
      <c r="O5592" s="99"/>
      <c r="P5592" s="253"/>
      <c r="Q5592" s="99"/>
      <c r="R5592" s="99"/>
      <c r="S5592" s="99"/>
      <c r="T5592" s="99"/>
      <c r="U5592" s="99"/>
      <c r="V5592" s="99"/>
      <c r="W5592" s="99"/>
      <c r="X5592" s="99"/>
      <c r="Y5592" s="99"/>
      <c r="Z5592" s="99"/>
      <c r="AA5592" s="99"/>
      <c r="AB5592" s="99"/>
      <c r="AC5592" s="99"/>
      <c r="AD5592" s="99"/>
      <c r="AE5592" s="99"/>
      <c r="AF5592" s="99"/>
      <c r="AG5592" s="99"/>
      <c r="AH5592" s="31"/>
      <c r="AI5592" s="31"/>
      <c r="AJ5592" s="31"/>
      <c r="AK5592" s="31"/>
      <c r="AL5592" s="31"/>
      <c r="AO5592" s="376"/>
    </row>
    <row r="5593" spans="1:41" x14ac:dyDescent="0.25">
      <c r="A5593" s="99" t="s">
        <v>2750</v>
      </c>
      <c r="B5593" s="111" t="s">
        <v>1169</v>
      </c>
      <c r="C5593" s="56" t="s">
        <v>2745</v>
      </c>
      <c r="D5593" s="146" t="s">
        <v>2198</v>
      </c>
      <c r="E5593" s="69">
        <v>45227</v>
      </c>
      <c r="F5593" s="93"/>
      <c r="G5593" s="93"/>
      <c r="H5593" s="93"/>
      <c r="I5593" s="99"/>
      <c r="J5593" s="99"/>
      <c r="K5593" s="99"/>
      <c r="L5593" s="99"/>
      <c r="M5593" s="99"/>
      <c r="N5593" s="99"/>
      <c r="O5593" s="99"/>
      <c r="P5593" s="253"/>
      <c r="Q5593" s="99"/>
      <c r="R5593" s="99"/>
      <c r="S5593" s="99"/>
      <c r="T5593" s="99"/>
      <c r="U5593" s="99"/>
      <c r="V5593" s="99"/>
      <c r="W5593" s="99"/>
      <c r="X5593" s="99"/>
      <c r="Y5593" s="99"/>
      <c r="Z5593" s="99"/>
      <c r="AA5593" s="99"/>
      <c r="AB5593" s="99"/>
      <c r="AC5593" s="99"/>
      <c r="AD5593" s="99"/>
      <c r="AE5593" s="99"/>
      <c r="AF5593" s="99"/>
      <c r="AG5593" s="99"/>
      <c r="AH5593" s="31"/>
      <c r="AI5593" s="31"/>
      <c r="AJ5593" s="31"/>
      <c r="AK5593" s="31"/>
      <c r="AL5593" s="31"/>
      <c r="AO5593" s="376"/>
    </row>
    <row r="5594" spans="1:41" x14ac:dyDescent="0.3">
      <c r="A5594" s="333" t="s">
        <v>7781</v>
      </c>
      <c r="B5594" s="333" t="s">
        <v>2690</v>
      </c>
      <c r="C5594" s="125" t="s">
        <v>21253</v>
      </c>
      <c r="D5594" s="32" t="s">
        <v>20309</v>
      </c>
      <c r="E5594" s="125" t="s">
        <v>21312</v>
      </c>
      <c r="F5594" s="125" t="s">
        <v>1189</v>
      </c>
      <c r="G5594" s="125" t="s">
        <v>1190</v>
      </c>
      <c r="AO5594" s="376"/>
    </row>
    <row r="5595" spans="1:41" x14ac:dyDescent="0.25">
      <c r="A5595" s="44" t="s">
        <v>7781</v>
      </c>
      <c r="B5595" s="44" t="s">
        <v>2690</v>
      </c>
      <c r="C5595" s="45" t="s">
        <v>10157</v>
      </c>
      <c r="D5595" s="45" t="s">
        <v>10158</v>
      </c>
      <c r="E5595" s="46">
        <v>47042</v>
      </c>
      <c r="F5595" s="45"/>
      <c r="G5595" s="45"/>
      <c r="H5595" s="93" t="s">
        <v>1789</v>
      </c>
      <c r="I5595" s="99"/>
      <c r="J5595" s="99"/>
      <c r="K5595" s="99"/>
      <c r="L5595" s="99"/>
      <c r="M5595" s="99"/>
      <c r="N5595" s="99"/>
      <c r="O5595" s="99"/>
      <c r="P5595" s="253"/>
      <c r="Q5595" s="99"/>
      <c r="R5595" s="99"/>
      <c r="S5595" s="99"/>
      <c r="T5595" s="99"/>
      <c r="U5595" s="99"/>
      <c r="V5595" s="99"/>
      <c r="W5595" s="99"/>
      <c r="X5595" s="99"/>
      <c r="Y5595" s="99"/>
      <c r="Z5595" s="99"/>
      <c r="AA5595" s="99"/>
      <c r="AB5595" s="99"/>
      <c r="AC5595" s="99"/>
      <c r="AD5595" s="99"/>
      <c r="AE5595" s="99"/>
      <c r="AF5595" s="99"/>
      <c r="AG5595" s="99"/>
      <c r="AH5595" s="31"/>
      <c r="AI5595" s="31"/>
      <c r="AJ5595" s="31"/>
      <c r="AK5595" s="31"/>
      <c r="AL5595" s="31"/>
      <c r="AO5595" s="376"/>
    </row>
    <row r="5596" spans="1:41" x14ac:dyDescent="0.25">
      <c r="A5596" s="44" t="s">
        <v>11696</v>
      </c>
      <c r="B5596" s="44" t="s">
        <v>1882</v>
      </c>
      <c r="C5596" s="45" t="s">
        <v>11697</v>
      </c>
      <c r="D5596" s="46" t="s">
        <v>21328</v>
      </c>
      <c r="E5596" s="46">
        <v>46647</v>
      </c>
      <c r="AO5596" s="376"/>
    </row>
    <row r="5597" spans="1:41" x14ac:dyDescent="0.25">
      <c r="A5597" s="44" t="s">
        <v>11696</v>
      </c>
      <c r="B5597" s="44" t="s">
        <v>1882</v>
      </c>
      <c r="C5597" s="45" t="s">
        <v>11697</v>
      </c>
      <c r="D5597" s="46" t="s">
        <v>21328</v>
      </c>
      <c r="E5597" s="46">
        <v>46647</v>
      </c>
      <c r="AO5597" s="376"/>
    </row>
    <row r="5598" spans="1:41" x14ac:dyDescent="0.25">
      <c r="A5598" s="44" t="s">
        <v>11696</v>
      </c>
      <c r="B5598" s="44" t="s">
        <v>1882</v>
      </c>
      <c r="C5598" s="45" t="s">
        <v>16342</v>
      </c>
      <c r="D5598" s="46" t="s">
        <v>21328</v>
      </c>
      <c r="E5598" s="46">
        <v>46639</v>
      </c>
      <c r="AO5598" s="376"/>
    </row>
    <row r="5599" spans="1:41" x14ac:dyDescent="0.3">
      <c r="A5599" s="333" t="s">
        <v>15521</v>
      </c>
      <c r="B5599" s="333" t="s">
        <v>4815</v>
      </c>
      <c r="C5599" s="125" t="s">
        <v>15581</v>
      </c>
      <c r="D5599" s="32" t="s">
        <v>20309</v>
      </c>
      <c r="E5599" s="125" t="s">
        <v>9839</v>
      </c>
      <c r="F5599" s="125" t="s">
        <v>1189</v>
      </c>
      <c r="G5599" s="125" t="s">
        <v>1190</v>
      </c>
      <c r="AO5599" s="376"/>
    </row>
    <row r="5600" spans="1:41" x14ac:dyDescent="0.25">
      <c r="A5600" s="44" t="s">
        <v>16685</v>
      </c>
      <c r="B5600" s="44" t="s">
        <v>16686</v>
      </c>
      <c r="C5600" s="45" t="s">
        <v>16979</v>
      </c>
      <c r="D5600" s="367" t="s">
        <v>3696</v>
      </c>
      <c r="E5600" s="328">
        <f>DATE(2029,12,16)</f>
        <v>47468</v>
      </c>
      <c r="F5600" s="32"/>
      <c r="G5600" s="32"/>
      <c r="H5600" s="32"/>
      <c r="I5600" s="31"/>
      <c r="J5600" s="31"/>
      <c r="K5600" s="31"/>
      <c r="L5600" s="31"/>
      <c r="M5600" s="31"/>
      <c r="N5600" s="31"/>
      <c r="O5600" s="31"/>
      <c r="P5600" s="31"/>
      <c r="Q5600" s="31"/>
      <c r="R5600" s="31"/>
      <c r="S5600" s="31"/>
      <c r="T5600" s="31"/>
      <c r="U5600" s="31"/>
      <c r="V5600" s="31"/>
      <c r="W5600" s="31"/>
      <c r="X5600" s="31"/>
      <c r="Y5600" s="31"/>
      <c r="Z5600" s="31"/>
      <c r="AA5600" s="31"/>
      <c r="AB5600" s="31"/>
      <c r="AC5600" s="31"/>
      <c r="AD5600" s="31"/>
      <c r="AE5600" s="31"/>
      <c r="AF5600" s="31"/>
      <c r="AG5600" s="31"/>
      <c r="AH5600" s="31"/>
      <c r="AI5600" s="31"/>
      <c r="AJ5600" s="31"/>
      <c r="AK5600" s="31"/>
      <c r="AL5600" s="31"/>
      <c r="AO5600" s="376"/>
    </row>
    <row r="5601" spans="1:41" x14ac:dyDescent="0.25">
      <c r="A5601" s="44" t="s">
        <v>16685</v>
      </c>
      <c r="B5601" s="44" t="s">
        <v>16687</v>
      </c>
      <c r="C5601" s="45" t="s">
        <v>16980</v>
      </c>
      <c r="D5601" s="367" t="s">
        <v>3696</v>
      </c>
      <c r="E5601" s="328">
        <f>DATE(2029,12,8)</f>
        <v>47460</v>
      </c>
      <c r="F5601" s="32"/>
      <c r="G5601" s="32"/>
      <c r="H5601" s="32"/>
      <c r="I5601" s="31"/>
      <c r="J5601" s="31"/>
      <c r="K5601" s="31"/>
      <c r="L5601" s="31"/>
      <c r="M5601" s="31"/>
      <c r="N5601" s="31"/>
      <c r="O5601" s="31"/>
      <c r="P5601" s="31"/>
      <c r="Q5601" s="31"/>
      <c r="R5601" s="31"/>
      <c r="S5601" s="31"/>
      <c r="T5601" s="31"/>
      <c r="U5601" s="31"/>
      <c r="V5601" s="31"/>
      <c r="W5601" s="31"/>
      <c r="X5601" s="31"/>
      <c r="Y5601" s="31"/>
      <c r="Z5601" s="31"/>
      <c r="AA5601" s="31"/>
      <c r="AB5601" s="31"/>
      <c r="AC5601" s="31"/>
      <c r="AD5601" s="31"/>
      <c r="AE5601" s="31"/>
      <c r="AF5601" s="31"/>
      <c r="AG5601" s="31"/>
      <c r="AH5601" s="31"/>
      <c r="AI5601" s="31"/>
      <c r="AJ5601" s="31"/>
      <c r="AK5601" s="31"/>
      <c r="AL5601" s="31"/>
      <c r="AO5601" s="376"/>
    </row>
    <row r="5602" spans="1:41" x14ac:dyDescent="0.3">
      <c r="A5602" s="333" t="s">
        <v>18953</v>
      </c>
      <c r="B5602" s="333" t="s">
        <v>1174</v>
      </c>
      <c r="C5602" s="125" t="s">
        <v>19093</v>
      </c>
      <c r="D5602" s="32" t="s">
        <v>20309</v>
      </c>
      <c r="E5602" s="125" t="s">
        <v>9249</v>
      </c>
      <c r="F5602" s="125" t="s">
        <v>1189</v>
      </c>
      <c r="G5602" s="125" t="s">
        <v>1190</v>
      </c>
      <c r="AO5602" s="376"/>
    </row>
    <row r="5603" spans="1:41" x14ac:dyDescent="0.25">
      <c r="A5603" s="44" t="s">
        <v>12645</v>
      </c>
      <c r="B5603" s="44" t="s">
        <v>199</v>
      </c>
      <c r="C5603" s="45">
        <v>241001</v>
      </c>
      <c r="D5603" s="45" t="s">
        <v>11363</v>
      </c>
      <c r="E5603" s="45" t="s">
        <v>5332</v>
      </c>
      <c r="AO5603" s="376"/>
    </row>
    <row r="5604" spans="1:41" x14ac:dyDescent="0.25">
      <c r="A5604" s="44" t="s">
        <v>134</v>
      </c>
      <c r="B5604" s="44" t="s">
        <v>4897</v>
      </c>
      <c r="C5604" s="45" t="s">
        <v>4848</v>
      </c>
      <c r="D5604" s="46" t="s">
        <v>21328</v>
      </c>
      <c r="E5604" s="46">
        <v>46342</v>
      </c>
      <c r="AO5604" s="376"/>
    </row>
    <row r="5605" spans="1:41" x14ac:dyDescent="0.25">
      <c r="A5605" s="44" t="s">
        <v>134</v>
      </c>
      <c r="B5605" s="44" t="s">
        <v>4897</v>
      </c>
      <c r="C5605" s="45" t="s">
        <v>4848</v>
      </c>
      <c r="D5605" s="46" t="s">
        <v>21328</v>
      </c>
      <c r="E5605" s="46">
        <v>46342</v>
      </c>
      <c r="AO5605" s="376"/>
    </row>
    <row r="5606" spans="1:41" x14ac:dyDescent="0.25">
      <c r="A5606" s="44" t="s">
        <v>18849</v>
      </c>
      <c r="B5606" s="44" t="s">
        <v>21399</v>
      </c>
      <c r="C5606" s="45" t="s">
        <v>18888</v>
      </c>
      <c r="D5606" s="45" t="s">
        <v>21447</v>
      </c>
      <c r="E5606" s="46">
        <v>46507</v>
      </c>
      <c r="AO5606" s="376"/>
    </row>
    <row r="5607" spans="1:41" x14ac:dyDescent="0.25">
      <c r="A5607" s="44" t="s">
        <v>535</v>
      </c>
      <c r="B5607" s="44" t="s">
        <v>21402</v>
      </c>
      <c r="C5607" s="45" t="s">
        <v>5503</v>
      </c>
      <c r="D5607" s="45" t="s">
        <v>21447</v>
      </c>
      <c r="E5607" s="46">
        <v>46507</v>
      </c>
      <c r="AO5607" s="376"/>
    </row>
    <row r="5608" spans="1:41" x14ac:dyDescent="0.25">
      <c r="A5608" s="44" t="s">
        <v>554</v>
      </c>
      <c r="B5608" s="44" t="s">
        <v>21402</v>
      </c>
      <c r="C5608" s="45" t="s">
        <v>5503</v>
      </c>
      <c r="D5608" s="45" t="s">
        <v>21447</v>
      </c>
      <c r="E5608" s="46">
        <v>46507</v>
      </c>
      <c r="AO5608" s="376"/>
    </row>
    <row r="5609" spans="1:41" x14ac:dyDescent="0.25">
      <c r="A5609" s="44" t="s">
        <v>1859</v>
      </c>
      <c r="B5609" s="44" t="s">
        <v>21402</v>
      </c>
      <c r="C5609" s="45" t="s">
        <v>5503</v>
      </c>
      <c r="D5609" s="45" t="s">
        <v>21447</v>
      </c>
      <c r="E5609" s="46">
        <v>46507</v>
      </c>
      <c r="AO5609" s="376"/>
    </row>
    <row r="5610" spans="1:41" x14ac:dyDescent="0.25">
      <c r="A5610" s="44" t="s">
        <v>21381</v>
      </c>
      <c r="B5610" s="44" t="s">
        <v>21380</v>
      </c>
      <c r="C5610" s="45" t="s">
        <v>13065</v>
      </c>
      <c r="D5610" s="45" t="s">
        <v>21447</v>
      </c>
      <c r="E5610" s="46">
        <v>46477</v>
      </c>
      <c r="AO5610" s="376"/>
    </row>
    <row r="5611" spans="1:41" x14ac:dyDescent="0.25">
      <c r="A5611" s="44" t="s">
        <v>10486</v>
      </c>
      <c r="B5611" s="44" t="s">
        <v>9237</v>
      </c>
      <c r="C5611" s="45">
        <v>24010401</v>
      </c>
      <c r="D5611" s="45" t="s">
        <v>11363</v>
      </c>
      <c r="E5611" s="45" t="s">
        <v>9238</v>
      </c>
      <c r="AO5611" s="376"/>
    </row>
    <row r="5612" spans="1:41" x14ac:dyDescent="0.3">
      <c r="A5612" s="333" t="s">
        <v>18652</v>
      </c>
      <c r="B5612" s="333" t="s">
        <v>6836</v>
      </c>
      <c r="C5612" s="125" t="s">
        <v>18820</v>
      </c>
      <c r="D5612" s="32" t="s">
        <v>20309</v>
      </c>
      <c r="E5612" s="125" t="s">
        <v>8292</v>
      </c>
      <c r="F5612" s="125" t="s">
        <v>1189</v>
      </c>
      <c r="G5612" s="125" t="s">
        <v>1190</v>
      </c>
      <c r="AO5612" s="376"/>
    </row>
    <row r="5613" spans="1:41" x14ac:dyDescent="0.25">
      <c r="A5613" s="44" t="s">
        <v>16343</v>
      </c>
      <c r="B5613" s="44" t="s">
        <v>4922</v>
      </c>
      <c r="C5613" s="45" t="s">
        <v>4924</v>
      </c>
      <c r="D5613" s="46" t="s">
        <v>21328</v>
      </c>
      <c r="E5613" s="46">
        <v>46524</v>
      </c>
      <c r="AO5613" s="376"/>
    </row>
    <row r="5614" spans="1:41" x14ac:dyDescent="0.25">
      <c r="A5614" s="44" t="s">
        <v>21607</v>
      </c>
      <c r="B5614" s="44" t="s">
        <v>21449</v>
      </c>
      <c r="C5614" s="45">
        <v>260504</v>
      </c>
      <c r="D5614" s="45" t="s">
        <v>11363</v>
      </c>
      <c r="E5614" s="45" t="s">
        <v>21450</v>
      </c>
      <c r="AO5614" s="376"/>
    </row>
    <row r="5615" spans="1:41" x14ac:dyDescent="0.25">
      <c r="A5615" s="44" t="s">
        <v>6451</v>
      </c>
      <c r="B5615" s="44" t="s">
        <v>5321</v>
      </c>
      <c r="C5615" s="45">
        <v>23010401</v>
      </c>
      <c r="D5615" s="45" t="s">
        <v>11363</v>
      </c>
      <c r="E5615" s="45" t="s">
        <v>5322</v>
      </c>
      <c r="AO5615" s="376"/>
    </row>
    <row r="5616" spans="1:41" x14ac:dyDescent="0.25">
      <c r="A5616" s="44" t="s">
        <v>6451</v>
      </c>
      <c r="B5616" s="44" t="s">
        <v>3176</v>
      </c>
      <c r="C5616" s="45">
        <v>23010402</v>
      </c>
      <c r="D5616" s="45" t="s">
        <v>11363</v>
      </c>
      <c r="E5616" s="45" t="s">
        <v>5322</v>
      </c>
      <c r="AO5616" s="376"/>
    </row>
    <row r="5617" spans="1:41" x14ac:dyDescent="0.25">
      <c r="A5617" s="44" t="s">
        <v>6451</v>
      </c>
      <c r="B5617" s="44" t="s">
        <v>3841</v>
      </c>
      <c r="C5617" s="45">
        <v>24060401</v>
      </c>
      <c r="D5617" s="45" t="s">
        <v>11363</v>
      </c>
      <c r="E5617" s="45" t="s">
        <v>4962</v>
      </c>
      <c r="AO5617" s="376"/>
    </row>
    <row r="5618" spans="1:41" x14ac:dyDescent="0.25">
      <c r="A5618" s="44" t="s">
        <v>6451</v>
      </c>
      <c r="B5618" s="44" t="s">
        <v>926</v>
      </c>
      <c r="C5618" s="45">
        <v>24060402</v>
      </c>
      <c r="D5618" s="45" t="s">
        <v>11363</v>
      </c>
      <c r="E5618" s="45" t="s">
        <v>4962</v>
      </c>
      <c r="AO5618" s="376"/>
    </row>
    <row r="5619" spans="1:41" x14ac:dyDescent="0.25">
      <c r="A5619" s="44" t="s">
        <v>12241</v>
      </c>
      <c r="B5619" s="44" t="s">
        <v>12108</v>
      </c>
      <c r="C5619" s="45">
        <v>4.25</v>
      </c>
      <c r="D5619" s="45" t="s">
        <v>12549</v>
      </c>
      <c r="E5619" s="46">
        <v>47422</v>
      </c>
      <c r="F5619" s="45" t="s">
        <v>1335</v>
      </c>
      <c r="G5619" s="93"/>
      <c r="H5619" s="93"/>
      <c r="I5619" s="99"/>
      <c r="J5619" s="99"/>
      <c r="K5619" s="99"/>
      <c r="L5619" s="99"/>
      <c r="M5619" s="99"/>
      <c r="N5619" s="99"/>
      <c r="O5619" s="99"/>
      <c r="P5619" s="99"/>
      <c r="Q5619" s="99"/>
      <c r="R5619" s="99"/>
      <c r="S5619" s="99"/>
      <c r="T5619" s="99"/>
      <c r="U5619" s="99"/>
      <c r="V5619" s="99"/>
      <c r="W5619" s="99"/>
      <c r="X5619" s="99"/>
      <c r="Y5619" s="99"/>
      <c r="Z5619" s="99"/>
      <c r="AA5619" s="99"/>
      <c r="AB5619" s="99"/>
      <c r="AC5619" s="99"/>
      <c r="AD5619" s="99"/>
      <c r="AE5619" s="99"/>
      <c r="AF5619" s="99"/>
      <c r="AG5619" s="99"/>
      <c r="AH5619" s="31"/>
      <c r="AI5619" s="31"/>
      <c r="AJ5619" s="31"/>
      <c r="AK5619" s="31"/>
      <c r="AL5619" s="31"/>
      <c r="AO5619" s="376"/>
    </row>
    <row r="5620" spans="1:41" x14ac:dyDescent="0.25">
      <c r="A5620" s="44" t="s">
        <v>10268</v>
      </c>
      <c r="B5620" s="44" t="s">
        <v>1875</v>
      </c>
      <c r="C5620" s="45" t="s">
        <v>14428</v>
      </c>
      <c r="D5620" s="46" t="s">
        <v>21328</v>
      </c>
      <c r="E5620" s="46">
        <v>46619</v>
      </c>
      <c r="AO5620" s="376"/>
    </row>
    <row r="5621" spans="1:41" x14ac:dyDescent="0.25">
      <c r="A5621" s="44" t="s">
        <v>7536</v>
      </c>
      <c r="B5621" s="44" t="s">
        <v>222</v>
      </c>
      <c r="C5621" s="45" t="s">
        <v>4437</v>
      </c>
      <c r="D5621" s="45" t="s">
        <v>11204</v>
      </c>
      <c r="E5621" s="45" t="s">
        <v>7657</v>
      </c>
      <c r="F5621" s="93"/>
      <c r="G5621" s="93"/>
      <c r="H5621" s="93"/>
      <c r="I5621" s="99"/>
      <c r="J5621" s="99"/>
      <c r="K5621" s="99"/>
      <c r="L5621" s="99"/>
      <c r="M5621" s="99"/>
      <c r="N5621" s="99"/>
      <c r="O5621" s="99"/>
      <c r="P5621" s="99"/>
      <c r="Q5621" s="99"/>
      <c r="R5621" s="99"/>
      <c r="S5621" s="99"/>
      <c r="T5621" s="99"/>
      <c r="U5621" s="99"/>
      <c r="V5621" s="99"/>
      <c r="W5621" s="99"/>
      <c r="X5621" s="99"/>
      <c r="Y5621" s="99"/>
      <c r="Z5621" s="99"/>
      <c r="AA5621" s="99"/>
      <c r="AB5621" s="99"/>
      <c r="AC5621" s="99"/>
      <c r="AD5621" s="99"/>
      <c r="AE5621" s="99"/>
      <c r="AF5621" s="99"/>
      <c r="AG5621" s="99"/>
      <c r="AH5621" s="31"/>
      <c r="AI5621" s="31"/>
      <c r="AJ5621" s="31"/>
      <c r="AK5621" s="31"/>
      <c r="AL5621" s="31"/>
      <c r="AO5621" s="376"/>
    </row>
    <row r="5622" spans="1:41" x14ac:dyDescent="0.25">
      <c r="A5622" s="44" t="s">
        <v>7536</v>
      </c>
      <c r="B5622" s="44" t="s">
        <v>222</v>
      </c>
      <c r="C5622" s="45" t="s">
        <v>4437</v>
      </c>
      <c r="D5622" s="93" t="s">
        <v>17443</v>
      </c>
      <c r="E5622" s="45" t="s">
        <v>7657</v>
      </c>
      <c r="F5622" s="93"/>
      <c r="G5622" s="93"/>
      <c r="H5622" s="93"/>
      <c r="I5622" s="99"/>
      <c r="J5622" s="99"/>
      <c r="K5622" s="99"/>
      <c r="L5622" s="99"/>
      <c r="M5622" s="99"/>
      <c r="N5622" s="99"/>
      <c r="O5622" s="99"/>
      <c r="P5622" s="99"/>
      <c r="Q5622" s="99"/>
      <c r="R5622" s="99"/>
      <c r="S5622" s="99"/>
      <c r="T5622" s="99"/>
      <c r="U5622" s="99"/>
      <c r="V5622" s="99"/>
      <c r="W5622" s="99"/>
      <c r="X5622" s="99"/>
      <c r="Y5622" s="99"/>
      <c r="Z5622" s="99"/>
      <c r="AA5622" s="99"/>
      <c r="AB5622" s="99"/>
      <c r="AC5622" s="99"/>
      <c r="AD5622" s="99"/>
      <c r="AE5622" s="99"/>
      <c r="AF5622" s="99"/>
      <c r="AG5622" s="99"/>
      <c r="AH5622" s="31"/>
      <c r="AI5622" s="31"/>
      <c r="AJ5622" s="31"/>
      <c r="AK5622" s="31"/>
      <c r="AL5622" s="31"/>
      <c r="AO5622" s="376"/>
    </row>
    <row r="5623" spans="1:41" x14ac:dyDescent="0.25">
      <c r="A5623" s="44" t="s">
        <v>7536</v>
      </c>
      <c r="B5623" s="44" t="s">
        <v>222</v>
      </c>
      <c r="C5623" s="45" t="s">
        <v>4437</v>
      </c>
      <c r="D5623" s="45" t="s">
        <v>9895</v>
      </c>
      <c r="E5623" s="45" t="s">
        <v>5137</v>
      </c>
      <c r="F5623" s="93"/>
      <c r="G5623" s="93"/>
      <c r="H5623" s="93"/>
      <c r="I5623" s="99"/>
      <c r="J5623" s="99"/>
      <c r="K5623" s="99"/>
      <c r="L5623" s="99"/>
      <c r="M5623" s="99"/>
      <c r="N5623" s="99"/>
      <c r="O5623" s="99"/>
      <c r="P5623" s="253"/>
      <c r="Q5623" s="99"/>
      <c r="R5623" s="99"/>
      <c r="S5623" s="99"/>
      <c r="T5623" s="99"/>
      <c r="U5623" s="99"/>
      <c r="V5623" s="99"/>
      <c r="W5623" s="99"/>
      <c r="X5623" s="99"/>
      <c r="Y5623" s="99"/>
      <c r="Z5623" s="99"/>
      <c r="AA5623" s="99"/>
      <c r="AB5623" s="99"/>
      <c r="AC5623" s="99"/>
      <c r="AD5623" s="99"/>
      <c r="AE5623" s="99"/>
      <c r="AF5623" s="99"/>
      <c r="AG5623" s="99"/>
      <c r="AH5623" s="31"/>
      <c r="AI5623" s="31"/>
      <c r="AJ5623" s="31"/>
      <c r="AK5623" s="31"/>
      <c r="AL5623" s="31"/>
      <c r="AO5623" s="376"/>
    </row>
    <row r="5624" spans="1:41" x14ac:dyDescent="0.25">
      <c r="A5624" s="44" t="s">
        <v>20915</v>
      </c>
      <c r="B5624" s="44" t="s">
        <v>20916</v>
      </c>
      <c r="C5624" s="45" t="s">
        <v>21043</v>
      </c>
      <c r="D5624" s="367" t="s">
        <v>3696</v>
      </c>
      <c r="E5624" s="328">
        <f>DATE(2030,7,1)</f>
        <v>47665</v>
      </c>
      <c r="F5624" s="32"/>
      <c r="G5624" s="32"/>
      <c r="H5624" s="32"/>
      <c r="I5624" s="31"/>
      <c r="J5624" s="31"/>
      <c r="K5624" s="31"/>
      <c r="L5624" s="31"/>
      <c r="M5624" s="31"/>
      <c r="N5624" s="31"/>
      <c r="O5624" s="31"/>
      <c r="P5624" s="31"/>
      <c r="Q5624" s="31"/>
      <c r="R5624" s="31"/>
      <c r="S5624" s="31"/>
      <c r="T5624" s="31"/>
      <c r="U5624" s="31"/>
      <c r="V5624" s="31"/>
      <c r="W5624" s="31"/>
      <c r="X5624" s="31"/>
      <c r="Y5624" s="31"/>
      <c r="Z5624" s="31"/>
      <c r="AA5624" s="31"/>
      <c r="AB5624" s="31"/>
      <c r="AC5624" s="31"/>
      <c r="AD5624" s="31"/>
      <c r="AE5624" s="31"/>
      <c r="AF5624" s="31"/>
      <c r="AG5624" s="31"/>
      <c r="AH5624" s="31"/>
      <c r="AI5624" s="31"/>
      <c r="AJ5624" s="31"/>
      <c r="AK5624" s="31"/>
      <c r="AL5624" s="31"/>
      <c r="AO5624" s="376"/>
    </row>
    <row r="5625" spans="1:41" x14ac:dyDescent="0.25">
      <c r="A5625" s="44" t="s">
        <v>11622</v>
      </c>
      <c r="B5625" s="44" t="s">
        <v>21362</v>
      </c>
      <c r="C5625" s="45" t="s">
        <v>11608</v>
      </c>
      <c r="D5625" s="45" t="s">
        <v>21447</v>
      </c>
      <c r="E5625" s="46">
        <v>46752</v>
      </c>
      <c r="AO5625" s="376"/>
    </row>
    <row r="5626" spans="1:41" x14ac:dyDescent="0.25">
      <c r="A5626" s="44" t="s">
        <v>15732</v>
      </c>
      <c r="B5626" s="44" t="s">
        <v>3475</v>
      </c>
      <c r="C5626" s="45">
        <v>230301</v>
      </c>
      <c r="D5626" s="45" t="s">
        <v>11363</v>
      </c>
      <c r="E5626" s="45" t="s">
        <v>5265</v>
      </c>
      <c r="AO5626" s="376"/>
    </row>
    <row r="5627" spans="1:41" x14ac:dyDescent="0.3">
      <c r="A5627" s="333" t="s">
        <v>11017</v>
      </c>
      <c r="B5627" s="333" t="s">
        <v>1160</v>
      </c>
      <c r="C5627" s="125" t="s">
        <v>10947</v>
      </c>
      <c r="D5627" s="32" t="s">
        <v>20309</v>
      </c>
      <c r="E5627" s="125" t="s">
        <v>7420</v>
      </c>
      <c r="F5627" s="125" t="s">
        <v>1189</v>
      </c>
      <c r="G5627" s="125" t="s">
        <v>1190</v>
      </c>
      <c r="AO5627" s="376"/>
    </row>
    <row r="5628" spans="1:41" x14ac:dyDescent="0.25">
      <c r="A5628" s="91" t="s">
        <v>19200</v>
      </c>
      <c r="B5628" s="92" t="s">
        <v>19284</v>
      </c>
      <c r="C5628" s="93" t="s">
        <v>19285</v>
      </c>
      <c r="D5628" s="93" t="s">
        <v>1201</v>
      </c>
      <c r="E5628" s="94">
        <v>46582</v>
      </c>
      <c r="F5628" s="93"/>
      <c r="G5628" s="93"/>
      <c r="H5628" s="93"/>
      <c r="I5628" s="99"/>
      <c r="J5628" s="99"/>
      <c r="K5628" s="99"/>
      <c r="L5628" s="99"/>
      <c r="M5628" s="99"/>
      <c r="N5628" s="99"/>
      <c r="O5628" s="99"/>
      <c r="P5628" s="99"/>
      <c r="Q5628" s="99"/>
      <c r="R5628" s="99"/>
      <c r="S5628" s="99"/>
      <c r="T5628" s="99"/>
      <c r="U5628" s="99"/>
      <c r="V5628" s="99"/>
      <c r="W5628" s="99"/>
      <c r="X5628" s="99"/>
      <c r="Y5628" s="99"/>
      <c r="Z5628" s="99"/>
      <c r="AA5628" s="99"/>
      <c r="AB5628" s="99"/>
      <c r="AC5628" s="99"/>
      <c r="AD5628" s="99"/>
      <c r="AE5628" s="99"/>
      <c r="AF5628" s="99"/>
      <c r="AG5628" s="99"/>
      <c r="AH5628" s="31"/>
      <c r="AI5628" s="31"/>
      <c r="AJ5628" s="31"/>
      <c r="AK5628" s="31"/>
      <c r="AL5628" s="31"/>
      <c r="AO5628" s="376"/>
    </row>
    <row r="5629" spans="1:41" x14ac:dyDescent="0.25">
      <c r="A5629" s="44" t="s">
        <v>12242</v>
      </c>
      <c r="B5629" s="44" t="s">
        <v>12091</v>
      </c>
      <c r="C5629" s="45">
        <v>9.23</v>
      </c>
      <c r="D5629" s="45" t="s">
        <v>12549</v>
      </c>
      <c r="E5629" s="46">
        <v>46934</v>
      </c>
      <c r="F5629" s="45"/>
      <c r="G5629" s="93"/>
      <c r="H5629" s="93"/>
      <c r="I5629" s="99"/>
      <c r="J5629" s="99"/>
      <c r="K5629" s="99"/>
      <c r="L5629" s="99"/>
      <c r="M5629" s="99"/>
      <c r="N5629" s="99"/>
      <c r="O5629" s="99"/>
      <c r="P5629" s="99"/>
      <c r="Q5629" s="99"/>
      <c r="R5629" s="99"/>
      <c r="S5629" s="99"/>
      <c r="T5629" s="99"/>
      <c r="U5629" s="99"/>
      <c r="V5629" s="99"/>
      <c r="W5629" s="99"/>
      <c r="X5629" s="99"/>
      <c r="Y5629" s="99"/>
      <c r="Z5629" s="99"/>
      <c r="AA5629" s="99"/>
      <c r="AB5629" s="99"/>
      <c r="AC5629" s="99"/>
      <c r="AD5629" s="99"/>
      <c r="AE5629" s="99"/>
      <c r="AF5629" s="99"/>
      <c r="AG5629" s="99"/>
      <c r="AH5629" s="31"/>
      <c r="AI5629" s="31"/>
      <c r="AJ5629" s="31"/>
      <c r="AK5629" s="31"/>
      <c r="AL5629" s="31"/>
      <c r="AO5629" s="376"/>
    </row>
    <row r="5630" spans="1:41" x14ac:dyDescent="0.25">
      <c r="A5630" s="44" t="s">
        <v>12242</v>
      </c>
      <c r="B5630" s="44" t="s">
        <v>12107</v>
      </c>
      <c r="C5630" s="45">
        <v>10.23</v>
      </c>
      <c r="D5630" s="45" t="s">
        <v>12549</v>
      </c>
      <c r="E5630" s="46">
        <v>46934</v>
      </c>
      <c r="F5630" s="45"/>
      <c r="G5630" s="93"/>
      <c r="H5630" s="93"/>
      <c r="I5630" s="99"/>
      <c r="J5630" s="99"/>
      <c r="K5630" s="99"/>
      <c r="L5630" s="99"/>
      <c r="M5630" s="99"/>
      <c r="N5630" s="99"/>
      <c r="O5630" s="99"/>
      <c r="P5630" s="99"/>
      <c r="Q5630" s="99"/>
      <c r="R5630" s="99"/>
      <c r="S5630" s="99"/>
      <c r="T5630" s="99"/>
      <c r="U5630" s="99"/>
      <c r="V5630" s="99"/>
      <c r="W5630" s="99"/>
      <c r="X5630" s="99"/>
      <c r="Y5630" s="99"/>
      <c r="Z5630" s="99"/>
      <c r="AA5630" s="99"/>
      <c r="AB5630" s="99"/>
      <c r="AC5630" s="99"/>
      <c r="AD5630" s="99"/>
      <c r="AE5630" s="99"/>
      <c r="AF5630" s="99"/>
      <c r="AG5630" s="99"/>
      <c r="AH5630" s="31"/>
      <c r="AI5630" s="31"/>
      <c r="AJ5630" s="31"/>
      <c r="AK5630" s="31"/>
      <c r="AL5630" s="31"/>
      <c r="AO5630" s="376"/>
    </row>
    <row r="5631" spans="1:41" x14ac:dyDescent="0.25">
      <c r="A5631" s="44" t="s">
        <v>12242</v>
      </c>
      <c r="B5631" s="44" t="s">
        <v>12094</v>
      </c>
      <c r="C5631" s="45">
        <v>12.23</v>
      </c>
      <c r="D5631" s="45" t="s">
        <v>12549</v>
      </c>
      <c r="E5631" s="46">
        <v>46934</v>
      </c>
      <c r="F5631" s="45"/>
      <c r="G5631" s="93"/>
      <c r="H5631" s="93"/>
      <c r="I5631" s="99"/>
      <c r="J5631" s="99"/>
      <c r="K5631" s="99"/>
      <c r="L5631" s="99"/>
      <c r="M5631" s="99"/>
      <c r="N5631" s="99"/>
      <c r="O5631" s="99"/>
      <c r="P5631" s="99"/>
      <c r="Q5631" s="99"/>
      <c r="R5631" s="99"/>
      <c r="S5631" s="99"/>
      <c r="T5631" s="99"/>
      <c r="U5631" s="99"/>
      <c r="V5631" s="99"/>
      <c r="W5631" s="99"/>
      <c r="X5631" s="99"/>
      <c r="Y5631" s="99"/>
      <c r="Z5631" s="99"/>
      <c r="AA5631" s="99"/>
      <c r="AB5631" s="99"/>
      <c r="AC5631" s="99"/>
      <c r="AD5631" s="99"/>
      <c r="AE5631" s="99"/>
      <c r="AF5631" s="99"/>
      <c r="AG5631" s="99"/>
      <c r="AH5631" s="31"/>
      <c r="AI5631" s="31"/>
      <c r="AJ5631" s="31"/>
      <c r="AK5631" s="31"/>
      <c r="AL5631" s="31"/>
      <c r="AO5631" s="376"/>
    </row>
    <row r="5632" spans="1:41" x14ac:dyDescent="0.25">
      <c r="A5632" s="44" t="s">
        <v>13626</v>
      </c>
      <c r="B5632" s="44" t="s">
        <v>12111</v>
      </c>
      <c r="C5632" s="45">
        <v>13.25</v>
      </c>
      <c r="D5632" s="45" t="s">
        <v>12549</v>
      </c>
      <c r="E5632" s="46">
        <v>47664</v>
      </c>
      <c r="F5632" s="45" t="s">
        <v>1335</v>
      </c>
      <c r="G5632" s="93"/>
      <c r="H5632" s="93"/>
      <c r="I5632" s="99"/>
      <c r="J5632" s="99"/>
      <c r="K5632" s="99"/>
      <c r="L5632" s="99"/>
      <c r="M5632" s="99"/>
      <c r="N5632" s="99"/>
      <c r="O5632" s="99"/>
      <c r="P5632" s="99"/>
      <c r="Q5632" s="99"/>
      <c r="R5632" s="99"/>
      <c r="S5632" s="99"/>
      <c r="T5632" s="99"/>
      <c r="U5632" s="99"/>
      <c r="V5632" s="99"/>
      <c r="W5632" s="99"/>
      <c r="X5632" s="99"/>
      <c r="Y5632" s="99"/>
      <c r="Z5632" s="99"/>
      <c r="AA5632" s="99"/>
      <c r="AB5632" s="99"/>
      <c r="AC5632" s="99"/>
      <c r="AD5632" s="99"/>
      <c r="AE5632" s="99"/>
      <c r="AF5632" s="99"/>
      <c r="AG5632" s="99"/>
      <c r="AH5632" s="31"/>
      <c r="AI5632" s="31"/>
      <c r="AJ5632" s="31"/>
      <c r="AK5632" s="31"/>
      <c r="AL5632" s="31"/>
      <c r="AO5632" s="376"/>
    </row>
    <row r="5633" spans="1:41" x14ac:dyDescent="0.25">
      <c r="A5633" s="44" t="s">
        <v>13626</v>
      </c>
      <c r="B5633" s="44" t="s">
        <v>12129</v>
      </c>
      <c r="C5633" s="45">
        <v>20.25</v>
      </c>
      <c r="D5633" s="45" t="s">
        <v>12549</v>
      </c>
      <c r="E5633" s="46">
        <v>47664</v>
      </c>
      <c r="F5633" s="45" t="s">
        <v>1335</v>
      </c>
      <c r="G5633" s="93"/>
      <c r="H5633" s="93"/>
      <c r="I5633" s="99"/>
      <c r="J5633" s="99"/>
      <c r="K5633" s="99"/>
      <c r="L5633" s="99"/>
      <c r="M5633" s="99"/>
      <c r="N5633" s="99"/>
      <c r="O5633" s="99"/>
      <c r="P5633" s="99"/>
      <c r="Q5633" s="99"/>
      <c r="R5633" s="99"/>
      <c r="S5633" s="99"/>
      <c r="T5633" s="99"/>
      <c r="U5633" s="99"/>
      <c r="V5633" s="99"/>
      <c r="W5633" s="99"/>
      <c r="X5633" s="99"/>
      <c r="Y5633" s="99"/>
      <c r="Z5633" s="99"/>
      <c r="AA5633" s="99"/>
      <c r="AB5633" s="99"/>
      <c r="AC5633" s="99"/>
      <c r="AD5633" s="99"/>
      <c r="AE5633" s="99"/>
      <c r="AF5633" s="99"/>
      <c r="AG5633" s="99"/>
      <c r="AH5633" s="31"/>
      <c r="AI5633" s="31"/>
      <c r="AJ5633" s="31"/>
      <c r="AK5633" s="31"/>
      <c r="AL5633" s="31"/>
      <c r="AO5633" s="376"/>
    </row>
    <row r="5634" spans="1:41" x14ac:dyDescent="0.25">
      <c r="A5634" s="44" t="s">
        <v>17778</v>
      </c>
      <c r="B5634" s="44" t="s">
        <v>2350</v>
      </c>
      <c r="C5634" s="45">
        <v>230105</v>
      </c>
      <c r="D5634" s="45" t="s">
        <v>11363</v>
      </c>
      <c r="E5634" s="45" t="s">
        <v>5265</v>
      </c>
      <c r="AO5634" s="376"/>
    </row>
    <row r="5635" spans="1:41" x14ac:dyDescent="0.25">
      <c r="A5635" s="44" t="s">
        <v>21608</v>
      </c>
      <c r="B5635" s="44" t="s">
        <v>936</v>
      </c>
      <c r="C5635" s="45">
        <v>260703</v>
      </c>
      <c r="D5635" s="45" t="s">
        <v>11363</v>
      </c>
      <c r="E5635" s="45" t="s">
        <v>11150</v>
      </c>
      <c r="AO5635" s="376"/>
    </row>
    <row r="5636" spans="1:41" x14ac:dyDescent="0.25">
      <c r="A5636" s="44" t="s">
        <v>20709</v>
      </c>
      <c r="B5636" s="44" t="s">
        <v>20706</v>
      </c>
      <c r="C5636" s="45" t="s">
        <v>20818</v>
      </c>
      <c r="D5636" s="32" t="s">
        <v>5559</v>
      </c>
      <c r="E5636" s="45" t="s">
        <v>20882</v>
      </c>
      <c r="F5636" s="32"/>
      <c r="G5636" s="32"/>
      <c r="H5636" s="32"/>
      <c r="I5636" s="31"/>
      <c r="J5636" s="31"/>
      <c r="K5636" s="31"/>
      <c r="L5636" s="31"/>
      <c r="M5636" s="31"/>
      <c r="N5636" s="31"/>
      <c r="O5636" s="31"/>
      <c r="P5636" s="31"/>
      <c r="Q5636" s="31"/>
      <c r="R5636" s="31"/>
      <c r="S5636" s="31"/>
      <c r="T5636" s="31"/>
      <c r="U5636" s="31"/>
      <c r="V5636" s="31"/>
      <c r="W5636" s="31"/>
      <c r="X5636" s="31"/>
      <c r="Y5636" s="31"/>
      <c r="Z5636" s="31"/>
      <c r="AA5636" s="31"/>
      <c r="AB5636" s="31"/>
      <c r="AC5636" s="31"/>
      <c r="AD5636" s="31"/>
      <c r="AE5636" s="31"/>
      <c r="AF5636" s="31"/>
      <c r="AG5636" s="31"/>
      <c r="AH5636" s="31"/>
      <c r="AI5636" s="31"/>
      <c r="AJ5636" s="31"/>
      <c r="AK5636" s="31"/>
      <c r="AL5636" s="31"/>
      <c r="AO5636" s="376"/>
    </row>
    <row r="5637" spans="1:41" x14ac:dyDescent="0.25">
      <c r="A5637" s="44" t="s">
        <v>20709</v>
      </c>
      <c r="B5637" s="44" t="s">
        <v>936</v>
      </c>
      <c r="C5637" s="45">
        <v>260703</v>
      </c>
      <c r="D5637" s="45" t="s">
        <v>11363</v>
      </c>
      <c r="E5637" s="45" t="s">
        <v>11150</v>
      </c>
      <c r="AO5637" s="376"/>
    </row>
    <row r="5638" spans="1:41" x14ac:dyDescent="0.25">
      <c r="A5638" s="44" t="s">
        <v>17779</v>
      </c>
      <c r="B5638" s="44" t="s">
        <v>2350</v>
      </c>
      <c r="C5638" s="45">
        <v>230105</v>
      </c>
      <c r="D5638" s="45" t="s">
        <v>11363</v>
      </c>
      <c r="E5638" s="45" t="s">
        <v>5265</v>
      </c>
      <c r="AO5638" s="376"/>
    </row>
    <row r="5639" spans="1:41" x14ac:dyDescent="0.25">
      <c r="A5639" s="44" t="s">
        <v>17779</v>
      </c>
      <c r="B5639" s="44" t="s">
        <v>925</v>
      </c>
      <c r="C5639" s="45">
        <v>230601</v>
      </c>
      <c r="D5639" s="45" t="s">
        <v>11363</v>
      </c>
      <c r="E5639" s="45" t="s">
        <v>7770</v>
      </c>
      <c r="AO5639" s="376"/>
    </row>
    <row r="5640" spans="1:41" x14ac:dyDescent="0.25">
      <c r="A5640" s="44" t="s">
        <v>7852</v>
      </c>
      <c r="B5640" s="44" t="s">
        <v>925</v>
      </c>
      <c r="C5640" s="45">
        <v>230601</v>
      </c>
      <c r="D5640" s="45" t="s">
        <v>11363</v>
      </c>
      <c r="E5640" s="45" t="s">
        <v>7770</v>
      </c>
      <c r="AO5640" s="376"/>
    </row>
    <row r="5641" spans="1:41" x14ac:dyDescent="0.25">
      <c r="A5641" s="44" t="s">
        <v>13789</v>
      </c>
      <c r="B5641" s="44" t="s">
        <v>14854</v>
      </c>
      <c r="C5641" s="45" t="s">
        <v>13790</v>
      </c>
      <c r="D5641" s="367" t="s">
        <v>3696</v>
      </c>
      <c r="E5641" s="328">
        <f>DATE(2029,1,31)</f>
        <v>47149</v>
      </c>
      <c r="F5641" s="32"/>
      <c r="G5641" s="32"/>
      <c r="H5641" s="32"/>
      <c r="I5641" s="31"/>
      <c r="J5641" s="31"/>
      <c r="K5641" s="31"/>
      <c r="L5641" s="31"/>
      <c r="M5641" s="31"/>
      <c r="N5641" s="31"/>
      <c r="O5641" s="31"/>
      <c r="P5641" s="31"/>
      <c r="Q5641" s="31"/>
      <c r="R5641" s="31"/>
      <c r="S5641" s="31"/>
      <c r="T5641" s="31"/>
      <c r="U5641" s="31"/>
      <c r="V5641" s="31"/>
      <c r="W5641" s="31"/>
      <c r="X5641" s="31"/>
      <c r="Y5641" s="31"/>
      <c r="Z5641" s="31"/>
      <c r="AA5641" s="31"/>
      <c r="AB5641" s="31"/>
      <c r="AC5641" s="31"/>
      <c r="AD5641" s="31"/>
      <c r="AE5641" s="31"/>
      <c r="AF5641" s="31"/>
      <c r="AG5641" s="31"/>
      <c r="AH5641" s="31"/>
      <c r="AI5641" s="31"/>
      <c r="AJ5641" s="31"/>
      <c r="AK5641" s="31"/>
      <c r="AL5641" s="31"/>
      <c r="AO5641" s="376"/>
    </row>
    <row r="5642" spans="1:41" x14ac:dyDescent="0.3">
      <c r="A5642" s="333" t="s">
        <v>18954</v>
      </c>
      <c r="B5642" s="333" t="s">
        <v>6928</v>
      </c>
      <c r="C5642" s="125" t="s">
        <v>19094</v>
      </c>
      <c r="D5642" s="32" t="s">
        <v>20309</v>
      </c>
      <c r="E5642" s="125" t="s">
        <v>9249</v>
      </c>
      <c r="F5642" s="125" t="s">
        <v>1189</v>
      </c>
      <c r="G5642" s="125" t="s">
        <v>1190</v>
      </c>
      <c r="AO5642" s="376"/>
    </row>
    <row r="5643" spans="1:41" x14ac:dyDescent="0.25">
      <c r="A5643" s="44" t="s">
        <v>15733</v>
      </c>
      <c r="B5643" s="44" t="s">
        <v>3474</v>
      </c>
      <c r="C5643" s="45">
        <v>250503</v>
      </c>
      <c r="D5643" s="45" t="s">
        <v>11363</v>
      </c>
      <c r="E5643" s="45" t="s">
        <v>15608</v>
      </c>
      <c r="AO5643" s="376"/>
    </row>
    <row r="5644" spans="1:41" x14ac:dyDescent="0.3">
      <c r="A5644" s="57" t="s">
        <v>10338</v>
      </c>
      <c r="B5644" s="58" t="s">
        <v>3909</v>
      </c>
      <c r="C5644" s="62">
        <v>23022</v>
      </c>
      <c r="D5644" s="62" t="s">
        <v>20886</v>
      </c>
      <c r="E5644" s="60">
        <v>46630</v>
      </c>
      <c r="F5644" s="32"/>
      <c r="G5644" s="32"/>
      <c r="H5644" s="32"/>
      <c r="I5644" s="31"/>
      <c r="J5644" s="31"/>
      <c r="K5644" s="31"/>
      <c r="L5644" s="31"/>
      <c r="M5644" s="31"/>
      <c r="N5644" s="31"/>
      <c r="O5644" s="31"/>
      <c r="P5644" s="31"/>
      <c r="Q5644" s="31"/>
      <c r="R5644" s="31"/>
      <c r="S5644" s="31"/>
      <c r="T5644" s="31"/>
      <c r="U5644" s="31"/>
      <c r="V5644" s="31"/>
      <c r="W5644" s="31"/>
      <c r="X5644" s="31"/>
      <c r="Y5644" s="31"/>
      <c r="Z5644" s="31"/>
      <c r="AA5644" s="31"/>
      <c r="AB5644" s="31"/>
      <c r="AC5644" s="31"/>
      <c r="AD5644" s="31"/>
      <c r="AE5644" s="31"/>
      <c r="AF5644" s="31"/>
      <c r="AG5644" s="31"/>
      <c r="AH5644" s="31"/>
      <c r="AI5644" s="31"/>
      <c r="AJ5644" s="31"/>
      <c r="AK5644" s="31"/>
      <c r="AL5644" s="31"/>
      <c r="AO5644" s="376"/>
    </row>
    <row r="5645" spans="1:41" x14ac:dyDescent="0.3">
      <c r="A5645" s="57" t="s">
        <v>10338</v>
      </c>
      <c r="B5645" s="57" t="s">
        <v>1297</v>
      </c>
      <c r="C5645" s="62">
        <v>2502</v>
      </c>
      <c r="D5645" s="62" t="s">
        <v>20886</v>
      </c>
      <c r="E5645" s="60">
        <v>46326</v>
      </c>
      <c r="F5645" s="32"/>
      <c r="G5645" s="32"/>
      <c r="H5645" s="32"/>
      <c r="I5645" s="31"/>
      <c r="J5645" s="31"/>
      <c r="K5645" s="31"/>
      <c r="L5645" s="31"/>
      <c r="M5645" s="31"/>
      <c r="N5645" s="31"/>
      <c r="O5645" s="31"/>
      <c r="P5645" s="31"/>
      <c r="Q5645" s="31"/>
      <c r="R5645" s="31"/>
      <c r="S5645" s="31"/>
      <c r="T5645" s="31"/>
      <c r="U5645" s="31"/>
      <c r="V5645" s="31"/>
      <c r="W5645" s="31"/>
      <c r="X5645" s="31"/>
      <c r="Y5645" s="31"/>
      <c r="Z5645" s="31"/>
      <c r="AA5645" s="31"/>
      <c r="AB5645" s="31"/>
      <c r="AC5645" s="31"/>
      <c r="AD5645" s="31"/>
      <c r="AE5645" s="31"/>
      <c r="AF5645" s="31"/>
      <c r="AG5645" s="31"/>
      <c r="AH5645" s="31"/>
      <c r="AI5645" s="31"/>
      <c r="AJ5645" s="31"/>
      <c r="AK5645" s="31"/>
      <c r="AL5645" s="31"/>
      <c r="AO5645" s="376"/>
    </row>
    <row r="5646" spans="1:41" x14ac:dyDescent="0.3">
      <c r="A5646" s="57" t="s">
        <v>10338</v>
      </c>
      <c r="B5646" s="57" t="s">
        <v>1299</v>
      </c>
      <c r="C5646" s="62">
        <v>2511</v>
      </c>
      <c r="D5646" s="62" t="s">
        <v>20886</v>
      </c>
      <c r="E5646" s="60">
        <v>46326</v>
      </c>
      <c r="F5646" s="32"/>
      <c r="G5646" s="32"/>
      <c r="H5646" s="32"/>
      <c r="I5646" s="31"/>
      <c r="J5646" s="31"/>
      <c r="K5646" s="31"/>
      <c r="L5646" s="31"/>
      <c r="M5646" s="31"/>
      <c r="N5646" s="31"/>
      <c r="O5646" s="31"/>
      <c r="P5646" s="31"/>
      <c r="Q5646" s="31"/>
      <c r="R5646" s="31"/>
      <c r="S5646" s="31"/>
      <c r="T5646" s="31"/>
      <c r="U5646" s="31"/>
      <c r="V5646" s="31"/>
      <c r="W5646" s="31"/>
      <c r="X5646" s="31"/>
      <c r="Y5646" s="31"/>
      <c r="Z5646" s="31"/>
      <c r="AA5646" s="31"/>
      <c r="AB5646" s="31"/>
      <c r="AC5646" s="31"/>
      <c r="AD5646" s="31"/>
      <c r="AE5646" s="31"/>
      <c r="AF5646" s="31"/>
      <c r="AG5646" s="31"/>
      <c r="AH5646" s="31"/>
      <c r="AI5646" s="31"/>
      <c r="AJ5646" s="31"/>
      <c r="AK5646" s="31"/>
      <c r="AL5646" s="31"/>
      <c r="AO5646" s="376"/>
    </row>
    <row r="5647" spans="1:41" x14ac:dyDescent="0.3">
      <c r="A5647" s="333" t="s">
        <v>20272</v>
      </c>
      <c r="B5647" s="333" t="s">
        <v>1163</v>
      </c>
      <c r="C5647" s="125" t="s">
        <v>11367</v>
      </c>
      <c r="D5647" s="32" t="s">
        <v>20309</v>
      </c>
      <c r="E5647" s="125" t="s">
        <v>4826</v>
      </c>
      <c r="F5647" s="125" t="s">
        <v>1189</v>
      </c>
      <c r="G5647" s="125" t="s">
        <v>1190</v>
      </c>
      <c r="AO5647" s="376"/>
    </row>
    <row r="5648" spans="1:41" x14ac:dyDescent="0.3">
      <c r="A5648" s="333" t="s">
        <v>20272</v>
      </c>
      <c r="B5648" s="333" t="s">
        <v>1182</v>
      </c>
      <c r="C5648" s="125" t="s">
        <v>21311</v>
      </c>
      <c r="D5648" s="32" t="s">
        <v>20309</v>
      </c>
      <c r="E5648" s="125" t="s">
        <v>9840</v>
      </c>
      <c r="F5648" s="125" t="s">
        <v>1189</v>
      </c>
      <c r="G5648" s="125" t="s">
        <v>1190</v>
      </c>
      <c r="AO5648" s="376"/>
    </row>
    <row r="5649" spans="1:41" x14ac:dyDescent="0.3">
      <c r="A5649" s="57" t="s">
        <v>14086</v>
      </c>
      <c r="B5649" s="58" t="s">
        <v>3909</v>
      </c>
      <c r="C5649" s="62" t="s">
        <v>17207</v>
      </c>
      <c r="D5649" s="62" t="s">
        <v>20886</v>
      </c>
      <c r="E5649" s="60">
        <v>46630</v>
      </c>
      <c r="F5649" s="32"/>
      <c r="G5649" s="32"/>
      <c r="H5649" s="32"/>
      <c r="I5649" s="31"/>
      <c r="J5649" s="31"/>
      <c r="K5649" s="31"/>
      <c r="L5649" s="31"/>
      <c r="M5649" s="31"/>
      <c r="N5649" s="31"/>
      <c r="O5649" s="31"/>
      <c r="P5649" s="31"/>
      <c r="Q5649" s="31"/>
      <c r="R5649" s="31"/>
      <c r="S5649" s="31"/>
      <c r="T5649" s="31"/>
      <c r="U5649" s="31"/>
      <c r="V5649" s="31"/>
      <c r="W5649" s="31"/>
      <c r="X5649" s="31"/>
      <c r="Y5649" s="31"/>
      <c r="Z5649" s="31"/>
      <c r="AA5649" s="31"/>
      <c r="AB5649" s="31"/>
      <c r="AC5649" s="31"/>
      <c r="AD5649" s="31"/>
      <c r="AE5649" s="31"/>
      <c r="AF5649" s="31"/>
      <c r="AG5649" s="31"/>
      <c r="AH5649" s="31"/>
      <c r="AI5649" s="31"/>
      <c r="AJ5649" s="31"/>
      <c r="AK5649" s="31"/>
      <c r="AL5649" s="31"/>
      <c r="AO5649" s="376"/>
    </row>
    <row r="5650" spans="1:41" x14ac:dyDescent="0.25">
      <c r="A5650" s="44" t="s">
        <v>14086</v>
      </c>
      <c r="B5650" s="44" t="s">
        <v>14067</v>
      </c>
      <c r="C5650" s="45" t="s">
        <v>14087</v>
      </c>
      <c r="D5650" s="45" t="s">
        <v>11204</v>
      </c>
      <c r="E5650" s="45" t="s">
        <v>11887</v>
      </c>
      <c r="F5650" s="93"/>
      <c r="G5650" s="93"/>
      <c r="H5650" s="93"/>
      <c r="I5650" s="99"/>
      <c r="J5650" s="99"/>
      <c r="K5650" s="99"/>
      <c r="L5650" s="99"/>
      <c r="M5650" s="99"/>
      <c r="N5650" s="99"/>
      <c r="O5650" s="99"/>
      <c r="P5650" s="99"/>
      <c r="Q5650" s="99"/>
      <c r="R5650" s="99"/>
      <c r="S5650" s="99"/>
      <c r="T5650" s="99"/>
      <c r="U5650" s="99"/>
      <c r="V5650" s="99"/>
      <c r="W5650" s="99"/>
      <c r="X5650" s="99"/>
      <c r="Y5650" s="99"/>
      <c r="Z5650" s="99"/>
      <c r="AA5650" s="99"/>
      <c r="AB5650" s="99"/>
      <c r="AC5650" s="99"/>
      <c r="AD5650" s="99"/>
      <c r="AE5650" s="99"/>
      <c r="AF5650" s="99"/>
      <c r="AG5650" s="99"/>
      <c r="AH5650" s="31"/>
      <c r="AI5650" s="31"/>
      <c r="AJ5650" s="31"/>
      <c r="AK5650" s="31"/>
      <c r="AL5650" s="31"/>
      <c r="AO5650" s="376"/>
    </row>
    <row r="5651" spans="1:41" x14ac:dyDescent="0.25">
      <c r="A5651" s="44" t="s">
        <v>14086</v>
      </c>
      <c r="B5651" s="44" t="s">
        <v>14067</v>
      </c>
      <c r="C5651" s="45" t="s">
        <v>14087</v>
      </c>
      <c r="D5651" s="93" t="s">
        <v>17443</v>
      </c>
      <c r="E5651" s="45" t="s">
        <v>11887</v>
      </c>
      <c r="F5651" s="93"/>
      <c r="G5651" s="93"/>
      <c r="H5651" s="93"/>
      <c r="I5651" s="99"/>
      <c r="J5651" s="99"/>
      <c r="K5651" s="99"/>
      <c r="L5651" s="99"/>
      <c r="M5651" s="99"/>
      <c r="N5651" s="99"/>
      <c r="O5651" s="99"/>
      <c r="P5651" s="99"/>
      <c r="Q5651" s="99"/>
      <c r="R5651" s="99"/>
      <c r="S5651" s="99"/>
      <c r="T5651" s="99"/>
      <c r="U5651" s="99"/>
      <c r="V5651" s="99"/>
      <c r="W5651" s="99"/>
      <c r="X5651" s="99"/>
      <c r="Y5651" s="99"/>
      <c r="Z5651" s="99"/>
      <c r="AA5651" s="99"/>
      <c r="AB5651" s="99"/>
      <c r="AC5651" s="99"/>
      <c r="AD5651" s="99"/>
      <c r="AE5651" s="99"/>
      <c r="AF5651" s="99"/>
      <c r="AG5651" s="99"/>
      <c r="AH5651" s="31"/>
      <c r="AI5651" s="31"/>
      <c r="AJ5651" s="31"/>
      <c r="AK5651" s="31"/>
      <c r="AL5651" s="31"/>
      <c r="AO5651" s="376"/>
    </row>
    <row r="5652" spans="1:41" x14ac:dyDescent="0.25">
      <c r="A5652" s="44" t="s">
        <v>6452</v>
      </c>
      <c r="B5652" s="44" t="s">
        <v>3176</v>
      </c>
      <c r="C5652" s="45">
        <v>23010402</v>
      </c>
      <c r="D5652" s="45" t="s">
        <v>11363</v>
      </c>
      <c r="E5652" s="45" t="s">
        <v>5322</v>
      </c>
      <c r="AO5652" s="376"/>
    </row>
    <row r="5653" spans="1:41" x14ac:dyDescent="0.3">
      <c r="A5653" s="333" t="s">
        <v>18653</v>
      </c>
      <c r="B5653" s="333" t="s">
        <v>6836</v>
      </c>
      <c r="C5653" s="125" t="s">
        <v>18820</v>
      </c>
      <c r="D5653" s="32" t="s">
        <v>20309</v>
      </c>
      <c r="E5653" s="125" t="s">
        <v>8292</v>
      </c>
      <c r="F5653" s="125" t="s">
        <v>1189</v>
      </c>
      <c r="G5653" s="125" t="s">
        <v>1190</v>
      </c>
      <c r="AO5653" s="376"/>
    </row>
    <row r="5654" spans="1:41" x14ac:dyDescent="0.25">
      <c r="A5654" s="91" t="s">
        <v>19125</v>
      </c>
      <c r="B5654" s="92" t="s">
        <v>3182</v>
      </c>
      <c r="C5654" s="93" t="s">
        <v>19170</v>
      </c>
      <c r="D5654" s="93" t="s">
        <v>1201</v>
      </c>
      <c r="E5654" s="94">
        <v>46582</v>
      </c>
      <c r="F5654" s="93"/>
      <c r="G5654" s="93"/>
      <c r="H5654" s="93"/>
      <c r="I5654" s="99"/>
      <c r="J5654" s="99"/>
      <c r="K5654" s="99"/>
      <c r="L5654" s="99"/>
      <c r="M5654" s="99"/>
      <c r="N5654" s="99"/>
      <c r="O5654" s="99"/>
      <c r="P5654" s="99"/>
      <c r="Q5654" s="99"/>
      <c r="R5654" s="99"/>
      <c r="S5654" s="99"/>
      <c r="T5654" s="99"/>
      <c r="U5654" s="99"/>
      <c r="V5654" s="99"/>
      <c r="W5654" s="99"/>
      <c r="X5654" s="99"/>
      <c r="Y5654" s="99"/>
      <c r="Z5654" s="99"/>
      <c r="AA5654" s="99"/>
      <c r="AB5654" s="99"/>
      <c r="AC5654" s="99"/>
      <c r="AD5654" s="99"/>
      <c r="AE5654" s="99"/>
      <c r="AF5654" s="99"/>
      <c r="AG5654" s="99"/>
      <c r="AH5654" s="31"/>
      <c r="AI5654" s="31"/>
      <c r="AJ5654" s="31"/>
      <c r="AK5654" s="31"/>
      <c r="AL5654" s="31"/>
      <c r="AO5654" s="376"/>
    </row>
    <row r="5655" spans="1:41" x14ac:dyDescent="0.25">
      <c r="A5655" s="44" t="s">
        <v>7704</v>
      </c>
      <c r="B5655" s="44" t="s">
        <v>21452</v>
      </c>
      <c r="C5655" s="45">
        <v>26060201</v>
      </c>
      <c r="D5655" s="45" t="s">
        <v>11363</v>
      </c>
      <c r="E5655" s="45" t="s">
        <v>9840</v>
      </c>
      <c r="AO5655" s="376"/>
    </row>
    <row r="5656" spans="1:41" x14ac:dyDescent="0.3">
      <c r="A5656" s="265" t="s">
        <v>17229</v>
      </c>
      <c r="B5656" s="265" t="s">
        <v>17227</v>
      </c>
      <c r="C5656" s="59" t="s">
        <v>17232</v>
      </c>
      <c r="D5656" s="93" t="s">
        <v>1201</v>
      </c>
      <c r="E5656" s="334">
        <v>47593</v>
      </c>
      <c r="F5656" s="93"/>
      <c r="G5656" s="93"/>
      <c r="H5656" s="93"/>
      <c r="I5656" s="99"/>
      <c r="J5656" s="99"/>
      <c r="K5656" s="99"/>
      <c r="L5656" s="99"/>
      <c r="M5656" s="99"/>
      <c r="N5656" s="99"/>
      <c r="O5656" s="99"/>
      <c r="P5656" s="99"/>
      <c r="Q5656" s="99"/>
      <c r="R5656" s="99"/>
      <c r="S5656" s="99"/>
      <c r="T5656" s="99"/>
      <c r="U5656" s="99"/>
      <c r="V5656" s="99"/>
      <c r="W5656" s="99"/>
      <c r="X5656" s="99"/>
      <c r="Y5656" s="99"/>
      <c r="Z5656" s="99"/>
      <c r="AA5656" s="99"/>
      <c r="AB5656" s="99"/>
      <c r="AC5656" s="99"/>
      <c r="AD5656" s="99"/>
      <c r="AE5656" s="99"/>
      <c r="AF5656" s="99"/>
      <c r="AG5656" s="99"/>
      <c r="AH5656" s="31"/>
      <c r="AI5656" s="31"/>
      <c r="AJ5656" s="31"/>
      <c r="AK5656" s="31"/>
      <c r="AL5656" s="31"/>
      <c r="AO5656" s="376"/>
    </row>
    <row r="5657" spans="1:41" x14ac:dyDescent="0.25">
      <c r="A5657" s="44" t="s">
        <v>6981</v>
      </c>
      <c r="B5657" s="44" t="s">
        <v>5321</v>
      </c>
      <c r="C5657" s="45">
        <v>23010401</v>
      </c>
      <c r="D5657" s="45" t="s">
        <v>11363</v>
      </c>
      <c r="E5657" s="45" t="s">
        <v>5322</v>
      </c>
      <c r="AO5657" s="376"/>
    </row>
    <row r="5658" spans="1:41" x14ac:dyDescent="0.25">
      <c r="A5658" s="44" t="s">
        <v>9409</v>
      </c>
      <c r="B5658" s="92" t="s">
        <v>9602</v>
      </c>
      <c r="C5658" s="45" t="s">
        <v>9343</v>
      </c>
      <c r="D5658" s="93" t="s">
        <v>9601</v>
      </c>
      <c r="E5658" s="94">
        <v>46568</v>
      </c>
      <c r="F5658" s="93"/>
      <c r="G5658" s="93"/>
      <c r="H5658" s="93"/>
      <c r="I5658" s="99"/>
      <c r="J5658" s="99"/>
      <c r="K5658" s="99"/>
      <c r="L5658" s="99"/>
      <c r="M5658" s="99"/>
      <c r="N5658" s="99"/>
      <c r="O5658" s="99"/>
      <c r="P5658" s="253"/>
      <c r="Q5658" s="99"/>
      <c r="R5658" s="99"/>
      <c r="S5658" s="99"/>
      <c r="T5658" s="99"/>
      <c r="U5658" s="99"/>
      <c r="V5658" s="99"/>
      <c r="W5658" s="99"/>
      <c r="X5658" s="99"/>
      <c r="Y5658" s="99"/>
      <c r="Z5658" s="99"/>
      <c r="AA5658" s="99"/>
      <c r="AB5658" s="99"/>
      <c r="AC5658" s="99"/>
      <c r="AD5658" s="99"/>
      <c r="AE5658" s="99"/>
      <c r="AF5658" s="99"/>
      <c r="AG5658" s="99"/>
      <c r="AH5658" s="31"/>
      <c r="AI5658" s="31"/>
      <c r="AJ5658" s="31"/>
      <c r="AK5658" s="31"/>
      <c r="AL5658" s="31"/>
      <c r="AO5658" s="376"/>
    </row>
    <row r="5659" spans="1:41" x14ac:dyDescent="0.25">
      <c r="A5659" s="100" t="s">
        <v>2499</v>
      </c>
      <c r="B5659" s="92" t="s">
        <v>3452</v>
      </c>
      <c r="C5659" s="93" t="s">
        <v>3453</v>
      </c>
      <c r="D5659" s="93" t="s">
        <v>1201</v>
      </c>
      <c r="E5659" s="94">
        <v>46496</v>
      </c>
      <c r="F5659" s="93"/>
      <c r="G5659" s="93"/>
      <c r="H5659" s="93"/>
      <c r="I5659" s="99"/>
      <c r="J5659" s="99"/>
      <c r="K5659" s="99"/>
      <c r="L5659" s="99"/>
      <c r="M5659" s="99"/>
      <c r="N5659" s="99"/>
      <c r="O5659" s="99"/>
      <c r="P5659" s="253"/>
      <c r="Q5659" s="99"/>
      <c r="R5659" s="99"/>
      <c r="S5659" s="99"/>
      <c r="T5659" s="99"/>
      <c r="U5659" s="99"/>
      <c r="V5659" s="99"/>
      <c r="W5659" s="99"/>
      <c r="X5659" s="99"/>
      <c r="Y5659" s="99"/>
      <c r="Z5659" s="99"/>
      <c r="AA5659" s="99"/>
      <c r="AB5659" s="99"/>
      <c r="AC5659" s="99"/>
      <c r="AD5659" s="99"/>
      <c r="AE5659" s="99"/>
      <c r="AF5659" s="99"/>
      <c r="AG5659" s="99"/>
      <c r="AH5659" s="31"/>
      <c r="AI5659" s="31"/>
      <c r="AJ5659" s="31"/>
      <c r="AK5659" s="31"/>
      <c r="AL5659" s="31"/>
      <c r="AO5659" s="376"/>
    </row>
    <row r="5660" spans="1:41" x14ac:dyDescent="0.25">
      <c r="A5660" s="99" t="s">
        <v>2526</v>
      </c>
      <c r="B5660" s="92" t="s">
        <v>1334</v>
      </c>
      <c r="C5660" s="93" t="s">
        <v>10079</v>
      </c>
      <c r="D5660" s="93" t="s">
        <v>1201</v>
      </c>
      <c r="E5660" s="94">
        <v>46590</v>
      </c>
      <c r="F5660" s="93" t="s">
        <v>1336</v>
      </c>
      <c r="G5660" s="93"/>
      <c r="H5660" s="93" t="s">
        <v>1335</v>
      </c>
      <c r="I5660" s="99"/>
      <c r="J5660" s="99"/>
      <c r="K5660" s="99"/>
      <c r="L5660" s="99"/>
      <c r="M5660" s="99"/>
      <c r="N5660" s="99"/>
      <c r="O5660" s="99"/>
      <c r="P5660" s="253"/>
      <c r="Q5660" s="99"/>
      <c r="R5660" s="99"/>
      <c r="S5660" s="99"/>
      <c r="T5660" s="99"/>
      <c r="U5660" s="99"/>
      <c r="V5660" s="99"/>
      <c r="W5660" s="99"/>
      <c r="X5660" s="99"/>
      <c r="Y5660" s="99"/>
      <c r="Z5660" s="99"/>
      <c r="AA5660" s="99"/>
      <c r="AB5660" s="99"/>
      <c r="AC5660" s="99"/>
      <c r="AD5660" s="99"/>
      <c r="AE5660" s="99"/>
      <c r="AF5660" s="99"/>
      <c r="AG5660" s="99"/>
      <c r="AH5660" s="31"/>
      <c r="AI5660" s="31"/>
      <c r="AJ5660" s="31"/>
      <c r="AK5660" s="31"/>
      <c r="AL5660" s="31"/>
      <c r="AO5660" s="376"/>
    </row>
    <row r="5661" spans="1:41" x14ac:dyDescent="0.25">
      <c r="A5661" s="44" t="s">
        <v>10487</v>
      </c>
      <c r="B5661" s="44" t="s">
        <v>10348</v>
      </c>
      <c r="C5661" s="45">
        <v>240501</v>
      </c>
      <c r="D5661" s="45" t="s">
        <v>11363</v>
      </c>
      <c r="E5661" s="45" t="s">
        <v>10349</v>
      </c>
      <c r="AO5661" s="376"/>
    </row>
    <row r="5662" spans="1:41" x14ac:dyDescent="0.25">
      <c r="A5662" s="44" t="s">
        <v>12646</v>
      </c>
      <c r="B5662" s="44" t="s">
        <v>5321</v>
      </c>
      <c r="C5662" s="45">
        <v>25010401</v>
      </c>
      <c r="D5662" s="45" t="s">
        <v>11363</v>
      </c>
      <c r="E5662" s="45" t="s">
        <v>12564</v>
      </c>
      <c r="AO5662" s="376"/>
    </row>
    <row r="5663" spans="1:41" x14ac:dyDescent="0.25">
      <c r="A5663" s="262" t="s">
        <v>6242</v>
      </c>
      <c r="B5663" s="262" t="s">
        <v>6243</v>
      </c>
      <c r="C5663" s="263">
        <v>791202303001</v>
      </c>
      <c r="D5663" s="263" t="s">
        <v>6271</v>
      </c>
      <c r="E5663" s="264">
        <v>47634</v>
      </c>
      <c r="F5663" s="93"/>
      <c r="G5663" s="93"/>
      <c r="H5663" s="93"/>
      <c r="I5663" s="99"/>
      <c r="J5663" s="99"/>
      <c r="K5663" s="99"/>
      <c r="L5663" s="99"/>
      <c r="M5663" s="99"/>
      <c r="N5663" s="99"/>
      <c r="O5663" s="99"/>
      <c r="P5663" s="253"/>
      <c r="Q5663" s="99"/>
      <c r="R5663" s="99"/>
      <c r="S5663" s="99"/>
      <c r="T5663" s="99"/>
      <c r="U5663" s="99"/>
      <c r="V5663" s="99"/>
      <c r="W5663" s="99"/>
      <c r="X5663" s="99"/>
      <c r="Y5663" s="99"/>
      <c r="Z5663" s="99"/>
      <c r="AA5663" s="99"/>
      <c r="AB5663" s="99"/>
      <c r="AC5663" s="99"/>
      <c r="AD5663" s="99"/>
      <c r="AE5663" s="99"/>
      <c r="AF5663" s="99"/>
      <c r="AG5663" s="99"/>
      <c r="AH5663" s="31"/>
      <c r="AI5663" s="31"/>
      <c r="AJ5663" s="31"/>
      <c r="AK5663" s="31"/>
      <c r="AL5663" s="31"/>
      <c r="AO5663" s="376"/>
    </row>
    <row r="5664" spans="1:41" x14ac:dyDescent="0.25">
      <c r="A5664" s="262" t="s">
        <v>6242</v>
      </c>
      <c r="B5664" s="262" t="s">
        <v>8575</v>
      </c>
      <c r="C5664" s="263">
        <v>791202303001</v>
      </c>
      <c r="D5664" s="263" t="s">
        <v>6271</v>
      </c>
      <c r="E5664" s="264" t="s">
        <v>3157</v>
      </c>
      <c r="F5664" s="93"/>
      <c r="G5664" s="93"/>
      <c r="H5664" s="93"/>
      <c r="I5664" s="99"/>
      <c r="J5664" s="99"/>
      <c r="K5664" s="99"/>
      <c r="L5664" s="99"/>
      <c r="M5664" s="99"/>
      <c r="N5664" s="99"/>
      <c r="O5664" s="99"/>
      <c r="P5664" s="253"/>
      <c r="Q5664" s="99"/>
      <c r="R5664" s="99"/>
      <c r="S5664" s="99"/>
      <c r="T5664" s="99"/>
      <c r="U5664" s="99"/>
      <c r="V5664" s="99"/>
      <c r="W5664" s="99"/>
      <c r="X5664" s="99"/>
      <c r="Y5664" s="99"/>
      <c r="Z5664" s="99"/>
      <c r="AA5664" s="99"/>
      <c r="AB5664" s="99"/>
      <c r="AC5664" s="99"/>
      <c r="AD5664" s="99"/>
      <c r="AE5664" s="99"/>
      <c r="AF5664" s="99"/>
      <c r="AG5664" s="99"/>
      <c r="AH5664" s="31"/>
      <c r="AI5664" s="31"/>
      <c r="AJ5664" s="31"/>
      <c r="AK5664" s="31"/>
      <c r="AL5664" s="31"/>
      <c r="AO5664" s="376"/>
    </row>
    <row r="5665" spans="1:41" x14ac:dyDescent="0.25">
      <c r="A5665" s="135" t="s">
        <v>5683</v>
      </c>
      <c r="B5665" s="131" t="s">
        <v>5684</v>
      </c>
      <c r="C5665" s="146" t="s">
        <v>7821</v>
      </c>
      <c r="D5665" s="146" t="s">
        <v>2147</v>
      </c>
      <c r="E5665" s="107">
        <v>45450</v>
      </c>
      <c r="F5665" s="93"/>
      <c r="G5665" s="93"/>
      <c r="H5665" s="93"/>
      <c r="I5665" s="99"/>
      <c r="J5665" s="99"/>
      <c r="K5665" s="99"/>
      <c r="L5665" s="99"/>
      <c r="M5665" s="99"/>
      <c r="N5665" s="99"/>
      <c r="O5665" s="99"/>
      <c r="P5665" s="253"/>
      <c r="Q5665" s="99"/>
      <c r="R5665" s="99"/>
      <c r="S5665" s="99"/>
      <c r="T5665" s="99"/>
      <c r="U5665" s="99"/>
      <c r="V5665" s="99"/>
      <c r="W5665" s="99"/>
      <c r="X5665" s="99"/>
      <c r="Y5665" s="99"/>
      <c r="Z5665" s="99"/>
      <c r="AA5665" s="99"/>
      <c r="AB5665" s="99"/>
      <c r="AC5665" s="99"/>
      <c r="AD5665" s="99"/>
      <c r="AE5665" s="99"/>
      <c r="AF5665" s="99"/>
      <c r="AG5665" s="99"/>
      <c r="AH5665" s="31"/>
      <c r="AI5665" s="31"/>
      <c r="AJ5665" s="31"/>
      <c r="AK5665" s="31"/>
      <c r="AL5665" s="31"/>
      <c r="AO5665" s="376"/>
    </row>
    <row r="5666" spans="1:41" x14ac:dyDescent="0.25">
      <c r="A5666" s="44" t="s">
        <v>10488</v>
      </c>
      <c r="B5666" s="44" t="s">
        <v>3042</v>
      </c>
      <c r="C5666" s="45">
        <v>230903</v>
      </c>
      <c r="D5666" s="45" t="s">
        <v>11363</v>
      </c>
      <c r="E5666" s="45" t="s">
        <v>7871</v>
      </c>
      <c r="AO5666" s="376"/>
    </row>
    <row r="5667" spans="1:41" x14ac:dyDescent="0.25">
      <c r="A5667" s="99" t="s">
        <v>11227</v>
      </c>
      <c r="B5667" s="92" t="s">
        <v>11233</v>
      </c>
      <c r="C5667" s="93" t="s">
        <v>11232</v>
      </c>
      <c r="D5667" s="93" t="s">
        <v>1201</v>
      </c>
      <c r="E5667" s="94">
        <v>46682</v>
      </c>
      <c r="F5667" s="93"/>
      <c r="G5667" s="93"/>
      <c r="H5667" s="93"/>
      <c r="I5667" s="99"/>
      <c r="J5667" s="99"/>
      <c r="K5667" s="99"/>
      <c r="L5667" s="99"/>
      <c r="M5667" s="99"/>
      <c r="N5667" s="99"/>
      <c r="O5667" s="99"/>
      <c r="P5667" s="253"/>
      <c r="Q5667" s="99"/>
      <c r="R5667" s="99"/>
      <c r="S5667" s="99"/>
      <c r="T5667" s="99"/>
      <c r="U5667" s="99"/>
      <c r="V5667" s="99"/>
      <c r="W5667" s="99"/>
      <c r="X5667" s="99"/>
      <c r="Y5667" s="99"/>
      <c r="Z5667" s="99"/>
      <c r="AA5667" s="99"/>
      <c r="AB5667" s="99"/>
      <c r="AC5667" s="99"/>
      <c r="AD5667" s="99"/>
      <c r="AE5667" s="99"/>
      <c r="AF5667" s="99"/>
      <c r="AG5667" s="99"/>
      <c r="AH5667" s="31"/>
      <c r="AI5667" s="31"/>
      <c r="AJ5667" s="31"/>
      <c r="AK5667" s="31"/>
      <c r="AL5667" s="31"/>
      <c r="AO5667" s="376"/>
    </row>
    <row r="5668" spans="1:41" x14ac:dyDescent="0.25">
      <c r="A5668" s="44" t="s">
        <v>9410</v>
      </c>
      <c r="B5668" s="92" t="s">
        <v>9602</v>
      </c>
      <c r="C5668" s="45" t="s">
        <v>9334</v>
      </c>
      <c r="D5668" s="93" t="s">
        <v>9601</v>
      </c>
      <c r="E5668" s="94">
        <v>46568</v>
      </c>
      <c r="F5668" s="93"/>
      <c r="G5668" s="93"/>
      <c r="H5668" s="93"/>
      <c r="I5668" s="99"/>
      <c r="J5668" s="99"/>
      <c r="K5668" s="99"/>
      <c r="L5668" s="99"/>
      <c r="M5668" s="99"/>
      <c r="N5668" s="99"/>
      <c r="O5668" s="99"/>
      <c r="P5668" s="253"/>
      <c r="Q5668" s="99"/>
      <c r="R5668" s="99"/>
      <c r="S5668" s="99"/>
      <c r="T5668" s="99"/>
      <c r="U5668" s="99"/>
      <c r="V5668" s="99"/>
      <c r="W5668" s="99"/>
      <c r="X5668" s="99"/>
      <c r="Y5668" s="99"/>
      <c r="Z5668" s="99"/>
      <c r="AA5668" s="99"/>
      <c r="AB5668" s="99"/>
      <c r="AC5668" s="99"/>
      <c r="AD5668" s="99"/>
      <c r="AE5668" s="99"/>
      <c r="AF5668" s="99"/>
      <c r="AG5668" s="99"/>
      <c r="AH5668" s="31"/>
      <c r="AI5668" s="31"/>
      <c r="AJ5668" s="31"/>
      <c r="AK5668" s="31"/>
      <c r="AL5668" s="31"/>
      <c r="AO5668" s="376"/>
    </row>
    <row r="5669" spans="1:41" x14ac:dyDescent="0.25">
      <c r="A5669" s="44" t="s">
        <v>2964</v>
      </c>
      <c r="B5669" s="44" t="s">
        <v>14690</v>
      </c>
      <c r="C5669" s="45" t="s">
        <v>9102</v>
      </c>
      <c r="D5669" s="367" t="s">
        <v>3696</v>
      </c>
      <c r="E5669" s="328">
        <f>DATE(2028,2,27)</f>
        <v>46810</v>
      </c>
      <c r="F5669" s="32"/>
      <c r="G5669" s="32"/>
      <c r="H5669" s="32"/>
      <c r="I5669" s="31"/>
      <c r="J5669" s="31"/>
      <c r="K5669" s="31"/>
      <c r="L5669" s="31"/>
      <c r="M5669" s="31"/>
      <c r="N5669" s="31"/>
      <c r="O5669" s="31"/>
      <c r="P5669" s="31"/>
      <c r="Q5669" s="31"/>
      <c r="R5669" s="31"/>
      <c r="S5669" s="31"/>
      <c r="T5669" s="31"/>
      <c r="U5669" s="31"/>
      <c r="V5669" s="31"/>
      <c r="W5669" s="31"/>
      <c r="X5669" s="31"/>
      <c r="Y5669" s="31"/>
      <c r="Z5669" s="31"/>
      <c r="AA5669" s="31"/>
      <c r="AB5669" s="31"/>
      <c r="AC5669" s="31"/>
      <c r="AD5669" s="31"/>
      <c r="AE5669" s="31"/>
      <c r="AF5669" s="31"/>
      <c r="AG5669" s="31"/>
      <c r="AH5669" s="31"/>
      <c r="AI5669" s="31"/>
      <c r="AJ5669" s="31"/>
      <c r="AK5669" s="31"/>
      <c r="AL5669" s="31"/>
      <c r="AO5669" s="376"/>
    </row>
    <row r="5670" spans="1:41" x14ac:dyDescent="0.25">
      <c r="A5670" s="44" t="s">
        <v>2964</v>
      </c>
      <c r="B5670" s="44" t="s">
        <v>9248</v>
      </c>
      <c r="C5670" s="45">
        <v>260105</v>
      </c>
      <c r="D5670" s="45" t="s">
        <v>11363</v>
      </c>
      <c r="E5670" s="45" t="s">
        <v>17625</v>
      </c>
      <c r="AO5670" s="376"/>
    </row>
    <row r="5671" spans="1:41" x14ac:dyDescent="0.25">
      <c r="A5671" s="44" t="s">
        <v>5506</v>
      </c>
      <c r="B5671" s="44" t="s">
        <v>21402</v>
      </c>
      <c r="C5671" s="45" t="s">
        <v>5503</v>
      </c>
      <c r="D5671" s="45" t="s">
        <v>21447</v>
      </c>
      <c r="E5671" s="46">
        <v>46507</v>
      </c>
      <c r="AO5671" s="376"/>
    </row>
    <row r="5672" spans="1:41" x14ac:dyDescent="0.25">
      <c r="A5672" s="44" t="s">
        <v>20607</v>
      </c>
      <c r="B5672" s="44" t="s">
        <v>14169</v>
      </c>
      <c r="C5672" s="45" t="s">
        <v>11567</v>
      </c>
      <c r="D5672" s="32" t="s">
        <v>5559</v>
      </c>
      <c r="E5672" s="45" t="s">
        <v>20863</v>
      </c>
      <c r="F5672" s="32"/>
      <c r="G5672" s="32"/>
      <c r="H5672" s="32"/>
      <c r="I5672" s="31"/>
      <c r="J5672" s="31"/>
      <c r="K5672" s="31"/>
      <c r="L5672" s="31"/>
      <c r="M5672" s="31"/>
      <c r="N5672" s="31"/>
      <c r="O5672" s="31"/>
      <c r="P5672" s="31"/>
      <c r="Q5672" s="31"/>
      <c r="R5672" s="31"/>
      <c r="S5672" s="31"/>
      <c r="T5672" s="31"/>
      <c r="U5672" s="31"/>
      <c r="V5672" s="31"/>
      <c r="W5672" s="31"/>
      <c r="X5672" s="31"/>
      <c r="Y5672" s="31"/>
      <c r="Z5672" s="31"/>
      <c r="AA5672" s="31"/>
      <c r="AB5672" s="31"/>
      <c r="AC5672" s="31"/>
      <c r="AD5672" s="31"/>
      <c r="AE5672" s="31"/>
      <c r="AF5672" s="31"/>
      <c r="AG5672" s="31"/>
      <c r="AH5672" s="31"/>
      <c r="AI5672" s="31"/>
      <c r="AJ5672" s="31"/>
      <c r="AK5672" s="31"/>
      <c r="AL5672" s="31"/>
      <c r="AO5672" s="376"/>
    </row>
    <row r="5673" spans="1:41" x14ac:dyDescent="0.25">
      <c r="A5673" s="44" t="s">
        <v>20607</v>
      </c>
      <c r="B5673" s="44" t="s">
        <v>5573</v>
      </c>
      <c r="C5673" s="45" t="s">
        <v>11568</v>
      </c>
      <c r="D5673" s="32" t="s">
        <v>5559</v>
      </c>
      <c r="E5673" s="45" t="s">
        <v>20864</v>
      </c>
      <c r="F5673" s="32"/>
      <c r="G5673" s="32"/>
      <c r="H5673" s="32"/>
      <c r="I5673" s="31"/>
      <c r="J5673" s="31"/>
      <c r="K5673" s="31"/>
      <c r="L5673" s="31"/>
      <c r="M5673" s="31"/>
      <c r="N5673" s="31"/>
      <c r="O5673" s="31"/>
      <c r="P5673" s="31"/>
      <c r="Q5673" s="31"/>
      <c r="R5673" s="31"/>
      <c r="S5673" s="31"/>
      <c r="T5673" s="31"/>
      <c r="U5673" s="31"/>
      <c r="V5673" s="31"/>
      <c r="W5673" s="31"/>
      <c r="X5673" s="31"/>
      <c r="Y5673" s="31"/>
      <c r="Z5673" s="31"/>
      <c r="AA5673" s="31"/>
      <c r="AB5673" s="31"/>
      <c r="AC5673" s="31"/>
      <c r="AD5673" s="31"/>
      <c r="AE5673" s="31"/>
      <c r="AF5673" s="31"/>
      <c r="AG5673" s="31"/>
      <c r="AH5673" s="31"/>
      <c r="AI5673" s="31"/>
      <c r="AJ5673" s="31"/>
      <c r="AK5673" s="31"/>
      <c r="AL5673" s="31"/>
      <c r="AO5673" s="376"/>
    </row>
    <row r="5674" spans="1:41" x14ac:dyDescent="0.25">
      <c r="A5674" s="44" t="s">
        <v>20607</v>
      </c>
      <c r="B5674" s="44" t="s">
        <v>20682</v>
      </c>
      <c r="C5674" s="45" t="s">
        <v>20783</v>
      </c>
      <c r="D5674" s="32" t="s">
        <v>5559</v>
      </c>
      <c r="E5674" s="45" t="s">
        <v>20881</v>
      </c>
      <c r="F5674" s="32"/>
      <c r="G5674" s="32"/>
      <c r="H5674" s="32"/>
      <c r="I5674" s="31"/>
      <c r="J5674" s="31"/>
      <c r="K5674" s="31"/>
      <c r="L5674" s="31"/>
      <c r="M5674" s="31"/>
      <c r="N5674" s="31"/>
      <c r="O5674" s="31"/>
      <c r="P5674" s="31"/>
      <c r="Q5674" s="31"/>
      <c r="R5674" s="31"/>
      <c r="S5674" s="31"/>
      <c r="T5674" s="31"/>
      <c r="U5674" s="31"/>
      <c r="V5674" s="31"/>
      <c r="W5674" s="31"/>
      <c r="X5674" s="31"/>
      <c r="Y5674" s="31"/>
      <c r="Z5674" s="31"/>
      <c r="AA5674" s="31"/>
      <c r="AB5674" s="31"/>
      <c r="AC5674" s="31"/>
      <c r="AD5674" s="31"/>
      <c r="AE5674" s="31"/>
      <c r="AF5674" s="31"/>
      <c r="AG5674" s="31"/>
      <c r="AH5674" s="31"/>
      <c r="AI5674" s="31"/>
      <c r="AJ5674" s="31"/>
      <c r="AK5674" s="31"/>
      <c r="AL5674" s="31"/>
      <c r="AO5674" s="376"/>
    </row>
    <row r="5675" spans="1:41" x14ac:dyDescent="0.3">
      <c r="A5675" s="333" t="s">
        <v>3173</v>
      </c>
      <c r="B5675" s="333" t="s">
        <v>11372</v>
      </c>
      <c r="C5675" s="125" t="s">
        <v>11373</v>
      </c>
      <c r="D5675" s="32" t="s">
        <v>20309</v>
      </c>
      <c r="E5675" s="125" t="s">
        <v>4826</v>
      </c>
      <c r="F5675" s="125" t="s">
        <v>1189</v>
      </c>
      <c r="G5675" s="125" t="s">
        <v>1190</v>
      </c>
      <c r="AO5675" s="376"/>
    </row>
    <row r="5676" spans="1:41" x14ac:dyDescent="0.3">
      <c r="A5676" s="333" t="s">
        <v>3173</v>
      </c>
      <c r="B5676" s="333" t="s">
        <v>11374</v>
      </c>
      <c r="C5676" s="125" t="s">
        <v>11375</v>
      </c>
      <c r="D5676" s="32" t="s">
        <v>20309</v>
      </c>
      <c r="E5676" s="125" t="s">
        <v>4826</v>
      </c>
      <c r="F5676" s="125" t="s">
        <v>1189</v>
      </c>
      <c r="G5676" s="125" t="s">
        <v>1190</v>
      </c>
      <c r="AO5676" s="376"/>
    </row>
    <row r="5677" spans="1:41" x14ac:dyDescent="0.25">
      <c r="A5677" s="44" t="s">
        <v>3173</v>
      </c>
      <c r="B5677" s="44" t="s">
        <v>10348</v>
      </c>
      <c r="C5677" s="45">
        <v>240501</v>
      </c>
      <c r="D5677" s="45" t="s">
        <v>11363</v>
      </c>
      <c r="E5677" s="45" t="s">
        <v>10349</v>
      </c>
      <c r="AO5677" s="376"/>
    </row>
    <row r="5678" spans="1:41" x14ac:dyDescent="0.3">
      <c r="A5678" s="333" t="s">
        <v>13328</v>
      </c>
      <c r="B5678" s="333" t="s">
        <v>1598</v>
      </c>
      <c r="C5678" s="125" t="s">
        <v>13387</v>
      </c>
      <c r="D5678" s="32" t="s">
        <v>20309</v>
      </c>
      <c r="E5678" s="125" t="s">
        <v>11886</v>
      </c>
      <c r="F5678" s="125" t="s">
        <v>1190</v>
      </c>
      <c r="G5678" s="125" t="s">
        <v>1190</v>
      </c>
      <c r="AO5678" s="376"/>
    </row>
    <row r="5679" spans="1:41" x14ac:dyDescent="0.25">
      <c r="A5679" s="44" t="s">
        <v>15734</v>
      </c>
      <c r="B5679" s="44" t="s">
        <v>2350</v>
      </c>
      <c r="C5679" s="45">
        <v>250106</v>
      </c>
      <c r="D5679" s="45" t="s">
        <v>11363</v>
      </c>
      <c r="E5679" s="45" t="s">
        <v>11887</v>
      </c>
      <c r="AO5679" s="376"/>
    </row>
    <row r="5680" spans="1:41" x14ac:dyDescent="0.25">
      <c r="A5680" s="44" t="s">
        <v>7705</v>
      </c>
      <c r="B5680" s="44" t="s">
        <v>21452</v>
      </c>
      <c r="C5680" s="45">
        <v>26060201</v>
      </c>
      <c r="D5680" s="45" t="s">
        <v>11363</v>
      </c>
      <c r="E5680" s="45" t="s">
        <v>9840</v>
      </c>
      <c r="AO5680" s="376"/>
    </row>
    <row r="5681" spans="1:41" x14ac:dyDescent="0.25">
      <c r="A5681" s="44" t="s">
        <v>7705</v>
      </c>
      <c r="B5681" s="44" t="s">
        <v>927</v>
      </c>
      <c r="C5681" s="45">
        <v>26060202</v>
      </c>
      <c r="D5681" s="45" t="s">
        <v>11363</v>
      </c>
      <c r="E5681" s="45" t="s">
        <v>9840</v>
      </c>
      <c r="AO5681" s="376"/>
    </row>
    <row r="5682" spans="1:41" x14ac:dyDescent="0.25">
      <c r="A5682" s="44" t="s">
        <v>13627</v>
      </c>
      <c r="B5682" s="44" t="s">
        <v>12091</v>
      </c>
      <c r="C5682" s="45">
        <v>9.25</v>
      </c>
      <c r="D5682" s="45" t="s">
        <v>12549</v>
      </c>
      <c r="E5682" s="46">
        <v>47664</v>
      </c>
      <c r="F5682" s="45"/>
      <c r="G5682" s="93"/>
      <c r="H5682" s="93"/>
      <c r="I5682" s="99"/>
      <c r="J5682" s="99"/>
      <c r="K5682" s="99"/>
      <c r="L5682" s="99"/>
      <c r="M5682" s="99"/>
      <c r="N5682" s="99"/>
      <c r="O5682" s="99"/>
      <c r="P5682" s="99"/>
      <c r="Q5682" s="99"/>
      <c r="R5682" s="99"/>
      <c r="S5682" s="99"/>
      <c r="T5682" s="99"/>
      <c r="U5682" s="99"/>
      <c r="V5682" s="99"/>
      <c r="W5682" s="99"/>
      <c r="X5682" s="99"/>
      <c r="Y5682" s="99"/>
      <c r="Z5682" s="99"/>
      <c r="AA5682" s="99"/>
      <c r="AB5682" s="99"/>
      <c r="AC5682" s="99"/>
      <c r="AD5682" s="99"/>
      <c r="AE5682" s="99"/>
      <c r="AF5682" s="99"/>
      <c r="AG5682" s="99"/>
      <c r="AH5682" s="31"/>
      <c r="AI5682" s="31"/>
      <c r="AJ5682" s="31"/>
      <c r="AK5682" s="31"/>
      <c r="AL5682" s="31"/>
      <c r="AO5682" s="376"/>
    </row>
    <row r="5683" spans="1:41" x14ac:dyDescent="0.3">
      <c r="A5683" s="333" t="s">
        <v>13435</v>
      </c>
      <c r="B5683" s="333" t="s">
        <v>1598</v>
      </c>
      <c r="C5683" s="125" t="s">
        <v>13387</v>
      </c>
      <c r="D5683" s="32" t="s">
        <v>20309</v>
      </c>
      <c r="E5683" s="125" t="s">
        <v>11886</v>
      </c>
      <c r="F5683" s="125" t="s">
        <v>1189</v>
      </c>
      <c r="G5683" s="125" t="s">
        <v>1190</v>
      </c>
      <c r="AO5683" s="376"/>
    </row>
    <row r="5684" spans="1:41" x14ac:dyDescent="0.25">
      <c r="A5684" s="44" t="s">
        <v>13435</v>
      </c>
      <c r="B5684" s="44" t="s">
        <v>3580</v>
      </c>
      <c r="C5684" s="45" t="s">
        <v>13436</v>
      </c>
      <c r="D5684" s="46" t="s">
        <v>21328</v>
      </c>
      <c r="E5684" s="46">
        <v>46527</v>
      </c>
      <c r="AO5684" s="376"/>
    </row>
    <row r="5685" spans="1:41" x14ac:dyDescent="0.25">
      <c r="A5685" s="44" t="s">
        <v>19330</v>
      </c>
      <c r="B5685" s="319" t="s">
        <v>19543</v>
      </c>
      <c r="C5685" s="318" t="s">
        <v>19650</v>
      </c>
      <c r="D5685" s="93" t="s">
        <v>19934</v>
      </c>
      <c r="E5685" s="320">
        <v>47057</v>
      </c>
      <c r="F5685" s="93"/>
      <c r="G5685" s="93"/>
      <c r="H5685" s="93"/>
      <c r="I5685" s="99"/>
      <c r="J5685" s="99"/>
      <c r="K5685" s="99"/>
      <c r="L5685" s="99"/>
      <c r="M5685" s="99"/>
      <c r="N5685" s="99"/>
      <c r="O5685" s="99"/>
      <c r="P5685" s="99"/>
      <c r="Q5685" s="99"/>
      <c r="R5685" s="99"/>
      <c r="S5685" s="99"/>
      <c r="T5685" s="99"/>
      <c r="U5685" s="99"/>
      <c r="V5685" s="99"/>
      <c r="W5685" s="99"/>
      <c r="X5685" s="99"/>
      <c r="Y5685" s="99"/>
      <c r="Z5685" s="99"/>
      <c r="AA5685" s="99"/>
      <c r="AB5685" s="99"/>
      <c r="AC5685" s="99"/>
      <c r="AD5685" s="99"/>
      <c r="AE5685" s="99"/>
      <c r="AF5685" s="99"/>
      <c r="AG5685" s="99"/>
      <c r="AH5685" s="31"/>
      <c r="AI5685" s="31"/>
      <c r="AJ5685" s="31"/>
      <c r="AK5685" s="31"/>
      <c r="AL5685" s="31"/>
      <c r="AO5685" s="376"/>
    </row>
    <row r="5686" spans="1:41" x14ac:dyDescent="0.25">
      <c r="A5686" s="44" t="s">
        <v>16688</v>
      </c>
      <c r="B5686" s="44" t="s">
        <v>16689</v>
      </c>
      <c r="C5686" s="45" t="s">
        <v>16981</v>
      </c>
      <c r="D5686" s="367" t="s">
        <v>3696</v>
      </c>
      <c r="E5686" s="328">
        <f>DATE(2030,1,5)</f>
        <v>47488</v>
      </c>
      <c r="F5686" s="32"/>
      <c r="G5686" s="32"/>
      <c r="H5686" s="32"/>
      <c r="I5686" s="31"/>
      <c r="J5686" s="31"/>
      <c r="K5686" s="31"/>
      <c r="L5686" s="31"/>
      <c r="M5686" s="31"/>
      <c r="N5686" s="31"/>
      <c r="O5686" s="31"/>
      <c r="P5686" s="31"/>
      <c r="Q5686" s="31"/>
      <c r="R5686" s="31"/>
      <c r="S5686" s="31"/>
      <c r="T5686" s="31"/>
      <c r="U5686" s="31"/>
      <c r="V5686" s="31"/>
      <c r="W5686" s="31"/>
      <c r="X5686" s="31"/>
      <c r="Y5686" s="31"/>
      <c r="Z5686" s="31"/>
      <c r="AA5686" s="31"/>
      <c r="AB5686" s="31"/>
      <c r="AC5686" s="31"/>
      <c r="AD5686" s="31"/>
      <c r="AE5686" s="31"/>
      <c r="AF5686" s="31"/>
      <c r="AG5686" s="31"/>
      <c r="AH5686" s="31"/>
      <c r="AI5686" s="31"/>
      <c r="AJ5686" s="31"/>
      <c r="AK5686" s="31"/>
      <c r="AL5686" s="31"/>
      <c r="AO5686" s="376"/>
    </row>
    <row r="5687" spans="1:41" x14ac:dyDescent="0.3">
      <c r="A5687" s="333" t="s">
        <v>2965</v>
      </c>
      <c r="B5687" s="333" t="s">
        <v>1168</v>
      </c>
      <c r="C5687" s="125" t="s">
        <v>19096</v>
      </c>
      <c r="D5687" s="32" t="s">
        <v>20309</v>
      </c>
      <c r="E5687" s="125" t="s">
        <v>9249</v>
      </c>
      <c r="F5687" s="125" t="s">
        <v>1189</v>
      </c>
      <c r="G5687" s="125" t="s">
        <v>1190</v>
      </c>
      <c r="AO5687" s="376"/>
    </row>
    <row r="5688" spans="1:41" x14ac:dyDescent="0.25">
      <c r="A5688" s="44" t="s">
        <v>2965</v>
      </c>
      <c r="B5688" s="44" t="s">
        <v>3475</v>
      </c>
      <c r="C5688" s="45">
        <v>230301</v>
      </c>
      <c r="D5688" s="45" t="s">
        <v>11363</v>
      </c>
      <c r="E5688" s="45" t="s">
        <v>5265</v>
      </c>
      <c r="AO5688" s="376"/>
    </row>
    <row r="5689" spans="1:41" x14ac:dyDescent="0.25">
      <c r="A5689" s="44" t="s">
        <v>2965</v>
      </c>
      <c r="B5689" s="44" t="s">
        <v>7824</v>
      </c>
      <c r="C5689" s="45">
        <v>230804</v>
      </c>
      <c r="D5689" s="45" t="s">
        <v>11363</v>
      </c>
      <c r="E5689" s="45" t="s">
        <v>4151</v>
      </c>
      <c r="AO5689" s="376"/>
    </row>
    <row r="5690" spans="1:41" x14ac:dyDescent="0.25">
      <c r="A5690" s="44" t="s">
        <v>2965</v>
      </c>
      <c r="B5690" s="44" t="s">
        <v>9235</v>
      </c>
      <c r="C5690" s="45">
        <v>240102</v>
      </c>
      <c r="D5690" s="45" t="s">
        <v>11363</v>
      </c>
      <c r="E5690" s="45" t="s">
        <v>5139</v>
      </c>
      <c r="AO5690" s="376"/>
    </row>
    <row r="5691" spans="1:41" x14ac:dyDescent="0.25">
      <c r="A5691" s="44" t="s">
        <v>9411</v>
      </c>
      <c r="B5691" s="92" t="s">
        <v>9602</v>
      </c>
      <c r="C5691" s="45" t="s">
        <v>9334</v>
      </c>
      <c r="D5691" s="93" t="s">
        <v>9601</v>
      </c>
      <c r="E5691" s="94">
        <v>46568</v>
      </c>
      <c r="F5691" s="93"/>
      <c r="G5691" s="93"/>
      <c r="H5691" s="93"/>
      <c r="I5691" s="99"/>
      <c r="J5691" s="99"/>
      <c r="K5691" s="99"/>
      <c r="L5691" s="99"/>
      <c r="M5691" s="99"/>
      <c r="N5691" s="99"/>
      <c r="O5691" s="99"/>
      <c r="P5691" s="253"/>
      <c r="Q5691" s="99"/>
      <c r="R5691" s="99"/>
      <c r="S5691" s="99"/>
      <c r="T5691" s="99"/>
      <c r="U5691" s="99"/>
      <c r="V5691" s="99"/>
      <c r="W5691" s="99"/>
      <c r="X5691" s="99"/>
      <c r="Y5691" s="99"/>
      <c r="Z5691" s="99"/>
      <c r="AA5691" s="99"/>
      <c r="AB5691" s="99"/>
      <c r="AC5691" s="99"/>
      <c r="AD5691" s="99"/>
      <c r="AE5691" s="99"/>
      <c r="AF5691" s="99"/>
      <c r="AG5691" s="99"/>
      <c r="AH5691" s="31"/>
      <c r="AI5691" s="31"/>
      <c r="AJ5691" s="31"/>
      <c r="AK5691" s="31"/>
      <c r="AL5691" s="31"/>
      <c r="AO5691" s="376"/>
    </row>
    <row r="5692" spans="1:41" x14ac:dyDescent="0.25">
      <c r="A5692" s="44" t="s">
        <v>5211</v>
      </c>
      <c r="B5692" s="44" t="s">
        <v>2350</v>
      </c>
      <c r="C5692" s="45">
        <v>230105</v>
      </c>
      <c r="D5692" s="45" t="s">
        <v>11363</v>
      </c>
      <c r="E5692" s="45" t="s">
        <v>5265</v>
      </c>
      <c r="AO5692" s="376"/>
    </row>
    <row r="5693" spans="1:41" x14ac:dyDescent="0.25">
      <c r="A5693" s="44" t="s">
        <v>5211</v>
      </c>
      <c r="B5693" s="44" t="s">
        <v>941</v>
      </c>
      <c r="C5693" s="45">
        <v>241102</v>
      </c>
      <c r="D5693" s="45" t="s">
        <v>11363</v>
      </c>
      <c r="E5693" s="45" t="s">
        <v>5332</v>
      </c>
      <c r="AO5693" s="376"/>
    </row>
    <row r="5694" spans="1:41" x14ac:dyDescent="0.25">
      <c r="A5694" s="44" t="s">
        <v>5211</v>
      </c>
      <c r="B5694" s="44" t="s">
        <v>1666</v>
      </c>
      <c r="C5694" s="45">
        <v>250101</v>
      </c>
      <c r="D5694" s="45" t="s">
        <v>11363</v>
      </c>
      <c r="E5694" s="45" t="s">
        <v>12551</v>
      </c>
      <c r="AO5694" s="376"/>
    </row>
    <row r="5695" spans="1:41" x14ac:dyDescent="0.25">
      <c r="A5695" s="44" t="s">
        <v>5211</v>
      </c>
      <c r="B5695" s="44" t="s">
        <v>17463</v>
      </c>
      <c r="C5695" s="45">
        <v>260202</v>
      </c>
      <c r="D5695" s="45" t="s">
        <v>11363</v>
      </c>
      <c r="E5695" s="45" t="s">
        <v>9238</v>
      </c>
      <c r="AO5695" s="376"/>
    </row>
    <row r="5696" spans="1:41" x14ac:dyDescent="0.25">
      <c r="A5696" s="44" t="s">
        <v>7986</v>
      </c>
      <c r="B5696" s="44" t="s">
        <v>21356</v>
      </c>
      <c r="C5696" s="45" t="s">
        <v>7984</v>
      </c>
      <c r="D5696" s="45" t="s">
        <v>21447</v>
      </c>
      <c r="E5696" s="46">
        <v>46326</v>
      </c>
      <c r="AO5696" s="376"/>
    </row>
    <row r="5697" spans="1:41" x14ac:dyDescent="0.25">
      <c r="A5697" s="44" t="s">
        <v>7986</v>
      </c>
      <c r="B5697" s="44" t="s">
        <v>21356</v>
      </c>
      <c r="C5697" s="45" t="s">
        <v>21357</v>
      </c>
      <c r="D5697" s="45" t="s">
        <v>21447</v>
      </c>
      <c r="E5697" s="46">
        <v>46691</v>
      </c>
      <c r="AO5697" s="376"/>
    </row>
    <row r="5698" spans="1:41" x14ac:dyDescent="0.25">
      <c r="A5698" s="262" t="s">
        <v>6244</v>
      </c>
      <c r="B5698" s="262" t="s">
        <v>6245</v>
      </c>
      <c r="C5698" s="263">
        <v>791202103006</v>
      </c>
      <c r="D5698" s="263" t="s">
        <v>6271</v>
      </c>
      <c r="E5698" s="264" t="s">
        <v>3157</v>
      </c>
      <c r="F5698" s="93"/>
      <c r="G5698" s="93"/>
      <c r="H5698" s="93"/>
      <c r="I5698" s="99"/>
      <c r="J5698" s="99"/>
      <c r="K5698" s="99"/>
      <c r="L5698" s="99"/>
      <c r="M5698" s="99"/>
      <c r="N5698" s="99"/>
      <c r="O5698" s="99"/>
      <c r="P5698" s="253"/>
      <c r="Q5698" s="99"/>
      <c r="R5698" s="99"/>
      <c r="S5698" s="99"/>
      <c r="T5698" s="99"/>
      <c r="U5698" s="99"/>
      <c r="V5698" s="99"/>
      <c r="W5698" s="99"/>
      <c r="X5698" s="99"/>
      <c r="Y5698" s="99"/>
      <c r="Z5698" s="99"/>
      <c r="AA5698" s="99"/>
      <c r="AB5698" s="99"/>
      <c r="AC5698" s="99"/>
      <c r="AD5698" s="99"/>
      <c r="AE5698" s="99"/>
      <c r="AF5698" s="99"/>
      <c r="AG5698" s="99"/>
      <c r="AH5698" s="31"/>
      <c r="AI5698" s="31"/>
      <c r="AJ5698" s="31"/>
      <c r="AK5698" s="31"/>
      <c r="AL5698" s="31"/>
      <c r="AO5698" s="376"/>
    </row>
    <row r="5699" spans="1:41" x14ac:dyDescent="0.25">
      <c r="A5699" s="44" t="s">
        <v>9412</v>
      </c>
      <c r="B5699" s="92" t="s">
        <v>9602</v>
      </c>
      <c r="C5699" s="77" t="s">
        <v>9336</v>
      </c>
      <c r="D5699" s="93" t="s">
        <v>9601</v>
      </c>
      <c r="E5699" s="94">
        <v>46568</v>
      </c>
      <c r="F5699" s="93"/>
      <c r="G5699" s="93"/>
      <c r="H5699" s="93"/>
      <c r="I5699" s="99"/>
      <c r="J5699" s="99"/>
      <c r="K5699" s="99"/>
      <c r="L5699" s="99"/>
      <c r="M5699" s="99"/>
      <c r="N5699" s="99"/>
      <c r="O5699" s="99"/>
      <c r="P5699" s="253"/>
      <c r="Q5699" s="99"/>
      <c r="R5699" s="99"/>
      <c r="S5699" s="99"/>
      <c r="T5699" s="99"/>
      <c r="U5699" s="99"/>
      <c r="V5699" s="99"/>
      <c r="W5699" s="99"/>
      <c r="X5699" s="99"/>
      <c r="Y5699" s="99"/>
      <c r="Z5699" s="99"/>
      <c r="AA5699" s="99"/>
      <c r="AB5699" s="99"/>
      <c r="AC5699" s="99"/>
      <c r="AD5699" s="99"/>
      <c r="AE5699" s="99"/>
      <c r="AF5699" s="99"/>
      <c r="AG5699" s="99"/>
      <c r="AH5699" s="31"/>
      <c r="AI5699" s="31"/>
      <c r="AJ5699" s="31"/>
      <c r="AK5699" s="31"/>
      <c r="AL5699" s="31"/>
      <c r="AO5699" s="376"/>
    </row>
    <row r="5700" spans="1:41" x14ac:dyDescent="0.25">
      <c r="A5700" s="44" t="s">
        <v>10489</v>
      </c>
      <c r="B5700" s="44" t="s">
        <v>9237</v>
      </c>
      <c r="C5700" s="45">
        <v>24010401</v>
      </c>
      <c r="D5700" s="45" t="s">
        <v>11363</v>
      </c>
      <c r="E5700" s="45" t="s">
        <v>9238</v>
      </c>
      <c r="AO5700" s="376"/>
    </row>
    <row r="5701" spans="1:41" x14ac:dyDescent="0.25">
      <c r="A5701" s="44" t="s">
        <v>10489</v>
      </c>
      <c r="B5701" s="44" t="s">
        <v>3176</v>
      </c>
      <c r="C5701" s="45">
        <v>24010402</v>
      </c>
      <c r="D5701" s="45" t="s">
        <v>11363</v>
      </c>
      <c r="E5701" s="45" t="s">
        <v>9238</v>
      </c>
      <c r="AO5701" s="376"/>
    </row>
    <row r="5702" spans="1:41" x14ac:dyDescent="0.25">
      <c r="A5702" s="99" t="s">
        <v>5700</v>
      </c>
      <c r="B5702" s="92" t="s">
        <v>5748</v>
      </c>
      <c r="C5702" s="93" t="s">
        <v>5749</v>
      </c>
      <c r="D5702" s="93" t="s">
        <v>1201</v>
      </c>
      <c r="E5702" s="94">
        <v>46961</v>
      </c>
      <c r="F5702" s="93"/>
      <c r="G5702" s="93"/>
      <c r="H5702" s="93"/>
      <c r="I5702" s="99"/>
      <c r="J5702" s="99"/>
      <c r="K5702" s="99"/>
      <c r="L5702" s="99"/>
      <c r="M5702" s="99"/>
      <c r="N5702" s="99"/>
      <c r="O5702" s="99"/>
      <c r="P5702" s="253"/>
      <c r="Q5702" s="99"/>
      <c r="R5702" s="99"/>
      <c r="S5702" s="99"/>
      <c r="T5702" s="99"/>
      <c r="U5702" s="99"/>
      <c r="V5702" s="99"/>
      <c r="W5702" s="99"/>
      <c r="X5702" s="99"/>
      <c r="Y5702" s="99"/>
      <c r="Z5702" s="99"/>
      <c r="AA5702" s="99"/>
      <c r="AB5702" s="99"/>
      <c r="AC5702" s="99"/>
      <c r="AD5702" s="99"/>
      <c r="AE5702" s="99"/>
      <c r="AF5702" s="99"/>
      <c r="AG5702" s="99"/>
      <c r="AH5702" s="31"/>
      <c r="AI5702" s="31"/>
      <c r="AJ5702" s="31"/>
      <c r="AK5702" s="31"/>
      <c r="AL5702" s="31"/>
      <c r="AO5702" s="376"/>
    </row>
    <row r="5703" spans="1:41" x14ac:dyDescent="0.25">
      <c r="A5703" s="44" t="s">
        <v>680</v>
      </c>
      <c r="B5703" s="44" t="s">
        <v>199</v>
      </c>
      <c r="C5703" s="45">
        <v>241001</v>
      </c>
      <c r="D5703" s="45" t="s">
        <v>11363</v>
      </c>
      <c r="E5703" s="45" t="s">
        <v>5332</v>
      </c>
      <c r="AO5703" s="376"/>
    </row>
    <row r="5704" spans="1:41" x14ac:dyDescent="0.25">
      <c r="A5704" s="44" t="s">
        <v>8782</v>
      </c>
      <c r="B5704" s="319" t="s">
        <v>19522</v>
      </c>
      <c r="C5704" s="318" t="s">
        <v>19651</v>
      </c>
      <c r="D5704" s="93" t="s">
        <v>19934</v>
      </c>
      <c r="E5704" s="320">
        <v>46568</v>
      </c>
      <c r="F5704" s="93"/>
      <c r="G5704" s="93"/>
      <c r="H5704" s="93"/>
      <c r="I5704" s="99"/>
      <c r="J5704" s="99"/>
      <c r="K5704" s="99"/>
      <c r="L5704" s="99"/>
      <c r="M5704" s="99"/>
      <c r="N5704" s="99"/>
      <c r="O5704" s="99"/>
      <c r="P5704" s="99"/>
      <c r="Q5704" s="99"/>
      <c r="R5704" s="99"/>
      <c r="S5704" s="99"/>
      <c r="T5704" s="99"/>
      <c r="U5704" s="99"/>
      <c r="V5704" s="99"/>
      <c r="W5704" s="99"/>
      <c r="X5704" s="99"/>
      <c r="Y5704" s="99"/>
      <c r="Z5704" s="99"/>
      <c r="AA5704" s="99"/>
      <c r="AB5704" s="99"/>
      <c r="AC5704" s="99"/>
      <c r="AD5704" s="99"/>
      <c r="AE5704" s="99"/>
      <c r="AF5704" s="99"/>
      <c r="AG5704" s="99"/>
      <c r="AH5704" s="31"/>
      <c r="AI5704" s="31"/>
      <c r="AJ5704" s="31"/>
      <c r="AK5704" s="31"/>
      <c r="AL5704" s="31"/>
      <c r="AO5704" s="376"/>
    </row>
    <row r="5705" spans="1:41" x14ac:dyDescent="0.25">
      <c r="A5705" s="44" t="s">
        <v>8782</v>
      </c>
      <c r="B5705" s="44" t="s">
        <v>14716</v>
      </c>
      <c r="C5705" s="45" t="s">
        <v>13791</v>
      </c>
      <c r="D5705" s="367" t="s">
        <v>3696</v>
      </c>
      <c r="E5705" s="328">
        <f>DATE(2029,5,15)</f>
        <v>47253</v>
      </c>
      <c r="F5705" s="32"/>
      <c r="G5705" s="32"/>
      <c r="H5705" s="32"/>
      <c r="I5705" s="31"/>
      <c r="J5705" s="31"/>
      <c r="K5705" s="31"/>
      <c r="L5705" s="31"/>
      <c r="M5705" s="31"/>
      <c r="N5705" s="31"/>
      <c r="O5705" s="31"/>
      <c r="P5705" s="31"/>
      <c r="Q5705" s="31"/>
      <c r="R5705" s="31"/>
      <c r="S5705" s="31"/>
      <c r="T5705" s="31"/>
      <c r="U5705" s="31"/>
      <c r="V5705" s="31"/>
      <c r="W5705" s="31"/>
      <c r="X5705" s="31"/>
      <c r="Y5705" s="31"/>
      <c r="Z5705" s="31"/>
      <c r="AA5705" s="31"/>
      <c r="AB5705" s="31"/>
      <c r="AC5705" s="31"/>
      <c r="AD5705" s="31"/>
      <c r="AE5705" s="31"/>
      <c r="AF5705" s="31"/>
      <c r="AG5705" s="31"/>
      <c r="AH5705" s="31"/>
      <c r="AI5705" s="31"/>
      <c r="AJ5705" s="31"/>
      <c r="AK5705" s="31"/>
      <c r="AL5705" s="31"/>
      <c r="AO5705" s="376"/>
    </row>
    <row r="5706" spans="1:41" x14ac:dyDescent="0.3">
      <c r="A5706" s="333" t="s">
        <v>18955</v>
      </c>
      <c r="B5706" s="333" t="s">
        <v>6928</v>
      </c>
      <c r="C5706" s="125" t="s">
        <v>19094</v>
      </c>
      <c r="D5706" s="32" t="s">
        <v>20309</v>
      </c>
      <c r="E5706" s="125" t="s">
        <v>9249</v>
      </c>
      <c r="F5706" s="125" t="s">
        <v>1189</v>
      </c>
      <c r="G5706" s="125" t="s">
        <v>1190</v>
      </c>
      <c r="AO5706" s="376"/>
    </row>
    <row r="5707" spans="1:41" x14ac:dyDescent="0.25">
      <c r="A5707" s="44" t="s">
        <v>15735</v>
      </c>
      <c r="B5707" s="44" t="s">
        <v>5321</v>
      </c>
      <c r="C5707" s="45">
        <v>23010401</v>
      </c>
      <c r="D5707" s="45" t="s">
        <v>11363</v>
      </c>
      <c r="E5707" s="45" t="s">
        <v>5322</v>
      </c>
      <c r="AO5707" s="376"/>
    </row>
    <row r="5708" spans="1:41" x14ac:dyDescent="0.25">
      <c r="A5708" s="44" t="s">
        <v>15735</v>
      </c>
      <c r="B5708" s="44" t="s">
        <v>3176</v>
      </c>
      <c r="C5708" s="45">
        <v>23010402</v>
      </c>
      <c r="D5708" s="45" t="s">
        <v>11363</v>
      </c>
      <c r="E5708" s="45" t="s">
        <v>5322</v>
      </c>
      <c r="AO5708" s="376"/>
    </row>
    <row r="5709" spans="1:41" x14ac:dyDescent="0.25">
      <c r="A5709" s="44" t="s">
        <v>15735</v>
      </c>
      <c r="B5709" s="44" t="s">
        <v>15615</v>
      </c>
      <c r="C5709" s="45">
        <v>250902</v>
      </c>
      <c r="D5709" s="45" t="s">
        <v>11363</v>
      </c>
      <c r="E5709" s="45" t="s">
        <v>4972</v>
      </c>
      <c r="AO5709" s="376"/>
    </row>
    <row r="5710" spans="1:41" x14ac:dyDescent="0.3">
      <c r="A5710" s="57" t="s">
        <v>1223</v>
      </c>
      <c r="B5710" s="57" t="s">
        <v>1290</v>
      </c>
      <c r="C5710" s="62">
        <v>24027</v>
      </c>
      <c r="D5710" s="62" t="s">
        <v>20886</v>
      </c>
      <c r="E5710" s="60">
        <v>46873</v>
      </c>
      <c r="F5710" s="32"/>
      <c r="G5710" s="32"/>
      <c r="H5710" s="32"/>
      <c r="I5710" s="31"/>
      <c r="J5710" s="31"/>
      <c r="K5710" s="31"/>
      <c r="L5710" s="31"/>
      <c r="M5710" s="31"/>
      <c r="N5710" s="31"/>
      <c r="O5710" s="31"/>
      <c r="P5710" s="31"/>
      <c r="Q5710" s="31"/>
      <c r="R5710" s="31"/>
      <c r="S5710" s="31"/>
      <c r="T5710" s="31"/>
      <c r="U5710" s="31"/>
      <c r="V5710" s="31"/>
      <c r="W5710" s="31"/>
      <c r="X5710" s="31"/>
      <c r="Y5710" s="31"/>
      <c r="Z5710" s="31"/>
      <c r="AA5710" s="31"/>
      <c r="AB5710" s="31"/>
      <c r="AC5710" s="31"/>
      <c r="AD5710" s="31"/>
      <c r="AE5710" s="31"/>
      <c r="AF5710" s="31"/>
      <c r="AG5710" s="31"/>
      <c r="AH5710" s="31"/>
      <c r="AI5710" s="31"/>
      <c r="AJ5710" s="31"/>
      <c r="AK5710" s="31"/>
      <c r="AL5710" s="31"/>
      <c r="AO5710" s="376"/>
    </row>
    <row r="5711" spans="1:41" x14ac:dyDescent="0.3">
      <c r="A5711" s="333" t="s">
        <v>11421</v>
      </c>
      <c r="B5711" s="333" t="s">
        <v>11377</v>
      </c>
      <c r="C5711" s="125" t="s">
        <v>11214</v>
      </c>
      <c r="D5711" s="32" t="s">
        <v>20309</v>
      </c>
      <c r="E5711" s="125" t="s">
        <v>4966</v>
      </c>
      <c r="F5711" s="125" t="s">
        <v>1189</v>
      </c>
      <c r="G5711" s="125" t="s">
        <v>1190</v>
      </c>
      <c r="AO5711" s="376"/>
    </row>
    <row r="5712" spans="1:41" x14ac:dyDescent="0.25">
      <c r="A5712" s="44" t="s">
        <v>8362</v>
      </c>
      <c r="B5712" s="44" t="s">
        <v>17468</v>
      </c>
      <c r="C5712" s="45">
        <v>23110101</v>
      </c>
      <c r="D5712" s="45" t="s">
        <v>11363</v>
      </c>
      <c r="E5712" s="45" t="s">
        <v>8334</v>
      </c>
      <c r="AO5712" s="376"/>
    </row>
    <row r="5713" spans="1:41" x14ac:dyDescent="0.25">
      <c r="A5713" s="44" t="s">
        <v>8362</v>
      </c>
      <c r="B5713" s="44" t="s">
        <v>8335</v>
      </c>
      <c r="C5713" s="45">
        <v>23110102</v>
      </c>
      <c r="D5713" s="45" t="s">
        <v>11363</v>
      </c>
      <c r="E5713" s="45" t="s">
        <v>8334</v>
      </c>
      <c r="AO5713" s="376"/>
    </row>
    <row r="5714" spans="1:41" x14ac:dyDescent="0.25">
      <c r="A5714" s="44" t="s">
        <v>2137</v>
      </c>
      <c r="B5714" s="44" t="s">
        <v>3043</v>
      </c>
      <c r="C5714" s="45">
        <v>230901</v>
      </c>
      <c r="D5714" s="45" t="s">
        <v>11363</v>
      </c>
      <c r="E5714" s="45" t="s">
        <v>7871</v>
      </c>
      <c r="AO5714" s="376"/>
    </row>
    <row r="5715" spans="1:41" x14ac:dyDescent="0.25">
      <c r="A5715" s="44" t="s">
        <v>2137</v>
      </c>
      <c r="B5715" s="44" t="s">
        <v>2350</v>
      </c>
      <c r="C5715" s="45">
        <v>230105</v>
      </c>
      <c r="D5715" s="45" t="s">
        <v>11363</v>
      </c>
      <c r="E5715" s="45" t="s">
        <v>5265</v>
      </c>
      <c r="AO5715" s="376"/>
    </row>
    <row r="5716" spans="1:41" x14ac:dyDescent="0.25">
      <c r="A5716" s="100" t="s">
        <v>3434</v>
      </c>
      <c r="B5716" s="92" t="s">
        <v>3452</v>
      </c>
      <c r="C5716" s="93" t="s">
        <v>3453</v>
      </c>
      <c r="D5716" s="93" t="s">
        <v>1201</v>
      </c>
      <c r="E5716" s="94">
        <v>46496</v>
      </c>
      <c r="F5716" s="93"/>
      <c r="G5716" s="93"/>
      <c r="H5716" s="93"/>
      <c r="I5716" s="99"/>
      <c r="J5716" s="99"/>
      <c r="K5716" s="99"/>
      <c r="L5716" s="99"/>
      <c r="M5716" s="99"/>
      <c r="N5716" s="99"/>
      <c r="O5716" s="99"/>
      <c r="P5716" s="253"/>
      <c r="Q5716" s="99"/>
      <c r="R5716" s="99"/>
      <c r="S5716" s="99"/>
      <c r="T5716" s="99"/>
      <c r="U5716" s="99"/>
      <c r="V5716" s="99"/>
      <c r="W5716" s="99"/>
      <c r="X5716" s="99"/>
      <c r="Y5716" s="99"/>
      <c r="Z5716" s="99"/>
      <c r="AA5716" s="99"/>
      <c r="AB5716" s="99"/>
      <c r="AC5716" s="99"/>
      <c r="AD5716" s="99"/>
      <c r="AE5716" s="99"/>
      <c r="AF5716" s="99"/>
      <c r="AG5716" s="99"/>
      <c r="AH5716" s="31"/>
      <c r="AI5716" s="31"/>
      <c r="AJ5716" s="31"/>
      <c r="AK5716" s="31"/>
      <c r="AL5716" s="31"/>
      <c r="AO5716" s="376"/>
    </row>
    <row r="5717" spans="1:41" x14ac:dyDescent="0.25">
      <c r="A5717" s="91" t="s">
        <v>19201</v>
      </c>
      <c r="B5717" s="92" t="s">
        <v>19284</v>
      </c>
      <c r="C5717" s="93" t="s">
        <v>19285</v>
      </c>
      <c r="D5717" s="93" t="s">
        <v>1201</v>
      </c>
      <c r="E5717" s="94">
        <v>46582</v>
      </c>
      <c r="F5717" s="93"/>
      <c r="G5717" s="93"/>
      <c r="H5717" s="93"/>
      <c r="I5717" s="99"/>
      <c r="J5717" s="99"/>
      <c r="K5717" s="99"/>
      <c r="L5717" s="99"/>
      <c r="M5717" s="99"/>
      <c r="N5717" s="99"/>
      <c r="O5717" s="99"/>
      <c r="P5717" s="99"/>
      <c r="Q5717" s="99"/>
      <c r="R5717" s="99"/>
      <c r="S5717" s="99"/>
      <c r="T5717" s="99"/>
      <c r="U5717" s="99"/>
      <c r="V5717" s="99"/>
      <c r="W5717" s="99"/>
      <c r="X5717" s="99"/>
      <c r="Y5717" s="99"/>
      <c r="Z5717" s="99"/>
      <c r="AA5717" s="99"/>
      <c r="AB5717" s="99"/>
      <c r="AC5717" s="99"/>
      <c r="AD5717" s="99"/>
      <c r="AE5717" s="99"/>
      <c r="AF5717" s="99"/>
      <c r="AG5717" s="99"/>
      <c r="AH5717" s="31"/>
      <c r="AI5717" s="31"/>
      <c r="AJ5717" s="31"/>
      <c r="AK5717" s="31"/>
      <c r="AL5717" s="31"/>
      <c r="AO5717" s="376"/>
    </row>
    <row r="5718" spans="1:41" x14ac:dyDescent="0.25">
      <c r="A5718" s="44" t="s">
        <v>12243</v>
      </c>
      <c r="B5718" s="44" t="s">
        <v>12091</v>
      </c>
      <c r="C5718" s="45">
        <v>9.24</v>
      </c>
      <c r="D5718" s="45" t="s">
        <v>12549</v>
      </c>
      <c r="E5718" s="46">
        <v>47299</v>
      </c>
      <c r="F5718" s="45"/>
      <c r="G5718" s="93"/>
      <c r="H5718" s="93"/>
      <c r="I5718" s="99"/>
      <c r="J5718" s="99"/>
      <c r="K5718" s="99"/>
      <c r="L5718" s="99"/>
      <c r="M5718" s="99"/>
      <c r="N5718" s="99"/>
      <c r="O5718" s="99"/>
      <c r="P5718" s="99"/>
      <c r="Q5718" s="99"/>
      <c r="R5718" s="99"/>
      <c r="S5718" s="99"/>
      <c r="T5718" s="99"/>
      <c r="U5718" s="99"/>
      <c r="V5718" s="99"/>
      <c r="W5718" s="99"/>
      <c r="X5718" s="99"/>
      <c r="Y5718" s="99"/>
      <c r="Z5718" s="99"/>
      <c r="AA5718" s="99"/>
      <c r="AB5718" s="99"/>
      <c r="AC5718" s="99"/>
      <c r="AD5718" s="99"/>
      <c r="AE5718" s="99"/>
      <c r="AF5718" s="99"/>
      <c r="AG5718" s="99"/>
      <c r="AH5718" s="31"/>
      <c r="AI5718" s="31"/>
      <c r="AJ5718" s="31"/>
      <c r="AK5718" s="31"/>
      <c r="AL5718" s="31"/>
      <c r="AO5718" s="376"/>
    </row>
    <row r="5719" spans="1:41" x14ac:dyDescent="0.25">
      <c r="A5719" s="44" t="s">
        <v>12243</v>
      </c>
      <c r="B5719" s="44" t="s">
        <v>12170</v>
      </c>
      <c r="C5719" s="45">
        <v>10.24</v>
      </c>
      <c r="D5719" s="45" t="s">
        <v>12549</v>
      </c>
      <c r="E5719" s="46">
        <v>47299</v>
      </c>
      <c r="F5719" s="45"/>
      <c r="G5719" s="93"/>
      <c r="H5719" s="93"/>
      <c r="I5719" s="99"/>
      <c r="J5719" s="99"/>
      <c r="K5719" s="99"/>
      <c r="L5719" s="99"/>
      <c r="M5719" s="99"/>
      <c r="N5719" s="99"/>
      <c r="O5719" s="99"/>
      <c r="P5719" s="99"/>
      <c r="Q5719" s="99"/>
      <c r="R5719" s="99"/>
      <c r="S5719" s="99"/>
      <c r="T5719" s="99"/>
      <c r="U5719" s="99"/>
      <c r="V5719" s="99"/>
      <c r="W5719" s="99"/>
      <c r="X5719" s="99"/>
      <c r="Y5719" s="99"/>
      <c r="Z5719" s="99"/>
      <c r="AA5719" s="99"/>
      <c r="AB5719" s="99"/>
      <c r="AC5719" s="99"/>
      <c r="AD5719" s="99"/>
      <c r="AE5719" s="99"/>
      <c r="AF5719" s="99"/>
      <c r="AG5719" s="99"/>
      <c r="AH5719" s="31"/>
      <c r="AI5719" s="31"/>
      <c r="AJ5719" s="31"/>
      <c r="AK5719" s="31"/>
      <c r="AL5719" s="31"/>
      <c r="AO5719" s="376"/>
    </row>
    <row r="5720" spans="1:41" x14ac:dyDescent="0.25">
      <c r="A5720" s="44" t="s">
        <v>9622</v>
      </c>
      <c r="B5720" s="44" t="s">
        <v>21359</v>
      </c>
      <c r="C5720" s="45" t="s">
        <v>9701</v>
      </c>
      <c r="D5720" s="45" t="s">
        <v>21447</v>
      </c>
      <c r="E5720" s="46">
        <v>46752</v>
      </c>
      <c r="AO5720" s="376"/>
    </row>
    <row r="5721" spans="1:41" x14ac:dyDescent="0.25">
      <c r="A5721" s="57" t="s">
        <v>20480</v>
      </c>
      <c r="B5721" s="92" t="s">
        <v>3682</v>
      </c>
      <c r="C5721" s="93" t="s">
        <v>19106</v>
      </c>
      <c r="D5721" s="93" t="s">
        <v>3681</v>
      </c>
      <c r="E5721" s="94">
        <v>48029</v>
      </c>
      <c r="F5721" s="93"/>
      <c r="G5721" s="93"/>
      <c r="H5721" s="93"/>
      <c r="I5721" s="99"/>
      <c r="J5721" s="99"/>
      <c r="K5721" s="99"/>
      <c r="L5721" s="99"/>
      <c r="M5721" s="99"/>
      <c r="N5721" s="99"/>
      <c r="O5721" s="99"/>
      <c r="P5721" s="253"/>
      <c r="Q5721" s="99"/>
      <c r="R5721" s="99"/>
      <c r="S5721" s="99"/>
      <c r="T5721" s="99"/>
      <c r="U5721" s="99"/>
      <c r="V5721" s="99"/>
      <c r="W5721" s="99"/>
      <c r="X5721" s="99"/>
      <c r="Y5721" s="99"/>
      <c r="Z5721" s="99"/>
      <c r="AA5721" s="99"/>
      <c r="AB5721" s="99"/>
      <c r="AC5721" s="99"/>
      <c r="AD5721" s="99"/>
      <c r="AE5721" s="99"/>
      <c r="AF5721" s="99"/>
      <c r="AG5721" s="99"/>
      <c r="AH5721" s="31"/>
      <c r="AI5721" s="31"/>
      <c r="AJ5721" s="31"/>
      <c r="AK5721" s="31"/>
      <c r="AL5721" s="31"/>
      <c r="AO5721" s="376"/>
    </row>
    <row r="5722" spans="1:41" x14ac:dyDescent="0.25">
      <c r="A5722" s="44" t="s">
        <v>11289</v>
      </c>
      <c r="B5722" s="44" t="s">
        <v>5134</v>
      </c>
      <c r="C5722" s="45">
        <v>240804</v>
      </c>
      <c r="D5722" s="45" t="s">
        <v>11363</v>
      </c>
      <c r="E5722" s="45" t="s">
        <v>11260</v>
      </c>
      <c r="AO5722" s="376"/>
    </row>
    <row r="5723" spans="1:41" x14ac:dyDescent="0.3">
      <c r="A5723" s="57" t="s">
        <v>12244</v>
      </c>
      <c r="B5723" s="57" t="s">
        <v>2173</v>
      </c>
      <c r="C5723" s="62">
        <v>24030</v>
      </c>
      <c r="D5723" s="62" t="s">
        <v>20886</v>
      </c>
      <c r="E5723" s="60">
        <v>47057</v>
      </c>
      <c r="F5723" s="32"/>
      <c r="G5723" s="32"/>
      <c r="H5723" s="32"/>
      <c r="I5723" s="31"/>
      <c r="J5723" s="31"/>
      <c r="K5723" s="31"/>
      <c r="L5723" s="31"/>
      <c r="M5723" s="31"/>
      <c r="N5723" s="31"/>
      <c r="O5723" s="31"/>
      <c r="P5723" s="31"/>
      <c r="Q5723" s="31"/>
      <c r="R5723" s="31"/>
      <c r="S5723" s="31"/>
      <c r="T5723" s="31"/>
      <c r="U5723" s="31"/>
      <c r="V5723" s="31"/>
      <c r="W5723" s="31"/>
      <c r="X5723" s="31"/>
      <c r="Y5723" s="31"/>
      <c r="Z5723" s="31"/>
      <c r="AA5723" s="31"/>
      <c r="AB5723" s="31"/>
      <c r="AC5723" s="31"/>
      <c r="AD5723" s="31"/>
      <c r="AE5723" s="31"/>
      <c r="AF5723" s="31"/>
      <c r="AG5723" s="31"/>
      <c r="AH5723" s="31"/>
      <c r="AI5723" s="31"/>
      <c r="AJ5723" s="31"/>
      <c r="AK5723" s="31"/>
      <c r="AL5723" s="31"/>
      <c r="AO5723" s="376"/>
    </row>
    <row r="5724" spans="1:41" x14ac:dyDescent="0.25">
      <c r="A5724" s="44" t="s">
        <v>12244</v>
      </c>
      <c r="B5724" s="44" t="s">
        <v>12111</v>
      </c>
      <c r="C5724" s="45">
        <v>13.24</v>
      </c>
      <c r="D5724" s="45" t="s">
        <v>12549</v>
      </c>
      <c r="E5724" s="46">
        <v>47299</v>
      </c>
      <c r="F5724" s="45"/>
      <c r="G5724" s="93"/>
      <c r="H5724" s="93"/>
      <c r="I5724" s="99"/>
      <c r="J5724" s="99"/>
      <c r="K5724" s="99"/>
      <c r="L5724" s="99"/>
      <c r="M5724" s="99"/>
      <c r="N5724" s="99"/>
      <c r="O5724" s="99"/>
      <c r="P5724" s="99"/>
      <c r="Q5724" s="99"/>
      <c r="R5724" s="99"/>
      <c r="S5724" s="99"/>
      <c r="T5724" s="99"/>
      <c r="U5724" s="99"/>
      <c r="V5724" s="99"/>
      <c r="W5724" s="99"/>
      <c r="X5724" s="99"/>
      <c r="Y5724" s="99"/>
      <c r="Z5724" s="99"/>
      <c r="AA5724" s="99"/>
      <c r="AB5724" s="99"/>
      <c r="AC5724" s="99"/>
      <c r="AD5724" s="99"/>
      <c r="AE5724" s="99"/>
      <c r="AF5724" s="99"/>
      <c r="AG5724" s="99"/>
      <c r="AH5724" s="31"/>
      <c r="AI5724" s="31"/>
      <c r="AJ5724" s="31"/>
      <c r="AK5724" s="31"/>
      <c r="AL5724" s="31"/>
      <c r="AO5724" s="376"/>
    </row>
    <row r="5725" spans="1:41" x14ac:dyDescent="0.25">
      <c r="A5725" s="44" t="s">
        <v>6453</v>
      </c>
      <c r="B5725" s="44" t="s">
        <v>5134</v>
      </c>
      <c r="C5725" s="45">
        <v>250802</v>
      </c>
      <c r="D5725" s="45" t="s">
        <v>11363</v>
      </c>
      <c r="E5725" s="45" t="s">
        <v>9880</v>
      </c>
      <c r="AO5725" s="376"/>
    </row>
    <row r="5726" spans="1:41" x14ac:dyDescent="0.25">
      <c r="A5726" s="44" t="s">
        <v>17780</v>
      </c>
      <c r="B5726" s="44" t="s">
        <v>5134</v>
      </c>
      <c r="C5726" s="45">
        <v>250802</v>
      </c>
      <c r="D5726" s="45" t="s">
        <v>11363</v>
      </c>
      <c r="E5726" s="45" t="s">
        <v>9880</v>
      </c>
      <c r="AO5726" s="376"/>
    </row>
    <row r="5727" spans="1:41" x14ac:dyDescent="0.25">
      <c r="A5727" s="44" t="s">
        <v>17780</v>
      </c>
      <c r="B5727" s="44" t="s">
        <v>9248</v>
      </c>
      <c r="C5727" s="45">
        <v>260105</v>
      </c>
      <c r="D5727" s="45" t="s">
        <v>11363</v>
      </c>
      <c r="E5727" s="45" t="s">
        <v>17625</v>
      </c>
      <c r="AO5727" s="376"/>
    </row>
    <row r="5728" spans="1:41" x14ac:dyDescent="0.25">
      <c r="A5728" s="44" t="s">
        <v>21609</v>
      </c>
      <c r="B5728" s="44" t="s">
        <v>936</v>
      </c>
      <c r="C5728" s="45">
        <v>260703</v>
      </c>
      <c r="D5728" s="45" t="s">
        <v>11363</v>
      </c>
      <c r="E5728" s="45" t="s">
        <v>11150</v>
      </c>
      <c r="AO5728" s="376"/>
    </row>
    <row r="5729" spans="1:41" x14ac:dyDescent="0.25">
      <c r="A5729" s="44" t="s">
        <v>9413</v>
      </c>
      <c r="B5729" s="92" t="s">
        <v>9602</v>
      </c>
      <c r="C5729" s="45" t="s">
        <v>9346</v>
      </c>
      <c r="D5729" s="93" t="s">
        <v>9601</v>
      </c>
      <c r="E5729" s="94">
        <v>46568</v>
      </c>
      <c r="F5729" s="93"/>
      <c r="G5729" s="93"/>
      <c r="H5729" s="93"/>
      <c r="I5729" s="99"/>
      <c r="J5729" s="99"/>
      <c r="K5729" s="99"/>
      <c r="L5729" s="99"/>
      <c r="M5729" s="99"/>
      <c r="N5729" s="99"/>
      <c r="O5729" s="99"/>
      <c r="P5729" s="253"/>
      <c r="Q5729" s="99"/>
      <c r="R5729" s="99"/>
      <c r="S5729" s="99"/>
      <c r="T5729" s="99"/>
      <c r="U5729" s="99"/>
      <c r="V5729" s="99"/>
      <c r="W5729" s="99"/>
      <c r="X5729" s="99"/>
      <c r="Y5729" s="99"/>
      <c r="Z5729" s="99"/>
      <c r="AA5729" s="99"/>
      <c r="AB5729" s="99"/>
      <c r="AC5729" s="99"/>
      <c r="AD5729" s="99"/>
      <c r="AE5729" s="99"/>
      <c r="AF5729" s="99"/>
      <c r="AG5729" s="99"/>
      <c r="AH5729" s="31"/>
      <c r="AI5729" s="31"/>
      <c r="AJ5729" s="31"/>
      <c r="AK5729" s="31"/>
      <c r="AL5729" s="31"/>
      <c r="AO5729" s="376"/>
    </row>
    <row r="5730" spans="1:41" x14ac:dyDescent="0.25">
      <c r="A5730" s="44" t="s">
        <v>9413</v>
      </c>
      <c r="B5730" s="44" t="s">
        <v>10350</v>
      </c>
      <c r="C5730" s="45">
        <v>24020301</v>
      </c>
      <c r="D5730" s="45" t="s">
        <v>11363</v>
      </c>
      <c r="E5730" s="45" t="s">
        <v>5131</v>
      </c>
      <c r="AO5730" s="376"/>
    </row>
    <row r="5731" spans="1:41" x14ac:dyDescent="0.25">
      <c r="A5731" s="44" t="s">
        <v>9413</v>
      </c>
      <c r="B5731" s="44" t="s">
        <v>3177</v>
      </c>
      <c r="C5731" s="45">
        <v>24020302</v>
      </c>
      <c r="D5731" s="45" t="s">
        <v>11363</v>
      </c>
      <c r="E5731" s="45" t="s">
        <v>5131</v>
      </c>
      <c r="AO5731" s="376"/>
    </row>
    <row r="5732" spans="1:41" x14ac:dyDescent="0.25">
      <c r="A5732" s="44" t="s">
        <v>9413</v>
      </c>
      <c r="B5732" s="44" t="s">
        <v>944</v>
      </c>
      <c r="C5732" s="45">
        <v>240303</v>
      </c>
      <c r="D5732" s="45" t="s">
        <v>11363</v>
      </c>
      <c r="E5732" s="45" t="s">
        <v>2593</v>
      </c>
      <c r="AO5732" s="376"/>
    </row>
    <row r="5733" spans="1:41" x14ac:dyDescent="0.25">
      <c r="A5733" s="44" t="s">
        <v>9413</v>
      </c>
      <c r="B5733" s="44" t="s">
        <v>1666</v>
      </c>
      <c r="C5733" s="45">
        <v>250101</v>
      </c>
      <c r="D5733" s="45" t="s">
        <v>11363</v>
      </c>
      <c r="E5733" s="45" t="s">
        <v>12551</v>
      </c>
      <c r="AO5733" s="376"/>
    </row>
    <row r="5734" spans="1:41" x14ac:dyDescent="0.25">
      <c r="A5734" s="44" t="s">
        <v>9413</v>
      </c>
      <c r="B5734" s="44" t="s">
        <v>931</v>
      </c>
      <c r="C5734" s="45">
        <v>260101</v>
      </c>
      <c r="D5734" s="45" t="s">
        <v>11363</v>
      </c>
      <c r="E5734" s="45" t="s">
        <v>8292</v>
      </c>
      <c r="AO5734" s="376"/>
    </row>
    <row r="5735" spans="1:41" x14ac:dyDescent="0.25">
      <c r="A5735" s="44" t="s">
        <v>9413</v>
      </c>
      <c r="B5735" s="44" t="s">
        <v>17463</v>
      </c>
      <c r="C5735" s="45">
        <v>260202</v>
      </c>
      <c r="D5735" s="45" t="s">
        <v>11363</v>
      </c>
      <c r="E5735" s="45" t="s">
        <v>9238</v>
      </c>
      <c r="AO5735" s="376"/>
    </row>
    <row r="5736" spans="1:41" x14ac:dyDescent="0.25">
      <c r="A5736" s="44" t="s">
        <v>9413</v>
      </c>
      <c r="B5736" s="44" t="s">
        <v>9248</v>
      </c>
      <c r="C5736" s="45">
        <v>260105</v>
      </c>
      <c r="D5736" s="45" t="s">
        <v>11363</v>
      </c>
      <c r="E5736" s="45" t="s">
        <v>17625</v>
      </c>
      <c r="AO5736" s="376"/>
    </row>
    <row r="5737" spans="1:41" x14ac:dyDescent="0.25">
      <c r="A5737" s="44" t="s">
        <v>9413</v>
      </c>
      <c r="B5737" s="44" t="s">
        <v>3040</v>
      </c>
      <c r="C5737" s="45">
        <v>260305</v>
      </c>
      <c r="D5737" s="45" t="s">
        <v>11363</v>
      </c>
      <c r="E5737" s="45" t="s">
        <v>9249</v>
      </c>
      <c r="AO5737" s="376"/>
    </row>
    <row r="5738" spans="1:41" x14ac:dyDescent="0.25">
      <c r="A5738" s="44" t="s">
        <v>14429</v>
      </c>
      <c r="B5738" s="44" t="s">
        <v>2522</v>
      </c>
      <c r="C5738" s="45" t="s">
        <v>14430</v>
      </c>
      <c r="D5738" s="46" t="s">
        <v>21328</v>
      </c>
      <c r="E5738" s="46">
        <v>46527</v>
      </c>
      <c r="AO5738" s="376"/>
    </row>
    <row r="5739" spans="1:41" x14ac:dyDescent="0.25">
      <c r="A5739" s="91" t="s">
        <v>19202</v>
      </c>
      <c r="B5739" s="92" t="s">
        <v>19284</v>
      </c>
      <c r="C5739" s="93" t="s">
        <v>19285</v>
      </c>
      <c r="D5739" s="93" t="s">
        <v>1201</v>
      </c>
      <c r="E5739" s="94">
        <v>46582</v>
      </c>
      <c r="F5739" s="93"/>
      <c r="G5739" s="93"/>
      <c r="H5739" s="93"/>
      <c r="I5739" s="99"/>
      <c r="J5739" s="99"/>
      <c r="K5739" s="99"/>
      <c r="L5739" s="99"/>
      <c r="M5739" s="99"/>
      <c r="N5739" s="99"/>
      <c r="O5739" s="99"/>
      <c r="P5739" s="99"/>
      <c r="Q5739" s="99"/>
      <c r="R5739" s="99"/>
      <c r="S5739" s="99"/>
      <c r="T5739" s="99"/>
      <c r="U5739" s="99"/>
      <c r="V5739" s="99"/>
      <c r="W5739" s="99"/>
      <c r="X5739" s="99"/>
      <c r="Y5739" s="99"/>
      <c r="Z5739" s="99"/>
      <c r="AA5739" s="99"/>
      <c r="AB5739" s="99"/>
      <c r="AC5739" s="99"/>
      <c r="AD5739" s="99"/>
      <c r="AE5739" s="99"/>
      <c r="AF5739" s="99"/>
      <c r="AG5739" s="99"/>
      <c r="AH5739" s="31"/>
      <c r="AI5739" s="31"/>
      <c r="AJ5739" s="31"/>
      <c r="AK5739" s="31"/>
      <c r="AL5739" s="31"/>
      <c r="AO5739" s="376"/>
    </row>
    <row r="5740" spans="1:41" x14ac:dyDescent="0.3">
      <c r="A5740" s="333" t="s">
        <v>11422</v>
      </c>
      <c r="B5740" s="333" t="s">
        <v>1153</v>
      </c>
      <c r="C5740" s="125" t="s">
        <v>11369</v>
      </c>
      <c r="D5740" s="32" t="s">
        <v>20309</v>
      </c>
      <c r="E5740" s="125" t="s">
        <v>4826</v>
      </c>
      <c r="F5740" s="125" t="s">
        <v>1189</v>
      </c>
      <c r="G5740" s="125" t="s">
        <v>1190</v>
      </c>
      <c r="AO5740" s="376"/>
    </row>
    <row r="5741" spans="1:41" x14ac:dyDescent="0.25">
      <c r="A5741" s="44" t="s">
        <v>24</v>
      </c>
      <c r="B5741" s="44" t="s">
        <v>1875</v>
      </c>
      <c r="C5741" s="45" t="s">
        <v>10269</v>
      </c>
      <c r="D5741" s="46" t="s">
        <v>21328</v>
      </c>
      <c r="E5741" s="46">
        <v>46619</v>
      </c>
      <c r="AO5741" s="376"/>
    </row>
    <row r="5742" spans="1:41" x14ac:dyDescent="0.25">
      <c r="A5742" s="44" t="s">
        <v>24</v>
      </c>
      <c r="B5742" s="44" t="s">
        <v>1875</v>
      </c>
      <c r="C5742" s="45" t="s">
        <v>10269</v>
      </c>
      <c r="D5742" s="46" t="s">
        <v>21328</v>
      </c>
      <c r="E5742" s="46">
        <v>46619</v>
      </c>
      <c r="AO5742" s="376"/>
    </row>
    <row r="5743" spans="1:41" x14ac:dyDescent="0.25">
      <c r="A5743" s="44" t="s">
        <v>8783</v>
      </c>
      <c r="B5743" s="44" t="s">
        <v>14855</v>
      </c>
      <c r="C5743" s="45" t="s">
        <v>9103</v>
      </c>
      <c r="D5743" s="367" t="s">
        <v>3696</v>
      </c>
      <c r="E5743" s="328">
        <f>DATE(2027,12,15)</f>
        <v>46736</v>
      </c>
      <c r="F5743" s="32"/>
      <c r="G5743" s="32"/>
      <c r="H5743" s="32"/>
      <c r="I5743" s="31"/>
      <c r="J5743" s="31"/>
      <c r="K5743" s="31"/>
      <c r="L5743" s="31"/>
      <c r="M5743" s="31"/>
      <c r="N5743" s="31"/>
      <c r="O5743" s="31"/>
      <c r="P5743" s="31"/>
      <c r="Q5743" s="31"/>
      <c r="R5743" s="31"/>
      <c r="S5743" s="31"/>
      <c r="T5743" s="31"/>
      <c r="U5743" s="31"/>
      <c r="V5743" s="31"/>
      <c r="W5743" s="31"/>
      <c r="X5743" s="31"/>
      <c r="Y5743" s="31"/>
      <c r="Z5743" s="31"/>
      <c r="AA5743" s="31"/>
      <c r="AB5743" s="31"/>
      <c r="AC5743" s="31"/>
      <c r="AD5743" s="31"/>
      <c r="AE5743" s="31"/>
      <c r="AF5743" s="31"/>
      <c r="AG5743" s="31"/>
      <c r="AH5743" s="31"/>
      <c r="AI5743" s="31"/>
      <c r="AJ5743" s="31"/>
      <c r="AK5743" s="31"/>
      <c r="AL5743" s="31"/>
      <c r="AO5743" s="376"/>
    </row>
    <row r="5744" spans="1:41" x14ac:dyDescent="0.25">
      <c r="A5744" s="44" t="s">
        <v>681</v>
      </c>
      <c r="B5744" s="44" t="s">
        <v>2350</v>
      </c>
      <c r="C5744" s="45">
        <v>220105</v>
      </c>
      <c r="D5744" s="45" t="s">
        <v>11363</v>
      </c>
      <c r="E5744" s="45" t="s">
        <v>2593</v>
      </c>
      <c r="AO5744" s="376"/>
    </row>
    <row r="5745" spans="1:41" x14ac:dyDescent="0.25">
      <c r="A5745" s="44" t="s">
        <v>1617</v>
      </c>
      <c r="B5745" s="44" t="s">
        <v>2350</v>
      </c>
      <c r="C5745" s="45">
        <v>230105</v>
      </c>
      <c r="D5745" s="45" t="s">
        <v>11363</v>
      </c>
      <c r="E5745" s="45" t="s">
        <v>5265</v>
      </c>
      <c r="AO5745" s="376"/>
    </row>
    <row r="5746" spans="1:41" x14ac:dyDescent="0.25">
      <c r="A5746" s="44" t="s">
        <v>1617</v>
      </c>
      <c r="B5746" s="44" t="s">
        <v>925</v>
      </c>
      <c r="C5746" s="45">
        <v>230601</v>
      </c>
      <c r="D5746" s="45" t="s">
        <v>11363</v>
      </c>
      <c r="E5746" s="45" t="s">
        <v>7770</v>
      </c>
      <c r="AO5746" s="376"/>
    </row>
    <row r="5747" spans="1:41" x14ac:dyDescent="0.25">
      <c r="A5747" s="44" t="s">
        <v>16088</v>
      </c>
      <c r="B5747" s="44" t="s">
        <v>12091</v>
      </c>
      <c r="C5747" s="45">
        <v>9.25</v>
      </c>
      <c r="D5747" s="45" t="s">
        <v>12549</v>
      </c>
      <c r="E5747" s="46">
        <v>47664</v>
      </c>
      <c r="F5747" s="45"/>
      <c r="G5747" s="93"/>
      <c r="H5747" s="93"/>
      <c r="I5747" s="99"/>
      <c r="J5747" s="99"/>
      <c r="K5747" s="99"/>
      <c r="L5747" s="99"/>
      <c r="M5747" s="99"/>
      <c r="N5747" s="99"/>
      <c r="O5747" s="99"/>
      <c r="P5747" s="99"/>
      <c r="Q5747" s="99"/>
      <c r="R5747" s="99"/>
      <c r="S5747" s="99"/>
      <c r="T5747" s="99"/>
      <c r="U5747" s="99"/>
      <c r="V5747" s="99"/>
      <c r="W5747" s="99"/>
      <c r="X5747" s="99"/>
      <c r="Y5747" s="99"/>
      <c r="Z5747" s="99"/>
      <c r="AA5747" s="99"/>
      <c r="AB5747" s="99"/>
      <c r="AC5747" s="99"/>
      <c r="AD5747" s="99"/>
      <c r="AE5747" s="99"/>
      <c r="AF5747" s="99"/>
      <c r="AG5747" s="99"/>
      <c r="AH5747" s="31"/>
      <c r="AI5747" s="31"/>
      <c r="AJ5747" s="31"/>
      <c r="AK5747" s="31"/>
      <c r="AL5747" s="31"/>
      <c r="AO5747" s="376"/>
    </row>
    <row r="5748" spans="1:41" x14ac:dyDescent="0.25">
      <c r="A5748" s="44" t="s">
        <v>16088</v>
      </c>
      <c r="B5748" s="44" t="s">
        <v>12170</v>
      </c>
      <c r="C5748" s="45">
        <v>10.25</v>
      </c>
      <c r="D5748" s="45" t="s">
        <v>12549</v>
      </c>
      <c r="E5748" s="46">
        <v>47664</v>
      </c>
      <c r="F5748" s="45"/>
      <c r="G5748" s="93"/>
      <c r="H5748" s="93"/>
      <c r="I5748" s="99"/>
      <c r="J5748" s="99"/>
      <c r="K5748" s="99"/>
      <c r="L5748" s="99"/>
      <c r="M5748" s="99"/>
      <c r="N5748" s="99"/>
      <c r="O5748" s="99"/>
      <c r="P5748" s="99"/>
      <c r="Q5748" s="99"/>
      <c r="R5748" s="99"/>
      <c r="S5748" s="99"/>
      <c r="T5748" s="99"/>
      <c r="U5748" s="99"/>
      <c r="V5748" s="99"/>
      <c r="W5748" s="99"/>
      <c r="X5748" s="99"/>
      <c r="Y5748" s="99"/>
      <c r="Z5748" s="99"/>
      <c r="AA5748" s="99"/>
      <c r="AB5748" s="99"/>
      <c r="AC5748" s="99"/>
      <c r="AD5748" s="99"/>
      <c r="AE5748" s="99"/>
      <c r="AF5748" s="99"/>
      <c r="AG5748" s="99"/>
      <c r="AH5748" s="31"/>
      <c r="AI5748" s="31"/>
      <c r="AJ5748" s="31"/>
      <c r="AK5748" s="31"/>
      <c r="AL5748" s="31"/>
      <c r="AO5748" s="376"/>
    </row>
    <row r="5749" spans="1:41" x14ac:dyDescent="0.25">
      <c r="A5749" s="44" t="s">
        <v>16088</v>
      </c>
      <c r="B5749" s="44" t="s">
        <v>13600</v>
      </c>
      <c r="C5749" s="45">
        <v>35.25</v>
      </c>
      <c r="D5749" s="45" t="s">
        <v>12549</v>
      </c>
      <c r="E5749" s="46">
        <v>47664</v>
      </c>
      <c r="F5749" s="45"/>
      <c r="G5749" s="93"/>
      <c r="H5749" s="93"/>
      <c r="I5749" s="99"/>
      <c r="J5749" s="99"/>
      <c r="K5749" s="99"/>
      <c r="L5749" s="99"/>
      <c r="M5749" s="99"/>
      <c r="N5749" s="99"/>
      <c r="O5749" s="99"/>
      <c r="P5749" s="99"/>
      <c r="Q5749" s="99"/>
      <c r="R5749" s="99"/>
      <c r="S5749" s="99"/>
      <c r="T5749" s="99"/>
      <c r="U5749" s="99"/>
      <c r="V5749" s="99"/>
      <c r="W5749" s="99"/>
      <c r="X5749" s="99"/>
      <c r="Y5749" s="99"/>
      <c r="Z5749" s="99"/>
      <c r="AA5749" s="99"/>
      <c r="AB5749" s="99"/>
      <c r="AC5749" s="99"/>
      <c r="AD5749" s="99"/>
      <c r="AE5749" s="99"/>
      <c r="AF5749" s="99"/>
      <c r="AG5749" s="99"/>
      <c r="AH5749" s="31"/>
      <c r="AI5749" s="31"/>
      <c r="AJ5749" s="31"/>
      <c r="AK5749" s="31"/>
      <c r="AL5749" s="31"/>
      <c r="AO5749" s="376"/>
    </row>
    <row r="5750" spans="1:41" x14ac:dyDescent="0.25">
      <c r="A5750" s="44" t="s">
        <v>13628</v>
      </c>
      <c r="B5750" s="44" t="s">
        <v>12102</v>
      </c>
      <c r="C5750" s="45">
        <v>21.25</v>
      </c>
      <c r="D5750" s="45" t="s">
        <v>12549</v>
      </c>
      <c r="E5750" s="46">
        <v>47664</v>
      </c>
      <c r="F5750" s="45"/>
      <c r="G5750" s="93"/>
      <c r="H5750" s="93"/>
      <c r="I5750" s="99"/>
      <c r="J5750" s="99"/>
      <c r="K5750" s="99"/>
      <c r="L5750" s="99"/>
      <c r="M5750" s="99"/>
      <c r="N5750" s="99"/>
      <c r="O5750" s="99"/>
      <c r="P5750" s="99"/>
      <c r="Q5750" s="99"/>
      <c r="R5750" s="99"/>
      <c r="S5750" s="99"/>
      <c r="T5750" s="99"/>
      <c r="U5750" s="99"/>
      <c r="V5750" s="99"/>
      <c r="W5750" s="99"/>
      <c r="X5750" s="99"/>
      <c r="Y5750" s="99"/>
      <c r="Z5750" s="99"/>
      <c r="AA5750" s="99"/>
      <c r="AB5750" s="99"/>
      <c r="AC5750" s="99"/>
      <c r="AD5750" s="99"/>
      <c r="AE5750" s="99"/>
      <c r="AF5750" s="99"/>
      <c r="AG5750" s="99"/>
      <c r="AH5750" s="31"/>
      <c r="AI5750" s="31"/>
      <c r="AJ5750" s="31"/>
      <c r="AK5750" s="31"/>
      <c r="AL5750" s="31"/>
      <c r="AO5750" s="376"/>
    </row>
    <row r="5751" spans="1:41" x14ac:dyDescent="0.25">
      <c r="A5751" s="44" t="s">
        <v>13628</v>
      </c>
      <c r="B5751" s="44" t="s">
        <v>13578</v>
      </c>
      <c r="C5751" s="45">
        <v>28.25</v>
      </c>
      <c r="D5751" s="45" t="s">
        <v>12549</v>
      </c>
      <c r="E5751" s="46">
        <v>47664</v>
      </c>
      <c r="F5751" s="45" t="s">
        <v>1335</v>
      </c>
      <c r="G5751" s="93"/>
      <c r="H5751" s="93"/>
      <c r="I5751" s="99"/>
      <c r="J5751" s="99"/>
      <c r="K5751" s="99"/>
      <c r="L5751" s="99"/>
      <c r="M5751" s="99"/>
      <c r="N5751" s="99"/>
      <c r="O5751" s="99"/>
      <c r="P5751" s="99"/>
      <c r="Q5751" s="99"/>
      <c r="R5751" s="99"/>
      <c r="S5751" s="99"/>
      <c r="T5751" s="99"/>
      <c r="U5751" s="99"/>
      <c r="V5751" s="99"/>
      <c r="W5751" s="99"/>
      <c r="X5751" s="99"/>
      <c r="Y5751" s="99"/>
      <c r="Z5751" s="99"/>
      <c r="AA5751" s="99"/>
      <c r="AB5751" s="99"/>
      <c r="AC5751" s="99"/>
      <c r="AD5751" s="99"/>
      <c r="AE5751" s="99"/>
      <c r="AF5751" s="99"/>
      <c r="AG5751" s="99"/>
      <c r="AH5751" s="31"/>
      <c r="AI5751" s="31"/>
      <c r="AJ5751" s="31"/>
      <c r="AK5751" s="31"/>
      <c r="AL5751" s="31"/>
      <c r="AO5751" s="376"/>
    </row>
    <row r="5752" spans="1:41" x14ac:dyDescent="0.25">
      <c r="A5752" s="44" t="s">
        <v>17781</v>
      </c>
      <c r="B5752" s="44" t="s">
        <v>2350</v>
      </c>
      <c r="C5752" s="45">
        <v>230105</v>
      </c>
      <c r="D5752" s="45" t="s">
        <v>11363</v>
      </c>
      <c r="E5752" s="45" t="s">
        <v>5265</v>
      </c>
      <c r="AO5752" s="376"/>
    </row>
    <row r="5753" spans="1:41" x14ac:dyDescent="0.25">
      <c r="A5753" s="44" t="s">
        <v>17781</v>
      </c>
      <c r="B5753" s="44" t="s">
        <v>7104</v>
      </c>
      <c r="C5753" s="45">
        <v>230504</v>
      </c>
      <c r="D5753" s="45" t="s">
        <v>11363</v>
      </c>
      <c r="E5753" s="45" t="s">
        <v>7105</v>
      </c>
      <c r="AO5753" s="376"/>
    </row>
    <row r="5754" spans="1:41" x14ac:dyDescent="0.25">
      <c r="A5754" s="44" t="s">
        <v>2138</v>
      </c>
      <c r="B5754" s="44" t="s">
        <v>3043</v>
      </c>
      <c r="C5754" s="45">
        <v>230901</v>
      </c>
      <c r="D5754" s="45" t="s">
        <v>11363</v>
      </c>
      <c r="E5754" s="45" t="s">
        <v>7871</v>
      </c>
      <c r="AO5754" s="376"/>
    </row>
    <row r="5755" spans="1:41" x14ac:dyDescent="0.25">
      <c r="A5755" s="44" t="s">
        <v>2138</v>
      </c>
      <c r="B5755" s="44" t="s">
        <v>9248</v>
      </c>
      <c r="C5755" s="45">
        <v>260105</v>
      </c>
      <c r="D5755" s="45" t="s">
        <v>11363</v>
      </c>
      <c r="E5755" s="45" t="s">
        <v>17625</v>
      </c>
      <c r="AO5755" s="376"/>
    </row>
    <row r="5756" spans="1:41" x14ac:dyDescent="0.25">
      <c r="A5756" s="102" t="s">
        <v>3298</v>
      </c>
      <c r="B5756" s="92" t="s">
        <v>13051</v>
      </c>
      <c r="C5756" s="93" t="s">
        <v>13052</v>
      </c>
      <c r="D5756" s="93" t="s">
        <v>1201</v>
      </c>
      <c r="E5756" s="94">
        <v>47223</v>
      </c>
      <c r="F5756" s="93"/>
      <c r="G5756" s="93"/>
      <c r="H5756" s="93"/>
      <c r="I5756" s="99"/>
      <c r="J5756" s="99"/>
      <c r="K5756" s="99"/>
      <c r="L5756" s="99"/>
      <c r="M5756" s="99"/>
      <c r="N5756" s="99"/>
      <c r="O5756" s="99"/>
      <c r="P5756" s="99"/>
      <c r="Q5756" s="99"/>
      <c r="R5756" s="99"/>
      <c r="S5756" s="99"/>
      <c r="T5756" s="99"/>
      <c r="U5756" s="99"/>
      <c r="V5756" s="99"/>
      <c r="W5756" s="99"/>
      <c r="X5756" s="99"/>
      <c r="Y5756" s="99"/>
      <c r="Z5756" s="99"/>
      <c r="AA5756" s="99"/>
      <c r="AB5756" s="99"/>
      <c r="AC5756" s="99"/>
      <c r="AD5756" s="99"/>
      <c r="AE5756" s="99"/>
      <c r="AF5756" s="99"/>
      <c r="AG5756" s="99"/>
      <c r="AH5756" s="31"/>
      <c r="AI5756" s="31"/>
      <c r="AJ5756" s="31"/>
      <c r="AK5756" s="31"/>
      <c r="AL5756" s="31"/>
      <c r="AO5756" s="376"/>
    </row>
    <row r="5757" spans="1:41" x14ac:dyDescent="0.3">
      <c r="A5757" s="135" t="s">
        <v>3298</v>
      </c>
      <c r="B5757" s="131" t="s">
        <v>5776</v>
      </c>
      <c r="C5757" s="96" t="s">
        <v>5777</v>
      </c>
      <c r="D5757" s="96" t="s">
        <v>1201</v>
      </c>
      <c r="E5757" s="112">
        <v>46341</v>
      </c>
      <c r="F5757" s="93"/>
      <c r="G5757" s="93"/>
      <c r="H5757" s="93"/>
      <c r="I5757" s="99"/>
      <c r="J5757" s="99"/>
      <c r="K5757" s="99"/>
      <c r="L5757" s="99"/>
      <c r="M5757" s="99"/>
      <c r="N5757" s="99"/>
      <c r="O5757" s="99"/>
      <c r="P5757" s="99"/>
      <c r="Q5757" s="99"/>
      <c r="R5757" s="99"/>
      <c r="S5757" s="99"/>
      <c r="T5757" s="99"/>
      <c r="U5757" s="99"/>
      <c r="V5757" s="99"/>
      <c r="W5757" s="99"/>
      <c r="X5757" s="99"/>
      <c r="Y5757" s="99"/>
      <c r="Z5757" s="99"/>
      <c r="AA5757" s="99"/>
      <c r="AB5757" s="99"/>
      <c r="AC5757" s="99"/>
      <c r="AD5757" s="99"/>
      <c r="AE5757" s="99"/>
      <c r="AF5757" s="99"/>
      <c r="AG5757" s="99"/>
      <c r="AH5757" s="31"/>
      <c r="AI5757" s="31"/>
      <c r="AJ5757" s="31"/>
      <c r="AK5757" s="31"/>
      <c r="AL5757" s="31"/>
      <c r="AO5757" s="376"/>
    </row>
    <row r="5758" spans="1:41" x14ac:dyDescent="0.25">
      <c r="A5758" s="91" t="s">
        <v>3298</v>
      </c>
      <c r="B5758" s="92" t="s">
        <v>3182</v>
      </c>
      <c r="C5758" s="93" t="s">
        <v>19170</v>
      </c>
      <c r="D5758" s="93" t="s">
        <v>1201</v>
      </c>
      <c r="E5758" s="94">
        <v>46582</v>
      </c>
      <c r="F5758" s="93"/>
      <c r="G5758" s="93"/>
      <c r="H5758" s="93" t="s">
        <v>1189</v>
      </c>
      <c r="I5758" s="99"/>
      <c r="J5758" s="99"/>
      <c r="K5758" s="99"/>
      <c r="L5758" s="99"/>
      <c r="M5758" s="99"/>
      <c r="N5758" s="99"/>
      <c r="O5758" s="99"/>
      <c r="P5758" s="99"/>
      <c r="Q5758" s="99"/>
      <c r="R5758" s="99"/>
      <c r="S5758" s="99"/>
      <c r="T5758" s="99"/>
      <c r="U5758" s="99"/>
      <c r="V5758" s="99"/>
      <c r="W5758" s="99"/>
      <c r="X5758" s="99"/>
      <c r="Y5758" s="99"/>
      <c r="Z5758" s="99"/>
      <c r="AA5758" s="99"/>
      <c r="AB5758" s="99"/>
      <c r="AC5758" s="99"/>
      <c r="AD5758" s="99"/>
      <c r="AE5758" s="99"/>
      <c r="AF5758" s="99"/>
      <c r="AG5758" s="99"/>
      <c r="AH5758" s="31"/>
      <c r="AI5758" s="31"/>
      <c r="AJ5758" s="31"/>
      <c r="AK5758" s="31"/>
      <c r="AL5758" s="31"/>
      <c r="AO5758" s="376"/>
    </row>
    <row r="5759" spans="1:41" x14ac:dyDescent="0.25">
      <c r="A5759" s="91" t="s">
        <v>3298</v>
      </c>
      <c r="B5759" s="92" t="s">
        <v>19284</v>
      </c>
      <c r="C5759" s="93" t="s">
        <v>19285</v>
      </c>
      <c r="D5759" s="93" t="s">
        <v>1201</v>
      </c>
      <c r="E5759" s="94">
        <v>46582</v>
      </c>
      <c r="F5759" s="93"/>
      <c r="G5759" s="93"/>
      <c r="H5759" s="93"/>
      <c r="I5759" s="99"/>
      <c r="J5759" s="99"/>
      <c r="K5759" s="99"/>
      <c r="L5759" s="99"/>
      <c r="M5759" s="99"/>
      <c r="N5759" s="99"/>
      <c r="O5759" s="99"/>
      <c r="P5759" s="99"/>
      <c r="Q5759" s="99"/>
      <c r="R5759" s="99"/>
      <c r="S5759" s="99"/>
      <c r="T5759" s="99"/>
      <c r="U5759" s="99"/>
      <c r="V5759" s="99"/>
      <c r="W5759" s="99"/>
      <c r="X5759" s="99"/>
      <c r="Y5759" s="99"/>
      <c r="Z5759" s="99"/>
      <c r="AA5759" s="99"/>
      <c r="AB5759" s="99"/>
      <c r="AC5759" s="99"/>
      <c r="AD5759" s="99"/>
      <c r="AE5759" s="99"/>
      <c r="AF5759" s="99"/>
      <c r="AG5759" s="99"/>
      <c r="AH5759" s="31"/>
      <c r="AI5759" s="31"/>
      <c r="AJ5759" s="31"/>
      <c r="AK5759" s="31"/>
      <c r="AL5759" s="31"/>
      <c r="AO5759" s="376"/>
    </row>
    <row r="5760" spans="1:41" x14ac:dyDescent="0.3">
      <c r="A5760" s="333" t="s">
        <v>3461</v>
      </c>
      <c r="B5760" s="333" t="s">
        <v>1161</v>
      </c>
      <c r="C5760" s="125" t="s">
        <v>10225</v>
      </c>
      <c r="D5760" s="32" t="s">
        <v>20309</v>
      </c>
      <c r="E5760" s="125" t="s">
        <v>2593</v>
      </c>
      <c r="F5760" s="125" t="s">
        <v>1190</v>
      </c>
      <c r="G5760" s="125" t="s">
        <v>1190</v>
      </c>
      <c r="AO5760" s="376"/>
    </row>
    <row r="5761" spans="1:41" x14ac:dyDescent="0.3">
      <c r="A5761" s="333" t="s">
        <v>3461</v>
      </c>
      <c r="B5761" s="333" t="s">
        <v>12848</v>
      </c>
      <c r="C5761" s="125" t="s">
        <v>12849</v>
      </c>
      <c r="D5761" s="32" t="s">
        <v>20309</v>
      </c>
      <c r="E5761" s="125" t="s">
        <v>5332</v>
      </c>
      <c r="F5761" s="125" t="s">
        <v>1190</v>
      </c>
      <c r="G5761" s="125" t="s">
        <v>1190</v>
      </c>
      <c r="AO5761" s="376"/>
    </row>
    <row r="5762" spans="1:41" x14ac:dyDescent="0.25">
      <c r="A5762" s="44" t="s">
        <v>7853</v>
      </c>
      <c r="B5762" s="44" t="s">
        <v>5134</v>
      </c>
      <c r="C5762" s="45">
        <v>230807</v>
      </c>
      <c r="D5762" s="45" t="s">
        <v>11363</v>
      </c>
      <c r="E5762" s="45" t="s">
        <v>8282</v>
      </c>
      <c r="AO5762" s="376"/>
    </row>
    <row r="5763" spans="1:41" x14ac:dyDescent="0.25">
      <c r="A5763" s="44" t="s">
        <v>5212</v>
      </c>
      <c r="B5763" s="44" t="s">
        <v>7586</v>
      </c>
      <c r="C5763" s="45" t="s">
        <v>7590</v>
      </c>
      <c r="D5763" s="45" t="s">
        <v>11204</v>
      </c>
      <c r="E5763" s="45" t="s">
        <v>7871</v>
      </c>
      <c r="F5763" s="93"/>
      <c r="G5763" s="93"/>
      <c r="H5763" s="93"/>
      <c r="I5763" s="99"/>
      <c r="J5763" s="99"/>
      <c r="K5763" s="99"/>
      <c r="L5763" s="99"/>
      <c r="M5763" s="99"/>
      <c r="N5763" s="99"/>
      <c r="O5763" s="99"/>
      <c r="P5763" s="99"/>
      <c r="Q5763" s="99"/>
      <c r="R5763" s="99"/>
      <c r="S5763" s="99"/>
      <c r="T5763" s="99"/>
      <c r="U5763" s="99"/>
      <c r="V5763" s="99"/>
      <c r="W5763" s="99"/>
      <c r="X5763" s="99"/>
      <c r="Y5763" s="99"/>
      <c r="Z5763" s="99"/>
      <c r="AA5763" s="99"/>
      <c r="AB5763" s="99"/>
      <c r="AC5763" s="99"/>
      <c r="AD5763" s="99"/>
      <c r="AE5763" s="99"/>
      <c r="AF5763" s="99"/>
      <c r="AG5763" s="99"/>
      <c r="AH5763" s="31"/>
      <c r="AI5763" s="31"/>
      <c r="AJ5763" s="31"/>
      <c r="AK5763" s="31"/>
      <c r="AL5763" s="31"/>
      <c r="AO5763" s="376"/>
    </row>
    <row r="5764" spans="1:41" x14ac:dyDescent="0.25">
      <c r="A5764" s="44" t="s">
        <v>5212</v>
      </c>
      <c r="B5764" s="44" t="s">
        <v>7586</v>
      </c>
      <c r="C5764" s="45" t="s">
        <v>7590</v>
      </c>
      <c r="D5764" s="93" t="s">
        <v>17443</v>
      </c>
      <c r="E5764" s="45" t="s">
        <v>7871</v>
      </c>
      <c r="F5764" s="93"/>
      <c r="G5764" s="93"/>
      <c r="H5764" s="93"/>
      <c r="I5764" s="99"/>
      <c r="J5764" s="99"/>
      <c r="K5764" s="99"/>
      <c r="L5764" s="99"/>
      <c r="M5764" s="99"/>
      <c r="N5764" s="99"/>
      <c r="O5764" s="99"/>
      <c r="P5764" s="99"/>
      <c r="Q5764" s="99"/>
      <c r="R5764" s="99"/>
      <c r="S5764" s="99"/>
      <c r="T5764" s="99"/>
      <c r="U5764" s="99"/>
      <c r="V5764" s="99"/>
      <c r="W5764" s="99"/>
      <c r="X5764" s="99"/>
      <c r="Y5764" s="99"/>
      <c r="Z5764" s="99"/>
      <c r="AA5764" s="99"/>
      <c r="AB5764" s="99"/>
      <c r="AC5764" s="99"/>
      <c r="AD5764" s="99"/>
      <c r="AE5764" s="99"/>
      <c r="AF5764" s="99"/>
      <c r="AG5764" s="99"/>
      <c r="AH5764" s="31"/>
      <c r="AI5764" s="31"/>
      <c r="AJ5764" s="31"/>
      <c r="AK5764" s="31"/>
      <c r="AL5764" s="31"/>
      <c r="AO5764" s="376"/>
    </row>
    <row r="5765" spans="1:41" x14ac:dyDescent="0.25">
      <c r="A5765" s="44" t="s">
        <v>5212</v>
      </c>
      <c r="B5765" s="44" t="s">
        <v>3043</v>
      </c>
      <c r="C5765" s="45">
        <v>230901</v>
      </c>
      <c r="D5765" s="45" t="s">
        <v>11363</v>
      </c>
      <c r="E5765" s="45" t="s">
        <v>7871</v>
      </c>
      <c r="AO5765" s="376"/>
    </row>
    <row r="5766" spans="1:41" x14ac:dyDescent="0.25">
      <c r="A5766" s="44" t="s">
        <v>5212</v>
      </c>
      <c r="B5766" s="44" t="s">
        <v>2186</v>
      </c>
      <c r="C5766" s="45">
        <v>25090101</v>
      </c>
      <c r="D5766" s="45" t="s">
        <v>11363</v>
      </c>
      <c r="E5766" s="45" t="s">
        <v>4972</v>
      </c>
      <c r="AO5766" s="376"/>
    </row>
    <row r="5767" spans="1:41" x14ac:dyDescent="0.25">
      <c r="A5767" s="44" t="s">
        <v>5212</v>
      </c>
      <c r="B5767" s="44" t="s">
        <v>3044</v>
      </c>
      <c r="C5767" s="45">
        <v>25090102</v>
      </c>
      <c r="D5767" s="45" t="s">
        <v>11363</v>
      </c>
      <c r="E5767" s="45" t="s">
        <v>4972</v>
      </c>
      <c r="AO5767" s="376"/>
    </row>
    <row r="5768" spans="1:41" x14ac:dyDescent="0.25">
      <c r="A5768" s="44" t="s">
        <v>5212</v>
      </c>
      <c r="B5768" s="44" t="s">
        <v>7586</v>
      </c>
      <c r="C5768" s="45" t="s">
        <v>7590</v>
      </c>
      <c r="D5768" s="45" t="s">
        <v>9895</v>
      </c>
      <c r="E5768" s="45" t="s">
        <v>4823</v>
      </c>
      <c r="F5768" s="93"/>
      <c r="G5768" s="93"/>
      <c r="H5768" s="93"/>
      <c r="I5768" s="99"/>
      <c r="J5768" s="99"/>
      <c r="K5768" s="99"/>
      <c r="L5768" s="99"/>
      <c r="M5768" s="99"/>
      <c r="N5768" s="99"/>
      <c r="O5768" s="99"/>
      <c r="P5768" s="99"/>
      <c r="Q5768" s="99"/>
      <c r="R5768" s="99"/>
      <c r="S5768" s="99"/>
      <c r="T5768" s="99"/>
      <c r="U5768" s="99"/>
      <c r="V5768" s="99"/>
      <c r="W5768" s="99"/>
      <c r="X5768" s="99"/>
      <c r="Y5768" s="99"/>
      <c r="Z5768" s="99"/>
      <c r="AA5768" s="99"/>
      <c r="AB5768" s="99"/>
      <c r="AC5768" s="99"/>
      <c r="AD5768" s="99"/>
      <c r="AE5768" s="99"/>
      <c r="AF5768" s="99"/>
      <c r="AG5768" s="99"/>
      <c r="AH5768" s="31"/>
      <c r="AI5768" s="31"/>
      <c r="AJ5768" s="31"/>
      <c r="AK5768" s="31"/>
      <c r="AL5768" s="31"/>
      <c r="AO5768" s="376"/>
    </row>
    <row r="5769" spans="1:41" x14ac:dyDescent="0.25">
      <c r="A5769" s="44" t="s">
        <v>5213</v>
      </c>
      <c r="B5769" s="44" t="s">
        <v>3043</v>
      </c>
      <c r="C5769" s="45">
        <v>230901</v>
      </c>
      <c r="D5769" s="45" t="s">
        <v>11363</v>
      </c>
      <c r="E5769" s="45" t="s">
        <v>7871</v>
      </c>
      <c r="AO5769" s="376"/>
    </row>
    <row r="5770" spans="1:41" x14ac:dyDescent="0.3">
      <c r="A5770" s="92" t="s">
        <v>10186</v>
      </c>
      <c r="B5770" s="92" t="s">
        <v>10212</v>
      </c>
      <c r="C5770" s="93" t="s">
        <v>10213</v>
      </c>
      <c r="D5770" s="93" t="s">
        <v>1201</v>
      </c>
      <c r="E5770" s="94">
        <v>47012</v>
      </c>
      <c r="F5770" s="93"/>
      <c r="G5770" s="93"/>
      <c r="H5770" s="93" t="s">
        <v>1189</v>
      </c>
      <c r="I5770" s="99"/>
      <c r="J5770" s="99"/>
      <c r="K5770" s="99"/>
      <c r="L5770" s="99"/>
      <c r="M5770" s="99"/>
      <c r="N5770" s="99"/>
      <c r="O5770" s="99"/>
      <c r="P5770" s="99"/>
      <c r="Q5770" s="99"/>
      <c r="R5770" s="99"/>
      <c r="S5770" s="99"/>
      <c r="T5770" s="99"/>
      <c r="U5770" s="99"/>
      <c r="V5770" s="99"/>
      <c r="W5770" s="99"/>
      <c r="X5770" s="99"/>
      <c r="Y5770" s="99"/>
      <c r="Z5770" s="99"/>
      <c r="AA5770" s="99"/>
      <c r="AB5770" s="99"/>
      <c r="AC5770" s="99"/>
      <c r="AD5770" s="99"/>
      <c r="AE5770" s="99"/>
      <c r="AF5770" s="99"/>
      <c r="AG5770" s="99"/>
      <c r="AH5770" s="31"/>
      <c r="AI5770" s="31"/>
      <c r="AJ5770" s="31"/>
      <c r="AK5770" s="31"/>
      <c r="AL5770" s="31"/>
      <c r="AO5770" s="376"/>
    </row>
    <row r="5771" spans="1:41" x14ac:dyDescent="0.25">
      <c r="A5771" s="44" t="s">
        <v>10490</v>
      </c>
      <c r="B5771" s="44" t="s">
        <v>933</v>
      </c>
      <c r="C5771" s="45">
        <v>240701</v>
      </c>
      <c r="D5771" s="45" t="s">
        <v>11363</v>
      </c>
      <c r="E5771" s="45" t="s">
        <v>7420</v>
      </c>
      <c r="AO5771" s="376"/>
    </row>
    <row r="5772" spans="1:41" x14ac:dyDescent="0.25">
      <c r="A5772" s="44" t="s">
        <v>21610</v>
      </c>
      <c r="B5772" s="44" t="s">
        <v>9248</v>
      </c>
      <c r="C5772" s="45">
        <v>260105</v>
      </c>
      <c r="D5772" s="45" t="s">
        <v>11363</v>
      </c>
      <c r="E5772" s="45" t="s">
        <v>17625</v>
      </c>
      <c r="AO5772" s="376"/>
    </row>
    <row r="5773" spans="1:41" x14ac:dyDescent="0.25">
      <c r="A5773" s="44" t="s">
        <v>17782</v>
      </c>
      <c r="B5773" s="44" t="s">
        <v>5147</v>
      </c>
      <c r="C5773" s="45">
        <v>251003</v>
      </c>
      <c r="D5773" s="45" t="s">
        <v>11363</v>
      </c>
      <c r="E5773" s="45" t="s">
        <v>11146</v>
      </c>
      <c r="AO5773" s="376"/>
    </row>
    <row r="5774" spans="1:41" x14ac:dyDescent="0.25">
      <c r="A5774" s="44" t="s">
        <v>16690</v>
      </c>
      <c r="B5774" s="44" t="s">
        <v>16691</v>
      </c>
      <c r="C5774" s="45" t="s">
        <v>16982</v>
      </c>
      <c r="D5774" s="367" t="s">
        <v>3696</v>
      </c>
      <c r="E5774" s="328">
        <f>DATE(2029,7,17)</f>
        <v>47316</v>
      </c>
      <c r="F5774" s="32"/>
      <c r="G5774" s="32"/>
      <c r="H5774" s="32"/>
      <c r="I5774" s="31"/>
      <c r="J5774" s="31"/>
      <c r="K5774" s="31"/>
      <c r="L5774" s="31"/>
      <c r="M5774" s="31"/>
      <c r="N5774" s="31"/>
      <c r="O5774" s="31"/>
      <c r="P5774" s="31"/>
      <c r="Q5774" s="31"/>
      <c r="R5774" s="31"/>
      <c r="S5774" s="31"/>
      <c r="T5774" s="31"/>
      <c r="U5774" s="31"/>
      <c r="V5774" s="31"/>
      <c r="W5774" s="31"/>
      <c r="X5774" s="31"/>
      <c r="Y5774" s="31"/>
      <c r="Z5774" s="31"/>
      <c r="AA5774" s="31"/>
      <c r="AB5774" s="31"/>
      <c r="AC5774" s="31"/>
      <c r="AD5774" s="31"/>
      <c r="AE5774" s="31"/>
      <c r="AF5774" s="31"/>
      <c r="AG5774" s="31"/>
      <c r="AH5774" s="31"/>
      <c r="AI5774" s="31"/>
      <c r="AJ5774" s="31"/>
      <c r="AK5774" s="31"/>
      <c r="AL5774" s="31"/>
      <c r="AO5774" s="376"/>
    </row>
    <row r="5775" spans="1:41" x14ac:dyDescent="0.25">
      <c r="A5775" s="44" t="s">
        <v>2966</v>
      </c>
      <c r="B5775" s="44" t="s">
        <v>2350</v>
      </c>
      <c r="C5775" s="45">
        <v>230105</v>
      </c>
      <c r="D5775" s="45" t="s">
        <v>11363</v>
      </c>
      <c r="E5775" s="45" t="s">
        <v>5265</v>
      </c>
      <c r="AO5775" s="376"/>
    </row>
    <row r="5776" spans="1:41" x14ac:dyDescent="0.25">
      <c r="A5776" s="44" t="s">
        <v>21611</v>
      </c>
      <c r="B5776" s="44" t="s">
        <v>925</v>
      </c>
      <c r="C5776" s="45">
        <v>260601</v>
      </c>
      <c r="D5776" s="45" t="s">
        <v>11363</v>
      </c>
      <c r="E5776" s="45" t="s">
        <v>17341</v>
      </c>
      <c r="AO5776" s="376"/>
    </row>
    <row r="5777" spans="1:41" x14ac:dyDescent="0.25">
      <c r="A5777" s="44" t="s">
        <v>6305</v>
      </c>
      <c r="B5777" s="44" t="s">
        <v>9911</v>
      </c>
      <c r="C5777" s="45" t="s">
        <v>10270</v>
      </c>
      <c r="D5777" s="46" t="s">
        <v>21328</v>
      </c>
      <c r="E5777" s="46">
        <v>46596</v>
      </c>
      <c r="AO5777" s="376"/>
    </row>
    <row r="5778" spans="1:41" x14ac:dyDescent="0.25">
      <c r="A5778" s="44" t="s">
        <v>6305</v>
      </c>
      <c r="B5778" s="44" t="s">
        <v>9911</v>
      </c>
      <c r="C5778" s="45" t="s">
        <v>10270</v>
      </c>
      <c r="D5778" s="46" t="s">
        <v>21328</v>
      </c>
      <c r="E5778" s="46">
        <v>46596</v>
      </c>
      <c r="AO5778" s="376"/>
    </row>
    <row r="5779" spans="1:41" x14ac:dyDescent="0.25">
      <c r="A5779" s="44" t="s">
        <v>10491</v>
      </c>
      <c r="B5779" s="44" t="s">
        <v>10355</v>
      </c>
      <c r="C5779" s="45">
        <v>240403</v>
      </c>
      <c r="D5779" s="45" t="s">
        <v>11363</v>
      </c>
      <c r="E5779" s="45" t="s">
        <v>5037</v>
      </c>
      <c r="AO5779" s="376"/>
    </row>
    <row r="5780" spans="1:41" x14ac:dyDescent="0.25">
      <c r="A5780" s="44" t="s">
        <v>10491</v>
      </c>
      <c r="B5780" s="44" t="s">
        <v>936</v>
      </c>
      <c r="C5780" s="45">
        <v>260703</v>
      </c>
      <c r="D5780" s="45" t="s">
        <v>11363</v>
      </c>
      <c r="E5780" s="45" t="s">
        <v>11150</v>
      </c>
      <c r="AO5780" s="376"/>
    </row>
    <row r="5781" spans="1:41" x14ac:dyDescent="0.25">
      <c r="A5781" s="44" t="s">
        <v>14856</v>
      </c>
      <c r="B5781" s="44" t="s">
        <v>14857</v>
      </c>
      <c r="C5781" s="45" t="s">
        <v>14858</v>
      </c>
      <c r="D5781" s="367" t="s">
        <v>3696</v>
      </c>
      <c r="E5781" s="328">
        <f>DATE(2029,7,22)</f>
        <v>47321</v>
      </c>
      <c r="F5781" s="32"/>
      <c r="G5781" s="32"/>
      <c r="H5781" s="32"/>
      <c r="I5781" s="31"/>
      <c r="J5781" s="31"/>
      <c r="K5781" s="31"/>
      <c r="L5781" s="31"/>
      <c r="M5781" s="31"/>
      <c r="N5781" s="31"/>
      <c r="O5781" s="31"/>
      <c r="P5781" s="31"/>
      <c r="Q5781" s="31"/>
      <c r="R5781" s="31"/>
      <c r="S5781" s="31"/>
      <c r="T5781" s="31"/>
      <c r="U5781" s="31"/>
      <c r="V5781" s="31"/>
      <c r="W5781" s="31"/>
      <c r="X5781" s="31"/>
      <c r="Y5781" s="31"/>
      <c r="Z5781" s="31"/>
      <c r="AA5781" s="31"/>
      <c r="AB5781" s="31"/>
      <c r="AC5781" s="31"/>
      <c r="AD5781" s="31"/>
      <c r="AE5781" s="31"/>
      <c r="AF5781" s="31"/>
      <c r="AG5781" s="31"/>
      <c r="AH5781" s="31"/>
      <c r="AI5781" s="31"/>
      <c r="AJ5781" s="31"/>
      <c r="AK5781" s="31"/>
      <c r="AL5781" s="31"/>
      <c r="AO5781" s="376"/>
    </row>
    <row r="5782" spans="1:41" x14ac:dyDescent="0.25">
      <c r="A5782" s="102" t="s">
        <v>11241</v>
      </c>
      <c r="B5782" s="92" t="s">
        <v>11243</v>
      </c>
      <c r="C5782" s="93" t="s">
        <v>11247</v>
      </c>
      <c r="D5782" s="93" t="s">
        <v>1201</v>
      </c>
      <c r="E5782" s="94">
        <v>46682</v>
      </c>
      <c r="F5782" s="93"/>
      <c r="G5782" s="93"/>
      <c r="H5782" s="93"/>
      <c r="I5782" s="99"/>
      <c r="J5782" s="99"/>
      <c r="K5782" s="99"/>
      <c r="L5782" s="99"/>
      <c r="M5782" s="99"/>
      <c r="N5782" s="99"/>
      <c r="O5782" s="99"/>
      <c r="P5782" s="99"/>
      <c r="Q5782" s="99"/>
      <c r="R5782" s="99"/>
      <c r="S5782" s="99"/>
      <c r="T5782" s="99"/>
      <c r="U5782" s="99"/>
      <c r="V5782" s="99"/>
      <c r="W5782" s="99"/>
      <c r="X5782" s="99"/>
      <c r="Y5782" s="99"/>
      <c r="Z5782" s="99"/>
      <c r="AA5782" s="99"/>
      <c r="AB5782" s="99"/>
      <c r="AC5782" s="99"/>
      <c r="AD5782" s="99"/>
      <c r="AE5782" s="99"/>
      <c r="AF5782" s="99"/>
      <c r="AG5782" s="99"/>
      <c r="AH5782" s="31"/>
      <c r="AI5782" s="31"/>
      <c r="AJ5782" s="31"/>
      <c r="AK5782" s="31"/>
      <c r="AL5782" s="31"/>
      <c r="AO5782" s="376"/>
    </row>
    <row r="5783" spans="1:41" x14ac:dyDescent="0.3">
      <c r="A5783" s="333" t="s">
        <v>21270</v>
      </c>
      <c r="B5783" s="333" t="s">
        <v>247</v>
      </c>
      <c r="C5783" s="125" t="s">
        <v>21310</v>
      </c>
      <c r="D5783" s="32" t="s">
        <v>20309</v>
      </c>
      <c r="E5783" s="125" t="s">
        <v>9840</v>
      </c>
      <c r="F5783" s="125" t="s">
        <v>1189</v>
      </c>
      <c r="G5783" s="125" t="s">
        <v>1190</v>
      </c>
      <c r="AO5783" s="376"/>
    </row>
    <row r="5784" spans="1:41" x14ac:dyDescent="0.25">
      <c r="A5784" s="44" t="s">
        <v>17783</v>
      </c>
      <c r="B5784" s="44" t="s">
        <v>3176</v>
      </c>
      <c r="C5784" s="45">
        <v>26010402</v>
      </c>
      <c r="D5784" s="45" t="s">
        <v>11363</v>
      </c>
      <c r="E5784" s="45" t="s">
        <v>17459</v>
      </c>
      <c r="AO5784" s="376"/>
    </row>
    <row r="5785" spans="1:41" x14ac:dyDescent="0.25">
      <c r="A5785" s="44" t="s">
        <v>17783</v>
      </c>
      <c r="B5785" s="44" t="s">
        <v>5321</v>
      </c>
      <c r="C5785" s="45">
        <v>26010401</v>
      </c>
      <c r="D5785" s="45" t="s">
        <v>11363</v>
      </c>
      <c r="E5785" s="45" t="s">
        <v>17459</v>
      </c>
      <c r="AO5785" s="376"/>
    </row>
    <row r="5786" spans="1:41" x14ac:dyDescent="0.25">
      <c r="A5786" s="44" t="s">
        <v>2328</v>
      </c>
      <c r="B5786" s="44" t="s">
        <v>947</v>
      </c>
      <c r="C5786" s="45">
        <v>260102</v>
      </c>
      <c r="D5786" s="45" t="s">
        <v>11363</v>
      </c>
      <c r="E5786" s="45" t="s">
        <v>8292</v>
      </c>
      <c r="AO5786" s="376"/>
    </row>
    <row r="5787" spans="1:41" x14ac:dyDescent="0.25">
      <c r="A5787" s="44" t="s">
        <v>2328</v>
      </c>
      <c r="B5787" s="44" t="s">
        <v>938</v>
      </c>
      <c r="C5787" s="45">
        <v>260103</v>
      </c>
      <c r="D5787" s="45" t="s">
        <v>11363</v>
      </c>
      <c r="E5787" s="45" t="s">
        <v>8292</v>
      </c>
      <c r="AO5787" s="376"/>
    </row>
    <row r="5788" spans="1:41" x14ac:dyDescent="0.25">
      <c r="A5788" s="44" t="s">
        <v>2328</v>
      </c>
      <c r="B5788" s="44" t="s">
        <v>7763</v>
      </c>
      <c r="C5788" s="45">
        <v>260401</v>
      </c>
      <c r="D5788" s="45" t="s">
        <v>11363</v>
      </c>
      <c r="E5788" s="45" t="s">
        <v>11152</v>
      </c>
      <c r="AO5788" s="376"/>
    </row>
    <row r="5789" spans="1:41" x14ac:dyDescent="0.25">
      <c r="A5789" s="44" t="s">
        <v>1495</v>
      </c>
      <c r="B5789" s="44" t="s">
        <v>5005</v>
      </c>
      <c r="C5789" s="45" t="s">
        <v>5006</v>
      </c>
      <c r="D5789" s="45" t="s">
        <v>11204</v>
      </c>
      <c r="E5789" s="45" t="s">
        <v>2538</v>
      </c>
      <c r="F5789" s="93"/>
      <c r="G5789" s="93"/>
      <c r="H5789" s="93"/>
      <c r="I5789" s="99"/>
      <c r="J5789" s="99"/>
      <c r="K5789" s="99"/>
      <c r="L5789" s="99"/>
      <c r="M5789" s="99"/>
      <c r="N5789" s="99"/>
      <c r="O5789" s="99"/>
      <c r="P5789" s="99"/>
      <c r="Q5789" s="99"/>
      <c r="R5789" s="99"/>
      <c r="S5789" s="99"/>
      <c r="T5789" s="99"/>
      <c r="U5789" s="99"/>
      <c r="V5789" s="99"/>
      <c r="W5789" s="99"/>
      <c r="X5789" s="99"/>
      <c r="Y5789" s="99"/>
      <c r="Z5789" s="99"/>
      <c r="AA5789" s="99"/>
      <c r="AB5789" s="99"/>
      <c r="AC5789" s="99"/>
      <c r="AD5789" s="99"/>
      <c r="AE5789" s="99"/>
      <c r="AF5789" s="99"/>
      <c r="AG5789" s="99"/>
      <c r="AH5789" s="31"/>
      <c r="AI5789" s="31"/>
      <c r="AJ5789" s="31"/>
      <c r="AK5789" s="31"/>
      <c r="AL5789" s="31"/>
      <c r="AO5789" s="376"/>
    </row>
    <row r="5790" spans="1:41" x14ac:dyDescent="0.25">
      <c r="A5790" s="44" t="s">
        <v>1495</v>
      </c>
      <c r="B5790" s="44" t="s">
        <v>5005</v>
      </c>
      <c r="C5790" s="45" t="s">
        <v>5006</v>
      </c>
      <c r="D5790" s="93" t="s">
        <v>17443</v>
      </c>
      <c r="E5790" s="45" t="s">
        <v>2538</v>
      </c>
      <c r="F5790" s="93"/>
      <c r="G5790" s="93"/>
      <c r="H5790" s="93"/>
      <c r="I5790" s="99"/>
      <c r="J5790" s="99"/>
      <c r="K5790" s="99"/>
      <c r="L5790" s="99"/>
      <c r="M5790" s="99"/>
      <c r="N5790" s="99"/>
      <c r="O5790" s="99"/>
      <c r="P5790" s="99"/>
      <c r="Q5790" s="99"/>
      <c r="R5790" s="99"/>
      <c r="S5790" s="99"/>
      <c r="T5790" s="99"/>
      <c r="U5790" s="99"/>
      <c r="V5790" s="99"/>
      <c r="W5790" s="99"/>
      <c r="X5790" s="99"/>
      <c r="Y5790" s="99"/>
      <c r="Z5790" s="99"/>
      <c r="AA5790" s="99"/>
      <c r="AB5790" s="99"/>
      <c r="AC5790" s="99"/>
      <c r="AD5790" s="99"/>
      <c r="AE5790" s="99"/>
      <c r="AF5790" s="99"/>
      <c r="AG5790" s="99"/>
      <c r="AH5790" s="31"/>
      <c r="AI5790" s="31"/>
      <c r="AJ5790" s="31"/>
      <c r="AK5790" s="31"/>
      <c r="AL5790" s="31"/>
      <c r="AO5790" s="376"/>
    </row>
    <row r="5791" spans="1:41" x14ac:dyDescent="0.25">
      <c r="A5791" s="44" t="s">
        <v>1495</v>
      </c>
      <c r="B5791" s="44" t="s">
        <v>5005</v>
      </c>
      <c r="C5791" s="45" t="s">
        <v>5006</v>
      </c>
      <c r="D5791" s="45" t="s">
        <v>9895</v>
      </c>
      <c r="E5791" s="45" t="s">
        <v>4125</v>
      </c>
      <c r="F5791" s="93"/>
      <c r="G5791" s="93"/>
      <c r="H5791" s="93"/>
      <c r="I5791" s="99"/>
      <c r="J5791" s="99"/>
      <c r="K5791" s="99"/>
      <c r="L5791" s="99"/>
      <c r="M5791" s="99"/>
      <c r="N5791" s="99"/>
      <c r="O5791" s="99"/>
      <c r="P5791" s="99"/>
      <c r="Q5791" s="99"/>
      <c r="R5791" s="99"/>
      <c r="S5791" s="99"/>
      <c r="T5791" s="99"/>
      <c r="U5791" s="99"/>
      <c r="V5791" s="99"/>
      <c r="W5791" s="99"/>
      <c r="X5791" s="99"/>
      <c r="Y5791" s="99"/>
      <c r="Z5791" s="99"/>
      <c r="AA5791" s="99"/>
      <c r="AB5791" s="99"/>
      <c r="AC5791" s="99"/>
      <c r="AD5791" s="99"/>
      <c r="AE5791" s="99"/>
      <c r="AF5791" s="99"/>
      <c r="AG5791" s="99"/>
      <c r="AH5791" s="31"/>
      <c r="AI5791" s="31"/>
      <c r="AJ5791" s="31"/>
      <c r="AK5791" s="31"/>
      <c r="AL5791" s="31"/>
      <c r="AO5791" s="376"/>
    </row>
    <row r="5792" spans="1:41" x14ac:dyDescent="0.25">
      <c r="A5792" s="44" t="s">
        <v>8322</v>
      </c>
      <c r="B5792" s="44" t="s">
        <v>8315</v>
      </c>
      <c r="C5792" s="45" t="s">
        <v>8323</v>
      </c>
      <c r="D5792" s="45" t="s">
        <v>11204</v>
      </c>
      <c r="E5792" s="45" t="s">
        <v>8317</v>
      </c>
      <c r="F5792" s="93"/>
      <c r="G5792" s="93"/>
      <c r="H5792" s="93"/>
      <c r="I5792" s="99"/>
      <c r="J5792" s="99"/>
      <c r="K5792" s="99"/>
      <c r="L5792" s="99"/>
      <c r="M5792" s="99"/>
      <c r="N5792" s="99"/>
      <c r="O5792" s="99"/>
      <c r="P5792" s="99"/>
      <c r="Q5792" s="99"/>
      <c r="R5792" s="99"/>
      <c r="S5792" s="99"/>
      <c r="T5792" s="99"/>
      <c r="U5792" s="99"/>
      <c r="V5792" s="99"/>
      <c r="W5792" s="99"/>
      <c r="X5792" s="99"/>
      <c r="Y5792" s="99"/>
      <c r="Z5792" s="99"/>
      <c r="AA5792" s="99"/>
      <c r="AB5792" s="99"/>
      <c r="AC5792" s="99"/>
      <c r="AD5792" s="99"/>
      <c r="AE5792" s="99"/>
      <c r="AF5792" s="99"/>
      <c r="AG5792" s="99"/>
      <c r="AH5792" s="31"/>
      <c r="AI5792" s="31"/>
      <c r="AJ5792" s="31"/>
      <c r="AK5792" s="31"/>
      <c r="AL5792" s="31"/>
      <c r="AO5792" s="376"/>
    </row>
    <row r="5793" spans="1:41" x14ac:dyDescent="0.25">
      <c r="A5793" s="44" t="s">
        <v>8322</v>
      </c>
      <c r="B5793" s="44" t="s">
        <v>8315</v>
      </c>
      <c r="C5793" s="45" t="s">
        <v>8323</v>
      </c>
      <c r="D5793" s="93" t="s">
        <v>17443</v>
      </c>
      <c r="E5793" s="45" t="s">
        <v>8317</v>
      </c>
      <c r="F5793" s="93"/>
      <c r="G5793" s="93"/>
      <c r="H5793" s="93"/>
      <c r="I5793" s="99"/>
      <c r="J5793" s="99"/>
      <c r="K5793" s="99"/>
      <c r="L5793" s="99"/>
      <c r="M5793" s="99"/>
      <c r="N5793" s="99"/>
      <c r="O5793" s="99"/>
      <c r="P5793" s="99"/>
      <c r="Q5793" s="99"/>
      <c r="R5793" s="99"/>
      <c r="S5793" s="99"/>
      <c r="T5793" s="99"/>
      <c r="U5793" s="99"/>
      <c r="V5793" s="99"/>
      <c r="W5793" s="99"/>
      <c r="X5793" s="99"/>
      <c r="Y5793" s="99"/>
      <c r="Z5793" s="99"/>
      <c r="AA5793" s="99"/>
      <c r="AB5793" s="99"/>
      <c r="AC5793" s="99"/>
      <c r="AD5793" s="99"/>
      <c r="AE5793" s="99"/>
      <c r="AF5793" s="99"/>
      <c r="AG5793" s="99"/>
      <c r="AH5793" s="31"/>
      <c r="AI5793" s="31"/>
      <c r="AJ5793" s="31"/>
      <c r="AK5793" s="31"/>
      <c r="AL5793" s="31"/>
      <c r="AO5793" s="376"/>
    </row>
    <row r="5794" spans="1:41" x14ac:dyDescent="0.25">
      <c r="A5794" s="44" t="s">
        <v>8322</v>
      </c>
      <c r="B5794" s="44" t="s">
        <v>8315</v>
      </c>
      <c r="C5794" s="45" t="s">
        <v>8323</v>
      </c>
      <c r="D5794" s="45" t="s">
        <v>9895</v>
      </c>
      <c r="E5794" s="45" t="s">
        <v>8317</v>
      </c>
      <c r="F5794" s="93"/>
      <c r="G5794" s="93"/>
      <c r="H5794" s="93"/>
      <c r="I5794" s="99"/>
      <c r="J5794" s="99"/>
      <c r="K5794" s="99"/>
      <c r="L5794" s="99"/>
      <c r="M5794" s="99"/>
      <c r="N5794" s="99"/>
      <c r="O5794" s="99"/>
      <c r="P5794" s="99"/>
      <c r="Q5794" s="99"/>
      <c r="R5794" s="99"/>
      <c r="S5794" s="99"/>
      <c r="T5794" s="99"/>
      <c r="U5794" s="99"/>
      <c r="V5794" s="99"/>
      <c r="W5794" s="99"/>
      <c r="X5794" s="99"/>
      <c r="Y5794" s="99"/>
      <c r="Z5794" s="99"/>
      <c r="AA5794" s="99"/>
      <c r="AB5794" s="99"/>
      <c r="AC5794" s="99"/>
      <c r="AD5794" s="99"/>
      <c r="AE5794" s="99"/>
      <c r="AF5794" s="99"/>
      <c r="AG5794" s="99"/>
      <c r="AH5794" s="31"/>
      <c r="AI5794" s="31"/>
      <c r="AJ5794" s="31"/>
      <c r="AK5794" s="31"/>
      <c r="AL5794" s="31"/>
      <c r="AO5794" s="376"/>
    </row>
    <row r="5795" spans="1:41" x14ac:dyDescent="0.25">
      <c r="A5795" s="44" t="s">
        <v>19331</v>
      </c>
      <c r="B5795" s="319" t="s">
        <v>19544</v>
      </c>
      <c r="C5795" s="318" t="s">
        <v>19652</v>
      </c>
      <c r="D5795" s="93" t="s">
        <v>19934</v>
      </c>
      <c r="E5795" s="320">
        <v>46507</v>
      </c>
      <c r="F5795" s="93"/>
      <c r="G5795" s="93"/>
      <c r="H5795" s="93"/>
      <c r="I5795" s="99"/>
      <c r="J5795" s="99"/>
      <c r="K5795" s="99"/>
      <c r="L5795" s="99"/>
      <c r="M5795" s="99"/>
      <c r="N5795" s="99"/>
      <c r="O5795" s="99"/>
      <c r="P5795" s="99"/>
      <c r="Q5795" s="99"/>
      <c r="R5795" s="99"/>
      <c r="S5795" s="99"/>
      <c r="T5795" s="99"/>
      <c r="U5795" s="99"/>
      <c r="V5795" s="99"/>
      <c r="W5795" s="99"/>
      <c r="X5795" s="99"/>
      <c r="Y5795" s="99"/>
      <c r="Z5795" s="99"/>
      <c r="AA5795" s="99"/>
      <c r="AB5795" s="99"/>
      <c r="AC5795" s="99"/>
      <c r="AD5795" s="99"/>
      <c r="AE5795" s="99"/>
      <c r="AF5795" s="99"/>
      <c r="AG5795" s="99"/>
      <c r="AH5795" s="31"/>
      <c r="AI5795" s="31"/>
      <c r="AJ5795" s="31"/>
      <c r="AK5795" s="31"/>
      <c r="AL5795" s="31"/>
      <c r="AO5795" s="376"/>
    </row>
    <row r="5796" spans="1:41" x14ac:dyDescent="0.25">
      <c r="A5796" s="44" t="s">
        <v>1588</v>
      </c>
      <c r="B5796" s="44" t="s">
        <v>144</v>
      </c>
      <c r="C5796" s="45" t="s">
        <v>7114</v>
      </c>
      <c r="D5796" s="46" t="s">
        <v>21328</v>
      </c>
      <c r="E5796" s="46">
        <v>46523</v>
      </c>
      <c r="AO5796" s="376"/>
    </row>
    <row r="5797" spans="1:41" x14ac:dyDescent="0.25">
      <c r="A5797" s="44" t="s">
        <v>1588</v>
      </c>
      <c r="B5797" s="44" t="s">
        <v>144</v>
      </c>
      <c r="C5797" s="45" t="s">
        <v>7114</v>
      </c>
      <c r="D5797" s="46" t="s">
        <v>21328</v>
      </c>
      <c r="E5797" s="46">
        <v>46523</v>
      </c>
      <c r="AO5797" s="376"/>
    </row>
    <row r="5798" spans="1:41" x14ac:dyDescent="0.25">
      <c r="A5798" s="44" t="s">
        <v>9245</v>
      </c>
      <c r="B5798" s="44" t="s">
        <v>9235</v>
      </c>
      <c r="C5798" s="45">
        <v>240102</v>
      </c>
      <c r="D5798" s="45" t="s">
        <v>11363</v>
      </c>
      <c r="E5798" s="45" t="s">
        <v>5139</v>
      </c>
      <c r="AO5798" s="376"/>
    </row>
    <row r="5799" spans="1:41" x14ac:dyDescent="0.25">
      <c r="A5799" s="44" t="s">
        <v>9245</v>
      </c>
      <c r="B5799" s="44" t="s">
        <v>2133</v>
      </c>
      <c r="C5799" s="45">
        <v>250702</v>
      </c>
      <c r="D5799" s="45" t="s">
        <v>11363</v>
      </c>
      <c r="E5799" s="45" t="s">
        <v>9839</v>
      </c>
      <c r="AO5799" s="376"/>
    </row>
    <row r="5800" spans="1:41" x14ac:dyDescent="0.3">
      <c r="A5800" s="99" t="s">
        <v>15296</v>
      </c>
      <c r="B5800" s="92" t="s">
        <v>15309</v>
      </c>
      <c r="C5800" s="93" t="s">
        <v>15310</v>
      </c>
      <c r="D5800" s="93" t="s">
        <v>10164</v>
      </c>
      <c r="E5800" s="94">
        <v>47361</v>
      </c>
      <c r="F5800" s="93"/>
      <c r="G5800" s="93"/>
      <c r="H5800" s="93"/>
      <c r="I5800" s="99"/>
      <c r="J5800" s="99"/>
      <c r="K5800" s="99"/>
      <c r="L5800" s="99"/>
      <c r="M5800" s="99"/>
      <c r="N5800" s="99"/>
      <c r="O5800" s="99"/>
      <c r="P5800" s="99"/>
      <c r="Q5800" s="99"/>
      <c r="R5800" s="99"/>
      <c r="S5800" s="99"/>
      <c r="T5800" s="99"/>
      <c r="U5800" s="99"/>
      <c r="V5800" s="99"/>
      <c r="W5800" s="99"/>
      <c r="X5800" s="99"/>
      <c r="Y5800" s="99"/>
      <c r="Z5800" s="99"/>
      <c r="AA5800" s="99"/>
      <c r="AB5800" s="99"/>
      <c r="AC5800" s="99"/>
      <c r="AD5800" s="99"/>
      <c r="AE5800" s="99"/>
      <c r="AF5800" s="99"/>
      <c r="AG5800" s="99"/>
      <c r="AH5800" s="31"/>
      <c r="AI5800" s="31"/>
      <c r="AJ5800" s="31"/>
      <c r="AK5800" s="31"/>
      <c r="AL5800" s="31"/>
      <c r="AO5800" s="376"/>
    </row>
    <row r="5801" spans="1:41" x14ac:dyDescent="0.3">
      <c r="A5801" s="99" t="s">
        <v>7803</v>
      </c>
      <c r="B5801" s="92" t="s">
        <v>3452</v>
      </c>
      <c r="C5801" s="93" t="s">
        <v>7817</v>
      </c>
      <c r="D5801" s="93" t="s">
        <v>1201</v>
      </c>
      <c r="E5801" s="94">
        <v>46496</v>
      </c>
      <c r="F5801" s="93"/>
      <c r="G5801" s="93"/>
      <c r="H5801" s="93"/>
      <c r="I5801" s="99"/>
      <c r="J5801" s="99"/>
      <c r="K5801" s="99"/>
      <c r="L5801" s="99"/>
      <c r="M5801" s="99"/>
      <c r="N5801" s="99"/>
      <c r="O5801" s="99"/>
      <c r="P5801" s="99"/>
      <c r="Q5801" s="99"/>
      <c r="R5801" s="99"/>
      <c r="S5801" s="99"/>
      <c r="T5801" s="99"/>
      <c r="U5801" s="99"/>
      <c r="V5801" s="99"/>
      <c r="W5801" s="99"/>
      <c r="X5801" s="99"/>
      <c r="Y5801" s="99"/>
      <c r="Z5801" s="99"/>
      <c r="AA5801" s="99"/>
      <c r="AB5801" s="99"/>
      <c r="AC5801" s="99"/>
      <c r="AD5801" s="99"/>
      <c r="AE5801" s="99"/>
      <c r="AF5801" s="99"/>
      <c r="AG5801" s="99"/>
      <c r="AH5801" s="31"/>
      <c r="AI5801" s="31"/>
      <c r="AJ5801" s="31"/>
      <c r="AK5801" s="31"/>
      <c r="AL5801" s="31"/>
      <c r="AO5801" s="376"/>
    </row>
    <row r="5802" spans="1:41" x14ac:dyDescent="0.25">
      <c r="A5802" s="44" t="s">
        <v>17784</v>
      </c>
      <c r="B5802" s="44" t="s">
        <v>5321</v>
      </c>
      <c r="C5802" s="45">
        <v>26010401</v>
      </c>
      <c r="D5802" s="45" t="s">
        <v>11363</v>
      </c>
      <c r="E5802" s="45" t="s">
        <v>17459</v>
      </c>
      <c r="AO5802" s="376"/>
    </row>
    <row r="5803" spans="1:41" x14ac:dyDescent="0.25">
      <c r="A5803" s="44" t="s">
        <v>13629</v>
      </c>
      <c r="B5803" s="44" t="s">
        <v>12110</v>
      </c>
      <c r="C5803" s="45">
        <v>14.25</v>
      </c>
      <c r="D5803" s="45" t="s">
        <v>12549</v>
      </c>
      <c r="E5803" s="46">
        <v>47664</v>
      </c>
      <c r="F5803" s="45"/>
      <c r="G5803" s="93"/>
      <c r="H5803" s="93"/>
      <c r="I5803" s="99"/>
      <c r="J5803" s="99"/>
      <c r="K5803" s="99"/>
      <c r="L5803" s="99"/>
      <c r="M5803" s="99"/>
      <c r="N5803" s="99"/>
      <c r="O5803" s="99"/>
      <c r="P5803" s="99"/>
      <c r="Q5803" s="99"/>
      <c r="R5803" s="99"/>
      <c r="S5803" s="99"/>
      <c r="T5803" s="99"/>
      <c r="U5803" s="99"/>
      <c r="V5803" s="99"/>
      <c r="W5803" s="99"/>
      <c r="X5803" s="99"/>
      <c r="Y5803" s="99"/>
      <c r="Z5803" s="99"/>
      <c r="AA5803" s="99"/>
      <c r="AB5803" s="99"/>
      <c r="AC5803" s="99"/>
      <c r="AD5803" s="99"/>
      <c r="AE5803" s="99"/>
      <c r="AF5803" s="99"/>
      <c r="AG5803" s="99"/>
      <c r="AH5803" s="31"/>
      <c r="AI5803" s="31"/>
      <c r="AJ5803" s="31"/>
      <c r="AK5803" s="31"/>
      <c r="AL5803" s="31"/>
      <c r="AO5803" s="376"/>
    </row>
    <row r="5804" spans="1:41" x14ac:dyDescent="0.25">
      <c r="A5804" s="262" t="s">
        <v>8586</v>
      </c>
      <c r="B5804" s="262" t="s">
        <v>8578</v>
      </c>
      <c r="C5804" s="263">
        <v>791202303002</v>
      </c>
      <c r="D5804" s="263" t="s">
        <v>6271</v>
      </c>
      <c r="E5804" s="264" t="s">
        <v>3157</v>
      </c>
      <c r="F5804" s="93"/>
      <c r="G5804" s="93"/>
      <c r="H5804" s="93"/>
      <c r="I5804" s="99"/>
      <c r="J5804" s="99"/>
      <c r="K5804" s="99"/>
      <c r="L5804" s="99"/>
      <c r="M5804" s="99"/>
      <c r="N5804" s="99"/>
      <c r="O5804" s="99"/>
      <c r="P5804" s="99"/>
      <c r="Q5804" s="99"/>
      <c r="R5804" s="99"/>
      <c r="S5804" s="99"/>
      <c r="T5804" s="99"/>
      <c r="U5804" s="99"/>
      <c r="V5804" s="99"/>
      <c r="W5804" s="99"/>
      <c r="X5804" s="99"/>
      <c r="Y5804" s="99"/>
      <c r="Z5804" s="99"/>
      <c r="AA5804" s="99"/>
      <c r="AB5804" s="99"/>
      <c r="AC5804" s="99"/>
      <c r="AD5804" s="99"/>
      <c r="AE5804" s="99"/>
      <c r="AF5804" s="99"/>
      <c r="AG5804" s="99"/>
      <c r="AH5804" s="31"/>
      <c r="AI5804" s="31"/>
      <c r="AJ5804" s="31"/>
      <c r="AK5804" s="31"/>
      <c r="AL5804" s="31"/>
      <c r="AO5804" s="376"/>
    </row>
    <row r="5805" spans="1:41" x14ac:dyDescent="0.25">
      <c r="A5805" s="44" t="s">
        <v>12245</v>
      </c>
      <c r="B5805" s="44" t="s">
        <v>12103</v>
      </c>
      <c r="C5805" s="45">
        <v>22.23</v>
      </c>
      <c r="D5805" s="45" t="s">
        <v>12549</v>
      </c>
      <c r="E5805" s="46">
        <v>46934</v>
      </c>
      <c r="F5805" s="45"/>
      <c r="G5805" s="93"/>
      <c r="H5805" s="93"/>
      <c r="I5805" s="99"/>
      <c r="J5805" s="99"/>
      <c r="K5805" s="99"/>
      <c r="L5805" s="99"/>
      <c r="M5805" s="99"/>
      <c r="N5805" s="99"/>
      <c r="O5805" s="99"/>
      <c r="P5805" s="99"/>
      <c r="Q5805" s="99"/>
      <c r="R5805" s="99"/>
      <c r="S5805" s="99"/>
      <c r="T5805" s="99"/>
      <c r="U5805" s="99"/>
      <c r="V5805" s="99"/>
      <c r="W5805" s="99"/>
      <c r="X5805" s="99"/>
      <c r="Y5805" s="99"/>
      <c r="Z5805" s="99"/>
      <c r="AA5805" s="99"/>
      <c r="AB5805" s="99"/>
      <c r="AC5805" s="99"/>
      <c r="AD5805" s="99"/>
      <c r="AE5805" s="99"/>
      <c r="AF5805" s="99"/>
      <c r="AG5805" s="99"/>
      <c r="AH5805" s="31"/>
      <c r="AI5805" s="31"/>
      <c r="AJ5805" s="31"/>
      <c r="AK5805" s="31"/>
      <c r="AL5805" s="31"/>
      <c r="AO5805" s="376"/>
    </row>
    <row r="5806" spans="1:41" x14ac:dyDescent="0.3">
      <c r="A5806" s="92" t="s">
        <v>12989</v>
      </c>
      <c r="B5806" s="92" t="s">
        <v>12990</v>
      </c>
      <c r="C5806" s="318" t="s">
        <v>4748</v>
      </c>
      <c r="D5806" s="318" t="s">
        <v>13017</v>
      </c>
      <c r="E5806" s="320">
        <v>46752</v>
      </c>
      <c r="F5806" s="93"/>
      <c r="G5806" s="93"/>
      <c r="H5806" s="93"/>
      <c r="I5806" s="99"/>
      <c r="J5806" s="99"/>
      <c r="K5806" s="99"/>
      <c r="L5806" s="99"/>
      <c r="M5806" s="99"/>
      <c r="N5806" s="99"/>
      <c r="O5806" s="99"/>
      <c r="P5806" s="99"/>
      <c r="Q5806" s="99"/>
      <c r="R5806" s="99"/>
      <c r="S5806" s="99"/>
      <c r="T5806" s="99"/>
      <c r="U5806" s="99"/>
      <c r="V5806" s="99"/>
      <c r="W5806" s="99"/>
      <c r="X5806" s="99"/>
      <c r="Y5806" s="99"/>
      <c r="Z5806" s="99"/>
      <c r="AA5806" s="99"/>
      <c r="AB5806" s="99"/>
      <c r="AC5806" s="99"/>
      <c r="AD5806" s="99"/>
      <c r="AE5806" s="99"/>
      <c r="AF5806" s="99"/>
      <c r="AG5806" s="99"/>
      <c r="AH5806" s="31"/>
      <c r="AI5806" s="31"/>
      <c r="AJ5806" s="31"/>
      <c r="AK5806" s="31"/>
      <c r="AL5806" s="31"/>
      <c r="AO5806" s="376"/>
    </row>
    <row r="5807" spans="1:41" x14ac:dyDescent="0.3">
      <c r="A5807" s="57" t="s">
        <v>90</v>
      </c>
      <c r="B5807" s="57" t="s">
        <v>1313</v>
      </c>
      <c r="C5807" s="62" t="s">
        <v>4748</v>
      </c>
      <c r="D5807" s="62" t="s">
        <v>20886</v>
      </c>
      <c r="E5807" s="368" t="s">
        <v>9707</v>
      </c>
      <c r="F5807" s="32"/>
      <c r="G5807" s="32"/>
      <c r="H5807" s="32"/>
      <c r="I5807" s="31"/>
      <c r="J5807" s="31"/>
      <c r="K5807" s="31"/>
      <c r="L5807" s="31"/>
      <c r="M5807" s="31"/>
      <c r="N5807" s="31"/>
      <c r="O5807" s="31"/>
      <c r="P5807" s="31"/>
      <c r="Q5807" s="31"/>
      <c r="R5807" s="31"/>
      <c r="S5807" s="31"/>
      <c r="T5807" s="31"/>
      <c r="U5807" s="31"/>
      <c r="V5807" s="31"/>
      <c r="W5807" s="31"/>
      <c r="X5807" s="31"/>
      <c r="Y5807" s="31"/>
      <c r="Z5807" s="31"/>
      <c r="AA5807" s="31"/>
      <c r="AB5807" s="31"/>
      <c r="AC5807" s="31"/>
      <c r="AD5807" s="31"/>
      <c r="AE5807" s="31"/>
      <c r="AF5807" s="31"/>
      <c r="AG5807" s="31"/>
      <c r="AH5807" s="31"/>
      <c r="AI5807" s="31"/>
      <c r="AJ5807" s="31"/>
      <c r="AK5807" s="31"/>
      <c r="AL5807" s="31"/>
      <c r="AO5807" s="376"/>
    </row>
    <row r="5808" spans="1:41" x14ac:dyDescent="0.25">
      <c r="A5808" s="44" t="s">
        <v>90</v>
      </c>
      <c r="B5808" s="44" t="s">
        <v>12110</v>
      </c>
      <c r="C5808" s="45">
        <v>14.25</v>
      </c>
      <c r="D5808" s="45" t="s">
        <v>12549</v>
      </c>
      <c r="E5808" s="46">
        <v>47664</v>
      </c>
      <c r="F5808" s="45"/>
      <c r="G5808" s="93"/>
      <c r="H5808" s="93"/>
      <c r="I5808" s="99"/>
      <c r="J5808" s="99"/>
      <c r="K5808" s="99"/>
      <c r="L5808" s="99"/>
      <c r="M5808" s="99"/>
      <c r="N5808" s="99"/>
      <c r="O5808" s="99"/>
      <c r="P5808" s="99"/>
      <c r="Q5808" s="99"/>
      <c r="R5808" s="99"/>
      <c r="S5808" s="99"/>
      <c r="T5808" s="99"/>
      <c r="U5808" s="99"/>
      <c r="V5808" s="99"/>
      <c r="W5808" s="99"/>
      <c r="X5808" s="99"/>
      <c r="Y5808" s="99"/>
      <c r="Z5808" s="99"/>
      <c r="AA5808" s="99"/>
      <c r="AB5808" s="99"/>
      <c r="AC5808" s="99"/>
      <c r="AD5808" s="99"/>
      <c r="AE5808" s="99"/>
      <c r="AF5808" s="99"/>
      <c r="AG5808" s="99"/>
      <c r="AH5808" s="31"/>
      <c r="AI5808" s="31"/>
      <c r="AJ5808" s="31"/>
      <c r="AK5808" s="31"/>
      <c r="AL5808" s="31"/>
      <c r="AO5808" s="376"/>
    </row>
    <row r="5809" spans="1:41" x14ac:dyDescent="0.25">
      <c r="A5809" s="44" t="s">
        <v>90</v>
      </c>
      <c r="B5809" s="44" t="s">
        <v>12119</v>
      </c>
      <c r="C5809" s="45">
        <v>15.24</v>
      </c>
      <c r="D5809" s="45" t="s">
        <v>12549</v>
      </c>
      <c r="E5809" s="46">
        <v>47299</v>
      </c>
      <c r="F5809" s="45"/>
      <c r="G5809" s="93"/>
      <c r="H5809" s="93"/>
      <c r="I5809" s="99"/>
      <c r="J5809" s="99"/>
      <c r="K5809" s="99"/>
      <c r="L5809" s="99"/>
      <c r="M5809" s="99"/>
      <c r="N5809" s="99"/>
      <c r="O5809" s="99"/>
      <c r="P5809" s="99"/>
      <c r="Q5809" s="99"/>
      <c r="R5809" s="99"/>
      <c r="S5809" s="99"/>
      <c r="T5809" s="99"/>
      <c r="U5809" s="99"/>
      <c r="V5809" s="99"/>
      <c r="W5809" s="99"/>
      <c r="X5809" s="99"/>
      <c r="Y5809" s="99"/>
      <c r="Z5809" s="99"/>
      <c r="AA5809" s="99"/>
      <c r="AB5809" s="99"/>
      <c r="AC5809" s="99"/>
      <c r="AD5809" s="99"/>
      <c r="AE5809" s="99"/>
      <c r="AF5809" s="99"/>
      <c r="AG5809" s="99"/>
      <c r="AH5809" s="31"/>
      <c r="AI5809" s="31"/>
      <c r="AJ5809" s="31"/>
      <c r="AK5809" s="31"/>
      <c r="AL5809" s="31"/>
      <c r="AO5809" s="376"/>
    </row>
    <row r="5810" spans="1:41" x14ac:dyDescent="0.25">
      <c r="A5810" s="44" t="s">
        <v>90</v>
      </c>
      <c r="B5810" s="44" t="s">
        <v>12121</v>
      </c>
      <c r="C5810" s="45">
        <v>16.239999999999998</v>
      </c>
      <c r="D5810" s="45" t="s">
        <v>12549</v>
      </c>
      <c r="E5810" s="46">
        <v>47299</v>
      </c>
      <c r="F5810" s="45"/>
      <c r="G5810" s="93"/>
      <c r="H5810" s="93"/>
      <c r="I5810" s="99"/>
      <c r="J5810" s="99"/>
      <c r="K5810" s="99"/>
      <c r="L5810" s="99"/>
      <c r="M5810" s="99"/>
      <c r="N5810" s="99"/>
      <c r="O5810" s="99"/>
      <c r="P5810" s="99"/>
      <c r="Q5810" s="99"/>
      <c r="R5810" s="99"/>
      <c r="S5810" s="99"/>
      <c r="T5810" s="99"/>
      <c r="U5810" s="99"/>
      <c r="V5810" s="99"/>
      <c r="W5810" s="99"/>
      <c r="X5810" s="99"/>
      <c r="Y5810" s="99"/>
      <c r="Z5810" s="99"/>
      <c r="AA5810" s="99"/>
      <c r="AB5810" s="99"/>
      <c r="AC5810" s="99"/>
      <c r="AD5810" s="99"/>
      <c r="AE5810" s="99"/>
      <c r="AF5810" s="99"/>
      <c r="AG5810" s="99"/>
      <c r="AH5810" s="31"/>
      <c r="AI5810" s="31"/>
      <c r="AJ5810" s="31"/>
      <c r="AK5810" s="31"/>
      <c r="AL5810" s="31"/>
      <c r="AO5810" s="376"/>
    </row>
    <row r="5811" spans="1:41" x14ac:dyDescent="0.25">
      <c r="A5811" s="44" t="s">
        <v>90</v>
      </c>
      <c r="B5811" s="44" t="s">
        <v>3580</v>
      </c>
      <c r="C5811" s="45" t="s">
        <v>13437</v>
      </c>
      <c r="D5811" s="46" t="s">
        <v>21328</v>
      </c>
      <c r="E5811" s="46">
        <v>46527</v>
      </c>
      <c r="AO5811" s="376"/>
    </row>
    <row r="5812" spans="1:41" x14ac:dyDescent="0.25">
      <c r="A5812" s="44" t="s">
        <v>90</v>
      </c>
      <c r="B5812" s="44" t="s">
        <v>3580</v>
      </c>
      <c r="C5812" s="45" t="s">
        <v>13437</v>
      </c>
      <c r="D5812" s="46" t="s">
        <v>21328</v>
      </c>
      <c r="E5812" s="46">
        <v>46527</v>
      </c>
      <c r="AO5812" s="376"/>
    </row>
    <row r="5813" spans="1:41" x14ac:dyDescent="0.3">
      <c r="A5813" s="135" t="s">
        <v>90</v>
      </c>
      <c r="B5813" s="131" t="s">
        <v>5783</v>
      </c>
      <c r="C5813" s="93" t="s">
        <v>5784</v>
      </c>
      <c r="D5813" s="93" t="s">
        <v>1201</v>
      </c>
      <c r="E5813" s="94">
        <v>46341</v>
      </c>
      <c r="F5813" s="93"/>
      <c r="G5813" s="93"/>
      <c r="H5813" s="93"/>
      <c r="I5813" s="99"/>
      <c r="J5813" s="99"/>
      <c r="K5813" s="99"/>
      <c r="L5813" s="99"/>
      <c r="M5813" s="99"/>
      <c r="N5813" s="99"/>
      <c r="O5813" s="99"/>
      <c r="P5813" s="99"/>
      <c r="Q5813" s="99"/>
      <c r="R5813" s="99"/>
      <c r="S5813" s="99"/>
      <c r="T5813" s="99"/>
      <c r="U5813" s="99"/>
      <c r="V5813" s="99"/>
      <c r="W5813" s="99"/>
      <c r="X5813" s="99"/>
      <c r="Y5813" s="99"/>
      <c r="Z5813" s="99"/>
      <c r="AA5813" s="99"/>
      <c r="AB5813" s="99"/>
      <c r="AC5813" s="99"/>
      <c r="AD5813" s="99"/>
      <c r="AE5813" s="99"/>
      <c r="AF5813" s="99"/>
      <c r="AG5813" s="99"/>
      <c r="AH5813" s="31"/>
      <c r="AI5813" s="31"/>
      <c r="AJ5813" s="31"/>
      <c r="AK5813" s="31"/>
      <c r="AL5813" s="31"/>
      <c r="AO5813" s="376"/>
    </row>
    <row r="5814" spans="1:41" x14ac:dyDescent="0.25">
      <c r="A5814" s="44" t="s">
        <v>90</v>
      </c>
      <c r="B5814" s="44" t="s">
        <v>192</v>
      </c>
      <c r="C5814" s="45" t="s">
        <v>7346</v>
      </c>
      <c r="D5814" s="93" t="s">
        <v>17443</v>
      </c>
      <c r="E5814" s="45" t="s">
        <v>5131</v>
      </c>
      <c r="F5814" s="93"/>
      <c r="G5814" s="93"/>
      <c r="H5814" s="93"/>
      <c r="I5814" s="99"/>
      <c r="J5814" s="99"/>
      <c r="K5814" s="99"/>
      <c r="L5814" s="99"/>
      <c r="M5814" s="99"/>
      <c r="N5814" s="99"/>
      <c r="O5814" s="99"/>
      <c r="P5814" s="99"/>
      <c r="Q5814" s="99"/>
      <c r="R5814" s="99"/>
      <c r="S5814" s="99"/>
      <c r="T5814" s="99"/>
      <c r="U5814" s="99"/>
      <c r="V5814" s="99"/>
      <c r="W5814" s="99"/>
      <c r="X5814" s="99"/>
      <c r="Y5814" s="99"/>
      <c r="Z5814" s="99"/>
      <c r="AA5814" s="99"/>
      <c r="AB5814" s="99"/>
      <c r="AC5814" s="99"/>
      <c r="AD5814" s="99"/>
      <c r="AE5814" s="99"/>
      <c r="AF5814" s="99"/>
      <c r="AG5814" s="99"/>
      <c r="AH5814" s="31"/>
      <c r="AI5814" s="31"/>
      <c r="AJ5814" s="31"/>
      <c r="AK5814" s="31"/>
      <c r="AL5814" s="31"/>
      <c r="AO5814" s="376"/>
    </row>
    <row r="5815" spans="1:41" x14ac:dyDescent="0.25">
      <c r="A5815" s="44" t="s">
        <v>90</v>
      </c>
      <c r="B5815" s="44" t="s">
        <v>923</v>
      </c>
      <c r="C5815" s="45">
        <v>220303</v>
      </c>
      <c r="D5815" s="45" t="s">
        <v>11363</v>
      </c>
      <c r="E5815" s="45" t="s">
        <v>2593</v>
      </c>
      <c r="AO5815" s="376"/>
    </row>
    <row r="5816" spans="1:41" x14ac:dyDescent="0.25">
      <c r="A5816" s="44" t="s">
        <v>90</v>
      </c>
      <c r="B5816" s="44" t="s">
        <v>10347</v>
      </c>
      <c r="C5816" s="45">
        <v>240402</v>
      </c>
      <c r="D5816" s="45" t="s">
        <v>11363</v>
      </c>
      <c r="E5816" s="45" t="s">
        <v>5037</v>
      </c>
      <c r="AO5816" s="376"/>
    </row>
    <row r="5817" spans="1:41" x14ac:dyDescent="0.25">
      <c r="A5817" s="44" t="s">
        <v>90</v>
      </c>
      <c r="B5817" s="44" t="s">
        <v>5134</v>
      </c>
      <c r="C5817" s="45">
        <v>240804</v>
      </c>
      <c r="D5817" s="45" t="s">
        <v>11363</v>
      </c>
      <c r="E5817" s="45" t="s">
        <v>11260</v>
      </c>
      <c r="AO5817" s="376"/>
    </row>
    <row r="5818" spans="1:41" x14ac:dyDescent="0.25">
      <c r="A5818" s="44" t="s">
        <v>90</v>
      </c>
      <c r="B5818" s="44" t="s">
        <v>192</v>
      </c>
      <c r="C5818" s="45" t="s">
        <v>7346</v>
      </c>
      <c r="D5818" s="45" t="s">
        <v>9895</v>
      </c>
      <c r="E5818" s="46">
        <v>47603</v>
      </c>
      <c r="F5818" s="93"/>
      <c r="G5818" s="93"/>
      <c r="H5818" s="93"/>
      <c r="I5818" s="99"/>
      <c r="J5818" s="99"/>
      <c r="K5818" s="99"/>
      <c r="L5818" s="99"/>
      <c r="M5818" s="99"/>
      <c r="N5818" s="99"/>
      <c r="O5818" s="99"/>
      <c r="P5818" s="99"/>
      <c r="Q5818" s="99"/>
      <c r="R5818" s="99"/>
      <c r="S5818" s="99"/>
      <c r="T5818" s="99"/>
      <c r="U5818" s="99"/>
      <c r="V5818" s="99"/>
      <c r="W5818" s="99"/>
      <c r="X5818" s="99"/>
      <c r="Y5818" s="99"/>
      <c r="Z5818" s="99"/>
      <c r="AA5818" s="99"/>
      <c r="AB5818" s="99"/>
      <c r="AC5818" s="99"/>
      <c r="AD5818" s="99"/>
      <c r="AE5818" s="99"/>
      <c r="AF5818" s="99"/>
      <c r="AG5818" s="99"/>
      <c r="AH5818" s="31"/>
      <c r="AI5818" s="31"/>
      <c r="AJ5818" s="31"/>
      <c r="AK5818" s="31"/>
      <c r="AL5818" s="31"/>
      <c r="AO5818" s="376"/>
    </row>
    <row r="5819" spans="1:41" x14ac:dyDescent="0.25">
      <c r="A5819" s="44" t="s">
        <v>3302</v>
      </c>
      <c r="B5819" s="44" t="s">
        <v>21362</v>
      </c>
      <c r="C5819" s="45" t="s">
        <v>11608</v>
      </c>
      <c r="D5819" s="45" t="s">
        <v>21447</v>
      </c>
      <c r="E5819" s="46">
        <v>46752</v>
      </c>
      <c r="AO5819" s="376"/>
    </row>
    <row r="5820" spans="1:41" x14ac:dyDescent="0.25">
      <c r="A5820" s="44" t="s">
        <v>3302</v>
      </c>
      <c r="B5820" s="44" t="s">
        <v>21377</v>
      </c>
      <c r="C5820" s="45" t="s">
        <v>18887</v>
      </c>
      <c r="D5820" s="45" t="s">
        <v>21447</v>
      </c>
      <c r="E5820" s="46">
        <v>46507</v>
      </c>
      <c r="AO5820" s="376"/>
    </row>
    <row r="5821" spans="1:41" x14ac:dyDescent="0.25">
      <c r="A5821" s="102" t="s">
        <v>3302</v>
      </c>
      <c r="B5821" s="92" t="s">
        <v>11253</v>
      </c>
      <c r="C5821" s="93" t="s">
        <v>11254</v>
      </c>
      <c r="D5821" s="93" t="s">
        <v>1201</v>
      </c>
      <c r="E5821" s="94">
        <v>46682</v>
      </c>
      <c r="F5821" s="93"/>
      <c r="G5821" s="93"/>
      <c r="H5821" s="93"/>
      <c r="I5821" s="99"/>
      <c r="J5821" s="99"/>
      <c r="K5821" s="99"/>
      <c r="L5821" s="99"/>
      <c r="M5821" s="99"/>
      <c r="N5821" s="99"/>
      <c r="O5821" s="99"/>
      <c r="P5821" s="99"/>
      <c r="Q5821" s="99"/>
      <c r="R5821" s="99"/>
      <c r="S5821" s="99"/>
      <c r="T5821" s="99"/>
      <c r="U5821" s="99"/>
      <c r="V5821" s="99"/>
      <c r="W5821" s="99"/>
      <c r="X5821" s="99"/>
      <c r="Y5821" s="99"/>
      <c r="Z5821" s="99"/>
      <c r="AA5821" s="99"/>
      <c r="AB5821" s="99"/>
      <c r="AC5821" s="99"/>
      <c r="AD5821" s="99"/>
      <c r="AE5821" s="99"/>
      <c r="AF5821" s="99"/>
      <c r="AG5821" s="99"/>
      <c r="AH5821" s="31"/>
      <c r="AI5821" s="31"/>
      <c r="AJ5821" s="31"/>
      <c r="AK5821" s="31"/>
      <c r="AL5821" s="31"/>
      <c r="AO5821" s="376"/>
    </row>
    <row r="5822" spans="1:41" x14ac:dyDescent="0.25">
      <c r="A5822" s="91" t="s">
        <v>3302</v>
      </c>
      <c r="B5822" s="92" t="s">
        <v>19284</v>
      </c>
      <c r="C5822" s="93" t="s">
        <v>19285</v>
      </c>
      <c r="D5822" s="93" t="s">
        <v>1201</v>
      </c>
      <c r="E5822" s="94">
        <v>46582</v>
      </c>
      <c r="F5822" s="93"/>
      <c r="G5822" s="93"/>
      <c r="H5822" s="93"/>
      <c r="I5822" s="99"/>
      <c r="J5822" s="99"/>
      <c r="K5822" s="99"/>
      <c r="L5822" s="99"/>
      <c r="M5822" s="99"/>
      <c r="N5822" s="99"/>
      <c r="O5822" s="99"/>
      <c r="P5822" s="99"/>
      <c r="Q5822" s="99"/>
      <c r="R5822" s="99"/>
      <c r="S5822" s="99"/>
      <c r="T5822" s="99"/>
      <c r="U5822" s="99"/>
      <c r="V5822" s="99"/>
      <c r="W5822" s="99"/>
      <c r="X5822" s="99"/>
      <c r="Y5822" s="99"/>
      <c r="Z5822" s="99"/>
      <c r="AA5822" s="99"/>
      <c r="AB5822" s="99"/>
      <c r="AC5822" s="99"/>
      <c r="AD5822" s="99"/>
      <c r="AE5822" s="99"/>
      <c r="AF5822" s="99"/>
      <c r="AG5822" s="99"/>
      <c r="AH5822" s="31"/>
      <c r="AI5822" s="31"/>
      <c r="AJ5822" s="31"/>
      <c r="AK5822" s="31"/>
      <c r="AL5822" s="31"/>
      <c r="AO5822" s="376"/>
    </row>
    <row r="5823" spans="1:41" x14ac:dyDescent="0.3">
      <c r="A5823" s="333" t="s">
        <v>18654</v>
      </c>
      <c r="B5823" s="333" t="s">
        <v>2302</v>
      </c>
      <c r="C5823" s="125" t="s">
        <v>18818</v>
      </c>
      <c r="D5823" s="32" t="s">
        <v>20309</v>
      </c>
      <c r="E5823" s="125" t="s">
        <v>8292</v>
      </c>
      <c r="F5823" s="125" t="s">
        <v>1189</v>
      </c>
      <c r="G5823" s="125" t="s">
        <v>1190</v>
      </c>
      <c r="AO5823" s="376"/>
    </row>
    <row r="5824" spans="1:41" x14ac:dyDescent="0.25">
      <c r="A5824" s="44" t="s">
        <v>7595</v>
      </c>
      <c r="B5824" s="44" t="s">
        <v>9235</v>
      </c>
      <c r="C5824" s="45">
        <v>240102</v>
      </c>
      <c r="D5824" s="45" t="s">
        <v>11363</v>
      </c>
      <c r="E5824" s="45" t="s">
        <v>5139</v>
      </c>
      <c r="AO5824" s="376"/>
    </row>
    <row r="5825" spans="1:41" x14ac:dyDescent="0.25">
      <c r="A5825" s="44" t="s">
        <v>7595</v>
      </c>
      <c r="B5825" s="44" t="s">
        <v>12555</v>
      </c>
      <c r="C5825" s="45">
        <v>241101</v>
      </c>
      <c r="D5825" s="45" t="s">
        <v>11363</v>
      </c>
      <c r="E5825" s="45" t="s">
        <v>5332</v>
      </c>
      <c r="AO5825" s="376"/>
    </row>
    <row r="5826" spans="1:41" x14ac:dyDescent="0.3">
      <c r="A5826" s="99" t="s">
        <v>7804</v>
      </c>
      <c r="B5826" s="92" t="s">
        <v>3452</v>
      </c>
      <c r="C5826" s="93" t="s">
        <v>7817</v>
      </c>
      <c r="D5826" s="93" t="s">
        <v>1201</v>
      </c>
      <c r="E5826" s="94">
        <v>46496</v>
      </c>
      <c r="F5826" s="93"/>
      <c r="G5826" s="93"/>
      <c r="H5826" s="93"/>
      <c r="I5826" s="99"/>
      <c r="J5826" s="99"/>
      <c r="K5826" s="99"/>
      <c r="L5826" s="99"/>
      <c r="M5826" s="99"/>
      <c r="N5826" s="99"/>
      <c r="O5826" s="99"/>
      <c r="P5826" s="99"/>
      <c r="Q5826" s="99"/>
      <c r="R5826" s="99"/>
      <c r="S5826" s="99"/>
      <c r="T5826" s="99"/>
      <c r="U5826" s="99"/>
      <c r="V5826" s="99"/>
      <c r="W5826" s="99"/>
      <c r="X5826" s="99"/>
      <c r="Y5826" s="99"/>
      <c r="Z5826" s="99"/>
      <c r="AA5826" s="99"/>
      <c r="AB5826" s="99"/>
      <c r="AC5826" s="99"/>
      <c r="AD5826" s="99"/>
      <c r="AE5826" s="99"/>
      <c r="AF5826" s="99"/>
      <c r="AG5826" s="99"/>
      <c r="AH5826" s="31"/>
      <c r="AI5826" s="31"/>
      <c r="AJ5826" s="31"/>
      <c r="AK5826" s="31"/>
      <c r="AL5826" s="31"/>
      <c r="AO5826" s="376"/>
    </row>
    <row r="5827" spans="1:41" x14ac:dyDescent="0.25">
      <c r="A5827" s="91" t="s">
        <v>141</v>
      </c>
      <c r="B5827" s="92" t="s">
        <v>9602</v>
      </c>
      <c r="C5827" s="45" t="s">
        <v>9349</v>
      </c>
      <c r="D5827" s="93" t="s">
        <v>9601</v>
      </c>
      <c r="E5827" s="94">
        <v>46568</v>
      </c>
      <c r="F5827" s="93"/>
      <c r="G5827" s="93"/>
      <c r="H5827" s="93"/>
      <c r="I5827" s="99"/>
      <c r="J5827" s="99"/>
      <c r="K5827" s="99"/>
      <c r="L5827" s="99"/>
      <c r="M5827" s="99"/>
      <c r="N5827" s="99"/>
      <c r="O5827" s="99"/>
      <c r="P5827" s="99"/>
      <c r="Q5827" s="99"/>
      <c r="R5827" s="99"/>
      <c r="S5827" s="99"/>
      <c r="T5827" s="99"/>
      <c r="U5827" s="99"/>
      <c r="V5827" s="99"/>
      <c r="W5827" s="99"/>
      <c r="X5827" s="99"/>
      <c r="Y5827" s="99"/>
      <c r="Z5827" s="99"/>
      <c r="AA5827" s="99"/>
      <c r="AB5827" s="99"/>
      <c r="AC5827" s="99"/>
      <c r="AD5827" s="99"/>
      <c r="AE5827" s="99"/>
      <c r="AF5827" s="99"/>
      <c r="AG5827" s="99"/>
      <c r="AH5827" s="31"/>
      <c r="AI5827" s="31"/>
      <c r="AJ5827" s="31"/>
      <c r="AK5827" s="31"/>
      <c r="AL5827" s="31"/>
      <c r="AO5827" s="376"/>
    </row>
    <row r="5828" spans="1:41" x14ac:dyDescent="0.25">
      <c r="A5828" s="44" t="s">
        <v>141</v>
      </c>
      <c r="B5828" s="44" t="s">
        <v>12091</v>
      </c>
      <c r="C5828" s="45">
        <v>9.23</v>
      </c>
      <c r="D5828" s="45" t="s">
        <v>12549</v>
      </c>
      <c r="E5828" s="46">
        <v>46934</v>
      </c>
      <c r="F5828" s="45"/>
      <c r="G5828" s="93"/>
      <c r="H5828" s="93"/>
      <c r="I5828" s="99"/>
      <c r="J5828" s="99"/>
      <c r="K5828" s="99"/>
      <c r="L5828" s="99"/>
      <c r="M5828" s="99"/>
      <c r="N5828" s="99"/>
      <c r="O5828" s="99"/>
      <c r="P5828" s="99"/>
      <c r="Q5828" s="99"/>
      <c r="R5828" s="99"/>
      <c r="S5828" s="99"/>
      <c r="T5828" s="99"/>
      <c r="U5828" s="99"/>
      <c r="V5828" s="99"/>
      <c r="W5828" s="99"/>
      <c r="X5828" s="99"/>
      <c r="Y5828" s="99"/>
      <c r="Z5828" s="99"/>
      <c r="AA5828" s="99"/>
      <c r="AB5828" s="99"/>
      <c r="AC5828" s="99"/>
      <c r="AD5828" s="99"/>
      <c r="AE5828" s="99"/>
      <c r="AF5828" s="99"/>
      <c r="AG5828" s="99"/>
      <c r="AH5828" s="31"/>
      <c r="AI5828" s="31"/>
      <c r="AJ5828" s="31"/>
      <c r="AK5828" s="31"/>
      <c r="AL5828" s="31"/>
      <c r="AO5828" s="376"/>
    </row>
    <row r="5829" spans="1:41" x14ac:dyDescent="0.25">
      <c r="A5829" s="44" t="s">
        <v>141</v>
      </c>
      <c r="B5829" s="44" t="s">
        <v>12224</v>
      </c>
      <c r="C5829" s="45">
        <v>34.229999999999997</v>
      </c>
      <c r="D5829" s="45" t="s">
        <v>12549</v>
      </c>
      <c r="E5829" s="46">
        <v>46934</v>
      </c>
      <c r="F5829" s="45"/>
      <c r="G5829" s="93"/>
      <c r="H5829" s="93"/>
      <c r="I5829" s="99"/>
      <c r="J5829" s="99"/>
      <c r="K5829" s="99"/>
      <c r="L5829" s="99"/>
      <c r="M5829" s="99"/>
      <c r="N5829" s="99"/>
      <c r="O5829" s="99"/>
      <c r="P5829" s="99"/>
      <c r="Q5829" s="99"/>
      <c r="R5829" s="99"/>
      <c r="S5829" s="99"/>
      <c r="T5829" s="99"/>
      <c r="U5829" s="99"/>
      <c r="V5829" s="99"/>
      <c r="W5829" s="99"/>
      <c r="X5829" s="99"/>
      <c r="Y5829" s="99"/>
      <c r="Z5829" s="99"/>
      <c r="AA5829" s="99"/>
      <c r="AB5829" s="99"/>
      <c r="AC5829" s="99"/>
      <c r="AD5829" s="99"/>
      <c r="AE5829" s="99"/>
      <c r="AF5829" s="99"/>
      <c r="AG5829" s="99"/>
      <c r="AH5829" s="31"/>
      <c r="AI5829" s="31"/>
      <c r="AJ5829" s="31"/>
      <c r="AK5829" s="31"/>
      <c r="AL5829" s="31"/>
      <c r="AO5829" s="376"/>
    </row>
    <row r="5830" spans="1:41" x14ac:dyDescent="0.25">
      <c r="A5830" s="44" t="s">
        <v>141</v>
      </c>
      <c r="B5830" s="44" t="s">
        <v>21434</v>
      </c>
      <c r="C5830" s="45" t="s">
        <v>13058</v>
      </c>
      <c r="D5830" s="45" t="s">
        <v>21447</v>
      </c>
      <c r="E5830" s="46">
        <v>46418</v>
      </c>
      <c r="AO5830" s="376"/>
    </row>
    <row r="5831" spans="1:41" x14ac:dyDescent="0.25">
      <c r="A5831" s="91" t="s">
        <v>141</v>
      </c>
      <c r="B5831" s="92" t="s">
        <v>3452</v>
      </c>
      <c r="C5831" s="93" t="s">
        <v>7817</v>
      </c>
      <c r="D5831" s="93" t="s">
        <v>1201</v>
      </c>
      <c r="E5831" s="94">
        <v>46496</v>
      </c>
      <c r="F5831" s="93"/>
      <c r="G5831" s="93"/>
      <c r="H5831" s="93"/>
      <c r="I5831" s="99"/>
      <c r="J5831" s="99"/>
      <c r="K5831" s="99"/>
      <c r="L5831" s="99"/>
      <c r="M5831" s="99"/>
      <c r="N5831" s="99"/>
      <c r="O5831" s="99"/>
      <c r="P5831" s="99"/>
      <c r="Q5831" s="99"/>
      <c r="R5831" s="99"/>
      <c r="S5831" s="99"/>
      <c r="T5831" s="99"/>
      <c r="U5831" s="99"/>
      <c r="V5831" s="99"/>
      <c r="W5831" s="99"/>
      <c r="X5831" s="99"/>
      <c r="Y5831" s="99"/>
      <c r="Z5831" s="99"/>
      <c r="AA5831" s="99"/>
      <c r="AB5831" s="99"/>
      <c r="AC5831" s="99"/>
      <c r="AD5831" s="99"/>
      <c r="AE5831" s="99"/>
      <c r="AF5831" s="99"/>
      <c r="AG5831" s="99"/>
      <c r="AH5831" s="31"/>
      <c r="AI5831" s="31"/>
      <c r="AJ5831" s="31"/>
      <c r="AK5831" s="31"/>
      <c r="AL5831" s="31"/>
      <c r="AO5831" s="376"/>
    </row>
    <row r="5832" spans="1:41" x14ac:dyDescent="0.25">
      <c r="A5832" s="91" t="s">
        <v>141</v>
      </c>
      <c r="B5832" s="92" t="s">
        <v>19284</v>
      </c>
      <c r="C5832" s="93" t="s">
        <v>19285</v>
      </c>
      <c r="D5832" s="93" t="s">
        <v>1201</v>
      </c>
      <c r="E5832" s="94">
        <v>46582</v>
      </c>
      <c r="F5832" s="93"/>
      <c r="G5832" s="93"/>
      <c r="H5832" s="93"/>
      <c r="I5832" s="99"/>
      <c r="J5832" s="99"/>
      <c r="K5832" s="99"/>
      <c r="L5832" s="99"/>
      <c r="M5832" s="99"/>
      <c r="N5832" s="99"/>
      <c r="O5832" s="99"/>
      <c r="P5832" s="99"/>
      <c r="Q5832" s="99"/>
      <c r="R5832" s="99"/>
      <c r="S5832" s="99"/>
      <c r="T5832" s="99"/>
      <c r="U5832" s="99"/>
      <c r="V5832" s="99"/>
      <c r="W5832" s="99"/>
      <c r="X5832" s="99"/>
      <c r="Y5832" s="99"/>
      <c r="Z5832" s="99"/>
      <c r="AA5832" s="99"/>
      <c r="AB5832" s="99"/>
      <c r="AC5832" s="99"/>
      <c r="AD5832" s="99"/>
      <c r="AE5832" s="99"/>
      <c r="AF5832" s="99"/>
      <c r="AG5832" s="99"/>
      <c r="AH5832" s="31"/>
      <c r="AI5832" s="31"/>
      <c r="AJ5832" s="31"/>
      <c r="AK5832" s="31"/>
      <c r="AL5832" s="31"/>
      <c r="AO5832" s="376"/>
    </row>
    <row r="5833" spans="1:41" x14ac:dyDescent="0.25">
      <c r="A5833" s="44" t="s">
        <v>17785</v>
      </c>
      <c r="B5833" s="44" t="s">
        <v>2350</v>
      </c>
      <c r="C5833" s="45">
        <v>250106</v>
      </c>
      <c r="D5833" s="45" t="s">
        <v>11363</v>
      </c>
      <c r="E5833" s="45" t="s">
        <v>11887</v>
      </c>
      <c r="AO5833" s="376"/>
    </row>
    <row r="5834" spans="1:41" x14ac:dyDescent="0.3">
      <c r="A5834" s="57" t="s">
        <v>10187</v>
      </c>
      <c r="B5834" s="57" t="s">
        <v>2173</v>
      </c>
      <c r="C5834" s="62">
        <v>24030</v>
      </c>
      <c r="D5834" s="62" t="s">
        <v>20886</v>
      </c>
      <c r="E5834" s="60">
        <v>47057</v>
      </c>
      <c r="F5834" s="32"/>
      <c r="G5834" s="32"/>
      <c r="H5834" s="32"/>
      <c r="I5834" s="31"/>
      <c r="J5834" s="31"/>
      <c r="K5834" s="31"/>
      <c r="L5834" s="31"/>
      <c r="M5834" s="31"/>
      <c r="N5834" s="31"/>
      <c r="O5834" s="31"/>
      <c r="P5834" s="31"/>
      <c r="Q5834" s="31"/>
      <c r="R5834" s="31"/>
      <c r="S5834" s="31"/>
      <c r="T5834" s="31"/>
      <c r="U5834" s="31"/>
      <c r="V5834" s="31"/>
      <c r="W5834" s="31"/>
      <c r="X5834" s="31"/>
      <c r="Y5834" s="31"/>
      <c r="Z5834" s="31"/>
      <c r="AA5834" s="31"/>
      <c r="AB5834" s="31"/>
      <c r="AC5834" s="31"/>
      <c r="AD5834" s="31"/>
      <c r="AE5834" s="31"/>
      <c r="AF5834" s="31"/>
      <c r="AG5834" s="31"/>
      <c r="AH5834" s="31"/>
      <c r="AI5834" s="31"/>
      <c r="AJ5834" s="31"/>
      <c r="AK5834" s="31"/>
      <c r="AL5834" s="31"/>
      <c r="AO5834" s="376"/>
    </row>
    <row r="5835" spans="1:41" x14ac:dyDescent="0.3">
      <c r="A5835" s="92" t="s">
        <v>10187</v>
      </c>
      <c r="B5835" s="92" t="s">
        <v>10212</v>
      </c>
      <c r="C5835" s="93" t="s">
        <v>10213</v>
      </c>
      <c r="D5835" s="93" t="s">
        <v>1201</v>
      </c>
      <c r="E5835" s="94">
        <v>47012</v>
      </c>
      <c r="F5835" s="93"/>
      <c r="G5835" s="93"/>
      <c r="H5835" s="93" t="s">
        <v>1189</v>
      </c>
      <c r="I5835" s="99"/>
      <c r="J5835" s="99"/>
      <c r="K5835" s="99"/>
      <c r="L5835" s="99"/>
      <c r="M5835" s="99"/>
      <c r="N5835" s="99"/>
      <c r="O5835" s="99"/>
      <c r="P5835" s="99"/>
      <c r="Q5835" s="99"/>
      <c r="R5835" s="99"/>
      <c r="S5835" s="99"/>
      <c r="T5835" s="99"/>
      <c r="U5835" s="99"/>
      <c r="V5835" s="99"/>
      <c r="W5835" s="99"/>
      <c r="X5835" s="99"/>
      <c r="Y5835" s="99"/>
      <c r="Z5835" s="99"/>
      <c r="AA5835" s="99"/>
      <c r="AB5835" s="99"/>
      <c r="AC5835" s="99"/>
      <c r="AD5835" s="99"/>
      <c r="AE5835" s="99"/>
      <c r="AF5835" s="99"/>
      <c r="AG5835" s="99"/>
      <c r="AH5835" s="31"/>
      <c r="AI5835" s="31"/>
      <c r="AJ5835" s="31"/>
      <c r="AK5835" s="31"/>
      <c r="AL5835" s="31"/>
      <c r="AO5835" s="376"/>
    </row>
    <row r="5836" spans="1:41" x14ac:dyDescent="0.25">
      <c r="A5836" s="91" t="s">
        <v>5214</v>
      </c>
      <c r="B5836" s="92" t="s">
        <v>19284</v>
      </c>
      <c r="C5836" s="93" t="s">
        <v>19285</v>
      </c>
      <c r="D5836" s="93" t="s">
        <v>1201</v>
      </c>
      <c r="E5836" s="94">
        <v>46582</v>
      </c>
      <c r="F5836" s="93"/>
      <c r="G5836" s="93"/>
      <c r="H5836" s="93"/>
      <c r="I5836" s="99"/>
      <c r="J5836" s="99"/>
      <c r="K5836" s="99"/>
      <c r="L5836" s="99"/>
      <c r="M5836" s="99"/>
      <c r="N5836" s="99"/>
      <c r="O5836" s="99"/>
      <c r="P5836" s="99"/>
      <c r="Q5836" s="99"/>
      <c r="R5836" s="99"/>
      <c r="S5836" s="99"/>
      <c r="T5836" s="99"/>
      <c r="U5836" s="99"/>
      <c r="V5836" s="99"/>
      <c r="W5836" s="99"/>
      <c r="X5836" s="99"/>
      <c r="Y5836" s="99"/>
      <c r="Z5836" s="99"/>
      <c r="AA5836" s="99"/>
      <c r="AB5836" s="99"/>
      <c r="AC5836" s="99"/>
      <c r="AD5836" s="99"/>
      <c r="AE5836" s="99"/>
      <c r="AF5836" s="99"/>
      <c r="AG5836" s="99"/>
      <c r="AH5836" s="31"/>
      <c r="AI5836" s="31"/>
      <c r="AJ5836" s="31"/>
      <c r="AK5836" s="31"/>
      <c r="AL5836" s="31"/>
      <c r="AO5836" s="376"/>
    </row>
    <row r="5837" spans="1:41" x14ac:dyDescent="0.25">
      <c r="A5837" s="44" t="s">
        <v>5214</v>
      </c>
      <c r="B5837" s="44" t="s">
        <v>5134</v>
      </c>
      <c r="C5837" s="45">
        <v>220802</v>
      </c>
      <c r="D5837" s="45" t="s">
        <v>11363</v>
      </c>
      <c r="E5837" s="45" t="s">
        <v>4966</v>
      </c>
      <c r="AO5837" s="376"/>
    </row>
    <row r="5838" spans="1:41" x14ac:dyDescent="0.25">
      <c r="A5838" s="44" t="s">
        <v>11653</v>
      </c>
      <c r="B5838" s="44" t="s">
        <v>21365</v>
      </c>
      <c r="C5838" s="45" t="s">
        <v>8133</v>
      </c>
      <c r="D5838" s="45" t="s">
        <v>21447</v>
      </c>
      <c r="E5838" s="46">
        <v>46752</v>
      </c>
      <c r="AO5838" s="376"/>
    </row>
    <row r="5839" spans="1:41" x14ac:dyDescent="0.25">
      <c r="A5839" s="44" t="s">
        <v>2388</v>
      </c>
      <c r="B5839" s="44" t="s">
        <v>2350</v>
      </c>
      <c r="C5839" s="45">
        <v>230105</v>
      </c>
      <c r="D5839" s="45" t="s">
        <v>11363</v>
      </c>
      <c r="E5839" s="45" t="s">
        <v>5265</v>
      </c>
      <c r="AO5839" s="376"/>
    </row>
    <row r="5840" spans="1:41" x14ac:dyDescent="0.25">
      <c r="A5840" s="44" t="s">
        <v>2388</v>
      </c>
      <c r="B5840" s="44" t="s">
        <v>944</v>
      </c>
      <c r="C5840" s="45">
        <v>240303</v>
      </c>
      <c r="D5840" s="45" t="s">
        <v>11363</v>
      </c>
      <c r="E5840" s="45" t="s">
        <v>2593</v>
      </c>
      <c r="AO5840" s="376"/>
    </row>
    <row r="5841" spans="1:41" x14ac:dyDescent="0.25">
      <c r="A5841" s="44" t="s">
        <v>2388</v>
      </c>
      <c r="B5841" s="44" t="s">
        <v>5147</v>
      </c>
      <c r="C5841" s="45">
        <v>251003</v>
      </c>
      <c r="D5841" s="45" t="s">
        <v>11363</v>
      </c>
      <c r="E5841" s="45" t="s">
        <v>11146</v>
      </c>
      <c r="AO5841" s="376"/>
    </row>
    <row r="5842" spans="1:41" x14ac:dyDescent="0.25">
      <c r="A5842" s="44" t="s">
        <v>2388</v>
      </c>
      <c r="B5842" s="44" t="s">
        <v>17463</v>
      </c>
      <c r="C5842" s="45">
        <v>260202</v>
      </c>
      <c r="D5842" s="45" t="s">
        <v>11363</v>
      </c>
      <c r="E5842" s="45" t="s">
        <v>9238</v>
      </c>
      <c r="AO5842" s="376"/>
    </row>
    <row r="5843" spans="1:41" x14ac:dyDescent="0.25">
      <c r="A5843" s="44" t="s">
        <v>13630</v>
      </c>
      <c r="B5843" s="44" t="s">
        <v>12111</v>
      </c>
      <c r="C5843" s="45">
        <v>13.25</v>
      </c>
      <c r="D5843" s="45" t="s">
        <v>12549</v>
      </c>
      <c r="E5843" s="46">
        <v>47664</v>
      </c>
      <c r="F5843" s="45"/>
      <c r="G5843" s="93"/>
      <c r="H5843" s="93"/>
      <c r="I5843" s="99"/>
      <c r="J5843" s="99"/>
      <c r="K5843" s="99"/>
      <c r="L5843" s="99"/>
      <c r="M5843" s="99"/>
      <c r="N5843" s="99"/>
      <c r="O5843" s="99"/>
      <c r="P5843" s="99"/>
      <c r="Q5843" s="99"/>
      <c r="R5843" s="99"/>
      <c r="S5843" s="99"/>
      <c r="T5843" s="99"/>
      <c r="U5843" s="99"/>
      <c r="V5843" s="99"/>
      <c r="W5843" s="99"/>
      <c r="X5843" s="99"/>
      <c r="Y5843" s="99"/>
      <c r="Z5843" s="99"/>
      <c r="AA5843" s="99"/>
      <c r="AB5843" s="99"/>
      <c r="AC5843" s="99"/>
      <c r="AD5843" s="99"/>
      <c r="AE5843" s="99"/>
      <c r="AF5843" s="99"/>
      <c r="AG5843" s="99"/>
      <c r="AH5843" s="31"/>
      <c r="AI5843" s="31"/>
      <c r="AJ5843" s="31"/>
      <c r="AK5843" s="31"/>
      <c r="AL5843" s="31"/>
      <c r="AO5843" s="376"/>
    </row>
    <row r="5844" spans="1:41" x14ac:dyDescent="0.25">
      <c r="A5844" s="44" t="s">
        <v>13630</v>
      </c>
      <c r="B5844" s="44" t="s">
        <v>12129</v>
      </c>
      <c r="C5844" s="45">
        <v>20.25</v>
      </c>
      <c r="D5844" s="45" t="s">
        <v>12549</v>
      </c>
      <c r="E5844" s="46">
        <v>47664</v>
      </c>
      <c r="F5844" s="45"/>
      <c r="G5844" s="93"/>
      <c r="H5844" s="93"/>
      <c r="I5844" s="99"/>
      <c r="J5844" s="99"/>
      <c r="K5844" s="99"/>
      <c r="L5844" s="99"/>
      <c r="M5844" s="99"/>
      <c r="N5844" s="99"/>
      <c r="O5844" s="99"/>
      <c r="P5844" s="99"/>
      <c r="Q5844" s="99"/>
      <c r="R5844" s="99"/>
      <c r="S5844" s="99"/>
      <c r="T5844" s="99"/>
      <c r="U5844" s="99"/>
      <c r="V5844" s="99"/>
      <c r="W5844" s="99"/>
      <c r="X5844" s="99"/>
      <c r="Y5844" s="99"/>
      <c r="Z5844" s="99"/>
      <c r="AA5844" s="99"/>
      <c r="AB5844" s="99"/>
      <c r="AC5844" s="99"/>
      <c r="AD5844" s="99"/>
      <c r="AE5844" s="99"/>
      <c r="AF5844" s="99"/>
      <c r="AG5844" s="99"/>
      <c r="AH5844" s="31"/>
      <c r="AI5844" s="31"/>
      <c r="AJ5844" s="31"/>
      <c r="AK5844" s="31"/>
      <c r="AL5844" s="31"/>
      <c r="AO5844" s="376"/>
    </row>
    <row r="5845" spans="1:41" x14ac:dyDescent="0.25">
      <c r="A5845" s="44" t="s">
        <v>5550</v>
      </c>
      <c r="B5845" s="44" t="s">
        <v>21437</v>
      </c>
      <c r="C5845" s="45" t="s">
        <v>5547</v>
      </c>
      <c r="D5845" s="45" t="s">
        <v>21447</v>
      </c>
      <c r="E5845" s="46">
        <v>46660</v>
      </c>
      <c r="AO5845" s="376"/>
    </row>
    <row r="5846" spans="1:41" x14ac:dyDescent="0.3">
      <c r="A5846" s="333" t="s">
        <v>11018</v>
      </c>
      <c r="B5846" s="333" t="s">
        <v>1177</v>
      </c>
      <c r="C5846" s="125" t="s">
        <v>11000</v>
      </c>
      <c r="D5846" s="32" t="s">
        <v>20309</v>
      </c>
      <c r="E5846" s="125" t="s">
        <v>2593</v>
      </c>
      <c r="F5846" s="125" t="s">
        <v>1190</v>
      </c>
      <c r="G5846" s="125" t="s">
        <v>1189</v>
      </c>
      <c r="AO5846" s="376"/>
    </row>
    <row r="5847" spans="1:41" x14ac:dyDescent="0.25">
      <c r="A5847" s="44" t="s">
        <v>12647</v>
      </c>
      <c r="B5847" s="44" t="s">
        <v>939</v>
      </c>
      <c r="C5847" s="45">
        <v>241202</v>
      </c>
      <c r="D5847" s="45" t="s">
        <v>11363</v>
      </c>
      <c r="E5847" s="45" t="s">
        <v>12554</v>
      </c>
      <c r="AO5847" s="376"/>
    </row>
    <row r="5848" spans="1:41" x14ac:dyDescent="0.25">
      <c r="A5848" s="44" t="s">
        <v>16148</v>
      </c>
      <c r="B5848" s="44" t="s">
        <v>21421</v>
      </c>
      <c r="C5848" s="45" t="s">
        <v>21184</v>
      </c>
      <c r="D5848" s="45" t="s">
        <v>21447</v>
      </c>
      <c r="E5848" s="46">
        <v>46630</v>
      </c>
      <c r="AO5848" s="376"/>
    </row>
    <row r="5849" spans="1:41" x14ac:dyDescent="0.25">
      <c r="A5849" s="44" t="s">
        <v>13216</v>
      </c>
      <c r="B5849" s="44" t="s">
        <v>3176</v>
      </c>
      <c r="C5849" s="45">
        <v>25010402</v>
      </c>
      <c r="D5849" s="45" t="s">
        <v>11363</v>
      </c>
      <c r="E5849" s="45" t="s">
        <v>12564</v>
      </c>
      <c r="AO5849" s="376"/>
    </row>
    <row r="5850" spans="1:41" x14ac:dyDescent="0.3">
      <c r="A5850" s="333" t="s">
        <v>1591</v>
      </c>
      <c r="B5850" s="333" t="s">
        <v>1598</v>
      </c>
      <c r="C5850" s="125" t="s">
        <v>13387</v>
      </c>
      <c r="D5850" s="32" t="s">
        <v>20309</v>
      </c>
      <c r="E5850" s="125" t="s">
        <v>11886</v>
      </c>
      <c r="F5850" s="125" t="s">
        <v>1189</v>
      </c>
      <c r="G5850" s="125" t="s">
        <v>1190</v>
      </c>
      <c r="AO5850" s="376"/>
    </row>
    <row r="5851" spans="1:41" x14ac:dyDescent="0.25">
      <c r="A5851" s="44" t="s">
        <v>16692</v>
      </c>
      <c r="B5851" s="44" t="s">
        <v>16693</v>
      </c>
      <c r="C5851" s="45" t="s">
        <v>16983</v>
      </c>
      <c r="D5851" s="367" t="s">
        <v>3696</v>
      </c>
      <c r="E5851" s="328">
        <f>DATE(2029,9,18)</f>
        <v>47379</v>
      </c>
      <c r="F5851" s="32"/>
      <c r="G5851" s="32"/>
      <c r="H5851" s="32"/>
      <c r="I5851" s="31"/>
      <c r="J5851" s="31"/>
      <c r="K5851" s="31"/>
      <c r="L5851" s="31"/>
      <c r="M5851" s="31"/>
      <c r="N5851" s="31"/>
      <c r="O5851" s="31"/>
      <c r="P5851" s="31"/>
      <c r="Q5851" s="31"/>
      <c r="R5851" s="31"/>
      <c r="S5851" s="31"/>
      <c r="T5851" s="31"/>
      <c r="U5851" s="31"/>
      <c r="V5851" s="31"/>
      <c r="W5851" s="31"/>
      <c r="X5851" s="31"/>
      <c r="Y5851" s="31"/>
      <c r="Z5851" s="31"/>
      <c r="AA5851" s="31"/>
      <c r="AB5851" s="31"/>
      <c r="AC5851" s="31"/>
      <c r="AD5851" s="31"/>
      <c r="AE5851" s="31"/>
      <c r="AF5851" s="31"/>
      <c r="AG5851" s="31"/>
      <c r="AH5851" s="31"/>
      <c r="AI5851" s="31"/>
      <c r="AJ5851" s="31"/>
      <c r="AK5851" s="31"/>
      <c r="AL5851" s="31"/>
      <c r="AO5851" s="376"/>
    </row>
    <row r="5852" spans="1:41" x14ac:dyDescent="0.25">
      <c r="A5852" s="44" t="s">
        <v>15736</v>
      </c>
      <c r="B5852" s="44" t="s">
        <v>15620</v>
      </c>
      <c r="C5852" s="45">
        <v>25080301</v>
      </c>
      <c r="D5852" s="45" t="s">
        <v>11363</v>
      </c>
      <c r="E5852" s="45" t="s">
        <v>8282</v>
      </c>
      <c r="AO5852" s="376"/>
    </row>
    <row r="5853" spans="1:41" x14ac:dyDescent="0.25">
      <c r="A5853" s="44" t="s">
        <v>8784</v>
      </c>
      <c r="B5853" s="44" t="s">
        <v>15259</v>
      </c>
      <c r="C5853" s="45" t="s">
        <v>21044</v>
      </c>
      <c r="D5853" s="367" t="s">
        <v>3696</v>
      </c>
      <c r="E5853" s="328">
        <f>DATE(2030,4,9)</f>
        <v>47582</v>
      </c>
      <c r="F5853" s="32"/>
      <c r="G5853" s="32"/>
      <c r="H5853" s="32"/>
      <c r="I5853" s="31"/>
      <c r="J5853" s="31"/>
      <c r="K5853" s="31"/>
      <c r="L5853" s="31"/>
      <c r="M5853" s="31"/>
      <c r="N5853" s="31"/>
      <c r="O5853" s="31"/>
      <c r="P5853" s="31"/>
      <c r="Q5853" s="31"/>
      <c r="R5853" s="31"/>
      <c r="S5853" s="31"/>
      <c r="T5853" s="31"/>
      <c r="U5853" s="31"/>
      <c r="V5853" s="31"/>
      <c r="W5853" s="31"/>
      <c r="X5853" s="31"/>
      <c r="Y5853" s="31"/>
      <c r="Z5853" s="31"/>
      <c r="AA5853" s="31"/>
      <c r="AB5853" s="31"/>
      <c r="AC5853" s="31"/>
      <c r="AD5853" s="31"/>
      <c r="AE5853" s="31"/>
      <c r="AF5853" s="31"/>
      <c r="AG5853" s="31"/>
      <c r="AH5853" s="31"/>
      <c r="AI5853" s="31"/>
      <c r="AJ5853" s="31"/>
      <c r="AK5853" s="31"/>
      <c r="AL5853" s="31"/>
      <c r="AO5853" s="376"/>
    </row>
    <row r="5854" spans="1:41" x14ac:dyDescent="0.25">
      <c r="A5854" s="44" t="s">
        <v>12648</v>
      </c>
      <c r="B5854" s="44" t="s">
        <v>199</v>
      </c>
      <c r="C5854" s="45">
        <v>241001</v>
      </c>
      <c r="D5854" s="45" t="s">
        <v>11363</v>
      </c>
      <c r="E5854" s="45" t="s">
        <v>5332</v>
      </c>
      <c r="AO5854" s="376"/>
    </row>
    <row r="5855" spans="1:41" x14ac:dyDescent="0.25">
      <c r="A5855" s="44" t="s">
        <v>9728</v>
      </c>
      <c r="B5855" s="44" t="s">
        <v>14804</v>
      </c>
      <c r="C5855" s="45" t="s">
        <v>9781</v>
      </c>
      <c r="D5855" s="367" t="s">
        <v>3696</v>
      </c>
      <c r="E5855" s="328">
        <f>DATE(2028,2,27)</f>
        <v>46810</v>
      </c>
      <c r="F5855" s="32"/>
      <c r="G5855" s="32"/>
      <c r="H5855" s="32"/>
      <c r="I5855" s="31"/>
      <c r="J5855" s="31"/>
      <c r="K5855" s="31"/>
      <c r="L5855" s="31"/>
      <c r="M5855" s="31"/>
      <c r="N5855" s="31"/>
      <c r="O5855" s="31"/>
      <c r="P5855" s="31"/>
      <c r="Q5855" s="31"/>
      <c r="R5855" s="31"/>
      <c r="S5855" s="31"/>
      <c r="T5855" s="31"/>
      <c r="U5855" s="31"/>
      <c r="V5855" s="31"/>
      <c r="W5855" s="31"/>
      <c r="X5855" s="31"/>
      <c r="Y5855" s="31"/>
      <c r="Z5855" s="31"/>
      <c r="AA5855" s="31"/>
      <c r="AB5855" s="31"/>
      <c r="AC5855" s="31"/>
      <c r="AD5855" s="31"/>
      <c r="AE5855" s="31"/>
      <c r="AF5855" s="31"/>
      <c r="AG5855" s="31"/>
      <c r="AH5855" s="31"/>
      <c r="AI5855" s="31"/>
      <c r="AJ5855" s="31"/>
      <c r="AK5855" s="31"/>
      <c r="AL5855" s="31"/>
      <c r="AO5855" s="376"/>
    </row>
    <row r="5856" spans="1:41" x14ac:dyDescent="0.25">
      <c r="A5856" s="44" t="s">
        <v>19332</v>
      </c>
      <c r="B5856" s="319" t="s">
        <v>19515</v>
      </c>
      <c r="C5856" s="318" t="s">
        <v>19653</v>
      </c>
      <c r="D5856" s="93" t="s">
        <v>19934</v>
      </c>
      <c r="E5856" s="320">
        <v>46507</v>
      </c>
      <c r="F5856" s="93"/>
      <c r="G5856" s="93"/>
      <c r="H5856" s="93"/>
      <c r="I5856" s="99"/>
      <c r="J5856" s="99"/>
      <c r="K5856" s="99"/>
      <c r="L5856" s="99"/>
      <c r="M5856" s="99"/>
      <c r="N5856" s="99"/>
      <c r="O5856" s="99"/>
      <c r="P5856" s="99"/>
      <c r="Q5856" s="99"/>
      <c r="R5856" s="99"/>
      <c r="S5856" s="99"/>
      <c r="T5856" s="99"/>
      <c r="U5856" s="99"/>
      <c r="V5856" s="99"/>
      <c r="W5856" s="99"/>
      <c r="X5856" s="99"/>
      <c r="Y5856" s="99"/>
      <c r="Z5856" s="99"/>
      <c r="AA5856" s="99"/>
      <c r="AB5856" s="99"/>
      <c r="AC5856" s="99"/>
      <c r="AD5856" s="99"/>
      <c r="AE5856" s="99"/>
      <c r="AF5856" s="99"/>
      <c r="AG5856" s="99"/>
      <c r="AH5856" s="31"/>
      <c r="AI5856" s="31"/>
      <c r="AJ5856" s="31"/>
      <c r="AK5856" s="31"/>
      <c r="AL5856" s="31"/>
      <c r="AO5856" s="376"/>
    </row>
    <row r="5857" spans="1:41" x14ac:dyDescent="0.25">
      <c r="A5857" s="44" t="s">
        <v>13217</v>
      </c>
      <c r="B5857" s="44" t="s">
        <v>3176</v>
      </c>
      <c r="C5857" s="45">
        <v>25010402</v>
      </c>
      <c r="D5857" s="45" t="s">
        <v>11363</v>
      </c>
      <c r="E5857" s="45" t="s">
        <v>12564</v>
      </c>
      <c r="AO5857" s="376"/>
    </row>
    <row r="5858" spans="1:41" x14ac:dyDescent="0.25">
      <c r="A5858" s="44" t="s">
        <v>13217</v>
      </c>
      <c r="B5858" s="44" t="s">
        <v>5321</v>
      </c>
      <c r="C5858" s="45">
        <v>25010401</v>
      </c>
      <c r="D5858" s="45" t="s">
        <v>11363</v>
      </c>
      <c r="E5858" s="45" t="s">
        <v>12564</v>
      </c>
      <c r="AO5858" s="376"/>
    </row>
    <row r="5859" spans="1:41" x14ac:dyDescent="0.25">
      <c r="A5859" s="44" t="s">
        <v>17786</v>
      </c>
      <c r="B5859" s="44" t="s">
        <v>3042</v>
      </c>
      <c r="C5859" s="45">
        <v>230903</v>
      </c>
      <c r="D5859" s="45" t="s">
        <v>11363</v>
      </c>
      <c r="E5859" s="45" t="s">
        <v>7871</v>
      </c>
      <c r="AO5859" s="376"/>
    </row>
    <row r="5860" spans="1:41" x14ac:dyDescent="0.25">
      <c r="A5860" s="44" t="s">
        <v>17787</v>
      </c>
      <c r="B5860" s="44" t="s">
        <v>3841</v>
      </c>
      <c r="C5860" s="45">
        <v>24060401</v>
      </c>
      <c r="D5860" s="45" t="s">
        <v>11363</v>
      </c>
      <c r="E5860" s="45" t="s">
        <v>4962</v>
      </c>
      <c r="AO5860" s="376"/>
    </row>
    <row r="5861" spans="1:41" x14ac:dyDescent="0.25">
      <c r="A5861" s="44" t="s">
        <v>17787</v>
      </c>
      <c r="B5861" s="44" t="s">
        <v>926</v>
      </c>
      <c r="C5861" s="45">
        <v>24060402</v>
      </c>
      <c r="D5861" s="45" t="s">
        <v>11363</v>
      </c>
      <c r="E5861" s="45" t="s">
        <v>4962</v>
      </c>
      <c r="AO5861" s="376"/>
    </row>
    <row r="5862" spans="1:41" x14ac:dyDescent="0.25">
      <c r="A5862" s="44" t="s">
        <v>5215</v>
      </c>
      <c r="B5862" s="44" t="s">
        <v>924</v>
      </c>
      <c r="C5862" s="45">
        <v>22010702</v>
      </c>
      <c r="D5862" s="45" t="s">
        <v>11363</v>
      </c>
      <c r="E5862" s="45" t="s">
        <v>5131</v>
      </c>
      <c r="AO5862" s="376"/>
    </row>
    <row r="5863" spans="1:41" x14ac:dyDescent="0.25">
      <c r="A5863" s="44" t="s">
        <v>5216</v>
      </c>
      <c r="B5863" s="44" t="s">
        <v>3474</v>
      </c>
      <c r="C5863" s="45">
        <v>220605</v>
      </c>
      <c r="D5863" s="45" t="s">
        <v>11363</v>
      </c>
      <c r="E5863" s="45" t="s">
        <v>5155</v>
      </c>
      <c r="AO5863" s="376"/>
    </row>
    <row r="5864" spans="1:41" x14ac:dyDescent="0.25">
      <c r="A5864" s="44" t="s">
        <v>12246</v>
      </c>
      <c r="B5864" s="44" t="s">
        <v>12121</v>
      </c>
      <c r="C5864" s="45">
        <v>16.239999999999998</v>
      </c>
      <c r="D5864" s="45" t="s">
        <v>12549</v>
      </c>
      <c r="E5864" s="46">
        <v>47299</v>
      </c>
      <c r="F5864" s="45"/>
      <c r="G5864" s="93"/>
      <c r="H5864" s="93"/>
      <c r="I5864" s="99"/>
      <c r="J5864" s="99"/>
      <c r="K5864" s="99"/>
      <c r="L5864" s="99"/>
      <c r="M5864" s="99"/>
      <c r="N5864" s="99"/>
      <c r="O5864" s="99"/>
      <c r="P5864" s="99"/>
      <c r="Q5864" s="99"/>
      <c r="R5864" s="99"/>
      <c r="S5864" s="99"/>
      <c r="T5864" s="99"/>
      <c r="U5864" s="99"/>
      <c r="V5864" s="99"/>
      <c r="W5864" s="99"/>
      <c r="X5864" s="99"/>
      <c r="Y5864" s="99"/>
      <c r="Z5864" s="99"/>
      <c r="AA5864" s="99"/>
      <c r="AB5864" s="99"/>
      <c r="AC5864" s="99"/>
      <c r="AD5864" s="99"/>
      <c r="AE5864" s="99"/>
      <c r="AF5864" s="99"/>
      <c r="AG5864" s="99"/>
      <c r="AH5864" s="31"/>
      <c r="AI5864" s="31"/>
      <c r="AJ5864" s="31"/>
      <c r="AK5864" s="31"/>
      <c r="AL5864" s="31"/>
      <c r="AO5864" s="376"/>
    </row>
    <row r="5865" spans="1:41" x14ac:dyDescent="0.25">
      <c r="A5865" s="44" t="s">
        <v>12246</v>
      </c>
      <c r="B5865" s="319" t="s">
        <v>19520</v>
      </c>
      <c r="C5865" s="318" t="s">
        <v>19654</v>
      </c>
      <c r="D5865" s="93" t="s">
        <v>19934</v>
      </c>
      <c r="E5865" s="320">
        <v>46934</v>
      </c>
      <c r="F5865" s="93"/>
      <c r="G5865" s="93"/>
      <c r="H5865" s="93"/>
      <c r="I5865" s="99"/>
      <c r="J5865" s="99"/>
      <c r="K5865" s="99"/>
      <c r="L5865" s="99"/>
      <c r="M5865" s="99"/>
      <c r="N5865" s="99"/>
      <c r="O5865" s="99"/>
      <c r="P5865" s="99"/>
      <c r="Q5865" s="99"/>
      <c r="R5865" s="99"/>
      <c r="S5865" s="99"/>
      <c r="T5865" s="99"/>
      <c r="U5865" s="99"/>
      <c r="V5865" s="99"/>
      <c r="W5865" s="99"/>
      <c r="X5865" s="99"/>
      <c r="Y5865" s="99"/>
      <c r="Z5865" s="99"/>
      <c r="AA5865" s="99"/>
      <c r="AB5865" s="99"/>
      <c r="AC5865" s="99"/>
      <c r="AD5865" s="99"/>
      <c r="AE5865" s="99"/>
      <c r="AF5865" s="99"/>
      <c r="AG5865" s="99"/>
      <c r="AH5865" s="31"/>
      <c r="AI5865" s="31"/>
      <c r="AJ5865" s="31"/>
      <c r="AK5865" s="31"/>
      <c r="AL5865" s="31"/>
      <c r="AO5865" s="376"/>
    </row>
    <row r="5866" spans="1:41" x14ac:dyDescent="0.25">
      <c r="A5866" s="44" t="s">
        <v>3506</v>
      </c>
      <c r="B5866" s="44" t="s">
        <v>3475</v>
      </c>
      <c r="C5866" s="45">
        <v>230301</v>
      </c>
      <c r="D5866" s="45" t="s">
        <v>11363</v>
      </c>
      <c r="E5866" s="45" t="s">
        <v>5265</v>
      </c>
      <c r="AO5866" s="376"/>
    </row>
    <row r="5867" spans="1:41" x14ac:dyDescent="0.3">
      <c r="A5867" s="333" t="s">
        <v>11019</v>
      </c>
      <c r="B5867" s="333" t="s">
        <v>1160</v>
      </c>
      <c r="C5867" s="125" t="s">
        <v>10947</v>
      </c>
      <c r="D5867" s="32" t="s">
        <v>20309</v>
      </c>
      <c r="E5867" s="125" t="s">
        <v>7420</v>
      </c>
      <c r="F5867" s="125" t="s">
        <v>1189</v>
      </c>
      <c r="G5867" s="125" t="s">
        <v>1190</v>
      </c>
      <c r="AO5867" s="376"/>
    </row>
    <row r="5868" spans="1:41" x14ac:dyDescent="0.25">
      <c r="A5868" s="44" t="s">
        <v>17788</v>
      </c>
      <c r="B5868" s="44" t="s">
        <v>17468</v>
      </c>
      <c r="C5868" s="45">
        <v>23110101</v>
      </c>
      <c r="D5868" s="45" t="s">
        <v>11363</v>
      </c>
      <c r="E5868" s="45" t="s">
        <v>8334</v>
      </c>
      <c r="AO5868" s="376"/>
    </row>
    <row r="5869" spans="1:41" x14ac:dyDescent="0.25">
      <c r="A5869" s="44" t="s">
        <v>17788</v>
      </c>
      <c r="B5869" s="44" t="s">
        <v>8335</v>
      </c>
      <c r="C5869" s="45">
        <v>23110102</v>
      </c>
      <c r="D5869" s="45" t="s">
        <v>11363</v>
      </c>
      <c r="E5869" s="45" t="s">
        <v>8334</v>
      </c>
      <c r="AO5869" s="376"/>
    </row>
    <row r="5870" spans="1:41" x14ac:dyDescent="0.25">
      <c r="A5870" s="76" t="s">
        <v>16089</v>
      </c>
      <c r="B5870" s="44" t="s">
        <v>12144</v>
      </c>
      <c r="C5870" s="45">
        <v>6.26</v>
      </c>
      <c r="D5870" s="45" t="s">
        <v>12549</v>
      </c>
      <c r="E5870" s="46">
        <v>47787</v>
      </c>
      <c r="F5870" s="45"/>
      <c r="G5870" s="93"/>
      <c r="H5870" s="93"/>
      <c r="I5870" s="99"/>
      <c r="J5870" s="99"/>
      <c r="K5870" s="99"/>
      <c r="L5870" s="99"/>
      <c r="M5870" s="99"/>
      <c r="N5870" s="99"/>
      <c r="O5870" s="99"/>
      <c r="P5870" s="99"/>
      <c r="Q5870" s="99"/>
      <c r="R5870" s="99"/>
      <c r="S5870" s="99"/>
      <c r="T5870" s="99"/>
      <c r="U5870" s="99"/>
      <c r="V5870" s="99"/>
      <c r="W5870" s="99"/>
      <c r="X5870" s="99"/>
      <c r="Y5870" s="99"/>
      <c r="Z5870" s="99"/>
      <c r="AA5870" s="99"/>
      <c r="AB5870" s="99"/>
      <c r="AC5870" s="99"/>
      <c r="AD5870" s="99"/>
      <c r="AE5870" s="99"/>
      <c r="AF5870" s="99"/>
      <c r="AG5870" s="99"/>
      <c r="AH5870" s="31"/>
      <c r="AI5870" s="31"/>
      <c r="AJ5870" s="31"/>
      <c r="AK5870" s="31"/>
      <c r="AL5870" s="31"/>
      <c r="AO5870" s="376"/>
    </row>
    <row r="5871" spans="1:41" x14ac:dyDescent="0.25">
      <c r="A5871" s="44" t="s">
        <v>17789</v>
      </c>
      <c r="B5871" s="44" t="s">
        <v>3475</v>
      </c>
      <c r="C5871" s="45">
        <v>240301</v>
      </c>
      <c r="D5871" s="45" t="s">
        <v>11363</v>
      </c>
      <c r="E5871" s="45" t="s">
        <v>9249</v>
      </c>
      <c r="AO5871" s="376"/>
    </row>
    <row r="5872" spans="1:41" x14ac:dyDescent="0.25">
      <c r="A5872" s="44" t="s">
        <v>5217</v>
      </c>
      <c r="B5872" s="44" t="s">
        <v>924</v>
      </c>
      <c r="C5872" s="45">
        <v>22010702</v>
      </c>
      <c r="D5872" s="45" t="s">
        <v>11363</v>
      </c>
      <c r="E5872" s="45" t="s">
        <v>5131</v>
      </c>
      <c r="AO5872" s="376"/>
    </row>
    <row r="5873" spans="1:41" x14ac:dyDescent="0.25">
      <c r="A5873" s="44" t="s">
        <v>8785</v>
      </c>
      <c r="B5873" s="44" t="s">
        <v>14859</v>
      </c>
      <c r="C5873" s="45" t="s">
        <v>9104</v>
      </c>
      <c r="D5873" s="367" t="s">
        <v>3696</v>
      </c>
      <c r="E5873" s="328">
        <f>DATE(2027,8,9)</f>
        <v>46608</v>
      </c>
      <c r="F5873" s="32"/>
      <c r="G5873" s="32"/>
      <c r="H5873" s="32"/>
      <c r="I5873" s="31"/>
      <c r="J5873" s="31"/>
      <c r="K5873" s="31"/>
      <c r="L5873" s="31"/>
      <c r="M5873" s="31"/>
      <c r="N5873" s="31"/>
      <c r="O5873" s="31"/>
      <c r="P5873" s="31"/>
      <c r="Q5873" s="31"/>
      <c r="R5873" s="31"/>
      <c r="S5873" s="31"/>
      <c r="T5873" s="31"/>
      <c r="U5873" s="31"/>
      <c r="V5873" s="31"/>
      <c r="W5873" s="31"/>
      <c r="X5873" s="31"/>
      <c r="Y5873" s="31"/>
      <c r="Z5873" s="31"/>
      <c r="AA5873" s="31"/>
      <c r="AB5873" s="31"/>
      <c r="AC5873" s="31"/>
      <c r="AD5873" s="31"/>
      <c r="AE5873" s="31"/>
      <c r="AF5873" s="31"/>
      <c r="AG5873" s="31"/>
      <c r="AH5873" s="31"/>
      <c r="AI5873" s="31"/>
      <c r="AJ5873" s="31"/>
      <c r="AK5873" s="31"/>
      <c r="AL5873" s="31"/>
      <c r="AO5873" s="376"/>
    </row>
    <row r="5874" spans="1:41" x14ac:dyDescent="0.25">
      <c r="A5874" s="44" t="s">
        <v>2282</v>
      </c>
      <c r="B5874" s="44" t="s">
        <v>145</v>
      </c>
      <c r="C5874" s="45" t="s">
        <v>6307</v>
      </c>
      <c r="D5874" s="46" t="s">
        <v>21328</v>
      </c>
      <c r="E5874" s="46">
        <v>46441</v>
      </c>
      <c r="AO5874" s="376"/>
    </row>
    <row r="5875" spans="1:41" x14ac:dyDescent="0.25">
      <c r="A5875" s="44" t="s">
        <v>2282</v>
      </c>
      <c r="B5875" s="44" t="s">
        <v>145</v>
      </c>
      <c r="C5875" s="45" t="s">
        <v>6307</v>
      </c>
      <c r="D5875" s="46" t="s">
        <v>21328</v>
      </c>
      <c r="E5875" s="46">
        <v>46441</v>
      </c>
      <c r="AO5875" s="376"/>
    </row>
    <row r="5876" spans="1:41" x14ac:dyDescent="0.25">
      <c r="A5876" s="44" t="s">
        <v>2282</v>
      </c>
      <c r="B5876" s="44" t="s">
        <v>145</v>
      </c>
      <c r="C5876" s="45" t="s">
        <v>14431</v>
      </c>
      <c r="D5876" s="46" t="s">
        <v>21328</v>
      </c>
      <c r="E5876" s="46">
        <v>46583</v>
      </c>
      <c r="AO5876" s="376"/>
    </row>
    <row r="5877" spans="1:41" x14ac:dyDescent="0.25">
      <c r="A5877" s="44" t="s">
        <v>4438</v>
      </c>
      <c r="B5877" s="44" t="s">
        <v>4439</v>
      </c>
      <c r="C5877" s="45" t="s">
        <v>4440</v>
      </c>
      <c r="D5877" s="45" t="s">
        <v>11204</v>
      </c>
      <c r="E5877" s="45" t="s">
        <v>4125</v>
      </c>
      <c r="F5877" s="93"/>
      <c r="G5877" s="93"/>
      <c r="H5877" s="93"/>
      <c r="I5877" s="99"/>
      <c r="J5877" s="99"/>
      <c r="K5877" s="99"/>
      <c r="L5877" s="99"/>
      <c r="M5877" s="99"/>
      <c r="N5877" s="99"/>
      <c r="O5877" s="99"/>
      <c r="P5877" s="99"/>
      <c r="Q5877" s="99"/>
      <c r="R5877" s="99"/>
      <c r="S5877" s="99"/>
      <c r="T5877" s="99"/>
      <c r="U5877" s="99"/>
      <c r="V5877" s="99"/>
      <c r="W5877" s="99"/>
      <c r="X5877" s="99"/>
      <c r="Y5877" s="99"/>
      <c r="Z5877" s="99"/>
      <c r="AA5877" s="99"/>
      <c r="AB5877" s="99"/>
      <c r="AC5877" s="99"/>
      <c r="AD5877" s="99"/>
      <c r="AE5877" s="99"/>
      <c r="AF5877" s="99"/>
      <c r="AG5877" s="99"/>
      <c r="AH5877" s="31"/>
      <c r="AI5877" s="31"/>
      <c r="AJ5877" s="31"/>
      <c r="AK5877" s="31"/>
      <c r="AL5877" s="31"/>
      <c r="AO5877" s="376"/>
    </row>
    <row r="5878" spans="1:41" x14ac:dyDescent="0.3">
      <c r="A5878" s="99" t="s">
        <v>5727</v>
      </c>
      <c r="B5878" s="92" t="s">
        <v>5748</v>
      </c>
      <c r="C5878" s="93" t="s">
        <v>5749</v>
      </c>
      <c r="D5878" s="93" t="s">
        <v>1201</v>
      </c>
      <c r="E5878" s="94">
        <v>46961</v>
      </c>
      <c r="F5878" s="93"/>
      <c r="G5878" s="93"/>
      <c r="H5878" s="93"/>
      <c r="I5878" s="99"/>
      <c r="J5878" s="99"/>
      <c r="K5878" s="99"/>
      <c r="L5878" s="99"/>
      <c r="M5878" s="99"/>
      <c r="N5878" s="99"/>
      <c r="O5878" s="99"/>
      <c r="P5878" s="99"/>
      <c r="Q5878" s="99"/>
      <c r="R5878" s="99"/>
      <c r="S5878" s="99"/>
      <c r="T5878" s="99"/>
      <c r="U5878" s="99"/>
      <c r="V5878" s="99"/>
      <c r="W5878" s="99"/>
      <c r="X5878" s="99"/>
      <c r="Y5878" s="99"/>
      <c r="Z5878" s="99"/>
      <c r="AA5878" s="99"/>
      <c r="AB5878" s="99"/>
      <c r="AC5878" s="99"/>
      <c r="AD5878" s="99"/>
      <c r="AE5878" s="99"/>
      <c r="AF5878" s="99"/>
      <c r="AG5878" s="99"/>
      <c r="AH5878" s="31"/>
      <c r="AI5878" s="31"/>
      <c r="AJ5878" s="31"/>
      <c r="AK5878" s="31"/>
      <c r="AL5878" s="31"/>
      <c r="AO5878" s="376"/>
    </row>
    <row r="5879" spans="1:41" x14ac:dyDescent="0.25">
      <c r="A5879" s="44" t="s">
        <v>13631</v>
      </c>
      <c r="B5879" s="44" t="s">
        <v>12091</v>
      </c>
      <c r="C5879" s="45">
        <v>9.23</v>
      </c>
      <c r="D5879" s="45" t="s">
        <v>12549</v>
      </c>
      <c r="E5879" s="46">
        <v>46934</v>
      </c>
      <c r="F5879" s="45"/>
      <c r="G5879" s="93"/>
      <c r="H5879" s="93"/>
      <c r="I5879" s="99"/>
      <c r="J5879" s="99"/>
      <c r="K5879" s="99"/>
      <c r="L5879" s="99"/>
      <c r="M5879" s="99"/>
      <c r="N5879" s="99"/>
      <c r="O5879" s="99"/>
      <c r="P5879" s="99"/>
      <c r="Q5879" s="99"/>
      <c r="R5879" s="99"/>
      <c r="S5879" s="99"/>
      <c r="T5879" s="99"/>
      <c r="U5879" s="99"/>
      <c r="V5879" s="99"/>
      <c r="W5879" s="99"/>
      <c r="X5879" s="99"/>
      <c r="Y5879" s="99"/>
      <c r="Z5879" s="99"/>
      <c r="AA5879" s="99"/>
      <c r="AB5879" s="99"/>
      <c r="AC5879" s="99"/>
      <c r="AD5879" s="99"/>
      <c r="AE5879" s="99"/>
      <c r="AF5879" s="99"/>
      <c r="AG5879" s="99"/>
      <c r="AH5879" s="31"/>
      <c r="AI5879" s="31"/>
      <c r="AJ5879" s="31"/>
      <c r="AK5879" s="31"/>
      <c r="AL5879" s="31"/>
      <c r="AO5879" s="376"/>
    </row>
    <row r="5880" spans="1:41" x14ac:dyDescent="0.25">
      <c r="A5880" s="100" t="s">
        <v>3435</v>
      </c>
      <c r="B5880" s="92" t="s">
        <v>3452</v>
      </c>
      <c r="C5880" s="93" t="s">
        <v>3453</v>
      </c>
      <c r="D5880" s="93" t="s">
        <v>1201</v>
      </c>
      <c r="E5880" s="94">
        <v>46496</v>
      </c>
      <c r="F5880" s="93"/>
      <c r="G5880" s="93"/>
      <c r="H5880" s="93"/>
      <c r="I5880" s="99"/>
      <c r="J5880" s="99"/>
      <c r="K5880" s="99"/>
      <c r="L5880" s="99"/>
      <c r="M5880" s="99"/>
      <c r="N5880" s="99"/>
      <c r="O5880" s="99"/>
      <c r="P5880" s="99"/>
      <c r="Q5880" s="99"/>
      <c r="R5880" s="99"/>
      <c r="S5880" s="99"/>
      <c r="T5880" s="99"/>
      <c r="U5880" s="99"/>
      <c r="V5880" s="99"/>
      <c r="W5880" s="99"/>
      <c r="X5880" s="99"/>
      <c r="Y5880" s="99"/>
      <c r="Z5880" s="99"/>
      <c r="AA5880" s="99"/>
      <c r="AB5880" s="99"/>
      <c r="AC5880" s="99"/>
      <c r="AD5880" s="99"/>
      <c r="AE5880" s="99"/>
      <c r="AF5880" s="99"/>
      <c r="AG5880" s="99"/>
      <c r="AH5880" s="31"/>
      <c r="AI5880" s="31"/>
      <c r="AJ5880" s="31"/>
      <c r="AK5880" s="31"/>
      <c r="AL5880" s="31"/>
      <c r="AO5880" s="376"/>
    </row>
    <row r="5881" spans="1:41" x14ac:dyDescent="0.3">
      <c r="A5881" s="333" t="s">
        <v>18956</v>
      </c>
      <c r="B5881" s="333" t="s">
        <v>1168</v>
      </c>
      <c r="C5881" s="125" t="s">
        <v>19096</v>
      </c>
      <c r="D5881" s="32" t="s">
        <v>20309</v>
      </c>
      <c r="E5881" s="125" t="s">
        <v>9249</v>
      </c>
      <c r="F5881" s="125" t="s">
        <v>1189</v>
      </c>
      <c r="G5881" s="125" t="s">
        <v>1190</v>
      </c>
      <c r="AO5881" s="376"/>
    </row>
    <row r="5882" spans="1:41" x14ac:dyDescent="0.25">
      <c r="A5882" s="44" t="s">
        <v>10492</v>
      </c>
      <c r="B5882" s="44" t="s">
        <v>3841</v>
      </c>
      <c r="C5882" s="45">
        <v>24060401</v>
      </c>
      <c r="D5882" s="45" t="s">
        <v>11363</v>
      </c>
      <c r="E5882" s="45" t="s">
        <v>4962</v>
      </c>
      <c r="AO5882" s="376"/>
    </row>
    <row r="5883" spans="1:41" x14ac:dyDescent="0.25">
      <c r="A5883" s="44" t="s">
        <v>10492</v>
      </c>
      <c r="B5883" s="44" t="s">
        <v>926</v>
      </c>
      <c r="C5883" s="45">
        <v>24060402</v>
      </c>
      <c r="D5883" s="45" t="s">
        <v>11363</v>
      </c>
      <c r="E5883" s="45" t="s">
        <v>4962</v>
      </c>
      <c r="AO5883" s="376"/>
    </row>
    <row r="5884" spans="1:41" x14ac:dyDescent="0.25">
      <c r="A5884" s="44" t="s">
        <v>21171</v>
      </c>
      <c r="B5884" s="44" t="s">
        <v>21421</v>
      </c>
      <c r="C5884" s="45" t="s">
        <v>21184</v>
      </c>
      <c r="D5884" s="45" t="s">
        <v>21447</v>
      </c>
      <c r="E5884" s="46">
        <v>46630</v>
      </c>
      <c r="AO5884" s="376"/>
    </row>
    <row r="5885" spans="1:41" x14ac:dyDescent="0.25">
      <c r="A5885" s="44" t="s">
        <v>19333</v>
      </c>
      <c r="B5885" s="319" t="s">
        <v>19541</v>
      </c>
      <c r="C5885" s="318" t="s">
        <v>19655</v>
      </c>
      <c r="D5885" s="93" t="s">
        <v>19934</v>
      </c>
      <c r="E5885" s="320">
        <v>46630</v>
      </c>
      <c r="F5885" s="93"/>
      <c r="G5885" s="93"/>
      <c r="H5885" s="93"/>
      <c r="I5885" s="99"/>
      <c r="J5885" s="99"/>
      <c r="K5885" s="99"/>
      <c r="L5885" s="99"/>
      <c r="M5885" s="99"/>
      <c r="N5885" s="99"/>
      <c r="O5885" s="99"/>
      <c r="P5885" s="99"/>
      <c r="Q5885" s="99"/>
      <c r="R5885" s="99"/>
      <c r="S5885" s="99"/>
      <c r="T5885" s="99"/>
      <c r="U5885" s="99"/>
      <c r="V5885" s="99"/>
      <c r="W5885" s="99"/>
      <c r="X5885" s="99"/>
      <c r="Y5885" s="99"/>
      <c r="Z5885" s="99"/>
      <c r="AA5885" s="99"/>
      <c r="AB5885" s="99"/>
      <c r="AC5885" s="99"/>
      <c r="AD5885" s="99"/>
      <c r="AE5885" s="99"/>
      <c r="AF5885" s="99"/>
      <c r="AG5885" s="99"/>
      <c r="AH5885" s="31"/>
      <c r="AI5885" s="31"/>
      <c r="AJ5885" s="31"/>
      <c r="AK5885" s="31"/>
      <c r="AL5885" s="31"/>
      <c r="AO5885" s="376"/>
    </row>
    <row r="5886" spans="1:41" x14ac:dyDescent="0.3">
      <c r="A5886" s="333" t="s">
        <v>11423</v>
      </c>
      <c r="B5886" s="333" t="s">
        <v>11377</v>
      </c>
      <c r="C5886" s="125" t="s">
        <v>11214</v>
      </c>
      <c r="D5886" s="32" t="s">
        <v>20309</v>
      </c>
      <c r="E5886" s="125" t="s">
        <v>4966</v>
      </c>
      <c r="F5886" s="125" t="s">
        <v>1190</v>
      </c>
      <c r="G5886" s="125" t="s">
        <v>1190</v>
      </c>
      <c r="AO5886" s="376"/>
    </row>
    <row r="5887" spans="1:41" x14ac:dyDescent="0.25">
      <c r="A5887" s="44" t="s">
        <v>12649</v>
      </c>
      <c r="B5887" s="44" t="s">
        <v>17452</v>
      </c>
      <c r="C5887" s="45">
        <v>25010501</v>
      </c>
      <c r="D5887" s="45" t="s">
        <v>11363</v>
      </c>
      <c r="E5887" s="45" t="s">
        <v>12551</v>
      </c>
      <c r="AO5887" s="376"/>
    </row>
    <row r="5888" spans="1:41" x14ac:dyDescent="0.25">
      <c r="A5888" s="44" t="s">
        <v>10493</v>
      </c>
      <c r="B5888" s="44" t="s">
        <v>9248</v>
      </c>
      <c r="C5888" s="45">
        <v>240101</v>
      </c>
      <c r="D5888" s="45" t="s">
        <v>11363</v>
      </c>
      <c r="E5888" s="45" t="s">
        <v>9249</v>
      </c>
      <c r="AO5888" s="376"/>
    </row>
    <row r="5889" spans="1:41" x14ac:dyDescent="0.25">
      <c r="A5889" s="44" t="s">
        <v>10493</v>
      </c>
      <c r="B5889" s="44" t="s">
        <v>944</v>
      </c>
      <c r="C5889" s="45">
        <v>240303</v>
      </c>
      <c r="D5889" s="45" t="s">
        <v>11363</v>
      </c>
      <c r="E5889" s="45" t="s">
        <v>2593</v>
      </c>
      <c r="AO5889" s="376"/>
    </row>
    <row r="5890" spans="1:41" x14ac:dyDescent="0.25">
      <c r="A5890" s="44" t="s">
        <v>10493</v>
      </c>
      <c r="B5890" s="44" t="s">
        <v>10382</v>
      </c>
      <c r="C5890" s="45">
        <v>24050301</v>
      </c>
      <c r="D5890" s="45" t="s">
        <v>11363</v>
      </c>
      <c r="E5890" s="45" t="s">
        <v>5155</v>
      </c>
      <c r="AO5890" s="376"/>
    </row>
    <row r="5891" spans="1:41" x14ac:dyDescent="0.25">
      <c r="A5891" s="44" t="s">
        <v>10493</v>
      </c>
      <c r="B5891" s="44" t="s">
        <v>945</v>
      </c>
      <c r="C5891" s="45">
        <v>240602</v>
      </c>
      <c r="D5891" s="45" t="s">
        <v>11363</v>
      </c>
      <c r="E5891" s="45" t="s">
        <v>4962</v>
      </c>
      <c r="AO5891" s="376"/>
    </row>
    <row r="5892" spans="1:41" x14ac:dyDescent="0.25">
      <c r="A5892" s="44" t="s">
        <v>15737</v>
      </c>
      <c r="B5892" s="44" t="s">
        <v>3176</v>
      </c>
      <c r="C5892" s="45">
        <v>25010402</v>
      </c>
      <c r="D5892" s="45" t="s">
        <v>11363</v>
      </c>
      <c r="E5892" s="45" t="s">
        <v>12564</v>
      </c>
      <c r="AO5892" s="376"/>
    </row>
    <row r="5893" spans="1:41" x14ac:dyDescent="0.25">
      <c r="A5893" s="44" t="s">
        <v>15737</v>
      </c>
      <c r="B5893" s="44" t="s">
        <v>5321</v>
      </c>
      <c r="C5893" s="45">
        <v>25010401</v>
      </c>
      <c r="D5893" s="45" t="s">
        <v>11363</v>
      </c>
      <c r="E5893" s="45" t="s">
        <v>12564</v>
      </c>
      <c r="AO5893" s="376"/>
    </row>
    <row r="5894" spans="1:41" x14ac:dyDescent="0.25">
      <c r="A5894" s="44" t="s">
        <v>15737</v>
      </c>
      <c r="B5894" s="44" t="s">
        <v>15616</v>
      </c>
      <c r="C5894" s="45">
        <v>25050101</v>
      </c>
      <c r="D5894" s="45" t="s">
        <v>11363</v>
      </c>
      <c r="E5894" s="45" t="s">
        <v>7105</v>
      </c>
      <c r="AO5894" s="376"/>
    </row>
    <row r="5895" spans="1:41" x14ac:dyDescent="0.25">
      <c r="A5895" s="44" t="s">
        <v>15737</v>
      </c>
      <c r="B5895" s="44" t="s">
        <v>15617</v>
      </c>
      <c r="C5895" s="45">
        <v>25050102</v>
      </c>
      <c r="D5895" s="45" t="s">
        <v>11363</v>
      </c>
      <c r="E5895" s="45" t="s">
        <v>7105</v>
      </c>
      <c r="AO5895" s="376"/>
    </row>
    <row r="5896" spans="1:41" x14ac:dyDescent="0.25">
      <c r="A5896" s="44" t="s">
        <v>17790</v>
      </c>
      <c r="B5896" s="44" t="s">
        <v>2350</v>
      </c>
      <c r="C5896" s="45">
        <v>250106</v>
      </c>
      <c r="D5896" s="45" t="s">
        <v>11363</v>
      </c>
      <c r="E5896" s="45" t="s">
        <v>11887</v>
      </c>
      <c r="AO5896" s="376"/>
    </row>
    <row r="5897" spans="1:41" x14ac:dyDescent="0.25">
      <c r="A5897" s="44" t="s">
        <v>13993</v>
      </c>
      <c r="B5897" s="44" t="s">
        <v>1571</v>
      </c>
      <c r="C5897" s="45" t="s">
        <v>2541</v>
      </c>
      <c r="D5897" s="45" t="s">
        <v>11204</v>
      </c>
      <c r="E5897" s="45" t="s">
        <v>4972</v>
      </c>
      <c r="F5897" s="93"/>
      <c r="G5897" s="93"/>
      <c r="H5897" s="93"/>
      <c r="I5897" s="99"/>
      <c r="J5897" s="99"/>
      <c r="K5897" s="99"/>
      <c r="L5897" s="99"/>
      <c r="M5897" s="99"/>
      <c r="N5897" s="99"/>
      <c r="O5897" s="99"/>
      <c r="P5897" s="99"/>
      <c r="Q5897" s="99"/>
      <c r="R5897" s="99"/>
      <c r="S5897" s="99"/>
      <c r="T5897" s="99"/>
      <c r="U5897" s="99"/>
      <c r="V5897" s="99"/>
      <c r="W5897" s="99"/>
      <c r="X5897" s="99"/>
      <c r="Y5897" s="99"/>
      <c r="Z5897" s="99"/>
      <c r="AA5897" s="99"/>
      <c r="AB5897" s="99"/>
      <c r="AC5897" s="99"/>
      <c r="AD5897" s="99"/>
      <c r="AE5897" s="99"/>
      <c r="AF5897" s="99"/>
      <c r="AG5897" s="99"/>
      <c r="AH5897" s="31"/>
      <c r="AI5897" s="31"/>
      <c r="AJ5897" s="31"/>
      <c r="AK5897" s="31"/>
      <c r="AL5897" s="31"/>
      <c r="AO5897" s="376"/>
    </row>
    <row r="5898" spans="1:41" x14ac:dyDescent="0.25">
      <c r="A5898" s="44" t="s">
        <v>13993</v>
      </c>
      <c r="B5898" s="44" t="s">
        <v>2220</v>
      </c>
      <c r="C5898" s="45" t="s">
        <v>14035</v>
      </c>
      <c r="D5898" s="45" t="s">
        <v>11204</v>
      </c>
      <c r="E5898" s="45" t="s">
        <v>6714</v>
      </c>
      <c r="F5898" s="93"/>
      <c r="G5898" s="93"/>
      <c r="H5898" s="93"/>
      <c r="I5898" s="99"/>
      <c r="J5898" s="99"/>
      <c r="K5898" s="99"/>
      <c r="L5898" s="99"/>
      <c r="M5898" s="99"/>
      <c r="N5898" s="99"/>
      <c r="O5898" s="99"/>
      <c r="P5898" s="99"/>
      <c r="Q5898" s="99"/>
      <c r="R5898" s="99"/>
      <c r="S5898" s="99"/>
      <c r="T5898" s="99"/>
      <c r="U5898" s="99"/>
      <c r="V5898" s="99"/>
      <c r="W5898" s="99"/>
      <c r="X5898" s="99"/>
      <c r="Y5898" s="99"/>
      <c r="Z5898" s="99"/>
      <c r="AA5898" s="99"/>
      <c r="AB5898" s="99"/>
      <c r="AC5898" s="99"/>
      <c r="AD5898" s="99"/>
      <c r="AE5898" s="99"/>
      <c r="AF5898" s="99"/>
      <c r="AG5898" s="99"/>
      <c r="AH5898" s="31"/>
      <c r="AI5898" s="31"/>
      <c r="AJ5898" s="31"/>
      <c r="AK5898" s="31"/>
      <c r="AL5898" s="31"/>
      <c r="AO5898" s="376"/>
    </row>
    <row r="5899" spans="1:41" x14ac:dyDescent="0.25">
      <c r="A5899" s="44" t="s">
        <v>13993</v>
      </c>
      <c r="B5899" s="44" t="s">
        <v>1571</v>
      </c>
      <c r="C5899" s="45" t="s">
        <v>14056</v>
      </c>
      <c r="D5899" s="45" t="s">
        <v>11204</v>
      </c>
      <c r="E5899" s="45" t="s">
        <v>6714</v>
      </c>
      <c r="F5899" s="93"/>
      <c r="G5899" s="93"/>
      <c r="H5899" s="93"/>
      <c r="I5899" s="99"/>
      <c r="J5899" s="99"/>
      <c r="K5899" s="99"/>
      <c r="L5899" s="99"/>
      <c r="M5899" s="99"/>
      <c r="N5899" s="99"/>
      <c r="O5899" s="99"/>
      <c r="P5899" s="99"/>
      <c r="Q5899" s="99"/>
      <c r="R5899" s="99"/>
      <c r="S5899" s="99"/>
      <c r="T5899" s="99"/>
      <c r="U5899" s="99"/>
      <c r="V5899" s="99"/>
      <c r="W5899" s="99"/>
      <c r="X5899" s="99"/>
      <c r="Y5899" s="99"/>
      <c r="Z5899" s="99"/>
      <c r="AA5899" s="99"/>
      <c r="AB5899" s="99"/>
      <c r="AC5899" s="99"/>
      <c r="AD5899" s="99"/>
      <c r="AE5899" s="99"/>
      <c r="AF5899" s="99"/>
      <c r="AG5899" s="99"/>
      <c r="AH5899" s="31"/>
      <c r="AI5899" s="31"/>
      <c r="AJ5899" s="31"/>
      <c r="AK5899" s="31"/>
      <c r="AL5899" s="31"/>
      <c r="AO5899" s="376"/>
    </row>
    <row r="5900" spans="1:41" x14ac:dyDescent="0.25">
      <c r="A5900" s="44" t="s">
        <v>13993</v>
      </c>
      <c r="B5900" s="44" t="s">
        <v>188</v>
      </c>
      <c r="C5900" s="45" t="s">
        <v>7108</v>
      </c>
      <c r="D5900" s="93" t="s">
        <v>17443</v>
      </c>
      <c r="E5900" s="45" t="s">
        <v>5131</v>
      </c>
      <c r="F5900" s="93"/>
      <c r="G5900" s="93"/>
      <c r="H5900" s="93"/>
      <c r="I5900" s="99"/>
      <c r="J5900" s="99"/>
      <c r="K5900" s="99"/>
      <c r="L5900" s="99"/>
      <c r="M5900" s="99"/>
      <c r="N5900" s="99"/>
      <c r="O5900" s="99"/>
      <c r="P5900" s="99"/>
      <c r="Q5900" s="99"/>
      <c r="R5900" s="99"/>
      <c r="S5900" s="99"/>
      <c r="T5900" s="99"/>
      <c r="U5900" s="99"/>
      <c r="V5900" s="99"/>
      <c r="W5900" s="99"/>
      <c r="X5900" s="99"/>
      <c r="Y5900" s="99"/>
      <c r="Z5900" s="99"/>
      <c r="AA5900" s="99"/>
      <c r="AB5900" s="99"/>
      <c r="AC5900" s="99"/>
      <c r="AD5900" s="99"/>
      <c r="AE5900" s="99"/>
      <c r="AF5900" s="99"/>
      <c r="AG5900" s="99"/>
      <c r="AH5900" s="31"/>
      <c r="AI5900" s="31"/>
      <c r="AJ5900" s="31"/>
      <c r="AK5900" s="31"/>
      <c r="AL5900" s="31"/>
      <c r="AO5900" s="376"/>
    </row>
    <row r="5901" spans="1:41" x14ac:dyDescent="0.25">
      <c r="A5901" s="44" t="s">
        <v>13993</v>
      </c>
      <c r="B5901" s="44" t="s">
        <v>1571</v>
      </c>
      <c r="C5901" s="45" t="s">
        <v>2541</v>
      </c>
      <c r="D5901" s="93" t="s">
        <v>17443</v>
      </c>
      <c r="E5901" s="45" t="s">
        <v>4972</v>
      </c>
      <c r="F5901" s="93"/>
      <c r="G5901" s="93"/>
      <c r="H5901" s="93"/>
      <c r="I5901" s="99"/>
      <c r="J5901" s="99"/>
      <c r="K5901" s="99"/>
      <c r="L5901" s="99"/>
      <c r="M5901" s="99"/>
      <c r="N5901" s="99"/>
      <c r="O5901" s="99"/>
      <c r="P5901" s="99"/>
      <c r="Q5901" s="99"/>
      <c r="R5901" s="99"/>
      <c r="S5901" s="99"/>
      <c r="T5901" s="99"/>
      <c r="U5901" s="99"/>
      <c r="V5901" s="99"/>
      <c r="W5901" s="99"/>
      <c r="X5901" s="99"/>
      <c r="Y5901" s="99"/>
      <c r="Z5901" s="99"/>
      <c r="AA5901" s="99"/>
      <c r="AB5901" s="99"/>
      <c r="AC5901" s="99"/>
      <c r="AD5901" s="99"/>
      <c r="AE5901" s="99"/>
      <c r="AF5901" s="99"/>
      <c r="AG5901" s="99"/>
      <c r="AH5901" s="31"/>
      <c r="AI5901" s="31"/>
      <c r="AJ5901" s="31"/>
      <c r="AK5901" s="31"/>
      <c r="AL5901" s="31"/>
      <c r="AO5901" s="376"/>
    </row>
    <row r="5902" spans="1:41" x14ac:dyDescent="0.25">
      <c r="A5902" s="44" t="s">
        <v>13993</v>
      </c>
      <c r="B5902" s="44" t="s">
        <v>2220</v>
      </c>
      <c r="C5902" s="45" t="s">
        <v>14035</v>
      </c>
      <c r="D5902" s="93" t="s">
        <v>17443</v>
      </c>
      <c r="E5902" s="45" t="s">
        <v>6714</v>
      </c>
      <c r="F5902" s="93"/>
      <c r="G5902" s="93"/>
      <c r="H5902" s="93"/>
      <c r="I5902" s="99"/>
      <c r="J5902" s="99"/>
      <c r="K5902" s="99"/>
      <c r="L5902" s="99"/>
      <c r="M5902" s="99"/>
      <c r="N5902" s="99"/>
      <c r="O5902" s="99"/>
      <c r="P5902" s="99"/>
      <c r="Q5902" s="99"/>
      <c r="R5902" s="99"/>
      <c r="S5902" s="99"/>
      <c r="T5902" s="99"/>
      <c r="U5902" s="99"/>
      <c r="V5902" s="99"/>
      <c r="W5902" s="99"/>
      <c r="X5902" s="99"/>
      <c r="Y5902" s="99"/>
      <c r="Z5902" s="99"/>
      <c r="AA5902" s="99"/>
      <c r="AB5902" s="99"/>
      <c r="AC5902" s="99"/>
      <c r="AD5902" s="99"/>
      <c r="AE5902" s="99"/>
      <c r="AF5902" s="99"/>
      <c r="AG5902" s="99"/>
      <c r="AH5902" s="31"/>
      <c r="AI5902" s="31"/>
      <c r="AJ5902" s="31"/>
      <c r="AK5902" s="31"/>
      <c r="AL5902" s="31"/>
      <c r="AO5902" s="376"/>
    </row>
    <row r="5903" spans="1:41" x14ac:dyDescent="0.25">
      <c r="A5903" s="44" t="s">
        <v>13993</v>
      </c>
      <c r="B5903" s="44" t="s">
        <v>1571</v>
      </c>
      <c r="C5903" s="45" t="s">
        <v>14056</v>
      </c>
      <c r="D5903" s="93" t="s">
        <v>17443</v>
      </c>
      <c r="E5903" s="45" t="s">
        <v>6714</v>
      </c>
      <c r="F5903" s="93"/>
      <c r="G5903" s="93"/>
      <c r="H5903" s="93"/>
      <c r="I5903" s="99"/>
      <c r="J5903" s="99"/>
      <c r="K5903" s="99"/>
      <c r="L5903" s="99"/>
      <c r="M5903" s="99"/>
      <c r="N5903" s="99"/>
      <c r="O5903" s="99"/>
      <c r="P5903" s="99"/>
      <c r="Q5903" s="99"/>
      <c r="R5903" s="99"/>
      <c r="S5903" s="99"/>
      <c r="T5903" s="99"/>
      <c r="U5903" s="99"/>
      <c r="V5903" s="99"/>
      <c r="W5903" s="99"/>
      <c r="X5903" s="99"/>
      <c r="Y5903" s="99"/>
      <c r="Z5903" s="99"/>
      <c r="AA5903" s="99"/>
      <c r="AB5903" s="99"/>
      <c r="AC5903" s="99"/>
      <c r="AD5903" s="99"/>
      <c r="AE5903" s="99"/>
      <c r="AF5903" s="99"/>
      <c r="AG5903" s="99"/>
      <c r="AH5903" s="31"/>
      <c r="AI5903" s="31"/>
      <c r="AJ5903" s="31"/>
      <c r="AK5903" s="31"/>
      <c r="AL5903" s="31"/>
      <c r="AO5903" s="376"/>
    </row>
    <row r="5904" spans="1:41" x14ac:dyDescent="0.25">
      <c r="A5904" s="44" t="s">
        <v>21612</v>
      </c>
      <c r="B5904" s="44" t="s">
        <v>9248</v>
      </c>
      <c r="C5904" s="45">
        <v>260105</v>
      </c>
      <c r="D5904" s="45" t="s">
        <v>11363</v>
      </c>
      <c r="E5904" s="45" t="s">
        <v>17625</v>
      </c>
      <c r="AO5904" s="376"/>
    </row>
    <row r="5905" spans="1:41" x14ac:dyDescent="0.25">
      <c r="A5905" s="44" t="s">
        <v>7854</v>
      </c>
      <c r="B5905" s="44" t="s">
        <v>2350</v>
      </c>
      <c r="C5905" s="45">
        <v>230105</v>
      </c>
      <c r="D5905" s="45" t="s">
        <v>11363</v>
      </c>
      <c r="E5905" s="45" t="s">
        <v>5265</v>
      </c>
      <c r="AO5905" s="376"/>
    </row>
    <row r="5906" spans="1:41" x14ac:dyDescent="0.25">
      <c r="A5906" s="44" t="s">
        <v>7854</v>
      </c>
      <c r="B5906" s="44" t="s">
        <v>925</v>
      </c>
      <c r="C5906" s="45">
        <v>230601</v>
      </c>
      <c r="D5906" s="45" t="s">
        <v>11363</v>
      </c>
      <c r="E5906" s="45" t="s">
        <v>7770</v>
      </c>
      <c r="AO5906" s="376"/>
    </row>
    <row r="5907" spans="1:41" x14ac:dyDescent="0.25">
      <c r="A5907" s="44" t="s">
        <v>7854</v>
      </c>
      <c r="B5907" s="44" t="s">
        <v>7107</v>
      </c>
      <c r="C5907" s="45">
        <v>260302</v>
      </c>
      <c r="D5907" s="45" t="s">
        <v>11363</v>
      </c>
      <c r="E5907" s="45" t="s">
        <v>9249</v>
      </c>
      <c r="AO5907" s="376"/>
    </row>
    <row r="5908" spans="1:41" x14ac:dyDescent="0.25">
      <c r="A5908" s="91" t="s">
        <v>19126</v>
      </c>
      <c r="B5908" s="92" t="s">
        <v>3182</v>
      </c>
      <c r="C5908" s="93" t="s">
        <v>19170</v>
      </c>
      <c r="D5908" s="93" t="s">
        <v>1201</v>
      </c>
      <c r="E5908" s="94">
        <v>46582</v>
      </c>
      <c r="F5908" s="93"/>
      <c r="G5908" s="93"/>
      <c r="H5908" s="93" t="s">
        <v>1189</v>
      </c>
      <c r="I5908" s="99"/>
      <c r="J5908" s="99"/>
      <c r="K5908" s="99"/>
      <c r="L5908" s="99"/>
      <c r="M5908" s="99"/>
      <c r="N5908" s="99"/>
      <c r="O5908" s="99"/>
      <c r="P5908" s="99"/>
      <c r="Q5908" s="99"/>
      <c r="R5908" s="99"/>
      <c r="S5908" s="99"/>
      <c r="T5908" s="99"/>
      <c r="U5908" s="99"/>
      <c r="V5908" s="99"/>
      <c r="W5908" s="99"/>
      <c r="X5908" s="99"/>
      <c r="Y5908" s="99"/>
      <c r="Z5908" s="99"/>
      <c r="AA5908" s="99"/>
      <c r="AB5908" s="99"/>
      <c r="AC5908" s="99"/>
      <c r="AD5908" s="99"/>
      <c r="AE5908" s="99"/>
      <c r="AF5908" s="99"/>
      <c r="AG5908" s="99"/>
      <c r="AH5908" s="31"/>
      <c r="AI5908" s="31"/>
      <c r="AJ5908" s="31"/>
      <c r="AK5908" s="31"/>
      <c r="AL5908" s="31"/>
      <c r="AO5908" s="376"/>
    </row>
    <row r="5909" spans="1:41" x14ac:dyDescent="0.25">
      <c r="A5909" s="44" t="s">
        <v>10494</v>
      </c>
      <c r="B5909" s="44" t="s">
        <v>3176</v>
      </c>
      <c r="C5909" s="45">
        <v>24010402</v>
      </c>
      <c r="D5909" s="45" t="s">
        <v>11363</v>
      </c>
      <c r="E5909" s="45" t="s">
        <v>9238</v>
      </c>
      <c r="AO5909" s="376"/>
    </row>
    <row r="5910" spans="1:41" x14ac:dyDescent="0.25">
      <c r="A5910" s="44" t="s">
        <v>18850</v>
      </c>
      <c r="B5910" s="44" t="s">
        <v>21399</v>
      </c>
      <c r="C5910" s="45" t="s">
        <v>18888</v>
      </c>
      <c r="D5910" s="45" t="s">
        <v>21447</v>
      </c>
      <c r="E5910" s="46">
        <v>46507</v>
      </c>
      <c r="AO5910" s="376"/>
    </row>
    <row r="5911" spans="1:41" x14ac:dyDescent="0.25">
      <c r="A5911" s="44" t="s">
        <v>17791</v>
      </c>
      <c r="B5911" s="44" t="s">
        <v>938</v>
      </c>
      <c r="C5911" s="45">
        <v>260103</v>
      </c>
      <c r="D5911" s="45" t="s">
        <v>11363</v>
      </c>
      <c r="E5911" s="45" t="s">
        <v>8292</v>
      </c>
      <c r="AO5911" s="376"/>
    </row>
    <row r="5912" spans="1:41" x14ac:dyDescent="0.25">
      <c r="A5912" s="44" t="s">
        <v>10495</v>
      </c>
      <c r="B5912" s="44" t="s">
        <v>9237</v>
      </c>
      <c r="C5912" s="45">
        <v>24010401</v>
      </c>
      <c r="D5912" s="45" t="s">
        <v>11363</v>
      </c>
      <c r="E5912" s="45" t="s">
        <v>9238</v>
      </c>
      <c r="AO5912" s="376"/>
    </row>
    <row r="5913" spans="1:41" x14ac:dyDescent="0.3">
      <c r="A5913" s="99" t="s">
        <v>2081</v>
      </c>
      <c r="B5913" s="92" t="s">
        <v>1155</v>
      </c>
      <c r="C5913" s="146" t="s">
        <v>2082</v>
      </c>
      <c r="D5913" s="146" t="s">
        <v>1746</v>
      </c>
      <c r="E5913" s="107">
        <v>44985</v>
      </c>
      <c r="F5913" s="93"/>
      <c r="G5913" s="93" t="s">
        <v>1190</v>
      </c>
      <c r="H5913" s="93" t="s">
        <v>1190</v>
      </c>
      <c r="I5913" s="99"/>
      <c r="J5913" s="99"/>
      <c r="K5913" s="99"/>
      <c r="L5913" s="99"/>
      <c r="M5913" s="99"/>
      <c r="N5913" s="99"/>
      <c r="O5913" s="99"/>
      <c r="P5913" s="99"/>
      <c r="Q5913" s="99"/>
      <c r="R5913" s="99"/>
      <c r="S5913" s="99"/>
      <c r="T5913" s="99"/>
      <c r="U5913" s="99"/>
      <c r="V5913" s="99"/>
      <c r="W5913" s="99"/>
      <c r="X5913" s="99"/>
      <c r="Y5913" s="99"/>
      <c r="Z5913" s="99"/>
      <c r="AA5913" s="99"/>
      <c r="AB5913" s="99"/>
      <c r="AC5913" s="99"/>
      <c r="AD5913" s="99"/>
      <c r="AE5913" s="99"/>
      <c r="AF5913" s="99"/>
      <c r="AG5913" s="99"/>
      <c r="AH5913" s="31"/>
      <c r="AI5913" s="31"/>
      <c r="AJ5913" s="31"/>
      <c r="AK5913" s="31"/>
      <c r="AL5913" s="31"/>
      <c r="AO5913" s="376"/>
    </row>
    <row r="5914" spans="1:41" x14ac:dyDescent="0.25">
      <c r="A5914" s="44" t="s">
        <v>1618</v>
      </c>
      <c r="B5914" s="44" t="s">
        <v>17465</v>
      </c>
      <c r="C5914" s="45">
        <v>26020101</v>
      </c>
      <c r="D5914" s="45" t="s">
        <v>11363</v>
      </c>
      <c r="E5914" s="45" t="s">
        <v>9238</v>
      </c>
      <c r="AO5914" s="376"/>
    </row>
    <row r="5915" spans="1:41" x14ac:dyDescent="0.25">
      <c r="A5915" s="44" t="s">
        <v>1618</v>
      </c>
      <c r="B5915" s="44" t="s">
        <v>6609</v>
      </c>
      <c r="C5915" s="45">
        <v>26020102</v>
      </c>
      <c r="D5915" s="45" t="s">
        <v>11363</v>
      </c>
      <c r="E5915" s="45" t="s">
        <v>9238</v>
      </c>
      <c r="AO5915" s="376"/>
    </row>
    <row r="5916" spans="1:41" x14ac:dyDescent="0.25">
      <c r="A5916" s="44" t="s">
        <v>1618</v>
      </c>
      <c r="B5916" s="44" t="s">
        <v>5321</v>
      </c>
      <c r="C5916" s="45">
        <v>26010401</v>
      </c>
      <c r="D5916" s="45" t="s">
        <v>11363</v>
      </c>
      <c r="E5916" s="45" t="s">
        <v>17459</v>
      </c>
      <c r="AO5916" s="376"/>
    </row>
    <row r="5917" spans="1:41" x14ac:dyDescent="0.25">
      <c r="A5917" s="44" t="s">
        <v>1618</v>
      </c>
      <c r="B5917" s="44" t="s">
        <v>3176</v>
      </c>
      <c r="C5917" s="45">
        <v>26010402</v>
      </c>
      <c r="D5917" s="45" t="s">
        <v>11363</v>
      </c>
      <c r="E5917" s="45" t="s">
        <v>17459</v>
      </c>
      <c r="AO5917" s="376"/>
    </row>
    <row r="5918" spans="1:41" x14ac:dyDescent="0.3">
      <c r="A5918" s="333" t="s">
        <v>3462</v>
      </c>
      <c r="B5918" s="333" t="s">
        <v>3456</v>
      </c>
      <c r="C5918" s="125" t="s">
        <v>10963</v>
      </c>
      <c r="D5918" s="32" t="s">
        <v>20309</v>
      </c>
      <c r="E5918" s="125" t="s">
        <v>2593</v>
      </c>
      <c r="F5918" s="125" t="s">
        <v>1190</v>
      </c>
      <c r="G5918" s="125" t="s">
        <v>1190</v>
      </c>
      <c r="AO5918" s="376"/>
    </row>
    <row r="5919" spans="1:41" x14ac:dyDescent="0.25">
      <c r="A5919" s="44" t="s">
        <v>17792</v>
      </c>
      <c r="B5919" s="44" t="s">
        <v>2350</v>
      </c>
      <c r="C5919" s="45">
        <v>250106</v>
      </c>
      <c r="D5919" s="45" t="s">
        <v>11363</v>
      </c>
      <c r="E5919" s="45" t="s">
        <v>11887</v>
      </c>
      <c r="AO5919" s="376"/>
    </row>
    <row r="5920" spans="1:41" x14ac:dyDescent="0.25">
      <c r="A5920" s="44" t="s">
        <v>1013</v>
      </c>
      <c r="B5920" s="44" t="s">
        <v>21369</v>
      </c>
      <c r="C5920" s="45" t="s">
        <v>10875</v>
      </c>
      <c r="D5920" s="45" t="s">
        <v>21447</v>
      </c>
      <c r="E5920" s="46">
        <v>46660</v>
      </c>
      <c r="AO5920" s="376"/>
    </row>
    <row r="5921" spans="1:41" x14ac:dyDescent="0.25">
      <c r="A5921" s="44" t="s">
        <v>6982</v>
      </c>
      <c r="B5921" s="44" t="s">
        <v>2350</v>
      </c>
      <c r="C5921" s="45">
        <v>230105</v>
      </c>
      <c r="D5921" s="45" t="s">
        <v>11363</v>
      </c>
      <c r="E5921" s="45" t="s">
        <v>5265</v>
      </c>
      <c r="AO5921" s="376"/>
    </row>
    <row r="5922" spans="1:41" x14ac:dyDescent="0.25">
      <c r="A5922" s="44" t="s">
        <v>12958</v>
      </c>
      <c r="B5922" s="44" t="s">
        <v>152</v>
      </c>
      <c r="C5922" s="45" t="s">
        <v>6346</v>
      </c>
      <c r="D5922" s="46" t="s">
        <v>21328</v>
      </c>
      <c r="E5922" s="46">
        <v>46441</v>
      </c>
      <c r="AO5922" s="376"/>
    </row>
    <row r="5923" spans="1:41" x14ac:dyDescent="0.25">
      <c r="A5923" s="44" t="s">
        <v>6983</v>
      </c>
      <c r="B5923" s="44" t="s">
        <v>2350</v>
      </c>
      <c r="C5923" s="45">
        <v>230105</v>
      </c>
      <c r="D5923" s="45" t="s">
        <v>11363</v>
      </c>
      <c r="E5923" s="45" t="s">
        <v>5265</v>
      </c>
      <c r="AO5923" s="376"/>
    </row>
    <row r="5924" spans="1:41" x14ac:dyDescent="0.25">
      <c r="A5924" s="44" t="s">
        <v>21613</v>
      </c>
      <c r="B5924" s="44" t="s">
        <v>9248</v>
      </c>
      <c r="C5924" s="45">
        <v>260105</v>
      </c>
      <c r="D5924" s="45" t="s">
        <v>11363</v>
      </c>
      <c r="E5924" s="45" t="s">
        <v>17625</v>
      </c>
      <c r="AO5924" s="376"/>
    </row>
    <row r="5925" spans="1:41" x14ac:dyDescent="0.25">
      <c r="A5925" s="44" t="s">
        <v>16574</v>
      </c>
      <c r="B5925" s="44" t="s">
        <v>21434</v>
      </c>
      <c r="C5925" s="45" t="s">
        <v>16562</v>
      </c>
      <c r="D5925" s="45" t="s">
        <v>21447</v>
      </c>
      <c r="E5925" s="46">
        <v>46418</v>
      </c>
      <c r="AO5925" s="376"/>
    </row>
    <row r="5926" spans="1:41" x14ac:dyDescent="0.25">
      <c r="A5926" s="44" t="s">
        <v>5218</v>
      </c>
      <c r="B5926" s="44" t="s">
        <v>2350</v>
      </c>
      <c r="C5926" s="45">
        <v>220105</v>
      </c>
      <c r="D5926" s="45" t="s">
        <v>11363</v>
      </c>
      <c r="E5926" s="45" t="s">
        <v>2593</v>
      </c>
      <c r="AO5926" s="376"/>
    </row>
    <row r="5927" spans="1:41" x14ac:dyDescent="0.3">
      <c r="A5927" s="333" t="s">
        <v>682</v>
      </c>
      <c r="B5927" s="333" t="s">
        <v>1175</v>
      </c>
      <c r="C5927" s="125" t="s">
        <v>8028</v>
      </c>
      <c r="D5927" s="32" t="s">
        <v>20309</v>
      </c>
      <c r="E5927" s="125" t="s">
        <v>7871</v>
      </c>
      <c r="F5927" s="125" t="s">
        <v>1189</v>
      </c>
      <c r="G5927" s="125" t="s">
        <v>1190</v>
      </c>
      <c r="AO5927" s="376"/>
    </row>
    <row r="5928" spans="1:41" x14ac:dyDescent="0.25">
      <c r="A5928" s="44" t="s">
        <v>682</v>
      </c>
      <c r="B5928" s="44" t="s">
        <v>2350</v>
      </c>
      <c r="C5928" s="45">
        <v>230105</v>
      </c>
      <c r="D5928" s="45" t="s">
        <v>11363</v>
      </c>
      <c r="E5928" s="45" t="s">
        <v>5265</v>
      </c>
      <c r="AO5928" s="376"/>
    </row>
    <row r="5929" spans="1:41" x14ac:dyDescent="0.25">
      <c r="A5929" s="44" t="s">
        <v>7334</v>
      </c>
      <c r="B5929" s="44" t="s">
        <v>21421</v>
      </c>
      <c r="C5929" s="45" t="s">
        <v>21184</v>
      </c>
      <c r="D5929" s="45" t="s">
        <v>21447</v>
      </c>
      <c r="E5929" s="46">
        <v>46630</v>
      </c>
      <c r="AO5929" s="376"/>
    </row>
    <row r="5930" spans="1:41" x14ac:dyDescent="0.25">
      <c r="A5930" s="44" t="s">
        <v>12650</v>
      </c>
      <c r="B5930" s="44" t="s">
        <v>199</v>
      </c>
      <c r="C5930" s="45">
        <v>241001</v>
      </c>
      <c r="D5930" s="45" t="s">
        <v>11363</v>
      </c>
      <c r="E5930" s="45" t="s">
        <v>5332</v>
      </c>
      <c r="AO5930" s="376"/>
    </row>
    <row r="5931" spans="1:41" x14ac:dyDescent="0.25">
      <c r="A5931" s="44" t="s">
        <v>12650</v>
      </c>
      <c r="B5931" s="44" t="s">
        <v>3054</v>
      </c>
      <c r="C5931" s="45">
        <v>24120302</v>
      </c>
      <c r="D5931" s="45" t="s">
        <v>11363</v>
      </c>
      <c r="E5931" s="45" t="s">
        <v>12554</v>
      </c>
      <c r="AO5931" s="376"/>
    </row>
    <row r="5932" spans="1:41" x14ac:dyDescent="0.3">
      <c r="A5932" s="333" t="s">
        <v>8639</v>
      </c>
      <c r="B5932" s="333" t="s">
        <v>3132</v>
      </c>
      <c r="C5932" s="125" t="s">
        <v>10974</v>
      </c>
      <c r="D5932" s="32" t="s">
        <v>20309</v>
      </c>
      <c r="E5932" s="125" t="s">
        <v>5139</v>
      </c>
      <c r="F5932" s="125" t="s">
        <v>1189</v>
      </c>
      <c r="G5932" s="125" t="s">
        <v>1189</v>
      </c>
      <c r="AO5932" s="376"/>
    </row>
    <row r="5933" spans="1:41" x14ac:dyDescent="0.25">
      <c r="A5933" s="44" t="s">
        <v>10496</v>
      </c>
      <c r="B5933" s="44" t="s">
        <v>10389</v>
      </c>
      <c r="C5933" s="45">
        <v>24020201</v>
      </c>
      <c r="D5933" s="45" t="s">
        <v>11363</v>
      </c>
      <c r="E5933" s="45" t="s">
        <v>5131</v>
      </c>
      <c r="AO5933" s="376"/>
    </row>
    <row r="5934" spans="1:41" x14ac:dyDescent="0.25">
      <c r="A5934" s="44" t="s">
        <v>10496</v>
      </c>
      <c r="B5934" s="44" t="s">
        <v>3050</v>
      </c>
      <c r="C5934" s="45">
        <v>24020202</v>
      </c>
      <c r="D5934" s="45" t="s">
        <v>11363</v>
      </c>
      <c r="E5934" s="45" t="s">
        <v>5131</v>
      </c>
      <c r="AO5934" s="376"/>
    </row>
    <row r="5935" spans="1:41" x14ac:dyDescent="0.25">
      <c r="A5935" s="44" t="s">
        <v>20917</v>
      </c>
      <c r="B5935" s="44" t="s">
        <v>20918</v>
      </c>
      <c r="C5935" s="45" t="s">
        <v>21045</v>
      </c>
      <c r="D5935" s="367" t="s">
        <v>3696</v>
      </c>
      <c r="E5935" s="328">
        <f>DATE(2030,5,4)</f>
        <v>47607</v>
      </c>
      <c r="F5935" s="32"/>
      <c r="G5935" s="32"/>
      <c r="H5935" s="32"/>
      <c r="I5935" s="31"/>
      <c r="J5935" s="31"/>
      <c r="K5935" s="31"/>
      <c r="L5935" s="31"/>
      <c r="M5935" s="31"/>
      <c r="N5935" s="31"/>
      <c r="O5935" s="31"/>
      <c r="P5935" s="31"/>
      <c r="Q5935" s="31"/>
      <c r="R5935" s="31"/>
      <c r="S5935" s="31"/>
      <c r="T5935" s="31"/>
      <c r="U5935" s="31"/>
      <c r="V5935" s="31"/>
      <c r="W5935" s="31"/>
      <c r="X5935" s="31"/>
      <c r="Y5935" s="31"/>
      <c r="Z5935" s="31"/>
      <c r="AA5935" s="31"/>
      <c r="AB5935" s="31"/>
      <c r="AC5935" s="31"/>
      <c r="AD5935" s="31"/>
      <c r="AE5935" s="31"/>
      <c r="AF5935" s="31"/>
      <c r="AG5935" s="31"/>
      <c r="AH5935" s="31"/>
      <c r="AI5935" s="31"/>
      <c r="AJ5935" s="31"/>
      <c r="AK5935" s="31"/>
      <c r="AL5935" s="31"/>
      <c r="AO5935" s="376"/>
    </row>
    <row r="5936" spans="1:41" x14ac:dyDescent="0.25">
      <c r="A5936" s="44" t="s">
        <v>11967</v>
      </c>
      <c r="B5936" s="44" t="s">
        <v>17605</v>
      </c>
      <c r="C5936" s="45">
        <v>240901</v>
      </c>
      <c r="D5936" s="45" t="s">
        <v>11363</v>
      </c>
      <c r="E5936" s="45" t="s">
        <v>4826</v>
      </c>
      <c r="AO5936" s="376"/>
    </row>
    <row r="5937" spans="1:41" x14ac:dyDescent="0.25">
      <c r="A5937" s="44" t="s">
        <v>8363</v>
      </c>
      <c r="B5937" s="44" t="s">
        <v>3053</v>
      </c>
      <c r="C5937" s="45">
        <v>230802</v>
      </c>
      <c r="D5937" s="45" t="s">
        <v>11363</v>
      </c>
      <c r="E5937" s="45" t="s">
        <v>4151</v>
      </c>
      <c r="AO5937" s="376"/>
    </row>
    <row r="5938" spans="1:41" x14ac:dyDescent="0.3">
      <c r="A5938" s="333" t="s">
        <v>412</v>
      </c>
      <c r="B5938" s="333" t="s">
        <v>8040</v>
      </c>
      <c r="C5938" s="125" t="s">
        <v>8041</v>
      </c>
      <c r="D5938" s="32" t="s">
        <v>20309</v>
      </c>
      <c r="E5938" s="125" t="s">
        <v>7871</v>
      </c>
      <c r="F5938" s="125" t="s">
        <v>1189</v>
      </c>
      <c r="G5938" s="125" t="s">
        <v>1190</v>
      </c>
      <c r="AO5938" s="376"/>
    </row>
    <row r="5939" spans="1:41" x14ac:dyDescent="0.3">
      <c r="A5939" s="333" t="s">
        <v>16188</v>
      </c>
      <c r="B5939" s="333" t="s">
        <v>4812</v>
      </c>
      <c r="C5939" s="125" t="s">
        <v>16162</v>
      </c>
      <c r="D5939" s="32" t="s">
        <v>20309</v>
      </c>
      <c r="E5939" s="125" t="s">
        <v>4972</v>
      </c>
      <c r="F5939" s="125" t="s">
        <v>1189</v>
      </c>
      <c r="G5939" s="125" t="s">
        <v>1189</v>
      </c>
      <c r="AO5939" s="376"/>
    </row>
    <row r="5940" spans="1:41" x14ac:dyDescent="0.3">
      <c r="A5940" s="333" t="s">
        <v>16189</v>
      </c>
      <c r="B5940" s="333" t="s">
        <v>4812</v>
      </c>
      <c r="C5940" s="125" t="s">
        <v>16162</v>
      </c>
      <c r="D5940" s="32" t="s">
        <v>20309</v>
      </c>
      <c r="E5940" s="125" t="s">
        <v>4972</v>
      </c>
      <c r="F5940" s="125" t="s">
        <v>1189</v>
      </c>
      <c r="G5940" s="125" t="s">
        <v>1189</v>
      </c>
      <c r="AO5940" s="376"/>
    </row>
    <row r="5941" spans="1:41" x14ac:dyDescent="0.25">
      <c r="A5941" s="44" t="s">
        <v>16694</v>
      </c>
      <c r="B5941" s="44" t="s">
        <v>16695</v>
      </c>
      <c r="C5941" s="45" t="s">
        <v>16984</v>
      </c>
      <c r="D5941" s="367" t="s">
        <v>3696</v>
      </c>
      <c r="E5941" s="328">
        <f>DATE(2029,12,17)</f>
        <v>47469</v>
      </c>
      <c r="F5941" s="32"/>
      <c r="G5941" s="32"/>
      <c r="H5941" s="32"/>
      <c r="I5941" s="31"/>
      <c r="J5941" s="31"/>
      <c r="K5941" s="31"/>
      <c r="L5941" s="31"/>
      <c r="M5941" s="31"/>
      <c r="N5941" s="31"/>
      <c r="O5941" s="31"/>
      <c r="P5941" s="31"/>
      <c r="Q5941" s="31"/>
      <c r="R5941" s="31"/>
      <c r="S5941" s="31"/>
      <c r="T5941" s="31"/>
      <c r="U5941" s="31"/>
      <c r="V5941" s="31"/>
      <c r="W5941" s="31"/>
      <c r="X5941" s="31"/>
      <c r="Y5941" s="31"/>
      <c r="Z5941" s="31"/>
      <c r="AA5941" s="31"/>
      <c r="AB5941" s="31"/>
      <c r="AC5941" s="31"/>
      <c r="AD5941" s="31"/>
      <c r="AE5941" s="31"/>
      <c r="AF5941" s="31"/>
      <c r="AG5941" s="31"/>
      <c r="AH5941" s="31"/>
      <c r="AI5941" s="31"/>
      <c r="AJ5941" s="31"/>
      <c r="AK5941" s="31"/>
      <c r="AL5941" s="31"/>
      <c r="AO5941" s="376"/>
    </row>
    <row r="5942" spans="1:41" x14ac:dyDescent="0.25">
      <c r="A5942" s="44" t="s">
        <v>13632</v>
      </c>
      <c r="B5942" s="44" t="s">
        <v>12119</v>
      </c>
      <c r="C5942" s="45">
        <v>15.25</v>
      </c>
      <c r="D5942" s="45" t="s">
        <v>12549</v>
      </c>
      <c r="E5942" s="46">
        <v>47664</v>
      </c>
      <c r="F5942" s="45"/>
      <c r="G5942" s="93"/>
      <c r="H5942" s="93"/>
      <c r="I5942" s="99"/>
      <c r="J5942" s="99"/>
      <c r="K5942" s="99"/>
      <c r="L5942" s="99"/>
      <c r="M5942" s="99"/>
      <c r="N5942" s="99"/>
      <c r="O5942" s="99"/>
      <c r="P5942" s="99"/>
      <c r="Q5942" s="99"/>
      <c r="R5942" s="99"/>
      <c r="S5942" s="99"/>
      <c r="T5942" s="99"/>
      <c r="U5942" s="99"/>
      <c r="V5942" s="99"/>
      <c r="W5942" s="99"/>
      <c r="X5942" s="99"/>
      <c r="Y5942" s="99"/>
      <c r="Z5942" s="99"/>
      <c r="AA5942" s="99"/>
      <c r="AB5942" s="99"/>
      <c r="AC5942" s="99"/>
      <c r="AD5942" s="99"/>
      <c r="AE5942" s="99"/>
      <c r="AF5942" s="99"/>
      <c r="AG5942" s="99"/>
      <c r="AH5942" s="31"/>
      <c r="AI5942" s="31"/>
      <c r="AJ5942" s="31"/>
      <c r="AK5942" s="31"/>
      <c r="AL5942" s="31"/>
      <c r="AO5942" s="376"/>
    </row>
    <row r="5943" spans="1:41" x14ac:dyDescent="0.25">
      <c r="A5943" s="44" t="s">
        <v>13632</v>
      </c>
      <c r="B5943" s="44" t="s">
        <v>13613</v>
      </c>
      <c r="C5943" s="45">
        <v>16.25</v>
      </c>
      <c r="D5943" s="45" t="s">
        <v>12549</v>
      </c>
      <c r="E5943" s="46">
        <v>47664</v>
      </c>
      <c r="F5943" s="45"/>
      <c r="G5943" s="93"/>
      <c r="H5943" s="93"/>
      <c r="I5943" s="99"/>
      <c r="J5943" s="99"/>
      <c r="K5943" s="99"/>
      <c r="L5943" s="99"/>
      <c r="M5943" s="99"/>
      <c r="N5943" s="99"/>
      <c r="O5943" s="99"/>
      <c r="P5943" s="99"/>
      <c r="Q5943" s="99"/>
      <c r="R5943" s="99"/>
      <c r="S5943" s="99"/>
      <c r="T5943" s="99"/>
      <c r="U5943" s="99"/>
      <c r="V5943" s="99"/>
      <c r="W5943" s="99"/>
      <c r="X5943" s="99"/>
      <c r="Y5943" s="99"/>
      <c r="Z5943" s="99"/>
      <c r="AA5943" s="99"/>
      <c r="AB5943" s="99"/>
      <c r="AC5943" s="99"/>
      <c r="AD5943" s="99"/>
      <c r="AE5943" s="99"/>
      <c r="AF5943" s="99"/>
      <c r="AG5943" s="99"/>
      <c r="AH5943" s="31"/>
      <c r="AI5943" s="31"/>
      <c r="AJ5943" s="31"/>
      <c r="AK5943" s="31"/>
      <c r="AL5943" s="31"/>
      <c r="AO5943" s="376"/>
    </row>
    <row r="5944" spans="1:41" x14ac:dyDescent="0.25">
      <c r="A5944" s="76" t="s">
        <v>5661</v>
      </c>
      <c r="B5944" s="76" t="s">
        <v>4001</v>
      </c>
      <c r="C5944" s="56" t="s">
        <v>3709</v>
      </c>
      <c r="D5944" s="56" t="s">
        <v>1721</v>
      </c>
      <c r="E5944" s="69">
        <v>45016</v>
      </c>
      <c r="F5944" s="93"/>
      <c r="G5944" s="93"/>
      <c r="H5944" s="93"/>
      <c r="I5944" s="99"/>
      <c r="J5944" s="99"/>
      <c r="K5944" s="99"/>
      <c r="L5944" s="99"/>
      <c r="M5944" s="99"/>
      <c r="N5944" s="99"/>
      <c r="O5944" s="99"/>
      <c r="P5944" s="99"/>
      <c r="Q5944" s="99"/>
      <c r="R5944" s="99"/>
      <c r="S5944" s="99"/>
      <c r="T5944" s="99"/>
      <c r="U5944" s="99"/>
      <c r="V5944" s="99"/>
      <c r="W5944" s="99"/>
      <c r="X5944" s="99"/>
      <c r="Y5944" s="99"/>
      <c r="Z5944" s="99"/>
      <c r="AA5944" s="99"/>
      <c r="AB5944" s="99"/>
      <c r="AC5944" s="99"/>
      <c r="AD5944" s="99"/>
      <c r="AE5944" s="99"/>
      <c r="AF5944" s="99"/>
      <c r="AG5944" s="99"/>
      <c r="AH5944" s="31"/>
      <c r="AI5944" s="31"/>
      <c r="AJ5944" s="31"/>
      <c r="AK5944" s="31"/>
      <c r="AL5944" s="31"/>
      <c r="AO5944" s="376"/>
    </row>
    <row r="5945" spans="1:41" x14ac:dyDescent="0.25">
      <c r="A5945" s="44" t="s">
        <v>12651</v>
      </c>
      <c r="B5945" s="44" t="s">
        <v>12639</v>
      </c>
      <c r="C5945" s="45">
        <v>250103</v>
      </c>
      <c r="D5945" s="45" t="s">
        <v>11363</v>
      </c>
      <c r="E5945" s="45" t="s">
        <v>12551</v>
      </c>
      <c r="AO5945" s="376"/>
    </row>
    <row r="5946" spans="1:41" x14ac:dyDescent="0.25">
      <c r="A5946" s="44" t="s">
        <v>20363</v>
      </c>
      <c r="B5946" s="44" t="s">
        <v>1888</v>
      </c>
      <c r="C5946" s="45" t="s">
        <v>20364</v>
      </c>
      <c r="D5946" s="46" t="s">
        <v>21328</v>
      </c>
      <c r="E5946" s="46">
        <v>46599</v>
      </c>
      <c r="AO5946" s="376"/>
    </row>
    <row r="5947" spans="1:41" x14ac:dyDescent="0.25">
      <c r="A5947" s="44" t="s">
        <v>16344</v>
      </c>
      <c r="B5947" s="44" t="s">
        <v>2522</v>
      </c>
      <c r="C5947" s="45" t="s">
        <v>14432</v>
      </c>
      <c r="D5947" s="46" t="s">
        <v>21328</v>
      </c>
      <c r="E5947" s="46">
        <v>46527</v>
      </c>
      <c r="AO5947" s="376"/>
    </row>
    <row r="5948" spans="1:41" x14ac:dyDescent="0.3">
      <c r="A5948" s="92" t="s">
        <v>13003</v>
      </c>
      <c r="B5948" s="92" t="s">
        <v>1307</v>
      </c>
      <c r="C5948" s="318" t="s">
        <v>4749</v>
      </c>
      <c r="D5948" s="318" t="s">
        <v>13017</v>
      </c>
      <c r="E5948" s="320">
        <v>47118</v>
      </c>
      <c r="F5948" s="93"/>
      <c r="G5948" s="93"/>
      <c r="H5948" s="93"/>
      <c r="I5948" s="99"/>
      <c r="J5948" s="99"/>
      <c r="K5948" s="99"/>
      <c r="L5948" s="99"/>
      <c r="M5948" s="99"/>
      <c r="N5948" s="99"/>
      <c r="O5948" s="99"/>
      <c r="P5948" s="99"/>
      <c r="Q5948" s="99"/>
      <c r="R5948" s="99"/>
      <c r="S5948" s="99"/>
      <c r="T5948" s="99"/>
      <c r="U5948" s="99"/>
      <c r="V5948" s="99"/>
      <c r="W5948" s="99"/>
      <c r="X5948" s="99"/>
      <c r="Y5948" s="99"/>
      <c r="Z5948" s="99"/>
      <c r="AA5948" s="99"/>
      <c r="AB5948" s="99"/>
      <c r="AC5948" s="99"/>
      <c r="AD5948" s="99"/>
      <c r="AE5948" s="99"/>
      <c r="AF5948" s="99"/>
      <c r="AG5948" s="99"/>
      <c r="AH5948" s="31"/>
      <c r="AI5948" s="31"/>
      <c r="AJ5948" s="31"/>
      <c r="AK5948" s="31"/>
      <c r="AL5948" s="31"/>
      <c r="AO5948" s="376"/>
    </row>
    <row r="5949" spans="1:41" x14ac:dyDescent="0.25">
      <c r="A5949" s="44" t="s">
        <v>14433</v>
      </c>
      <c r="B5949" s="44" t="s">
        <v>6292</v>
      </c>
      <c r="C5949" s="45" t="s">
        <v>14434</v>
      </c>
      <c r="D5949" s="46" t="s">
        <v>21328</v>
      </c>
      <c r="E5949" s="46">
        <v>46568</v>
      </c>
      <c r="AO5949" s="376"/>
    </row>
    <row r="5950" spans="1:41" x14ac:dyDescent="0.25">
      <c r="A5950" s="44" t="s">
        <v>17793</v>
      </c>
      <c r="B5950" s="44" t="s">
        <v>3053</v>
      </c>
      <c r="C5950" s="45">
        <v>230802</v>
      </c>
      <c r="D5950" s="45" t="s">
        <v>11363</v>
      </c>
      <c r="E5950" s="45" t="s">
        <v>4151</v>
      </c>
      <c r="AO5950" s="376"/>
    </row>
    <row r="5951" spans="1:41" x14ac:dyDescent="0.25">
      <c r="A5951" s="44" t="s">
        <v>17793</v>
      </c>
      <c r="B5951" s="44" t="s">
        <v>7767</v>
      </c>
      <c r="C5951" s="45">
        <v>260404</v>
      </c>
      <c r="D5951" s="45" t="s">
        <v>11363</v>
      </c>
      <c r="E5951" s="45" t="s">
        <v>11152</v>
      </c>
      <c r="AO5951" s="376"/>
    </row>
    <row r="5952" spans="1:41" x14ac:dyDescent="0.25">
      <c r="A5952" s="44" t="s">
        <v>15738</v>
      </c>
      <c r="B5952" s="44" t="s">
        <v>15611</v>
      </c>
      <c r="C5952" s="45">
        <v>25050401</v>
      </c>
      <c r="D5952" s="45" t="s">
        <v>11363</v>
      </c>
      <c r="E5952" s="45" t="s">
        <v>7105</v>
      </c>
      <c r="AO5952" s="376"/>
    </row>
    <row r="5953" spans="1:41" x14ac:dyDescent="0.25">
      <c r="A5953" s="44" t="s">
        <v>15738</v>
      </c>
      <c r="B5953" s="44" t="s">
        <v>21452</v>
      </c>
      <c r="C5953" s="45">
        <v>26060201</v>
      </c>
      <c r="D5953" s="45" t="s">
        <v>11363</v>
      </c>
      <c r="E5953" s="45" t="s">
        <v>9840</v>
      </c>
      <c r="AO5953" s="376"/>
    </row>
    <row r="5954" spans="1:41" x14ac:dyDescent="0.25">
      <c r="A5954" s="44" t="s">
        <v>15738</v>
      </c>
      <c r="B5954" s="44" t="s">
        <v>927</v>
      </c>
      <c r="C5954" s="45">
        <v>26060202</v>
      </c>
      <c r="D5954" s="45" t="s">
        <v>11363</v>
      </c>
      <c r="E5954" s="45" t="s">
        <v>9840</v>
      </c>
      <c r="AO5954" s="376"/>
    </row>
    <row r="5955" spans="1:41" x14ac:dyDescent="0.3">
      <c r="A5955" s="333" t="s">
        <v>15350</v>
      </c>
      <c r="B5955" s="333" t="s">
        <v>8044</v>
      </c>
      <c r="C5955" s="125" t="s">
        <v>8045</v>
      </c>
      <c r="D5955" s="32" t="s">
        <v>20309</v>
      </c>
      <c r="E5955" s="125" t="s">
        <v>7871</v>
      </c>
      <c r="F5955" s="125" t="s">
        <v>1189</v>
      </c>
      <c r="G5955" s="125" t="s">
        <v>1190</v>
      </c>
      <c r="AO5955" s="376"/>
    </row>
    <row r="5956" spans="1:41" x14ac:dyDescent="0.25">
      <c r="A5956" s="44" t="s">
        <v>21614</v>
      </c>
      <c r="B5956" s="44" t="s">
        <v>9248</v>
      </c>
      <c r="C5956" s="45">
        <v>260105</v>
      </c>
      <c r="D5956" s="45" t="s">
        <v>11363</v>
      </c>
      <c r="E5956" s="45" t="s">
        <v>17625</v>
      </c>
      <c r="AO5956" s="376"/>
    </row>
    <row r="5957" spans="1:41" x14ac:dyDescent="0.25">
      <c r="A5957" s="44" t="s">
        <v>21614</v>
      </c>
      <c r="B5957" s="44" t="s">
        <v>936</v>
      </c>
      <c r="C5957" s="45">
        <v>260703</v>
      </c>
      <c r="D5957" s="45" t="s">
        <v>11363</v>
      </c>
      <c r="E5957" s="45" t="s">
        <v>11150</v>
      </c>
      <c r="AO5957" s="376"/>
    </row>
    <row r="5958" spans="1:41" x14ac:dyDescent="0.3">
      <c r="A5958" s="333" t="s">
        <v>18957</v>
      </c>
      <c r="B5958" s="333" t="s">
        <v>1168</v>
      </c>
      <c r="C5958" s="125" t="s">
        <v>19096</v>
      </c>
      <c r="D5958" s="32" t="s">
        <v>20309</v>
      </c>
      <c r="E5958" s="125" t="s">
        <v>9249</v>
      </c>
      <c r="F5958" s="125" t="s">
        <v>1189</v>
      </c>
      <c r="G5958" s="125" t="s">
        <v>1190</v>
      </c>
      <c r="AO5958" s="376"/>
    </row>
    <row r="5959" spans="1:41" x14ac:dyDescent="0.3">
      <c r="A5959" s="333" t="s">
        <v>18957</v>
      </c>
      <c r="B5959" s="333" t="s">
        <v>1174</v>
      </c>
      <c r="C5959" s="125" t="s">
        <v>19093</v>
      </c>
      <c r="D5959" s="32" t="s">
        <v>20309</v>
      </c>
      <c r="E5959" s="125" t="s">
        <v>9249</v>
      </c>
      <c r="F5959" s="125" t="s">
        <v>1189</v>
      </c>
      <c r="G5959" s="125" t="s">
        <v>1190</v>
      </c>
      <c r="AO5959" s="376"/>
    </row>
    <row r="5960" spans="1:41" x14ac:dyDescent="0.25">
      <c r="A5960" s="44" t="s">
        <v>17794</v>
      </c>
      <c r="B5960" s="44" t="s">
        <v>5321</v>
      </c>
      <c r="C5960" s="45">
        <v>26010401</v>
      </c>
      <c r="D5960" s="45" t="s">
        <v>11363</v>
      </c>
      <c r="E5960" s="45" t="s">
        <v>17459</v>
      </c>
      <c r="AO5960" s="376"/>
    </row>
    <row r="5961" spans="1:41" x14ac:dyDescent="0.25">
      <c r="A5961" s="44" t="s">
        <v>17794</v>
      </c>
      <c r="B5961" s="44" t="s">
        <v>3176</v>
      </c>
      <c r="C5961" s="45">
        <v>26010402</v>
      </c>
      <c r="D5961" s="45" t="s">
        <v>11363</v>
      </c>
      <c r="E5961" s="45" t="s">
        <v>17459</v>
      </c>
      <c r="AO5961" s="376"/>
    </row>
    <row r="5962" spans="1:41" x14ac:dyDescent="0.25">
      <c r="A5962" s="44" t="s">
        <v>516</v>
      </c>
      <c r="B5962" s="44" t="s">
        <v>21398</v>
      </c>
      <c r="C5962" s="45" t="s">
        <v>9319</v>
      </c>
      <c r="D5962" s="45" t="s">
        <v>21447</v>
      </c>
      <c r="E5962" s="46">
        <v>46507</v>
      </c>
      <c r="AO5962" s="376"/>
    </row>
    <row r="5963" spans="1:41" x14ac:dyDescent="0.25">
      <c r="A5963" s="44" t="s">
        <v>15739</v>
      </c>
      <c r="B5963" s="44" t="s">
        <v>925</v>
      </c>
      <c r="C5963" s="45">
        <v>250601</v>
      </c>
      <c r="D5963" s="45" t="s">
        <v>11363</v>
      </c>
      <c r="E5963" s="45" t="s">
        <v>15609</v>
      </c>
      <c r="AO5963" s="376"/>
    </row>
    <row r="5964" spans="1:41" x14ac:dyDescent="0.25">
      <c r="A5964" s="44" t="s">
        <v>15739</v>
      </c>
      <c r="B5964" s="44" t="s">
        <v>9248</v>
      </c>
      <c r="C5964" s="45">
        <v>260105</v>
      </c>
      <c r="D5964" s="45" t="s">
        <v>11363</v>
      </c>
      <c r="E5964" s="45" t="s">
        <v>17625</v>
      </c>
      <c r="AO5964" s="376"/>
    </row>
    <row r="5965" spans="1:41" x14ac:dyDescent="0.3">
      <c r="A5965" s="333" t="s">
        <v>16190</v>
      </c>
      <c r="B5965" s="333" t="s">
        <v>4812</v>
      </c>
      <c r="C5965" s="125" t="s">
        <v>16162</v>
      </c>
      <c r="D5965" s="32" t="s">
        <v>20309</v>
      </c>
      <c r="E5965" s="125" t="s">
        <v>4972</v>
      </c>
      <c r="F5965" s="125" t="s">
        <v>1189</v>
      </c>
      <c r="G5965" s="125" t="s">
        <v>1190</v>
      </c>
      <c r="AO5965" s="376"/>
    </row>
    <row r="5966" spans="1:41" x14ac:dyDescent="0.3">
      <c r="A5966" s="333" t="s">
        <v>16190</v>
      </c>
      <c r="B5966" s="333" t="s">
        <v>6928</v>
      </c>
      <c r="C5966" s="125" t="s">
        <v>19094</v>
      </c>
      <c r="D5966" s="32" t="s">
        <v>20309</v>
      </c>
      <c r="E5966" s="125" t="s">
        <v>9249</v>
      </c>
      <c r="F5966" s="125" t="s">
        <v>1189</v>
      </c>
      <c r="G5966" s="125" t="s">
        <v>1190</v>
      </c>
      <c r="AO5966" s="376"/>
    </row>
    <row r="5967" spans="1:41" x14ac:dyDescent="0.25">
      <c r="A5967" s="44" t="s">
        <v>9246</v>
      </c>
      <c r="B5967" s="44" t="s">
        <v>9235</v>
      </c>
      <c r="C5967" s="45">
        <v>240102</v>
      </c>
      <c r="D5967" s="45" t="s">
        <v>11363</v>
      </c>
      <c r="E5967" s="45" t="s">
        <v>5139</v>
      </c>
      <c r="AO5967" s="376"/>
    </row>
    <row r="5968" spans="1:41" x14ac:dyDescent="0.25">
      <c r="A5968" s="44" t="s">
        <v>9246</v>
      </c>
      <c r="B5968" s="44" t="s">
        <v>10350</v>
      </c>
      <c r="C5968" s="45">
        <v>24020301</v>
      </c>
      <c r="D5968" s="45" t="s">
        <v>11363</v>
      </c>
      <c r="E5968" s="45" t="s">
        <v>5131</v>
      </c>
      <c r="AO5968" s="376"/>
    </row>
    <row r="5969" spans="1:41" x14ac:dyDescent="0.25">
      <c r="A5969" s="44" t="s">
        <v>21615</v>
      </c>
      <c r="B5969" s="44" t="s">
        <v>948</v>
      </c>
      <c r="C5969" s="45">
        <v>260303</v>
      </c>
      <c r="D5969" s="45" t="s">
        <v>11363</v>
      </c>
      <c r="E5969" s="45" t="s">
        <v>9249</v>
      </c>
      <c r="AO5969" s="376"/>
    </row>
    <row r="5970" spans="1:41" x14ac:dyDescent="0.25">
      <c r="A5970" s="44" t="s">
        <v>2389</v>
      </c>
      <c r="B5970" s="44" t="s">
        <v>17463</v>
      </c>
      <c r="C5970" s="45">
        <v>260202</v>
      </c>
      <c r="D5970" s="45" t="s">
        <v>11363</v>
      </c>
      <c r="E5970" s="45" t="s">
        <v>9238</v>
      </c>
      <c r="AO5970" s="376"/>
    </row>
    <row r="5971" spans="1:41" x14ac:dyDescent="0.25">
      <c r="A5971" s="44" t="s">
        <v>5007</v>
      </c>
      <c r="B5971" s="44" t="s">
        <v>4189</v>
      </c>
      <c r="C5971" s="45" t="s">
        <v>5008</v>
      </c>
      <c r="D5971" s="45" t="s">
        <v>11204</v>
      </c>
      <c r="E5971" s="45" t="s">
        <v>4235</v>
      </c>
      <c r="F5971" s="93"/>
      <c r="G5971" s="93"/>
      <c r="H5971" s="93"/>
      <c r="I5971" s="99"/>
      <c r="J5971" s="99"/>
      <c r="K5971" s="99"/>
      <c r="L5971" s="99"/>
      <c r="M5971" s="99"/>
      <c r="N5971" s="99"/>
      <c r="O5971" s="99"/>
      <c r="P5971" s="99"/>
      <c r="Q5971" s="99"/>
      <c r="R5971" s="99"/>
      <c r="S5971" s="99"/>
      <c r="T5971" s="99"/>
      <c r="U5971" s="99"/>
      <c r="V5971" s="99"/>
      <c r="W5971" s="99"/>
      <c r="X5971" s="99"/>
      <c r="Y5971" s="99"/>
      <c r="Z5971" s="99"/>
      <c r="AA5971" s="99"/>
      <c r="AB5971" s="99"/>
      <c r="AC5971" s="99"/>
      <c r="AD5971" s="99"/>
      <c r="AE5971" s="99"/>
      <c r="AF5971" s="99"/>
      <c r="AG5971" s="99"/>
      <c r="AH5971" s="31"/>
      <c r="AI5971" s="31"/>
      <c r="AJ5971" s="31"/>
      <c r="AK5971" s="31"/>
      <c r="AL5971" s="31"/>
      <c r="AO5971" s="376"/>
    </row>
    <row r="5972" spans="1:41" x14ac:dyDescent="0.25">
      <c r="A5972" s="44" t="s">
        <v>5007</v>
      </c>
      <c r="B5972" s="44" t="s">
        <v>4189</v>
      </c>
      <c r="C5972" s="45" t="s">
        <v>5008</v>
      </c>
      <c r="D5972" s="93" t="s">
        <v>17443</v>
      </c>
      <c r="E5972" s="45" t="s">
        <v>17341</v>
      </c>
      <c r="F5972" s="93"/>
      <c r="G5972" s="93"/>
      <c r="H5972" s="93"/>
      <c r="I5972" s="99"/>
      <c r="J5972" s="99"/>
      <c r="K5972" s="99"/>
      <c r="L5972" s="99"/>
      <c r="M5972" s="99"/>
      <c r="N5972" s="99"/>
      <c r="O5972" s="99"/>
      <c r="P5972" s="99"/>
      <c r="Q5972" s="99"/>
      <c r="R5972" s="99"/>
      <c r="S5972" s="99"/>
      <c r="T5972" s="99"/>
      <c r="U5972" s="99"/>
      <c r="V5972" s="99"/>
      <c r="W5972" s="99"/>
      <c r="X5972" s="99"/>
      <c r="Y5972" s="99"/>
      <c r="Z5972" s="99"/>
      <c r="AA5972" s="99"/>
      <c r="AB5972" s="99"/>
      <c r="AC5972" s="99"/>
      <c r="AD5972" s="99"/>
      <c r="AE5972" s="99"/>
      <c r="AF5972" s="99"/>
      <c r="AG5972" s="99"/>
      <c r="AH5972" s="31"/>
      <c r="AI5972" s="31"/>
      <c r="AJ5972" s="31"/>
      <c r="AK5972" s="31"/>
      <c r="AL5972" s="31"/>
      <c r="AO5972" s="376"/>
    </row>
    <row r="5973" spans="1:41" x14ac:dyDescent="0.25">
      <c r="A5973" s="44" t="s">
        <v>5007</v>
      </c>
      <c r="B5973" s="44" t="s">
        <v>4189</v>
      </c>
      <c r="C5973" s="45" t="s">
        <v>5008</v>
      </c>
      <c r="D5973" s="45" t="s">
        <v>9895</v>
      </c>
      <c r="E5973" s="45" t="s">
        <v>4235</v>
      </c>
      <c r="F5973" s="93"/>
      <c r="G5973" s="93"/>
      <c r="H5973" s="93"/>
      <c r="I5973" s="99"/>
      <c r="J5973" s="99"/>
      <c r="K5973" s="99"/>
      <c r="L5973" s="99"/>
      <c r="M5973" s="99"/>
      <c r="N5973" s="99"/>
      <c r="O5973" s="99"/>
      <c r="P5973" s="99"/>
      <c r="Q5973" s="99"/>
      <c r="R5973" s="99"/>
      <c r="S5973" s="99"/>
      <c r="T5973" s="99"/>
      <c r="U5973" s="99"/>
      <c r="V5973" s="99"/>
      <c r="W5973" s="99"/>
      <c r="X5973" s="99"/>
      <c r="Y5973" s="99"/>
      <c r="Z5973" s="99"/>
      <c r="AA5973" s="99"/>
      <c r="AB5973" s="99"/>
      <c r="AC5973" s="99"/>
      <c r="AD5973" s="99"/>
      <c r="AE5973" s="99"/>
      <c r="AF5973" s="99"/>
      <c r="AG5973" s="99"/>
      <c r="AH5973" s="31"/>
      <c r="AI5973" s="31"/>
      <c r="AJ5973" s="31"/>
      <c r="AK5973" s="31"/>
      <c r="AL5973" s="31"/>
      <c r="AO5973" s="376"/>
    </row>
    <row r="5974" spans="1:41" x14ac:dyDescent="0.25">
      <c r="A5974" s="44" t="s">
        <v>16696</v>
      </c>
      <c r="B5974" s="44" t="s">
        <v>16697</v>
      </c>
      <c r="C5974" s="45" t="s">
        <v>16985</v>
      </c>
      <c r="D5974" s="367" t="s">
        <v>3696</v>
      </c>
      <c r="E5974" s="328">
        <f>DATE(2030,2,13)</f>
        <v>47527</v>
      </c>
      <c r="F5974" s="32"/>
      <c r="G5974" s="32"/>
      <c r="H5974" s="32"/>
      <c r="I5974" s="31"/>
      <c r="J5974" s="31"/>
      <c r="K5974" s="31"/>
      <c r="L5974" s="31"/>
      <c r="M5974" s="31"/>
      <c r="N5974" s="31"/>
      <c r="O5974" s="31"/>
      <c r="P5974" s="31"/>
      <c r="Q5974" s="31"/>
      <c r="R5974" s="31"/>
      <c r="S5974" s="31"/>
      <c r="T5974" s="31"/>
      <c r="U5974" s="31"/>
      <c r="V5974" s="31"/>
      <c r="W5974" s="31"/>
      <c r="X5974" s="31"/>
      <c r="Y5974" s="31"/>
      <c r="Z5974" s="31"/>
      <c r="AA5974" s="31"/>
      <c r="AB5974" s="31"/>
      <c r="AC5974" s="31"/>
      <c r="AD5974" s="31"/>
      <c r="AE5974" s="31"/>
      <c r="AF5974" s="31"/>
      <c r="AG5974" s="31"/>
      <c r="AH5974" s="31"/>
      <c r="AI5974" s="31"/>
      <c r="AJ5974" s="31"/>
      <c r="AK5974" s="31"/>
      <c r="AL5974" s="31"/>
      <c r="AO5974" s="376"/>
    </row>
    <row r="5975" spans="1:41" x14ac:dyDescent="0.25">
      <c r="A5975" s="44" t="s">
        <v>2967</v>
      </c>
      <c r="B5975" s="44" t="s">
        <v>3176</v>
      </c>
      <c r="C5975" s="45">
        <v>23010402</v>
      </c>
      <c r="D5975" s="45" t="s">
        <v>11363</v>
      </c>
      <c r="E5975" s="45" t="s">
        <v>5322</v>
      </c>
      <c r="AO5975" s="376"/>
    </row>
    <row r="5976" spans="1:41" x14ac:dyDescent="0.3">
      <c r="A5976" s="333" t="s">
        <v>18655</v>
      </c>
      <c r="B5976" s="333" t="s">
        <v>2301</v>
      </c>
      <c r="C5976" s="125" t="s">
        <v>18816</v>
      </c>
      <c r="D5976" s="32" t="s">
        <v>20309</v>
      </c>
      <c r="E5976" s="125" t="s">
        <v>8292</v>
      </c>
      <c r="F5976" s="125" t="s">
        <v>1189</v>
      </c>
      <c r="G5976" s="125" t="s">
        <v>1190</v>
      </c>
      <c r="AO5976" s="376"/>
    </row>
    <row r="5977" spans="1:41" x14ac:dyDescent="0.25">
      <c r="A5977" s="44" t="s">
        <v>17795</v>
      </c>
      <c r="B5977" s="44" t="s">
        <v>928</v>
      </c>
      <c r="C5977" s="45">
        <v>231104</v>
      </c>
      <c r="D5977" s="45" t="s">
        <v>11363</v>
      </c>
      <c r="E5977" s="45" t="s">
        <v>8334</v>
      </c>
      <c r="AO5977" s="376"/>
    </row>
    <row r="5978" spans="1:41" x14ac:dyDescent="0.25">
      <c r="A5978" s="44" t="s">
        <v>5219</v>
      </c>
      <c r="B5978" s="44" t="s">
        <v>925</v>
      </c>
      <c r="C5978" s="45">
        <v>220601</v>
      </c>
      <c r="D5978" s="45" t="s">
        <v>11363</v>
      </c>
      <c r="E5978" s="45" t="s">
        <v>4962</v>
      </c>
      <c r="AO5978" s="376"/>
    </row>
    <row r="5979" spans="1:41" x14ac:dyDescent="0.25">
      <c r="A5979" s="44" t="s">
        <v>17796</v>
      </c>
      <c r="B5979" s="44" t="s">
        <v>7766</v>
      </c>
      <c r="C5979" s="45">
        <v>230505</v>
      </c>
      <c r="D5979" s="45" t="s">
        <v>11363</v>
      </c>
      <c r="E5979" s="45" t="s">
        <v>7105</v>
      </c>
      <c r="AO5979" s="376"/>
    </row>
    <row r="5980" spans="1:41" x14ac:dyDescent="0.25">
      <c r="A5980" s="44" t="s">
        <v>15740</v>
      </c>
      <c r="B5980" s="44" t="s">
        <v>5176</v>
      </c>
      <c r="C5980" s="45">
        <v>250603</v>
      </c>
      <c r="D5980" s="45" t="s">
        <v>11363</v>
      </c>
      <c r="E5980" s="45" t="s">
        <v>7770</v>
      </c>
      <c r="AO5980" s="376"/>
    </row>
    <row r="5981" spans="1:41" x14ac:dyDescent="0.25">
      <c r="A5981" s="44" t="s">
        <v>15740</v>
      </c>
      <c r="B5981" s="44" t="s">
        <v>3052</v>
      </c>
      <c r="C5981" s="45">
        <v>260502</v>
      </c>
      <c r="D5981" s="45" t="s">
        <v>11363</v>
      </c>
      <c r="E5981" s="45" t="s">
        <v>10349</v>
      </c>
      <c r="AO5981" s="376"/>
    </row>
    <row r="5982" spans="1:41" x14ac:dyDescent="0.25">
      <c r="A5982" s="44" t="s">
        <v>2968</v>
      </c>
      <c r="B5982" s="44" t="s">
        <v>7824</v>
      </c>
      <c r="C5982" s="45">
        <v>230804</v>
      </c>
      <c r="D5982" s="45" t="s">
        <v>11363</v>
      </c>
      <c r="E5982" s="45" t="s">
        <v>4151</v>
      </c>
      <c r="AO5982" s="376"/>
    </row>
    <row r="5983" spans="1:41" x14ac:dyDescent="0.25">
      <c r="A5983" s="44" t="s">
        <v>2968</v>
      </c>
      <c r="B5983" s="44" t="s">
        <v>9235</v>
      </c>
      <c r="C5983" s="45">
        <v>240102</v>
      </c>
      <c r="D5983" s="45" t="s">
        <v>11363</v>
      </c>
      <c r="E5983" s="45" t="s">
        <v>5139</v>
      </c>
      <c r="AO5983" s="376"/>
    </row>
    <row r="5984" spans="1:41" x14ac:dyDescent="0.25">
      <c r="A5984" s="44" t="s">
        <v>9414</v>
      </c>
      <c r="B5984" s="92" t="s">
        <v>9602</v>
      </c>
      <c r="C5984" s="45" t="s">
        <v>9334</v>
      </c>
      <c r="D5984" s="93" t="s">
        <v>9601</v>
      </c>
      <c r="E5984" s="94">
        <v>46568</v>
      </c>
      <c r="F5984" s="93"/>
      <c r="G5984" s="93"/>
      <c r="H5984" s="93"/>
      <c r="I5984" s="99"/>
      <c r="J5984" s="99"/>
      <c r="K5984" s="99"/>
      <c r="L5984" s="99"/>
      <c r="M5984" s="99"/>
      <c r="N5984" s="99"/>
      <c r="O5984" s="99"/>
      <c r="P5984" s="99"/>
      <c r="Q5984" s="99"/>
      <c r="R5984" s="99"/>
      <c r="S5984" s="99"/>
      <c r="T5984" s="99"/>
      <c r="U5984" s="99"/>
      <c r="V5984" s="99"/>
      <c r="W5984" s="99"/>
      <c r="X5984" s="99"/>
      <c r="Y5984" s="99"/>
      <c r="Z5984" s="99"/>
      <c r="AA5984" s="99"/>
      <c r="AB5984" s="99"/>
      <c r="AC5984" s="99"/>
      <c r="AD5984" s="99"/>
      <c r="AE5984" s="99"/>
      <c r="AF5984" s="99"/>
      <c r="AG5984" s="99"/>
      <c r="AH5984" s="31"/>
      <c r="AI5984" s="31"/>
      <c r="AJ5984" s="31"/>
      <c r="AK5984" s="31"/>
      <c r="AL5984" s="31"/>
      <c r="AO5984" s="376"/>
    </row>
    <row r="5985" spans="1:41" x14ac:dyDescent="0.25">
      <c r="A5985" s="44" t="s">
        <v>1619</v>
      </c>
      <c r="B5985" s="44" t="s">
        <v>2350</v>
      </c>
      <c r="C5985" s="45">
        <v>230105</v>
      </c>
      <c r="D5985" s="45" t="s">
        <v>11363</v>
      </c>
      <c r="E5985" s="45" t="s">
        <v>5265</v>
      </c>
      <c r="AO5985" s="376"/>
    </row>
    <row r="5986" spans="1:41" x14ac:dyDescent="0.3">
      <c r="A5986" s="333" t="s">
        <v>18958</v>
      </c>
      <c r="B5986" s="333" t="s">
        <v>1166</v>
      </c>
      <c r="C5986" s="125" t="s">
        <v>19095</v>
      </c>
      <c r="D5986" s="32" t="s">
        <v>20309</v>
      </c>
      <c r="E5986" s="125" t="s">
        <v>9249</v>
      </c>
      <c r="F5986" s="125" t="s">
        <v>1189</v>
      </c>
      <c r="G5986" s="125" t="s">
        <v>1190</v>
      </c>
      <c r="AO5986" s="376"/>
    </row>
    <row r="5987" spans="1:41" x14ac:dyDescent="0.25">
      <c r="A5987" s="44" t="s">
        <v>2339</v>
      </c>
      <c r="B5987" s="44" t="s">
        <v>5321</v>
      </c>
      <c r="C5987" s="45">
        <v>23010401</v>
      </c>
      <c r="D5987" s="45" t="s">
        <v>11363</v>
      </c>
      <c r="E5987" s="45" t="s">
        <v>5322</v>
      </c>
      <c r="AO5987" s="376"/>
    </row>
    <row r="5988" spans="1:41" x14ac:dyDescent="0.25">
      <c r="A5988" s="262" t="s">
        <v>6246</v>
      </c>
      <c r="B5988" s="262" t="s">
        <v>6225</v>
      </c>
      <c r="C5988" s="263">
        <v>791202107001</v>
      </c>
      <c r="D5988" s="263" t="s">
        <v>6271</v>
      </c>
      <c r="E5988" s="264" t="s">
        <v>6874</v>
      </c>
      <c r="F5988" s="93"/>
      <c r="G5988" s="93"/>
      <c r="H5988" s="93"/>
      <c r="I5988" s="99"/>
      <c r="J5988" s="99"/>
      <c r="K5988" s="99"/>
      <c r="L5988" s="99"/>
      <c r="M5988" s="99"/>
      <c r="N5988" s="99"/>
      <c r="O5988" s="99"/>
      <c r="P5988" s="99"/>
      <c r="Q5988" s="99"/>
      <c r="R5988" s="99"/>
      <c r="S5988" s="99"/>
      <c r="T5988" s="99"/>
      <c r="U5988" s="99"/>
      <c r="V5988" s="99"/>
      <c r="W5988" s="99"/>
      <c r="X5988" s="99"/>
      <c r="Y5988" s="99"/>
      <c r="Z5988" s="99"/>
      <c r="AA5988" s="99"/>
      <c r="AB5988" s="99"/>
      <c r="AC5988" s="99"/>
      <c r="AD5988" s="99"/>
      <c r="AE5988" s="99"/>
      <c r="AF5988" s="99"/>
      <c r="AG5988" s="99"/>
      <c r="AH5988" s="31"/>
      <c r="AI5988" s="31"/>
      <c r="AJ5988" s="31"/>
      <c r="AK5988" s="31"/>
      <c r="AL5988" s="31"/>
      <c r="AO5988" s="376"/>
    </row>
    <row r="5989" spans="1:41" x14ac:dyDescent="0.25">
      <c r="A5989" s="44" t="s">
        <v>6246</v>
      </c>
      <c r="B5989" s="92" t="s">
        <v>9602</v>
      </c>
      <c r="C5989" s="45" t="s">
        <v>9338</v>
      </c>
      <c r="D5989" s="93" t="s">
        <v>9601</v>
      </c>
      <c r="E5989" s="94">
        <v>46568</v>
      </c>
      <c r="F5989" s="93"/>
      <c r="G5989" s="93"/>
      <c r="H5989" s="93"/>
      <c r="I5989" s="99"/>
      <c r="J5989" s="99"/>
      <c r="K5989" s="99"/>
      <c r="L5989" s="99"/>
      <c r="M5989" s="99"/>
      <c r="N5989" s="99"/>
      <c r="O5989" s="99"/>
      <c r="P5989" s="99"/>
      <c r="Q5989" s="99"/>
      <c r="R5989" s="99"/>
      <c r="S5989" s="99"/>
      <c r="T5989" s="99"/>
      <c r="U5989" s="99"/>
      <c r="V5989" s="99"/>
      <c r="W5989" s="99"/>
      <c r="X5989" s="99"/>
      <c r="Y5989" s="99"/>
      <c r="Z5989" s="99"/>
      <c r="AA5989" s="99"/>
      <c r="AB5989" s="99"/>
      <c r="AC5989" s="99"/>
      <c r="AD5989" s="99"/>
      <c r="AE5989" s="99"/>
      <c r="AF5989" s="99"/>
      <c r="AG5989" s="99"/>
      <c r="AH5989" s="31"/>
      <c r="AI5989" s="31"/>
      <c r="AJ5989" s="31"/>
      <c r="AK5989" s="31"/>
      <c r="AL5989" s="31"/>
      <c r="AO5989" s="376"/>
    </row>
    <row r="5990" spans="1:41" x14ac:dyDescent="0.25">
      <c r="A5990" s="44" t="s">
        <v>6246</v>
      </c>
      <c r="B5990" s="44" t="s">
        <v>12099</v>
      </c>
      <c r="C5990" s="45">
        <v>8.25</v>
      </c>
      <c r="D5990" s="45" t="s">
        <v>12549</v>
      </c>
      <c r="E5990" s="46">
        <v>47057</v>
      </c>
      <c r="F5990" s="45"/>
      <c r="G5990" s="93"/>
      <c r="H5990" s="93"/>
      <c r="I5990" s="99"/>
      <c r="J5990" s="99"/>
      <c r="K5990" s="99"/>
      <c r="L5990" s="99"/>
      <c r="M5990" s="99"/>
      <c r="N5990" s="99"/>
      <c r="O5990" s="99"/>
      <c r="P5990" s="99"/>
      <c r="Q5990" s="99"/>
      <c r="R5990" s="99"/>
      <c r="S5990" s="99"/>
      <c r="T5990" s="99"/>
      <c r="U5990" s="99"/>
      <c r="V5990" s="99"/>
      <c r="W5990" s="99"/>
      <c r="X5990" s="99"/>
      <c r="Y5990" s="99"/>
      <c r="Z5990" s="99"/>
      <c r="AA5990" s="99"/>
      <c r="AB5990" s="99"/>
      <c r="AC5990" s="99"/>
      <c r="AD5990" s="99"/>
      <c r="AE5990" s="99"/>
      <c r="AF5990" s="99"/>
      <c r="AG5990" s="99"/>
      <c r="AH5990" s="31"/>
      <c r="AI5990" s="31"/>
      <c r="AJ5990" s="31"/>
      <c r="AK5990" s="31"/>
      <c r="AL5990" s="31"/>
      <c r="AO5990" s="376"/>
    </row>
    <row r="5991" spans="1:41" x14ac:dyDescent="0.25">
      <c r="A5991" s="44" t="s">
        <v>6246</v>
      </c>
      <c r="B5991" s="44" t="s">
        <v>928</v>
      </c>
      <c r="C5991" s="45">
        <v>231104</v>
      </c>
      <c r="D5991" s="45" t="s">
        <v>11363</v>
      </c>
      <c r="E5991" s="45" t="s">
        <v>8334</v>
      </c>
      <c r="AO5991" s="376"/>
    </row>
    <row r="5992" spans="1:41" x14ac:dyDescent="0.25">
      <c r="A5992" s="44" t="s">
        <v>8364</v>
      </c>
      <c r="B5992" s="44" t="s">
        <v>12092</v>
      </c>
      <c r="C5992" s="45">
        <v>7.25</v>
      </c>
      <c r="D5992" s="45" t="s">
        <v>12549</v>
      </c>
      <c r="E5992" s="46">
        <v>47422</v>
      </c>
      <c r="F5992" s="45"/>
      <c r="G5992" s="93"/>
      <c r="H5992" s="93"/>
      <c r="I5992" s="99"/>
      <c r="J5992" s="99"/>
      <c r="K5992" s="99"/>
      <c r="L5992" s="99"/>
      <c r="M5992" s="99"/>
      <c r="N5992" s="99"/>
      <c r="O5992" s="99"/>
      <c r="P5992" s="99"/>
      <c r="Q5992" s="99"/>
      <c r="R5992" s="99"/>
      <c r="S5992" s="99"/>
      <c r="T5992" s="99"/>
      <c r="U5992" s="99"/>
      <c r="V5992" s="99"/>
      <c r="W5992" s="99"/>
      <c r="X5992" s="99"/>
      <c r="Y5992" s="99"/>
      <c r="Z5992" s="99"/>
      <c r="AA5992" s="99"/>
      <c r="AB5992" s="99"/>
      <c r="AC5992" s="99"/>
      <c r="AD5992" s="99"/>
      <c r="AE5992" s="99"/>
      <c r="AF5992" s="99"/>
      <c r="AG5992" s="99"/>
      <c r="AH5992" s="31"/>
      <c r="AI5992" s="31"/>
      <c r="AJ5992" s="31"/>
      <c r="AK5992" s="31"/>
      <c r="AL5992" s="31"/>
      <c r="AO5992" s="376"/>
    </row>
    <row r="5993" spans="1:41" x14ac:dyDescent="0.25">
      <c r="A5993" s="44" t="s">
        <v>5500</v>
      </c>
      <c r="B5993" s="44" t="s">
        <v>21374</v>
      </c>
      <c r="C5993" s="45" t="s">
        <v>18886</v>
      </c>
      <c r="D5993" s="45" t="s">
        <v>21447</v>
      </c>
      <c r="E5993" s="46">
        <v>46507</v>
      </c>
      <c r="AO5993" s="376"/>
    </row>
    <row r="5994" spans="1:41" x14ac:dyDescent="0.25">
      <c r="A5994" s="44" t="s">
        <v>8786</v>
      </c>
      <c r="B5994" s="44" t="s">
        <v>14860</v>
      </c>
      <c r="C5994" s="45" t="s">
        <v>13792</v>
      </c>
      <c r="D5994" s="367" t="s">
        <v>3696</v>
      </c>
      <c r="E5994" s="328">
        <f>DATE(2028,11,18)</f>
        <v>47075</v>
      </c>
      <c r="F5994" s="32"/>
      <c r="G5994" s="32"/>
      <c r="H5994" s="32"/>
      <c r="I5994" s="31"/>
      <c r="J5994" s="31"/>
      <c r="K5994" s="31"/>
      <c r="L5994" s="31"/>
      <c r="M5994" s="31"/>
      <c r="N5994" s="31"/>
      <c r="O5994" s="31"/>
      <c r="P5994" s="31"/>
      <c r="Q5994" s="31"/>
      <c r="R5994" s="31"/>
      <c r="S5994" s="31"/>
      <c r="T5994" s="31"/>
      <c r="U5994" s="31"/>
      <c r="V5994" s="31"/>
      <c r="W5994" s="31"/>
      <c r="X5994" s="31"/>
      <c r="Y5994" s="31"/>
      <c r="Z5994" s="31"/>
      <c r="AA5994" s="31"/>
      <c r="AB5994" s="31"/>
      <c r="AC5994" s="31"/>
      <c r="AD5994" s="31"/>
      <c r="AE5994" s="31"/>
      <c r="AF5994" s="31"/>
      <c r="AG5994" s="31"/>
      <c r="AH5994" s="31"/>
      <c r="AI5994" s="31"/>
      <c r="AJ5994" s="31"/>
      <c r="AK5994" s="31"/>
      <c r="AL5994" s="31"/>
      <c r="AO5994" s="376"/>
    </row>
    <row r="5995" spans="1:41" x14ac:dyDescent="0.3">
      <c r="A5995" s="333" t="s">
        <v>21271</v>
      </c>
      <c r="B5995" s="333" t="s">
        <v>2689</v>
      </c>
      <c r="C5995" s="125" t="s">
        <v>21305</v>
      </c>
      <c r="D5995" s="32" t="s">
        <v>20309</v>
      </c>
      <c r="E5995" s="125" t="s">
        <v>9840</v>
      </c>
      <c r="F5995" s="125" t="s">
        <v>1190</v>
      </c>
      <c r="G5995" s="125" t="s">
        <v>1190</v>
      </c>
      <c r="AO5995" s="376"/>
    </row>
    <row r="5996" spans="1:41" x14ac:dyDescent="0.25">
      <c r="A5996" s="44" t="s">
        <v>683</v>
      </c>
      <c r="B5996" s="44" t="s">
        <v>2350</v>
      </c>
      <c r="C5996" s="45">
        <v>220105</v>
      </c>
      <c r="D5996" s="45" t="s">
        <v>11363</v>
      </c>
      <c r="E5996" s="45" t="s">
        <v>2593</v>
      </c>
      <c r="AO5996" s="376"/>
    </row>
    <row r="5997" spans="1:41" x14ac:dyDescent="0.25">
      <c r="A5997" s="44" t="s">
        <v>683</v>
      </c>
      <c r="B5997" s="44" t="s">
        <v>10350</v>
      </c>
      <c r="C5997" s="45">
        <v>24020301</v>
      </c>
      <c r="D5997" s="45" t="s">
        <v>11363</v>
      </c>
      <c r="E5997" s="45" t="s">
        <v>5131</v>
      </c>
      <c r="AO5997" s="376"/>
    </row>
    <row r="5998" spans="1:41" x14ac:dyDescent="0.25">
      <c r="A5998" s="44" t="s">
        <v>12247</v>
      </c>
      <c r="B5998" s="44" t="s">
        <v>12108</v>
      </c>
      <c r="C5998" s="45">
        <v>4.24</v>
      </c>
      <c r="D5998" s="45" t="s">
        <v>12549</v>
      </c>
      <c r="E5998" s="46">
        <v>47057</v>
      </c>
      <c r="F5998" s="45"/>
      <c r="G5998" s="93"/>
      <c r="H5998" s="93"/>
      <c r="I5998" s="99"/>
      <c r="J5998" s="99"/>
      <c r="K5998" s="99"/>
      <c r="L5998" s="99"/>
      <c r="M5998" s="99"/>
      <c r="N5998" s="99"/>
      <c r="O5998" s="99"/>
      <c r="P5998" s="99"/>
      <c r="Q5998" s="99"/>
      <c r="R5998" s="99"/>
      <c r="S5998" s="99"/>
      <c r="T5998" s="99"/>
      <c r="U5998" s="99"/>
      <c r="V5998" s="99"/>
      <c r="W5998" s="99"/>
      <c r="X5998" s="99"/>
      <c r="Y5998" s="99"/>
      <c r="Z5998" s="99"/>
      <c r="AA5998" s="99"/>
      <c r="AB5998" s="99"/>
      <c r="AC5998" s="99"/>
      <c r="AD5998" s="99"/>
      <c r="AE5998" s="99"/>
      <c r="AF5998" s="99"/>
      <c r="AG5998" s="99"/>
      <c r="AH5998" s="31"/>
      <c r="AI5998" s="31"/>
      <c r="AJ5998" s="31"/>
      <c r="AK5998" s="31"/>
      <c r="AL5998" s="31"/>
      <c r="AO5998" s="376"/>
    </row>
    <row r="5999" spans="1:41" x14ac:dyDescent="0.25">
      <c r="A5999" s="44" t="s">
        <v>12248</v>
      </c>
      <c r="B5999" s="44" t="s">
        <v>12094</v>
      </c>
      <c r="C5999" s="45">
        <v>12.23</v>
      </c>
      <c r="D5999" s="45" t="s">
        <v>12549</v>
      </c>
      <c r="E5999" s="46">
        <v>46934</v>
      </c>
      <c r="F5999" s="45"/>
      <c r="G5999" s="93"/>
      <c r="H5999" s="93"/>
      <c r="I5999" s="99"/>
      <c r="J5999" s="99"/>
      <c r="K5999" s="99"/>
      <c r="L5999" s="99"/>
      <c r="M5999" s="99"/>
      <c r="N5999" s="99"/>
      <c r="O5999" s="99"/>
      <c r="P5999" s="99"/>
      <c r="Q5999" s="99"/>
      <c r="R5999" s="99"/>
      <c r="S5999" s="99"/>
      <c r="T5999" s="99"/>
      <c r="U5999" s="99"/>
      <c r="V5999" s="99"/>
      <c r="W5999" s="99"/>
      <c r="X5999" s="99"/>
      <c r="Y5999" s="99"/>
      <c r="Z5999" s="99"/>
      <c r="AA5999" s="99"/>
      <c r="AB5999" s="99"/>
      <c r="AC5999" s="99"/>
      <c r="AD5999" s="99"/>
      <c r="AE5999" s="99"/>
      <c r="AF5999" s="99"/>
      <c r="AG5999" s="99"/>
      <c r="AH5999" s="31"/>
      <c r="AI5999" s="31"/>
      <c r="AJ5999" s="31"/>
      <c r="AK5999" s="31"/>
      <c r="AL5999" s="31"/>
      <c r="AO5999" s="376"/>
    </row>
    <row r="6000" spans="1:41" x14ac:dyDescent="0.25">
      <c r="A6000" s="44" t="s">
        <v>5220</v>
      </c>
      <c r="B6000" s="44" t="s">
        <v>5130</v>
      </c>
      <c r="C6000" s="45">
        <v>22010701</v>
      </c>
      <c r="D6000" s="45" t="s">
        <v>11363</v>
      </c>
      <c r="E6000" s="45" t="s">
        <v>5131</v>
      </c>
      <c r="AO6000" s="376"/>
    </row>
    <row r="6001" spans="1:41" x14ac:dyDescent="0.25">
      <c r="A6001" s="44" t="s">
        <v>5220</v>
      </c>
      <c r="B6001" s="44" t="s">
        <v>924</v>
      </c>
      <c r="C6001" s="45">
        <v>22010702</v>
      </c>
      <c r="D6001" s="45" t="s">
        <v>11363</v>
      </c>
      <c r="E6001" s="45" t="s">
        <v>5131</v>
      </c>
      <c r="AO6001" s="376"/>
    </row>
    <row r="6002" spans="1:41" x14ac:dyDescent="0.3">
      <c r="A6002" s="333" t="s">
        <v>6850</v>
      </c>
      <c r="B6002" s="333" t="s">
        <v>1177</v>
      </c>
      <c r="C6002" s="125" t="s">
        <v>11000</v>
      </c>
      <c r="D6002" s="32" t="s">
        <v>20309</v>
      </c>
      <c r="E6002" s="125" t="s">
        <v>2593</v>
      </c>
      <c r="F6002" s="125" t="s">
        <v>1189</v>
      </c>
      <c r="G6002" s="125" t="s">
        <v>1189</v>
      </c>
      <c r="AO6002" s="376"/>
    </row>
    <row r="6003" spans="1:41" x14ac:dyDescent="0.25">
      <c r="A6003" s="262" t="s">
        <v>8587</v>
      </c>
      <c r="B6003" s="262" t="s">
        <v>8588</v>
      </c>
      <c r="C6003" s="263">
        <v>791202309002</v>
      </c>
      <c r="D6003" s="263" t="s">
        <v>6271</v>
      </c>
      <c r="E6003" s="264" t="s">
        <v>8615</v>
      </c>
      <c r="F6003" s="93"/>
      <c r="G6003" s="93"/>
      <c r="H6003" s="93"/>
      <c r="I6003" s="99"/>
      <c r="J6003" s="99"/>
      <c r="K6003" s="99"/>
      <c r="L6003" s="99"/>
      <c r="M6003" s="99"/>
      <c r="N6003" s="99"/>
      <c r="O6003" s="99"/>
      <c r="P6003" s="99"/>
      <c r="Q6003" s="99"/>
      <c r="R6003" s="99"/>
      <c r="S6003" s="99"/>
      <c r="T6003" s="99"/>
      <c r="U6003" s="99"/>
      <c r="V6003" s="99"/>
      <c r="W6003" s="99"/>
      <c r="X6003" s="99"/>
      <c r="Y6003" s="99"/>
      <c r="Z6003" s="99"/>
      <c r="AA6003" s="99"/>
      <c r="AB6003" s="99"/>
      <c r="AC6003" s="99"/>
      <c r="AD6003" s="99"/>
      <c r="AE6003" s="99"/>
      <c r="AF6003" s="99"/>
      <c r="AG6003" s="99"/>
      <c r="AH6003" s="31"/>
      <c r="AI6003" s="31"/>
      <c r="AJ6003" s="31"/>
      <c r="AK6003" s="31"/>
      <c r="AL6003" s="31"/>
      <c r="AO6003" s="376"/>
    </row>
    <row r="6004" spans="1:41" x14ac:dyDescent="0.25">
      <c r="A6004" s="44" t="s">
        <v>21373</v>
      </c>
      <c r="B6004" s="44" t="s">
        <v>21372</v>
      </c>
      <c r="C6004" s="45" t="s">
        <v>16518</v>
      </c>
      <c r="D6004" s="45" t="s">
        <v>21447</v>
      </c>
      <c r="E6004" s="46">
        <v>46477</v>
      </c>
      <c r="AO6004" s="376"/>
    </row>
    <row r="6005" spans="1:41" x14ac:dyDescent="0.25">
      <c r="A6005" s="44" t="s">
        <v>21373</v>
      </c>
      <c r="B6005" s="44" t="s">
        <v>21394</v>
      </c>
      <c r="C6005" s="45" t="s">
        <v>16540</v>
      </c>
      <c r="D6005" s="45" t="s">
        <v>21447</v>
      </c>
      <c r="E6005" s="46">
        <v>46477</v>
      </c>
      <c r="AO6005" s="376"/>
    </row>
    <row r="6006" spans="1:41" x14ac:dyDescent="0.25">
      <c r="A6006" s="44" t="s">
        <v>21373</v>
      </c>
      <c r="B6006" s="44" t="s">
        <v>21399</v>
      </c>
      <c r="C6006" s="45" t="s">
        <v>13524</v>
      </c>
      <c r="D6006" s="45" t="s">
        <v>21447</v>
      </c>
      <c r="E6006" s="46">
        <v>46507</v>
      </c>
      <c r="AO6006" s="376"/>
    </row>
    <row r="6007" spans="1:41" x14ac:dyDescent="0.25">
      <c r="A6007" s="44" t="s">
        <v>21373</v>
      </c>
      <c r="B6007" s="44" t="s">
        <v>21443</v>
      </c>
      <c r="C6007" s="45" t="s">
        <v>21444</v>
      </c>
      <c r="D6007" s="45" t="s">
        <v>21447</v>
      </c>
      <c r="E6007" s="46">
        <v>46507</v>
      </c>
      <c r="AO6007" s="376"/>
    </row>
    <row r="6008" spans="1:41" x14ac:dyDescent="0.25">
      <c r="A6008" s="44" t="s">
        <v>12652</v>
      </c>
      <c r="B6008" s="44" t="s">
        <v>2350</v>
      </c>
      <c r="C6008" s="45">
        <v>250106</v>
      </c>
      <c r="D6008" s="45" t="s">
        <v>11363</v>
      </c>
      <c r="E6008" s="45" t="s">
        <v>11887</v>
      </c>
      <c r="AO6008" s="376"/>
    </row>
    <row r="6009" spans="1:41" x14ac:dyDescent="0.25">
      <c r="A6009" s="44" t="s">
        <v>9623</v>
      </c>
      <c r="B6009" s="44" t="s">
        <v>21359</v>
      </c>
      <c r="C6009" s="45" t="s">
        <v>9701</v>
      </c>
      <c r="D6009" s="45" t="s">
        <v>21447</v>
      </c>
      <c r="E6009" s="46">
        <v>46752</v>
      </c>
      <c r="AO6009" s="376"/>
    </row>
    <row r="6010" spans="1:41" x14ac:dyDescent="0.25">
      <c r="A6010" s="44" t="s">
        <v>16481</v>
      </c>
      <c r="B6010" s="44" t="s">
        <v>21362</v>
      </c>
      <c r="C6010" s="45" t="s">
        <v>16468</v>
      </c>
      <c r="D6010" s="45" t="s">
        <v>21447</v>
      </c>
      <c r="E6010" s="46">
        <v>46752</v>
      </c>
      <c r="AO6010" s="376"/>
    </row>
    <row r="6011" spans="1:41" x14ac:dyDescent="0.25">
      <c r="A6011" s="44" t="s">
        <v>9624</v>
      </c>
      <c r="B6011" s="44" t="s">
        <v>21359</v>
      </c>
      <c r="C6011" s="45" t="s">
        <v>9701</v>
      </c>
      <c r="D6011" s="45" t="s">
        <v>21447</v>
      </c>
      <c r="E6011" s="46">
        <v>46752</v>
      </c>
      <c r="AO6011" s="376"/>
    </row>
    <row r="6012" spans="1:41" x14ac:dyDescent="0.25">
      <c r="A6012" s="44" t="s">
        <v>13481</v>
      </c>
      <c r="B6012" s="44" t="s">
        <v>21362</v>
      </c>
      <c r="C6012" s="45" t="s">
        <v>13474</v>
      </c>
      <c r="D6012" s="45" t="s">
        <v>21447</v>
      </c>
      <c r="E6012" s="46">
        <v>46752</v>
      </c>
      <c r="AO6012" s="376"/>
    </row>
    <row r="6013" spans="1:41" x14ac:dyDescent="0.25">
      <c r="A6013" s="44" t="s">
        <v>13633</v>
      </c>
      <c r="B6013" s="44" t="s">
        <v>12095</v>
      </c>
      <c r="C6013" s="45">
        <v>33.25</v>
      </c>
      <c r="D6013" s="45" t="s">
        <v>12549</v>
      </c>
      <c r="E6013" s="46">
        <v>47664</v>
      </c>
      <c r="F6013" s="45"/>
      <c r="G6013" s="93"/>
      <c r="H6013" s="93"/>
      <c r="I6013" s="99"/>
      <c r="J6013" s="99"/>
      <c r="K6013" s="99"/>
      <c r="L6013" s="99"/>
      <c r="M6013" s="99"/>
      <c r="N6013" s="99"/>
      <c r="O6013" s="99"/>
      <c r="P6013" s="99"/>
      <c r="Q6013" s="99"/>
      <c r="R6013" s="99"/>
      <c r="S6013" s="99"/>
      <c r="T6013" s="99"/>
      <c r="U6013" s="99"/>
      <c r="V6013" s="99"/>
      <c r="W6013" s="99"/>
      <c r="X6013" s="99"/>
      <c r="Y6013" s="99"/>
      <c r="Z6013" s="99"/>
      <c r="AA6013" s="99"/>
      <c r="AB6013" s="99"/>
      <c r="AC6013" s="99"/>
      <c r="AD6013" s="99"/>
      <c r="AE6013" s="99"/>
      <c r="AF6013" s="99"/>
      <c r="AG6013" s="99"/>
      <c r="AH6013" s="31"/>
      <c r="AI6013" s="31"/>
      <c r="AJ6013" s="31"/>
      <c r="AK6013" s="31"/>
      <c r="AL6013" s="31"/>
      <c r="AO6013" s="376"/>
    </row>
    <row r="6014" spans="1:41" x14ac:dyDescent="0.25">
      <c r="A6014" s="44" t="s">
        <v>5221</v>
      </c>
      <c r="B6014" s="44" t="s">
        <v>925</v>
      </c>
      <c r="C6014" s="45">
        <v>220601</v>
      </c>
      <c r="D6014" s="45" t="s">
        <v>11363</v>
      </c>
      <c r="E6014" s="45" t="s">
        <v>4962</v>
      </c>
      <c r="AO6014" s="376"/>
    </row>
    <row r="6015" spans="1:41" x14ac:dyDescent="0.25">
      <c r="A6015" s="44" t="s">
        <v>16482</v>
      </c>
      <c r="B6015" s="44" t="s">
        <v>21362</v>
      </c>
      <c r="C6015" s="45" t="s">
        <v>16468</v>
      </c>
      <c r="D6015" s="45" t="s">
        <v>21447</v>
      </c>
      <c r="E6015" s="46">
        <v>46752</v>
      </c>
      <c r="AO6015" s="376"/>
    </row>
    <row r="6016" spans="1:41" x14ac:dyDescent="0.25">
      <c r="A6016" s="44" t="s">
        <v>16482</v>
      </c>
      <c r="B6016" s="44" t="s">
        <v>925</v>
      </c>
      <c r="C6016" s="45">
        <v>260601</v>
      </c>
      <c r="D6016" s="45" t="s">
        <v>11363</v>
      </c>
      <c r="E6016" s="45" t="s">
        <v>17341</v>
      </c>
      <c r="AO6016" s="376"/>
    </row>
    <row r="6017" spans="1:41" x14ac:dyDescent="0.25">
      <c r="A6017" s="44" t="s">
        <v>8787</v>
      </c>
      <c r="B6017" s="44" t="s">
        <v>14861</v>
      </c>
      <c r="C6017" s="45" t="s">
        <v>9782</v>
      </c>
      <c r="D6017" s="367" t="s">
        <v>3696</v>
      </c>
      <c r="E6017" s="328">
        <f>DATE(2028,3,29)</f>
        <v>46841</v>
      </c>
      <c r="F6017" s="32"/>
      <c r="G6017" s="32"/>
      <c r="H6017" s="32"/>
      <c r="I6017" s="31"/>
      <c r="J6017" s="31"/>
      <c r="K6017" s="31"/>
      <c r="L6017" s="31"/>
      <c r="M6017" s="31"/>
      <c r="N6017" s="31"/>
      <c r="O6017" s="31"/>
      <c r="P6017" s="31"/>
      <c r="Q6017" s="31"/>
      <c r="R6017" s="31"/>
      <c r="S6017" s="31"/>
      <c r="T6017" s="31"/>
      <c r="U6017" s="31"/>
      <c r="V6017" s="31"/>
      <c r="W6017" s="31"/>
      <c r="X6017" s="31"/>
      <c r="Y6017" s="31"/>
      <c r="Z6017" s="31"/>
      <c r="AA6017" s="31"/>
      <c r="AB6017" s="31"/>
      <c r="AC6017" s="31"/>
      <c r="AD6017" s="31"/>
      <c r="AE6017" s="31"/>
      <c r="AF6017" s="31"/>
      <c r="AG6017" s="31"/>
      <c r="AH6017" s="31"/>
      <c r="AI6017" s="31"/>
      <c r="AJ6017" s="31"/>
      <c r="AK6017" s="31"/>
      <c r="AL6017" s="31"/>
      <c r="AO6017" s="376"/>
    </row>
    <row r="6018" spans="1:41" x14ac:dyDescent="0.25">
      <c r="A6018" s="44" t="s">
        <v>11758</v>
      </c>
      <c r="B6018" s="44" t="s">
        <v>14862</v>
      </c>
      <c r="C6018" s="45" t="s">
        <v>11759</v>
      </c>
      <c r="D6018" s="367" t="s">
        <v>3696</v>
      </c>
      <c r="E6018" s="328">
        <f>DATE(2028,3,29)</f>
        <v>46841</v>
      </c>
      <c r="F6018" s="32"/>
      <c r="G6018" s="32"/>
      <c r="H6018" s="32"/>
      <c r="I6018" s="31"/>
      <c r="J6018" s="31"/>
      <c r="K6018" s="31"/>
      <c r="L6018" s="31"/>
      <c r="M6018" s="31"/>
      <c r="N6018" s="31"/>
      <c r="O6018" s="31"/>
      <c r="P6018" s="31"/>
      <c r="Q6018" s="31"/>
      <c r="R6018" s="31"/>
      <c r="S6018" s="31"/>
      <c r="T6018" s="31"/>
      <c r="U6018" s="31"/>
      <c r="V6018" s="31"/>
      <c r="W6018" s="31"/>
      <c r="X6018" s="31"/>
      <c r="Y6018" s="31"/>
      <c r="Z6018" s="31"/>
      <c r="AA6018" s="31"/>
      <c r="AB6018" s="31"/>
      <c r="AC6018" s="31"/>
      <c r="AD6018" s="31"/>
      <c r="AE6018" s="31"/>
      <c r="AF6018" s="31"/>
      <c r="AG6018" s="31"/>
      <c r="AH6018" s="31"/>
      <c r="AI6018" s="31"/>
      <c r="AJ6018" s="31"/>
      <c r="AK6018" s="31"/>
      <c r="AL6018" s="31"/>
      <c r="AO6018" s="376"/>
    </row>
    <row r="6019" spans="1:41" x14ac:dyDescent="0.25">
      <c r="A6019" s="44" t="s">
        <v>12249</v>
      </c>
      <c r="B6019" s="44" t="s">
        <v>12146</v>
      </c>
      <c r="C6019" s="45">
        <v>29.23</v>
      </c>
      <c r="D6019" s="45" t="s">
        <v>12549</v>
      </c>
      <c r="E6019" s="46">
        <v>46934</v>
      </c>
      <c r="F6019" s="45" t="s">
        <v>1335</v>
      </c>
      <c r="G6019" s="93"/>
      <c r="H6019" s="93"/>
      <c r="I6019" s="99"/>
      <c r="J6019" s="99"/>
      <c r="K6019" s="99"/>
      <c r="L6019" s="99"/>
      <c r="M6019" s="99"/>
      <c r="N6019" s="99"/>
      <c r="O6019" s="99"/>
      <c r="P6019" s="99"/>
      <c r="Q6019" s="99"/>
      <c r="R6019" s="99"/>
      <c r="S6019" s="99"/>
      <c r="T6019" s="99"/>
      <c r="U6019" s="99"/>
      <c r="V6019" s="99"/>
      <c r="W6019" s="99"/>
      <c r="X6019" s="99"/>
      <c r="Y6019" s="99"/>
      <c r="Z6019" s="99"/>
      <c r="AA6019" s="99"/>
      <c r="AB6019" s="99"/>
      <c r="AC6019" s="99"/>
      <c r="AD6019" s="99"/>
      <c r="AE6019" s="99"/>
      <c r="AF6019" s="99"/>
      <c r="AG6019" s="99"/>
      <c r="AH6019" s="31"/>
      <c r="AI6019" s="31"/>
      <c r="AJ6019" s="31"/>
      <c r="AK6019" s="31"/>
      <c r="AL6019" s="31"/>
      <c r="AO6019" s="376"/>
    </row>
    <row r="6020" spans="1:41" x14ac:dyDescent="0.3">
      <c r="A6020" s="57" t="s">
        <v>13145</v>
      </c>
      <c r="B6020" s="57" t="s">
        <v>1290</v>
      </c>
      <c r="C6020" s="62">
        <v>24027</v>
      </c>
      <c r="D6020" s="62" t="s">
        <v>20886</v>
      </c>
      <c r="E6020" s="60">
        <v>46873</v>
      </c>
      <c r="F6020" s="32"/>
      <c r="G6020" s="32"/>
      <c r="H6020" s="32"/>
      <c r="I6020" s="31"/>
      <c r="J6020" s="31"/>
      <c r="K6020" s="31"/>
      <c r="L6020" s="31"/>
      <c r="M6020" s="31"/>
      <c r="N6020" s="31"/>
      <c r="O6020" s="31"/>
      <c r="P6020" s="31"/>
      <c r="Q6020" s="31"/>
      <c r="R6020" s="31"/>
      <c r="S6020" s="31"/>
      <c r="T6020" s="31"/>
      <c r="U6020" s="31"/>
      <c r="V6020" s="31"/>
      <c r="W6020" s="31"/>
      <c r="X6020" s="31"/>
      <c r="Y6020" s="31"/>
      <c r="Z6020" s="31"/>
      <c r="AA6020" s="31"/>
      <c r="AB6020" s="31"/>
      <c r="AC6020" s="31"/>
      <c r="AD6020" s="31"/>
      <c r="AE6020" s="31"/>
      <c r="AF6020" s="31"/>
      <c r="AG6020" s="31"/>
      <c r="AH6020" s="31"/>
      <c r="AI6020" s="31"/>
      <c r="AJ6020" s="31"/>
      <c r="AK6020" s="31"/>
      <c r="AL6020" s="31"/>
      <c r="AO6020" s="376"/>
    </row>
    <row r="6021" spans="1:41" x14ac:dyDescent="0.25">
      <c r="A6021" s="44" t="s">
        <v>17797</v>
      </c>
      <c r="B6021" s="44" t="s">
        <v>3176</v>
      </c>
      <c r="C6021" s="45">
        <v>24010402</v>
      </c>
      <c r="D6021" s="45" t="s">
        <v>11363</v>
      </c>
      <c r="E6021" s="45" t="s">
        <v>9238</v>
      </c>
      <c r="AO6021" s="376"/>
    </row>
    <row r="6022" spans="1:41" x14ac:dyDescent="0.25">
      <c r="A6022" s="44" t="s">
        <v>6126</v>
      </c>
      <c r="B6022" s="44" t="s">
        <v>14863</v>
      </c>
      <c r="C6022" s="45" t="s">
        <v>11760</v>
      </c>
      <c r="D6022" s="367" t="s">
        <v>3696</v>
      </c>
      <c r="E6022" s="328">
        <f>DATE(2028,7,15)</f>
        <v>46949</v>
      </c>
      <c r="F6022" s="32"/>
      <c r="G6022" s="32"/>
      <c r="H6022" s="32"/>
      <c r="I6022" s="31"/>
      <c r="J6022" s="31"/>
      <c r="K6022" s="31"/>
      <c r="L6022" s="31"/>
      <c r="M6022" s="31"/>
      <c r="N6022" s="31"/>
      <c r="O6022" s="31"/>
      <c r="P6022" s="31"/>
      <c r="Q6022" s="31"/>
      <c r="R6022" s="31"/>
      <c r="S6022" s="31"/>
      <c r="T6022" s="31"/>
      <c r="U6022" s="31"/>
      <c r="V6022" s="31"/>
      <c r="W6022" s="31"/>
      <c r="X6022" s="31"/>
      <c r="Y6022" s="31"/>
      <c r="Z6022" s="31"/>
      <c r="AA6022" s="31"/>
      <c r="AB6022" s="31"/>
      <c r="AC6022" s="31"/>
      <c r="AD6022" s="31"/>
      <c r="AE6022" s="31"/>
      <c r="AF6022" s="31"/>
      <c r="AG6022" s="31"/>
      <c r="AH6022" s="31"/>
      <c r="AI6022" s="31"/>
      <c r="AJ6022" s="31"/>
      <c r="AK6022" s="31"/>
      <c r="AL6022" s="31"/>
      <c r="AO6022" s="376"/>
    </row>
    <row r="6023" spans="1:41" x14ac:dyDescent="0.25">
      <c r="A6023" s="44" t="s">
        <v>4258</v>
      </c>
      <c r="B6023" s="44" t="s">
        <v>930</v>
      </c>
      <c r="C6023" s="45">
        <v>240803</v>
      </c>
      <c r="D6023" s="45" t="s">
        <v>11363</v>
      </c>
      <c r="E6023" s="45" t="s">
        <v>4966</v>
      </c>
      <c r="AO6023" s="376"/>
    </row>
    <row r="6024" spans="1:41" x14ac:dyDescent="0.3">
      <c r="A6024" s="333" t="s">
        <v>11020</v>
      </c>
      <c r="B6024" s="333" t="s">
        <v>11371</v>
      </c>
      <c r="C6024" s="125" t="s">
        <v>11215</v>
      </c>
      <c r="D6024" s="32" t="s">
        <v>20309</v>
      </c>
      <c r="E6024" s="125" t="s">
        <v>4966</v>
      </c>
      <c r="F6024" s="125" t="s">
        <v>1190</v>
      </c>
      <c r="G6024" s="125" t="s">
        <v>1189</v>
      </c>
      <c r="AO6024" s="376"/>
    </row>
    <row r="6025" spans="1:41" x14ac:dyDescent="0.3">
      <c r="A6025" s="333" t="s">
        <v>11020</v>
      </c>
      <c r="B6025" s="333" t="s">
        <v>1163</v>
      </c>
      <c r="C6025" s="125" t="s">
        <v>11367</v>
      </c>
      <c r="D6025" s="32" t="s">
        <v>20309</v>
      </c>
      <c r="E6025" s="125" t="s">
        <v>4826</v>
      </c>
      <c r="F6025" s="125" t="s">
        <v>1190</v>
      </c>
      <c r="G6025" s="125" t="s">
        <v>1189</v>
      </c>
      <c r="AO6025" s="376"/>
    </row>
    <row r="6026" spans="1:41" x14ac:dyDescent="0.3">
      <c r="A6026" s="333" t="s">
        <v>11020</v>
      </c>
      <c r="B6026" s="333" t="s">
        <v>1166</v>
      </c>
      <c r="C6026" s="125" t="s">
        <v>19095</v>
      </c>
      <c r="D6026" s="32" t="s">
        <v>20309</v>
      </c>
      <c r="E6026" s="125" t="s">
        <v>9249</v>
      </c>
      <c r="F6026" s="125" t="s">
        <v>1190</v>
      </c>
      <c r="G6026" s="125" t="s">
        <v>1189</v>
      </c>
      <c r="AO6026" s="376"/>
    </row>
    <row r="6027" spans="1:41" x14ac:dyDescent="0.3">
      <c r="A6027" s="57" t="s">
        <v>570</v>
      </c>
      <c r="B6027" s="57" t="s">
        <v>1290</v>
      </c>
      <c r="C6027" s="62">
        <v>24027</v>
      </c>
      <c r="D6027" s="62" t="s">
        <v>20886</v>
      </c>
      <c r="E6027" s="60">
        <v>46873</v>
      </c>
      <c r="F6027" s="32"/>
      <c r="G6027" s="32"/>
      <c r="H6027" s="32"/>
      <c r="I6027" s="31"/>
      <c r="J6027" s="31"/>
      <c r="K6027" s="31"/>
      <c r="L6027" s="31"/>
      <c r="M6027" s="31"/>
      <c r="N6027" s="31"/>
      <c r="O6027" s="31"/>
      <c r="P6027" s="31"/>
      <c r="Q6027" s="31"/>
      <c r="R6027" s="31"/>
      <c r="S6027" s="31"/>
      <c r="T6027" s="31"/>
      <c r="U6027" s="31"/>
      <c r="V6027" s="31"/>
      <c r="W6027" s="31"/>
      <c r="X6027" s="31"/>
      <c r="Y6027" s="31"/>
      <c r="Z6027" s="31"/>
      <c r="AA6027" s="31"/>
      <c r="AB6027" s="31"/>
      <c r="AC6027" s="31"/>
      <c r="AD6027" s="31"/>
      <c r="AE6027" s="31"/>
      <c r="AF6027" s="31"/>
      <c r="AG6027" s="31"/>
      <c r="AH6027" s="31"/>
      <c r="AI6027" s="31"/>
      <c r="AJ6027" s="31"/>
      <c r="AK6027" s="31"/>
      <c r="AL6027" s="31"/>
      <c r="AO6027" s="376"/>
    </row>
    <row r="6028" spans="1:41" x14ac:dyDescent="0.25">
      <c r="A6028" s="44" t="s">
        <v>570</v>
      </c>
      <c r="B6028" s="44" t="s">
        <v>12119</v>
      </c>
      <c r="C6028" s="45">
        <v>15.25</v>
      </c>
      <c r="D6028" s="45" t="s">
        <v>12549</v>
      </c>
      <c r="E6028" s="46">
        <v>47664</v>
      </c>
      <c r="F6028" s="45" t="s">
        <v>1335</v>
      </c>
      <c r="G6028" s="93"/>
      <c r="H6028" s="93"/>
      <c r="I6028" s="99"/>
      <c r="J6028" s="99"/>
      <c r="K6028" s="99"/>
      <c r="L6028" s="99"/>
      <c r="M6028" s="99"/>
      <c r="N6028" s="99"/>
      <c r="O6028" s="99"/>
      <c r="P6028" s="99"/>
      <c r="Q6028" s="99"/>
      <c r="R6028" s="99"/>
      <c r="S6028" s="99"/>
      <c r="T6028" s="99"/>
      <c r="U6028" s="99"/>
      <c r="V6028" s="99"/>
      <c r="W6028" s="99"/>
      <c r="X6028" s="99"/>
      <c r="Y6028" s="99"/>
      <c r="Z6028" s="99"/>
      <c r="AA6028" s="99"/>
      <c r="AB6028" s="99"/>
      <c r="AC6028" s="99"/>
      <c r="AD6028" s="99"/>
      <c r="AE6028" s="99"/>
      <c r="AF6028" s="99"/>
      <c r="AG6028" s="99"/>
      <c r="AH6028" s="31"/>
      <c r="AI6028" s="31"/>
      <c r="AJ6028" s="31"/>
      <c r="AK6028" s="31"/>
      <c r="AL6028" s="31"/>
      <c r="AO6028" s="376"/>
    </row>
    <row r="6029" spans="1:41" x14ac:dyDescent="0.25">
      <c r="A6029" s="44" t="s">
        <v>570</v>
      </c>
      <c r="B6029" s="44" t="s">
        <v>12102</v>
      </c>
      <c r="C6029" s="45">
        <v>21.25</v>
      </c>
      <c r="D6029" s="45" t="s">
        <v>12549</v>
      </c>
      <c r="E6029" s="46">
        <v>47664</v>
      </c>
      <c r="F6029" s="45"/>
      <c r="G6029" s="93"/>
      <c r="H6029" s="93"/>
      <c r="I6029" s="99"/>
      <c r="J6029" s="99"/>
      <c r="K6029" s="99"/>
      <c r="L6029" s="99"/>
      <c r="M6029" s="99"/>
      <c r="N6029" s="99"/>
      <c r="O6029" s="99"/>
      <c r="P6029" s="99"/>
      <c r="Q6029" s="99"/>
      <c r="R6029" s="99"/>
      <c r="S6029" s="99"/>
      <c r="T6029" s="99"/>
      <c r="U6029" s="99"/>
      <c r="V6029" s="99"/>
      <c r="W6029" s="99"/>
      <c r="X6029" s="99"/>
      <c r="Y6029" s="99"/>
      <c r="Z6029" s="99"/>
      <c r="AA6029" s="99"/>
      <c r="AB6029" s="99"/>
      <c r="AC6029" s="99"/>
      <c r="AD6029" s="99"/>
      <c r="AE6029" s="99"/>
      <c r="AF6029" s="99"/>
      <c r="AG6029" s="99"/>
      <c r="AH6029" s="31"/>
      <c r="AI6029" s="31"/>
      <c r="AJ6029" s="31"/>
      <c r="AK6029" s="31"/>
      <c r="AL6029" s="31"/>
      <c r="AO6029" s="376"/>
    </row>
    <row r="6030" spans="1:41" x14ac:dyDescent="0.25">
      <c r="A6030" s="44" t="s">
        <v>17798</v>
      </c>
      <c r="B6030" s="44" t="s">
        <v>15615</v>
      </c>
      <c r="C6030" s="45">
        <v>250902</v>
      </c>
      <c r="D6030" s="45" t="s">
        <v>11363</v>
      </c>
      <c r="E6030" s="45" t="s">
        <v>4972</v>
      </c>
      <c r="AO6030" s="376"/>
    </row>
    <row r="6031" spans="1:41" x14ac:dyDescent="0.25">
      <c r="A6031" s="44" t="s">
        <v>17798</v>
      </c>
      <c r="B6031" s="44" t="s">
        <v>15640</v>
      </c>
      <c r="C6031" s="45">
        <v>250903</v>
      </c>
      <c r="D6031" s="45" t="s">
        <v>11363</v>
      </c>
      <c r="E6031" s="45" t="s">
        <v>4972</v>
      </c>
      <c r="AO6031" s="376"/>
    </row>
    <row r="6032" spans="1:41" x14ac:dyDescent="0.25">
      <c r="A6032" s="44" t="s">
        <v>17798</v>
      </c>
      <c r="B6032" s="44" t="s">
        <v>2355</v>
      </c>
      <c r="C6032" s="45">
        <v>251001</v>
      </c>
      <c r="D6032" s="45" t="s">
        <v>11363</v>
      </c>
      <c r="E6032" s="45" t="s">
        <v>11146</v>
      </c>
      <c r="AO6032" s="376"/>
    </row>
    <row r="6033" spans="1:41" x14ac:dyDescent="0.25">
      <c r="A6033" s="44" t="s">
        <v>17798</v>
      </c>
      <c r="B6033" s="44" t="s">
        <v>5147</v>
      </c>
      <c r="C6033" s="45">
        <v>251003</v>
      </c>
      <c r="D6033" s="45" t="s">
        <v>11363</v>
      </c>
      <c r="E6033" s="45" t="s">
        <v>11146</v>
      </c>
      <c r="AO6033" s="376"/>
    </row>
    <row r="6034" spans="1:41" x14ac:dyDescent="0.25">
      <c r="A6034" s="44" t="s">
        <v>17798</v>
      </c>
      <c r="B6034" s="44" t="s">
        <v>931</v>
      </c>
      <c r="C6034" s="45">
        <v>260101</v>
      </c>
      <c r="D6034" s="45" t="s">
        <v>11363</v>
      </c>
      <c r="E6034" s="45" t="s">
        <v>8292</v>
      </c>
      <c r="AO6034" s="376"/>
    </row>
    <row r="6035" spans="1:41" x14ac:dyDescent="0.25">
      <c r="A6035" s="44" t="s">
        <v>17798</v>
      </c>
      <c r="B6035" s="44" t="s">
        <v>938</v>
      </c>
      <c r="C6035" s="45">
        <v>260103</v>
      </c>
      <c r="D6035" s="45" t="s">
        <v>11363</v>
      </c>
      <c r="E6035" s="45" t="s">
        <v>8292</v>
      </c>
      <c r="AO6035" s="376"/>
    </row>
    <row r="6036" spans="1:41" x14ac:dyDescent="0.25">
      <c r="A6036" s="44" t="s">
        <v>17798</v>
      </c>
      <c r="B6036" s="44" t="s">
        <v>6608</v>
      </c>
      <c r="C6036" s="45">
        <v>260203</v>
      </c>
      <c r="D6036" s="45" t="s">
        <v>11363</v>
      </c>
      <c r="E6036" s="45" t="s">
        <v>9238</v>
      </c>
      <c r="AO6036" s="376"/>
    </row>
    <row r="6037" spans="1:41" x14ac:dyDescent="0.25">
      <c r="A6037" s="44" t="s">
        <v>17798</v>
      </c>
      <c r="B6037" s="44" t="s">
        <v>9248</v>
      </c>
      <c r="C6037" s="45">
        <v>260105</v>
      </c>
      <c r="D6037" s="45" t="s">
        <v>11363</v>
      </c>
      <c r="E6037" s="45" t="s">
        <v>17625</v>
      </c>
      <c r="AO6037" s="376"/>
    </row>
    <row r="6038" spans="1:41" x14ac:dyDescent="0.25">
      <c r="A6038" s="44" t="s">
        <v>17798</v>
      </c>
      <c r="B6038" s="44" t="s">
        <v>3475</v>
      </c>
      <c r="C6038" s="45">
        <v>260301</v>
      </c>
      <c r="D6038" s="45" t="s">
        <v>11363</v>
      </c>
      <c r="E6038" s="45" t="s">
        <v>17625</v>
      </c>
      <c r="AO6038" s="376"/>
    </row>
    <row r="6039" spans="1:41" x14ac:dyDescent="0.25">
      <c r="A6039" s="44" t="s">
        <v>17798</v>
      </c>
      <c r="B6039" s="44" t="s">
        <v>3041</v>
      </c>
      <c r="C6039" s="45">
        <v>260403</v>
      </c>
      <c r="D6039" s="45" t="s">
        <v>11363</v>
      </c>
      <c r="E6039" s="45" t="s">
        <v>11152</v>
      </c>
      <c r="AO6039" s="376"/>
    </row>
    <row r="6040" spans="1:41" x14ac:dyDescent="0.25">
      <c r="A6040" s="44" t="s">
        <v>17798</v>
      </c>
      <c r="B6040" s="44" t="s">
        <v>21461</v>
      </c>
      <c r="C6040" s="45">
        <v>260405</v>
      </c>
      <c r="D6040" s="45" t="s">
        <v>11363</v>
      </c>
      <c r="E6040" s="45" t="s">
        <v>11152</v>
      </c>
      <c r="AO6040" s="376"/>
    </row>
    <row r="6041" spans="1:41" x14ac:dyDescent="0.25">
      <c r="A6041" s="44" t="s">
        <v>17798</v>
      </c>
      <c r="B6041" s="44" t="s">
        <v>7763</v>
      </c>
      <c r="C6041" s="45">
        <v>260401</v>
      </c>
      <c r="D6041" s="45" t="s">
        <v>11363</v>
      </c>
      <c r="E6041" s="45" t="s">
        <v>11152</v>
      </c>
      <c r="AO6041" s="376"/>
    </row>
    <row r="6042" spans="1:41" x14ac:dyDescent="0.25">
      <c r="A6042" s="44" t="s">
        <v>17798</v>
      </c>
      <c r="B6042" s="44" t="s">
        <v>7765</v>
      </c>
      <c r="C6042" s="45">
        <v>260501</v>
      </c>
      <c r="D6042" s="45" t="s">
        <v>11363</v>
      </c>
      <c r="E6042" s="45" t="s">
        <v>10349</v>
      </c>
      <c r="AO6042" s="376"/>
    </row>
    <row r="6043" spans="1:41" x14ac:dyDescent="0.25">
      <c r="A6043" s="44" t="s">
        <v>17798</v>
      </c>
      <c r="B6043" s="44" t="s">
        <v>3052</v>
      </c>
      <c r="C6043" s="45">
        <v>260502</v>
      </c>
      <c r="D6043" s="45" t="s">
        <v>11363</v>
      </c>
      <c r="E6043" s="45" t="s">
        <v>10349</v>
      </c>
      <c r="AO6043" s="376"/>
    </row>
    <row r="6044" spans="1:41" x14ac:dyDescent="0.25">
      <c r="A6044" s="44" t="s">
        <v>17798</v>
      </c>
      <c r="B6044" s="44" t="s">
        <v>7768</v>
      </c>
      <c r="C6044" s="45">
        <v>260503</v>
      </c>
      <c r="D6044" s="45" t="s">
        <v>11363</v>
      </c>
      <c r="E6044" s="45" t="s">
        <v>10349</v>
      </c>
      <c r="AO6044" s="376"/>
    </row>
    <row r="6045" spans="1:41" x14ac:dyDescent="0.25">
      <c r="A6045" s="44" t="s">
        <v>17798</v>
      </c>
      <c r="B6045" s="44" t="s">
        <v>21449</v>
      </c>
      <c r="C6045" s="45">
        <v>260504</v>
      </c>
      <c r="D6045" s="45" t="s">
        <v>11363</v>
      </c>
      <c r="E6045" s="45" t="s">
        <v>21450</v>
      </c>
      <c r="AO6045" s="376"/>
    </row>
    <row r="6046" spans="1:41" x14ac:dyDescent="0.25">
      <c r="A6046" s="44" t="s">
        <v>17798</v>
      </c>
      <c r="B6046" s="44" t="s">
        <v>21531</v>
      </c>
      <c r="C6046" s="45">
        <v>260704</v>
      </c>
      <c r="D6046" s="45" t="s">
        <v>11363</v>
      </c>
      <c r="E6046" s="45" t="s">
        <v>11150</v>
      </c>
      <c r="AO6046" s="376"/>
    </row>
    <row r="6047" spans="1:41" x14ac:dyDescent="0.25">
      <c r="A6047" s="44" t="s">
        <v>17798</v>
      </c>
      <c r="B6047" s="44" t="s">
        <v>7823</v>
      </c>
      <c r="C6047" s="45">
        <v>260701</v>
      </c>
      <c r="D6047" s="45" t="s">
        <v>11363</v>
      </c>
      <c r="E6047" s="45" t="s">
        <v>11150</v>
      </c>
      <c r="AO6047" s="376"/>
    </row>
    <row r="6048" spans="1:41" x14ac:dyDescent="0.25">
      <c r="A6048" s="44" t="s">
        <v>19127</v>
      </c>
      <c r="B6048" s="44" t="s">
        <v>21367</v>
      </c>
      <c r="C6048" s="45" t="s">
        <v>16511</v>
      </c>
      <c r="D6048" s="45" t="s">
        <v>21447</v>
      </c>
      <c r="E6048" s="46">
        <v>46418</v>
      </c>
      <c r="AO6048" s="376"/>
    </row>
    <row r="6049" spans="1:41" x14ac:dyDescent="0.25">
      <c r="A6049" s="44" t="s">
        <v>19127</v>
      </c>
      <c r="B6049" s="44" t="s">
        <v>21372</v>
      </c>
      <c r="C6049" s="45" t="s">
        <v>16518</v>
      </c>
      <c r="D6049" s="45" t="s">
        <v>21447</v>
      </c>
      <c r="E6049" s="46">
        <v>46477</v>
      </c>
      <c r="AO6049" s="376"/>
    </row>
    <row r="6050" spans="1:41" x14ac:dyDescent="0.25">
      <c r="A6050" s="44" t="s">
        <v>19127</v>
      </c>
      <c r="B6050" s="44" t="s">
        <v>21377</v>
      </c>
      <c r="C6050" s="45" t="s">
        <v>18887</v>
      </c>
      <c r="D6050" s="45" t="s">
        <v>21447</v>
      </c>
      <c r="E6050" s="46">
        <v>46507</v>
      </c>
      <c r="AO6050" s="376"/>
    </row>
    <row r="6051" spans="1:41" x14ac:dyDescent="0.25">
      <c r="A6051" s="44" t="s">
        <v>19127</v>
      </c>
      <c r="B6051" s="44" t="s">
        <v>21394</v>
      </c>
      <c r="C6051" s="45" t="s">
        <v>16540</v>
      </c>
      <c r="D6051" s="45" t="s">
        <v>21447</v>
      </c>
      <c r="E6051" s="46">
        <v>46477</v>
      </c>
      <c r="AO6051" s="376"/>
    </row>
    <row r="6052" spans="1:41" x14ac:dyDescent="0.25">
      <c r="A6052" s="44" t="s">
        <v>19127</v>
      </c>
      <c r="B6052" s="44" t="s">
        <v>21399</v>
      </c>
      <c r="C6052" s="45" t="s">
        <v>13524</v>
      </c>
      <c r="D6052" s="45" t="s">
        <v>21447</v>
      </c>
      <c r="E6052" s="46">
        <v>46507</v>
      </c>
      <c r="AO6052" s="376"/>
    </row>
    <row r="6053" spans="1:41" x14ac:dyDescent="0.25">
      <c r="A6053" s="44" t="s">
        <v>19127</v>
      </c>
      <c r="B6053" s="44" t="s">
        <v>21411</v>
      </c>
      <c r="C6053" s="45" t="s">
        <v>16548</v>
      </c>
      <c r="D6053" s="45" t="s">
        <v>21447</v>
      </c>
      <c r="E6053" s="46">
        <v>46446</v>
      </c>
      <c r="AO6053" s="376"/>
    </row>
    <row r="6054" spans="1:41" x14ac:dyDescent="0.25">
      <c r="A6054" s="44" t="s">
        <v>19127</v>
      </c>
      <c r="B6054" s="44" t="s">
        <v>21419</v>
      </c>
      <c r="C6054" s="45" t="s">
        <v>16549</v>
      </c>
      <c r="D6054" s="45" t="s">
        <v>21447</v>
      </c>
      <c r="E6054" s="46">
        <v>46446</v>
      </c>
      <c r="AO6054" s="376"/>
    </row>
    <row r="6055" spans="1:41" x14ac:dyDescent="0.25">
      <c r="A6055" s="44" t="s">
        <v>19127</v>
      </c>
      <c r="B6055" s="44" t="s">
        <v>21421</v>
      </c>
      <c r="C6055" s="45" t="s">
        <v>21184</v>
      </c>
      <c r="D6055" s="45" t="s">
        <v>21447</v>
      </c>
      <c r="E6055" s="46">
        <v>46630</v>
      </c>
      <c r="AO6055" s="376"/>
    </row>
    <row r="6056" spans="1:41" x14ac:dyDescent="0.25">
      <c r="A6056" s="44" t="s">
        <v>19127</v>
      </c>
      <c r="B6056" s="44" t="s">
        <v>21434</v>
      </c>
      <c r="C6056" s="45" t="s">
        <v>16562</v>
      </c>
      <c r="D6056" s="45" t="s">
        <v>21447</v>
      </c>
      <c r="E6056" s="46">
        <v>46418</v>
      </c>
      <c r="AO6056" s="376"/>
    </row>
    <row r="6057" spans="1:41" x14ac:dyDescent="0.25">
      <c r="A6057" s="91" t="s">
        <v>19127</v>
      </c>
      <c r="B6057" s="92" t="s">
        <v>3182</v>
      </c>
      <c r="C6057" s="93" t="s">
        <v>19170</v>
      </c>
      <c r="D6057" s="93" t="s">
        <v>1201</v>
      </c>
      <c r="E6057" s="94">
        <v>46582</v>
      </c>
      <c r="F6057" s="93"/>
      <c r="G6057" s="93"/>
      <c r="H6057" s="93"/>
      <c r="I6057" s="99"/>
      <c r="J6057" s="99"/>
      <c r="K6057" s="99"/>
      <c r="L6057" s="99"/>
      <c r="M6057" s="99"/>
      <c r="N6057" s="99"/>
      <c r="O6057" s="99"/>
      <c r="P6057" s="99"/>
      <c r="Q6057" s="99"/>
      <c r="R6057" s="99"/>
      <c r="S6057" s="99"/>
      <c r="T6057" s="99"/>
      <c r="U6057" s="99"/>
      <c r="V6057" s="99"/>
      <c r="W6057" s="99"/>
      <c r="X6057" s="99"/>
      <c r="Y6057" s="99"/>
      <c r="Z6057" s="99"/>
      <c r="AA6057" s="99"/>
      <c r="AB6057" s="99"/>
      <c r="AC6057" s="99"/>
      <c r="AD6057" s="99"/>
      <c r="AE6057" s="99"/>
      <c r="AF6057" s="99"/>
      <c r="AG6057" s="99"/>
      <c r="AH6057" s="31"/>
      <c r="AI6057" s="31"/>
      <c r="AJ6057" s="31"/>
      <c r="AK6057" s="31"/>
      <c r="AL6057" s="31"/>
      <c r="AO6057" s="376"/>
    </row>
    <row r="6058" spans="1:41" x14ac:dyDescent="0.25">
      <c r="A6058" s="91" t="s">
        <v>19127</v>
      </c>
      <c r="B6058" s="92" t="s">
        <v>19284</v>
      </c>
      <c r="C6058" s="93" t="s">
        <v>19285</v>
      </c>
      <c r="D6058" s="93" t="s">
        <v>1201</v>
      </c>
      <c r="E6058" s="94">
        <v>46582</v>
      </c>
      <c r="F6058" s="93"/>
      <c r="G6058" s="93"/>
      <c r="H6058" s="93"/>
      <c r="I6058" s="99"/>
      <c r="J6058" s="99"/>
      <c r="K6058" s="99"/>
      <c r="L6058" s="99"/>
      <c r="M6058" s="99"/>
      <c r="N6058" s="99"/>
      <c r="O6058" s="99"/>
      <c r="P6058" s="99"/>
      <c r="Q6058" s="99"/>
      <c r="R6058" s="99"/>
      <c r="S6058" s="99"/>
      <c r="T6058" s="99"/>
      <c r="U6058" s="99"/>
      <c r="V6058" s="99"/>
      <c r="W6058" s="99"/>
      <c r="X6058" s="99"/>
      <c r="Y6058" s="99"/>
      <c r="Z6058" s="99"/>
      <c r="AA6058" s="99"/>
      <c r="AB6058" s="99"/>
      <c r="AC6058" s="99"/>
      <c r="AD6058" s="99"/>
      <c r="AE6058" s="99"/>
      <c r="AF6058" s="99"/>
      <c r="AG6058" s="99"/>
      <c r="AH6058" s="31"/>
      <c r="AI6058" s="31"/>
      <c r="AJ6058" s="31"/>
      <c r="AK6058" s="31"/>
      <c r="AL6058" s="31"/>
      <c r="AO6058" s="376"/>
    </row>
    <row r="6059" spans="1:41" x14ac:dyDescent="0.25">
      <c r="A6059" s="44" t="s">
        <v>12250</v>
      </c>
      <c r="B6059" s="44" t="s">
        <v>12118</v>
      </c>
      <c r="C6059" s="45">
        <v>13.23</v>
      </c>
      <c r="D6059" s="45" t="s">
        <v>12549</v>
      </c>
      <c r="E6059" s="46">
        <v>46934</v>
      </c>
      <c r="F6059" s="45" t="s">
        <v>1335</v>
      </c>
      <c r="G6059" s="93"/>
      <c r="H6059" s="93"/>
      <c r="I6059" s="99"/>
      <c r="J6059" s="99"/>
      <c r="K6059" s="99"/>
      <c r="L6059" s="99"/>
      <c r="M6059" s="99"/>
      <c r="N6059" s="99"/>
      <c r="O6059" s="99"/>
      <c r="P6059" s="99"/>
      <c r="Q6059" s="99"/>
      <c r="R6059" s="99"/>
      <c r="S6059" s="99"/>
      <c r="T6059" s="99"/>
      <c r="U6059" s="99"/>
      <c r="V6059" s="99"/>
      <c r="W6059" s="99"/>
      <c r="X6059" s="99"/>
      <c r="Y6059" s="99"/>
      <c r="Z6059" s="99"/>
      <c r="AA6059" s="99"/>
      <c r="AB6059" s="99"/>
      <c r="AC6059" s="99"/>
      <c r="AD6059" s="99"/>
      <c r="AE6059" s="99"/>
      <c r="AF6059" s="99"/>
      <c r="AG6059" s="99"/>
      <c r="AH6059" s="31"/>
      <c r="AI6059" s="31"/>
      <c r="AJ6059" s="31"/>
      <c r="AK6059" s="31"/>
      <c r="AL6059" s="31"/>
      <c r="AO6059" s="376"/>
    </row>
    <row r="6060" spans="1:41" x14ac:dyDescent="0.25">
      <c r="A6060" s="44" t="s">
        <v>12250</v>
      </c>
      <c r="B6060" s="44" t="s">
        <v>12103</v>
      </c>
      <c r="C6060" s="45">
        <v>22.23</v>
      </c>
      <c r="D6060" s="45" t="s">
        <v>12549</v>
      </c>
      <c r="E6060" s="46">
        <v>46934</v>
      </c>
      <c r="F6060" s="45" t="s">
        <v>1335</v>
      </c>
      <c r="G6060" s="93"/>
      <c r="H6060" s="93"/>
      <c r="I6060" s="99"/>
      <c r="J6060" s="99"/>
      <c r="K6060" s="99"/>
      <c r="L6060" s="99"/>
      <c r="M6060" s="99"/>
      <c r="N6060" s="99"/>
      <c r="O6060" s="99"/>
      <c r="P6060" s="99"/>
      <c r="Q6060" s="99"/>
      <c r="R6060" s="99"/>
      <c r="S6060" s="99"/>
      <c r="T6060" s="99"/>
      <c r="U6060" s="99"/>
      <c r="V6060" s="99"/>
      <c r="W6060" s="99"/>
      <c r="X6060" s="99"/>
      <c r="Y6060" s="99"/>
      <c r="Z6060" s="99"/>
      <c r="AA6060" s="99"/>
      <c r="AB6060" s="99"/>
      <c r="AC6060" s="99"/>
      <c r="AD6060" s="99"/>
      <c r="AE6060" s="99"/>
      <c r="AF6060" s="99"/>
      <c r="AG6060" s="99"/>
      <c r="AH6060" s="31"/>
      <c r="AI6060" s="31"/>
      <c r="AJ6060" s="31"/>
      <c r="AK6060" s="31"/>
      <c r="AL6060" s="31"/>
      <c r="AO6060" s="376"/>
    </row>
    <row r="6061" spans="1:41" x14ac:dyDescent="0.25">
      <c r="A6061" s="44" t="s">
        <v>12250</v>
      </c>
      <c r="B6061" s="44" t="s">
        <v>12095</v>
      </c>
      <c r="C6061" s="45">
        <v>33.229999999999997</v>
      </c>
      <c r="D6061" s="45" t="s">
        <v>12549</v>
      </c>
      <c r="E6061" s="46">
        <v>46934</v>
      </c>
      <c r="F6061" s="45" t="s">
        <v>1335</v>
      </c>
      <c r="G6061" s="93"/>
      <c r="H6061" s="93"/>
      <c r="I6061" s="99"/>
      <c r="J6061" s="99"/>
      <c r="K6061" s="99"/>
      <c r="L6061" s="99"/>
      <c r="M6061" s="99"/>
      <c r="N6061" s="99"/>
      <c r="O6061" s="99"/>
      <c r="P6061" s="99"/>
      <c r="Q6061" s="99"/>
      <c r="R6061" s="99"/>
      <c r="S6061" s="99"/>
      <c r="T6061" s="99"/>
      <c r="U6061" s="99"/>
      <c r="V6061" s="99"/>
      <c r="W6061" s="99"/>
      <c r="X6061" s="99"/>
      <c r="Y6061" s="99"/>
      <c r="Z6061" s="99"/>
      <c r="AA6061" s="99"/>
      <c r="AB6061" s="99"/>
      <c r="AC6061" s="99"/>
      <c r="AD6061" s="99"/>
      <c r="AE6061" s="99"/>
      <c r="AF6061" s="99"/>
      <c r="AG6061" s="99"/>
      <c r="AH6061" s="31"/>
      <c r="AI6061" s="31"/>
      <c r="AJ6061" s="31"/>
      <c r="AK6061" s="31"/>
      <c r="AL6061" s="31"/>
      <c r="AO6061" s="376"/>
    </row>
    <row r="6062" spans="1:41" x14ac:dyDescent="0.25">
      <c r="A6062" s="44" t="s">
        <v>7855</v>
      </c>
      <c r="B6062" s="44" t="s">
        <v>5134</v>
      </c>
      <c r="C6062" s="45">
        <v>230807</v>
      </c>
      <c r="D6062" s="45" t="s">
        <v>11363</v>
      </c>
      <c r="E6062" s="45" t="s">
        <v>8282</v>
      </c>
      <c r="AO6062" s="376"/>
    </row>
    <row r="6063" spans="1:41" x14ac:dyDescent="0.25">
      <c r="A6063" s="44" t="s">
        <v>20544</v>
      </c>
      <c r="B6063" s="44" t="s">
        <v>6877</v>
      </c>
      <c r="C6063" s="45" t="s">
        <v>6897</v>
      </c>
      <c r="D6063" s="32" t="s">
        <v>5559</v>
      </c>
      <c r="E6063" s="45" t="s">
        <v>20846</v>
      </c>
      <c r="F6063" s="32"/>
      <c r="G6063" s="32"/>
      <c r="H6063" s="32"/>
      <c r="I6063" s="31"/>
      <c r="J6063" s="31"/>
      <c r="K6063" s="31"/>
      <c r="L6063" s="31"/>
      <c r="M6063" s="31"/>
      <c r="N6063" s="31"/>
      <c r="O6063" s="31"/>
      <c r="P6063" s="31"/>
      <c r="Q6063" s="31"/>
      <c r="R6063" s="31"/>
      <c r="S6063" s="31"/>
      <c r="T6063" s="31"/>
      <c r="U6063" s="31"/>
      <c r="V6063" s="31"/>
      <c r="W6063" s="31"/>
      <c r="X6063" s="31"/>
      <c r="Y6063" s="31"/>
      <c r="Z6063" s="31"/>
      <c r="AA6063" s="31"/>
      <c r="AB6063" s="31"/>
      <c r="AC6063" s="31"/>
      <c r="AD6063" s="31"/>
      <c r="AE6063" s="31"/>
      <c r="AF6063" s="31"/>
      <c r="AG6063" s="31"/>
      <c r="AH6063" s="31"/>
      <c r="AI6063" s="31"/>
      <c r="AJ6063" s="31"/>
      <c r="AK6063" s="31"/>
      <c r="AL6063" s="31"/>
      <c r="AO6063" s="376"/>
    </row>
    <row r="6064" spans="1:41" x14ac:dyDescent="0.25">
      <c r="A6064" s="44" t="s">
        <v>10497</v>
      </c>
      <c r="B6064" s="44" t="s">
        <v>9237</v>
      </c>
      <c r="C6064" s="45">
        <v>24010401</v>
      </c>
      <c r="D6064" s="45" t="s">
        <v>11363</v>
      </c>
      <c r="E6064" s="45" t="s">
        <v>9238</v>
      </c>
      <c r="AO6064" s="376"/>
    </row>
    <row r="6065" spans="1:41" x14ac:dyDescent="0.25">
      <c r="A6065" s="44" t="s">
        <v>19334</v>
      </c>
      <c r="B6065" s="319" t="s">
        <v>19520</v>
      </c>
      <c r="C6065" s="318" t="s">
        <v>19656</v>
      </c>
      <c r="D6065" s="93" t="s">
        <v>19934</v>
      </c>
      <c r="E6065" s="320">
        <v>47299</v>
      </c>
      <c r="F6065" s="93"/>
      <c r="G6065" s="93"/>
      <c r="H6065" s="93"/>
      <c r="I6065" s="99"/>
      <c r="J6065" s="99"/>
      <c r="K6065" s="99"/>
      <c r="L6065" s="99"/>
      <c r="M6065" s="99"/>
      <c r="N6065" s="99"/>
      <c r="O6065" s="99"/>
      <c r="P6065" s="99"/>
      <c r="Q6065" s="99"/>
      <c r="R6065" s="99"/>
      <c r="S6065" s="99"/>
      <c r="T6065" s="99"/>
      <c r="U6065" s="99"/>
      <c r="V6065" s="99"/>
      <c r="W6065" s="99"/>
      <c r="X6065" s="99"/>
      <c r="Y6065" s="99"/>
      <c r="Z6065" s="99"/>
      <c r="AA6065" s="99"/>
      <c r="AB6065" s="99"/>
      <c r="AC6065" s="99"/>
      <c r="AD6065" s="99"/>
      <c r="AE6065" s="99"/>
      <c r="AF6065" s="99"/>
      <c r="AG6065" s="99"/>
      <c r="AH6065" s="31"/>
      <c r="AI6065" s="31"/>
      <c r="AJ6065" s="31"/>
      <c r="AK6065" s="31"/>
      <c r="AL6065" s="31"/>
      <c r="AO6065" s="376"/>
    </row>
    <row r="6066" spans="1:41" x14ac:dyDescent="0.25">
      <c r="A6066" s="44" t="s">
        <v>17799</v>
      </c>
      <c r="B6066" s="44" t="s">
        <v>923</v>
      </c>
      <c r="C6066" s="45">
        <v>220303</v>
      </c>
      <c r="D6066" s="45" t="s">
        <v>11363</v>
      </c>
      <c r="E6066" s="45" t="s">
        <v>2593</v>
      </c>
      <c r="AO6066" s="376"/>
    </row>
    <row r="6067" spans="1:41" x14ac:dyDescent="0.25">
      <c r="A6067" s="44" t="s">
        <v>10498</v>
      </c>
      <c r="B6067" s="44" t="s">
        <v>3176</v>
      </c>
      <c r="C6067" s="45">
        <v>24010402</v>
      </c>
      <c r="D6067" s="45" t="s">
        <v>11363</v>
      </c>
      <c r="E6067" s="45" t="s">
        <v>9238</v>
      </c>
      <c r="AO6067" s="376"/>
    </row>
    <row r="6068" spans="1:41" x14ac:dyDescent="0.25">
      <c r="A6068" s="44" t="s">
        <v>17800</v>
      </c>
      <c r="B6068" s="44" t="s">
        <v>17475</v>
      </c>
      <c r="C6068" s="45">
        <v>260205</v>
      </c>
      <c r="D6068" s="45" t="s">
        <v>11363</v>
      </c>
      <c r="E6068" s="45" t="s">
        <v>9238</v>
      </c>
      <c r="AO6068" s="376"/>
    </row>
    <row r="6069" spans="1:41" x14ac:dyDescent="0.25">
      <c r="A6069" s="44" t="s">
        <v>21346</v>
      </c>
      <c r="B6069" s="44" t="s">
        <v>21343</v>
      </c>
      <c r="C6069" s="45" t="s">
        <v>16459</v>
      </c>
      <c r="D6069" s="45" t="s">
        <v>21447</v>
      </c>
      <c r="E6069" s="46">
        <v>46752</v>
      </c>
      <c r="AO6069" s="376"/>
    </row>
    <row r="6070" spans="1:41" x14ac:dyDescent="0.25">
      <c r="A6070" s="44" t="s">
        <v>5222</v>
      </c>
      <c r="B6070" s="44" t="s">
        <v>2350</v>
      </c>
      <c r="C6070" s="45">
        <v>220105</v>
      </c>
      <c r="D6070" s="45" t="s">
        <v>11363</v>
      </c>
      <c r="E6070" s="45" t="s">
        <v>2593</v>
      </c>
      <c r="AO6070" s="376"/>
    </row>
    <row r="6071" spans="1:41" x14ac:dyDescent="0.25">
      <c r="A6071" s="44" t="s">
        <v>16698</v>
      </c>
      <c r="B6071" s="44" t="s">
        <v>16699</v>
      </c>
      <c r="C6071" s="45" t="s">
        <v>16986</v>
      </c>
      <c r="D6071" s="367" t="s">
        <v>3696</v>
      </c>
      <c r="E6071" s="328">
        <f>DATE(2030,2,13)</f>
        <v>47527</v>
      </c>
      <c r="F6071" s="32"/>
      <c r="G6071" s="32"/>
      <c r="H6071" s="32"/>
      <c r="I6071" s="31"/>
      <c r="J6071" s="31"/>
      <c r="K6071" s="31"/>
      <c r="L6071" s="31"/>
      <c r="M6071" s="31"/>
      <c r="N6071" s="31"/>
      <c r="O6071" s="31"/>
      <c r="P6071" s="31"/>
      <c r="Q6071" s="31"/>
      <c r="R6071" s="31"/>
      <c r="S6071" s="31"/>
      <c r="T6071" s="31"/>
      <c r="U6071" s="31"/>
      <c r="V6071" s="31"/>
      <c r="W6071" s="31"/>
      <c r="X6071" s="31"/>
      <c r="Y6071" s="31"/>
      <c r="Z6071" s="31"/>
      <c r="AA6071" s="31"/>
      <c r="AB6071" s="31"/>
      <c r="AC6071" s="31"/>
      <c r="AD6071" s="31"/>
      <c r="AE6071" s="31"/>
      <c r="AF6071" s="31"/>
      <c r="AG6071" s="31"/>
      <c r="AH6071" s="31"/>
      <c r="AI6071" s="31"/>
      <c r="AJ6071" s="31"/>
      <c r="AK6071" s="31"/>
      <c r="AL6071" s="31"/>
      <c r="AO6071" s="376"/>
    </row>
    <row r="6072" spans="1:41" x14ac:dyDescent="0.25">
      <c r="A6072" s="44" t="s">
        <v>15741</v>
      </c>
      <c r="B6072" s="44" t="s">
        <v>5134</v>
      </c>
      <c r="C6072" s="45">
        <v>250802</v>
      </c>
      <c r="D6072" s="45" t="s">
        <v>11363</v>
      </c>
      <c r="E6072" s="45" t="s">
        <v>9880</v>
      </c>
      <c r="AO6072" s="376"/>
    </row>
    <row r="6073" spans="1:41" x14ac:dyDescent="0.25">
      <c r="A6073" s="44" t="s">
        <v>17801</v>
      </c>
      <c r="B6073" s="44" t="s">
        <v>17463</v>
      </c>
      <c r="C6073" s="45">
        <v>260202</v>
      </c>
      <c r="D6073" s="45" t="s">
        <v>11363</v>
      </c>
      <c r="E6073" s="45" t="s">
        <v>9238</v>
      </c>
      <c r="AO6073" s="376"/>
    </row>
    <row r="6074" spans="1:41" x14ac:dyDescent="0.25">
      <c r="A6074" s="44" t="s">
        <v>10499</v>
      </c>
      <c r="B6074" s="44" t="s">
        <v>9248</v>
      </c>
      <c r="C6074" s="45">
        <v>240101</v>
      </c>
      <c r="D6074" s="45" t="s">
        <v>11363</v>
      </c>
      <c r="E6074" s="45" t="s">
        <v>9249</v>
      </c>
      <c r="AO6074" s="376"/>
    </row>
    <row r="6075" spans="1:41" x14ac:dyDescent="0.25">
      <c r="A6075" s="44" t="s">
        <v>7706</v>
      </c>
      <c r="B6075" s="44" t="s">
        <v>7766</v>
      </c>
      <c r="C6075" s="45">
        <v>230505</v>
      </c>
      <c r="D6075" s="45" t="s">
        <v>11363</v>
      </c>
      <c r="E6075" s="45" t="s">
        <v>7105</v>
      </c>
      <c r="AO6075" s="376"/>
    </row>
    <row r="6076" spans="1:41" x14ac:dyDescent="0.25">
      <c r="A6076" s="44" t="s">
        <v>10876</v>
      </c>
      <c r="B6076" s="44" t="s">
        <v>21369</v>
      </c>
      <c r="C6076" s="45" t="s">
        <v>10875</v>
      </c>
      <c r="D6076" s="45" t="s">
        <v>21447</v>
      </c>
      <c r="E6076" s="46">
        <v>46660</v>
      </c>
      <c r="AO6076" s="376"/>
    </row>
    <row r="6077" spans="1:41" x14ac:dyDescent="0.25">
      <c r="A6077" s="44" t="s">
        <v>21616</v>
      </c>
      <c r="B6077" s="44" t="s">
        <v>6608</v>
      </c>
      <c r="C6077" s="45">
        <v>260203</v>
      </c>
      <c r="D6077" s="45" t="s">
        <v>11363</v>
      </c>
      <c r="E6077" s="45" t="s">
        <v>9238</v>
      </c>
      <c r="AO6077" s="376"/>
    </row>
    <row r="6078" spans="1:41" x14ac:dyDescent="0.25">
      <c r="A6078" s="44" t="s">
        <v>7320</v>
      </c>
      <c r="B6078" s="44" t="s">
        <v>6306</v>
      </c>
      <c r="C6078" s="45" t="s">
        <v>7321</v>
      </c>
      <c r="D6078" s="46" t="s">
        <v>21328</v>
      </c>
      <c r="E6078" s="46">
        <v>46495</v>
      </c>
      <c r="AO6078" s="376"/>
    </row>
    <row r="6079" spans="1:41" x14ac:dyDescent="0.25">
      <c r="A6079" s="44" t="s">
        <v>17802</v>
      </c>
      <c r="B6079" s="44" t="s">
        <v>10355</v>
      </c>
      <c r="C6079" s="45">
        <v>240403</v>
      </c>
      <c r="D6079" s="45" t="s">
        <v>11363</v>
      </c>
      <c r="E6079" s="45" t="s">
        <v>5037</v>
      </c>
      <c r="AO6079" s="376"/>
    </row>
    <row r="6080" spans="1:41" x14ac:dyDescent="0.25">
      <c r="A6080" s="44" t="s">
        <v>17802</v>
      </c>
      <c r="B6080" s="44" t="s">
        <v>925</v>
      </c>
      <c r="C6080" s="45">
        <v>240601</v>
      </c>
      <c r="D6080" s="45" t="s">
        <v>11363</v>
      </c>
      <c r="E6080" s="45" t="s">
        <v>9840</v>
      </c>
      <c r="AO6080" s="376"/>
    </row>
    <row r="6081" spans="1:41" x14ac:dyDescent="0.25">
      <c r="A6081" s="44" t="s">
        <v>13218</v>
      </c>
      <c r="B6081" s="44" t="s">
        <v>3176</v>
      </c>
      <c r="C6081" s="45">
        <v>25010402</v>
      </c>
      <c r="D6081" s="45" t="s">
        <v>11363</v>
      </c>
      <c r="E6081" s="45" t="s">
        <v>12564</v>
      </c>
      <c r="AO6081" s="376"/>
    </row>
    <row r="6082" spans="1:41" x14ac:dyDescent="0.25">
      <c r="A6082" s="44" t="s">
        <v>13218</v>
      </c>
      <c r="B6082" s="44" t="s">
        <v>5321</v>
      </c>
      <c r="C6082" s="45">
        <v>25010401</v>
      </c>
      <c r="D6082" s="45" t="s">
        <v>11363</v>
      </c>
      <c r="E6082" s="45" t="s">
        <v>12564</v>
      </c>
      <c r="AO6082" s="376"/>
    </row>
    <row r="6083" spans="1:41" x14ac:dyDescent="0.25">
      <c r="A6083" s="44" t="s">
        <v>10500</v>
      </c>
      <c r="B6083" s="44" t="s">
        <v>9237</v>
      </c>
      <c r="C6083" s="45">
        <v>24010401</v>
      </c>
      <c r="D6083" s="45" t="s">
        <v>11363</v>
      </c>
      <c r="E6083" s="45" t="s">
        <v>9238</v>
      </c>
      <c r="AO6083" s="376"/>
    </row>
    <row r="6084" spans="1:41" x14ac:dyDescent="0.25">
      <c r="A6084" s="44" t="s">
        <v>10500</v>
      </c>
      <c r="B6084" s="44" t="s">
        <v>3176</v>
      </c>
      <c r="C6084" s="45">
        <v>24010402</v>
      </c>
      <c r="D6084" s="45" t="s">
        <v>11363</v>
      </c>
      <c r="E6084" s="45" t="s">
        <v>9238</v>
      </c>
      <c r="AO6084" s="376"/>
    </row>
    <row r="6085" spans="1:41" x14ac:dyDescent="0.25">
      <c r="A6085" s="44" t="s">
        <v>457</v>
      </c>
      <c r="B6085" s="44" t="s">
        <v>21365</v>
      </c>
      <c r="C6085" s="45" t="s">
        <v>8133</v>
      </c>
      <c r="D6085" s="45" t="s">
        <v>21447</v>
      </c>
      <c r="E6085" s="46">
        <v>46752</v>
      </c>
      <c r="AO6085" s="376"/>
    </row>
    <row r="6086" spans="1:41" x14ac:dyDescent="0.25">
      <c r="A6086" s="44" t="s">
        <v>12653</v>
      </c>
      <c r="B6086" s="44" t="s">
        <v>5321</v>
      </c>
      <c r="C6086" s="45">
        <v>25010401</v>
      </c>
      <c r="D6086" s="45" t="s">
        <v>11363</v>
      </c>
      <c r="E6086" s="45" t="s">
        <v>12564</v>
      </c>
      <c r="AO6086" s="376"/>
    </row>
    <row r="6087" spans="1:41" x14ac:dyDescent="0.25">
      <c r="A6087" s="44" t="s">
        <v>6308</v>
      </c>
      <c r="B6087" s="44" t="s">
        <v>145</v>
      </c>
      <c r="C6087" s="45" t="s">
        <v>6309</v>
      </c>
      <c r="D6087" s="46" t="s">
        <v>21328</v>
      </c>
      <c r="E6087" s="46">
        <v>46441</v>
      </c>
      <c r="AO6087" s="376"/>
    </row>
    <row r="6088" spans="1:41" x14ac:dyDescent="0.25">
      <c r="A6088" s="44" t="s">
        <v>12654</v>
      </c>
      <c r="B6088" s="44" t="s">
        <v>199</v>
      </c>
      <c r="C6088" s="45">
        <v>241001</v>
      </c>
      <c r="D6088" s="45" t="s">
        <v>11363</v>
      </c>
      <c r="E6088" s="45" t="s">
        <v>5332</v>
      </c>
      <c r="AO6088" s="376"/>
    </row>
    <row r="6089" spans="1:41" x14ac:dyDescent="0.25">
      <c r="A6089" s="44" t="s">
        <v>12654</v>
      </c>
      <c r="B6089" s="44" t="s">
        <v>5321</v>
      </c>
      <c r="C6089" s="45">
        <v>25010401</v>
      </c>
      <c r="D6089" s="45" t="s">
        <v>11363</v>
      </c>
      <c r="E6089" s="45" t="s">
        <v>12564</v>
      </c>
      <c r="AO6089" s="376"/>
    </row>
    <row r="6090" spans="1:41" x14ac:dyDescent="0.25">
      <c r="A6090" s="44" t="s">
        <v>7805</v>
      </c>
      <c r="B6090" s="44" t="s">
        <v>12091</v>
      </c>
      <c r="C6090" s="45">
        <v>9.24</v>
      </c>
      <c r="D6090" s="45" t="s">
        <v>12549</v>
      </c>
      <c r="E6090" s="46">
        <v>47299</v>
      </c>
      <c r="F6090" s="45"/>
      <c r="G6090" s="93"/>
      <c r="H6090" s="93"/>
      <c r="I6090" s="99"/>
      <c r="J6090" s="99"/>
      <c r="K6090" s="99"/>
      <c r="L6090" s="99"/>
      <c r="M6090" s="99"/>
      <c r="N6090" s="99"/>
      <c r="O6090" s="99"/>
      <c r="P6090" s="99"/>
      <c r="Q6090" s="99"/>
      <c r="R6090" s="99"/>
      <c r="S6090" s="99"/>
      <c r="T6090" s="99"/>
      <c r="U6090" s="99"/>
      <c r="V6090" s="99"/>
      <c r="W6090" s="99"/>
      <c r="X6090" s="99"/>
      <c r="Y6090" s="99"/>
      <c r="Z6090" s="99"/>
      <c r="AA6090" s="99"/>
      <c r="AB6090" s="99"/>
      <c r="AC6090" s="99"/>
      <c r="AD6090" s="99"/>
      <c r="AE6090" s="99"/>
      <c r="AF6090" s="99"/>
      <c r="AG6090" s="99"/>
      <c r="AH6090" s="31"/>
      <c r="AI6090" s="31"/>
      <c r="AJ6090" s="31"/>
      <c r="AK6090" s="31"/>
      <c r="AL6090" s="31"/>
      <c r="AO6090" s="376"/>
    </row>
    <row r="6091" spans="1:41" x14ac:dyDescent="0.25">
      <c r="A6091" s="44" t="s">
        <v>7805</v>
      </c>
      <c r="B6091" s="44" t="s">
        <v>12170</v>
      </c>
      <c r="C6091" s="45">
        <v>10.24</v>
      </c>
      <c r="D6091" s="45" t="s">
        <v>12549</v>
      </c>
      <c r="E6091" s="46">
        <v>47299</v>
      </c>
      <c r="F6091" s="45"/>
      <c r="G6091" s="93"/>
      <c r="H6091" s="93"/>
      <c r="I6091" s="99"/>
      <c r="J6091" s="99"/>
      <c r="K6091" s="99"/>
      <c r="L6091" s="99"/>
      <c r="M6091" s="99"/>
      <c r="N6091" s="99"/>
      <c r="O6091" s="99"/>
      <c r="P6091" s="99"/>
      <c r="Q6091" s="99"/>
      <c r="R6091" s="99"/>
      <c r="S6091" s="99"/>
      <c r="T6091" s="99"/>
      <c r="U6091" s="99"/>
      <c r="V6091" s="99"/>
      <c r="W6091" s="99"/>
      <c r="X6091" s="99"/>
      <c r="Y6091" s="99"/>
      <c r="Z6091" s="99"/>
      <c r="AA6091" s="99"/>
      <c r="AB6091" s="99"/>
      <c r="AC6091" s="99"/>
      <c r="AD6091" s="99"/>
      <c r="AE6091" s="99"/>
      <c r="AF6091" s="99"/>
      <c r="AG6091" s="99"/>
      <c r="AH6091" s="31"/>
      <c r="AI6091" s="31"/>
      <c r="AJ6091" s="31"/>
      <c r="AK6091" s="31"/>
      <c r="AL6091" s="31"/>
      <c r="AO6091" s="376"/>
    </row>
    <row r="6092" spans="1:41" x14ac:dyDescent="0.25">
      <c r="A6092" s="44" t="s">
        <v>7805</v>
      </c>
      <c r="B6092" s="44" t="s">
        <v>12101</v>
      </c>
      <c r="C6092" s="45">
        <v>11.24</v>
      </c>
      <c r="D6092" s="45" t="s">
        <v>12549</v>
      </c>
      <c r="E6092" s="46">
        <v>47299</v>
      </c>
      <c r="F6092" s="45"/>
      <c r="G6092" s="93"/>
      <c r="H6092" s="93"/>
      <c r="I6092" s="99"/>
      <c r="J6092" s="99"/>
      <c r="K6092" s="99"/>
      <c r="L6092" s="99"/>
      <c r="M6092" s="99"/>
      <c r="N6092" s="99"/>
      <c r="O6092" s="99"/>
      <c r="P6092" s="99"/>
      <c r="Q6092" s="99"/>
      <c r="R6092" s="99"/>
      <c r="S6092" s="99"/>
      <c r="T6092" s="99"/>
      <c r="U6092" s="99"/>
      <c r="V6092" s="99"/>
      <c r="W6092" s="99"/>
      <c r="X6092" s="99"/>
      <c r="Y6092" s="99"/>
      <c r="Z6092" s="99"/>
      <c r="AA6092" s="99"/>
      <c r="AB6092" s="99"/>
      <c r="AC6092" s="99"/>
      <c r="AD6092" s="99"/>
      <c r="AE6092" s="99"/>
      <c r="AF6092" s="99"/>
      <c r="AG6092" s="99"/>
      <c r="AH6092" s="31"/>
      <c r="AI6092" s="31"/>
      <c r="AJ6092" s="31"/>
      <c r="AK6092" s="31"/>
      <c r="AL6092" s="31"/>
      <c r="AO6092" s="376"/>
    </row>
    <row r="6093" spans="1:41" x14ac:dyDescent="0.25">
      <c r="A6093" s="44" t="s">
        <v>7805</v>
      </c>
      <c r="B6093" s="44" t="s">
        <v>12094</v>
      </c>
      <c r="C6093" s="45">
        <v>12.24</v>
      </c>
      <c r="D6093" s="45" t="s">
        <v>12549</v>
      </c>
      <c r="E6093" s="46">
        <v>47299</v>
      </c>
      <c r="F6093" s="45"/>
      <c r="G6093" s="93"/>
      <c r="H6093" s="93"/>
      <c r="I6093" s="99"/>
      <c r="J6093" s="99"/>
      <c r="K6093" s="99"/>
      <c r="L6093" s="99"/>
      <c r="M6093" s="99"/>
      <c r="N6093" s="99"/>
      <c r="O6093" s="99"/>
      <c r="P6093" s="99"/>
      <c r="Q6093" s="99"/>
      <c r="R6093" s="99"/>
      <c r="S6093" s="99"/>
      <c r="T6093" s="99"/>
      <c r="U6093" s="99"/>
      <c r="V6093" s="99"/>
      <c r="W6093" s="99"/>
      <c r="X6093" s="99"/>
      <c r="Y6093" s="99"/>
      <c r="Z6093" s="99"/>
      <c r="AA6093" s="99"/>
      <c r="AB6093" s="99"/>
      <c r="AC6093" s="99"/>
      <c r="AD6093" s="99"/>
      <c r="AE6093" s="99"/>
      <c r="AF6093" s="99"/>
      <c r="AG6093" s="99"/>
      <c r="AH6093" s="31"/>
      <c r="AI6093" s="31"/>
      <c r="AJ6093" s="31"/>
      <c r="AK6093" s="31"/>
      <c r="AL6093" s="31"/>
      <c r="AO6093" s="376"/>
    </row>
    <row r="6094" spans="1:41" x14ac:dyDescent="0.25">
      <c r="A6094" s="44" t="s">
        <v>7805</v>
      </c>
      <c r="B6094" s="44" t="s">
        <v>12128</v>
      </c>
      <c r="C6094" s="45">
        <v>17.239999999999998</v>
      </c>
      <c r="D6094" s="45" t="s">
        <v>12549</v>
      </c>
      <c r="E6094" s="46">
        <v>47299</v>
      </c>
      <c r="F6094" s="45"/>
      <c r="G6094" s="93"/>
      <c r="H6094" s="93"/>
      <c r="I6094" s="99"/>
      <c r="J6094" s="99"/>
      <c r="K6094" s="99"/>
      <c r="L6094" s="99"/>
      <c r="M6094" s="99"/>
      <c r="N6094" s="99"/>
      <c r="O6094" s="99"/>
      <c r="P6094" s="99"/>
      <c r="Q6094" s="99"/>
      <c r="R6094" s="99"/>
      <c r="S6094" s="99"/>
      <c r="T6094" s="99"/>
      <c r="U6094" s="99"/>
      <c r="V6094" s="99"/>
      <c r="W6094" s="99"/>
      <c r="X6094" s="99"/>
      <c r="Y6094" s="99"/>
      <c r="Z6094" s="99"/>
      <c r="AA6094" s="99"/>
      <c r="AB6094" s="99"/>
      <c r="AC6094" s="99"/>
      <c r="AD6094" s="99"/>
      <c r="AE6094" s="99"/>
      <c r="AF6094" s="99"/>
      <c r="AG6094" s="99"/>
      <c r="AH6094" s="31"/>
      <c r="AI6094" s="31"/>
      <c r="AJ6094" s="31"/>
      <c r="AK6094" s="31"/>
      <c r="AL6094" s="31"/>
      <c r="AO6094" s="376"/>
    </row>
    <row r="6095" spans="1:41" x14ac:dyDescent="0.3">
      <c r="A6095" s="99" t="s">
        <v>7805</v>
      </c>
      <c r="B6095" s="92" t="s">
        <v>3452</v>
      </c>
      <c r="C6095" s="93" t="s">
        <v>7817</v>
      </c>
      <c r="D6095" s="93" t="s">
        <v>1201</v>
      </c>
      <c r="E6095" s="94">
        <v>46496</v>
      </c>
      <c r="F6095" s="93"/>
      <c r="G6095" s="93"/>
      <c r="H6095" s="93"/>
      <c r="I6095" s="99"/>
      <c r="J6095" s="99"/>
      <c r="K6095" s="99"/>
      <c r="L6095" s="99"/>
      <c r="M6095" s="99"/>
      <c r="N6095" s="99"/>
      <c r="O6095" s="99"/>
      <c r="P6095" s="99"/>
      <c r="Q6095" s="99"/>
      <c r="R6095" s="99"/>
      <c r="S6095" s="99"/>
      <c r="T6095" s="99"/>
      <c r="U6095" s="99"/>
      <c r="V6095" s="99"/>
      <c r="W6095" s="99"/>
      <c r="X6095" s="99"/>
      <c r="Y6095" s="99"/>
      <c r="Z6095" s="99"/>
      <c r="AA6095" s="99"/>
      <c r="AB6095" s="99"/>
      <c r="AC6095" s="99"/>
      <c r="AD6095" s="99"/>
      <c r="AE6095" s="99"/>
      <c r="AF6095" s="99"/>
      <c r="AG6095" s="99"/>
      <c r="AH6095" s="31"/>
      <c r="AI6095" s="31"/>
      <c r="AJ6095" s="31"/>
      <c r="AK6095" s="31"/>
      <c r="AL6095" s="31"/>
      <c r="AO6095" s="376"/>
    </row>
    <row r="6096" spans="1:41" x14ac:dyDescent="0.3">
      <c r="A6096" s="333" t="s">
        <v>8640</v>
      </c>
      <c r="B6096" s="333" t="s">
        <v>11023</v>
      </c>
      <c r="C6096" s="125" t="s">
        <v>11024</v>
      </c>
      <c r="D6096" s="32" t="s">
        <v>20309</v>
      </c>
      <c r="E6096" s="125" t="s">
        <v>5139</v>
      </c>
      <c r="F6096" s="125" t="s">
        <v>1189</v>
      </c>
      <c r="G6096" s="125" t="s">
        <v>1189</v>
      </c>
      <c r="AO6096" s="376"/>
    </row>
    <row r="6097" spans="1:41" x14ac:dyDescent="0.3">
      <c r="A6097" s="333" t="s">
        <v>8640</v>
      </c>
      <c r="B6097" s="333" t="s">
        <v>11021</v>
      </c>
      <c r="C6097" s="125" t="s">
        <v>11022</v>
      </c>
      <c r="D6097" s="32" t="s">
        <v>20309</v>
      </c>
      <c r="E6097" s="125" t="s">
        <v>5139</v>
      </c>
      <c r="F6097" s="125" t="s">
        <v>1189</v>
      </c>
      <c r="G6097" s="125" t="s">
        <v>1189</v>
      </c>
      <c r="AO6097" s="376"/>
    </row>
    <row r="6098" spans="1:41" x14ac:dyDescent="0.25">
      <c r="A6098" s="44" t="s">
        <v>13575</v>
      </c>
      <c r="B6098" s="44" t="s">
        <v>21438</v>
      </c>
      <c r="C6098" s="45" t="s">
        <v>13573</v>
      </c>
      <c r="D6098" s="45" t="s">
        <v>21447</v>
      </c>
      <c r="E6098" s="46">
        <v>46538</v>
      </c>
      <c r="AO6098" s="376"/>
    </row>
    <row r="6099" spans="1:41" x14ac:dyDescent="0.25">
      <c r="A6099" s="44" t="s">
        <v>2340</v>
      </c>
      <c r="B6099" s="44" t="s">
        <v>17452</v>
      </c>
      <c r="C6099" s="45">
        <v>25010501</v>
      </c>
      <c r="D6099" s="45" t="s">
        <v>11363</v>
      </c>
      <c r="E6099" s="45" t="s">
        <v>12551</v>
      </c>
      <c r="AO6099" s="376"/>
    </row>
    <row r="6100" spans="1:41" x14ac:dyDescent="0.25">
      <c r="A6100" s="44" t="s">
        <v>2340</v>
      </c>
      <c r="B6100" s="44" t="s">
        <v>5129</v>
      </c>
      <c r="C6100" s="45">
        <v>25010502</v>
      </c>
      <c r="D6100" s="45" t="s">
        <v>11363</v>
      </c>
      <c r="E6100" s="45" t="s">
        <v>12551</v>
      </c>
      <c r="AO6100" s="376"/>
    </row>
    <row r="6101" spans="1:41" x14ac:dyDescent="0.25">
      <c r="A6101" s="44" t="s">
        <v>2340</v>
      </c>
      <c r="B6101" s="44" t="s">
        <v>5321</v>
      </c>
      <c r="C6101" s="45">
        <v>25010401</v>
      </c>
      <c r="D6101" s="45" t="s">
        <v>11363</v>
      </c>
      <c r="E6101" s="45" t="s">
        <v>12564</v>
      </c>
      <c r="AO6101" s="376"/>
    </row>
    <row r="6102" spans="1:41" x14ac:dyDescent="0.25">
      <c r="A6102" s="44" t="s">
        <v>2340</v>
      </c>
      <c r="B6102" s="44" t="s">
        <v>3176</v>
      </c>
      <c r="C6102" s="45">
        <v>25010402</v>
      </c>
      <c r="D6102" s="45" t="s">
        <v>11363</v>
      </c>
      <c r="E6102" s="45" t="s">
        <v>12564</v>
      </c>
      <c r="AO6102" s="376"/>
    </row>
    <row r="6103" spans="1:41" x14ac:dyDescent="0.25">
      <c r="A6103" s="44" t="s">
        <v>8788</v>
      </c>
      <c r="B6103" s="44" t="s">
        <v>14864</v>
      </c>
      <c r="C6103" s="45" t="s">
        <v>9105</v>
      </c>
      <c r="D6103" s="367" t="s">
        <v>3696</v>
      </c>
      <c r="E6103" s="328">
        <f>DATE(2028,1,15)</f>
        <v>46767</v>
      </c>
      <c r="F6103" s="32"/>
      <c r="G6103" s="32"/>
      <c r="H6103" s="32"/>
      <c r="I6103" s="31"/>
      <c r="J6103" s="31"/>
      <c r="K6103" s="31"/>
      <c r="L6103" s="31"/>
      <c r="M6103" s="31"/>
      <c r="N6103" s="31"/>
      <c r="O6103" s="31"/>
      <c r="P6103" s="31"/>
      <c r="Q6103" s="31"/>
      <c r="R6103" s="31"/>
      <c r="S6103" s="31"/>
      <c r="T6103" s="31"/>
      <c r="U6103" s="31"/>
      <c r="V6103" s="31"/>
      <c r="W6103" s="31"/>
      <c r="X6103" s="31"/>
      <c r="Y6103" s="31"/>
      <c r="Z6103" s="31"/>
      <c r="AA6103" s="31"/>
      <c r="AB6103" s="31"/>
      <c r="AC6103" s="31"/>
      <c r="AD6103" s="31"/>
      <c r="AE6103" s="31"/>
      <c r="AF6103" s="31"/>
      <c r="AG6103" s="31"/>
      <c r="AH6103" s="31"/>
      <c r="AI6103" s="31"/>
      <c r="AJ6103" s="31"/>
      <c r="AK6103" s="31"/>
      <c r="AL6103" s="31"/>
      <c r="AO6103" s="376"/>
    </row>
    <row r="6104" spans="1:41" x14ac:dyDescent="0.25">
      <c r="A6104" s="44" t="s">
        <v>20597</v>
      </c>
      <c r="B6104" s="44" t="s">
        <v>14171</v>
      </c>
      <c r="C6104" s="45" t="s">
        <v>14232</v>
      </c>
      <c r="D6104" s="32" t="s">
        <v>5559</v>
      </c>
      <c r="E6104" s="45" t="s">
        <v>20861</v>
      </c>
      <c r="F6104" s="32"/>
      <c r="G6104" s="32"/>
      <c r="H6104" s="32"/>
      <c r="I6104" s="31"/>
      <c r="J6104" s="31"/>
      <c r="K6104" s="31"/>
      <c r="L6104" s="31"/>
      <c r="M6104" s="31"/>
      <c r="N6104" s="31"/>
      <c r="O6104" s="31"/>
      <c r="P6104" s="31"/>
      <c r="Q6104" s="31"/>
      <c r="R6104" s="31"/>
      <c r="S6104" s="31"/>
      <c r="T6104" s="31"/>
      <c r="U6104" s="31"/>
      <c r="V6104" s="31"/>
      <c r="W6104" s="31"/>
      <c r="X6104" s="31"/>
      <c r="Y6104" s="31"/>
      <c r="Z6104" s="31"/>
      <c r="AA6104" s="31"/>
      <c r="AB6104" s="31"/>
      <c r="AC6104" s="31"/>
      <c r="AD6104" s="31"/>
      <c r="AE6104" s="31"/>
      <c r="AF6104" s="31"/>
      <c r="AG6104" s="31"/>
      <c r="AH6104" s="31"/>
      <c r="AI6104" s="31"/>
      <c r="AJ6104" s="31"/>
      <c r="AK6104" s="31"/>
      <c r="AL6104" s="31"/>
      <c r="AO6104" s="376"/>
    </row>
    <row r="6105" spans="1:41" x14ac:dyDescent="0.25">
      <c r="A6105" s="44" t="s">
        <v>14435</v>
      </c>
      <c r="B6105" s="44" t="s">
        <v>145</v>
      </c>
      <c r="C6105" s="45" t="s">
        <v>14436</v>
      </c>
      <c r="D6105" s="46" t="s">
        <v>21328</v>
      </c>
      <c r="E6105" s="46">
        <v>46583</v>
      </c>
      <c r="AO6105" s="376"/>
    </row>
    <row r="6106" spans="1:41" x14ac:dyDescent="0.25">
      <c r="A6106" s="44" t="s">
        <v>2390</v>
      </c>
      <c r="B6106" s="44" t="s">
        <v>3176</v>
      </c>
      <c r="C6106" s="45">
        <v>23010402</v>
      </c>
      <c r="D6106" s="45" t="s">
        <v>11363</v>
      </c>
      <c r="E6106" s="45" t="s">
        <v>5322</v>
      </c>
      <c r="AO6106" s="376"/>
    </row>
    <row r="6107" spans="1:41" x14ac:dyDescent="0.25">
      <c r="A6107" s="44" t="s">
        <v>564</v>
      </c>
      <c r="B6107" s="44" t="s">
        <v>21398</v>
      </c>
      <c r="C6107" s="45" t="s">
        <v>6810</v>
      </c>
      <c r="D6107" s="45" t="s">
        <v>21447</v>
      </c>
      <c r="E6107" s="46">
        <v>46507</v>
      </c>
      <c r="AO6107" s="376"/>
    </row>
    <row r="6108" spans="1:41" x14ac:dyDescent="0.3">
      <c r="A6108" s="333" t="s">
        <v>18656</v>
      </c>
      <c r="B6108" s="333" t="s">
        <v>6839</v>
      </c>
      <c r="C6108" s="125" t="s">
        <v>18821</v>
      </c>
      <c r="D6108" s="32" t="s">
        <v>20309</v>
      </c>
      <c r="E6108" s="125" t="s">
        <v>8292</v>
      </c>
      <c r="F6108" s="125" t="s">
        <v>1189</v>
      </c>
      <c r="G6108" s="125" t="s">
        <v>1190</v>
      </c>
      <c r="AO6108" s="376"/>
    </row>
    <row r="6109" spans="1:41" x14ac:dyDescent="0.25">
      <c r="A6109" s="44" t="s">
        <v>12655</v>
      </c>
      <c r="B6109" s="44" t="s">
        <v>8340</v>
      </c>
      <c r="C6109" s="45">
        <v>231001</v>
      </c>
      <c r="D6109" s="45" t="s">
        <v>11363</v>
      </c>
      <c r="E6109" s="45" t="s">
        <v>2538</v>
      </c>
      <c r="AO6109" s="376"/>
    </row>
    <row r="6110" spans="1:41" x14ac:dyDescent="0.25">
      <c r="A6110" s="44" t="s">
        <v>12655</v>
      </c>
      <c r="B6110" s="44" t="s">
        <v>939</v>
      </c>
      <c r="C6110" s="45">
        <v>241202</v>
      </c>
      <c r="D6110" s="45" t="s">
        <v>11363</v>
      </c>
      <c r="E6110" s="45" t="s">
        <v>12554</v>
      </c>
      <c r="AO6110" s="376"/>
    </row>
    <row r="6111" spans="1:41" x14ac:dyDescent="0.3">
      <c r="A6111" s="99" t="s">
        <v>6195</v>
      </c>
      <c r="B6111" s="92" t="s">
        <v>1195</v>
      </c>
      <c r="C6111" s="93" t="s">
        <v>6197</v>
      </c>
      <c r="D6111" s="93" t="s">
        <v>1199</v>
      </c>
      <c r="E6111" s="94">
        <v>46322</v>
      </c>
      <c r="F6111" s="93"/>
      <c r="G6111" s="93"/>
      <c r="H6111" s="93" t="s">
        <v>1190</v>
      </c>
      <c r="I6111" s="99"/>
      <c r="J6111" s="99"/>
      <c r="K6111" s="99"/>
      <c r="L6111" s="99"/>
      <c r="M6111" s="99"/>
      <c r="N6111" s="99"/>
      <c r="O6111" s="99"/>
      <c r="P6111" s="99"/>
      <c r="Q6111" s="99"/>
      <c r="R6111" s="99"/>
      <c r="S6111" s="99"/>
      <c r="T6111" s="99"/>
      <c r="U6111" s="99"/>
      <c r="V6111" s="99"/>
      <c r="W6111" s="99"/>
      <c r="X6111" s="99"/>
      <c r="Y6111" s="99"/>
      <c r="Z6111" s="99"/>
      <c r="AA6111" s="99"/>
      <c r="AB6111" s="99"/>
      <c r="AC6111" s="99"/>
      <c r="AD6111" s="99"/>
      <c r="AE6111" s="99"/>
      <c r="AF6111" s="99"/>
      <c r="AG6111" s="99"/>
      <c r="AH6111" s="31"/>
      <c r="AI6111" s="31"/>
      <c r="AJ6111" s="31"/>
      <c r="AK6111" s="31"/>
      <c r="AL6111" s="31"/>
      <c r="AO6111" s="376"/>
    </row>
    <row r="6112" spans="1:41" x14ac:dyDescent="0.25">
      <c r="A6112" s="44" t="s">
        <v>684</v>
      </c>
      <c r="B6112" s="44" t="s">
        <v>7763</v>
      </c>
      <c r="C6112" s="45">
        <v>260401</v>
      </c>
      <c r="D6112" s="45" t="s">
        <v>11363</v>
      </c>
      <c r="E6112" s="45" t="s">
        <v>11152</v>
      </c>
      <c r="AO6112" s="376"/>
    </row>
    <row r="6113" spans="1:41" x14ac:dyDescent="0.3">
      <c r="A6113" s="333" t="s">
        <v>4772</v>
      </c>
      <c r="B6113" s="333" t="s">
        <v>1160</v>
      </c>
      <c r="C6113" s="125" t="s">
        <v>10947</v>
      </c>
      <c r="D6113" s="32" t="s">
        <v>20309</v>
      </c>
      <c r="E6113" s="125" t="s">
        <v>7420</v>
      </c>
      <c r="F6113" s="125" t="s">
        <v>1190</v>
      </c>
      <c r="G6113" s="125" t="s">
        <v>1190</v>
      </c>
      <c r="AO6113" s="376"/>
    </row>
    <row r="6114" spans="1:41" x14ac:dyDescent="0.3">
      <c r="A6114" s="333" t="s">
        <v>4772</v>
      </c>
      <c r="B6114" s="333" t="s">
        <v>4810</v>
      </c>
      <c r="C6114" s="125" t="s">
        <v>16155</v>
      </c>
      <c r="D6114" s="32" t="s">
        <v>20309</v>
      </c>
      <c r="E6114" s="125" t="s">
        <v>4972</v>
      </c>
      <c r="F6114" s="125" t="s">
        <v>1190</v>
      </c>
      <c r="G6114" s="125" t="s">
        <v>1190</v>
      </c>
      <c r="AO6114" s="376"/>
    </row>
    <row r="6115" spans="1:41" x14ac:dyDescent="0.25">
      <c r="A6115" s="44" t="s">
        <v>17804</v>
      </c>
      <c r="B6115" s="44" t="s">
        <v>5321</v>
      </c>
      <c r="C6115" s="45">
        <v>26010401</v>
      </c>
      <c r="D6115" s="45" t="s">
        <v>11363</v>
      </c>
      <c r="E6115" s="45" t="s">
        <v>17459</v>
      </c>
      <c r="AO6115" s="376"/>
    </row>
    <row r="6116" spans="1:41" x14ac:dyDescent="0.25">
      <c r="A6116" s="44" t="s">
        <v>17804</v>
      </c>
      <c r="B6116" s="44" t="s">
        <v>3176</v>
      </c>
      <c r="C6116" s="45">
        <v>26010402</v>
      </c>
      <c r="D6116" s="45" t="s">
        <v>11363</v>
      </c>
      <c r="E6116" s="45" t="s">
        <v>17459</v>
      </c>
      <c r="AO6116" s="376"/>
    </row>
    <row r="6117" spans="1:41" x14ac:dyDescent="0.25">
      <c r="A6117" s="44" t="s">
        <v>17803</v>
      </c>
      <c r="B6117" s="44" t="s">
        <v>5321</v>
      </c>
      <c r="C6117" s="45">
        <v>26010401</v>
      </c>
      <c r="D6117" s="45" t="s">
        <v>11363</v>
      </c>
      <c r="E6117" s="45" t="s">
        <v>17459</v>
      </c>
      <c r="AO6117" s="376"/>
    </row>
    <row r="6118" spans="1:41" x14ac:dyDescent="0.25">
      <c r="A6118" s="44" t="s">
        <v>17803</v>
      </c>
      <c r="B6118" s="44" t="s">
        <v>3176</v>
      </c>
      <c r="C6118" s="45">
        <v>26010402</v>
      </c>
      <c r="D6118" s="45" t="s">
        <v>11363</v>
      </c>
      <c r="E6118" s="45" t="s">
        <v>17459</v>
      </c>
      <c r="AO6118" s="376"/>
    </row>
    <row r="6119" spans="1:41" x14ac:dyDescent="0.25">
      <c r="A6119" s="91" t="s">
        <v>19128</v>
      </c>
      <c r="B6119" s="92" t="s">
        <v>3182</v>
      </c>
      <c r="C6119" s="93" t="s">
        <v>19170</v>
      </c>
      <c r="D6119" s="93" t="s">
        <v>1201</v>
      </c>
      <c r="E6119" s="94">
        <v>46582</v>
      </c>
      <c r="F6119" s="93"/>
      <c r="G6119" s="93"/>
      <c r="H6119" s="93"/>
      <c r="I6119" s="99"/>
      <c r="J6119" s="99"/>
      <c r="K6119" s="99"/>
      <c r="L6119" s="99"/>
      <c r="M6119" s="99"/>
      <c r="N6119" s="99"/>
      <c r="O6119" s="99"/>
      <c r="P6119" s="99"/>
      <c r="Q6119" s="99"/>
      <c r="R6119" s="99"/>
      <c r="S6119" s="99"/>
      <c r="T6119" s="99"/>
      <c r="U6119" s="99"/>
      <c r="V6119" s="99"/>
      <c r="W6119" s="99"/>
      <c r="X6119" s="99"/>
      <c r="Y6119" s="99"/>
      <c r="Z6119" s="99"/>
      <c r="AA6119" s="99"/>
      <c r="AB6119" s="99"/>
      <c r="AC6119" s="99"/>
      <c r="AD6119" s="99"/>
      <c r="AE6119" s="99"/>
      <c r="AF6119" s="99"/>
      <c r="AG6119" s="99"/>
      <c r="AH6119" s="31"/>
      <c r="AI6119" s="31"/>
      <c r="AJ6119" s="31"/>
      <c r="AK6119" s="31"/>
      <c r="AL6119" s="31"/>
      <c r="AO6119" s="376"/>
    </row>
    <row r="6120" spans="1:41" x14ac:dyDescent="0.3">
      <c r="A6120" s="99" t="s">
        <v>15497</v>
      </c>
      <c r="B6120" s="92" t="s">
        <v>15494</v>
      </c>
      <c r="C6120" s="93" t="s">
        <v>15493</v>
      </c>
      <c r="D6120" s="93" t="s">
        <v>1201</v>
      </c>
      <c r="E6120" s="94">
        <v>46604</v>
      </c>
      <c r="F6120" s="93"/>
      <c r="G6120" s="93"/>
      <c r="H6120" s="93"/>
      <c r="I6120" s="99"/>
      <c r="J6120" s="99"/>
      <c r="K6120" s="99"/>
      <c r="L6120" s="99"/>
      <c r="M6120" s="99"/>
      <c r="N6120" s="99"/>
      <c r="O6120" s="99"/>
      <c r="P6120" s="99"/>
      <c r="Q6120" s="99"/>
      <c r="R6120" s="99"/>
      <c r="S6120" s="99"/>
      <c r="T6120" s="99"/>
      <c r="U6120" s="99"/>
      <c r="V6120" s="99"/>
      <c r="W6120" s="99"/>
      <c r="X6120" s="99"/>
      <c r="Y6120" s="99"/>
      <c r="Z6120" s="99"/>
      <c r="AA6120" s="99"/>
      <c r="AB6120" s="99"/>
      <c r="AC6120" s="99"/>
      <c r="AD6120" s="99"/>
      <c r="AE6120" s="99"/>
      <c r="AF6120" s="99"/>
      <c r="AG6120" s="99"/>
      <c r="AH6120" s="31"/>
      <c r="AI6120" s="31"/>
      <c r="AJ6120" s="31"/>
      <c r="AK6120" s="31"/>
      <c r="AL6120" s="31"/>
      <c r="AO6120" s="376"/>
    </row>
    <row r="6121" spans="1:41" x14ac:dyDescent="0.25">
      <c r="A6121" s="44" t="s">
        <v>15497</v>
      </c>
      <c r="B6121" s="44" t="s">
        <v>3482</v>
      </c>
      <c r="C6121" s="45">
        <v>240401</v>
      </c>
      <c r="D6121" s="45" t="s">
        <v>11363</v>
      </c>
      <c r="E6121" s="45" t="s">
        <v>5037</v>
      </c>
      <c r="AO6121" s="376"/>
    </row>
    <row r="6122" spans="1:41" x14ac:dyDescent="0.3">
      <c r="A6122" s="333" t="s">
        <v>11025</v>
      </c>
      <c r="B6122" s="333" t="s">
        <v>3456</v>
      </c>
      <c r="C6122" s="125" t="s">
        <v>10963</v>
      </c>
      <c r="D6122" s="32" t="s">
        <v>20309</v>
      </c>
      <c r="E6122" s="125" t="s">
        <v>2593</v>
      </c>
      <c r="F6122" s="125" t="s">
        <v>1189</v>
      </c>
      <c r="G6122" s="125" t="s">
        <v>1190</v>
      </c>
      <c r="AO6122" s="376"/>
    </row>
    <row r="6123" spans="1:41" x14ac:dyDescent="0.25">
      <c r="A6123" s="44" t="s">
        <v>6454</v>
      </c>
      <c r="B6123" s="44" t="s">
        <v>5321</v>
      </c>
      <c r="C6123" s="45">
        <v>23010401</v>
      </c>
      <c r="D6123" s="45" t="s">
        <v>11363</v>
      </c>
      <c r="E6123" s="45" t="s">
        <v>5322</v>
      </c>
      <c r="AO6123" s="376"/>
    </row>
    <row r="6124" spans="1:41" x14ac:dyDescent="0.25">
      <c r="A6124" s="44" t="s">
        <v>21617</v>
      </c>
      <c r="B6124" s="44" t="s">
        <v>21449</v>
      </c>
      <c r="C6124" s="45">
        <v>260504</v>
      </c>
      <c r="D6124" s="45" t="s">
        <v>11363</v>
      </c>
      <c r="E6124" s="45" t="s">
        <v>21450</v>
      </c>
      <c r="AO6124" s="376"/>
    </row>
    <row r="6125" spans="1:41" x14ac:dyDescent="0.25">
      <c r="A6125" s="44" t="s">
        <v>10501</v>
      </c>
      <c r="B6125" s="44" t="s">
        <v>9237</v>
      </c>
      <c r="C6125" s="45">
        <v>24010401</v>
      </c>
      <c r="D6125" s="45" t="s">
        <v>11363</v>
      </c>
      <c r="E6125" s="45" t="s">
        <v>9238</v>
      </c>
      <c r="AO6125" s="376"/>
    </row>
    <row r="6126" spans="1:41" x14ac:dyDescent="0.25">
      <c r="A6126" s="44" t="s">
        <v>10501</v>
      </c>
      <c r="B6126" s="44" t="s">
        <v>3176</v>
      </c>
      <c r="C6126" s="45">
        <v>24010402</v>
      </c>
      <c r="D6126" s="45" t="s">
        <v>11363</v>
      </c>
      <c r="E6126" s="45" t="s">
        <v>9238</v>
      </c>
      <c r="AO6126" s="376"/>
    </row>
    <row r="6127" spans="1:41" x14ac:dyDescent="0.25">
      <c r="A6127" s="44" t="s">
        <v>9247</v>
      </c>
      <c r="B6127" s="44" t="s">
        <v>9248</v>
      </c>
      <c r="C6127" s="45">
        <v>240101</v>
      </c>
      <c r="D6127" s="45" t="s">
        <v>11363</v>
      </c>
      <c r="E6127" s="45" t="s">
        <v>9249</v>
      </c>
      <c r="AO6127" s="376"/>
    </row>
    <row r="6128" spans="1:41" x14ac:dyDescent="0.25">
      <c r="A6128" s="44" t="s">
        <v>5223</v>
      </c>
      <c r="B6128" s="44" t="s">
        <v>2350</v>
      </c>
      <c r="C6128" s="45">
        <v>220105</v>
      </c>
      <c r="D6128" s="45" t="s">
        <v>11363</v>
      </c>
      <c r="E6128" s="45" t="s">
        <v>2593</v>
      </c>
      <c r="AO6128" s="376"/>
    </row>
    <row r="6129" spans="1:41" x14ac:dyDescent="0.25">
      <c r="A6129" s="44" t="s">
        <v>21618</v>
      </c>
      <c r="B6129" s="44" t="s">
        <v>948</v>
      </c>
      <c r="C6129" s="45">
        <v>260303</v>
      </c>
      <c r="D6129" s="45" t="s">
        <v>11363</v>
      </c>
      <c r="E6129" s="45" t="s">
        <v>9249</v>
      </c>
      <c r="AO6129" s="376"/>
    </row>
    <row r="6130" spans="1:41" x14ac:dyDescent="0.25">
      <c r="A6130" s="44" t="s">
        <v>21619</v>
      </c>
      <c r="B6130" s="44" t="s">
        <v>925</v>
      </c>
      <c r="C6130" s="45">
        <v>260601</v>
      </c>
      <c r="D6130" s="45" t="s">
        <v>11363</v>
      </c>
      <c r="E6130" s="45" t="s">
        <v>17341</v>
      </c>
      <c r="AO6130" s="376"/>
    </row>
    <row r="6131" spans="1:41" x14ac:dyDescent="0.25">
      <c r="A6131" s="44" t="s">
        <v>11761</v>
      </c>
      <c r="B6131" s="319" t="s">
        <v>19545</v>
      </c>
      <c r="C6131" s="318" t="s">
        <v>19657</v>
      </c>
      <c r="D6131" s="93" t="s">
        <v>19934</v>
      </c>
      <c r="E6131" s="320">
        <v>46507</v>
      </c>
      <c r="F6131" s="93"/>
      <c r="G6131" s="93"/>
      <c r="H6131" s="93"/>
      <c r="I6131" s="99"/>
      <c r="J6131" s="99"/>
      <c r="K6131" s="99"/>
      <c r="L6131" s="99"/>
      <c r="M6131" s="99"/>
      <c r="N6131" s="99"/>
      <c r="O6131" s="99"/>
      <c r="P6131" s="99"/>
      <c r="Q6131" s="99"/>
      <c r="R6131" s="99"/>
      <c r="S6131" s="99"/>
      <c r="T6131" s="99"/>
      <c r="U6131" s="99"/>
      <c r="V6131" s="99"/>
      <c r="W6131" s="99"/>
      <c r="X6131" s="99"/>
      <c r="Y6131" s="99"/>
      <c r="Z6131" s="99"/>
      <c r="AA6131" s="99"/>
      <c r="AB6131" s="99"/>
      <c r="AC6131" s="99"/>
      <c r="AD6131" s="99"/>
      <c r="AE6131" s="99"/>
      <c r="AF6131" s="99"/>
      <c r="AG6131" s="99"/>
      <c r="AH6131" s="31"/>
      <c r="AI6131" s="31"/>
      <c r="AJ6131" s="31"/>
      <c r="AK6131" s="31"/>
      <c r="AL6131" s="31"/>
      <c r="AO6131" s="376"/>
    </row>
    <row r="6132" spans="1:41" x14ac:dyDescent="0.25">
      <c r="A6132" s="44" t="s">
        <v>11159</v>
      </c>
      <c r="B6132" s="44" t="s">
        <v>1831</v>
      </c>
      <c r="C6132" s="45" t="s">
        <v>11160</v>
      </c>
      <c r="D6132" s="45" t="s">
        <v>11204</v>
      </c>
      <c r="E6132" s="45" t="s">
        <v>2593</v>
      </c>
      <c r="F6132" s="93"/>
      <c r="G6132" s="93"/>
      <c r="H6132" s="93"/>
      <c r="I6132" s="99"/>
      <c r="J6132" s="99"/>
      <c r="K6132" s="99"/>
      <c r="L6132" s="99"/>
      <c r="M6132" s="99"/>
      <c r="N6132" s="99"/>
      <c r="O6132" s="99"/>
      <c r="P6132" s="99"/>
      <c r="Q6132" s="99"/>
      <c r="R6132" s="99"/>
      <c r="S6132" s="99"/>
      <c r="T6132" s="99"/>
      <c r="U6132" s="99"/>
      <c r="V6132" s="99"/>
      <c r="W6132" s="99"/>
      <c r="X6132" s="99"/>
      <c r="Y6132" s="99"/>
      <c r="Z6132" s="99"/>
      <c r="AA6132" s="99"/>
      <c r="AB6132" s="99"/>
      <c r="AC6132" s="99"/>
      <c r="AD6132" s="99"/>
      <c r="AE6132" s="99"/>
      <c r="AF6132" s="99"/>
      <c r="AG6132" s="99"/>
      <c r="AH6132" s="31"/>
      <c r="AI6132" s="31"/>
      <c r="AJ6132" s="31"/>
      <c r="AK6132" s="31"/>
      <c r="AL6132" s="31"/>
      <c r="AO6132" s="376"/>
    </row>
    <row r="6133" spans="1:41" x14ac:dyDescent="0.25">
      <c r="A6133" s="44" t="s">
        <v>11159</v>
      </c>
      <c r="B6133" s="44" t="s">
        <v>1831</v>
      </c>
      <c r="C6133" s="45" t="s">
        <v>11160</v>
      </c>
      <c r="D6133" s="93" t="s">
        <v>17443</v>
      </c>
      <c r="E6133" s="45" t="s">
        <v>2593</v>
      </c>
      <c r="F6133" s="93"/>
      <c r="G6133" s="93"/>
      <c r="H6133" s="93"/>
      <c r="I6133" s="99"/>
      <c r="J6133" s="99"/>
      <c r="K6133" s="99"/>
      <c r="L6133" s="99"/>
      <c r="M6133" s="99"/>
      <c r="N6133" s="99"/>
      <c r="O6133" s="99"/>
      <c r="P6133" s="99"/>
      <c r="Q6133" s="99"/>
      <c r="R6133" s="99"/>
      <c r="S6133" s="99"/>
      <c r="T6133" s="99"/>
      <c r="U6133" s="99"/>
      <c r="V6133" s="99"/>
      <c r="W6133" s="99"/>
      <c r="X6133" s="99"/>
      <c r="Y6133" s="99"/>
      <c r="Z6133" s="99"/>
      <c r="AA6133" s="99"/>
      <c r="AB6133" s="99"/>
      <c r="AC6133" s="99"/>
      <c r="AD6133" s="99"/>
      <c r="AE6133" s="99"/>
      <c r="AF6133" s="99"/>
      <c r="AG6133" s="99"/>
      <c r="AH6133" s="31"/>
      <c r="AI6133" s="31"/>
      <c r="AJ6133" s="31"/>
      <c r="AK6133" s="31"/>
      <c r="AL6133" s="31"/>
      <c r="AO6133" s="376"/>
    </row>
    <row r="6134" spans="1:41" x14ac:dyDescent="0.25">
      <c r="A6134" s="44" t="s">
        <v>11761</v>
      </c>
      <c r="B6134" s="44" t="s">
        <v>14865</v>
      </c>
      <c r="C6134" s="45" t="s">
        <v>11762</v>
      </c>
      <c r="D6134" s="367" t="s">
        <v>3696</v>
      </c>
      <c r="E6134" s="328">
        <f>DATE(2028,7,29)</f>
        <v>46963</v>
      </c>
      <c r="F6134" s="32"/>
      <c r="G6134" s="32"/>
      <c r="H6134" s="32"/>
      <c r="I6134" s="31"/>
      <c r="J6134" s="31"/>
      <c r="K6134" s="31"/>
      <c r="L6134" s="31"/>
      <c r="M6134" s="31"/>
      <c r="N6134" s="31"/>
      <c r="O6134" s="31"/>
      <c r="P6134" s="31"/>
      <c r="Q6134" s="31"/>
      <c r="R6134" s="31"/>
      <c r="S6134" s="31"/>
      <c r="T6134" s="31"/>
      <c r="U6134" s="31"/>
      <c r="V6134" s="31"/>
      <c r="W6134" s="31"/>
      <c r="X6134" s="31"/>
      <c r="Y6134" s="31"/>
      <c r="Z6134" s="31"/>
      <c r="AA6134" s="31"/>
      <c r="AB6134" s="31"/>
      <c r="AC6134" s="31"/>
      <c r="AD6134" s="31"/>
      <c r="AE6134" s="31"/>
      <c r="AF6134" s="31"/>
      <c r="AG6134" s="31"/>
      <c r="AH6134" s="31"/>
      <c r="AI6134" s="31"/>
      <c r="AJ6134" s="31"/>
      <c r="AK6134" s="31"/>
      <c r="AL6134" s="31"/>
      <c r="AO6134" s="376"/>
    </row>
    <row r="6135" spans="1:41" x14ac:dyDescent="0.3">
      <c r="A6135" s="333" t="s">
        <v>12878</v>
      </c>
      <c r="B6135" s="333" t="s">
        <v>13314</v>
      </c>
      <c r="C6135" s="125" t="s">
        <v>13315</v>
      </c>
      <c r="D6135" s="32" t="s">
        <v>20309</v>
      </c>
      <c r="E6135" s="125" t="s">
        <v>12551</v>
      </c>
      <c r="F6135" s="125" t="s">
        <v>1189</v>
      </c>
      <c r="G6135" s="125" t="s">
        <v>1190</v>
      </c>
      <c r="AO6135" s="376"/>
    </row>
    <row r="6136" spans="1:41" x14ac:dyDescent="0.3">
      <c r="A6136" s="333" t="s">
        <v>18959</v>
      </c>
      <c r="B6136" s="333" t="s">
        <v>1170</v>
      </c>
      <c r="C6136" s="125" t="s">
        <v>19097</v>
      </c>
      <c r="D6136" s="32" t="s">
        <v>20309</v>
      </c>
      <c r="E6136" s="125" t="s">
        <v>9249</v>
      </c>
      <c r="F6136" s="125" t="s">
        <v>1190</v>
      </c>
      <c r="G6136" s="125" t="s">
        <v>1190</v>
      </c>
      <c r="AO6136" s="376"/>
    </row>
    <row r="6137" spans="1:41" x14ac:dyDescent="0.25">
      <c r="A6137" s="44" t="s">
        <v>2139</v>
      </c>
      <c r="B6137" s="44" t="s">
        <v>11956</v>
      </c>
      <c r="C6137" s="45">
        <v>24090701</v>
      </c>
      <c r="D6137" s="45" t="s">
        <v>11363</v>
      </c>
      <c r="E6137" s="45" t="s">
        <v>4826</v>
      </c>
      <c r="AO6137" s="376"/>
    </row>
    <row r="6138" spans="1:41" x14ac:dyDescent="0.25">
      <c r="A6138" s="44" t="s">
        <v>2139</v>
      </c>
      <c r="B6138" s="44" t="s">
        <v>4243</v>
      </c>
      <c r="C6138" s="45">
        <v>24090702</v>
      </c>
      <c r="D6138" s="45" t="s">
        <v>11363</v>
      </c>
      <c r="E6138" s="45" t="s">
        <v>4826</v>
      </c>
      <c r="AO6138" s="376"/>
    </row>
    <row r="6139" spans="1:41" x14ac:dyDescent="0.3">
      <c r="A6139" s="99" t="s">
        <v>6187</v>
      </c>
      <c r="B6139" s="99" t="s">
        <v>6181</v>
      </c>
      <c r="C6139" s="93" t="s">
        <v>6189</v>
      </c>
      <c r="D6139" s="93" t="s">
        <v>1201</v>
      </c>
      <c r="E6139" s="94">
        <v>46439</v>
      </c>
      <c r="F6139" s="93"/>
      <c r="G6139" s="93"/>
      <c r="H6139" s="93" t="s">
        <v>1789</v>
      </c>
      <c r="I6139" s="99"/>
      <c r="J6139" s="99"/>
      <c r="K6139" s="99"/>
      <c r="L6139" s="99"/>
      <c r="M6139" s="99"/>
      <c r="N6139" s="99"/>
      <c r="O6139" s="99"/>
      <c r="P6139" s="99"/>
      <c r="Q6139" s="99"/>
      <c r="R6139" s="99"/>
      <c r="S6139" s="99"/>
      <c r="T6139" s="99"/>
      <c r="U6139" s="99"/>
      <c r="V6139" s="99"/>
      <c r="W6139" s="99"/>
      <c r="X6139" s="99"/>
      <c r="Y6139" s="99"/>
      <c r="Z6139" s="99"/>
      <c r="AA6139" s="99"/>
      <c r="AB6139" s="99"/>
      <c r="AC6139" s="99"/>
      <c r="AD6139" s="99"/>
      <c r="AE6139" s="99"/>
      <c r="AF6139" s="99"/>
      <c r="AG6139" s="99"/>
      <c r="AH6139" s="31"/>
      <c r="AI6139" s="31"/>
      <c r="AJ6139" s="31"/>
      <c r="AK6139" s="31"/>
      <c r="AL6139" s="31"/>
      <c r="AO6139" s="376"/>
    </row>
    <row r="6140" spans="1:41" x14ac:dyDescent="0.25">
      <c r="A6140" s="44" t="s">
        <v>20365</v>
      </c>
      <c r="B6140" s="44" t="s">
        <v>153</v>
      </c>
      <c r="C6140" s="45" t="s">
        <v>11677</v>
      </c>
      <c r="D6140" s="46" t="s">
        <v>21328</v>
      </c>
      <c r="E6140" s="46">
        <v>46647</v>
      </c>
      <c r="AO6140" s="376"/>
    </row>
    <row r="6141" spans="1:41" x14ac:dyDescent="0.25">
      <c r="A6141" s="44" t="s">
        <v>20365</v>
      </c>
      <c r="B6141" s="44" t="s">
        <v>153</v>
      </c>
      <c r="C6141" s="45" t="s">
        <v>11677</v>
      </c>
      <c r="D6141" s="46" t="s">
        <v>21328</v>
      </c>
      <c r="E6141" s="46">
        <v>46647</v>
      </c>
      <c r="AO6141" s="376"/>
    </row>
    <row r="6142" spans="1:41" x14ac:dyDescent="0.25">
      <c r="A6142" s="44" t="s">
        <v>20365</v>
      </c>
      <c r="B6142" s="44" t="s">
        <v>153</v>
      </c>
      <c r="C6142" s="45" t="s">
        <v>11677</v>
      </c>
      <c r="D6142" s="46" t="s">
        <v>21328</v>
      </c>
      <c r="E6142" s="46">
        <v>46647</v>
      </c>
      <c r="AO6142" s="376"/>
    </row>
    <row r="6143" spans="1:41" x14ac:dyDescent="0.25">
      <c r="A6143" s="44" t="s">
        <v>20365</v>
      </c>
      <c r="B6143" s="44" t="s">
        <v>153</v>
      </c>
      <c r="C6143" s="45" t="s">
        <v>11677</v>
      </c>
      <c r="D6143" s="46" t="s">
        <v>21328</v>
      </c>
      <c r="E6143" s="46">
        <v>46647</v>
      </c>
      <c r="AO6143" s="376"/>
    </row>
    <row r="6144" spans="1:41" x14ac:dyDescent="0.25">
      <c r="A6144" s="44" t="s">
        <v>20365</v>
      </c>
      <c r="B6144" s="44" t="s">
        <v>153</v>
      </c>
      <c r="C6144" s="45" t="s">
        <v>11677</v>
      </c>
      <c r="D6144" s="46" t="s">
        <v>21328</v>
      </c>
      <c r="E6144" s="46">
        <v>46647</v>
      </c>
      <c r="AO6144" s="376"/>
    </row>
    <row r="6145" spans="1:41" x14ac:dyDescent="0.25">
      <c r="A6145" s="44" t="s">
        <v>20365</v>
      </c>
      <c r="B6145" s="44" t="s">
        <v>153</v>
      </c>
      <c r="C6145" s="45" t="s">
        <v>11677</v>
      </c>
      <c r="D6145" s="46" t="s">
        <v>21328</v>
      </c>
      <c r="E6145" s="46">
        <v>46647</v>
      </c>
      <c r="AO6145" s="376"/>
    </row>
    <row r="6146" spans="1:41" x14ac:dyDescent="0.25">
      <c r="A6146" s="44" t="s">
        <v>20365</v>
      </c>
      <c r="B6146" s="44" t="s">
        <v>153</v>
      </c>
      <c r="C6146" s="45" t="s">
        <v>16345</v>
      </c>
      <c r="D6146" s="46" t="s">
        <v>21328</v>
      </c>
      <c r="E6146" s="46">
        <v>46639</v>
      </c>
      <c r="AO6146" s="376"/>
    </row>
    <row r="6147" spans="1:41" x14ac:dyDescent="0.3">
      <c r="A6147" s="333" t="s">
        <v>21272</v>
      </c>
      <c r="B6147" s="333" t="s">
        <v>6927</v>
      </c>
      <c r="C6147" s="125" t="s">
        <v>19098</v>
      </c>
      <c r="D6147" s="32" t="s">
        <v>20309</v>
      </c>
      <c r="E6147" s="125" t="s">
        <v>9249</v>
      </c>
      <c r="F6147" s="125" t="s">
        <v>1189</v>
      </c>
      <c r="G6147" s="125" t="s">
        <v>1190</v>
      </c>
      <c r="AO6147" s="376"/>
    </row>
    <row r="6148" spans="1:41" x14ac:dyDescent="0.3">
      <c r="A6148" s="333" t="s">
        <v>15351</v>
      </c>
      <c r="B6148" s="333" t="s">
        <v>4815</v>
      </c>
      <c r="C6148" s="125" t="s">
        <v>15581</v>
      </c>
      <c r="D6148" s="32" t="s">
        <v>20309</v>
      </c>
      <c r="E6148" s="125" t="s">
        <v>9839</v>
      </c>
      <c r="F6148" s="125" t="s">
        <v>1190</v>
      </c>
      <c r="G6148" s="125" t="s">
        <v>1190</v>
      </c>
      <c r="AO6148" s="376"/>
    </row>
    <row r="6149" spans="1:41" x14ac:dyDescent="0.25">
      <c r="A6149" s="44" t="s">
        <v>8789</v>
      </c>
      <c r="B6149" s="44" t="s">
        <v>20919</v>
      </c>
      <c r="C6149" s="45" t="s">
        <v>21046</v>
      </c>
      <c r="D6149" s="367" t="s">
        <v>3696</v>
      </c>
      <c r="E6149" s="328">
        <f>DATE(2030,4,21)</f>
        <v>47594</v>
      </c>
      <c r="F6149" s="32"/>
      <c r="G6149" s="32"/>
      <c r="H6149" s="32"/>
      <c r="I6149" s="31"/>
      <c r="J6149" s="31"/>
      <c r="K6149" s="31"/>
      <c r="L6149" s="31"/>
      <c r="M6149" s="31"/>
      <c r="N6149" s="31"/>
      <c r="O6149" s="31"/>
      <c r="P6149" s="31"/>
      <c r="Q6149" s="31"/>
      <c r="R6149" s="31"/>
      <c r="S6149" s="31"/>
      <c r="T6149" s="31"/>
      <c r="U6149" s="31"/>
      <c r="V6149" s="31"/>
      <c r="W6149" s="31"/>
      <c r="X6149" s="31"/>
      <c r="Y6149" s="31"/>
      <c r="Z6149" s="31"/>
      <c r="AA6149" s="31"/>
      <c r="AB6149" s="31"/>
      <c r="AC6149" s="31"/>
      <c r="AD6149" s="31"/>
      <c r="AE6149" s="31"/>
      <c r="AF6149" s="31"/>
      <c r="AG6149" s="31"/>
      <c r="AH6149" s="31"/>
      <c r="AI6149" s="31"/>
      <c r="AJ6149" s="31"/>
      <c r="AK6149" s="31"/>
      <c r="AL6149" s="31"/>
      <c r="AO6149" s="376"/>
    </row>
    <row r="6150" spans="1:41" x14ac:dyDescent="0.25">
      <c r="A6150" s="44" t="s">
        <v>17805</v>
      </c>
      <c r="B6150" s="44" t="s">
        <v>3176</v>
      </c>
      <c r="C6150" s="45">
        <v>26010402</v>
      </c>
      <c r="D6150" s="45" t="s">
        <v>11363</v>
      </c>
      <c r="E6150" s="45" t="s">
        <v>17459</v>
      </c>
      <c r="AO6150" s="376"/>
    </row>
    <row r="6151" spans="1:41" x14ac:dyDescent="0.25">
      <c r="A6151" s="44" t="s">
        <v>17805</v>
      </c>
      <c r="B6151" s="44" t="s">
        <v>21452</v>
      </c>
      <c r="C6151" s="45">
        <v>26060201</v>
      </c>
      <c r="D6151" s="45" t="s">
        <v>11363</v>
      </c>
      <c r="E6151" s="45" t="s">
        <v>9840</v>
      </c>
      <c r="AO6151" s="376"/>
    </row>
    <row r="6152" spans="1:41" x14ac:dyDescent="0.25">
      <c r="A6152" s="44" t="s">
        <v>12656</v>
      </c>
      <c r="B6152" s="44" t="s">
        <v>17452</v>
      </c>
      <c r="C6152" s="45">
        <v>25010501</v>
      </c>
      <c r="D6152" s="45" t="s">
        <v>11363</v>
      </c>
      <c r="E6152" s="45" t="s">
        <v>12551</v>
      </c>
      <c r="AO6152" s="376"/>
    </row>
    <row r="6153" spans="1:41" x14ac:dyDescent="0.25">
      <c r="A6153" s="44" t="s">
        <v>12656</v>
      </c>
      <c r="B6153" s="44" t="s">
        <v>5129</v>
      </c>
      <c r="C6153" s="45">
        <v>25010502</v>
      </c>
      <c r="D6153" s="45" t="s">
        <v>11363</v>
      </c>
      <c r="E6153" s="45" t="s">
        <v>12551</v>
      </c>
      <c r="AO6153" s="376"/>
    </row>
    <row r="6154" spans="1:41" x14ac:dyDescent="0.25">
      <c r="A6154" s="44" t="s">
        <v>12656</v>
      </c>
      <c r="B6154" s="44" t="s">
        <v>5321</v>
      </c>
      <c r="C6154" s="45">
        <v>25010401</v>
      </c>
      <c r="D6154" s="45" t="s">
        <v>11363</v>
      </c>
      <c r="E6154" s="45" t="s">
        <v>12564</v>
      </c>
      <c r="AO6154" s="376"/>
    </row>
    <row r="6155" spans="1:41" x14ac:dyDescent="0.25">
      <c r="A6155" s="44" t="s">
        <v>12656</v>
      </c>
      <c r="B6155" s="44" t="s">
        <v>3176</v>
      </c>
      <c r="C6155" s="45">
        <v>25010402</v>
      </c>
      <c r="D6155" s="45" t="s">
        <v>11363</v>
      </c>
      <c r="E6155" s="45" t="s">
        <v>12564</v>
      </c>
      <c r="AO6155" s="376"/>
    </row>
    <row r="6156" spans="1:41" x14ac:dyDescent="0.3">
      <c r="A6156" s="99" t="s">
        <v>12013</v>
      </c>
      <c r="B6156" s="92" t="s">
        <v>12011</v>
      </c>
      <c r="C6156" s="93" t="s">
        <v>12012</v>
      </c>
      <c r="D6156" s="93" t="s">
        <v>1201</v>
      </c>
      <c r="E6156" s="94">
        <v>46357</v>
      </c>
      <c r="F6156" s="93"/>
      <c r="G6156" s="93"/>
      <c r="H6156" s="93"/>
      <c r="I6156" s="99"/>
      <c r="J6156" s="99"/>
      <c r="K6156" s="99"/>
      <c r="L6156" s="99"/>
      <c r="M6156" s="99"/>
      <c r="N6156" s="99"/>
      <c r="O6156" s="99"/>
      <c r="P6156" s="99"/>
      <c r="Q6156" s="99"/>
      <c r="R6156" s="99"/>
      <c r="S6156" s="99"/>
      <c r="T6156" s="99"/>
      <c r="U6156" s="99"/>
      <c r="V6156" s="99"/>
      <c r="W6156" s="99"/>
      <c r="X6156" s="99"/>
      <c r="Y6156" s="99"/>
      <c r="Z6156" s="99"/>
      <c r="AA6156" s="99"/>
      <c r="AB6156" s="99"/>
      <c r="AC6156" s="99"/>
      <c r="AD6156" s="99"/>
      <c r="AE6156" s="99"/>
      <c r="AF6156" s="99"/>
      <c r="AG6156" s="99"/>
      <c r="AH6156" s="31"/>
      <c r="AI6156" s="31"/>
      <c r="AJ6156" s="31"/>
      <c r="AK6156" s="31"/>
      <c r="AL6156" s="31"/>
      <c r="AO6156" s="376"/>
    </row>
    <row r="6157" spans="1:41" x14ac:dyDescent="0.25">
      <c r="A6157" s="44" t="s">
        <v>17806</v>
      </c>
      <c r="B6157" s="44" t="s">
        <v>5321</v>
      </c>
      <c r="C6157" s="45">
        <v>26010401</v>
      </c>
      <c r="D6157" s="45" t="s">
        <v>11363</v>
      </c>
      <c r="E6157" s="45" t="s">
        <v>17459</v>
      </c>
      <c r="AO6157" s="376"/>
    </row>
    <row r="6158" spans="1:41" x14ac:dyDescent="0.25">
      <c r="A6158" s="44" t="s">
        <v>17806</v>
      </c>
      <c r="B6158" s="44" t="s">
        <v>3176</v>
      </c>
      <c r="C6158" s="45">
        <v>26010402</v>
      </c>
      <c r="D6158" s="45" t="s">
        <v>11363</v>
      </c>
      <c r="E6158" s="45" t="s">
        <v>17459</v>
      </c>
      <c r="AO6158" s="376"/>
    </row>
    <row r="6159" spans="1:41" x14ac:dyDescent="0.25">
      <c r="A6159" s="91" t="s">
        <v>19203</v>
      </c>
      <c r="B6159" s="92" t="s">
        <v>19284</v>
      </c>
      <c r="C6159" s="93" t="s">
        <v>19285</v>
      </c>
      <c r="D6159" s="93" t="s">
        <v>1201</v>
      </c>
      <c r="E6159" s="94">
        <v>46582</v>
      </c>
      <c r="F6159" s="93"/>
      <c r="G6159" s="93"/>
      <c r="H6159" s="93"/>
      <c r="I6159" s="99"/>
      <c r="J6159" s="99"/>
      <c r="K6159" s="99"/>
      <c r="L6159" s="99"/>
      <c r="M6159" s="99"/>
      <c r="N6159" s="99"/>
      <c r="O6159" s="99"/>
      <c r="P6159" s="99"/>
      <c r="Q6159" s="99"/>
      <c r="R6159" s="99"/>
      <c r="S6159" s="99"/>
      <c r="T6159" s="99"/>
      <c r="U6159" s="99"/>
      <c r="V6159" s="99"/>
      <c r="W6159" s="99"/>
      <c r="X6159" s="99"/>
      <c r="Y6159" s="99"/>
      <c r="Z6159" s="99"/>
      <c r="AA6159" s="99"/>
      <c r="AB6159" s="99"/>
      <c r="AC6159" s="99"/>
      <c r="AD6159" s="99"/>
      <c r="AE6159" s="99"/>
      <c r="AF6159" s="99"/>
      <c r="AG6159" s="99"/>
      <c r="AH6159" s="31"/>
      <c r="AI6159" s="31"/>
      <c r="AJ6159" s="31"/>
      <c r="AK6159" s="31"/>
      <c r="AL6159" s="31"/>
      <c r="AO6159" s="376"/>
    </row>
    <row r="6160" spans="1:41" x14ac:dyDescent="0.25">
      <c r="A6160" s="44" t="s">
        <v>10502</v>
      </c>
      <c r="B6160" s="44" t="s">
        <v>3841</v>
      </c>
      <c r="C6160" s="45">
        <v>24060401</v>
      </c>
      <c r="D6160" s="45" t="s">
        <v>11363</v>
      </c>
      <c r="E6160" s="45" t="s">
        <v>4962</v>
      </c>
      <c r="AO6160" s="376"/>
    </row>
    <row r="6161" spans="1:41" x14ac:dyDescent="0.25">
      <c r="A6161" s="44" t="s">
        <v>34</v>
      </c>
      <c r="B6161" s="44" t="s">
        <v>145</v>
      </c>
      <c r="C6161" s="45" t="s">
        <v>6310</v>
      </c>
      <c r="D6161" s="46" t="s">
        <v>21328</v>
      </c>
      <c r="E6161" s="46">
        <v>46441</v>
      </c>
      <c r="AO6161" s="376"/>
    </row>
    <row r="6162" spans="1:41" x14ac:dyDescent="0.25">
      <c r="A6162" s="44" t="s">
        <v>34</v>
      </c>
      <c r="B6162" s="44" t="s">
        <v>145</v>
      </c>
      <c r="C6162" s="45" t="s">
        <v>6310</v>
      </c>
      <c r="D6162" s="46" t="s">
        <v>21328</v>
      </c>
      <c r="E6162" s="46">
        <v>46441</v>
      </c>
      <c r="AO6162" s="376"/>
    </row>
    <row r="6163" spans="1:41" x14ac:dyDescent="0.25">
      <c r="A6163" s="44" t="s">
        <v>34</v>
      </c>
      <c r="B6163" s="44" t="s">
        <v>145</v>
      </c>
      <c r="C6163" s="45" t="s">
        <v>6310</v>
      </c>
      <c r="D6163" s="46" t="s">
        <v>21328</v>
      </c>
      <c r="E6163" s="46">
        <v>46441</v>
      </c>
      <c r="AO6163" s="376"/>
    </row>
    <row r="6164" spans="1:41" x14ac:dyDescent="0.25">
      <c r="A6164" s="44" t="s">
        <v>34</v>
      </c>
      <c r="B6164" s="44" t="s">
        <v>145</v>
      </c>
      <c r="C6164" s="45" t="s">
        <v>14437</v>
      </c>
      <c r="D6164" s="46" t="s">
        <v>21328</v>
      </c>
      <c r="E6164" s="46">
        <v>46583</v>
      </c>
      <c r="AO6164" s="376"/>
    </row>
    <row r="6165" spans="1:41" x14ac:dyDescent="0.25">
      <c r="A6165" s="44" t="s">
        <v>34</v>
      </c>
      <c r="B6165" s="44" t="s">
        <v>145</v>
      </c>
      <c r="C6165" s="45" t="s">
        <v>14437</v>
      </c>
      <c r="D6165" s="46" t="s">
        <v>21328</v>
      </c>
      <c r="E6165" s="46">
        <v>46583</v>
      </c>
      <c r="AO6165" s="376"/>
    </row>
    <row r="6166" spans="1:41" x14ac:dyDescent="0.25">
      <c r="A6166" s="44" t="s">
        <v>34</v>
      </c>
      <c r="B6166" s="44" t="s">
        <v>145</v>
      </c>
      <c r="C6166" s="45" t="s">
        <v>14437</v>
      </c>
      <c r="D6166" s="46" t="s">
        <v>21328</v>
      </c>
      <c r="E6166" s="46">
        <v>46583</v>
      </c>
      <c r="AO6166" s="376"/>
    </row>
    <row r="6167" spans="1:41" x14ac:dyDescent="0.25">
      <c r="A6167" s="44" t="s">
        <v>34</v>
      </c>
      <c r="B6167" s="44" t="s">
        <v>145</v>
      </c>
      <c r="C6167" s="45" t="s">
        <v>14437</v>
      </c>
      <c r="D6167" s="46" t="s">
        <v>21328</v>
      </c>
      <c r="E6167" s="46">
        <v>46583</v>
      </c>
      <c r="AO6167" s="376"/>
    </row>
    <row r="6168" spans="1:41" x14ac:dyDescent="0.25">
      <c r="A6168" s="44" t="s">
        <v>34</v>
      </c>
      <c r="B6168" s="44" t="s">
        <v>154</v>
      </c>
      <c r="C6168" s="45" t="s">
        <v>20366</v>
      </c>
      <c r="D6168" s="46" t="s">
        <v>21328</v>
      </c>
      <c r="E6168" s="46">
        <v>46983</v>
      </c>
      <c r="AO6168" s="376"/>
    </row>
    <row r="6169" spans="1:41" x14ac:dyDescent="0.25">
      <c r="A6169" s="44" t="s">
        <v>10503</v>
      </c>
      <c r="B6169" s="44" t="s">
        <v>3050</v>
      </c>
      <c r="C6169" s="45">
        <v>24020202</v>
      </c>
      <c r="D6169" s="45" t="s">
        <v>11363</v>
      </c>
      <c r="E6169" s="45" t="s">
        <v>5131</v>
      </c>
      <c r="AO6169" s="376"/>
    </row>
    <row r="6170" spans="1:41" x14ac:dyDescent="0.25">
      <c r="A6170" s="44" t="s">
        <v>10503</v>
      </c>
      <c r="B6170" s="44" t="s">
        <v>10389</v>
      </c>
      <c r="C6170" s="45">
        <v>24020201</v>
      </c>
      <c r="D6170" s="45" t="s">
        <v>11363</v>
      </c>
      <c r="E6170" s="45" t="s">
        <v>5131</v>
      </c>
      <c r="AO6170" s="376"/>
    </row>
    <row r="6171" spans="1:41" x14ac:dyDescent="0.25">
      <c r="A6171" s="44" t="s">
        <v>10503</v>
      </c>
      <c r="B6171" s="44" t="s">
        <v>199</v>
      </c>
      <c r="C6171" s="45">
        <v>241001</v>
      </c>
      <c r="D6171" s="45" t="s">
        <v>11363</v>
      </c>
      <c r="E6171" s="45" t="s">
        <v>5332</v>
      </c>
      <c r="AO6171" s="376"/>
    </row>
    <row r="6172" spans="1:41" x14ac:dyDescent="0.25">
      <c r="A6172" s="44" t="s">
        <v>10503</v>
      </c>
      <c r="B6172" s="44" t="s">
        <v>15611</v>
      </c>
      <c r="C6172" s="45">
        <v>25050401</v>
      </c>
      <c r="D6172" s="45" t="s">
        <v>11363</v>
      </c>
      <c r="E6172" s="45" t="s">
        <v>7105</v>
      </c>
      <c r="AO6172" s="376"/>
    </row>
    <row r="6173" spans="1:41" x14ac:dyDescent="0.3">
      <c r="A6173" s="333" t="s">
        <v>8641</v>
      </c>
      <c r="B6173" s="333" t="s">
        <v>1171</v>
      </c>
      <c r="C6173" s="125" t="s">
        <v>10962</v>
      </c>
      <c r="D6173" s="32" t="s">
        <v>20309</v>
      </c>
      <c r="E6173" s="125" t="s">
        <v>8292</v>
      </c>
      <c r="F6173" s="125" t="s">
        <v>1190</v>
      </c>
      <c r="G6173" s="125" t="s">
        <v>1190</v>
      </c>
      <c r="AO6173" s="376"/>
    </row>
    <row r="6174" spans="1:41" x14ac:dyDescent="0.25">
      <c r="A6174" s="44" t="s">
        <v>6455</v>
      </c>
      <c r="B6174" s="44" t="s">
        <v>2350</v>
      </c>
      <c r="C6174" s="45">
        <v>230105</v>
      </c>
      <c r="D6174" s="45" t="s">
        <v>11363</v>
      </c>
      <c r="E6174" s="45" t="s">
        <v>5265</v>
      </c>
      <c r="AO6174" s="376"/>
    </row>
    <row r="6175" spans="1:41" x14ac:dyDescent="0.25">
      <c r="A6175" s="44" t="s">
        <v>685</v>
      </c>
      <c r="B6175" s="44" t="s">
        <v>3482</v>
      </c>
      <c r="C6175" s="45">
        <v>240401</v>
      </c>
      <c r="D6175" s="45" t="s">
        <v>11363</v>
      </c>
      <c r="E6175" s="45" t="s">
        <v>5037</v>
      </c>
      <c r="AO6175" s="376"/>
    </row>
    <row r="6176" spans="1:41" x14ac:dyDescent="0.3">
      <c r="A6176" s="135" t="s">
        <v>5778</v>
      </c>
      <c r="B6176" s="131" t="s">
        <v>5776</v>
      </c>
      <c r="C6176" s="96" t="s">
        <v>5777</v>
      </c>
      <c r="D6176" s="96" t="s">
        <v>1201</v>
      </c>
      <c r="E6176" s="112">
        <v>46341</v>
      </c>
      <c r="F6176" s="93"/>
      <c r="G6176" s="93"/>
      <c r="H6176" s="93"/>
      <c r="I6176" s="99"/>
      <c r="J6176" s="99"/>
      <c r="K6176" s="99"/>
      <c r="L6176" s="99"/>
      <c r="M6176" s="99"/>
      <c r="N6176" s="99"/>
      <c r="O6176" s="99"/>
      <c r="P6176" s="99"/>
      <c r="Q6176" s="99"/>
      <c r="R6176" s="99"/>
      <c r="S6176" s="99"/>
      <c r="T6176" s="99"/>
      <c r="U6176" s="99"/>
      <c r="V6176" s="99"/>
      <c r="W6176" s="99"/>
      <c r="X6176" s="99"/>
      <c r="Y6176" s="99"/>
      <c r="Z6176" s="99"/>
      <c r="AA6176" s="99"/>
      <c r="AB6176" s="99"/>
      <c r="AC6176" s="99"/>
      <c r="AD6176" s="99"/>
      <c r="AE6176" s="99"/>
      <c r="AF6176" s="99"/>
      <c r="AG6176" s="99"/>
      <c r="AH6176" s="31"/>
      <c r="AI6176" s="31"/>
      <c r="AJ6176" s="31"/>
      <c r="AK6176" s="31"/>
      <c r="AL6176" s="31"/>
      <c r="AO6176" s="376"/>
    </row>
    <row r="6177" spans="1:41" x14ac:dyDescent="0.25">
      <c r="A6177" s="44" t="s">
        <v>17807</v>
      </c>
      <c r="B6177" s="44" t="s">
        <v>5321</v>
      </c>
      <c r="C6177" s="45">
        <v>26010401</v>
      </c>
      <c r="D6177" s="45" t="s">
        <v>11363</v>
      </c>
      <c r="E6177" s="45" t="s">
        <v>17459</v>
      </c>
      <c r="AO6177" s="376"/>
    </row>
    <row r="6178" spans="1:41" x14ac:dyDescent="0.25">
      <c r="A6178" s="44" t="s">
        <v>7856</v>
      </c>
      <c r="B6178" s="44" t="s">
        <v>7826</v>
      </c>
      <c r="C6178" s="45">
        <v>23080101</v>
      </c>
      <c r="D6178" s="45" t="s">
        <v>11363</v>
      </c>
      <c r="E6178" s="45" t="s">
        <v>4151</v>
      </c>
      <c r="AO6178" s="376"/>
    </row>
    <row r="6179" spans="1:41" x14ac:dyDescent="0.25">
      <c r="A6179" s="44" t="s">
        <v>7856</v>
      </c>
      <c r="B6179" s="44" t="s">
        <v>7851</v>
      </c>
      <c r="C6179" s="45">
        <v>23080102</v>
      </c>
      <c r="D6179" s="45" t="s">
        <v>11363</v>
      </c>
      <c r="E6179" s="45" t="s">
        <v>4151</v>
      </c>
      <c r="AO6179" s="376"/>
    </row>
    <row r="6180" spans="1:41" x14ac:dyDescent="0.25">
      <c r="A6180" s="44" t="s">
        <v>20559</v>
      </c>
      <c r="B6180" s="44" t="s">
        <v>9903</v>
      </c>
      <c r="C6180" s="45" t="s">
        <v>14233</v>
      </c>
      <c r="D6180" s="32" t="s">
        <v>5559</v>
      </c>
      <c r="E6180" s="45" t="s">
        <v>20849</v>
      </c>
      <c r="F6180" s="32"/>
      <c r="G6180" s="32"/>
      <c r="H6180" s="32"/>
      <c r="I6180" s="31"/>
      <c r="J6180" s="31"/>
      <c r="K6180" s="31"/>
      <c r="L6180" s="31"/>
      <c r="M6180" s="31"/>
      <c r="N6180" s="31"/>
      <c r="O6180" s="31"/>
      <c r="P6180" s="31"/>
      <c r="Q6180" s="31"/>
      <c r="R6180" s="31"/>
      <c r="S6180" s="31"/>
      <c r="T6180" s="31"/>
      <c r="U6180" s="31"/>
      <c r="V6180" s="31"/>
      <c r="W6180" s="31"/>
      <c r="X6180" s="31"/>
      <c r="Y6180" s="31"/>
      <c r="Z6180" s="31"/>
      <c r="AA6180" s="31"/>
      <c r="AB6180" s="31"/>
      <c r="AC6180" s="31"/>
      <c r="AD6180" s="31"/>
      <c r="AE6180" s="31"/>
      <c r="AF6180" s="31"/>
      <c r="AG6180" s="31"/>
      <c r="AH6180" s="31"/>
      <c r="AI6180" s="31"/>
      <c r="AJ6180" s="31"/>
      <c r="AK6180" s="31"/>
      <c r="AL6180" s="31"/>
      <c r="AO6180" s="376"/>
    </row>
    <row r="6181" spans="1:41" x14ac:dyDescent="0.25">
      <c r="A6181" s="44" t="s">
        <v>14866</v>
      </c>
      <c r="B6181" s="44" t="s">
        <v>14867</v>
      </c>
      <c r="C6181" s="45" t="s">
        <v>14868</v>
      </c>
      <c r="D6181" s="367" t="s">
        <v>3696</v>
      </c>
      <c r="E6181" s="328">
        <f>DATE(2029,7,24)</f>
        <v>47323</v>
      </c>
      <c r="F6181" s="32"/>
      <c r="G6181" s="32"/>
      <c r="H6181" s="32"/>
      <c r="I6181" s="31"/>
      <c r="J6181" s="31"/>
      <c r="K6181" s="31"/>
      <c r="L6181" s="31"/>
      <c r="M6181" s="31"/>
      <c r="N6181" s="31"/>
      <c r="O6181" s="31"/>
      <c r="P6181" s="31"/>
      <c r="Q6181" s="31"/>
      <c r="R6181" s="31"/>
      <c r="S6181" s="31"/>
      <c r="T6181" s="31"/>
      <c r="U6181" s="31"/>
      <c r="V6181" s="31"/>
      <c r="W6181" s="31"/>
      <c r="X6181" s="31"/>
      <c r="Y6181" s="31"/>
      <c r="Z6181" s="31"/>
      <c r="AA6181" s="31"/>
      <c r="AB6181" s="31"/>
      <c r="AC6181" s="31"/>
      <c r="AD6181" s="31"/>
      <c r="AE6181" s="31"/>
      <c r="AF6181" s="31"/>
      <c r="AG6181" s="31"/>
      <c r="AH6181" s="31"/>
      <c r="AI6181" s="31"/>
      <c r="AJ6181" s="31"/>
      <c r="AK6181" s="31"/>
      <c r="AL6181" s="31"/>
      <c r="AO6181" s="376"/>
    </row>
    <row r="6182" spans="1:41" x14ac:dyDescent="0.25">
      <c r="A6182" s="44" t="s">
        <v>8790</v>
      </c>
      <c r="B6182" s="44" t="s">
        <v>14869</v>
      </c>
      <c r="C6182" s="45" t="s">
        <v>13793</v>
      </c>
      <c r="D6182" s="367" t="s">
        <v>3696</v>
      </c>
      <c r="E6182" s="328">
        <f>DATE(2028,11,18)</f>
        <v>47075</v>
      </c>
      <c r="F6182" s="32"/>
      <c r="G6182" s="32"/>
      <c r="H6182" s="32"/>
      <c r="I6182" s="31"/>
      <c r="J6182" s="31"/>
      <c r="K6182" s="31"/>
      <c r="L6182" s="31"/>
      <c r="M6182" s="31"/>
      <c r="N6182" s="31"/>
      <c r="O6182" s="31"/>
      <c r="P6182" s="31"/>
      <c r="Q6182" s="31"/>
      <c r="R6182" s="31"/>
      <c r="S6182" s="31"/>
      <c r="T6182" s="31"/>
      <c r="U6182" s="31"/>
      <c r="V6182" s="31"/>
      <c r="W6182" s="31"/>
      <c r="X6182" s="31"/>
      <c r="Y6182" s="31"/>
      <c r="Z6182" s="31"/>
      <c r="AA6182" s="31"/>
      <c r="AB6182" s="31"/>
      <c r="AC6182" s="31"/>
      <c r="AD6182" s="31"/>
      <c r="AE6182" s="31"/>
      <c r="AF6182" s="31"/>
      <c r="AG6182" s="31"/>
      <c r="AH6182" s="31"/>
      <c r="AI6182" s="31"/>
      <c r="AJ6182" s="31"/>
      <c r="AK6182" s="31"/>
      <c r="AL6182" s="31"/>
      <c r="AO6182" s="376"/>
    </row>
    <row r="6183" spans="1:41" x14ac:dyDescent="0.25">
      <c r="A6183" s="44" t="s">
        <v>19335</v>
      </c>
      <c r="B6183" s="319" t="s">
        <v>19512</v>
      </c>
      <c r="C6183" s="318" t="s">
        <v>19658</v>
      </c>
      <c r="D6183" s="93" t="s">
        <v>19934</v>
      </c>
      <c r="E6183" s="320">
        <v>46630</v>
      </c>
      <c r="F6183" s="93"/>
      <c r="G6183" s="93"/>
      <c r="H6183" s="93"/>
      <c r="I6183" s="99"/>
      <c r="J6183" s="99"/>
      <c r="K6183" s="99"/>
      <c r="L6183" s="99"/>
      <c r="M6183" s="99"/>
      <c r="N6183" s="99"/>
      <c r="O6183" s="99"/>
      <c r="P6183" s="99"/>
      <c r="Q6183" s="99"/>
      <c r="R6183" s="99"/>
      <c r="S6183" s="99"/>
      <c r="T6183" s="99"/>
      <c r="U6183" s="99"/>
      <c r="V6183" s="99"/>
      <c r="W6183" s="99"/>
      <c r="X6183" s="99"/>
      <c r="Y6183" s="99"/>
      <c r="Z6183" s="99"/>
      <c r="AA6183" s="99"/>
      <c r="AB6183" s="99"/>
      <c r="AC6183" s="99"/>
      <c r="AD6183" s="99"/>
      <c r="AE6183" s="99"/>
      <c r="AF6183" s="99"/>
      <c r="AG6183" s="99"/>
      <c r="AH6183" s="31"/>
      <c r="AI6183" s="31"/>
      <c r="AJ6183" s="31"/>
      <c r="AK6183" s="31"/>
      <c r="AL6183" s="31"/>
      <c r="AO6183" s="376"/>
    </row>
    <row r="6184" spans="1:41" x14ac:dyDescent="0.25">
      <c r="A6184" s="44" t="s">
        <v>19335</v>
      </c>
      <c r="B6184" s="319" t="s">
        <v>19546</v>
      </c>
      <c r="C6184" s="318" t="s">
        <v>19659</v>
      </c>
      <c r="D6184" s="93" t="s">
        <v>19934</v>
      </c>
      <c r="E6184" s="320">
        <v>46752</v>
      </c>
      <c r="F6184" s="93"/>
      <c r="G6184" s="93"/>
      <c r="H6184" s="93"/>
      <c r="I6184" s="99"/>
      <c r="J6184" s="99"/>
      <c r="K6184" s="99"/>
      <c r="L6184" s="99"/>
      <c r="M6184" s="99"/>
      <c r="N6184" s="99"/>
      <c r="O6184" s="99"/>
      <c r="P6184" s="99"/>
      <c r="Q6184" s="99"/>
      <c r="R6184" s="99"/>
      <c r="S6184" s="99"/>
      <c r="T6184" s="99"/>
      <c r="U6184" s="99"/>
      <c r="V6184" s="99"/>
      <c r="W6184" s="99"/>
      <c r="X6184" s="99"/>
      <c r="Y6184" s="99"/>
      <c r="Z6184" s="99"/>
      <c r="AA6184" s="99"/>
      <c r="AB6184" s="99"/>
      <c r="AC6184" s="99"/>
      <c r="AD6184" s="99"/>
      <c r="AE6184" s="99"/>
      <c r="AF6184" s="99"/>
      <c r="AG6184" s="99"/>
      <c r="AH6184" s="31"/>
      <c r="AI6184" s="31"/>
      <c r="AJ6184" s="31"/>
      <c r="AK6184" s="31"/>
      <c r="AL6184" s="31"/>
      <c r="AO6184" s="376"/>
    </row>
    <row r="6185" spans="1:41" x14ac:dyDescent="0.25">
      <c r="A6185" s="44" t="s">
        <v>475</v>
      </c>
      <c r="B6185" s="44" t="s">
        <v>21365</v>
      </c>
      <c r="C6185" s="45" t="s">
        <v>8133</v>
      </c>
      <c r="D6185" s="45" t="s">
        <v>21447</v>
      </c>
      <c r="E6185" s="46">
        <v>46752</v>
      </c>
      <c r="AO6185" s="376"/>
    </row>
    <row r="6186" spans="1:41" x14ac:dyDescent="0.25">
      <c r="A6186" s="44" t="s">
        <v>10504</v>
      </c>
      <c r="B6186" s="44" t="s">
        <v>932</v>
      </c>
      <c r="C6186" s="45">
        <v>220104</v>
      </c>
      <c r="D6186" s="45" t="s">
        <v>11363</v>
      </c>
      <c r="E6186" s="45" t="s">
        <v>5139</v>
      </c>
      <c r="AO6186" s="376"/>
    </row>
    <row r="6187" spans="1:41" x14ac:dyDescent="0.25">
      <c r="A6187" s="44" t="s">
        <v>10504</v>
      </c>
      <c r="B6187" s="44" t="s">
        <v>17497</v>
      </c>
      <c r="C6187" s="45">
        <v>24060301</v>
      </c>
      <c r="D6187" s="45" t="s">
        <v>11363</v>
      </c>
      <c r="E6187" s="45" t="s">
        <v>4962</v>
      </c>
      <c r="AO6187" s="376"/>
    </row>
    <row r="6188" spans="1:41" x14ac:dyDescent="0.25">
      <c r="A6188" s="44" t="s">
        <v>10504</v>
      </c>
      <c r="B6188" s="44" t="s">
        <v>10361</v>
      </c>
      <c r="C6188" s="45">
        <v>24060302</v>
      </c>
      <c r="D6188" s="45" t="s">
        <v>11363</v>
      </c>
      <c r="E6188" s="45" t="s">
        <v>4962</v>
      </c>
      <c r="AO6188" s="376"/>
    </row>
    <row r="6189" spans="1:41" x14ac:dyDescent="0.25">
      <c r="A6189" s="44" t="s">
        <v>10504</v>
      </c>
      <c r="B6189" s="44" t="s">
        <v>3841</v>
      </c>
      <c r="C6189" s="45">
        <v>24060401</v>
      </c>
      <c r="D6189" s="45" t="s">
        <v>11363</v>
      </c>
      <c r="E6189" s="45" t="s">
        <v>4962</v>
      </c>
      <c r="AO6189" s="376"/>
    </row>
    <row r="6190" spans="1:41" x14ac:dyDescent="0.25">
      <c r="A6190" s="44" t="s">
        <v>10504</v>
      </c>
      <c r="B6190" s="44" t="s">
        <v>926</v>
      </c>
      <c r="C6190" s="45">
        <v>24060402</v>
      </c>
      <c r="D6190" s="45" t="s">
        <v>11363</v>
      </c>
      <c r="E6190" s="45" t="s">
        <v>4962</v>
      </c>
      <c r="AO6190" s="376"/>
    </row>
    <row r="6191" spans="1:41" x14ac:dyDescent="0.25">
      <c r="A6191" s="44" t="s">
        <v>10504</v>
      </c>
      <c r="B6191" s="44" t="s">
        <v>3176</v>
      </c>
      <c r="C6191" s="45">
        <v>26010402</v>
      </c>
      <c r="D6191" s="45" t="s">
        <v>11363</v>
      </c>
      <c r="E6191" s="45" t="s">
        <v>17459</v>
      </c>
      <c r="AO6191" s="376"/>
    </row>
    <row r="6192" spans="1:41" x14ac:dyDescent="0.3">
      <c r="A6192" s="333" t="s">
        <v>4773</v>
      </c>
      <c r="B6192" s="333" t="s">
        <v>6931</v>
      </c>
      <c r="C6192" s="125" t="s">
        <v>4822</v>
      </c>
      <c r="D6192" s="32" t="s">
        <v>20309</v>
      </c>
      <c r="E6192" s="125" t="s">
        <v>4826</v>
      </c>
      <c r="F6192" s="125" t="s">
        <v>1189</v>
      </c>
      <c r="G6192" s="125" t="s">
        <v>1189</v>
      </c>
      <c r="AO6192" s="376"/>
    </row>
    <row r="6193" spans="1:41" x14ac:dyDescent="0.25">
      <c r="A6193" s="44" t="s">
        <v>10505</v>
      </c>
      <c r="B6193" s="44" t="s">
        <v>9237</v>
      </c>
      <c r="C6193" s="45">
        <v>24010401</v>
      </c>
      <c r="D6193" s="45" t="s">
        <v>11363</v>
      </c>
      <c r="E6193" s="45" t="s">
        <v>9238</v>
      </c>
      <c r="AO6193" s="376"/>
    </row>
    <row r="6194" spans="1:41" x14ac:dyDescent="0.25">
      <c r="A6194" s="44" t="s">
        <v>10505</v>
      </c>
      <c r="B6194" s="44" t="s">
        <v>3176</v>
      </c>
      <c r="C6194" s="45">
        <v>24010402</v>
      </c>
      <c r="D6194" s="45" t="s">
        <v>11363</v>
      </c>
      <c r="E6194" s="45" t="s">
        <v>9238</v>
      </c>
      <c r="AO6194" s="376"/>
    </row>
    <row r="6195" spans="1:41" x14ac:dyDescent="0.25">
      <c r="A6195" s="44" t="s">
        <v>21620</v>
      </c>
      <c r="B6195" s="44" t="s">
        <v>9248</v>
      </c>
      <c r="C6195" s="45">
        <v>260105</v>
      </c>
      <c r="D6195" s="45" t="s">
        <v>11363</v>
      </c>
      <c r="E6195" s="45" t="s">
        <v>17625</v>
      </c>
      <c r="AO6195" s="376"/>
    </row>
    <row r="6196" spans="1:41" x14ac:dyDescent="0.25">
      <c r="A6196" s="44" t="s">
        <v>17809</v>
      </c>
      <c r="B6196" s="44" t="s">
        <v>3042</v>
      </c>
      <c r="C6196" s="45">
        <v>230903</v>
      </c>
      <c r="D6196" s="45" t="s">
        <v>11363</v>
      </c>
      <c r="E6196" s="45" t="s">
        <v>7871</v>
      </c>
      <c r="AO6196" s="376"/>
    </row>
    <row r="6197" spans="1:41" x14ac:dyDescent="0.25">
      <c r="A6197" s="44" t="s">
        <v>17809</v>
      </c>
      <c r="B6197" s="44" t="s">
        <v>938</v>
      </c>
      <c r="C6197" s="45">
        <v>260103</v>
      </c>
      <c r="D6197" s="45" t="s">
        <v>11363</v>
      </c>
      <c r="E6197" s="45" t="s">
        <v>8292</v>
      </c>
      <c r="AO6197" s="376"/>
    </row>
    <row r="6198" spans="1:41" x14ac:dyDescent="0.25">
      <c r="A6198" s="91" t="s">
        <v>9415</v>
      </c>
      <c r="B6198" s="92" t="s">
        <v>9602</v>
      </c>
      <c r="C6198" s="45" t="s">
        <v>9349</v>
      </c>
      <c r="D6198" s="93" t="s">
        <v>9601</v>
      </c>
      <c r="E6198" s="94">
        <v>46568</v>
      </c>
      <c r="F6198" s="93"/>
      <c r="G6198" s="93"/>
      <c r="H6198" s="93"/>
      <c r="I6198" s="99"/>
      <c r="J6198" s="99"/>
      <c r="K6198" s="99"/>
      <c r="L6198" s="99"/>
      <c r="M6198" s="99"/>
      <c r="N6198" s="99"/>
      <c r="O6198" s="99"/>
      <c r="P6198" s="99"/>
      <c r="Q6198" s="99"/>
      <c r="R6198" s="99"/>
      <c r="S6198" s="99"/>
      <c r="T6198" s="99"/>
      <c r="U6198" s="99"/>
      <c r="V6198" s="99"/>
      <c r="W6198" s="99"/>
      <c r="X6198" s="99"/>
      <c r="Y6198" s="99"/>
      <c r="Z6198" s="99"/>
      <c r="AA6198" s="99"/>
      <c r="AB6198" s="99"/>
      <c r="AC6198" s="99"/>
      <c r="AD6198" s="99"/>
      <c r="AE6198" s="99"/>
      <c r="AF6198" s="99"/>
      <c r="AG6198" s="99"/>
      <c r="AH6198" s="31"/>
      <c r="AI6198" s="31"/>
      <c r="AJ6198" s="31"/>
      <c r="AK6198" s="31"/>
      <c r="AL6198" s="31"/>
      <c r="AO6198" s="376"/>
    </row>
    <row r="6199" spans="1:41" x14ac:dyDescent="0.25">
      <c r="A6199" s="44" t="s">
        <v>14440</v>
      </c>
      <c r="B6199" s="44" t="s">
        <v>3910</v>
      </c>
      <c r="C6199" s="45" t="s">
        <v>14441</v>
      </c>
      <c r="D6199" s="46" t="s">
        <v>21328</v>
      </c>
      <c r="E6199" s="46">
        <v>46583</v>
      </c>
      <c r="AO6199" s="376"/>
    </row>
    <row r="6200" spans="1:41" x14ac:dyDescent="0.3">
      <c r="A6200" s="333" t="s">
        <v>15352</v>
      </c>
      <c r="B6200" s="333" t="s">
        <v>1162</v>
      </c>
      <c r="C6200" s="125" t="s">
        <v>8016</v>
      </c>
      <c r="D6200" s="32" t="s">
        <v>20309</v>
      </c>
      <c r="E6200" s="125" t="s">
        <v>7871</v>
      </c>
      <c r="F6200" s="125" t="s">
        <v>1189</v>
      </c>
      <c r="G6200" s="125" t="s">
        <v>1190</v>
      </c>
      <c r="AO6200" s="376"/>
    </row>
    <row r="6201" spans="1:41" x14ac:dyDescent="0.25">
      <c r="A6201" s="44" t="s">
        <v>10506</v>
      </c>
      <c r="B6201" s="44" t="s">
        <v>9248</v>
      </c>
      <c r="C6201" s="45">
        <v>240101</v>
      </c>
      <c r="D6201" s="45" t="s">
        <v>11363</v>
      </c>
      <c r="E6201" s="45" t="s">
        <v>9249</v>
      </c>
      <c r="AO6201" s="376"/>
    </row>
    <row r="6202" spans="1:41" x14ac:dyDescent="0.25">
      <c r="A6202" s="44" t="s">
        <v>11968</v>
      </c>
      <c r="B6202" s="44" t="s">
        <v>17605</v>
      </c>
      <c r="C6202" s="45">
        <v>240901</v>
      </c>
      <c r="D6202" s="45" t="s">
        <v>11363</v>
      </c>
      <c r="E6202" s="45" t="s">
        <v>4826</v>
      </c>
      <c r="AO6202" s="376"/>
    </row>
    <row r="6203" spans="1:41" x14ac:dyDescent="0.25">
      <c r="A6203" s="44" t="s">
        <v>6456</v>
      </c>
      <c r="B6203" s="44" t="s">
        <v>3042</v>
      </c>
      <c r="C6203" s="45">
        <v>230903</v>
      </c>
      <c r="D6203" s="45" t="s">
        <v>11363</v>
      </c>
      <c r="E6203" s="45" t="s">
        <v>7871</v>
      </c>
      <c r="AO6203" s="376"/>
    </row>
    <row r="6204" spans="1:41" x14ac:dyDescent="0.25">
      <c r="A6204" s="44" t="s">
        <v>6456</v>
      </c>
      <c r="B6204" s="44" t="s">
        <v>9237</v>
      </c>
      <c r="C6204" s="45">
        <v>24010401</v>
      </c>
      <c r="D6204" s="45" t="s">
        <v>11363</v>
      </c>
      <c r="E6204" s="45" t="s">
        <v>9238</v>
      </c>
      <c r="AO6204" s="376"/>
    </row>
    <row r="6205" spans="1:41" x14ac:dyDescent="0.25">
      <c r="A6205" s="44" t="s">
        <v>6456</v>
      </c>
      <c r="B6205" s="44" t="s">
        <v>1666</v>
      </c>
      <c r="C6205" s="45">
        <v>250101</v>
      </c>
      <c r="D6205" s="45" t="s">
        <v>11363</v>
      </c>
      <c r="E6205" s="45" t="s">
        <v>12551</v>
      </c>
      <c r="AO6205" s="376"/>
    </row>
    <row r="6206" spans="1:41" x14ac:dyDescent="0.25">
      <c r="A6206" s="44" t="s">
        <v>6456</v>
      </c>
      <c r="B6206" s="44" t="s">
        <v>3474</v>
      </c>
      <c r="C6206" s="45">
        <v>250503</v>
      </c>
      <c r="D6206" s="45" t="s">
        <v>11363</v>
      </c>
      <c r="E6206" s="45" t="s">
        <v>15608</v>
      </c>
      <c r="AO6206" s="376"/>
    </row>
    <row r="6207" spans="1:41" x14ac:dyDescent="0.3">
      <c r="A6207" s="333" t="s">
        <v>11026</v>
      </c>
      <c r="B6207" s="333" t="s">
        <v>1160</v>
      </c>
      <c r="C6207" s="125" t="s">
        <v>10947</v>
      </c>
      <c r="D6207" s="32" t="s">
        <v>20309</v>
      </c>
      <c r="E6207" s="125" t="s">
        <v>7420</v>
      </c>
      <c r="F6207" s="125" t="s">
        <v>1189</v>
      </c>
      <c r="G6207" s="125" t="s">
        <v>1190</v>
      </c>
      <c r="AO6207" s="376"/>
    </row>
    <row r="6208" spans="1:41" x14ac:dyDescent="0.25">
      <c r="A6208" s="44" t="s">
        <v>17810</v>
      </c>
      <c r="B6208" s="44" t="s">
        <v>8340</v>
      </c>
      <c r="C6208" s="45">
        <v>231001</v>
      </c>
      <c r="D6208" s="45" t="s">
        <v>11363</v>
      </c>
      <c r="E6208" s="45" t="s">
        <v>2538</v>
      </c>
      <c r="AO6208" s="376"/>
    </row>
    <row r="6209" spans="1:41" x14ac:dyDescent="0.3">
      <c r="A6209" s="333" t="s">
        <v>11027</v>
      </c>
      <c r="B6209" s="333" t="s">
        <v>1188</v>
      </c>
      <c r="C6209" s="125" t="s">
        <v>8618</v>
      </c>
      <c r="D6209" s="32" t="s">
        <v>20309</v>
      </c>
      <c r="E6209" s="125" t="s">
        <v>8619</v>
      </c>
      <c r="F6209" s="125" t="s">
        <v>1190</v>
      </c>
      <c r="G6209" s="125" t="s">
        <v>1190</v>
      </c>
      <c r="AO6209" s="376"/>
    </row>
    <row r="6210" spans="1:41" x14ac:dyDescent="0.25">
      <c r="A6210" s="44" t="s">
        <v>17811</v>
      </c>
      <c r="B6210" s="44" t="s">
        <v>5321</v>
      </c>
      <c r="C6210" s="45">
        <v>26010401</v>
      </c>
      <c r="D6210" s="45" t="s">
        <v>11363</v>
      </c>
      <c r="E6210" s="45" t="s">
        <v>17459</v>
      </c>
      <c r="AO6210" s="376"/>
    </row>
    <row r="6211" spans="1:41" x14ac:dyDescent="0.25">
      <c r="A6211" s="44" t="s">
        <v>17812</v>
      </c>
      <c r="B6211" s="44" t="s">
        <v>7766</v>
      </c>
      <c r="C6211" s="45">
        <v>230505</v>
      </c>
      <c r="D6211" s="45" t="s">
        <v>11363</v>
      </c>
      <c r="E6211" s="45" t="s">
        <v>7105</v>
      </c>
      <c r="AO6211" s="376"/>
    </row>
    <row r="6212" spans="1:41" x14ac:dyDescent="0.25">
      <c r="A6212" s="44" t="s">
        <v>14442</v>
      </c>
      <c r="B6212" s="44" t="s">
        <v>16346</v>
      </c>
      <c r="C6212" s="45" t="s">
        <v>14443</v>
      </c>
      <c r="D6212" s="46" t="s">
        <v>21328</v>
      </c>
      <c r="E6212" s="46">
        <v>46493</v>
      </c>
      <c r="AO6212" s="376"/>
    </row>
    <row r="6213" spans="1:41" x14ac:dyDescent="0.25">
      <c r="A6213" s="44" t="s">
        <v>14442</v>
      </c>
      <c r="B6213" s="44" t="s">
        <v>16346</v>
      </c>
      <c r="C6213" s="45" t="s">
        <v>14443</v>
      </c>
      <c r="D6213" s="46" t="s">
        <v>21328</v>
      </c>
      <c r="E6213" s="46">
        <v>46493</v>
      </c>
      <c r="AO6213" s="376"/>
    </row>
    <row r="6214" spans="1:41" x14ac:dyDescent="0.3">
      <c r="A6214" s="57" t="s">
        <v>106</v>
      </c>
      <c r="B6214" s="92" t="s">
        <v>3682</v>
      </c>
      <c r="C6214" s="93" t="s">
        <v>19106</v>
      </c>
      <c r="D6214" s="93" t="s">
        <v>3681</v>
      </c>
      <c r="E6214" s="94">
        <v>48029</v>
      </c>
      <c r="F6214" s="93"/>
      <c r="G6214" s="93"/>
      <c r="H6214" s="93"/>
      <c r="I6214" s="99"/>
      <c r="J6214" s="99"/>
      <c r="K6214" s="99"/>
      <c r="L6214" s="99"/>
      <c r="M6214" s="99"/>
      <c r="N6214" s="99"/>
      <c r="O6214" s="99"/>
      <c r="P6214" s="99"/>
      <c r="Q6214" s="99"/>
      <c r="R6214" s="99"/>
      <c r="S6214" s="99"/>
      <c r="T6214" s="99"/>
      <c r="U6214" s="99"/>
      <c r="V6214" s="99"/>
      <c r="W6214" s="99"/>
      <c r="X6214" s="99"/>
      <c r="Y6214" s="99"/>
      <c r="Z6214" s="99"/>
      <c r="AA6214" s="99"/>
      <c r="AB6214" s="99"/>
      <c r="AC6214" s="99"/>
      <c r="AD6214" s="99"/>
      <c r="AE6214" s="99"/>
      <c r="AF6214" s="99"/>
      <c r="AG6214" s="99"/>
      <c r="AH6214" s="31"/>
      <c r="AI6214" s="31"/>
      <c r="AJ6214" s="31"/>
      <c r="AK6214" s="31"/>
      <c r="AL6214" s="31"/>
      <c r="AO6214" s="376"/>
    </row>
    <row r="6215" spans="1:41" x14ac:dyDescent="0.25">
      <c r="A6215" s="44" t="s">
        <v>106</v>
      </c>
      <c r="B6215" s="44" t="s">
        <v>12111</v>
      </c>
      <c r="C6215" s="45">
        <v>13.24</v>
      </c>
      <c r="D6215" s="45" t="s">
        <v>12549</v>
      </c>
      <c r="E6215" s="46">
        <v>47299</v>
      </c>
      <c r="F6215" s="45"/>
      <c r="G6215" s="93"/>
      <c r="H6215" s="93"/>
      <c r="I6215" s="99"/>
      <c r="J6215" s="99"/>
      <c r="K6215" s="99"/>
      <c r="L6215" s="99"/>
      <c r="M6215" s="99"/>
      <c r="N6215" s="99"/>
      <c r="O6215" s="99"/>
      <c r="P6215" s="99"/>
      <c r="Q6215" s="99"/>
      <c r="R6215" s="99"/>
      <c r="S6215" s="99"/>
      <c r="T6215" s="99"/>
      <c r="U6215" s="99"/>
      <c r="V6215" s="99"/>
      <c r="W6215" s="99"/>
      <c r="X6215" s="99"/>
      <c r="Y6215" s="99"/>
      <c r="Z6215" s="99"/>
      <c r="AA6215" s="99"/>
      <c r="AB6215" s="99"/>
      <c r="AC6215" s="99"/>
      <c r="AD6215" s="99"/>
      <c r="AE6215" s="99"/>
      <c r="AF6215" s="99"/>
      <c r="AG6215" s="99"/>
      <c r="AH6215" s="31"/>
      <c r="AI6215" s="31"/>
      <c r="AJ6215" s="31"/>
      <c r="AK6215" s="31"/>
      <c r="AL6215" s="31"/>
      <c r="AO6215" s="376"/>
    </row>
    <row r="6216" spans="1:41" x14ac:dyDescent="0.25">
      <c r="A6216" s="44" t="s">
        <v>106</v>
      </c>
      <c r="B6216" s="44" t="s">
        <v>4849</v>
      </c>
      <c r="C6216" s="45" t="s">
        <v>4852</v>
      </c>
      <c r="D6216" s="46" t="s">
        <v>21328</v>
      </c>
      <c r="E6216" s="46">
        <v>46615</v>
      </c>
      <c r="AO6216" s="376"/>
    </row>
    <row r="6217" spans="1:41" x14ac:dyDescent="0.25">
      <c r="A6217" s="44" t="s">
        <v>106</v>
      </c>
      <c r="B6217" s="44" t="s">
        <v>4849</v>
      </c>
      <c r="C6217" s="45" t="s">
        <v>4852</v>
      </c>
      <c r="D6217" s="46" t="s">
        <v>21328</v>
      </c>
      <c r="E6217" s="46">
        <v>46615</v>
      </c>
      <c r="AO6217" s="376"/>
    </row>
    <row r="6218" spans="1:41" x14ac:dyDescent="0.25">
      <c r="A6218" s="44" t="s">
        <v>106</v>
      </c>
      <c r="B6218" s="44" t="s">
        <v>4849</v>
      </c>
      <c r="C6218" s="45" t="s">
        <v>4852</v>
      </c>
      <c r="D6218" s="46" t="s">
        <v>21328</v>
      </c>
      <c r="E6218" s="46">
        <v>46615</v>
      </c>
      <c r="AO6218" s="376"/>
    </row>
    <row r="6219" spans="1:41" x14ac:dyDescent="0.25">
      <c r="A6219" s="44" t="s">
        <v>106</v>
      </c>
      <c r="B6219" s="44" t="s">
        <v>4849</v>
      </c>
      <c r="C6219" s="45" t="s">
        <v>4852</v>
      </c>
      <c r="D6219" s="46" t="s">
        <v>21328</v>
      </c>
      <c r="E6219" s="46">
        <v>46615</v>
      </c>
      <c r="AO6219" s="376"/>
    </row>
    <row r="6220" spans="1:41" x14ac:dyDescent="0.25">
      <c r="A6220" s="44" t="s">
        <v>106</v>
      </c>
      <c r="B6220" s="44" t="s">
        <v>3039</v>
      </c>
      <c r="C6220" s="45">
        <v>230904</v>
      </c>
      <c r="D6220" s="45" t="s">
        <v>11363</v>
      </c>
      <c r="E6220" s="45" t="s">
        <v>7871</v>
      </c>
      <c r="AO6220" s="376"/>
    </row>
    <row r="6221" spans="1:41" x14ac:dyDescent="0.25">
      <c r="A6221" s="44" t="s">
        <v>5471</v>
      </c>
      <c r="B6221" s="44" t="s">
        <v>21359</v>
      </c>
      <c r="C6221" s="45" t="s">
        <v>9701</v>
      </c>
      <c r="D6221" s="45" t="s">
        <v>21447</v>
      </c>
      <c r="E6221" s="46">
        <v>46752</v>
      </c>
      <c r="AO6221" s="376"/>
    </row>
    <row r="6222" spans="1:41" x14ac:dyDescent="0.25">
      <c r="A6222" s="329" t="s">
        <v>5471</v>
      </c>
      <c r="B6222" s="92" t="s">
        <v>13051</v>
      </c>
      <c r="C6222" s="93" t="s">
        <v>13052</v>
      </c>
      <c r="D6222" s="93" t="s">
        <v>1201</v>
      </c>
      <c r="E6222" s="94">
        <v>47223</v>
      </c>
      <c r="F6222" s="93"/>
      <c r="G6222" s="93"/>
      <c r="H6222" s="93"/>
      <c r="I6222" s="99"/>
      <c r="J6222" s="99"/>
      <c r="K6222" s="99"/>
      <c r="L6222" s="99"/>
      <c r="M6222" s="99"/>
      <c r="N6222" s="99"/>
      <c r="O6222" s="99"/>
      <c r="P6222" s="99"/>
      <c r="Q6222" s="99"/>
      <c r="R6222" s="99"/>
      <c r="S6222" s="99"/>
      <c r="T6222" s="99"/>
      <c r="U6222" s="99"/>
      <c r="V6222" s="99"/>
      <c r="W6222" s="99"/>
      <c r="X6222" s="99"/>
      <c r="Y6222" s="99"/>
      <c r="Z6222" s="99"/>
      <c r="AA6222" s="99"/>
      <c r="AB6222" s="99"/>
      <c r="AC6222" s="99"/>
      <c r="AD6222" s="99"/>
      <c r="AE6222" s="99"/>
      <c r="AF6222" s="99"/>
      <c r="AG6222" s="99"/>
      <c r="AH6222" s="31"/>
      <c r="AI6222" s="31"/>
      <c r="AJ6222" s="31"/>
      <c r="AK6222" s="31"/>
      <c r="AL6222" s="31"/>
      <c r="AO6222" s="376"/>
    </row>
    <row r="6223" spans="1:41" x14ac:dyDescent="0.25">
      <c r="A6223" s="91" t="s">
        <v>5471</v>
      </c>
      <c r="B6223" s="92" t="s">
        <v>19284</v>
      </c>
      <c r="C6223" s="93" t="s">
        <v>19285</v>
      </c>
      <c r="D6223" s="93" t="s">
        <v>1201</v>
      </c>
      <c r="E6223" s="94">
        <v>46582</v>
      </c>
      <c r="F6223" s="93"/>
      <c r="G6223" s="93"/>
      <c r="H6223" s="93"/>
      <c r="I6223" s="99"/>
      <c r="J6223" s="99"/>
      <c r="K6223" s="99"/>
      <c r="L6223" s="99"/>
      <c r="M6223" s="99"/>
      <c r="N6223" s="99"/>
      <c r="O6223" s="99"/>
      <c r="P6223" s="99"/>
      <c r="Q6223" s="99"/>
      <c r="R6223" s="99"/>
      <c r="S6223" s="99"/>
      <c r="T6223" s="99"/>
      <c r="U6223" s="99"/>
      <c r="V6223" s="99"/>
      <c r="W6223" s="99"/>
      <c r="X6223" s="99"/>
      <c r="Y6223" s="99"/>
      <c r="Z6223" s="99"/>
      <c r="AA6223" s="99"/>
      <c r="AB6223" s="99"/>
      <c r="AC6223" s="99"/>
      <c r="AD6223" s="99"/>
      <c r="AE6223" s="99"/>
      <c r="AF6223" s="99"/>
      <c r="AG6223" s="99"/>
      <c r="AH6223" s="31"/>
      <c r="AI6223" s="31"/>
      <c r="AJ6223" s="31"/>
      <c r="AK6223" s="31"/>
      <c r="AL6223" s="31"/>
      <c r="AO6223" s="376"/>
    </row>
    <row r="6224" spans="1:41" x14ac:dyDescent="0.25">
      <c r="A6224" s="44" t="s">
        <v>14176</v>
      </c>
      <c r="B6224" s="44" t="s">
        <v>14169</v>
      </c>
      <c r="C6224" s="45" t="s">
        <v>14234</v>
      </c>
      <c r="D6224" s="32" t="s">
        <v>5559</v>
      </c>
      <c r="E6224" s="45" t="s">
        <v>20863</v>
      </c>
      <c r="F6224" s="32"/>
      <c r="G6224" s="32"/>
      <c r="H6224" s="32"/>
      <c r="I6224" s="31"/>
      <c r="J6224" s="31"/>
      <c r="K6224" s="31"/>
      <c r="L6224" s="31"/>
      <c r="M6224" s="31"/>
      <c r="N6224" s="31"/>
      <c r="O6224" s="31"/>
      <c r="P6224" s="31"/>
      <c r="Q6224" s="31"/>
      <c r="R6224" s="31"/>
      <c r="S6224" s="31"/>
      <c r="T6224" s="31"/>
      <c r="U6224" s="31"/>
      <c r="V6224" s="31"/>
      <c r="W6224" s="31"/>
      <c r="X6224" s="31"/>
      <c r="Y6224" s="31"/>
      <c r="Z6224" s="31"/>
      <c r="AA6224" s="31"/>
      <c r="AB6224" s="31"/>
      <c r="AC6224" s="31"/>
      <c r="AD6224" s="31"/>
      <c r="AE6224" s="31"/>
      <c r="AF6224" s="31"/>
      <c r="AG6224" s="31"/>
      <c r="AH6224" s="31"/>
      <c r="AI6224" s="31"/>
      <c r="AJ6224" s="31"/>
      <c r="AK6224" s="31"/>
      <c r="AL6224" s="31"/>
      <c r="AO6224" s="376"/>
    </row>
    <row r="6225" spans="1:41" x14ac:dyDescent="0.25">
      <c r="A6225" s="44" t="s">
        <v>5574</v>
      </c>
      <c r="B6225" s="44" t="s">
        <v>20513</v>
      </c>
      <c r="C6225" s="45" t="s">
        <v>5575</v>
      </c>
      <c r="D6225" s="32" t="s">
        <v>5559</v>
      </c>
      <c r="E6225" s="45" t="s">
        <v>20831</v>
      </c>
      <c r="F6225" s="32"/>
      <c r="G6225" s="32"/>
      <c r="H6225" s="32"/>
      <c r="I6225" s="31"/>
      <c r="J6225" s="31"/>
      <c r="K6225" s="31"/>
      <c r="L6225" s="31"/>
      <c r="M6225" s="31"/>
      <c r="N6225" s="31"/>
      <c r="O6225" s="31"/>
      <c r="P6225" s="31"/>
      <c r="Q6225" s="31"/>
      <c r="R6225" s="31"/>
      <c r="S6225" s="31"/>
      <c r="T6225" s="31"/>
      <c r="U6225" s="31"/>
      <c r="V6225" s="31"/>
      <c r="W6225" s="31"/>
      <c r="X6225" s="31"/>
      <c r="Y6225" s="31"/>
      <c r="Z6225" s="31"/>
      <c r="AA6225" s="31"/>
      <c r="AB6225" s="31"/>
      <c r="AC6225" s="31"/>
      <c r="AD6225" s="31"/>
      <c r="AE6225" s="31"/>
      <c r="AF6225" s="31"/>
      <c r="AG6225" s="31"/>
      <c r="AH6225" s="31"/>
      <c r="AI6225" s="31"/>
      <c r="AJ6225" s="31"/>
      <c r="AK6225" s="31"/>
      <c r="AL6225" s="31"/>
      <c r="AO6225" s="376"/>
    </row>
    <row r="6226" spans="1:41" x14ac:dyDescent="0.3">
      <c r="A6226" s="333" t="s">
        <v>18657</v>
      </c>
      <c r="B6226" s="333" t="s">
        <v>4816</v>
      </c>
      <c r="C6226" s="125" t="s">
        <v>16160</v>
      </c>
      <c r="D6226" s="32" t="s">
        <v>20309</v>
      </c>
      <c r="E6226" s="125" t="s">
        <v>4972</v>
      </c>
      <c r="F6226" s="125" t="s">
        <v>1189</v>
      </c>
      <c r="G6226" s="125" t="s">
        <v>1190</v>
      </c>
      <c r="AO6226" s="376"/>
    </row>
    <row r="6227" spans="1:41" x14ac:dyDescent="0.3">
      <c r="A6227" s="333" t="s">
        <v>18657</v>
      </c>
      <c r="B6227" s="333" t="s">
        <v>1183</v>
      </c>
      <c r="C6227" s="125" t="s">
        <v>18817</v>
      </c>
      <c r="D6227" s="32" t="s">
        <v>20309</v>
      </c>
      <c r="E6227" s="125" t="s">
        <v>8292</v>
      </c>
      <c r="F6227" s="125" t="s">
        <v>1189</v>
      </c>
      <c r="G6227" s="125" t="s">
        <v>1190</v>
      </c>
      <c r="AO6227" s="376"/>
    </row>
    <row r="6228" spans="1:41" x14ac:dyDescent="0.25">
      <c r="A6228" s="44" t="s">
        <v>20545</v>
      </c>
      <c r="B6228" s="44" t="s">
        <v>6877</v>
      </c>
      <c r="C6228" s="45" t="s">
        <v>6898</v>
      </c>
      <c r="D6228" s="32" t="s">
        <v>5559</v>
      </c>
      <c r="E6228" s="45" t="s">
        <v>20846</v>
      </c>
      <c r="F6228" s="32"/>
      <c r="G6228" s="32"/>
      <c r="H6228" s="32"/>
      <c r="I6228" s="31"/>
      <c r="J6228" s="31"/>
      <c r="K6228" s="31"/>
      <c r="L6228" s="31"/>
      <c r="M6228" s="31"/>
      <c r="N6228" s="31"/>
      <c r="O6228" s="31"/>
      <c r="P6228" s="31"/>
      <c r="Q6228" s="31"/>
      <c r="R6228" s="31"/>
      <c r="S6228" s="31"/>
      <c r="T6228" s="31"/>
      <c r="U6228" s="31"/>
      <c r="V6228" s="31"/>
      <c r="W6228" s="31"/>
      <c r="X6228" s="31"/>
      <c r="Y6228" s="31"/>
      <c r="Z6228" s="31"/>
      <c r="AA6228" s="31"/>
      <c r="AB6228" s="31"/>
      <c r="AC6228" s="31"/>
      <c r="AD6228" s="31"/>
      <c r="AE6228" s="31"/>
      <c r="AF6228" s="31"/>
      <c r="AG6228" s="31"/>
      <c r="AH6228" s="31"/>
      <c r="AI6228" s="31"/>
      <c r="AJ6228" s="31"/>
      <c r="AK6228" s="31"/>
      <c r="AL6228" s="31"/>
      <c r="AO6228" s="376"/>
    </row>
    <row r="6229" spans="1:41" x14ac:dyDescent="0.3">
      <c r="A6229" s="57" t="s">
        <v>3601</v>
      </c>
      <c r="B6229" s="92" t="s">
        <v>3682</v>
      </c>
      <c r="C6229" s="93" t="s">
        <v>19106</v>
      </c>
      <c r="D6229" s="93" t="s">
        <v>3681</v>
      </c>
      <c r="E6229" s="94">
        <v>48029</v>
      </c>
      <c r="F6229" s="93"/>
      <c r="G6229" s="93"/>
      <c r="H6229" s="93"/>
      <c r="I6229" s="99"/>
      <c r="J6229" s="99"/>
      <c r="K6229" s="99"/>
      <c r="L6229" s="99"/>
      <c r="M6229" s="99"/>
      <c r="N6229" s="99"/>
      <c r="O6229" s="99"/>
      <c r="P6229" s="99"/>
      <c r="Q6229" s="99"/>
      <c r="R6229" s="99"/>
      <c r="S6229" s="99"/>
      <c r="T6229" s="99"/>
      <c r="U6229" s="99"/>
      <c r="V6229" s="99"/>
      <c r="W6229" s="99"/>
      <c r="X6229" s="99"/>
      <c r="Y6229" s="99"/>
      <c r="Z6229" s="99"/>
      <c r="AA6229" s="99"/>
      <c r="AB6229" s="99"/>
      <c r="AC6229" s="99"/>
      <c r="AD6229" s="99"/>
      <c r="AE6229" s="99"/>
      <c r="AF6229" s="99"/>
      <c r="AG6229" s="99"/>
      <c r="AH6229" s="31"/>
      <c r="AI6229" s="31"/>
      <c r="AJ6229" s="31"/>
      <c r="AK6229" s="31"/>
      <c r="AL6229" s="31"/>
      <c r="AO6229" s="376"/>
    </row>
    <row r="6230" spans="1:41" x14ac:dyDescent="0.3">
      <c r="A6230" s="57" t="s">
        <v>2275</v>
      </c>
      <c r="B6230" s="57" t="s">
        <v>1297</v>
      </c>
      <c r="C6230" s="62">
        <v>2502</v>
      </c>
      <c r="D6230" s="62" t="s">
        <v>20886</v>
      </c>
      <c r="E6230" s="60">
        <v>46326</v>
      </c>
      <c r="F6230" s="32"/>
      <c r="G6230" s="32"/>
      <c r="H6230" s="32"/>
      <c r="I6230" s="31"/>
      <c r="J6230" s="31"/>
      <c r="K6230" s="31"/>
      <c r="L6230" s="31"/>
      <c r="M6230" s="31"/>
      <c r="N6230" s="31"/>
      <c r="O6230" s="31"/>
      <c r="P6230" s="31"/>
      <c r="Q6230" s="31"/>
      <c r="R6230" s="31"/>
      <c r="S6230" s="31"/>
      <c r="T6230" s="31"/>
      <c r="U6230" s="31"/>
      <c r="V6230" s="31"/>
      <c r="W6230" s="31"/>
      <c r="X6230" s="31"/>
      <c r="Y6230" s="31"/>
      <c r="Z6230" s="31"/>
      <c r="AA6230" s="31"/>
      <c r="AB6230" s="31"/>
      <c r="AC6230" s="31"/>
      <c r="AD6230" s="31"/>
      <c r="AE6230" s="31"/>
      <c r="AF6230" s="31"/>
      <c r="AG6230" s="31"/>
      <c r="AH6230" s="31"/>
      <c r="AI6230" s="31"/>
      <c r="AJ6230" s="31"/>
      <c r="AK6230" s="31"/>
      <c r="AL6230" s="31"/>
      <c r="AO6230" s="376"/>
    </row>
    <row r="6231" spans="1:41" x14ac:dyDescent="0.3">
      <c r="A6231" s="57" t="s">
        <v>2275</v>
      </c>
      <c r="B6231" s="57" t="s">
        <v>2173</v>
      </c>
      <c r="C6231" s="62">
        <v>24030</v>
      </c>
      <c r="D6231" s="62" t="s">
        <v>20886</v>
      </c>
      <c r="E6231" s="60">
        <v>47057</v>
      </c>
      <c r="F6231" s="32"/>
      <c r="G6231" s="32"/>
      <c r="H6231" s="32"/>
      <c r="I6231" s="31"/>
      <c r="J6231" s="31"/>
      <c r="K6231" s="31"/>
      <c r="L6231" s="31"/>
      <c r="M6231" s="31"/>
      <c r="N6231" s="31"/>
      <c r="O6231" s="31"/>
      <c r="P6231" s="31"/>
      <c r="Q6231" s="31"/>
      <c r="R6231" s="31"/>
      <c r="S6231" s="31"/>
      <c r="T6231" s="31"/>
      <c r="U6231" s="31"/>
      <c r="V6231" s="31"/>
      <c r="W6231" s="31"/>
      <c r="X6231" s="31"/>
      <c r="Y6231" s="31"/>
      <c r="Z6231" s="31"/>
      <c r="AA6231" s="31"/>
      <c r="AB6231" s="31"/>
      <c r="AC6231" s="31"/>
      <c r="AD6231" s="31"/>
      <c r="AE6231" s="31"/>
      <c r="AF6231" s="31"/>
      <c r="AG6231" s="31"/>
      <c r="AH6231" s="31"/>
      <c r="AI6231" s="31"/>
      <c r="AJ6231" s="31"/>
      <c r="AK6231" s="31"/>
      <c r="AL6231" s="31"/>
      <c r="AO6231" s="376"/>
    </row>
    <row r="6232" spans="1:41" x14ac:dyDescent="0.3">
      <c r="A6232" s="333" t="s">
        <v>2275</v>
      </c>
      <c r="B6232" s="333" t="s">
        <v>11371</v>
      </c>
      <c r="C6232" s="125" t="s">
        <v>11215</v>
      </c>
      <c r="D6232" s="32" t="s">
        <v>20309</v>
      </c>
      <c r="E6232" s="125" t="s">
        <v>4966</v>
      </c>
      <c r="F6232" s="125" t="s">
        <v>1189</v>
      </c>
      <c r="G6232" s="125" t="s">
        <v>1190</v>
      </c>
      <c r="AO6232" s="376"/>
    </row>
    <row r="6233" spans="1:41" x14ac:dyDescent="0.3">
      <c r="A6233" s="333" t="s">
        <v>2275</v>
      </c>
      <c r="B6233" s="333" t="s">
        <v>11377</v>
      </c>
      <c r="C6233" s="125" t="s">
        <v>11214</v>
      </c>
      <c r="D6233" s="32" t="s">
        <v>20309</v>
      </c>
      <c r="E6233" s="125" t="s">
        <v>4966</v>
      </c>
      <c r="F6233" s="125" t="s">
        <v>1189</v>
      </c>
      <c r="G6233" s="125" t="s">
        <v>1190</v>
      </c>
      <c r="AO6233" s="376"/>
    </row>
    <row r="6234" spans="1:41" x14ac:dyDescent="0.3">
      <c r="A6234" s="333" t="s">
        <v>2275</v>
      </c>
      <c r="B6234" s="333" t="s">
        <v>1157</v>
      </c>
      <c r="C6234" s="125" t="s">
        <v>13318</v>
      </c>
      <c r="D6234" s="32" t="s">
        <v>20309</v>
      </c>
      <c r="E6234" s="125" t="s">
        <v>12551</v>
      </c>
      <c r="F6234" s="125" t="s">
        <v>1189</v>
      </c>
      <c r="G6234" s="125" t="s">
        <v>1190</v>
      </c>
      <c r="AO6234" s="376"/>
    </row>
    <row r="6235" spans="1:41" x14ac:dyDescent="0.25">
      <c r="A6235" s="44" t="s">
        <v>21621</v>
      </c>
      <c r="B6235" s="44" t="s">
        <v>2350</v>
      </c>
      <c r="C6235" s="45">
        <v>250106</v>
      </c>
      <c r="D6235" s="45" t="s">
        <v>11363</v>
      </c>
      <c r="E6235" s="45" t="s">
        <v>11887</v>
      </c>
      <c r="AO6235" s="376"/>
    </row>
    <row r="6236" spans="1:41" x14ac:dyDescent="0.25">
      <c r="A6236" s="44" t="s">
        <v>21621</v>
      </c>
      <c r="B6236" s="44" t="s">
        <v>21553</v>
      </c>
      <c r="C6236" s="45">
        <v>260603</v>
      </c>
      <c r="D6236" s="45" t="s">
        <v>11363</v>
      </c>
      <c r="E6236" s="45" t="s">
        <v>9840</v>
      </c>
      <c r="AO6236" s="376"/>
    </row>
    <row r="6237" spans="1:41" x14ac:dyDescent="0.3">
      <c r="A6237" s="333" t="s">
        <v>1014</v>
      </c>
      <c r="B6237" s="333" t="s">
        <v>12848</v>
      </c>
      <c r="C6237" s="125" t="s">
        <v>12849</v>
      </c>
      <c r="D6237" s="32" t="s">
        <v>20309</v>
      </c>
      <c r="E6237" s="125" t="s">
        <v>5332</v>
      </c>
      <c r="F6237" s="125" t="s">
        <v>1189</v>
      </c>
      <c r="G6237" s="125" t="s">
        <v>1190</v>
      </c>
      <c r="AO6237" s="376"/>
    </row>
    <row r="6238" spans="1:41" x14ac:dyDescent="0.25">
      <c r="A6238" s="44" t="s">
        <v>1014</v>
      </c>
      <c r="B6238" s="44" t="s">
        <v>12103</v>
      </c>
      <c r="C6238" s="45">
        <v>22.24</v>
      </c>
      <c r="D6238" s="45" t="s">
        <v>12549</v>
      </c>
      <c r="E6238" s="46">
        <v>47299</v>
      </c>
      <c r="F6238" s="45"/>
      <c r="G6238" s="93"/>
      <c r="H6238" s="93"/>
      <c r="I6238" s="99"/>
      <c r="J6238" s="99"/>
      <c r="K6238" s="99"/>
      <c r="L6238" s="99"/>
      <c r="M6238" s="99"/>
      <c r="N6238" s="99"/>
      <c r="O6238" s="99"/>
      <c r="P6238" s="99"/>
      <c r="Q6238" s="99"/>
      <c r="R6238" s="99"/>
      <c r="S6238" s="99"/>
      <c r="T6238" s="99"/>
      <c r="U6238" s="99"/>
      <c r="V6238" s="99"/>
      <c r="W6238" s="99"/>
      <c r="X6238" s="99"/>
      <c r="Y6238" s="99"/>
      <c r="Z6238" s="99"/>
      <c r="AA6238" s="99"/>
      <c r="AB6238" s="99"/>
      <c r="AC6238" s="99"/>
      <c r="AD6238" s="99"/>
      <c r="AE6238" s="99"/>
      <c r="AF6238" s="99"/>
      <c r="AG6238" s="99"/>
      <c r="AH6238" s="31"/>
      <c r="AI6238" s="31"/>
      <c r="AJ6238" s="31"/>
      <c r="AK6238" s="31"/>
      <c r="AL6238" s="31"/>
      <c r="AO6238" s="376"/>
    </row>
    <row r="6239" spans="1:41" x14ac:dyDescent="0.3">
      <c r="A6239" s="333" t="s">
        <v>16191</v>
      </c>
      <c r="B6239" s="333" t="s">
        <v>11377</v>
      </c>
      <c r="C6239" s="125" t="s">
        <v>11214</v>
      </c>
      <c r="D6239" s="32" t="s">
        <v>20309</v>
      </c>
      <c r="E6239" s="125" t="s">
        <v>4966</v>
      </c>
      <c r="F6239" s="125" t="s">
        <v>1189</v>
      </c>
      <c r="G6239" s="125" t="s">
        <v>1190</v>
      </c>
      <c r="AO6239" s="376"/>
    </row>
    <row r="6240" spans="1:41" x14ac:dyDescent="0.25">
      <c r="A6240" s="44" t="s">
        <v>3507</v>
      </c>
      <c r="B6240" s="44" t="s">
        <v>5321</v>
      </c>
      <c r="C6240" s="45">
        <v>26010401</v>
      </c>
      <c r="D6240" s="45" t="s">
        <v>11363</v>
      </c>
      <c r="E6240" s="45" t="s">
        <v>17459</v>
      </c>
      <c r="AO6240" s="376"/>
    </row>
    <row r="6241" spans="1:41" x14ac:dyDescent="0.25">
      <c r="A6241" s="44" t="s">
        <v>3507</v>
      </c>
      <c r="B6241" s="44" t="s">
        <v>3176</v>
      </c>
      <c r="C6241" s="45">
        <v>26010402</v>
      </c>
      <c r="D6241" s="45" t="s">
        <v>11363</v>
      </c>
      <c r="E6241" s="45" t="s">
        <v>17459</v>
      </c>
      <c r="AO6241" s="376"/>
    </row>
    <row r="6242" spans="1:41" x14ac:dyDescent="0.3">
      <c r="A6242" s="333" t="s">
        <v>3463</v>
      </c>
      <c r="B6242" s="333" t="s">
        <v>1156</v>
      </c>
      <c r="C6242" s="125" t="s">
        <v>10965</v>
      </c>
      <c r="D6242" s="32" t="s">
        <v>20309</v>
      </c>
      <c r="E6242" s="125" t="s">
        <v>2593</v>
      </c>
      <c r="F6242" s="125" t="s">
        <v>1190</v>
      </c>
      <c r="G6242" s="125" t="s">
        <v>1190</v>
      </c>
      <c r="AO6242" s="376"/>
    </row>
    <row r="6243" spans="1:41" x14ac:dyDescent="0.25">
      <c r="A6243" s="44" t="s">
        <v>3463</v>
      </c>
      <c r="B6243" s="44" t="s">
        <v>13452</v>
      </c>
      <c r="C6243" s="45" t="s">
        <v>14444</v>
      </c>
      <c r="D6243" s="46" t="s">
        <v>21328</v>
      </c>
      <c r="E6243" s="46">
        <v>46527</v>
      </c>
      <c r="AO6243" s="376"/>
    </row>
    <row r="6244" spans="1:41" x14ac:dyDescent="0.25">
      <c r="A6244" s="44" t="s">
        <v>3463</v>
      </c>
      <c r="B6244" s="44" t="s">
        <v>13452</v>
      </c>
      <c r="C6244" s="45" t="s">
        <v>14444</v>
      </c>
      <c r="D6244" s="46" t="s">
        <v>21328</v>
      </c>
      <c r="E6244" s="46">
        <v>46527</v>
      </c>
      <c r="AO6244" s="376"/>
    </row>
    <row r="6245" spans="1:41" x14ac:dyDescent="0.25">
      <c r="A6245" s="44" t="s">
        <v>15742</v>
      </c>
      <c r="B6245" s="44" t="s">
        <v>3474</v>
      </c>
      <c r="C6245" s="45">
        <v>250503</v>
      </c>
      <c r="D6245" s="45" t="s">
        <v>11363</v>
      </c>
      <c r="E6245" s="45" t="s">
        <v>15608</v>
      </c>
      <c r="AO6245" s="376"/>
    </row>
    <row r="6246" spans="1:41" x14ac:dyDescent="0.3">
      <c r="A6246" s="333" t="s">
        <v>15522</v>
      </c>
      <c r="B6246" s="333" t="s">
        <v>15583</v>
      </c>
      <c r="C6246" s="125" t="s">
        <v>15584</v>
      </c>
      <c r="D6246" s="32" t="s">
        <v>20309</v>
      </c>
      <c r="E6246" s="125" t="s">
        <v>15591</v>
      </c>
      <c r="F6246" s="125" t="s">
        <v>1189</v>
      </c>
      <c r="G6246" s="125" t="s">
        <v>1190</v>
      </c>
      <c r="AO6246" s="376"/>
    </row>
    <row r="6247" spans="1:41" x14ac:dyDescent="0.25">
      <c r="A6247" s="44" t="s">
        <v>10507</v>
      </c>
      <c r="B6247" s="44" t="s">
        <v>10355</v>
      </c>
      <c r="C6247" s="45">
        <v>240403</v>
      </c>
      <c r="D6247" s="45" t="s">
        <v>11363</v>
      </c>
      <c r="E6247" s="45" t="s">
        <v>5037</v>
      </c>
      <c r="AO6247" s="376"/>
    </row>
    <row r="6248" spans="1:41" x14ac:dyDescent="0.25">
      <c r="A6248" s="44" t="s">
        <v>10507</v>
      </c>
      <c r="B6248" s="44" t="s">
        <v>925</v>
      </c>
      <c r="C6248" s="45">
        <v>240601</v>
      </c>
      <c r="D6248" s="45" t="s">
        <v>11363</v>
      </c>
      <c r="E6248" s="45" t="s">
        <v>9840</v>
      </c>
      <c r="AO6248" s="376"/>
    </row>
    <row r="6249" spans="1:41" x14ac:dyDescent="0.25">
      <c r="A6249" s="44" t="s">
        <v>12657</v>
      </c>
      <c r="B6249" s="44" t="s">
        <v>199</v>
      </c>
      <c r="C6249" s="45">
        <v>241001</v>
      </c>
      <c r="D6249" s="45" t="s">
        <v>11363</v>
      </c>
      <c r="E6249" s="45" t="s">
        <v>5332</v>
      </c>
      <c r="AO6249" s="376"/>
    </row>
    <row r="6250" spans="1:41" x14ac:dyDescent="0.25">
      <c r="A6250" s="44" t="s">
        <v>6457</v>
      </c>
      <c r="B6250" s="44" t="s">
        <v>931</v>
      </c>
      <c r="C6250" s="45">
        <v>260101</v>
      </c>
      <c r="D6250" s="45" t="s">
        <v>11363</v>
      </c>
      <c r="E6250" s="45" t="s">
        <v>8292</v>
      </c>
      <c r="AO6250" s="376"/>
    </row>
    <row r="6251" spans="1:41" x14ac:dyDescent="0.25">
      <c r="A6251" s="44" t="s">
        <v>2969</v>
      </c>
      <c r="B6251" s="44" t="s">
        <v>3053</v>
      </c>
      <c r="C6251" s="45">
        <v>230802</v>
      </c>
      <c r="D6251" s="45" t="s">
        <v>11363</v>
      </c>
      <c r="E6251" s="45" t="s">
        <v>4151</v>
      </c>
      <c r="AO6251" s="376"/>
    </row>
    <row r="6252" spans="1:41" x14ac:dyDescent="0.25">
      <c r="A6252" s="44" t="s">
        <v>6458</v>
      </c>
      <c r="B6252" s="44" t="s">
        <v>930</v>
      </c>
      <c r="C6252" s="45">
        <v>240803</v>
      </c>
      <c r="D6252" s="45" t="s">
        <v>11363</v>
      </c>
      <c r="E6252" s="45" t="s">
        <v>4966</v>
      </c>
      <c r="AO6252" s="376"/>
    </row>
    <row r="6253" spans="1:41" x14ac:dyDescent="0.25">
      <c r="A6253" s="44" t="s">
        <v>6458</v>
      </c>
      <c r="B6253" s="44" t="s">
        <v>6608</v>
      </c>
      <c r="C6253" s="45">
        <v>260203</v>
      </c>
      <c r="D6253" s="45" t="s">
        <v>11363</v>
      </c>
      <c r="E6253" s="45" t="s">
        <v>9238</v>
      </c>
      <c r="AO6253" s="376"/>
    </row>
    <row r="6254" spans="1:41" x14ac:dyDescent="0.3">
      <c r="A6254" s="333" t="s">
        <v>5224</v>
      </c>
      <c r="B6254" s="333" t="s">
        <v>8040</v>
      </c>
      <c r="C6254" s="125" t="s">
        <v>8041</v>
      </c>
      <c r="D6254" s="32" t="s">
        <v>20309</v>
      </c>
      <c r="E6254" s="125" t="s">
        <v>7871</v>
      </c>
      <c r="F6254" s="125" t="s">
        <v>1189</v>
      </c>
      <c r="G6254" s="125" t="s">
        <v>1190</v>
      </c>
      <c r="AO6254" s="376"/>
    </row>
    <row r="6255" spans="1:41" x14ac:dyDescent="0.25">
      <c r="A6255" s="44" t="s">
        <v>5224</v>
      </c>
      <c r="B6255" s="44" t="s">
        <v>2355</v>
      </c>
      <c r="C6255" s="45">
        <v>251001</v>
      </c>
      <c r="D6255" s="45" t="s">
        <v>11363</v>
      </c>
      <c r="E6255" s="45" t="s">
        <v>11146</v>
      </c>
      <c r="AO6255" s="376"/>
    </row>
    <row r="6256" spans="1:41" x14ac:dyDescent="0.25">
      <c r="A6256" s="44" t="s">
        <v>12251</v>
      </c>
      <c r="B6256" s="44" t="s">
        <v>12101</v>
      </c>
      <c r="C6256" s="45">
        <v>11.24</v>
      </c>
      <c r="D6256" s="45" t="s">
        <v>12549</v>
      </c>
      <c r="E6256" s="46">
        <v>47299</v>
      </c>
      <c r="F6256" s="45"/>
      <c r="G6256" s="93"/>
      <c r="H6256" s="93"/>
      <c r="I6256" s="99"/>
      <c r="J6256" s="99"/>
      <c r="K6256" s="99"/>
      <c r="L6256" s="99"/>
      <c r="M6256" s="99"/>
      <c r="N6256" s="99"/>
      <c r="O6256" s="99"/>
      <c r="P6256" s="99"/>
      <c r="Q6256" s="99"/>
      <c r="R6256" s="99"/>
      <c r="S6256" s="99"/>
      <c r="T6256" s="99"/>
      <c r="U6256" s="99"/>
      <c r="V6256" s="99"/>
      <c r="W6256" s="99"/>
      <c r="X6256" s="99"/>
      <c r="Y6256" s="99"/>
      <c r="Z6256" s="99"/>
      <c r="AA6256" s="99"/>
      <c r="AB6256" s="99"/>
      <c r="AC6256" s="99"/>
      <c r="AD6256" s="99"/>
      <c r="AE6256" s="99"/>
      <c r="AF6256" s="99"/>
      <c r="AG6256" s="99"/>
      <c r="AH6256" s="31"/>
      <c r="AI6256" s="31"/>
      <c r="AJ6256" s="31"/>
      <c r="AK6256" s="31"/>
      <c r="AL6256" s="31"/>
      <c r="AO6256" s="376"/>
    </row>
    <row r="6257" spans="1:41" x14ac:dyDescent="0.25">
      <c r="A6257" s="44" t="s">
        <v>12251</v>
      </c>
      <c r="B6257" s="44" t="s">
        <v>12094</v>
      </c>
      <c r="C6257" s="45">
        <v>12.24</v>
      </c>
      <c r="D6257" s="45" t="s">
        <v>12549</v>
      </c>
      <c r="E6257" s="46">
        <v>47299</v>
      </c>
      <c r="F6257" s="45"/>
      <c r="G6257" s="93"/>
      <c r="H6257" s="93"/>
      <c r="I6257" s="99"/>
      <c r="J6257" s="99"/>
      <c r="K6257" s="99"/>
      <c r="L6257" s="99"/>
      <c r="M6257" s="99"/>
      <c r="N6257" s="99"/>
      <c r="O6257" s="99"/>
      <c r="P6257" s="99"/>
      <c r="Q6257" s="99"/>
      <c r="R6257" s="99"/>
      <c r="S6257" s="99"/>
      <c r="T6257" s="99"/>
      <c r="U6257" s="99"/>
      <c r="V6257" s="99"/>
      <c r="W6257" s="99"/>
      <c r="X6257" s="99"/>
      <c r="Y6257" s="99"/>
      <c r="Z6257" s="99"/>
      <c r="AA6257" s="99"/>
      <c r="AB6257" s="99"/>
      <c r="AC6257" s="99"/>
      <c r="AD6257" s="99"/>
      <c r="AE6257" s="99"/>
      <c r="AF6257" s="99"/>
      <c r="AG6257" s="99"/>
      <c r="AH6257" s="31"/>
      <c r="AI6257" s="31"/>
      <c r="AJ6257" s="31"/>
      <c r="AK6257" s="31"/>
      <c r="AL6257" s="31"/>
      <c r="AO6257" s="376"/>
    </row>
    <row r="6258" spans="1:41" x14ac:dyDescent="0.25">
      <c r="A6258" s="44" t="s">
        <v>8791</v>
      </c>
      <c r="B6258" s="44" t="s">
        <v>14870</v>
      </c>
      <c r="C6258" s="45" t="s">
        <v>9106</v>
      </c>
      <c r="D6258" s="367" t="s">
        <v>3696</v>
      </c>
      <c r="E6258" s="328">
        <f>DATE(2028,1,15)</f>
        <v>46767</v>
      </c>
      <c r="F6258" s="32"/>
      <c r="G6258" s="32"/>
      <c r="H6258" s="32"/>
      <c r="I6258" s="31"/>
      <c r="J6258" s="31"/>
      <c r="K6258" s="31"/>
      <c r="L6258" s="31"/>
      <c r="M6258" s="31"/>
      <c r="N6258" s="31"/>
      <c r="O6258" s="31"/>
      <c r="P6258" s="31"/>
      <c r="Q6258" s="31"/>
      <c r="R6258" s="31"/>
      <c r="S6258" s="31"/>
      <c r="T6258" s="31"/>
      <c r="U6258" s="31"/>
      <c r="V6258" s="31"/>
      <c r="W6258" s="31"/>
      <c r="X6258" s="31"/>
      <c r="Y6258" s="31"/>
      <c r="Z6258" s="31"/>
      <c r="AA6258" s="31"/>
      <c r="AB6258" s="31"/>
      <c r="AC6258" s="31"/>
      <c r="AD6258" s="31"/>
      <c r="AE6258" s="31"/>
      <c r="AF6258" s="31"/>
      <c r="AG6258" s="31"/>
      <c r="AH6258" s="31"/>
      <c r="AI6258" s="31"/>
      <c r="AJ6258" s="31"/>
      <c r="AK6258" s="31"/>
      <c r="AL6258" s="31"/>
      <c r="AO6258" s="376"/>
    </row>
    <row r="6259" spans="1:41" x14ac:dyDescent="0.25">
      <c r="A6259" s="44" t="s">
        <v>17813</v>
      </c>
      <c r="B6259" s="44" t="s">
        <v>3176</v>
      </c>
      <c r="C6259" s="45">
        <v>26010402</v>
      </c>
      <c r="D6259" s="45" t="s">
        <v>11363</v>
      </c>
      <c r="E6259" s="45" t="s">
        <v>17459</v>
      </c>
      <c r="AO6259" s="376"/>
    </row>
    <row r="6260" spans="1:41" x14ac:dyDescent="0.25">
      <c r="A6260" s="44" t="s">
        <v>14871</v>
      </c>
      <c r="B6260" s="44" t="s">
        <v>14872</v>
      </c>
      <c r="C6260" s="45" t="s">
        <v>14873</v>
      </c>
      <c r="D6260" s="367" t="s">
        <v>3696</v>
      </c>
      <c r="E6260" s="328">
        <f>DATE(2029,7,24)</f>
        <v>47323</v>
      </c>
      <c r="F6260" s="32"/>
      <c r="G6260" s="32"/>
      <c r="H6260" s="32"/>
      <c r="I6260" s="31"/>
      <c r="J6260" s="31"/>
      <c r="K6260" s="31"/>
      <c r="L6260" s="31"/>
      <c r="M6260" s="31"/>
      <c r="N6260" s="31"/>
      <c r="O6260" s="31"/>
      <c r="P6260" s="31"/>
      <c r="Q6260" s="31"/>
      <c r="R6260" s="31"/>
      <c r="S6260" s="31"/>
      <c r="T6260" s="31"/>
      <c r="U6260" s="31"/>
      <c r="V6260" s="31"/>
      <c r="W6260" s="31"/>
      <c r="X6260" s="31"/>
      <c r="Y6260" s="31"/>
      <c r="Z6260" s="31"/>
      <c r="AA6260" s="31"/>
      <c r="AB6260" s="31"/>
      <c r="AC6260" s="31"/>
      <c r="AD6260" s="31"/>
      <c r="AE6260" s="31"/>
      <c r="AF6260" s="31"/>
      <c r="AG6260" s="31"/>
      <c r="AH6260" s="31"/>
      <c r="AI6260" s="31"/>
      <c r="AJ6260" s="31"/>
      <c r="AK6260" s="31"/>
      <c r="AL6260" s="31"/>
      <c r="AO6260" s="376"/>
    </row>
    <row r="6261" spans="1:41" x14ac:dyDescent="0.3">
      <c r="A6261" s="29" t="s">
        <v>21241</v>
      </c>
      <c r="B6261" s="224" t="s">
        <v>1744</v>
      </c>
      <c r="C6261" s="30" t="s">
        <v>21238</v>
      </c>
      <c r="D6261" s="32" t="s">
        <v>3681</v>
      </c>
      <c r="E6261" s="379">
        <v>46973</v>
      </c>
      <c r="AO6261" s="376"/>
    </row>
    <row r="6262" spans="1:41" x14ac:dyDescent="0.25">
      <c r="A6262" s="44" t="s">
        <v>11604</v>
      </c>
      <c r="B6262" s="44" t="s">
        <v>12125</v>
      </c>
      <c r="C6262" s="45">
        <v>20.23</v>
      </c>
      <c r="D6262" s="45" t="s">
        <v>12549</v>
      </c>
      <c r="E6262" s="46">
        <v>46934</v>
      </c>
      <c r="F6262" s="45"/>
      <c r="G6262" s="93"/>
      <c r="H6262" s="93"/>
      <c r="I6262" s="99"/>
      <c r="J6262" s="99"/>
      <c r="K6262" s="99"/>
      <c r="L6262" s="99"/>
      <c r="M6262" s="99"/>
      <c r="N6262" s="99"/>
      <c r="O6262" s="99"/>
      <c r="P6262" s="99"/>
      <c r="Q6262" s="99"/>
      <c r="R6262" s="99"/>
      <c r="S6262" s="99"/>
      <c r="T6262" s="99"/>
      <c r="U6262" s="99"/>
      <c r="V6262" s="99"/>
      <c r="W6262" s="99"/>
      <c r="X6262" s="99"/>
      <c r="Y6262" s="99"/>
      <c r="Z6262" s="99"/>
      <c r="AA6262" s="99"/>
      <c r="AB6262" s="99"/>
      <c r="AC6262" s="99"/>
      <c r="AD6262" s="99"/>
      <c r="AE6262" s="99"/>
      <c r="AF6262" s="99"/>
      <c r="AG6262" s="99"/>
      <c r="AH6262" s="31"/>
      <c r="AI6262" s="31"/>
      <c r="AJ6262" s="31"/>
      <c r="AK6262" s="31"/>
      <c r="AL6262" s="31"/>
      <c r="AO6262" s="376"/>
    </row>
    <row r="6263" spans="1:41" x14ac:dyDescent="0.25">
      <c r="A6263" s="44" t="s">
        <v>11604</v>
      </c>
      <c r="B6263" s="44" t="s">
        <v>21337</v>
      </c>
      <c r="C6263" s="45" t="s">
        <v>11602</v>
      </c>
      <c r="D6263" s="45" t="s">
        <v>21447</v>
      </c>
      <c r="E6263" s="46">
        <v>46752</v>
      </c>
      <c r="AO6263" s="376"/>
    </row>
    <row r="6264" spans="1:41" x14ac:dyDescent="0.3">
      <c r="A6264" s="333" t="s">
        <v>18658</v>
      </c>
      <c r="B6264" s="333" t="s">
        <v>2301</v>
      </c>
      <c r="C6264" s="125" t="s">
        <v>18816</v>
      </c>
      <c r="D6264" s="32" t="s">
        <v>20309</v>
      </c>
      <c r="E6264" s="125" t="s">
        <v>8292</v>
      </c>
      <c r="F6264" s="125" t="s">
        <v>1189</v>
      </c>
      <c r="G6264" s="125" t="s">
        <v>1190</v>
      </c>
      <c r="AO6264" s="376"/>
    </row>
    <row r="6265" spans="1:41" x14ac:dyDescent="0.3">
      <c r="A6265" s="57" t="s">
        <v>3844</v>
      </c>
      <c r="B6265" s="57" t="s">
        <v>3845</v>
      </c>
      <c r="C6265" s="62" t="s">
        <v>10152</v>
      </c>
      <c r="D6265" s="93" t="s">
        <v>1586</v>
      </c>
      <c r="E6265" s="60">
        <v>46568</v>
      </c>
      <c r="F6265" s="93"/>
      <c r="G6265" s="93"/>
      <c r="H6265" s="93"/>
      <c r="I6265" s="99"/>
      <c r="J6265" s="99"/>
      <c r="K6265" s="99"/>
      <c r="L6265" s="99"/>
      <c r="M6265" s="99"/>
      <c r="N6265" s="99"/>
      <c r="O6265" s="99"/>
      <c r="P6265" s="99"/>
      <c r="Q6265" s="99"/>
      <c r="R6265" s="99"/>
      <c r="S6265" s="99"/>
      <c r="T6265" s="99"/>
      <c r="U6265" s="99"/>
      <c r="V6265" s="99"/>
      <c r="W6265" s="99"/>
      <c r="X6265" s="99"/>
      <c r="Y6265" s="99"/>
      <c r="Z6265" s="99"/>
      <c r="AA6265" s="99"/>
      <c r="AB6265" s="99"/>
      <c r="AC6265" s="99"/>
      <c r="AD6265" s="99"/>
      <c r="AE6265" s="99"/>
      <c r="AF6265" s="99"/>
      <c r="AG6265" s="99"/>
      <c r="AH6265" s="31"/>
      <c r="AI6265" s="31"/>
      <c r="AJ6265" s="31"/>
      <c r="AK6265" s="31"/>
      <c r="AL6265" s="31"/>
      <c r="AO6265" s="376"/>
    </row>
    <row r="6266" spans="1:41" x14ac:dyDescent="0.25">
      <c r="A6266" s="91" t="s">
        <v>19204</v>
      </c>
      <c r="B6266" s="92" t="s">
        <v>19284</v>
      </c>
      <c r="C6266" s="93" t="s">
        <v>19285</v>
      </c>
      <c r="D6266" s="93" t="s">
        <v>1201</v>
      </c>
      <c r="E6266" s="94">
        <v>46582</v>
      </c>
      <c r="F6266" s="93"/>
      <c r="G6266" s="93"/>
      <c r="H6266" s="93"/>
      <c r="I6266" s="99"/>
      <c r="J6266" s="99"/>
      <c r="K6266" s="99"/>
      <c r="L6266" s="99"/>
      <c r="M6266" s="99"/>
      <c r="N6266" s="99"/>
      <c r="O6266" s="99"/>
      <c r="P6266" s="99"/>
      <c r="Q6266" s="99"/>
      <c r="R6266" s="99"/>
      <c r="S6266" s="99"/>
      <c r="T6266" s="99"/>
      <c r="U6266" s="99"/>
      <c r="V6266" s="99"/>
      <c r="W6266" s="99"/>
      <c r="X6266" s="99"/>
      <c r="Y6266" s="99"/>
      <c r="Z6266" s="99"/>
      <c r="AA6266" s="99"/>
      <c r="AB6266" s="99"/>
      <c r="AC6266" s="99"/>
      <c r="AD6266" s="99"/>
      <c r="AE6266" s="99"/>
      <c r="AF6266" s="99"/>
      <c r="AG6266" s="99"/>
      <c r="AH6266" s="31"/>
      <c r="AI6266" s="31"/>
      <c r="AJ6266" s="31"/>
      <c r="AK6266" s="31"/>
      <c r="AL6266" s="31"/>
      <c r="AO6266" s="376"/>
    </row>
    <row r="6267" spans="1:41" x14ac:dyDescent="0.25">
      <c r="A6267" s="44" t="s">
        <v>17814</v>
      </c>
      <c r="B6267" s="44" t="s">
        <v>5321</v>
      </c>
      <c r="C6267" s="45">
        <v>26010401</v>
      </c>
      <c r="D6267" s="45" t="s">
        <v>11363</v>
      </c>
      <c r="E6267" s="45" t="s">
        <v>17459</v>
      </c>
      <c r="AO6267" s="376"/>
    </row>
    <row r="6268" spans="1:41" x14ac:dyDescent="0.25">
      <c r="A6268" s="44" t="s">
        <v>17814</v>
      </c>
      <c r="B6268" s="44" t="s">
        <v>3176</v>
      </c>
      <c r="C6268" s="45">
        <v>26010402</v>
      </c>
      <c r="D6268" s="45" t="s">
        <v>11363</v>
      </c>
      <c r="E6268" s="45" t="s">
        <v>17459</v>
      </c>
      <c r="AO6268" s="376"/>
    </row>
    <row r="6269" spans="1:41" x14ac:dyDescent="0.25">
      <c r="A6269" s="44" t="s">
        <v>211</v>
      </c>
      <c r="B6269" s="44" t="s">
        <v>209</v>
      </c>
      <c r="C6269" s="45" t="s">
        <v>4931</v>
      </c>
      <c r="D6269" s="93" t="s">
        <v>17443</v>
      </c>
      <c r="E6269" s="45" t="s">
        <v>5131</v>
      </c>
      <c r="F6269" s="93"/>
      <c r="G6269" s="93"/>
      <c r="H6269" s="93"/>
      <c r="I6269" s="99"/>
      <c r="J6269" s="99"/>
      <c r="K6269" s="99"/>
      <c r="L6269" s="99"/>
      <c r="M6269" s="99"/>
      <c r="N6269" s="99"/>
      <c r="O6269" s="99"/>
      <c r="P6269" s="99"/>
      <c r="Q6269" s="99"/>
      <c r="R6269" s="99"/>
      <c r="S6269" s="99"/>
      <c r="T6269" s="99"/>
      <c r="U6269" s="99"/>
      <c r="V6269" s="99"/>
      <c r="W6269" s="99"/>
      <c r="X6269" s="99"/>
      <c r="Y6269" s="99"/>
      <c r="Z6269" s="99"/>
      <c r="AA6269" s="99"/>
      <c r="AB6269" s="99"/>
      <c r="AC6269" s="99"/>
      <c r="AD6269" s="99"/>
      <c r="AE6269" s="99"/>
      <c r="AF6269" s="99"/>
      <c r="AG6269" s="99"/>
      <c r="AH6269" s="31"/>
      <c r="AI6269" s="31"/>
      <c r="AJ6269" s="31"/>
      <c r="AK6269" s="31"/>
      <c r="AL6269" s="31"/>
      <c r="AO6269" s="376"/>
    </row>
    <row r="6270" spans="1:41" x14ac:dyDescent="0.25">
      <c r="A6270" s="44" t="s">
        <v>211</v>
      </c>
      <c r="B6270" s="44" t="s">
        <v>209</v>
      </c>
      <c r="C6270" s="45" t="s">
        <v>4931</v>
      </c>
      <c r="D6270" s="45" t="s">
        <v>9895</v>
      </c>
      <c r="E6270" s="46">
        <v>47603</v>
      </c>
      <c r="F6270" s="93"/>
      <c r="G6270" s="93"/>
      <c r="H6270" s="93"/>
      <c r="I6270" s="99"/>
      <c r="J6270" s="99"/>
      <c r="K6270" s="99"/>
      <c r="L6270" s="99"/>
      <c r="M6270" s="99"/>
      <c r="N6270" s="99"/>
      <c r="O6270" s="99"/>
      <c r="P6270" s="99"/>
      <c r="Q6270" s="99"/>
      <c r="R6270" s="99"/>
      <c r="S6270" s="99"/>
      <c r="T6270" s="99"/>
      <c r="U6270" s="99"/>
      <c r="V6270" s="99"/>
      <c r="W6270" s="99"/>
      <c r="X6270" s="99"/>
      <c r="Y6270" s="99"/>
      <c r="Z6270" s="99"/>
      <c r="AA6270" s="99"/>
      <c r="AB6270" s="99"/>
      <c r="AC6270" s="99"/>
      <c r="AD6270" s="99"/>
      <c r="AE6270" s="99"/>
      <c r="AF6270" s="99"/>
      <c r="AG6270" s="99"/>
      <c r="AH6270" s="31"/>
      <c r="AI6270" s="31"/>
      <c r="AJ6270" s="31"/>
      <c r="AK6270" s="31"/>
      <c r="AL6270" s="31"/>
      <c r="AO6270" s="376"/>
    </row>
    <row r="6271" spans="1:41" x14ac:dyDescent="0.25">
      <c r="A6271" s="44" t="s">
        <v>21622</v>
      </c>
      <c r="B6271" s="44" t="s">
        <v>9248</v>
      </c>
      <c r="C6271" s="45">
        <v>260105</v>
      </c>
      <c r="D6271" s="45" t="s">
        <v>11363</v>
      </c>
      <c r="E6271" s="45" t="s">
        <v>17625</v>
      </c>
      <c r="AO6271" s="376"/>
    </row>
    <row r="6272" spans="1:41" x14ac:dyDescent="0.25">
      <c r="A6272" s="44" t="s">
        <v>12658</v>
      </c>
      <c r="B6272" s="44" t="s">
        <v>199</v>
      </c>
      <c r="C6272" s="45">
        <v>241001</v>
      </c>
      <c r="D6272" s="45" t="s">
        <v>11363</v>
      </c>
      <c r="E6272" s="45" t="s">
        <v>5332</v>
      </c>
      <c r="AO6272" s="376"/>
    </row>
    <row r="6273" spans="1:41" x14ac:dyDescent="0.25">
      <c r="A6273" s="44" t="s">
        <v>14874</v>
      </c>
      <c r="B6273" s="44" t="s">
        <v>14875</v>
      </c>
      <c r="C6273" s="45" t="s">
        <v>14876</v>
      </c>
      <c r="D6273" s="367" t="s">
        <v>3696</v>
      </c>
      <c r="E6273" s="328">
        <f>DATE(2029,7,17)</f>
        <v>47316</v>
      </c>
      <c r="F6273" s="32"/>
      <c r="G6273" s="32"/>
      <c r="H6273" s="32"/>
      <c r="I6273" s="31"/>
      <c r="J6273" s="31"/>
      <c r="K6273" s="31"/>
      <c r="L6273" s="31"/>
      <c r="M6273" s="31"/>
      <c r="N6273" s="31"/>
      <c r="O6273" s="31"/>
      <c r="P6273" s="31"/>
      <c r="Q6273" s="31"/>
      <c r="R6273" s="31"/>
      <c r="S6273" s="31"/>
      <c r="T6273" s="31"/>
      <c r="U6273" s="31"/>
      <c r="V6273" s="31"/>
      <c r="W6273" s="31"/>
      <c r="X6273" s="31"/>
      <c r="Y6273" s="31"/>
      <c r="Z6273" s="31"/>
      <c r="AA6273" s="31"/>
      <c r="AB6273" s="31"/>
      <c r="AC6273" s="31"/>
      <c r="AD6273" s="31"/>
      <c r="AE6273" s="31"/>
      <c r="AF6273" s="31"/>
      <c r="AG6273" s="31"/>
      <c r="AH6273" s="31"/>
      <c r="AI6273" s="31"/>
      <c r="AJ6273" s="31"/>
      <c r="AK6273" s="31"/>
      <c r="AL6273" s="31"/>
      <c r="AO6273" s="376"/>
    </row>
    <row r="6274" spans="1:41" x14ac:dyDescent="0.25">
      <c r="A6274" s="44" t="s">
        <v>13794</v>
      </c>
      <c r="B6274" s="44" t="s">
        <v>14877</v>
      </c>
      <c r="C6274" s="45" t="s">
        <v>13795</v>
      </c>
      <c r="D6274" s="367" t="s">
        <v>3696</v>
      </c>
      <c r="E6274" s="328">
        <f>DATE(2029,1,31)</f>
        <v>47149</v>
      </c>
      <c r="F6274" s="32"/>
      <c r="G6274" s="32"/>
      <c r="H6274" s="32"/>
      <c r="I6274" s="31"/>
      <c r="J6274" s="31"/>
      <c r="K6274" s="31"/>
      <c r="L6274" s="31"/>
      <c r="M6274" s="31"/>
      <c r="N6274" s="31"/>
      <c r="O6274" s="31"/>
      <c r="P6274" s="31"/>
      <c r="Q6274" s="31"/>
      <c r="R6274" s="31"/>
      <c r="S6274" s="31"/>
      <c r="T6274" s="31"/>
      <c r="U6274" s="31"/>
      <c r="V6274" s="31"/>
      <c r="W6274" s="31"/>
      <c r="X6274" s="31"/>
      <c r="Y6274" s="31"/>
      <c r="Z6274" s="31"/>
      <c r="AA6274" s="31"/>
      <c r="AB6274" s="31"/>
      <c r="AC6274" s="31"/>
      <c r="AD6274" s="31"/>
      <c r="AE6274" s="31"/>
      <c r="AF6274" s="31"/>
      <c r="AG6274" s="31"/>
      <c r="AH6274" s="31"/>
      <c r="AI6274" s="31"/>
      <c r="AJ6274" s="31"/>
      <c r="AK6274" s="31"/>
      <c r="AL6274" s="31"/>
      <c r="AO6274" s="376"/>
    </row>
    <row r="6275" spans="1:41" x14ac:dyDescent="0.25">
      <c r="A6275" s="44" t="s">
        <v>11290</v>
      </c>
      <c r="B6275" s="44" t="s">
        <v>4248</v>
      </c>
      <c r="C6275" s="45">
        <v>240903</v>
      </c>
      <c r="D6275" s="45" t="s">
        <v>11363</v>
      </c>
      <c r="E6275" s="45" t="s">
        <v>4826</v>
      </c>
      <c r="AO6275" s="376"/>
    </row>
    <row r="6276" spans="1:41" x14ac:dyDescent="0.25">
      <c r="A6276" s="44" t="s">
        <v>20367</v>
      </c>
      <c r="B6276" s="44" t="s">
        <v>20321</v>
      </c>
      <c r="C6276" s="45" t="s">
        <v>20368</v>
      </c>
      <c r="D6276" s="46" t="s">
        <v>21328</v>
      </c>
      <c r="E6276" s="46">
        <v>46582</v>
      </c>
      <c r="AO6276" s="376"/>
    </row>
    <row r="6277" spans="1:41" x14ac:dyDescent="0.3">
      <c r="A6277" s="92" t="s">
        <v>13004</v>
      </c>
      <c r="B6277" s="92" t="s">
        <v>1298</v>
      </c>
      <c r="C6277" s="318" t="s">
        <v>4743</v>
      </c>
      <c r="D6277" s="318" t="s">
        <v>13017</v>
      </c>
      <c r="E6277" s="320">
        <v>47118</v>
      </c>
      <c r="F6277" s="93"/>
      <c r="G6277" s="93"/>
      <c r="H6277" s="93"/>
      <c r="I6277" s="99"/>
      <c r="J6277" s="99"/>
      <c r="K6277" s="99"/>
      <c r="L6277" s="99"/>
      <c r="M6277" s="99"/>
      <c r="N6277" s="99"/>
      <c r="O6277" s="99"/>
      <c r="P6277" s="99"/>
      <c r="Q6277" s="99"/>
      <c r="R6277" s="99"/>
      <c r="S6277" s="99"/>
      <c r="T6277" s="99"/>
      <c r="U6277" s="99"/>
      <c r="V6277" s="99"/>
      <c r="W6277" s="99"/>
      <c r="X6277" s="99"/>
      <c r="Y6277" s="99"/>
      <c r="Z6277" s="99"/>
      <c r="AA6277" s="99"/>
      <c r="AB6277" s="99"/>
      <c r="AC6277" s="99"/>
      <c r="AD6277" s="99"/>
      <c r="AE6277" s="99"/>
      <c r="AF6277" s="99"/>
      <c r="AG6277" s="99"/>
      <c r="AH6277" s="31"/>
      <c r="AI6277" s="31"/>
      <c r="AJ6277" s="31"/>
      <c r="AK6277" s="31"/>
      <c r="AL6277" s="31"/>
      <c r="AO6277" s="376"/>
    </row>
    <row r="6278" spans="1:41" x14ac:dyDescent="0.3">
      <c r="A6278" s="57" t="s">
        <v>4014</v>
      </c>
      <c r="B6278" s="57" t="s">
        <v>1298</v>
      </c>
      <c r="C6278" s="62" t="s">
        <v>4743</v>
      </c>
      <c r="D6278" s="62" t="s">
        <v>20886</v>
      </c>
      <c r="E6278" s="368" t="s">
        <v>9707</v>
      </c>
      <c r="F6278" s="32"/>
      <c r="G6278" s="32"/>
      <c r="H6278" s="32"/>
      <c r="I6278" s="31"/>
      <c r="J6278" s="31"/>
      <c r="K6278" s="31"/>
      <c r="L6278" s="31"/>
      <c r="M6278" s="31"/>
      <c r="N6278" s="31"/>
      <c r="O6278" s="31"/>
      <c r="P6278" s="31"/>
      <c r="Q6278" s="31"/>
      <c r="R6278" s="31"/>
      <c r="S6278" s="31"/>
      <c r="T6278" s="31"/>
      <c r="U6278" s="31"/>
      <c r="V6278" s="31"/>
      <c r="W6278" s="31"/>
      <c r="X6278" s="31"/>
      <c r="Y6278" s="31"/>
      <c r="Z6278" s="31"/>
      <c r="AA6278" s="31"/>
      <c r="AB6278" s="31"/>
      <c r="AC6278" s="31"/>
      <c r="AD6278" s="31"/>
      <c r="AE6278" s="31"/>
      <c r="AF6278" s="31"/>
      <c r="AG6278" s="31"/>
      <c r="AH6278" s="31"/>
      <c r="AI6278" s="31"/>
      <c r="AJ6278" s="31"/>
      <c r="AK6278" s="31"/>
      <c r="AL6278" s="31"/>
      <c r="AO6278" s="376"/>
    </row>
    <row r="6279" spans="1:41" x14ac:dyDescent="0.25">
      <c r="A6279" s="44" t="s">
        <v>21623</v>
      </c>
      <c r="B6279" s="44" t="s">
        <v>4248</v>
      </c>
      <c r="C6279" s="45">
        <v>240903</v>
      </c>
      <c r="D6279" s="45" t="s">
        <v>11363</v>
      </c>
      <c r="E6279" s="45" t="s">
        <v>4826</v>
      </c>
      <c r="AO6279" s="376"/>
    </row>
    <row r="6280" spans="1:41" x14ac:dyDescent="0.25">
      <c r="A6280" s="44" t="s">
        <v>21623</v>
      </c>
      <c r="B6280" s="44" t="s">
        <v>9248</v>
      </c>
      <c r="C6280" s="45">
        <v>260105</v>
      </c>
      <c r="D6280" s="45" t="s">
        <v>11363</v>
      </c>
      <c r="E6280" s="45" t="s">
        <v>17625</v>
      </c>
      <c r="AO6280" s="376"/>
    </row>
    <row r="6281" spans="1:41" x14ac:dyDescent="0.3">
      <c r="A6281" s="333" t="s">
        <v>18659</v>
      </c>
      <c r="B6281" s="333" t="s">
        <v>1178</v>
      </c>
      <c r="C6281" s="125" t="s">
        <v>18815</v>
      </c>
      <c r="D6281" s="32" t="s">
        <v>20309</v>
      </c>
      <c r="E6281" s="125" t="s">
        <v>8292</v>
      </c>
      <c r="F6281" s="125" t="s">
        <v>1189</v>
      </c>
      <c r="G6281" s="125" t="s">
        <v>1189</v>
      </c>
      <c r="AO6281" s="376"/>
    </row>
    <row r="6282" spans="1:41" x14ac:dyDescent="0.3">
      <c r="A6282" s="333" t="s">
        <v>2788</v>
      </c>
      <c r="B6282" s="333" t="s">
        <v>1774</v>
      </c>
      <c r="C6282" s="125" t="s">
        <v>15318</v>
      </c>
      <c r="D6282" s="32" t="s">
        <v>20309</v>
      </c>
      <c r="E6282" s="125" t="s">
        <v>11886</v>
      </c>
      <c r="F6282" s="125" t="s">
        <v>1190</v>
      </c>
      <c r="G6282" s="125" t="s">
        <v>1190</v>
      </c>
      <c r="AO6282" s="376"/>
    </row>
    <row r="6283" spans="1:41" x14ac:dyDescent="0.3">
      <c r="A6283" s="333" t="s">
        <v>512</v>
      </c>
      <c r="B6283" s="333" t="s">
        <v>1160</v>
      </c>
      <c r="C6283" s="125" t="s">
        <v>10947</v>
      </c>
      <c r="D6283" s="32" t="s">
        <v>20309</v>
      </c>
      <c r="E6283" s="125" t="s">
        <v>7420</v>
      </c>
      <c r="F6283" s="125" t="s">
        <v>1189</v>
      </c>
      <c r="G6283" s="125" t="s">
        <v>1190</v>
      </c>
      <c r="AO6283" s="376"/>
    </row>
    <row r="6284" spans="1:41" x14ac:dyDescent="0.25">
      <c r="A6284" s="44" t="s">
        <v>512</v>
      </c>
      <c r="B6284" s="44" t="s">
        <v>21367</v>
      </c>
      <c r="C6284" s="45" t="s">
        <v>16511</v>
      </c>
      <c r="D6284" s="45" t="s">
        <v>21447</v>
      </c>
      <c r="E6284" s="46">
        <v>46418</v>
      </c>
      <c r="AO6284" s="376"/>
    </row>
    <row r="6285" spans="1:41" x14ac:dyDescent="0.25">
      <c r="A6285" s="44" t="s">
        <v>17815</v>
      </c>
      <c r="B6285" s="44" t="s">
        <v>938</v>
      </c>
      <c r="C6285" s="45">
        <v>260103</v>
      </c>
      <c r="D6285" s="45" t="s">
        <v>11363</v>
      </c>
      <c r="E6285" s="45" t="s">
        <v>8292</v>
      </c>
      <c r="AO6285" s="376"/>
    </row>
    <row r="6286" spans="1:41" x14ac:dyDescent="0.25">
      <c r="A6286" s="44" t="s">
        <v>103</v>
      </c>
      <c r="B6286" s="44" t="s">
        <v>4834</v>
      </c>
      <c r="C6286" s="45" t="s">
        <v>4836</v>
      </c>
      <c r="D6286" s="46" t="s">
        <v>21328</v>
      </c>
      <c r="E6286" s="46">
        <v>46599</v>
      </c>
      <c r="AO6286" s="376"/>
    </row>
    <row r="6287" spans="1:41" x14ac:dyDescent="0.25">
      <c r="A6287" s="262" t="s">
        <v>212</v>
      </c>
      <c r="B6287" s="262" t="s">
        <v>8588</v>
      </c>
      <c r="C6287" s="263">
        <v>791202309002</v>
      </c>
      <c r="D6287" s="263" t="s">
        <v>6271</v>
      </c>
      <c r="E6287" s="264" t="s">
        <v>8615</v>
      </c>
      <c r="F6287" s="93"/>
      <c r="G6287" s="93"/>
      <c r="H6287" s="93"/>
      <c r="I6287" s="99"/>
      <c r="J6287" s="99"/>
      <c r="K6287" s="99"/>
      <c r="L6287" s="99"/>
      <c r="M6287" s="99"/>
      <c r="N6287" s="99"/>
      <c r="O6287" s="99"/>
      <c r="P6287" s="99"/>
      <c r="Q6287" s="99"/>
      <c r="R6287" s="99"/>
      <c r="S6287" s="99"/>
      <c r="T6287" s="99"/>
      <c r="U6287" s="99"/>
      <c r="V6287" s="99"/>
      <c r="W6287" s="99"/>
      <c r="X6287" s="99"/>
      <c r="Y6287" s="99"/>
      <c r="Z6287" s="99"/>
      <c r="AA6287" s="99"/>
      <c r="AB6287" s="99"/>
      <c r="AC6287" s="99"/>
      <c r="AD6287" s="99"/>
      <c r="AE6287" s="99"/>
      <c r="AF6287" s="99"/>
      <c r="AG6287" s="99"/>
      <c r="AH6287" s="31"/>
      <c r="AI6287" s="31"/>
      <c r="AJ6287" s="31"/>
      <c r="AK6287" s="31"/>
      <c r="AL6287" s="31"/>
      <c r="AO6287" s="376"/>
    </row>
    <row r="6288" spans="1:41" x14ac:dyDescent="0.25">
      <c r="A6288" s="44" t="s">
        <v>10508</v>
      </c>
      <c r="B6288" s="44" t="s">
        <v>9237</v>
      </c>
      <c r="C6288" s="45">
        <v>24010401</v>
      </c>
      <c r="D6288" s="45" t="s">
        <v>11363</v>
      </c>
      <c r="E6288" s="45" t="s">
        <v>9238</v>
      </c>
      <c r="AO6288" s="376"/>
    </row>
    <row r="6289" spans="1:41" x14ac:dyDescent="0.25">
      <c r="A6289" s="44" t="s">
        <v>10508</v>
      </c>
      <c r="B6289" s="44" t="s">
        <v>3176</v>
      </c>
      <c r="C6289" s="45">
        <v>24010402</v>
      </c>
      <c r="D6289" s="45" t="s">
        <v>11363</v>
      </c>
      <c r="E6289" s="45" t="s">
        <v>9238</v>
      </c>
      <c r="AO6289" s="376"/>
    </row>
    <row r="6290" spans="1:41" x14ac:dyDescent="0.25">
      <c r="A6290" s="44" t="s">
        <v>10508</v>
      </c>
      <c r="B6290" s="44" t="s">
        <v>17497</v>
      </c>
      <c r="C6290" s="45">
        <v>24060301</v>
      </c>
      <c r="D6290" s="45" t="s">
        <v>11363</v>
      </c>
      <c r="E6290" s="45" t="s">
        <v>4962</v>
      </c>
      <c r="AO6290" s="376"/>
    </row>
    <row r="6291" spans="1:41" x14ac:dyDescent="0.25">
      <c r="A6291" s="44" t="s">
        <v>10508</v>
      </c>
      <c r="B6291" s="44" t="s">
        <v>10361</v>
      </c>
      <c r="C6291" s="45">
        <v>24060302</v>
      </c>
      <c r="D6291" s="45" t="s">
        <v>11363</v>
      </c>
      <c r="E6291" s="45" t="s">
        <v>4962</v>
      </c>
      <c r="AO6291" s="376"/>
    </row>
    <row r="6292" spans="1:41" x14ac:dyDescent="0.25">
      <c r="A6292" s="44" t="s">
        <v>10508</v>
      </c>
      <c r="B6292" s="44" t="s">
        <v>17529</v>
      </c>
      <c r="C6292" s="45">
        <v>24120301</v>
      </c>
      <c r="D6292" s="45" t="s">
        <v>11363</v>
      </c>
      <c r="E6292" s="45" t="s">
        <v>12554</v>
      </c>
      <c r="AO6292" s="376"/>
    </row>
    <row r="6293" spans="1:41" x14ac:dyDescent="0.25">
      <c r="A6293" s="44" t="s">
        <v>10508</v>
      </c>
      <c r="B6293" s="44" t="s">
        <v>3054</v>
      </c>
      <c r="C6293" s="45">
        <v>24120302</v>
      </c>
      <c r="D6293" s="45" t="s">
        <v>11363</v>
      </c>
      <c r="E6293" s="45" t="s">
        <v>12554</v>
      </c>
      <c r="AO6293" s="376"/>
    </row>
    <row r="6294" spans="1:41" x14ac:dyDescent="0.25">
      <c r="A6294" s="44" t="s">
        <v>2391</v>
      </c>
      <c r="B6294" s="44" t="s">
        <v>3475</v>
      </c>
      <c r="C6294" s="45">
        <v>260301</v>
      </c>
      <c r="D6294" s="45" t="s">
        <v>11363</v>
      </c>
      <c r="E6294" s="45" t="s">
        <v>17625</v>
      </c>
      <c r="AO6294" s="376"/>
    </row>
    <row r="6295" spans="1:41" x14ac:dyDescent="0.3">
      <c r="A6295" s="99" t="s">
        <v>6180</v>
      </c>
      <c r="B6295" s="99" t="s">
        <v>6181</v>
      </c>
      <c r="C6295" s="93" t="s">
        <v>6189</v>
      </c>
      <c r="D6295" s="93" t="s">
        <v>1201</v>
      </c>
      <c r="E6295" s="94">
        <v>46439</v>
      </c>
      <c r="F6295" s="93"/>
      <c r="G6295" s="93"/>
      <c r="H6295" s="93" t="s">
        <v>1789</v>
      </c>
      <c r="I6295" s="99"/>
      <c r="J6295" s="99"/>
      <c r="K6295" s="99"/>
      <c r="L6295" s="99"/>
      <c r="M6295" s="99"/>
      <c r="N6295" s="99"/>
      <c r="O6295" s="99"/>
      <c r="P6295" s="99"/>
      <c r="Q6295" s="99"/>
      <c r="R6295" s="99"/>
      <c r="S6295" s="99"/>
      <c r="T6295" s="99"/>
      <c r="U6295" s="99"/>
      <c r="V6295" s="99"/>
      <c r="W6295" s="99"/>
      <c r="X6295" s="99"/>
      <c r="Y6295" s="99"/>
      <c r="Z6295" s="99"/>
      <c r="AA6295" s="99"/>
      <c r="AB6295" s="99"/>
      <c r="AC6295" s="99"/>
      <c r="AD6295" s="99"/>
      <c r="AE6295" s="99"/>
      <c r="AF6295" s="99"/>
      <c r="AG6295" s="99"/>
      <c r="AH6295" s="31"/>
      <c r="AI6295" s="31"/>
      <c r="AJ6295" s="31"/>
      <c r="AK6295" s="31"/>
      <c r="AL6295" s="31"/>
      <c r="AO6295" s="376"/>
    </row>
    <row r="6296" spans="1:41" x14ac:dyDescent="0.25">
      <c r="A6296" s="44" t="s">
        <v>17816</v>
      </c>
      <c r="B6296" s="44" t="s">
        <v>2350</v>
      </c>
      <c r="C6296" s="45">
        <v>250106</v>
      </c>
      <c r="D6296" s="45" t="s">
        <v>11363</v>
      </c>
      <c r="E6296" s="45" t="s">
        <v>11887</v>
      </c>
      <c r="AO6296" s="376"/>
    </row>
    <row r="6297" spans="1:41" x14ac:dyDescent="0.25">
      <c r="A6297" s="44" t="s">
        <v>8792</v>
      </c>
      <c r="B6297" s="44" t="s">
        <v>14878</v>
      </c>
      <c r="C6297" s="45" t="s">
        <v>13796</v>
      </c>
      <c r="D6297" s="367" t="s">
        <v>3696</v>
      </c>
      <c r="E6297" s="328">
        <f>DATE(2029,3,5)</f>
        <v>47182</v>
      </c>
      <c r="F6297" s="32"/>
      <c r="G6297" s="32"/>
      <c r="H6297" s="32"/>
      <c r="I6297" s="31"/>
      <c r="J6297" s="31"/>
      <c r="K6297" s="31"/>
      <c r="L6297" s="31"/>
      <c r="M6297" s="31"/>
      <c r="N6297" s="31"/>
      <c r="O6297" s="31"/>
      <c r="P6297" s="31"/>
      <c r="Q6297" s="31"/>
      <c r="R6297" s="31"/>
      <c r="S6297" s="31"/>
      <c r="T6297" s="31"/>
      <c r="U6297" s="31"/>
      <c r="V6297" s="31"/>
      <c r="W6297" s="31"/>
      <c r="X6297" s="31"/>
      <c r="Y6297" s="31"/>
      <c r="Z6297" s="31"/>
      <c r="AA6297" s="31"/>
      <c r="AB6297" s="31"/>
      <c r="AC6297" s="31"/>
      <c r="AD6297" s="31"/>
      <c r="AE6297" s="31"/>
      <c r="AF6297" s="31"/>
      <c r="AG6297" s="31"/>
      <c r="AH6297" s="31"/>
      <c r="AI6297" s="31"/>
      <c r="AJ6297" s="31"/>
      <c r="AK6297" s="31"/>
      <c r="AL6297" s="31"/>
      <c r="AO6297" s="376"/>
    </row>
    <row r="6298" spans="1:41" x14ac:dyDescent="0.25">
      <c r="A6298" s="44" t="s">
        <v>17817</v>
      </c>
      <c r="B6298" s="44" t="s">
        <v>17465</v>
      </c>
      <c r="C6298" s="45">
        <v>26020101</v>
      </c>
      <c r="D6298" s="45" t="s">
        <v>11363</v>
      </c>
      <c r="E6298" s="45" t="s">
        <v>9238</v>
      </c>
      <c r="AO6298" s="376"/>
    </row>
    <row r="6299" spans="1:41" x14ac:dyDescent="0.25">
      <c r="A6299" s="44" t="s">
        <v>10509</v>
      </c>
      <c r="B6299" s="44" t="s">
        <v>5321</v>
      </c>
      <c r="C6299" s="45">
        <v>23010401</v>
      </c>
      <c r="D6299" s="45" t="s">
        <v>11363</v>
      </c>
      <c r="E6299" s="45" t="s">
        <v>5322</v>
      </c>
      <c r="AO6299" s="376"/>
    </row>
    <row r="6300" spans="1:41" x14ac:dyDescent="0.25">
      <c r="A6300" s="44" t="s">
        <v>10509</v>
      </c>
      <c r="B6300" s="44" t="s">
        <v>3176</v>
      </c>
      <c r="C6300" s="45">
        <v>23010402</v>
      </c>
      <c r="D6300" s="45" t="s">
        <v>11363</v>
      </c>
      <c r="E6300" s="45" t="s">
        <v>5322</v>
      </c>
      <c r="AO6300" s="376"/>
    </row>
    <row r="6301" spans="1:41" x14ac:dyDescent="0.25">
      <c r="A6301" s="44" t="s">
        <v>10509</v>
      </c>
      <c r="B6301" s="44" t="s">
        <v>17517</v>
      </c>
      <c r="C6301" s="45">
        <v>24070201</v>
      </c>
      <c r="D6301" s="45" t="s">
        <v>11363</v>
      </c>
      <c r="E6301" s="45" t="s">
        <v>7420</v>
      </c>
      <c r="AO6301" s="376"/>
    </row>
    <row r="6302" spans="1:41" x14ac:dyDescent="0.25">
      <c r="A6302" s="44" t="s">
        <v>10509</v>
      </c>
      <c r="B6302" s="44" t="s">
        <v>3048</v>
      </c>
      <c r="C6302" s="45">
        <v>24070202</v>
      </c>
      <c r="D6302" s="45" t="s">
        <v>11363</v>
      </c>
      <c r="E6302" s="45" t="s">
        <v>7420</v>
      </c>
      <c r="AO6302" s="376"/>
    </row>
    <row r="6303" spans="1:41" x14ac:dyDescent="0.25">
      <c r="A6303" s="44" t="s">
        <v>5225</v>
      </c>
      <c r="B6303" s="44" t="s">
        <v>3474</v>
      </c>
      <c r="C6303" s="45">
        <v>220605</v>
      </c>
      <c r="D6303" s="45" t="s">
        <v>11363</v>
      </c>
      <c r="E6303" s="45" t="s">
        <v>5155</v>
      </c>
      <c r="AO6303" s="376"/>
    </row>
    <row r="6304" spans="1:41" x14ac:dyDescent="0.25">
      <c r="A6304" s="44" t="s">
        <v>11291</v>
      </c>
      <c r="B6304" s="44" t="s">
        <v>4248</v>
      </c>
      <c r="C6304" s="45">
        <v>240903</v>
      </c>
      <c r="D6304" s="45" t="s">
        <v>11363</v>
      </c>
      <c r="E6304" s="45" t="s">
        <v>4826</v>
      </c>
      <c r="AO6304" s="376"/>
    </row>
    <row r="6305" spans="1:41" x14ac:dyDescent="0.25">
      <c r="A6305" s="44" t="s">
        <v>11291</v>
      </c>
      <c r="B6305" s="44" t="s">
        <v>2350</v>
      </c>
      <c r="C6305" s="45">
        <v>250106</v>
      </c>
      <c r="D6305" s="45" t="s">
        <v>11363</v>
      </c>
      <c r="E6305" s="45" t="s">
        <v>11887</v>
      </c>
      <c r="AO6305" s="376"/>
    </row>
    <row r="6306" spans="1:41" x14ac:dyDescent="0.25">
      <c r="A6306" s="44" t="s">
        <v>11291</v>
      </c>
      <c r="B6306" s="44" t="s">
        <v>17463</v>
      </c>
      <c r="C6306" s="45">
        <v>260202</v>
      </c>
      <c r="D6306" s="45" t="s">
        <v>11363</v>
      </c>
      <c r="E6306" s="45" t="s">
        <v>9238</v>
      </c>
      <c r="AO6306" s="376"/>
    </row>
    <row r="6307" spans="1:41" x14ac:dyDescent="0.25">
      <c r="A6307" s="44" t="s">
        <v>8793</v>
      </c>
      <c r="B6307" s="44" t="s">
        <v>14879</v>
      </c>
      <c r="C6307" s="45" t="s">
        <v>9107</v>
      </c>
      <c r="D6307" s="367" t="s">
        <v>3696</v>
      </c>
      <c r="E6307" s="328">
        <f>DATE(2027,5,3)</f>
        <v>46510</v>
      </c>
      <c r="F6307" s="32"/>
      <c r="G6307" s="32"/>
      <c r="H6307" s="32"/>
      <c r="I6307" s="31"/>
      <c r="J6307" s="31"/>
      <c r="K6307" s="31"/>
      <c r="L6307" s="31"/>
      <c r="M6307" s="31"/>
      <c r="N6307" s="31"/>
      <c r="O6307" s="31"/>
      <c r="P6307" s="31"/>
      <c r="Q6307" s="31"/>
      <c r="R6307" s="31"/>
      <c r="S6307" s="31"/>
      <c r="T6307" s="31"/>
      <c r="U6307" s="31"/>
      <c r="V6307" s="31"/>
      <c r="W6307" s="31"/>
      <c r="X6307" s="31"/>
      <c r="Y6307" s="31"/>
      <c r="Z6307" s="31"/>
      <c r="AA6307" s="31"/>
      <c r="AB6307" s="31"/>
      <c r="AC6307" s="31"/>
      <c r="AD6307" s="31"/>
      <c r="AE6307" s="31"/>
      <c r="AF6307" s="31"/>
      <c r="AG6307" s="31"/>
      <c r="AH6307" s="31"/>
      <c r="AI6307" s="31"/>
      <c r="AJ6307" s="31"/>
      <c r="AK6307" s="31"/>
      <c r="AL6307" s="31"/>
      <c r="AO6307" s="376"/>
    </row>
    <row r="6308" spans="1:41" x14ac:dyDescent="0.3">
      <c r="A6308" s="333" t="s">
        <v>18660</v>
      </c>
      <c r="B6308" s="333" t="s">
        <v>1178</v>
      </c>
      <c r="C6308" s="125" t="s">
        <v>18815</v>
      </c>
      <c r="D6308" s="32" t="s">
        <v>20309</v>
      </c>
      <c r="E6308" s="125" t="s">
        <v>8292</v>
      </c>
      <c r="F6308" s="125" t="s">
        <v>1190</v>
      </c>
      <c r="G6308" s="125" t="s">
        <v>1189</v>
      </c>
      <c r="AO6308" s="376"/>
    </row>
    <row r="6309" spans="1:41" x14ac:dyDescent="0.25">
      <c r="A6309" s="44" t="s">
        <v>14445</v>
      </c>
      <c r="B6309" s="44" t="s">
        <v>145</v>
      </c>
      <c r="C6309" s="45" t="s">
        <v>14446</v>
      </c>
      <c r="D6309" s="46" t="s">
        <v>21328</v>
      </c>
      <c r="E6309" s="46">
        <v>46583</v>
      </c>
      <c r="AO6309" s="376"/>
    </row>
    <row r="6310" spans="1:41" x14ac:dyDescent="0.3">
      <c r="A6310" s="333" t="s">
        <v>8642</v>
      </c>
      <c r="B6310" s="333" t="s">
        <v>8622</v>
      </c>
      <c r="C6310" s="125" t="s">
        <v>8623</v>
      </c>
      <c r="D6310" s="32" t="s">
        <v>20309</v>
      </c>
      <c r="E6310" s="125" t="s">
        <v>7871</v>
      </c>
      <c r="F6310" s="125" t="s">
        <v>1189</v>
      </c>
      <c r="G6310" s="125" t="s">
        <v>1189</v>
      </c>
      <c r="AO6310" s="376"/>
    </row>
    <row r="6311" spans="1:41" x14ac:dyDescent="0.25">
      <c r="A6311" s="44" t="s">
        <v>7394</v>
      </c>
      <c r="B6311" s="44" t="s">
        <v>194</v>
      </c>
      <c r="C6311" s="45" t="s">
        <v>7395</v>
      </c>
      <c r="D6311" s="45" t="s">
        <v>11204</v>
      </c>
      <c r="E6311" s="45" t="s">
        <v>4823</v>
      </c>
      <c r="F6311" s="93"/>
      <c r="G6311" s="93"/>
      <c r="H6311" s="93"/>
      <c r="I6311" s="99"/>
      <c r="J6311" s="99"/>
      <c r="K6311" s="99"/>
      <c r="L6311" s="99"/>
      <c r="M6311" s="99"/>
      <c r="N6311" s="99"/>
      <c r="O6311" s="99"/>
      <c r="P6311" s="99"/>
      <c r="Q6311" s="99"/>
      <c r="R6311" s="99"/>
      <c r="S6311" s="99"/>
      <c r="T6311" s="99"/>
      <c r="U6311" s="99"/>
      <c r="V6311" s="99"/>
      <c r="W6311" s="99"/>
      <c r="X6311" s="99"/>
      <c r="Y6311" s="99"/>
      <c r="Z6311" s="99"/>
      <c r="AA6311" s="99"/>
      <c r="AB6311" s="99"/>
      <c r="AC6311" s="99"/>
      <c r="AD6311" s="99"/>
      <c r="AE6311" s="99"/>
      <c r="AF6311" s="99"/>
      <c r="AG6311" s="99"/>
      <c r="AH6311" s="31"/>
      <c r="AI6311" s="31"/>
      <c r="AJ6311" s="31"/>
      <c r="AK6311" s="31"/>
      <c r="AL6311" s="31"/>
      <c r="AO6311" s="376"/>
    </row>
    <row r="6312" spans="1:41" x14ac:dyDescent="0.25">
      <c r="A6312" s="44" t="s">
        <v>7394</v>
      </c>
      <c r="B6312" s="44" t="s">
        <v>194</v>
      </c>
      <c r="C6312" s="45" t="s">
        <v>7395</v>
      </c>
      <c r="D6312" s="45" t="s">
        <v>9895</v>
      </c>
      <c r="E6312" s="45" t="s">
        <v>4823</v>
      </c>
      <c r="F6312" s="93"/>
      <c r="G6312" s="93"/>
      <c r="H6312" s="93"/>
      <c r="I6312" s="99"/>
      <c r="J6312" s="99"/>
      <c r="K6312" s="99"/>
      <c r="L6312" s="99"/>
      <c r="M6312" s="99"/>
      <c r="N6312" s="99"/>
      <c r="O6312" s="99"/>
      <c r="P6312" s="99"/>
      <c r="Q6312" s="99"/>
      <c r="R6312" s="99"/>
      <c r="S6312" s="99"/>
      <c r="T6312" s="99"/>
      <c r="U6312" s="99"/>
      <c r="V6312" s="99"/>
      <c r="W6312" s="99"/>
      <c r="X6312" s="99"/>
      <c r="Y6312" s="99"/>
      <c r="Z6312" s="99"/>
      <c r="AA6312" s="99"/>
      <c r="AB6312" s="99"/>
      <c r="AC6312" s="99"/>
      <c r="AD6312" s="99"/>
      <c r="AE6312" s="99"/>
      <c r="AF6312" s="99"/>
      <c r="AG6312" s="99"/>
      <c r="AH6312" s="31"/>
      <c r="AI6312" s="31"/>
      <c r="AJ6312" s="31"/>
      <c r="AK6312" s="31"/>
      <c r="AL6312" s="31"/>
      <c r="AO6312" s="376"/>
    </row>
    <row r="6313" spans="1:41" x14ac:dyDescent="0.25">
      <c r="A6313" s="44" t="s">
        <v>2157</v>
      </c>
      <c r="B6313" s="44" t="s">
        <v>12118</v>
      </c>
      <c r="C6313" s="45">
        <v>13.23</v>
      </c>
      <c r="D6313" s="45" t="s">
        <v>12549</v>
      </c>
      <c r="E6313" s="46">
        <v>46934</v>
      </c>
      <c r="F6313" s="45"/>
      <c r="G6313" s="93"/>
      <c r="H6313" s="93"/>
      <c r="I6313" s="99"/>
      <c r="J6313" s="99"/>
      <c r="K6313" s="99"/>
      <c r="L6313" s="99"/>
      <c r="M6313" s="99"/>
      <c r="N6313" s="99"/>
      <c r="O6313" s="99"/>
      <c r="P6313" s="99"/>
      <c r="Q6313" s="99"/>
      <c r="R6313" s="99"/>
      <c r="S6313" s="99"/>
      <c r="T6313" s="99"/>
      <c r="U6313" s="99"/>
      <c r="V6313" s="99"/>
      <c r="W6313" s="99"/>
      <c r="X6313" s="99"/>
      <c r="Y6313" s="99"/>
      <c r="Z6313" s="99"/>
      <c r="AA6313" s="99"/>
      <c r="AB6313" s="99"/>
      <c r="AC6313" s="99"/>
      <c r="AD6313" s="99"/>
      <c r="AE6313" s="99"/>
      <c r="AF6313" s="99"/>
      <c r="AG6313" s="99"/>
      <c r="AH6313" s="31"/>
      <c r="AI6313" s="31"/>
      <c r="AJ6313" s="31"/>
      <c r="AK6313" s="31"/>
      <c r="AL6313" s="31"/>
      <c r="AO6313" s="376"/>
    </row>
    <row r="6314" spans="1:41" x14ac:dyDescent="0.25">
      <c r="A6314" s="44" t="s">
        <v>15743</v>
      </c>
      <c r="B6314" s="44" t="s">
        <v>925</v>
      </c>
      <c r="C6314" s="45">
        <v>250601</v>
      </c>
      <c r="D6314" s="45" t="s">
        <v>11363</v>
      </c>
      <c r="E6314" s="45" t="s">
        <v>15609</v>
      </c>
      <c r="AO6314" s="376"/>
    </row>
    <row r="6315" spans="1:41" x14ac:dyDescent="0.25">
      <c r="A6315" s="44" t="s">
        <v>12252</v>
      </c>
      <c r="B6315" s="44" t="s">
        <v>12095</v>
      </c>
      <c r="C6315" s="45">
        <v>33.24</v>
      </c>
      <c r="D6315" s="45" t="s">
        <v>12549</v>
      </c>
      <c r="E6315" s="46">
        <v>47299</v>
      </c>
      <c r="F6315" s="45"/>
      <c r="G6315" s="93"/>
      <c r="H6315" s="93"/>
      <c r="I6315" s="99"/>
      <c r="J6315" s="99"/>
      <c r="K6315" s="99"/>
      <c r="L6315" s="99"/>
      <c r="M6315" s="99"/>
      <c r="N6315" s="99"/>
      <c r="O6315" s="99"/>
      <c r="P6315" s="99"/>
      <c r="Q6315" s="99"/>
      <c r="R6315" s="99"/>
      <c r="S6315" s="99"/>
      <c r="T6315" s="99"/>
      <c r="U6315" s="99"/>
      <c r="V6315" s="99"/>
      <c r="W6315" s="99"/>
      <c r="X6315" s="99"/>
      <c r="Y6315" s="99"/>
      <c r="Z6315" s="99"/>
      <c r="AA6315" s="99"/>
      <c r="AB6315" s="99"/>
      <c r="AC6315" s="99"/>
      <c r="AD6315" s="99"/>
      <c r="AE6315" s="99"/>
      <c r="AF6315" s="99"/>
      <c r="AG6315" s="99"/>
      <c r="AH6315" s="31"/>
      <c r="AI6315" s="31"/>
      <c r="AJ6315" s="31"/>
      <c r="AK6315" s="31"/>
      <c r="AL6315" s="31"/>
      <c r="AO6315" s="376"/>
    </row>
    <row r="6316" spans="1:41" x14ac:dyDescent="0.25">
      <c r="A6316" s="44" t="s">
        <v>9416</v>
      </c>
      <c r="B6316" s="92" t="s">
        <v>1195</v>
      </c>
      <c r="C6316" s="45" t="s">
        <v>13365</v>
      </c>
      <c r="D6316" s="93" t="s">
        <v>1833</v>
      </c>
      <c r="E6316" s="94">
        <v>46677</v>
      </c>
      <c r="F6316" s="93"/>
      <c r="G6316" s="93"/>
      <c r="H6316" s="93"/>
      <c r="I6316" s="99"/>
      <c r="J6316" s="99"/>
      <c r="K6316" s="99"/>
      <c r="L6316" s="99"/>
      <c r="M6316" s="99"/>
      <c r="N6316" s="99"/>
      <c r="O6316" s="99"/>
      <c r="P6316" s="99"/>
      <c r="Q6316" s="99"/>
      <c r="R6316" s="99"/>
      <c r="S6316" s="99"/>
      <c r="T6316" s="99"/>
      <c r="U6316" s="99"/>
      <c r="V6316" s="99"/>
      <c r="W6316" s="99"/>
      <c r="X6316" s="99"/>
      <c r="Y6316" s="99"/>
      <c r="Z6316" s="99"/>
      <c r="AA6316" s="99"/>
      <c r="AB6316" s="99"/>
      <c r="AC6316" s="99"/>
      <c r="AD6316" s="99"/>
      <c r="AE6316" s="99"/>
      <c r="AF6316" s="99"/>
      <c r="AG6316" s="99"/>
      <c r="AH6316" s="31"/>
      <c r="AI6316" s="31"/>
      <c r="AJ6316" s="31"/>
      <c r="AK6316" s="31"/>
      <c r="AL6316" s="31"/>
      <c r="AO6316" s="376"/>
    </row>
    <row r="6317" spans="1:41" x14ac:dyDescent="0.25">
      <c r="A6317" s="44" t="s">
        <v>9416</v>
      </c>
      <c r="B6317" s="92" t="s">
        <v>9602</v>
      </c>
      <c r="C6317" s="45" t="s">
        <v>9338</v>
      </c>
      <c r="D6317" s="93" t="s">
        <v>9601</v>
      </c>
      <c r="E6317" s="94">
        <v>46568</v>
      </c>
      <c r="F6317" s="93"/>
      <c r="G6317" s="93"/>
      <c r="H6317" s="93"/>
      <c r="I6317" s="99"/>
      <c r="J6317" s="99"/>
      <c r="K6317" s="99"/>
      <c r="L6317" s="99"/>
      <c r="M6317" s="99"/>
      <c r="N6317" s="99"/>
      <c r="O6317" s="99"/>
      <c r="P6317" s="99"/>
      <c r="Q6317" s="99"/>
      <c r="R6317" s="99"/>
      <c r="S6317" s="99"/>
      <c r="T6317" s="99"/>
      <c r="U6317" s="99"/>
      <c r="V6317" s="99"/>
      <c r="W6317" s="99"/>
      <c r="X6317" s="99"/>
      <c r="Y6317" s="99"/>
      <c r="Z6317" s="99"/>
      <c r="AA6317" s="99"/>
      <c r="AB6317" s="99"/>
      <c r="AC6317" s="99"/>
      <c r="AD6317" s="99"/>
      <c r="AE6317" s="99"/>
      <c r="AF6317" s="99"/>
      <c r="AG6317" s="99"/>
      <c r="AH6317" s="31"/>
      <c r="AI6317" s="31"/>
      <c r="AJ6317" s="31"/>
      <c r="AK6317" s="31"/>
      <c r="AL6317" s="31"/>
      <c r="AO6317" s="376"/>
    </row>
    <row r="6318" spans="1:41" x14ac:dyDescent="0.25">
      <c r="A6318" s="44" t="s">
        <v>4443</v>
      </c>
      <c r="B6318" s="44" t="s">
        <v>4444</v>
      </c>
      <c r="C6318" s="45" t="s">
        <v>4445</v>
      </c>
      <c r="D6318" s="45" t="s">
        <v>11204</v>
      </c>
      <c r="E6318" s="45" t="s">
        <v>5137</v>
      </c>
      <c r="F6318" s="93"/>
      <c r="G6318" s="93"/>
      <c r="H6318" s="93"/>
      <c r="I6318" s="99"/>
      <c r="J6318" s="99"/>
      <c r="K6318" s="99"/>
      <c r="L6318" s="99"/>
      <c r="M6318" s="99"/>
      <c r="N6318" s="99"/>
      <c r="O6318" s="99"/>
      <c r="P6318" s="99"/>
      <c r="Q6318" s="99"/>
      <c r="R6318" s="99"/>
      <c r="S6318" s="99"/>
      <c r="T6318" s="99"/>
      <c r="U6318" s="99"/>
      <c r="V6318" s="99"/>
      <c r="W6318" s="99"/>
      <c r="X6318" s="99"/>
      <c r="Y6318" s="99"/>
      <c r="Z6318" s="99"/>
      <c r="AA6318" s="99"/>
      <c r="AB6318" s="99"/>
      <c r="AC6318" s="99"/>
      <c r="AD6318" s="99"/>
      <c r="AE6318" s="99"/>
      <c r="AF6318" s="99"/>
      <c r="AG6318" s="99"/>
      <c r="AH6318" s="31"/>
      <c r="AI6318" s="31"/>
      <c r="AJ6318" s="31"/>
      <c r="AK6318" s="31"/>
      <c r="AL6318" s="31"/>
      <c r="AO6318" s="376"/>
    </row>
    <row r="6319" spans="1:41" x14ac:dyDescent="0.25">
      <c r="A6319" s="44" t="s">
        <v>4443</v>
      </c>
      <c r="B6319" s="44" t="s">
        <v>4444</v>
      </c>
      <c r="C6319" s="45" t="s">
        <v>4445</v>
      </c>
      <c r="D6319" s="45" t="s">
        <v>9895</v>
      </c>
      <c r="E6319" s="45" t="s">
        <v>5137</v>
      </c>
      <c r="F6319" s="93"/>
      <c r="G6319" s="93"/>
      <c r="H6319" s="93"/>
      <c r="I6319" s="99"/>
      <c r="J6319" s="99"/>
      <c r="K6319" s="99"/>
      <c r="L6319" s="99"/>
      <c r="M6319" s="99"/>
      <c r="N6319" s="99"/>
      <c r="O6319" s="99"/>
      <c r="P6319" s="99"/>
      <c r="Q6319" s="99"/>
      <c r="R6319" s="99"/>
      <c r="S6319" s="99"/>
      <c r="T6319" s="99"/>
      <c r="U6319" s="99"/>
      <c r="V6319" s="99"/>
      <c r="W6319" s="99"/>
      <c r="X6319" s="99"/>
      <c r="Y6319" s="99"/>
      <c r="Z6319" s="99"/>
      <c r="AA6319" s="99"/>
      <c r="AB6319" s="99"/>
      <c r="AC6319" s="99"/>
      <c r="AD6319" s="99"/>
      <c r="AE6319" s="99"/>
      <c r="AF6319" s="99"/>
      <c r="AG6319" s="99"/>
      <c r="AH6319" s="31"/>
      <c r="AI6319" s="31"/>
      <c r="AJ6319" s="31"/>
      <c r="AK6319" s="31"/>
      <c r="AL6319" s="31"/>
      <c r="AO6319" s="376"/>
    </row>
    <row r="6320" spans="1:41" x14ac:dyDescent="0.25">
      <c r="A6320" s="44" t="s">
        <v>3831</v>
      </c>
      <c r="B6320" s="44" t="s">
        <v>10382</v>
      </c>
      <c r="C6320" s="45">
        <v>24050301</v>
      </c>
      <c r="D6320" s="45" t="s">
        <v>11363</v>
      </c>
      <c r="E6320" s="45" t="s">
        <v>5155</v>
      </c>
      <c r="AO6320" s="376"/>
    </row>
    <row r="6321" spans="1:41" x14ac:dyDescent="0.25">
      <c r="A6321" s="44" t="s">
        <v>3831</v>
      </c>
      <c r="B6321" s="44" t="s">
        <v>925</v>
      </c>
      <c r="C6321" s="45">
        <v>240601</v>
      </c>
      <c r="D6321" s="45" t="s">
        <v>11363</v>
      </c>
      <c r="E6321" s="45" t="s">
        <v>9840</v>
      </c>
      <c r="AO6321" s="376"/>
    </row>
    <row r="6322" spans="1:41" x14ac:dyDescent="0.3">
      <c r="A6322" s="31" t="s">
        <v>20509</v>
      </c>
      <c r="B6322" s="369" t="s">
        <v>20507</v>
      </c>
      <c r="C6322" s="32" t="s">
        <v>20510</v>
      </c>
      <c r="D6322" s="32" t="s">
        <v>20511</v>
      </c>
      <c r="E6322" s="33">
        <v>47299</v>
      </c>
      <c r="F6322" s="32"/>
      <c r="G6322" s="32"/>
      <c r="H6322" s="32"/>
      <c r="I6322" s="31"/>
      <c r="J6322" s="31"/>
      <c r="K6322" s="31"/>
      <c r="L6322" s="31"/>
      <c r="M6322" s="31"/>
      <c r="N6322" s="31"/>
      <c r="O6322" s="31"/>
      <c r="P6322" s="31"/>
      <c r="Q6322" s="31"/>
      <c r="R6322" s="31"/>
      <c r="S6322" s="31"/>
      <c r="T6322" s="31"/>
      <c r="U6322" s="31"/>
      <c r="V6322" s="31"/>
      <c r="W6322" s="31"/>
      <c r="X6322" s="31"/>
      <c r="Y6322" s="31"/>
      <c r="Z6322" s="31"/>
      <c r="AA6322" s="31"/>
      <c r="AB6322" s="31"/>
      <c r="AC6322" s="31"/>
      <c r="AD6322" s="31"/>
      <c r="AE6322" s="31"/>
      <c r="AF6322" s="31"/>
      <c r="AG6322" s="31"/>
      <c r="AH6322" s="31"/>
      <c r="AI6322" s="31"/>
      <c r="AJ6322" s="31"/>
      <c r="AK6322" s="31"/>
      <c r="AL6322" s="31"/>
      <c r="AO6322" s="376"/>
    </row>
    <row r="6323" spans="1:41" x14ac:dyDescent="0.3">
      <c r="A6323" s="57" t="s">
        <v>10339</v>
      </c>
      <c r="B6323" s="58" t="s">
        <v>3909</v>
      </c>
      <c r="C6323" s="62">
        <v>23022</v>
      </c>
      <c r="D6323" s="62" t="s">
        <v>20886</v>
      </c>
      <c r="E6323" s="60">
        <v>46630</v>
      </c>
      <c r="F6323" s="32"/>
      <c r="G6323" s="32"/>
      <c r="H6323" s="32"/>
      <c r="I6323" s="31"/>
      <c r="J6323" s="31"/>
      <c r="K6323" s="31"/>
      <c r="L6323" s="31"/>
      <c r="M6323" s="31"/>
      <c r="N6323" s="31"/>
      <c r="O6323" s="31"/>
      <c r="P6323" s="31"/>
      <c r="Q6323" s="31"/>
      <c r="R6323" s="31"/>
      <c r="S6323" s="31"/>
      <c r="T6323" s="31"/>
      <c r="U6323" s="31"/>
      <c r="V6323" s="31"/>
      <c r="W6323" s="31"/>
      <c r="X6323" s="31"/>
      <c r="Y6323" s="31"/>
      <c r="Z6323" s="31"/>
      <c r="AA6323" s="31"/>
      <c r="AB6323" s="31"/>
      <c r="AC6323" s="31"/>
      <c r="AD6323" s="31"/>
      <c r="AE6323" s="31"/>
      <c r="AF6323" s="31"/>
      <c r="AG6323" s="31"/>
      <c r="AH6323" s="31"/>
      <c r="AI6323" s="31"/>
      <c r="AJ6323" s="31"/>
      <c r="AK6323" s="31"/>
      <c r="AL6323" s="31"/>
      <c r="AO6323" s="376"/>
    </row>
    <row r="6324" spans="1:41" x14ac:dyDescent="0.25">
      <c r="A6324" s="76" t="s">
        <v>5654</v>
      </c>
      <c r="B6324" s="76" t="s">
        <v>16158</v>
      </c>
      <c r="C6324" s="45" t="s">
        <v>16157</v>
      </c>
      <c r="D6324" s="45" t="s">
        <v>2269</v>
      </c>
      <c r="E6324" s="46">
        <v>46691</v>
      </c>
      <c r="F6324" s="93"/>
      <c r="G6324" s="93"/>
      <c r="H6324" s="93"/>
      <c r="I6324" s="99"/>
      <c r="J6324" s="99"/>
      <c r="K6324" s="99"/>
      <c r="L6324" s="99"/>
      <c r="M6324" s="99"/>
      <c r="N6324" s="99"/>
      <c r="O6324" s="99"/>
      <c r="P6324" s="99"/>
      <c r="Q6324" s="99"/>
      <c r="R6324" s="99"/>
      <c r="S6324" s="99"/>
      <c r="T6324" s="99"/>
      <c r="U6324" s="99"/>
      <c r="V6324" s="99"/>
      <c r="W6324" s="99"/>
      <c r="X6324" s="99"/>
      <c r="Y6324" s="99"/>
      <c r="Z6324" s="99"/>
      <c r="AA6324" s="99"/>
      <c r="AB6324" s="99"/>
      <c r="AC6324" s="99"/>
      <c r="AD6324" s="99"/>
      <c r="AE6324" s="99"/>
      <c r="AF6324" s="99"/>
      <c r="AG6324" s="99"/>
      <c r="AH6324" s="31"/>
      <c r="AI6324" s="31"/>
      <c r="AJ6324" s="31"/>
      <c r="AK6324" s="31"/>
      <c r="AL6324" s="31"/>
      <c r="AO6324" s="376"/>
    </row>
    <row r="6325" spans="1:41" x14ac:dyDescent="0.25">
      <c r="A6325" s="44" t="s">
        <v>20580</v>
      </c>
      <c r="B6325" s="44" t="s">
        <v>14174</v>
      </c>
      <c r="C6325" s="45" t="s">
        <v>9897</v>
      </c>
      <c r="D6325" s="32" t="s">
        <v>5559</v>
      </c>
      <c r="E6325" s="45" t="s">
        <v>20856</v>
      </c>
      <c r="F6325" s="32"/>
      <c r="G6325" s="32"/>
      <c r="H6325" s="32"/>
      <c r="I6325" s="31"/>
      <c r="J6325" s="31"/>
      <c r="K6325" s="31"/>
      <c r="L6325" s="31"/>
      <c r="M6325" s="31"/>
      <c r="N6325" s="31"/>
      <c r="O6325" s="31"/>
      <c r="P6325" s="31"/>
      <c r="Q6325" s="31"/>
      <c r="R6325" s="31"/>
      <c r="S6325" s="31"/>
      <c r="T6325" s="31"/>
      <c r="U6325" s="31"/>
      <c r="V6325" s="31"/>
      <c r="W6325" s="31"/>
      <c r="X6325" s="31"/>
      <c r="Y6325" s="31"/>
      <c r="Z6325" s="31"/>
      <c r="AA6325" s="31"/>
      <c r="AB6325" s="31"/>
      <c r="AC6325" s="31"/>
      <c r="AD6325" s="31"/>
      <c r="AE6325" s="31"/>
      <c r="AF6325" s="31"/>
      <c r="AG6325" s="31"/>
      <c r="AH6325" s="31"/>
      <c r="AI6325" s="31"/>
      <c r="AJ6325" s="31"/>
      <c r="AK6325" s="31"/>
      <c r="AL6325" s="31"/>
      <c r="AO6325" s="376"/>
    </row>
    <row r="6326" spans="1:41" x14ac:dyDescent="0.25">
      <c r="A6326" s="44" t="s">
        <v>16483</v>
      </c>
      <c r="B6326" s="44" t="s">
        <v>21362</v>
      </c>
      <c r="C6326" s="45" t="s">
        <v>16468</v>
      </c>
      <c r="D6326" s="45" t="s">
        <v>21447</v>
      </c>
      <c r="E6326" s="46">
        <v>46752</v>
      </c>
      <c r="AO6326" s="376"/>
    </row>
    <row r="6327" spans="1:41" x14ac:dyDescent="0.25">
      <c r="A6327" s="44" t="s">
        <v>9625</v>
      </c>
      <c r="B6327" s="44" t="s">
        <v>21359</v>
      </c>
      <c r="C6327" s="45" t="s">
        <v>9701</v>
      </c>
      <c r="D6327" s="45" t="s">
        <v>21447</v>
      </c>
      <c r="E6327" s="46">
        <v>46752</v>
      </c>
      <c r="AO6327" s="376"/>
    </row>
    <row r="6328" spans="1:41" x14ac:dyDescent="0.25">
      <c r="A6328" s="44" t="s">
        <v>17818</v>
      </c>
      <c r="B6328" s="44" t="s">
        <v>3176</v>
      </c>
      <c r="C6328" s="45">
        <v>26010402</v>
      </c>
      <c r="D6328" s="45" t="s">
        <v>11363</v>
      </c>
      <c r="E6328" s="45" t="s">
        <v>17459</v>
      </c>
      <c r="AO6328" s="376"/>
    </row>
    <row r="6329" spans="1:41" x14ac:dyDescent="0.25">
      <c r="A6329" s="44" t="s">
        <v>8794</v>
      </c>
      <c r="B6329" s="44" t="s">
        <v>14802</v>
      </c>
      <c r="C6329" s="45" t="s">
        <v>9108</v>
      </c>
      <c r="D6329" s="367" t="s">
        <v>3696</v>
      </c>
      <c r="E6329" s="328">
        <f>DATE(2027,5,3)</f>
        <v>46510</v>
      </c>
      <c r="F6329" s="32"/>
      <c r="G6329" s="32"/>
      <c r="H6329" s="32"/>
      <c r="I6329" s="31"/>
      <c r="J6329" s="31"/>
      <c r="K6329" s="31"/>
      <c r="L6329" s="31"/>
      <c r="M6329" s="31"/>
      <c r="N6329" s="31"/>
      <c r="O6329" s="31"/>
      <c r="P6329" s="31"/>
      <c r="Q6329" s="31"/>
      <c r="R6329" s="31"/>
      <c r="S6329" s="31"/>
      <c r="T6329" s="31"/>
      <c r="U6329" s="31"/>
      <c r="V6329" s="31"/>
      <c r="W6329" s="31"/>
      <c r="X6329" s="31"/>
      <c r="Y6329" s="31"/>
      <c r="Z6329" s="31"/>
      <c r="AA6329" s="31"/>
      <c r="AB6329" s="31"/>
      <c r="AC6329" s="31"/>
      <c r="AD6329" s="31"/>
      <c r="AE6329" s="31"/>
      <c r="AF6329" s="31"/>
      <c r="AG6329" s="31"/>
      <c r="AH6329" s="31"/>
      <c r="AI6329" s="31"/>
      <c r="AJ6329" s="31"/>
      <c r="AK6329" s="31"/>
      <c r="AL6329" s="31"/>
      <c r="AO6329" s="376"/>
    </row>
    <row r="6330" spans="1:41" x14ac:dyDescent="0.25">
      <c r="A6330" s="44" t="s">
        <v>5226</v>
      </c>
      <c r="B6330" s="44" t="s">
        <v>2350</v>
      </c>
      <c r="C6330" s="45">
        <v>220105</v>
      </c>
      <c r="D6330" s="45" t="s">
        <v>11363</v>
      </c>
      <c r="E6330" s="45" t="s">
        <v>2593</v>
      </c>
      <c r="AO6330" s="376"/>
    </row>
    <row r="6331" spans="1:41" x14ac:dyDescent="0.25">
      <c r="A6331" s="44" t="s">
        <v>17819</v>
      </c>
      <c r="B6331" s="44" t="s">
        <v>7104</v>
      </c>
      <c r="C6331" s="45">
        <v>230504</v>
      </c>
      <c r="D6331" s="45" t="s">
        <v>11363</v>
      </c>
      <c r="E6331" s="45" t="s">
        <v>7105</v>
      </c>
      <c r="AO6331" s="376"/>
    </row>
    <row r="6332" spans="1:41" x14ac:dyDescent="0.25">
      <c r="A6332" s="44" t="s">
        <v>17819</v>
      </c>
      <c r="B6332" s="44" t="s">
        <v>9248</v>
      </c>
      <c r="C6332" s="45">
        <v>260105</v>
      </c>
      <c r="D6332" s="45" t="s">
        <v>11363</v>
      </c>
      <c r="E6332" s="45" t="s">
        <v>17625</v>
      </c>
      <c r="AO6332" s="376"/>
    </row>
    <row r="6333" spans="1:41" x14ac:dyDescent="0.25">
      <c r="A6333" s="44" t="s">
        <v>15744</v>
      </c>
      <c r="B6333" s="44" t="s">
        <v>5134</v>
      </c>
      <c r="C6333" s="45">
        <v>250802</v>
      </c>
      <c r="D6333" s="45" t="s">
        <v>11363</v>
      </c>
      <c r="E6333" s="45" t="s">
        <v>9880</v>
      </c>
      <c r="AO6333" s="376"/>
    </row>
    <row r="6334" spans="1:41" x14ac:dyDescent="0.3">
      <c r="A6334" s="333" t="s">
        <v>11424</v>
      </c>
      <c r="B6334" s="333" t="s">
        <v>11377</v>
      </c>
      <c r="C6334" s="125" t="s">
        <v>11214</v>
      </c>
      <c r="D6334" s="32" t="s">
        <v>20309</v>
      </c>
      <c r="E6334" s="125" t="s">
        <v>4966</v>
      </c>
      <c r="F6334" s="125" t="s">
        <v>1189</v>
      </c>
      <c r="G6334" s="125" t="s">
        <v>1190</v>
      </c>
      <c r="AO6334" s="376"/>
    </row>
    <row r="6335" spans="1:41" x14ac:dyDescent="0.25">
      <c r="A6335" s="44" t="s">
        <v>4259</v>
      </c>
      <c r="B6335" s="44" t="s">
        <v>5134</v>
      </c>
      <c r="C6335" s="45">
        <v>250802</v>
      </c>
      <c r="D6335" s="45" t="s">
        <v>11363</v>
      </c>
      <c r="E6335" s="45" t="s">
        <v>9880</v>
      </c>
      <c r="AO6335" s="376"/>
    </row>
    <row r="6336" spans="1:41" x14ac:dyDescent="0.25">
      <c r="A6336" s="44" t="s">
        <v>686</v>
      </c>
      <c r="B6336" s="44" t="s">
        <v>2350</v>
      </c>
      <c r="C6336" s="45">
        <v>220105</v>
      </c>
      <c r="D6336" s="45" t="s">
        <v>11363</v>
      </c>
      <c r="E6336" s="45" t="s">
        <v>2593</v>
      </c>
      <c r="AO6336" s="376"/>
    </row>
    <row r="6337" spans="1:41" x14ac:dyDescent="0.3">
      <c r="A6337" s="92" t="s">
        <v>584</v>
      </c>
      <c r="B6337" s="92" t="s">
        <v>10212</v>
      </c>
      <c r="C6337" s="93" t="s">
        <v>10213</v>
      </c>
      <c r="D6337" s="93" t="s">
        <v>1201</v>
      </c>
      <c r="E6337" s="94">
        <v>47012</v>
      </c>
      <c r="F6337" s="93"/>
      <c r="G6337" s="93"/>
      <c r="H6337" s="93"/>
      <c r="I6337" s="99"/>
      <c r="J6337" s="99"/>
      <c r="K6337" s="99"/>
      <c r="L6337" s="99"/>
      <c r="M6337" s="99"/>
      <c r="N6337" s="99"/>
      <c r="O6337" s="99"/>
      <c r="P6337" s="99"/>
      <c r="Q6337" s="99"/>
      <c r="R6337" s="99"/>
      <c r="S6337" s="99"/>
      <c r="T6337" s="99"/>
      <c r="U6337" s="99"/>
      <c r="V6337" s="99"/>
      <c r="W6337" s="99"/>
      <c r="X6337" s="99"/>
      <c r="Y6337" s="99"/>
      <c r="Z6337" s="99"/>
      <c r="AA6337" s="99"/>
      <c r="AB6337" s="99"/>
      <c r="AC6337" s="99"/>
      <c r="AD6337" s="99"/>
      <c r="AE6337" s="99"/>
      <c r="AF6337" s="99"/>
      <c r="AG6337" s="99"/>
      <c r="AH6337" s="31"/>
      <c r="AI6337" s="31"/>
      <c r="AJ6337" s="31"/>
      <c r="AK6337" s="31"/>
      <c r="AL6337" s="31"/>
      <c r="AO6337" s="376"/>
    </row>
    <row r="6338" spans="1:41" x14ac:dyDescent="0.25">
      <c r="A6338" s="44" t="s">
        <v>584</v>
      </c>
      <c r="B6338" s="44" t="s">
        <v>2220</v>
      </c>
      <c r="C6338" s="45" t="s">
        <v>14036</v>
      </c>
      <c r="D6338" s="45" t="s">
        <v>11204</v>
      </c>
      <c r="E6338" s="45" t="s">
        <v>6714</v>
      </c>
      <c r="F6338" s="93"/>
      <c r="G6338" s="93"/>
      <c r="H6338" s="93"/>
      <c r="I6338" s="99"/>
      <c r="J6338" s="99"/>
      <c r="K6338" s="99"/>
      <c r="L6338" s="99"/>
      <c r="M6338" s="99"/>
      <c r="N6338" s="99"/>
      <c r="O6338" s="99"/>
      <c r="P6338" s="99"/>
      <c r="Q6338" s="99"/>
      <c r="R6338" s="99"/>
      <c r="S6338" s="99"/>
      <c r="T6338" s="99"/>
      <c r="U6338" s="99"/>
      <c r="V6338" s="99"/>
      <c r="W6338" s="99"/>
      <c r="X6338" s="99"/>
      <c r="Y6338" s="99"/>
      <c r="Z6338" s="99"/>
      <c r="AA6338" s="99"/>
      <c r="AB6338" s="99"/>
      <c r="AC6338" s="99"/>
      <c r="AD6338" s="99"/>
      <c r="AE6338" s="99"/>
      <c r="AF6338" s="99"/>
      <c r="AG6338" s="99"/>
      <c r="AH6338" s="31"/>
      <c r="AI6338" s="31"/>
      <c r="AJ6338" s="31"/>
      <c r="AK6338" s="31"/>
      <c r="AL6338" s="31"/>
      <c r="AO6338" s="376"/>
    </row>
    <row r="6339" spans="1:41" x14ac:dyDescent="0.25">
      <c r="A6339" s="44" t="s">
        <v>584</v>
      </c>
      <c r="B6339" s="44" t="s">
        <v>2220</v>
      </c>
      <c r="C6339" s="45" t="s">
        <v>14036</v>
      </c>
      <c r="D6339" s="93" t="s">
        <v>17443</v>
      </c>
      <c r="E6339" s="45" t="s">
        <v>6714</v>
      </c>
      <c r="F6339" s="93"/>
      <c r="G6339" s="93"/>
      <c r="H6339" s="93"/>
      <c r="I6339" s="99"/>
      <c r="J6339" s="99"/>
      <c r="K6339" s="99"/>
      <c r="L6339" s="99"/>
      <c r="M6339" s="99"/>
      <c r="N6339" s="99"/>
      <c r="O6339" s="99"/>
      <c r="P6339" s="99"/>
      <c r="Q6339" s="99"/>
      <c r="R6339" s="99"/>
      <c r="S6339" s="99"/>
      <c r="T6339" s="99"/>
      <c r="U6339" s="99"/>
      <c r="V6339" s="99"/>
      <c r="W6339" s="99"/>
      <c r="X6339" s="99"/>
      <c r="Y6339" s="99"/>
      <c r="Z6339" s="99"/>
      <c r="AA6339" s="99"/>
      <c r="AB6339" s="99"/>
      <c r="AC6339" s="99"/>
      <c r="AD6339" s="99"/>
      <c r="AE6339" s="99"/>
      <c r="AF6339" s="99"/>
      <c r="AG6339" s="99"/>
      <c r="AH6339" s="31"/>
      <c r="AI6339" s="31"/>
      <c r="AJ6339" s="31"/>
      <c r="AK6339" s="31"/>
      <c r="AL6339" s="31"/>
      <c r="AO6339" s="376"/>
    </row>
    <row r="6340" spans="1:41" x14ac:dyDescent="0.25">
      <c r="A6340" s="44" t="s">
        <v>584</v>
      </c>
      <c r="B6340" s="44" t="s">
        <v>2531</v>
      </c>
      <c r="C6340" s="45" t="s">
        <v>14036</v>
      </c>
      <c r="D6340" s="45" t="s">
        <v>9895</v>
      </c>
      <c r="E6340" s="46">
        <v>46752</v>
      </c>
      <c r="F6340" s="93"/>
      <c r="G6340" s="93"/>
      <c r="H6340" s="93"/>
      <c r="I6340" s="99"/>
      <c r="J6340" s="99"/>
      <c r="K6340" s="99"/>
      <c r="L6340" s="99"/>
      <c r="M6340" s="99"/>
      <c r="N6340" s="99"/>
      <c r="O6340" s="99"/>
      <c r="P6340" s="99"/>
      <c r="Q6340" s="99"/>
      <c r="R6340" s="99"/>
      <c r="S6340" s="99"/>
      <c r="T6340" s="99"/>
      <c r="U6340" s="99"/>
      <c r="V6340" s="99"/>
      <c r="W6340" s="99"/>
      <c r="X6340" s="99"/>
      <c r="Y6340" s="99"/>
      <c r="Z6340" s="99"/>
      <c r="AA6340" s="99"/>
      <c r="AB6340" s="99"/>
      <c r="AC6340" s="99"/>
      <c r="AD6340" s="99"/>
      <c r="AE6340" s="99"/>
      <c r="AF6340" s="99"/>
      <c r="AG6340" s="99"/>
      <c r="AH6340" s="31"/>
      <c r="AI6340" s="31"/>
      <c r="AJ6340" s="31"/>
      <c r="AK6340" s="31"/>
      <c r="AL6340" s="31"/>
      <c r="AO6340" s="376"/>
    </row>
    <row r="6341" spans="1:41" x14ac:dyDescent="0.25">
      <c r="A6341" s="44" t="s">
        <v>6459</v>
      </c>
      <c r="B6341" s="44" t="s">
        <v>2350</v>
      </c>
      <c r="C6341" s="45">
        <v>230105</v>
      </c>
      <c r="D6341" s="45" t="s">
        <v>11363</v>
      </c>
      <c r="E6341" s="45" t="s">
        <v>5265</v>
      </c>
      <c r="AO6341" s="376"/>
    </row>
    <row r="6342" spans="1:41" x14ac:dyDescent="0.3">
      <c r="A6342" s="333" t="s">
        <v>11028</v>
      </c>
      <c r="B6342" s="333" t="s">
        <v>11377</v>
      </c>
      <c r="C6342" s="125" t="s">
        <v>11214</v>
      </c>
      <c r="D6342" s="32" t="s">
        <v>20309</v>
      </c>
      <c r="E6342" s="125" t="s">
        <v>4966</v>
      </c>
      <c r="F6342" s="125" t="s">
        <v>1189</v>
      </c>
      <c r="G6342" s="125" t="s">
        <v>1190</v>
      </c>
      <c r="AO6342" s="376"/>
    </row>
    <row r="6343" spans="1:41" x14ac:dyDescent="0.25">
      <c r="A6343" s="44" t="s">
        <v>10877</v>
      </c>
      <c r="B6343" s="44" t="s">
        <v>21369</v>
      </c>
      <c r="C6343" s="45" t="s">
        <v>10875</v>
      </c>
      <c r="D6343" s="45" t="s">
        <v>21447</v>
      </c>
      <c r="E6343" s="46">
        <v>46660</v>
      </c>
      <c r="AO6343" s="376"/>
    </row>
    <row r="6344" spans="1:41" x14ac:dyDescent="0.25">
      <c r="A6344" s="44" t="s">
        <v>12253</v>
      </c>
      <c r="B6344" s="44" t="s">
        <v>12095</v>
      </c>
      <c r="C6344" s="45">
        <v>33.25</v>
      </c>
      <c r="D6344" s="45" t="s">
        <v>12549</v>
      </c>
      <c r="E6344" s="46">
        <v>47664</v>
      </c>
      <c r="F6344" s="45"/>
      <c r="G6344" s="93"/>
      <c r="H6344" s="93"/>
      <c r="I6344" s="99"/>
      <c r="J6344" s="99"/>
      <c r="K6344" s="99"/>
      <c r="L6344" s="99"/>
      <c r="M6344" s="99"/>
      <c r="N6344" s="99"/>
      <c r="O6344" s="99"/>
      <c r="P6344" s="99"/>
      <c r="Q6344" s="99"/>
      <c r="R6344" s="99"/>
      <c r="S6344" s="99"/>
      <c r="T6344" s="99"/>
      <c r="U6344" s="99"/>
      <c r="V6344" s="99"/>
      <c r="W6344" s="99"/>
      <c r="X6344" s="99"/>
      <c r="Y6344" s="99"/>
      <c r="Z6344" s="99"/>
      <c r="AA6344" s="99"/>
      <c r="AB6344" s="99"/>
      <c r="AC6344" s="99"/>
      <c r="AD6344" s="99"/>
      <c r="AE6344" s="99"/>
      <c r="AF6344" s="99"/>
      <c r="AG6344" s="99"/>
      <c r="AH6344" s="31"/>
      <c r="AI6344" s="31"/>
      <c r="AJ6344" s="31"/>
      <c r="AK6344" s="31"/>
      <c r="AL6344" s="31"/>
      <c r="AO6344" s="376"/>
    </row>
    <row r="6345" spans="1:41" x14ac:dyDescent="0.25">
      <c r="A6345" s="44" t="s">
        <v>11292</v>
      </c>
      <c r="B6345" s="44" t="s">
        <v>5134</v>
      </c>
      <c r="C6345" s="45">
        <v>240804</v>
      </c>
      <c r="D6345" s="45" t="s">
        <v>11363</v>
      </c>
      <c r="E6345" s="45" t="s">
        <v>11260</v>
      </c>
      <c r="AO6345" s="376"/>
    </row>
    <row r="6346" spans="1:41" x14ac:dyDescent="0.25">
      <c r="A6346" s="262" t="s">
        <v>8589</v>
      </c>
      <c r="B6346" s="262" t="s">
        <v>8578</v>
      </c>
      <c r="C6346" s="263">
        <v>791202303002</v>
      </c>
      <c r="D6346" s="263" t="s">
        <v>6271</v>
      </c>
      <c r="E6346" s="264" t="s">
        <v>3157</v>
      </c>
      <c r="F6346" s="93"/>
      <c r="G6346" s="93"/>
      <c r="H6346" s="93"/>
      <c r="I6346" s="99"/>
      <c r="J6346" s="99"/>
      <c r="K6346" s="99"/>
      <c r="L6346" s="99"/>
      <c r="M6346" s="99"/>
      <c r="N6346" s="99"/>
      <c r="O6346" s="99"/>
      <c r="P6346" s="99"/>
      <c r="Q6346" s="99"/>
      <c r="R6346" s="99"/>
      <c r="S6346" s="99"/>
      <c r="T6346" s="99"/>
      <c r="U6346" s="99"/>
      <c r="V6346" s="99"/>
      <c r="W6346" s="99"/>
      <c r="X6346" s="99"/>
      <c r="Y6346" s="99"/>
      <c r="Z6346" s="99"/>
      <c r="AA6346" s="99"/>
      <c r="AB6346" s="99"/>
      <c r="AC6346" s="99"/>
      <c r="AD6346" s="99"/>
      <c r="AE6346" s="99"/>
      <c r="AF6346" s="99"/>
      <c r="AG6346" s="99"/>
      <c r="AH6346" s="31"/>
      <c r="AI6346" s="31"/>
      <c r="AJ6346" s="31"/>
      <c r="AK6346" s="31"/>
      <c r="AL6346" s="31"/>
      <c r="AO6346" s="376"/>
    </row>
    <row r="6347" spans="1:41" x14ac:dyDescent="0.3">
      <c r="A6347" s="333" t="s">
        <v>11029</v>
      </c>
      <c r="B6347" s="333" t="s">
        <v>11377</v>
      </c>
      <c r="C6347" s="125" t="s">
        <v>11214</v>
      </c>
      <c r="D6347" s="32" t="s">
        <v>20309</v>
      </c>
      <c r="E6347" s="125" t="s">
        <v>4966</v>
      </c>
      <c r="F6347" s="125" t="s">
        <v>1189</v>
      </c>
      <c r="G6347" s="125" t="s">
        <v>1190</v>
      </c>
      <c r="AO6347" s="376"/>
    </row>
    <row r="6348" spans="1:41" x14ac:dyDescent="0.25">
      <c r="A6348" s="44" t="s">
        <v>11029</v>
      </c>
      <c r="B6348" s="44" t="s">
        <v>12102</v>
      </c>
      <c r="C6348" s="45">
        <v>21.25</v>
      </c>
      <c r="D6348" s="45" t="s">
        <v>12549</v>
      </c>
      <c r="E6348" s="46">
        <v>47664</v>
      </c>
      <c r="F6348" s="45" t="s">
        <v>1335</v>
      </c>
      <c r="G6348" s="93"/>
      <c r="H6348" s="93"/>
      <c r="I6348" s="99"/>
      <c r="J6348" s="99"/>
      <c r="K6348" s="99"/>
      <c r="L6348" s="99"/>
      <c r="M6348" s="99"/>
      <c r="N6348" s="99"/>
      <c r="O6348" s="99"/>
      <c r="P6348" s="99"/>
      <c r="Q6348" s="99"/>
      <c r="R6348" s="99"/>
      <c r="S6348" s="99"/>
      <c r="T6348" s="99"/>
      <c r="U6348" s="99"/>
      <c r="V6348" s="99"/>
      <c r="W6348" s="99"/>
      <c r="X6348" s="99"/>
      <c r="Y6348" s="99"/>
      <c r="Z6348" s="99"/>
      <c r="AA6348" s="99"/>
      <c r="AB6348" s="99"/>
      <c r="AC6348" s="99"/>
      <c r="AD6348" s="99"/>
      <c r="AE6348" s="99"/>
      <c r="AF6348" s="99"/>
      <c r="AG6348" s="99"/>
      <c r="AH6348" s="31"/>
      <c r="AI6348" s="31"/>
      <c r="AJ6348" s="31"/>
      <c r="AK6348" s="31"/>
      <c r="AL6348" s="31"/>
      <c r="AO6348" s="376"/>
    </row>
    <row r="6349" spans="1:41" x14ac:dyDescent="0.25">
      <c r="A6349" s="44" t="s">
        <v>6802</v>
      </c>
      <c r="B6349" s="44" t="s">
        <v>21359</v>
      </c>
      <c r="C6349" s="45" t="s">
        <v>9701</v>
      </c>
      <c r="D6349" s="45" t="s">
        <v>21447</v>
      </c>
      <c r="E6349" s="46">
        <v>46752</v>
      </c>
      <c r="AO6349" s="376"/>
    </row>
    <row r="6350" spans="1:41" x14ac:dyDescent="0.25">
      <c r="A6350" s="44" t="s">
        <v>6802</v>
      </c>
      <c r="B6350" s="44" t="s">
        <v>10236</v>
      </c>
      <c r="C6350" s="45" t="s">
        <v>11716</v>
      </c>
      <c r="D6350" s="46" t="s">
        <v>21328</v>
      </c>
      <c r="E6350" s="46">
        <v>46596</v>
      </c>
      <c r="AO6350" s="376"/>
    </row>
    <row r="6351" spans="1:41" x14ac:dyDescent="0.25">
      <c r="A6351" s="44" t="s">
        <v>17820</v>
      </c>
      <c r="B6351" s="44" t="s">
        <v>17477</v>
      </c>
      <c r="C6351" s="45">
        <v>25100201</v>
      </c>
      <c r="D6351" s="45" t="s">
        <v>11363</v>
      </c>
      <c r="E6351" s="45" t="s">
        <v>11146</v>
      </c>
      <c r="AO6351" s="376"/>
    </row>
    <row r="6352" spans="1:41" x14ac:dyDescent="0.25">
      <c r="A6352" s="44" t="s">
        <v>17820</v>
      </c>
      <c r="B6352" s="44" t="s">
        <v>3046</v>
      </c>
      <c r="C6352" s="45">
        <v>25100202</v>
      </c>
      <c r="D6352" s="45" t="s">
        <v>11363</v>
      </c>
      <c r="E6352" s="45" t="s">
        <v>11146</v>
      </c>
      <c r="AO6352" s="376"/>
    </row>
    <row r="6353" spans="1:41" x14ac:dyDescent="0.25">
      <c r="A6353" s="44" t="s">
        <v>17820</v>
      </c>
      <c r="B6353" s="44" t="s">
        <v>5321</v>
      </c>
      <c r="C6353" s="45">
        <v>26010401</v>
      </c>
      <c r="D6353" s="45" t="s">
        <v>11363</v>
      </c>
      <c r="E6353" s="45" t="s">
        <v>17459</v>
      </c>
      <c r="AO6353" s="376"/>
    </row>
    <row r="6354" spans="1:41" x14ac:dyDescent="0.25">
      <c r="A6354" s="44" t="s">
        <v>17820</v>
      </c>
      <c r="B6354" s="44" t="s">
        <v>3176</v>
      </c>
      <c r="C6354" s="45">
        <v>26010402</v>
      </c>
      <c r="D6354" s="45" t="s">
        <v>11363</v>
      </c>
      <c r="E6354" s="45" t="s">
        <v>17459</v>
      </c>
      <c r="AO6354" s="376"/>
    </row>
    <row r="6355" spans="1:41" x14ac:dyDescent="0.25">
      <c r="A6355" s="44" t="s">
        <v>21624</v>
      </c>
      <c r="B6355" s="44" t="s">
        <v>9248</v>
      </c>
      <c r="C6355" s="45">
        <v>260105</v>
      </c>
      <c r="D6355" s="45" t="s">
        <v>11363</v>
      </c>
      <c r="E6355" s="45" t="s">
        <v>17625</v>
      </c>
      <c r="AO6355" s="376"/>
    </row>
    <row r="6356" spans="1:41" x14ac:dyDescent="0.25">
      <c r="A6356" s="44" t="s">
        <v>17821</v>
      </c>
      <c r="B6356" s="44" t="s">
        <v>15615</v>
      </c>
      <c r="C6356" s="45">
        <v>250902</v>
      </c>
      <c r="D6356" s="45" t="s">
        <v>11363</v>
      </c>
      <c r="E6356" s="45" t="s">
        <v>4972</v>
      </c>
      <c r="AO6356" s="376"/>
    </row>
    <row r="6357" spans="1:41" x14ac:dyDescent="0.25">
      <c r="A6357" s="44" t="s">
        <v>17821</v>
      </c>
      <c r="B6357" s="44" t="s">
        <v>15640</v>
      </c>
      <c r="C6357" s="45">
        <v>250903</v>
      </c>
      <c r="D6357" s="45" t="s">
        <v>11363</v>
      </c>
      <c r="E6357" s="45" t="s">
        <v>4972</v>
      </c>
      <c r="AO6357" s="376"/>
    </row>
    <row r="6358" spans="1:41" x14ac:dyDescent="0.25">
      <c r="A6358" s="44" t="s">
        <v>13072</v>
      </c>
      <c r="B6358" s="44" t="s">
        <v>21380</v>
      </c>
      <c r="C6358" s="45" t="s">
        <v>13065</v>
      </c>
      <c r="D6358" s="45" t="s">
        <v>21447</v>
      </c>
      <c r="E6358" s="46">
        <v>46477</v>
      </c>
      <c r="AO6358" s="376"/>
    </row>
    <row r="6359" spans="1:41" x14ac:dyDescent="0.25">
      <c r="A6359" s="44" t="s">
        <v>5227</v>
      </c>
      <c r="B6359" s="44" t="s">
        <v>5134</v>
      </c>
      <c r="C6359" s="45">
        <v>220802</v>
      </c>
      <c r="D6359" s="45" t="s">
        <v>11363</v>
      </c>
      <c r="E6359" s="45" t="s">
        <v>4966</v>
      </c>
      <c r="AO6359" s="376"/>
    </row>
    <row r="6360" spans="1:41" x14ac:dyDescent="0.25">
      <c r="A6360" s="44" t="s">
        <v>13482</v>
      </c>
      <c r="B6360" s="44" t="s">
        <v>21362</v>
      </c>
      <c r="C6360" s="45" t="s">
        <v>13474</v>
      </c>
      <c r="D6360" s="45" t="s">
        <v>21447</v>
      </c>
      <c r="E6360" s="46">
        <v>46752</v>
      </c>
      <c r="AO6360" s="376"/>
    </row>
    <row r="6361" spans="1:41" x14ac:dyDescent="0.25">
      <c r="A6361" s="44" t="s">
        <v>17822</v>
      </c>
      <c r="B6361" s="44" t="s">
        <v>2350</v>
      </c>
      <c r="C6361" s="45">
        <v>230105</v>
      </c>
      <c r="D6361" s="45" t="s">
        <v>11363</v>
      </c>
      <c r="E6361" s="45" t="s">
        <v>5265</v>
      </c>
      <c r="AO6361" s="376"/>
    </row>
    <row r="6362" spans="1:41" x14ac:dyDescent="0.25">
      <c r="A6362" s="44" t="s">
        <v>17822</v>
      </c>
      <c r="B6362" s="44" t="s">
        <v>931</v>
      </c>
      <c r="C6362" s="45">
        <v>260101</v>
      </c>
      <c r="D6362" s="45" t="s">
        <v>11363</v>
      </c>
      <c r="E6362" s="45" t="s">
        <v>8292</v>
      </c>
      <c r="AO6362" s="376"/>
    </row>
    <row r="6363" spans="1:41" x14ac:dyDescent="0.3">
      <c r="A6363" s="333" t="s">
        <v>11425</v>
      </c>
      <c r="B6363" s="333" t="s">
        <v>1161</v>
      </c>
      <c r="C6363" s="125" t="s">
        <v>10225</v>
      </c>
      <c r="D6363" s="32" t="s">
        <v>20309</v>
      </c>
      <c r="E6363" s="125" t="s">
        <v>2593</v>
      </c>
      <c r="F6363" s="125" t="s">
        <v>1189</v>
      </c>
      <c r="G6363" s="125" t="s">
        <v>1190</v>
      </c>
      <c r="AO6363" s="376"/>
    </row>
    <row r="6364" spans="1:41" x14ac:dyDescent="0.3">
      <c r="A6364" s="333" t="s">
        <v>11425</v>
      </c>
      <c r="B6364" s="333" t="s">
        <v>12848</v>
      </c>
      <c r="C6364" s="125" t="s">
        <v>12849</v>
      </c>
      <c r="D6364" s="32" t="s">
        <v>20309</v>
      </c>
      <c r="E6364" s="125" t="s">
        <v>5332</v>
      </c>
      <c r="F6364" s="125" t="s">
        <v>1189</v>
      </c>
      <c r="G6364" s="125" t="s">
        <v>1190</v>
      </c>
      <c r="AO6364" s="376"/>
    </row>
    <row r="6365" spans="1:41" x14ac:dyDescent="0.25">
      <c r="A6365" s="44" t="s">
        <v>11425</v>
      </c>
      <c r="B6365" s="44" t="s">
        <v>2350</v>
      </c>
      <c r="C6365" s="45">
        <v>230105</v>
      </c>
      <c r="D6365" s="45" t="s">
        <v>11363</v>
      </c>
      <c r="E6365" s="45" t="s">
        <v>5265</v>
      </c>
      <c r="AO6365" s="376"/>
    </row>
    <row r="6366" spans="1:41" x14ac:dyDescent="0.25">
      <c r="A6366" s="44" t="s">
        <v>12659</v>
      </c>
      <c r="B6366" s="44" t="s">
        <v>5134</v>
      </c>
      <c r="C6366" s="45">
        <v>240804</v>
      </c>
      <c r="D6366" s="45" t="s">
        <v>11363</v>
      </c>
      <c r="E6366" s="45" t="s">
        <v>11260</v>
      </c>
      <c r="AO6366" s="376"/>
    </row>
    <row r="6367" spans="1:41" x14ac:dyDescent="0.25">
      <c r="A6367" s="44" t="s">
        <v>17327</v>
      </c>
      <c r="B6367" s="44" t="s">
        <v>3156</v>
      </c>
      <c r="C6367" s="45" t="s">
        <v>17439</v>
      </c>
      <c r="D6367" s="93" t="s">
        <v>17443</v>
      </c>
      <c r="E6367" s="45" t="s">
        <v>17352</v>
      </c>
      <c r="F6367" s="93"/>
      <c r="G6367" s="93"/>
      <c r="H6367" s="93"/>
      <c r="I6367" s="99"/>
      <c r="J6367" s="99"/>
      <c r="K6367" s="99"/>
      <c r="L6367" s="99"/>
      <c r="M6367" s="99"/>
      <c r="N6367" s="99"/>
      <c r="O6367" s="99"/>
      <c r="P6367" s="99"/>
      <c r="Q6367" s="99"/>
      <c r="R6367" s="99"/>
      <c r="S6367" s="99"/>
      <c r="T6367" s="99"/>
      <c r="U6367" s="99"/>
      <c r="V6367" s="99"/>
      <c r="W6367" s="99"/>
      <c r="X6367" s="99"/>
      <c r="Y6367" s="99"/>
      <c r="Z6367" s="99"/>
      <c r="AA6367" s="99"/>
      <c r="AB6367" s="99"/>
      <c r="AC6367" s="99"/>
      <c r="AD6367" s="99"/>
      <c r="AE6367" s="99"/>
      <c r="AF6367" s="99"/>
      <c r="AG6367" s="99"/>
      <c r="AH6367" s="31"/>
      <c r="AI6367" s="31"/>
      <c r="AJ6367" s="31"/>
      <c r="AK6367" s="31"/>
      <c r="AL6367" s="31"/>
      <c r="AO6367" s="376"/>
    </row>
    <row r="6368" spans="1:41" x14ac:dyDescent="0.3">
      <c r="A6368" s="333" t="s">
        <v>11426</v>
      </c>
      <c r="B6368" s="333" t="s">
        <v>11377</v>
      </c>
      <c r="C6368" s="125" t="s">
        <v>11214</v>
      </c>
      <c r="D6368" s="32" t="s">
        <v>20309</v>
      </c>
      <c r="E6368" s="125" t="s">
        <v>4966</v>
      </c>
      <c r="F6368" s="125" t="s">
        <v>1189</v>
      </c>
      <c r="G6368" s="125" t="s">
        <v>1190</v>
      </c>
      <c r="AO6368" s="376"/>
    </row>
    <row r="6369" spans="1:41" x14ac:dyDescent="0.25">
      <c r="A6369" s="44" t="s">
        <v>9308</v>
      </c>
      <c r="B6369" s="44" t="s">
        <v>21407</v>
      </c>
      <c r="C6369" s="45" t="s">
        <v>9307</v>
      </c>
      <c r="D6369" s="45" t="s">
        <v>21447</v>
      </c>
      <c r="E6369" s="46">
        <v>46507</v>
      </c>
      <c r="AO6369" s="376"/>
    </row>
    <row r="6370" spans="1:41" x14ac:dyDescent="0.25">
      <c r="A6370" s="44" t="s">
        <v>466</v>
      </c>
      <c r="B6370" s="44" t="s">
        <v>21365</v>
      </c>
      <c r="C6370" s="45" t="s">
        <v>8133</v>
      </c>
      <c r="D6370" s="45" t="s">
        <v>21447</v>
      </c>
      <c r="E6370" s="46">
        <v>46752</v>
      </c>
      <c r="AO6370" s="376"/>
    </row>
    <row r="6371" spans="1:41" x14ac:dyDescent="0.25">
      <c r="A6371" s="44" t="s">
        <v>11293</v>
      </c>
      <c r="B6371" s="44" t="s">
        <v>5134</v>
      </c>
      <c r="C6371" s="45">
        <v>240804</v>
      </c>
      <c r="D6371" s="45" t="s">
        <v>11363</v>
      </c>
      <c r="E6371" s="45" t="s">
        <v>11260</v>
      </c>
      <c r="AO6371" s="376"/>
    </row>
    <row r="6372" spans="1:41" x14ac:dyDescent="0.25">
      <c r="A6372" s="44" t="s">
        <v>20558</v>
      </c>
      <c r="B6372" s="44" t="s">
        <v>8481</v>
      </c>
      <c r="C6372" s="45" t="s">
        <v>7137</v>
      </c>
      <c r="D6372" s="32" t="s">
        <v>5559</v>
      </c>
      <c r="E6372" s="45" t="s">
        <v>20848</v>
      </c>
      <c r="F6372" s="32"/>
      <c r="G6372" s="32"/>
      <c r="H6372" s="32"/>
      <c r="I6372" s="31"/>
      <c r="J6372" s="31"/>
      <c r="K6372" s="31"/>
      <c r="L6372" s="31"/>
      <c r="M6372" s="31"/>
      <c r="N6372" s="31"/>
      <c r="O6372" s="31"/>
      <c r="P6372" s="31"/>
      <c r="Q6372" s="31"/>
      <c r="R6372" s="31"/>
      <c r="S6372" s="31"/>
      <c r="T6372" s="31"/>
      <c r="U6372" s="31"/>
      <c r="V6372" s="31"/>
      <c r="W6372" s="31"/>
      <c r="X6372" s="31"/>
      <c r="Y6372" s="31"/>
      <c r="Z6372" s="31"/>
      <c r="AA6372" s="31"/>
      <c r="AB6372" s="31"/>
      <c r="AC6372" s="31"/>
      <c r="AD6372" s="31"/>
      <c r="AE6372" s="31"/>
      <c r="AF6372" s="31"/>
      <c r="AG6372" s="31"/>
      <c r="AH6372" s="31"/>
      <c r="AI6372" s="31"/>
      <c r="AJ6372" s="31"/>
      <c r="AK6372" s="31"/>
      <c r="AL6372" s="31"/>
      <c r="AO6372" s="376"/>
    </row>
    <row r="6373" spans="1:41" x14ac:dyDescent="0.25">
      <c r="A6373" s="44" t="s">
        <v>16700</v>
      </c>
      <c r="B6373" s="44" t="s">
        <v>16701</v>
      </c>
      <c r="C6373" s="45" t="s">
        <v>16987</v>
      </c>
      <c r="D6373" s="367" t="s">
        <v>3696</v>
      </c>
      <c r="E6373" s="328">
        <f>DATE(2029,4,23)</f>
        <v>47231</v>
      </c>
      <c r="F6373" s="32"/>
      <c r="G6373" s="32"/>
      <c r="H6373" s="32"/>
      <c r="I6373" s="31"/>
      <c r="J6373" s="31"/>
      <c r="K6373" s="31"/>
      <c r="L6373" s="31"/>
      <c r="M6373" s="31"/>
      <c r="N6373" s="31"/>
      <c r="O6373" s="31"/>
      <c r="P6373" s="31"/>
      <c r="Q6373" s="31"/>
      <c r="R6373" s="31"/>
      <c r="S6373" s="31"/>
      <c r="T6373" s="31"/>
      <c r="U6373" s="31"/>
      <c r="V6373" s="31"/>
      <c r="W6373" s="31"/>
      <c r="X6373" s="31"/>
      <c r="Y6373" s="31"/>
      <c r="Z6373" s="31"/>
      <c r="AA6373" s="31"/>
      <c r="AB6373" s="31"/>
      <c r="AC6373" s="31"/>
      <c r="AD6373" s="31"/>
      <c r="AE6373" s="31"/>
      <c r="AF6373" s="31"/>
      <c r="AG6373" s="31"/>
      <c r="AH6373" s="31"/>
      <c r="AI6373" s="31"/>
      <c r="AJ6373" s="31"/>
      <c r="AK6373" s="31"/>
      <c r="AL6373" s="31"/>
      <c r="AO6373" s="376"/>
    </row>
    <row r="6374" spans="1:41" x14ac:dyDescent="0.25">
      <c r="A6374" s="44" t="s">
        <v>687</v>
      </c>
      <c r="B6374" s="44" t="s">
        <v>925</v>
      </c>
      <c r="C6374" s="45">
        <v>230601</v>
      </c>
      <c r="D6374" s="45" t="s">
        <v>11363</v>
      </c>
      <c r="E6374" s="45" t="s">
        <v>7770</v>
      </c>
      <c r="AO6374" s="376"/>
    </row>
    <row r="6375" spans="1:41" x14ac:dyDescent="0.25">
      <c r="A6375" s="44" t="s">
        <v>687</v>
      </c>
      <c r="B6375" s="44" t="s">
        <v>925</v>
      </c>
      <c r="C6375" s="45">
        <v>240601</v>
      </c>
      <c r="D6375" s="45" t="s">
        <v>11363</v>
      </c>
      <c r="E6375" s="45" t="s">
        <v>9840</v>
      </c>
      <c r="AO6375" s="376"/>
    </row>
    <row r="6376" spans="1:41" x14ac:dyDescent="0.25">
      <c r="A6376" s="44" t="s">
        <v>687</v>
      </c>
      <c r="B6376" s="44" t="s">
        <v>945</v>
      </c>
      <c r="C6376" s="45">
        <v>240602</v>
      </c>
      <c r="D6376" s="45" t="s">
        <v>11363</v>
      </c>
      <c r="E6376" s="45" t="s">
        <v>4962</v>
      </c>
      <c r="AO6376" s="376"/>
    </row>
    <row r="6377" spans="1:41" x14ac:dyDescent="0.25">
      <c r="A6377" s="44" t="s">
        <v>687</v>
      </c>
      <c r="B6377" s="44" t="s">
        <v>2350</v>
      </c>
      <c r="C6377" s="45">
        <v>250106</v>
      </c>
      <c r="D6377" s="45" t="s">
        <v>11363</v>
      </c>
      <c r="E6377" s="45" t="s">
        <v>11887</v>
      </c>
      <c r="AO6377" s="376"/>
    </row>
    <row r="6378" spans="1:41" x14ac:dyDescent="0.25">
      <c r="A6378" s="44" t="s">
        <v>9626</v>
      </c>
      <c r="B6378" s="44" t="s">
        <v>21359</v>
      </c>
      <c r="C6378" s="45" t="s">
        <v>9701</v>
      </c>
      <c r="D6378" s="45" t="s">
        <v>21447</v>
      </c>
      <c r="E6378" s="46">
        <v>46752</v>
      </c>
      <c r="AO6378" s="376"/>
    </row>
    <row r="6379" spans="1:41" x14ac:dyDescent="0.25">
      <c r="A6379" s="44" t="s">
        <v>12254</v>
      </c>
      <c r="B6379" s="44" t="s">
        <v>12095</v>
      </c>
      <c r="C6379" s="45">
        <v>33.24</v>
      </c>
      <c r="D6379" s="45" t="s">
        <v>12549</v>
      </c>
      <c r="E6379" s="46">
        <v>47299</v>
      </c>
      <c r="F6379" s="45" t="s">
        <v>1335</v>
      </c>
      <c r="G6379" s="93"/>
      <c r="H6379" s="93"/>
      <c r="I6379" s="99"/>
      <c r="J6379" s="99"/>
      <c r="K6379" s="99"/>
      <c r="L6379" s="99"/>
      <c r="M6379" s="99"/>
      <c r="N6379" s="99"/>
      <c r="O6379" s="99"/>
      <c r="P6379" s="99"/>
      <c r="Q6379" s="99"/>
      <c r="R6379" s="99"/>
      <c r="S6379" s="99"/>
      <c r="T6379" s="99"/>
      <c r="U6379" s="99"/>
      <c r="V6379" s="99"/>
      <c r="W6379" s="99"/>
      <c r="X6379" s="99"/>
      <c r="Y6379" s="99"/>
      <c r="Z6379" s="99"/>
      <c r="AA6379" s="99"/>
      <c r="AB6379" s="99"/>
      <c r="AC6379" s="99"/>
      <c r="AD6379" s="99"/>
      <c r="AE6379" s="99"/>
      <c r="AF6379" s="99"/>
      <c r="AG6379" s="99"/>
      <c r="AH6379" s="31"/>
      <c r="AI6379" s="31"/>
      <c r="AJ6379" s="31"/>
      <c r="AK6379" s="31"/>
      <c r="AL6379" s="31"/>
      <c r="AO6379" s="376"/>
    </row>
    <row r="6380" spans="1:41" x14ac:dyDescent="0.25">
      <c r="A6380" s="44" t="s">
        <v>688</v>
      </c>
      <c r="B6380" s="44" t="s">
        <v>945</v>
      </c>
      <c r="C6380" s="45">
        <v>240602</v>
      </c>
      <c r="D6380" s="45" t="s">
        <v>11363</v>
      </c>
      <c r="E6380" s="45" t="s">
        <v>4962</v>
      </c>
      <c r="AO6380" s="376"/>
    </row>
    <row r="6381" spans="1:41" x14ac:dyDescent="0.25">
      <c r="A6381" s="44" t="s">
        <v>15745</v>
      </c>
      <c r="B6381" s="44" t="s">
        <v>2350</v>
      </c>
      <c r="C6381" s="45">
        <v>250106</v>
      </c>
      <c r="D6381" s="45" t="s">
        <v>11363</v>
      </c>
      <c r="E6381" s="45" t="s">
        <v>11887</v>
      </c>
      <c r="AO6381" s="376"/>
    </row>
    <row r="6382" spans="1:41" x14ac:dyDescent="0.25">
      <c r="A6382" s="44" t="s">
        <v>17823</v>
      </c>
      <c r="B6382" s="44" t="s">
        <v>5134</v>
      </c>
      <c r="C6382" s="45">
        <v>230807</v>
      </c>
      <c r="D6382" s="45" t="s">
        <v>11363</v>
      </c>
      <c r="E6382" s="45" t="s">
        <v>8282</v>
      </c>
      <c r="AO6382" s="376"/>
    </row>
    <row r="6383" spans="1:41" x14ac:dyDescent="0.25">
      <c r="A6383" s="67" t="s">
        <v>2664</v>
      </c>
      <c r="B6383" s="67" t="s">
        <v>1291</v>
      </c>
      <c r="C6383" s="96" t="s">
        <v>21200</v>
      </c>
      <c r="D6383" s="96" t="s">
        <v>1712</v>
      </c>
      <c r="E6383" s="94">
        <v>48084</v>
      </c>
      <c r="F6383" s="93"/>
      <c r="G6383" s="93"/>
      <c r="H6383" s="93"/>
      <c r="I6383" s="99"/>
      <c r="J6383" s="99"/>
      <c r="K6383" s="99"/>
      <c r="L6383" s="99"/>
      <c r="M6383" s="99"/>
      <c r="N6383" s="99"/>
      <c r="O6383" s="99"/>
      <c r="P6383" s="99"/>
      <c r="Q6383" s="99"/>
      <c r="R6383" s="99"/>
      <c r="S6383" s="99"/>
      <c r="T6383" s="99"/>
      <c r="U6383" s="99"/>
      <c r="V6383" s="99"/>
      <c r="W6383" s="99"/>
      <c r="X6383" s="99"/>
      <c r="Y6383" s="99"/>
      <c r="Z6383" s="99"/>
      <c r="AA6383" s="99"/>
      <c r="AB6383" s="99"/>
      <c r="AC6383" s="99"/>
      <c r="AD6383" s="99"/>
      <c r="AE6383" s="99"/>
      <c r="AF6383" s="99"/>
      <c r="AG6383" s="99"/>
      <c r="AH6383" s="31"/>
      <c r="AI6383" s="31"/>
      <c r="AJ6383" s="31"/>
      <c r="AK6383" s="31"/>
      <c r="AL6383" s="31"/>
      <c r="AO6383" s="376"/>
    </row>
    <row r="6384" spans="1:41" x14ac:dyDescent="0.25">
      <c r="A6384" s="44" t="s">
        <v>19336</v>
      </c>
      <c r="B6384" s="319" t="s">
        <v>19519</v>
      </c>
      <c r="C6384" s="318" t="s">
        <v>19660</v>
      </c>
      <c r="D6384" s="93" t="s">
        <v>19934</v>
      </c>
      <c r="E6384" s="320">
        <v>46752</v>
      </c>
      <c r="F6384" s="93"/>
      <c r="G6384" s="93"/>
      <c r="H6384" s="93"/>
      <c r="I6384" s="99"/>
      <c r="J6384" s="99"/>
      <c r="K6384" s="99"/>
      <c r="L6384" s="99"/>
      <c r="M6384" s="99"/>
      <c r="N6384" s="99"/>
      <c r="O6384" s="99"/>
      <c r="P6384" s="99"/>
      <c r="Q6384" s="99"/>
      <c r="R6384" s="99"/>
      <c r="S6384" s="99"/>
      <c r="T6384" s="99"/>
      <c r="U6384" s="99"/>
      <c r="V6384" s="99"/>
      <c r="W6384" s="99"/>
      <c r="X6384" s="99"/>
      <c r="Y6384" s="99"/>
      <c r="Z6384" s="99"/>
      <c r="AA6384" s="99"/>
      <c r="AB6384" s="99"/>
      <c r="AC6384" s="99"/>
      <c r="AD6384" s="99"/>
      <c r="AE6384" s="99"/>
      <c r="AF6384" s="99"/>
      <c r="AG6384" s="99"/>
      <c r="AH6384" s="31"/>
      <c r="AI6384" s="31"/>
      <c r="AJ6384" s="31"/>
      <c r="AK6384" s="31"/>
      <c r="AL6384" s="31"/>
      <c r="AO6384" s="376"/>
    </row>
    <row r="6385" spans="1:41" x14ac:dyDescent="0.25">
      <c r="A6385" s="44" t="s">
        <v>21211</v>
      </c>
      <c r="B6385" s="319" t="s">
        <v>21212</v>
      </c>
      <c r="C6385" s="318" t="s">
        <v>21213</v>
      </c>
      <c r="D6385" s="93" t="s">
        <v>9601</v>
      </c>
      <c r="E6385" s="320">
        <v>47664</v>
      </c>
      <c r="F6385" s="93"/>
      <c r="G6385" s="93"/>
      <c r="H6385" s="93" t="s">
        <v>1335</v>
      </c>
      <c r="I6385" s="99"/>
      <c r="J6385" s="99"/>
      <c r="K6385" s="99"/>
      <c r="L6385" s="99"/>
      <c r="M6385" s="99"/>
      <c r="N6385" s="99"/>
      <c r="O6385" s="99"/>
      <c r="P6385" s="99"/>
      <c r="Q6385" s="99"/>
      <c r="R6385" s="99"/>
      <c r="S6385" s="99"/>
      <c r="T6385" s="99"/>
      <c r="U6385" s="99"/>
      <c r="V6385" s="99"/>
      <c r="W6385" s="99"/>
      <c r="X6385" s="99"/>
      <c r="Y6385" s="99"/>
      <c r="Z6385" s="99"/>
      <c r="AA6385" s="99"/>
      <c r="AB6385" s="99"/>
      <c r="AC6385" s="99"/>
      <c r="AD6385" s="99"/>
      <c r="AE6385" s="99"/>
      <c r="AF6385" s="99"/>
      <c r="AG6385" s="99"/>
      <c r="AH6385" s="31"/>
      <c r="AI6385" s="31"/>
      <c r="AJ6385" s="31"/>
      <c r="AK6385" s="31"/>
      <c r="AL6385" s="31"/>
      <c r="AO6385" s="376"/>
    </row>
    <row r="6386" spans="1:41" x14ac:dyDescent="0.3">
      <c r="A6386" s="57" t="s">
        <v>3603</v>
      </c>
      <c r="B6386" s="92" t="s">
        <v>3682</v>
      </c>
      <c r="C6386" s="93" t="s">
        <v>19106</v>
      </c>
      <c r="D6386" s="93" t="s">
        <v>3681</v>
      </c>
      <c r="E6386" s="94">
        <v>48029</v>
      </c>
      <c r="F6386" s="93"/>
      <c r="G6386" s="93"/>
      <c r="H6386" s="93"/>
      <c r="I6386" s="99"/>
      <c r="J6386" s="99"/>
      <c r="K6386" s="99"/>
      <c r="L6386" s="99"/>
      <c r="M6386" s="99"/>
      <c r="N6386" s="99"/>
      <c r="O6386" s="99"/>
      <c r="P6386" s="99"/>
      <c r="Q6386" s="99"/>
      <c r="R6386" s="99"/>
      <c r="S6386" s="99"/>
      <c r="T6386" s="99"/>
      <c r="U6386" s="99"/>
      <c r="V6386" s="99"/>
      <c r="W6386" s="99"/>
      <c r="X6386" s="99"/>
      <c r="Y6386" s="99"/>
      <c r="Z6386" s="99"/>
      <c r="AA6386" s="99"/>
      <c r="AB6386" s="99"/>
      <c r="AC6386" s="99"/>
      <c r="AD6386" s="99"/>
      <c r="AE6386" s="99"/>
      <c r="AF6386" s="99"/>
      <c r="AG6386" s="99"/>
      <c r="AH6386" s="31"/>
      <c r="AI6386" s="31"/>
      <c r="AJ6386" s="31"/>
      <c r="AK6386" s="31"/>
      <c r="AL6386" s="31"/>
      <c r="AO6386" s="376"/>
    </row>
    <row r="6387" spans="1:41" x14ac:dyDescent="0.25">
      <c r="A6387" s="44" t="s">
        <v>12255</v>
      </c>
      <c r="B6387" s="44" t="s">
        <v>12118</v>
      </c>
      <c r="C6387" s="45">
        <v>13.23</v>
      </c>
      <c r="D6387" s="45" t="s">
        <v>12549</v>
      </c>
      <c r="E6387" s="46">
        <v>46934</v>
      </c>
      <c r="F6387" s="45"/>
      <c r="G6387" s="93"/>
      <c r="H6387" s="93"/>
      <c r="I6387" s="99"/>
      <c r="J6387" s="99"/>
      <c r="K6387" s="99"/>
      <c r="L6387" s="99"/>
      <c r="M6387" s="99"/>
      <c r="N6387" s="99"/>
      <c r="O6387" s="99"/>
      <c r="P6387" s="99"/>
      <c r="Q6387" s="99"/>
      <c r="R6387" s="99"/>
      <c r="S6387" s="99"/>
      <c r="T6387" s="99"/>
      <c r="U6387" s="99"/>
      <c r="V6387" s="99"/>
      <c r="W6387" s="99"/>
      <c r="X6387" s="99"/>
      <c r="Y6387" s="99"/>
      <c r="Z6387" s="99"/>
      <c r="AA6387" s="99"/>
      <c r="AB6387" s="99"/>
      <c r="AC6387" s="99"/>
      <c r="AD6387" s="99"/>
      <c r="AE6387" s="99"/>
      <c r="AF6387" s="99"/>
      <c r="AG6387" s="99"/>
      <c r="AH6387" s="31"/>
      <c r="AI6387" s="31"/>
      <c r="AJ6387" s="31"/>
      <c r="AK6387" s="31"/>
      <c r="AL6387" s="31"/>
      <c r="AO6387" s="376"/>
    </row>
    <row r="6388" spans="1:41" x14ac:dyDescent="0.25">
      <c r="A6388" s="44" t="s">
        <v>10510</v>
      </c>
      <c r="B6388" s="44" t="s">
        <v>9248</v>
      </c>
      <c r="C6388" s="45">
        <v>240101</v>
      </c>
      <c r="D6388" s="45" t="s">
        <v>11363</v>
      </c>
      <c r="E6388" s="45" t="s">
        <v>9249</v>
      </c>
      <c r="AO6388" s="376"/>
    </row>
    <row r="6389" spans="1:41" x14ac:dyDescent="0.3">
      <c r="A6389" s="57" t="s">
        <v>3508</v>
      </c>
      <c r="B6389" s="57" t="s">
        <v>1290</v>
      </c>
      <c r="C6389" s="62">
        <v>24027</v>
      </c>
      <c r="D6389" s="62" t="s">
        <v>20886</v>
      </c>
      <c r="E6389" s="60">
        <v>46873</v>
      </c>
      <c r="F6389" s="32"/>
      <c r="G6389" s="32"/>
      <c r="H6389" s="32"/>
      <c r="I6389" s="31"/>
      <c r="J6389" s="31"/>
      <c r="K6389" s="31"/>
      <c r="L6389" s="31"/>
      <c r="M6389" s="31"/>
      <c r="N6389" s="31"/>
      <c r="O6389" s="31"/>
      <c r="P6389" s="31"/>
      <c r="Q6389" s="31"/>
      <c r="R6389" s="31"/>
      <c r="S6389" s="31"/>
      <c r="T6389" s="31"/>
      <c r="U6389" s="31"/>
      <c r="V6389" s="31"/>
      <c r="W6389" s="31"/>
      <c r="X6389" s="31"/>
      <c r="Y6389" s="31"/>
      <c r="Z6389" s="31"/>
      <c r="AA6389" s="31"/>
      <c r="AB6389" s="31"/>
      <c r="AC6389" s="31"/>
      <c r="AD6389" s="31"/>
      <c r="AE6389" s="31"/>
      <c r="AF6389" s="31"/>
      <c r="AG6389" s="31"/>
      <c r="AH6389" s="31"/>
      <c r="AI6389" s="31"/>
      <c r="AJ6389" s="31"/>
      <c r="AK6389" s="31"/>
      <c r="AL6389" s="31"/>
      <c r="AO6389" s="376"/>
    </row>
    <row r="6390" spans="1:41" x14ac:dyDescent="0.3">
      <c r="A6390" s="99" t="s">
        <v>3508</v>
      </c>
      <c r="B6390" s="92" t="s">
        <v>1334</v>
      </c>
      <c r="C6390" s="93" t="s">
        <v>10079</v>
      </c>
      <c r="D6390" s="93" t="s">
        <v>1201</v>
      </c>
      <c r="E6390" s="94">
        <v>46590</v>
      </c>
      <c r="F6390" s="93"/>
      <c r="G6390" s="93"/>
      <c r="H6390" s="93"/>
      <c r="I6390" s="99"/>
      <c r="J6390" s="99"/>
      <c r="K6390" s="99"/>
      <c r="L6390" s="99"/>
      <c r="M6390" s="99"/>
      <c r="N6390" s="99"/>
      <c r="O6390" s="99"/>
      <c r="P6390" s="99"/>
      <c r="Q6390" s="99"/>
      <c r="R6390" s="99"/>
      <c r="S6390" s="99"/>
      <c r="T6390" s="99"/>
      <c r="U6390" s="99"/>
      <c r="V6390" s="99"/>
      <c r="W6390" s="99"/>
      <c r="X6390" s="99"/>
      <c r="Y6390" s="99"/>
      <c r="Z6390" s="99"/>
      <c r="AA6390" s="99"/>
      <c r="AB6390" s="99"/>
      <c r="AC6390" s="99"/>
      <c r="AD6390" s="99"/>
      <c r="AE6390" s="99"/>
      <c r="AF6390" s="99"/>
      <c r="AG6390" s="99"/>
      <c r="AH6390" s="31"/>
      <c r="AI6390" s="31"/>
      <c r="AJ6390" s="31"/>
      <c r="AK6390" s="31"/>
      <c r="AL6390" s="31"/>
      <c r="AO6390" s="376"/>
    </row>
    <row r="6391" spans="1:41" x14ac:dyDescent="0.25">
      <c r="A6391" s="44" t="s">
        <v>3508</v>
      </c>
      <c r="B6391" s="44" t="s">
        <v>10347</v>
      </c>
      <c r="C6391" s="45">
        <v>240402</v>
      </c>
      <c r="D6391" s="45" t="s">
        <v>11363</v>
      </c>
      <c r="E6391" s="45" t="s">
        <v>5037</v>
      </c>
      <c r="AO6391" s="376"/>
    </row>
    <row r="6392" spans="1:41" x14ac:dyDescent="0.25">
      <c r="A6392" s="44" t="s">
        <v>11623</v>
      </c>
      <c r="B6392" s="44" t="s">
        <v>21362</v>
      </c>
      <c r="C6392" s="45" t="s">
        <v>11608</v>
      </c>
      <c r="D6392" s="45" t="s">
        <v>21447</v>
      </c>
      <c r="E6392" s="46">
        <v>46752</v>
      </c>
      <c r="AO6392" s="376"/>
    </row>
    <row r="6393" spans="1:41" x14ac:dyDescent="0.3">
      <c r="A6393" s="57" t="s">
        <v>440</v>
      </c>
      <c r="B6393" s="92" t="s">
        <v>3682</v>
      </c>
      <c r="C6393" s="93" t="s">
        <v>19106</v>
      </c>
      <c r="D6393" s="93" t="s">
        <v>3681</v>
      </c>
      <c r="E6393" s="94">
        <v>48029</v>
      </c>
      <c r="F6393" s="93"/>
      <c r="G6393" s="93"/>
      <c r="H6393" s="93"/>
      <c r="I6393" s="99"/>
      <c r="J6393" s="99"/>
      <c r="K6393" s="99"/>
      <c r="L6393" s="99"/>
      <c r="M6393" s="99"/>
      <c r="N6393" s="99"/>
      <c r="O6393" s="99"/>
      <c r="P6393" s="99"/>
      <c r="Q6393" s="99"/>
      <c r="R6393" s="99"/>
      <c r="S6393" s="99"/>
      <c r="T6393" s="99"/>
      <c r="U6393" s="99"/>
      <c r="V6393" s="99"/>
      <c r="W6393" s="99"/>
      <c r="X6393" s="99"/>
      <c r="Y6393" s="99"/>
      <c r="Z6393" s="99"/>
      <c r="AA6393" s="99"/>
      <c r="AB6393" s="99"/>
      <c r="AC6393" s="99"/>
      <c r="AD6393" s="99"/>
      <c r="AE6393" s="99"/>
      <c r="AF6393" s="99"/>
      <c r="AG6393" s="99"/>
      <c r="AH6393" s="31"/>
      <c r="AI6393" s="31"/>
      <c r="AJ6393" s="31"/>
      <c r="AK6393" s="31"/>
      <c r="AL6393" s="31"/>
      <c r="AO6393" s="376"/>
    </row>
    <row r="6394" spans="1:41" x14ac:dyDescent="0.3">
      <c r="A6394" s="333" t="s">
        <v>1015</v>
      </c>
      <c r="B6394" s="333" t="s">
        <v>11371</v>
      </c>
      <c r="C6394" s="125" t="s">
        <v>11215</v>
      </c>
      <c r="D6394" s="32" t="s">
        <v>20309</v>
      </c>
      <c r="E6394" s="125" t="s">
        <v>4966</v>
      </c>
      <c r="F6394" s="125" t="s">
        <v>1189</v>
      </c>
      <c r="G6394" s="125" t="s">
        <v>1190</v>
      </c>
      <c r="AO6394" s="376"/>
    </row>
    <row r="6395" spans="1:41" x14ac:dyDescent="0.3">
      <c r="A6395" s="333" t="s">
        <v>1015</v>
      </c>
      <c r="B6395" s="333" t="s">
        <v>1774</v>
      </c>
      <c r="C6395" s="125" t="s">
        <v>15318</v>
      </c>
      <c r="D6395" s="32" t="s">
        <v>20309</v>
      </c>
      <c r="E6395" s="125" t="s">
        <v>11886</v>
      </c>
      <c r="F6395" s="125" t="s">
        <v>1189</v>
      </c>
      <c r="G6395" s="125" t="s">
        <v>1190</v>
      </c>
      <c r="AO6395" s="376"/>
    </row>
    <row r="6396" spans="1:41" x14ac:dyDescent="0.25">
      <c r="A6396" s="44" t="s">
        <v>1015</v>
      </c>
      <c r="B6396" s="44" t="s">
        <v>12094</v>
      </c>
      <c r="C6396" s="45">
        <v>12.24</v>
      </c>
      <c r="D6396" s="45" t="s">
        <v>12549</v>
      </c>
      <c r="E6396" s="46">
        <v>47299</v>
      </c>
      <c r="F6396" s="45"/>
      <c r="G6396" s="93"/>
      <c r="H6396" s="93"/>
      <c r="I6396" s="99"/>
      <c r="J6396" s="99"/>
      <c r="K6396" s="99"/>
      <c r="L6396" s="99"/>
      <c r="M6396" s="99"/>
      <c r="N6396" s="99"/>
      <c r="O6396" s="99"/>
      <c r="P6396" s="99"/>
      <c r="Q6396" s="99"/>
      <c r="R6396" s="99"/>
      <c r="S6396" s="99"/>
      <c r="T6396" s="99"/>
      <c r="U6396" s="99"/>
      <c r="V6396" s="99"/>
      <c r="W6396" s="99"/>
      <c r="X6396" s="99"/>
      <c r="Y6396" s="99"/>
      <c r="Z6396" s="99"/>
      <c r="AA6396" s="99"/>
      <c r="AB6396" s="99"/>
      <c r="AC6396" s="99"/>
      <c r="AD6396" s="99"/>
      <c r="AE6396" s="99"/>
      <c r="AF6396" s="99"/>
      <c r="AG6396" s="99"/>
      <c r="AH6396" s="31"/>
      <c r="AI6396" s="31"/>
      <c r="AJ6396" s="31"/>
      <c r="AK6396" s="31"/>
      <c r="AL6396" s="31"/>
      <c r="AO6396" s="376"/>
    </row>
    <row r="6397" spans="1:41" x14ac:dyDescent="0.25">
      <c r="A6397" s="44" t="s">
        <v>1015</v>
      </c>
      <c r="B6397" s="44" t="s">
        <v>12111</v>
      </c>
      <c r="C6397" s="45">
        <v>13.24</v>
      </c>
      <c r="D6397" s="45" t="s">
        <v>12549</v>
      </c>
      <c r="E6397" s="46">
        <v>47299</v>
      </c>
      <c r="F6397" s="45"/>
      <c r="G6397" s="93"/>
      <c r="H6397" s="93"/>
      <c r="I6397" s="99"/>
      <c r="J6397" s="99"/>
      <c r="K6397" s="99"/>
      <c r="L6397" s="99"/>
      <c r="M6397" s="99"/>
      <c r="N6397" s="99"/>
      <c r="O6397" s="99"/>
      <c r="P6397" s="99"/>
      <c r="Q6397" s="99"/>
      <c r="R6397" s="99"/>
      <c r="S6397" s="99"/>
      <c r="T6397" s="99"/>
      <c r="U6397" s="99"/>
      <c r="V6397" s="99"/>
      <c r="W6397" s="99"/>
      <c r="X6397" s="99"/>
      <c r="Y6397" s="99"/>
      <c r="Z6397" s="99"/>
      <c r="AA6397" s="99"/>
      <c r="AB6397" s="99"/>
      <c r="AC6397" s="99"/>
      <c r="AD6397" s="99"/>
      <c r="AE6397" s="99"/>
      <c r="AF6397" s="99"/>
      <c r="AG6397" s="99"/>
      <c r="AH6397" s="31"/>
      <c r="AI6397" s="31"/>
      <c r="AJ6397" s="31"/>
      <c r="AK6397" s="31"/>
      <c r="AL6397" s="31"/>
      <c r="AO6397" s="376"/>
    </row>
    <row r="6398" spans="1:41" x14ac:dyDescent="0.25">
      <c r="A6398" s="44" t="s">
        <v>10511</v>
      </c>
      <c r="B6398" s="44" t="s">
        <v>925</v>
      </c>
      <c r="C6398" s="45">
        <v>240601</v>
      </c>
      <c r="D6398" s="45" t="s">
        <v>11363</v>
      </c>
      <c r="E6398" s="45" t="s">
        <v>9840</v>
      </c>
      <c r="AO6398" s="376"/>
    </row>
    <row r="6399" spans="1:41" x14ac:dyDescent="0.25">
      <c r="A6399" s="44" t="s">
        <v>8159</v>
      </c>
      <c r="B6399" s="44" t="s">
        <v>21365</v>
      </c>
      <c r="C6399" s="45" t="s">
        <v>8133</v>
      </c>
      <c r="D6399" s="45" t="s">
        <v>21447</v>
      </c>
      <c r="E6399" s="46">
        <v>46752</v>
      </c>
      <c r="AO6399" s="376"/>
    </row>
    <row r="6400" spans="1:41" x14ac:dyDescent="0.25">
      <c r="A6400" s="44" t="s">
        <v>17824</v>
      </c>
      <c r="B6400" s="44" t="s">
        <v>5134</v>
      </c>
      <c r="C6400" s="45">
        <v>230807</v>
      </c>
      <c r="D6400" s="45" t="s">
        <v>11363</v>
      </c>
      <c r="E6400" s="45" t="s">
        <v>8282</v>
      </c>
      <c r="AO6400" s="376"/>
    </row>
    <row r="6401" spans="1:41" x14ac:dyDescent="0.25">
      <c r="A6401" s="262" t="s">
        <v>2970</v>
      </c>
      <c r="B6401" s="262" t="s">
        <v>8578</v>
      </c>
      <c r="C6401" s="263">
        <v>791202303002</v>
      </c>
      <c r="D6401" s="263" t="s">
        <v>6271</v>
      </c>
      <c r="E6401" s="264" t="s">
        <v>3157</v>
      </c>
      <c r="F6401" s="93"/>
      <c r="G6401" s="93"/>
      <c r="H6401" s="93"/>
      <c r="I6401" s="99"/>
      <c r="J6401" s="99"/>
      <c r="K6401" s="99"/>
      <c r="L6401" s="99"/>
      <c r="M6401" s="99"/>
      <c r="N6401" s="99"/>
      <c r="O6401" s="99"/>
      <c r="P6401" s="99"/>
      <c r="Q6401" s="99"/>
      <c r="R6401" s="99"/>
      <c r="S6401" s="99"/>
      <c r="T6401" s="99"/>
      <c r="U6401" s="99"/>
      <c r="V6401" s="99"/>
      <c r="W6401" s="99"/>
      <c r="X6401" s="99"/>
      <c r="Y6401" s="99"/>
      <c r="Z6401" s="99"/>
      <c r="AA6401" s="99"/>
      <c r="AB6401" s="99"/>
      <c r="AC6401" s="99"/>
      <c r="AD6401" s="99"/>
      <c r="AE6401" s="99"/>
      <c r="AF6401" s="99"/>
      <c r="AG6401" s="99"/>
      <c r="AH6401" s="31"/>
      <c r="AI6401" s="31"/>
      <c r="AJ6401" s="31"/>
      <c r="AK6401" s="31"/>
      <c r="AL6401" s="31"/>
      <c r="AO6401" s="376"/>
    </row>
    <row r="6402" spans="1:41" x14ac:dyDescent="0.25">
      <c r="A6402" s="44" t="s">
        <v>2970</v>
      </c>
      <c r="B6402" s="44" t="s">
        <v>9248</v>
      </c>
      <c r="C6402" s="45">
        <v>260105</v>
      </c>
      <c r="D6402" s="45" t="s">
        <v>11363</v>
      </c>
      <c r="E6402" s="45" t="s">
        <v>17625</v>
      </c>
      <c r="AO6402" s="376"/>
    </row>
    <row r="6403" spans="1:41" x14ac:dyDescent="0.25">
      <c r="A6403" s="44" t="s">
        <v>20710</v>
      </c>
      <c r="B6403" s="44" t="s">
        <v>20706</v>
      </c>
      <c r="C6403" s="45" t="s">
        <v>20819</v>
      </c>
      <c r="D6403" s="32" t="s">
        <v>5559</v>
      </c>
      <c r="E6403" s="45" t="s">
        <v>20882</v>
      </c>
      <c r="F6403" s="32"/>
      <c r="G6403" s="32"/>
      <c r="H6403" s="32"/>
      <c r="I6403" s="31"/>
      <c r="J6403" s="31"/>
      <c r="K6403" s="31"/>
      <c r="L6403" s="31"/>
      <c r="M6403" s="31"/>
      <c r="N6403" s="31"/>
      <c r="O6403" s="31"/>
      <c r="P6403" s="31"/>
      <c r="Q6403" s="31"/>
      <c r="R6403" s="31"/>
      <c r="S6403" s="31"/>
      <c r="T6403" s="31"/>
      <c r="U6403" s="31"/>
      <c r="V6403" s="31"/>
      <c r="W6403" s="31"/>
      <c r="X6403" s="31"/>
      <c r="Y6403" s="31"/>
      <c r="Z6403" s="31"/>
      <c r="AA6403" s="31"/>
      <c r="AB6403" s="31"/>
      <c r="AC6403" s="31"/>
      <c r="AD6403" s="31"/>
      <c r="AE6403" s="31"/>
      <c r="AF6403" s="31"/>
      <c r="AG6403" s="31"/>
      <c r="AH6403" s="31"/>
      <c r="AI6403" s="31"/>
      <c r="AJ6403" s="31"/>
      <c r="AK6403" s="31"/>
      <c r="AL6403" s="31"/>
      <c r="AO6403" s="376"/>
    </row>
    <row r="6404" spans="1:41" x14ac:dyDescent="0.25">
      <c r="A6404" s="44" t="s">
        <v>7857</v>
      </c>
      <c r="B6404" s="92" t="s">
        <v>12068</v>
      </c>
      <c r="C6404" s="93" t="s">
        <v>12038</v>
      </c>
      <c r="D6404" s="93" t="s">
        <v>1201</v>
      </c>
      <c r="E6404" s="94">
        <v>47208</v>
      </c>
      <c r="F6404" s="93"/>
      <c r="G6404" s="93"/>
      <c r="H6404" s="93"/>
      <c r="I6404" s="99"/>
      <c r="J6404" s="99"/>
      <c r="K6404" s="99"/>
      <c r="L6404" s="99"/>
      <c r="M6404" s="99"/>
      <c r="N6404" s="99"/>
      <c r="O6404" s="99"/>
      <c r="P6404" s="99"/>
      <c r="Q6404" s="99"/>
      <c r="R6404" s="99"/>
      <c r="S6404" s="99"/>
      <c r="T6404" s="99"/>
      <c r="U6404" s="99"/>
      <c r="V6404" s="99"/>
      <c r="W6404" s="99"/>
      <c r="X6404" s="99"/>
      <c r="Y6404" s="99"/>
      <c r="Z6404" s="99"/>
      <c r="AA6404" s="99"/>
      <c r="AB6404" s="99"/>
      <c r="AC6404" s="99"/>
      <c r="AD6404" s="99"/>
      <c r="AE6404" s="99"/>
      <c r="AF6404" s="99"/>
      <c r="AG6404" s="99"/>
      <c r="AH6404" s="31"/>
      <c r="AI6404" s="31"/>
      <c r="AJ6404" s="31"/>
      <c r="AK6404" s="31"/>
      <c r="AL6404" s="31"/>
      <c r="AO6404" s="376"/>
    </row>
    <row r="6405" spans="1:41" x14ac:dyDescent="0.25">
      <c r="A6405" s="44" t="s">
        <v>7857</v>
      </c>
      <c r="B6405" s="44" t="s">
        <v>925</v>
      </c>
      <c r="C6405" s="45">
        <v>230601</v>
      </c>
      <c r="D6405" s="45" t="s">
        <v>11363</v>
      </c>
      <c r="E6405" s="45" t="s">
        <v>7770</v>
      </c>
      <c r="AO6405" s="376"/>
    </row>
    <row r="6406" spans="1:41" x14ac:dyDescent="0.25">
      <c r="A6406" s="44" t="s">
        <v>7857</v>
      </c>
      <c r="B6406" s="44" t="s">
        <v>5134</v>
      </c>
      <c r="C6406" s="45">
        <v>230807</v>
      </c>
      <c r="D6406" s="45" t="s">
        <v>11363</v>
      </c>
      <c r="E6406" s="45" t="s">
        <v>8282</v>
      </c>
      <c r="AO6406" s="376"/>
    </row>
    <row r="6407" spans="1:41" x14ac:dyDescent="0.25">
      <c r="A6407" s="44" t="s">
        <v>7857</v>
      </c>
      <c r="B6407" s="44" t="s">
        <v>9248</v>
      </c>
      <c r="C6407" s="45">
        <v>240101</v>
      </c>
      <c r="D6407" s="45" t="s">
        <v>11363</v>
      </c>
      <c r="E6407" s="45" t="s">
        <v>9249</v>
      </c>
      <c r="AO6407" s="376"/>
    </row>
    <row r="6408" spans="1:41" x14ac:dyDescent="0.25">
      <c r="A6408" s="44" t="s">
        <v>6984</v>
      </c>
      <c r="B6408" s="44" t="s">
        <v>2350</v>
      </c>
      <c r="C6408" s="45">
        <v>230105</v>
      </c>
      <c r="D6408" s="45" t="s">
        <v>11363</v>
      </c>
      <c r="E6408" s="45" t="s">
        <v>5265</v>
      </c>
      <c r="AO6408" s="376"/>
    </row>
    <row r="6409" spans="1:41" x14ac:dyDescent="0.25">
      <c r="A6409" s="44" t="s">
        <v>12256</v>
      </c>
      <c r="B6409" s="44" t="s">
        <v>12180</v>
      </c>
      <c r="C6409" s="45">
        <v>15.23</v>
      </c>
      <c r="D6409" s="45" t="s">
        <v>12549</v>
      </c>
      <c r="E6409" s="46">
        <v>46934</v>
      </c>
      <c r="F6409" s="45"/>
      <c r="G6409" s="93"/>
      <c r="H6409" s="93"/>
      <c r="I6409" s="99"/>
      <c r="J6409" s="99"/>
      <c r="K6409" s="99"/>
      <c r="L6409" s="99"/>
      <c r="M6409" s="99"/>
      <c r="N6409" s="99"/>
      <c r="O6409" s="99"/>
      <c r="P6409" s="99"/>
      <c r="Q6409" s="99"/>
      <c r="R6409" s="99"/>
      <c r="S6409" s="99"/>
      <c r="T6409" s="99"/>
      <c r="U6409" s="99"/>
      <c r="V6409" s="99"/>
      <c r="W6409" s="99"/>
      <c r="X6409" s="99"/>
      <c r="Y6409" s="99"/>
      <c r="Z6409" s="99"/>
      <c r="AA6409" s="99"/>
      <c r="AB6409" s="99"/>
      <c r="AC6409" s="99"/>
      <c r="AD6409" s="99"/>
      <c r="AE6409" s="99"/>
      <c r="AF6409" s="99"/>
      <c r="AG6409" s="99"/>
      <c r="AH6409" s="31"/>
      <c r="AI6409" s="31"/>
      <c r="AJ6409" s="31"/>
      <c r="AK6409" s="31"/>
      <c r="AL6409" s="31"/>
      <c r="AO6409" s="376"/>
    </row>
    <row r="6410" spans="1:41" x14ac:dyDescent="0.3">
      <c r="A6410" s="135" t="s">
        <v>5787</v>
      </c>
      <c r="B6410" s="131" t="s">
        <v>5783</v>
      </c>
      <c r="C6410" s="93" t="s">
        <v>5784</v>
      </c>
      <c r="D6410" s="93" t="s">
        <v>1201</v>
      </c>
      <c r="E6410" s="94">
        <v>46341</v>
      </c>
      <c r="F6410" s="93"/>
      <c r="G6410" s="93"/>
      <c r="H6410" s="93"/>
      <c r="I6410" s="99"/>
      <c r="J6410" s="99"/>
      <c r="K6410" s="99"/>
      <c r="L6410" s="99"/>
      <c r="M6410" s="99"/>
      <c r="N6410" s="99"/>
      <c r="O6410" s="99"/>
      <c r="P6410" s="99"/>
      <c r="Q6410" s="99"/>
      <c r="R6410" s="99"/>
      <c r="S6410" s="99"/>
      <c r="T6410" s="99"/>
      <c r="U6410" s="99"/>
      <c r="V6410" s="99"/>
      <c r="W6410" s="99"/>
      <c r="X6410" s="99"/>
      <c r="Y6410" s="99"/>
      <c r="Z6410" s="99"/>
      <c r="AA6410" s="99"/>
      <c r="AB6410" s="99"/>
      <c r="AC6410" s="99"/>
      <c r="AD6410" s="99"/>
      <c r="AE6410" s="99"/>
      <c r="AF6410" s="99"/>
      <c r="AG6410" s="99"/>
      <c r="AH6410" s="31"/>
      <c r="AI6410" s="31"/>
      <c r="AJ6410" s="31"/>
      <c r="AK6410" s="31"/>
      <c r="AL6410" s="31"/>
      <c r="AO6410" s="376"/>
    </row>
    <row r="6411" spans="1:41" x14ac:dyDescent="0.25">
      <c r="A6411" s="44" t="s">
        <v>689</v>
      </c>
      <c r="B6411" s="44" t="s">
        <v>21334</v>
      </c>
      <c r="C6411" s="45" t="s">
        <v>5454</v>
      </c>
      <c r="D6411" s="45" t="s">
        <v>21447</v>
      </c>
      <c r="E6411" s="46">
        <v>46599</v>
      </c>
      <c r="AO6411" s="376"/>
    </row>
    <row r="6412" spans="1:41" x14ac:dyDescent="0.25">
      <c r="A6412" s="44" t="s">
        <v>689</v>
      </c>
      <c r="B6412" s="44" t="s">
        <v>928</v>
      </c>
      <c r="C6412" s="45">
        <v>231104</v>
      </c>
      <c r="D6412" s="45" t="s">
        <v>11363</v>
      </c>
      <c r="E6412" s="45" t="s">
        <v>8334</v>
      </c>
      <c r="AO6412" s="376"/>
    </row>
    <row r="6413" spans="1:41" x14ac:dyDescent="0.25">
      <c r="A6413" s="44" t="s">
        <v>689</v>
      </c>
      <c r="B6413" s="44" t="s">
        <v>10347</v>
      </c>
      <c r="C6413" s="45">
        <v>240402</v>
      </c>
      <c r="D6413" s="45" t="s">
        <v>11363</v>
      </c>
      <c r="E6413" s="45" t="s">
        <v>5037</v>
      </c>
      <c r="AO6413" s="376"/>
    </row>
    <row r="6414" spans="1:41" x14ac:dyDescent="0.25">
      <c r="A6414" s="44" t="s">
        <v>689</v>
      </c>
      <c r="B6414" s="44" t="s">
        <v>17517</v>
      </c>
      <c r="C6414" s="45">
        <v>24070201</v>
      </c>
      <c r="D6414" s="45" t="s">
        <v>11363</v>
      </c>
      <c r="E6414" s="45" t="s">
        <v>7420</v>
      </c>
      <c r="AO6414" s="376"/>
    </row>
    <row r="6415" spans="1:41" x14ac:dyDescent="0.25">
      <c r="A6415" s="44" t="s">
        <v>689</v>
      </c>
      <c r="B6415" s="44" t="s">
        <v>930</v>
      </c>
      <c r="C6415" s="45">
        <v>240803</v>
      </c>
      <c r="D6415" s="45" t="s">
        <v>11363</v>
      </c>
      <c r="E6415" s="45" t="s">
        <v>4966</v>
      </c>
      <c r="AO6415" s="376"/>
    </row>
    <row r="6416" spans="1:41" x14ac:dyDescent="0.25">
      <c r="A6416" s="44" t="s">
        <v>689</v>
      </c>
      <c r="B6416" s="44" t="s">
        <v>5134</v>
      </c>
      <c r="C6416" s="45">
        <v>240804</v>
      </c>
      <c r="D6416" s="45" t="s">
        <v>11363</v>
      </c>
      <c r="E6416" s="45" t="s">
        <v>11260</v>
      </c>
      <c r="AO6416" s="376"/>
    </row>
    <row r="6417" spans="1:41" x14ac:dyDescent="0.25">
      <c r="A6417" s="44" t="s">
        <v>689</v>
      </c>
      <c r="B6417" s="44" t="s">
        <v>6608</v>
      </c>
      <c r="C6417" s="45">
        <v>260203</v>
      </c>
      <c r="D6417" s="45" t="s">
        <v>11363</v>
      </c>
      <c r="E6417" s="45" t="s">
        <v>9238</v>
      </c>
      <c r="AO6417" s="376"/>
    </row>
    <row r="6418" spans="1:41" x14ac:dyDescent="0.25">
      <c r="A6418" s="44" t="s">
        <v>689</v>
      </c>
      <c r="B6418" s="44" t="s">
        <v>3475</v>
      </c>
      <c r="C6418" s="45">
        <v>260301</v>
      </c>
      <c r="D6418" s="45" t="s">
        <v>11363</v>
      </c>
      <c r="E6418" s="45" t="s">
        <v>17625</v>
      </c>
      <c r="AO6418" s="376"/>
    </row>
    <row r="6419" spans="1:41" x14ac:dyDescent="0.25">
      <c r="A6419" s="44" t="s">
        <v>8484</v>
      </c>
      <c r="B6419" s="44" t="s">
        <v>5565</v>
      </c>
      <c r="C6419" s="45" t="s">
        <v>8524</v>
      </c>
      <c r="D6419" s="32" t="s">
        <v>5559</v>
      </c>
      <c r="E6419" s="45" t="s">
        <v>11170</v>
      </c>
      <c r="F6419" s="32"/>
      <c r="G6419" s="32"/>
      <c r="H6419" s="32"/>
      <c r="I6419" s="31"/>
      <c r="J6419" s="31"/>
      <c r="K6419" s="31"/>
      <c r="L6419" s="31"/>
      <c r="M6419" s="31"/>
      <c r="N6419" s="31"/>
      <c r="O6419" s="31"/>
      <c r="P6419" s="31"/>
      <c r="Q6419" s="31"/>
      <c r="R6419" s="31"/>
      <c r="S6419" s="31"/>
      <c r="T6419" s="31"/>
      <c r="U6419" s="31"/>
      <c r="V6419" s="31"/>
      <c r="W6419" s="31"/>
      <c r="X6419" s="31"/>
      <c r="Y6419" s="31"/>
      <c r="Z6419" s="31"/>
      <c r="AA6419" s="31"/>
      <c r="AB6419" s="31"/>
      <c r="AC6419" s="31"/>
      <c r="AD6419" s="31"/>
      <c r="AE6419" s="31"/>
      <c r="AF6419" s="31"/>
      <c r="AG6419" s="31"/>
      <c r="AH6419" s="31"/>
      <c r="AI6419" s="31"/>
      <c r="AJ6419" s="31"/>
      <c r="AK6419" s="31"/>
      <c r="AL6419" s="31"/>
      <c r="AO6419" s="376"/>
    </row>
    <row r="6420" spans="1:41" x14ac:dyDescent="0.3">
      <c r="A6420" s="333" t="s">
        <v>11</v>
      </c>
      <c r="B6420" s="333" t="s">
        <v>1156</v>
      </c>
      <c r="C6420" s="125" t="s">
        <v>10965</v>
      </c>
      <c r="D6420" s="32" t="s">
        <v>20309</v>
      </c>
      <c r="E6420" s="125" t="s">
        <v>2593</v>
      </c>
      <c r="F6420" s="125" t="s">
        <v>1189</v>
      </c>
      <c r="G6420" s="125" t="s">
        <v>1190</v>
      </c>
      <c r="AO6420" s="376"/>
    </row>
    <row r="6421" spans="1:41" x14ac:dyDescent="0.3">
      <c r="A6421" s="333" t="s">
        <v>11</v>
      </c>
      <c r="B6421" s="333" t="s">
        <v>1157</v>
      </c>
      <c r="C6421" s="125" t="s">
        <v>13318</v>
      </c>
      <c r="D6421" s="32" t="s">
        <v>20309</v>
      </c>
      <c r="E6421" s="125" t="s">
        <v>12551</v>
      </c>
      <c r="F6421" s="125" t="s">
        <v>1189</v>
      </c>
      <c r="G6421" s="125" t="s">
        <v>1190</v>
      </c>
      <c r="AO6421" s="376"/>
    </row>
    <row r="6422" spans="1:41" x14ac:dyDescent="0.25">
      <c r="A6422" s="44" t="s">
        <v>11</v>
      </c>
      <c r="B6422" s="44" t="s">
        <v>12091</v>
      </c>
      <c r="C6422" s="45">
        <v>9.23</v>
      </c>
      <c r="D6422" s="45" t="s">
        <v>12549</v>
      </c>
      <c r="E6422" s="46">
        <v>46934</v>
      </c>
      <c r="F6422" s="45"/>
      <c r="G6422" s="93"/>
      <c r="H6422" s="93"/>
      <c r="I6422" s="99"/>
      <c r="J6422" s="99"/>
      <c r="K6422" s="99"/>
      <c r="L6422" s="99"/>
      <c r="M6422" s="99"/>
      <c r="N6422" s="99"/>
      <c r="O6422" s="99"/>
      <c r="P6422" s="99"/>
      <c r="Q6422" s="99"/>
      <c r="R6422" s="99"/>
      <c r="S6422" s="99"/>
      <c r="T6422" s="99"/>
      <c r="U6422" s="99"/>
      <c r="V6422" s="99"/>
      <c r="W6422" s="99"/>
      <c r="X6422" s="99"/>
      <c r="Y6422" s="99"/>
      <c r="Z6422" s="99"/>
      <c r="AA6422" s="99"/>
      <c r="AB6422" s="99"/>
      <c r="AC6422" s="99"/>
      <c r="AD6422" s="99"/>
      <c r="AE6422" s="99"/>
      <c r="AF6422" s="99"/>
      <c r="AG6422" s="99"/>
      <c r="AH6422" s="31"/>
      <c r="AI6422" s="31"/>
      <c r="AJ6422" s="31"/>
      <c r="AK6422" s="31"/>
      <c r="AL6422" s="31"/>
      <c r="AO6422" s="376"/>
    </row>
    <row r="6423" spans="1:41" x14ac:dyDescent="0.25">
      <c r="A6423" s="44" t="s">
        <v>11</v>
      </c>
      <c r="B6423" s="44" t="s">
        <v>12118</v>
      </c>
      <c r="C6423" s="45">
        <v>13.23</v>
      </c>
      <c r="D6423" s="45" t="s">
        <v>12549</v>
      </c>
      <c r="E6423" s="46">
        <v>46934</v>
      </c>
      <c r="F6423" s="45"/>
      <c r="G6423" s="93"/>
      <c r="H6423" s="93"/>
      <c r="I6423" s="99"/>
      <c r="J6423" s="99"/>
      <c r="K6423" s="99"/>
      <c r="L6423" s="99"/>
      <c r="M6423" s="99"/>
      <c r="N6423" s="99"/>
      <c r="O6423" s="99"/>
      <c r="P6423" s="99"/>
      <c r="Q6423" s="99"/>
      <c r="R6423" s="99"/>
      <c r="S6423" s="99"/>
      <c r="T6423" s="99"/>
      <c r="U6423" s="99"/>
      <c r="V6423" s="99"/>
      <c r="W6423" s="99"/>
      <c r="X6423" s="99"/>
      <c r="Y6423" s="99"/>
      <c r="Z6423" s="99"/>
      <c r="AA6423" s="99"/>
      <c r="AB6423" s="99"/>
      <c r="AC6423" s="99"/>
      <c r="AD6423" s="99"/>
      <c r="AE6423" s="99"/>
      <c r="AF6423" s="99"/>
      <c r="AG6423" s="99"/>
      <c r="AH6423" s="31"/>
      <c r="AI6423" s="31"/>
      <c r="AJ6423" s="31"/>
      <c r="AK6423" s="31"/>
      <c r="AL6423" s="31"/>
      <c r="AO6423" s="376"/>
    </row>
    <row r="6424" spans="1:41" x14ac:dyDescent="0.25">
      <c r="A6424" s="44" t="s">
        <v>11</v>
      </c>
      <c r="B6424" s="44" t="s">
        <v>12181</v>
      </c>
      <c r="C6424" s="45">
        <v>16.23</v>
      </c>
      <c r="D6424" s="45" t="s">
        <v>12549</v>
      </c>
      <c r="E6424" s="46">
        <v>46934</v>
      </c>
      <c r="F6424" s="45"/>
      <c r="G6424" s="93"/>
      <c r="H6424" s="93"/>
      <c r="I6424" s="99"/>
      <c r="J6424" s="99"/>
      <c r="K6424" s="99"/>
      <c r="L6424" s="99"/>
      <c r="M6424" s="99"/>
      <c r="N6424" s="99"/>
      <c r="O6424" s="99"/>
      <c r="P6424" s="99"/>
      <c r="Q6424" s="99"/>
      <c r="R6424" s="99"/>
      <c r="S6424" s="99"/>
      <c r="T6424" s="99"/>
      <c r="U6424" s="99"/>
      <c r="V6424" s="99"/>
      <c r="W6424" s="99"/>
      <c r="X6424" s="99"/>
      <c r="Y6424" s="99"/>
      <c r="Z6424" s="99"/>
      <c r="AA6424" s="99"/>
      <c r="AB6424" s="99"/>
      <c r="AC6424" s="99"/>
      <c r="AD6424" s="99"/>
      <c r="AE6424" s="99"/>
      <c r="AF6424" s="99"/>
      <c r="AG6424" s="99"/>
      <c r="AH6424" s="31"/>
      <c r="AI6424" s="31"/>
      <c r="AJ6424" s="31"/>
      <c r="AK6424" s="31"/>
      <c r="AL6424" s="31"/>
      <c r="AO6424" s="376"/>
    </row>
    <row r="6425" spans="1:41" x14ac:dyDescent="0.25">
      <c r="A6425" s="44" t="s">
        <v>11</v>
      </c>
      <c r="B6425" s="44" t="s">
        <v>12125</v>
      </c>
      <c r="C6425" s="45">
        <v>20.23</v>
      </c>
      <c r="D6425" s="45" t="s">
        <v>12549</v>
      </c>
      <c r="E6425" s="46">
        <v>46934</v>
      </c>
      <c r="F6425" s="45"/>
      <c r="G6425" s="93"/>
      <c r="H6425" s="93"/>
      <c r="I6425" s="99"/>
      <c r="J6425" s="99"/>
      <c r="K6425" s="99"/>
      <c r="L6425" s="99"/>
      <c r="M6425" s="99"/>
      <c r="N6425" s="99"/>
      <c r="O6425" s="99"/>
      <c r="P6425" s="99"/>
      <c r="Q6425" s="99"/>
      <c r="R6425" s="99"/>
      <c r="S6425" s="99"/>
      <c r="T6425" s="99"/>
      <c r="U6425" s="99"/>
      <c r="V6425" s="99"/>
      <c r="W6425" s="99"/>
      <c r="X6425" s="99"/>
      <c r="Y6425" s="99"/>
      <c r="Z6425" s="99"/>
      <c r="AA6425" s="99"/>
      <c r="AB6425" s="99"/>
      <c r="AC6425" s="99"/>
      <c r="AD6425" s="99"/>
      <c r="AE6425" s="99"/>
      <c r="AF6425" s="99"/>
      <c r="AG6425" s="99"/>
      <c r="AH6425" s="31"/>
      <c r="AI6425" s="31"/>
      <c r="AJ6425" s="31"/>
      <c r="AK6425" s="31"/>
      <c r="AL6425" s="31"/>
      <c r="AO6425" s="376"/>
    </row>
    <row r="6426" spans="1:41" x14ac:dyDescent="0.25">
      <c r="A6426" s="44" t="s">
        <v>11</v>
      </c>
      <c r="B6426" s="44" t="s">
        <v>12189</v>
      </c>
      <c r="C6426" s="45">
        <v>35.229999999999997</v>
      </c>
      <c r="D6426" s="45" t="s">
        <v>12549</v>
      </c>
      <c r="E6426" s="46">
        <v>46934</v>
      </c>
      <c r="F6426" s="45"/>
      <c r="G6426" s="93"/>
      <c r="H6426" s="93"/>
      <c r="I6426" s="99"/>
      <c r="J6426" s="99"/>
      <c r="K6426" s="99"/>
      <c r="L6426" s="99"/>
      <c r="M6426" s="99"/>
      <c r="N6426" s="99"/>
      <c r="O6426" s="99"/>
      <c r="P6426" s="99"/>
      <c r="Q6426" s="99"/>
      <c r="R6426" s="99"/>
      <c r="S6426" s="99"/>
      <c r="T6426" s="99"/>
      <c r="U6426" s="99"/>
      <c r="V6426" s="99"/>
      <c r="W6426" s="99"/>
      <c r="X6426" s="99"/>
      <c r="Y6426" s="99"/>
      <c r="Z6426" s="99"/>
      <c r="AA6426" s="99"/>
      <c r="AB6426" s="99"/>
      <c r="AC6426" s="99"/>
      <c r="AD6426" s="99"/>
      <c r="AE6426" s="99"/>
      <c r="AF6426" s="99"/>
      <c r="AG6426" s="99"/>
      <c r="AH6426" s="31"/>
      <c r="AI6426" s="31"/>
      <c r="AJ6426" s="31"/>
      <c r="AK6426" s="31"/>
      <c r="AL6426" s="31"/>
      <c r="AO6426" s="376"/>
    </row>
    <row r="6427" spans="1:41" x14ac:dyDescent="0.25">
      <c r="A6427" s="44" t="s">
        <v>11</v>
      </c>
      <c r="B6427" s="44" t="s">
        <v>1587</v>
      </c>
      <c r="C6427" s="45" t="s">
        <v>6311</v>
      </c>
      <c r="D6427" s="46" t="s">
        <v>21328</v>
      </c>
      <c r="E6427" s="46">
        <v>46495</v>
      </c>
      <c r="AO6427" s="376"/>
    </row>
    <row r="6428" spans="1:41" x14ac:dyDescent="0.25">
      <c r="A6428" s="44" t="s">
        <v>11</v>
      </c>
      <c r="B6428" s="44" t="s">
        <v>1587</v>
      </c>
      <c r="C6428" s="45" t="s">
        <v>6311</v>
      </c>
      <c r="D6428" s="46" t="s">
        <v>21328</v>
      </c>
      <c r="E6428" s="46">
        <v>46495</v>
      </c>
      <c r="AO6428" s="376"/>
    </row>
    <row r="6429" spans="1:41" x14ac:dyDescent="0.25">
      <c r="A6429" s="44" t="s">
        <v>11</v>
      </c>
      <c r="B6429" s="44" t="s">
        <v>1587</v>
      </c>
      <c r="C6429" s="45" t="s">
        <v>6311</v>
      </c>
      <c r="D6429" s="46" t="s">
        <v>21328</v>
      </c>
      <c r="E6429" s="46">
        <v>46495</v>
      </c>
      <c r="AO6429" s="376"/>
    </row>
    <row r="6430" spans="1:41" x14ac:dyDescent="0.25">
      <c r="A6430" s="44" t="s">
        <v>11294</v>
      </c>
      <c r="B6430" s="44" t="s">
        <v>5134</v>
      </c>
      <c r="C6430" s="45">
        <v>240804</v>
      </c>
      <c r="D6430" s="45" t="s">
        <v>11363</v>
      </c>
      <c r="E6430" s="45" t="s">
        <v>11260</v>
      </c>
      <c r="AO6430" s="376"/>
    </row>
    <row r="6431" spans="1:41" x14ac:dyDescent="0.25">
      <c r="A6431" s="44" t="s">
        <v>10512</v>
      </c>
      <c r="B6431" s="44" t="s">
        <v>10347</v>
      </c>
      <c r="C6431" s="45">
        <v>240402</v>
      </c>
      <c r="D6431" s="45" t="s">
        <v>11363</v>
      </c>
      <c r="E6431" s="45" t="s">
        <v>5037</v>
      </c>
      <c r="AO6431" s="376"/>
    </row>
    <row r="6432" spans="1:41" x14ac:dyDescent="0.25">
      <c r="A6432" s="44" t="s">
        <v>5228</v>
      </c>
      <c r="B6432" s="44" t="s">
        <v>2350</v>
      </c>
      <c r="C6432" s="45">
        <v>230105</v>
      </c>
      <c r="D6432" s="45" t="s">
        <v>11363</v>
      </c>
      <c r="E6432" s="45" t="s">
        <v>5265</v>
      </c>
      <c r="AO6432" s="376"/>
    </row>
    <row r="6433" spans="1:41" x14ac:dyDescent="0.25">
      <c r="A6433" s="44" t="s">
        <v>5228</v>
      </c>
      <c r="B6433" s="44" t="s">
        <v>7104</v>
      </c>
      <c r="C6433" s="45">
        <v>230504</v>
      </c>
      <c r="D6433" s="45" t="s">
        <v>11363</v>
      </c>
      <c r="E6433" s="45" t="s">
        <v>7105</v>
      </c>
      <c r="AO6433" s="376"/>
    </row>
    <row r="6434" spans="1:41" x14ac:dyDescent="0.25">
      <c r="A6434" s="44" t="s">
        <v>1620</v>
      </c>
      <c r="B6434" s="44" t="s">
        <v>2350</v>
      </c>
      <c r="C6434" s="45">
        <v>220105</v>
      </c>
      <c r="D6434" s="45" t="s">
        <v>11363</v>
      </c>
      <c r="E6434" s="45" t="s">
        <v>2593</v>
      </c>
      <c r="AO6434" s="376"/>
    </row>
    <row r="6435" spans="1:41" x14ac:dyDescent="0.3">
      <c r="A6435" s="92" t="s">
        <v>10188</v>
      </c>
      <c r="B6435" s="92" t="s">
        <v>10212</v>
      </c>
      <c r="C6435" s="93" t="s">
        <v>10213</v>
      </c>
      <c r="D6435" s="93" t="s">
        <v>1201</v>
      </c>
      <c r="E6435" s="94">
        <v>47012</v>
      </c>
      <c r="F6435" s="93"/>
      <c r="G6435" s="93"/>
      <c r="H6435" s="93"/>
      <c r="I6435" s="99"/>
      <c r="J6435" s="99"/>
      <c r="K6435" s="99"/>
      <c r="L6435" s="99"/>
      <c r="M6435" s="99"/>
      <c r="N6435" s="99"/>
      <c r="O6435" s="99"/>
      <c r="P6435" s="99"/>
      <c r="Q6435" s="99"/>
      <c r="R6435" s="99"/>
      <c r="S6435" s="99"/>
      <c r="T6435" s="99"/>
      <c r="U6435" s="99"/>
      <c r="V6435" s="99"/>
      <c r="W6435" s="99"/>
      <c r="X6435" s="99"/>
      <c r="Y6435" s="99"/>
      <c r="Z6435" s="99"/>
      <c r="AA6435" s="99"/>
      <c r="AB6435" s="99"/>
      <c r="AC6435" s="99"/>
      <c r="AD6435" s="99"/>
      <c r="AE6435" s="99"/>
      <c r="AF6435" s="99"/>
      <c r="AG6435" s="99"/>
      <c r="AH6435" s="31"/>
      <c r="AI6435" s="31"/>
      <c r="AJ6435" s="31"/>
      <c r="AK6435" s="31"/>
      <c r="AL6435" s="31"/>
      <c r="AO6435" s="376"/>
    </row>
    <row r="6436" spans="1:41" x14ac:dyDescent="0.25">
      <c r="A6436" s="91" t="s">
        <v>19205</v>
      </c>
      <c r="B6436" s="92" t="s">
        <v>19284</v>
      </c>
      <c r="C6436" s="93" t="s">
        <v>19285</v>
      </c>
      <c r="D6436" s="93" t="s">
        <v>1201</v>
      </c>
      <c r="E6436" s="94">
        <v>46582</v>
      </c>
      <c r="F6436" s="93"/>
      <c r="G6436" s="93"/>
      <c r="H6436" s="93"/>
      <c r="I6436" s="99"/>
      <c r="J6436" s="99"/>
      <c r="K6436" s="99"/>
      <c r="L6436" s="99"/>
      <c r="M6436" s="99"/>
      <c r="N6436" s="99"/>
      <c r="O6436" s="99"/>
      <c r="P6436" s="99"/>
      <c r="Q6436" s="99"/>
      <c r="R6436" s="99"/>
      <c r="S6436" s="99"/>
      <c r="T6436" s="99"/>
      <c r="U6436" s="99"/>
      <c r="V6436" s="99"/>
      <c r="W6436" s="99"/>
      <c r="X6436" s="99"/>
      <c r="Y6436" s="99"/>
      <c r="Z6436" s="99"/>
      <c r="AA6436" s="99"/>
      <c r="AB6436" s="99"/>
      <c r="AC6436" s="99"/>
      <c r="AD6436" s="99"/>
      <c r="AE6436" s="99"/>
      <c r="AF6436" s="99"/>
      <c r="AG6436" s="99"/>
      <c r="AH6436" s="31"/>
      <c r="AI6436" s="31"/>
      <c r="AJ6436" s="31"/>
      <c r="AK6436" s="31"/>
      <c r="AL6436" s="31"/>
      <c r="AO6436" s="376"/>
    </row>
    <row r="6437" spans="1:41" x14ac:dyDescent="0.3">
      <c r="A6437" s="333" t="s">
        <v>18661</v>
      </c>
      <c r="B6437" s="333" t="s">
        <v>2301</v>
      </c>
      <c r="C6437" s="125" t="s">
        <v>18816</v>
      </c>
      <c r="D6437" s="32" t="s">
        <v>20309</v>
      </c>
      <c r="E6437" s="125" t="s">
        <v>8292</v>
      </c>
      <c r="F6437" s="125" t="s">
        <v>1189</v>
      </c>
      <c r="G6437" s="125" t="s">
        <v>1190</v>
      </c>
      <c r="AO6437" s="376"/>
    </row>
    <row r="6438" spans="1:41" x14ac:dyDescent="0.25">
      <c r="A6438" s="44" t="s">
        <v>21136</v>
      </c>
      <c r="B6438" s="44" t="s">
        <v>21359</v>
      </c>
      <c r="C6438" s="45" t="s">
        <v>21182</v>
      </c>
      <c r="D6438" s="45" t="s">
        <v>21447</v>
      </c>
      <c r="E6438" s="46">
        <v>46752</v>
      </c>
      <c r="AO6438" s="376"/>
    </row>
    <row r="6439" spans="1:41" x14ac:dyDescent="0.25">
      <c r="A6439" s="44" t="s">
        <v>690</v>
      </c>
      <c r="B6439" s="44" t="s">
        <v>2350</v>
      </c>
      <c r="C6439" s="45">
        <v>230105</v>
      </c>
      <c r="D6439" s="45" t="s">
        <v>11363</v>
      </c>
      <c r="E6439" s="45" t="s">
        <v>5265</v>
      </c>
      <c r="AO6439" s="376"/>
    </row>
    <row r="6440" spans="1:41" x14ac:dyDescent="0.3">
      <c r="A6440" s="333" t="s">
        <v>18662</v>
      </c>
      <c r="B6440" s="333" t="s">
        <v>2301</v>
      </c>
      <c r="C6440" s="125" t="s">
        <v>18816</v>
      </c>
      <c r="D6440" s="32" t="s">
        <v>20309</v>
      </c>
      <c r="E6440" s="125" t="s">
        <v>8292</v>
      </c>
      <c r="F6440" s="125" t="s">
        <v>1189</v>
      </c>
      <c r="G6440" s="125" t="s">
        <v>1190</v>
      </c>
      <c r="AO6440" s="376"/>
    </row>
    <row r="6441" spans="1:41" x14ac:dyDescent="0.25">
      <c r="A6441" s="44" t="s">
        <v>13219</v>
      </c>
      <c r="B6441" s="44" t="s">
        <v>2350</v>
      </c>
      <c r="C6441" s="45">
        <v>250106</v>
      </c>
      <c r="D6441" s="45" t="s">
        <v>11363</v>
      </c>
      <c r="E6441" s="45" t="s">
        <v>11887</v>
      </c>
      <c r="AO6441" s="376"/>
    </row>
    <row r="6442" spans="1:41" x14ac:dyDescent="0.3">
      <c r="A6442" s="57" t="s">
        <v>691</v>
      </c>
      <c r="B6442" s="92" t="s">
        <v>3682</v>
      </c>
      <c r="C6442" s="93" t="s">
        <v>19106</v>
      </c>
      <c r="D6442" s="93" t="s">
        <v>3681</v>
      </c>
      <c r="E6442" s="94">
        <v>48029</v>
      </c>
      <c r="F6442" s="93"/>
      <c r="G6442" s="93"/>
      <c r="H6442" s="93"/>
      <c r="I6442" s="99"/>
      <c r="J6442" s="99"/>
      <c r="K6442" s="99"/>
      <c r="L6442" s="99"/>
      <c r="M6442" s="99"/>
      <c r="N6442" s="99"/>
      <c r="O6442" s="99"/>
      <c r="P6442" s="99"/>
      <c r="Q6442" s="99"/>
      <c r="R6442" s="99"/>
      <c r="S6442" s="99"/>
      <c r="T6442" s="99"/>
      <c r="U6442" s="99"/>
      <c r="V6442" s="99"/>
      <c r="W6442" s="99"/>
      <c r="X6442" s="99"/>
      <c r="Y6442" s="99"/>
      <c r="Z6442" s="99"/>
      <c r="AA6442" s="99"/>
      <c r="AB6442" s="99"/>
      <c r="AC6442" s="99"/>
      <c r="AD6442" s="99"/>
      <c r="AE6442" s="99"/>
      <c r="AF6442" s="99"/>
      <c r="AG6442" s="99"/>
      <c r="AH6442" s="31"/>
      <c r="AI6442" s="31"/>
      <c r="AJ6442" s="31"/>
      <c r="AK6442" s="31"/>
      <c r="AL6442" s="31"/>
      <c r="AO6442" s="376"/>
    </row>
    <row r="6443" spans="1:41" x14ac:dyDescent="0.25">
      <c r="A6443" s="44" t="s">
        <v>691</v>
      </c>
      <c r="B6443" s="44" t="s">
        <v>10236</v>
      </c>
      <c r="C6443" s="45" t="s">
        <v>10271</v>
      </c>
      <c r="D6443" s="46" t="s">
        <v>21328</v>
      </c>
      <c r="E6443" s="46">
        <v>46596</v>
      </c>
      <c r="AO6443" s="376"/>
    </row>
    <row r="6444" spans="1:41" x14ac:dyDescent="0.25">
      <c r="A6444" s="44" t="s">
        <v>691</v>
      </c>
      <c r="B6444" s="44" t="s">
        <v>2350</v>
      </c>
      <c r="C6444" s="45">
        <v>230105</v>
      </c>
      <c r="D6444" s="45" t="s">
        <v>11363</v>
      </c>
      <c r="E6444" s="45" t="s">
        <v>5265</v>
      </c>
      <c r="AO6444" s="376"/>
    </row>
    <row r="6445" spans="1:41" x14ac:dyDescent="0.25">
      <c r="A6445" s="44" t="s">
        <v>19337</v>
      </c>
      <c r="B6445" s="319" t="s">
        <v>19508</v>
      </c>
      <c r="C6445" s="318" t="s">
        <v>19661</v>
      </c>
      <c r="D6445" s="93" t="s">
        <v>19934</v>
      </c>
      <c r="E6445" s="320">
        <v>46630</v>
      </c>
      <c r="F6445" s="93"/>
      <c r="G6445" s="93"/>
      <c r="H6445" s="93"/>
      <c r="I6445" s="99"/>
      <c r="J6445" s="99"/>
      <c r="K6445" s="99"/>
      <c r="L6445" s="99"/>
      <c r="M6445" s="99"/>
      <c r="N6445" s="99"/>
      <c r="O6445" s="99"/>
      <c r="P6445" s="99"/>
      <c r="Q6445" s="99"/>
      <c r="R6445" s="99"/>
      <c r="S6445" s="99"/>
      <c r="T6445" s="99"/>
      <c r="U6445" s="99"/>
      <c r="V6445" s="99"/>
      <c r="W6445" s="99"/>
      <c r="X6445" s="99"/>
      <c r="Y6445" s="99"/>
      <c r="Z6445" s="99"/>
      <c r="AA6445" s="99"/>
      <c r="AB6445" s="99"/>
      <c r="AC6445" s="99"/>
      <c r="AD6445" s="99"/>
      <c r="AE6445" s="99"/>
      <c r="AF6445" s="99"/>
      <c r="AG6445" s="99"/>
      <c r="AH6445" s="31"/>
      <c r="AI6445" s="31"/>
      <c r="AJ6445" s="31"/>
      <c r="AK6445" s="31"/>
      <c r="AL6445" s="31"/>
      <c r="AO6445" s="376"/>
    </row>
    <row r="6446" spans="1:41" x14ac:dyDescent="0.25">
      <c r="A6446" s="44" t="s">
        <v>17825</v>
      </c>
      <c r="B6446" s="44" t="s">
        <v>5134</v>
      </c>
      <c r="C6446" s="45">
        <v>240804</v>
      </c>
      <c r="D6446" s="45" t="s">
        <v>11363</v>
      </c>
      <c r="E6446" s="45" t="s">
        <v>11260</v>
      </c>
      <c r="AO6446" s="376"/>
    </row>
    <row r="6447" spans="1:41" x14ac:dyDescent="0.25">
      <c r="A6447" s="91" t="s">
        <v>17173</v>
      </c>
      <c r="B6447" s="57" t="s">
        <v>17204</v>
      </c>
      <c r="C6447" s="62">
        <v>2515</v>
      </c>
      <c r="D6447" s="62" t="s">
        <v>20886</v>
      </c>
      <c r="E6447" s="60">
        <v>47149</v>
      </c>
      <c r="F6447" s="32"/>
      <c r="G6447" s="32"/>
      <c r="H6447" s="32"/>
      <c r="I6447" s="31"/>
      <c r="J6447" s="31"/>
      <c r="K6447" s="31"/>
      <c r="L6447" s="31"/>
      <c r="M6447" s="31"/>
      <c r="N6447" s="31"/>
      <c r="O6447" s="31"/>
      <c r="P6447" s="31"/>
      <c r="Q6447" s="31"/>
      <c r="R6447" s="31"/>
      <c r="S6447" s="31"/>
      <c r="T6447" s="31"/>
      <c r="U6447" s="31"/>
      <c r="V6447" s="31"/>
      <c r="W6447" s="31"/>
      <c r="X6447" s="31"/>
      <c r="Y6447" s="31"/>
      <c r="Z6447" s="31"/>
      <c r="AA6447" s="31"/>
      <c r="AB6447" s="31"/>
      <c r="AC6447" s="31"/>
      <c r="AD6447" s="31"/>
      <c r="AE6447" s="31"/>
      <c r="AF6447" s="31"/>
      <c r="AG6447" s="31"/>
      <c r="AH6447" s="31"/>
      <c r="AI6447" s="31"/>
      <c r="AJ6447" s="31"/>
      <c r="AK6447" s="31"/>
      <c r="AL6447" s="31"/>
      <c r="AO6447" s="376"/>
    </row>
    <row r="6448" spans="1:41" x14ac:dyDescent="0.25">
      <c r="A6448" s="44" t="s">
        <v>3509</v>
      </c>
      <c r="B6448" s="44" t="s">
        <v>9248</v>
      </c>
      <c r="C6448" s="45">
        <v>260105</v>
      </c>
      <c r="D6448" s="45" t="s">
        <v>11363</v>
      </c>
      <c r="E6448" s="45" t="s">
        <v>17625</v>
      </c>
      <c r="AO6448" s="376"/>
    </row>
    <row r="6449" spans="1:41" x14ac:dyDescent="0.3">
      <c r="A6449" s="57" t="s">
        <v>20481</v>
      </c>
      <c r="B6449" s="92" t="s">
        <v>3682</v>
      </c>
      <c r="C6449" s="93" t="s">
        <v>19106</v>
      </c>
      <c r="D6449" s="93" t="s">
        <v>3681</v>
      </c>
      <c r="E6449" s="94">
        <v>48029</v>
      </c>
      <c r="F6449" s="93"/>
      <c r="G6449" s="93"/>
      <c r="H6449" s="93"/>
      <c r="I6449" s="99"/>
      <c r="J6449" s="99"/>
      <c r="K6449" s="99"/>
      <c r="L6449" s="99"/>
      <c r="M6449" s="99"/>
      <c r="N6449" s="99"/>
      <c r="O6449" s="99"/>
      <c r="P6449" s="99"/>
      <c r="Q6449" s="99"/>
      <c r="R6449" s="99"/>
      <c r="S6449" s="99"/>
      <c r="T6449" s="99"/>
      <c r="U6449" s="99"/>
      <c r="V6449" s="99"/>
      <c r="W6449" s="99"/>
      <c r="X6449" s="99"/>
      <c r="Y6449" s="99"/>
      <c r="Z6449" s="99"/>
      <c r="AA6449" s="99"/>
      <c r="AB6449" s="99"/>
      <c r="AC6449" s="99"/>
      <c r="AD6449" s="99"/>
      <c r="AE6449" s="99"/>
      <c r="AF6449" s="99"/>
      <c r="AG6449" s="99"/>
      <c r="AH6449" s="31"/>
      <c r="AI6449" s="31"/>
      <c r="AJ6449" s="31"/>
      <c r="AK6449" s="31"/>
      <c r="AL6449" s="31"/>
      <c r="AO6449" s="376"/>
    </row>
    <row r="6450" spans="1:41" x14ac:dyDescent="0.25">
      <c r="A6450" s="102" t="s">
        <v>3303</v>
      </c>
      <c r="B6450" s="92" t="s">
        <v>13051</v>
      </c>
      <c r="C6450" s="93" t="s">
        <v>13052</v>
      </c>
      <c r="D6450" s="93" t="s">
        <v>1201</v>
      </c>
      <c r="E6450" s="94">
        <v>47223</v>
      </c>
      <c r="F6450" s="93"/>
      <c r="G6450" s="93"/>
      <c r="H6450" s="93"/>
      <c r="I6450" s="99"/>
      <c r="J6450" s="99"/>
      <c r="K6450" s="99"/>
      <c r="L6450" s="99"/>
      <c r="M6450" s="99"/>
      <c r="N6450" s="99"/>
      <c r="O6450" s="99"/>
      <c r="P6450" s="99"/>
      <c r="Q6450" s="99"/>
      <c r="R6450" s="99"/>
      <c r="S6450" s="99"/>
      <c r="T6450" s="99"/>
      <c r="U6450" s="99"/>
      <c r="V6450" s="99"/>
      <c r="W6450" s="99"/>
      <c r="X6450" s="99"/>
      <c r="Y6450" s="99"/>
      <c r="Z6450" s="99"/>
      <c r="AA6450" s="99"/>
      <c r="AB6450" s="99"/>
      <c r="AC6450" s="99"/>
      <c r="AD6450" s="99"/>
      <c r="AE6450" s="99"/>
      <c r="AF6450" s="99"/>
      <c r="AG6450" s="99"/>
      <c r="AH6450" s="31"/>
      <c r="AI6450" s="31"/>
      <c r="AJ6450" s="31"/>
      <c r="AK6450" s="31"/>
      <c r="AL6450" s="31"/>
      <c r="AO6450" s="376"/>
    </row>
    <row r="6451" spans="1:41" x14ac:dyDescent="0.3">
      <c r="A6451" s="333" t="s">
        <v>1017</v>
      </c>
      <c r="B6451" s="333" t="s">
        <v>11377</v>
      </c>
      <c r="C6451" s="125" t="s">
        <v>11214</v>
      </c>
      <c r="D6451" s="32" t="s">
        <v>20309</v>
      </c>
      <c r="E6451" s="125" t="s">
        <v>4966</v>
      </c>
      <c r="F6451" s="125" t="s">
        <v>1189</v>
      </c>
      <c r="G6451" s="125" t="s">
        <v>1190</v>
      </c>
      <c r="AO6451" s="376"/>
    </row>
    <row r="6452" spans="1:41" x14ac:dyDescent="0.3">
      <c r="A6452" s="333" t="s">
        <v>16192</v>
      </c>
      <c r="B6452" s="333" t="s">
        <v>4810</v>
      </c>
      <c r="C6452" s="125" t="s">
        <v>16155</v>
      </c>
      <c r="D6452" s="32" t="s">
        <v>20309</v>
      </c>
      <c r="E6452" s="125" t="s">
        <v>4972</v>
      </c>
      <c r="F6452" s="125" t="s">
        <v>1189</v>
      </c>
      <c r="G6452" s="125" t="s">
        <v>1190</v>
      </c>
      <c r="AO6452" s="376"/>
    </row>
    <row r="6453" spans="1:41" x14ac:dyDescent="0.25">
      <c r="A6453" s="44" t="s">
        <v>7335</v>
      </c>
      <c r="B6453" s="44" t="s">
        <v>21359</v>
      </c>
      <c r="C6453" s="45" t="s">
        <v>9701</v>
      </c>
      <c r="D6453" s="45" t="s">
        <v>21447</v>
      </c>
      <c r="E6453" s="46">
        <v>46752</v>
      </c>
      <c r="AO6453" s="376"/>
    </row>
    <row r="6454" spans="1:41" x14ac:dyDescent="0.3">
      <c r="A6454" s="99" t="s">
        <v>7806</v>
      </c>
      <c r="B6454" s="92" t="s">
        <v>3452</v>
      </c>
      <c r="C6454" s="93" t="s">
        <v>7817</v>
      </c>
      <c r="D6454" s="93" t="s">
        <v>1201</v>
      </c>
      <c r="E6454" s="94">
        <v>46496</v>
      </c>
      <c r="F6454" s="93"/>
      <c r="G6454" s="93"/>
      <c r="H6454" s="93"/>
      <c r="I6454" s="99"/>
      <c r="J6454" s="99"/>
      <c r="K6454" s="99"/>
      <c r="L6454" s="99"/>
      <c r="M6454" s="99"/>
      <c r="N6454" s="99"/>
      <c r="O6454" s="99"/>
      <c r="P6454" s="99"/>
      <c r="Q6454" s="99"/>
      <c r="R6454" s="99"/>
      <c r="S6454" s="99"/>
      <c r="T6454" s="99"/>
      <c r="U6454" s="99"/>
      <c r="V6454" s="99"/>
      <c r="W6454" s="99"/>
      <c r="X6454" s="99"/>
      <c r="Y6454" s="99"/>
      <c r="Z6454" s="99"/>
      <c r="AA6454" s="99"/>
      <c r="AB6454" s="99"/>
      <c r="AC6454" s="99"/>
      <c r="AD6454" s="99"/>
      <c r="AE6454" s="99"/>
      <c r="AF6454" s="99"/>
      <c r="AG6454" s="99"/>
      <c r="AH6454" s="31"/>
      <c r="AI6454" s="31"/>
      <c r="AJ6454" s="31"/>
      <c r="AK6454" s="31"/>
      <c r="AL6454" s="31"/>
      <c r="AO6454" s="376"/>
    </row>
    <row r="6455" spans="1:41" x14ac:dyDescent="0.25">
      <c r="A6455" s="44" t="s">
        <v>17826</v>
      </c>
      <c r="B6455" s="44" t="s">
        <v>2368</v>
      </c>
      <c r="C6455" s="45">
        <v>251004</v>
      </c>
      <c r="D6455" s="45" t="s">
        <v>11363</v>
      </c>
      <c r="E6455" s="45" t="s">
        <v>11146</v>
      </c>
      <c r="AO6455" s="376"/>
    </row>
    <row r="6456" spans="1:41" x14ac:dyDescent="0.25">
      <c r="A6456" s="44" t="s">
        <v>18879</v>
      </c>
      <c r="B6456" s="44" t="s">
        <v>21406</v>
      </c>
      <c r="C6456" s="45" t="s">
        <v>18890</v>
      </c>
      <c r="D6456" s="45" t="s">
        <v>21447</v>
      </c>
      <c r="E6456" s="46">
        <v>46507</v>
      </c>
      <c r="AO6456" s="376"/>
    </row>
    <row r="6457" spans="1:41" x14ac:dyDescent="0.3">
      <c r="A6457" s="333" t="s">
        <v>21273</v>
      </c>
      <c r="B6457" s="333" t="s">
        <v>2301</v>
      </c>
      <c r="C6457" s="125" t="s">
        <v>18816</v>
      </c>
      <c r="D6457" s="32" t="s">
        <v>20309</v>
      </c>
      <c r="E6457" s="125" t="s">
        <v>8292</v>
      </c>
      <c r="F6457" s="125" t="s">
        <v>1189</v>
      </c>
      <c r="G6457" s="125" t="s">
        <v>1190</v>
      </c>
      <c r="AO6457" s="376"/>
    </row>
    <row r="6458" spans="1:41" x14ac:dyDescent="0.25">
      <c r="A6458" s="44" t="s">
        <v>12257</v>
      </c>
      <c r="B6458" s="44" t="s">
        <v>12099</v>
      </c>
      <c r="C6458" s="45">
        <v>8.25</v>
      </c>
      <c r="D6458" s="45" t="s">
        <v>12549</v>
      </c>
      <c r="E6458" s="46">
        <v>47057</v>
      </c>
      <c r="F6458" s="45"/>
      <c r="G6458" s="93"/>
      <c r="H6458" s="93"/>
      <c r="I6458" s="99"/>
      <c r="J6458" s="99"/>
      <c r="K6458" s="99"/>
      <c r="L6458" s="99"/>
      <c r="M6458" s="99"/>
      <c r="N6458" s="99"/>
      <c r="O6458" s="99"/>
      <c r="P6458" s="99"/>
      <c r="Q6458" s="99"/>
      <c r="R6458" s="99"/>
      <c r="S6458" s="99"/>
      <c r="T6458" s="99"/>
      <c r="U6458" s="99"/>
      <c r="V6458" s="99"/>
      <c r="W6458" s="99"/>
      <c r="X6458" s="99"/>
      <c r="Y6458" s="99"/>
      <c r="Z6458" s="99"/>
      <c r="AA6458" s="99"/>
      <c r="AB6458" s="99"/>
      <c r="AC6458" s="99"/>
      <c r="AD6458" s="99"/>
      <c r="AE6458" s="99"/>
      <c r="AF6458" s="99"/>
      <c r="AG6458" s="99"/>
      <c r="AH6458" s="31"/>
      <c r="AI6458" s="31"/>
      <c r="AJ6458" s="31"/>
      <c r="AK6458" s="31"/>
      <c r="AL6458" s="31"/>
      <c r="AO6458" s="376"/>
    </row>
    <row r="6459" spans="1:41" x14ac:dyDescent="0.25">
      <c r="A6459" s="44" t="s">
        <v>4853</v>
      </c>
      <c r="B6459" s="44" t="s">
        <v>4849</v>
      </c>
      <c r="C6459" s="45" t="s">
        <v>4854</v>
      </c>
      <c r="D6459" s="46" t="s">
        <v>21328</v>
      </c>
      <c r="E6459" s="46">
        <v>46615</v>
      </c>
      <c r="AO6459" s="376"/>
    </row>
    <row r="6460" spans="1:41" x14ac:dyDescent="0.25">
      <c r="A6460" s="44" t="s">
        <v>4853</v>
      </c>
      <c r="B6460" s="44" t="s">
        <v>4849</v>
      </c>
      <c r="C6460" s="45" t="s">
        <v>4854</v>
      </c>
      <c r="D6460" s="46" t="s">
        <v>21328</v>
      </c>
      <c r="E6460" s="46">
        <v>46615</v>
      </c>
      <c r="AO6460" s="376"/>
    </row>
    <row r="6461" spans="1:41" x14ac:dyDescent="0.3">
      <c r="A6461" s="92" t="s">
        <v>4853</v>
      </c>
      <c r="B6461" s="92" t="s">
        <v>10212</v>
      </c>
      <c r="C6461" s="93" t="s">
        <v>10213</v>
      </c>
      <c r="D6461" s="93" t="s">
        <v>1201</v>
      </c>
      <c r="E6461" s="94">
        <v>47012</v>
      </c>
      <c r="F6461" s="93"/>
      <c r="G6461" s="93"/>
      <c r="H6461" s="93"/>
      <c r="I6461" s="99"/>
      <c r="J6461" s="99"/>
      <c r="K6461" s="99"/>
      <c r="L6461" s="99"/>
      <c r="M6461" s="99"/>
      <c r="N6461" s="99"/>
      <c r="O6461" s="99"/>
      <c r="P6461" s="99"/>
      <c r="Q6461" s="99"/>
      <c r="R6461" s="99"/>
      <c r="S6461" s="99"/>
      <c r="T6461" s="99"/>
      <c r="U6461" s="99"/>
      <c r="V6461" s="99"/>
      <c r="W6461" s="99"/>
      <c r="X6461" s="99"/>
      <c r="Y6461" s="99"/>
      <c r="Z6461" s="99"/>
      <c r="AA6461" s="99"/>
      <c r="AB6461" s="99"/>
      <c r="AC6461" s="99"/>
      <c r="AD6461" s="99"/>
      <c r="AE6461" s="99"/>
      <c r="AF6461" s="99"/>
      <c r="AG6461" s="99"/>
      <c r="AH6461" s="31"/>
      <c r="AI6461" s="31"/>
      <c r="AJ6461" s="31"/>
      <c r="AK6461" s="31"/>
      <c r="AL6461" s="31"/>
      <c r="AO6461" s="376"/>
    </row>
    <row r="6462" spans="1:41" x14ac:dyDescent="0.25">
      <c r="A6462" s="44" t="s">
        <v>21435</v>
      </c>
      <c r="B6462" s="44" t="s">
        <v>21434</v>
      </c>
      <c r="C6462" s="45" t="s">
        <v>13058</v>
      </c>
      <c r="D6462" s="45" t="s">
        <v>21447</v>
      </c>
      <c r="E6462" s="46">
        <v>46418</v>
      </c>
      <c r="AO6462" s="376"/>
    </row>
    <row r="6463" spans="1:41" x14ac:dyDescent="0.25">
      <c r="A6463" s="44" t="s">
        <v>9417</v>
      </c>
      <c r="B6463" s="92" t="s">
        <v>9602</v>
      </c>
      <c r="C6463" s="77" t="s">
        <v>9336</v>
      </c>
      <c r="D6463" s="93" t="s">
        <v>9601</v>
      </c>
      <c r="E6463" s="94">
        <v>46568</v>
      </c>
      <c r="F6463" s="93"/>
      <c r="G6463" s="93"/>
      <c r="H6463" s="93"/>
      <c r="I6463" s="99"/>
      <c r="J6463" s="99"/>
      <c r="K6463" s="99"/>
      <c r="L6463" s="99"/>
      <c r="M6463" s="99"/>
      <c r="N6463" s="99"/>
      <c r="O6463" s="99"/>
      <c r="P6463" s="99"/>
      <c r="Q6463" s="99"/>
      <c r="R6463" s="99"/>
      <c r="S6463" s="99"/>
      <c r="T6463" s="99"/>
      <c r="U6463" s="99"/>
      <c r="V6463" s="99"/>
      <c r="W6463" s="99"/>
      <c r="X6463" s="99"/>
      <c r="Y6463" s="99"/>
      <c r="Z6463" s="99"/>
      <c r="AA6463" s="99"/>
      <c r="AB6463" s="99"/>
      <c r="AC6463" s="99"/>
      <c r="AD6463" s="99"/>
      <c r="AE6463" s="99"/>
      <c r="AF6463" s="99"/>
      <c r="AG6463" s="99"/>
      <c r="AH6463" s="31"/>
      <c r="AI6463" s="31"/>
      <c r="AJ6463" s="31"/>
      <c r="AK6463" s="31"/>
      <c r="AL6463" s="31"/>
      <c r="AO6463" s="376"/>
    </row>
    <row r="6464" spans="1:41" x14ac:dyDescent="0.3">
      <c r="A6464" s="333" t="s">
        <v>8643</v>
      </c>
      <c r="B6464" s="333" t="s">
        <v>1154</v>
      </c>
      <c r="C6464" s="125" t="s">
        <v>10117</v>
      </c>
      <c r="D6464" s="32" t="s">
        <v>20309</v>
      </c>
      <c r="E6464" s="125" t="s">
        <v>5139</v>
      </c>
      <c r="F6464" s="125" t="s">
        <v>1190</v>
      </c>
      <c r="G6464" s="125" t="s">
        <v>1189</v>
      </c>
      <c r="AO6464" s="376"/>
    </row>
    <row r="6465" spans="1:41" x14ac:dyDescent="0.25">
      <c r="A6465" s="44" t="s">
        <v>7858</v>
      </c>
      <c r="B6465" s="44" t="s">
        <v>5134</v>
      </c>
      <c r="C6465" s="45">
        <v>230807</v>
      </c>
      <c r="D6465" s="45" t="s">
        <v>11363</v>
      </c>
      <c r="E6465" s="45" t="s">
        <v>8282</v>
      </c>
      <c r="AO6465" s="376"/>
    </row>
    <row r="6466" spans="1:41" x14ac:dyDescent="0.25">
      <c r="A6466" s="44" t="s">
        <v>7707</v>
      </c>
      <c r="B6466" s="44" t="s">
        <v>7104</v>
      </c>
      <c r="C6466" s="45">
        <v>230504</v>
      </c>
      <c r="D6466" s="45" t="s">
        <v>11363</v>
      </c>
      <c r="E6466" s="45" t="s">
        <v>7105</v>
      </c>
      <c r="AO6466" s="376"/>
    </row>
    <row r="6467" spans="1:41" x14ac:dyDescent="0.25">
      <c r="A6467" s="44" t="s">
        <v>7707</v>
      </c>
      <c r="B6467" s="44" t="s">
        <v>936</v>
      </c>
      <c r="C6467" s="45">
        <v>260703</v>
      </c>
      <c r="D6467" s="45" t="s">
        <v>11363</v>
      </c>
      <c r="E6467" s="45" t="s">
        <v>11150</v>
      </c>
      <c r="AO6467" s="376"/>
    </row>
    <row r="6468" spans="1:41" x14ac:dyDescent="0.25">
      <c r="A6468" s="91" t="s">
        <v>19129</v>
      </c>
      <c r="B6468" s="92" t="s">
        <v>3182</v>
      </c>
      <c r="C6468" s="93" t="s">
        <v>19170</v>
      </c>
      <c r="D6468" s="93" t="s">
        <v>1201</v>
      </c>
      <c r="E6468" s="94">
        <v>46582</v>
      </c>
      <c r="F6468" s="93"/>
      <c r="G6468" s="93"/>
      <c r="H6468" s="93"/>
      <c r="I6468" s="99"/>
      <c r="J6468" s="99"/>
      <c r="K6468" s="99"/>
      <c r="L6468" s="99"/>
      <c r="M6468" s="99"/>
      <c r="N6468" s="99"/>
      <c r="O6468" s="99"/>
      <c r="P6468" s="99"/>
      <c r="Q6468" s="99"/>
      <c r="R6468" s="99"/>
      <c r="S6468" s="99"/>
      <c r="T6468" s="99"/>
      <c r="U6468" s="99"/>
      <c r="V6468" s="99"/>
      <c r="W6468" s="99"/>
      <c r="X6468" s="99"/>
      <c r="Y6468" s="99"/>
      <c r="Z6468" s="99"/>
      <c r="AA6468" s="99"/>
      <c r="AB6468" s="99"/>
      <c r="AC6468" s="99"/>
      <c r="AD6468" s="99"/>
      <c r="AE6468" s="99"/>
      <c r="AF6468" s="99"/>
      <c r="AG6468" s="99"/>
      <c r="AH6468" s="31"/>
      <c r="AI6468" s="31"/>
      <c r="AJ6468" s="31"/>
      <c r="AK6468" s="31"/>
      <c r="AL6468" s="31"/>
      <c r="AO6468" s="376"/>
    </row>
    <row r="6469" spans="1:41" x14ac:dyDescent="0.3">
      <c r="A6469" s="333" t="s">
        <v>8644</v>
      </c>
      <c r="B6469" s="333" t="s">
        <v>1188</v>
      </c>
      <c r="C6469" s="125" t="s">
        <v>8618</v>
      </c>
      <c r="D6469" s="32" t="s">
        <v>20309</v>
      </c>
      <c r="E6469" s="125" t="s">
        <v>8619</v>
      </c>
      <c r="F6469" s="125" t="s">
        <v>1189</v>
      </c>
      <c r="G6469" s="125" t="s">
        <v>1190</v>
      </c>
      <c r="AO6469" s="376"/>
    </row>
    <row r="6470" spans="1:41" x14ac:dyDescent="0.25">
      <c r="A6470" s="44" t="s">
        <v>6985</v>
      </c>
      <c r="B6470" s="44" t="s">
        <v>2350</v>
      </c>
      <c r="C6470" s="45">
        <v>230105</v>
      </c>
      <c r="D6470" s="45" t="s">
        <v>11363</v>
      </c>
      <c r="E6470" s="45" t="s">
        <v>5265</v>
      </c>
      <c r="AO6470" s="376"/>
    </row>
    <row r="6471" spans="1:41" x14ac:dyDescent="0.25">
      <c r="A6471" s="44" t="s">
        <v>11588</v>
      </c>
      <c r="B6471" s="44" t="s">
        <v>21331</v>
      </c>
      <c r="C6471" s="45" t="s">
        <v>11586</v>
      </c>
      <c r="D6471" s="45" t="s">
        <v>21447</v>
      </c>
      <c r="E6471" s="46">
        <v>46752</v>
      </c>
      <c r="AO6471" s="376"/>
    </row>
    <row r="6472" spans="1:41" x14ac:dyDescent="0.25">
      <c r="A6472" s="44" t="s">
        <v>17827</v>
      </c>
      <c r="B6472" s="44" t="s">
        <v>2350</v>
      </c>
      <c r="C6472" s="45">
        <v>230105</v>
      </c>
      <c r="D6472" s="45" t="s">
        <v>11363</v>
      </c>
      <c r="E6472" s="45" t="s">
        <v>5265</v>
      </c>
      <c r="AO6472" s="376"/>
    </row>
    <row r="6473" spans="1:41" x14ac:dyDescent="0.25">
      <c r="A6473" s="44" t="s">
        <v>21625</v>
      </c>
      <c r="B6473" s="44" t="s">
        <v>936</v>
      </c>
      <c r="C6473" s="45">
        <v>260703</v>
      </c>
      <c r="D6473" s="45" t="s">
        <v>11363</v>
      </c>
      <c r="E6473" s="45" t="s">
        <v>11150</v>
      </c>
      <c r="AO6473" s="376"/>
    </row>
    <row r="6474" spans="1:41" x14ac:dyDescent="0.25">
      <c r="A6474" s="44" t="s">
        <v>16347</v>
      </c>
      <c r="B6474" s="44" t="s">
        <v>16348</v>
      </c>
      <c r="C6474" s="45" t="s">
        <v>16349</v>
      </c>
      <c r="D6474" s="46" t="s">
        <v>21328</v>
      </c>
      <c r="E6474" s="46">
        <v>46639</v>
      </c>
      <c r="AO6474" s="376"/>
    </row>
    <row r="6475" spans="1:41" x14ac:dyDescent="0.25">
      <c r="A6475" s="44" t="s">
        <v>21626</v>
      </c>
      <c r="B6475" s="44" t="s">
        <v>9248</v>
      </c>
      <c r="C6475" s="45">
        <v>260105</v>
      </c>
      <c r="D6475" s="45" t="s">
        <v>11363</v>
      </c>
      <c r="E6475" s="45" t="s">
        <v>17625</v>
      </c>
      <c r="AO6475" s="376"/>
    </row>
    <row r="6476" spans="1:41" x14ac:dyDescent="0.25">
      <c r="A6476" s="44" t="s">
        <v>214</v>
      </c>
      <c r="B6476" s="44" t="s">
        <v>143</v>
      </c>
      <c r="C6476" s="45" t="s">
        <v>7540</v>
      </c>
      <c r="D6476" s="45" t="s">
        <v>11204</v>
      </c>
      <c r="E6476" s="45" t="s">
        <v>4146</v>
      </c>
      <c r="F6476" s="93"/>
      <c r="G6476" s="93"/>
      <c r="H6476" s="93"/>
      <c r="I6476" s="99"/>
      <c r="J6476" s="99"/>
      <c r="K6476" s="99"/>
      <c r="L6476" s="99"/>
      <c r="M6476" s="99"/>
      <c r="N6476" s="99"/>
      <c r="O6476" s="99"/>
      <c r="P6476" s="99"/>
      <c r="Q6476" s="99"/>
      <c r="R6476" s="99"/>
      <c r="S6476" s="99"/>
      <c r="T6476" s="99"/>
      <c r="U6476" s="99"/>
      <c r="V6476" s="99"/>
      <c r="W6476" s="99"/>
      <c r="X6476" s="99"/>
      <c r="Y6476" s="99"/>
      <c r="Z6476" s="99"/>
      <c r="AA6476" s="99"/>
      <c r="AB6476" s="99"/>
      <c r="AC6476" s="99"/>
      <c r="AD6476" s="99"/>
      <c r="AE6476" s="99"/>
      <c r="AF6476" s="99"/>
      <c r="AG6476" s="99"/>
      <c r="AH6476" s="31"/>
      <c r="AI6476" s="31"/>
      <c r="AJ6476" s="31"/>
      <c r="AK6476" s="31"/>
      <c r="AL6476" s="31"/>
      <c r="AO6476" s="376"/>
    </row>
    <row r="6477" spans="1:41" x14ac:dyDescent="0.25">
      <c r="A6477" s="44" t="s">
        <v>214</v>
      </c>
      <c r="B6477" s="44" t="s">
        <v>143</v>
      </c>
      <c r="C6477" s="45" t="s">
        <v>7540</v>
      </c>
      <c r="D6477" s="93" t="s">
        <v>17443</v>
      </c>
      <c r="E6477" s="45" t="s">
        <v>4146</v>
      </c>
      <c r="F6477" s="93"/>
      <c r="G6477" s="93"/>
      <c r="H6477" s="93"/>
      <c r="I6477" s="99"/>
      <c r="J6477" s="99"/>
      <c r="K6477" s="99"/>
      <c r="L6477" s="99"/>
      <c r="M6477" s="99"/>
      <c r="N6477" s="99"/>
      <c r="O6477" s="99"/>
      <c r="P6477" s="99"/>
      <c r="Q6477" s="99"/>
      <c r="R6477" s="99"/>
      <c r="S6477" s="99"/>
      <c r="T6477" s="99"/>
      <c r="U6477" s="99"/>
      <c r="V6477" s="99"/>
      <c r="W6477" s="99"/>
      <c r="X6477" s="99"/>
      <c r="Y6477" s="99"/>
      <c r="Z6477" s="99"/>
      <c r="AA6477" s="99"/>
      <c r="AB6477" s="99"/>
      <c r="AC6477" s="99"/>
      <c r="AD6477" s="99"/>
      <c r="AE6477" s="99"/>
      <c r="AF6477" s="99"/>
      <c r="AG6477" s="99"/>
      <c r="AH6477" s="31"/>
      <c r="AI6477" s="31"/>
      <c r="AJ6477" s="31"/>
      <c r="AK6477" s="31"/>
      <c r="AL6477" s="31"/>
      <c r="AO6477" s="376"/>
    </row>
    <row r="6478" spans="1:41" x14ac:dyDescent="0.25">
      <c r="A6478" s="44" t="s">
        <v>214</v>
      </c>
      <c r="B6478" s="44" t="s">
        <v>3475</v>
      </c>
      <c r="C6478" s="45">
        <v>260301</v>
      </c>
      <c r="D6478" s="45" t="s">
        <v>11363</v>
      </c>
      <c r="E6478" s="45" t="s">
        <v>17625</v>
      </c>
      <c r="AO6478" s="376"/>
    </row>
    <row r="6479" spans="1:41" x14ac:dyDescent="0.25">
      <c r="A6479" s="44" t="s">
        <v>214</v>
      </c>
      <c r="B6479" s="44" t="s">
        <v>143</v>
      </c>
      <c r="C6479" s="45" t="s">
        <v>7540</v>
      </c>
      <c r="D6479" s="45" t="s">
        <v>9895</v>
      </c>
      <c r="E6479" s="46">
        <v>47756</v>
      </c>
      <c r="F6479" s="93"/>
      <c r="G6479" s="93"/>
      <c r="H6479" s="93"/>
      <c r="I6479" s="99"/>
      <c r="J6479" s="99"/>
      <c r="K6479" s="99"/>
      <c r="L6479" s="99"/>
      <c r="M6479" s="99"/>
      <c r="N6479" s="99"/>
      <c r="O6479" s="99"/>
      <c r="P6479" s="99"/>
      <c r="Q6479" s="99"/>
      <c r="R6479" s="99"/>
      <c r="S6479" s="99"/>
      <c r="T6479" s="99"/>
      <c r="U6479" s="99"/>
      <c r="V6479" s="99"/>
      <c r="W6479" s="99"/>
      <c r="X6479" s="99"/>
      <c r="Y6479" s="99"/>
      <c r="Z6479" s="99"/>
      <c r="AA6479" s="99"/>
      <c r="AB6479" s="99"/>
      <c r="AC6479" s="99"/>
      <c r="AD6479" s="99"/>
      <c r="AE6479" s="99"/>
      <c r="AF6479" s="99"/>
      <c r="AG6479" s="99"/>
      <c r="AH6479" s="31"/>
      <c r="AI6479" s="31"/>
      <c r="AJ6479" s="31"/>
      <c r="AK6479" s="31"/>
      <c r="AL6479" s="31"/>
      <c r="AO6479" s="376"/>
    </row>
    <row r="6480" spans="1:41" x14ac:dyDescent="0.25">
      <c r="A6480" s="44" t="s">
        <v>15746</v>
      </c>
      <c r="B6480" s="44" t="s">
        <v>3474</v>
      </c>
      <c r="C6480" s="45">
        <v>250503</v>
      </c>
      <c r="D6480" s="45" t="s">
        <v>11363</v>
      </c>
      <c r="E6480" s="45" t="s">
        <v>15608</v>
      </c>
      <c r="AO6480" s="376"/>
    </row>
    <row r="6481" spans="1:41" x14ac:dyDescent="0.25">
      <c r="A6481" s="44" t="s">
        <v>11763</v>
      </c>
      <c r="B6481" s="44" t="s">
        <v>14865</v>
      </c>
      <c r="C6481" s="45" t="s">
        <v>11764</v>
      </c>
      <c r="D6481" s="367" t="s">
        <v>3696</v>
      </c>
      <c r="E6481" s="328">
        <f>DATE(2028,7,29)</f>
        <v>46963</v>
      </c>
      <c r="F6481" s="32"/>
      <c r="G6481" s="32"/>
      <c r="H6481" s="32"/>
      <c r="I6481" s="31"/>
      <c r="J6481" s="31"/>
      <c r="K6481" s="31"/>
      <c r="L6481" s="31"/>
      <c r="M6481" s="31"/>
      <c r="N6481" s="31"/>
      <c r="O6481" s="31"/>
      <c r="P6481" s="31"/>
      <c r="Q6481" s="31"/>
      <c r="R6481" s="31"/>
      <c r="S6481" s="31"/>
      <c r="T6481" s="31"/>
      <c r="U6481" s="31"/>
      <c r="V6481" s="31"/>
      <c r="W6481" s="31"/>
      <c r="X6481" s="31"/>
      <c r="Y6481" s="31"/>
      <c r="Z6481" s="31"/>
      <c r="AA6481" s="31"/>
      <c r="AB6481" s="31"/>
      <c r="AC6481" s="31"/>
      <c r="AD6481" s="31"/>
      <c r="AE6481" s="31"/>
      <c r="AF6481" s="31"/>
      <c r="AG6481" s="31"/>
      <c r="AH6481" s="31"/>
      <c r="AI6481" s="31"/>
      <c r="AJ6481" s="31"/>
      <c r="AK6481" s="31"/>
      <c r="AL6481" s="31"/>
      <c r="AO6481" s="376"/>
    </row>
    <row r="6482" spans="1:41" x14ac:dyDescent="0.25">
      <c r="A6482" s="44" t="s">
        <v>14880</v>
      </c>
      <c r="B6482" s="44" t="s">
        <v>20920</v>
      </c>
      <c r="C6482" s="45" t="s">
        <v>14881</v>
      </c>
      <c r="D6482" s="367" t="s">
        <v>3696</v>
      </c>
      <c r="E6482" s="328">
        <f>DATE(2029,7,17)</f>
        <v>47316</v>
      </c>
      <c r="F6482" s="32"/>
      <c r="G6482" s="32"/>
      <c r="H6482" s="32"/>
      <c r="I6482" s="31"/>
      <c r="J6482" s="31"/>
      <c r="K6482" s="31"/>
      <c r="L6482" s="31"/>
      <c r="M6482" s="31"/>
      <c r="N6482" s="31"/>
      <c r="O6482" s="31"/>
      <c r="P6482" s="31"/>
      <c r="Q6482" s="31"/>
      <c r="R6482" s="31"/>
      <c r="S6482" s="31"/>
      <c r="T6482" s="31"/>
      <c r="U6482" s="31"/>
      <c r="V6482" s="31"/>
      <c r="W6482" s="31"/>
      <c r="X6482" s="31"/>
      <c r="Y6482" s="31"/>
      <c r="Z6482" s="31"/>
      <c r="AA6482" s="31"/>
      <c r="AB6482" s="31"/>
      <c r="AC6482" s="31"/>
      <c r="AD6482" s="31"/>
      <c r="AE6482" s="31"/>
      <c r="AF6482" s="31"/>
      <c r="AG6482" s="31"/>
      <c r="AH6482" s="31"/>
      <c r="AI6482" s="31"/>
      <c r="AJ6482" s="31"/>
      <c r="AK6482" s="31"/>
      <c r="AL6482" s="31"/>
      <c r="AO6482" s="376"/>
    </row>
    <row r="6483" spans="1:41" x14ac:dyDescent="0.25">
      <c r="A6483" s="44" t="s">
        <v>17828</v>
      </c>
      <c r="B6483" s="44" t="s">
        <v>5303</v>
      </c>
      <c r="C6483" s="45">
        <v>250602</v>
      </c>
      <c r="D6483" s="45" t="s">
        <v>11363</v>
      </c>
      <c r="E6483" s="45" t="s">
        <v>7770</v>
      </c>
      <c r="AO6483" s="376"/>
    </row>
    <row r="6484" spans="1:41" x14ac:dyDescent="0.3">
      <c r="A6484" s="333" t="s">
        <v>15353</v>
      </c>
      <c r="B6484" s="333" t="s">
        <v>1161</v>
      </c>
      <c r="C6484" s="125" t="s">
        <v>10225</v>
      </c>
      <c r="D6484" s="32" t="s">
        <v>20309</v>
      </c>
      <c r="E6484" s="125" t="s">
        <v>2593</v>
      </c>
      <c r="F6484" s="125" t="s">
        <v>1190</v>
      </c>
      <c r="G6484" s="125" t="s">
        <v>1190</v>
      </c>
      <c r="AO6484" s="376"/>
    </row>
    <row r="6485" spans="1:41" x14ac:dyDescent="0.25">
      <c r="A6485" s="44" t="s">
        <v>17829</v>
      </c>
      <c r="B6485" s="44" t="s">
        <v>2350</v>
      </c>
      <c r="C6485" s="45">
        <v>250106</v>
      </c>
      <c r="D6485" s="45" t="s">
        <v>11363</v>
      </c>
      <c r="E6485" s="45" t="s">
        <v>11887</v>
      </c>
      <c r="AO6485" s="376"/>
    </row>
    <row r="6486" spans="1:41" x14ac:dyDescent="0.25">
      <c r="A6486" s="99" t="s">
        <v>2327</v>
      </c>
      <c r="B6486" s="262" t="s">
        <v>6243</v>
      </c>
      <c r="C6486" s="263">
        <v>791202303001</v>
      </c>
      <c r="D6486" s="263" t="s">
        <v>6271</v>
      </c>
      <c r="E6486" s="264">
        <v>47634</v>
      </c>
      <c r="F6486" s="93"/>
      <c r="G6486" s="93"/>
      <c r="H6486" s="93"/>
      <c r="I6486" s="99"/>
      <c r="J6486" s="99"/>
      <c r="K6486" s="99"/>
      <c r="L6486" s="99"/>
      <c r="M6486" s="99"/>
      <c r="N6486" s="99"/>
      <c r="O6486" s="99"/>
      <c r="P6486" s="99"/>
      <c r="Q6486" s="99"/>
      <c r="R6486" s="99"/>
      <c r="S6486" s="99"/>
      <c r="T6486" s="99"/>
      <c r="U6486" s="99"/>
      <c r="V6486" s="99"/>
      <c r="W6486" s="99"/>
      <c r="X6486" s="99"/>
      <c r="Y6486" s="99"/>
      <c r="Z6486" s="99"/>
      <c r="AA6486" s="99"/>
      <c r="AB6486" s="99"/>
      <c r="AC6486" s="99"/>
      <c r="AD6486" s="99"/>
      <c r="AE6486" s="99"/>
      <c r="AF6486" s="99"/>
      <c r="AG6486" s="99"/>
      <c r="AH6486" s="31"/>
      <c r="AI6486" s="31"/>
      <c r="AJ6486" s="31"/>
      <c r="AK6486" s="31"/>
      <c r="AL6486" s="31"/>
      <c r="AO6486" s="376"/>
    </row>
    <row r="6487" spans="1:41" x14ac:dyDescent="0.25">
      <c r="A6487" s="44" t="s">
        <v>2327</v>
      </c>
      <c r="B6487" s="44" t="s">
        <v>925</v>
      </c>
      <c r="C6487" s="45">
        <v>230601</v>
      </c>
      <c r="D6487" s="45" t="s">
        <v>11363</v>
      </c>
      <c r="E6487" s="45" t="s">
        <v>7770</v>
      </c>
      <c r="AO6487" s="376"/>
    </row>
    <row r="6488" spans="1:41" x14ac:dyDescent="0.25">
      <c r="A6488" s="44" t="s">
        <v>2327</v>
      </c>
      <c r="B6488" s="44" t="s">
        <v>936</v>
      </c>
      <c r="C6488" s="45">
        <v>260703</v>
      </c>
      <c r="D6488" s="45" t="s">
        <v>11363</v>
      </c>
      <c r="E6488" s="45" t="s">
        <v>11150</v>
      </c>
      <c r="AO6488" s="376"/>
    </row>
    <row r="6489" spans="1:41" x14ac:dyDescent="0.25">
      <c r="A6489" s="262" t="s">
        <v>4774</v>
      </c>
      <c r="B6489" s="262" t="s">
        <v>8575</v>
      </c>
      <c r="C6489" s="263">
        <v>791202303001</v>
      </c>
      <c r="D6489" s="263" t="s">
        <v>6271</v>
      </c>
      <c r="E6489" s="264" t="s">
        <v>3157</v>
      </c>
      <c r="F6489" s="93"/>
      <c r="G6489" s="93"/>
      <c r="H6489" s="93"/>
      <c r="I6489" s="99"/>
      <c r="J6489" s="99"/>
      <c r="K6489" s="99"/>
      <c r="L6489" s="99"/>
      <c r="M6489" s="99"/>
      <c r="N6489" s="99"/>
      <c r="O6489" s="99"/>
      <c r="P6489" s="99"/>
      <c r="Q6489" s="99"/>
      <c r="R6489" s="99"/>
      <c r="S6489" s="99"/>
      <c r="T6489" s="99"/>
      <c r="U6489" s="99"/>
      <c r="V6489" s="99"/>
      <c r="W6489" s="99"/>
      <c r="X6489" s="99"/>
      <c r="Y6489" s="99"/>
      <c r="Z6489" s="99"/>
      <c r="AA6489" s="99"/>
      <c r="AB6489" s="99"/>
      <c r="AC6489" s="99"/>
      <c r="AD6489" s="99"/>
      <c r="AE6489" s="99"/>
      <c r="AF6489" s="99"/>
      <c r="AG6489" s="99"/>
      <c r="AH6489" s="31"/>
      <c r="AI6489" s="31"/>
      <c r="AJ6489" s="31"/>
      <c r="AK6489" s="31"/>
      <c r="AL6489" s="31"/>
      <c r="AO6489" s="376"/>
    </row>
    <row r="6490" spans="1:41" x14ac:dyDescent="0.25">
      <c r="A6490" s="44" t="s">
        <v>3916</v>
      </c>
      <c r="B6490" s="44" t="s">
        <v>21434</v>
      </c>
      <c r="C6490" s="45" t="s">
        <v>13058</v>
      </c>
      <c r="D6490" s="45" t="s">
        <v>21447</v>
      </c>
      <c r="E6490" s="46">
        <v>46418</v>
      </c>
      <c r="AO6490" s="376"/>
    </row>
    <row r="6491" spans="1:41" x14ac:dyDescent="0.25">
      <c r="A6491" s="44" t="s">
        <v>3916</v>
      </c>
      <c r="B6491" s="44" t="s">
        <v>21436</v>
      </c>
      <c r="C6491" s="45" t="s">
        <v>8000</v>
      </c>
      <c r="D6491" s="45" t="s">
        <v>21447</v>
      </c>
      <c r="E6491" s="46">
        <v>46660</v>
      </c>
      <c r="AO6491" s="376"/>
    </row>
    <row r="6492" spans="1:41" x14ac:dyDescent="0.25">
      <c r="A6492" s="44" t="s">
        <v>7708</v>
      </c>
      <c r="B6492" s="44" t="s">
        <v>7763</v>
      </c>
      <c r="C6492" s="45">
        <v>260401</v>
      </c>
      <c r="D6492" s="45" t="s">
        <v>11363</v>
      </c>
      <c r="E6492" s="45" t="s">
        <v>11152</v>
      </c>
      <c r="AO6492" s="376"/>
    </row>
    <row r="6493" spans="1:41" x14ac:dyDescent="0.25">
      <c r="A6493" s="44" t="s">
        <v>10513</v>
      </c>
      <c r="B6493" s="44" t="s">
        <v>925</v>
      </c>
      <c r="C6493" s="45">
        <v>240601</v>
      </c>
      <c r="D6493" s="45" t="s">
        <v>11363</v>
      </c>
      <c r="E6493" s="45" t="s">
        <v>9840</v>
      </c>
      <c r="AO6493" s="376"/>
    </row>
    <row r="6494" spans="1:41" x14ac:dyDescent="0.25">
      <c r="A6494" s="44" t="s">
        <v>6818</v>
      </c>
      <c r="B6494" s="44" t="s">
        <v>21398</v>
      </c>
      <c r="C6494" s="45" t="s">
        <v>6810</v>
      </c>
      <c r="D6494" s="45" t="s">
        <v>21447</v>
      </c>
      <c r="E6494" s="46">
        <v>46507</v>
      </c>
      <c r="AO6494" s="376"/>
    </row>
    <row r="6495" spans="1:41" x14ac:dyDescent="0.25">
      <c r="A6495" s="44" t="s">
        <v>9672</v>
      </c>
      <c r="B6495" s="44" t="s">
        <v>21398</v>
      </c>
      <c r="C6495" s="45" t="s">
        <v>9319</v>
      </c>
      <c r="D6495" s="45" t="s">
        <v>21447</v>
      </c>
      <c r="E6495" s="46">
        <v>46507</v>
      </c>
      <c r="AO6495" s="376"/>
    </row>
    <row r="6496" spans="1:41" x14ac:dyDescent="0.25">
      <c r="A6496" s="44" t="s">
        <v>13529</v>
      </c>
      <c r="B6496" s="44" t="s">
        <v>21399</v>
      </c>
      <c r="C6496" s="45" t="s">
        <v>13524</v>
      </c>
      <c r="D6496" s="45" t="s">
        <v>21447</v>
      </c>
      <c r="E6496" s="46">
        <v>46507</v>
      </c>
      <c r="AO6496" s="376"/>
    </row>
    <row r="6497" spans="1:41" x14ac:dyDescent="0.25">
      <c r="A6497" s="44" t="s">
        <v>7979</v>
      </c>
      <c r="B6497" s="44" t="s">
        <v>21348</v>
      </c>
      <c r="C6497" s="45" t="s">
        <v>8132</v>
      </c>
      <c r="D6497" s="45" t="s">
        <v>21447</v>
      </c>
      <c r="E6497" s="46">
        <v>46752</v>
      </c>
      <c r="AO6497" s="376"/>
    </row>
    <row r="6498" spans="1:41" x14ac:dyDescent="0.25">
      <c r="A6498" s="44" t="s">
        <v>21339</v>
      </c>
      <c r="B6498" s="44" t="s">
        <v>21337</v>
      </c>
      <c r="C6498" s="45" t="s">
        <v>11602</v>
      </c>
      <c r="D6498" s="45" t="s">
        <v>21447</v>
      </c>
      <c r="E6498" s="46">
        <v>46752</v>
      </c>
      <c r="AO6498" s="376"/>
    </row>
    <row r="6499" spans="1:41" x14ac:dyDescent="0.25">
      <c r="A6499" s="44" t="s">
        <v>555</v>
      </c>
      <c r="B6499" s="44" t="s">
        <v>21402</v>
      </c>
      <c r="C6499" s="45" t="s">
        <v>5503</v>
      </c>
      <c r="D6499" s="45" t="s">
        <v>21447</v>
      </c>
      <c r="E6499" s="46">
        <v>46507</v>
      </c>
      <c r="AO6499" s="376"/>
    </row>
    <row r="6500" spans="1:41" x14ac:dyDescent="0.25">
      <c r="A6500" s="44" t="s">
        <v>476</v>
      </c>
      <c r="B6500" s="44" t="s">
        <v>21385</v>
      </c>
      <c r="C6500" s="45" t="s">
        <v>8134</v>
      </c>
      <c r="D6500" s="45" t="s">
        <v>21447</v>
      </c>
      <c r="E6500" s="46">
        <v>46477</v>
      </c>
      <c r="AO6500" s="376"/>
    </row>
    <row r="6501" spans="1:41" x14ac:dyDescent="0.25">
      <c r="A6501" s="44" t="s">
        <v>18880</v>
      </c>
      <c r="B6501" s="44" t="s">
        <v>21406</v>
      </c>
      <c r="C6501" s="45" t="s">
        <v>18890</v>
      </c>
      <c r="D6501" s="45" t="s">
        <v>21447</v>
      </c>
      <c r="E6501" s="46">
        <v>46507</v>
      </c>
      <c r="AO6501" s="376"/>
    </row>
    <row r="6502" spans="1:41" x14ac:dyDescent="0.25">
      <c r="A6502" s="44" t="s">
        <v>5557</v>
      </c>
      <c r="B6502" s="44" t="s">
        <v>21442</v>
      </c>
      <c r="C6502" s="45" t="s">
        <v>5558</v>
      </c>
      <c r="D6502" s="45" t="s">
        <v>21447</v>
      </c>
      <c r="E6502" s="46">
        <v>46568</v>
      </c>
      <c r="AO6502" s="376"/>
    </row>
    <row r="6503" spans="1:41" x14ac:dyDescent="0.25">
      <c r="A6503" s="44" t="s">
        <v>3927</v>
      </c>
      <c r="B6503" s="44" t="s">
        <v>21372</v>
      </c>
      <c r="C6503" s="45" t="s">
        <v>16518</v>
      </c>
      <c r="D6503" s="45" t="s">
        <v>21447</v>
      </c>
      <c r="E6503" s="46">
        <v>46477</v>
      </c>
      <c r="AO6503" s="376"/>
    </row>
    <row r="6504" spans="1:41" x14ac:dyDescent="0.25">
      <c r="A6504" s="44" t="s">
        <v>3927</v>
      </c>
      <c r="B6504" s="44" t="s">
        <v>21396</v>
      </c>
      <c r="C6504" s="45" t="s">
        <v>9703</v>
      </c>
      <c r="D6504" s="45" t="s">
        <v>21447</v>
      </c>
      <c r="E6504" s="46">
        <v>46568</v>
      </c>
      <c r="AO6504" s="376"/>
    </row>
    <row r="6505" spans="1:41" x14ac:dyDescent="0.25">
      <c r="A6505" s="44" t="s">
        <v>3927</v>
      </c>
      <c r="B6505" s="44" t="s">
        <v>21398</v>
      </c>
      <c r="C6505" s="45" t="s">
        <v>6810</v>
      </c>
      <c r="D6505" s="45" t="s">
        <v>21447</v>
      </c>
      <c r="E6505" s="46">
        <v>46507</v>
      </c>
      <c r="AO6505" s="376"/>
    </row>
    <row r="6506" spans="1:41" x14ac:dyDescent="0.25">
      <c r="A6506" s="44" t="s">
        <v>9694</v>
      </c>
      <c r="B6506" s="44" t="s">
        <v>21415</v>
      </c>
      <c r="C6506" s="45" t="s">
        <v>9705</v>
      </c>
      <c r="D6506" s="45" t="s">
        <v>21447</v>
      </c>
      <c r="E6506" s="46">
        <v>46538</v>
      </c>
      <c r="AO6506" s="376"/>
    </row>
    <row r="6507" spans="1:41" x14ac:dyDescent="0.25">
      <c r="A6507" s="44" t="s">
        <v>9627</v>
      </c>
      <c r="B6507" s="44" t="s">
        <v>21359</v>
      </c>
      <c r="C6507" s="45" t="s">
        <v>9701</v>
      </c>
      <c r="D6507" s="45" t="s">
        <v>21447</v>
      </c>
      <c r="E6507" s="46">
        <v>46752</v>
      </c>
      <c r="AO6507" s="376"/>
    </row>
    <row r="6508" spans="1:41" x14ac:dyDescent="0.25">
      <c r="A6508" s="44" t="s">
        <v>9627</v>
      </c>
      <c r="B6508" s="44" t="s">
        <v>21377</v>
      </c>
      <c r="C6508" s="45" t="s">
        <v>18887</v>
      </c>
      <c r="D6508" s="45" t="s">
        <v>21447</v>
      </c>
      <c r="E6508" s="46">
        <v>46507</v>
      </c>
      <c r="AO6508" s="376"/>
    </row>
    <row r="6509" spans="1:41" x14ac:dyDescent="0.25">
      <c r="A6509" s="44" t="s">
        <v>9627</v>
      </c>
      <c r="B6509" s="44" t="s">
        <v>21405</v>
      </c>
      <c r="C6509" s="45" t="s">
        <v>9704</v>
      </c>
      <c r="D6509" s="45" t="s">
        <v>21447</v>
      </c>
      <c r="E6509" s="46">
        <v>46538</v>
      </c>
      <c r="AO6509" s="376"/>
    </row>
    <row r="6510" spans="1:41" x14ac:dyDescent="0.25">
      <c r="A6510" s="44" t="s">
        <v>9627</v>
      </c>
      <c r="B6510" s="44" t="s">
        <v>21410</v>
      </c>
      <c r="C6510" s="45" t="s">
        <v>5515</v>
      </c>
      <c r="D6510" s="45" t="s">
        <v>21447</v>
      </c>
      <c r="E6510" s="46">
        <v>46630</v>
      </c>
      <c r="AO6510" s="376"/>
    </row>
    <row r="6511" spans="1:41" x14ac:dyDescent="0.25">
      <c r="A6511" s="44" t="s">
        <v>9627</v>
      </c>
      <c r="B6511" s="44" t="s">
        <v>21433</v>
      </c>
      <c r="C6511" s="45" t="s">
        <v>8135</v>
      </c>
      <c r="D6511" s="45" t="s">
        <v>21447</v>
      </c>
      <c r="E6511" s="46">
        <v>46418</v>
      </c>
      <c r="AO6511" s="376"/>
    </row>
    <row r="6512" spans="1:41" x14ac:dyDescent="0.25">
      <c r="A6512" s="44" t="s">
        <v>538</v>
      </c>
      <c r="B6512" s="44" t="s">
        <v>21394</v>
      </c>
      <c r="C6512" s="45" t="s">
        <v>16540</v>
      </c>
      <c r="D6512" s="45" t="s">
        <v>21447</v>
      </c>
      <c r="E6512" s="46">
        <v>46477</v>
      </c>
      <c r="AO6512" s="376"/>
    </row>
    <row r="6513" spans="1:41" x14ac:dyDescent="0.25">
      <c r="A6513" s="44" t="s">
        <v>21172</v>
      </c>
      <c r="B6513" s="44" t="s">
        <v>21421</v>
      </c>
      <c r="C6513" s="45" t="s">
        <v>21184</v>
      </c>
      <c r="D6513" s="45" t="s">
        <v>21447</v>
      </c>
      <c r="E6513" s="46">
        <v>46630</v>
      </c>
      <c r="AO6513" s="376"/>
    </row>
    <row r="6514" spans="1:41" x14ac:dyDescent="0.25">
      <c r="A6514" s="44" t="s">
        <v>6819</v>
      </c>
      <c r="B6514" s="44" t="s">
        <v>21398</v>
      </c>
      <c r="C6514" s="45" t="s">
        <v>6810</v>
      </c>
      <c r="D6514" s="45" t="s">
        <v>21447</v>
      </c>
      <c r="E6514" s="46">
        <v>46507</v>
      </c>
      <c r="AO6514" s="376"/>
    </row>
    <row r="6515" spans="1:41" x14ac:dyDescent="0.25">
      <c r="A6515" s="44" t="s">
        <v>477</v>
      </c>
      <c r="B6515" s="44" t="s">
        <v>21385</v>
      </c>
      <c r="C6515" s="45" t="s">
        <v>8134</v>
      </c>
      <c r="D6515" s="45" t="s">
        <v>21447</v>
      </c>
      <c r="E6515" s="46">
        <v>46477</v>
      </c>
      <c r="AO6515" s="376"/>
    </row>
    <row r="6516" spans="1:41" x14ac:dyDescent="0.25">
      <c r="A6516" s="44" t="s">
        <v>3924</v>
      </c>
      <c r="B6516" s="44" t="s">
        <v>21385</v>
      </c>
      <c r="C6516" s="45" t="s">
        <v>8134</v>
      </c>
      <c r="D6516" s="45" t="s">
        <v>21447</v>
      </c>
      <c r="E6516" s="46">
        <v>46477</v>
      </c>
      <c r="AO6516" s="376"/>
    </row>
    <row r="6517" spans="1:41" x14ac:dyDescent="0.25">
      <c r="A6517" s="44" t="s">
        <v>21627</v>
      </c>
      <c r="B6517" s="44" t="s">
        <v>936</v>
      </c>
      <c r="C6517" s="45">
        <v>260703</v>
      </c>
      <c r="D6517" s="45" t="s">
        <v>11363</v>
      </c>
      <c r="E6517" s="45" t="s">
        <v>11150</v>
      </c>
      <c r="AO6517" s="376"/>
    </row>
    <row r="6518" spans="1:41" x14ac:dyDescent="0.25">
      <c r="A6518" s="44" t="s">
        <v>13530</v>
      </c>
      <c r="B6518" s="44" t="s">
        <v>21399</v>
      </c>
      <c r="C6518" s="45" t="s">
        <v>13524</v>
      </c>
      <c r="D6518" s="45" t="s">
        <v>21447</v>
      </c>
      <c r="E6518" s="46">
        <v>46507</v>
      </c>
      <c r="AO6518" s="376"/>
    </row>
    <row r="6519" spans="1:41" x14ac:dyDescent="0.25">
      <c r="A6519" s="44" t="s">
        <v>5507</v>
      </c>
      <c r="B6519" s="44" t="s">
        <v>21402</v>
      </c>
      <c r="C6519" s="45" t="s">
        <v>5503</v>
      </c>
      <c r="D6519" s="45" t="s">
        <v>21447</v>
      </c>
      <c r="E6519" s="46">
        <v>46507</v>
      </c>
      <c r="AO6519" s="376"/>
    </row>
    <row r="6520" spans="1:41" x14ac:dyDescent="0.25">
      <c r="A6520" s="44" t="s">
        <v>15292</v>
      </c>
      <c r="B6520" s="44" t="s">
        <v>21399</v>
      </c>
      <c r="C6520" s="45" t="s">
        <v>13524</v>
      </c>
      <c r="D6520" s="45" t="s">
        <v>21447</v>
      </c>
      <c r="E6520" s="46">
        <v>46507</v>
      </c>
      <c r="AO6520" s="376"/>
    </row>
    <row r="6521" spans="1:41" x14ac:dyDescent="0.25">
      <c r="A6521" s="44" t="s">
        <v>15292</v>
      </c>
      <c r="B6521" s="44" t="s">
        <v>21413</v>
      </c>
      <c r="C6521" s="45" t="s">
        <v>15294</v>
      </c>
      <c r="D6521" s="45" t="s">
        <v>21447</v>
      </c>
      <c r="E6521" s="46">
        <v>46599</v>
      </c>
      <c r="AO6521" s="376"/>
    </row>
    <row r="6522" spans="1:41" x14ac:dyDescent="0.25">
      <c r="A6522" s="44" t="s">
        <v>7782</v>
      </c>
      <c r="B6522" s="44" t="s">
        <v>21415</v>
      </c>
      <c r="C6522" s="45" t="s">
        <v>9705</v>
      </c>
      <c r="D6522" s="45" t="s">
        <v>21447</v>
      </c>
      <c r="E6522" s="46">
        <v>46538</v>
      </c>
      <c r="AO6522" s="376"/>
    </row>
    <row r="6523" spans="1:41" x14ac:dyDescent="0.25">
      <c r="A6523" s="44" t="s">
        <v>692</v>
      </c>
      <c r="B6523" s="92" t="s">
        <v>10218</v>
      </c>
      <c r="C6523" s="45" t="s">
        <v>10219</v>
      </c>
      <c r="D6523" s="45" t="s">
        <v>1201</v>
      </c>
      <c r="E6523" s="94">
        <v>46648</v>
      </c>
      <c r="F6523" s="93"/>
      <c r="G6523" s="93"/>
      <c r="H6523" s="93"/>
      <c r="I6523" s="99"/>
      <c r="J6523" s="99"/>
      <c r="K6523" s="99"/>
      <c r="L6523" s="99"/>
      <c r="M6523" s="99"/>
      <c r="N6523" s="99"/>
      <c r="O6523" s="99"/>
      <c r="P6523" s="99"/>
      <c r="Q6523" s="99"/>
      <c r="R6523" s="99"/>
      <c r="S6523" s="99"/>
      <c r="T6523" s="99"/>
      <c r="U6523" s="99"/>
      <c r="V6523" s="99"/>
      <c r="W6523" s="99"/>
      <c r="X6523" s="99"/>
      <c r="Y6523" s="99"/>
      <c r="Z6523" s="99"/>
      <c r="AA6523" s="99"/>
      <c r="AB6523" s="99"/>
      <c r="AC6523" s="99"/>
      <c r="AD6523" s="99"/>
      <c r="AE6523" s="99"/>
      <c r="AF6523" s="99"/>
      <c r="AG6523" s="99"/>
      <c r="AH6523" s="31"/>
      <c r="AI6523" s="31"/>
      <c r="AJ6523" s="31"/>
      <c r="AK6523" s="31"/>
      <c r="AL6523" s="31"/>
      <c r="AO6523" s="376"/>
    </row>
    <row r="6524" spans="1:41" x14ac:dyDescent="0.25">
      <c r="A6524" s="44" t="s">
        <v>692</v>
      </c>
      <c r="B6524" s="44" t="s">
        <v>3475</v>
      </c>
      <c r="C6524" s="45">
        <v>230301</v>
      </c>
      <c r="D6524" s="45" t="s">
        <v>11363</v>
      </c>
      <c r="E6524" s="45" t="s">
        <v>5265</v>
      </c>
      <c r="AO6524" s="376"/>
    </row>
    <row r="6525" spans="1:41" x14ac:dyDescent="0.25">
      <c r="A6525" s="44" t="s">
        <v>692</v>
      </c>
      <c r="B6525" s="44" t="s">
        <v>2350</v>
      </c>
      <c r="C6525" s="45">
        <v>230105</v>
      </c>
      <c r="D6525" s="45" t="s">
        <v>11363</v>
      </c>
      <c r="E6525" s="45" t="s">
        <v>5265</v>
      </c>
      <c r="AO6525" s="376"/>
    </row>
    <row r="6526" spans="1:41" x14ac:dyDescent="0.25">
      <c r="A6526" s="44" t="s">
        <v>692</v>
      </c>
      <c r="B6526" s="44" t="s">
        <v>3043</v>
      </c>
      <c r="C6526" s="45">
        <v>230901</v>
      </c>
      <c r="D6526" s="45" t="s">
        <v>11363</v>
      </c>
      <c r="E6526" s="45" t="s">
        <v>7871</v>
      </c>
      <c r="AO6526" s="376"/>
    </row>
    <row r="6527" spans="1:41" x14ac:dyDescent="0.25">
      <c r="A6527" s="44" t="s">
        <v>17830</v>
      </c>
      <c r="B6527" s="44" t="s">
        <v>5321</v>
      </c>
      <c r="C6527" s="45">
        <v>26010401</v>
      </c>
      <c r="D6527" s="45" t="s">
        <v>11363</v>
      </c>
      <c r="E6527" s="45" t="s">
        <v>17459</v>
      </c>
      <c r="AO6527" s="376"/>
    </row>
    <row r="6528" spans="1:41" x14ac:dyDescent="0.25">
      <c r="A6528" s="44" t="s">
        <v>17830</v>
      </c>
      <c r="B6528" s="44" t="s">
        <v>3176</v>
      </c>
      <c r="C6528" s="45">
        <v>26010402</v>
      </c>
      <c r="D6528" s="45" t="s">
        <v>11363</v>
      </c>
      <c r="E6528" s="45" t="s">
        <v>17459</v>
      </c>
      <c r="AO6528" s="376"/>
    </row>
    <row r="6529" spans="1:41" x14ac:dyDescent="0.25">
      <c r="A6529" s="44" t="s">
        <v>16484</v>
      </c>
      <c r="B6529" s="44" t="s">
        <v>21362</v>
      </c>
      <c r="C6529" s="45" t="s">
        <v>16468</v>
      </c>
      <c r="D6529" s="45" t="s">
        <v>21447</v>
      </c>
      <c r="E6529" s="46">
        <v>46752</v>
      </c>
      <c r="AO6529" s="376"/>
    </row>
    <row r="6530" spans="1:41" x14ac:dyDescent="0.3">
      <c r="A6530" s="333" t="s">
        <v>2695</v>
      </c>
      <c r="B6530" s="333" t="s">
        <v>2696</v>
      </c>
      <c r="C6530" s="125" t="s">
        <v>21307</v>
      </c>
      <c r="D6530" s="32" t="s">
        <v>20309</v>
      </c>
      <c r="E6530" s="125" t="s">
        <v>9840</v>
      </c>
      <c r="F6530" s="125" t="s">
        <v>1189</v>
      </c>
      <c r="G6530" s="125" t="s">
        <v>1190</v>
      </c>
      <c r="AO6530" s="376"/>
    </row>
    <row r="6531" spans="1:41" x14ac:dyDescent="0.3">
      <c r="A6531" s="333" t="s">
        <v>11030</v>
      </c>
      <c r="B6531" s="333" t="s">
        <v>1161</v>
      </c>
      <c r="C6531" s="125" t="s">
        <v>10225</v>
      </c>
      <c r="D6531" s="32" t="s">
        <v>20309</v>
      </c>
      <c r="E6531" s="125" t="s">
        <v>2593</v>
      </c>
      <c r="F6531" s="125" t="s">
        <v>1189</v>
      </c>
      <c r="G6531" s="125" t="s">
        <v>1190</v>
      </c>
      <c r="AO6531" s="376"/>
    </row>
    <row r="6532" spans="1:41" x14ac:dyDescent="0.3">
      <c r="A6532" s="333" t="s">
        <v>11427</v>
      </c>
      <c r="B6532" s="333" t="s">
        <v>11374</v>
      </c>
      <c r="C6532" s="125" t="s">
        <v>11375</v>
      </c>
      <c r="D6532" s="32" t="s">
        <v>20309</v>
      </c>
      <c r="E6532" s="125" t="s">
        <v>4826</v>
      </c>
      <c r="F6532" s="125" t="s">
        <v>1189</v>
      </c>
      <c r="G6532" s="125" t="s">
        <v>1190</v>
      </c>
      <c r="AO6532" s="376"/>
    </row>
    <row r="6533" spans="1:41" x14ac:dyDescent="0.25">
      <c r="A6533" s="44" t="s">
        <v>12258</v>
      </c>
      <c r="B6533" s="44" t="s">
        <v>12101</v>
      </c>
      <c r="C6533" s="45">
        <v>11.24</v>
      </c>
      <c r="D6533" s="45" t="s">
        <v>12549</v>
      </c>
      <c r="E6533" s="46">
        <v>47299</v>
      </c>
      <c r="F6533" s="45"/>
      <c r="G6533" s="93"/>
      <c r="H6533" s="93"/>
      <c r="I6533" s="99"/>
      <c r="J6533" s="99"/>
      <c r="K6533" s="99"/>
      <c r="L6533" s="99"/>
      <c r="M6533" s="99"/>
      <c r="N6533" s="99"/>
      <c r="O6533" s="99"/>
      <c r="P6533" s="99"/>
      <c r="Q6533" s="99"/>
      <c r="R6533" s="99"/>
      <c r="S6533" s="99"/>
      <c r="T6533" s="99"/>
      <c r="U6533" s="99"/>
      <c r="V6533" s="99"/>
      <c r="W6533" s="99"/>
      <c r="X6533" s="99"/>
      <c r="Y6533" s="99"/>
      <c r="Z6533" s="99"/>
      <c r="AA6533" s="99"/>
      <c r="AB6533" s="99"/>
      <c r="AC6533" s="99"/>
      <c r="AD6533" s="99"/>
      <c r="AE6533" s="99"/>
      <c r="AF6533" s="99"/>
      <c r="AG6533" s="99"/>
      <c r="AH6533" s="31"/>
      <c r="AI6533" s="31"/>
      <c r="AJ6533" s="31"/>
      <c r="AK6533" s="31"/>
      <c r="AL6533" s="31"/>
      <c r="AO6533" s="376"/>
    </row>
    <row r="6534" spans="1:41" x14ac:dyDescent="0.25">
      <c r="A6534" s="44" t="s">
        <v>12258</v>
      </c>
      <c r="B6534" s="44" t="s">
        <v>12094</v>
      </c>
      <c r="C6534" s="45">
        <v>12.24</v>
      </c>
      <c r="D6534" s="45" t="s">
        <v>12549</v>
      </c>
      <c r="E6534" s="46">
        <v>47299</v>
      </c>
      <c r="F6534" s="45"/>
      <c r="G6534" s="93"/>
      <c r="H6534" s="93"/>
      <c r="I6534" s="99"/>
      <c r="J6534" s="99"/>
      <c r="K6534" s="99"/>
      <c r="L6534" s="99"/>
      <c r="M6534" s="99"/>
      <c r="N6534" s="99"/>
      <c r="O6534" s="99"/>
      <c r="P6534" s="99"/>
      <c r="Q6534" s="99"/>
      <c r="R6534" s="99"/>
      <c r="S6534" s="99"/>
      <c r="T6534" s="99"/>
      <c r="U6534" s="99"/>
      <c r="V6534" s="99"/>
      <c r="W6534" s="99"/>
      <c r="X6534" s="99"/>
      <c r="Y6534" s="99"/>
      <c r="Z6534" s="99"/>
      <c r="AA6534" s="99"/>
      <c r="AB6534" s="99"/>
      <c r="AC6534" s="99"/>
      <c r="AD6534" s="99"/>
      <c r="AE6534" s="99"/>
      <c r="AF6534" s="99"/>
      <c r="AG6534" s="99"/>
      <c r="AH6534" s="31"/>
      <c r="AI6534" s="31"/>
      <c r="AJ6534" s="31"/>
      <c r="AK6534" s="31"/>
      <c r="AL6534" s="31"/>
      <c r="AO6534" s="376"/>
    </row>
    <row r="6535" spans="1:41" x14ac:dyDescent="0.25">
      <c r="A6535" s="44" t="s">
        <v>2729</v>
      </c>
      <c r="B6535" s="44" t="s">
        <v>21394</v>
      </c>
      <c r="C6535" s="45" t="s">
        <v>16540</v>
      </c>
      <c r="D6535" s="45" t="s">
        <v>21447</v>
      </c>
      <c r="E6535" s="46">
        <v>46477</v>
      </c>
      <c r="AO6535" s="376"/>
    </row>
    <row r="6536" spans="1:41" x14ac:dyDescent="0.25">
      <c r="A6536" s="44" t="s">
        <v>2729</v>
      </c>
      <c r="B6536" s="44" t="s">
        <v>21402</v>
      </c>
      <c r="C6536" s="45" t="s">
        <v>5503</v>
      </c>
      <c r="D6536" s="45" t="s">
        <v>21447</v>
      </c>
      <c r="E6536" s="46">
        <v>46507</v>
      </c>
      <c r="AO6536" s="376"/>
    </row>
    <row r="6537" spans="1:41" x14ac:dyDescent="0.25">
      <c r="A6537" s="44" t="s">
        <v>11765</v>
      </c>
      <c r="B6537" s="44" t="s">
        <v>14882</v>
      </c>
      <c r="C6537" s="45" t="s">
        <v>11766</v>
      </c>
      <c r="D6537" s="367" t="s">
        <v>3696</v>
      </c>
      <c r="E6537" s="328">
        <f>DATE(2028,7,9)</f>
        <v>46943</v>
      </c>
      <c r="F6537" s="32"/>
      <c r="G6537" s="32"/>
      <c r="H6537" s="32"/>
      <c r="I6537" s="31"/>
      <c r="J6537" s="31"/>
      <c r="K6537" s="31"/>
      <c r="L6537" s="31"/>
      <c r="M6537" s="31"/>
      <c r="N6537" s="31"/>
      <c r="O6537" s="31"/>
      <c r="P6537" s="31"/>
      <c r="Q6537" s="31"/>
      <c r="R6537" s="31"/>
      <c r="S6537" s="31"/>
      <c r="T6537" s="31"/>
      <c r="U6537" s="31"/>
      <c r="V6537" s="31"/>
      <c r="W6537" s="31"/>
      <c r="X6537" s="31"/>
      <c r="Y6537" s="31"/>
      <c r="Z6537" s="31"/>
      <c r="AA6537" s="31"/>
      <c r="AB6537" s="31"/>
      <c r="AC6537" s="31"/>
      <c r="AD6537" s="31"/>
      <c r="AE6537" s="31"/>
      <c r="AF6537" s="31"/>
      <c r="AG6537" s="31"/>
      <c r="AH6537" s="31"/>
      <c r="AI6537" s="31"/>
      <c r="AJ6537" s="31"/>
      <c r="AK6537" s="31"/>
      <c r="AL6537" s="31"/>
      <c r="AO6537" s="376"/>
    </row>
    <row r="6538" spans="1:41" x14ac:dyDescent="0.25">
      <c r="A6538" s="44" t="s">
        <v>408</v>
      </c>
      <c r="B6538" s="44" t="s">
        <v>21336</v>
      </c>
      <c r="C6538" s="45" t="s">
        <v>9700</v>
      </c>
      <c r="D6538" s="45" t="s">
        <v>21447</v>
      </c>
      <c r="E6538" s="46">
        <v>46538</v>
      </c>
      <c r="AO6538" s="376"/>
    </row>
    <row r="6539" spans="1:41" x14ac:dyDescent="0.25">
      <c r="A6539" s="44" t="s">
        <v>5229</v>
      </c>
      <c r="B6539" s="44" t="s">
        <v>2186</v>
      </c>
      <c r="C6539" s="45">
        <v>25090101</v>
      </c>
      <c r="D6539" s="45" t="s">
        <v>11363</v>
      </c>
      <c r="E6539" s="45" t="s">
        <v>4972</v>
      </c>
      <c r="AO6539" s="376"/>
    </row>
    <row r="6540" spans="1:41" x14ac:dyDescent="0.25">
      <c r="A6540" s="44" t="s">
        <v>13557</v>
      </c>
      <c r="B6540" s="44" t="s">
        <v>21403</v>
      </c>
      <c r="C6540" s="45" t="s">
        <v>13556</v>
      </c>
      <c r="D6540" s="45" t="s">
        <v>21447</v>
      </c>
      <c r="E6540" s="46">
        <v>46538</v>
      </c>
      <c r="AO6540" s="376"/>
    </row>
    <row r="6541" spans="1:41" x14ac:dyDescent="0.25">
      <c r="A6541" s="44" t="s">
        <v>10514</v>
      </c>
      <c r="B6541" s="44" t="s">
        <v>9248</v>
      </c>
      <c r="C6541" s="45">
        <v>240101</v>
      </c>
      <c r="D6541" s="45" t="s">
        <v>11363</v>
      </c>
      <c r="E6541" s="45" t="s">
        <v>9249</v>
      </c>
      <c r="AO6541" s="376"/>
    </row>
    <row r="6542" spans="1:41" x14ac:dyDescent="0.25">
      <c r="A6542" s="44" t="s">
        <v>5230</v>
      </c>
      <c r="B6542" s="44" t="s">
        <v>2350</v>
      </c>
      <c r="C6542" s="45">
        <v>220105</v>
      </c>
      <c r="D6542" s="45" t="s">
        <v>11363</v>
      </c>
      <c r="E6542" s="45" t="s">
        <v>2593</v>
      </c>
      <c r="AO6542" s="376"/>
    </row>
    <row r="6543" spans="1:41" x14ac:dyDescent="0.25">
      <c r="A6543" s="44" t="s">
        <v>11969</v>
      </c>
      <c r="B6543" s="44" t="s">
        <v>4244</v>
      </c>
      <c r="C6543" s="45">
        <v>240906</v>
      </c>
      <c r="D6543" s="45" t="s">
        <v>11363</v>
      </c>
      <c r="E6543" s="45" t="s">
        <v>4826</v>
      </c>
      <c r="AO6543" s="376"/>
    </row>
    <row r="6544" spans="1:41" x14ac:dyDescent="0.25">
      <c r="A6544" s="76" t="s">
        <v>16090</v>
      </c>
      <c r="B6544" s="44" t="s">
        <v>12108</v>
      </c>
      <c r="C6544" s="45">
        <v>4.26</v>
      </c>
      <c r="D6544" s="45" t="s">
        <v>12549</v>
      </c>
      <c r="E6544" s="46">
        <v>47787</v>
      </c>
      <c r="F6544" s="45"/>
      <c r="G6544" s="93"/>
      <c r="H6544" s="93"/>
      <c r="I6544" s="99"/>
      <c r="J6544" s="99"/>
      <c r="K6544" s="99"/>
      <c r="L6544" s="99"/>
      <c r="M6544" s="99"/>
      <c r="N6544" s="99"/>
      <c r="O6544" s="99"/>
      <c r="P6544" s="99"/>
      <c r="Q6544" s="99"/>
      <c r="R6544" s="99"/>
      <c r="S6544" s="99"/>
      <c r="T6544" s="99"/>
      <c r="U6544" s="99"/>
      <c r="V6544" s="99"/>
      <c r="W6544" s="99"/>
      <c r="X6544" s="99"/>
      <c r="Y6544" s="99"/>
      <c r="Z6544" s="99"/>
      <c r="AA6544" s="99"/>
      <c r="AB6544" s="99"/>
      <c r="AC6544" s="99"/>
      <c r="AD6544" s="99"/>
      <c r="AE6544" s="99"/>
      <c r="AF6544" s="99"/>
      <c r="AG6544" s="99"/>
      <c r="AH6544" s="31"/>
      <c r="AI6544" s="31"/>
      <c r="AJ6544" s="31"/>
      <c r="AK6544" s="31"/>
      <c r="AL6544" s="31"/>
      <c r="AO6544" s="376"/>
    </row>
    <row r="6545" spans="1:41" x14ac:dyDescent="0.3">
      <c r="A6545" s="136" t="s">
        <v>10165</v>
      </c>
      <c r="B6545" s="137" t="s">
        <v>4039</v>
      </c>
      <c r="C6545" s="138" t="s">
        <v>10166</v>
      </c>
      <c r="D6545" s="93" t="s">
        <v>10167</v>
      </c>
      <c r="E6545" s="139">
        <v>46934</v>
      </c>
      <c r="F6545" s="93"/>
      <c r="G6545" s="93"/>
      <c r="H6545" s="93"/>
      <c r="I6545" s="99"/>
      <c r="J6545" s="99"/>
      <c r="K6545" s="99"/>
      <c r="L6545" s="99"/>
      <c r="M6545" s="99"/>
      <c r="N6545" s="99"/>
      <c r="O6545" s="99"/>
      <c r="P6545" s="99"/>
      <c r="Q6545" s="99"/>
      <c r="R6545" s="99"/>
      <c r="S6545" s="99"/>
      <c r="T6545" s="99"/>
      <c r="U6545" s="99"/>
      <c r="V6545" s="99"/>
      <c r="W6545" s="99"/>
      <c r="X6545" s="99"/>
      <c r="Y6545" s="99"/>
      <c r="Z6545" s="99"/>
      <c r="AA6545" s="99"/>
      <c r="AB6545" s="99"/>
      <c r="AC6545" s="99"/>
      <c r="AD6545" s="99"/>
      <c r="AE6545" s="99"/>
      <c r="AF6545" s="99"/>
      <c r="AG6545" s="99"/>
      <c r="AH6545" s="31"/>
      <c r="AI6545" s="31"/>
      <c r="AJ6545" s="31"/>
      <c r="AK6545" s="31"/>
      <c r="AL6545" s="31"/>
      <c r="AO6545" s="376"/>
    </row>
    <row r="6546" spans="1:41" x14ac:dyDescent="0.3">
      <c r="A6546" s="333" t="s">
        <v>15523</v>
      </c>
      <c r="B6546" s="333" t="s">
        <v>15583</v>
      </c>
      <c r="C6546" s="125" t="s">
        <v>15584</v>
      </c>
      <c r="D6546" s="32" t="s">
        <v>20309</v>
      </c>
      <c r="E6546" s="125" t="s">
        <v>15591</v>
      </c>
      <c r="F6546" s="125" t="s">
        <v>1189</v>
      </c>
      <c r="G6546" s="125" t="s">
        <v>1190</v>
      </c>
      <c r="AO6546" s="376"/>
    </row>
    <row r="6547" spans="1:41" x14ac:dyDescent="0.25">
      <c r="A6547" s="44" t="s">
        <v>14447</v>
      </c>
      <c r="B6547" s="44" t="s">
        <v>3910</v>
      </c>
      <c r="C6547" s="45" t="s">
        <v>14448</v>
      </c>
      <c r="D6547" s="46" t="s">
        <v>21328</v>
      </c>
      <c r="E6547" s="46">
        <v>46583</v>
      </c>
      <c r="AO6547" s="376"/>
    </row>
    <row r="6548" spans="1:41" x14ac:dyDescent="0.25">
      <c r="A6548" s="44" t="s">
        <v>14447</v>
      </c>
      <c r="B6548" s="44" t="s">
        <v>936</v>
      </c>
      <c r="C6548" s="45">
        <v>260703</v>
      </c>
      <c r="D6548" s="45" t="s">
        <v>11363</v>
      </c>
      <c r="E6548" s="45" t="s">
        <v>11150</v>
      </c>
      <c r="AO6548" s="376"/>
    </row>
    <row r="6549" spans="1:41" x14ac:dyDescent="0.25">
      <c r="A6549" s="44" t="s">
        <v>6986</v>
      </c>
      <c r="B6549" s="44" t="s">
        <v>3475</v>
      </c>
      <c r="C6549" s="45">
        <v>230301</v>
      </c>
      <c r="D6549" s="45" t="s">
        <v>11363</v>
      </c>
      <c r="E6549" s="45" t="s">
        <v>5265</v>
      </c>
      <c r="AO6549" s="376"/>
    </row>
    <row r="6550" spans="1:41" x14ac:dyDescent="0.25">
      <c r="A6550" s="262" t="s">
        <v>6247</v>
      </c>
      <c r="B6550" s="262" t="s">
        <v>6234</v>
      </c>
      <c r="C6550" s="263">
        <v>791202103009</v>
      </c>
      <c r="D6550" s="263" t="s">
        <v>6271</v>
      </c>
      <c r="E6550" s="264" t="s">
        <v>3157</v>
      </c>
      <c r="F6550" s="93"/>
      <c r="G6550" s="93"/>
      <c r="H6550" s="93"/>
      <c r="I6550" s="99"/>
      <c r="J6550" s="99"/>
      <c r="K6550" s="99"/>
      <c r="L6550" s="99"/>
      <c r="M6550" s="99"/>
      <c r="N6550" s="99"/>
      <c r="O6550" s="99"/>
      <c r="P6550" s="99"/>
      <c r="Q6550" s="99"/>
      <c r="R6550" s="99"/>
      <c r="S6550" s="99"/>
      <c r="T6550" s="99"/>
      <c r="U6550" s="99"/>
      <c r="V6550" s="99"/>
      <c r="W6550" s="99"/>
      <c r="X6550" s="99"/>
      <c r="Y6550" s="99"/>
      <c r="Z6550" s="99"/>
      <c r="AA6550" s="99"/>
      <c r="AB6550" s="99"/>
      <c r="AC6550" s="99"/>
      <c r="AD6550" s="99"/>
      <c r="AE6550" s="99"/>
      <c r="AF6550" s="99"/>
      <c r="AG6550" s="99"/>
      <c r="AH6550" s="31"/>
      <c r="AI6550" s="31"/>
      <c r="AJ6550" s="31"/>
      <c r="AK6550" s="31"/>
      <c r="AL6550" s="31"/>
      <c r="AO6550" s="376"/>
    </row>
    <row r="6551" spans="1:41" x14ac:dyDescent="0.25">
      <c r="A6551" s="44" t="s">
        <v>6247</v>
      </c>
      <c r="B6551" s="44" t="s">
        <v>14883</v>
      </c>
      <c r="C6551" s="45" t="s">
        <v>10953</v>
      </c>
      <c r="D6551" s="367" t="s">
        <v>3696</v>
      </c>
      <c r="E6551" s="328">
        <f>DATE(2028,5,13)</f>
        <v>46886</v>
      </c>
      <c r="F6551" s="32"/>
      <c r="G6551" s="32"/>
      <c r="H6551" s="32"/>
      <c r="I6551" s="31"/>
      <c r="J6551" s="31"/>
      <c r="K6551" s="31"/>
      <c r="L6551" s="31"/>
      <c r="M6551" s="31"/>
      <c r="N6551" s="31"/>
      <c r="O6551" s="31"/>
      <c r="P6551" s="31"/>
      <c r="Q6551" s="31"/>
      <c r="R6551" s="31"/>
      <c r="S6551" s="31"/>
      <c r="T6551" s="31"/>
      <c r="U6551" s="31"/>
      <c r="V6551" s="31"/>
      <c r="W6551" s="31"/>
      <c r="X6551" s="31"/>
      <c r="Y6551" s="31"/>
      <c r="Z6551" s="31"/>
      <c r="AA6551" s="31"/>
      <c r="AB6551" s="31"/>
      <c r="AC6551" s="31"/>
      <c r="AD6551" s="31"/>
      <c r="AE6551" s="31"/>
      <c r="AF6551" s="31"/>
      <c r="AG6551" s="31"/>
      <c r="AH6551" s="31"/>
      <c r="AI6551" s="31"/>
      <c r="AJ6551" s="31"/>
      <c r="AK6551" s="31"/>
      <c r="AL6551" s="31"/>
      <c r="AO6551" s="376"/>
    </row>
    <row r="6552" spans="1:41" x14ac:dyDescent="0.25">
      <c r="A6552" s="44" t="s">
        <v>6247</v>
      </c>
      <c r="B6552" s="44" t="s">
        <v>14884</v>
      </c>
      <c r="C6552" s="45" t="s">
        <v>11767</v>
      </c>
      <c r="D6552" s="367" t="s">
        <v>3696</v>
      </c>
      <c r="E6552" s="328">
        <f>DATE(2027,4,18)</f>
        <v>46495</v>
      </c>
      <c r="F6552" s="32"/>
      <c r="G6552" s="32"/>
      <c r="H6552" s="32"/>
      <c r="I6552" s="31"/>
      <c r="J6552" s="31"/>
      <c r="K6552" s="31"/>
      <c r="L6552" s="31"/>
      <c r="M6552" s="31"/>
      <c r="N6552" s="31"/>
      <c r="O6552" s="31"/>
      <c r="P6552" s="31"/>
      <c r="Q6552" s="31"/>
      <c r="R6552" s="31"/>
      <c r="S6552" s="31"/>
      <c r="T6552" s="31"/>
      <c r="U6552" s="31"/>
      <c r="V6552" s="31"/>
      <c r="W6552" s="31"/>
      <c r="X6552" s="31"/>
      <c r="Y6552" s="31"/>
      <c r="Z6552" s="31"/>
      <c r="AA6552" s="31"/>
      <c r="AB6552" s="31"/>
      <c r="AC6552" s="31"/>
      <c r="AD6552" s="31"/>
      <c r="AE6552" s="31"/>
      <c r="AF6552" s="31"/>
      <c r="AG6552" s="31"/>
      <c r="AH6552" s="31"/>
      <c r="AI6552" s="31"/>
      <c r="AJ6552" s="31"/>
      <c r="AK6552" s="31"/>
      <c r="AL6552" s="31"/>
      <c r="AO6552" s="376"/>
    </row>
    <row r="6553" spans="1:41" x14ac:dyDescent="0.25">
      <c r="A6553" s="44" t="s">
        <v>17318</v>
      </c>
      <c r="B6553" s="44" t="s">
        <v>17306</v>
      </c>
      <c r="C6553" s="45" t="s">
        <v>17417</v>
      </c>
      <c r="D6553" s="93" t="s">
        <v>17443</v>
      </c>
      <c r="E6553" s="45" t="s">
        <v>8282</v>
      </c>
      <c r="F6553" s="93"/>
      <c r="G6553" s="93"/>
      <c r="H6553" s="93"/>
      <c r="I6553" s="99"/>
      <c r="J6553" s="99"/>
      <c r="K6553" s="99"/>
      <c r="L6553" s="99"/>
      <c r="M6553" s="99"/>
      <c r="N6553" s="99"/>
      <c r="O6553" s="99"/>
      <c r="P6553" s="99"/>
      <c r="Q6553" s="99"/>
      <c r="R6553" s="99"/>
      <c r="S6553" s="99"/>
      <c r="T6553" s="99"/>
      <c r="U6553" s="99"/>
      <c r="V6553" s="99"/>
      <c r="W6553" s="99"/>
      <c r="X6553" s="99"/>
      <c r="Y6553" s="99"/>
      <c r="Z6553" s="99"/>
      <c r="AA6553" s="99"/>
      <c r="AB6553" s="99"/>
      <c r="AC6553" s="99"/>
      <c r="AD6553" s="99"/>
      <c r="AE6553" s="99"/>
      <c r="AF6553" s="99"/>
      <c r="AG6553" s="99"/>
      <c r="AH6553" s="31"/>
      <c r="AI6553" s="31"/>
      <c r="AJ6553" s="31"/>
      <c r="AK6553" s="31"/>
      <c r="AL6553" s="31"/>
      <c r="AO6553" s="376"/>
    </row>
    <row r="6554" spans="1:41" x14ac:dyDescent="0.25">
      <c r="A6554" s="44" t="s">
        <v>15747</v>
      </c>
      <c r="B6554" s="44" t="s">
        <v>2350</v>
      </c>
      <c r="C6554" s="45">
        <v>250106</v>
      </c>
      <c r="D6554" s="45" t="s">
        <v>11363</v>
      </c>
      <c r="E6554" s="45" t="s">
        <v>11887</v>
      </c>
      <c r="AO6554" s="376"/>
    </row>
    <row r="6555" spans="1:41" x14ac:dyDescent="0.25">
      <c r="A6555" s="44" t="s">
        <v>9729</v>
      </c>
      <c r="B6555" s="44" t="s">
        <v>14704</v>
      </c>
      <c r="C6555" s="45" t="s">
        <v>5077</v>
      </c>
      <c r="D6555" s="367" t="s">
        <v>3696</v>
      </c>
      <c r="E6555" s="328">
        <f>DATE(2027,3,23)</f>
        <v>46469</v>
      </c>
      <c r="F6555" s="32"/>
      <c r="G6555" s="32"/>
      <c r="H6555" s="32"/>
      <c r="I6555" s="31"/>
      <c r="J6555" s="31"/>
      <c r="K6555" s="31"/>
      <c r="L6555" s="31"/>
      <c r="M6555" s="31"/>
      <c r="N6555" s="31"/>
      <c r="O6555" s="31"/>
      <c r="P6555" s="31"/>
      <c r="Q6555" s="31"/>
      <c r="R6555" s="31"/>
      <c r="S6555" s="31"/>
      <c r="T6555" s="31"/>
      <c r="U6555" s="31"/>
      <c r="V6555" s="31"/>
      <c r="W6555" s="31"/>
      <c r="X6555" s="31"/>
      <c r="Y6555" s="31"/>
      <c r="Z6555" s="31"/>
      <c r="AA6555" s="31"/>
      <c r="AB6555" s="31"/>
      <c r="AC6555" s="31"/>
      <c r="AD6555" s="31"/>
      <c r="AE6555" s="31"/>
      <c r="AF6555" s="31"/>
      <c r="AG6555" s="31"/>
      <c r="AH6555" s="31"/>
      <c r="AI6555" s="31"/>
      <c r="AJ6555" s="31"/>
      <c r="AK6555" s="31"/>
      <c r="AL6555" s="31"/>
      <c r="AO6555" s="376"/>
    </row>
    <row r="6556" spans="1:41" x14ac:dyDescent="0.25">
      <c r="A6556" s="44" t="s">
        <v>20636</v>
      </c>
      <c r="B6556" s="44" t="s">
        <v>14173</v>
      </c>
      <c r="C6556" s="45" t="s">
        <v>14231</v>
      </c>
      <c r="D6556" s="32" t="s">
        <v>5559</v>
      </c>
      <c r="E6556" s="45" t="s">
        <v>20870</v>
      </c>
      <c r="F6556" s="32"/>
      <c r="G6556" s="32"/>
      <c r="H6556" s="32"/>
      <c r="I6556" s="31"/>
      <c r="J6556" s="31"/>
      <c r="K6556" s="31"/>
      <c r="L6556" s="31"/>
      <c r="M6556" s="31"/>
      <c r="N6556" s="31"/>
      <c r="O6556" s="31"/>
      <c r="P6556" s="31"/>
      <c r="Q6556" s="31"/>
      <c r="R6556" s="31"/>
      <c r="S6556" s="31"/>
      <c r="T6556" s="31"/>
      <c r="U6556" s="31"/>
      <c r="V6556" s="31"/>
      <c r="W6556" s="31"/>
      <c r="X6556" s="31"/>
      <c r="Y6556" s="31"/>
      <c r="Z6556" s="31"/>
      <c r="AA6556" s="31"/>
      <c r="AB6556" s="31"/>
      <c r="AC6556" s="31"/>
      <c r="AD6556" s="31"/>
      <c r="AE6556" s="31"/>
      <c r="AF6556" s="31"/>
      <c r="AG6556" s="31"/>
      <c r="AH6556" s="31"/>
      <c r="AI6556" s="31"/>
      <c r="AJ6556" s="31"/>
      <c r="AK6556" s="31"/>
      <c r="AL6556" s="31"/>
      <c r="AO6556" s="376"/>
    </row>
    <row r="6557" spans="1:41" x14ac:dyDescent="0.25">
      <c r="A6557" s="44" t="s">
        <v>17831</v>
      </c>
      <c r="B6557" s="44" t="s">
        <v>7766</v>
      </c>
      <c r="C6557" s="45">
        <v>230505</v>
      </c>
      <c r="D6557" s="45" t="s">
        <v>11363</v>
      </c>
      <c r="E6557" s="45" t="s">
        <v>7105</v>
      </c>
      <c r="AO6557" s="376"/>
    </row>
    <row r="6558" spans="1:41" x14ac:dyDescent="0.25">
      <c r="A6558" s="44" t="s">
        <v>17831</v>
      </c>
      <c r="B6558" s="44" t="s">
        <v>8347</v>
      </c>
      <c r="C6558" s="45">
        <v>23100201</v>
      </c>
      <c r="D6558" s="45" t="s">
        <v>11363</v>
      </c>
      <c r="E6558" s="45" t="s">
        <v>2538</v>
      </c>
      <c r="AO6558" s="376"/>
    </row>
    <row r="6559" spans="1:41" x14ac:dyDescent="0.25">
      <c r="A6559" s="44" t="s">
        <v>17831</v>
      </c>
      <c r="B6559" s="44" t="s">
        <v>3051</v>
      </c>
      <c r="C6559" s="45">
        <v>23100202</v>
      </c>
      <c r="D6559" s="45" t="s">
        <v>11363</v>
      </c>
      <c r="E6559" s="45" t="s">
        <v>2538</v>
      </c>
      <c r="AO6559" s="376"/>
    </row>
    <row r="6560" spans="1:41" x14ac:dyDescent="0.25">
      <c r="A6560" s="44" t="s">
        <v>17831</v>
      </c>
      <c r="B6560" s="44" t="s">
        <v>928</v>
      </c>
      <c r="C6560" s="45">
        <v>231104</v>
      </c>
      <c r="D6560" s="45" t="s">
        <v>11363</v>
      </c>
      <c r="E6560" s="45" t="s">
        <v>8334</v>
      </c>
      <c r="AO6560" s="376"/>
    </row>
    <row r="6561" spans="1:41" x14ac:dyDescent="0.25">
      <c r="A6561" s="44" t="s">
        <v>17831</v>
      </c>
      <c r="B6561" s="44" t="s">
        <v>9237</v>
      </c>
      <c r="C6561" s="45">
        <v>24010401</v>
      </c>
      <c r="D6561" s="45" t="s">
        <v>11363</v>
      </c>
      <c r="E6561" s="45" t="s">
        <v>9238</v>
      </c>
      <c r="AO6561" s="376"/>
    </row>
    <row r="6562" spans="1:41" x14ac:dyDescent="0.25">
      <c r="A6562" s="44" t="s">
        <v>17831</v>
      </c>
      <c r="B6562" s="44" t="s">
        <v>3176</v>
      </c>
      <c r="C6562" s="45">
        <v>24010402</v>
      </c>
      <c r="D6562" s="45" t="s">
        <v>11363</v>
      </c>
      <c r="E6562" s="45" t="s">
        <v>9238</v>
      </c>
      <c r="AO6562" s="376"/>
    </row>
    <row r="6563" spans="1:41" x14ac:dyDescent="0.25">
      <c r="A6563" s="44" t="s">
        <v>9418</v>
      </c>
      <c r="B6563" s="92" t="s">
        <v>9602</v>
      </c>
      <c r="C6563" s="45" t="s">
        <v>9346</v>
      </c>
      <c r="D6563" s="93" t="s">
        <v>9601</v>
      </c>
      <c r="E6563" s="94">
        <v>46568</v>
      </c>
      <c r="F6563" s="93"/>
      <c r="G6563" s="93"/>
      <c r="H6563" s="93"/>
      <c r="I6563" s="99"/>
      <c r="J6563" s="99"/>
      <c r="K6563" s="99"/>
      <c r="L6563" s="99"/>
      <c r="M6563" s="99"/>
      <c r="N6563" s="99"/>
      <c r="O6563" s="99"/>
      <c r="P6563" s="99"/>
      <c r="Q6563" s="99"/>
      <c r="R6563" s="99"/>
      <c r="S6563" s="99"/>
      <c r="T6563" s="99"/>
      <c r="U6563" s="99"/>
      <c r="V6563" s="99"/>
      <c r="W6563" s="99"/>
      <c r="X6563" s="99"/>
      <c r="Y6563" s="99"/>
      <c r="Z6563" s="99"/>
      <c r="AA6563" s="99"/>
      <c r="AB6563" s="99"/>
      <c r="AC6563" s="99"/>
      <c r="AD6563" s="99"/>
      <c r="AE6563" s="99"/>
      <c r="AF6563" s="99"/>
      <c r="AG6563" s="99"/>
      <c r="AH6563" s="31"/>
      <c r="AI6563" s="31"/>
      <c r="AJ6563" s="31"/>
      <c r="AK6563" s="31"/>
      <c r="AL6563" s="31"/>
      <c r="AO6563" s="376"/>
    </row>
    <row r="6564" spans="1:41" x14ac:dyDescent="0.25">
      <c r="A6564" s="44" t="s">
        <v>17301</v>
      </c>
      <c r="B6564" s="44" t="s">
        <v>17300</v>
      </c>
      <c r="C6564" s="45" t="s">
        <v>17397</v>
      </c>
      <c r="D6564" s="93" t="s">
        <v>17443</v>
      </c>
      <c r="E6564" s="45" t="s">
        <v>9839</v>
      </c>
      <c r="F6564" s="93"/>
      <c r="G6564" s="93"/>
      <c r="H6564" s="93"/>
      <c r="I6564" s="99"/>
      <c r="J6564" s="99"/>
      <c r="K6564" s="99"/>
      <c r="L6564" s="99"/>
      <c r="M6564" s="99"/>
      <c r="N6564" s="99"/>
      <c r="O6564" s="99"/>
      <c r="P6564" s="99"/>
      <c r="Q6564" s="99"/>
      <c r="R6564" s="99"/>
      <c r="S6564" s="99"/>
      <c r="T6564" s="99"/>
      <c r="U6564" s="99"/>
      <c r="V6564" s="99"/>
      <c r="W6564" s="99"/>
      <c r="X6564" s="99"/>
      <c r="Y6564" s="99"/>
      <c r="Z6564" s="99"/>
      <c r="AA6564" s="99"/>
      <c r="AB6564" s="99"/>
      <c r="AC6564" s="99"/>
      <c r="AD6564" s="99"/>
      <c r="AE6564" s="99"/>
      <c r="AF6564" s="99"/>
      <c r="AG6564" s="99"/>
      <c r="AH6564" s="31"/>
      <c r="AI6564" s="31"/>
      <c r="AJ6564" s="31"/>
      <c r="AK6564" s="31"/>
      <c r="AL6564" s="31"/>
      <c r="AO6564" s="376"/>
    </row>
    <row r="6565" spans="1:41" x14ac:dyDescent="0.25">
      <c r="A6565" s="44" t="s">
        <v>20637</v>
      </c>
      <c r="B6565" s="44" t="s">
        <v>14173</v>
      </c>
      <c r="C6565" s="45" t="s">
        <v>14235</v>
      </c>
      <c r="D6565" s="32" t="s">
        <v>5559</v>
      </c>
      <c r="E6565" s="45" t="s">
        <v>20870</v>
      </c>
      <c r="F6565" s="32"/>
      <c r="G6565" s="32"/>
      <c r="H6565" s="32"/>
      <c r="I6565" s="31"/>
      <c r="J6565" s="31"/>
      <c r="K6565" s="31"/>
      <c r="L6565" s="31"/>
      <c r="M6565" s="31"/>
      <c r="N6565" s="31"/>
      <c r="O6565" s="31"/>
      <c r="P6565" s="31"/>
      <c r="Q6565" s="31"/>
      <c r="R6565" s="31"/>
      <c r="S6565" s="31"/>
      <c r="T6565" s="31"/>
      <c r="U6565" s="31"/>
      <c r="V6565" s="31"/>
      <c r="W6565" s="31"/>
      <c r="X6565" s="31"/>
      <c r="Y6565" s="31"/>
      <c r="Z6565" s="31"/>
      <c r="AA6565" s="31"/>
      <c r="AB6565" s="31"/>
      <c r="AC6565" s="31"/>
      <c r="AD6565" s="31"/>
      <c r="AE6565" s="31"/>
      <c r="AF6565" s="31"/>
      <c r="AG6565" s="31"/>
      <c r="AH6565" s="31"/>
      <c r="AI6565" s="31"/>
      <c r="AJ6565" s="31"/>
      <c r="AK6565" s="31"/>
      <c r="AL6565" s="31"/>
      <c r="AO6565" s="376"/>
    </row>
    <row r="6566" spans="1:41" x14ac:dyDescent="0.25">
      <c r="A6566" s="44" t="s">
        <v>13634</v>
      </c>
      <c r="B6566" s="44" t="s">
        <v>12095</v>
      </c>
      <c r="C6566" s="45">
        <v>33.25</v>
      </c>
      <c r="D6566" s="45" t="s">
        <v>12549</v>
      </c>
      <c r="E6566" s="46">
        <v>47664</v>
      </c>
      <c r="F6566" s="45"/>
      <c r="G6566" s="93"/>
      <c r="H6566" s="93"/>
      <c r="I6566" s="99"/>
      <c r="J6566" s="99"/>
      <c r="K6566" s="99"/>
      <c r="L6566" s="99"/>
      <c r="M6566" s="99"/>
      <c r="N6566" s="99"/>
      <c r="O6566" s="99"/>
      <c r="P6566" s="99"/>
      <c r="Q6566" s="99"/>
      <c r="R6566" s="99"/>
      <c r="S6566" s="99"/>
      <c r="T6566" s="99"/>
      <c r="U6566" s="99"/>
      <c r="V6566" s="99"/>
      <c r="W6566" s="99"/>
      <c r="X6566" s="99"/>
      <c r="Y6566" s="99"/>
      <c r="Z6566" s="99"/>
      <c r="AA6566" s="99"/>
      <c r="AB6566" s="99"/>
      <c r="AC6566" s="99"/>
      <c r="AD6566" s="99"/>
      <c r="AE6566" s="99"/>
      <c r="AF6566" s="99"/>
      <c r="AG6566" s="99"/>
      <c r="AH6566" s="31"/>
      <c r="AI6566" s="31"/>
      <c r="AJ6566" s="31"/>
      <c r="AK6566" s="31"/>
      <c r="AL6566" s="31"/>
      <c r="AO6566" s="376"/>
    </row>
    <row r="6567" spans="1:41" x14ac:dyDescent="0.25">
      <c r="A6567" s="76" t="s">
        <v>12259</v>
      </c>
      <c r="B6567" s="44" t="s">
        <v>16091</v>
      </c>
      <c r="C6567" s="45">
        <v>1.26</v>
      </c>
      <c r="D6567" s="45" t="s">
        <v>12549</v>
      </c>
      <c r="E6567" s="46">
        <v>47787</v>
      </c>
      <c r="F6567" s="45"/>
      <c r="G6567" s="93"/>
      <c r="H6567" s="93"/>
      <c r="I6567" s="99"/>
      <c r="J6567" s="99"/>
      <c r="K6567" s="99"/>
      <c r="L6567" s="99"/>
      <c r="M6567" s="99"/>
      <c r="N6567" s="99"/>
      <c r="O6567" s="99"/>
      <c r="P6567" s="99"/>
      <c r="Q6567" s="99"/>
      <c r="R6567" s="99"/>
      <c r="S6567" s="99"/>
      <c r="T6567" s="99"/>
      <c r="U6567" s="99"/>
      <c r="V6567" s="99"/>
      <c r="W6567" s="99"/>
      <c r="X6567" s="99"/>
      <c r="Y6567" s="99"/>
      <c r="Z6567" s="99"/>
      <c r="AA6567" s="99"/>
      <c r="AB6567" s="99"/>
      <c r="AC6567" s="99"/>
      <c r="AD6567" s="99"/>
      <c r="AE6567" s="99"/>
      <c r="AF6567" s="99"/>
      <c r="AG6567" s="99"/>
      <c r="AH6567" s="31"/>
      <c r="AI6567" s="31"/>
      <c r="AJ6567" s="31"/>
      <c r="AK6567" s="31"/>
      <c r="AL6567" s="31"/>
      <c r="AO6567" s="376"/>
    </row>
    <row r="6568" spans="1:41" x14ac:dyDescent="0.25">
      <c r="A6568" s="76" t="s">
        <v>12260</v>
      </c>
      <c r="B6568" s="44" t="s">
        <v>16091</v>
      </c>
      <c r="C6568" s="45">
        <v>1.26</v>
      </c>
      <c r="D6568" s="45" t="s">
        <v>12549</v>
      </c>
      <c r="E6568" s="46">
        <v>47787</v>
      </c>
      <c r="F6568" s="45"/>
      <c r="G6568" s="93"/>
      <c r="H6568" s="93"/>
      <c r="I6568" s="99"/>
      <c r="J6568" s="99"/>
      <c r="K6568" s="99"/>
      <c r="L6568" s="99"/>
      <c r="M6568" s="99"/>
      <c r="N6568" s="99"/>
      <c r="O6568" s="99"/>
      <c r="P6568" s="99"/>
      <c r="Q6568" s="99"/>
      <c r="R6568" s="99"/>
      <c r="S6568" s="99"/>
      <c r="T6568" s="99"/>
      <c r="U6568" s="99"/>
      <c r="V6568" s="99"/>
      <c r="W6568" s="99"/>
      <c r="X6568" s="99"/>
      <c r="Y6568" s="99"/>
      <c r="Z6568" s="99"/>
      <c r="AA6568" s="99"/>
      <c r="AB6568" s="99"/>
      <c r="AC6568" s="99"/>
      <c r="AD6568" s="99"/>
      <c r="AE6568" s="99"/>
      <c r="AF6568" s="99"/>
      <c r="AG6568" s="99"/>
      <c r="AH6568" s="31"/>
      <c r="AI6568" s="31"/>
      <c r="AJ6568" s="31"/>
      <c r="AK6568" s="31"/>
      <c r="AL6568" s="31"/>
      <c r="AO6568" s="376"/>
    </row>
    <row r="6569" spans="1:41" x14ac:dyDescent="0.25">
      <c r="A6569" s="44" t="s">
        <v>8795</v>
      </c>
      <c r="B6569" s="44" t="s">
        <v>14885</v>
      </c>
      <c r="C6569" s="45" t="s">
        <v>9109</v>
      </c>
      <c r="D6569" s="367" t="s">
        <v>3696</v>
      </c>
      <c r="E6569" s="328">
        <f>DATE(2028,1,15)</f>
        <v>46767</v>
      </c>
      <c r="F6569" s="32"/>
      <c r="G6569" s="32"/>
      <c r="H6569" s="32"/>
      <c r="I6569" s="31"/>
      <c r="J6569" s="31"/>
      <c r="K6569" s="31"/>
      <c r="L6569" s="31"/>
      <c r="M6569" s="31"/>
      <c r="N6569" s="31"/>
      <c r="O6569" s="31"/>
      <c r="P6569" s="31"/>
      <c r="Q6569" s="31"/>
      <c r="R6569" s="31"/>
      <c r="S6569" s="31"/>
      <c r="T6569" s="31"/>
      <c r="U6569" s="31"/>
      <c r="V6569" s="31"/>
      <c r="W6569" s="31"/>
      <c r="X6569" s="31"/>
      <c r="Y6569" s="31"/>
      <c r="Z6569" s="31"/>
      <c r="AA6569" s="31"/>
      <c r="AB6569" s="31"/>
      <c r="AC6569" s="31"/>
      <c r="AD6569" s="31"/>
      <c r="AE6569" s="31"/>
      <c r="AF6569" s="31"/>
      <c r="AG6569" s="31"/>
      <c r="AH6569" s="31"/>
      <c r="AI6569" s="31"/>
      <c r="AJ6569" s="31"/>
      <c r="AK6569" s="31"/>
      <c r="AL6569" s="31"/>
      <c r="AO6569" s="376"/>
    </row>
    <row r="6570" spans="1:41" x14ac:dyDescent="0.25">
      <c r="A6570" s="44" t="s">
        <v>8796</v>
      </c>
      <c r="B6570" s="44" t="s">
        <v>14787</v>
      </c>
      <c r="C6570" s="45" t="s">
        <v>16988</v>
      </c>
      <c r="D6570" s="367" t="s">
        <v>3696</v>
      </c>
      <c r="E6570" s="328">
        <f>DATE(2029,10,27)</f>
        <v>47418</v>
      </c>
      <c r="F6570" s="32"/>
      <c r="G6570" s="32"/>
      <c r="H6570" s="32"/>
      <c r="I6570" s="31"/>
      <c r="J6570" s="31"/>
      <c r="K6570" s="31"/>
      <c r="L6570" s="31"/>
      <c r="M6570" s="31"/>
      <c r="N6570" s="31"/>
      <c r="O6570" s="31"/>
      <c r="P6570" s="31"/>
      <c r="Q6570" s="31"/>
      <c r="R6570" s="31"/>
      <c r="S6570" s="31"/>
      <c r="T6570" s="31"/>
      <c r="U6570" s="31"/>
      <c r="V6570" s="31"/>
      <c r="W6570" s="31"/>
      <c r="X6570" s="31"/>
      <c r="Y6570" s="31"/>
      <c r="Z6570" s="31"/>
      <c r="AA6570" s="31"/>
      <c r="AB6570" s="31"/>
      <c r="AC6570" s="31"/>
      <c r="AD6570" s="31"/>
      <c r="AE6570" s="31"/>
      <c r="AF6570" s="31"/>
      <c r="AG6570" s="31"/>
      <c r="AH6570" s="31"/>
      <c r="AI6570" s="31"/>
      <c r="AJ6570" s="31"/>
      <c r="AK6570" s="31"/>
      <c r="AL6570" s="31"/>
      <c r="AO6570" s="376"/>
    </row>
    <row r="6571" spans="1:41" x14ac:dyDescent="0.25">
      <c r="A6571" s="44" t="s">
        <v>15748</v>
      </c>
      <c r="B6571" s="44" t="s">
        <v>12555</v>
      </c>
      <c r="C6571" s="45">
        <v>241101</v>
      </c>
      <c r="D6571" s="45" t="s">
        <v>11363</v>
      </c>
      <c r="E6571" s="45" t="s">
        <v>5332</v>
      </c>
      <c r="AO6571" s="376"/>
    </row>
    <row r="6572" spans="1:41" x14ac:dyDescent="0.25">
      <c r="A6572" s="44" t="s">
        <v>15748</v>
      </c>
      <c r="B6572" s="44" t="s">
        <v>2350</v>
      </c>
      <c r="C6572" s="45">
        <v>250106</v>
      </c>
      <c r="D6572" s="45" t="s">
        <v>11363</v>
      </c>
      <c r="E6572" s="45" t="s">
        <v>11887</v>
      </c>
      <c r="AO6572" s="376"/>
    </row>
    <row r="6573" spans="1:41" x14ac:dyDescent="0.25">
      <c r="A6573" s="44" t="s">
        <v>17832</v>
      </c>
      <c r="B6573" s="44" t="s">
        <v>5321</v>
      </c>
      <c r="C6573" s="45">
        <v>26010401</v>
      </c>
      <c r="D6573" s="45" t="s">
        <v>11363</v>
      </c>
      <c r="E6573" s="45" t="s">
        <v>17459</v>
      </c>
      <c r="AO6573" s="376"/>
    </row>
    <row r="6574" spans="1:41" x14ac:dyDescent="0.25">
      <c r="A6574" s="44" t="s">
        <v>17832</v>
      </c>
      <c r="B6574" s="44" t="s">
        <v>3176</v>
      </c>
      <c r="C6574" s="45">
        <v>26010402</v>
      </c>
      <c r="D6574" s="45" t="s">
        <v>11363</v>
      </c>
      <c r="E6574" s="45" t="s">
        <v>17459</v>
      </c>
      <c r="AO6574" s="376"/>
    </row>
    <row r="6575" spans="1:41" x14ac:dyDescent="0.25">
      <c r="A6575" s="44" t="s">
        <v>21628</v>
      </c>
      <c r="B6575" s="44" t="s">
        <v>925</v>
      </c>
      <c r="C6575" s="45">
        <v>260601</v>
      </c>
      <c r="D6575" s="45" t="s">
        <v>11363</v>
      </c>
      <c r="E6575" s="45" t="s">
        <v>17341</v>
      </c>
      <c r="AO6575" s="376"/>
    </row>
    <row r="6576" spans="1:41" x14ac:dyDescent="0.25">
      <c r="A6576" s="44" t="s">
        <v>17833</v>
      </c>
      <c r="B6576" s="44" t="s">
        <v>947</v>
      </c>
      <c r="C6576" s="45">
        <v>260102</v>
      </c>
      <c r="D6576" s="45" t="s">
        <v>11363</v>
      </c>
      <c r="E6576" s="45" t="s">
        <v>8292</v>
      </c>
      <c r="AO6576" s="376"/>
    </row>
    <row r="6577" spans="1:41" x14ac:dyDescent="0.25">
      <c r="A6577" s="44" t="s">
        <v>17833</v>
      </c>
      <c r="B6577" s="44" t="s">
        <v>5321</v>
      </c>
      <c r="C6577" s="45">
        <v>26010401</v>
      </c>
      <c r="D6577" s="45" t="s">
        <v>11363</v>
      </c>
      <c r="E6577" s="45" t="s">
        <v>17459</v>
      </c>
      <c r="AO6577" s="376"/>
    </row>
    <row r="6578" spans="1:41" x14ac:dyDescent="0.25">
      <c r="A6578" s="44" t="s">
        <v>5231</v>
      </c>
      <c r="B6578" s="44" t="s">
        <v>2350</v>
      </c>
      <c r="C6578" s="45">
        <v>220105</v>
      </c>
      <c r="D6578" s="45" t="s">
        <v>11363</v>
      </c>
      <c r="E6578" s="45" t="s">
        <v>2593</v>
      </c>
      <c r="AO6578" s="376"/>
    </row>
    <row r="6579" spans="1:41" x14ac:dyDescent="0.25">
      <c r="A6579" s="44" t="s">
        <v>17834</v>
      </c>
      <c r="B6579" s="44" t="s">
        <v>947</v>
      </c>
      <c r="C6579" s="45">
        <v>260102</v>
      </c>
      <c r="D6579" s="45" t="s">
        <v>11363</v>
      </c>
      <c r="E6579" s="45" t="s">
        <v>8292</v>
      </c>
      <c r="AO6579" s="376"/>
    </row>
    <row r="6580" spans="1:41" x14ac:dyDescent="0.25">
      <c r="A6580" s="44" t="s">
        <v>17834</v>
      </c>
      <c r="B6580" s="44" t="s">
        <v>938</v>
      </c>
      <c r="C6580" s="45">
        <v>260103</v>
      </c>
      <c r="D6580" s="45" t="s">
        <v>11363</v>
      </c>
      <c r="E6580" s="45" t="s">
        <v>8292</v>
      </c>
      <c r="AO6580" s="376"/>
    </row>
    <row r="6581" spans="1:41" x14ac:dyDescent="0.25">
      <c r="A6581" s="44" t="s">
        <v>17834</v>
      </c>
      <c r="B6581" s="44" t="s">
        <v>5321</v>
      </c>
      <c r="C6581" s="45">
        <v>26010401</v>
      </c>
      <c r="D6581" s="45" t="s">
        <v>11363</v>
      </c>
      <c r="E6581" s="45" t="s">
        <v>17459</v>
      </c>
      <c r="AO6581" s="376"/>
    </row>
    <row r="6582" spans="1:41" x14ac:dyDescent="0.25">
      <c r="A6582" s="44" t="s">
        <v>9419</v>
      </c>
      <c r="B6582" s="92" t="s">
        <v>9602</v>
      </c>
      <c r="C6582" s="45" t="s">
        <v>9338</v>
      </c>
      <c r="D6582" s="93" t="s">
        <v>9601</v>
      </c>
      <c r="E6582" s="94">
        <v>46568</v>
      </c>
      <c r="F6582" s="93"/>
      <c r="G6582" s="93"/>
      <c r="H6582" s="93"/>
      <c r="I6582" s="99"/>
      <c r="J6582" s="99"/>
      <c r="K6582" s="99"/>
      <c r="L6582" s="99"/>
      <c r="M6582" s="99"/>
      <c r="N6582" s="99"/>
      <c r="O6582" s="99"/>
      <c r="P6582" s="99"/>
      <c r="Q6582" s="99"/>
      <c r="R6582" s="99"/>
      <c r="S6582" s="99"/>
      <c r="T6582" s="99"/>
      <c r="U6582" s="99"/>
      <c r="V6582" s="99"/>
      <c r="W6582" s="99"/>
      <c r="X6582" s="99"/>
      <c r="Y6582" s="99"/>
      <c r="Z6582" s="99"/>
      <c r="AA6582" s="99"/>
      <c r="AB6582" s="99"/>
      <c r="AC6582" s="99"/>
      <c r="AD6582" s="99"/>
      <c r="AE6582" s="99"/>
      <c r="AF6582" s="99"/>
      <c r="AG6582" s="99"/>
      <c r="AH6582" s="31"/>
      <c r="AI6582" s="31"/>
      <c r="AJ6582" s="31"/>
      <c r="AK6582" s="31"/>
      <c r="AL6582" s="31"/>
      <c r="AO6582" s="376"/>
    </row>
    <row r="6583" spans="1:41" x14ac:dyDescent="0.3">
      <c r="A6583" s="323" t="s">
        <v>13373</v>
      </c>
      <c r="B6583" s="323" t="s">
        <v>13369</v>
      </c>
      <c r="C6583" s="325" t="s">
        <v>19288</v>
      </c>
      <c r="D6583" s="93" t="s">
        <v>1201</v>
      </c>
      <c r="E6583" s="324">
        <v>47267</v>
      </c>
      <c r="F6583" s="93"/>
      <c r="G6583" s="93"/>
      <c r="H6583" s="93"/>
      <c r="I6583" s="99"/>
      <c r="J6583" s="99"/>
      <c r="K6583" s="99"/>
      <c r="L6583" s="99"/>
      <c r="M6583" s="99"/>
      <c r="N6583" s="99"/>
      <c r="O6583" s="99"/>
      <c r="P6583" s="99"/>
      <c r="Q6583" s="99"/>
      <c r="R6583" s="99"/>
      <c r="S6583" s="99"/>
      <c r="T6583" s="99"/>
      <c r="U6583" s="99"/>
      <c r="V6583" s="99"/>
      <c r="W6583" s="99"/>
      <c r="X6583" s="99"/>
      <c r="Y6583" s="99"/>
      <c r="Z6583" s="99"/>
      <c r="AA6583" s="99"/>
      <c r="AB6583" s="99"/>
      <c r="AC6583" s="99"/>
      <c r="AD6583" s="99"/>
      <c r="AE6583" s="99"/>
      <c r="AF6583" s="99"/>
      <c r="AG6583" s="99"/>
      <c r="AH6583" s="31"/>
      <c r="AI6583" s="31"/>
      <c r="AJ6583" s="31"/>
      <c r="AK6583" s="31"/>
      <c r="AL6583" s="31"/>
      <c r="AO6583" s="376"/>
    </row>
    <row r="6584" spans="1:41" x14ac:dyDescent="0.25">
      <c r="A6584" s="44" t="s">
        <v>12261</v>
      </c>
      <c r="B6584" s="44" t="s">
        <v>12100</v>
      </c>
      <c r="C6584" s="45">
        <v>3.25</v>
      </c>
      <c r="D6584" s="45" t="s">
        <v>12549</v>
      </c>
      <c r="E6584" s="46">
        <v>47422</v>
      </c>
      <c r="F6584" s="45"/>
      <c r="G6584" s="93"/>
      <c r="H6584" s="93"/>
      <c r="I6584" s="99"/>
      <c r="J6584" s="99"/>
      <c r="K6584" s="99"/>
      <c r="L6584" s="99"/>
      <c r="M6584" s="99"/>
      <c r="N6584" s="99"/>
      <c r="O6584" s="99"/>
      <c r="P6584" s="99"/>
      <c r="Q6584" s="99"/>
      <c r="R6584" s="99"/>
      <c r="S6584" s="99"/>
      <c r="T6584" s="99"/>
      <c r="U6584" s="99"/>
      <c r="V6584" s="99"/>
      <c r="W6584" s="99"/>
      <c r="X6584" s="99"/>
      <c r="Y6584" s="99"/>
      <c r="Z6584" s="99"/>
      <c r="AA6584" s="99"/>
      <c r="AB6584" s="99"/>
      <c r="AC6584" s="99"/>
      <c r="AD6584" s="99"/>
      <c r="AE6584" s="99"/>
      <c r="AF6584" s="99"/>
      <c r="AG6584" s="99"/>
      <c r="AH6584" s="31"/>
      <c r="AI6584" s="31"/>
      <c r="AJ6584" s="31"/>
      <c r="AK6584" s="31"/>
      <c r="AL6584" s="31"/>
      <c r="AO6584" s="376"/>
    </row>
    <row r="6585" spans="1:41" x14ac:dyDescent="0.25">
      <c r="A6585" s="44" t="s">
        <v>12261</v>
      </c>
      <c r="B6585" s="44" t="s">
        <v>12128</v>
      </c>
      <c r="C6585" s="45">
        <v>17.25</v>
      </c>
      <c r="D6585" s="45" t="s">
        <v>12549</v>
      </c>
      <c r="E6585" s="46">
        <v>47664</v>
      </c>
      <c r="F6585" s="45"/>
      <c r="G6585" s="93"/>
      <c r="H6585" s="93"/>
      <c r="I6585" s="99"/>
      <c r="J6585" s="99"/>
      <c r="K6585" s="99"/>
      <c r="L6585" s="99"/>
      <c r="M6585" s="99"/>
      <c r="N6585" s="99"/>
      <c r="O6585" s="99"/>
      <c r="P6585" s="99"/>
      <c r="Q6585" s="99"/>
      <c r="R6585" s="99"/>
      <c r="S6585" s="99"/>
      <c r="T6585" s="99"/>
      <c r="U6585" s="99"/>
      <c r="V6585" s="99"/>
      <c r="W6585" s="99"/>
      <c r="X6585" s="99"/>
      <c r="Y6585" s="99"/>
      <c r="Z6585" s="99"/>
      <c r="AA6585" s="99"/>
      <c r="AB6585" s="99"/>
      <c r="AC6585" s="99"/>
      <c r="AD6585" s="99"/>
      <c r="AE6585" s="99"/>
      <c r="AF6585" s="99"/>
      <c r="AG6585" s="99"/>
      <c r="AH6585" s="31"/>
      <c r="AI6585" s="31"/>
      <c r="AJ6585" s="31"/>
      <c r="AK6585" s="31"/>
      <c r="AL6585" s="31"/>
      <c r="AO6585" s="376"/>
    </row>
    <row r="6586" spans="1:41" x14ac:dyDescent="0.25">
      <c r="A6586" s="44" t="s">
        <v>12261</v>
      </c>
      <c r="B6586" s="44" t="s">
        <v>21421</v>
      </c>
      <c r="C6586" s="45" t="s">
        <v>21184</v>
      </c>
      <c r="D6586" s="45" t="s">
        <v>21447</v>
      </c>
      <c r="E6586" s="46">
        <v>46630</v>
      </c>
      <c r="AO6586" s="376"/>
    </row>
    <row r="6587" spans="1:41" x14ac:dyDescent="0.3">
      <c r="A6587" s="99" t="s">
        <v>12261</v>
      </c>
      <c r="B6587" s="92" t="s">
        <v>13413</v>
      </c>
      <c r="C6587" s="93" t="s">
        <v>13414</v>
      </c>
      <c r="D6587" s="93" t="s">
        <v>1201</v>
      </c>
      <c r="E6587" s="94">
        <v>47320</v>
      </c>
      <c r="F6587" s="93"/>
      <c r="G6587" s="93"/>
      <c r="H6587" s="93"/>
      <c r="I6587" s="99"/>
      <c r="J6587" s="99"/>
      <c r="K6587" s="99"/>
      <c r="L6587" s="99"/>
      <c r="M6587" s="99"/>
      <c r="N6587" s="99"/>
      <c r="O6587" s="99"/>
      <c r="P6587" s="99"/>
      <c r="Q6587" s="99"/>
      <c r="R6587" s="99"/>
      <c r="S6587" s="99"/>
      <c r="T6587" s="99"/>
      <c r="U6587" s="99"/>
      <c r="V6587" s="99"/>
      <c r="W6587" s="99"/>
      <c r="X6587" s="99"/>
      <c r="Y6587" s="99"/>
      <c r="Z6587" s="99"/>
      <c r="AA6587" s="99"/>
      <c r="AB6587" s="99"/>
      <c r="AC6587" s="99"/>
      <c r="AD6587" s="99"/>
      <c r="AE6587" s="99"/>
      <c r="AF6587" s="99"/>
      <c r="AG6587" s="99"/>
      <c r="AH6587" s="31"/>
      <c r="AI6587" s="31"/>
      <c r="AJ6587" s="31"/>
      <c r="AK6587" s="31"/>
      <c r="AL6587" s="31"/>
      <c r="AO6587" s="376"/>
    </row>
    <row r="6588" spans="1:41" x14ac:dyDescent="0.25">
      <c r="A6588" s="91" t="s">
        <v>12261</v>
      </c>
      <c r="B6588" s="92" t="s">
        <v>19284</v>
      </c>
      <c r="C6588" s="93" t="s">
        <v>19285</v>
      </c>
      <c r="D6588" s="93" t="s">
        <v>1201</v>
      </c>
      <c r="E6588" s="94">
        <v>46582</v>
      </c>
      <c r="F6588" s="93"/>
      <c r="G6588" s="93"/>
      <c r="H6588" s="93"/>
      <c r="I6588" s="99"/>
      <c r="J6588" s="99"/>
      <c r="K6588" s="99"/>
      <c r="L6588" s="99"/>
      <c r="M6588" s="99"/>
      <c r="N6588" s="99"/>
      <c r="O6588" s="99"/>
      <c r="P6588" s="99"/>
      <c r="Q6588" s="99"/>
      <c r="R6588" s="99"/>
      <c r="S6588" s="99"/>
      <c r="T6588" s="99"/>
      <c r="U6588" s="99"/>
      <c r="V6588" s="99"/>
      <c r="W6588" s="99"/>
      <c r="X6588" s="99"/>
      <c r="Y6588" s="99"/>
      <c r="Z6588" s="99"/>
      <c r="AA6588" s="99"/>
      <c r="AB6588" s="99"/>
      <c r="AC6588" s="99"/>
      <c r="AD6588" s="99"/>
      <c r="AE6588" s="99"/>
      <c r="AF6588" s="99"/>
      <c r="AG6588" s="99"/>
      <c r="AH6588" s="31"/>
      <c r="AI6588" s="31"/>
      <c r="AJ6588" s="31"/>
      <c r="AK6588" s="31"/>
      <c r="AL6588" s="31"/>
      <c r="AO6588" s="376"/>
    </row>
    <row r="6589" spans="1:41" x14ac:dyDescent="0.25">
      <c r="A6589" s="44" t="s">
        <v>12261</v>
      </c>
      <c r="B6589" s="44" t="s">
        <v>939</v>
      </c>
      <c r="C6589" s="45">
        <v>241202</v>
      </c>
      <c r="D6589" s="45" t="s">
        <v>11363</v>
      </c>
      <c r="E6589" s="45" t="s">
        <v>12554</v>
      </c>
      <c r="AO6589" s="376"/>
    </row>
    <row r="6590" spans="1:41" x14ac:dyDescent="0.25">
      <c r="A6590" s="44" t="s">
        <v>13635</v>
      </c>
      <c r="B6590" s="44" t="s">
        <v>12170</v>
      </c>
      <c r="C6590" s="45">
        <v>10.25</v>
      </c>
      <c r="D6590" s="45" t="s">
        <v>12549</v>
      </c>
      <c r="E6590" s="46">
        <v>47664</v>
      </c>
      <c r="F6590" s="45"/>
      <c r="G6590" s="93"/>
      <c r="H6590" s="93"/>
      <c r="I6590" s="99"/>
      <c r="J6590" s="99"/>
      <c r="K6590" s="99"/>
      <c r="L6590" s="99"/>
      <c r="M6590" s="99"/>
      <c r="N6590" s="99"/>
      <c r="O6590" s="99"/>
      <c r="P6590" s="99"/>
      <c r="Q6590" s="99"/>
      <c r="R6590" s="99"/>
      <c r="S6590" s="99"/>
      <c r="T6590" s="99"/>
      <c r="U6590" s="99"/>
      <c r="V6590" s="99"/>
      <c r="W6590" s="99"/>
      <c r="X6590" s="99"/>
      <c r="Y6590" s="99"/>
      <c r="Z6590" s="99"/>
      <c r="AA6590" s="99"/>
      <c r="AB6590" s="99"/>
      <c r="AC6590" s="99"/>
      <c r="AD6590" s="99"/>
      <c r="AE6590" s="99"/>
      <c r="AF6590" s="99"/>
      <c r="AG6590" s="99"/>
      <c r="AH6590" s="31"/>
      <c r="AI6590" s="31"/>
      <c r="AJ6590" s="31"/>
      <c r="AK6590" s="31"/>
      <c r="AL6590" s="31"/>
      <c r="AO6590" s="376"/>
    </row>
    <row r="6591" spans="1:41" x14ac:dyDescent="0.25">
      <c r="A6591" s="44" t="s">
        <v>13635</v>
      </c>
      <c r="B6591" s="44" t="s">
        <v>12101</v>
      </c>
      <c r="C6591" s="45">
        <v>11.25</v>
      </c>
      <c r="D6591" s="45" t="s">
        <v>12549</v>
      </c>
      <c r="E6591" s="46">
        <v>47664</v>
      </c>
      <c r="F6591" s="45"/>
      <c r="G6591" s="93"/>
      <c r="H6591" s="93"/>
      <c r="I6591" s="99"/>
      <c r="J6591" s="99"/>
      <c r="K6591" s="99"/>
      <c r="L6591" s="99"/>
      <c r="M6591" s="99"/>
      <c r="N6591" s="99"/>
      <c r="O6591" s="99"/>
      <c r="P6591" s="99"/>
      <c r="Q6591" s="99"/>
      <c r="R6591" s="99"/>
      <c r="S6591" s="99"/>
      <c r="T6591" s="99"/>
      <c r="U6591" s="99"/>
      <c r="V6591" s="99"/>
      <c r="W6591" s="99"/>
      <c r="X6591" s="99"/>
      <c r="Y6591" s="99"/>
      <c r="Z6591" s="99"/>
      <c r="AA6591" s="99"/>
      <c r="AB6591" s="99"/>
      <c r="AC6591" s="99"/>
      <c r="AD6591" s="99"/>
      <c r="AE6591" s="99"/>
      <c r="AF6591" s="99"/>
      <c r="AG6591" s="99"/>
      <c r="AH6591" s="31"/>
      <c r="AI6591" s="31"/>
      <c r="AJ6591" s="31"/>
      <c r="AK6591" s="31"/>
      <c r="AL6591" s="31"/>
      <c r="AO6591" s="376"/>
    </row>
    <row r="6592" spans="1:41" x14ac:dyDescent="0.25">
      <c r="A6592" s="44" t="s">
        <v>13635</v>
      </c>
      <c r="B6592" s="44" t="s">
        <v>12094</v>
      </c>
      <c r="C6592" s="45">
        <v>12.25</v>
      </c>
      <c r="D6592" s="45" t="s">
        <v>12549</v>
      </c>
      <c r="E6592" s="46">
        <v>47664</v>
      </c>
      <c r="F6592" s="45"/>
      <c r="G6592" s="93"/>
      <c r="H6592" s="93"/>
      <c r="I6592" s="99"/>
      <c r="J6592" s="99"/>
      <c r="K6592" s="99"/>
      <c r="L6592" s="99"/>
      <c r="M6592" s="99"/>
      <c r="N6592" s="99"/>
      <c r="O6592" s="99"/>
      <c r="P6592" s="99"/>
      <c r="Q6592" s="99"/>
      <c r="R6592" s="99"/>
      <c r="S6592" s="99"/>
      <c r="T6592" s="99"/>
      <c r="U6592" s="99"/>
      <c r="V6592" s="99"/>
      <c r="W6592" s="99"/>
      <c r="X6592" s="99"/>
      <c r="Y6592" s="99"/>
      <c r="Z6592" s="99"/>
      <c r="AA6592" s="99"/>
      <c r="AB6592" s="99"/>
      <c r="AC6592" s="99"/>
      <c r="AD6592" s="99"/>
      <c r="AE6592" s="99"/>
      <c r="AF6592" s="99"/>
      <c r="AG6592" s="99"/>
      <c r="AH6592" s="31"/>
      <c r="AI6592" s="31"/>
      <c r="AJ6592" s="31"/>
      <c r="AK6592" s="31"/>
      <c r="AL6592" s="31"/>
      <c r="AO6592" s="376"/>
    </row>
    <row r="6593" spans="1:41" x14ac:dyDescent="0.25">
      <c r="A6593" s="44" t="s">
        <v>4260</v>
      </c>
      <c r="B6593" s="44" t="s">
        <v>11956</v>
      </c>
      <c r="C6593" s="45">
        <v>24090701</v>
      </c>
      <c r="D6593" s="45" t="s">
        <v>11363</v>
      </c>
      <c r="E6593" s="45" t="s">
        <v>4826</v>
      </c>
      <c r="AO6593" s="376"/>
    </row>
    <row r="6594" spans="1:41" x14ac:dyDescent="0.25">
      <c r="A6594" s="44" t="s">
        <v>4260</v>
      </c>
      <c r="B6594" s="44" t="s">
        <v>4243</v>
      </c>
      <c r="C6594" s="45">
        <v>24090702</v>
      </c>
      <c r="D6594" s="45" t="s">
        <v>11363</v>
      </c>
      <c r="E6594" s="45" t="s">
        <v>4826</v>
      </c>
      <c r="AO6594" s="376"/>
    </row>
    <row r="6595" spans="1:41" x14ac:dyDescent="0.25">
      <c r="A6595" s="44" t="s">
        <v>14449</v>
      </c>
      <c r="B6595" s="44" t="s">
        <v>3910</v>
      </c>
      <c r="C6595" s="45" t="s">
        <v>14450</v>
      </c>
      <c r="D6595" s="46" t="s">
        <v>21328</v>
      </c>
      <c r="E6595" s="46">
        <v>46583</v>
      </c>
      <c r="AO6595" s="376"/>
    </row>
    <row r="6596" spans="1:41" x14ac:dyDescent="0.25">
      <c r="A6596" s="44" t="s">
        <v>14449</v>
      </c>
      <c r="B6596" s="44" t="s">
        <v>3910</v>
      </c>
      <c r="C6596" s="45" t="s">
        <v>14450</v>
      </c>
      <c r="D6596" s="46" t="s">
        <v>21328</v>
      </c>
      <c r="E6596" s="46">
        <v>46583</v>
      </c>
      <c r="AO6596" s="376"/>
    </row>
    <row r="6597" spans="1:41" x14ac:dyDescent="0.25">
      <c r="A6597" s="44" t="s">
        <v>2392</v>
      </c>
      <c r="B6597" s="44" t="s">
        <v>2350</v>
      </c>
      <c r="C6597" s="45">
        <v>250106</v>
      </c>
      <c r="D6597" s="45" t="s">
        <v>11363</v>
      </c>
      <c r="E6597" s="45" t="s">
        <v>11887</v>
      </c>
      <c r="AO6597" s="376"/>
    </row>
    <row r="6598" spans="1:41" x14ac:dyDescent="0.25">
      <c r="A6598" s="44" t="s">
        <v>1496</v>
      </c>
      <c r="B6598" s="44" t="s">
        <v>20598</v>
      </c>
      <c r="C6598" s="45" t="s">
        <v>14236</v>
      </c>
      <c r="D6598" s="32" t="s">
        <v>5559</v>
      </c>
      <c r="E6598" s="45" t="s">
        <v>20862</v>
      </c>
      <c r="F6598" s="32"/>
      <c r="G6598" s="32"/>
      <c r="H6598" s="32"/>
      <c r="I6598" s="31"/>
      <c r="J6598" s="31"/>
      <c r="K6598" s="31"/>
      <c r="L6598" s="31"/>
      <c r="M6598" s="31"/>
      <c r="N6598" s="31"/>
      <c r="O6598" s="31"/>
      <c r="P6598" s="31"/>
      <c r="Q6598" s="31"/>
      <c r="R6598" s="31"/>
      <c r="S6598" s="31"/>
      <c r="T6598" s="31"/>
      <c r="U6598" s="31"/>
      <c r="V6598" s="31"/>
      <c r="W6598" s="31"/>
      <c r="X6598" s="31"/>
      <c r="Y6598" s="31"/>
      <c r="Z6598" s="31"/>
      <c r="AA6598" s="31"/>
      <c r="AB6598" s="31"/>
      <c r="AC6598" s="31"/>
      <c r="AD6598" s="31"/>
      <c r="AE6598" s="31"/>
      <c r="AF6598" s="31"/>
      <c r="AG6598" s="31"/>
      <c r="AH6598" s="31"/>
      <c r="AI6598" s="31"/>
      <c r="AJ6598" s="31"/>
      <c r="AK6598" s="31"/>
      <c r="AL6598" s="31"/>
      <c r="AO6598" s="376"/>
    </row>
    <row r="6599" spans="1:41" x14ac:dyDescent="0.25">
      <c r="A6599" s="44" t="s">
        <v>1496</v>
      </c>
      <c r="B6599" s="44" t="s">
        <v>4990</v>
      </c>
      <c r="C6599" s="45" t="s">
        <v>5011</v>
      </c>
      <c r="D6599" s="45" t="s">
        <v>11204</v>
      </c>
      <c r="E6599" s="46">
        <v>46477</v>
      </c>
      <c r="F6599" s="93"/>
      <c r="G6599" s="93"/>
      <c r="H6599" s="93"/>
      <c r="I6599" s="99"/>
      <c r="J6599" s="99"/>
      <c r="K6599" s="99"/>
      <c r="L6599" s="99"/>
      <c r="M6599" s="99"/>
      <c r="N6599" s="99"/>
      <c r="O6599" s="99"/>
      <c r="P6599" s="99"/>
      <c r="Q6599" s="99"/>
      <c r="R6599" s="99"/>
      <c r="S6599" s="99"/>
      <c r="T6599" s="99"/>
      <c r="U6599" s="99"/>
      <c r="V6599" s="99"/>
      <c r="W6599" s="99"/>
      <c r="X6599" s="99"/>
      <c r="Y6599" s="99"/>
      <c r="Z6599" s="99"/>
      <c r="AA6599" s="99"/>
      <c r="AB6599" s="99"/>
      <c r="AC6599" s="99"/>
      <c r="AD6599" s="99"/>
      <c r="AE6599" s="99"/>
      <c r="AF6599" s="99"/>
      <c r="AG6599" s="99"/>
      <c r="AH6599" s="31"/>
      <c r="AI6599" s="31"/>
      <c r="AJ6599" s="31"/>
      <c r="AK6599" s="31"/>
      <c r="AL6599" s="31"/>
      <c r="AO6599" s="376"/>
    </row>
    <row r="6600" spans="1:41" x14ac:dyDescent="0.25">
      <c r="A6600" s="44" t="s">
        <v>1496</v>
      </c>
      <c r="B6600" s="44" t="s">
        <v>4990</v>
      </c>
      <c r="C6600" s="45" t="s">
        <v>5011</v>
      </c>
      <c r="D6600" s="45" t="s">
        <v>9895</v>
      </c>
      <c r="E6600" s="46">
        <v>46477</v>
      </c>
      <c r="F6600" s="93"/>
      <c r="G6600" s="93"/>
      <c r="H6600" s="93"/>
      <c r="I6600" s="99"/>
      <c r="J6600" s="99"/>
      <c r="K6600" s="99"/>
      <c r="L6600" s="99"/>
      <c r="M6600" s="99"/>
      <c r="N6600" s="99"/>
      <c r="O6600" s="99"/>
      <c r="P6600" s="99"/>
      <c r="Q6600" s="99"/>
      <c r="R6600" s="99"/>
      <c r="S6600" s="99"/>
      <c r="T6600" s="99"/>
      <c r="U6600" s="99"/>
      <c r="V6600" s="99"/>
      <c r="W6600" s="99"/>
      <c r="X6600" s="99"/>
      <c r="Y6600" s="99"/>
      <c r="Z6600" s="99"/>
      <c r="AA6600" s="99"/>
      <c r="AB6600" s="99"/>
      <c r="AC6600" s="99"/>
      <c r="AD6600" s="99"/>
      <c r="AE6600" s="99"/>
      <c r="AF6600" s="99"/>
      <c r="AG6600" s="99"/>
      <c r="AH6600" s="31"/>
      <c r="AI6600" s="31"/>
      <c r="AJ6600" s="31"/>
      <c r="AK6600" s="31"/>
      <c r="AL6600" s="31"/>
      <c r="AO6600" s="376"/>
    </row>
    <row r="6601" spans="1:41" x14ac:dyDescent="0.25">
      <c r="A6601" s="44" t="s">
        <v>12262</v>
      </c>
      <c r="B6601" s="44" t="s">
        <v>12091</v>
      </c>
      <c r="C6601" s="45">
        <v>9.23</v>
      </c>
      <c r="D6601" s="45" t="s">
        <v>12549</v>
      </c>
      <c r="E6601" s="46">
        <v>46934</v>
      </c>
      <c r="F6601" s="45"/>
      <c r="G6601" s="93"/>
      <c r="H6601" s="93"/>
      <c r="I6601" s="99"/>
      <c r="J6601" s="99"/>
      <c r="K6601" s="99"/>
      <c r="L6601" s="99"/>
      <c r="M6601" s="99"/>
      <c r="N6601" s="99"/>
      <c r="O6601" s="99"/>
      <c r="P6601" s="99"/>
      <c r="Q6601" s="99"/>
      <c r="R6601" s="99"/>
      <c r="S6601" s="99"/>
      <c r="T6601" s="99"/>
      <c r="U6601" s="99"/>
      <c r="V6601" s="99"/>
      <c r="W6601" s="99"/>
      <c r="X6601" s="99"/>
      <c r="Y6601" s="99"/>
      <c r="Z6601" s="99"/>
      <c r="AA6601" s="99"/>
      <c r="AB6601" s="99"/>
      <c r="AC6601" s="99"/>
      <c r="AD6601" s="99"/>
      <c r="AE6601" s="99"/>
      <c r="AF6601" s="99"/>
      <c r="AG6601" s="99"/>
      <c r="AH6601" s="31"/>
      <c r="AI6601" s="31"/>
      <c r="AJ6601" s="31"/>
      <c r="AK6601" s="31"/>
      <c r="AL6601" s="31"/>
      <c r="AO6601" s="376"/>
    </row>
    <row r="6602" spans="1:41" x14ac:dyDescent="0.25">
      <c r="A6602" s="44" t="s">
        <v>12262</v>
      </c>
      <c r="B6602" s="44" t="s">
        <v>12107</v>
      </c>
      <c r="C6602" s="45">
        <v>10.23</v>
      </c>
      <c r="D6602" s="45" t="s">
        <v>12549</v>
      </c>
      <c r="E6602" s="46">
        <v>46934</v>
      </c>
      <c r="F6602" s="45"/>
      <c r="G6602" s="93"/>
      <c r="H6602" s="93"/>
      <c r="I6602" s="99"/>
      <c r="J6602" s="99"/>
      <c r="K6602" s="99"/>
      <c r="L6602" s="99"/>
      <c r="M6602" s="99"/>
      <c r="N6602" s="99"/>
      <c r="O6602" s="99"/>
      <c r="P6602" s="99"/>
      <c r="Q6602" s="99"/>
      <c r="R6602" s="99"/>
      <c r="S6602" s="99"/>
      <c r="T6602" s="99"/>
      <c r="U6602" s="99"/>
      <c r="V6602" s="99"/>
      <c r="W6602" s="99"/>
      <c r="X6602" s="99"/>
      <c r="Y6602" s="99"/>
      <c r="Z6602" s="99"/>
      <c r="AA6602" s="99"/>
      <c r="AB6602" s="99"/>
      <c r="AC6602" s="99"/>
      <c r="AD6602" s="99"/>
      <c r="AE6602" s="99"/>
      <c r="AF6602" s="99"/>
      <c r="AG6602" s="99"/>
      <c r="AH6602" s="31"/>
      <c r="AI6602" s="31"/>
      <c r="AJ6602" s="31"/>
      <c r="AK6602" s="31"/>
      <c r="AL6602" s="31"/>
      <c r="AO6602" s="376"/>
    </row>
    <row r="6603" spans="1:41" x14ac:dyDescent="0.25">
      <c r="A6603" s="44" t="s">
        <v>12262</v>
      </c>
      <c r="B6603" s="44" t="s">
        <v>12123</v>
      </c>
      <c r="C6603" s="45">
        <v>11.23</v>
      </c>
      <c r="D6603" s="45" t="s">
        <v>12549</v>
      </c>
      <c r="E6603" s="46">
        <v>46934</v>
      </c>
      <c r="F6603" s="45"/>
      <c r="G6603" s="93"/>
      <c r="H6603" s="93"/>
      <c r="I6603" s="99"/>
      <c r="J6603" s="99"/>
      <c r="K6603" s="99"/>
      <c r="L6603" s="99"/>
      <c r="M6603" s="99"/>
      <c r="N6603" s="99"/>
      <c r="O6603" s="99"/>
      <c r="P6603" s="99"/>
      <c r="Q6603" s="99"/>
      <c r="R6603" s="99"/>
      <c r="S6603" s="99"/>
      <c r="T6603" s="99"/>
      <c r="U6603" s="99"/>
      <c r="V6603" s="99"/>
      <c r="W6603" s="99"/>
      <c r="X6603" s="99"/>
      <c r="Y6603" s="99"/>
      <c r="Z6603" s="99"/>
      <c r="AA6603" s="99"/>
      <c r="AB6603" s="99"/>
      <c r="AC6603" s="99"/>
      <c r="AD6603" s="99"/>
      <c r="AE6603" s="99"/>
      <c r="AF6603" s="99"/>
      <c r="AG6603" s="99"/>
      <c r="AH6603" s="31"/>
      <c r="AI6603" s="31"/>
      <c r="AJ6603" s="31"/>
      <c r="AK6603" s="31"/>
      <c r="AL6603" s="31"/>
      <c r="AO6603" s="376"/>
    </row>
    <row r="6604" spans="1:41" x14ac:dyDescent="0.25">
      <c r="A6604" s="44" t="s">
        <v>12262</v>
      </c>
      <c r="B6604" s="44" t="s">
        <v>12094</v>
      </c>
      <c r="C6604" s="45">
        <v>12.23</v>
      </c>
      <c r="D6604" s="45" t="s">
        <v>12549</v>
      </c>
      <c r="E6604" s="46">
        <v>46934</v>
      </c>
      <c r="F6604" s="45"/>
      <c r="G6604" s="93"/>
      <c r="H6604" s="93"/>
      <c r="I6604" s="99"/>
      <c r="J6604" s="99"/>
      <c r="K6604" s="99"/>
      <c r="L6604" s="99"/>
      <c r="M6604" s="99"/>
      <c r="N6604" s="99"/>
      <c r="O6604" s="99"/>
      <c r="P6604" s="99"/>
      <c r="Q6604" s="99"/>
      <c r="R6604" s="99"/>
      <c r="S6604" s="99"/>
      <c r="T6604" s="99"/>
      <c r="U6604" s="99"/>
      <c r="V6604" s="99"/>
      <c r="W6604" s="99"/>
      <c r="X6604" s="99"/>
      <c r="Y6604" s="99"/>
      <c r="Z6604" s="99"/>
      <c r="AA6604" s="99"/>
      <c r="AB6604" s="99"/>
      <c r="AC6604" s="99"/>
      <c r="AD6604" s="99"/>
      <c r="AE6604" s="99"/>
      <c r="AF6604" s="99"/>
      <c r="AG6604" s="99"/>
      <c r="AH6604" s="31"/>
      <c r="AI6604" s="31"/>
      <c r="AJ6604" s="31"/>
      <c r="AK6604" s="31"/>
      <c r="AL6604" s="31"/>
      <c r="AO6604" s="376"/>
    </row>
    <row r="6605" spans="1:41" x14ac:dyDescent="0.25">
      <c r="A6605" s="44" t="s">
        <v>4261</v>
      </c>
      <c r="B6605" s="44" t="s">
        <v>5130</v>
      </c>
      <c r="C6605" s="45">
        <v>22010701</v>
      </c>
      <c r="D6605" s="45" t="s">
        <v>11363</v>
      </c>
      <c r="E6605" s="45" t="s">
        <v>5131</v>
      </c>
      <c r="AO6605" s="376"/>
    </row>
    <row r="6606" spans="1:41" x14ac:dyDescent="0.25">
      <c r="A6606" s="44" t="s">
        <v>7709</v>
      </c>
      <c r="B6606" s="44" t="s">
        <v>7104</v>
      </c>
      <c r="C6606" s="45">
        <v>230504</v>
      </c>
      <c r="D6606" s="45" t="s">
        <v>11363</v>
      </c>
      <c r="E6606" s="45" t="s">
        <v>7105</v>
      </c>
      <c r="AO6606" s="376"/>
    </row>
    <row r="6607" spans="1:41" x14ac:dyDescent="0.25">
      <c r="A6607" s="44" t="s">
        <v>7709</v>
      </c>
      <c r="B6607" s="44" t="s">
        <v>5134</v>
      </c>
      <c r="C6607" s="45">
        <v>230807</v>
      </c>
      <c r="D6607" s="45" t="s">
        <v>11363</v>
      </c>
      <c r="E6607" s="45" t="s">
        <v>8282</v>
      </c>
      <c r="AO6607" s="376"/>
    </row>
    <row r="6608" spans="1:41" x14ac:dyDescent="0.25">
      <c r="A6608" s="44" t="s">
        <v>17835</v>
      </c>
      <c r="B6608" s="44" t="s">
        <v>199</v>
      </c>
      <c r="C6608" s="45">
        <v>241001</v>
      </c>
      <c r="D6608" s="45" t="s">
        <v>11363</v>
      </c>
      <c r="E6608" s="45" t="s">
        <v>5332</v>
      </c>
      <c r="AO6608" s="376"/>
    </row>
    <row r="6609" spans="1:41" x14ac:dyDescent="0.25">
      <c r="A6609" s="44" t="s">
        <v>17835</v>
      </c>
      <c r="B6609" s="44" t="s">
        <v>17465</v>
      </c>
      <c r="C6609" s="45">
        <v>26020101</v>
      </c>
      <c r="D6609" s="45" t="s">
        <v>11363</v>
      </c>
      <c r="E6609" s="45" t="s">
        <v>9238</v>
      </c>
      <c r="AO6609" s="376"/>
    </row>
    <row r="6610" spans="1:41" x14ac:dyDescent="0.25">
      <c r="A6610" s="44" t="s">
        <v>17835</v>
      </c>
      <c r="B6610" s="44" t="s">
        <v>6609</v>
      </c>
      <c r="C6610" s="45">
        <v>26020102</v>
      </c>
      <c r="D6610" s="45" t="s">
        <v>11363</v>
      </c>
      <c r="E6610" s="45" t="s">
        <v>9238</v>
      </c>
      <c r="AO6610" s="376"/>
    </row>
    <row r="6611" spans="1:41" x14ac:dyDescent="0.25">
      <c r="A6611" s="44" t="s">
        <v>17835</v>
      </c>
      <c r="B6611" s="44" t="s">
        <v>5321</v>
      </c>
      <c r="C6611" s="45">
        <v>26010401</v>
      </c>
      <c r="D6611" s="45" t="s">
        <v>11363</v>
      </c>
      <c r="E6611" s="45" t="s">
        <v>17459</v>
      </c>
      <c r="AO6611" s="376"/>
    </row>
    <row r="6612" spans="1:41" x14ac:dyDescent="0.25">
      <c r="A6612" s="44" t="s">
        <v>17835</v>
      </c>
      <c r="B6612" s="44" t="s">
        <v>3176</v>
      </c>
      <c r="C6612" s="45">
        <v>26010402</v>
      </c>
      <c r="D6612" s="45" t="s">
        <v>11363</v>
      </c>
      <c r="E6612" s="45" t="s">
        <v>17459</v>
      </c>
      <c r="AO6612" s="376"/>
    </row>
    <row r="6613" spans="1:41" x14ac:dyDescent="0.25">
      <c r="A6613" s="44" t="s">
        <v>17835</v>
      </c>
      <c r="B6613" s="44" t="s">
        <v>17463</v>
      </c>
      <c r="C6613" s="45">
        <v>260202</v>
      </c>
      <c r="D6613" s="45" t="s">
        <v>11363</v>
      </c>
      <c r="E6613" s="45" t="s">
        <v>9238</v>
      </c>
      <c r="AO6613" s="376"/>
    </row>
    <row r="6614" spans="1:41" x14ac:dyDescent="0.25">
      <c r="A6614" s="44" t="s">
        <v>15749</v>
      </c>
      <c r="B6614" s="44" t="s">
        <v>9248</v>
      </c>
      <c r="C6614" s="45">
        <v>240101</v>
      </c>
      <c r="D6614" s="45" t="s">
        <v>11363</v>
      </c>
      <c r="E6614" s="45" t="s">
        <v>9249</v>
      </c>
      <c r="AO6614" s="376"/>
    </row>
    <row r="6615" spans="1:41" x14ac:dyDescent="0.25">
      <c r="A6615" s="44" t="s">
        <v>21629</v>
      </c>
      <c r="B6615" s="44" t="s">
        <v>925</v>
      </c>
      <c r="C6615" s="45">
        <v>260601</v>
      </c>
      <c r="D6615" s="45" t="s">
        <v>11363</v>
      </c>
      <c r="E6615" s="45" t="s">
        <v>17341</v>
      </c>
      <c r="AO6615" s="376"/>
    </row>
    <row r="6616" spans="1:41" x14ac:dyDescent="0.25">
      <c r="A6616" s="44" t="s">
        <v>6851</v>
      </c>
      <c r="B6616" s="44" t="s">
        <v>9237</v>
      </c>
      <c r="C6616" s="45">
        <v>24010401</v>
      </c>
      <c r="D6616" s="45" t="s">
        <v>11363</v>
      </c>
      <c r="E6616" s="45" t="s">
        <v>9238</v>
      </c>
      <c r="AO6616" s="376"/>
    </row>
    <row r="6617" spans="1:41" x14ac:dyDescent="0.25">
      <c r="A6617" s="44" t="s">
        <v>13531</v>
      </c>
      <c r="B6617" s="44" t="s">
        <v>21399</v>
      </c>
      <c r="C6617" s="45" t="s">
        <v>13524</v>
      </c>
      <c r="D6617" s="45" t="s">
        <v>21447</v>
      </c>
      <c r="E6617" s="46">
        <v>46507</v>
      </c>
      <c r="AO6617" s="376"/>
    </row>
    <row r="6618" spans="1:41" x14ac:dyDescent="0.3">
      <c r="A6618" s="333" t="s">
        <v>11428</v>
      </c>
      <c r="B6618" s="333" t="s">
        <v>11374</v>
      </c>
      <c r="C6618" s="125" t="s">
        <v>11375</v>
      </c>
      <c r="D6618" s="32" t="s">
        <v>20309</v>
      </c>
      <c r="E6618" s="125" t="s">
        <v>4826</v>
      </c>
      <c r="F6618" s="125" t="s">
        <v>1189</v>
      </c>
      <c r="G6618" s="125" t="s">
        <v>1190</v>
      </c>
      <c r="AO6618" s="376"/>
    </row>
    <row r="6619" spans="1:41" x14ac:dyDescent="0.3">
      <c r="A6619" s="333" t="s">
        <v>11428</v>
      </c>
      <c r="B6619" s="333" t="s">
        <v>11372</v>
      </c>
      <c r="C6619" s="125" t="s">
        <v>11373</v>
      </c>
      <c r="D6619" s="32" t="s">
        <v>20309</v>
      </c>
      <c r="E6619" s="125" t="s">
        <v>4826</v>
      </c>
      <c r="F6619" s="125" t="s">
        <v>1189</v>
      </c>
      <c r="G6619" s="125" t="s">
        <v>1190</v>
      </c>
      <c r="AO6619" s="376"/>
    </row>
    <row r="6620" spans="1:41" x14ac:dyDescent="0.25">
      <c r="A6620" s="44" t="s">
        <v>8797</v>
      </c>
      <c r="B6620" s="44" t="s">
        <v>20921</v>
      </c>
      <c r="C6620" s="45" t="s">
        <v>21047</v>
      </c>
      <c r="D6620" s="367" t="s">
        <v>3696</v>
      </c>
      <c r="E6620" s="328">
        <f>DATE(2030,4,9)</f>
        <v>47582</v>
      </c>
      <c r="F6620" s="32"/>
      <c r="G6620" s="32"/>
      <c r="H6620" s="32"/>
      <c r="I6620" s="31"/>
      <c r="J6620" s="31"/>
      <c r="K6620" s="31"/>
      <c r="L6620" s="31"/>
      <c r="M6620" s="31"/>
      <c r="N6620" s="31"/>
      <c r="O6620" s="31"/>
      <c r="P6620" s="31"/>
      <c r="Q6620" s="31"/>
      <c r="R6620" s="31"/>
      <c r="S6620" s="31"/>
      <c r="T6620" s="31"/>
      <c r="U6620" s="31"/>
      <c r="V6620" s="31"/>
      <c r="W6620" s="31"/>
      <c r="X6620" s="31"/>
      <c r="Y6620" s="31"/>
      <c r="Z6620" s="31"/>
      <c r="AA6620" s="31"/>
      <c r="AB6620" s="31"/>
      <c r="AC6620" s="31"/>
      <c r="AD6620" s="31"/>
      <c r="AE6620" s="31"/>
      <c r="AF6620" s="31"/>
      <c r="AG6620" s="31"/>
      <c r="AH6620" s="31"/>
      <c r="AI6620" s="31"/>
      <c r="AJ6620" s="31"/>
      <c r="AK6620" s="31"/>
      <c r="AL6620" s="31"/>
      <c r="AO6620" s="376"/>
    </row>
    <row r="6621" spans="1:41" x14ac:dyDescent="0.25">
      <c r="A6621" s="44" t="s">
        <v>10515</v>
      </c>
      <c r="B6621" s="44" t="s">
        <v>9237</v>
      </c>
      <c r="C6621" s="45">
        <v>24010401</v>
      </c>
      <c r="D6621" s="45" t="s">
        <v>11363</v>
      </c>
      <c r="E6621" s="45" t="s">
        <v>9238</v>
      </c>
      <c r="AO6621" s="376"/>
    </row>
    <row r="6622" spans="1:41" x14ac:dyDescent="0.25">
      <c r="A6622" s="44" t="s">
        <v>10515</v>
      </c>
      <c r="B6622" s="44" t="s">
        <v>3176</v>
      </c>
      <c r="C6622" s="45">
        <v>24010402</v>
      </c>
      <c r="D6622" s="45" t="s">
        <v>11363</v>
      </c>
      <c r="E6622" s="45" t="s">
        <v>9238</v>
      </c>
      <c r="AO6622" s="376"/>
    </row>
    <row r="6623" spans="1:41" x14ac:dyDescent="0.25">
      <c r="A6623" s="44" t="s">
        <v>3968</v>
      </c>
      <c r="B6623" s="44" t="s">
        <v>1155</v>
      </c>
      <c r="C6623" s="45" t="s">
        <v>3969</v>
      </c>
      <c r="D6623" s="45" t="s">
        <v>1833</v>
      </c>
      <c r="E6623" s="69">
        <v>46266</v>
      </c>
      <c r="F6623" s="45"/>
      <c r="G6623" s="45"/>
      <c r="H6623" s="93"/>
      <c r="I6623" s="99"/>
      <c r="J6623" s="99"/>
      <c r="K6623" s="99"/>
      <c r="L6623" s="99"/>
      <c r="M6623" s="99"/>
      <c r="N6623" s="99"/>
      <c r="O6623" s="99"/>
      <c r="P6623" s="99"/>
      <c r="Q6623" s="99"/>
      <c r="R6623" s="99"/>
      <c r="S6623" s="99"/>
      <c r="T6623" s="99"/>
      <c r="U6623" s="99"/>
      <c r="V6623" s="99"/>
      <c r="W6623" s="99"/>
      <c r="X6623" s="99"/>
      <c r="Y6623" s="99"/>
      <c r="Z6623" s="99"/>
      <c r="AA6623" s="99"/>
      <c r="AB6623" s="99"/>
      <c r="AC6623" s="99"/>
      <c r="AD6623" s="99"/>
      <c r="AE6623" s="99"/>
      <c r="AF6623" s="99"/>
      <c r="AG6623" s="99"/>
      <c r="AH6623" s="31"/>
      <c r="AI6623" s="31"/>
      <c r="AJ6623" s="31"/>
      <c r="AK6623" s="31"/>
      <c r="AL6623" s="31"/>
      <c r="AO6623" s="376"/>
    </row>
    <row r="6624" spans="1:41" x14ac:dyDescent="0.25">
      <c r="A6624" s="44" t="s">
        <v>21630</v>
      </c>
      <c r="B6624" s="44" t="s">
        <v>9248</v>
      </c>
      <c r="C6624" s="45">
        <v>260105</v>
      </c>
      <c r="D6624" s="45" t="s">
        <v>11363</v>
      </c>
      <c r="E6624" s="45" t="s">
        <v>17625</v>
      </c>
      <c r="AO6624" s="376"/>
    </row>
    <row r="6625" spans="1:41" x14ac:dyDescent="0.3">
      <c r="A6625" s="99" t="s">
        <v>15500</v>
      </c>
      <c r="B6625" s="92" t="s">
        <v>15494</v>
      </c>
      <c r="C6625" s="93" t="s">
        <v>15493</v>
      </c>
      <c r="D6625" s="93" t="s">
        <v>1201</v>
      </c>
      <c r="E6625" s="94">
        <v>46604</v>
      </c>
      <c r="F6625" s="93"/>
      <c r="G6625" s="93"/>
      <c r="H6625" s="93"/>
      <c r="I6625" s="99"/>
      <c r="J6625" s="99"/>
      <c r="K6625" s="99"/>
      <c r="L6625" s="99"/>
      <c r="M6625" s="99"/>
      <c r="N6625" s="99"/>
      <c r="O6625" s="99"/>
      <c r="P6625" s="99"/>
      <c r="Q6625" s="99"/>
      <c r="R6625" s="99"/>
      <c r="S6625" s="99"/>
      <c r="T6625" s="99"/>
      <c r="U6625" s="99"/>
      <c r="V6625" s="99"/>
      <c r="W6625" s="99"/>
      <c r="X6625" s="99"/>
      <c r="Y6625" s="99"/>
      <c r="Z6625" s="99"/>
      <c r="AA6625" s="99"/>
      <c r="AB6625" s="99"/>
      <c r="AC6625" s="99"/>
      <c r="AD6625" s="99"/>
      <c r="AE6625" s="99"/>
      <c r="AF6625" s="99"/>
      <c r="AG6625" s="99"/>
      <c r="AH6625" s="31"/>
      <c r="AI6625" s="31"/>
      <c r="AJ6625" s="31"/>
      <c r="AK6625" s="31"/>
      <c r="AL6625" s="31"/>
      <c r="AO6625" s="376"/>
    </row>
    <row r="6626" spans="1:41" x14ac:dyDescent="0.25">
      <c r="A6626" s="44" t="s">
        <v>7710</v>
      </c>
      <c r="B6626" s="44" t="s">
        <v>5321</v>
      </c>
      <c r="C6626" s="45">
        <v>23010401</v>
      </c>
      <c r="D6626" s="45" t="s">
        <v>11363</v>
      </c>
      <c r="E6626" s="45" t="s">
        <v>5322</v>
      </c>
      <c r="AO6626" s="376"/>
    </row>
    <row r="6627" spans="1:41" x14ac:dyDescent="0.25">
      <c r="A6627" s="44" t="s">
        <v>7710</v>
      </c>
      <c r="B6627" s="44" t="s">
        <v>3176</v>
      </c>
      <c r="C6627" s="45">
        <v>23010402</v>
      </c>
      <c r="D6627" s="45" t="s">
        <v>11363</v>
      </c>
      <c r="E6627" s="45" t="s">
        <v>5322</v>
      </c>
      <c r="AO6627" s="376"/>
    </row>
    <row r="6628" spans="1:41" x14ac:dyDescent="0.25">
      <c r="A6628" s="44" t="s">
        <v>12263</v>
      </c>
      <c r="B6628" s="44" t="s">
        <v>12103</v>
      </c>
      <c r="C6628" s="45">
        <v>22.23</v>
      </c>
      <c r="D6628" s="45" t="s">
        <v>12549</v>
      </c>
      <c r="E6628" s="46">
        <v>46934</v>
      </c>
      <c r="F6628" s="45" t="s">
        <v>1335</v>
      </c>
      <c r="G6628" s="93"/>
      <c r="H6628" s="93"/>
      <c r="I6628" s="99"/>
      <c r="J6628" s="99"/>
      <c r="K6628" s="99"/>
      <c r="L6628" s="99"/>
      <c r="M6628" s="99"/>
      <c r="N6628" s="99"/>
      <c r="O6628" s="99"/>
      <c r="P6628" s="99"/>
      <c r="Q6628" s="99"/>
      <c r="R6628" s="99"/>
      <c r="S6628" s="99"/>
      <c r="T6628" s="99"/>
      <c r="U6628" s="99"/>
      <c r="V6628" s="99"/>
      <c r="W6628" s="99"/>
      <c r="X6628" s="99"/>
      <c r="Y6628" s="99"/>
      <c r="Z6628" s="99"/>
      <c r="AA6628" s="99"/>
      <c r="AB6628" s="99"/>
      <c r="AC6628" s="99"/>
      <c r="AD6628" s="99"/>
      <c r="AE6628" s="99"/>
      <c r="AF6628" s="99"/>
      <c r="AG6628" s="99"/>
      <c r="AH6628" s="31"/>
      <c r="AI6628" s="31"/>
      <c r="AJ6628" s="31"/>
      <c r="AK6628" s="31"/>
      <c r="AL6628" s="31"/>
      <c r="AO6628" s="376"/>
    </row>
    <row r="6629" spans="1:41" x14ac:dyDescent="0.25">
      <c r="A6629" s="44" t="s">
        <v>12263</v>
      </c>
      <c r="B6629" s="44" t="s">
        <v>12097</v>
      </c>
      <c r="C6629" s="45">
        <v>28.23</v>
      </c>
      <c r="D6629" s="45" t="s">
        <v>12549</v>
      </c>
      <c r="E6629" s="46">
        <v>46934</v>
      </c>
      <c r="F6629" s="45" t="s">
        <v>1335</v>
      </c>
      <c r="G6629" s="93"/>
      <c r="H6629" s="93"/>
      <c r="I6629" s="99"/>
      <c r="J6629" s="99"/>
      <c r="K6629" s="99"/>
      <c r="L6629" s="99"/>
      <c r="M6629" s="99"/>
      <c r="N6629" s="99"/>
      <c r="O6629" s="99"/>
      <c r="P6629" s="99"/>
      <c r="Q6629" s="99"/>
      <c r="R6629" s="99"/>
      <c r="S6629" s="99"/>
      <c r="T6629" s="99"/>
      <c r="U6629" s="99"/>
      <c r="V6629" s="99"/>
      <c r="W6629" s="99"/>
      <c r="X6629" s="99"/>
      <c r="Y6629" s="99"/>
      <c r="Z6629" s="99"/>
      <c r="AA6629" s="99"/>
      <c r="AB6629" s="99"/>
      <c r="AC6629" s="99"/>
      <c r="AD6629" s="99"/>
      <c r="AE6629" s="99"/>
      <c r="AF6629" s="99"/>
      <c r="AG6629" s="99"/>
      <c r="AH6629" s="31"/>
      <c r="AI6629" s="31"/>
      <c r="AJ6629" s="31"/>
      <c r="AK6629" s="31"/>
      <c r="AL6629" s="31"/>
      <c r="AO6629" s="376"/>
    </row>
    <row r="6630" spans="1:41" x14ac:dyDescent="0.25">
      <c r="A6630" s="44" t="s">
        <v>20554</v>
      </c>
      <c r="B6630" s="44" t="s">
        <v>5565</v>
      </c>
      <c r="C6630" s="45" t="s">
        <v>8525</v>
      </c>
      <c r="D6630" s="32" t="s">
        <v>5559</v>
      </c>
      <c r="E6630" s="45" t="s">
        <v>11170</v>
      </c>
      <c r="F6630" s="32"/>
      <c r="G6630" s="32"/>
      <c r="H6630" s="32"/>
      <c r="I6630" s="31"/>
      <c r="J6630" s="31"/>
      <c r="K6630" s="31"/>
      <c r="L6630" s="31"/>
      <c r="M6630" s="31"/>
      <c r="N6630" s="31"/>
      <c r="O6630" s="31"/>
      <c r="P6630" s="31"/>
      <c r="Q6630" s="31"/>
      <c r="R6630" s="31"/>
      <c r="S6630" s="31"/>
      <c r="T6630" s="31"/>
      <c r="U6630" s="31"/>
      <c r="V6630" s="31"/>
      <c r="W6630" s="31"/>
      <c r="X6630" s="31"/>
      <c r="Y6630" s="31"/>
      <c r="Z6630" s="31"/>
      <c r="AA6630" s="31"/>
      <c r="AB6630" s="31"/>
      <c r="AC6630" s="31"/>
      <c r="AD6630" s="31"/>
      <c r="AE6630" s="31"/>
      <c r="AF6630" s="31"/>
      <c r="AG6630" s="31"/>
      <c r="AH6630" s="31"/>
      <c r="AI6630" s="31"/>
      <c r="AJ6630" s="31"/>
      <c r="AK6630" s="31"/>
      <c r="AL6630" s="31"/>
      <c r="AO6630" s="376"/>
    </row>
    <row r="6631" spans="1:41" x14ac:dyDescent="0.25">
      <c r="A6631" s="44" t="s">
        <v>12660</v>
      </c>
      <c r="B6631" s="44" t="s">
        <v>17452</v>
      </c>
      <c r="C6631" s="45">
        <v>25010501</v>
      </c>
      <c r="D6631" s="45" t="s">
        <v>11363</v>
      </c>
      <c r="E6631" s="45" t="s">
        <v>12551</v>
      </c>
      <c r="AO6631" s="376"/>
    </row>
    <row r="6632" spans="1:41" x14ac:dyDescent="0.25">
      <c r="A6632" s="44" t="s">
        <v>12660</v>
      </c>
      <c r="B6632" s="44" t="s">
        <v>5129</v>
      </c>
      <c r="C6632" s="45">
        <v>25010502</v>
      </c>
      <c r="D6632" s="45" t="s">
        <v>11363</v>
      </c>
      <c r="E6632" s="45" t="s">
        <v>12551</v>
      </c>
      <c r="AO6632" s="376"/>
    </row>
    <row r="6633" spans="1:41" x14ac:dyDescent="0.25">
      <c r="A6633" s="44" t="s">
        <v>16702</v>
      </c>
      <c r="B6633" s="44" t="s">
        <v>16703</v>
      </c>
      <c r="C6633" s="45" t="s">
        <v>16989</v>
      </c>
      <c r="D6633" s="367" t="s">
        <v>3696</v>
      </c>
      <c r="E6633" s="328">
        <f>DATE(2029,9,26)</f>
        <v>47387</v>
      </c>
      <c r="F6633" s="32"/>
      <c r="G6633" s="32"/>
      <c r="H6633" s="32"/>
      <c r="I6633" s="31"/>
      <c r="J6633" s="31"/>
      <c r="K6633" s="31"/>
      <c r="L6633" s="31"/>
      <c r="M6633" s="31"/>
      <c r="N6633" s="31"/>
      <c r="O6633" s="31"/>
      <c r="P6633" s="31"/>
      <c r="Q6633" s="31"/>
      <c r="R6633" s="31"/>
      <c r="S6633" s="31"/>
      <c r="T6633" s="31"/>
      <c r="U6633" s="31"/>
      <c r="V6633" s="31"/>
      <c r="W6633" s="31"/>
      <c r="X6633" s="31"/>
      <c r="Y6633" s="31"/>
      <c r="Z6633" s="31"/>
      <c r="AA6633" s="31"/>
      <c r="AB6633" s="31"/>
      <c r="AC6633" s="31"/>
      <c r="AD6633" s="31"/>
      <c r="AE6633" s="31"/>
      <c r="AF6633" s="31"/>
      <c r="AG6633" s="31"/>
      <c r="AH6633" s="31"/>
      <c r="AI6633" s="31"/>
      <c r="AJ6633" s="31"/>
      <c r="AK6633" s="31"/>
      <c r="AL6633" s="31"/>
      <c r="AO6633" s="376"/>
    </row>
    <row r="6634" spans="1:41" x14ac:dyDescent="0.25">
      <c r="A6634" s="44" t="s">
        <v>16530</v>
      </c>
      <c r="B6634" s="44" t="s">
        <v>21380</v>
      </c>
      <c r="C6634" s="45" t="s">
        <v>16524</v>
      </c>
      <c r="D6634" s="45" t="s">
        <v>21447</v>
      </c>
      <c r="E6634" s="46">
        <v>46477</v>
      </c>
      <c r="AO6634" s="376"/>
    </row>
    <row r="6635" spans="1:41" x14ac:dyDescent="0.25">
      <c r="A6635" s="44" t="s">
        <v>17836</v>
      </c>
      <c r="B6635" s="44" t="s">
        <v>17463</v>
      </c>
      <c r="C6635" s="45">
        <v>260202</v>
      </c>
      <c r="D6635" s="45" t="s">
        <v>11363</v>
      </c>
      <c r="E6635" s="45" t="s">
        <v>9238</v>
      </c>
      <c r="AO6635" s="376"/>
    </row>
    <row r="6636" spans="1:41" x14ac:dyDescent="0.25">
      <c r="A6636" s="44" t="s">
        <v>17837</v>
      </c>
      <c r="B6636" s="44" t="s">
        <v>2368</v>
      </c>
      <c r="C6636" s="45">
        <v>251004</v>
      </c>
      <c r="D6636" s="45" t="s">
        <v>11363</v>
      </c>
      <c r="E6636" s="45" t="s">
        <v>11146</v>
      </c>
      <c r="AO6636" s="376"/>
    </row>
    <row r="6637" spans="1:41" x14ac:dyDescent="0.25">
      <c r="A6637" s="44" t="s">
        <v>2348</v>
      </c>
      <c r="B6637" s="44" t="s">
        <v>17465</v>
      </c>
      <c r="C6637" s="45">
        <v>26020101</v>
      </c>
      <c r="D6637" s="45" t="s">
        <v>11363</v>
      </c>
      <c r="E6637" s="45" t="s">
        <v>9238</v>
      </c>
      <c r="AO6637" s="376"/>
    </row>
    <row r="6638" spans="1:41" x14ac:dyDescent="0.25">
      <c r="A6638" s="44" t="s">
        <v>2348</v>
      </c>
      <c r="B6638" s="44" t="s">
        <v>6609</v>
      </c>
      <c r="C6638" s="45">
        <v>26020102</v>
      </c>
      <c r="D6638" s="45" t="s">
        <v>11363</v>
      </c>
      <c r="E6638" s="45" t="s">
        <v>9238</v>
      </c>
      <c r="AO6638" s="376"/>
    </row>
    <row r="6639" spans="1:41" x14ac:dyDescent="0.25">
      <c r="A6639" s="44" t="s">
        <v>2348</v>
      </c>
      <c r="B6639" s="44" t="s">
        <v>5321</v>
      </c>
      <c r="C6639" s="45">
        <v>26010401</v>
      </c>
      <c r="D6639" s="45" t="s">
        <v>11363</v>
      </c>
      <c r="E6639" s="45" t="s">
        <v>17459</v>
      </c>
      <c r="AO6639" s="376"/>
    </row>
    <row r="6640" spans="1:41" x14ac:dyDescent="0.25">
      <c r="A6640" s="44" t="s">
        <v>2348</v>
      </c>
      <c r="B6640" s="44" t="s">
        <v>3176</v>
      </c>
      <c r="C6640" s="45">
        <v>26010402</v>
      </c>
      <c r="D6640" s="45" t="s">
        <v>11363</v>
      </c>
      <c r="E6640" s="45" t="s">
        <v>17459</v>
      </c>
      <c r="AO6640" s="376"/>
    </row>
    <row r="6641" spans="1:41" x14ac:dyDescent="0.25">
      <c r="A6641" s="44" t="s">
        <v>130</v>
      </c>
      <c r="B6641" s="44" t="s">
        <v>145</v>
      </c>
      <c r="C6641" s="45" t="s">
        <v>9932</v>
      </c>
      <c r="D6641" s="46" t="s">
        <v>21328</v>
      </c>
      <c r="E6641" s="46">
        <v>46441</v>
      </c>
      <c r="AO6641" s="376"/>
    </row>
    <row r="6642" spans="1:41" x14ac:dyDescent="0.25">
      <c r="A6642" s="44" t="s">
        <v>130</v>
      </c>
      <c r="B6642" s="44" t="s">
        <v>145</v>
      </c>
      <c r="C6642" s="45" t="s">
        <v>9932</v>
      </c>
      <c r="D6642" s="46" t="s">
        <v>21328</v>
      </c>
      <c r="E6642" s="46">
        <v>46441</v>
      </c>
      <c r="AO6642" s="376"/>
    </row>
    <row r="6643" spans="1:41" x14ac:dyDescent="0.25">
      <c r="A6643" s="44" t="s">
        <v>130</v>
      </c>
      <c r="B6643" s="44" t="s">
        <v>145</v>
      </c>
      <c r="C6643" s="45" t="s">
        <v>14451</v>
      </c>
      <c r="D6643" s="46" t="s">
        <v>21328</v>
      </c>
      <c r="E6643" s="46">
        <v>46583</v>
      </c>
      <c r="AO6643" s="376"/>
    </row>
    <row r="6644" spans="1:41" x14ac:dyDescent="0.25">
      <c r="A6644" s="44" t="s">
        <v>130</v>
      </c>
      <c r="B6644" s="44" t="s">
        <v>145</v>
      </c>
      <c r="C6644" s="45" t="s">
        <v>14451</v>
      </c>
      <c r="D6644" s="46" t="s">
        <v>21328</v>
      </c>
      <c r="E6644" s="46">
        <v>46583</v>
      </c>
      <c r="AO6644" s="376"/>
    </row>
    <row r="6645" spans="1:41" x14ac:dyDescent="0.25">
      <c r="A6645" s="44" t="s">
        <v>130</v>
      </c>
      <c r="B6645" s="44" t="s">
        <v>155</v>
      </c>
      <c r="C6645" s="45" t="s">
        <v>16350</v>
      </c>
      <c r="D6645" s="46" t="s">
        <v>21328</v>
      </c>
      <c r="E6645" s="46">
        <v>46639</v>
      </c>
      <c r="AO6645" s="376"/>
    </row>
    <row r="6646" spans="1:41" x14ac:dyDescent="0.25">
      <c r="A6646" s="44" t="s">
        <v>130</v>
      </c>
      <c r="B6646" s="44" t="s">
        <v>155</v>
      </c>
      <c r="C6646" s="45" t="s">
        <v>16350</v>
      </c>
      <c r="D6646" s="46" t="s">
        <v>21328</v>
      </c>
      <c r="E6646" s="46">
        <v>46639</v>
      </c>
      <c r="AO6646" s="376"/>
    </row>
    <row r="6647" spans="1:41" x14ac:dyDescent="0.25">
      <c r="A6647" s="44" t="s">
        <v>130</v>
      </c>
      <c r="B6647" s="44" t="s">
        <v>20317</v>
      </c>
      <c r="C6647" s="45" t="s">
        <v>20369</v>
      </c>
      <c r="D6647" s="46" t="s">
        <v>21328</v>
      </c>
      <c r="E6647" s="46">
        <v>46582</v>
      </c>
      <c r="AO6647" s="376"/>
    </row>
    <row r="6648" spans="1:41" x14ac:dyDescent="0.3">
      <c r="A6648" s="57" t="s">
        <v>1226</v>
      </c>
      <c r="B6648" s="57" t="s">
        <v>1290</v>
      </c>
      <c r="C6648" s="62">
        <v>24027</v>
      </c>
      <c r="D6648" s="62" t="s">
        <v>20886</v>
      </c>
      <c r="E6648" s="60">
        <v>46873</v>
      </c>
      <c r="F6648" s="32"/>
      <c r="G6648" s="32"/>
      <c r="H6648" s="32"/>
      <c r="I6648" s="31"/>
      <c r="J6648" s="31"/>
      <c r="K6648" s="31"/>
      <c r="L6648" s="31"/>
      <c r="M6648" s="31"/>
      <c r="N6648" s="31"/>
      <c r="O6648" s="31"/>
      <c r="P6648" s="31"/>
      <c r="Q6648" s="31"/>
      <c r="R6648" s="31"/>
      <c r="S6648" s="31"/>
      <c r="T6648" s="31"/>
      <c r="U6648" s="31"/>
      <c r="V6648" s="31"/>
      <c r="W6648" s="31"/>
      <c r="X6648" s="31"/>
      <c r="Y6648" s="31"/>
      <c r="Z6648" s="31"/>
      <c r="AA6648" s="31"/>
      <c r="AB6648" s="31"/>
      <c r="AC6648" s="31"/>
      <c r="AD6648" s="31"/>
      <c r="AE6648" s="31"/>
      <c r="AF6648" s="31"/>
      <c r="AG6648" s="31"/>
      <c r="AH6648" s="31"/>
      <c r="AI6648" s="31"/>
      <c r="AJ6648" s="31"/>
      <c r="AK6648" s="31"/>
      <c r="AL6648" s="31"/>
      <c r="AO6648" s="376"/>
    </row>
    <row r="6649" spans="1:41" x14ac:dyDescent="0.3">
      <c r="A6649" s="333" t="s">
        <v>18960</v>
      </c>
      <c r="B6649" s="333" t="s">
        <v>6928</v>
      </c>
      <c r="C6649" s="125" t="s">
        <v>19094</v>
      </c>
      <c r="D6649" s="32" t="s">
        <v>20309</v>
      </c>
      <c r="E6649" s="125" t="s">
        <v>9249</v>
      </c>
      <c r="F6649" s="125" t="s">
        <v>1189</v>
      </c>
      <c r="G6649" s="125" t="s">
        <v>1190</v>
      </c>
      <c r="AO6649" s="376"/>
    </row>
    <row r="6650" spans="1:41" x14ac:dyDescent="0.25">
      <c r="A6650" s="44" t="s">
        <v>8224</v>
      </c>
      <c r="B6650" s="44" t="s">
        <v>21433</v>
      </c>
      <c r="C6650" s="45" t="s">
        <v>8135</v>
      </c>
      <c r="D6650" s="45" t="s">
        <v>21447</v>
      </c>
      <c r="E6650" s="46">
        <v>46418</v>
      </c>
      <c r="AO6650" s="376"/>
    </row>
    <row r="6651" spans="1:41" x14ac:dyDescent="0.25">
      <c r="A6651" s="44" t="s">
        <v>12049</v>
      </c>
      <c r="B6651" s="92" t="s">
        <v>9602</v>
      </c>
      <c r="C6651" s="45" t="s">
        <v>9334</v>
      </c>
      <c r="D6651" s="93" t="s">
        <v>9601</v>
      </c>
      <c r="E6651" s="94">
        <v>46568</v>
      </c>
      <c r="F6651" s="93"/>
      <c r="G6651" s="93"/>
      <c r="H6651" s="93"/>
      <c r="I6651" s="99"/>
      <c r="J6651" s="99"/>
      <c r="K6651" s="99"/>
      <c r="L6651" s="99"/>
      <c r="M6651" s="99"/>
      <c r="N6651" s="99"/>
      <c r="O6651" s="99"/>
      <c r="P6651" s="99"/>
      <c r="Q6651" s="99"/>
      <c r="R6651" s="99"/>
      <c r="S6651" s="99"/>
      <c r="T6651" s="99"/>
      <c r="U6651" s="99"/>
      <c r="V6651" s="99"/>
      <c r="W6651" s="99"/>
      <c r="X6651" s="99"/>
      <c r="Y6651" s="99"/>
      <c r="Z6651" s="99"/>
      <c r="AA6651" s="99"/>
      <c r="AB6651" s="99"/>
      <c r="AC6651" s="99"/>
      <c r="AD6651" s="99"/>
      <c r="AE6651" s="99"/>
      <c r="AF6651" s="99"/>
      <c r="AG6651" s="99"/>
      <c r="AH6651" s="31"/>
      <c r="AI6651" s="31"/>
      <c r="AJ6651" s="31"/>
      <c r="AK6651" s="31"/>
      <c r="AL6651" s="31"/>
      <c r="AO6651" s="376"/>
    </row>
    <row r="6652" spans="1:41" x14ac:dyDescent="0.3">
      <c r="A6652" s="57" t="s">
        <v>12049</v>
      </c>
      <c r="B6652" s="92" t="s">
        <v>3682</v>
      </c>
      <c r="C6652" s="93" t="s">
        <v>19106</v>
      </c>
      <c r="D6652" s="93" t="s">
        <v>3681</v>
      </c>
      <c r="E6652" s="94">
        <v>48029</v>
      </c>
      <c r="F6652" s="93"/>
      <c r="G6652" s="93"/>
      <c r="H6652" s="93"/>
      <c r="I6652" s="99"/>
      <c r="J6652" s="99"/>
      <c r="K6652" s="99"/>
      <c r="L6652" s="99"/>
      <c r="M6652" s="99"/>
      <c r="N6652" s="99"/>
      <c r="O6652" s="99"/>
      <c r="P6652" s="99"/>
      <c r="Q6652" s="99"/>
      <c r="R6652" s="99"/>
      <c r="S6652" s="99"/>
      <c r="T6652" s="99"/>
      <c r="U6652" s="99"/>
      <c r="V6652" s="99"/>
      <c r="W6652" s="99"/>
      <c r="X6652" s="99"/>
      <c r="Y6652" s="99"/>
      <c r="Z6652" s="99"/>
      <c r="AA6652" s="99"/>
      <c r="AB6652" s="99"/>
      <c r="AC6652" s="99"/>
      <c r="AD6652" s="99"/>
      <c r="AE6652" s="99"/>
      <c r="AF6652" s="99"/>
      <c r="AG6652" s="99"/>
      <c r="AH6652" s="31"/>
      <c r="AI6652" s="31"/>
      <c r="AJ6652" s="31"/>
      <c r="AK6652" s="31"/>
      <c r="AL6652" s="31"/>
      <c r="AO6652" s="376"/>
    </row>
    <row r="6653" spans="1:41" x14ac:dyDescent="0.25">
      <c r="A6653" s="44" t="s">
        <v>12049</v>
      </c>
      <c r="B6653" s="92" t="s">
        <v>12068</v>
      </c>
      <c r="C6653" s="93" t="s">
        <v>12038</v>
      </c>
      <c r="D6653" s="93" t="s">
        <v>1201</v>
      </c>
      <c r="E6653" s="94">
        <v>47208</v>
      </c>
      <c r="F6653" s="93"/>
      <c r="G6653" s="93"/>
      <c r="H6653" s="93"/>
      <c r="I6653" s="99"/>
      <c r="J6653" s="99"/>
      <c r="K6653" s="99"/>
      <c r="L6653" s="99"/>
      <c r="M6653" s="99"/>
      <c r="N6653" s="99"/>
      <c r="O6653" s="99"/>
      <c r="P6653" s="99"/>
      <c r="Q6653" s="99"/>
      <c r="R6653" s="99"/>
      <c r="S6653" s="99"/>
      <c r="T6653" s="99"/>
      <c r="U6653" s="99"/>
      <c r="V6653" s="99"/>
      <c r="W6653" s="99"/>
      <c r="X6653" s="99"/>
      <c r="Y6653" s="99"/>
      <c r="Z6653" s="99"/>
      <c r="AA6653" s="99"/>
      <c r="AB6653" s="99"/>
      <c r="AC6653" s="99"/>
      <c r="AD6653" s="99"/>
      <c r="AE6653" s="99"/>
      <c r="AF6653" s="99"/>
      <c r="AG6653" s="99"/>
      <c r="AH6653" s="31"/>
      <c r="AI6653" s="31"/>
      <c r="AJ6653" s="31"/>
      <c r="AK6653" s="31"/>
      <c r="AL6653" s="31"/>
      <c r="AO6653" s="376"/>
    </row>
    <row r="6654" spans="1:41" x14ac:dyDescent="0.25">
      <c r="A6654" s="102" t="s">
        <v>3304</v>
      </c>
      <c r="B6654" s="92" t="s">
        <v>13051</v>
      </c>
      <c r="C6654" s="93" t="s">
        <v>13052</v>
      </c>
      <c r="D6654" s="93" t="s">
        <v>1201</v>
      </c>
      <c r="E6654" s="94">
        <v>47223</v>
      </c>
      <c r="F6654" s="93"/>
      <c r="G6654" s="93"/>
      <c r="H6654" s="93"/>
      <c r="I6654" s="99"/>
      <c r="J6654" s="99"/>
      <c r="K6654" s="99"/>
      <c r="L6654" s="99"/>
      <c r="M6654" s="99"/>
      <c r="N6654" s="99"/>
      <c r="O6654" s="99"/>
      <c r="P6654" s="99"/>
      <c r="Q6654" s="99"/>
      <c r="R6654" s="99"/>
      <c r="S6654" s="99"/>
      <c r="T6654" s="99"/>
      <c r="U6654" s="99"/>
      <c r="V6654" s="99"/>
      <c r="W6654" s="99"/>
      <c r="X6654" s="99"/>
      <c r="Y6654" s="99"/>
      <c r="Z6654" s="99"/>
      <c r="AA6654" s="99"/>
      <c r="AB6654" s="99"/>
      <c r="AC6654" s="99"/>
      <c r="AD6654" s="99"/>
      <c r="AE6654" s="99"/>
      <c r="AF6654" s="99"/>
      <c r="AG6654" s="99"/>
      <c r="AH6654" s="31"/>
      <c r="AI6654" s="31"/>
      <c r="AJ6654" s="31"/>
      <c r="AK6654" s="31"/>
      <c r="AL6654" s="31"/>
      <c r="AO6654" s="376"/>
    </row>
    <row r="6655" spans="1:41" x14ac:dyDescent="0.25">
      <c r="A6655" s="91" t="s">
        <v>3304</v>
      </c>
      <c r="B6655" s="92" t="s">
        <v>19284</v>
      </c>
      <c r="C6655" s="93" t="s">
        <v>19285</v>
      </c>
      <c r="D6655" s="93" t="s">
        <v>1201</v>
      </c>
      <c r="E6655" s="94">
        <v>46582</v>
      </c>
      <c r="F6655" s="93"/>
      <c r="G6655" s="93"/>
      <c r="H6655" s="93"/>
      <c r="I6655" s="99"/>
      <c r="J6655" s="99"/>
      <c r="K6655" s="99"/>
      <c r="L6655" s="99"/>
      <c r="M6655" s="99"/>
      <c r="N6655" s="99"/>
      <c r="O6655" s="99"/>
      <c r="P6655" s="99"/>
      <c r="Q6655" s="99"/>
      <c r="R6655" s="99"/>
      <c r="S6655" s="99"/>
      <c r="T6655" s="99"/>
      <c r="U6655" s="99"/>
      <c r="V6655" s="99"/>
      <c r="W6655" s="99"/>
      <c r="X6655" s="99"/>
      <c r="Y6655" s="99"/>
      <c r="Z6655" s="99"/>
      <c r="AA6655" s="99"/>
      <c r="AB6655" s="99"/>
      <c r="AC6655" s="99"/>
      <c r="AD6655" s="99"/>
      <c r="AE6655" s="99"/>
      <c r="AF6655" s="99"/>
      <c r="AG6655" s="99"/>
      <c r="AH6655" s="31"/>
      <c r="AI6655" s="31"/>
      <c r="AJ6655" s="31"/>
      <c r="AK6655" s="31"/>
      <c r="AL6655" s="31"/>
      <c r="AO6655" s="376"/>
    </row>
    <row r="6656" spans="1:41" x14ac:dyDescent="0.25">
      <c r="A6656" s="44" t="s">
        <v>16575</v>
      </c>
      <c r="B6656" s="44" t="s">
        <v>21434</v>
      </c>
      <c r="C6656" s="45" t="s">
        <v>16562</v>
      </c>
      <c r="D6656" s="45" t="s">
        <v>21447</v>
      </c>
      <c r="E6656" s="46">
        <v>46418</v>
      </c>
      <c r="AO6656" s="376"/>
    </row>
    <row r="6657" spans="1:41" x14ac:dyDescent="0.25">
      <c r="A6657" s="44" t="s">
        <v>13797</v>
      </c>
      <c r="B6657" s="44" t="s">
        <v>14886</v>
      </c>
      <c r="C6657" s="45" t="s">
        <v>13798</v>
      </c>
      <c r="D6657" s="367" t="s">
        <v>3696</v>
      </c>
      <c r="E6657" s="328">
        <f>DATE(2029,4,18)</f>
        <v>47226</v>
      </c>
      <c r="F6657" s="32"/>
      <c r="G6657" s="32"/>
      <c r="H6657" s="32"/>
      <c r="I6657" s="31"/>
      <c r="J6657" s="31"/>
      <c r="K6657" s="31"/>
      <c r="L6657" s="31"/>
      <c r="M6657" s="31"/>
      <c r="N6657" s="31"/>
      <c r="O6657" s="31"/>
      <c r="P6657" s="31"/>
      <c r="Q6657" s="31"/>
      <c r="R6657" s="31"/>
      <c r="S6657" s="31"/>
      <c r="T6657" s="31"/>
      <c r="U6657" s="31"/>
      <c r="V6657" s="31"/>
      <c r="W6657" s="31"/>
      <c r="X6657" s="31"/>
      <c r="Y6657" s="31"/>
      <c r="Z6657" s="31"/>
      <c r="AA6657" s="31"/>
      <c r="AB6657" s="31"/>
      <c r="AC6657" s="31"/>
      <c r="AD6657" s="31"/>
      <c r="AE6657" s="31"/>
      <c r="AF6657" s="31"/>
      <c r="AG6657" s="31"/>
      <c r="AH6657" s="31"/>
      <c r="AI6657" s="31"/>
      <c r="AJ6657" s="31"/>
      <c r="AK6657" s="31"/>
      <c r="AL6657" s="31"/>
      <c r="AO6657" s="376"/>
    </row>
    <row r="6658" spans="1:41" x14ac:dyDescent="0.3">
      <c r="A6658" s="57" t="s">
        <v>17244</v>
      </c>
      <c r="B6658" s="57" t="s">
        <v>1290</v>
      </c>
      <c r="C6658" s="62" t="s">
        <v>17262</v>
      </c>
      <c r="D6658" s="62" t="s">
        <v>20886</v>
      </c>
      <c r="E6658" s="60">
        <v>46873</v>
      </c>
      <c r="F6658" s="32"/>
      <c r="G6658" s="32"/>
      <c r="H6658" s="32"/>
      <c r="I6658" s="31"/>
      <c r="J6658" s="31"/>
      <c r="K6658" s="31"/>
      <c r="L6658" s="31"/>
      <c r="M6658" s="31"/>
      <c r="N6658" s="31"/>
      <c r="O6658" s="31"/>
      <c r="P6658" s="31"/>
      <c r="Q6658" s="31"/>
      <c r="R6658" s="31"/>
      <c r="S6658" s="31"/>
      <c r="T6658" s="31"/>
      <c r="U6658" s="31"/>
      <c r="V6658" s="31"/>
      <c r="W6658" s="31"/>
      <c r="X6658" s="31"/>
      <c r="Y6658" s="31"/>
      <c r="Z6658" s="31"/>
      <c r="AA6658" s="31"/>
      <c r="AB6658" s="31"/>
      <c r="AC6658" s="31"/>
      <c r="AD6658" s="31"/>
      <c r="AE6658" s="31"/>
      <c r="AF6658" s="31"/>
      <c r="AG6658" s="31"/>
      <c r="AH6658" s="31"/>
      <c r="AI6658" s="31"/>
      <c r="AJ6658" s="31"/>
      <c r="AK6658" s="31"/>
      <c r="AL6658" s="31"/>
      <c r="AO6658" s="376"/>
    </row>
    <row r="6659" spans="1:41" x14ac:dyDescent="0.25">
      <c r="A6659" s="44" t="s">
        <v>13220</v>
      </c>
      <c r="B6659" s="44" t="s">
        <v>3176</v>
      </c>
      <c r="C6659" s="45">
        <v>25010402</v>
      </c>
      <c r="D6659" s="45" t="s">
        <v>11363</v>
      </c>
      <c r="E6659" s="45" t="s">
        <v>12564</v>
      </c>
      <c r="AO6659" s="376"/>
    </row>
    <row r="6660" spans="1:41" x14ac:dyDescent="0.25">
      <c r="A6660" s="44" t="s">
        <v>15750</v>
      </c>
      <c r="B6660" s="44" t="s">
        <v>5321</v>
      </c>
      <c r="C6660" s="45">
        <v>25010401</v>
      </c>
      <c r="D6660" s="45" t="s">
        <v>11363</v>
      </c>
      <c r="E6660" s="45" t="s">
        <v>12564</v>
      </c>
      <c r="AO6660" s="376"/>
    </row>
    <row r="6661" spans="1:41" x14ac:dyDescent="0.25">
      <c r="A6661" s="44" t="s">
        <v>15750</v>
      </c>
      <c r="B6661" s="44" t="s">
        <v>3176</v>
      </c>
      <c r="C6661" s="45">
        <v>25010402</v>
      </c>
      <c r="D6661" s="45" t="s">
        <v>11363</v>
      </c>
      <c r="E6661" s="45" t="s">
        <v>12564</v>
      </c>
      <c r="AO6661" s="376"/>
    </row>
    <row r="6662" spans="1:41" x14ac:dyDescent="0.25">
      <c r="A6662" s="44" t="s">
        <v>15750</v>
      </c>
      <c r="B6662" s="44" t="s">
        <v>17452</v>
      </c>
      <c r="C6662" s="45">
        <v>25010501</v>
      </c>
      <c r="D6662" s="45" t="s">
        <v>11363</v>
      </c>
      <c r="E6662" s="45" t="s">
        <v>12551</v>
      </c>
      <c r="AO6662" s="376"/>
    </row>
    <row r="6663" spans="1:41" x14ac:dyDescent="0.25">
      <c r="A6663" s="44" t="s">
        <v>15750</v>
      </c>
      <c r="B6663" s="44" t="s">
        <v>5129</v>
      </c>
      <c r="C6663" s="45">
        <v>25010502</v>
      </c>
      <c r="D6663" s="45" t="s">
        <v>11363</v>
      </c>
      <c r="E6663" s="45" t="s">
        <v>12551</v>
      </c>
      <c r="AO6663" s="376"/>
    </row>
    <row r="6664" spans="1:41" x14ac:dyDescent="0.25">
      <c r="A6664" s="44" t="s">
        <v>19338</v>
      </c>
      <c r="B6664" s="319" t="s">
        <v>19515</v>
      </c>
      <c r="C6664" s="318" t="s">
        <v>19662</v>
      </c>
      <c r="D6664" s="93" t="s">
        <v>19934</v>
      </c>
      <c r="E6664" s="320">
        <v>46691</v>
      </c>
      <c r="F6664" s="93"/>
      <c r="G6664" s="93"/>
      <c r="H6664" s="93"/>
      <c r="I6664" s="99"/>
      <c r="J6664" s="99"/>
      <c r="K6664" s="99"/>
      <c r="L6664" s="99"/>
      <c r="M6664" s="99"/>
      <c r="N6664" s="99"/>
      <c r="O6664" s="99"/>
      <c r="P6664" s="99"/>
      <c r="Q6664" s="99"/>
      <c r="R6664" s="99"/>
      <c r="S6664" s="99"/>
      <c r="T6664" s="99"/>
      <c r="U6664" s="99"/>
      <c r="V6664" s="99"/>
      <c r="W6664" s="99"/>
      <c r="X6664" s="99"/>
      <c r="Y6664" s="99"/>
      <c r="Z6664" s="99"/>
      <c r="AA6664" s="99"/>
      <c r="AB6664" s="99"/>
      <c r="AC6664" s="99"/>
      <c r="AD6664" s="99"/>
      <c r="AE6664" s="99"/>
      <c r="AF6664" s="99"/>
      <c r="AG6664" s="99"/>
      <c r="AH6664" s="31"/>
      <c r="AI6664" s="31"/>
      <c r="AJ6664" s="31"/>
      <c r="AK6664" s="31"/>
      <c r="AL6664" s="31"/>
      <c r="AO6664" s="376"/>
    </row>
    <row r="6665" spans="1:41" x14ac:dyDescent="0.25">
      <c r="A6665" s="44" t="s">
        <v>1621</v>
      </c>
      <c r="B6665" s="44" t="s">
        <v>3475</v>
      </c>
      <c r="C6665" s="45">
        <v>230301</v>
      </c>
      <c r="D6665" s="45" t="s">
        <v>11363</v>
      </c>
      <c r="E6665" s="45" t="s">
        <v>5265</v>
      </c>
      <c r="AO6665" s="376"/>
    </row>
    <row r="6666" spans="1:41" x14ac:dyDescent="0.25">
      <c r="A6666" s="113" t="s">
        <v>9999</v>
      </c>
      <c r="B6666" s="265" t="s">
        <v>5748</v>
      </c>
      <c r="C6666" s="59" t="s">
        <v>10012</v>
      </c>
      <c r="D6666" s="93" t="s">
        <v>1201</v>
      </c>
      <c r="E6666" s="94">
        <v>46961</v>
      </c>
      <c r="F6666" s="93"/>
      <c r="G6666" s="93"/>
      <c r="H6666" s="93"/>
      <c r="I6666" s="99"/>
      <c r="J6666" s="99"/>
      <c r="K6666" s="99"/>
      <c r="L6666" s="99"/>
      <c r="M6666" s="99"/>
      <c r="N6666" s="99"/>
      <c r="O6666" s="99"/>
      <c r="P6666" s="99"/>
      <c r="Q6666" s="99"/>
      <c r="R6666" s="99"/>
      <c r="S6666" s="99"/>
      <c r="T6666" s="99"/>
      <c r="U6666" s="99"/>
      <c r="V6666" s="99"/>
      <c r="W6666" s="99"/>
      <c r="X6666" s="99"/>
      <c r="Y6666" s="99"/>
      <c r="Z6666" s="99"/>
      <c r="AA6666" s="99"/>
      <c r="AB6666" s="99"/>
      <c r="AC6666" s="99"/>
      <c r="AD6666" s="99"/>
      <c r="AE6666" s="99"/>
      <c r="AF6666" s="99"/>
      <c r="AG6666" s="99"/>
      <c r="AH6666" s="31"/>
      <c r="AI6666" s="31"/>
      <c r="AJ6666" s="31"/>
      <c r="AK6666" s="31"/>
      <c r="AL6666" s="31"/>
      <c r="AO6666" s="376"/>
    </row>
    <row r="6667" spans="1:41" x14ac:dyDescent="0.25">
      <c r="A6667" s="44" t="s">
        <v>9250</v>
      </c>
      <c r="B6667" s="44" t="s">
        <v>9237</v>
      </c>
      <c r="C6667" s="45">
        <v>24010401</v>
      </c>
      <c r="D6667" s="45" t="s">
        <v>11363</v>
      </c>
      <c r="E6667" s="45" t="s">
        <v>9238</v>
      </c>
      <c r="AO6667" s="376"/>
    </row>
    <row r="6668" spans="1:41" x14ac:dyDescent="0.25">
      <c r="A6668" s="44" t="s">
        <v>9250</v>
      </c>
      <c r="B6668" s="44" t="s">
        <v>3176</v>
      </c>
      <c r="C6668" s="45">
        <v>24010402</v>
      </c>
      <c r="D6668" s="45" t="s">
        <v>11363</v>
      </c>
      <c r="E6668" s="45" t="s">
        <v>9238</v>
      </c>
      <c r="AO6668" s="376"/>
    </row>
    <row r="6669" spans="1:41" x14ac:dyDescent="0.25">
      <c r="A6669" s="44" t="s">
        <v>14887</v>
      </c>
      <c r="B6669" s="44" t="s">
        <v>14888</v>
      </c>
      <c r="C6669" s="45" t="s">
        <v>14889</v>
      </c>
      <c r="D6669" s="367" t="s">
        <v>3696</v>
      </c>
      <c r="E6669" s="328">
        <f>DATE(2029,7,17)</f>
        <v>47316</v>
      </c>
      <c r="F6669" s="32"/>
      <c r="G6669" s="32"/>
      <c r="H6669" s="32"/>
      <c r="I6669" s="31"/>
      <c r="J6669" s="31"/>
      <c r="K6669" s="31"/>
      <c r="L6669" s="31"/>
      <c r="M6669" s="31"/>
      <c r="N6669" s="31"/>
      <c r="O6669" s="31"/>
      <c r="P6669" s="31"/>
      <c r="Q6669" s="31"/>
      <c r="R6669" s="31"/>
      <c r="S6669" s="31"/>
      <c r="T6669" s="31"/>
      <c r="U6669" s="31"/>
      <c r="V6669" s="31"/>
      <c r="W6669" s="31"/>
      <c r="X6669" s="31"/>
      <c r="Y6669" s="31"/>
      <c r="Z6669" s="31"/>
      <c r="AA6669" s="31"/>
      <c r="AB6669" s="31"/>
      <c r="AC6669" s="31"/>
      <c r="AD6669" s="31"/>
      <c r="AE6669" s="31"/>
      <c r="AF6669" s="31"/>
      <c r="AG6669" s="31"/>
      <c r="AH6669" s="31"/>
      <c r="AI6669" s="31"/>
      <c r="AJ6669" s="31"/>
      <c r="AK6669" s="31"/>
      <c r="AL6669" s="31"/>
      <c r="AO6669" s="376"/>
    </row>
    <row r="6670" spans="1:41" x14ac:dyDescent="0.25">
      <c r="A6670" s="44" t="s">
        <v>8160</v>
      </c>
      <c r="B6670" s="44" t="s">
        <v>21365</v>
      </c>
      <c r="C6670" s="45" t="s">
        <v>8133</v>
      </c>
      <c r="D6670" s="45" t="s">
        <v>21447</v>
      </c>
      <c r="E6670" s="46">
        <v>46752</v>
      </c>
      <c r="AO6670" s="376"/>
    </row>
    <row r="6671" spans="1:41" x14ac:dyDescent="0.25">
      <c r="A6671" s="44" t="s">
        <v>6987</v>
      </c>
      <c r="B6671" s="44" t="s">
        <v>3475</v>
      </c>
      <c r="C6671" s="45">
        <v>230301</v>
      </c>
      <c r="D6671" s="45" t="s">
        <v>11363</v>
      </c>
      <c r="E6671" s="45" t="s">
        <v>5265</v>
      </c>
      <c r="AO6671" s="376"/>
    </row>
    <row r="6672" spans="1:41" x14ac:dyDescent="0.25">
      <c r="A6672" s="44" t="s">
        <v>8140</v>
      </c>
      <c r="B6672" s="44" t="s">
        <v>21348</v>
      </c>
      <c r="C6672" s="45" t="s">
        <v>8132</v>
      </c>
      <c r="D6672" s="45" t="s">
        <v>21447</v>
      </c>
      <c r="E6672" s="46">
        <v>46752</v>
      </c>
      <c r="AO6672" s="376"/>
    </row>
    <row r="6673" spans="1:41" x14ac:dyDescent="0.3">
      <c r="A6673" s="333" t="s">
        <v>18961</v>
      </c>
      <c r="B6673" s="333" t="s">
        <v>1170</v>
      </c>
      <c r="C6673" s="125" t="s">
        <v>19097</v>
      </c>
      <c r="D6673" s="32" t="s">
        <v>20309</v>
      </c>
      <c r="E6673" s="125" t="s">
        <v>9249</v>
      </c>
      <c r="F6673" s="125" t="s">
        <v>1189</v>
      </c>
      <c r="G6673" s="125" t="s">
        <v>1190</v>
      </c>
      <c r="AO6673" s="376"/>
    </row>
    <row r="6674" spans="1:41" x14ac:dyDescent="0.25">
      <c r="A6674" s="44" t="s">
        <v>693</v>
      </c>
      <c r="B6674" s="92" t="s">
        <v>9602</v>
      </c>
      <c r="C6674" s="45" t="s">
        <v>9334</v>
      </c>
      <c r="D6674" s="93" t="s">
        <v>9601</v>
      </c>
      <c r="E6674" s="94">
        <v>46568</v>
      </c>
      <c r="F6674" s="93"/>
      <c r="G6674" s="93"/>
      <c r="H6674" s="93"/>
      <c r="I6674" s="99"/>
      <c r="J6674" s="99"/>
      <c r="K6674" s="99"/>
      <c r="L6674" s="99"/>
      <c r="M6674" s="99"/>
      <c r="N6674" s="99"/>
      <c r="O6674" s="99"/>
      <c r="P6674" s="99"/>
      <c r="Q6674" s="99"/>
      <c r="R6674" s="99"/>
      <c r="S6674" s="99"/>
      <c r="T6674" s="99"/>
      <c r="U6674" s="99"/>
      <c r="V6674" s="99"/>
      <c r="W6674" s="99"/>
      <c r="X6674" s="99"/>
      <c r="Y6674" s="99"/>
      <c r="Z6674" s="99"/>
      <c r="AA6674" s="99"/>
      <c r="AB6674" s="99"/>
      <c r="AC6674" s="99"/>
      <c r="AD6674" s="99"/>
      <c r="AE6674" s="99"/>
      <c r="AF6674" s="99"/>
      <c r="AG6674" s="99"/>
      <c r="AH6674" s="31"/>
      <c r="AI6674" s="31"/>
      <c r="AJ6674" s="31"/>
      <c r="AK6674" s="31"/>
      <c r="AL6674" s="31"/>
      <c r="AO6674" s="376"/>
    </row>
    <row r="6675" spans="1:41" x14ac:dyDescent="0.25">
      <c r="A6675" s="44" t="s">
        <v>693</v>
      </c>
      <c r="B6675" s="44" t="s">
        <v>12144</v>
      </c>
      <c r="C6675" s="45">
        <v>6.25</v>
      </c>
      <c r="D6675" s="45" t="s">
        <v>12549</v>
      </c>
      <c r="E6675" s="46">
        <v>47422</v>
      </c>
      <c r="F6675" s="45"/>
      <c r="G6675" s="93"/>
      <c r="H6675" s="93"/>
      <c r="I6675" s="99"/>
      <c r="J6675" s="99"/>
      <c r="K6675" s="99"/>
      <c r="L6675" s="99"/>
      <c r="M6675" s="99"/>
      <c r="N6675" s="99"/>
      <c r="O6675" s="99"/>
      <c r="P6675" s="99"/>
      <c r="Q6675" s="99"/>
      <c r="R6675" s="99"/>
      <c r="S6675" s="99"/>
      <c r="T6675" s="99"/>
      <c r="U6675" s="99"/>
      <c r="V6675" s="99"/>
      <c r="W6675" s="99"/>
      <c r="X6675" s="99"/>
      <c r="Y6675" s="99"/>
      <c r="Z6675" s="99"/>
      <c r="AA6675" s="99"/>
      <c r="AB6675" s="99"/>
      <c r="AC6675" s="99"/>
      <c r="AD6675" s="99"/>
      <c r="AE6675" s="99"/>
      <c r="AF6675" s="99"/>
      <c r="AG6675" s="99"/>
      <c r="AH6675" s="31"/>
      <c r="AI6675" s="31"/>
      <c r="AJ6675" s="31"/>
      <c r="AK6675" s="31"/>
      <c r="AL6675" s="31"/>
      <c r="AO6675" s="376"/>
    </row>
    <row r="6676" spans="1:41" x14ac:dyDescent="0.25">
      <c r="A6676" s="44" t="s">
        <v>693</v>
      </c>
      <c r="B6676" s="44" t="s">
        <v>12119</v>
      </c>
      <c r="C6676" s="45">
        <v>15.24</v>
      </c>
      <c r="D6676" s="45" t="s">
        <v>12549</v>
      </c>
      <c r="E6676" s="46">
        <v>47299</v>
      </c>
      <c r="F6676" s="45"/>
      <c r="G6676" s="93"/>
      <c r="H6676" s="93"/>
      <c r="I6676" s="99"/>
      <c r="J6676" s="99"/>
      <c r="K6676" s="99"/>
      <c r="L6676" s="99"/>
      <c r="M6676" s="99"/>
      <c r="N6676" s="99"/>
      <c r="O6676" s="99"/>
      <c r="P6676" s="99"/>
      <c r="Q6676" s="99"/>
      <c r="R6676" s="99"/>
      <c r="S6676" s="99"/>
      <c r="T6676" s="99"/>
      <c r="U6676" s="99"/>
      <c r="V6676" s="99"/>
      <c r="W6676" s="99"/>
      <c r="X6676" s="99"/>
      <c r="Y6676" s="99"/>
      <c r="Z6676" s="99"/>
      <c r="AA6676" s="99"/>
      <c r="AB6676" s="99"/>
      <c r="AC6676" s="99"/>
      <c r="AD6676" s="99"/>
      <c r="AE6676" s="99"/>
      <c r="AF6676" s="99"/>
      <c r="AG6676" s="99"/>
      <c r="AH6676" s="31"/>
      <c r="AI6676" s="31"/>
      <c r="AJ6676" s="31"/>
      <c r="AK6676" s="31"/>
      <c r="AL6676" s="31"/>
      <c r="AO6676" s="376"/>
    </row>
    <row r="6677" spans="1:41" x14ac:dyDescent="0.25">
      <c r="A6677" s="91" t="s">
        <v>693</v>
      </c>
      <c r="B6677" s="92" t="s">
        <v>19284</v>
      </c>
      <c r="C6677" s="93" t="s">
        <v>19285</v>
      </c>
      <c r="D6677" s="93" t="s">
        <v>1201</v>
      </c>
      <c r="E6677" s="94">
        <v>46582</v>
      </c>
      <c r="F6677" s="93"/>
      <c r="G6677" s="93"/>
      <c r="H6677" s="93"/>
      <c r="I6677" s="99"/>
      <c r="J6677" s="99"/>
      <c r="K6677" s="99"/>
      <c r="L6677" s="99"/>
      <c r="M6677" s="99"/>
      <c r="N6677" s="99"/>
      <c r="O6677" s="99"/>
      <c r="P6677" s="99"/>
      <c r="Q6677" s="99"/>
      <c r="R6677" s="99"/>
      <c r="S6677" s="99"/>
      <c r="T6677" s="99"/>
      <c r="U6677" s="99"/>
      <c r="V6677" s="99"/>
      <c r="W6677" s="99"/>
      <c r="X6677" s="99"/>
      <c r="Y6677" s="99"/>
      <c r="Z6677" s="99"/>
      <c r="AA6677" s="99"/>
      <c r="AB6677" s="99"/>
      <c r="AC6677" s="99"/>
      <c r="AD6677" s="99"/>
      <c r="AE6677" s="99"/>
      <c r="AF6677" s="99"/>
      <c r="AG6677" s="99"/>
      <c r="AH6677" s="31"/>
      <c r="AI6677" s="31"/>
      <c r="AJ6677" s="31"/>
      <c r="AK6677" s="31"/>
      <c r="AL6677" s="31"/>
      <c r="AO6677" s="376"/>
    </row>
    <row r="6678" spans="1:41" x14ac:dyDescent="0.3">
      <c r="A6678" s="333" t="s">
        <v>7711</v>
      </c>
      <c r="B6678" s="333" t="s">
        <v>1160</v>
      </c>
      <c r="C6678" s="125" t="s">
        <v>10947</v>
      </c>
      <c r="D6678" s="32" t="s">
        <v>20309</v>
      </c>
      <c r="E6678" s="125" t="s">
        <v>7420</v>
      </c>
      <c r="F6678" s="125" t="s">
        <v>1189</v>
      </c>
      <c r="G6678" s="125" t="s">
        <v>1189</v>
      </c>
      <c r="AO6678" s="376"/>
    </row>
    <row r="6679" spans="1:41" x14ac:dyDescent="0.3">
      <c r="A6679" s="333" t="s">
        <v>7711</v>
      </c>
      <c r="B6679" s="333" t="s">
        <v>4810</v>
      </c>
      <c r="C6679" s="125" t="s">
        <v>16155</v>
      </c>
      <c r="D6679" s="32" t="s">
        <v>20309</v>
      </c>
      <c r="E6679" s="125" t="s">
        <v>4972</v>
      </c>
      <c r="F6679" s="125" t="s">
        <v>1189</v>
      </c>
      <c r="G6679" s="125" t="s">
        <v>1189</v>
      </c>
      <c r="AO6679" s="376"/>
    </row>
    <row r="6680" spans="1:41" x14ac:dyDescent="0.3">
      <c r="A6680" s="333" t="s">
        <v>7711</v>
      </c>
      <c r="B6680" s="333" t="s">
        <v>1166</v>
      </c>
      <c r="C6680" s="125" t="s">
        <v>19095</v>
      </c>
      <c r="D6680" s="32" t="s">
        <v>20309</v>
      </c>
      <c r="E6680" s="125" t="s">
        <v>9249</v>
      </c>
      <c r="F6680" s="125" t="s">
        <v>1189</v>
      </c>
      <c r="G6680" s="125" t="s">
        <v>1189</v>
      </c>
      <c r="AO6680" s="376"/>
    </row>
    <row r="6681" spans="1:41" x14ac:dyDescent="0.25">
      <c r="A6681" s="44" t="s">
        <v>7711</v>
      </c>
      <c r="B6681" s="44" t="s">
        <v>3042</v>
      </c>
      <c r="C6681" s="45">
        <v>230903</v>
      </c>
      <c r="D6681" s="45" t="s">
        <v>11363</v>
      </c>
      <c r="E6681" s="45" t="s">
        <v>7871</v>
      </c>
      <c r="AO6681" s="376"/>
    </row>
    <row r="6682" spans="1:41" x14ac:dyDescent="0.25">
      <c r="A6682" s="44" t="s">
        <v>7711</v>
      </c>
      <c r="B6682" s="44" t="s">
        <v>10348</v>
      </c>
      <c r="C6682" s="45">
        <v>240501</v>
      </c>
      <c r="D6682" s="45" t="s">
        <v>11363</v>
      </c>
      <c r="E6682" s="45" t="s">
        <v>10349</v>
      </c>
      <c r="AO6682" s="376"/>
    </row>
    <row r="6683" spans="1:41" x14ac:dyDescent="0.25">
      <c r="A6683" s="44" t="s">
        <v>7711</v>
      </c>
      <c r="B6683" s="44" t="s">
        <v>938</v>
      </c>
      <c r="C6683" s="45">
        <v>260103</v>
      </c>
      <c r="D6683" s="45" t="s">
        <v>11363</v>
      </c>
      <c r="E6683" s="45" t="s">
        <v>8292</v>
      </c>
      <c r="AO6683" s="376"/>
    </row>
    <row r="6684" spans="1:41" x14ac:dyDescent="0.25">
      <c r="A6684" s="44" t="s">
        <v>7711</v>
      </c>
      <c r="B6684" s="44" t="s">
        <v>7763</v>
      </c>
      <c r="C6684" s="45">
        <v>260401</v>
      </c>
      <c r="D6684" s="45" t="s">
        <v>11363</v>
      </c>
      <c r="E6684" s="45" t="s">
        <v>11152</v>
      </c>
      <c r="AO6684" s="376"/>
    </row>
    <row r="6685" spans="1:41" x14ac:dyDescent="0.25">
      <c r="A6685" s="44" t="s">
        <v>8485</v>
      </c>
      <c r="B6685" s="44" t="s">
        <v>8472</v>
      </c>
      <c r="C6685" s="45" t="s">
        <v>8526</v>
      </c>
      <c r="D6685" s="32" t="s">
        <v>5559</v>
      </c>
      <c r="E6685" s="45" t="s">
        <v>20851</v>
      </c>
      <c r="F6685" s="32"/>
      <c r="G6685" s="32"/>
      <c r="H6685" s="32"/>
      <c r="I6685" s="31"/>
      <c r="J6685" s="31"/>
      <c r="K6685" s="31"/>
      <c r="L6685" s="31"/>
      <c r="M6685" s="31"/>
      <c r="N6685" s="31"/>
      <c r="O6685" s="31"/>
      <c r="P6685" s="31"/>
      <c r="Q6685" s="31"/>
      <c r="R6685" s="31"/>
      <c r="S6685" s="31"/>
      <c r="T6685" s="31"/>
      <c r="U6685" s="31"/>
      <c r="V6685" s="31"/>
      <c r="W6685" s="31"/>
      <c r="X6685" s="31"/>
      <c r="Y6685" s="31"/>
      <c r="Z6685" s="31"/>
      <c r="AA6685" s="31"/>
      <c r="AB6685" s="31"/>
      <c r="AC6685" s="31"/>
      <c r="AD6685" s="31"/>
      <c r="AE6685" s="31"/>
      <c r="AF6685" s="31"/>
      <c r="AG6685" s="31"/>
      <c r="AH6685" s="31"/>
      <c r="AI6685" s="31"/>
      <c r="AJ6685" s="31"/>
      <c r="AK6685" s="31"/>
      <c r="AL6685" s="31"/>
      <c r="AO6685" s="376"/>
    </row>
    <row r="6686" spans="1:41" x14ac:dyDescent="0.25">
      <c r="A6686" s="44" t="s">
        <v>8485</v>
      </c>
      <c r="B6686" s="44" t="s">
        <v>21359</v>
      </c>
      <c r="C6686" s="45" t="s">
        <v>21182</v>
      </c>
      <c r="D6686" s="45" t="s">
        <v>21447</v>
      </c>
      <c r="E6686" s="46">
        <v>46752</v>
      </c>
      <c r="AO6686" s="376"/>
    </row>
    <row r="6687" spans="1:41" x14ac:dyDescent="0.25">
      <c r="A6687" s="44" t="s">
        <v>15751</v>
      </c>
      <c r="B6687" s="44" t="s">
        <v>925</v>
      </c>
      <c r="C6687" s="45">
        <v>250601</v>
      </c>
      <c r="D6687" s="45" t="s">
        <v>11363</v>
      </c>
      <c r="E6687" s="45" t="s">
        <v>15609</v>
      </c>
      <c r="AO6687" s="376"/>
    </row>
    <row r="6688" spans="1:41" x14ac:dyDescent="0.25">
      <c r="A6688" s="44" t="s">
        <v>21137</v>
      </c>
      <c r="B6688" s="44" t="s">
        <v>21359</v>
      </c>
      <c r="C6688" s="45" t="s">
        <v>21182</v>
      </c>
      <c r="D6688" s="45" t="s">
        <v>21447</v>
      </c>
      <c r="E6688" s="46">
        <v>46752</v>
      </c>
      <c r="AO6688" s="376"/>
    </row>
    <row r="6689" spans="1:41" x14ac:dyDescent="0.25">
      <c r="A6689" s="44" t="s">
        <v>2619</v>
      </c>
      <c r="B6689" s="44" t="s">
        <v>21359</v>
      </c>
      <c r="C6689" s="45" t="s">
        <v>9701</v>
      </c>
      <c r="D6689" s="45" t="s">
        <v>21447</v>
      </c>
      <c r="E6689" s="46">
        <v>46752</v>
      </c>
      <c r="AO6689" s="376"/>
    </row>
    <row r="6690" spans="1:41" x14ac:dyDescent="0.25">
      <c r="A6690" s="44" t="s">
        <v>10516</v>
      </c>
      <c r="B6690" s="44" t="s">
        <v>10355</v>
      </c>
      <c r="C6690" s="45">
        <v>240403</v>
      </c>
      <c r="D6690" s="45" t="s">
        <v>11363</v>
      </c>
      <c r="E6690" s="45" t="s">
        <v>5037</v>
      </c>
      <c r="AO6690" s="376"/>
    </row>
    <row r="6691" spans="1:41" x14ac:dyDescent="0.25">
      <c r="A6691" s="44" t="s">
        <v>10516</v>
      </c>
      <c r="B6691" s="44" t="s">
        <v>9248</v>
      </c>
      <c r="C6691" s="45">
        <v>260105</v>
      </c>
      <c r="D6691" s="45" t="s">
        <v>11363</v>
      </c>
      <c r="E6691" s="45" t="s">
        <v>17625</v>
      </c>
      <c r="AO6691" s="376"/>
    </row>
    <row r="6692" spans="1:41" x14ac:dyDescent="0.25">
      <c r="A6692" s="44" t="s">
        <v>9730</v>
      </c>
      <c r="B6692" s="44" t="s">
        <v>14890</v>
      </c>
      <c r="C6692" s="45" t="s">
        <v>9783</v>
      </c>
      <c r="D6692" s="367" t="s">
        <v>3696</v>
      </c>
      <c r="E6692" s="328">
        <f>DATE(2028,2,5)</f>
        <v>46788</v>
      </c>
      <c r="F6692" s="32"/>
      <c r="G6692" s="32"/>
      <c r="H6692" s="32"/>
      <c r="I6692" s="31"/>
      <c r="J6692" s="31"/>
      <c r="K6692" s="31"/>
      <c r="L6692" s="31"/>
      <c r="M6692" s="31"/>
      <c r="N6692" s="31"/>
      <c r="O6692" s="31"/>
      <c r="P6692" s="31"/>
      <c r="Q6692" s="31"/>
      <c r="R6692" s="31"/>
      <c r="S6692" s="31"/>
      <c r="T6692" s="31"/>
      <c r="U6692" s="31"/>
      <c r="V6692" s="31"/>
      <c r="W6692" s="31"/>
      <c r="X6692" s="31"/>
      <c r="Y6692" s="31"/>
      <c r="Z6692" s="31"/>
      <c r="AA6692" s="31"/>
      <c r="AB6692" s="31"/>
      <c r="AC6692" s="31"/>
      <c r="AD6692" s="31"/>
      <c r="AE6692" s="31"/>
      <c r="AF6692" s="31"/>
      <c r="AG6692" s="31"/>
      <c r="AH6692" s="31"/>
      <c r="AI6692" s="31"/>
      <c r="AJ6692" s="31"/>
      <c r="AK6692" s="31"/>
      <c r="AL6692" s="31"/>
      <c r="AO6692" s="376"/>
    </row>
    <row r="6693" spans="1:41" x14ac:dyDescent="0.25">
      <c r="A6693" s="44" t="s">
        <v>12264</v>
      </c>
      <c r="B6693" s="44" t="s">
        <v>12125</v>
      </c>
      <c r="C6693" s="45">
        <v>20.23</v>
      </c>
      <c r="D6693" s="45" t="s">
        <v>12549</v>
      </c>
      <c r="E6693" s="46">
        <v>46934</v>
      </c>
      <c r="F6693" s="45"/>
      <c r="G6693" s="93"/>
      <c r="H6693" s="93"/>
      <c r="I6693" s="99"/>
      <c r="J6693" s="99"/>
      <c r="K6693" s="99"/>
      <c r="L6693" s="99"/>
      <c r="M6693" s="99"/>
      <c r="N6693" s="99"/>
      <c r="O6693" s="99"/>
      <c r="P6693" s="99"/>
      <c r="Q6693" s="99"/>
      <c r="R6693" s="99"/>
      <c r="S6693" s="99"/>
      <c r="T6693" s="99"/>
      <c r="U6693" s="99"/>
      <c r="V6693" s="99"/>
      <c r="W6693" s="99"/>
      <c r="X6693" s="99"/>
      <c r="Y6693" s="99"/>
      <c r="Z6693" s="99"/>
      <c r="AA6693" s="99"/>
      <c r="AB6693" s="99"/>
      <c r="AC6693" s="99"/>
      <c r="AD6693" s="99"/>
      <c r="AE6693" s="99"/>
      <c r="AF6693" s="99"/>
      <c r="AG6693" s="99"/>
      <c r="AH6693" s="31"/>
      <c r="AI6693" s="31"/>
      <c r="AJ6693" s="31"/>
      <c r="AK6693" s="31"/>
      <c r="AL6693" s="31"/>
      <c r="AO6693" s="376"/>
    </row>
    <row r="6694" spans="1:41" x14ac:dyDescent="0.25">
      <c r="A6694" s="44" t="s">
        <v>135</v>
      </c>
      <c r="B6694" s="44" t="s">
        <v>4897</v>
      </c>
      <c r="C6694" s="45" t="s">
        <v>4889</v>
      </c>
      <c r="D6694" s="46" t="s">
        <v>21328</v>
      </c>
      <c r="E6694" s="46">
        <v>46342</v>
      </c>
      <c r="AO6694" s="376"/>
    </row>
    <row r="6695" spans="1:41" x14ac:dyDescent="0.25">
      <c r="A6695" s="44" t="s">
        <v>135</v>
      </c>
      <c r="B6695" s="44" t="s">
        <v>4897</v>
      </c>
      <c r="C6695" s="45" t="s">
        <v>4889</v>
      </c>
      <c r="D6695" s="46" t="s">
        <v>21328</v>
      </c>
      <c r="E6695" s="46">
        <v>46342</v>
      </c>
      <c r="AO6695" s="376"/>
    </row>
    <row r="6696" spans="1:41" x14ac:dyDescent="0.25">
      <c r="A6696" s="44" t="s">
        <v>135</v>
      </c>
      <c r="B6696" s="44" t="s">
        <v>4897</v>
      </c>
      <c r="C6696" s="45" t="s">
        <v>4889</v>
      </c>
      <c r="D6696" s="46" t="s">
        <v>21328</v>
      </c>
      <c r="E6696" s="46">
        <v>46342</v>
      </c>
      <c r="AO6696" s="376"/>
    </row>
    <row r="6697" spans="1:41" x14ac:dyDescent="0.25">
      <c r="A6697" s="44" t="s">
        <v>10517</v>
      </c>
      <c r="B6697" s="44" t="s">
        <v>21498</v>
      </c>
      <c r="C6697" s="45">
        <v>260402</v>
      </c>
      <c r="D6697" s="45" t="s">
        <v>11363</v>
      </c>
      <c r="E6697" s="45" t="s">
        <v>11152</v>
      </c>
      <c r="AO6697" s="376"/>
    </row>
    <row r="6698" spans="1:41" x14ac:dyDescent="0.25">
      <c r="A6698" s="44" t="s">
        <v>10517</v>
      </c>
      <c r="B6698" s="44" t="s">
        <v>9248</v>
      </c>
      <c r="C6698" s="45">
        <v>260105</v>
      </c>
      <c r="D6698" s="45" t="s">
        <v>11363</v>
      </c>
      <c r="E6698" s="45" t="s">
        <v>17625</v>
      </c>
      <c r="AO6698" s="376"/>
    </row>
    <row r="6699" spans="1:41" x14ac:dyDescent="0.25">
      <c r="A6699" s="44" t="s">
        <v>10518</v>
      </c>
      <c r="B6699" s="44" t="s">
        <v>3475</v>
      </c>
      <c r="C6699" s="45">
        <v>240301</v>
      </c>
      <c r="D6699" s="45" t="s">
        <v>11363</v>
      </c>
      <c r="E6699" s="45" t="s">
        <v>9249</v>
      </c>
      <c r="AO6699" s="376"/>
    </row>
    <row r="6700" spans="1:41" x14ac:dyDescent="0.25">
      <c r="A6700" s="44" t="s">
        <v>14452</v>
      </c>
      <c r="B6700" s="44" t="s">
        <v>3910</v>
      </c>
      <c r="C6700" s="45" t="s">
        <v>14453</v>
      </c>
      <c r="D6700" s="46" t="s">
        <v>21328</v>
      </c>
      <c r="E6700" s="46">
        <v>46583</v>
      </c>
      <c r="AO6700" s="376"/>
    </row>
    <row r="6701" spans="1:41" x14ac:dyDescent="0.25">
      <c r="A6701" s="44" t="s">
        <v>17838</v>
      </c>
      <c r="B6701" s="44" t="s">
        <v>17477</v>
      </c>
      <c r="C6701" s="45">
        <v>25100201</v>
      </c>
      <c r="D6701" s="45" t="s">
        <v>11363</v>
      </c>
      <c r="E6701" s="45" t="s">
        <v>11146</v>
      </c>
      <c r="AO6701" s="376"/>
    </row>
    <row r="6702" spans="1:41" x14ac:dyDescent="0.3">
      <c r="A6702" s="57" t="s">
        <v>2766</v>
      </c>
      <c r="B6702" s="57" t="s">
        <v>2173</v>
      </c>
      <c r="C6702" s="62">
        <v>24030</v>
      </c>
      <c r="D6702" s="62" t="s">
        <v>20886</v>
      </c>
      <c r="E6702" s="60">
        <v>47057</v>
      </c>
      <c r="F6702" s="32"/>
      <c r="G6702" s="32"/>
      <c r="H6702" s="32"/>
      <c r="I6702" s="31"/>
      <c r="J6702" s="31"/>
      <c r="K6702" s="31"/>
      <c r="L6702" s="31"/>
      <c r="M6702" s="31"/>
      <c r="N6702" s="31"/>
      <c r="O6702" s="31"/>
      <c r="P6702" s="31"/>
      <c r="Q6702" s="31"/>
      <c r="R6702" s="31"/>
      <c r="S6702" s="31"/>
      <c r="T6702" s="31"/>
      <c r="U6702" s="31"/>
      <c r="V6702" s="31"/>
      <c r="W6702" s="31"/>
      <c r="X6702" s="31"/>
      <c r="Y6702" s="31"/>
      <c r="Z6702" s="31"/>
      <c r="AA6702" s="31"/>
      <c r="AB6702" s="31"/>
      <c r="AC6702" s="31"/>
      <c r="AD6702" s="31"/>
      <c r="AE6702" s="31"/>
      <c r="AF6702" s="31"/>
      <c r="AG6702" s="31"/>
      <c r="AH6702" s="31"/>
      <c r="AI6702" s="31"/>
      <c r="AJ6702" s="31"/>
      <c r="AK6702" s="31"/>
      <c r="AL6702" s="31"/>
      <c r="AO6702" s="376"/>
    </row>
    <row r="6703" spans="1:41" x14ac:dyDescent="0.25">
      <c r="A6703" s="44" t="s">
        <v>694</v>
      </c>
      <c r="B6703" s="44" t="s">
        <v>3043</v>
      </c>
      <c r="C6703" s="45">
        <v>230901</v>
      </c>
      <c r="D6703" s="45" t="s">
        <v>11363</v>
      </c>
      <c r="E6703" s="45" t="s">
        <v>7871</v>
      </c>
      <c r="AO6703" s="376"/>
    </row>
    <row r="6704" spans="1:41" x14ac:dyDescent="0.25">
      <c r="A6704" s="44" t="s">
        <v>694</v>
      </c>
      <c r="B6704" s="44" t="s">
        <v>9248</v>
      </c>
      <c r="C6704" s="45">
        <v>260105</v>
      </c>
      <c r="D6704" s="45" t="s">
        <v>11363</v>
      </c>
      <c r="E6704" s="45" t="s">
        <v>17625</v>
      </c>
      <c r="AO6704" s="376"/>
    </row>
    <row r="6705" spans="1:41" x14ac:dyDescent="0.25">
      <c r="A6705" s="44" t="s">
        <v>13636</v>
      </c>
      <c r="B6705" s="44" t="s">
        <v>12102</v>
      </c>
      <c r="C6705" s="45">
        <v>21.25</v>
      </c>
      <c r="D6705" s="45" t="s">
        <v>12549</v>
      </c>
      <c r="E6705" s="46">
        <v>47664</v>
      </c>
      <c r="F6705" s="45"/>
      <c r="G6705" s="93"/>
      <c r="H6705" s="93"/>
      <c r="I6705" s="99"/>
      <c r="J6705" s="99"/>
      <c r="K6705" s="99"/>
      <c r="L6705" s="99"/>
      <c r="M6705" s="99"/>
      <c r="N6705" s="99"/>
      <c r="O6705" s="99"/>
      <c r="P6705" s="99"/>
      <c r="Q6705" s="99"/>
      <c r="R6705" s="99"/>
      <c r="S6705" s="99"/>
      <c r="T6705" s="99"/>
      <c r="U6705" s="99"/>
      <c r="V6705" s="99"/>
      <c r="W6705" s="99"/>
      <c r="X6705" s="99"/>
      <c r="Y6705" s="99"/>
      <c r="Z6705" s="99"/>
      <c r="AA6705" s="99"/>
      <c r="AB6705" s="99"/>
      <c r="AC6705" s="99"/>
      <c r="AD6705" s="99"/>
      <c r="AE6705" s="99"/>
      <c r="AF6705" s="99"/>
      <c r="AG6705" s="99"/>
      <c r="AH6705" s="31"/>
      <c r="AI6705" s="31"/>
      <c r="AJ6705" s="31"/>
      <c r="AK6705" s="31"/>
      <c r="AL6705" s="31"/>
      <c r="AO6705" s="376"/>
    </row>
    <row r="6706" spans="1:41" x14ac:dyDescent="0.25">
      <c r="A6706" s="44" t="s">
        <v>429</v>
      </c>
      <c r="B6706" s="44" t="s">
        <v>1867</v>
      </c>
      <c r="C6706" s="45" t="s">
        <v>4833</v>
      </c>
      <c r="D6706" s="46" t="s">
        <v>21328</v>
      </c>
      <c r="E6706" s="46">
        <v>46615</v>
      </c>
      <c r="AO6706" s="376"/>
    </row>
    <row r="6707" spans="1:41" x14ac:dyDescent="0.25">
      <c r="A6707" s="44" t="s">
        <v>429</v>
      </c>
      <c r="B6707" s="44" t="s">
        <v>1867</v>
      </c>
      <c r="C6707" s="45" t="s">
        <v>4833</v>
      </c>
      <c r="D6707" s="46" t="s">
        <v>21328</v>
      </c>
      <c r="E6707" s="46">
        <v>46615</v>
      </c>
      <c r="AO6707" s="376"/>
    </row>
    <row r="6708" spans="1:41" x14ac:dyDescent="0.25">
      <c r="A6708" s="262" t="s">
        <v>8590</v>
      </c>
      <c r="B6708" s="262" t="s">
        <v>8578</v>
      </c>
      <c r="C6708" s="263">
        <v>791202303002</v>
      </c>
      <c r="D6708" s="263" t="s">
        <v>6271</v>
      </c>
      <c r="E6708" s="264" t="s">
        <v>3157</v>
      </c>
      <c r="F6708" s="93"/>
      <c r="G6708" s="93"/>
      <c r="H6708" s="93"/>
      <c r="I6708" s="99"/>
      <c r="J6708" s="99"/>
      <c r="K6708" s="99"/>
      <c r="L6708" s="99"/>
      <c r="M6708" s="99"/>
      <c r="N6708" s="99"/>
      <c r="O6708" s="99"/>
      <c r="P6708" s="99"/>
      <c r="Q6708" s="99"/>
      <c r="R6708" s="99"/>
      <c r="S6708" s="99"/>
      <c r="T6708" s="99"/>
      <c r="U6708" s="99"/>
      <c r="V6708" s="99"/>
      <c r="W6708" s="99"/>
      <c r="X6708" s="99"/>
      <c r="Y6708" s="99"/>
      <c r="Z6708" s="99"/>
      <c r="AA6708" s="99"/>
      <c r="AB6708" s="99"/>
      <c r="AC6708" s="99"/>
      <c r="AD6708" s="99"/>
      <c r="AE6708" s="99"/>
      <c r="AF6708" s="99"/>
      <c r="AG6708" s="99"/>
      <c r="AH6708" s="31"/>
      <c r="AI6708" s="31"/>
      <c r="AJ6708" s="31"/>
      <c r="AK6708" s="31"/>
      <c r="AL6708" s="31"/>
      <c r="AO6708" s="376"/>
    </row>
    <row r="6709" spans="1:41" x14ac:dyDescent="0.25">
      <c r="A6709" s="44" t="s">
        <v>7712</v>
      </c>
      <c r="B6709" s="44" t="s">
        <v>7104</v>
      </c>
      <c r="C6709" s="45">
        <v>230504</v>
      </c>
      <c r="D6709" s="45" t="s">
        <v>11363</v>
      </c>
      <c r="E6709" s="45" t="s">
        <v>7105</v>
      </c>
      <c r="AO6709" s="376"/>
    </row>
    <row r="6710" spans="1:41" x14ac:dyDescent="0.25">
      <c r="A6710" s="44" t="s">
        <v>9628</v>
      </c>
      <c r="B6710" s="44" t="s">
        <v>21359</v>
      </c>
      <c r="C6710" s="45" t="s">
        <v>9701</v>
      </c>
      <c r="D6710" s="45" t="s">
        <v>21447</v>
      </c>
      <c r="E6710" s="46">
        <v>46752</v>
      </c>
      <c r="AO6710" s="376"/>
    </row>
    <row r="6711" spans="1:41" x14ac:dyDescent="0.3">
      <c r="A6711" s="111" t="s">
        <v>1822</v>
      </c>
      <c r="B6711" s="111" t="s">
        <v>1823</v>
      </c>
      <c r="C6711" s="287" t="s">
        <v>1824</v>
      </c>
      <c r="D6711" s="146" t="s">
        <v>2147</v>
      </c>
      <c r="E6711" s="153">
        <v>45089</v>
      </c>
      <c r="F6711" s="142"/>
      <c r="G6711" s="142"/>
      <c r="H6711" s="93" t="s">
        <v>1190</v>
      </c>
      <c r="I6711" s="99"/>
      <c r="J6711" s="99"/>
      <c r="K6711" s="99"/>
      <c r="L6711" s="99"/>
      <c r="M6711" s="99"/>
      <c r="N6711" s="99"/>
      <c r="O6711" s="99"/>
      <c r="P6711" s="99"/>
      <c r="Q6711" s="99"/>
      <c r="R6711" s="99"/>
      <c r="S6711" s="99"/>
      <c r="T6711" s="99"/>
      <c r="U6711" s="99"/>
      <c r="V6711" s="99"/>
      <c r="W6711" s="99"/>
      <c r="X6711" s="99"/>
      <c r="Y6711" s="99"/>
      <c r="Z6711" s="99"/>
      <c r="AA6711" s="99"/>
      <c r="AB6711" s="99"/>
      <c r="AC6711" s="99"/>
      <c r="AD6711" s="99"/>
      <c r="AE6711" s="99"/>
      <c r="AF6711" s="99"/>
      <c r="AG6711" s="99"/>
      <c r="AH6711" s="31"/>
      <c r="AI6711" s="31"/>
      <c r="AJ6711" s="31"/>
      <c r="AK6711" s="31"/>
      <c r="AL6711" s="31"/>
      <c r="AO6711" s="376"/>
    </row>
    <row r="6712" spans="1:41" x14ac:dyDescent="0.25">
      <c r="A6712" s="44" t="s">
        <v>10519</v>
      </c>
      <c r="B6712" s="44" t="s">
        <v>3176</v>
      </c>
      <c r="C6712" s="45">
        <v>24010402</v>
      </c>
      <c r="D6712" s="45" t="s">
        <v>11363</v>
      </c>
      <c r="E6712" s="45" t="s">
        <v>9238</v>
      </c>
      <c r="AO6712" s="376"/>
    </row>
    <row r="6713" spans="1:41" x14ac:dyDescent="0.3">
      <c r="A6713" s="333" t="s">
        <v>11429</v>
      </c>
      <c r="B6713" s="333" t="s">
        <v>1181</v>
      </c>
      <c r="C6713" s="125" t="s">
        <v>11400</v>
      </c>
      <c r="D6713" s="32" t="s">
        <v>20309</v>
      </c>
      <c r="E6713" s="125" t="s">
        <v>4826</v>
      </c>
      <c r="F6713" s="125" t="s">
        <v>1189</v>
      </c>
      <c r="G6713" s="125" t="s">
        <v>1189</v>
      </c>
      <c r="AO6713" s="376"/>
    </row>
    <row r="6714" spans="1:41" x14ac:dyDescent="0.25">
      <c r="A6714" s="44" t="s">
        <v>21631</v>
      </c>
      <c r="B6714" s="44" t="s">
        <v>9248</v>
      </c>
      <c r="C6714" s="45">
        <v>260105</v>
      </c>
      <c r="D6714" s="45" t="s">
        <v>11363</v>
      </c>
      <c r="E6714" s="45" t="s">
        <v>17625</v>
      </c>
      <c r="AO6714" s="376"/>
    </row>
    <row r="6715" spans="1:41" x14ac:dyDescent="0.25">
      <c r="A6715" s="44" t="s">
        <v>13221</v>
      </c>
      <c r="B6715" s="44" t="s">
        <v>17488</v>
      </c>
      <c r="C6715" s="45">
        <v>25020101</v>
      </c>
      <c r="D6715" s="45" t="s">
        <v>11363</v>
      </c>
      <c r="E6715" s="45" t="s">
        <v>9238</v>
      </c>
      <c r="AO6715" s="376"/>
    </row>
    <row r="6716" spans="1:41" x14ac:dyDescent="0.25">
      <c r="A6716" s="44" t="s">
        <v>13221</v>
      </c>
      <c r="B6716" s="44" t="s">
        <v>3474</v>
      </c>
      <c r="C6716" s="45">
        <v>250503</v>
      </c>
      <c r="D6716" s="45" t="s">
        <v>11363</v>
      </c>
      <c r="E6716" s="45" t="s">
        <v>15608</v>
      </c>
      <c r="AO6716" s="376"/>
    </row>
    <row r="6717" spans="1:41" x14ac:dyDescent="0.25">
      <c r="A6717" s="44" t="s">
        <v>7859</v>
      </c>
      <c r="B6717" s="44" t="s">
        <v>925</v>
      </c>
      <c r="C6717" s="45">
        <v>230601</v>
      </c>
      <c r="D6717" s="45" t="s">
        <v>11363</v>
      </c>
      <c r="E6717" s="45" t="s">
        <v>7770</v>
      </c>
      <c r="AO6717" s="376"/>
    </row>
    <row r="6718" spans="1:41" x14ac:dyDescent="0.25">
      <c r="A6718" s="44" t="s">
        <v>4775</v>
      </c>
      <c r="B6718" s="44" t="s">
        <v>14715</v>
      </c>
      <c r="C6718" s="45" t="s">
        <v>13799</v>
      </c>
      <c r="D6718" s="367" t="s">
        <v>3696</v>
      </c>
      <c r="E6718" s="328">
        <f>DATE(2029,5,15)</f>
        <v>47253</v>
      </c>
      <c r="F6718" s="32"/>
      <c r="G6718" s="32"/>
      <c r="H6718" s="32"/>
      <c r="I6718" s="31"/>
      <c r="J6718" s="31"/>
      <c r="K6718" s="31"/>
      <c r="L6718" s="31"/>
      <c r="M6718" s="31"/>
      <c r="N6718" s="31"/>
      <c r="O6718" s="31"/>
      <c r="P6718" s="31"/>
      <c r="Q6718" s="31"/>
      <c r="R6718" s="31"/>
      <c r="S6718" s="31"/>
      <c r="T6718" s="31"/>
      <c r="U6718" s="31"/>
      <c r="V6718" s="31"/>
      <c r="W6718" s="31"/>
      <c r="X6718" s="31"/>
      <c r="Y6718" s="31"/>
      <c r="Z6718" s="31"/>
      <c r="AA6718" s="31"/>
      <c r="AB6718" s="31"/>
      <c r="AC6718" s="31"/>
      <c r="AD6718" s="31"/>
      <c r="AE6718" s="31"/>
      <c r="AF6718" s="31"/>
      <c r="AG6718" s="31"/>
      <c r="AH6718" s="31"/>
      <c r="AI6718" s="31"/>
      <c r="AJ6718" s="31"/>
      <c r="AK6718" s="31"/>
      <c r="AL6718" s="31"/>
      <c r="AO6718" s="376"/>
    </row>
    <row r="6719" spans="1:41" x14ac:dyDescent="0.3">
      <c r="A6719" s="333" t="s">
        <v>16193</v>
      </c>
      <c r="B6719" s="333" t="s">
        <v>4812</v>
      </c>
      <c r="C6719" s="125" t="s">
        <v>16162</v>
      </c>
      <c r="D6719" s="32" t="s">
        <v>20309</v>
      </c>
      <c r="E6719" s="125" t="s">
        <v>4972</v>
      </c>
      <c r="F6719" s="125" t="s">
        <v>1189</v>
      </c>
      <c r="G6719" s="125" t="s">
        <v>1190</v>
      </c>
      <c r="AO6719" s="376"/>
    </row>
    <row r="6720" spans="1:41" x14ac:dyDescent="0.25">
      <c r="A6720" s="44" t="s">
        <v>695</v>
      </c>
      <c r="B6720" s="44" t="s">
        <v>925</v>
      </c>
      <c r="C6720" s="45">
        <v>230601</v>
      </c>
      <c r="D6720" s="45" t="s">
        <v>11363</v>
      </c>
      <c r="E6720" s="45" t="s">
        <v>7770</v>
      </c>
      <c r="AO6720" s="376"/>
    </row>
    <row r="6721" spans="1:41" x14ac:dyDescent="0.25">
      <c r="A6721" s="44" t="s">
        <v>6460</v>
      </c>
      <c r="B6721" s="44" t="s">
        <v>12146</v>
      </c>
      <c r="C6721" s="45">
        <v>29.23</v>
      </c>
      <c r="D6721" s="45" t="s">
        <v>12549</v>
      </c>
      <c r="E6721" s="46">
        <v>46934</v>
      </c>
      <c r="F6721" s="45"/>
      <c r="G6721" s="93"/>
      <c r="H6721" s="93"/>
      <c r="I6721" s="99"/>
      <c r="J6721" s="99"/>
      <c r="K6721" s="99"/>
      <c r="L6721" s="99"/>
      <c r="M6721" s="99"/>
      <c r="N6721" s="99"/>
      <c r="O6721" s="99"/>
      <c r="P6721" s="99"/>
      <c r="Q6721" s="99"/>
      <c r="R6721" s="99"/>
      <c r="S6721" s="99"/>
      <c r="T6721" s="99"/>
      <c r="U6721" s="99"/>
      <c r="V6721" s="99"/>
      <c r="W6721" s="99"/>
      <c r="X6721" s="99"/>
      <c r="Y6721" s="99"/>
      <c r="Z6721" s="99"/>
      <c r="AA6721" s="99"/>
      <c r="AB6721" s="99"/>
      <c r="AC6721" s="99"/>
      <c r="AD6721" s="99"/>
      <c r="AE6721" s="99"/>
      <c r="AF6721" s="99"/>
      <c r="AG6721" s="99"/>
      <c r="AH6721" s="31"/>
      <c r="AI6721" s="31"/>
      <c r="AJ6721" s="31"/>
      <c r="AK6721" s="31"/>
      <c r="AL6721" s="31"/>
      <c r="AO6721" s="376"/>
    </row>
    <row r="6722" spans="1:41" x14ac:dyDescent="0.25">
      <c r="A6722" s="44" t="s">
        <v>6460</v>
      </c>
      <c r="B6722" s="44" t="s">
        <v>5321</v>
      </c>
      <c r="C6722" s="45">
        <v>23010401</v>
      </c>
      <c r="D6722" s="45" t="s">
        <v>11363</v>
      </c>
      <c r="E6722" s="45" t="s">
        <v>5322</v>
      </c>
      <c r="AO6722" s="376"/>
    </row>
    <row r="6723" spans="1:41" x14ac:dyDescent="0.25">
      <c r="A6723" s="44" t="s">
        <v>6460</v>
      </c>
      <c r="B6723" s="44" t="s">
        <v>3176</v>
      </c>
      <c r="C6723" s="45">
        <v>23010402</v>
      </c>
      <c r="D6723" s="45" t="s">
        <v>11363</v>
      </c>
      <c r="E6723" s="45" t="s">
        <v>5322</v>
      </c>
      <c r="AO6723" s="376"/>
    </row>
    <row r="6724" spans="1:41" x14ac:dyDescent="0.25">
      <c r="A6724" s="44" t="s">
        <v>8365</v>
      </c>
      <c r="B6724" s="44" t="s">
        <v>932</v>
      </c>
      <c r="C6724" s="45">
        <v>220104</v>
      </c>
      <c r="D6724" s="45" t="s">
        <v>11363</v>
      </c>
      <c r="E6724" s="45" t="s">
        <v>5139</v>
      </c>
      <c r="AO6724" s="376"/>
    </row>
    <row r="6725" spans="1:41" x14ac:dyDescent="0.25">
      <c r="A6725" s="44" t="s">
        <v>8365</v>
      </c>
      <c r="B6725" s="44" t="s">
        <v>3051</v>
      </c>
      <c r="C6725" s="45">
        <v>23100202</v>
      </c>
      <c r="D6725" s="45" t="s">
        <v>11363</v>
      </c>
      <c r="E6725" s="45" t="s">
        <v>2538</v>
      </c>
      <c r="AO6725" s="376"/>
    </row>
    <row r="6726" spans="1:41" x14ac:dyDescent="0.25">
      <c r="A6726" s="44" t="s">
        <v>8365</v>
      </c>
      <c r="B6726" s="44" t="s">
        <v>3176</v>
      </c>
      <c r="C6726" s="45">
        <v>24010402</v>
      </c>
      <c r="D6726" s="45" t="s">
        <v>11363</v>
      </c>
      <c r="E6726" s="45" t="s">
        <v>9238</v>
      </c>
      <c r="AO6726" s="376"/>
    </row>
    <row r="6727" spans="1:41" x14ac:dyDescent="0.25">
      <c r="A6727" s="44" t="s">
        <v>11768</v>
      </c>
      <c r="B6727" s="44" t="s">
        <v>14891</v>
      </c>
      <c r="C6727" s="45" t="s">
        <v>11769</v>
      </c>
      <c r="D6727" s="367" t="s">
        <v>3696</v>
      </c>
      <c r="E6727" s="328">
        <f>DATE(2028,9,25)</f>
        <v>47021</v>
      </c>
      <c r="F6727" s="32"/>
      <c r="G6727" s="32"/>
      <c r="H6727" s="32"/>
      <c r="I6727" s="31"/>
      <c r="J6727" s="31"/>
      <c r="K6727" s="31"/>
      <c r="L6727" s="31"/>
      <c r="M6727" s="31"/>
      <c r="N6727" s="31"/>
      <c r="O6727" s="31"/>
      <c r="P6727" s="31"/>
      <c r="Q6727" s="31"/>
      <c r="R6727" s="31"/>
      <c r="S6727" s="31"/>
      <c r="T6727" s="31"/>
      <c r="U6727" s="31"/>
      <c r="V6727" s="31"/>
      <c r="W6727" s="31"/>
      <c r="X6727" s="31"/>
      <c r="Y6727" s="31"/>
      <c r="Z6727" s="31"/>
      <c r="AA6727" s="31"/>
      <c r="AB6727" s="31"/>
      <c r="AC6727" s="31"/>
      <c r="AD6727" s="31"/>
      <c r="AE6727" s="31"/>
      <c r="AF6727" s="31"/>
      <c r="AG6727" s="31"/>
      <c r="AH6727" s="31"/>
      <c r="AI6727" s="31"/>
      <c r="AJ6727" s="31"/>
      <c r="AK6727" s="31"/>
      <c r="AL6727" s="31"/>
      <c r="AO6727" s="376"/>
    </row>
    <row r="6728" spans="1:41" x14ac:dyDescent="0.25">
      <c r="A6728" s="44" t="s">
        <v>2393</v>
      </c>
      <c r="B6728" s="44" t="s">
        <v>932</v>
      </c>
      <c r="C6728" s="45">
        <v>220104</v>
      </c>
      <c r="D6728" s="45" t="s">
        <v>11363</v>
      </c>
      <c r="E6728" s="45" t="s">
        <v>5139</v>
      </c>
      <c r="AO6728" s="376"/>
    </row>
    <row r="6729" spans="1:41" x14ac:dyDescent="0.25">
      <c r="A6729" s="44" t="s">
        <v>2393</v>
      </c>
      <c r="B6729" s="44" t="s">
        <v>10360</v>
      </c>
      <c r="C6729" s="45">
        <v>24020102</v>
      </c>
      <c r="D6729" s="45" t="s">
        <v>11363</v>
      </c>
      <c r="E6729" s="45" t="s">
        <v>9238</v>
      </c>
      <c r="AO6729" s="376"/>
    </row>
    <row r="6730" spans="1:41" x14ac:dyDescent="0.25">
      <c r="A6730" s="44" t="s">
        <v>2393</v>
      </c>
      <c r="B6730" s="44" t="s">
        <v>5129</v>
      </c>
      <c r="C6730" s="45">
        <v>25010502</v>
      </c>
      <c r="D6730" s="45" t="s">
        <v>11363</v>
      </c>
      <c r="E6730" s="45" t="s">
        <v>12551</v>
      </c>
      <c r="AO6730" s="376"/>
    </row>
    <row r="6731" spans="1:41" x14ac:dyDescent="0.25">
      <c r="A6731" s="44" t="s">
        <v>2393</v>
      </c>
      <c r="B6731" s="44" t="s">
        <v>3176</v>
      </c>
      <c r="C6731" s="45">
        <v>25010402</v>
      </c>
      <c r="D6731" s="45" t="s">
        <v>11363</v>
      </c>
      <c r="E6731" s="45" t="s">
        <v>12564</v>
      </c>
      <c r="AO6731" s="376"/>
    </row>
    <row r="6732" spans="1:41" x14ac:dyDescent="0.25">
      <c r="A6732" s="44" t="s">
        <v>12661</v>
      </c>
      <c r="B6732" s="44" t="s">
        <v>932</v>
      </c>
      <c r="C6732" s="45">
        <v>220104</v>
      </c>
      <c r="D6732" s="45" t="s">
        <v>11363</v>
      </c>
      <c r="E6732" s="45" t="s">
        <v>5139</v>
      </c>
      <c r="AO6732" s="376"/>
    </row>
    <row r="6733" spans="1:41" x14ac:dyDescent="0.25">
      <c r="A6733" s="44" t="s">
        <v>12661</v>
      </c>
      <c r="B6733" s="44" t="s">
        <v>3176</v>
      </c>
      <c r="C6733" s="45">
        <v>23010402</v>
      </c>
      <c r="D6733" s="45" t="s">
        <v>11363</v>
      </c>
      <c r="E6733" s="45" t="s">
        <v>5322</v>
      </c>
      <c r="AO6733" s="376"/>
    </row>
    <row r="6734" spans="1:41" x14ac:dyDescent="0.25">
      <c r="A6734" s="44" t="s">
        <v>12661</v>
      </c>
      <c r="B6734" s="44" t="s">
        <v>3051</v>
      </c>
      <c r="C6734" s="45">
        <v>23100202</v>
      </c>
      <c r="D6734" s="45" t="s">
        <v>11363</v>
      </c>
      <c r="E6734" s="45" t="s">
        <v>2538</v>
      </c>
      <c r="AO6734" s="376"/>
    </row>
    <row r="6735" spans="1:41" x14ac:dyDescent="0.25">
      <c r="A6735" s="44" t="s">
        <v>12661</v>
      </c>
      <c r="B6735" s="44" t="s">
        <v>10360</v>
      </c>
      <c r="C6735" s="45">
        <v>24020102</v>
      </c>
      <c r="D6735" s="45" t="s">
        <v>11363</v>
      </c>
      <c r="E6735" s="45" t="s">
        <v>9238</v>
      </c>
      <c r="AO6735" s="376"/>
    </row>
    <row r="6736" spans="1:41" x14ac:dyDescent="0.25">
      <c r="A6736" s="44" t="s">
        <v>12661</v>
      </c>
      <c r="B6736" s="44" t="s">
        <v>5129</v>
      </c>
      <c r="C6736" s="45">
        <v>25010502</v>
      </c>
      <c r="D6736" s="45" t="s">
        <v>11363</v>
      </c>
      <c r="E6736" s="45" t="s">
        <v>12551</v>
      </c>
      <c r="AO6736" s="376"/>
    </row>
    <row r="6737" spans="1:41" x14ac:dyDescent="0.25">
      <c r="A6737" s="44" t="s">
        <v>12661</v>
      </c>
      <c r="B6737" s="44" t="s">
        <v>2368</v>
      </c>
      <c r="C6737" s="45">
        <v>251004</v>
      </c>
      <c r="D6737" s="45" t="s">
        <v>11363</v>
      </c>
      <c r="E6737" s="45" t="s">
        <v>11146</v>
      </c>
      <c r="AO6737" s="376"/>
    </row>
    <row r="6738" spans="1:41" x14ac:dyDescent="0.25">
      <c r="A6738" s="44" t="s">
        <v>17839</v>
      </c>
      <c r="B6738" s="44" t="s">
        <v>5321</v>
      </c>
      <c r="C6738" s="45">
        <v>26010401</v>
      </c>
      <c r="D6738" s="45" t="s">
        <v>11363</v>
      </c>
      <c r="E6738" s="45" t="s">
        <v>17459</v>
      </c>
      <c r="AO6738" s="376"/>
    </row>
    <row r="6739" spans="1:41" x14ac:dyDescent="0.25">
      <c r="A6739" s="44" t="s">
        <v>17839</v>
      </c>
      <c r="B6739" s="44" t="s">
        <v>3176</v>
      </c>
      <c r="C6739" s="45">
        <v>26010402</v>
      </c>
      <c r="D6739" s="45" t="s">
        <v>11363</v>
      </c>
      <c r="E6739" s="45" t="s">
        <v>17459</v>
      </c>
      <c r="AO6739" s="376"/>
    </row>
    <row r="6740" spans="1:41" x14ac:dyDescent="0.25">
      <c r="A6740" s="44" t="s">
        <v>215</v>
      </c>
      <c r="B6740" s="44" t="s">
        <v>259</v>
      </c>
      <c r="C6740" s="45" t="s">
        <v>2723</v>
      </c>
      <c r="D6740" s="45" t="s">
        <v>9895</v>
      </c>
      <c r="E6740" s="45" t="s">
        <v>5158</v>
      </c>
      <c r="F6740" s="93"/>
      <c r="G6740" s="93"/>
      <c r="H6740" s="93"/>
      <c r="I6740" s="99"/>
      <c r="J6740" s="99"/>
      <c r="K6740" s="99"/>
      <c r="L6740" s="99"/>
      <c r="M6740" s="99"/>
      <c r="N6740" s="99"/>
      <c r="O6740" s="99"/>
      <c r="P6740" s="99"/>
      <c r="Q6740" s="99"/>
      <c r="R6740" s="99"/>
      <c r="S6740" s="99"/>
      <c r="T6740" s="99"/>
      <c r="U6740" s="99"/>
      <c r="V6740" s="99"/>
      <c r="W6740" s="99"/>
      <c r="X6740" s="99"/>
      <c r="Y6740" s="99"/>
      <c r="Z6740" s="99"/>
      <c r="AA6740" s="99"/>
      <c r="AB6740" s="99"/>
      <c r="AC6740" s="99"/>
      <c r="AD6740" s="99"/>
      <c r="AE6740" s="99"/>
      <c r="AF6740" s="99"/>
      <c r="AG6740" s="99"/>
      <c r="AH6740" s="31"/>
      <c r="AI6740" s="31"/>
      <c r="AJ6740" s="31"/>
      <c r="AK6740" s="31"/>
      <c r="AL6740" s="31"/>
      <c r="AO6740" s="376"/>
    </row>
    <row r="6741" spans="1:41" x14ac:dyDescent="0.25">
      <c r="A6741" s="99" t="s">
        <v>18894</v>
      </c>
      <c r="B6741" s="262" t="s">
        <v>6243</v>
      </c>
      <c r="C6741" s="263">
        <v>791202303001</v>
      </c>
      <c r="D6741" s="263" t="s">
        <v>6271</v>
      </c>
      <c r="E6741" s="264">
        <v>47634</v>
      </c>
      <c r="F6741" s="93"/>
      <c r="G6741" s="93"/>
      <c r="H6741" s="93"/>
      <c r="I6741" s="99"/>
      <c r="J6741" s="99"/>
      <c r="K6741" s="99"/>
      <c r="L6741" s="99"/>
      <c r="M6741" s="99"/>
      <c r="N6741" s="99"/>
      <c r="O6741" s="99"/>
      <c r="P6741" s="99"/>
      <c r="Q6741" s="99"/>
      <c r="R6741" s="99"/>
      <c r="S6741" s="99"/>
      <c r="T6741" s="99"/>
      <c r="U6741" s="99"/>
      <c r="V6741" s="99"/>
      <c r="W6741" s="99"/>
      <c r="X6741" s="99"/>
      <c r="Y6741" s="99"/>
      <c r="Z6741" s="99"/>
      <c r="AA6741" s="99"/>
      <c r="AB6741" s="99"/>
      <c r="AC6741" s="99"/>
      <c r="AD6741" s="99"/>
      <c r="AE6741" s="99"/>
      <c r="AF6741" s="99"/>
      <c r="AG6741" s="99"/>
      <c r="AH6741" s="31"/>
      <c r="AI6741" s="31"/>
      <c r="AJ6741" s="31"/>
      <c r="AK6741" s="31"/>
      <c r="AL6741" s="31"/>
      <c r="AO6741" s="376"/>
    </row>
    <row r="6742" spans="1:41" x14ac:dyDescent="0.3">
      <c r="A6742" s="333" t="s">
        <v>11430</v>
      </c>
      <c r="B6742" s="333" t="s">
        <v>1153</v>
      </c>
      <c r="C6742" s="125" t="s">
        <v>11369</v>
      </c>
      <c r="D6742" s="32" t="s">
        <v>20309</v>
      </c>
      <c r="E6742" s="125" t="s">
        <v>4826</v>
      </c>
      <c r="F6742" s="125" t="s">
        <v>1189</v>
      </c>
      <c r="G6742" s="125" t="s">
        <v>1190</v>
      </c>
      <c r="AO6742" s="376"/>
    </row>
    <row r="6743" spans="1:41" x14ac:dyDescent="0.25">
      <c r="A6743" s="262" t="s">
        <v>8591</v>
      </c>
      <c r="B6743" s="262" t="s">
        <v>8575</v>
      </c>
      <c r="C6743" s="263">
        <v>791202303001</v>
      </c>
      <c r="D6743" s="263" t="s">
        <v>6271</v>
      </c>
      <c r="E6743" s="264" t="s">
        <v>3157</v>
      </c>
      <c r="F6743" s="93"/>
      <c r="G6743" s="93"/>
      <c r="H6743" s="93"/>
      <c r="I6743" s="99"/>
      <c r="J6743" s="99"/>
      <c r="K6743" s="99"/>
      <c r="L6743" s="99"/>
      <c r="M6743" s="99"/>
      <c r="N6743" s="99"/>
      <c r="O6743" s="99"/>
      <c r="P6743" s="99"/>
      <c r="Q6743" s="99"/>
      <c r="R6743" s="99"/>
      <c r="S6743" s="99"/>
      <c r="T6743" s="99"/>
      <c r="U6743" s="99"/>
      <c r="V6743" s="99"/>
      <c r="W6743" s="99"/>
      <c r="X6743" s="99"/>
      <c r="Y6743" s="99"/>
      <c r="Z6743" s="99"/>
      <c r="AA6743" s="99"/>
      <c r="AB6743" s="99"/>
      <c r="AC6743" s="99"/>
      <c r="AD6743" s="99"/>
      <c r="AE6743" s="99"/>
      <c r="AF6743" s="99"/>
      <c r="AG6743" s="99"/>
      <c r="AH6743" s="31"/>
      <c r="AI6743" s="31"/>
      <c r="AJ6743" s="31"/>
      <c r="AK6743" s="31"/>
      <c r="AL6743" s="31"/>
      <c r="AO6743" s="376"/>
    </row>
    <row r="6744" spans="1:41" x14ac:dyDescent="0.25">
      <c r="A6744" s="44" t="s">
        <v>3917</v>
      </c>
      <c r="B6744" s="44" t="s">
        <v>21365</v>
      </c>
      <c r="C6744" s="45" t="s">
        <v>8133</v>
      </c>
      <c r="D6744" s="45" t="s">
        <v>21447</v>
      </c>
      <c r="E6744" s="46">
        <v>46752</v>
      </c>
      <c r="AO6744" s="376"/>
    </row>
    <row r="6745" spans="1:41" x14ac:dyDescent="0.25">
      <c r="A6745" s="44" t="s">
        <v>8486</v>
      </c>
      <c r="B6745" s="44" t="s">
        <v>8472</v>
      </c>
      <c r="C6745" s="45" t="s">
        <v>8527</v>
      </c>
      <c r="D6745" s="32" t="s">
        <v>5559</v>
      </c>
      <c r="E6745" s="45" t="s">
        <v>20851</v>
      </c>
      <c r="F6745" s="32"/>
      <c r="G6745" s="32"/>
      <c r="H6745" s="32"/>
      <c r="I6745" s="31"/>
      <c r="J6745" s="31"/>
      <c r="K6745" s="31"/>
      <c r="L6745" s="31"/>
      <c r="M6745" s="31"/>
      <c r="N6745" s="31"/>
      <c r="O6745" s="31"/>
      <c r="P6745" s="31"/>
      <c r="Q6745" s="31"/>
      <c r="R6745" s="31"/>
      <c r="S6745" s="31"/>
      <c r="T6745" s="31"/>
      <c r="U6745" s="31"/>
      <c r="V6745" s="31"/>
      <c r="W6745" s="31"/>
      <c r="X6745" s="31"/>
      <c r="Y6745" s="31"/>
      <c r="Z6745" s="31"/>
      <c r="AA6745" s="31"/>
      <c r="AB6745" s="31"/>
      <c r="AC6745" s="31"/>
      <c r="AD6745" s="31"/>
      <c r="AE6745" s="31"/>
      <c r="AF6745" s="31"/>
      <c r="AG6745" s="31"/>
      <c r="AH6745" s="31"/>
      <c r="AI6745" s="31"/>
      <c r="AJ6745" s="31"/>
      <c r="AK6745" s="31"/>
      <c r="AL6745" s="31"/>
      <c r="AO6745" s="376"/>
    </row>
    <row r="6746" spans="1:41" x14ac:dyDescent="0.25">
      <c r="A6746" s="44" t="s">
        <v>17840</v>
      </c>
      <c r="B6746" s="44" t="s">
        <v>925</v>
      </c>
      <c r="C6746" s="45">
        <v>220601</v>
      </c>
      <c r="D6746" s="45" t="s">
        <v>11363</v>
      </c>
      <c r="E6746" s="45" t="s">
        <v>4962</v>
      </c>
      <c r="AO6746" s="376"/>
    </row>
    <row r="6747" spans="1:41" x14ac:dyDescent="0.25">
      <c r="A6747" s="44" t="s">
        <v>17840</v>
      </c>
      <c r="B6747" s="44" t="s">
        <v>9248</v>
      </c>
      <c r="C6747" s="45">
        <v>240101</v>
      </c>
      <c r="D6747" s="45" t="s">
        <v>11363</v>
      </c>
      <c r="E6747" s="45" t="s">
        <v>9249</v>
      </c>
      <c r="AO6747" s="376"/>
    </row>
    <row r="6748" spans="1:41" x14ac:dyDescent="0.25">
      <c r="A6748" s="44" t="s">
        <v>3510</v>
      </c>
      <c r="B6748" s="44" t="s">
        <v>5134</v>
      </c>
      <c r="C6748" s="45">
        <v>240804</v>
      </c>
      <c r="D6748" s="45" t="s">
        <v>11363</v>
      </c>
      <c r="E6748" s="45" t="s">
        <v>11260</v>
      </c>
      <c r="AO6748" s="376"/>
    </row>
    <row r="6749" spans="1:41" x14ac:dyDescent="0.25">
      <c r="A6749" s="44" t="s">
        <v>3510</v>
      </c>
      <c r="B6749" s="44" t="s">
        <v>1666</v>
      </c>
      <c r="C6749" s="45">
        <v>250101</v>
      </c>
      <c r="D6749" s="45" t="s">
        <v>11363</v>
      </c>
      <c r="E6749" s="45" t="s">
        <v>12551</v>
      </c>
      <c r="AO6749" s="376"/>
    </row>
    <row r="6750" spans="1:41" x14ac:dyDescent="0.25">
      <c r="A6750" s="44" t="s">
        <v>3510</v>
      </c>
      <c r="B6750" s="44" t="s">
        <v>2350</v>
      </c>
      <c r="C6750" s="45">
        <v>250106</v>
      </c>
      <c r="D6750" s="45" t="s">
        <v>11363</v>
      </c>
      <c r="E6750" s="45" t="s">
        <v>11887</v>
      </c>
      <c r="AO6750" s="376"/>
    </row>
    <row r="6751" spans="1:41" x14ac:dyDescent="0.25">
      <c r="A6751" s="44" t="s">
        <v>12662</v>
      </c>
      <c r="B6751" s="44" t="s">
        <v>1666</v>
      </c>
      <c r="C6751" s="45">
        <v>250101</v>
      </c>
      <c r="D6751" s="45" t="s">
        <v>11363</v>
      </c>
      <c r="E6751" s="45" t="s">
        <v>12551</v>
      </c>
      <c r="AO6751" s="376"/>
    </row>
    <row r="6752" spans="1:41" x14ac:dyDescent="0.25">
      <c r="A6752" s="44" t="s">
        <v>12662</v>
      </c>
      <c r="B6752" s="44" t="s">
        <v>2350</v>
      </c>
      <c r="C6752" s="45">
        <v>250106</v>
      </c>
      <c r="D6752" s="45" t="s">
        <v>11363</v>
      </c>
      <c r="E6752" s="45" t="s">
        <v>11887</v>
      </c>
      <c r="AO6752" s="376"/>
    </row>
    <row r="6753" spans="1:41" x14ac:dyDescent="0.3">
      <c r="A6753" s="92" t="s">
        <v>10189</v>
      </c>
      <c r="B6753" s="92" t="s">
        <v>10212</v>
      </c>
      <c r="C6753" s="93" t="s">
        <v>10213</v>
      </c>
      <c r="D6753" s="93" t="s">
        <v>1201</v>
      </c>
      <c r="E6753" s="94">
        <v>47012</v>
      </c>
      <c r="F6753" s="93"/>
      <c r="G6753" s="93"/>
      <c r="H6753" s="93"/>
      <c r="I6753" s="99"/>
      <c r="J6753" s="99"/>
      <c r="K6753" s="99"/>
      <c r="L6753" s="99"/>
      <c r="M6753" s="99"/>
      <c r="N6753" s="99"/>
      <c r="O6753" s="99"/>
      <c r="P6753" s="99"/>
      <c r="Q6753" s="99"/>
      <c r="R6753" s="99"/>
      <c r="S6753" s="99"/>
      <c r="T6753" s="99"/>
      <c r="U6753" s="99"/>
      <c r="V6753" s="99"/>
      <c r="W6753" s="99"/>
      <c r="X6753" s="99"/>
      <c r="Y6753" s="99"/>
      <c r="Z6753" s="99"/>
      <c r="AA6753" s="99"/>
      <c r="AB6753" s="99"/>
      <c r="AC6753" s="99"/>
      <c r="AD6753" s="99"/>
      <c r="AE6753" s="99"/>
      <c r="AF6753" s="99"/>
      <c r="AG6753" s="99"/>
      <c r="AH6753" s="31"/>
      <c r="AI6753" s="31"/>
      <c r="AJ6753" s="31"/>
      <c r="AK6753" s="31"/>
      <c r="AL6753" s="31"/>
      <c r="AO6753" s="376"/>
    </row>
    <row r="6754" spans="1:41" x14ac:dyDescent="0.25">
      <c r="A6754" s="99" t="s">
        <v>2751</v>
      </c>
      <c r="B6754" s="111" t="s">
        <v>1169</v>
      </c>
      <c r="C6754" s="56" t="s">
        <v>2745</v>
      </c>
      <c r="D6754" s="146" t="s">
        <v>2198</v>
      </c>
      <c r="E6754" s="69">
        <v>45227</v>
      </c>
      <c r="F6754" s="93"/>
      <c r="G6754" s="93"/>
      <c r="H6754" s="93"/>
      <c r="I6754" s="99"/>
      <c r="J6754" s="99"/>
      <c r="K6754" s="99"/>
      <c r="L6754" s="99"/>
      <c r="M6754" s="99"/>
      <c r="N6754" s="99"/>
      <c r="O6754" s="99"/>
      <c r="P6754" s="99"/>
      <c r="Q6754" s="99"/>
      <c r="R6754" s="99"/>
      <c r="S6754" s="99"/>
      <c r="T6754" s="99"/>
      <c r="U6754" s="99"/>
      <c r="V6754" s="99"/>
      <c r="W6754" s="99"/>
      <c r="X6754" s="99"/>
      <c r="Y6754" s="99"/>
      <c r="Z6754" s="99"/>
      <c r="AA6754" s="99"/>
      <c r="AB6754" s="99"/>
      <c r="AC6754" s="99"/>
      <c r="AD6754" s="99"/>
      <c r="AE6754" s="99"/>
      <c r="AF6754" s="99"/>
      <c r="AG6754" s="99"/>
      <c r="AH6754" s="31"/>
      <c r="AI6754" s="31"/>
      <c r="AJ6754" s="31"/>
      <c r="AK6754" s="31"/>
      <c r="AL6754" s="31"/>
      <c r="AO6754" s="376"/>
    </row>
    <row r="6755" spans="1:41" x14ac:dyDescent="0.25">
      <c r="A6755" s="44" t="s">
        <v>7384</v>
      </c>
      <c r="B6755" s="44" t="s">
        <v>7352</v>
      </c>
      <c r="C6755" s="45" t="s">
        <v>7385</v>
      </c>
      <c r="D6755" s="45" t="s">
        <v>11204</v>
      </c>
      <c r="E6755" s="45" t="s">
        <v>7354</v>
      </c>
      <c r="F6755" s="93"/>
      <c r="G6755" s="93"/>
      <c r="H6755" s="93"/>
      <c r="I6755" s="99"/>
      <c r="J6755" s="99"/>
      <c r="K6755" s="99"/>
      <c r="L6755" s="99"/>
      <c r="M6755" s="99"/>
      <c r="N6755" s="99"/>
      <c r="O6755" s="99"/>
      <c r="P6755" s="99"/>
      <c r="Q6755" s="99"/>
      <c r="R6755" s="99"/>
      <c r="S6755" s="99"/>
      <c r="T6755" s="99"/>
      <c r="U6755" s="99"/>
      <c r="V6755" s="99"/>
      <c r="W6755" s="99"/>
      <c r="X6755" s="99"/>
      <c r="Y6755" s="99"/>
      <c r="Z6755" s="99"/>
      <c r="AA6755" s="99"/>
      <c r="AB6755" s="99"/>
      <c r="AC6755" s="99"/>
      <c r="AD6755" s="99"/>
      <c r="AE6755" s="99"/>
      <c r="AF6755" s="99"/>
      <c r="AG6755" s="99"/>
      <c r="AH6755" s="31"/>
      <c r="AI6755" s="31"/>
      <c r="AJ6755" s="31"/>
      <c r="AK6755" s="31"/>
      <c r="AL6755" s="31"/>
      <c r="AO6755" s="376"/>
    </row>
    <row r="6756" spans="1:41" x14ac:dyDescent="0.25">
      <c r="A6756" s="44" t="s">
        <v>7384</v>
      </c>
      <c r="B6756" s="44" t="s">
        <v>7352</v>
      </c>
      <c r="C6756" s="45" t="s">
        <v>7385</v>
      </c>
      <c r="D6756" s="45" t="s">
        <v>9895</v>
      </c>
      <c r="E6756" s="45" t="s">
        <v>7354</v>
      </c>
      <c r="F6756" s="93"/>
      <c r="G6756" s="93"/>
      <c r="H6756" s="93"/>
      <c r="I6756" s="99"/>
      <c r="J6756" s="99"/>
      <c r="K6756" s="99"/>
      <c r="L6756" s="99"/>
      <c r="M6756" s="99"/>
      <c r="N6756" s="99"/>
      <c r="O6756" s="99"/>
      <c r="P6756" s="99"/>
      <c r="Q6756" s="99"/>
      <c r="R6756" s="99"/>
      <c r="S6756" s="99"/>
      <c r="T6756" s="99"/>
      <c r="U6756" s="99"/>
      <c r="V6756" s="99"/>
      <c r="W6756" s="99"/>
      <c r="X6756" s="99"/>
      <c r="Y6756" s="99"/>
      <c r="Z6756" s="99"/>
      <c r="AA6756" s="99"/>
      <c r="AB6756" s="99"/>
      <c r="AC6756" s="99"/>
      <c r="AD6756" s="99"/>
      <c r="AE6756" s="99"/>
      <c r="AF6756" s="99"/>
      <c r="AG6756" s="99"/>
      <c r="AH6756" s="31"/>
      <c r="AI6756" s="31"/>
      <c r="AJ6756" s="31"/>
      <c r="AK6756" s="31"/>
      <c r="AL6756" s="31"/>
      <c r="AO6756" s="376"/>
    </row>
    <row r="6757" spans="1:41" x14ac:dyDescent="0.3">
      <c r="A6757" s="333" t="s">
        <v>12879</v>
      </c>
      <c r="B6757" s="333" t="s">
        <v>4817</v>
      </c>
      <c r="C6757" s="125" t="s">
        <v>13321</v>
      </c>
      <c r="D6757" s="32" t="s">
        <v>20309</v>
      </c>
      <c r="E6757" s="125" t="s">
        <v>12551</v>
      </c>
      <c r="F6757" s="125" t="s">
        <v>1189</v>
      </c>
      <c r="G6757" s="125" t="s">
        <v>1190</v>
      </c>
      <c r="AO6757" s="376"/>
    </row>
    <row r="6758" spans="1:41" x14ac:dyDescent="0.25">
      <c r="A6758" s="44" t="s">
        <v>1814</v>
      </c>
      <c r="B6758" s="113" t="s">
        <v>1815</v>
      </c>
      <c r="C6758" s="56" t="s">
        <v>1816</v>
      </c>
      <c r="D6758" s="146" t="s">
        <v>1713</v>
      </c>
      <c r="E6758" s="69">
        <v>45626</v>
      </c>
      <c r="F6758" s="93"/>
      <c r="G6758" s="93"/>
      <c r="H6758" s="93"/>
      <c r="I6758" s="99"/>
      <c r="J6758" s="99"/>
      <c r="K6758" s="99"/>
      <c r="L6758" s="99"/>
      <c r="M6758" s="99"/>
      <c r="N6758" s="99"/>
      <c r="O6758" s="99"/>
      <c r="P6758" s="99"/>
      <c r="Q6758" s="99"/>
      <c r="R6758" s="99"/>
      <c r="S6758" s="99"/>
      <c r="T6758" s="99"/>
      <c r="U6758" s="99"/>
      <c r="V6758" s="99"/>
      <c r="W6758" s="99"/>
      <c r="X6758" s="99"/>
      <c r="Y6758" s="99"/>
      <c r="Z6758" s="99"/>
      <c r="AA6758" s="99"/>
      <c r="AB6758" s="99"/>
      <c r="AC6758" s="99"/>
      <c r="AD6758" s="99"/>
      <c r="AE6758" s="99"/>
      <c r="AF6758" s="99"/>
      <c r="AG6758" s="99"/>
      <c r="AH6758" s="31"/>
      <c r="AI6758" s="31"/>
      <c r="AJ6758" s="31"/>
      <c r="AK6758" s="31"/>
      <c r="AL6758" s="31"/>
      <c r="AO6758" s="376"/>
    </row>
    <row r="6759" spans="1:41" x14ac:dyDescent="0.25">
      <c r="A6759" s="44" t="s">
        <v>8366</v>
      </c>
      <c r="B6759" s="44" t="s">
        <v>17468</v>
      </c>
      <c r="C6759" s="45">
        <v>23110101</v>
      </c>
      <c r="D6759" s="45" t="s">
        <v>11363</v>
      </c>
      <c r="E6759" s="45" t="s">
        <v>8334</v>
      </c>
      <c r="AO6759" s="376"/>
    </row>
    <row r="6760" spans="1:41" x14ac:dyDescent="0.25">
      <c r="A6760" s="44" t="s">
        <v>8366</v>
      </c>
      <c r="B6760" s="44" t="s">
        <v>8335</v>
      </c>
      <c r="C6760" s="45">
        <v>23110102</v>
      </c>
      <c r="D6760" s="45" t="s">
        <v>11363</v>
      </c>
      <c r="E6760" s="45" t="s">
        <v>8334</v>
      </c>
      <c r="AO6760" s="376"/>
    </row>
    <row r="6761" spans="1:41" x14ac:dyDescent="0.3">
      <c r="A6761" s="333" t="s">
        <v>3464</v>
      </c>
      <c r="B6761" s="333" t="s">
        <v>3455</v>
      </c>
      <c r="C6761" s="125" t="s">
        <v>10959</v>
      </c>
      <c r="D6761" s="32" t="s">
        <v>20309</v>
      </c>
      <c r="E6761" s="125" t="s">
        <v>2593</v>
      </c>
      <c r="F6761" s="125" t="s">
        <v>1189</v>
      </c>
      <c r="G6761" s="125" t="s">
        <v>1190</v>
      </c>
      <c r="AO6761" s="376"/>
    </row>
    <row r="6762" spans="1:41" x14ac:dyDescent="0.25">
      <c r="A6762" s="44" t="s">
        <v>3464</v>
      </c>
      <c r="B6762" s="44" t="s">
        <v>7636</v>
      </c>
      <c r="C6762" s="45" t="s">
        <v>7347</v>
      </c>
      <c r="D6762" s="93" t="s">
        <v>17443</v>
      </c>
      <c r="E6762" s="45" t="s">
        <v>5131</v>
      </c>
      <c r="F6762" s="93"/>
      <c r="G6762" s="93"/>
      <c r="H6762" s="93"/>
      <c r="I6762" s="99"/>
      <c r="J6762" s="99"/>
      <c r="K6762" s="99"/>
      <c r="L6762" s="99"/>
      <c r="M6762" s="99"/>
      <c r="N6762" s="99"/>
      <c r="O6762" s="99"/>
      <c r="P6762" s="99"/>
      <c r="Q6762" s="99"/>
      <c r="R6762" s="99"/>
      <c r="S6762" s="99"/>
      <c r="T6762" s="99"/>
      <c r="U6762" s="99"/>
      <c r="V6762" s="99"/>
      <c r="W6762" s="99"/>
      <c r="X6762" s="99"/>
      <c r="Y6762" s="99"/>
      <c r="Z6762" s="99"/>
      <c r="AA6762" s="99"/>
      <c r="AB6762" s="99"/>
      <c r="AC6762" s="99"/>
      <c r="AD6762" s="99"/>
      <c r="AE6762" s="99"/>
      <c r="AF6762" s="99"/>
      <c r="AG6762" s="99"/>
      <c r="AH6762" s="31"/>
      <c r="AI6762" s="31"/>
      <c r="AJ6762" s="31"/>
      <c r="AK6762" s="31"/>
      <c r="AL6762" s="31"/>
      <c r="AO6762" s="376"/>
    </row>
    <row r="6763" spans="1:41" x14ac:dyDescent="0.25">
      <c r="A6763" s="44" t="s">
        <v>3464</v>
      </c>
      <c r="B6763" s="44" t="s">
        <v>7636</v>
      </c>
      <c r="C6763" s="45" t="s">
        <v>7347</v>
      </c>
      <c r="D6763" s="45" t="s">
        <v>9895</v>
      </c>
      <c r="E6763" s="46">
        <v>46873</v>
      </c>
      <c r="F6763" s="93"/>
      <c r="G6763" s="93"/>
      <c r="H6763" s="93"/>
      <c r="I6763" s="99"/>
      <c r="J6763" s="99"/>
      <c r="K6763" s="99"/>
      <c r="L6763" s="99"/>
      <c r="M6763" s="99"/>
      <c r="N6763" s="99"/>
      <c r="O6763" s="99"/>
      <c r="P6763" s="99"/>
      <c r="Q6763" s="99"/>
      <c r="R6763" s="99"/>
      <c r="S6763" s="99"/>
      <c r="T6763" s="99"/>
      <c r="U6763" s="99"/>
      <c r="V6763" s="99"/>
      <c r="W6763" s="99"/>
      <c r="X6763" s="99"/>
      <c r="Y6763" s="99"/>
      <c r="Z6763" s="99"/>
      <c r="AA6763" s="99"/>
      <c r="AB6763" s="99"/>
      <c r="AC6763" s="99"/>
      <c r="AD6763" s="99"/>
      <c r="AE6763" s="99"/>
      <c r="AF6763" s="99"/>
      <c r="AG6763" s="99"/>
      <c r="AH6763" s="31"/>
      <c r="AI6763" s="31"/>
      <c r="AJ6763" s="31"/>
      <c r="AK6763" s="31"/>
      <c r="AL6763" s="31"/>
      <c r="AO6763" s="376"/>
    </row>
    <row r="6764" spans="1:41" x14ac:dyDescent="0.3">
      <c r="A6764" s="333" t="s">
        <v>15524</v>
      </c>
      <c r="B6764" s="333" t="s">
        <v>4820</v>
      </c>
      <c r="C6764" s="125" t="s">
        <v>15590</v>
      </c>
      <c r="D6764" s="32" t="s">
        <v>20309</v>
      </c>
      <c r="E6764" s="125" t="s">
        <v>9839</v>
      </c>
      <c r="F6764" s="125" t="s">
        <v>1189</v>
      </c>
      <c r="G6764" s="125" t="s">
        <v>1190</v>
      </c>
      <c r="AO6764" s="376"/>
    </row>
    <row r="6765" spans="1:41" x14ac:dyDescent="0.3">
      <c r="A6765" s="144" t="s">
        <v>3164</v>
      </c>
      <c r="B6765" s="137" t="s">
        <v>2146</v>
      </c>
      <c r="C6765" s="138" t="s">
        <v>8008</v>
      </c>
      <c r="D6765" s="93" t="s">
        <v>2147</v>
      </c>
      <c r="E6765" s="139">
        <v>46954</v>
      </c>
      <c r="F6765" s="93"/>
      <c r="G6765" s="93"/>
      <c r="H6765" s="93"/>
      <c r="I6765" s="99"/>
      <c r="J6765" s="99"/>
      <c r="K6765" s="99"/>
      <c r="L6765" s="99"/>
      <c r="M6765" s="99"/>
      <c r="N6765" s="99"/>
      <c r="O6765" s="99"/>
      <c r="P6765" s="99"/>
      <c r="Q6765" s="99"/>
      <c r="R6765" s="99"/>
      <c r="S6765" s="99"/>
      <c r="T6765" s="99"/>
      <c r="U6765" s="99"/>
      <c r="V6765" s="99"/>
      <c r="W6765" s="99"/>
      <c r="X6765" s="99"/>
      <c r="Y6765" s="99"/>
      <c r="Z6765" s="99"/>
      <c r="AA6765" s="99"/>
      <c r="AB6765" s="99"/>
      <c r="AC6765" s="99"/>
      <c r="AD6765" s="99"/>
      <c r="AE6765" s="99"/>
      <c r="AF6765" s="99"/>
      <c r="AG6765" s="99"/>
      <c r="AH6765" s="31"/>
      <c r="AI6765" s="31"/>
      <c r="AJ6765" s="31"/>
      <c r="AK6765" s="31"/>
      <c r="AL6765" s="31"/>
      <c r="AO6765" s="376"/>
    </row>
    <row r="6766" spans="1:41" x14ac:dyDescent="0.25">
      <c r="A6766" s="44" t="s">
        <v>6201</v>
      </c>
      <c r="B6766" s="113" t="s">
        <v>6202</v>
      </c>
      <c r="C6766" s="45" t="s">
        <v>6203</v>
      </c>
      <c r="D6766" s="93" t="s">
        <v>1741</v>
      </c>
      <c r="E6766" s="46">
        <v>46624</v>
      </c>
      <c r="F6766" s="93"/>
      <c r="G6766" s="93"/>
      <c r="H6766" s="93"/>
      <c r="I6766" s="99"/>
      <c r="J6766" s="99"/>
      <c r="K6766" s="99"/>
      <c r="L6766" s="99"/>
      <c r="M6766" s="99"/>
      <c r="N6766" s="99"/>
      <c r="O6766" s="99"/>
      <c r="P6766" s="99"/>
      <c r="Q6766" s="99"/>
      <c r="R6766" s="99"/>
      <c r="S6766" s="99"/>
      <c r="T6766" s="99"/>
      <c r="U6766" s="99"/>
      <c r="V6766" s="99"/>
      <c r="W6766" s="99"/>
      <c r="X6766" s="99"/>
      <c r="Y6766" s="99"/>
      <c r="Z6766" s="99"/>
      <c r="AA6766" s="99"/>
      <c r="AB6766" s="99"/>
      <c r="AC6766" s="99"/>
      <c r="AD6766" s="99"/>
      <c r="AE6766" s="99"/>
      <c r="AF6766" s="99"/>
      <c r="AG6766" s="99"/>
      <c r="AH6766" s="31"/>
      <c r="AI6766" s="31"/>
      <c r="AJ6766" s="31"/>
      <c r="AK6766" s="31"/>
      <c r="AL6766" s="31"/>
      <c r="AO6766" s="376"/>
    </row>
    <row r="6767" spans="1:41" x14ac:dyDescent="0.25">
      <c r="A6767" s="262" t="s">
        <v>7783</v>
      </c>
      <c r="B6767" s="262" t="s">
        <v>8592</v>
      </c>
      <c r="C6767" s="263">
        <v>791202303003</v>
      </c>
      <c r="D6767" s="263" t="s">
        <v>6271</v>
      </c>
      <c r="E6767" s="264" t="s">
        <v>3157</v>
      </c>
      <c r="F6767" s="93"/>
      <c r="G6767" s="93"/>
      <c r="H6767" s="93"/>
      <c r="I6767" s="99"/>
      <c r="J6767" s="99"/>
      <c r="K6767" s="99"/>
      <c r="L6767" s="99"/>
      <c r="M6767" s="99"/>
      <c r="N6767" s="99"/>
      <c r="O6767" s="99"/>
      <c r="P6767" s="99"/>
      <c r="Q6767" s="99"/>
      <c r="R6767" s="99"/>
      <c r="S6767" s="99"/>
      <c r="T6767" s="99"/>
      <c r="U6767" s="99"/>
      <c r="V6767" s="99"/>
      <c r="W6767" s="99"/>
      <c r="X6767" s="99"/>
      <c r="Y6767" s="99"/>
      <c r="Z6767" s="99"/>
      <c r="AA6767" s="99"/>
      <c r="AB6767" s="99"/>
      <c r="AC6767" s="99"/>
      <c r="AD6767" s="99"/>
      <c r="AE6767" s="99"/>
      <c r="AF6767" s="99"/>
      <c r="AG6767" s="99"/>
      <c r="AH6767" s="31"/>
      <c r="AI6767" s="31"/>
      <c r="AJ6767" s="31"/>
      <c r="AK6767" s="31"/>
      <c r="AL6767" s="31"/>
      <c r="AO6767" s="376"/>
    </row>
    <row r="6768" spans="1:41" x14ac:dyDescent="0.3">
      <c r="A6768" s="333" t="s">
        <v>7783</v>
      </c>
      <c r="B6768" s="333" t="s">
        <v>1184</v>
      </c>
      <c r="C6768" s="125" t="s">
        <v>21308</v>
      </c>
      <c r="D6768" s="32" t="s">
        <v>20309</v>
      </c>
      <c r="E6768" s="125" t="s">
        <v>9840</v>
      </c>
      <c r="F6768" s="125" t="s">
        <v>1189</v>
      </c>
      <c r="G6768" s="125" t="s">
        <v>1190</v>
      </c>
      <c r="AO6768" s="376"/>
    </row>
    <row r="6769" spans="1:41" x14ac:dyDescent="0.25">
      <c r="A6769" s="44" t="s">
        <v>117</v>
      </c>
      <c r="B6769" s="44" t="s">
        <v>2522</v>
      </c>
      <c r="C6769" s="45" t="s">
        <v>13438</v>
      </c>
      <c r="D6769" s="46" t="s">
        <v>21328</v>
      </c>
      <c r="E6769" s="46">
        <v>46527</v>
      </c>
      <c r="AO6769" s="376"/>
    </row>
    <row r="6770" spans="1:41" x14ac:dyDescent="0.25">
      <c r="A6770" s="44" t="s">
        <v>12265</v>
      </c>
      <c r="B6770" s="44" t="s">
        <v>12180</v>
      </c>
      <c r="C6770" s="45">
        <v>15.23</v>
      </c>
      <c r="D6770" s="45" t="s">
        <v>12549</v>
      </c>
      <c r="E6770" s="46">
        <v>46934</v>
      </c>
      <c r="F6770" s="45"/>
      <c r="G6770" s="93"/>
      <c r="H6770" s="93"/>
      <c r="I6770" s="99"/>
      <c r="J6770" s="99"/>
      <c r="K6770" s="99"/>
      <c r="L6770" s="99"/>
      <c r="M6770" s="99"/>
      <c r="N6770" s="99"/>
      <c r="O6770" s="99"/>
      <c r="P6770" s="99"/>
      <c r="Q6770" s="99"/>
      <c r="R6770" s="99"/>
      <c r="S6770" s="99"/>
      <c r="T6770" s="99"/>
      <c r="U6770" s="99"/>
      <c r="V6770" s="99"/>
      <c r="W6770" s="99"/>
      <c r="X6770" s="99"/>
      <c r="Y6770" s="99"/>
      <c r="Z6770" s="99"/>
      <c r="AA6770" s="99"/>
      <c r="AB6770" s="99"/>
      <c r="AC6770" s="99"/>
      <c r="AD6770" s="99"/>
      <c r="AE6770" s="99"/>
      <c r="AF6770" s="99"/>
      <c r="AG6770" s="99"/>
      <c r="AH6770" s="31"/>
      <c r="AI6770" s="31"/>
      <c r="AJ6770" s="31"/>
      <c r="AK6770" s="31"/>
      <c r="AL6770" s="31"/>
      <c r="AO6770" s="376"/>
    </row>
    <row r="6771" spans="1:41" x14ac:dyDescent="0.3">
      <c r="A6771" s="333" t="s">
        <v>18663</v>
      </c>
      <c r="B6771" s="333" t="s">
        <v>2301</v>
      </c>
      <c r="C6771" s="125" t="s">
        <v>18816</v>
      </c>
      <c r="D6771" s="32" t="s">
        <v>20309</v>
      </c>
      <c r="E6771" s="125" t="s">
        <v>8292</v>
      </c>
      <c r="F6771" s="125" t="s">
        <v>1189</v>
      </c>
      <c r="G6771" s="125" t="s">
        <v>1190</v>
      </c>
      <c r="AO6771" s="376"/>
    </row>
    <row r="6772" spans="1:41" x14ac:dyDescent="0.3">
      <c r="A6772" s="333" t="s">
        <v>18663</v>
      </c>
      <c r="B6772" s="333" t="s">
        <v>2696</v>
      </c>
      <c r="C6772" s="125" t="s">
        <v>21307</v>
      </c>
      <c r="D6772" s="32" t="s">
        <v>20309</v>
      </c>
      <c r="E6772" s="125" t="s">
        <v>9840</v>
      </c>
      <c r="F6772" s="125" t="s">
        <v>1189</v>
      </c>
      <c r="G6772" s="125" t="s">
        <v>1190</v>
      </c>
      <c r="AO6772" s="376"/>
    </row>
    <row r="6773" spans="1:41" x14ac:dyDescent="0.3">
      <c r="A6773" s="333" t="s">
        <v>20273</v>
      </c>
      <c r="B6773" s="333" t="s">
        <v>1184</v>
      </c>
      <c r="C6773" s="125" t="s">
        <v>21308</v>
      </c>
      <c r="D6773" s="32" t="s">
        <v>20309</v>
      </c>
      <c r="E6773" s="125" t="s">
        <v>9840</v>
      </c>
      <c r="F6773" s="125" t="s">
        <v>1190</v>
      </c>
      <c r="G6773" s="125" t="s">
        <v>1190</v>
      </c>
      <c r="AO6773" s="376"/>
    </row>
    <row r="6774" spans="1:41" x14ac:dyDescent="0.3">
      <c r="A6774" s="333" t="s">
        <v>6936</v>
      </c>
      <c r="B6774" s="333" t="s">
        <v>1174</v>
      </c>
      <c r="C6774" s="125" t="s">
        <v>19093</v>
      </c>
      <c r="D6774" s="32" t="s">
        <v>20309</v>
      </c>
      <c r="E6774" s="125" t="s">
        <v>9249</v>
      </c>
      <c r="F6774" s="125" t="s">
        <v>1189</v>
      </c>
      <c r="G6774" s="125" t="s">
        <v>1190</v>
      </c>
      <c r="AO6774" s="376"/>
    </row>
    <row r="6775" spans="1:41" x14ac:dyDescent="0.3">
      <c r="A6775" s="333" t="s">
        <v>18664</v>
      </c>
      <c r="B6775" s="333" t="s">
        <v>1167</v>
      </c>
      <c r="C6775" s="125" t="s">
        <v>17236</v>
      </c>
      <c r="D6775" s="32" t="s">
        <v>20309</v>
      </c>
      <c r="E6775" s="125" t="s">
        <v>8292</v>
      </c>
      <c r="F6775" s="125" t="s">
        <v>1189</v>
      </c>
      <c r="G6775" s="125" t="s">
        <v>1190</v>
      </c>
      <c r="AO6775" s="376"/>
    </row>
    <row r="6776" spans="1:41" x14ac:dyDescent="0.25">
      <c r="A6776" s="44" t="s">
        <v>1622</v>
      </c>
      <c r="B6776" s="44" t="s">
        <v>925</v>
      </c>
      <c r="C6776" s="45">
        <v>230601</v>
      </c>
      <c r="D6776" s="45" t="s">
        <v>11363</v>
      </c>
      <c r="E6776" s="45" t="s">
        <v>7770</v>
      </c>
      <c r="AO6776" s="376"/>
    </row>
    <row r="6777" spans="1:41" x14ac:dyDescent="0.25">
      <c r="A6777" s="44" t="s">
        <v>17841</v>
      </c>
      <c r="B6777" s="44" t="s">
        <v>10350</v>
      </c>
      <c r="C6777" s="45">
        <v>24020301</v>
      </c>
      <c r="D6777" s="45" t="s">
        <v>11363</v>
      </c>
      <c r="E6777" s="45" t="s">
        <v>5131</v>
      </c>
      <c r="AO6777" s="376"/>
    </row>
    <row r="6778" spans="1:41" x14ac:dyDescent="0.25">
      <c r="A6778" s="44" t="s">
        <v>17841</v>
      </c>
      <c r="B6778" s="44" t="s">
        <v>9248</v>
      </c>
      <c r="C6778" s="45">
        <v>240101</v>
      </c>
      <c r="D6778" s="45" t="s">
        <v>11363</v>
      </c>
      <c r="E6778" s="45" t="s">
        <v>9249</v>
      </c>
      <c r="AO6778" s="376"/>
    </row>
    <row r="6779" spans="1:41" x14ac:dyDescent="0.25">
      <c r="A6779" s="44" t="s">
        <v>21632</v>
      </c>
      <c r="B6779" s="44" t="s">
        <v>925</v>
      </c>
      <c r="C6779" s="45">
        <v>260601</v>
      </c>
      <c r="D6779" s="45" t="s">
        <v>11363</v>
      </c>
      <c r="E6779" s="45" t="s">
        <v>17341</v>
      </c>
      <c r="AO6779" s="376"/>
    </row>
    <row r="6780" spans="1:41" x14ac:dyDescent="0.25">
      <c r="A6780" s="44" t="s">
        <v>15752</v>
      </c>
      <c r="B6780" s="44" t="s">
        <v>3474</v>
      </c>
      <c r="C6780" s="45">
        <v>250503</v>
      </c>
      <c r="D6780" s="45" t="s">
        <v>11363</v>
      </c>
      <c r="E6780" s="45" t="s">
        <v>15608</v>
      </c>
      <c r="AO6780" s="376"/>
    </row>
    <row r="6781" spans="1:41" x14ac:dyDescent="0.25">
      <c r="A6781" s="44" t="s">
        <v>15752</v>
      </c>
      <c r="B6781" s="44" t="s">
        <v>5321</v>
      </c>
      <c r="C6781" s="45">
        <v>26010401</v>
      </c>
      <c r="D6781" s="45" t="s">
        <v>11363</v>
      </c>
      <c r="E6781" s="45" t="s">
        <v>17459</v>
      </c>
      <c r="AO6781" s="376"/>
    </row>
    <row r="6782" spans="1:41" x14ac:dyDescent="0.25">
      <c r="A6782" s="44" t="s">
        <v>15752</v>
      </c>
      <c r="B6782" s="44" t="s">
        <v>3176</v>
      </c>
      <c r="C6782" s="45">
        <v>26010402</v>
      </c>
      <c r="D6782" s="45" t="s">
        <v>11363</v>
      </c>
      <c r="E6782" s="45" t="s">
        <v>17459</v>
      </c>
      <c r="AO6782" s="376"/>
    </row>
    <row r="6783" spans="1:41" x14ac:dyDescent="0.3">
      <c r="A6783" s="333" t="s">
        <v>8645</v>
      </c>
      <c r="B6783" s="333" t="s">
        <v>1154</v>
      </c>
      <c r="C6783" s="125" t="s">
        <v>10117</v>
      </c>
      <c r="D6783" s="32" t="s">
        <v>20309</v>
      </c>
      <c r="E6783" s="125" t="s">
        <v>5139</v>
      </c>
      <c r="F6783" s="125" t="s">
        <v>1189</v>
      </c>
      <c r="G6783" s="125" t="s">
        <v>1190</v>
      </c>
      <c r="AO6783" s="376"/>
    </row>
    <row r="6784" spans="1:41" x14ac:dyDescent="0.3">
      <c r="A6784" s="333" t="s">
        <v>8645</v>
      </c>
      <c r="B6784" s="333" t="s">
        <v>1153</v>
      </c>
      <c r="C6784" s="125" t="s">
        <v>11369</v>
      </c>
      <c r="D6784" s="32" t="s">
        <v>20309</v>
      </c>
      <c r="E6784" s="125" t="s">
        <v>4826</v>
      </c>
      <c r="F6784" s="125" t="s">
        <v>1189</v>
      </c>
      <c r="G6784" s="125" t="s">
        <v>1190</v>
      </c>
      <c r="AO6784" s="376"/>
    </row>
    <row r="6785" spans="1:41" x14ac:dyDescent="0.25">
      <c r="A6785" s="44" t="s">
        <v>8645</v>
      </c>
      <c r="B6785" s="44" t="s">
        <v>9237</v>
      </c>
      <c r="C6785" s="45">
        <v>24010401</v>
      </c>
      <c r="D6785" s="45" t="s">
        <v>11363</v>
      </c>
      <c r="E6785" s="45" t="s">
        <v>9238</v>
      </c>
      <c r="AO6785" s="376"/>
    </row>
    <row r="6786" spans="1:41" x14ac:dyDescent="0.25">
      <c r="A6786" s="44" t="s">
        <v>5232</v>
      </c>
      <c r="B6786" s="44" t="s">
        <v>932</v>
      </c>
      <c r="C6786" s="45">
        <v>220104</v>
      </c>
      <c r="D6786" s="45" t="s">
        <v>11363</v>
      </c>
      <c r="E6786" s="45" t="s">
        <v>5139</v>
      </c>
      <c r="AO6786" s="376"/>
    </row>
    <row r="6787" spans="1:41" x14ac:dyDescent="0.25">
      <c r="A6787" s="44" t="s">
        <v>5232</v>
      </c>
      <c r="B6787" s="44" t="s">
        <v>10360</v>
      </c>
      <c r="C6787" s="45">
        <v>24020102</v>
      </c>
      <c r="D6787" s="45" t="s">
        <v>11363</v>
      </c>
      <c r="E6787" s="45" t="s">
        <v>9238</v>
      </c>
      <c r="AO6787" s="376"/>
    </row>
    <row r="6788" spans="1:41" x14ac:dyDescent="0.25">
      <c r="A6788" s="44" t="s">
        <v>17842</v>
      </c>
      <c r="B6788" s="44" t="s">
        <v>9235</v>
      </c>
      <c r="C6788" s="45">
        <v>240102</v>
      </c>
      <c r="D6788" s="45" t="s">
        <v>11363</v>
      </c>
      <c r="E6788" s="45" t="s">
        <v>5139</v>
      </c>
      <c r="AO6788" s="376"/>
    </row>
    <row r="6789" spans="1:41" x14ac:dyDescent="0.25">
      <c r="A6789" s="44" t="s">
        <v>15753</v>
      </c>
      <c r="B6789" s="44" t="s">
        <v>2350</v>
      </c>
      <c r="C6789" s="45">
        <v>250106</v>
      </c>
      <c r="D6789" s="45" t="s">
        <v>11363</v>
      </c>
      <c r="E6789" s="45" t="s">
        <v>11887</v>
      </c>
      <c r="AO6789" s="376"/>
    </row>
    <row r="6790" spans="1:41" x14ac:dyDescent="0.3">
      <c r="A6790" s="108" t="s">
        <v>696</v>
      </c>
      <c r="B6790" s="108" t="s">
        <v>1959</v>
      </c>
      <c r="C6790" s="106" t="s">
        <v>2259</v>
      </c>
      <c r="D6790" s="93" t="s">
        <v>1394</v>
      </c>
      <c r="E6790" s="109">
        <v>46387</v>
      </c>
      <c r="F6790" s="93"/>
      <c r="G6790" s="93"/>
      <c r="H6790" s="93"/>
      <c r="I6790" s="99"/>
      <c r="J6790" s="99"/>
      <c r="K6790" s="99"/>
      <c r="L6790" s="99"/>
      <c r="M6790" s="99"/>
      <c r="N6790" s="99"/>
      <c r="O6790" s="99"/>
      <c r="P6790" s="99"/>
      <c r="Q6790" s="99"/>
      <c r="R6790" s="99"/>
      <c r="S6790" s="99"/>
      <c r="T6790" s="99"/>
      <c r="U6790" s="99"/>
      <c r="V6790" s="99"/>
      <c r="W6790" s="99"/>
      <c r="X6790" s="99"/>
      <c r="Y6790" s="99"/>
      <c r="Z6790" s="99"/>
      <c r="AA6790" s="99"/>
      <c r="AB6790" s="99"/>
      <c r="AC6790" s="99"/>
      <c r="AD6790" s="99"/>
      <c r="AE6790" s="99"/>
      <c r="AF6790" s="99"/>
      <c r="AG6790" s="99"/>
      <c r="AH6790" s="31"/>
      <c r="AI6790" s="31"/>
      <c r="AJ6790" s="31"/>
      <c r="AK6790" s="31"/>
      <c r="AL6790" s="31"/>
      <c r="AO6790" s="376"/>
    </row>
    <row r="6791" spans="1:41" x14ac:dyDescent="0.25">
      <c r="A6791" s="44" t="s">
        <v>696</v>
      </c>
      <c r="B6791" s="44" t="s">
        <v>14892</v>
      </c>
      <c r="C6791" s="45" t="s">
        <v>21048</v>
      </c>
      <c r="D6791" s="367" t="s">
        <v>3696</v>
      </c>
      <c r="E6791" s="328">
        <f>DATE(2030,5,4)</f>
        <v>47607</v>
      </c>
      <c r="F6791" s="32"/>
      <c r="G6791" s="32"/>
      <c r="H6791" s="32"/>
      <c r="I6791" s="31"/>
      <c r="J6791" s="31"/>
      <c r="K6791" s="31"/>
      <c r="L6791" s="31"/>
      <c r="M6791" s="31"/>
      <c r="N6791" s="31"/>
      <c r="O6791" s="31"/>
      <c r="P6791" s="31"/>
      <c r="Q6791" s="31"/>
      <c r="R6791" s="31"/>
      <c r="S6791" s="31"/>
      <c r="T6791" s="31"/>
      <c r="U6791" s="31"/>
      <c r="V6791" s="31"/>
      <c r="W6791" s="31"/>
      <c r="X6791" s="31"/>
      <c r="Y6791" s="31"/>
      <c r="Z6791" s="31"/>
      <c r="AA6791" s="31"/>
      <c r="AB6791" s="31"/>
      <c r="AC6791" s="31"/>
      <c r="AD6791" s="31"/>
      <c r="AE6791" s="31"/>
      <c r="AF6791" s="31"/>
      <c r="AG6791" s="31"/>
      <c r="AH6791" s="31"/>
      <c r="AI6791" s="31"/>
      <c r="AJ6791" s="31"/>
      <c r="AK6791" s="31"/>
      <c r="AL6791" s="31"/>
      <c r="AO6791" s="376"/>
    </row>
    <row r="6792" spans="1:41" x14ac:dyDescent="0.25">
      <c r="A6792" s="44" t="s">
        <v>696</v>
      </c>
      <c r="B6792" s="44" t="s">
        <v>10357</v>
      </c>
      <c r="C6792" s="45">
        <v>240502</v>
      </c>
      <c r="D6792" s="45" t="s">
        <v>11363</v>
      </c>
      <c r="E6792" s="45" t="s">
        <v>5155</v>
      </c>
      <c r="AO6792" s="376"/>
    </row>
    <row r="6793" spans="1:41" x14ac:dyDescent="0.25">
      <c r="A6793" s="44" t="s">
        <v>7860</v>
      </c>
      <c r="B6793" s="44" t="s">
        <v>936</v>
      </c>
      <c r="C6793" s="45">
        <v>260703</v>
      </c>
      <c r="D6793" s="45" t="s">
        <v>11363</v>
      </c>
      <c r="E6793" s="45" t="s">
        <v>11150</v>
      </c>
      <c r="AO6793" s="376"/>
    </row>
    <row r="6794" spans="1:41" x14ac:dyDescent="0.25">
      <c r="A6794" s="44" t="s">
        <v>14893</v>
      </c>
      <c r="B6794" s="44" t="s">
        <v>14894</v>
      </c>
      <c r="C6794" s="45" t="s">
        <v>14895</v>
      </c>
      <c r="D6794" s="367" t="s">
        <v>3696</v>
      </c>
      <c r="E6794" s="328">
        <f>DATE(2029,6,24)</f>
        <v>47293</v>
      </c>
      <c r="F6794" s="32"/>
      <c r="G6794" s="32"/>
      <c r="H6794" s="32"/>
      <c r="I6794" s="31"/>
      <c r="J6794" s="31"/>
      <c r="K6794" s="31"/>
      <c r="L6794" s="31"/>
      <c r="M6794" s="31"/>
      <c r="N6794" s="31"/>
      <c r="O6794" s="31"/>
      <c r="P6794" s="31"/>
      <c r="Q6794" s="31"/>
      <c r="R6794" s="31"/>
      <c r="S6794" s="31"/>
      <c r="T6794" s="31"/>
      <c r="U6794" s="31"/>
      <c r="V6794" s="31"/>
      <c r="W6794" s="31"/>
      <c r="X6794" s="31"/>
      <c r="Y6794" s="31"/>
      <c r="Z6794" s="31"/>
      <c r="AA6794" s="31"/>
      <c r="AB6794" s="31"/>
      <c r="AC6794" s="31"/>
      <c r="AD6794" s="31"/>
      <c r="AE6794" s="31"/>
      <c r="AF6794" s="31"/>
      <c r="AG6794" s="31"/>
      <c r="AH6794" s="31"/>
      <c r="AI6794" s="31"/>
      <c r="AJ6794" s="31"/>
      <c r="AK6794" s="31"/>
      <c r="AL6794" s="31"/>
      <c r="AO6794" s="376"/>
    </row>
    <row r="6795" spans="1:41" x14ac:dyDescent="0.25">
      <c r="A6795" s="108" t="s">
        <v>1980</v>
      </c>
      <c r="B6795" s="114" t="s">
        <v>1958</v>
      </c>
      <c r="C6795" s="255" t="s">
        <v>12017</v>
      </c>
      <c r="D6795" s="255" t="s">
        <v>12016</v>
      </c>
      <c r="E6795" s="256">
        <v>46388</v>
      </c>
      <c r="F6795" s="93"/>
      <c r="G6795" s="93"/>
      <c r="H6795" s="93"/>
      <c r="I6795" s="99"/>
      <c r="J6795" s="99"/>
      <c r="K6795" s="99"/>
      <c r="L6795" s="99"/>
      <c r="M6795" s="99"/>
      <c r="N6795" s="99"/>
      <c r="O6795" s="99"/>
      <c r="P6795" s="99"/>
      <c r="Q6795" s="99"/>
      <c r="R6795" s="99"/>
      <c r="S6795" s="99"/>
      <c r="T6795" s="99"/>
      <c r="U6795" s="99"/>
      <c r="V6795" s="99"/>
      <c r="W6795" s="99"/>
      <c r="X6795" s="99"/>
      <c r="Y6795" s="99"/>
      <c r="Z6795" s="99"/>
      <c r="AA6795" s="99"/>
      <c r="AB6795" s="99"/>
      <c r="AC6795" s="99"/>
      <c r="AD6795" s="99"/>
      <c r="AE6795" s="99"/>
      <c r="AF6795" s="99"/>
      <c r="AG6795" s="99"/>
      <c r="AH6795" s="31"/>
      <c r="AI6795" s="31"/>
      <c r="AJ6795" s="31"/>
      <c r="AK6795" s="31"/>
      <c r="AL6795" s="31"/>
      <c r="AO6795" s="376"/>
    </row>
    <row r="6796" spans="1:41" x14ac:dyDescent="0.25">
      <c r="A6796" s="108" t="s">
        <v>1980</v>
      </c>
      <c r="B6796" s="114" t="s">
        <v>1958</v>
      </c>
      <c r="C6796" s="106" t="s">
        <v>2259</v>
      </c>
      <c r="D6796" s="93" t="s">
        <v>1394</v>
      </c>
      <c r="E6796" s="109">
        <v>46387</v>
      </c>
      <c r="F6796" s="93"/>
      <c r="G6796" s="93"/>
      <c r="H6796" s="93"/>
      <c r="I6796" s="99"/>
      <c r="J6796" s="99"/>
      <c r="K6796" s="99"/>
      <c r="L6796" s="99"/>
      <c r="M6796" s="99"/>
      <c r="N6796" s="99"/>
      <c r="O6796" s="99"/>
      <c r="P6796" s="99"/>
      <c r="Q6796" s="99"/>
      <c r="R6796" s="99"/>
      <c r="S6796" s="99"/>
      <c r="T6796" s="99"/>
      <c r="U6796" s="99"/>
      <c r="V6796" s="99"/>
      <c r="W6796" s="99"/>
      <c r="X6796" s="99"/>
      <c r="Y6796" s="99"/>
      <c r="Z6796" s="99"/>
      <c r="AA6796" s="99"/>
      <c r="AB6796" s="99"/>
      <c r="AC6796" s="99"/>
      <c r="AD6796" s="99"/>
      <c r="AE6796" s="99"/>
      <c r="AF6796" s="99"/>
      <c r="AG6796" s="99"/>
      <c r="AH6796" s="31"/>
      <c r="AI6796" s="31"/>
      <c r="AJ6796" s="31"/>
      <c r="AK6796" s="31"/>
      <c r="AL6796" s="31"/>
      <c r="AO6796" s="376"/>
    </row>
    <row r="6797" spans="1:41" x14ac:dyDescent="0.25">
      <c r="A6797" s="44" t="s">
        <v>9309</v>
      </c>
      <c r="B6797" s="44" t="s">
        <v>21359</v>
      </c>
      <c r="C6797" s="45" t="s">
        <v>9701</v>
      </c>
      <c r="D6797" s="45" t="s">
        <v>21447</v>
      </c>
      <c r="E6797" s="46">
        <v>46752</v>
      </c>
      <c r="AO6797" s="376"/>
    </row>
    <row r="6798" spans="1:41" x14ac:dyDescent="0.25">
      <c r="A6798" s="44" t="s">
        <v>17843</v>
      </c>
      <c r="B6798" s="44" t="s">
        <v>10350</v>
      </c>
      <c r="C6798" s="45">
        <v>24020301</v>
      </c>
      <c r="D6798" s="45" t="s">
        <v>11363</v>
      </c>
      <c r="E6798" s="45" t="s">
        <v>5131</v>
      </c>
      <c r="AO6798" s="376"/>
    </row>
    <row r="6799" spans="1:41" x14ac:dyDescent="0.25">
      <c r="A6799" s="44" t="s">
        <v>17843</v>
      </c>
      <c r="B6799" s="44" t="s">
        <v>3177</v>
      </c>
      <c r="C6799" s="45">
        <v>24020302</v>
      </c>
      <c r="D6799" s="45" t="s">
        <v>11363</v>
      </c>
      <c r="E6799" s="45" t="s">
        <v>5131</v>
      </c>
      <c r="AO6799" s="376"/>
    </row>
    <row r="6800" spans="1:41" x14ac:dyDescent="0.3">
      <c r="A6800" s="333" t="s">
        <v>4015</v>
      </c>
      <c r="B6800" s="333" t="s">
        <v>1153</v>
      </c>
      <c r="C6800" s="125" t="s">
        <v>11369</v>
      </c>
      <c r="D6800" s="32" t="s">
        <v>20309</v>
      </c>
      <c r="E6800" s="125" t="s">
        <v>4826</v>
      </c>
      <c r="F6800" s="125" t="s">
        <v>1189</v>
      </c>
      <c r="G6800" s="125" t="s">
        <v>1190</v>
      </c>
      <c r="AO6800" s="376"/>
    </row>
    <row r="6801" spans="1:41" x14ac:dyDescent="0.25">
      <c r="A6801" s="44" t="s">
        <v>697</v>
      </c>
      <c r="B6801" s="44" t="s">
        <v>2350</v>
      </c>
      <c r="C6801" s="45">
        <v>230105</v>
      </c>
      <c r="D6801" s="45" t="s">
        <v>11363</v>
      </c>
      <c r="E6801" s="45" t="s">
        <v>5265</v>
      </c>
      <c r="AO6801" s="376"/>
    </row>
    <row r="6802" spans="1:41" x14ac:dyDescent="0.25">
      <c r="A6802" s="44" t="s">
        <v>697</v>
      </c>
      <c r="B6802" s="44" t="s">
        <v>944</v>
      </c>
      <c r="C6802" s="45">
        <v>240303</v>
      </c>
      <c r="D6802" s="45" t="s">
        <v>11363</v>
      </c>
      <c r="E6802" s="45" t="s">
        <v>2593</v>
      </c>
      <c r="AO6802" s="376"/>
    </row>
    <row r="6803" spans="1:41" x14ac:dyDescent="0.25">
      <c r="A6803" s="44" t="s">
        <v>697</v>
      </c>
      <c r="B6803" s="44" t="s">
        <v>10382</v>
      </c>
      <c r="C6803" s="45">
        <v>24050301</v>
      </c>
      <c r="D6803" s="45" t="s">
        <v>11363</v>
      </c>
      <c r="E6803" s="45" t="s">
        <v>5155</v>
      </c>
      <c r="AO6803" s="376"/>
    </row>
    <row r="6804" spans="1:41" x14ac:dyDescent="0.25">
      <c r="A6804" s="44" t="s">
        <v>6988</v>
      </c>
      <c r="B6804" s="44" t="s">
        <v>2350</v>
      </c>
      <c r="C6804" s="45">
        <v>230105</v>
      </c>
      <c r="D6804" s="45" t="s">
        <v>11363</v>
      </c>
      <c r="E6804" s="45" t="s">
        <v>5265</v>
      </c>
      <c r="AO6804" s="376"/>
    </row>
    <row r="6805" spans="1:41" x14ac:dyDescent="0.25">
      <c r="A6805" s="44" t="s">
        <v>6988</v>
      </c>
      <c r="B6805" s="44" t="s">
        <v>3043</v>
      </c>
      <c r="C6805" s="45">
        <v>230901</v>
      </c>
      <c r="D6805" s="45" t="s">
        <v>11363</v>
      </c>
      <c r="E6805" s="45" t="s">
        <v>7871</v>
      </c>
      <c r="AO6805" s="376"/>
    </row>
    <row r="6806" spans="1:41" x14ac:dyDescent="0.25">
      <c r="A6806" s="44" t="s">
        <v>6988</v>
      </c>
      <c r="B6806" s="44" t="s">
        <v>10347</v>
      </c>
      <c r="C6806" s="45">
        <v>240402</v>
      </c>
      <c r="D6806" s="45" t="s">
        <v>11363</v>
      </c>
      <c r="E6806" s="45" t="s">
        <v>5037</v>
      </c>
      <c r="AO6806" s="376"/>
    </row>
    <row r="6807" spans="1:41" x14ac:dyDescent="0.25">
      <c r="A6807" s="44" t="s">
        <v>6988</v>
      </c>
      <c r="B6807" s="44" t="s">
        <v>10382</v>
      </c>
      <c r="C6807" s="45">
        <v>24050301</v>
      </c>
      <c r="D6807" s="45" t="s">
        <v>11363</v>
      </c>
      <c r="E6807" s="45" t="s">
        <v>5155</v>
      </c>
      <c r="AO6807" s="376"/>
    </row>
    <row r="6808" spans="1:41" x14ac:dyDescent="0.25">
      <c r="A6808" s="44" t="s">
        <v>12266</v>
      </c>
      <c r="B6808" s="44" t="s">
        <v>12267</v>
      </c>
      <c r="C6808" s="45">
        <v>42.25</v>
      </c>
      <c r="D6808" s="45" t="s">
        <v>12549</v>
      </c>
      <c r="E6808" s="46">
        <v>47514</v>
      </c>
      <c r="F6808" s="45"/>
      <c r="G6808" s="93"/>
      <c r="H6808" s="93"/>
      <c r="I6808" s="99"/>
      <c r="J6808" s="99"/>
      <c r="K6808" s="99"/>
      <c r="L6808" s="99"/>
      <c r="M6808" s="99"/>
      <c r="N6808" s="99"/>
      <c r="O6808" s="99"/>
      <c r="P6808" s="99"/>
      <c r="Q6808" s="99"/>
      <c r="R6808" s="99"/>
      <c r="S6808" s="99"/>
      <c r="T6808" s="99"/>
      <c r="U6808" s="99"/>
      <c r="V6808" s="99"/>
      <c r="W6808" s="99"/>
      <c r="X6808" s="99"/>
      <c r="Y6808" s="99"/>
      <c r="Z6808" s="99"/>
      <c r="AA6808" s="99"/>
      <c r="AB6808" s="99"/>
      <c r="AC6808" s="99"/>
      <c r="AD6808" s="99"/>
      <c r="AE6808" s="99"/>
      <c r="AF6808" s="99"/>
      <c r="AG6808" s="99"/>
      <c r="AH6808" s="31"/>
      <c r="AI6808" s="31"/>
      <c r="AJ6808" s="31"/>
      <c r="AK6808" s="31"/>
      <c r="AL6808" s="31"/>
      <c r="AO6808" s="376"/>
    </row>
    <row r="6809" spans="1:41" x14ac:dyDescent="0.25">
      <c r="A6809" s="76" t="s">
        <v>16092</v>
      </c>
      <c r="B6809" s="44" t="s">
        <v>12108</v>
      </c>
      <c r="C6809" s="45">
        <v>4.26</v>
      </c>
      <c r="D6809" s="45" t="s">
        <v>12549</v>
      </c>
      <c r="E6809" s="46">
        <v>47787</v>
      </c>
      <c r="F6809" s="45"/>
      <c r="G6809" s="93"/>
      <c r="H6809" s="93"/>
      <c r="I6809" s="99"/>
      <c r="J6809" s="99"/>
      <c r="K6809" s="99"/>
      <c r="L6809" s="99"/>
      <c r="M6809" s="99"/>
      <c r="N6809" s="99"/>
      <c r="O6809" s="99"/>
      <c r="P6809" s="99"/>
      <c r="Q6809" s="99"/>
      <c r="R6809" s="99"/>
      <c r="S6809" s="99"/>
      <c r="T6809" s="99"/>
      <c r="U6809" s="99"/>
      <c r="V6809" s="99"/>
      <c r="W6809" s="99"/>
      <c r="X6809" s="99"/>
      <c r="Y6809" s="99"/>
      <c r="Z6809" s="99"/>
      <c r="AA6809" s="99"/>
      <c r="AB6809" s="99"/>
      <c r="AC6809" s="99"/>
      <c r="AD6809" s="99"/>
      <c r="AE6809" s="99"/>
      <c r="AF6809" s="99"/>
      <c r="AG6809" s="99"/>
      <c r="AH6809" s="31"/>
      <c r="AI6809" s="31"/>
      <c r="AJ6809" s="31"/>
      <c r="AK6809" s="31"/>
      <c r="AL6809" s="31"/>
      <c r="AO6809" s="376"/>
    </row>
    <row r="6810" spans="1:41" x14ac:dyDescent="0.25">
      <c r="A6810" s="44" t="s">
        <v>16092</v>
      </c>
      <c r="B6810" s="44" t="s">
        <v>13584</v>
      </c>
      <c r="C6810" s="45">
        <v>34.25</v>
      </c>
      <c r="D6810" s="45" t="s">
        <v>12549</v>
      </c>
      <c r="E6810" s="46">
        <v>47664</v>
      </c>
      <c r="F6810" s="45"/>
      <c r="G6810" s="93"/>
      <c r="H6810" s="93"/>
      <c r="I6810" s="99"/>
      <c r="J6810" s="99"/>
      <c r="K6810" s="99"/>
      <c r="L6810" s="99"/>
      <c r="M6810" s="99"/>
      <c r="N6810" s="99"/>
      <c r="O6810" s="99"/>
      <c r="P6810" s="99"/>
      <c r="Q6810" s="99"/>
      <c r="R6810" s="99"/>
      <c r="S6810" s="99"/>
      <c r="T6810" s="99"/>
      <c r="U6810" s="99"/>
      <c r="V6810" s="99"/>
      <c r="W6810" s="99"/>
      <c r="X6810" s="99"/>
      <c r="Y6810" s="99"/>
      <c r="Z6810" s="99"/>
      <c r="AA6810" s="99"/>
      <c r="AB6810" s="99"/>
      <c r="AC6810" s="99"/>
      <c r="AD6810" s="99"/>
      <c r="AE6810" s="99"/>
      <c r="AF6810" s="99"/>
      <c r="AG6810" s="99"/>
      <c r="AH6810" s="31"/>
      <c r="AI6810" s="31"/>
      <c r="AJ6810" s="31"/>
      <c r="AK6810" s="31"/>
      <c r="AL6810" s="31"/>
      <c r="AO6810" s="376"/>
    </row>
    <row r="6811" spans="1:41" x14ac:dyDescent="0.25">
      <c r="A6811" s="44" t="s">
        <v>13637</v>
      </c>
      <c r="B6811" s="44" t="s">
        <v>2350</v>
      </c>
      <c r="C6811" s="45">
        <v>250106</v>
      </c>
      <c r="D6811" s="45" t="s">
        <v>11363</v>
      </c>
      <c r="E6811" s="45" t="s">
        <v>11887</v>
      </c>
      <c r="AO6811" s="376"/>
    </row>
    <row r="6812" spans="1:41" x14ac:dyDescent="0.25">
      <c r="A6812" s="44" t="s">
        <v>13637</v>
      </c>
      <c r="B6812" s="44" t="s">
        <v>17463</v>
      </c>
      <c r="C6812" s="45">
        <v>260202</v>
      </c>
      <c r="D6812" s="45" t="s">
        <v>11363</v>
      </c>
      <c r="E6812" s="45" t="s">
        <v>9238</v>
      </c>
      <c r="AO6812" s="376"/>
    </row>
    <row r="6813" spans="1:41" x14ac:dyDescent="0.25">
      <c r="A6813" s="44" t="s">
        <v>698</v>
      </c>
      <c r="B6813" s="44" t="s">
        <v>925</v>
      </c>
      <c r="C6813" s="45">
        <v>230601</v>
      </c>
      <c r="D6813" s="45" t="s">
        <v>11363</v>
      </c>
      <c r="E6813" s="45" t="s">
        <v>7770</v>
      </c>
      <c r="AO6813" s="376"/>
    </row>
    <row r="6814" spans="1:41" x14ac:dyDescent="0.25">
      <c r="A6814" s="44" t="s">
        <v>698</v>
      </c>
      <c r="B6814" s="44" t="s">
        <v>17477</v>
      </c>
      <c r="C6814" s="45">
        <v>25100201</v>
      </c>
      <c r="D6814" s="45" t="s">
        <v>11363</v>
      </c>
      <c r="E6814" s="45" t="s">
        <v>11146</v>
      </c>
      <c r="AO6814" s="376"/>
    </row>
    <row r="6815" spans="1:41" x14ac:dyDescent="0.25">
      <c r="A6815" s="44" t="s">
        <v>698</v>
      </c>
      <c r="B6815" s="44" t="s">
        <v>3046</v>
      </c>
      <c r="C6815" s="45">
        <v>25100202</v>
      </c>
      <c r="D6815" s="45" t="s">
        <v>11363</v>
      </c>
      <c r="E6815" s="45" t="s">
        <v>11146</v>
      </c>
      <c r="AO6815" s="376"/>
    </row>
    <row r="6816" spans="1:41" x14ac:dyDescent="0.25">
      <c r="A6816" s="44" t="s">
        <v>698</v>
      </c>
      <c r="B6816" s="44" t="s">
        <v>3176</v>
      </c>
      <c r="C6816" s="45">
        <v>26010402</v>
      </c>
      <c r="D6816" s="45" t="s">
        <v>11363</v>
      </c>
      <c r="E6816" s="45" t="s">
        <v>17459</v>
      </c>
      <c r="AO6816" s="376"/>
    </row>
    <row r="6817" spans="1:41" x14ac:dyDescent="0.25">
      <c r="A6817" s="44" t="s">
        <v>698</v>
      </c>
      <c r="B6817" s="44" t="s">
        <v>5321</v>
      </c>
      <c r="C6817" s="45">
        <v>23010401</v>
      </c>
      <c r="D6817" s="45" t="s">
        <v>11363</v>
      </c>
      <c r="E6817" s="45" t="s">
        <v>5322</v>
      </c>
      <c r="AO6817" s="376"/>
    </row>
    <row r="6818" spans="1:41" x14ac:dyDescent="0.25">
      <c r="A6818" s="44" t="s">
        <v>698</v>
      </c>
      <c r="B6818" s="44" t="s">
        <v>7823</v>
      </c>
      <c r="C6818" s="45">
        <v>260701</v>
      </c>
      <c r="D6818" s="45" t="s">
        <v>11363</v>
      </c>
      <c r="E6818" s="45" t="s">
        <v>11150</v>
      </c>
      <c r="AO6818" s="376"/>
    </row>
    <row r="6819" spans="1:41" x14ac:dyDescent="0.25">
      <c r="A6819" s="44" t="s">
        <v>12663</v>
      </c>
      <c r="B6819" s="44" t="s">
        <v>199</v>
      </c>
      <c r="C6819" s="45">
        <v>241001</v>
      </c>
      <c r="D6819" s="45" t="s">
        <v>11363</v>
      </c>
      <c r="E6819" s="45" t="s">
        <v>5332</v>
      </c>
      <c r="AO6819" s="376"/>
    </row>
    <row r="6820" spans="1:41" x14ac:dyDescent="0.25">
      <c r="A6820" s="44" t="s">
        <v>12663</v>
      </c>
      <c r="B6820" s="44" t="s">
        <v>3176</v>
      </c>
      <c r="C6820" s="45">
        <v>25010402</v>
      </c>
      <c r="D6820" s="45" t="s">
        <v>11363</v>
      </c>
      <c r="E6820" s="45" t="s">
        <v>12564</v>
      </c>
      <c r="AO6820" s="376"/>
    </row>
    <row r="6821" spans="1:41" x14ac:dyDescent="0.3">
      <c r="A6821" s="333" t="s">
        <v>1018</v>
      </c>
      <c r="B6821" s="333" t="s">
        <v>1162</v>
      </c>
      <c r="C6821" s="125" t="s">
        <v>8016</v>
      </c>
      <c r="D6821" s="32" t="s">
        <v>20309</v>
      </c>
      <c r="E6821" s="125" t="s">
        <v>7871</v>
      </c>
      <c r="F6821" s="125" t="s">
        <v>1189</v>
      </c>
      <c r="G6821" s="125" t="s">
        <v>1190</v>
      </c>
      <c r="AO6821" s="376"/>
    </row>
    <row r="6822" spans="1:41" x14ac:dyDescent="0.25">
      <c r="A6822" s="44" t="s">
        <v>19339</v>
      </c>
      <c r="B6822" s="319" t="s">
        <v>19512</v>
      </c>
      <c r="C6822" s="318" t="s">
        <v>19663</v>
      </c>
      <c r="D6822" s="93" t="s">
        <v>19934</v>
      </c>
      <c r="E6822" s="320">
        <v>47542</v>
      </c>
      <c r="F6822" s="93"/>
      <c r="G6822" s="93"/>
      <c r="H6822" s="93"/>
      <c r="I6822" s="99"/>
      <c r="J6822" s="99"/>
      <c r="K6822" s="99"/>
      <c r="L6822" s="99"/>
      <c r="M6822" s="99"/>
      <c r="N6822" s="99"/>
      <c r="O6822" s="99"/>
      <c r="P6822" s="99"/>
      <c r="Q6822" s="99"/>
      <c r="R6822" s="99"/>
      <c r="S6822" s="99"/>
      <c r="T6822" s="99"/>
      <c r="U6822" s="99"/>
      <c r="V6822" s="99"/>
      <c r="W6822" s="99"/>
      <c r="X6822" s="99"/>
      <c r="Y6822" s="99"/>
      <c r="Z6822" s="99"/>
      <c r="AA6822" s="99"/>
      <c r="AB6822" s="99"/>
      <c r="AC6822" s="99"/>
      <c r="AD6822" s="99"/>
      <c r="AE6822" s="99"/>
      <c r="AF6822" s="99"/>
      <c r="AG6822" s="99"/>
      <c r="AH6822" s="31"/>
      <c r="AI6822" s="31"/>
      <c r="AJ6822" s="31"/>
      <c r="AK6822" s="31"/>
      <c r="AL6822" s="31"/>
      <c r="AO6822" s="376"/>
    </row>
    <row r="6823" spans="1:41" x14ac:dyDescent="0.25">
      <c r="A6823" s="44" t="s">
        <v>9856</v>
      </c>
      <c r="B6823" s="44" t="s">
        <v>9853</v>
      </c>
      <c r="C6823" s="45" t="s">
        <v>9857</v>
      </c>
      <c r="D6823" s="45" t="s">
        <v>11204</v>
      </c>
      <c r="E6823" s="45" t="s">
        <v>9855</v>
      </c>
      <c r="F6823" s="93"/>
      <c r="G6823" s="93"/>
      <c r="H6823" s="93"/>
      <c r="I6823" s="99"/>
      <c r="J6823" s="99"/>
      <c r="K6823" s="99"/>
      <c r="L6823" s="99"/>
      <c r="M6823" s="99"/>
      <c r="N6823" s="99"/>
      <c r="O6823" s="99"/>
      <c r="P6823" s="99"/>
      <c r="Q6823" s="99"/>
      <c r="R6823" s="99"/>
      <c r="S6823" s="99"/>
      <c r="T6823" s="99"/>
      <c r="U6823" s="99"/>
      <c r="V6823" s="99"/>
      <c r="W6823" s="99"/>
      <c r="X6823" s="99"/>
      <c r="Y6823" s="99"/>
      <c r="Z6823" s="99"/>
      <c r="AA6823" s="99"/>
      <c r="AB6823" s="99"/>
      <c r="AC6823" s="99"/>
      <c r="AD6823" s="99"/>
      <c r="AE6823" s="99"/>
      <c r="AF6823" s="99"/>
      <c r="AG6823" s="99"/>
      <c r="AH6823" s="31"/>
      <c r="AI6823" s="31"/>
      <c r="AJ6823" s="31"/>
      <c r="AK6823" s="31"/>
      <c r="AL6823" s="31"/>
      <c r="AO6823" s="376"/>
    </row>
    <row r="6824" spans="1:41" x14ac:dyDescent="0.25">
      <c r="A6824" s="44" t="s">
        <v>9856</v>
      </c>
      <c r="B6824" s="44" t="s">
        <v>9853</v>
      </c>
      <c r="C6824" s="45" t="s">
        <v>9857</v>
      </c>
      <c r="D6824" s="93" t="s">
        <v>17443</v>
      </c>
      <c r="E6824" s="45" t="s">
        <v>9855</v>
      </c>
      <c r="F6824" s="93"/>
      <c r="G6824" s="93"/>
      <c r="H6824" s="93"/>
      <c r="I6824" s="99"/>
      <c r="J6824" s="99"/>
      <c r="K6824" s="99"/>
      <c r="L6824" s="99"/>
      <c r="M6824" s="99"/>
      <c r="N6824" s="99"/>
      <c r="O6824" s="99"/>
      <c r="P6824" s="99"/>
      <c r="Q6824" s="99"/>
      <c r="R6824" s="99"/>
      <c r="S6824" s="99"/>
      <c r="T6824" s="99"/>
      <c r="U6824" s="99"/>
      <c r="V6824" s="99"/>
      <c r="W6824" s="99"/>
      <c r="X6824" s="99"/>
      <c r="Y6824" s="99"/>
      <c r="Z6824" s="99"/>
      <c r="AA6824" s="99"/>
      <c r="AB6824" s="99"/>
      <c r="AC6824" s="99"/>
      <c r="AD6824" s="99"/>
      <c r="AE6824" s="99"/>
      <c r="AF6824" s="99"/>
      <c r="AG6824" s="99"/>
      <c r="AH6824" s="31"/>
      <c r="AI6824" s="31"/>
      <c r="AJ6824" s="31"/>
      <c r="AK6824" s="31"/>
      <c r="AL6824" s="31"/>
      <c r="AO6824" s="376"/>
    </row>
    <row r="6825" spans="1:41" x14ac:dyDescent="0.25">
      <c r="A6825" s="44" t="s">
        <v>9856</v>
      </c>
      <c r="B6825" s="44" t="s">
        <v>9853</v>
      </c>
      <c r="C6825" s="45" t="s">
        <v>9857</v>
      </c>
      <c r="D6825" s="45" t="s">
        <v>9895</v>
      </c>
      <c r="E6825" s="45" t="s">
        <v>9855</v>
      </c>
      <c r="F6825" s="93"/>
      <c r="G6825" s="93"/>
      <c r="H6825" s="93"/>
      <c r="I6825" s="99"/>
      <c r="J6825" s="99"/>
      <c r="K6825" s="99"/>
      <c r="L6825" s="99"/>
      <c r="M6825" s="99"/>
      <c r="N6825" s="99"/>
      <c r="O6825" s="99"/>
      <c r="P6825" s="99"/>
      <c r="Q6825" s="99"/>
      <c r="R6825" s="99"/>
      <c r="S6825" s="99"/>
      <c r="T6825" s="99"/>
      <c r="U6825" s="99"/>
      <c r="V6825" s="99"/>
      <c r="W6825" s="99"/>
      <c r="X6825" s="99"/>
      <c r="Y6825" s="99"/>
      <c r="Z6825" s="99"/>
      <c r="AA6825" s="99"/>
      <c r="AB6825" s="99"/>
      <c r="AC6825" s="99"/>
      <c r="AD6825" s="99"/>
      <c r="AE6825" s="99"/>
      <c r="AF6825" s="99"/>
      <c r="AG6825" s="99"/>
      <c r="AH6825" s="31"/>
      <c r="AI6825" s="31"/>
      <c r="AJ6825" s="31"/>
      <c r="AK6825" s="31"/>
      <c r="AL6825" s="31"/>
      <c r="AO6825" s="376"/>
    </row>
    <row r="6826" spans="1:41" x14ac:dyDescent="0.25">
      <c r="A6826" s="44" t="s">
        <v>17844</v>
      </c>
      <c r="B6826" s="44" t="s">
        <v>5321</v>
      </c>
      <c r="C6826" s="45">
        <v>25010401</v>
      </c>
      <c r="D6826" s="45" t="s">
        <v>11363</v>
      </c>
      <c r="E6826" s="45" t="s">
        <v>12564</v>
      </c>
      <c r="AO6826" s="376"/>
    </row>
    <row r="6827" spans="1:41" x14ac:dyDescent="0.25">
      <c r="A6827" s="44" t="s">
        <v>1851</v>
      </c>
      <c r="B6827" s="44" t="s">
        <v>21330</v>
      </c>
      <c r="C6827" s="45" t="s">
        <v>5452</v>
      </c>
      <c r="D6827" s="45" t="s">
        <v>21447</v>
      </c>
      <c r="E6827" s="46">
        <v>46568</v>
      </c>
      <c r="AO6827" s="376"/>
    </row>
    <row r="6828" spans="1:41" x14ac:dyDescent="0.25">
      <c r="A6828" s="44" t="s">
        <v>8798</v>
      </c>
      <c r="B6828" s="44" t="s">
        <v>14896</v>
      </c>
      <c r="C6828" s="45" t="s">
        <v>16990</v>
      </c>
      <c r="D6828" s="367" t="s">
        <v>3696</v>
      </c>
      <c r="E6828" s="328">
        <f>DATE(2030,3,4)</f>
        <v>47546</v>
      </c>
      <c r="F6828" s="32"/>
      <c r="G6828" s="32"/>
      <c r="H6828" s="32"/>
      <c r="I6828" s="31"/>
      <c r="J6828" s="31"/>
      <c r="K6828" s="31"/>
      <c r="L6828" s="31"/>
      <c r="M6828" s="31"/>
      <c r="N6828" s="31"/>
      <c r="O6828" s="31"/>
      <c r="P6828" s="31"/>
      <c r="Q6828" s="31"/>
      <c r="R6828" s="31"/>
      <c r="S6828" s="31"/>
      <c r="T6828" s="31"/>
      <c r="U6828" s="31"/>
      <c r="V6828" s="31"/>
      <c r="W6828" s="31"/>
      <c r="X6828" s="31"/>
      <c r="Y6828" s="31"/>
      <c r="Z6828" s="31"/>
      <c r="AA6828" s="31"/>
      <c r="AB6828" s="31"/>
      <c r="AC6828" s="31"/>
      <c r="AD6828" s="31"/>
      <c r="AE6828" s="31"/>
      <c r="AF6828" s="31"/>
      <c r="AG6828" s="31"/>
      <c r="AH6828" s="31"/>
      <c r="AI6828" s="31"/>
      <c r="AJ6828" s="31"/>
      <c r="AK6828" s="31"/>
      <c r="AL6828" s="31"/>
      <c r="AO6828" s="376"/>
    </row>
    <row r="6829" spans="1:41" x14ac:dyDescent="0.25">
      <c r="A6829" s="44" t="s">
        <v>12268</v>
      </c>
      <c r="B6829" s="44" t="s">
        <v>12146</v>
      </c>
      <c r="C6829" s="45">
        <v>29.24</v>
      </c>
      <c r="D6829" s="45" t="s">
        <v>12549</v>
      </c>
      <c r="E6829" s="46">
        <v>47299</v>
      </c>
      <c r="F6829" s="45"/>
      <c r="G6829" s="93"/>
      <c r="H6829" s="93"/>
      <c r="I6829" s="99"/>
      <c r="J6829" s="99"/>
      <c r="K6829" s="99"/>
      <c r="L6829" s="99"/>
      <c r="M6829" s="99"/>
      <c r="N6829" s="99"/>
      <c r="O6829" s="99"/>
      <c r="P6829" s="99"/>
      <c r="Q6829" s="99"/>
      <c r="R6829" s="99"/>
      <c r="S6829" s="99"/>
      <c r="T6829" s="99"/>
      <c r="U6829" s="99"/>
      <c r="V6829" s="99"/>
      <c r="W6829" s="99"/>
      <c r="X6829" s="99"/>
      <c r="Y6829" s="99"/>
      <c r="Z6829" s="99"/>
      <c r="AA6829" s="99"/>
      <c r="AB6829" s="99"/>
      <c r="AC6829" s="99"/>
      <c r="AD6829" s="99"/>
      <c r="AE6829" s="99"/>
      <c r="AF6829" s="99"/>
      <c r="AG6829" s="99"/>
      <c r="AH6829" s="31"/>
      <c r="AI6829" s="31"/>
      <c r="AJ6829" s="31"/>
      <c r="AK6829" s="31"/>
      <c r="AL6829" s="31"/>
      <c r="AO6829" s="376"/>
    </row>
    <row r="6830" spans="1:41" x14ac:dyDescent="0.25">
      <c r="A6830" s="44" t="s">
        <v>12268</v>
      </c>
      <c r="B6830" s="44" t="s">
        <v>12105</v>
      </c>
      <c r="C6830" s="45">
        <v>39.25</v>
      </c>
      <c r="D6830" s="45" t="s">
        <v>12549</v>
      </c>
      <c r="E6830" s="46">
        <v>47514</v>
      </c>
      <c r="F6830" s="45"/>
      <c r="G6830" s="93"/>
      <c r="H6830" s="93"/>
      <c r="I6830" s="99"/>
      <c r="J6830" s="99"/>
      <c r="K6830" s="99"/>
      <c r="L6830" s="99"/>
      <c r="M6830" s="99"/>
      <c r="N6830" s="99"/>
      <c r="O6830" s="99"/>
      <c r="P6830" s="99"/>
      <c r="Q6830" s="99"/>
      <c r="R6830" s="99"/>
      <c r="S6830" s="99"/>
      <c r="T6830" s="99"/>
      <c r="U6830" s="99"/>
      <c r="V6830" s="99"/>
      <c r="W6830" s="99"/>
      <c r="X6830" s="99"/>
      <c r="Y6830" s="99"/>
      <c r="Z6830" s="99"/>
      <c r="AA6830" s="99"/>
      <c r="AB6830" s="99"/>
      <c r="AC6830" s="99"/>
      <c r="AD6830" s="99"/>
      <c r="AE6830" s="99"/>
      <c r="AF6830" s="99"/>
      <c r="AG6830" s="99"/>
      <c r="AH6830" s="31"/>
      <c r="AI6830" s="31"/>
      <c r="AJ6830" s="31"/>
      <c r="AK6830" s="31"/>
      <c r="AL6830" s="31"/>
      <c r="AO6830" s="376"/>
    </row>
    <row r="6831" spans="1:41" x14ac:dyDescent="0.25">
      <c r="A6831" s="44" t="s">
        <v>16351</v>
      </c>
      <c r="B6831" s="44" t="s">
        <v>1882</v>
      </c>
      <c r="C6831" s="45" t="s">
        <v>16352</v>
      </c>
      <c r="D6831" s="46" t="s">
        <v>21328</v>
      </c>
      <c r="E6831" s="46">
        <v>46639</v>
      </c>
      <c r="AO6831" s="376"/>
    </row>
    <row r="6832" spans="1:41" x14ac:dyDescent="0.25">
      <c r="A6832" s="44" t="s">
        <v>11295</v>
      </c>
      <c r="B6832" s="44" t="s">
        <v>950</v>
      </c>
      <c r="C6832" s="45">
        <v>240905</v>
      </c>
      <c r="D6832" s="45" t="s">
        <v>11363</v>
      </c>
      <c r="E6832" s="45" t="s">
        <v>4826</v>
      </c>
      <c r="AO6832" s="376"/>
    </row>
    <row r="6833" spans="1:41" x14ac:dyDescent="0.25">
      <c r="A6833" s="44" t="s">
        <v>21633</v>
      </c>
      <c r="B6833" s="44" t="s">
        <v>17463</v>
      </c>
      <c r="C6833" s="45">
        <v>260202</v>
      </c>
      <c r="D6833" s="45" t="s">
        <v>11363</v>
      </c>
      <c r="E6833" s="45" t="s">
        <v>9238</v>
      </c>
      <c r="AO6833" s="376"/>
    </row>
    <row r="6834" spans="1:41" x14ac:dyDescent="0.25">
      <c r="A6834" s="44" t="s">
        <v>21633</v>
      </c>
      <c r="B6834" s="44" t="s">
        <v>9248</v>
      </c>
      <c r="C6834" s="45">
        <v>260105</v>
      </c>
      <c r="D6834" s="45" t="s">
        <v>11363</v>
      </c>
      <c r="E6834" s="45" t="s">
        <v>17625</v>
      </c>
      <c r="AO6834" s="376"/>
    </row>
    <row r="6835" spans="1:41" x14ac:dyDescent="0.25">
      <c r="A6835" s="44" t="s">
        <v>4177</v>
      </c>
      <c r="B6835" s="44" t="s">
        <v>11947</v>
      </c>
      <c r="C6835" s="45" t="s">
        <v>14024</v>
      </c>
      <c r="D6835" s="45" t="s">
        <v>11204</v>
      </c>
      <c r="E6835" s="45" t="s">
        <v>6714</v>
      </c>
      <c r="F6835" s="93"/>
      <c r="G6835" s="93"/>
      <c r="H6835" s="93"/>
      <c r="I6835" s="99"/>
      <c r="J6835" s="99"/>
      <c r="K6835" s="99"/>
      <c r="L6835" s="99"/>
      <c r="M6835" s="99"/>
      <c r="N6835" s="99"/>
      <c r="O6835" s="99"/>
      <c r="P6835" s="99"/>
      <c r="Q6835" s="99"/>
      <c r="R6835" s="99"/>
      <c r="S6835" s="99"/>
      <c r="T6835" s="99"/>
      <c r="U6835" s="99"/>
      <c r="V6835" s="99"/>
      <c r="W6835" s="99"/>
      <c r="X6835" s="99"/>
      <c r="Y6835" s="99"/>
      <c r="Z6835" s="99"/>
      <c r="AA6835" s="99"/>
      <c r="AB6835" s="99"/>
      <c r="AC6835" s="99"/>
      <c r="AD6835" s="99"/>
      <c r="AE6835" s="99"/>
      <c r="AF6835" s="99"/>
      <c r="AG6835" s="99"/>
      <c r="AH6835" s="31"/>
      <c r="AI6835" s="31"/>
      <c r="AJ6835" s="31"/>
      <c r="AK6835" s="31"/>
      <c r="AL6835" s="31"/>
      <c r="AO6835" s="376"/>
    </row>
    <row r="6836" spans="1:41" x14ac:dyDescent="0.25">
      <c r="A6836" s="44" t="s">
        <v>4177</v>
      </c>
      <c r="B6836" s="44" t="s">
        <v>11947</v>
      </c>
      <c r="C6836" s="45" t="s">
        <v>14024</v>
      </c>
      <c r="D6836" s="93" t="s">
        <v>17443</v>
      </c>
      <c r="E6836" s="45" t="s">
        <v>6714</v>
      </c>
      <c r="F6836" s="93"/>
      <c r="G6836" s="93"/>
      <c r="H6836" s="93"/>
      <c r="I6836" s="99"/>
      <c r="J6836" s="99"/>
      <c r="K6836" s="99"/>
      <c r="L6836" s="99"/>
      <c r="M6836" s="99"/>
      <c r="N6836" s="99"/>
      <c r="O6836" s="99"/>
      <c r="P6836" s="99"/>
      <c r="Q6836" s="99"/>
      <c r="R6836" s="99"/>
      <c r="S6836" s="99"/>
      <c r="T6836" s="99"/>
      <c r="U6836" s="99"/>
      <c r="V6836" s="99"/>
      <c r="W6836" s="99"/>
      <c r="X6836" s="99"/>
      <c r="Y6836" s="99"/>
      <c r="Z6836" s="99"/>
      <c r="AA6836" s="99"/>
      <c r="AB6836" s="99"/>
      <c r="AC6836" s="99"/>
      <c r="AD6836" s="99"/>
      <c r="AE6836" s="99"/>
      <c r="AF6836" s="99"/>
      <c r="AG6836" s="99"/>
      <c r="AH6836" s="31"/>
      <c r="AI6836" s="31"/>
      <c r="AJ6836" s="31"/>
      <c r="AK6836" s="31"/>
      <c r="AL6836" s="31"/>
      <c r="AO6836" s="376"/>
    </row>
    <row r="6837" spans="1:41" x14ac:dyDescent="0.25">
      <c r="A6837" s="44" t="s">
        <v>4177</v>
      </c>
      <c r="B6837" s="44" t="s">
        <v>2529</v>
      </c>
      <c r="C6837" s="45" t="s">
        <v>14024</v>
      </c>
      <c r="D6837" s="45" t="s">
        <v>9895</v>
      </c>
      <c r="E6837" s="46">
        <v>47483</v>
      </c>
      <c r="F6837" s="93"/>
      <c r="G6837" s="93"/>
      <c r="H6837" s="93"/>
      <c r="I6837" s="99"/>
      <c r="J6837" s="99"/>
      <c r="K6837" s="99"/>
      <c r="L6837" s="99"/>
      <c r="M6837" s="99"/>
      <c r="N6837" s="99"/>
      <c r="O6837" s="99"/>
      <c r="P6837" s="99"/>
      <c r="Q6837" s="99"/>
      <c r="R6837" s="99"/>
      <c r="S6837" s="99"/>
      <c r="T6837" s="99"/>
      <c r="U6837" s="99"/>
      <c r="V6837" s="99"/>
      <c r="W6837" s="99"/>
      <c r="X6837" s="99"/>
      <c r="Y6837" s="99"/>
      <c r="Z6837" s="99"/>
      <c r="AA6837" s="99"/>
      <c r="AB6837" s="99"/>
      <c r="AC6837" s="99"/>
      <c r="AD6837" s="99"/>
      <c r="AE6837" s="99"/>
      <c r="AF6837" s="99"/>
      <c r="AG6837" s="99"/>
      <c r="AH6837" s="31"/>
      <c r="AI6837" s="31"/>
      <c r="AJ6837" s="31"/>
      <c r="AK6837" s="31"/>
      <c r="AL6837" s="31"/>
      <c r="AO6837" s="376"/>
    </row>
    <row r="6838" spans="1:41" x14ac:dyDescent="0.25">
      <c r="A6838" s="44" t="s">
        <v>11296</v>
      </c>
      <c r="B6838" s="44" t="s">
        <v>4244</v>
      </c>
      <c r="C6838" s="45">
        <v>240906</v>
      </c>
      <c r="D6838" s="45" t="s">
        <v>11363</v>
      </c>
      <c r="E6838" s="45" t="s">
        <v>4826</v>
      </c>
      <c r="AO6838" s="376"/>
    </row>
    <row r="6839" spans="1:41" x14ac:dyDescent="0.25">
      <c r="A6839" s="44" t="s">
        <v>11296</v>
      </c>
      <c r="B6839" s="44" t="s">
        <v>2350</v>
      </c>
      <c r="C6839" s="45">
        <v>250106</v>
      </c>
      <c r="D6839" s="45" t="s">
        <v>11363</v>
      </c>
      <c r="E6839" s="45" t="s">
        <v>11887</v>
      </c>
      <c r="AO6839" s="376"/>
    </row>
    <row r="6840" spans="1:41" x14ac:dyDescent="0.25">
      <c r="A6840" s="44" t="s">
        <v>16704</v>
      </c>
      <c r="B6840" s="44" t="s">
        <v>16705</v>
      </c>
      <c r="C6840" s="45" t="s">
        <v>16991</v>
      </c>
      <c r="D6840" s="367" t="s">
        <v>3696</v>
      </c>
      <c r="E6840" s="328">
        <f>DATE(2029,12,8)</f>
        <v>47460</v>
      </c>
      <c r="F6840" s="32"/>
      <c r="G6840" s="32"/>
      <c r="H6840" s="32"/>
      <c r="I6840" s="31"/>
      <c r="J6840" s="31"/>
      <c r="K6840" s="31"/>
      <c r="L6840" s="31"/>
      <c r="M6840" s="31"/>
      <c r="N6840" s="31"/>
      <c r="O6840" s="31"/>
      <c r="P6840" s="31"/>
      <c r="Q6840" s="31"/>
      <c r="R6840" s="31"/>
      <c r="S6840" s="31"/>
      <c r="T6840" s="31"/>
      <c r="U6840" s="31"/>
      <c r="V6840" s="31"/>
      <c r="W6840" s="31"/>
      <c r="X6840" s="31"/>
      <c r="Y6840" s="31"/>
      <c r="Z6840" s="31"/>
      <c r="AA6840" s="31"/>
      <c r="AB6840" s="31"/>
      <c r="AC6840" s="31"/>
      <c r="AD6840" s="31"/>
      <c r="AE6840" s="31"/>
      <c r="AF6840" s="31"/>
      <c r="AG6840" s="31"/>
      <c r="AH6840" s="31"/>
      <c r="AI6840" s="31"/>
      <c r="AJ6840" s="31"/>
      <c r="AK6840" s="31"/>
      <c r="AL6840" s="31"/>
      <c r="AO6840" s="376"/>
    </row>
    <row r="6841" spans="1:41" x14ac:dyDescent="0.3">
      <c r="A6841" s="57" t="s">
        <v>13146</v>
      </c>
      <c r="B6841" s="57" t="s">
        <v>1290</v>
      </c>
      <c r="C6841" s="62">
        <v>24027</v>
      </c>
      <c r="D6841" s="62" t="s">
        <v>20886</v>
      </c>
      <c r="E6841" s="60">
        <v>46873</v>
      </c>
      <c r="F6841" s="32"/>
      <c r="G6841" s="32"/>
      <c r="H6841" s="32"/>
      <c r="I6841" s="31"/>
      <c r="J6841" s="31"/>
      <c r="K6841" s="31"/>
      <c r="L6841" s="31"/>
      <c r="M6841" s="31"/>
      <c r="N6841" s="31"/>
      <c r="O6841" s="31"/>
      <c r="P6841" s="31"/>
      <c r="Q6841" s="31"/>
      <c r="R6841" s="31"/>
      <c r="S6841" s="31"/>
      <c r="T6841" s="31"/>
      <c r="U6841" s="31"/>
      <c r="V6841" s="31"/>
      <c r="W6841" s="31"/>
      <c r="X6841" s="31"/>
      <c r="Y6841" s="31"/>
      <c r="Z6841" s="31"/>
      <c r="AA6841" s="31"/>
      <c r="AB6841" s="31"/>
      <c r="AC6841" s="31"/>
      <c r="AD6841" s="31"/>
      <c r="AE6841" s="31"/>
      <c r="AF6841" s="31"/>
      <c r="AG6841" s="31"/>
      <c r="AH6841" s="31"/>
      <c r="AI6841" s="31"/>
      <c r="AJ6841" s="31"/>
      <c r="AK6841" s="31"/>
      <c r="AL6841" s="31"/>
      <c r="AO6841" s="376"/>
    </row>
    <row r="6842" spans="1:41" x14ac:dyDescent="0.25">
      <c r="A6842" s="44" t="s">
        <v>17845</v>
      </c>
      <c r="B6842" s="44" t="s">
        <v>7766</v>
      </c>
      <c r="C6842" s="45">
        <v>230505</v>
      </c>
      <c r="D6842" s="45" t="s">
        <v>11363</v>
      </c>
      <c r="E6842" s="45" t="s">
        <v>7105</v>
      </c>
      <c r="AO6842" s="376"/>
    </row>
    <row r="6843" spans="1:41" x14ac:dyDescent="0.25">
      <c r="A6843" s="44" t="s">
        <v>17845</v>
      </c>
      <c r="B6843" s="44" t="s">
        <v>947</v>
      </c>
      <c r="C6843" s="45">
        <v>260102</v>
      </c>
      <c r="D6843" s="45" t="s">
        <v>11363</v>
      </c>
      <c r="E6843" s="45" t="s">
        <v>8292</v>
      </c>
      <c r="AO6843" s="376"/>
    </row>
    <row r="6844" spans="1:41" x14ac:dyDescent="0.25">
      <c r="A6844" s="44" t="s">
        <v>17845</v>
      </c>
      <c r="B6844" s="44" t="s">
        <v>5321</v>
      </c>
      <c r="C6844" s="45">
        <v>26010401</v>
      </c>
      <c r="D6844" s="45" t="s">
        <v>11363</v>
      </c>
      <c r="E6844" s="45" t="s">
        <v>17459</v>
      </c>
      <c r="AO6844" s="376"/>
    </row>
    <row r="6845" spans="1:41" x14ac:dyDescent="0.25">
      <c r="A6845" s="44" t="s">
        <v>17845</v>
      </c>
      <c r="B6845" s="44" t="s">
        <v>3176</v>
      </c>
      <c r="C6845" s="45">
        <v>26010402</v>
      </c>
      <c r="D6845" s="45" t="s">
        <v>11363</v>
      </c>
      <c r="E6845" s="45" t="s">
        <v>17459</v>
      </c>
      <c r="AO6845" s="376"/>
    </row>
    <row r="6846" spans="1:41" x14ac:dyDescent="0.25">
      <c r="A6846" s="44" t="s">
        <v>9420</v>
      </c>
      <c r="B6846" s="92" t="s">
        <v>9602</v>
      </c>
      <c r="C6846" s="45" t="s">
        <v>9343</v>
      </c>
      <c r="D6846" s="93" t="s">
        <v>9601</v>
      </c>
      <c r="E6846" s="94">
        <v>46568</v>
      </c>
      <c r="F6846" s="93"/>
      <c r="G6846" s="93"/>
      <c r="H6846" s="93"/>
      <c r="I6846" s="99"/>
      <c r="J6846" s="99"/>
      <c r="K6846" s="99"/>
      <c r="L6846" s="99"/>
      <c r="M6846" s="99"/>
      <c r="N6846" s="99"/>
      <c r="O6846" s="99"/>
      <c r="P6846" s="99"/>
      <c r="Q6846" s="99"/>
      <c r="R6846" s="99"/>
      <c r="S6846" s="99"/>
      <c r="T6846" s="99"/>
      <c r="U6846" s="99"/>
      <c r="V6846" s="99"/>
      <c r="W6846" s="99"/>
      <c r="X6846" s="99"/>
      <c r="Y6846" s="99"/>
      <c r="Z6846" s="99"/>
      <c r="AA6846" s="99"/>
      <c r="AB6846" s="99"/>
      <c r="AC6846" s="99"/>
      <c r="AD6846" s="99"/>
      <c r="AE6846" s="99"/>
      <c r="AF6846" s="99"/>
      <c r="AG6846" s="99"/>
      <c r="AH6846" s="31"/>
      <c r="AI6846" s="31"/>
      <c r="AJ6846" s="31"/>
      <c r="AK6846" s="31"/>
      <c r="AL6846" s="31"/>
      <c r="AO6846" s="376"/>
    </row>
    <row r="6847" spans="1:41" x14ac:dyDescent="0.25">
      <c r="A6847" s="44" t="s">
        <v>13103</v>
      </c>
      <c r="B6847" s="44" t="s">
        <v>21434</v>
      </c>
      <c r="C6847" s="45" t="s">
        <v>13058</v>
      </c>
      <c r="D6847" s="45" t="s">
        <v>21447</v>
      </c>
      <c r="E6847" s="46">
        <v>46418</v>
      </c>
      <c r="AO6847" s="376"/>
    </row>
    <row r="6848" spans="1:41" x14ac:dyDescent="0.25">
      <c r="A6848" s="44" t="s">
        <v>17846</v>
      </c>
      <c r="B6848" s="44" t="s">
        <v>2350</v>
      </c>
      <c r="C6848" s="45">
        <v>220105</v>
      </c>
      <c r="D6848" s="45" t="s">
        <v>11363</v>
      </c>
      <c r="E6848" s="45" t="s">
        <v>2593</v>
      </c>
      <c r="AO6848" s="376"/>
    </row>
    <row r="6849" spans="1:41" x14ac:dyDescent="0.25">
      <c r="A6849" s="44" t="s">
        <v>11601</v>
      </c>
      <c r="B6849" s="44" t="s">
        <v>21336</v>
      </c>
      <c r="C6849" s="45" t="s">
        <v>9700</v>
      </c>
      <c r="D6849" s="45" t="s">
        <v>21447</v>
      </c>
      <c r="E6849" s="46">
        <v>46538</v>
      </c>
      <c r="AO6849" s="376"/>
    </row>
    <row r="6850" spans="1:41" x14ac:dyDescent="0.25">
      <c r="A6850" s="44" t="s">
        <v>17808</v>
      </c>
      <c r="B6850" s="44" t="s">
        <v>9248</v>
      </c>
      <c r="C6850" s="45">
        <v>240101</v>
      </c>
      <c r="D6850" s="45" t="s">
        <v>11363</v>
      </c>
      <c r="E6850" s="45" t="s">
        <v>9249</v>
      </c>
      <c r="AO6850" s="376"/>
    </row>
    <row r="6851" spans="1:41" x14ac:dyDescent="0.25">
      <c r="A6851" s="44" t="s">
        <v>2203</v>
      </c>
      <c r="B6851" s="319" t="s">
        <v>19520</v>
      </c>
      <c r="C6851" s="318" t="s">
        <v>19664</v>
      </c>
      <c r="D6851" s="93" t="s">
        <v>19934</v>
      </c>
      <c r="E6851" s="320">
        <v>47235</v>
      </c>
      <c r="F6851" s="93"/>
      <c r="G6851" s="93"/>
      <c r="H6851" s="93"/>
      <c r="I6851" s="99"/>
      <c r="J6851" s="99"/>
      <c r="K6851" s="99"/>
      <c r="L6851" s="99"/>
      <c r="M6851" s="99"/>
      <c r="N6851" s="99"/>
      <c r="O6851" s="99"/>
      <c r="P6851" s="99"/>
      <c r="Q6851" s="99"/>
      <c r="R6851" s="99"/>
      <c r="S6851" s="99"/>
      <c r="T6851" s="99"/>
      <c r="U6851" s="99"/>
      <c r="V6851" s="99"/>
      <c r="W6851" s="99"/>
      <c r="X6851" s="99"/>
      <c r="Y6851" s="99"/>
      <c r="Z6851" s="99"/>
      <c r="AA6851" s="99"/>
      <c r="AB6851" s="99"/>
      <c r="AC6851" s="99"/>
      <c r="AD6851" s="99"/>
      <c r="AE6851" s="99"/>
      <c r="AF6851" s="99"/>
      <c r="AG6851" s="99"/>
      <c r="AH6851" s="31"/>
      <c r="AI6851" s="31"/>
      <c r="AJ6851" s="31"/>
      <c r="AK6851" s="31"/>
      <c r="AL6851" s="31"/>
      <c r="AO6851" s="376"/>
    </row>
    <row r="6852" spans="1:41" ht="24" x14ac:dyDescent="0.25">
      <c r="A6852" s="44" t="s">
        <v>2203</v>
      </c>
      <c r="B6852" s="319" t="s">
        <v>19547</v>
      </c>
      <c r="C6852" s="318" t="s">
        <v>19665</v>
      </c>
      <c r="D6852" s="93" t="s">
        <v>19934</v>
      </c>
      <c r="E6852" s="320">
        <v>46691</v>
      </c>
      <c r="F6852" s="93"/>
      <c r="G6852" s="93"/>
      <c r="H6852" s="93"/>
      <c r="I6852" s="99"/>
      <c r="J6852" s="99"/>
      <c r="K6852" s="99"/>
      <c r="L6852" s="99"/>
      <c r="M6852" s="99"/>
      <c r="N6852" s="99"/>
      <c r="O6852" s="99"/>
      <c r="P6852" s="99"/>
      <c r="Q6852" s="99"/>
      <c r="R6852" s="99"/>
      <c r="S6852" s="99"/>
      <c r="T6852" s="99"/>
      <c r="U6852" s="99"/>
      <c r="V6852" s="99"/>
      <c r="W6852" s="99"/>
      <c r="X6852" s="99"/>
      <c r="Y6852" s="99"/>
      <c r="Z6852" s="99"/>
      <c r="AA6852" s="99"/>
      <c r="AB6852" s="99"/>
      <c r="AC6852" s="99"/>
      <c r="AD6852" s="99"/>
      <c r="AE6852" s="99"/>
      <c r="AF6852" s="99"/>
      <c r="AG6852" s="99"/>
      <c r="AH6852" s="31"/>
      <c r="AI6852" s="31"/>
      <c r="AJ6852" s="31"/>
      <c r="AK6852" s="31"/>
      <c r="AL6852" s="31"/>
      <c r="AO6852" s="376"/>
    </row>
    <row r="6853" spans="1:41" x14ac:dyDescent="0.25">
      <c r="A6853" s="44" t="s">
        <v>2203</v>
      </c>
      <c r="B6853" s="44" t="s">
        <v>2227</v>
      </c>
      <c r="C6853" s="45" t="s">
        <v>1765</v>
      </c>
      <c r="D6853" s="45" t="s">
        <v>11204</v>
      </c>
      <c r="E6853" s="45" t="s">
        <v>3157</v>
      </c>
      <c r="F6853" s="93"/>
      <c r="G6853" s="93"/>
      <c r="H6853" s="93"/>
      <c r="I6853" s="99"/>
      <c r="J6853" s="99"/>
      <c r="K6853" s="99"/>
      <c r="L6853" s="99"/>
      <c r="M6853" s="99"/>
      <c r="N6853" s="99"/>
      <c r="O6853" s="99"/>
      <c r="P6853" s="99"/>
      <c r="Q6853" s="99"/>
      <c r="R6853" s="99"/>
      <c r="S6853" s="99"/>
      <c r="T6853" s="99"/>
      <c r="U6853" s="99"/>
      <c r="V6853" s="99"/>
      <c r="W6853" s="99"/>
      <c r="X6853" s="99"/>
      <c r="Y6853" s="99"/>
      <c r="Z6853" s="99"/>
      <c r="AA6853" s="99"/>
      <c r="AB6853" s="99"/>
      <c r="AC6853" s="99"/>
      <c r="AD6853" s="99"/>
      <c r="AE6853" s="99"/>
      <c r="AF6853" s="99"/>
      <c r="AG6853" s="99"/>
      <c r="AH6853" s="31"/>
      <c r="AI6853" s="31"/>
      <c r="AJ6853" s="31"/>
      <c r="AK6853" s="31"/>
      <c r="AL6853" s="31"/>
      <c r="AO6853" s="376"/>
    </row>
    <row r="6854" spans="1:41" x14ac:dyDescent="0.25">
      <c r="A6854" s="44" t="s">
        <v>2203</v>
      </c>
      <c r="B6854" s="44" t="s">
        <v>173</v>
      </c>
      <c r="C6854" s="45" t="s">
        <v>11898</v>
      </c>
      <c r="D6854" s="45" t="s">
        <v>11204</v>
      </c>
      <c r="E6854" s="45" t="s">
        <v>7420</v>
      </c>
      <c r="F6854" s="93"/>
      <c r="G6854" s="93"/>
      <c r="H6854" s="93"/>
      <c r="I6854" s="99"/>
      <c r="J6854" s="99"/>
      <c r="K6854" s="99"/>
      <c r="L6854" s="99"/>
      <c r="M6854" s="99"/>
      <c r="N6854" s="99"/>
      <c r="O6854" s="99"/>
      <c r="P6854" s="99"/>
      <c r="Q6854" s="99"/>
      <c r="R6854" s="99"/>
      <c r="S6854" s="99"/>
      <c r="T6854" s="99"/>
      <c r="U6854" s="99"/>
      <c r="V6854" s="99"/>
      <c r="W6854" s="99"/>
      <c r="X6854" s="99"/>
      <c r="Y6854" s="99"/>
      <c r="Z6854" s="99"/>
      <c r="AA6854" s="99"/>
      <c r="AB6854" s="99"/>
      <c r="AC6854" s="99"/>
      <c r="AD6854" s="99"/>
      <c r="AE6854" s="99"/>
      <c r="AF6854" s="99"/>
      <c r="AG6854" s="99"/>
      <c r="AH6854" s="31"/>
      <c r="AI6854" s="31"/>
      <c r="AJ6854" s="31"/>
      <c r="AK6854" s="31"/>
      <c r="AL6854" s="31"/>
      <c r="AO6854" s="376"/>
    </row>
    <row r="6855" spans="1:41" x14ac:dyDescent="0.25">
      <c r="A6855" s="44" t="s">
        <v>2203</v>
      </c>
      <c r="B6855" s="44" t="s">
        <v>2227</v>
      </c>
      <c r="C6855" s="45" t="s">
        <v>1765</v>
      </c>
      <c r="D6855" s="93" t="s">
        <v>17443</v>
      </c>
      <c r="E6855" s="45" t="s">
        <v>2593</v>
      </c>
      <c r="F6855" s="93"/>
      <c r="G6855" s="93"/>
      <c r="H6855" s="93"/>
      <c r="I6855" s="99"/>
      <c r="J6855" s="99"/>
      <c r="K6855" s="99"/>
      <c r="L6855" s="99"/>
      <c r="M6855" s="99"/>
      <c r="N6855" s="99"/>
      <c r="O6855" s="99"/>
      <c r="P6855" s="99"/>
      <c r="Q6855" s="99"/>
      <c r="R6855" s="99"/>
      <c r="S6855" s="99"/>
      <c r="T6855" s="99"/>
      <c r="U6855" s="99"/>
      <c r="V6855" s="99"/>
      <c r="W6855" s="99"/>
      <c r="X6855" s="99"/>
      <c r="Y6855" s="99"/>
      <c r="Z6855" s="99"/>
      <c r="AA6855" s="99"/>
      <c r="AB6855" s="99"/>
      <c r="AC6855" s="99"/>
      <c r="AD6855" s="99"/>
      <c r="AE6855" s="99"/>
      <c r="AF6855" s="99"/>
      <c r="AG6855" s="99"/>
      <c r="AH6855" s="31"/>
      <c r="AI6855" s="31"/>
      <c r="AJ6855" s="31"/>
      <c r="AK6855" s="31"/>
      <c r="AL6855" s="31"/>
      <c r="AO6855" s="376"/>
    </row>
    <row r="6856" spans="1:41" x14ac:dyDescent="0.25">
      <c r="A6856" s="44" t="s">
        <v>2203</v>
      </c>
      <c r="B6856" s="44" t="s">
        <v>173</v>
      </c>
      <c r="C6856" s="45" t="s">
        <v>11898</v>
      </c>
      <c r="D6856" s="93" t="s">
        <v>17443</v>
      </c>
      <c r="E6856" s="45" t="s">
        <v>7420</v>
      </c>
      <c r="F6856" s="93"/>
      <c r="G6856" s="93"/>
      <c r="H6856" s="93"/>
      <c r="I6856" s="99"/>
      <c r="J6856" s="99"/>
      <c r="K6856" s="99"/>
      <c r="L6856" s="99"/>
      <c r="M6856" s="99"/>
      <c r="N6856" s="99"/>
      <c r="O6856" s="99"/>
      <c r="P6856" s="99"/>
      <c r="Q6856" s="99"/>
      <c r="R6856" s="99"/>
      <c r="S6856" s="99"/>
      <c r="T6856" s="99"/>
      <c r="U6856" s="99"/>
      <c r="V6856" s="99"/>
      <c r="W6856" s="99"/>
      <c r="X6856" s="99"/>
      <c r="Y6856" s="99"/>
      <c r="Z6856" s="99"/>
      <c r="AA6856" s="99"/>
      <c r="AB6856" s="99"/>
      <c r="AC6856" s="99"/>
      <c r="AD6856" s="99"/>
      <c r="AE6856" s="99"/>
      <c r="AF6856" s="99"/>
      <c r="AG6856" s="99"/>
      <c r="AH6856" s="31"/>
      <c r="AI6856" s="31"/>
      <c r="AJ6856" s="31"/>
      <c r="AK6856" s="31"/>
      <c r="AL6856" s="31"/>
      <c r="AO6856" s="376"/>
    </row>
    <row r="6857" spans="1:41" x14ac:dyDescent="0.25">
      <c r="A6857" s="44" t="s">
        <v>2203</v>
      </c>
      <c r="B6857" s="44" t="s">
        <v>2227</v>
      </c>
      <c r="C6857" s="45" t="s">
        <v>1765</v>
      </c>
      <c r="D6857" s="45" t="s">
        <v>9895</v>
      </c>
      <c r="E6857" s="45" t="s">
        <v>4825</v>
      </c>
      <c r="F6857" s="93"/>
      <c r="G6857" s="93"/>
      <c r="H6857" s="93"/>
      <c r="I6857" s="99"/>
      <c r="J6857" s="99"/>
      <c r="K6857" s="99"/>
      <c r="L6857" s="99"/>
      <c r="M6857" s="99"/>
      <c r="N6857" s="99"/>
      <c r="O6857" s="99"/>
      <c r="P6857" s="99"/>
      <c r="Q6857" s="99"/>
      <c r="R6857" s="99"/>
      <c r="S6857" s="99"/>
      <c r="T6857" s="99"/>
      <c r="U6857" s="99"/>
      <c r="V6857" s="99"/>
      <c r="W6857" s="99"/>
      <c r="X6857" s="99"/>
      <c r="Y6857" s="99"/>
      <c r="Z6857" s="99"/>
      <c r="AA6857" s="99"/>
      <c r="AB6857" s="99"/>
      <c r="AC6857" s="99"/>
      <c r="AD6857" s="99"/>
      <c r="AE6857" s="99"/>
      <c r="AF6857" s="99"/>
      <c r="AG6857" s="99"/>
      <c r="AH6857" s="31"/>
      <c r="AI6857" s="31"/>
      <c r="AJ6857" s="31"/>
      <c r="AK6857" s="31"/>
      <c r="AL6857" s="31"/>
      <c r="AO6857" s="376"/>
    </row>
    <row r="6858" spans="1:41" x14ac:dyDescent="0.25">
      <c r="A6858" s="44" t="s">
        <v>17847</v>
      </c>
      <c r="B6858" s="44" t="s">
        <v>2350</v>
      </c>
      <c r="C6858" s="45">
        <v>230105</v>
      </c>
      <c r="D6858" s="45" t="s">
        <v>11363</v>
      </c>
      <c r="E6858" s="45" t="s">
        <v>5265</v>
      </c>
      <c r="AO6858" s="376"/>
    </row>
    <row r="6859" spans="1:41" x14ac:dyDescent="0.25">
      <c r="A6859" s="44" t="s">
        <v>9251</v>
      </c>
      <c r="B6859" s="44" t="s">
        <v>9234</v>
      </c>
      <c r="C6859" s="45">
        <v>240103</v>
      </c>
      <c r="D6859" s="45" t="s">
        <v>11363</v>
      </c>
      <c r="E6859" s="45" t="s">
        <v>5139</v>
      </c>
      <c r="AO6859" s="376"/>
    </row>
    <row r="6860" spans="1:41" x14ac:dyDescent="0.25">
      <c r="A6860" s="99" t="s">
        <v>2307</v>
      </c>
      <c r="B6860" s="262" t="s">
        <v>6243</v>
      </c>
      <c r="C6860" s="263">
        <v>791202303001</v>
      </c>
      <c r="D6860" s="263" t="s">
        <v>6271</v>
      </c>
      <c r="E6860" s="264">
        <v>47634</v>
      </c>
      <c r="F6860" s="93"/>
      <c r="G6860" s="93"/>
      <c r="H6860" s="93"/>
      <c r="I6860" s="99"/>
      <c r="J6860" s="99"/>
      <c r="K6860" s="99"/>
      <c r="L6860" s="99"/>
      <c r="M6860" s="99"/>
      <c r="N6860" s="99"/>
      <c r="O6860" s="99"/>
      <c r="P6860" s="99"/>
      <c r="Q6860" s="99"/>
      <c r="R6860" s="99"/>
      <c r="S6860" s="99"/>
      <c r="T6860" s="99"/>
      <c r="U6860" s="99"/>
      <c r="V6860" s="99"/>
      <c r="W6860" s="99"/>
      <c r="X6860" s="99"/>
      <c r="Y6860" s="99"/>
      <c r="Z6860" s="99"/>
      <c r="AA6860" s="99"/>
      <c r="AB6860" s="99"/>
      <c r="AC6860" s="99"/>
      <c r="AD6860" s="99"/>
      <c r="AE6860" s="99"/>
      <c r="AF6860" s="99"/>
      <c r="AG6860" s="99"/>
      <c r="AH6860" s="31"/>
      <c r="AI6860" s="31"/>
      <c r="AJ6860" s="31"/>
      <c r="AK6860" s="31"/>
      <c r="AL6860" s="31"/>
      <c r="AO6860" s="376"/>
    </row>
    <row r="6861" spans="1:41" x14ac:dyDescent="0.25">
      <c r="A6861" s="44" t="s">
        <v>2307</v>
      </c>
      <c r="B6861" s="319" t="s">
        <v>19548</v>
      </c>
      <c r="C6861" s="318" t="s">
        <v>19666</v>
      </c>
      <c r="D6861" s="93" t="s">
        <v>19934</v>
      </c>
      <c r="E6861" s="320">
        <v>46752</v>
      </c>
      <c r="F6861" s="93"/>
      <c r="G6861" s="93"/>
      <c r="H6861" s="93"/>
      <c r="I6861" s="99"/>
      <c r="J6861" s="99"/>
      <c r="K6861" s="99"/>
      <c r="L6861" s="99"/>
      <c r="M6861" s="99"/>
      <c r="N6861" s="99"/>
      <c r="O6861" s="99"/>
      <c r="P6861" s="99"/>
      <c r="Q6861" s="99"/>
      <c r="R6861" s="99"/>
      <c r="S6861" s="99"/>
      <c r="T6861" s="99"/>
      <c r="U6861" s="99"/>
      <c r="V6861" s="99"/>
      <c r="W6861" s="99"/>
      <c r="X6861" s="99"/>
      <c r="Y6861" s="99"/>
      <c r="Z6861" s="99"/>
      <c r="AA6861" s="99"/>
      <c r="AB6861" s="99"/>
      <c r="AC6861" s="99"/>
      <c r="AD6861" s="99"/>
      <c r="AE6861" s="99"/>
      <c r="AF6861" s="99"/>
      <c r="AG6861" s="99"/>
      <c r="AH6861" s="31"/>
      <c r="AI6861" s="31"/>
      <c r="AJ6861" s="31"/>
      <c r="AK6861" s="31"/>
      <c r="AL6861" s="31"/>
      <c r="AO6861" s="376"/>
    </row>
    <row r="6862" spans="1:41" x14ac:dyDescent="0.25">
      <c r="A6862" s="44" t="s">
        <v>2307</v>
      </c>
      <c r="B6862" s="44" t="s">
        <v>21402</v>
      </c>
      <c r="C6862" s="45" t="s">
        <v>5503</v>
      </c>
      <c r="D6862" s="45" t="s">
        <v>21447</v>
      </c>
      <c r="E6862" s="46">
        <v>46507</v>
      </c>
      <c r="AO6862" s="376"/>
    </row>
    <row r="6863" spans="1:41" x14ac:dyDescent="0.25">
      <c r="A6863" s="135" t="s">
        <v>6206</v>
      </c>
      <c r="B6863" s="135" t="s">
        <v>6205</v>
      </c>
      <c r="C6863" s="97" t="s">
        <v>6210</v>
      </c>
      <c r="D6863" s="93" t="s">
        <v>1201</v>
      </c>
      <c r="E6863" s="94">
        <v>46447</v>
      </c>
      <c r="F6863" s="93"/>
      <c r="G6863" s="93"/>
      <c r="H6863" s="93"/>
      <c r="I6863" s="99"/>
      <c r="J6863" s="99"/>
      <c r="K6863" s="99"/>
      <c r="L6863" s="99"/>
      <c r="M6863" s="99"/>
      <c r="N6863" s="99"/>
      <c r="O6863" s="99"/>
      <c r="P6863" s="99"/>
      <c r="Q6863" s="99"/>
      <c r="R6863" s="99"/>
      <c r="S6863" s="99"/>
      <c r="T6863" s="99"/>
      <c r="U6863" s="99"/>
      <c r="V6863" s="99"/>
      <c r="W6863" s="99"/>
      <c r="X6863" s="99"/>
      <c r="Y6863" s="99"/>
      <c r="Z6863" s="99"/>
      <c r="AA6863" s="99"/>
      <c r="AB6863" s="99"/>
      <c r="AC6863" s="99"/>
      <c r="AD6863" s="99"/>
      <c r="AE6863" s="99"/>
      <c r="AF6863" s="99"/>
      <c r="AG6863" s="99"/>
      <c r="AH6863" s="31"/>
      <c r="AI6863" s="31"/>
      <c r="AJ6863" s="31"/>
      <c r="AK6863" s="31"/>
      <c r="AL6863" s="31"/>
      <c r="AO6863" s="376"/>
    </row>
    <row r="6864" spans="1:41" x14ac:dyDescent="0.25">
      <c r="A6864" s="44" t="s">
        <v>3139</v>
      </c>
      <c r="B6864" s="44" t="s">
        <v>1871</v>
      </c>
      <c r="C6864" s="45" t="s">
        <v>16353</v>
      </c>
      <c r="D6864" s="46" t="s">
        <v>21328</v>
      </c>
      <c r="E6864" s="46">
        <v>46639</v>
      </c>
      <c r="AO6864" s="376"/>
    </row>
    <row r="6865" spans="1:41" x14ac:dyDescent="0.25">
      <c r="A6865" s="44" t="s">
        <v>3139</v>
      </c>
      <c r="B6865" s="44" t="s">
        <v>5130</v>
      </c>
      <c r="C6865" s="45">
        <v>22010701</v>
      </c>
      <c r="D6865" s="45" t="s">
        <v>11363</v>
      </c>
      <c r="E6865" s="45" t="s">
        <v>5131</v>
      </c>
      <c r="AO6865" s="376"/>
    </row>
    <row r="6866" spans="1:41" x14ac:dyDescent="0.25">
      <c r="A6866" s="44" t="s">
        <v>3139</v>
      </c>
      <c r="B6866" s="44" t="s">
        <v>10350</v>
      </c>
      <c r="C6866" s="45">
        <v>24020301</v>
      </c>
      <c r="D6866" s="45" t="s">
        <v>11363</v>
      </c>
      <c r="E6866" s="45" t="s">
        <v>5131</v>
      </c>
      <c r="AO6866" s="376"/>
    </row>
    <row r="6867" spans="1:41" x14ac:dyDescent="0.25">
      <c r="A6867" s="44" t="s">
        <v>3139</v>
      </c>
      <c r="B6867" s="44" t="s">
        <v>199</v>
      </c>
      <c r="C6867" s="45">
        <v>241001</v>
      </c>
      <c r="D6867" s="45" t="s">
        <v>11363</v>
      </c>
      <c r="E6867" s="45" t="s">
        <v>5332</v>
      </c>
      <c r="AO6867" s="376"/>
    </row>
    <row r="6868" spans="1:41" x14ac:dyDescent="0.25">
      <c r="A6868" s="44" t="s">
        <v>3139</v>
      </c>
      <c r="B6868" s="44" t="s">
        <v>1666</v>
      </c>
      <c r="C6868" s="45">
        <v>250101</v>
      </c>
      <c r="D6868" s="45" t="s">
        <v>11363</v>
      </c>
      <c r="E6868" s="45" t="s">
        <v>12551</v>
      </c>
      <c r="AO6868" s="376"/>
    </row>
    <row r="6869" spans="1:41" x14ac:dyDescent="0.25">
      <c r="A6869" s="44" t="s">
        <v>3139</v>
      </c>
      <c r="B6869" s="44" t="s">
        <v>3474</v>
      </c>
      <c r="C6869" s="45">
        <v>250503</v>
      </c>
      <c r="D6869" s="45" t="s">
        <v>11363</v>
      </c>
      <c r="E6869" s="45" t="s">
        <v>15608</v>
      </c>
      <c r="AO6869" s="376"/>
    </row>
    <row r="6870" spans="1:41" x14ac:dyDescent="0.25">
      <c r="A6870" s="44" t="s">
        <v>3139</v>
      </c>
      <c r="B6870" s="44" t="s">
        <v>5157</v>
      </c>
      <c r="C6870" s="45">
        <v>250604</v>
      </c>
      <c r="D6870" s="45" t="s">
        <v>11363</v>
      </c>
      <c r="E6870" s="45" t="s">
        <v>7770</v>
      </c>
      <c r="AO6870" s="376"/>
    </row>
    <row r="6871" spans="1:41" x14ac:dyDescent="0.25">
      <c r="A6871" s="44" t="s">
        <v>3139</v>
      </c>
      <c r="B6871" s="44" t="s">
        <v>15640</v>
      </c>
      <c r="C6871" s="45">
        <v>250903</v>
      </c>
      <c r="D6871" s="45" t="s">
        <v>11363</v>
      </c>
      <c r="E6871" s="45" t="s">
        <v>4972</v>
      </c>
      <c r="AO6871" s="376"/>
    </row>
    <row r="6872" spans="1:41" x14ac:dyDescent="0.25">
      <c r="A6872" s="44" t="s">
        <v>3139</v>
      </c>
      <c r="B6872" s="44" t="s">
        <v>947</v>
      </c>
      <c r="C6872" s="45">
        <v>260102</v>
      </c>
      <c r="D6872" s="45" t="s">
        <v>11363</v>
      </c>
      <c r="E6872" s="45" t="s">
        <v>8292</v>
      </c>
      <c r="AO6872" s="376"/>
    </row>
    <row r="6873" spans="1:41" x14ac:dyDescent="0.25">
      <c r="A6873" s="44" t="s">
        <v>5577</v>
      </c>
      <c r="B6873" s="44" t="s">
        <v>5578</v>
      </c>
      <c r="C6873" s="45" t="s">
        <v>5579</v>
      </c>
      <c r="D6873" s="32" t="s">
        <v>5559</v>
      </c>
      <c r="E6873" s="45" t="s">
        <v>20845</v>
      </c>
      <c r="F6873" s="32"/>
      <c r="G6873" s="32"/>
      <c r="H6873" s="32"/>
      <c r="I6873" s="31"/>
      <c r="J6873" s="31"/>
      <c r="K6873" s="31"/>
      <c r="L6873" s="31"/>
      <c r="M6873" s="31"/>
      <c r="N6873" s="31"/>
      <c r="O6873" s="31"/>
      <c r="P6873" s="31"/>
      <c r="Q6873" s="31"/>
      <c r="R6873" s="31"/>
      <c r="S6873" s="31"/>
      <c r="T6873" s="31"/>
      <c r="U6873" s="31"/>
      <c r="V6873" s="31"/>
      <c r="W6873" s="31"/>
      <c r="X6873" s="31"/>
      <c r="Y6873" s="31"/>
      <c r="Z6873" s="31"/>
      <c r="AA6873" s="31"/>
      <c r="AB6873" s="31"/>
      <c r="AC6873" s="31"/>
      <c r="AD6873" s="31"/>
      <c r="AE6873" s="31"/>
      <c r="AF6873" s="31"/>
      <c r="AG6873" s="31"/>
      <c r="AH6873" s="31"/>
      <c r="AI6873" s="31"/>
      <c r="AJ6873" s="31"/>
      <c r="AK6873" s="31"/>
      <c r="AL6873" s="31"/>
      <c r="AO6873" s="376"/>
    </row>
    <row r="6874" spans="1:41" x14ac:dyDescent="0.25">
      <c r="A6874" s="262" t="s">
        <v>5577</v>
      </c>
      <c r="B6874" s="262" t="s">
        <v>8575</v>
      </c>
      <c r="C6874" s="263">
        <v>791202303001</v>
      </c>
      <c r="D6874" s="263" t="s">
        <v>6271</v>
      </c>
      <c r="E6874" s="264" t="s">
        <v>3157</v>
      </c>
      <c r="F6874" s="93"/>
      <c r="G6874" s="93"/>
      <c r="H6874" s="93"/>
      <c r="I6874" s="99"/>
      <c r="J6874" s="99"/>
      <c r="K6874" s="99"/>
      <c r="L6874" s="99"/>
      <c r="M6874" s="99"/>
      <c r="N6874" s="99"/>
      <c r="O6874" s="99"/>
      <c r="P6874" s="99"/>
      <c r="Q6874" s="99"/>
      <c r="R6874" s="99"/>
      <c r="S6874" s="99"/>
      <c r="T6874" s="99"/>
      <c r="U6874" s="99"/>
      <c r="V6874" s="99"/>
      <c r="W6874" s="99"/>
      <c r="X6874" s="99"/>
      <c r="Y6874" s="99"/>
      <c r="Z6874" s="99"/>
      <c r="AA6874" s="99"/>
      <c r="AB6874" s="99"/>
      <c r="AC6874" s="99"/>
      <c r="AD6874" s="99"/>
      <c r="AE6874" s="99"/>
      <c r="AF6874" s="99"/>
      <c r="AG6874" s="99"/>
      <c r="AH6874" s="31"/>
      <c r="AI6874" s="31"/>
      <c r="AJ6874" s="31"/>
      <c r="AK6874" s="31"/>
      <c r="AL6874" s="31"/>
      <c r="AO6874" s="376"/>
    </row>
    <row r="6875" spans="1:41" x14ac:dyDescent="0.3">
      <c r="A6875" s="333" t="s">
        <v>5577</v>
      </c>
      <c r="B6875" s="333" t="s">
        <v>1167</v>
      </c>
      <c r="C6875" s="125" t="s">
        <v>17236</v>
      </c>
      <c r="D6875" s="32" t="s">
        <v>20309</v>
      </c>
      <c r="E6875" s="125" t="s">
        <v>8292</v>
      </c>
      <c r="F6875" s="125" t="s">
        <v>1190</v>
      </c>
      <c r="G6875" s="125" t="s">
        <v>1190</v>
      </c>
      <c r="AO6875" s="376"/>
    </row>
    <row r="6876" spans="1:41" x14ac:dyDescent="0.25">
      <c r="A6876" s="44" t="s">
        <v>9421</v>
      </c>
      <c r="B6876" s="92" t="s">
        <v>9602</v>
      </c>
      <c r="C6876" s="45" t="s">
        <v>9334</v>
      </c>
      <c r="D6876" s="93" t="s">
        <v>9601</v>
      </c>
      <c r="E6876" s="94">
        <v>46568</v>
      </c>
      <c r="F6876" s="93"/>
      <c r="G6876" s="93"/>
      <c r="H6876" s="93"/>
      <c r="I6876" s="99"/>
      <c r="J6876" s="99"/>
      <c r="K6876" s="99"/>
      <c r="L6876" s="99"/>
      <c r="M6876" s="99"/>
      <c r="N6876" s="99"/>
      <c r="O6876" s="99"/>
      <c r="P6876" s="99"/>
      <c r="Q6876" s="99"/>
      <c r="R6876" s="99"/>
      <c r="S6876" s="99"/>
      <c r="T6876" s="99"/>
      <c r="U6876" s="99"/>
      <c r="V6876" s="99"/>
      <c r="W6876" s="99"/>
      <c r="X6876" s="99"/>
      <c r="Y6876" s="99"/>
      <c r="Z6876" s="99"/>
      <c r="AA6876" s="99"/>
      <c r="AB6876" s="99"/>
      <c r="AC6876" s="99"/>
      <c r="AD6876" s="99"/>
      <c r="AE6876" s="99"/>
      <c r="AF6876" s="99"/>
      <c r="AG6876" s="99"/>
      <c r="AH6876" s="31"/>
      <c r="AI6876" s="31"/>
      <c r="AJ6876" s="31"/>
      <c r="AK6876" s="31"/>
      <c r="AL6876" s="31"/>
      <c r="AO6876" s="376"/>
    </row>
    <row r="6877" spans="1:41" x14ac:dyDescent="0.25">
      <c r="A6877" s="44" t="s">
        <v>5577</v>
      </c>
      <c r="B6877" s="44" t="s">
        <v>12113</v>
      </c>
      <c r="C6877" s="45">
        <v>36.229999999999997</v>
      </c>
      <c r="D6877" s="45" t="s">
        <v>12549</v>
      </c>
      <c r="E6877" s="46">
        <v>46934</v>
      </c>
      <c r="F6877" s="45"/>
      <c r="G6877" s="93"/>
      <c r="H6877" s="93"/>
      <c r="I6877" s="99"/>
      <c r="J6877" s="99"/>
      <c r="K6877" s="99"/>
      <c r="L6877" s="99"/>
      <c r="M6877" s="99"/>
      <c r="N6877" s="99"/>
      <c r="O6877" s="99"/>
      <c r="P6877" s="99"/>
      <c r="Q6877" s="99"/>
      <c r="R6877" s="99"/>
      <c r="S6877" s="99"/>
      <c r="T6877" s="99"/>
      <c r="U6877" s="99"/>
      <c r="V6877" s="99"/>
      <c r="W6877" s="99"/>
      <c r="X6877" s="99"/>
      <c r="Y6877" s="99"/>
      <c r="Z6877" s="99"/>
      <c r="AA6877" s="99"/>
      <c r="AB6877" s="99"/>
      <c r="AC6877" s="99"/>
      <c r="AD6877" s="99"/>
      <c r="AE6877" s="99"/>
      <c r="AF6877" s="99"/>
      <c r="AG6877" s="99"/>
      <c r="AH6877" s="31"/>
      <c r="AI6877" s="31"/>
      <c r="AJ6877" s="31"/>
      <c r="AK6877" s="31"/>
      <c r="AL6877" s="31"/>
      <c r="AO6877" s="376"/>
    </row>
    <row r="6878" spans="1:41" x14ac:dyDescent="0.25">
      <c r="A6878" s="44" t="s">
        <v>5577</v>
      </c>
      <c r="B6878" s="44" t="s">
        <v>20349</v>
      </c>
      <c r="C6878" s="45" t="s">
        <v>20370</v>
      </c>
      <c r="D6878" s="46" t="s">
        <v>21328</v>
      </c>
      <c r="E6878" s="46">
        <v>46554</v>
      </c>
      <c r="AO6878" s="376"/>
    </row>
    <row r="6879" spans="1:41" x14ac:dyDescent="0.25">
      <c r="A6879" s="44" t="s">
        <v>8204</v>
      </c>
      <c r="B6879" s="44" t="s">
        <v>21385</v>
      </c>
      <c r="C6879" s="45" t="s">
        <v>8134</v>
      </c>
      <c r="D6879" s="45" t="s">
        <v>21447</v>
      </c>
      <c r="E6879" s="46">
        <v>46477</v>
      </c>
      <c r="AO6879" s="376"/>
    </row>
    <row r="6880" spans="1:41" x14ac:dyDescent="0.25">
      <c r="A6880" s="44" t="s">
        <v>11970</v>
      </c>
      <c r="B6880" s="44" t="s">
        <v>4237</v>
      </c>
      <c r="C6880" s="45">
        <v>241002</v>
      </c>
      <c r="D6880" s="45" t="s">
        <v>11363</v>
      </c>
      <c r="E6880" s="45" t="s">
        <v>5332</v>
      </c>
      <c r="AO6880" s="376"/>
    </row>
    <row r="6881" spans="1:41" x14ac:dyDescent="0.25">
      <c r="A6881" s="44" t="s">
        <v>17848</v>
      </c>
      <c r="B6881" s="44" t="s">
        <v>2350</v>
      </c>
      <c r="C6881" s="45">
        <v>230105</v>
      </c>
      <c r="D6881" s="45" t="s">
        <v>11363</v>
      </c>
      <c r="E6881" s="45" t="s">
        <v>5265</v>
      </c>
      <c r="AO6881" s="376"/>
    </row>
    <row r="6882" spans="1:41" x14ac:dyDescent="0.25">
      <c r="A6882" s="44" t="s">
        <v>19340</v>
      </c>
      <c r="B6882" s="319" t="s">
        <v>19513</v>
      </c>
      <c r="C6882" s="318" t="s">
        <v>19667</v>
      </c>
      <c r="D6882" s="93" t="s">
        <v>19934</v>
      </c>
      <c r="E6882" s="320">
        <v>46811</v>
      </c>
      <c r="F6882" s="93"/>
      <c r="G6882" s="93"/>
      <c r="H6882" s="93"/>
      <c r="I6882" s="99"/>
      <c r="J6882" s="99"/>
      <c r="K6882" s="99"/>
      <c r="L6882" s="99"/>
      <c r="M6882" s="99"/>
      <c r="N6882" s="99"/>
      <c r="O6882" s="99"/>
      <c r="P6882" s="99"/>
      <c r="Q6882" s="99"/>
      <c r="R6882" s="99"/>
      <c r="S6882" s="99"/>
      <c r="T6882" s="99"/>
      <c r="U6882" s="99"/>
      <c r="V6882" s="99"/>
      <c r="W6882" s="99"/>
      <c r="X6882" s="99"/>
      <c r="Y6882" s="99"/>
      <c r="Z6882" s="99"/>
      <c r="AA6882" s="99"/>
      <c r="AB6882" s="99"/>
      <c r="AC6882" s="99"/>
      <c r="AD6882" s="99"/>
      <c r="AE6882" s="99"/>
      <c r="AF6882" s="99"/>
      <c r="AG6882" s="99"/>
      <c r="AH6882" s="31"/>
      <c r="AI6882" s="31"/>
      <c r="AJ6882" s="31"/>
      <c r="AK6882" s="31"/>
      <c r="AL6882" s="31"/>
      <c r="AO6882" s="376"/>
    </row>
    <row r="6883" spans="1:41" x14ac:dyDescent="0.3">
      <c r="A6883" s="333" t="s">
        <v>21274</v>
      </c>
      <c r="B6883" s="333" t="s">
        <v>1162</v>
      </c>
      <c r="C6883" s="125" t="s">
        <v>8016</v>
      </c>
      <c r="D6883" s="32" t="s">
        <v>20309</v>
      </c>
      <c r="E6883" s="125" t="s">
        <v>7871</v>
      </c>
      <c r="F6883" s="125" t="s">
        <v>1190</v>
      </c>
      <c r="G6883" s="125" t="s">
        <v>1190</v>
      </c>
      <c r="AO6883" s="376"/>
    </row>
    <row r="6884" spans="1:41" x14ac:dyDescent="0.3">
      <c r="A6884" s="333" t="s">
        <v>21274</v>
      </c>
      <c r="B6884" s="333" t="s">
        <v>11374</v>
      </c>
      <c r="C6884" s="125" t="s">
        <v>11375</v>
      </c>
      <c r="D6884" s="32" t="s">
        <v>20309</v>
      </c>
      <c r="E6884" s="125" t="s">
        <v>4826</v>
      </c>
      <c r="F6884" s="125" t="s">
        <v>1190</v>
      </c>
      <c r="G6884" s="125" t="s">
        <v>1190</v>
      </c>
      <c r="AO6884" s="376"/>
    </row>
    <row r="6885" spans="1:41" x14ac:dyDescent="0.25">
      <c r="A6885" s="44" t="s">
        <v>3061</v>
      </c>
      <c r="B6885" s="44" t="s">
        <v>14897</v>
      </c>
      <c r="C6885" s="45" t="s">
        <v>7174</v>
      </c>
      <c r="D6885" s="367" t="s">
        <v>3696</v>
      </c>
      <c r="E6885" s="328">
        <f>DATE(2027,4,4)</f>
        <v>46481</v>
      </c>
      <c r="F6885" s="32"/>
      <c r="G6885" s="32"/>
      <c r="H6885" s="32"/>
      <c r="I6885" s="31"/>
      <c r="J6885" s="31"/>
      <c r="K6885" s="31"/>
      <c r="L6885" s="31"/>
      <c r="M6885" s="31"/>
      <c r="N6885" s="31"/>
      <c r="O6885" s="31"/>
      <c r="P6885" s="31"/>
      <c r="Q6885" s="31"/>
      <c r="R6885" s="31"/>
      <c r="S6885" s="31"/>
      <c r="T6885" s="31"/>
      <c r="U6885" s="31"/>
      <c r="V6885" s="31"/>
      <c r="W6885" s="31"/>
      <c r="X6885" s="31"/>
      <c r="Y6885" s="31"/>
      <c r="Z6885" s="31"/>
      <c r="AA6885" s="31"/>
      <c r="AB6885" s="31"/>
      <c r="AC6885" s="31"/>
      <c r="AD6885" s="31"/>
      <c r="AE6885" s="31"/>
      <c r="AF6885" s="31"/>
      <c r="AG6885" s="31"/>
      <c r="AH6885" s="31"/>
      <c r="AI6885" s="31"/>
      <c r="AJ6885" s="31"/>
      <c r="AK6885" s="31"/>
      <c r="AL6885" s="31"/>
      <c r="AO6885" s="376"/>
    </row>
    <row r="6886" spans="1:41" x14ac:dyDescent="0.3">
      <c r="A6886" s="333" t="s">
        <v>11431</v>
      </c>
      <c r="B6886" s="333" t="s">
        <v>11217</v>
      </c>
      <c r="C6886" s="125" t="s">
        <v>11218</v>
      </c>
      <c r="D6886" s="32" t="s">
        <v>20309</v>
      </c>
      <c r="E6886" s="125" t="s">
        <v>4966</v>
      </c>
      <c r="F6886" s="125" t="s">
        <v>1189</v>
      </c>
      <c r="G6886" s="125" t="s">
        <v>1190</v>
      </c>
      <c r="AO6886" s="376"/>
    </row>
    <row r="6887" spans="1:41" x14ac:dyDescent="0.3">
      <c r="A6887" s="333" t="s">
        <v>11431</v>
      </c>
      <c r="B6887" s="333" t="s">
        <v>11377</v>
      </c>
      <c r="C6887" s="125" t="s">
        <v>11214</v>
      </c>
      <c r="D6887" s="32" t="s">
        <v>20309</v>
      </c>
      <c r="E6887" s="125" t="s">
        <v>4966</v>
      </c>
      <c r="F6887" s="125" t="s">
        <v>1189</v>
      </c>
      <c r="G6887" s="125" t="s">
        <v>1190</v>
      </c>
      <c r="AO6887" s="376"/>
    </row>
    <row r="6888" spans="1:41" x14ac:dyDescent="0.25">
      <c r="A6888" s="44" t="s">
        <v>11431</v>
      </c>
      <c r="B6888" s="44" t="s">
        <v>21362</v>
      </c>
      <c r="C6888" s="45" t="s">
        <v>11608</v>
      </c>
      <c r="D6888" s="45" t="s">
        <v>21447</v>
      </c>
      <c r="E6888" s="46">
        <v>46752</v>
      </c>
      <c r="AO6888" s="376"/>
    </row>
    <row r="6889" spans="1:41" x14ac:dyDescent="0.25">
      <c r="A6889" s="44" t="s">
        <v>17849</v>
      </c>
      <c r="B6889" s="44" t="s">
        <v>17463</v>
      </c>
      <c r="C6889" s="45">
        <v>260202</v>
      </c>
      <c r="D6889" s="45" t="s">
        <v>11363</v>
      </c>
      <c r="E6889" s="45" t="s">
        <v>9238</v>
      </c>
      <c r="AO6889" s="376"/>
    </row>
    <row r="6890" spans="1:41" x14ac:dyDescent="0.25">
      <c r="A6890" s="44" t="s">
        <v>19341</v>
      </c>
      <c r="B6890" s="319" t="s">
        <v>19526</v>
      </c>
      <c r="C6890" s="318" t="s">
        <v>19668</v>
      </c>
      <c r="D6890" s="93" t="s">
        <v>19934</v>
      </c>
      <c r="E6890" s="320">
        <v>46996</v>
      </c>
      <c r="F6890" s="93"/>
      <c r="G6890" s="93"/>
      <c r="H6890" s="93"/>
      <c r="I6890" s="99"/>
      <c r="J6890" s="99"/>
      <c r="K6890" s="99"/>
      <c r="L6890" s="99"/>
      <c r="M6890" s="99"/>
      <c r="N6890" s="99"/>
      <c r="O6890" s="99"/>
      <c r="P6890" s="99"/>
      <c r="Q6890" s="99"/>
      <c r="R6890" s="99"/>
      <c r="S6890" s="99"/>
      <c r="T6890" s="99"/>
      <c r="U6890" s="99"/>
      <c r="V6890" s="99"/>
      <c r="W6890" s="99"/>
      <c r="X6890" s="99"/>
      <c r="Y6890" s="99"/>
      <c r="Z6890" s="99"/>
      <c r="AA6890" s="99"/>
      <c r="AB6890" s="99"/>
      <c r="AC6890" s="99"/>
      <c r="AD6890" s="99"/>
      <c r="AE6890" s="99"/>
      <c r="AF6890" s="99"/>
      <c r="AG6890" s="99"/>
      <c r="AH6890" s="31"/>
      <c r="AI6890" s="31"/>
      <c r="AJ6890" s="31"/>
      <c r="AK6890" s="31"/>
      <c r="AL6890" s="31"/>
      <c r="AO6890" s="376"/>
    </row>
    <row r="6891" spans="1:41" x14ac:dyDescent="0.25">
      <c r="A6891" s="44" t="s">
        <v>7861</v>
      </c>
      <c r="B6891" s="44" t="s">
        <v>5134</v>
      </c>
      <c r="C6891" s="45">
        <v>230807</v>
      </c>
      <c r="D6891" s="45" t="s">
        <v>11363</v>
      </c>
      <c r="E6891" s="45" t="s">
        <v>8282</v>
      </c>
      <c r="AO6891" s="376"/>
    </row>
    <row r="6892" spans="1:41" x14ac:dyDescent="0.25">
      <c r="A6892" s="44" t="s">
        <v>7861</v>
      </c>
      <c r="B6892" s="44" t="s">
        <v>3039</v>
      </c>
      <c r="C6892" s="45">
        <v>230904</v>
      </c>
      <c r="D6892" s="45" t="s">
        <v>11363</v>
      </c>
      <c r="E6892" s="45" t="s">
        <v>7871</v>
      </c>
      <c r="AO6892" s="376"/>
    </row>
    <row r="6893" spans="1:41" x14ac:dyDescent="0.25">
      <c r="A6893" s="44" t="s">
        <v>8161</v>
      </c>
      <c r="B6893" s="44" t="s">
        <v>21365</v>
      </c>
      <c r="C6893" s="45" t="s">
        <v>8133</v>
      </c>
      <c r="D6893" s="45" t="s">
        <v>21447</v>
      </c>
      <c r="E6893" s="46">
        <v>46752</v>
      </c>
      <c r="AO6893" s="376"/>
    </row>
    <row r="6894" spans="1:41" x14ac:dyDescent="0.25">
      <c r="A6894" s="44" t="s">
        <v>15754</v>
      </c>
      <c r="B6894" s="44" t="s">
        <v>2350</v>
      </c>
      <c r="C6894" s="45">
        <v>250106</v>
      </c>
      <c r="D6894" s="45" t="s">
        <v>11363</v>
      </c>
      <c r="E6894" s="45" t="s">
        <v>11887</v>
      </c>
      <c r="AO6894" s="376"/>
    </row>
    <row r="6895" spans="1:41" x14ac:dyDescent="0.25">
      <c r="A6895" s="44" t="s">
        <v>21634</v>
      </c>
      <c r="B6895" s="44" t="s">
        <v>936</v>
      </c>
      <c r="C6895" s="45">
        <v>260703</v>
      </c>
      <c r="D6895" s="45" t="s">
        <v>11363</v>
      </c>
      <c r="E6895" s="45" t="s">
        <v>11150</v>
      </c>
      <c r="AO6895" s="376"/>
    </row>
    <row r="6896" spans="1:41" x14ac:dyDescent="0.25">
      <c r="A6896" s="44" t="s">
        <v>9422</v>
      </c>
      <c r="B6896" s="92" t="s">
        <v>9602</v>
      </c>
      <c r="C6896" s="45" t="s">
        <v>9346</v>
      </c>
      <c r="D6896" s="93" t="s">
        <v>9601</v>
      </c>
      <c r="E6896" s="94">
        <v>46568</v>
      </c>
      <c r="F6896" s="93"/>
      <c r="G6896" s="93"/>
      <c r="H6896" s="93"/>
      <c r="I6896" s="99"/>
      <c r="J6896" s="99"/>
      <c r="K6896" s="99"/>
      <c r="L6896" s="99"/>
      <c r="M6896" s="99"/>
      <c r="N6896" s="99"/>
      <c r="O6896" s="99"/>
      <c r="P6896" s="99"/>
      <c r="Q6896" s="99"/>
      <c r="R6896" s="99"/>
      <c r="S6896" s="99"/>
      <c r="T6896" s="99"/>
      <c r="U6896" s="99"/>
      <c r="V6896" s="99"/>
      <c r="W6896" s="99"/>
      <c r="X6896" s="99"/>
      <c r="Y6896" s="99"/>
      <c r="Z6896" s="99"/>
      <c r="AA6896" s="99"/>
      <c r="AB6896" s="99"/>
      <c r="AC6896" s="99"/>
      <c r="AD6896" s="99"/>
      <c r="AE6896" s="99"/>
      <c r="AF6896" s="99"/>
      <c r="AG6896" s="99"/>
      <c r="AH6896" s="31"/>
      <c r="AI6896" s="31"/>
      <c r="AJ6896" s="31"/>
      <c r="AK6896" s="31"/>
      <c r="AL6896" s="31"/>
      <c r="AO6896" s="376"/>
    </row>
    <row r="6897" spans="1:41" x14ac:dyDescent="0.25">
      <c r="A6897" s="121" t="s">
        <v>1576</v>
      </c>
      <c r="B6897" s="122" t="s">
        <v>1579</v>
      </c>
      <c r="C6897" s="146">
        <v>1580</v>
      </c>
      <c r="D6897" s="146" t="s">
        <v>3681</v>
      </c>
      <c r="E6897" s="107">
        <v>45269</v>
      </c>
      <c r="F6897" s="93"/>
      <c r="G6897" s="93"/>
      <c r="H6897" s="93"/>
      <c r="I6897" s="99"/>
      <c r="J6897" s="99"/>
      <c r="K6897" s="99"/>
      <c r="L6897" s="99"/>
      <c r="M6897" s="99"/>
      <c r="N6897" s="99"/>
      <c r="O6897" s="99"/>
      <c r="P6897" s="99"/>
      <c r="Q6897" s="99"/>
      <c r="R6897" s="99"/>
      <c r="S6897" s="99"/>
      <c r="T6897" s="99"/>
      <c r="U6897" s="99"/>
      <c r="V6897" s="99"/>
      <c r="W6897" s="99"/>
      <c r="X6897" s="99"/>
      <c r="Y6897" s="99"/>
      <c r="Z6897" s="99"/>
      <c r="AA6897" s="99"/>
      <c r="AB6897" s="99"/>
      <c r="AC6897" s="99"/>
      <c r="AD6897" s="99"/>
      <c r="AE6897" s="99"/>
      <c r="AF6897" s="99"/>
      <c r="AG6897" s="99"/>
      <c r="AH6897" s="31"/>
      <c r="AI6897" s="31"/>
      <c r="AJ6897" s="31"/>
      <c r="AK6897" s="31"/>
      <c r="AL6897" s="31"/>
      <c r="AO6897" s="376"/>
    </row>
    <row r="6898" spans="1:41" x14ac:dyDescent="0.25">
      <c r="A6898" s="44" t="s">
        <v>17850</v>
      </c>
      <c r="B6898" s="44" t="s">
        <v>2355</v>
      </c>
      <c r="C6898" s="45">
        <v>251001</v>
      </c>
      <c r="D6898" s="45" t="s">
        <v>11363</v>
      </c>
      <c r="E6898" s="45" t="s">
        <v>11146</v>
      </c>
      <c r="AO6898" s="376"/>
    </row>
    <row r="6899" spans="1:41" x14ac:dyDescent="0.25">
      <c r="A6899" s="44" t="s">
        <v>17851</v>
      </c>
      <c r="B6899" s="44" t="s">
        <v>3474</v>
      </c>
      <c r="C6899" s="45">
        <v>250503</v>
      </c>
      <c r="D6899" s="45" t="s">
        <v>11363</v>
      </c>
      <c r="E6899" s="45" t="s">
        <v>15608</v>
      </c>
      <c r="AO6899" s="376"/>
    </row>
    <row r="6900" spans="1:41" x14ac:dyDescent="0.25">
      <c r="A6900" s="44" t="s">
        <v>17851</v>
      </c>
      <c r="B6900" s="44" t="s">
        <v>2355</v>
      </c>
      <c r="C6900" s="45">
        <v>251001</v>
      </c>
      <c r="D6900" s="45" t="s">
        <v>11363</v>
      </c>
      <c r="E6900" s="45" t="s">
        <v>11146</v>
      </c>
      <c r="AO6900" s="376"/>
    </row>
    <row r="6901" spans="1:41" x14ac:dyDescent="0.3">
      <c r="A6901" s="333" t="s">
        <v>20274</v>
      </c>
      <c r="B6901" s="333" t="s">
        <v>2690</v>
      </c>
      <c r="C6901" s="125" t="s">
        <v>21253</v>
      </c>
      <c r="D6901" s="32" t="s">
        <v>20309</v>
      </c>
      <c r="E6901" s="125" t="s">
        <v>21312</v>
      </c>
      <c r="F6901" s="125" t="s">
        <v>1189</v>
      </c>
      <c r="G6901" s="125" t="s">
        <v>1190</v>
      </c>
      <c r="AO6901" s="376"/>
    </row>
    <row r="6902" spans="1:41" x14ac:dyDescent="0.25">
      <c r="A6902" s="44" t="s">
        <v>10520</v>
      </c>
      <c r="B6902" s="44" t="s">
        <v>945</v>
      </c>
      <c r="C6902" s="45">
        <v>240602</v>
      </c>
      <c r="D6902" s="45" t="s">
        <v>11363</v>
      </c>
      <c r="E6902" s="45" t="s">
        <v>4962</v>
      </c>
      <c r="AO6902" s="376"/>
    </row>
    <row r="6903" spans="1:41" x14ac:dyDescent="0.25">
      <c r="A6903" s="44" t="s">
        <v>10521</v>
      </c>
      <c r="B6903" s="44" t="s">
        <v>945</v>
      </c>
      <c r="C6903" s="45">
        <v>240602</v>
      </c>
      <c r="D6903" s="45" t="s">
        <v>11363</v>
      </c>
      <c r="E6903" s="45" t="s">
        <v>4962</v>
      </c>
      <c r="AO6903" s="376"/>
    </row>
    <row r="6904" spans="1:41" x14ac:dyDescent="0.25">
      <c r="A6904" s="44" t="s">
        <v>10521</v>
      </c>
      <c r="B6904" s="44" t="s">
        <v>925</v>
      </c>
      <c r="C6904" s="45">
        <v>240601</v>
      </c>
      <c r="D6904" s="45" t="s">
        <v>11363</v>
      </c>
      <c r="E6904" s="45" t="s">
        <v>9840</v>
      </c>
      <c r="AO6904" s="376"/>
    </row>
    <row r="6905" spans="1:41" x14ac:dyDescent="0.25">
      <c r="A6905" s="44" t="s">
        <v>10522</v>
      </c>
      <c r="B6905" s="44" t="s">
        <v>945</v>
      </c>
      <c r="C6905" s="45">
        <v>240602</v>
      </c>
      <c r="D6905" s="45" t="s">
        <v>11363</v>
      </c>
      <c r="E6905" s="45" t="s">
        <v>4962</v>
      </c>
      <c r="AO6905" s="376"/>
    </row>
    <row r="6906" spans="1:41" x14ac:dyDescent="0.25">
      <c r="A6906" s="44" t="s">
        <v>10522</v>
      </c>
      <c r="B6906" s="44" t="s">
        <v>925</v>
      </c>
      <c r="C6906" s="45">
        <v>240601</v>
      </c>
      <c r="D6906" s="45" t="s">
        <v>11363</v>
      </c>
      <c r="E6906" s="45" t="s">
        <v>9840</v>
      </c>
      <c r="AO6906" s="376"/>
    </row>
    <row r="6907" spans="1:41" x14ac:dyDescent="0.25">
      <c r="A6907" s="44" t="s">
        <v>21635</v>
      </c>
      <c r="B6907" s="44" t="s">
        <v>9248</v>
      </c>
      <c r="C6907" s="45">
        <v>260105</v>
      </c>
      <c r="D6907" s="45" t="s">
        <v>11363</v>
      </c>
      <c r="E6907" s="45" t="s">
        <v>17625</v>
      </c>
      <c r="AO6907" s="376"/>
    </row>
    <row r="6908" spans="1:41" x14ac:dyDescent="0.3">
      <c r="A6908" s="333" t="s">
        <v>8646</v>
      </c>
      <c r="B6908" s="333" t="s">
        <v>8622</v>
      </c>
      <c r="C6908" s="125" t="s">
        <v>8623</v>
      </c>
      <c r="D6908" s="32" t="s">
        <v>20309</v>
      </c>
      <c r="E6908" s="125" t="s">
        <v>7871</v>
      </c>
      <c r="F6908" s="125" t="s">
        <v>1189</v>
      </c>
      <c r="G6908" s="125" t="s">
        <v>1190</v>
      </c>
      <c r="AO6908" s="376"/>
    </row>
    <row r="6909" spans="1:41" x14ac:dyDescent="0.3">
      <c r="A6909" s="333" t="s">
        <v>8646</v>
      </c>
      <c r="B6909" s="333" t="s">
        <v>1171</v>
      </c>
      <c r="C6909" s="125" t="s">
        <v>10962</v>
      </c>
      <c r="D6909" s="32" t="s">
        <v>20309</v>
      </c>
      <c r="E6909" s="125" t="s">
        <v>8292</v>
      </c>
      <c r="F6909" s="125" t="s">
        <v>1189</v>
      </c>
      <c r="G6909" s="125" t="s">
        <v>1190</v>
      </c>
      <c r="AO6909" s="376"/>
    </row>
    <row r="6910" spans="1:41" x14ac:dyDescent="0.25">
      <c r="A6910" s="44" t="s">
        <v>35</v>
      </c>
      <c r="B6910" s="44" t="s">
        <v>145</v>
      </c>
      <c r="C6910" s="45" t="s">
        <v>9933</v>
      </c>
      <c r="D6910" s="46" t="s">
        <v>21328</v>
      </c>
      <c r="E6910" s="46">
        <v>46441</v>
      </c>
      <c r="AO6910" s="376"/>
    </row>
    <row r="6911" spans="1:41" x14ac:dyDescent="0.25">
      <c r="A6911" s="44" t="s">
        <v>35</v>
      </c>
      <c r="B6911" s="44" t="s">
        <v>11685</v>
      </c>
      <c r="C6911" s="45" t="s">
        <v>11698</v>
      </c>
      <c r="D6911" s="46" t="s">
        <v>21328</v>
      </c>
      <c r="E6911" s="46">
        <v>46647</v>
      </c>
      <c r="AO6911" s="376"/>
    </row>
    <row r="6912" spans="1:41" x14ac:dyDescent="0.25">
      <c r="A6912" s="44" t="s">
        <v>35</v>
      </c>
      <c r="B6912" s="44" t="s">
        <v>145</v>
      </c>
      <c r="C6912" s="45" t="s">
        <v>14454</v>
      </c>
      <c r="D6912" s="46" t="s">
        <v>21328</v>
      </c>
      <c r="E6912" s="46">
        <v>46583</v>
      </c>
      <c r="AO6912" s="376"/>
    </row>
    <row r="6913" spans="1:41" x14ac:dyDescent="0.25">
      <c r="A6913" s="44" t="s">
        <v>17852</v>
      </c>
      <c r="B6913" s="44" t="s">
        <v>924</v>
      </c>
      <c r="C6913" s="45">
        <v>22010702</v>
      </c>
      <c r="D6913" s="45" t="s">
        <v>11363</v>
      </c>
      <c r="E6913" s="45" t="s">
        <v>5131</v>
      </c>
      <c r="AO6913" s="376"/>
    </row>
    <row r="6914" spans="1:41" x14ac:dyDescent="0.25">
      <c r="A6914" s="44" t="s">
        <v>17852</v>
      </c>
      <c r="B6914" s="44" t="s">
        <v>925</v>
      </c>
      <c r="C6914" s="45">
        <v>230601</v>
      </c>
      <c r="D6914" s="45" t="s">
        <v>11363</v>
      </c>
      <c r="E6914" s="45" t="s">
        <v>7770</v>
      </c>
      <c r="AO6914" s="376"/>
    </row>
    <row r="6915" spans="1:41" x14ac:dyDescent="0.3">
      <c r="A6915" s="333" t="s">
        <v>11432</v>
      </c>
      <c r="B6915" s="333" t="s">
        <v>11217</v>
      </c>
      <c r="C6915" s="125" t="s">
        <v>11218</v>
      </c>
      <c r="D6915" s="32" t="s">
        <v>20309</v>
      </c>
      <c r="E6915" s="125" t="s">
        <v>4966</v>
      </c>
      <c r="F6915" s="125" t="s">
        <v>1189</v>
      </c>
      <c r="G6915" s="125" t="s">
        <v>1190</v>
      </c>
      <c r="AO6915" s="376"/>
    </row>
    <row r="6916" spans="1:41" x14ac:dyDescent="0.3">
      <c r="A6916" s="57" t="s">
        <v>11432</v>
      </c>
      <c r="B6916" s="92" t="s">
        <v>3682</v>
      </c>
      <c r="C6916" s="93" t="s">
        <v>19106</v>
      </c>
      <c r="D6916" s="93" t="s">
        <v>3681</v>
      </c>
      <c r="E6916" s="94">
        <v>48029</v>
      </c>
      <c r="F6916" s="93"/>
      <c r="G6916" s="93"/>
      <c r="H6916" s="93"/>
      <c r="I6916" s="99"/>
      <c r="J6916" s="99"/>
      <c r="K6916" s="99"/>
      <c r="L6916" s="99"/>
      <c r="M6916" s="99"/>
      <c r="N6916" s="99"/>
      <c r="O6916" s="99"/>
      <c r="P6916" s="99"/>
      <c r="Q6916" s="99"/>
      <c r="R6916" s="99"/>
      <c r="S6916" s="99"/>
      <c r="T6916" s="99"/>
      <c r="U6916" s="99"/>
      <c r="V6916" s="99"/>
      <c r="W6916" s="99"/>
      <c r="X6916" s="99"/>
      <c r="Y6916" s="99"/>
      <c r="Z6916" s="99"/>
      <c r="AA6916" s="99"/>
      <c r="AB6916" s="99"/>
      <c r="AC6916" s="99"/>
      <c r="AD6916" s="99"/>
      <c r="AE6916" s="99"/>
      <c r="AF6916" s="99"/>
      <c r="AG6916" s="99"/>
      <c r="AH6916" s="31"/>
      <c r="AI6916" s="31"/>
      <c r="AJ6916" s="31"/>
      <c r="AK6916" s="31"/>
      <c r="AL6916" s="31"/>
      <c r="AO6916" s="376"/>
    </row>
    <row r="6917" spans="1:41" x14ac:dyDescent="0.25">
      <c r="A6917" s="44" t="s">
        <v>6803</v>
      </c>
      <c r="B6917" s="44" t="s">
        <v>21359</v>
      </c>
      <c r="C6917" s="45" t="s">
        <v>9701</v>
      </c>
      <c r="D6917" s="45" t="s">
        <v>21447</v>
      </c>
      <c r="E6917" s="46">
        <v>46752</v>
      </c>
      <c r="AO6917" s="376"/>
    </row>
    <row r="6918" spans="1:41" x14ac:dyDescent="0.25">
      <c r="A6918" s="44" t="s">
        <v>4262</v>
      </c>
      <c r="B6918" s="44" t="s">
        <v>5134</v>
      </c>
      <c r="C6918" s="45">
        <v>250802</v>
      </c>
      <c r="D6918" s="45" t="s">
        <v>11363</v>
      </c>
      <c r="E6918" s="45" t="s">
        <v>9880</v>
      </c>
      <c r="AO6918" s="376"/>
    </row>
    <row r="6919" spans="1:41" x14ac:dyDescent="0.25">
      <c r="A6919" s="86" t="s">
        <v>12269</v>
      </c>
      <c r="B6919" s="44" t="s">
        <v>16074</v>
      </c>
      <c r="C6919" s="45">
        <v>8.26</v>
      </c>
      <c r="D6919" s="45" t="s">
        <v>12549</v>
      </c>
      <c r="E6919" s="46">
        <v>47787</v>
      </c>
      <c r="F6919" s="45"/>
      <c r="G6919" s="93"/>
      <c r="H6919" s="93"/>
      <c r="I6919" s="99"/>
      <c r="J6919" s="99"/>
      <c r="K6919" s="99"/>
      <c r="L6919" s="99"/>
      <c r="M6919" s="99"/>
      <c r="N6919" s="99"/>
      <c r="O6919" s="99"/>
      <c r="P6919" s="99"/>
      <c r="Q6919" s="99"/>
      <c r="R6919" s="99"/>
      <c r="S6919" s="99"/>
      <c r="T6919" s="99"/>
      <c r="U6919" s="99"/>
      <c r="V6919" s="99"/>
      <c r="W6919" s="99"/>
      <c r="X6919" s="99"/>
      <c r="Y6919" s="99"/>
      <c r="Z6919" s="99"/>
      <c r="AA6919" s="99"/>
      <c r="AB6919" s="99"/>
      <c r="AC6919" s="99"/>
      <c r="AD6919" s="99"/>
      <c r="AE6919" s="99"/>
      <c r="AF6919" s="99"/>
      <c r="AG6919" s="99"/>
      <c r="AH6919" s="31"/>
      <c r="AI6919" s="31"/>
      <c r="AJ6919" s="31"/>
      <c r="AK6919" s="31"/>
      <c r="AL6919" s="31"/>
      <c r="AO6919" s="376"/>
    </row>
    <row r="6920" spans="1:41" x14ac:dyDescent="0.25">
      <c r="A6920" s="44" t="s">
        <v>12269</v>
      </c>
      <c r="B6920" s="44" t="s">
        <v>12118</v>
      </c>
      <c r="C6920" s="45">
        <v>13.23</v>
      </c>
      <c r="D6920" s="45" t="s">
        <v>12549</v>
      </c>
      <c r="E6920" s="46">
        <v>46934</v>
      </c>
      <c r="F6920" s="45"/>
      <c r="G6920" s="93"/>
      <c r="H6920" s="93"/>
      <c r="I6920" s="99"/>
      <c r="J6920" s="99"/>
      <c r="K6920" s="99"/>
      <c r="L6920" s="99"/>
      <c r="M6920" s="99"/>
      <c r="N6920" s="99"/>
      <c r="O6920" s="99"/>
      <c r="P6920" s="99"/>
      <c r="Q6920" s="99"/>
      <c r="R6920" s="99"/>
      <c r="S6920" s="99"/>
      <c r="T6920" s="99"/>
      <c r="U6920" s="99"/>
      <c r="V6920" s="99"/>
      <c r="W6920" s="99"/>
      <c r="X6920" s="99"/>
      <c r="Y6920" s="99"/>
      <c r="Z6920" s="99"/>
      <c r="AA6920" s="99"/>
      <c r="AB6920" s="99"/>
      <c r="AC6920" s="99"/>
      <c r="AD6920" s="99"/>
      <c r="AE6920" s="99"/>
      <c r="AF6920" s="99"/>
      <c r="AG6920" s="99"/>
      <c r="AH6920" s="31"/>
      <c r="AI6920" s="31"/>
      <c r="AJ6920" s="31"/>
      <c r="AK6920" s="31"/>
      <c r="AL6920" s="31"/>
      <c r="AO6920" s="376"/>
    </row>
    <row r="6921" spans="1:41" x14ac:dyDescent="0.25">
      <c r="A6921" s="44" t="s">
        <v>12269</v>
      </c>
      <c r="B6921" s="44" t="s">
        <v>12102</v>
      </c>
      <c r="C6921" s="45">
        <v>21.23</v>
      </c>
      <c r="D6921" s="45" t="s">
        <v>12549</v>
      </c>
      <c r="E6921" s="46">
        <v>46934</v>
      </c>
      <c r="F6921" s="45"/>
      <c r="G6921" s="93"/>
      <c r="H6921" s="93"/>
      <c r="I6921" s="99"/>
      <c r="J6921" s="99"/>
      <c r="K6921" s="99"/>
      <c r="L6921" s="99"/>
      <c r="M6921" s="99"/>
      <c r="N6921" s="99"/>
      <c r="O6921" s="99"/>
      <c r="P6921" s="99"/>
      <c r="Q6921" s="99"/>
      <c r="R6921" s="99"/>
      <c r="S6921" s="99"/>
      <c r="T6921" s="99"/>
      <c r="U6921" s="99"/>
      <c r="V6921" s="99"/>
      <c r="W6921" s="99"/>
      <c r="X6921" s="99"/>
      <c r="Y6921" s="99"/>
      <c r="Z6921" s="99"/>
      <c r="AA6921" s="99"/>
      <c r="AB6921" s="99"/>
      <c r="AC6921" s="99"/>
      <c r="AD6921" s="99"/>
      <c r="AE6921" s="99"/>
      <c r="AF6921" s="99"/>
      <c r="AG6921" s="99"/>
      <c r="AH6921" s="31"/>
      <c r="AI6921" s="31"/>
      <c r="AJ6921" s="31"/>
      <c r="AK6921" s="31"/>
      <c r="AL6921" s="31"/>
      <c r="AO6921" s="376"/>
    </row>
    <row r="6922" spans="1:41" x14ac:dyDescent="0.25">
      <c r="A6922" s="44" t="s">
        <v>12269</v>
      </c>
      <c r="B6922" s="44" t="s">
        <v>12103</v>
      </c>
      <c r="C6922" s="45">
        <v>22.23</v>
      </c>
      <c r="D6922" s="45" t="s">
        <v>12549</v>
      </c>
      <c r="E6922" s="46">
        <v>46934</v>
      </c>
      <c r="F6922" s="45"/>
      <c r="G6922" s="93"/>
      <c r="H6922" s="93"/>
      <c r="I6922" s="99"/>
      <c r="J6922" s="99"/>
      <c r="K6922" s="99"/>
      <c r="L6922" s="99"/>
      <c r="M6922" s="99"/>
      <c r="N6922" s="99"/>
      <c r="O6922" s="99"/>
      <c r="P6922" s="99"/>
      <c r="Q6922" s="99"/>
      <c r="R6922" s="99"/>
      <c r="S6922" s="99"/>
      <c r="T6922" s="99"/>
      <c r="U6922" s="99"/>
      <c r="V6922" s="99"/>
      <c r="W6922" s="99"/>
      <c r="X6922" s="99"/>
      <c r="Y6922" s="99"/>
      <c r="Z6922" s="99"/>
      <c r="AA6922" s="99"/>
      <c r="AB6922" s="99"/>
      <c r="AC6922" s="99"/>
      <c r="AD6922" s="99"/>
      <c r="AE6922" s="99"/>
      <c r="AF6922" s="99"/>
      <c r="AG6922" s="99"/>
      <c r="AH6922" s="31"/>
      <c r="AI6922" s="31"/>
      <c r="AJ6922" s="31"/>
      <c r="AK6922" s="31"/>
      <c r="AL6922" s="31"/>
      <c r="AO6922" s="376"/>
    </row>
    <row r="6923" spans="1:41" x14ac:dyDescent="0.25">
      <c r="A6923" s="262" t="s">
        <v>6248</v>
      </c>
      <c r="B6923" s="262" t="s">
        <v>6249</v>
      </c>
      <c r="C6923" s="263">
        <v>791202207007</v>
      </c>
      <c r="D6923" s="263" t="s">
        <v>6271</v>
      </c>
      <c r="E6923" s="264">
        <v>46630</v>
      </c>
      <c r="F6923" s="93"/>
      <c r="G6923" s="93"/>
      <c r="H6923" s="93"/>
      <c r="I6923" s="99"/>
      <c r="J6923" s="99"/>
      <c r="K6923" s="99"/>
      <c r="L6923" s="99"/>
      <c r="M6923" s="99"/>
      <c r="N6923" s="99"/>
      <c r="O6923" s="99"/>
      <c r="P6923" s="99"/>
      <c r="Q6923" s="99"/>
      <c r="R6923" s="99"/>
      <c r="S6923" s="99"/>
      <c r="T6923" s="99"/>
      <c r="U6923" s="99"/>
      <c r="V6923" s="99"/>
      <c r="W6923" s="99"/>
      <c r="X6923" s="99"/>
      <c r="Y6923" s="99"/>
      <c r="Z6923" s="99"/>
      <c r="AA6923" s="99"/>
      <c r="AB6923" s="99"/>
      <c r="AC6923" s="99"/>
      <c r="AD6923" s="99"/>
      <c r="AE6923" s="99"/>
      <c r="AF6923" s="99"/>
      <c r="AG6923" s="99"/>
      <c r="AH6923" s="31"/>
      <c r="AI6923" s="31"/>
      <c r="AJ6923" s="31"/>
      <c r="AK6923" s="31"/>
      <c r="AL6923" s="31"/>
      <c r="AO6923" s="376"/>
    </row>
    <row r="6924" spans="1:41" x14ac:dyDescent="0.25">
      <c r="A6924" s="44" t="s">
        <v>15755</v>
      </c>
      <c r="B6924" s="44" t="s">
        <v>3475</v>
      </c>
      <c r="C6924" s="45">
        <v>230301</v>
      </c>
      <c r="D6924" s="45" t="s">
        <v>11363</v>
      </c>
      <c r="E6924" s="45" t="s">
        <v>5265</v>
      </c>
      <c r="AO6924" s="376"/>
    </row>
    <row r="6925" spans="1:41" x14ac:dyDescent="0.25">
      <c r="A6925" s="44" t="s">
        <v>6989</v>
      </c>
      <c r="B6925" s="44" t="s">
        <v>3475</v>
      </c>
      <c r="C6925" s="45">
        <v>230301</v>
      </c>
      <c r="D6925" s="45" t="s">
        <v>11363</v>
      </c>
      <c r="E6925" s="45" t="s">
        <v>5265</v>
      </c>
      <c r="AO6925" s="376"/>
    </row>
    <row r="6926" spans="1:41" x14ac:dyDescent="0.25">
      <c r="A6926" s="44" t="s">
        <v>20644</v>
      </c>
      <c r="B6926" s="44" t="s">
        <v>20645</v>
      </c>
      <c r="C6926" s="45" t="s">
        <v>20735</v>
      </c>
      <c r="D6926" s="32" t="s">
        <v>5559</v>
      </c>
      <c r="E6926" s="45" t="s">
        <v>20871</v>
      </c>
      <c r="F6926" s="32"/>
      <c r="G6926" s="32"/>
      <c r="H6926" s="32"/>
      <c r="I6926" s="31"/>
      <c r="J6926" s="31"/>
      <c r="K6926" s="31"/>
      <c r="L6926" s="31"/>
      <c r="M6926" s="31"/>
      <c r="N6926" s="31"/>
      <c r="O6926" s="31"/>
      <c r="P6926" s="31"/>
      <c r="Q6926" s="31"/>
      <c r="R6926" s="31"/>
      <c r="S6926" s="31"/>
      <c r="T6926" s="31"/>
      <c r="U6926" s="31"/>
      <c r="V6926" s="31"/>
      <c r="W6926" s="31"/>
      <c r="X6926" s="31"/>
      <c r="Y6926" s="31"/>
      <c r="Z6926" s="31"/>
      <c r="AA6926" s="31"/>
      <c r="AB6926" s="31"/>
      <c r="AC6926" s="31"/>
      <c r="AD6926" s="31"/>
      <c r="AE6926" s="31"/>
      <c r="AF6926" s="31"/>
      <c r="AG6926" s="31"/>
      <c r="AH6926" s="31"/>
      <c r="AI6926" s="31"/>
      <c r="AJ6926" s="31"/>
      <c r="AK6926" s="31"/>
      <c r="AL6926" s="31"/>
      <c r="AO6926" s="376"/>
    </row>
    <row r="6927" spans="1:41" x14ac:dyDescent="0.25">
      <c r="A6927" s="44" t="s">
        <v>21636</v>
      </c>
      <c r="B6927" s="44" t="s">
        <v>3475</v>
      </c>
      <c r="C6927" s="45">
        <v>260301</v>
      </c>
      <c r="D6927" s="45" t="s">
        <v>11363</v>
      </c>
      <c r="E6927" s="45" t="s">
        <v>17625</v>
      </c>
      <c r="AO6927" s="376"/>
    </row>
    <row r="6928" spans="1:41" x14ac:dyDescent="0.25">
      <c r="A6928" s="44" t="s">
        <v>3511</v>
      </c>
      <c r="B6928" s="44" t="s">
        <v>3475</v>
      </c>
      <c r="C6928" s="45">
        <v>260301</v>
      </c>
      <c r="D6928" s="45" t="s">
        <v>11363</v>
      </c>
      <c r="E6928" s="45" t="s">
        <v>17625</v>
      </c>
      <c r="AO6928" s="376"/>
    </row>
    <row r="6929" spans="1:41" x14ac:dyDescent="0.3">
      <c r="A6929" s="57" t="s">
        <v>9713</v>
      </c>
      <c r="B6929" s="57" t="s">
        <v>2173</v>
      </c>
      <c r="C6929" s="62">
        <v>24030</v>
      </c>
      <c r="D6929" s="62" t="s">
        <v>20886</v>
      </c>
      <c r="E6929" s="60">
        <v>47057</v>
      </c>
      <c r="F6929" s="32"/>
      <c r="G6929" s="32"/>
      <c r="H6929" s="32"/>
      <c r="I6929" s="31"/>
      <c r="J6929" s="31"/>
      <c r="K6929" s="31"/>
      <c r="L6929" s="31"/>
      <c r="M6929" s="31"/>
      <c r="N6929" s="31"/>
      <c r="O6929" s="31"/>
      <c r="P6929" s="31"/>
      <c r="Q6929" s="31"/>
      <c r="R6929" s="31"/>
      <c r="S6929" s="31"/>
      <c r="T6929" s="31"/>
      <c r="U6929" s="31"/>
      <c r="V6929" s="31"/>
      <c r="W6929" s="31"/>
      <c r="X6929" s="31"/>
      <c r="Y6929" s="31"/>
      <c r="Z6929" s="31"/>
      <c r="AA6929" s="31"/>
      <c r="AB6929" s="31"/>
      <c r="AC6929" s="31"/>
      <c r="AD6929" s="31"/>
      <c r="AE6929" s="31"/>
      <c r="AF6929" s="31"/>
      <c r="AG6929" s="31"/>
      <c r="AH6929" s="31"/>
      <c r="AI6929" s="31"/>
      <c r="AJ6929" s="31"/>
      <c r="AK6929" s="31"/>
      <c r="AL6929" s="31"/>
      <c r="AO6929" s="376"/>
    </row>
    <row r="6930" spans="1:41" x14ac:dyDescent="0.3">
      <c r="A6930" s="333" t="s">
        <v>9713</v>
      </c>
      <c r="B6930" s="333" t="s">
        <v>11377</v>
      </c>
      <c r="C6930" s="125" t="s">
        <v>11214</v>
      </c>
      <c r="D6930" s="32" t="s">
        <v>20309</v>
      </c>
      <c r="E6930" s="125" t="s">
        <v>4966</v>
      </c>
      <c r="F6930" s="125" t="s">
        <v>1189</v>
      </c>
      <c r="G6930" s="125" t="s">
        <v>1190</v>
      </c>
      <c r="AO6930" s="376"/>
    </row>
    <row r="6931" spans="1:41" x14ac:dyDescent="0.3">
      <c r="A6931" s="333" t="s">
        <v>9713</v>
      </c>
      <c r="B6931" s="333" t="s">
        <v>11371</v>
      </c>
      <c r="C6931" s="125" t="s">
        <v>11215</v>
      </c>
      <c r="D6931" s="32" t="s">
        <v>20309</v>
      </c>
      <c r="E6931" s="125" t="s">
        <v>4966</v>
      </c>
      <c r="F6931" s="125" t="s">
        <v>1189</v>
      </c>
      <c r="G6931" s="125" t="s">
        <v>1190</v>
      </c>
      <c r="AO6931" s="376"/>
    </row>
    <row r="6932" spans="1:41" x14ac:dyDescent="0.25">
      <c r="A6932" s="44" t="s">
        <v>6990</v>
      </c>
      <c r="B6932" s="44" t="s">
        <v>3475</v>
      </c>
      <c r="C6932" s="45">
        <v>260301</v>
      </c>
      <c r="D6932" s="45" t="s">
        <v>11363</v>
      </c>
      <c r="E6932" s="45" t="s">
        <v>17625</v>
      </c>
      <c r="AO6932" s="376"/>
    </row>
    <row r="6933" spans="1:41" x14ac:dyDescent="0.25">
      <c r="A6933" s="44" t="s">
        <v>8225</v>
      </c>
      <c r="B6933" s="44" t="s">
        <v>21433</v>
      </c>
      <c r="C6933" s="45" t="s">
        <v>8135</v>
      </c>
      <c r="D6933" s="45" t="s">
        <v>21447</v>
      </c>
      <c r="E6933" s="46">
        <v>46418</v>
      </c>
      <c r="AO6933" s="376"/>
    </row>
    <row r="6934" spans="1:41" x14ac:dyDescent="0.3">
      <c r="A6934" s="333" t="s">
        <v>20275</v>
      </c>
      <c r="B6934" s="333" t="s">
        <v>2689</v>
      </c>
      <c r="C6934" s="125" t="s">
        <v>21305</v>
      </c>
      <c r="D6934" s="32" t="s">
        <v>20309</v>
      </c>
      <c r="E6934" s="125" t="s">
        <v>9840</v>
      </c>
      <c r="F6934" s="125" t="s">
        <v>1189</v>
      </c>
      <c r="G6934" s="125" t="s">
        <v>1190</v>
      </c>
      <c r="AO6934" s="376"/>
    </row>
    <row r="6935" spans="1:41" x14ac:dyDescent="0.3">
      <c r="A6935" s="92" t="s">
        <v>13005</v>
      </c>
      <c r="B6935" s="92" t="s">
        <v>199</v>
      </c>
      <c r="C6935" s="318" t="s">
        <v>4751</v>
      </c>
      <c r="D6935" s="318" t="s">
        <v>13017</v>
      </c>
      <c r="E6935" s="320">
        <v>47118</v>
      </c>
      <c r="F6935" s="93"/>
      <c r="G6935" s="93"/>
      <c r="H6935" s="93"/>
      <c r="I6935" s="99"/>
      <c r="J6935" s="99"/>
      <c r="K6935" s="99"/>
      <c r="L6935" s="99"/>
      <c r="M6935" s="99"/>
      <c r="N6935" s="99"/>
      <c r="O6935" s="99"/>
      <c r="P6935" s="99"/>
      <c r="Q6935" s="99"/>
      <c r="R6935" s="99"/>
      <c r="S6935" s="99"/>
      <c r="T6935" s="99"/>
      <c r="U6935" s="99"/>
      <c r="V6935" s="99"/>
      <c r="W6935" s="99"/>
      <c r="X6935" s="99"/>
      <c r="Y6935" s="99"/>
      <c r="Z6935" s="99"/>
      <c r="AA6935" s="99"/>
      <c r="AB6935" s="99"/>
      <c r="AC6935" s="99"/>
      <c r="AD6935" s="99"/>
      <c r="AE6935" s="99"/>
      <c r="AF6935" s="99"/>
      <c r="AG6935" s="99"/>
      <c r="AH6935" s="31"/>
      <c r="AI6935" s="31"/>
      <c r="AJ6935" s="31"/>
      <c r="AK6935" s="31"/>
      <c r="AL6935" s="31"/>
      <c r="AO6935" s="376"/>
    </row>
    <row r="6936" spans="1:41" x14ac:dyDescent="0.25">
      <c r="A6936" s="44" t="s">
        <v>541</v>
      </c>
      <c r="B6936" s="44" t="s">
        <v>21396</v>
      </c>
      <c r="C6936" s="45" t="s">
        <v>9703</v>
      </c>
      <c r="D6936" s="45" t="s">
        <v>21447</v>
      </c>
      <c r="E6936" s="46">
        <v>46568</v>
      </c>
      <c r="AO6936" s="376"/>
    </row>
    <row r="6937" spans="1:41" x14ac:dyDescent="0.25">
      <c r="A6937" s="44" t="s">
        <v>541</v>
      </c>
      <c r="B6937" s="44" t="s">
        <v>21402</v>
      </c>
      <c r="C6937" s="45" t="s">
        <v>5503</v>
      </c>
      <c r="D6937" s="45" t="s">
        <v>21447</v>
      </c>
      <c r="E6937" s="46">
        <v>46507</v>
      </c>
      <c r="AO6937" s="376"/>
    </row>
    <row r="6938" spans="1:41" x14ac:dyDescent="0.25">
      <c r="A6938" s="44" t="s">
        <v>5233</v>
      </c>
      <c r="B6938" s="44" t="s">
        <v>5130</v>
      </c>
      <c r="C6938" s="45">
        <v>22010701</v>
      </c>
      <c r="D6938" s="45" t="s">
        <v>11363</v>
      </c>
      <c r="E6938" s="45" t="s">
        <v>5131</v>
      </c>
      <c r="AO6938" s="376"/>
    </row>
    <row r="6939" spans="1:41" x14ac:dyDescent="0.25">
      <c r="A6939" s="44" t="s">
        <v>5233</v>
      </c>
      <c r="B6939" s="44" t="s">
        <v>924</v>
      </c>
      <c r="C6939" s="45">
        <v>22010702</v>
      </c>
      <c r="D6939" s="45" t="s">
        <v>11363</v>
      </c>
      <c r="E6939" s="45" t="s">
        <v>5131</v>
      </c>
      <c r="AO6939" s="376"/>
    </row>
    <row r="6940" spans="1:41" x14ac:dyDescent="0.25">
      <c r="A6940" s="44" t="s">
        <v>5233</v>
      </c>
      <c r="B6940" s="44" t="s">
        <v>2350</v>
      </c>
      <c r="C6940" s="45">
        <v>220105</v>
      </c>
      <c r="D6940" s="45" t="s">
        <v>11363</v>
      </c>
      <c r="E6940" s="45" t="s">
        <v>2593</v>
      </c>
      <c r="AO6940" s="376"/>
    </row>
    <row r="6941" spans="1:41" x14ac:dyDescent="0.25">
      <c r="A6941" s="44" t="s">
        <v>6461</v>
      </c>
      <c r="B6941" s="44" t="s">
        <v>9235</v>
      </c>
      <c r="C6941" s="45">
        <v>240102</v>
      </c>
      <c r="D6941" s="45" t="s">
        <v>11363</v>
      </c>
      <c r="E6941" s="45" t="s">
        <v>5139</v>
      </c>
      <c r="AO6941" s="376"/>
    </row>
    <row r="6942" spans="1:41" x14ac:dyDescent="0.25">
      <c r="A6942" s="44" t="s">
        <v>8226</v>
      </c>
      <c r="B6942" s="44" t="s">
        <v>21433</v>
      </c>
      <c r="C6942" s="45" t="s">
        <v>8135</v>
      </c>
      <c r="D6942" s="45" t="s">
        <v>21447</v>
      </c>
      <c r="E6942" s="46">
        <v>46418</v>
      </c>
      <c r="AO6942" s="376"/>
    </row>
    <row r="6943" spans="1:41" x14ac:dyDescent="0.25">
      <c r="A6943" s="44" t="s">
        <v>8367</v>
      </c>
      <c r="B6943" s="44" t="s">
        <v>3042</v>
      </c>
      <c r="C6943" s="45">
        <v>230903</v>
      </c>
      <c r="D6943" s="45" t="s">
        <v>11363</v>
      </c>
      <c r="E6943" s="45" t="s">
        <v>7871</v>
      </c>
      <c r="AO6943" s="376"/>
    </row>
    <row r="6944" spans="1:41" x14ac:dyDescent="0.25">
      <c r="A6944" s="44" t="s">
        <v>17853</v>
      </c>
      <c r="B6944" s="44" t="s">
        <v>5134</v>
      </c>
      <c r="C6944" s="45">
        <v>230807</v>
      </c>
      <c r="D6944" s="45" t="s">
        <v>11363</v>
      </c>
      <c r="E6944" s="45" t="s">
        <v>8282</v>
      </c>
      <c r="AO6944" s="376"/>
    </row>
    <row r="6945" spans="1:41" x14ac:dyDescent="0.25">
      <c r="A6945" s="44" t="s">
        <v>10523</v>
      </c>
      <c r="B6945" s="44" t="s">
        <v>944</v>
      </c>
      <c r="C6945" s="45">
        <v>240303</v>
      </c>
      <c r="D6945" s="45" t="s">
        <v>11363</v>
      </c>
      <c r="E6945" s="45" t="s">
        <v>2593</v>
      </c>
      <c r="AO6945" s="376"/>
    </row>
    <row r="6946" spans="1:41" x14ac:dyDescent="0.25">
      <c r="A6946" s="100" t="s">
        <v>3409</v>
      </c>
      <c r="B6946" s="92" t="s">
        <v>3452</v>
      </c>
      <c r="C6946" s="93" t="s">
        <v>3453</v>
      </c>
      <c r="D6946" s="93" t="s">
        <v>1201</v>
      </c>
      <c r="E6946" s="94">
        <v>46496</v>
      </c>
      <c r="F6946" s="93"/>
      <c r="G6946" s="93"/>
      <c r="H6946" s="93"/>
      <c r="I6946" s="99"/>
      <c r="J6946" s="99"/>
      <c r="K6946" s="99"/>
      <c r="L6946" s="99"/>
      <c r="M6946" s="99"/>
      <c r="N6946" s="99"/>
      <c r="O6946" s="99"/>
      <c r="P6946" s="99"/>
      <c r="Q6946" s="99"/>
      <c r="R6946" s="99"/>
      <c r="S6946" s="99"/>
      <c r="T6946" s="99"/>
      <c r="U6946" s="99"/>
      <c r="V6946" s="99"/>
      <c r="W6946" s="99"/>
      <c r="X6946" s="99"/>
      <c r="Y6946" s="99"/>
      <c r="Z6946" s="99"/>
      <c r="AA6946" s="99"/>
      <c r="AB6946" s="99"/>
      <c r="AC6946" s="99"/>
      <c r="AD6946" s="99"/>
      <c r="AE6946" s="99"/>
      <c r="AF6946" s="99"/>
      <c r="AG6946" s="99"/>
      <c r="AH6946" s="31"/>
      <c r="AI6946" s="31"/>
      <c r="AJ6946" s="31"/>
      <c r="AK6946" s="31"/>
      <c r="AL6946" s="31"/>
      <c r="AO6946" s="376"/>
    </row>
    <row r="6947" spans="1:41" x14ac:dyDescent="0.25">
      <c r="A6947" s="44" t="s">
        <v>10524</v>
      </c>
      <c r="B6947" s="44" t="s">
        <v>3841</v>
      </c>
      <c r="C6947" s="45">
        <v>24060401</v>
      </c>
      <c r="D6947" s="45" t="s">
        <v>11363</v>
      </c>
      <c r="E6947" s="45" t="s">
        <v>4962</v>
      </c>
      <c r="AO6947" s="376"/>
    </row>
    <row r="6948" spans="1:41" x14ac:dyDescent="0.25">
      <c r="A6948" s="44" t="s">
        <v>10524</v>
      </c>
      <c r="B6948" s="44" t="s">
        <v>926</v>
      </c>
      <c r="C6948" s="45">
        <v>24060402</v>
      </c>
      <c r="D6948" s="45" t="s">
        <v>11363</v>
      </c>
      <c r="E6948" s="45" t="s">
        <v>4962</v>
      </c>
      <c r="AO6948" s="376"/>
    </row>
    <row r="6949" spans="1:41" x14ac:dyDescent="0.25">
      <c r="A6949" s="44" t="s">
        <v>20922</v>
      </c>
      <c r="B6949" s="44" t="s">
        <v>20923</v>
      </c>
      <c r="C6949" s="45" t="s">
        <v>21049</v>
      </c>
      <c r="D6949" s="367" t="s">
        <v>3696</v>
      </c>
      <c r="E6949" s="328">
        <f>DATE(2029,7,17)</f>
        <v>47316</v>
      </c>
      <c r="F6949" s="32"/>
      <c r="G6949" s="32"/>
      <c r="H6949" s="32"/>
      <c r="I6949" s="31"/>
      <c r="J6949" s="31"/>
      <c r="K6949" s="31"/>
      <c r="L6949" s="31"/>
      <c r="M6949" s="31"/>
      <c r="N6949" s="31"/>
      <c r="O6949" s="31"/>
      <c r="P6949" s="31"/>
      <c r="Q6949" s="31"/>
      <c r="R6949" s="31"/>
      <c r="S6949" s="31"/>
      <c r="T6949" s="31"/>
      <c r="U6949" s="31"/>
      <c r="V6949" s="31"/>
      <c r="W6949" s="31"/>
      <c r="X6949" s="31"/>
      <c r="Y6949" s="31"/>
      <c r="Z6949" s="31"/>
      <c r="AA6949" s="31"/>
      <c r="AB6949" s="31"/>
      <c r="AC6949" s="31"/>
      <c r="AD6949" s="31"/>
      <c r="AE6949" s="31"/>
      <c r="AF6949" s="31"/>
      <c r="AG6949" s="31"/>
      <c r="AH6949" s="31"/>
      <c r="AI6949" s="31"/>
      <c r="AJ6949" s="31"/>
      <c r="AK6949" s="31"/>
      <c r="AL6949" s="31"/>
      <c r="AO6949" s="376"/>
    </row>
    <row r="6950" spans="1:41" x14ac:dyDescent="0.25">
      <c r="A6950" s="44" t="s">
        <v>14438</v>
      </c>
      <c r="B6950" s="44" t="s">
        <v>3910</v>
      </c>
      <c r="C6950" s="45" t="s">
        <v>14439</v>
      </c>
      <c r="D6950" s="46" t="s">
        <v>21328</v>
      </c>
      <c r="E6950" s="46">
        <v>46583</v>
      </c>
      <c r="AO6950" s="376"/>
    </row>
    <row r="6951" spans="1:41" x14ac:dyDescent="0.25">
      <c r="A6951" s="44" t="s">
        <v>14438</v>
      </c>
      <c r="B6951" s="44" t="s">
        <v>936</v>
      </c>
      <c r="C6951" s="45">
        <v>260703</v>
      </c>
      <c r="D6951" s="45" t="s">
        <v>11363</v>
      </c>
      <c r="E6951" s="45" t="s">
        <v>11150</v>
      </c>
      <c r="AO6951" s="376"/>
    </row>
    <row r="6952" spans="1:41" x14ac:dyDescent="0.25">
      <c r="A6952" s="76" t="s">
        <v>16093</v>
      </c>
      <c r="B6952" s="44" t="s">
        <v>16073</v>
      </c>
      <c r="C6952" s="45">
        <v>44.26</v>
      </c>
      <c r="D6952" s="45" t="s">
        <v>12549</v>
      </c>
      <c r="E6952" s="46">
        <v>47787</v>
      </c>
      <c r="F6952" s="45" t="s">
        <v>1335</v>
      </c>
      <c r="G6952" s="93"/>
      <c r="H6952" s="93"/>
      <c r="I6952" s="99"/>
      <c r="J6952" s="99"/>
      <c r="K6952" s="99"/>
      <c r="L6952" s="99"/>
      <c r="M6952" s="99"/>
      <c r="N6952" s="99"/>
      <c r="O6952" s="99"/>
      <c r="P6952" s="99"/>
      <c r="Q6952" s="99"/>
      <c r="R6952" s="99"/>
      <c r="S6952" s="99"/>
      <c r="T6952" s="99"/>
      <c r="U6952" s="99"/>
      <c r="V6952" s="99"/>
      <c r="W6952" s="99"/>
      <c r="X6952" s="99"/>
      <c r="Y6952" s="99"/>
      <c r="Z6952" s="99"/>
      <c r="AA6952" s="99"/>
      <c r="AB6952" s="99"/>
      <c r="AC6952" s="99"/>
      <c r="AD6952" s="99"/>
      <c r="AE6952" s="99"/>
      <c r="AF6952" s="99"/>
      <c r="AG6952" s="99"/>
      <c r="AH6952" s="31"/>
      <c r="AI6952" s="31"/>
      <c r="AJ6952" s="31"/>
      <c r="AK6952" s="31"/>
      <c r="AL6952" s="31"/>
      <c r="AO6952" s="376"/>
    </row>
    <row r="6953" spans="1:41" x14ac:dyDescent="0.25">
      <c r="A6953" s="44" t="s">
        <v>10525</v>
      </c>
      <c r="B6953" s="44" t="s">
        <v>9248</v>
      </c>
      <c r="C6953" s="45">
        <v>240101</v>
      </c>
      <c r="D6953" s="45" t="s">
        <v>11363</v>
      </c>
      <c r="E6953" s="45" t="s">
        <v>9249</v>
      </c>
      <c r="AO6953" s="376"/>
    </row>
    <row r="6954" spans="1:41" x14ac:dyDescent="0.25">
      <c r="A6954" s="44" t="s">
        <v>10525</v>
      </c>
      <c r="B6954" s="44" t="s">
        <v>925</v>
      </c>
      <c r="C6954" s="45">
        <v>260601</v>
      </c>
      <c r="D6954" s="45" t="s">
        <v>11363</v>
      </c>
      <c r="E6954" s="45" t="s">
        <v>17341</v>
      </c>
      <c r="AO6954" s="376"/>
    </row>
    <row r="6955" spans="1:41" x14ac:dyDescent="0.25">
      <c r="A6955" s="44" t="s">
        <v>10525</v>
      </c>
      <c r="B6955" s="44" t="s">
        <v>936</v>
      </c>
      <c r="C6955" s="45">
        <v>260703</v>
      </c>
      <c r="D6955" s="45" t="s">
        <v>11363</v>
      </c>
      <c r="E6955" s="45" t="s">
        <v>11150</v>
      </c>
      <c r="AO6955" s="376"/>
    </row>
    <row r="6956" spans="1:41" x14ac:dyDescent="0.25">
      <c r="A6956" s="44" t="s">
        <v>15756</v>
      </c>
      <c r="B6956" s="44" t="s">
        <v>2350</v>
      </c>
      <c r="C6956" s="45">
        <v>250106</v>
      </c>
      <c r="D6956" s="45" t="s">
        <v>11363</v>
      </c>
      <c r="E6956" s="45" t="s">
        <v>11887</v>
      </c>
      <c r="AO6956" s="376"/>
    </row>
    <row r="6957" spans="1:41" x14ac:dyDescent="0.3">
      <c r="A6957" s="333" t="s">
        <v>21275</v>
      </c>
      <c r="B6957" s="333" t="s">
        <v>2689</v>
      </c>
      <c r="C6957" s="125" t="s">
        <v>21305</v>
      </c>
      <c r="D6957" s="32" t="s">
        <v>20309</v>
      </c>
      <c r="E6957" s="125" t="s">
        <v>9840</v>
      </c>
      <c r="F6957" s="125" t="s">
        <v>1190</v>
      </c>
      <c r="G6957" s="125" t="s">
        <v>1190</v>
      </c>
      <c r="AO6957" s="376"/>
    </row>
    <row r="6958" spans="1:41" x14ac:dyDescent="0.25">
      <c r="A6958" s="44" t="s">
        <v>12270</v>
      </c>
      <c r="B6958" s="44" t="s">
        <v>12129</v>
      </c>
      <c r="C6958" s="45">
        <v>20.25</v>
      </c>
      <c r="D6958" s="45" t="s">
        <v>12549</v>
      </c>
      <c r="E6958" s="46">
        <v>47664</v>
      </c>
      <c r="F6958" s="45" t="s">
        <v>1335</v>
      </c>
      <c r="G6958" s="93"/>
      <c r="H6958" s="93"/>
      <c r="I6958" s="99"/>
      <c r="J6958" s="99"/>
      <c r="K6958" s="99"/>
      <c r="L6958" s="99"/>
      <c r="M6958" s="99"/>
      <c r="N6958" s="99"/>
      <c r="O6958" s="99"/>
      <c r="P6958" s="99"/>
      <c r="Q6958" s="99"/>
      <c r="R6958" s="99"/>
      <c r="S6958" s="99"/>
      <c r="T6958" s="99"/>
      <c r="U6958" s="99"/>
      <c r="V6958" s="99"/>
      <c r="W6958" s="99"/>
      <c r="X6958" s="99"/>
      <c r="Y6958" s="99"/>
      <c r="Z6958" s="99"/>
      <c r="AA6958" s="99"/>
      <c r="AB6958" s="99"/>
      <c r="AC6958" s="99"/>
      <c r="AD6958" s="99"/>
      <c r="AE6958" s="99"/>
      <c r="AF6958" s="99"/>
      <c r="AG6958" s="99"/>
      <c r="AH6958" s="31"/>
      <c r="AI6958" s="31"/>
      <c r="AJ6958" s="31"/>
      <c r="AK6958" s="31"/>
      <c r="AL6958" s="31"/>
      <c r="AO6958" s="376"/>
    </row>
    <row r="6959" spans="1:41" x14ac:dyDescent="0.25">
      <c r="A6959" s="44" t="s">
        <v>12270</v>
      </c>
      <c r="B6959" s="44" t="s">
        <v>15640</v>
      </c>
      <c r="C6959" s="45">
        <v>250903</v>
      </c>
      <c r="D6959" s="45" t="s">
        <v>11363</v>
      </c>
      <c r="E6959" s="45" t="s">
        <v>4972</v>
      </c>
      <c r="AO6959" s="376"/>
    </row>
    <row r="6960" spans="1:41" x14ac:dyDescent="0.25">
      <c r="A6960" s="44" t="s">
        <v>12270</v>
      </c>
      <c r="B6960" s="44" t="s">
        <v>931</v>
      </c>
      <c r="C6960" s="45">
        <v>260101</v>
      </c>
      <c r="D6960" s="45" t="s">
        <v>11363</v>
      </c>
      <c r="E6960" s="45" t="s">
        <v>8292</v>
      </c>
      <c r="AO6960" s="376"/>
    </row>
    <row r="6961" spans="1:41" x14ac:dyDescent="0.25">
      <c r="A6961" s="44" t="s">
        <v>13558</v>
      </c>
      <c r="B6961" s="44" t="s">
        <v>21403</v>
      </c>
      <c r="C6961" s="45" t="s">
        <v>13556</v>
      </c>
      <c r="D6961" s="45" t="s">
        <v>21447</v>
      </c>
      <c r="E6961" s="46">
        <v>46538</v>
      </c>
      <c r="AO6961" s="376"/>
    </row>
    <row r="6962" spans="1:41" x14ac:dyDescent="0.25">
      <c r="A6962" s="44" t="s">
        <v>19342</v>
      </c>
      <c r="B6962" s="319" t="s">
        <v>19509</v>
      </c>
      <c r="C6962" s="318" t="s">
        <v>19669</v>
      </c>
      <c r="D6962" s="93" t="s">
        <v>19934</v>
      </c>
      <c r="E6962" s="320">
        <v>47057</v>
      </c>
      <c r="F6962" s="93"/>
      <c r="G6962" s="93"/>
      <c r="H6962" s="93"/>
      <c r="I6962" s="99"/>
      <c r="J6962" s="99"/>
      <c r="K6962" s="99"/>
      <c r="L6962" s="99"/>
      <c r="M6962" s="99"/>
      <c r="N6962" s="99"/>
      <c r="O6962" s="99"/>
      <c r="P6962" s="99"/>
      <c r="Q6962" s="99"/>
      <c r="R6962" s="99"/>
      <c r="S6962" s="99"/>
      <c r="T6962" s="99"/>
      <c r="U6962" s="99"/>
      <c r="V6962" s="99"/>
      <c r="W6962" s="99"/>
      <c r="X6962" s="99"/>
      <c r="Y6962" s="99"/>
      <c r="Z6962" s="99"/>
      <c r="AA6962" s="99"/>
      <c r="AB6962" s="99"/>
      <c r="AC6962" s="99"/>
      <c r="AD6962" s="99"/>
      <c r="AE6962" s="99"/>
      <c r="AF6962" s="99"/>
      <c r="AG6962" s="99"/>
      <c r="AH6962" s="31"/>
      <c r="AI6962" s="31"/>
      <c r="AJ6962" s="31"/>
      <c r="AK6962" s="31"/>
      <c r="AL6962" s="31"/>
      <c r="AO6962" s="376"/>
    </row>
    <row r="6963" spans="1:41" x14ac:dyDescent="0.25">
      <c r="A6963" s="44" t="s">
        <v>7713</v>
      </c>
      <c r="B6963" s="44" t="s">
        <v>936</v>
      </c>
      <c r="C6963" s="45">
        <v>260703</v>
      </c>
      <c r="D6963" s="45" t="s">
        <v>11363</v>
      </c>
      <c r="E6963" s="45" t="s">
        <v>11150</v>
      </c>
      <c r="AO6963" s="376"/>
    </row>
    <row r="6964" spans="1:41" x14ac:dyDescent="0.25">
      <c r="A6964" s="44" t="s">
        <v>20711</v>
      </c>
      <c r="B6964" s="44" t="s">
        <v>20706</v>
      </c>
      <c r="C6964" s="45" t="s">
        <v>20820</v>
      </c>
      <c r="D6964" s="32" t="s">
        <v>5559</v>
      </c>
      <c r="E6964" s="45" t="s">
        <v>20882</v>
      </c>
      <c r="F6964" s="32"/>
      <c r="G6964" s="32"/>
      <c r="H6964" s="32"/>
      <c r="I6964" s="31"/>
      <c r="J6964" s="31"/>
      <c r="K6964" s="31"/>
      <c r="L6964" s="31"/>
      <c r="M6964" s="31"/>
      <c r="N6964" s="31"/>
      <c r="O6964" s="31"/>
      <c r="P6964" s="31"/>
      <c r="Q6964" s="31"/>
      <c r="R6964" s="31"/>
      <c r="S6964" s="31"/>
      <c r="T6964" s="31"/>
      <c r="U6964" s="31"/>
      <c r="V6964" s="31"/>
      <c r="W6964" s="31"/>
      <c r="X6964" s="31"/>
      <c r="Y6964" s="31"/>
      <c r="Z6964" s="31"/>
      <c r="AA6964" s="31"/>
      <c r="AB6964" s="31"/>
      <c r="AC6964" s="31"/>
      <c r="AD6964" s="31"/>
      <c r="AE6964" s="31"/>
      <c r="AF6964" s="31"/>
      <c r="AG6964" s="31"/>
      <c r="AH6964" s="31"/>
      <c r="AI6964" s="31"/>
      <c r="AJ6964" s="31"/>
      <c r="AK6964" s="31"/>
      <c r="AL6964" s="31"/>
      <c r="AO6964" s="376"/>
    </row>
    <row r="6965" spans="1:41" x14ac:dyDescent="0.3">
      <c r="A6965" s="92" t="s">
        <v>12978</v>
      </c>
      <c r="B6965" s="92" t="s">
        <v>4725</v>
      </c>
      <c r="C6965" s="318" t="s">
        <v>4748</v>
      </c>
      <c r="D6965" s="318" t="s">
        <v>13017</v>
      </c>
      <c r="E6965" s="320">
        <v>46752</v>
      </c>
      <c r="F6965" s="93"/>
      <c r="G6965" s="93"/>
      <c r="H6965" s="93"/>
      <c r="I6965" s="99"/>
      <c r="J6965" s="99"/>
      <c r="K6965" s="99"/>
      <c r="L6965" s="99"/>
      <c r="M6965" s="99"/>
      <c r="N6965" s="99"/>
      <c r="O6965" s="99"/>
      <c r="P6965" s="99"/>
      <c r="Q6965" s="99"/>
      <c r="R6965" s="99"/>
      <c r="S6965" s="99"/>
      <c r="T6965" s="99"/>
      <c r="U6965" s="99"/>
      <c r="V6965" s="99"/>
      <c r="W6965" s="99"/>
      <c r="X6965" s="99"/>
      <c r="Y6965" s="99"/>
      <c r="Z6965" s="99"/>
      <c r="AA6965" s="99"/>
      <c r="AB6965" s="99"/>
      <c r="AC6965" s="99"/>
      <c r="AD6965" s="99"/>
      <c r="AE6965" s="99"/>
      <c r="AF6965" s="99"/>
      <c r="AG6965" s="99"/>
      <c r="AH6965" s="31"/>
      <c r="AI6965" s="31"/>
      <c r="AJ6965" s="31"/>
      <c r="AK6965" s="31"/>
      <c r="AL6965" s="31"/>
      <c r="AO6965" s="376"/>
    </row>
    <row r="6966" spans="1:41" x14ac:dyDescent="0.25">
      <c r="A6966" s="44" t="s">
        <v>15757</v>
      </c>
      <c r="B6966" s="44" t="s">
        <v>2350</v>
      </c>
      <c r="C6966" s="45">
        <v>250106</v>
      </c>
      <c r="D6966" s="45" t="s">
        <v>11363</v>
      </c>
      <c r="E6966" s="45" t="s">
        <v>11887</v>
      </c>
      <c r="AO6966" s="376"/>
    </row>
    <row r="6967" spans="1:41" x14ac:dyDescent="0.25">
      <c r="A6967" s="44" t="s">
        <v>5234</v>
      </c>
      <c r="B6967" s="44" t="s">
        <v>17497</v>
      </c>
      <c r="C6967" s="45">
        <v>24060301</v>
      </c>
      <c r="D6967" s="45" t="s">
        <v>11363</v>
      </c>
      <c r="E6967" s="45" t="s">
        <v>4962</v>
      </c>
      <c r="AO6967" s="376"/>
    </row>
    <row r="6968" spans="1:41" x14ac:dyDescent="0.25">
      <c r="A6968" s="44" t="s">
        <v>5234</v>
      </c>
      <c r="B6968" s="44" t="s">
        <v>10361</v>
      </c>
      <c r="C6968" s="45">
        <v>24060302</v>
      </c>
      <c r="D6968" s="45" t="s">
        <v>11363</v>
      </c>
      <c r="E6968" s="45" t="s">
        <v>4962</v>
      </c>
      <c r="AO6968" s="376"/>
    </row>
    <row r="6969" spans="1:41" x14ac:dyDescent="0.25">
      <c r="A6969" s="44" t="s">
        <v>5234</v>
      </c>
      <c r="B6969" s="44" t="s">
        <v>3841</v>
      </c>
      <c r="C6969" s="45">
        <v>24060401</v>
      </c>
      <c r="D6969" s="45" t="s">
        <v>11363</v>
      </c>
      <c r="E6969" s="45" t="s">
        <v>4962</v>
      </c>
      <c r="AO6969" s="376"/>
    </row>
    <row r="6970" spans="1:41" x14ac:dyDescent="0.25">
      <c r="A6970" s="44" t="s">
        <v>5234</v>
      </c>
      <c r="B6970" s="44" t="s">
        <v>926</v>
      </c>
      <c r="C6970" s="45">
        <v>24060402</v>
      </c>
      <c r="D6970" s="45" t="s">
        <v>11363</v>
      </c>
      <c r="E6970" s="45" t="s">
        <v>4962</v>
      </c>
      <c r="AO6970" s="376"/>
    </row>
    <row r="6971" spans="1:41" x14ac:dyDescent="0.25">
      <c r="A6971" s="44" t="s">
        <v>5234</v>
      </c>
      <c r="B6971" s="44" t="s">
        <v>10352</v>
      </c>
      <c r="C6971" s="45">
        <v>24070301</v>
      </c>
      <c r="D6971" s="45" t="s">
        <v>11363</v>
      </c>
      <c r="E6971" s="45" t="s">
        <v>7420</v>
      </c>
      <c r="AO6971" s="376"/>
    </row>
    <row r="6972" spans="1:41" x14ac:dyDescent="0.25">
      <c r="A6972" s="44" t="s">
        <v>5234</v>
      </c>
      <c r="B6972" s="44" t="s">
        <v>4282</v>
      </c>
      <c r="C6972" s="45">
        <v>24070302</v>
      </c>
      <c r="D6972" s="45" t="s">
        <v>11363</v>
      </c>
      <c r="E6972" s="45" t="s">
        <v>7420</v>
      </c>
      <c r="AO6972" s="376"/>
    </row>
    <row r="6973" spans="1:41" x14ac:dyDescent="0.25">
      <c r="A6973" s="44" t="s">
        <v>5234</v>
      </c>
      <c r="B6973" s="44" t="s">
        <v>17517</v>
      </c>
      <c r="C6973" s="45">
        <v>24070201</v>
      </c>
      <c r="D6973" s="45" t="s">
        <v>11363</v>
      </c>
      <c r="E6973" s="45" t="s">
        <v>7420</v>
      </c>
      <c r="AO6973" s="376"/>
    </row>
    <row r="6974" spans="1:41" x14ac:dyDescent="0.25">
      <c r="A6974" s="44" t="s">
        <v>5234</v>
      </c>
      <c r="B6974" s="44" t="s">
        <v>3048</v>
      </c>
      <c r="C6974" s="45">
        <v>24070202</v>
      </c>
      <c r="D6974" s="45" t="s">
        <v>11363</v>
      </c>
      <c r="E6974" s="45" t="s">
        <v>7420</v>
      </c>
      <c r="AO6974" s="376"/>
    </row>
    <row r="6975" spans="1:41" x14ac:dyDescent="0.25">
      <c r="A6975" s="44" t="s">
        <v>5234</v>
      </c>
      <c r="B6975" s="44" t="s">
        <v>199</v>
      </c>
      <c r="C6975" s="45">
        <v>241001</v>
      </c>
      <c r="D6975" s="45" t="s">
        <v>11363</v>
      </c>
      <c r="E6975" s="45" t="s">
        <v>5332</v>
      </c>
      <c r="AO6975" s="376"/>
    </row>
    <row r="6976" spans="1:41" x14ac:dyDescent="0.25">
      <c r="A6976" s="44" t="s">
        <v>5234</v>
      </c>
      <c r="B6976" s="44" t="s">
        <v>17529</v>
      </c>
      <c r="C6976" s="45">
        <v>24120301</v>
      </c>
      <c r="D6976" s="45" t="s">
        <v>11363</v>
      </c>
      <c r="E6976" s="45" t="s">
        <v>12554</v>
      </c>
      <c r="AO6976" s="376"/>
    </row>
    <row r="6977" spans="1:41" x14ac:dyDescent="0.25">
      <c r="A6977" s="44" t="s">
        <v>5234</v>
      </c>
      <c r="B6977" s="44" t="s">
        <v>3054</v>
      </c>
      <c r="C6977" s="45">
        <v>24120302</v>
      </c>
      <c r="D6977" s="45" t="s">
        <v>11363</v>
      </c>
      <c r="E6977" s="45" t="s">
        <v>12554</v>
      </c>
      <c r="AO6977" s="376"/>
    </row>
    <row r="6978" spans="1:41" x14ac:dyDescent="0.25">
      <c r="A6978" s="44" t="s">
        <v>5234</v>
      </c>
      <c r="B6978" s="44" t="s">
        <v>934</v>
      </c>
      <c r="C6978" s="45">
        <v>25010201</v>
      </c>
      <c r="D6978" s="45" t="s">
        <v>11363</v>
      </c>
      <c r="E6978" s="45" t="s">
        <v>12551</v>
      </c>
      <c r="AO6978" s="376"/>
    </row>
    <row r="6979" spans="1:41" x14ac:dyDescent="0.25">
      <c r="A6979" s="44" t="s">
        <v>5234</v>
      </c>
      <c r="B6979" s="44" t="s">
        <v>5141</v>
      </c>
      <c r="C6979" s="45">
        <v>25010202</v>
      </c>
      <c r="D6979" s="45" t="s">
        <v>11363</v>
      </c>
      <c r="E6979" s="45" t="s">
        <v>12551</v>
      </c>
      <c r="AO6979" s="376"/>
    </row>
    <row r="6980" spans="1:41" x14ac:dyDescent="0.25">
      <c r="A6980" s="44" t="s">
        <v>5234</v>
      </c>
      <c r="B6980" s="44" t="s">
        <v>17452</v>
      </c>
      <c r="C6980" s="45">
        <v>25010501</v>
      </c>
      <c r="D6980" s="45" t="s">
        <v>11363</v>
      </c>
      <c r="E6980" s="45" t="s">
        <v>12551</v>
      </c>
      <c r="AO6980" s="376"/>
    </row>
    <row r="6981" spans="1:41" x14ac:dyDescent="0.25">
      <c r="A6981" s="44" t="s">
        <v>5234</v>
      </c>
      <c r="B6981" s="44" t="s">
        <v>5129</v>
      </c>
      <c r="C6981" s="45">
        <v>25010502</v>
      </c>
      <c r="D6981" s="45" t="s">
        <v>11363</v>
      </c>
      <c r="E6981" s="45" t="s">
        <v>12551</v>
      </c>
      <c r="AO6981" s="376"/>
    </row>
    <row r="6982" spans="1:41" x14ac:dyDescent="0.25">
      <c r="A6982" s="44" t="s">
        <v>5234</v>
      </c>
      <c r="B6982" s="44" t="s">
        <v>17488</v>
      </c>
      <c r="C6982" s="45">
        <v>25020101</v>
      </c>
      <c r="D6982" s="45" t="s">
        <v>11363</v>
      </c>
      <c r="E6982" s="45" t="s">
        <v>9238</v>
      </c>
      <c r="AO6982" s="376"/>
    </row>
    <row r="6983" spans="1:41" x14ac:dyDescent="0.25">
      <c r="A6983" s="44" t="s">
        <v>5234</v>
      </c>
      <c r="B6983" s="44" t="s">
        <v>3047</v>
      </c>
      <c r="C6983" s="45">
        <v>25020102</v>
      </c>
      <c r="D6983" s="45" t="s">
        <v>11363</v>
      </c>
      <c r="E6983" s="45" t="s">
        <v>9238</v>
      </c>
      <c r="AO6983" s="376"/>
    </row>
    <row r="6984" spans="1:41" x14ac:dyDescent="0.25">
      <c r="A6984" s="44" t="s">
        <v>5234</v>
      </c>
      <c r="B6984" s="44" t="s">
        <v>3475</v>
      </c>
      <c r="C6984" s="45">
        <v>250303</v>
      </c>
      <c r="D6984" s="45" t="s">
        <v>11363</v>
      </c>
      <c r="E6984" s="45" t="s">
        <v>11887</v>
      </c>
      <c r="AO6984" s="376"/>
    </row>
    <row r="6985" spans="1:41" x14ac:dyDescent="0.25">
      <c r="A6985" s="44" t="s">
        <v>5234</v>
      </c>
      <c r="B6985" s="44" t="s">
        <v>17628</v>
      </c>
      <c r="C6985" s="45">
        <v>25050201</v>
      </c>
      <c r="D6985" s="45" t="s">
        <v>11363</v>
      </c>
      <c r="E6985" s="45" t="s">
        <v>7105</v>
      </c>
      <c r="AO6985" s="376"/>
    </row>
    <row r="6986" spans="1:41" x14ac:dyDescent="0.25">
      <c r="A6986" s="44" t="s">
        <v>5234</v>
      </c>
      <c r="B6986" s="44" t="s">
        <v>10702</v>
      </c>
      <c r="C6986" s="45">
        <v>25050202</v>
      </c>
      <c r="D6986" s="45" t="s">
        <v>11363</v>
      </c>
      <c r="E6986" s="45" t="s">
        <v>7105</v>
      </c>
      <c r="AO6986" s="376"/>
    </row>
    <row r="6987" spans="1:41" x14ac:dyDescent="0.25">
      <c r="A6987" s="44" t="s">
        <v>5234</v>
      </c>
      <c r="B6987" s="44" t="s">
        <v>15616</v>
      </c>
      <c r="C6987" s="45">
        <v>25050101</v>
      </c>
      <c r="D6987" s="45" t="s">
        <v>11363</v>
      </c>
      <c r="E6987" s="45" t="s">
        <v>7105</v>
      </c>
      <c r="AO6987" s="376"/>
    </row>
    <row r="6988" spans="1:41" x14ac:dyDescent="0.25">
      <c r="A6988" s="44" t="s">
        <v>5234</v>
      </c>
      <c r="B6988" s="44" t="s">
        <v>15617</v>
      </c>
      <c r="C6988" s="45">
        <v>25050102</v>
      </c>
      <c r="D6988" s="45" t="s">
        <v>11363</v>
      </c>
      <c r="E6988" s="45" t="s">
        <v>7105</v>
      </c>
      <c r="AO6988" s="376"/>
    </row>
    <row r="6989" spans="1:41" x14ac:dyDescent="0.25">
      <c r="A6989" s="44" t="s">
        <v>5234</v>
      </c>
      <c r="B6989" s="44" t="s">
        <v>15611</v>
      </c>
      <c r="C6989" s="45">
        <v>25050401</v>
      </c>
      <c r="D6989" s="45" t="s">
        <v>11363</v>
      </c>
      <c r="E6989" s="45" t="s">
        <v>7105</v>
      </c>
      <c r="AO6989" s="376"/>
    </row>
    <row r="6990" spans="1:41" x14ac:dyDescent="0.25">
      <c r="A6990" s="44" t="s">
        <v>5234</v>
      </c>
      <c r="B6990" s="44" t="s">
        <v>17477</v>
      </c>
      <c r="C6990" s="45">
        <v>25100201</v>
      </c>
      <c r="D6990" s="45" t="s">
        <v>11363</v>
      </c>
      <c r="E6990" s="45" t="s">
        <v>11146</v>
      </c>
      <c r="AO6990" s="376"/>
    </row>
    <row r="6991" spans="1:41" x14ac:dyDescent="0.25">
      <c r="A6991" s="44" t="s">
        <v>5234</v>
      </c>
      <c r="B6991" s="44" t="s">
        <v>3046</v>
      </c>
      <c r="C6991" s="45">
        <v>25100202</v>
      </c>
      <c r="D6991" s="45" t="s">
        <v>11363</v>
      </c>
      <c r="E6991" s="45" t="s">
        <v>11146</v>
      </c>
      <c r="AO6991" s="376"/>
    </row>
    <row r="6992" spans="1:41" x14ac:dyDescent="0.25">
      <c r="A6992" s="44" t="s">
        <v>5234</v>
      </c>
      <c r="B6992" s="44" t="s">
        <v>6609</v>
      </c>
      <c r="C6992" s="45">
        <v>26020102</v>
      </c>
      <c r="D6992" s="45" t="s">
        <v>11363</v>
      </c>
      <c r="E6992" s="45" t="s">
        <v>9238</v>
      </c>
      <c r="AO6992" s="376"/>
    </row>
    <row r="6993" spans="1:41" x14ac:dyDescent="0.25">
      <c r="A6993" s="44" t="s">
        <v>5234</v>
      </c>
      <c r="B6993" s="44" t="s">
        <v>5321</v>
      </c>
      <c r="C6993" s="45">
        <v>26010401</v>
      </c>
      <c r="D6993" s="45" t="s">
        <v>11363</v>
      </c>
      <c r="E6993" s="45" t="s">
        <v>17459</v>
      </c>
      <c r="AO6993" s="376"/>
    </row>
    <row r="6994" spans="1:41" x14ac:dyDescent="0.25">
      <c r="A6994" s="44" t="s">
        <v>5234</v>
      </c>
      <c r="B6994" s="44" t="s">
        <v>3176</v>
      </c>
      <c r="C6994" s="45">
        <v>26010402</v>
      </c>
      <c r="D6994" s="45" t="s">
        <v>11363</v>
      </c>
      <c r="E6994" s="45" t="s">
        <v>17459</v>
      </c>
      <c r="AO6994" s="376"/>
    </row>
    <row r="6995" spans="1:41" x14ac:dyDescent="0.25">
      <c r="A6995" s="44" t="s">
        <v>5234</v>
      </c>
      <c r="B6995" s="44" t="s">
        <v>9248</v>
      </c>
      <c r="C6995" s="45">
        <v>260105</v>
      </c>
      <c r="D6995" s="45" t="s">
        <v>11363</v>
      </c>
      <c r="E6995" s="45" t="s">
        <v>17625</v>
      </c>
      <c r="AO6995" s="376"/>
    </row>
    <row r="6996" spans="1:41" x14ac:dyDescent="0.25">
      <c r="A6996" s="44" t="s">
        <v>13466</v>
      </c>
      <c r="B6996" s="44" t="s">
        <v>21335</v>
      </c>
      <c r="C6996" s="45" t="s">
        <v>13465</v>
      </c>
      <c r="D6996" s="45" t="s">
        <v>21447</v>
      </c>
      <c r="E6996" s="46">
        <v>46538</v>
      </c>
      <c r="AO6996" s="376"/>
    </row>
    <row r="6997" spans="1:41" x14ac:dyDescent="0.25">
      <c r="A6997" s="44" t="s">
        <v>8368</v>
      </c>
      <c r="B6997" s="44" t="s">
        <v>3042</v>
      </c>
      <c r="C6997" s="45">
        <v>230903</v>
      </c>
      <c r="D6997" s="45" t="s">
        <v>11363</v>
      </c>
      <c r="E6997" s="45" t="s">
        <v>7871</v>
      </c>
      <c r="AO6997" s="376"/>
    </row>
    <row r="6998" spans="1:41" x14ac:dyDescent="0.25">
      <c r="A6998" s="44" t="s">
        <v>13222</v>
      </c>
      <c r="B6998" s="44" t="s">
        <v>3176</v>
      </c>
      <c r="C6998" s="45">
        <v>25010402</v>
      </c>
      <c r="D6998" s="45" t="s">
        <v>11363</v>
      </c>
      <c r="E6998" s="45" t="s">
        <v>12564</v>
      </c>
      <c r="AO6998" s="376"/>
    </row>
    <row r="6999" spans="1:41" x14ac:dyDescent="0.25">
      <c r="A6999" s="44" t="s">
        <v>13222</v>
      </c>
      <c r="B6999" s="44" t="s">
        <v>5321</v>
      </c>
      <c r="C6999" s="45">
        <v>25010401</v>
      </c>
      <c r="D6999" s="45" t="s">
        <v>11363</v>
      </c>
      <c r="E6999" s="45" t="s">
        <v>12564</v>
      </c>
      <c r="AO6999" s="376"/>
    </row>
    <row r="7000" spans="1:41" x14ac:dyDescent="0.25">
      <c r="A7000" s="102" t="s">
        <v>12076</v>
      </c>
      <c r="B7000" s="92" t="s">
        <v>3452</v>
      </c>
      <c r="C7000" s="93" t="s">
        <v>12089</v>
      </c>
      <c r="D7000" s="93" t="s">
        <v>1201</v>
      </c>
      <c r="E7000" s="94">
        <v>46496</v>
      </c>
      <c r="F7000" s="93"/>
      <c r="G7000" s="93"/>
      <c r="H7000" s="93"/>
      <c r="I7000" s="99"/>
      <c r="J7000" s="99"/>
      <c r="K7000" s="99"/>
      <c r="L7000" s="99"/>
      <c r="M7000" s="99"/>
      <c r="N7000" s="99"/>
      <c r="O7000" s="99"/>
      <c r="P7000" s="99"/>
      <c r="Q7000" s="99"/>
      <c r="R7000" s="99"/>
      <c r="S7000" s="99"/>
      <c r="T7000" s="99"/>
      <c r="U7000" s="99"/>
      <c r="V7000" s="99"/>
      <c r="W7000" s="99"/>
      <c r="X7000" s="99"/>
      <c r="Y7000" s="99"/>
      <c r="Z7000" s="99"/>
      <c r="AA7000" s="99"/>
      <c r="AB7000" s="99"/>
      <c r="AC7000" s="99"/>
      <c r="AD7000" s="99"/>
      <c r="AE7000" s="99"/>
      <c r="AF7000" s="99"/>
      <c r="AG7000" s="99"/>
      <c r="AH7000" s="31"/>
      <c r="AI7000" s="31"/>
      <c r="AJ7000" s="31"/>
      <c r="AK7000" s="31"/>
      <c r="AL7000" s="31"/>
      <c r="AO7000" s="376"/>
    </row>
    <row r="7001" spans="1:41" x14ac:dyDescent="0.25">
      <c r="A7001" s="91" t="s">
        <v>12076</v>
      </c>
      <c r="B7001" s="92" t="s">
        <v>19284</v>
      </c>
      <c r="C7001" s="93" t="s">
        <v>19285</v>
      </c>
      <c r="D7001" s="93" t="s">
        <v>1201</v>
      </c>
      <c r="E7001" s="94">
        <v>46582</v>
      </c>
      <c r="F7001" s="93"/>
      <c r="G7001" s="93"/>
      <c r="H7001" s="93"/>
      <c r="I7001" s="99"/>
      <c r="J7001" s="99"/>
      <c r="K7001" s="99"/>
      <c r="L7001" s="99"/>
      <c r="M7001" s="99"/>
      <c r="N7001" s="99"/>
      <c r="O7001" s="99"/>
      <c r="P7001" s="99"/>
      <c r="Q7001" s="99"/>
      <c r="R7001" s="99"/>
      <c r="S7001" s="99"/>
      <c r="T7001" s="99"/>
      <c r="U7001" s="99"/>
      <c r="V7001" s="99"/>
      <c r="W7001" s="99"/>
      <c r="X7001" s="99"/>
      <c r="Y7001" s="99"/>
      <c r="Z7001" s="99"/>
      <c r="AA7001" s="99"/>
      <c r="AB7001" s="99"/>
      <c r="AC7001" s="99"/>
      <c r="AD7001" s="99"/>
      <c r="AE7001" s="99"/>
      <c r="AF7001" s="99"/>
      <c r="AG7001" s="99"/>
      <c r="AH7001" s="31"/>
      <c r="AI7001" s="31"/>
      <c r="AJ7001" s="31"/>
      <c r="AK7001" s="31"/>
      <c r="AL7001" s="31"/>
      <c r="AO7001" s="376"/>
    </row>
    <row r="7002" spans="1:41" x14ac:dyDescent="0.3">
      <c r="A7002" s="99" t="s">
        <v>13393</v>
      </c>
      <c r="B7002" s="92" t="s">
        <v>13413</v>
      </c>
      <c r="C7002" s="93" t="s">
        <v>13414</v>
      </c>
      <c r="D7002" s="93" t="s">
        <v>1201</v>
      </c>
      <c r="E7002" s="94">
        <v>47320</v>
      </c>
      <c r="F7002" s="93"/>
      <c r="G7002" s="93"/>
      <c r="H7002" s="93"/>
      <c r="I7002" s="99"/>
      <c r="J7002" s="99"/>
      <c r="K7002" s="99"/>
      <c r="L7002" s="99"/>
      <c r="M7002" s="99"/>
      <c r="N7002" s="99"/>
      <c r="O7002" s="99"/>
      <c r="P7002" s="99"/>
      <c r="Q7002" s="99"/>
      <c r="R7002" s="99"/>
      <c r="S7002" s="99"/>
      <c r="T7002" s="99"/>
      <c r="U7002" s="99"/>
      <c r="V7002" s="99"/>
      <c r="W7002" s="99"/>
      <c r="X7002" s="99"/>
      <c r="Y7002" s="99"/>
      <c r="Z7002" s="99"/>
      <c r="AA7002" s="99"/>
      <c r="AB7002" s="99"/>
      <c r="AC7002" s="99"/>
      <c r="AD7002" s="99"/>
      <c r="AE7002" s="99"/>
      <c r="AF7002" s="99"/>
      <c r="AG7002" s="99"/>
      <c r="AH7002" s="31"/>
      <c r="AI7002" s="31"/>
      <c r="AJ7002" s="31"/>
      <c r="AK7002" s="31"/>
      <c r="AL7002" s="31"/>
      <c r="AO7002" s="376"/>
    </row>
    <row r="7003" spans="1:41" x14ac:dyDescent="0.25">
      <c r="A7003" s="44" t="s">
        <v>17854</v>
      </c>
      <c r="B7003" s="44" t="s">
        <v>3176</v>
      </c>
      <c r="C7003" s="45">
        <v>26010402</v>
      </c>
      <c r="D7003" s="45" t="s">
        <v>11363</v>
      </c>
      <c r="E7003" s="45" t="s">
        <v>17459</v>
      </c>
      <c r="AO7003" s="376"/>
    </row>
    <row r="7004" spans="1:41" x14ac:dyDescent="0.25">
      <c r="A7004" s="44" t="s">
        <v>20585</v>
      </c>
      <c r="B7004" s="44" t="s">
        <v>20583</v>
      </c>
      <c r="C7004" s="45" t="s">
        <v>20723</v>
      </c>
      <c r="D7004" s="32" t="s">
        <v>5559</v>
      </c>
      <c r="E7004" s="45" t="s">
        <v>20858</v>
      </c>
      <c r="F7004" s="32"/>
      <c r="G7004" s="32"/>
      <c r="H7004" s="32"/>
      <c r="I7004" s="31"/>
      <c r="J7004" s="31"/>
      <c r="K7004" s="31"/>
      <c r="L7004" s="31"/>
      <c r="M7004" s="31"/>
      <c r="N7004" s="31"/>
      <c r="O7004" s="31"/>
      <c r="P7004" s="31"/>
      <c r="Q7004" s="31"/>
      <c r="R7004" s="31"/>
      <c r="S7004" s="31"/>
      <c r="T7004" s="31"/>
      <c r="U7004" s="31"/>
      <c r="V7004" s="31"/>
      <c r="W7004" s="31"/>
      <c r="X7004" s="31"/>
      <c r="Y7004" s="31"/>
      <c r="Z7004" s="31"/>
      <c r="AA7004" s="31"/>
      <c r="AB7004" s="31"/>
      <c r="AC7004" s="31"/>
      <c r="AD7004" s="31"/>
      <c r="AE7004" s="31"/>
      <c r="AF7004" s="31"/>
      <c r="AG7004" s="31"/>
      <c r="AH7004" s="31"/>
      <c r="AI7004" s="31"/>
      <c r="AJ7004" s="31"/>
      <c r="AK7004" s="31"/>
      <c r="AL7004" s="31"/>
      <c r="AO7004" s="376"/>
    </row>
    <row r="7005" spans="1:41" x14ac:dyDescent="0.25">
      <c r="A7005" s="44" t="s">
        <v>20585</v>
      </c>
      <c r="B7005" s="44" t="s">
        <v>14170</v>
      </c>
      <c r="C7005" s="45" t="s">
        <v>14237</v>
      </c>
      <c r="D7005" s="32" t="s">
        <v>5559</v>
      </c>
      <c r="E7005" s="45" t="s">
        <v>20867</v>
      </c>
      <c r="F7005" s="32"/>
      <c r="G7005" s="32"/>
      <c r="H7005" s="32"/>
      <c r="I7005" s="31"/>
      <c r="J7005" s="31"/>
      <c r="K7005" s="31"/>
      <c r="L7005" s="31"/>
      <c r="M7005" s="31"/>
      <c r="N7005" s="31"/>
      <c r="O7005" s="31"/>
      <c r="P7005" s="31"/>
      <c r="Q7005" s="31"/>
      <c r="R7005" s="31"/>
      <c r="S7005" s="31"/>
      <c r="T7005" s="31"/>
      <c r="U7005" s="31"/>
      <c r="V7005" s="31"/>
      <c r="W7005" s="31"/>
      <c r="X7005" s="31"/>
      <c r="Y7005" s="31"/>
      <c r="Z7005" s="31"/>
      <c r="AA7005" s="31"/>
      <c r="AB7005" s="31"/>
      <c r="AC7005" s="31"/>
      <c r="AD7005" s="31"/>
      <c r="AE7005" s="31"/>
      <c r="AF7005" s="31"/>
      <c r="AG7005" s="31"/>
      <c r="AH7005" s="31"/>
      <c r="AI7005" s="31"/>
      <c r="AJ7005" s="31"/>
      <c r="AK7005" s="31"/>
      <c r="AL7005" s="31"/>
      <c r="AO7005" s="376"/>
    </row>
    <row r="7006" spans="1:41" x14ac:dyDescent="0.25">
      <c r="A7006" s="44" t="s">
        <v>13483</v>
      </c>
      <c r="B7006" s="44" t="s">
        <v>21362</v>
      </c>
      <c r="C7006" s="45" t="s">
        <v>13474</v>
      </c>
      <c r="D7006" s="45" t="s">
        <v>21447</v>
      </c>
      <c r="E7006" s="46">
        <v>46752</v>
      </c>
      <c r="AO7006" s="376"/>
    </row>
    <row r="7007" spans="1:41" x14ac:dyDescent="0.25">
      <c r="A7007" s="44" t="s">
        <v>21637</v>
      </c>
      <c r="B7007" s="44" t="s">
        <v>7764</v>
      </c>
      <c r="C7007" s="45">
        <v>260604</v>
      </c>
      <c r="D7007" s="45" t="s">
        <v>11363</v>
      </c>
      <c r="E7007" s="45" t="s">
        <v>9840</v>
      </c>
      <c r="AO7007" s="376"/>
    </row>
    <row r="7008" spans="1:41" x14ac:dyDescent="0.25">
      <c r="A7008" s="44" t="s">
        <v>10272</v>
      </c>
      <c r="B7008" s="44" t="s">
        <v>1866</v>
      </c>
      <c r="C7008" s="45" t="s">
        <v>10273</v>
      </c>
      <c r="D7008" s="46" t="s">
        <v>21328</v>
      </c>
      <c r="E7008" s="46">
        <v>46619</v>
      </c>
      <c r="AO7008" s="376"/>
    </row>
    <row r="7009" spans="1:41" x14ac:dyDescent="0.3">
      <c r="A7009" s="99" t="s">
        <v>1397</v>
      </c>
      <c r="B7009" s="92" t="s">
        <v>1396</v>
      </c>
      <c r="C7009" s="93" t="s">
        <v>6220</v>
      </c>
      <c r="D7009" s="93" t="s">
        <v>1201</v>
      </c>
      <c r="E7009" s="94">
        <v>46488</v>
      </c>
      <c r="F7009" s="93"/>
      <c r="G7009" s="93"/>
      <c r="H7009" s="93" t="s">
        <v>1190</v>
      </c>
      <c r="I7009" s="99"/>
      <c r="J7009" s="99"/>
      <c r="K7009" s="99"/>
      <c r="L7009" s="99"/>
      <c r="M7009" s="99"/>
      <c r="N7009" s="99"/>
      <c r="O7009" s="99"/>
      <c r="P7009" s="99"/>
      <c r="Q7009" s="99"/>
      <c r="R7009" s="99"/>
      <c r="S7009" s="99"/>
      <c r="T7009" s="99"/>
      <c r="U7009" s="99"/>
      <c r="V7009" s="99"/>
      <c r="W7009" s="99"/>
      <c r="X7009" s="99"/>
      <c r="Y7009" s="99"/>
      <c r="Z7009" s="99"/>
      <c r="AA7009" s="99"/>
      <c r="AB7009" s="99"/>
      <c r="AC7009" s="99"/>
      <c r="AD7009" s="99"/>
      <c r="AE7009" s="99"/>
      <c r="AF7009" s="99"/>
      <c r="AG7009" s="99"/>
      <c r="AH7009" s="31"/>
      <c r="AI7009" s="31"/>
      <c r="AJ7009" s="31"/>
      <c r="AK7009" s="31"/>
      <c r="AL7009" s="31"/>
      <c r="AO7009" s="376"/>
    </row>
    <row r="7010" spans="1:41" x14ac:dyDescent="0.25">
      <c r="A7010" s="91" t="s">
        <v>1397</v>
      </c>
      <c r="B7010" s="92" t="s">
        <v>19284</v>
      </c>
      <c r="C7010" s="93" t="s">
        <v>19285</v>
      </c>
      <c r="D7010" s="93" t="s">
        <v>1201</v>
      </c>
      <c r="E7010" s="94">
        <v>46582</v>
      </c>
      <c r="F7010" s="93"/>
      <c r="G7010" s="93"/>
      <c r="H7010" s="93"/>
      <c r="I7010" s="99"/>
      <c r="J7010" s="99"/>
      <c r="K7010" s="99"/>
      <c r="L7010" s="99"/>
      <c r="M7010" s="99"/>
      <c r="N7010" s="99"/>
      <c r="O7010" s="99"/>
      <c r="P7010" s="99"/>
      <c r="Q7010" s="99"/>
      <c r="R7010" s="99"/>
      <c r="S7010" s="99"/>
      <c r="T7010" s="99"/>
      <c r="U7010" s="99"/>
      <c r="V7010" s="99"/>
      <c r="W7010" s="99"/>
      <c r="X7010" s="99"/>
      <c r="Y7010" s="99"/>
      <c r="Z7010" s="99"/>
      <c r="AA7010" s="99"/>
      <c r="AB7010" s="99"/>
      <c r="AC7010" s="99"/>
      <c r="AD7010" s="99"/>
      <c r="AE7010" s="99"/>
      <c r="AF7010" s="99"/>
      <c r="AG7010" s="99"/>
      <c r="AH7010" s="31"/>
      <c r="AI7010" s="31"/>
      <c r="AJ7010" s="31"/>
      <c r="AK7010" s="31"/>
      <c r="AL7010" s="31"/>
      <c r="AO7010" s="376"/>
    </row>
    <row r="7011" spans="1:41" x14ac:dyDescent="0.25">
      <c r="A7011" s="44" t="s">
        <v>699</v>
      </c>
      <c r="B7011" s="44" t="s">
        <v>2350</v>
      </c>
      <c r="C7011" s="45">
        <v>230105</v>
      </c>
      <c r="D7011" s="45" t="s">
        <v>11363</v>
      </c>
      <c r="E7011" s="45" t="s">
        <v>5265</v>
      </c>
      <c r="AO7011" s="376"/>
    </row>
    <row r="7012" spans="1:41" x14ac:dyDescent="0.25">
      <c r="A7012" s="44" t="s">
        <v>13223</v>
      </c>
      <c r="B7012" s="44" t="s">
        <v>5321</v>
      </c>
      <c r="C7012" s="45">
        <v>25010401</v>
      </c>
      <c r="D7012" s="45" t="s">
        <v>11363</v>
      </c>
      <c r="E7012" s="45" t="s">
        <v>12564</v>
      </c>
      <c r="AO7012" s="376"/>
    </row>
    <row r="7013" spans="1:41" x14ac:dyDescent="0.25">
      <c r="A7013" s="44" t="s">
        <v>13223</v>
      </c>
      <c r="B7013" s="44" t="s">
        <v>3176</v>
      </c>
      <c r="C7013" s="45">
        <v>25010402</v>
      </c>
      <c r="D7013" s="45" t="s">
        <v>11363</v>
      </c>
      <c r="E7013" s="45" t="s">
        <v>12564</v>
      </c>
      <c r="AO7013" s="376"/>
    </row>
    <row r="7014" spans="1:41" x14ac:dyDescent="0.25">
      <c r="A7014" s="44" t="s">
        <v>13223</v>
      </c>
      <c r="B7014" s="44" t="s">
        <v>2350</v>
      </c>
      <c r="C7014" s="45">
        <v>250106</v>
      </c>
      <c r="D7014" s="45" t="s">
        <v>11363</v>
      </c>
      <c r="E7014" s="45" t="s">
        <v>11887</v>
      </c>
      <c r="AO7014" s="376"/>
    </row>
    <row r="7015" spans="1:41" x14ac:dyDescent="0.25">
      <c r="A7015" s="44" t="s">
        <v>11654</v>
      </c>
      <c r="B7015" s="44" t="s">
        <v>21385</v>
      </c>
      <c r="C7015" s="45" t="s">
        <v>8134</v>
      </c>
      <c r="D7015" s="45" t="s">
        <v>21447</v>
      </c>
      <c r="E7015" s="46">
        <v>46477</v>
      </c>
      <c r="AO7015" s="376"/>
    </row>
    <row r="7016" spans="1:41" x14ac:dyDescent="0.25">
      <c r="A7016" s="44" t="s">
        <v>20563</v>
      </c>
      <c r="B7016" s="44" t="s">
        <v>8472</v>
      </c>
      <c r="C7016" s="45" t="s">
        <v>8528</v>
      </c>
      <c r="D7016" s="32" t="s">
        <v>5559</v>
      </c>
      <c r="E7016" s="45" t="s">
        <v>20851</v>
      </c>
      <c r="F7016" s="32"/>
      <c r="G7016" s="32"/>
      <c r="H7016" s="32"/>
      <c r="I7016" s="31"/>
      <c r="J7016" s="31"/>
      <c r="K7016" s="31"/>
      <c r="L7016" s="31"/>
      <c r="M7016" s="31"/>
      <c r="N7016" s="31"/>
      <c r="O7016" s="31"/>
      <c r="P7016" s="31"/>
      <c r="Q7016" s="31"/>
      <c r="R7016" s="31"/>
      <c r="S7016" s="31"/>
      <c r="T7016" s="31"/>
      <c r="U7016" s="31"/>
      <c r="V7016" s="31"/>
      <c r="W7016" s="31"/>
      <c r="X7016" s="31"/>
      <c r="Y7016" s="31"/>
      <c r="Z7016" s="31"/>
      <c r="AA7016" s="31"/>
      <c r="AB7016" s="31"/>
      <c r="AC7016" s="31"/>
      <c r="AD7016" s="31"/>
      <c r="AE7016" s="31"/>
      <c r="AF7016" s="31"/>
      <c r="AG7016" s="31"/>
      <c r="AH7016" s="31"/>
      <c r="AI7016" s="31"/>
      <c r="AJ7016" s="31"/>
      <c r="AK7016" s="31"/>
      <c r="AL7016" s="31"/>
      <c r="AO7016" s="376"/>
    </row>
    <row r="7017" spans="1:41" x14ac:dyDescent="0.25">
      <c r="A7017" s="44" t="s">
        <v>16706</v>
      </c>
      <c r="B7017" s="44" t="s">
        <v>16707</v>
      </c>
      <c r="C7017" s="45" t="s">
        <v>13800</v>
      </c>
      <c r="D7017" s="367" t="s">
        <v>3696</v>
      </c>
      <c r="E7017" s="328">
        <f>DATE(2029,7,7)</f>
        <v>47306</v>
      </c>
      <c r="F7017" s="32"/>
      <c r="G7017" s="32"/>
      <c r="H7017" s="32"/>
      <c r="I7017" s="31"/>
      <c r="J7017" s="31"/>
      <c r="K7017" s="31"/>
      <c r="L7017" s="31"/>
      <c r="M7017" s="31"/>
      <c r="N7017" s="31"/>
      <c r="O7017" s="31"/>
      <c r="P7017" s="31"/>
      <c r="Q7017" s="31"/>
      <c r="R7017" s="31"/>
      <c r="S7017" s="31"/>
      <c r="T7017" s="31"/>
      <c r="U7017" s="31"/>
      <c r="V7017" s="31"/>
      <c r="W7017" s="31"/>
      <c r="X7017" s="31"/>
      <c r="Y7017" s="31"/>
      <c r="Z7017" s="31"/>
      <c r="AA7017" s="31"/>
      <c r="AB7017" s="31"/>
      <c r="AC7017" s="31"/>
      <c r="AD7017" s="31"/>
      <c r="AE7017" s="31"/>
      <c r="AF7017" s="31"/>
      <c r="AG7017" s="31"/>
      <c r="AH7017" s="31"/>
      <c r="AI7017" s="31"/>
      <c r="AJ7017" s="31"/>
      <c r="AK7017" s="31"/>
      <c r="AL7017" s="31"/>
      <c r="AO7017" s="376"/>
    </row>
    <row r="7018" spans="1:41" x14ac:dyDescent="0.25">
      <c r="A7018" s="44" t="s">
        <v>16706</v>
      </c>
      <c r="B7018" s="44" t="s">
        <v>14725</v>
      </c>
      <c r="C7018" s="45" t="s">
        <v>5084</v>
      </c>
      <c r="D7018" s="367" t="s">
        <v>3696</v>
      </c>
      <c r="E7018" s="328">
        <f>DATE(2026,12,20)</f>
        <v>46376</v>
      </c>
      <c r="F7018" s="32"/>
      <c r="G7018" s="32"/>
      <c r="H7018" s="32"/>
      <c r="I7018" s="31"/>
      <c r="J7018" s="31"/>
      <c r="K7018" s="31"/>
      <c r="L7018" s="31"/>
      <c r="M7018" s="31"/>
      <c r="N7018" s="31"/>
      <c r="O7018" s="31"/>
      <c r="P7018" s="31"/>
      <c r="Q7018" s="31"/>
      <c r="R7018" s="31"/>
      <c r="S7018" s="31"/>
      <c r="T7018" s="31"/>
      <c r="U7018" s="31"/>
      <c r="V7018" s="31"/>
      <c r="W7018" s="31"/>
      <c r="X7018" s="31"/>
      <c r="Y7018" s="31"/>
      <c r="Z7018" s="31"/>
      <c r="AA7018" s="31"/>
      <c r="AB7018" s="31"/>
      <c r="AC7018" s="31"/>
      <c r="AD7018" s="31"/>
      <c r="AE7018" s="31"/>
      <c r="AF7018" s="31"/>
      <c r="AG7018" s="31"/>
      <c r="AH7018" s="31"/>
      <c r="AI7018" s="31"/>
      <c r="AJ7018" s="31"/>
      <c r="AK7018" s="31"/>
      <c r="AL7018" s="31"/>
      <c r="AO7018" s="376"/>
    </row>
    <row r="7019" spans="1:41" x14ac:dyDescent="0.25">
      <c r="A7019" s="44" t="s">
        <v>15758</v>
      </c>
      <c r="B7019" s="44" t="s">
        <v>3474</v>
      </c>
      <c r="C7019" s="45">
        <v>250503</v>
      </c>
      <c r="D7019" s="45" t="s">
        <v>11363</v>
      </c>
      <c r="E7019" s="45" t="s">
        <v>15608</v>
      </c>
      <c r="AO7019" s="376"/>
    </row>
    <row r="7020" spans="1:41" x14ac:dyDescent="0.25">
      <c r="A7020" s="44" t="s">
        <v>11770</v>
      </c>
      <c r="B7020" s="44" t="s">
        <v>14898</v>
      </c>
      <c r="C7020" s="45" t="s">
        <v>11771</v>
      </c>
      <c r="D7020" s="367" t="s">
        <v>3696</v>
      </c>
      <c r="E7020" s="328">
        <f>DATE(2028,5,7)</f>
        <v>46880</v>
      </c>
      <c r="F7020" s="32"/>
      <c r="G7020" s="32"/>
      <c r="H7020" s="32"/>
      <c r="I7020" s="31"/>
      <c r="J7020" s="31"/>
      <c r="K7020" s="31"/>
      <c r="L7020" s="31"/>
      <c r="M7020" s="31"/>
      <c r="N7020" s="31"/>
      <c r="O7020" s="31"/>
      <c r="P7020" s="31"/>
      <c r="Q7020" s="31"/>
      <c r="R7020" s="31"/>
      <c r="S7020" s="31"/>
      <c r="T7020" s="31"/>
      <c r="U7020" s="31"/>
      <c r="V7020" s="31"/>
      <c r="W7020" s="31"/>
      <c r="X7020" s="31"/>
      <c r="Y7020" s="31"/>
      <c r="Z7020" s="31"/>
      <c r="AA7020" s="31"/>
      <c r="AB7020" s="31"/>
      <c r="AC7020" s="31"/>
      <c r="AD7020" s="31"/>
      <c r="AE7020" s="31"/>
      <c r="AF7020" s="31"/>
      <c r="AG7020" s="31"/>
      <c r="AH7020" s="31"/>
      <c r="AI7020" s="31"/>
      <c r="AJ7020" s="31"/>
      <c r="AK7020" s="31"/>
      <c r="AL7020" s="31"/>
      <c r="AO7020" s="376"/>
    </row>
    <row r="7021" spans="1:41" x14ac:dyDescent="0.25">
      <c r="A7021" s="44" t="s">
        <v>17317</v>
      </c>
      <c r="B7021" s="44" t="s">
        <v>17296</v>
      </c>
      <c r="C7021" s="45" t="s">
        <v>17416</v>
      </c>
      <c r="D7021" s="93" t="s">
        <v>17443</v>
      </c>
      <c r="E7021" s="45" t="s">
        <v>9839</v>
      </c>
      <c r="F7021" s="93"/>
      <c r="G7021" s="93"/>
      <c r="H7021" s="93"/>
      <c r="I7021" s="99"/>
      <c r="J7021" s="99"/>
      <c r="K7021" s="99"/>
      <c r="L7021" s="99"/>
      <c r="M7021" s="99"/>
      <c r="N7021" s="99"/>
      <c r="O7021" s="99"/>
      <c r="P7021" s="99"/>
      <c r="Q7021" s="99"/>
      <c r="R7021" s="99"/>
      <c r="S7021" s="99"/>
      <c r="T7021" s="99"/>
      <c r="U7021" s="99"/>
      <c r="V7021" s="99"/>
      <c r="W7021" s="99"/>
      <c r="X7021" s="99"/>
      <c r="Y7021" s="99"/>
      <c r="Z7021" s="99"/>
      <c r="AA7021" s="99"/>
      <c r="AB7021" s="99"/>
      <c r="AC7021" s="99"/>
      <c r="AD7021" s="99"/>
      <c r="AE7021" s="99"/>
      <c r="AF7021" s="99"/>
      <c r="AG7021" s="99"/>
      <c r="AH7021" s="31"/>
      <c r="AI7021" s="31"/>
      <c r="AJ7021" s="31"/>
      <c r="AK7021" s="31"/>
      <c r="AL7021" s="31"/>
      <c r="AO7021" s="376"/>
    </row>
    <row r="7022" spans="1:41" x14ac:dyDescent="0.25">
      <c r="A7022" s="44" t="s">
        <v>19343</v>
      </c>
      <c r="B7022" s="319" t="s">
        <v>19549</v>
      </c>
      <c r="C7022" s="318" t="s">
        <v>19670</v>
      </c>
      <c r="D7022" s="93" t="s">
        <v>19934</v>
      </c>
      <c r="E7022" s="320">
        <v>46752</v>
      </c>
      <c r="F7022" s="93"/>
      <c r="G7022" s="93"/>
      <c r="H7022" s="93"/>
      <c r="I7022" s="99"/>
      <c r="J7022" s="99"/>
      <c r="K7022" s="99"/>
      <c r="L7022" s="99"/>
      <c r="M7022" s="99"/>
      <c r="N7022" s="99"/>
      <c r="O7022" s="99"/>
      <c r="P7022" s="99"/>
      <c r="Q7022" s="99"/>
      <c r="R7022" s="99"/>
      <c r="S7022" s="99"/>
      <c r="T7022" s="99"/>
      <c r="U7022" s="99"/>
      <c r="V7022" s="99"/>
      <c r="W7022" s="99"/>
      <c r="X7022" s="99"/>
      <c r="Y7022" s="99"/>
      <c r="Z7022" s="99"/>
      <c r="AA7022" s="99"/>
      <c r="AB7022" s="99"/>
      <c r="AC7022" s="99"/>
      <c r="AD7022" s="99"/>
      <c r="AE7022" s="99"/>
      <c r="AF7022" s="99"/>
      <c r="AG7022" s="99"/>
      <c r="AH7022" s="31"/>
      <c r="AI7022" s="31"/>
      <c r="AJ7022" s="31"/>
      <c r="AK7022" s="31"/>
      <c r="AL7022" s="31"/>
      <c r="AO7022" s="376"/>
    </row>
    <row r="7023" spans="1:41" x14ac:dyDescent="0.25">
      <c r="A7023" s="44" t="s">
        <v>19344</v>
      </c>
      <c r="B7023" s="319" t="s">
        <v>19549</v>
      </c>
      <c r="C7023" s="318" t="s">
        <v>19670</v>
      </c>
      <c r="D7023" s="93" t="s">
        <v>19934</v>
      </c>
      <c r="E7023" s="320">
        <v>46752</v>
      </c>
      <c r="F7023" s="93"/>
      <c r="G7023" s="93"/>
      <c r="H7023" s="93"/>
      <c r="I7023" s="99"/>
      <c r="J7023" s="99"/>
      <c r="K7023" s="99"/>
      <c r="L7023" s="99"/>
      <c r="M7023" s="99"/>
      <c r="N7023" s="99"/>
      <c r="O7023" s="99"/>
      <c r="P7023" s="99"/>
      <c r="Q7023" s="99"/>
      <c r="R7023" s="99"/>
      <c r="S7023" s="99"/>
      <c r="T7023" s="99"/>
      <c r="U7023" s="99"/>
      <c r="V7023" s="99"/>
      <c r="W7023" s="99"/>
      <c r="X7023" s="99"/>
      <c r="Y7023" s="99"/>
      <c r="Z7023" s="99"/>
      <c r="AA7023" s="99"/>
      <c r="AB7023" s="99"/>
      <c r="AC7023" s="99"/>
      <c r="AD7023" s="99"/>
      <c r="AE7023" s="99"/>
      <c r="AF7023" s="99"/>
      <c r="AG7023" s="99"/>
      <c r="AH7023" s="31"/>
      <c r="AI7023" s="31"/>
      <c r="AJ7023" s="31"/>
      <c r="AK7023" s="31"/>
      <c r="AL7023" s="31"/>
      <c r="AO7023" s="376"/>
    </row>
    <row r="7024" spans="1:41" x14ac:dyDescent="0.25">
      <c r="A7024" s="44" t="s">
        <v>19345</v>
      </c>
      <c r="B7024" s="319" t="s">
        <v>19549</v>
      </c>
      <c r="C7024" s="318" t="s">
        <v>19670</v>
      </c>
      <c r="D7024" s="93" t="s">
        <v>19934</v>
      </c>
      <c r="E7024" s="320">
        <v>46752</v>
      </c>
      <c r="F7024" s="93"/>
      <c r="G7024" s="93"/>
      <c r="H7024" s="93"/>
      <c r="I7024" s="99"/>
      <c r="J7024" s="99"/>
      <c r="K7024" s="99"/>
      <c r="L7024" s="99"/>
      <c r="M7024" s="99"/>
      <c r="N7024" s="99"/>
      <c r="O7024" s="99"/>
      <c r="P7024" s="99"/>
      <c r="Q7024" s="99"/>
      <c r="R7024" s="99"/>
      <c r="S7024" s="99"/>
      <c r="T7024" s="99"/>
      <c r="U7024" s="99"/>
      <c r="V7024" s="99"/>
      <c r="W7024" s="99"/>
      <c r="X7024" s="99"/>
      <c r="Y7024" s="99"/>
      <c r="Z7024" s="99"/>
      <c r="AA7024" s="99"/>
      <c r="AB7024" s="99"/>
      <c r="AC7024" s="99"/>
      <c r="AD7024" s="99"/>
      <c r="AE7024" s="99"/>
      <c r="AF7024" s="99"/>
      <c r="AG7024" s="99"/>
      <c r="AH7024" s="31"/>
      <c r="AI7024" s="31"/>
      <c r="AJ7024" s="31"/>
      <c r="AK7024" s="31"/>
      <c r="AL7024" s="31"/>
      <c r="AO7024" s="376"/>
    </row>
    <row r="7025" spans="1:41" x14ac:dyDescent="0.25">
      <c r="A7025" s="44" t="s">
        <v>19346</v>
      </c>
      <c r="B7025" s="319" t="s">
        <v>19549</v>
      </c>
      <c r="C7025" s="318" t="s">
        <v>19670</v>
      </c>
      <c r="D7025" s="93" t="s">
        <v>19934</v>
      </c>
      <c r="E7025" s="320">
        <v>46752</v>
      </c>
      <c r="F7025" s="93"/>
      <c r="G7025" s="93"/>
      <c r="H7025" s="93"/>
      <c r="I7025" s="99"/>
      <c r="J7025" s="99"/>
      <c r="K7025" s="99"/>
      <c r="L7025" s="99"/>
      <c r="M7025" s="99"/>
      <c r="N7025" s="99"/>
      <c r="O7025" s="99"/>
      <c r="P7025" s="99"/>
      <c r="Q7025" s="99"/>
      <c r="R7025" s="99"/>
      <c r="S7025" s="99"/>
      <c r="T7025" s="99"/>
      <c r="U7025" s="99"/>
      <c r="V7025" s="99"/>
      <c r="W7025" s="99"/>
      <c r="X7025" s="99"/>
      <c r="Y7025" s="99"/>
      <c r="Z7025" s="99"/>
      <c r="AA7025" s="99"/>
      <c r="AB7025" s="99"/>
      <c r="AC7025" s="99"/>
      <c r="AD7025" s="99"/>
      <c r="AE7025" s="99"/>
      <c r="AF7025" s="99"/>
      <c r="AG7025" s="99"/>
      <c r="AH7025" s="31"/>
      <c r="AI7025" s="31"/>
      <c r="AJ7025" s="31"/>
      <c r="AK7025" s="31"/>
      <c r="AL7025" s="31"/>
      <c r="AO7025" s="376"/>
    </row>
    <row r="7026" spans="1:41" x14ac:dyDescent="0.25">
      <c r="A7026" s="44" t="s">
        <v>11772</v>
      </c>
      <c r="B7026" s="44" t="s">
        <v>14899</v>
      </c>
      <c r="C7026" s="45" t="s">
        <v>11773</v>
      </c>
      <c r="D7026" s="367" t="s">
        <v>3696</v>
      </c>
      <c r="E7026" s="328">
        <f>DATE(2028,10,25)</f>
        <v>47051</v>
      </c>
      <c r="F7026" s="32"/>
      <c r="G7026" s="32"/>
      <c r="H7026" s="32"/>
      <c r="I7026" s="31"/>
      <c r="J7026" s="31"/>
      <c r="K7026" s="31"/>
      <c r="L7026" s="31"/>
      <c r="M7026" s="31"/>
      <c r="N7026" s="31"/>
      <c r="O7026" s="31"/>
      <c r="P7026" s="31"/>
      <c r="Q7026" s="31"/>
      <c r="R7026" s="31"/>
      <c r="S7026" s="31"/>
      <c r="T7026" s="31"/>
      <c r="U7026" s="31"/>
      <c r="V7026" s="31"/>
      <c r="W7026" s="31"/>
      <c r="X7026" s="31"/>
      <c r="Y7026" s="31"/>
      <c r="Z7026" s="31"/>
      <c r="AA7026" s="31"/>
      <c r="AB7026" s="31"/>
      <c r="AC7026" s="31"/>
      <c r="AD7026" s="31"/>
      <c r="AE7026" s="31"/>
      <c r="AF7026" s="31"/>
      <c r="AG7026" s="31"/>
      <c r="AH7026" s="31"/>
      <c r="AI7026" s="31"/>
      <c r="AJ7026" s="31"/>
      <c r="AK7026" s="31"/>
      <c r="AL7026" s="31"/>
      <c r="AO7026" s="376"/>
    </row>
    <row r="7027" spans="1:41" x14ac:dyDescent="0.25">
      <c r="A7027" s="44" t="s">
        <v>13224</v>
      </c>
      <c r="B7027" s="44" t="s">
        <v>2350</v>
      </c>
      <c r="C7027" s="45">
        <v>230105</v>
      </c>
      <c r="D7027" s="45" t="s">
        <v>11363</v>
      </c>
      <c r="E7027" s="45" t="s">
        <v>5265</v>
      </c>
      <c r="AO7027" s="376"/>
    </row>
    <row r="7028" spans="1:41" x14ac:dyDescent="0.3">
      <c r="A7028" s="333" t="s">
        <v>14455</v>
      </c>
      <c r="B7028" s="333" t="s">
        <v>2301</v>
      </c>
      <c r="C7028" s="125" t="s">
        <v>18816</v>
      </c>
      <c r="D7028" s="32" t="s">
        <v>20309</v>
      </c>
      <c r="E7028" s="125" t="s">
        <v>8292</v>
      </c>
      <c r="F7028" s="125" t="s">
        <v>1189</v>
      </c>
      <c r="G7028" s="125" t="s">
        <v>1190</v>
      </c>
      <c r="AO7028" s="376"/>
    </row>
    <row r="7029" spans="1:41" x14ac:dyDescent="0.25">
      <c r="A7029" s="44" t="s">
        <v>14455</v>
      </c>
      <c r="B7029" s="44" t="s">
        <v>1873</v>
      </c>
      <c r="C7029" s="45" t="s">
        <v>14456</v>
      </c>
      <c r="D7029" s="46" t="s">
        <v>21328</v>
      </c>
      <c r="E7029" s="46">
        <v>46583</v>
      </c>
      <c r="AO7029" s="376"/>
    </row>
    <row r="7030" spans="1:41" x14ac:dyDescent="0.25">
      <c r="A7030" s="44" t="s">
        <v>19347</v>
      </c>
      <c r="B7030" s="319" t="s">
        <v>19549</v>
      </c>
      <c r="C7030" s="318" t="s">
        <v>19670</v>
      </c>
      <c r="D7030" s="93" t="s">
        <v>19934</v>
      </c>
      <c r="E7030" s="320">
        <v>46752</v>
      </c>
      <c r="F7030" s="93"/>
      <c r="G7030" s="93"/>
      <c r="H7030" s="93"/>
      <c r="I7030" s="99"/>
      <c r="J7030" s="99"/>
      <c r="K7030" s="99"/>
      <c r="L7030" s="99"/>
      <c r="M7030" s="99"/>
      <c r="N7030" s="99"/>
      <c r="O7030" s="99"/>
      <c r="P7030" s="99"/>
      <c r="Q7030" s="99"/>
      <c r="R7030" s="99"/>
      <c r="S7030" s="99"/>
      <c r="T7030" s="99"/>
      <c r="U7030" s="99"/>
      <c r="V7030" s="99"/>
      <c r="W7030" s="99"/>
      <c r="X7030" s="99"/>
      <c r="Y7030" s="99"/>
      <c r="Z7030" s="99"/>
      <c r="AA7030" s="99"/>
      <c r="AB7030" s="99"/>
      <c r="AC7030" s="99"/>
      <c r="AD7030" s="99"/>
      <c r="AE7030" s="99"/>
      <c r="AF7030" s="99"/>
      <c r="AG7030" s="99"/>
      <c r="AH7030" s="31"/>
      <c r="AI7030" s="31"/>
      <c r="AJ7030" s="31"/>
      <c r="AK7030" s="31"/>
      <c r="AL7030" s="31"/>
      <c r="AO7030" s="376"/>
    </row>
    <row r="7031" spans="1:41" x14ac:dyDescent="0.25">
      <c r="A7031" s="44" t="s">
        <v>478</v>
      </c>
      <c r="B7031" s="44" t="s">
        <v>21385</v>
      </c>
      <c r="C7031" s="45" t="s">
        <v>8134</v>
      </c>
      <c r="D7031" s="45" t="s">
        <v>21447</v>
      </c>
      <c r="E7031" s="46">
        <v>46477</v>
      </c>
      <c r="AO7031" s="376"/>
    </row>
    <row r="7032" spans="1:41" x14ac:dyDescent="0.25">
      <c r="A7032" s="44" t="s">
        <v>19348</v>
      </c>
      <c r="B7032" s="319" t="s">
        <v>19550</v>
      </c>
      <c r="C7032" s="318" t="s">
        <v>19671</v>
      </c>
      <c r="D7032" s="93" t="s">
        <v>19934</v>
      </c>
      <c r="E7032" s="320">
        <v>47057</v>
      </c>
      <c r="F7032" s="93"/>
      <c r="G7032" s="93"/>
      <c r="H7032" s="93"/>
      <c r="I7032" s="99"/>
      <c r="J7032" s="99"/>
      <c r="K7032" s="99"/>
      <c r="L7032" s="99"/>
      <c r="M7032" s="99"/>
      <c r="N7032" s="99"/>
      <c r="O7032" s="99"/>
      <c r="P7032" s="99"/>
      <c r="Q7032" s="99"/>
      <c r="R7032" s="99"/>
      <c r="S7032" s="99"/>
      <c r="T7032" s="99"/>
      <c r="U7032" s="99"/>
      <c r="V7032" s="99"/>
      <c r="W7032" s="99"/>
      <c r="X7032" s="99"/>
      <c r="Y7032" s="99"/>
      <c r="Z7032" s="99"/>
      <c r="AA7032" s="99"/>
      <c r="AB7032" s="99"/>
      <c r="AC7032" s="99"/>
      <c r="AD7032" s="99"/>
      <c r="AE7032" s="99"/>
      <c r="AF7032" s="99"/>
      <c r="AG7032" s="99"/>
      <c r="AH7032" s="31"/>
      <c r="AI7032" s="31"/>
      <c r="AJ7032" s="31"/>
      <c r="AK7032" s="31"/>
      <c r="AL7032" s="31"/>
      <c r="AO7032" s="376"/>
    </row>
    <row r="7033" spans="1:41" x14ac:dyDescent="0.25">
      <c r="A7033" s="44" t="s">
        <v>8369</v>
      </c>
      <c r="B7033" s="44" t="s">
        <v>928</v>
      </c>
      <c r="C7033" s="45">
        <v>231104</v>
      </c>
      <c r="D7033" s="45" t="s">
        <v>11363</v>
      </c>
      <c r="E7033" s="45" t="s">
        <v>8334</v>
      </c>
      <c r="AO7033" s="376"/>
    </row>
    <row r="7034" spans="1:41" x14ac:dyDescent="0.25">
      <c r="A7034" s="44" t="s">
        <v>10526</v>
      </c>
      <c r="B7034" s="44" t="s">
        <v>9237</v>
      </c>
      <c r="C7034" s="45">
        <v>24010401</v>
      </c>
      <c r="D7034" s="45" t="s">
        <v>11363</v>
      </c>
      <c r="E7034" s="45" t="s">
        <v>9238</v>
      </c>
      <c r="AO7034" s="376"/>
    </row>
    <row r="7035" spans="1:41" x14ac:dyDescent="0.25">
      <c r="A7035" s="44" t="s">
        <v>5235</v>
      </c>
      <c r="B7035" s="44" t="s">
        <v>12111</v>
      </c>
      <c r="C7035" s="45">
        <v>13.25</v>
      </c>
      <c r="D7035" s="45" t="s">
        <v>12549</v>
      </c>
      <c r="E7035" s="46">
        <v>47664</v>
      </c>
      <c r="F7035" s="45"/>
      <c r="G7035" s="93"/>
      <c r="H7035" s="93"/>
      <c r="I7035" s="99"/>
      <c r="J7035" s="99"/>
      <c r="K7035" s="99"/>
      <c r="L7035" s="99"/>
      <c r="M7035" s="99"/>
      <c r="N7035" s="99"/>
      <c r="O7035" s="99"/>
      <c r="P7035" s="99"/>
      <c r="Q7035" s="99"/>
      <c r="R7035" s="99"/>
      <c r="S7035" s="99"/>
      <c r="T7035" s="99"/>
      <c r="U7035" s="99"/>
      <c r="V7035" s="99"/>
      <c r="W7035" s="99"/>
      <c r="X7035" s="99"/>
      <c r="Y7035" s="99"/>
      <c r="Z7035" s="99"/>
      <c r="AA7035" s="99"/>
      <c r="AB7035" s="99"/>
      <c r="AC7035" s="99"/>
      <c r="AD7035" s="99"/>
      <c r="AE7035" s="99"/>
      <c r="AF7035" s="99"/>
      <c r="AG7035" s="99"/>
      <c r="AH7035" s="31"/>
      <c r="AI7035" s="31"/>
      <c r="AJ7035" s="31"/>
      <c r="AK7035" s="31"/>
      <c r="AL7035" s="31"/>
      <c r="AO7035" s="376"/>
    </row>
    <row r="7036" spans="1:41" x14ac:dyDescent="0.25">
      <c r="A7036" s="44" t="s">
        <v>5235</v>
      </c>
      <c r="B7036" s="44" t="s">
        <v>5134</v>
      </c>
      <c r="C7036" s="45">
        <v>250802</v>
      </c>
      <c r="D7036" s="45" t="s">
        <v>11363</v>
      </c>
      <c r="E7036" s="45" t="s">
        <v>9880</v>
      </c>
      <c r="AO7036" s="376"/>
    </row>
    <row r="7037" spans="1:41" x14ac:dyDescent="0.25">
      <c r="A7037" s="44" t="s">
        <v>20646</v>
      </c>
      <c r="B7037" s="44" t="s">
        <v>20645</v>
      </c>
      <c r="C7037" s="45" t="s">
        <v>20736</v>
      </c>
      <c r="D7037" s="32" t="s">
        <v>5559</v>
      </c>
      <c r="E7037" s="45" t="s">
        <v>20871</v>
      </c>
      <c r="F7037" s="32"/>
      <c r="G7037" s="32"/>
      <c r="H7037" s="32"/>
      <c r="I7037" s="31"/>
      <c r="J7037" s="31"/>
      <c r="K7037" s="31"/>
      <c r="L7037" s="31"/>
      <c r="M7037" s="31"/>
      <c r="N7037" s="31"/>
      <c r="O7037" s="31"/>
      <c r="P7037" s="31"/>
      <c r="Q7037" s="31"/>
      <c r="R7037" s="31"/>
      <c r="S7037" s="31"/>
      <c r="T7037" s="31"/>
      <c r="U7037" s="31"/>
      <c r="V7037" s="31"/>
      <c r="W7037" s="31"/>
      <c r="X7037" s="31"/>
      <c r="Y7037" s="31"/>
      <c r="Z7037" s="31"/>
      <c r="AA7037" s="31"/>
      <c r="AB7037" s="31"/>
      <c r="AC7037" s="31"/>
      <c r="AD7037" s="31"/>
      <c r="AE7037" s="31"/>
      <c r="AF7037" s="31"/>
      <c r="AG7037" s="31"/>
      <c r="AH7037" s="31"/>
      <c r="AI7037" s="31"/>
      <c r="AJ7037" s="31"/>
      <c r="AK7037" s="31"/>
      <c r="AL7037" s="31"/>
      <c r="AO7037" s="376"/>
    </row>
    <row r="7038" spans="1:41" x14ac:dyDescent="0.25">
      <c r="A7038" s="44" t="s">
        <v>15759</v>
      </c>
      <c r="B7038" s="44" t="s">
        <v>15620</v>
      </c>
      <c r="C7038" s="45">
        <v>25080301</v>
      </c>
      <c r="D7038" s="45" t="s">
        <v>11363</v>
      </c>
      <c r="E7038" s="45" t="s">
        <v>8282</v>
      </c>
      <c r="AO7038" s="376"/>
    </row>
    <row r="7039" spans="1:41" x14ac:dyDescent="0.25">
      <c r="A7039" s="91" t="s">
        <v>19130</v>
      </c>
      <c r="B7039" s="92" t="s">
        <v>3182</v>
      </c>
      <c r="C7039" s="93" t="s">
        <v>19170</v>
      </c>
      <c r="D7039" s="93" t="s">
        <v>1201</v>
      </c>
      <c r="E7039" s="94">
        <v>46582</v>
      </c>
      <c r="F7039" s="93"/>
      <c r="G7039" s="93"/>
      <c r="H7039" s="93"/>
      <c r="I7039" s="99"/>
      <c r="J7039" s="99"/>
      <c r="K7039" s="99"/>
      <c r="L7039" s="99"/>
      <c r="M7039" s="99"/>
      <c r="N7039" s="99"/>
      <c r="O7039" s="99"/>
      <c r="P7039" s="99"/>
      <c r="Q7039" s="99"/>
      <c r="R7039" s="99"/>
      <c r="S7039" s="99"/>
      <c r="T7039" s="99"/>
      <c r="U7039" s="99"/>
      <c r="V7039" s="99"/>
      <c r="W7039" s="99"/>
      <c r="X7039" s="99"/>
      <c r="Y7039" s="99"/>
      <c r="Z7039" s="99"/>
      <c r="AA7039" s="99"/>
      <c r="AB7039" s="99"/>
      <c r="AC7039" s="99"/>
      <c r="AD7039" s="99"/>
      <c r="AE7039" s="99"/>
      <c r="AF7039" s="99"/>
      <c r="AG7039" s="99"/>
      <c r="AH7039" s="31"/>
      <c r="AI7039" s="31"/>
      <c r="AJ7039" s="31"/>
      <c r="AK7039" s="31"/>
      <c r="AL7039" s="31"/>
      <c r="AO7039" s="376"/>
    </row>
    <row r="7040" spans="1:41" x14ac:dyDescent="0.25">
      <c r="A7040" s="44" t="s">
        <v>15760</v>
      </c>
      <c r="B7040" s="44" t="s">
        <v>5134</v>
      </c>
      <c r="C7040" s="45">
        <v>250802</v>
      </c>
      <c r="D7040" s="45" t="s">
        <v>11363</v>
      </c>
      <c r="E7040" s="45" t="s">
        <v>9880</v>
      </c>
      <c r="AO7040" s="376"/>
    </row>
    <row r="7041" spans="1:41" x14ac:dyDescent="0.25">
      <c r="A7041" s="44" t="s">
        <v>15760</v>
      </c>
      <c r="B7041" s="44" t="s">
        <v>9248</v>
      </c>
      <c r="C7041" s="45">
        <v>260105</v>
      </c>
      <c r="D7041" s="45" t="s">
        <v>11363</v>
      </c>
      <c r="E7041" s="45" t="s">
        <v>17625</v>
      </c>
      <c r="AO7041" s="376"/>
    </row>
    <row r="7042" spans="1:41" x14ac:dyDescent="0.3">
      <c r="A7042" s="333" t="s">
        <v>11219</v>
      </c>
      <c r="B7042" s="333" t="s">
        <v>1187</v>
      </c>
      <c r="C7042" s="125" t="s">
        <v>10988</v>
      </c>
      <c r="D7042" s="32" t="s">
        <v>20309</v>
      </c>
      <c r="E7042" s="125" t="s">
        <v>7420</v>
      </c>
      <c r="F7042" s="125" t="s">
        <v>1189</v>
      </c>
      <c r="G7042" s="125" t="s">
        <v>1190</v>
      </c>
      <c r="AO7042" s="376"/>
    </row>
    <row r="7043" spans="1:41" x14ac:dyDescent="0.25">
      <c r="A7043" s="44" t="s">
        <v>6676</v>
      </c>
      <c r="B7043" s="44" t="s">
        <v>11178</v>
      </c>
      <c r="C7043" s="45" t="s">
        <v>11179</v>
      </c>
      <c r="D7043" s="45" t="s">
        <v>11204</v>
      </c>
      <c r="E7043" s="45" t="s">
        <v>5037</v>
      </c>
      <c r="F7043" s="93"/>
      <c r="G7043" s="93"/>
      <c r="H7043" s="93"/>
      <c r="I7043" s="99"/>
      <c r="J7043" s="99"/>
      <c r="K7043" s="99"/>
      <c r="L7043" s="99"/>
      <c r="M7043" s="99"/>
      <c r="N7043" s="99"/>
      <c r="O7043" s="99"/>
      <c r="P7043" s="99"/>
      <c r="Q7043" s="99"/>
      <c r="R7043" s="99"/>
      <c r="S7043" s="99"/>
      <c r="T7043" s="99"/>
      <c r="U7043" s="99"/>
      <c r="V7043" s="99"/>
      <c r="W7043" s="99"/>
      <c r="X7043" s="99"/>
      <c r="Y7043" s="99"/>
      <c r="Z7043" s="99"/>
      <c r="AA7043" s="99"/>
      <c r="AB7043" s="99"/>
      <c r="AC7043" s="99"/>
      <c r="AD7043" s="99"/>
      <c r="AE7043" s="99"/>
      <c r="AF7043" s="99"/>
      <c r="AG7043" s="99"/>
      <c r="AH7043" s="31"/>
      <c r="AI7043" s="31"/>
      <c r="AJ7043" s="31"/>
      <c r="AK7043" s="31"/>
      <c r="AL7043" s="31"/>
      <c r="AO7043" s="376"/>
    </row>
    <row r="7044" spans="1:41" x14ac:dyDescent="0.25">
      <c r="A7044" s="44" t="s">
        <v>6676</v>
      </c>
      <c r="B7044" s="44" t="s">
        <v>7597</v>
      </c>
      <c r="C7044" s="45" t="s">
        <v>7598</v>
      </c>
      <c r="D7044" s="45" t="s">
        <v>11204</v>
      </c>
      <c r="E7044" s="45" t="s">
        <v>4146</v>
      </c>
      <c r="F7044" s="93"/>
      <c r="G7044" s="93"/>
      <c r="H7044" s="93"/>
      <c r="I7044" s="99"/>
      <c r="J7044" s="99"/>
      <c r="K7044" s="99"/>
      <c r="L7044" s="99"/>
      <c r="M7044" s="99"/>
      <c r="N7044" s="99"/>
      <c r="O7044" s="99"/>
      <c r="P7044" s="99"/>
      <c r="Q7044" s="99"/>
      <c r="R7044" s="99"/>
      <c r="S7044" s="99"/>
      <c r="T7044" s="99"/>
      <c r="U7044" s="99"/>
      <c r="V7044" s="99"/>
      <c r="W7044" s="99"/>
      <c r="X7044" s="99"/>
      <c r="Y7044" s="99"/>
      <c r="Z7044" s="99"/>
      <c r="AA7044" s="99"/>
      <c r="AB7044" s="99"/>
      <c r="AC7044" s="99"/>
      <c r="AD7044" s="99"/>
      <c r="AE7044" s="99"/>
      <c r="AF7044" s="99"/>
      <c r="AG7044" s="99"/>
      <c r="AH7044" s="31"/>
      <c r="AI7044" s="31"/>
      <c r="AJ7044" s="31"/>
      <c r="AK7044" s="31"/>
      <c r="AL7044" s="31"/>
      <c r="AO7044" s="376"/>
    </row>
    <row r="7045" spans="1:41" x14ac:dyDescent="0.25">
      <c r="A7045" s="44" t="s">
        <v>6676</v>
      </c>
      <c r="B7045" s="44" t="s">
        <v>11178</v>
      </c>
      <c r="C7045" s="45" t="s">
        <v>11179</v>
      </c>
      <c r="D7045" s="93" t="s">
        <v>17443</v>
      </c>
      <c r="E7045" s="45" t="s">
        <v>5037</v>
      </c>
      <c r="F7045" s="93"/>
      <c r="G7045" s="93"/>
      <c r="H7045" s="93"/>
      <c r="I7045" s="99"/>
      <c r="J7045" s="99"/>
      <c r="K7045" s="99"/>
      <c r="L7045" s="99"/>
      <c r="M7045" s="99"/>
      <c r="N7045" s="99"/>
      <c r="O7045" s="99"/>
      <c r="P7045" s="99"/>
      <c r="Q7045" s="99"/>
      <c r="R7045" s="99"/>
      <c r="S7045" s="99"/>
      <c r="T7045" s="99"/>
      <c r="U7045" s="99"/>
      <c r="V7045" s="99"/>
      <c r="W7045" s="99"/>
      <c r="X7045" s="99"/>
      <c r="Y7045" s="99"/>
      <c r="Z7045" s="99"/>
      <c r="AA7045" s="99"/>
      <c r="AB7045" s="99"/>
      <c r="AC7045" s="99"/>
      <c r="AD7045" s="99"/>
      <c r="AE7045" s="99"/>
      <c r="AF7045" s="99"/>
      <c r="AG7045" s="99"/>
      <c r="AH7045" s="31"/>
      <c r="AI7045" s="31"/>
      <c r="AJ7045" s="31"/>
      <c r="AK7045" s="31"/>
      <c r="AL7045" s="31"/>
      <c r="AO7045" s="376"/>
    </row>
    <row r="7046" spans="1:41" x14ac:dyDescent="0.25">
      <c r="A7046" s="44" t="s">
        <v>6676</v>
      </c>
      <c r="B7046" s="44" t="s">
        <v>7597</v>
      </c>
      <c r="C7046" s="45" t="s">
        <v>7598</v>
      </c>
      <c r="D7046" s="93" t="s">
        <v>17443</v>
      </c>
      <c r="E7046" s="45" t="s">
        <v>7420</v>
      </c>
      <c r="F7046" s="93"/>
      <c r="G7046" s="93"/>
      <c r="H7046" s="93"/>
      <c r="I7046" s="99"/>
      <c r="J7046" s="99"/>
      <c r="K7046" s="99"/>
      <c r="L7046" s="99"/>
      <c r="M7046" s="99"/>
      <c r="N7046" s="99"/>
      <c r="O7046" s="99"/>
      <c r="P7046" s="99"/>
      <c r="Q7046" s="99"/>
      <c r="R7046" s="99"/>
      <c r="S7046" s="99"/>
      <c r="T7046" s="99"/>
      <c r="U7046" s="99"/>
      <c r="V7046" s="99"/>
      <c r="W7046" s="99"/>
      <c r="X7046" s="99"/>
      <c r="Y7046" s="99"/>
      <c r="Z7046" s="99"/>
      <c r="AA7046" s="99"/>
      <c r="AB7046" s="99"/>
      <c r="AC7046" s="99"/>
      <c r="AD7046" s="99"/>
      <c r="AE7046" s="99"/>
      <c r="AF7046" s="99"/>
      <c r="AG7046" s="99"/>
      <c r="AH7046" s="31"/>
      <c r="AI7046" s="31"/>
      <c r="AJ7046" s="31"/>
      <c r="AK7046" s="31"/>
      <c r="AL7046" s="31"/>
      <c r="AO7046" s="376"/>
    </row>
    <row r="7047" spans="1:41" x14ac:dyDescent="0.25">
      <c r="A7047" s="44" t="s">
        <v>6676</v>
      </c>
      <c r="B7047" s="44" t="s">
        <v>7597</v>
      </c>
      <c r="C7047" s="45" t="s">
        <v>7598</v>
      </c>
      <c r="D7047" s="45" t="s">
        <v>9895</v>
      </c>
      <c r="E7047" s="45" t="s">
        <v>4824</v>
      </c>
      <c r="F7047" s="93"/>
      <c r="G7047" s="93"/>
      <c r="H7047" s="93"/>
      <c r="I7047" s="99"/>
      <c r="J7047" s="99"/>
      <c r="K7047" s="99"/>
      <c r="L7047" s="99"/>
      <c r="M7047" s="99"/>
      <c r="N7047" s="99"/>
      <c r="O7047" s="99"/>
      <c r="P7047" s="99"/>
      <c r="Q7047" s="99"/>
      <c r="R7047" s="99"/>
      <c r="S7047" s="99"/>
      <c r="T7047" s="99"/>
      <c r="U7047" s="99"/>
      <c r="V7047" s="99"/>
      <c r="W7047" s="99"/>
      <c r="X7047" s="99"/>
      <c r="Y7047" s="99"/>
      <c r="Z7047" s="99"/>
      <c r="AA7047" s="99"/>
      <c r="AB7047" s="99"/>
      <c r="AC7047" s="99"/>
      <c r="AD7047" s="99"/>
      <c r="AE7047" s="99"/>
      <c r="AF7047" s="99"/>
      <c r="AG7047" s="99"/>
      <c r="AH7047" s="31"/>
      <c r="AI7047" s="31"/>
      <c r="AJ7047" s="31"/>
      <c r="AK7047" s="31"/>
      <c r="AL7047" s="31"/>
      <c r="AO7047" s="376"/>
    </row>
    <row r="7048" spans="1:41" x14ac:dyDescent="0.3">
      <c r="A7048" s="99" t="s">
        <v>6198</v>
      </c>
      <c r="B7048" s="92" t="s">
        <v>1195</v>
      </c>
      <c r="C7048" s="93" t="s">
        <v>6197</v>
      </c>
      <c r="D7048" s="93" t="s">
        <v>1199</v>
      </c>
      <c r="E7048" s="94">
        <v>46322</v>
      </c>
      <c r="F7048" s="93"/>
      <c r="G7048" s="93"/>
      <c r="H7048" s="93" t="s">
        <v>1190</v>
      </c>
      <c r="I7048" s="99"/>
      <c r="J7048" s="99"/>
      <c r="K7048" s="99"/>
      <c r="L7048" s="99"/>
      <c r="M7048" s="99"/>
      <c r="N7048" s="99"/>
      <c r="O7048" s="99"/>
      <c r="P7048" s="99"/>
      <c r="Q7048" s="99"/>
      <c r="R7048" s="99"/>
      <c r="S7048" s="99"/>
      <c r="T7048" s="99"/>
      <c r="U7048" s="99"/>
      <c r="V7048" s="99"/>
      <c r="W7048" s="99"/>
      <c r="X7048" s="99"/>
      <c r="Y7048" s="99"/>
      <c r="Z7048" s="99"/>
      <c r="AA7048" s="99"/>
      <c r="AB7048" s="99"/>
      <c r="AC7048" s="99"/>
      <c r="AD7048" s="99"/>
      <c r="AE7048" s="99"/>
      <c r="AF7048" s="99"/>
      <c r="AG7048" s="99"/>
      <c r="AH7048" s="31"/>
      <c r="AI7048" s="31"/>
      <c r="AJ7048" s="31"/>
      <c r="AK7048" s="31"/>
      <c r="AL7048" s="31"/>
      <c r="AO7048" s="376"/>
    </row>
    <row r="7049" spans="1:41" x14ac:dyDescent="0.25">
      <c r="A7049" s="44" t="s">
        <v>8799</v>
      </c>
      <c r="B7049" s="44" t="s">
        <v>14714</v>
      </c>
      <c r="C7049" s="45" t="s">
        <v>9110</v>
      </c>
      <c r="D7049" s="367" t="s">
        <v>3696</v>
      </c>
      <c r="E7049" s="328">
        <f>DATE(2027,2,3)</f>
        <v>46421</v>
      </c>
      <c r="F7049" s="32"/>
      <c r="G7049" s="32"/>
      <c r="H7049" s="32"/>
      <c r="I7049" s="31"/>
      <c r="J7049" s="31"/>
      <c r="K7049" s="31"/>
      <c r="L7049" s="31"/>
      <c r="M7049" s="31"/>
      <c r="N7049" s="31"/>
      <c r="O7049" s="31"/>
      <c r="P7049" s="31"/>
      <c r="Q7049" s="31"/>
      <c r="R7049" s="31"/>
      <c r="S7049" s="31"/>
      <c r="T7049" s="31"/>
      <c r="U7049" s="31"/>
      <c r="V7049" s="31"/>
      <c r="W7049" s="31"/>
      <c r="X7049" s="31"/>
      <c r="Y7049" s="31"/>
      <c r="Z7049" s="31"/>
      <c r="AA7049" s="31"/>
      <c r="AB7049" s="31"/>
      <c r="AC7049" s="31"/>
      <c r="AD7049" s="31"/>
      <c r="AE7049" s="31"/>
      <c r="AF7049" s="31"/>
      <c r="AG7049" s="31"/>
      <c r="AH7049" s="31"/>
      <c r="AI7049" s="31"/>
      <c r="AJ7049" s="31"/>
      <c r="AK7049" s="31"/>
      <c r="AL7049" s="31"/>
      <c r="AO7049" s="376"/>
    </row>
    <row r="7050" spans="1:41" x14ac:dyDescent="0.25">
      <c r="A7050" s="44" t="s">
        <v>20924</v>
      </c>
      <c r="B7050" s="44" t="s">
        <v>14738</v>
      </c>
      <c r="C7050" s="45" t="s">
        <v>21050</v>
      </c>
      <c r="D7050" s="367" t="s">
        <v>3696</v>
      </c>
      <c r="E7050" s="328">
        <f>DATE(2030,6,11)</f>
        <v>47645</v>
      </c>
      <c r="F7050" s="32"/>
      <c r="G7050" s="32"/>
      <c r="H7050" s="32"/>
      <c r="I7050" s="31"/>
      <c r="J7050" s="31"/>
      <c r="K7050" s="31"/>
      <c r="L7050" s="31"/>
      <c r="M7050" s="31"/>
      <c r="N7050" s="31"/>
      <c r="O7050" s="31"/>
      <c r="P7050" s="31"/>
      <c r="Q7050" s="31"/>
      <c r="R7050" s="31"/>
      <c r="S7050" s="31"/>
      <c r="T7050" s="31"/>
      <c r="U7050" s="31"/>
      <c r="V7050" s="31"/>
      <c r="W7050" s="31"/>
      <c r="X7050" s="31"/>
      <c r="Y7050" s="31"/>
      <c r="Z7050" s="31"/>
      <c r="AA7050" s="31"/>
      <c r="AB7050" s="31"/>
      <c r="AC7050" s="31"/>
      <c r="AD7050" s="31"/>
      <c r="AE7050" s="31"/>
      <c r="AF7050" s="31"/>
      <c r="AG7050" s="31"/>
      <c r="AH7050" s="31"/>
      <c r="AI7050" s="31"/>
      <c r="AJ7050" s="31"/>
      <c r="AK7050" s="31"/>
      <c r="AL7050" s="31"/>
      <c r="AO7050" s="376"/>
    </row>
    <row r="7051" spans="1:41" x14ac:dyDescent="0.25">
      <c r="A7051" s="44" t="s">
        <v>8370</v>
      </c>
      <c r="B7051" s="44" t="s">
        <v>8340</v>
      </c>
      <c r="C7051" s="45">
        <v>231001</v>
      </c>
      <c r="D7051" s="45" t="s">
        <v>11363</v>
      </c>
      <c r="E7051" s="45" t="s">
        <v>2538</v>
      </c>
      <c r="AO7051" s="376"/>
    </row>
    <row r="7052" spans="1:41" x14ac:dyDescent="0.25">
      <c r="A7052" s="44" t="s">
        <v>16149</v>
      </c>
      <c r="B7052" s="44" t="s">
        <v>21421</v>
      </c>
      <c r="C7052" s="45" t="s">
        <v>21184</v>
      </c>
      <c r="D7052" s="45" t="s">
        <v>21447</v>
      </c>
      <c r="E7052" s="46">
        <v>46630</v>
      </c>
      <c r="AO7052" s="376"/>
    </row>
    <row r="7053" spans="1:41" x14ac:dyDescent="0.25">
      <c r="A7053" s="44" t="s">
        <v>17855</v>
      </c>
      <c r="B7053" s="44" t="s">
        <v>2350</v>
      </c>
      <c r="C7053" s="45">
        <v>230105</v>
      </c>
      <c r="D7053" s="45" t="s">
        <v>11363</v>
      </c>
      <c r="E7053" s="45" t="s">
        <v>5265</v>
      </c>
      <c r="AO7053" s="376"/>
    </row>
    <row r="7054" spans="1:41" x14ac:dyDescent="0.25">
      <c r="A7054" s="44" t="s">
        <v>17856</v>
      </c>
      <c r="B7054" s="44" t="s">
        <v>925</v>
      </c>
      <c r="C7054" s="45">
        <v>230601</v>
      </c>
      <c r="D7054" s="45" t="s">
        <v>11363</v>
      </c>
      <c r="E7054" s="45" t="s">
        <v>7770</v>
      </c>
      <c r="AO7054" s="376"/>
    </row>
    <row r="7055" spans="1:41" x14ac:dyDescent="0.3">
      <c r="A7055" s="333" t="s">
        <v>15354</v>
      </c>
      <c r="B7055" s="333" t="s">
        <v>15470</v>
      </c>
      <c r="C7055" s="125" t="s">
        <v>13319</v>
      </c>
      <c r="D7055" s="32" t="s">
        <v>20309</v>
      </c>
      <c r="E7055" s="125" t="s">
        <v>12551</v>
      </c>
      <c r="F7055" s="125" t="s">
        <v>1189</v>
      </c>
      <c r="G7055" s="125" t="s">
        <v>1190</v>
      </c>
      <c r="AO7055" s="376"/>
    </row>
    <row r="7056" spans="1:41" x14ac:dyDescent="0.3">
      <c r="A7056" s="333" t="s">
        <v>15354</v>
      </c>
      <c r="B7056" s="333" t="s">
        <v>4814</v>
      </c>
      <c r="C7056" s="125" t="s">
        <v>15585</v>
      </c>
      <c r="D7056" s="32" t="s">
        <v>20309</v>
      </c>
      <c r="E7056" s="125" t="s">
        <v>9839</v>
      </c>
      <c r="F7056" s="125" t="s">
        <v>1189</v>
      </c>
      <c r="G7056" s="125" t="s">
        <v>1190</v>
      </c>
      <c r="AO7056" s="376"/>
    </row>
    <row r="7057" spans="1:41" x14ac:dyDescent="0.3">
      <c r="A7057" s="333" t="s">
        <v>11031</v>
      </c>
      <c r="B7057" s="333" t="s">
        <v>3455</v>
      </c>
      <c r="C7057" s="125" t="s">
        <v>10959</v>
      </c>
      <c r="D7057" s="32" t="s">
        <v>20309</v>
      </c>
      <c r="E7057" s="125" t="s">
        <v>2593</v>
      </c>
      <c r="F7057" s="125" t="s">
        <v>1189</v>
      </c>
      <c r="G7057" s="125" t="s">
        <v>1190</v>
      </c>
      <c r="AO7057" s="376"/>
    </row>
    <row r="7058" spans="1:41" x14ac:dyDescent="0.25">
      <c r="A7058" s="44" t="s">
        <v>17857</v>
      </c>
      <c r="B7058" s="44" t="s">
        <v>5321</v>
      </c>
      <c r="C7058" s="45">
        <v>26010401</v>
      </c>
      <c r="D7058" s="45" t="s">
        <v>11363</v>
      </c>
      <c r="E7058" s="45" t="s">
        <v>17459</v>
      </c>
      <c r="AO7058" s="376"/>
    </row>
    <row r="7059" spans="1:41" x14ac:dyDescent="0.25">
      <c r="A7059" s="44" t="s">
        <v>17857</v>
      </c>
      <c r="B7059" s="44" t="s">
        <v>3176</v>
      </c>
      <c r="C7059" s="45">
        <v>26010402</v>
      </c>
      <c r="D7059" s="45" t="s">
        <v>11363</v>
      </c>
      <c r="E7059" s="45" t="s">
        <v>17459</v>
      </c>
      <c r="AO7059" s="376"/>
    </row>
    <row r="7060" spans="1:41" x14ac:dyDescent="0.25">
      <c r="A7060" s="44" t="s">
        <v>17858</v>
      </c>
      <c r="B7060" s="44" t="s">
        <v>5321</v>
      </c>
      <c r="C7060" s="45">
        <v>26010401</v>
      </c>
      <c r="D7060" s="45" t="s">
        <v>11363</v>
      </c>
      <c r="E7060" s="45" t="s">
        <v>17459</v>
      </c>
      <c r="AO7060" s="376"/>
    </row>
    <row r="7061" spans="1:41" x14ac:dyDescent="0.25">
      <c r="A7061" s="44" t="s">
        <v>17858</v>
      </c>
      <c r="B7061" s="44" t="s">
        <v>3176</v>
      </c>
      <c r="C7061" s="45">
        <v>26010402</v>
      </c>
      <c r="D7061" s="45" t="s">
        <v>11363</v>
      </c>
      <c r="E7061" s="45" t="s">
        <v>17459</v>
      </c>
      <c r="AO7061" s="376"/>
    </row>
    <row r="7062" spans="1:41" x14ac:dyDescent="0.25">
      <c r="A7062" s="44" t="s">
        <v>11153</v>
      </c>
      <c r="B7062" s="319" t="s">
        <v>19546</v>
      </c>
      <c r="C7062" s="93" t="s">
        <v>19672</v>
      </c>
      <c r="D7062" s="93" t="s">
        <v>19934</v>
      </c>
      <c r="E7062" s="320">
        <v>46507</v>
      </c>
      <c r="F7062" s="93"/>
      <c r="G7062" s="93"/>
      <c r="H7062" s="93"/>
      <c r="I7062" s="99"/>
      <c r="J7062" s="99"/>
      <c r="K7062" s="99"/>
      <c r="L7062" s="99"/>
      <c r="M7062" s="99"/>
      <c r="N7062" s="99"/>
      <c r="O7062" s="99"/>
      <c r="P7062" s="99"/>
      <c r="Q7062" s="99"/>
      <c r="R7062" s="99"/>
      <c r="S7062" s="99"/>
      <c r="T7062" s="99"/>
      <c r="U7062" s="99"/>
      <c r="V7062" s="99"/>
      <c r="W7062" s="99"/>
      <c r="X7062" s="99"/>
      <c r="Y7062" s="99"/>
      <c r="Z7062" s="99"/>
      <c r="AA7062" s="99"/>
      <c r="AB7062" s="99"/>
      <c r="AC7062" s="99"/>
      <c r="AD7062" s="99"/>
      <c r="AE7062" s="99"/>
      <c r="AF7062" s="99"/>
      <c r="AG7062" s="99"/>
      <c r="AH7062" s="31"/>
      <c r="AI7062" s="31"/>
      <c r="AJ7062" s="31"/>
      <c r="AK7062" s="31"/>
      <c r="AL7062" s="31"/>
      <c r="AO7062" s="376"/>
    </row>
    <row r="7063" spans="1:41" x14ac:dyDescent="0.25">
      <c r="A7063" s="44" t="s">
        <v>11153</v>
      </c>
      <c r="B7063" s="44" t="s">
        <v>4988</v>
      </c>
      <c r="C7063" s="45" t="s">
        <v>4989</v>
      </c>
      <c r="D7063" s="45" t="s">
        <v>11204</v>
      </c>
      <c r="E7063" s="46">
        <v>46477</v>
      </c>
      <c r="F7063" s="93"/>
      <c r="G7063" s="93"/>
      <c r="H7063" s="93"/>
      <c r="I7063" s="99"/>
      <c r="J7063" s="99"/>
      <c r="K7063" s="99"/>
      <c r="L7063" s="99"/>
      <c r="M7063" s="99"/>
      <c r="N7063" s="99"/>
      <c r="O7063" s="99"/>
      <c r="P7063" s="99"/>
      <c r="Q7063" s="99"/>
      <c r="R7063" s="99"/>
      <c r="S7063" s="99"/>
      <c r="T7063" s="99"/>
      <c r="U7063" s="99"/>
      <c r="V7063" s="99"/>
      <c r="W7063" s="99"/>
      <c r="X7063" s="99"/>
      <c r="Y7063" s="99"/>
      <c r="Z7063" s="99"/>
      <c r="AA7063" s="99"/>
      <c r="AB7063" s="99"/>
      <c r="AC7063" s="99"/>
      <c r="AD7063" s="99"/>
      <c r="AE7063" s="99"/>
      <c r="AF7063" s="99"/>
      <c r="AG7063" s="99"/>
      <c r="AH7063" s="31"/>
      <c r="AI7063" s="31"/>
      <c r="AJ7063" s="31"/>
      <c r="AK7063" s="31"/>
      <c r="AL7063" s="31"/>
      <c r="AO7063" s="376"/>
    </row>
    <row r="7064" spans="1:41" x14ac:dyDescent="0.25">
      <c r="A7064" s="44" t="s">
        <v>11153</v>
      </c>
      <c r="B7064" s="44" t="s">
        <v>7403</v>
      </c>
      <c r="C7064" s="45" t="s">
        <v>7404</v>
      </c>
      <c r="D7064" s="45" t="s">
        <v>11204</v>
      </c>
      <c r="E7064" s="45" t="s">
        <v>4146</v>
      </c>
      <c r="F7064" s="93"/>
      <c r="G7064" s="93"/>
      <c r="H7064" s="93"/>
      <c r="I7064" s="99"/>
      <c r="J7064" s="99"/>
      <c r="K7064" s="99"/>
      <c r="L7064" s="99"/>
      <c r="M7064" s="99"/>
      <c r="N7064" s="99"/>
      <c r="O7064" s="99"/>
      <c r="P7064" s="99"/>
      <c r="Q7064" s="99"/>
      <c r="R7064" s="99"/>
      <c r="S7064" s="99"/>
      <c r="T7064" s="99"/>
      <c r="U7064" s="99"/>
      <c r="V7064" s="99"/>
      <c r="W7064" s="99"/>
      <c r="X7064" s="99"/>
      <c r="Y7064" s="99"/>
      <c r="Z7064" s="99"/>
      <c r="AA7064" s="99"/>
      <c r="AB7064" s="99"/>
      <c r="AC7064" s="99"/>
      <c r="AD7064" s="99"/>
      <c r="AE7064" s="99"/>
      <c r="AF7064" s="99"/>
      <c r="AG7064" s="99"/>
      <c r="AH7064" s="31"/>
      <c r="AI7064" s="31"/>
      <c r="AJ7064" s="31"/>
      <c r="AK7064" s="31"/>
      <c r="AL7064" s="31"/>
      <c r="AO7064" s="376"/>
    </row>
    <row r="7065" spans="1:41" x14ac:dyDescent="0.25">
      <c r="A7065" s="44" t="s">
        <v>11153</v>
      </c>
      <c r="B7065" s="44" t="s">
        <v>4988</v>
      </c>
      <c r="C7065" s="45" t="s">
        <v>4989</v>
      </c>
      <c r="D7065" s="93" t="s">
        <v>17443</v>
      </c>
      <c r="E7065" s="45" t="s">
        <v>5139</v>
      </c>
      <c r="F7065" s="93"/>
      <c r="G7065" s="93"/>
      <c r="H7065" s="93"/>
      <c r="I7065" s="99"/>
      <c r="J7065" s="99"/>
      <c r="K7065" s="99"/>
      <c r="L7065" s="99"/>
      <c r="M7065" s="99"/>
      <c r="N7065" s="99"/>
      <c r="O7065" s="99"/>
      <c r="P7065" s="99"/>
      <c r="Q7065" s="99"/>
      <c r="R7065" s="99"/>
      <c r="S7065" s="99"/>
      <c r="T7065" s="99"/>
      <c r="U7065" s="99"/>
      <c r="V7065" s="99"/>
      <c r="W7065" s="99"/>
      <c r="X7065" s="99"/>
      <c r="Y7065" s="99"/>
      <c r="Z7065" s="99"/>
      <c r="AA7065" s="99"/>
      <c r="AB7065" s="99"/>
      <c r="AC7065" s="99"/>
      <c r="AD7065" s="99"/>
      <c r="AE7065" s="99"/>
      <c r="AF7065" s="99"/>
      <c r="AG7065" s="99"/>
      <c r="AH7065" s="31"/>
      <c r="AI7065" s="31"/>
      <c r="AJ7065" s="31"/>
      <c r="AK7065" s="31"/>
      <c r="AL7065" s="31"/>
      <c r="AO7065" s="376"/>
    </row>
    <row r="7066" spans="1:41" x14ac:dyDescent="0.25">
      <c r="A7066" s="44" t="s">
        <v>11153</v>
      </c>
      <c r="B7066" s="44" t="s">
        <v>7403</v>
      </c>
      <c r="C7066" s="45" t="s">
        <v>7404</v>
      </c>
      <c r="D7066" s="93" t="s">
        <v>17443</v>
      </c>
      <c r="E7066" s="45" t="s">
        <v>4146</v>
      </c>
      <c r="F7066" s="93"/>
      <c r="G7066" s="93"/>
      <c r="H7066" s="93"/>
      <c r="I7066" s="99"/>
      <c r="J7066" s="99"/>
      <c r="K7066" s="99"/>
      <c r="L7066" s="99"/>
      <c r="M7066" s="99"/>
      <c r="N7066" s="99"/>
      <c r="O7066" s="99"/>
      <c r="P7066" s="99"/>
      <c r="Q7066" s="99"/>
      <c r="R7066" s="99"/>
      <c r="S7066" s="99"/>
      <c r="T7066" s="99"/>
      <c r="U7066" s="99"/>
      <c r="V7066" s="99"/>
      <c r="W7066" s="99"/>
      <c r="X7066" s="99"/>
      <c r="Y7066" s="99"/>
      <c r="Z7066" s="99"/>
      <c r="AA7066" s="99"/>
      <c r="AB7066" s="99"/>
      <c r="AC7066" s="99"/>
      <c r="AD7066" s="99"/>
      <c r="AE7066" s="99"/>
      <c r="AF7066" s="99"/>
      <c r="AG7066" s="99"/>
      <c r="AH7066" s="31"/>
      <c r="AI7066" s="31"/>
      <c r="AJ7066" s="31"/>
      <c r="AK7066" s="31"/>
      <c r="AL7066" s="31"/>
      <c r="AO7066" s="376"/>
    </row>
    <row r="7067" spans="1:41" x14ac:dyDescent="0.25">
      <c r="A7067" s="44" t="s">
        <v>11153</v>
      </c>
      <c r="B7067" s="44" t="s">
        <v>14730</v>
      </c>
      <c r="C7067" s="45" t="s">
        <v>13801</v>
      </c>
      <c r="D7067" s="367" t="s">
        <v>3696</v>
      </c>
      <c r="E7067" s="328">
        <f>DATE(2029,2,18)</f>
        <v>47167</v>
      </c>
      <c r="F7067" s="32"/>
      <c r="G7067" s="32"/>
      <c r="H7067" s="32"/>
      <c r="I7067" s="31"/>
      <c r="J7067" s="31"/>
      <c r="K7067" s="31"/>
      <c r="L7067" s="31"/>
      <c r="M7067" s="31"/>
      <c r="N7067" s="31"/>
      <c r="O7067" s="31"/>
      <c r="P7067" s="31"/>
      <c r="Q7067" s="31"/>
      <c r="R7067" s="31"/>
      <c r="S7067" s="31"/>
      <c r="T7067" s="31"/>
      <c r="U7067" s="31"/>
      <c r="V7067" s="31"/>
      <c r="W7067" s="31"/>
      <c r="X7067" s="31"/>
      <c r="Y7067" s="31"/>
      <c r="Z7067" s="31"/>
      <c r="AA7067" s="31"/>
      <c r="AB7067" s="31"/>
      <c r="AC7067" s="31"/>
      <c r="AD7067" s="31"/>
      <c r="AE7067" s="31"/>
      <c r="AF7067" s="31"/>
      <c r="AG7067" s="31"/>
      <c r="AH7067" s="31"/>
      <c r="AI7067" s="31"/>
      <c r="AJ7067" s="31"/>
      <c r="AK7067" s="31"/>
      <c r="AL7067" s="31"/>
      <c r="AO7067" s="376"/>
    </row>
    <row r="7068" spans="1:41" x14ac:dyDescent="0.25">
      <c r="A7068" s="44" t="s">
        <v>10527</v>
      </c>
      <c r="B7068" s="44" t="s">
        <v>20676</v>
      </c>
      <c r="C7068" s="45" t="s">
        <v>20775</v>
      </c>
      <c r="D7068" s="32" t="s">
        <v>5559</v>
      </c>
      <c r="E7068" s="45" t="s">
        <v>20879</v>
      </c>
      <c r="F7068" s="32"/>
      <c r="G7068" s="32"/>
      <c r="H7068" s="32"/>
      <c r="I7068" s="31"/>
      <c r="J7068" s="31"/>
      <c r="K7068" s="31"/>
      <c r="L7068" s="31"/>
      <c r="M7068" s="31"/>
      <c r="N7068" s="31"/>
      <c r="O7068" s="31"/>
      <c r="P7068" s="31"/>
      <c r="Q7068" s="31"/>
      <c r="R7068" s="31"/>
      <c r="S7068" s="31"/>
      <c r="T7068" s="31"/>
      <c r="U7068" s="31"/>
      <c r="V7068" s="31"/>
      <c r="W7068" s="31"/>
      <c r="X7068" s="31"/>
      <c r="Y7068" s="31"/>
      <c r="Z7068" s="31"/>
      <c r="AA7068" s="31"/>
      <c r="AB7068" s="31"/>
      <c r="AC7068" s="31"/>
      <c r="AD7068" s="31"/>
      <c r="AE7068" s="31"/>
      <c r="AF7068" s="31"/>
      <c r="AG7068" s="31"/>
      <c r="AH7068" s="31"/>
      <c r="AI7068" s="31"/>
      <c r="AJ7068" s="31"/>
      <c r="AK7068" s="31"/>
      <c r="AL7068" s="31"/>
      <c r="AO7068" s="376"/>
    </row>
    <row r="7069" spans="1:41" x14ac:dyDescent="0.25">
      <c r="A7069" s="44" t="s">
        <v>10527</v>
      </c>
      <c r="B7069" s="44" t="s">
        <v>2350</v>
      </c>
      <c r="C7069" s="45">
        <v>220105</v>
      </c>
      <c r="D7069" s="45" t="s">
        <v>11363</v>
      </c>
      <c r="E7069" s="45" t="s">
        <v>2593</v>
      </c>
      <c r="AO7069" s="376"/>
    </row>
    <row r="7070" spans="1:41" x14ac:dyDescent="0.25">
      <c r="A7070" s="44" t="s">
        <v>10527</v>
      </c>
      <c r="B7070" s="44" t="s">
        <v>17463</v>
      </c>
      <c r="C7070" s="45">
        <v>260202</v>
      </c>
      <c r="D7070" s="45" t="s">
        <v>11363</v>
      </c>
      <c r="E7070" s="45" t="s">
        <v>9238</v>
      </c>
      <c r="AO7070" s="376"/>
    </row>
    <row r="7071" spans="1:41" x14ac:dyDescent="0.3">
      <c r="A7071" s="333" t="s">
        <v>15355</v>
      </c>
      <c r="B7071" s="333" t="s">
        <v>4817</v>
      </c>
      <c r="C7071" s="125" t="s">
        <v>13321</v>
      </c>
      <c r="D7071" s="32" t="s">
        <v>20309</v>
      </c>
      <c r="E7071" s="125" t="s">
        <v>12551</v>
      </c>
      <c r="F7071" s="125" t="s">
        <v>1189</v>
      </c>
      <c r="G7071" s="125" t="s">
        <v>1190</v>
      </c>
      <c r="AO7071" s="376"/>
    </row>
    <row r="7072" spans="1:41" x14ac:dyDescent="0.3">
      <c r="A7072" s="57" t="s">
        <v>16136</v>
      </c>
      <c r="B7072" s="92" t="s">
        <v>3682</v>
      </c>
      <c r="C7072" s="93" t="s">
        <v>19106</v>
      </c>
      <c r="D7072" s="93" t="s">
        <v>3681</v>
      </c>
      <c r="E7072" s="94">
        <v>48029</v>
      </c>
      <c r="F7072" s="93"/>
      <c r="G7072" s="93"/>
      <c r="H7072" s="93"/>
      <c r="I7072" s="99"/>
      <c r="J7072" s="99"/>
      <c r="K7072" s="99"/>
      <c r="L7072" s="99"/>
      <c r="M7072" s="99"/>
      <c r="N7072" s="99"/>
      <c r="O7072" s="99"/>
      <c r="P7072" s="99"/>
      <c r="Q7072" s="99"/>
      <c r="R7072" s="99"/>
      <c r="S7072" s="99"/>
      <c r="T7072" s="99"/>
      <c r="U7072" s="99"/>
      <c r="V7072" s="99"/>
      <c r="W7072" s="99"/>
      <c r="X7072" s="99"/>
      <c r="Y7072" s="99"/>
      <c r="Z7072" s="99"/>
      <c r="AA7072" s="99"/>
      <c r="AB7072" s="99"/>
      <c r="AC7072" s="99"/>
      <c r="AD7072" s="99"/>
      <c r="AE7072" s="99"/>
      <c r="AF7072" s="99"/>
      <c r="AG7072" s="99"/>
      <c r="AH7072" s="31"/>
      <c r="AI7072" s="31"/>
      <c r="AJ7072" s="31"/>
      <c r="AK7072" s="31"/>
      <c r="AL7072" s="31"/>
      <c r="AO7072" s="376"/>
    </row>
    <row r="7073" spans="1:41" x14ac:dyDescent="0.25">
      <c r="A7073" s="44" t="s">
        <v>16136</v>
      </c>
      <c r="B7073" s="44" t="s">
        <v>21365</v>
      </c>
      <c r="C7073" s="45" t="s">
        <v>8133</v>
      </c>
      <c r="D7073" s="45" t="s">
        <v>21447</v>
      </c>
      <c r="E7073" s="46">
        <v>46752</v>
      </c>
      <c r="AO7073" s="376"/>
    </row>
    <row r="7074" spans="1:41" x14ac:dyDescent="0.3">
      <c r="A7074" s="333" t="s">
        <v>11032</v>
      </c>
      <c r="B7074" s="333" t="s">
        <v>11371</v>
      </c>
      <c r="C7074" s="125" t="s">
        <v>11215</v>
      </c>
      <c r="D7074" s="32" t="s">
        <v>20309</v>
      </c>
      <c r="E7074" s="125" t="s">
        <v>4966</v>
      </c>
      <c r="F7074" s="125" t="s">
        <v>1189</v>
      </c>
      <c r="G7074" s="125" t="s">
        <v>1190</v>
      </c>
      <c r="AO7074" s="376"/>
    </row>
    <row r="7075" spans="1:41" x14ac:dyDescent="0.25">
      <c r="A7075" s="44" t="s">
        <v>21138</v>
      </c>
      <c r="B7075" s="44" t="s">
        <v>21359</v>
      </c>
      <c r="C7075" s="45" t="s">
        <v>21182</v>
      </c>
      <c r="D7075" s="45" t="s">
        <v>21447</v>
      </c>
      <c r="E7075" s="46">
        <v>46752</v>
      </c>
      <c r="AO7075" s="376"/>
    </row>
    <row r="7076" spans="1:41" x14ac:dyDescent="0.25">
      <c r="A7076" s="44" t="s">
        <v>12664</v>
      </c>
      <c r="B7076" s="44" t="s">
        <v>5134</v>
      </c>
      <c r="C7076" s="45">
        <v>240804</v>
      </c>
      <c r="D7076" s="45" t="s">
        <v>11363</v>
      </c>
      <c r="E7076" s="45" t="s">
        <v>11260</v>
      </c>
      <c r="AO7076" s="376"/>
    </row>
    <row r="7077" spans="1:41" x14ac:dyDescent="0.25">
      <c r="A7077" s="44" t="s">
        <v>10528</v>
      </c>
      <c r="B7077" s="44" t="s">
        <v>9237</v>
      </c>
      <c r="C7077" s="45">
        <v>24010401</v>
      </c>
      <c r="D7077" s="45" t="s">
        <v>11363</v>
      </c>
      <c r="E7077" s="45" t="s">
        <v>9238</v>
      </c>
      <c r="AO7077" s="376"/>
    </row>
    <row r="7078" spans="1:41" x14ac:dyDescent="0.25">
      <c r="A7078" s="44" t="s">
        <v>4976</v>
      </c>
      <c r="B7078" s="44" t="s">
        <v>4977</v>
      </c>
      <c r="C7078" s="45" t="s">
        <v>4978</v>
      </c>
      <c r="D7078" s="45" t="s">
        <v>11204</v>
      </c>
      <c r="E7078" s="45" t="s">
        <v>4979</v>
      </c>
      <c r="F7078" s="93"/>
      <c r="G7078" s="93"/>
      <c r="H7078" s="93"/>
      <c r="I7078" s="99"/>
      <c r="J7078" s="99"/>
      <c r="K7078" s="99"/>
      <c r="L7078" s="99"/>
      <c r="M7078" s="99"/>
      <c r="N7078" s="99"/>
      <c r="O7078" s="99"/>
      <c r="P7078" s="99"/>
      <c r="Q7078" s="99"/>
      <c r="R7078" s="99"/>
      <c r="S7078" s="99"/>
      <c r="T7078" s="99"/>
      <c r="U7078" s="99"/>
      <c r="V7078" s="99"/>
      <c r="W7078" s="99"/>
      <c r="X7078" s="99"/>
      <c r="Y7078" s="99"/>
      <c r="Z7078" s="99"/>
      <c r="AA7078" s="99"/>
      <c r="AB7078" s="99"/>
      <c r="AC7078" s="99"/>
      <c r="AD7078" s="99"/>
      <c r="AE7078" s="99"/>
      <c r="AF7078" s="99"/>
      <c r="AG7078" s="99"/>
      <c r="AH7078" s="31"/>
      <c r="AI7078" s="31"/>
      <c r="AJ7078" s="31"/>
      <c r="AK7078" s="31"/>
      <c r="AL7078" s="31"/>
      <c r="AO7078" s="376"/>
    </row>
    <row r="7079" spans="1:41" x14ac:dyDescent="0.25">
      <c r="A7079" s="44" t="s">
        <v>4976</v>
      </c>
      <c r="B7079" s="44" t="s">
        <v>4977</v>
      </c>
      <c r="C7079" s="45" t="s">
        <v>4978</v>
      </c>
      <c r="D7079" s="93" t="s">
        <v>17443</v>
      </c>
      <c r="E7079" s="45" t="s">
        <v>4979</v>
      </c>
      <c r="F7079" s="93"/>
      <c r="G7079" s="93"/>
      <c r="H7079" s="93"/>
      <c r="I7079" s="99"/>
      <c r="J7079" s="99"/>
      <c r="K7079" s="99"/>
      <c r="L7079" s="99"/>
      <c r="M7079" s="99"/>
      <c r="N7079" s="99"/>
      <c r="O7079" s="99"/>
      <c r="P7079" s="99"/>
      <c r="Q7079" s="99"/>
      <c r="R7079" s="99"/>
      <c r="S7079" s="99"/>
      <c r="T7079" s="99"/>
      <c r="U7079" s="99"/>
      <c r="V7079" s="99"/>
      <c r="W7079" s="99"/>
      <c r="X7079" s="99"/>
      <c r="Y7079" s="99"/>
      <c r="Z7079" s="99"/>
      <c r="AA7079" s="99"/>
      <c r="AB7079" s="99"/>
      <c r="AC7079" s="99"/>
      <c r="AD7079" s="99"/>
      <c r="AE7079" s="99"/>
      <c r="AF7079" s="99"/>
      <c r="AG7079" s="99"/>
      <c r="AH7079" s="31"/>
      <c r="AI7079" s="31"/>
      <c r="AJ7079" s="31"/>
      <c r="AK7079" s="31"/>
      <c r="AL7079" s="31"/>
      <c r="AO7079" s="376"/>
    </row>
    <row r="7080" spans="1:41" x14ac:dyDescent="0.25">
      <c r="A7080" s="44" t="s">
        <v>4976</v>
      </c>
      <c r="B7080" s="44" t="s">
        <v>4977</v>
      </c>
      <c r="C7080" s="45" t="s">
        <v>4978</v>
      </c>
      <c r="D7080" s="45" t="s">
        <v>9895</v>
      </c>
      <c r="E7080" s="45" t="s">
        <v>4979</v>
      </c>
      <c r="F7080" s="93"/>
      <c r="G7080" s="93"/>
      <c r="H7080" s="93"/>
      <c r="I7080" s="99"/>
      <c r="J7080" s="99"/>
      <c r="K7080" s="99"/>
      <c r="L7080" s="99"/>
      <c r="M7080" s="99"/>
      <c r="N7080" s="99"/>
      <c r="O7080" s="99"/>
      <c r="P7080" s="99"/>
      <c r="Q7080" s="99"/>
      <c r="R7080" s="99"/>
      <c r="S7080" s="99"/>
      <c r="T7080" s="99"/>
      <c r="U7080" s="99"/>
      <c r="V7080" s="99"/>
      <c r="W7080" s="99"/>
      <c r="X7080" s="99"/>
      <c r="Y7080" s="99"/>
      <c r="Z7080" s="99"/>
      <c r="AA7080" s="99"/>
      <c r="AB7080" s="99"/>
      <c r="AC7080" s="99"/>
      <c r="AD7080" s="99"/>
      <c r="AE7080" s="99"/>
      <c r="AF7080" s="99"/>
      <c r="AG7080" s="99"/>
      <c r="AH7080" s="31"/>
      <c r="AI7080" s="31"/>
      <c r="AJ7080" s="31"/>
      <c r="AK7080" s="31"/>
      <c r="AL7080" s="31"/>
      <c r="AO7080" s="376"/>
    </row>
    <row r="7081" spans="1:41" x14ac:dyDescent="0.25">
      <c r="A7081" s="44" t="s">
        <v>10529</v>
      </c>
      <c r="B7081" s="44" t="s">
        <v>3176</v>
      </c>
      <c r="C7081" s="45">
        <v>24010402</v>
      </c>
      <c r="D7081" s="45" t="s">
        <v>11363</v>
      </c>
      <c r="E7081" s="45" t="s">
        <v>9238</v>
      </c>
      <c r="AO7081" s="376"/>
    </row>
    <row r="7082" spans="1:41" x14ac:dyDescent="0.25">
      <c r="A7082" s="44" t="s">
        <v>10529</v>
      </c>
      <c r="B7082" s="44" t="s">
        <v>3475</v>
      </c>
      <c r="C7082" s="45">
        <v>240301</v>
      </c>
      <c r="D7082" s="45" t="s">
        <v>11363</v>
      </c>
      <c r="E7082" s="45" t="s">
        <v>9249</v>
      </c>
      <c r="AO7082" s="376"/>
    </row>
    <row r="7083" spans="1:41" x14ac:dyDescent="0.3">
      <c r="A7083" s="99" t="s">
        <v>5819</v>
      </c>
      <c r="B7083" s="99" t="s">
        <v>6181</v>
      </c>
      <c r="C7083" s="93" t="s">
        <v>6189</v>
      </c>
      <c r="D7083" s="93" t="s">
        <v>1201</v>
      </c>
      <c r="E7083" s="94">
        <v>46439</v>
      </c>
      <c r="F7083" s="93"/>
      <c r="G7083" s="93"/>
      <c r="H7083" s="93" t="s">
        <v>1789</v>
      </c>
      <c r="I7083" s="99"/>
      <c r="J7083" s="99"/>
      <c r="K7083" s="99"/>
      <c r="L7083" s="99"/>
      <c r="M7083" s="99"/>
      <c r="N7083" s="99"/>
      <c r="O7083" s="99"/>
      <c r="P7083" s="99"/>
      <c r="Q7083" s="99"/>
      <c r="R7083" s="99"/>
      <c r="S7083" s="99"/>
      <c r="T7083" s="99"/>
      <c r="U7083" s="99"/>
      <c r="V7083" s="99"/>
      <c r="W7083" s="99"/>
      <c r="X7083" s="99"/>
      <c r="Y7083" s="99"/>
      <c r="Z7083" s="99"/>
      <c r="AA7083" s="99"/>
      <c r="AB7083" s="99"/>
      <c r="AC7083" s="99"/>
      <c r="AD7083" s="99"/>
      <c r="AE7083" s="99"/>
      <c r="AF7083" s="99"/>
      <c r="AG7083" s="99"/>
      <c r="AH7083" s="31"/>
      <c r="AI7083" s="31"/>
      <c r="AJ7083" s="31"/>
      <c r="AK7083" s="31"/>
      <c r="AL7083" s="31"/>
      <c r="AO7083" s="376"/>
    </row>
    <row r="7084" spans="1:41" x14ac:dyDescent="0.25">
      <c r="A7084" s="44" t="s">
        <v>12665</v>
      </c>
      <c r="B7084" s="44" t="s">
        <v>17452</v>
      </c>
      <c r="C7084" s="45">
        <v>25010501</v>
      </c>
      <c r="D7084" s="45" t="s">
        <v>11363</v>
      </c>
      <c r="E7084" s="45" t="s">
        <v>12551</v>
      </c>
      <c r="AO7084" s="376"/>
    </row>
    <row r="7085" spans="1:41" x14ac:dyDescent="0.25">
      <c r="A7085" s="44" t="s">
        <v>12665</v>
      </c>
      <c r="B7085" s="44" t="s">
        <v>5129</v>
      </c>
      <c r="C7085" s="45">
        <v>25010502</v>
      </c>
      <c r="D7085" s="45" t="s">
        <v>11363</v>
      </c>
      <c r="E7085" s="45" t="s">
        <v>12551</v>
      </c>
      <c r="AO7085" s="376"/>
    </row>
    <row r="7086" spans="1:41" x14ac:dyDescent="0.25">
      <c r="A7086" s="44" t="s">
        <v>12665</v>
      </c>
      <c r="B7086" s="44" t="s">
        <v>5321</v>
      </c>
      <c r="C7086" s="45">
        <v>25010401</v>
      </c>
      <c r="D7086" s="45" t="s">
        <v>11363</v>
      </c>
      <c r="E7086" s="45" t="s">
        <v>12564</v>
      </c>
      <c r="AO7086" s="376"/>
    </row>
    <row r="7087" spans="1:41" x14ac:dyDescent="0.25">
      <c r="A7087" s="44" t="s">
        <v>12665</v>
      </c>
      <c r="B7087" s="44" t="s">
        <v>3176</v>
      </c>
      <c r="C7087" s="45">
        <v>25010402</v>
      </c>
      <c r="D7087" s="45" t="s">
        <v>11363</v>
      </c>
      <c r="E7087" s="45" t="s">
        <v>12564</v>
      </c>
      <c r="AO7087" s="376"/>
    </row>
    <row r="7088" spans="1:41" x14ac:dyDescent="0.25">
      <c r="A7088" s="91" t="s">
        <v>19131</v>
      </c>
      <c r="B7088" s="92" t="s">
        <v>3182</v>
      </c>
      <c r="C7088" s="93" t="s">
        <v>19170</v>
      </c>
      <c r="D7088" s="93" t="s">
        <v>1201</v>
      </c>
      <c r="E7088" s="94">
        <v>46582</v>
      </c>
      <c r="F7088" s="93"/>
      <c r="G7088" s="93"/>
      <c r="H7088" s="93"/>
      <c r="I7088" s="99"/>
      <c r="J7088" s="99"/>
      <c r="K7088" s="99"/>
      <c r="L7088" s="99"/>
      <c r="M7088" s="99"/>
      <c r="N7088" s="99"/>
      <c r="O7088" s="99"/>
      <c r="P7088" s="99"/>
      <c r="Q7088" s="99"/>
      <c r="R7088" s="99"/>
      <c r="S7088" s="99"/>
      <c r="T7088" s="99"/>
      <c r="U7088" s="99"/>
      <c r="V7088" s="99"/>
      <c r="W7088" s="99"/>
      <c r="X7088" s="99"/>
      <c r="Y7088" s="99"/>
      <c r="Z7088" s="99"/>
      <c r="AA7088" s="99"/>
      <c r="AB7088" s="99"/>
      <c r="AC7088" s="99"/>
      <c r="AD7088" s="99"/>
      <c r="AE7088" s="99"/>
      <c r="AF7088" s="99"/>
      <c r="AG7088" s="99"/>
      <c r="AH7088" s="31"/>
      <c r="AI7088" s="31"/>
      <c r="AJ7088" s="31"/>
      <c r="AK7088" s="31"/>
      <c r="AL7088" s="31"/>
      <c r="AO7088" s="376"/>
    </row>
    <row r="7089" spans="1:41" x14ac:dyDescent="0.25">
      <c r="A7089" s="44" t="s">
        <v>17859</v>
      </c>
      <c r="B7089" s="44" t="s">
        <v>17463</v>
      </c>
      <c r="C7089" s="45">
        <v>260202</v>
      </c>
      <c r="D7089" s="45" t="s">
        <v>11363</v>
      </c>
      <c r="E7089" s="45" t="s">
        <v>9238</v>
      </c>
      <c r="AO7089" s="376"/>
    </row>
    <row r="7090" spans="1:41" x14ac:dyDescent="0.25">
      <c r="A7090" s="44" t="s">
        <v>17859</v>
      </c>
      <c r="B7090" s="44" t="s">
        <v>9248</v>
      </c>
      <c r="C7090" s="45">
        <v>260105</v>
      </c>
      <c r="D7090" s="45" t="s">
        <v>11363</v>
      </c>
      <c r="E7090" s="45" t="s">
        <v>17625</v>
      </c>
      <c r="AO7090" s="376"/>
    </row>
    <row r="7091" spans="1:41" x14ac:dyDescent="0.25">
      <c r="A7091" s="44" t="s">
        <v>14457</v>
      </c>
      <c r="B7091" s="44" t="s">
        <v>2522</v>
      </c>
      <c r="C7091" s="45" t="s">
        <v>14458</v>
      </c>
      <c r="D7091" s="46" t="s">
        <v>21328</v>
      </c>
      <c r="E7091" s="46">
        <v>46527</v>
      </c>
      <c r="AO7091" s="376"/>
    </row>
    <row r="7092" spans="1:41" x14ac:dyDescent="0.25">
      <c r="A7092" s="44" t="s">
        <v>14457</v>
      </c>
      <c r="B7092" s="44" t="s">
        <v>2522</v>
      </c>
      <c r="C7092" s="45" t="s">
        <v>14458</v>
      </c>
      <c r="D7092" s="46" t="s">
        <v>21328</v>
      </c>
      <c r="E7092" s="46">
        <v>46527</v>
      </c>
      <c r="AO7092" s="376"/>
    </row>
    <row r="7093" spans="1:41" x14ac:dyDescent="0.25">
      <c r="A7093" s="44" t="s">
        <v>14457</v>
      </c>
      <c r="B7093" s="44" t="s">
        <v>2522</v>
      </c>
      <c r="C7093" s="45" t="s">
        <v>14458</v>
      </c>
      <c r="D7093" s="46" t="s">
        <v>21328</v>
      </c>
      <c r="E7093" s="46">
        <v>46527</v>
      </c>
      <c r="AO7093" s="376"/>
    </row>
    <row r="7094" spans="1:41" x14ac:dyDescent="0.25">
      <c r="A7094" s="44" t="s">
        <v>14457</v>
      </c>
      <c r="B7094" s="44" t="s">
        <v>145</v>
      </c>
      <c r="C7094" s="45" t="s">
        <v>14459</v>
      </c>
      <c r="D7094" s="46" t="s">
        <v>21328</v>
      </c>
      <c r="E7094" s="46">
        <v>46583</v>
      </c>
      <c r="AO7094" s="376"/>
    </row>
    <row r="7095" spans="1:41" x14ac:dyDescent="0.25">
      <c r="A7095" s="44" t="s">
        <v>16708</v>
      </c>
      <c r="B7095" s="44" t="s">
        <v>16709</v>
      </c>
      <c r="C7095" s="45" t="s">
        <v>16992</v>
      </c>
      <c r="D7095" s="367" t="s">
        <v>3696</v>
      </c>
      <c r="E7095" s="328">
        <f>DATE(2029,7,22)</f>
        <v>47321</v>
      </c>
      <c r="F7095" s="32"/>
      <c r="G7095" s="32"/>
      <c r="H7095" s="32"/>
      <c r="I7095" s="31"/>
      <c r="J7095" s="31"/>
      <c r="K7095" s="31"/>
      <c r="L7095" s="31"/>
      <c r="M7095" s="31"/>
      <c r="N7095" s="31"/>
      <c r="O7095" s="31"/>
      <c r="P7095" s="31"/>
      <c r="Q7095" s="31"/>
      <c r="R7095" s="31"/>
      <c r="S7095" s="31"/>
      <c r="T7095" s="31"/>
      <c r="U7095" s="31"/>
      <c r="V7095" s="31"/>
      <c r="W7095" s="31"/>
      <c r="X7095" s="31"/>
      <c r="Y7095" s="31"/>
      <c r="Z7095" s="31"/>
      <c r="AA7095" s="31"/>
      <c r="AB7095" s="31"/>
      <c r="AC7095" s="31"/>
      <c r="AD7095" s="31"/>
      <c r="AE7095" s="31"/>
      <c r="AF7095" s="31"/>
      <c r="AG7095" s="31"/>
      <c r="AH7095" s="31"/>
      <c r="AI7095" s="31"/>
      <c r="AJ7095" s="31"/>
      <c r="AK7095" s="31"/>
      <c r="AL7095" s="31"/>
      <c r="AO7095" s="376"/>
    </row>
    <row r="7096" spans="1:41" x14ac:dyDescent="0.25">
      <c r="A7096" s="44" t="s">
        <v>12666</v>
      </c>
      <c r="B7096" s="44" t="s">
        <v>2350</v>
      </c>
      <c r="C7096" s="45">
        <v>230105</v>
      </c>
      <c r="D7096" s="45" t="s">
        <v>11363</v>
      </c>
      <c r="E7096" s="45" t="s">
        <v>5265</v>
      </c>
      <c r="AO7096" s="376"/>
    </row>
    <row r="7097" spans="1:41" x14ac:dyDescent="0.25">
      <c r="A7097" s="44" t="s">
        <v>7410</v>
      </c>
      <c r="B7097" s="44" t="s">
        <v>4452</v>
      </c>
      <c r="C7097" s="45" t="s">
        <v>4453</v>
      </c>
      <c r="D7097" s="45" t="s">
        <v>11204</v>
      </c>
      <c r="E7097" s="45" t="s">
        <v>5158</v>
      </c>
      <c r="F7097" s="93"/>
      <c r="G7097" s="93"/>
      <c r="H7097" s="93"/>
      <c r="I7097" s="99"/>
      <c r="J7097" s="99"/>
      <c r="K7097" s="99"/>
      <c r="L7097" s="99"/>
      <c r="M7097" s="99"/>
      <c r="N7097" s="99"/>
      <c r="O7097" s="99"/>
      <c r="P7097" s="99"/>
      <c r="Q7097" s="99"/>
      <c r="R7097" s="99"/>
      <c r="S7097" s="99"/>
      <c r="T7097" s="99"/>
      <c r="U7097" s="99"/>
      <c r="V7097" s="99"/>
      <c r="W7097" s="99"/>
      <c r="X7097" s="99"/>
      <c r="Y7097" s="99"/>
      <c r="Z7097" s="99"/>
      <c r="AA7097" s="99"/>
      <c r="AB7097" s="99"/>
      <c r="AC7097" s="99"/>
      <c r="AD7097" s="99"/>
      <c r="AE7097" s="99"/>
      <c r="AF7097" s="99"/>
      <c r="AG7097" s="99"/>
      <c r="AH7097" s="31"/>
      <c r="AI7097" s="31"/>
      <c r="AJ7097" s="31"/>
      <c r="AK7097" s="31"/>
      <c r="AL7097" s="31"/>
      <c r="AO7097" s="376"/>
    </row>
    <row r="7098" spans="1:41" x14ac:dyDescent="0.25">
      <c r="A7098" s="44" t="s">
        <v>7410</v>
      </c>
      <c r="B7098" s="44" t="s">
        <v>4452</v>
      </c>
      <c r="C7098" s="45" t="s">
        <v>4453</v>
      </c>
      <c r="D7098" s="45" t="s">
        <v>9895</v>
      </c>
      <c r="E7098" s="45" t="s">
        <v>5158</v>
      </c>
      <c r="F7098" s="93"/>
      <c r="G7098" s="93"/>
      <c r="H7098" s="93"/>
      <c r="I7098" s="99"/>
      <c r="J7098" s="99"/>
      <c r="K7098" s="99"/>
      <c r="L7098" s="99"/>
      <c r="M7098" s="99"/>
      <c r="N7098" s="99"/>
      <c r="O7098" s="99"/>
      <c r="P7098" s="99"/>
      <c r="Q7098" s="99"/>
      <c r="R7098" s="99"/>
      <c r="S7098" s="99"/>
      <c r="T7098" s="99"/>
      <c r="U7098" s="99"/>
      <c r="V7098" s="99"/>
      <c r="W7098" s="99"/>
      <c r="X7098" s="99"/>
      <c r="Y7098" s="99"/>
      <c r="Z7098" s="99"/>
      <c r="AA7098" s="99"/>
      <c r="AB7098" s="99"/>
      <c r="AC7098" s="99"/>
      <c r="AD7098" s="99"/>
      <c r="AE7098" s="99"/>
      <c r="AF7098" s="99"/>
      <c r="AG7098" s="99"/>
      <c r="AH7098" s="31"/>
      <c r="AI7098" s="31"/>
      <c r="AJ7098" s="31"/>
      <c r="AK7098" s="31"/>
      <c r="AL7098" s="31"/>
      <c r="AO7098" s="376"/>
    </row>
    <row r="7099" spans="1:41" x14ac:dyDescent="0.25">
      <c r="A7099" s="44" t="s">
        <v>16354</v>
      </c>
      <c r="B7099" s="44" t="s">
        <v>16348</v>
      </c>
      <c r="C7099" s="45" t="s">
        <v>16355</v>
      </c>
      <c r="D7099" s="46" t="s">
        <v>21328</v>
      </c>
      <c r="E7099" s="46">
        <v>46639</v>
      </c>
      <c r="AO7099" s="376"/>
    </row>
    <row r="7100" spans="1:41" x14ac:dyDescent="0.25">
      <c r="A7100" s="44" t="s">
        <v>7862</v>
      </c>
      <c r="B7100" s="44" t="s">
        <v>942</v>
      </c>
      <c r="C7100" s="45">
        <v>230806</v>
      </c>
      <c r="D7100" s="45" t="s">
        <v>11363</v>
      </c>
      <c r="E7100" s="45" t="s">
        <v>4151</v>
      </c>
      <c r="AO7100" s="376"/>
    </row>
    <row r="7101" spans="1:41" x14ac:dyDescent="0.25">
      <c r="A7101" s="44" t="s">
        <v>18962</v>
      </c>
      <c r="B7101" s="44" t="s">
        <v>5580</v>
      </c>
      <c r="C7101" s="45" t="s">
        <v>5581</v>
      </c>
      <c r="D7101" s="32" t="s">
        <v>5559</v>
      </c>
      <c r="E7101" s="45" t="s">
        <v>20843</v>
      </c>
      <c r="F7101" s="32"/>
      <c r="G7101" s="32"/>
      <c r="H7101" s="32"/>
      <c r="I7101" s="31"/>
      <c r="J7101" s="31"/>
      <c r="K7101" s="31"/>
      <c r="L7101" s="31"/>
      <c r="M7101" s="31"/>
      <c r="N7101" s="31"/>
      <c r="O7101" s="31"/>
      <c r="P7101" s="31"/>
      <c r="Q7101" s="31"/>
      <c r="R7101" s="31"/>
      <c r="S7101" s="31"/>
      <c r="T7101" s="31"/>
      <c r="U7101" s="31"/>
      <c r="V7101" s="31"/>
      <c r="W7101" s="31"/>
      <c r="X7101" s="31"/>
      <c r="Y7101" s="31"/>
      <c r="Z7101" s="31"/>
      <c r="AA7101" s="31"/>
      <c r="AB7101" s="31"/>
      <c r="AC7101" s="31"/>
      <c r="AD7101" s="31"/>
      <c r="AE7101" s="31"/>
      <c r="AF7101" s="31"/>
      <c r="AG7101" s="31"/>
      <c r="AH7101" s="31"/>
      <c r="AI7101" s="31"/>
      <c r="AJ7101" s="31"/>
      <c r="AK7101" s="31"/>
      <c r="AL7101" s="31"/>
      <c r="AO7101" s="376"/>
    </row>
    <row r="7102" spans="1:41" x14ac:dyDescent="0.3">
      <c r="A7102" s="333" t="s">
        <v>18962</v>
      </c>
      <c r="B7102" s="333" t="s">
        <v>6930</v>
      </c>
      <c r="C7102" s="125" t="s">
        <v>19100</v>
      </c>
      <c r="D7102" s="32" t="s">
        <v>20309</v>
      </c>
      <c r="E7102" s="125" t="s">
        <v>9249</v>
      </c>
      <c r="F7102" s="125" t="s">
        <v>1189</v>
      </c>
      <c r="G7102" s="125" t="s">
        <v>1190</v>
      </c>
      <c r="AO7102" s="376"/>
    </row>
    <row r="7103" spans="1:41" x14ac:dyDescent="0.3">
      <c r="A7103" s="333" t="s">
        <v>18962</v>
      </c>
      <c r="B7103" s="333" t="s">
        <v>6928</v>
      </c>
      <c r="C7103" s="125" t="s">
        <v>19094</v>
      </c>
      <c r="D7103" s="32" t="s">
        <v>20309</v>
      </c>
      <c r="E7103" s="125" t="s">
        <v>9249</v>
      </c>
      <c r="F7103" s="125" t="s">
        <v>1189</v>
      </c>
      <c r="G7103" s="125" t="s">
        <v>1190</v>
      </c>
      <c r="AO7103" s="376"/>
    </row>
    <row r="7104" spans="1:41" x14ac:dyDescent="0.25">
      <c r="A7104" s="44" t="s">
        <v>6937</v>
      </c>
      <c r="B7104" s="92" t="s">
        <v>9602</v>
      </c>
      <c r="C7104" s="77" t="s">
        <v>9336</v>
      </c>
      <c r="D7104" s="93" t="s">
        <v>9601</v>
      </c>
      <c r="E7104" s="94">
        <v>46568</v>
      </c>
      <c r="F7104" s="93"/>
      <c r="G7104" s="93"/>
      <c r="H7104" s="93"/>
      <c r="I7104" s="99"/>
      <c r="J7104" s="99"/>
      <c r="K7104" s="99"/>
      <c r="L7104" s="99"/>
      <c r="M7104" s="99"/>
      <c r="N7104" s="99"/>
      <c r="O7104" s="99"/>
      <c r="P7104" s="99"/>
      <c r="Q7104" s="99"/>
      <c r="R7104" s="99"/>
      <c r="S7104" s="99"/>
      <c r="T7104" s="99"/>
      <c r="U7104" s="99"/>
      <c r="V7104" s="99"/>
      <c r="W7104" s="99"/>
      <c r="X7104" s="99"/>
      <c r="Y7104" s="99"/>
      <c r="Z7104" s="99"/>
      <c r="AA7104" s="99"/>
      <c r="AB7104" s="99"/>
      <c r="AC7104" s="99"/>
      <c r="AD7104" s="99"/>
      <c r="AE7104" s="99"/>
      <c r="AF7104" s="99"/>
      <c r="AG7104" s="99"/>
      <c r="AH7104" s="31"/>
      <c r="AI7104" s="31"/>
      <c r="AJ7104" s="31"/>
      <c r="AK7104" s="31"/>
      <c r="AL7104" s="31"/>
      <c r="AO7104" s="376"/>
    </row>
    <row r="7105" spans="1:41" x14ac:dyDescent="0.25">
      <c r="A7105" s="44" t="s">
        <v>19349</v>
      </c>
      <c r="B7105" s="319" t="s">
        <v>19545</v>
      </c>
      <c r="C7105" s="318" t="s">
        <v>19673</v>
      </c>
      <c r="D7105" s="93" t="s">
        <v>19934</v>
      </c>
      <c r="E7105" s="320">
        <v>46996</v>
      </c>
      <c r="F7105" s="93"/>
      <c r="G7105" s="93"/>
      <c r="H7105" s="93"/>
      <c r="I7105" s="99"/>
      <c r="J7105" s="99"/>
      <c r="K7105" s="99"/>
      <c r="L7105" s="99"/>
      <c r="M7105" s="99"/>
      <c r="N7105" s="99"/>
      <c r="O7105" s="99"/>
      <c r="P7105" s="99"/>
      <c r="Q7105" s="99"/>
      <c r="R7105" s="99"/>
      <c r="S7105" s="99"/>
      <c r="T7105" s="99"/>
      <c r="U7105" s="99"/>
      <c r="V7105" s="99"/>
      <c r="W7105" s="99"/>
      <c r="X7105" s="99"/>
      <c r="Y7105" s="99"/>
      <c r="Z7105" s="99"/>
      <c r="AA7105" s="99"/>
      <c r="AB7105" s="99"/>
      <c r="AC7105" s="99"/>
      <c r="AD7105" s="99"/>
      <c r="AE7105" s="99"/>
      <c r="AF7105" s="99"/>
      <c r="AG7105" s="99"/>
      <c r="AH7105" s="31"/>
      <c r="AI7105" s="31"/>
      <c r="AJ7105" s="31"/>
      <c r="AK7105" s="31"/>
      <c r="AL7105" s="31"/>
      <c r="AO7105" s="376"/>
    </row>
    <row r="7106" spans="1:41" x14ac:dyDescent="0.25">
      <c r="A7106" s="44" t="s">
        <v>21638</v>
      </c>
      <c r="B7106" s="44" t="s">
        <v>21449</v>
      </c>
      <c r="C7106" s="45">
        <v>260504</v>
      </c>
      <c r="D7106" s="45" t="s">
        <v>11363</v>
      </c>
      <c r="E7106" s="45" t="s">
        <v>21450</v>
      </c>
      <c r="AO7106" s="376"/>
    </row>
    <row r="7107" spans="1:41" x14ac:dyDescent="0.25">
      <c r="A7107" s="44" t="s">
        <v>700</v>
      </c>
      <c r="B7107" s="44" t="s">
        <v>932</v>
      </c>
      <c r="C7107" s="45">
        <v>220104</v>
      </c>
      <c r="D7107" s="45" t="s">
        <v>11363</v>
      </c>
      <c r="E7107" s="45" t="s">
        <v>5139</v>
      </c>
      <c r="AO7107" s="376"/>
    </row>
    <row r="7108" spans="1:41" x14ac:dyDescent="0.25">
      <c r="A7108" s="44" t="s">
        <v>700</v>
      </c>
      <c r="B7108" s="44" t="s">
        <v>15611</v>
      </c>
      <c r="C7108" s="45">
        <v>25050401</v>
      </c>
      <c r="D7108" s="45" t="s">
        <v>11363</v>
      </c>
      <c r="E7108" s="45" t="s">
        <v>7105</v>
      </c>
      <c r="AO7108" s="376"/>
    </row>
    <row r="7109" spans="1:41" x14ac:dyDescent="0.3">
      <c r="A7109" s="333" t="s">
        <v>2308</v>
      </c>
      <c r="B7109" s="333" t="s">
        <v>1178</v>
      </c>
      <c r="C7109" s="125" t="s">
        <v>18815</v>
      </c>
      <c r="D7109" s="32" t="s">
        <v>20309</v>
      </c>
      <c r="E7109" s="125" t="s">
        <v>8292</v>
      </c>
      <c r="F7109" s="125" t="s">
        <v>1189</v>
      </c>
      <c r="G7109" s="125" t="s">
        <v>1189</v>
      </c>
      <c r="AO7109" s="376"/>
    </row>
    <row r="7110" spans="1:41" x14ac:dyDescent="0.25">
      <c r="A7110" s="44" t="s">
        <v>21639</v>
      </c>
      <c r="B7110" s="44" t="s">
        <v>3474</v>
      </c>
      <c r="C7110" s="45">
        <v>250503</v>
      </c>
      <c r="D7110" s="45" t="s">
        <v>11363</v>
      </c>
      <c r="E7110" s="45" t="s">
        <v>15608</v>
      </c>
      <c r="AO7110" s="376"/>
    </row>
    <row r="7111" spans="1:41" x14ac:dyDescent="0.3">
      <c r="A7111" s="333" t="s">
        <v>16194</v>
      </c>
      <c r="B7111" s="333" t="s">
        <v>8025</v>
      </c>
      <c r="C7111" s="125" t="s">
        <v>8026</v>
      </c>
      <c r="D7111" s="32" t="s">
        <v>20309</v>
      </c>
      <c r="E7111" s="125" t="s">
        <v>7871</v>
      </c>
      <c r="F7111" s="125" t="s">
        <v>1190</v>
      </c>
      <c r="G7111" s="125" t="s">
        <v>1190</v>
      </c>
      <c r="AO7111" s="376"/>
    </row>
    <row r="7112" spans="1:41" x14ac:dyDescent="0.3">
      <c r="A7112" s="333" t="s">
        <v>16194</v>
      </c>
      <c r="B7112" s="333" t="s">
        <v>1600</v>
      </c>
      <c r="C7112" s="125" t="s">
        <v>15473</v>
      </c>
      <c r="D7112" s="32" t="s">
        <v>20309</v>
      </c>
      <c r="E7112" s="125" t="s">
        <v>11886</v>
      </c>
      <c r="F7112" s="125" t="s">
        <v>1190</v>
      </c>
      <c r="G7112" s="125" t="s">
        <v>1190</v>
      </c>
      <c r="AO7112" s="376"/>
    </row>
    <row r="7113" spans="1:41" x14ac:dyDescent="0.25">
      <c r="A7113" s="44" t="s">
        <v>11774</v>
      </c>
      <c r="B7113" s="44" t="s">
        <v>14900</v>
      </c>
      <c r="C7113" s="45" t="s">
        <v>11775</v>
      </c>
      <c r="D7113" s="367" t="s">
        <v>3696</v>
      </c>
      <c r="E7113" s="328">
        <f>DATE(2028,2,28)</f>
        <v>46811</v>
      </c>
      <c r="F7113" s="32"/>
      <c r="G7113" s="32"/>
      <c r="H7113" s="32"/>
      <c r="I7113" s="31"/>
      <c r="J7113" s="31"/>
      <c r="K7113" s="31"/>
      <c r="L7113" s="31"/>
      <c r="M7113" s="31"/>
      <c r="N7113" s="31"/>
      <c r="O7113" s="31"/>
      <c r="P7113" s="31"/>
      <c r="Q7113" s="31"/>
      <c r="R7113" s="31"/>
      <c r="S7113" s="31"/>
      <c r="T7113" s="31"/>
      <c r="U7113" s="31"/>
      <c r="V7113" s="31"/>
      <c r="W7113" s="31"/>
      <c r="X7113" s="31"/>
      <c r="Y7113" s="31"/>
      <c r="Z7113" s="31"/>
      <c r="AA7113" s="31"/>
      <c r="AB7113" s="31"/>
      <c r="AC7113" s="31"/>
      <c r="AD7113" s="31"/>
      <c r="AE7113" s="31"/>
      <c r="AF7113" s="31"/>
      <c r="AG7113" s="31"/>
      <c r="AH7113" s="31"/>
      <c r="AI7113" s="31"/>
      <c r="AJ7113" s="31"/>
      <c r="AK7113" s="31"/>
      <c r="AL7113" s="31"/>
      <c r="AO7113" s="376"/>
    </row>
    <row r="7114" spans="1:41" x14ac:dyDescent="0.25">
      <c r="A7114" s="44" t="s">
        <v>17324</v>
      </c>
      <c r="B7114" s="44" t="s">
        <v>17325</v>
      </c>
      <c r="C7114" s="45" t="s">
        <v>17428</v>
      </c>
      <c r="D7114" s="93" t="s">
        <v>17443</v>
      </c>
      <c r="E7114" s="45" t="s">
        <v>11891</v>
      </c>
      <c r="F7114" s="93"/>
      <c r="G7114" s="93"/>
      <c r="H7114" s="93"/>
      <c r="I7114" s="99"/>
      <c r="J7114" s="99"/>
      <c r="K7114" s="99"/>
      <c r="L7114" s="99"/>
      <c r="M7114" s="99"/>
      <c r="N7114" s="99"/>
      <c r="O7114" s="99"/>
      <c r="P7114" s="99"/>
      <c r="Q7114" s="99"/>
      <c r="R7114" s="99"/>
      <c r="S7114" s="99"/>
      <c r="T7114" s="99"/>
      <c r="U7114" s="99"/>
      <c r="V7114" s="99"/>
      <c r="W7114" s="99"/>
      <c r="X7114" s="99"/>
      <c r="Y7114" s="99"/>
      <c r="Z7114" s="99"/>
      <c r="AA7114" s="99"/>
      <c r="AB7114" s="99"/>
      <c r="AC7114" s="99"/>
      <c r="AD7114" s="99"/>
      <c r="AE7114" s="99"/>
      <c r="AF7114" s="99"/>
      <c r="AG7114" s="99"/>
      <c r="AH7114" s="31"/>
      <c r="AI7114" s="31"/>
      <c r="AJ7114" s="31"/>
      <c r="AK7114" s="31"/>
      <c r="AL7114" s="31"/>
      <c r="AO7114" s="376"/>
    </row>
    <row r="7115" spans="1:41" x14ac:dyDescent="0.25">
      <c r="A7115" s="44" t="s">
        <v>10530</v>
      </c>
      <c r="B7115" s="44" t="s">
        <v>12095</v>
      </c>
      <c r="C7115" s="45">
        <v>33.24</v>
      </c>
      <c r="D7115" s="45" t="s">
        <v>12549</v>
      </c>
      <c r="E7115" s="46">
        <v>47299</v>
      </c>
      <c r="F7115" s="45" t="s">
        <v>1335</v>
      </c>
      <c r="G7115" s="93"/>
      <c r="H7115" s="93"/>
      <c r="I7115" s="99"/>
      <c r="J7115" s="99"/>
      <c r="K7115" s="99"/>
      <c r="L7115" s="99"/>
      <c r="M7115" s="99"/>
      <c r="N7115" s="99"/>
      <c r="O7115" s="99"/>
      <c r="P7115" s="99"/>
      <c r="Q7115" s="99"/>
      <c r="R7115" s="99"/>
      <c r="S7115" s="99"/>
      <c r="T7115" s="99"/>
      <c r="U7115" s="99"/>
      <c r="V7115" s="99"/>
      <c r="W7115" s="99"/>
      <c r="X7115" s="99"/>
      <c r="Y7115" s="99"/>
      <c r="Z7115" s="99"/>
      <c r="AA7115" s="99"/>
      <c r="AB7115" s="99"/>
      <c r="AC7115" s="99"/>
      <c r="AD7115" s="99"/>
      <c r="AE7115" s="99"/>
      <c r="AF7115" s="99"/>
      <c r="AG7115" s="99"/>
      <c r="AH7115" s="31"/>
      <c r="AI7115" s="31"/>
      <c r="AJ7115" s="31"/>
      <c r="AK7115" s="31"/>
      <c r="AL7115" s="31"/>
      <c r="AO7115" s="376"/>
    </row>
    <row r="7116" spans="1:41" x14ac:dyDescent="0.25">
      <c r="A7116" s="44" t="s">
        <v>10530</v>
      </c>
      <c r="B7116" s="44" t="s">
        <v>925</v>
      </c>
      <c r="C7116" s="45">
        <v>240601</v>
      </c>
      <c r="D7116" s="45" t="s">
        <v>11363</v>
      </c>
      <c r="E7116" s="45" t="s">
        <v>9840</v>
      </c>
      <c r="AO7116" s="376"/>
    </row>
    <row r="7117" spans="1:41" x14ac:dyDescent="0.25">
      <c r="A7117" s="44" t="s">
        <v>6462</v>
      </c>
      <c r="B7117" s="44" t="s">
        <v>3176</v>
      </c>
      <c r="C7117" s="45">
        <v>23010402</v>
      </c>
      <c r="D7117" s="45" t="s">
        <v>11363</v>
      </c>
      <c r="E7117" s="45" t="s">
        <v>5322</v>
      </c>
      <c r="AO7117" s="376"/>
    </row>
    <row r="7118" spans="1:41" x14ac:dyDescent="0.25">
      <c r="A7118" s="44" t="s">
        <v>5236</v>
      </c>
      <c r="B7118" s="44" t="s">
        <v>2350</v>
      </c>
      <c r="C7118" s="45">
        <v>220105</v>
      </c>
      <c r="D7118" s="45" t="s">
        <v>11363</v>
      </c>
      <c r="E7118" s="45" t="s">
        <v>2593</v>
      </c>
      <c r="AO7118" s="376"/>
    </row>
    <row r="7119" spans="1:41" x14ac:dyDescent="0.25">
      <c r="A7119" s="44" t="s">
        <v>8487</v>
      </c>
      <c r="B7119" s="44" t="s">
        <v>8472</v>
      </c>
      <c r="C7119" s="45" t="s">
        <v>8529</v>
      </c>
      <c r="D7119" s="32" t="s">
        <v>5559</v>
      </c>
      <c r="E7119" s="45" t="s">
        <v>20851</v>
      </c>
      <c r="F7119" s="32"/>
      <c r="G7119" s="32"/>
      <c r="H7119" s="32"/>
      <c r="I7119" s="31"/>
      <c r="J7119" s="31"/>
      <c r="K7119" s="31"/>
      <c r="L7119" s="31"/>
      <c r="M7119" s="31"/>
      <c r="N7119" s="31"/>
      <c r="O7119" s="31"/>
      <c r="P7119" s="31"/>
      <c r="Q7119" s="31"/>
      <c r="R7119" s="31"/>
      <c r="S7119" s="31"/>
      <c r="T7119" s="31"/>
      <c r="U7119" s="31"/>
      <c r="V7119" s="31"/>
      <c r="W7119" s="31"/>
      <c r="X7119" s="31"/>
      <c r="Y7119" s="31"/>
      <c r="Z7119" s="31"/>
      <c r="AA7119" s="31"/>
      <c r="AB7119" s="31"/>
      <c r="AC7119" s="31"/>
      <c r="AD7119" s="31"/>
      <c r="AE7119" s="31"/>
      <c r="AF7119" s="31"/>
      <c r="AG7119" s="31"/>
      <c r="AH7119" s="31"/>
      <c r="AI7119" s="31"/>
      <c r="AJ7119" s="31"/>
      <c r="AK7119" s="31"/>
      <c r="AL7119" s="31"/>
      <c r="AO7119" s="376"/>
    </row>
    <row r="7120" spans="1:41" x14ac:dyDescent="0.3">
      <c r="A7120" s="333" t="s">
        <v>12880</v>
      </c>
      <c r="B7120" s="333" t="s">
        <v>1157</v>
      </c>
      <c r="C7120" s="125" t="s">
        <v>13318</v>
      </c>
      <c r="D7120" s="32" t="s">
        <v>20309</v>
      </c>
      <c r="E7120" s="125" t="s">
        <v>12551</v>
      </c>
      <c r="F7120" s="125" t="s">
        <v>1189</v>
      </c>
      <c r="G7120" s="125" t="s">
        <v>1190</v>
      </c>
      <c r="AO7120" s="376"/>
    </row>
    <row r="7121" spans="1:41" x14ac:dyDescent="0.25">
      <c r="A7121" s="44" t="s">
        <v>10531</v>
      </c>
      <c r="B7121" s="44" t="s">
        <v>10355</v>
      </c>
      <c r="C7121" s="45">
        <v>240403</v>
      </c>
      <c r="D7121" s="45" t="s">
        <v>11363</v>
      </c>
      <c r="E7121" s="45" t="s">
        <v>5037</v>
      </c>
      <c r="AO7121" s="376"/>
    </row>
    <row r="7122" spans="1:41" x14ac:dyDescent="0.3">
      <c r="A7122" s="333" t="s">
        <v>15356</v>
      </c>
      <c r="B7122" s="333" t="s">
        <v>4815</v>
      </c>
      <c r="C7122" s="125" t="s">
        <v>15581</v>
      </c>
      <c r="D7122" s="32" t="s">
        <v>20309</v>
      </c>
      <c r="E7122" s="125" t="s">
        <v>9839</v>
      </c>
      <c r="F7122" s="125" t="s">
        <v>1189</v>
      </c>
      <c r="G7122" s="125" t="s">
        <v>1190</v>
      </c>
      <c r="AO7122" s="376"/>
    </row>
    <row r="7123" spans="1:41" x14ac:dyDescent="0.25">
      <c r="A7123" s="44" t="s">
        <v>565</v>
      </c>
      <c r="B7123" s="44" t="s">
        <v>21417</v>
      </c>
      <c r="C7123" s="45" t="s">
        <v>3993</v>
      </c>
      <c r="D7123" s="45" t="s">
        <v>21447</v>
      </c>
      <c r="E7123" s="46">
        <v>46387</v>
      </c>
      <c r="AO7123" s="376"/>
    </row>
    <row r="7124" spans="1:41" x14ac:dyDescent="0.25">
      <c r="A7124" s="44" t="s">
        <v>20535</v>
      </c>
      <c r="B7124" s="44" t="s">
        <v>5561</v>
      </c>
      <c r="C7124" s="45" t="s">
        <v>5582</v>
      </c>
      <c r="D7124" s="32" t="s">
        <v>5559</v>
      </c>
      <c r="E7124" s="45" t="s">
        <v>20840</v>
      </c>
      <c r="F7124" s="32"/>
      <c r="G7124" s="32"/>
      <c r="H7124" s="32"/>
      <c r="I7124" s="31"/>
      <c r="J7124" s="31"/>
      <c r="K7124" s="31"/>
      <c r="L7124" s="31"/>
      <c r="M7124" s="31"/>
      <c r="N7124" s="31"/>
      <c r="O7124" s="31"/>
      <c r="P7124" s="31"/>
      <c r="Q7124" s="31"/>
      <c r="R7124" s="31"/>
      <c r="S7124" s="31"/>
      <c r="T7124" s="31"/>
      <c r="U7124" s="31"/>
      <c r="V7124" s="31"/>
      <c r="W7124" s="31"/>
      <c r="X7124" s="31"/>
      <c r="Y7124" s="31"/>
      <c r="Z7124" s="31"/>
      <c r="AA7124" s="31"/>
      <c r="AB7124" s="31"/>
      <c r="AC7124" s="31"/>
      <c r="AD7124" s="31"/>
      <c r="AE7124" s="31"/>
      <c r="AF7124" s="31"/>
      <c r="AG7124" s="31"/>
      <c r="AH7124" s="31"/>
      <c r="AI7124" s="31"/>
      <c r="AJ7124" s="31"/>
      <c r="AK7124" s="31"/>
      <c r="AL7124" s="31"/>
      <c r="AO7124" s="376"/>
    </row>
    <row r="7125" spans="1:41" x14ac:dyDescent="0.25">
      <c r="A7125" s="44" t="s">
        <v>18881</v>
      </c>
      <c r="B7125" s="44" t="s">
        <v>21406</v>
      </c>
      <c r="C7125" s="45" t="s">
        <v>18890</v>
      </c>
      <c r="D7125" s="45" t="s">
        <v>21447</v>
      </c>
      <c r="E7125" s="46">
        <v>46507</v>
      </c>
      <c r="AO7125" s="376"/>
    </row>
    <row r="7126" spans="1:41" x14ac:dyDescent="0.25">
      <c r="A7126" s="44" t="s">
        <v>16576</v>
      </c>
      <c r="B7126" s="44" t="s">
        <v>21434</v>
      </c>
      <c r="C7126" s="45" t="s">
        <v>16562</v>
      </c>
      <c r="D7126" s="45" t="s">
        <v>21447</v>
      </c>
      <c r="E7126" s="46">
        <v>46418</v>
      </c>
      <c r="AO7126" s="376"/>
    </row>
    <row r="7127" spans="1:41" x14ac:dyDescent="0.25">
      <c r="A7127" s="44" t="s">
        <v>7378</v>
      </c>
      <c r="B7127" s="44" t="s">
        <v>5014</v>
      </c>
      <c r="C7127" s="45" t="s">
        <v>5015</v>
      </c>
      <c r="D7127" s="45" t="s">
        <v>11204</v>
      </c>
      <c r="E7127" s="45" t="s">
        <v>14002</v>
      </c>
      <c r="F7127" s="93"/>
      <c r="G7127" s="93"/>
      <c r="H7127" s="93"/>
      <c r="I7127" s="99"/>
      <c r="J7127" s="99"/>
      <c r="K7127" s="99"/>
      <c r="L7127" s="99"/>
      <c r="M7127" s="99"/>
      <c r="N7127" s="99"/>
      <c r="O7127" s="99"/>
      <c r="P7127" s="99"/>
      <c r="Q7127" s="99"/>
      <c r="R7127" s="99"/>
      <c r="S7127" s="99"/>
      <c r="T7127" s="99"/>
      <c r="U7127" s="99"/>
      <c r="V7127" s="99"/>
      <c r="W7127" s="99"/>
      <c r="X7127" s="99"/>
      <c r="Y7127" s="99"/>
      <c r="Z7127" s="99"/>
      <c r="AA7127" s="99"/>
      <c r="AB7127" s="99"/>
      <c r="AC7127" s="99"/>
      <c r="AD7127" s="99"/>
      <c r="AE7127" s="99"/>
      <c r="AF7127" s="99"/>
      <c r="AG7127" s="99"/>
      <c r="AH7127" s="31"/>
      <c r="AI7127" s="31"/>
      <c r="AJ7127" s="31"/>
      <c r="AK7127" s="31"/>
      <c r="AL7127" s="31"/>
      <c r="AO7127" s="376"/>
    </row>
    <row r="7128" spans="1:41" x14ac:dyDescent="0.25">
      <c r="A7128" s="44" t="s">
        <v>7378</v>
      </c>
      <c r="B7128" s="44" t="s">
        <v>5014</v>
      </c>
      <c r="C7128" s="45" t="s">
        <v>5015</v>
      </c>
      <c r="D7128" s="93" t="s">
        <v>17443</v>
      </c>
      <c r="E7128" s="45" t="s">
        <v>11893</v>
      </c>
      <c r="F7128" s="93"/>
      <c r="G7128" s="93"/>
      <c r="H7128" s="93"/>
      <c r="I7128" s="99"/>
      <c r="J7128" s="99"/>
      <c r="K7128" s="99"/>
      <c r="L7128" s="99"/>
      <c r="M7128" s="99"/>
      <c r="N7128" s="99"/>
      <c r="O7128" s="99"/>
      <c r="P7128" s="99"/>
      <c r="Q7128" s="99"/>
      <c r="R7128" s="99"/>
      <c r="S7128" s="99"/>
      <c r="T7128" s="99"/>
      <c r="U7128" s="99"/>
      <c r="V7128" s="99"/>
      <c r="W7128" s="99"/>
      <c r="X7128" s="99"/>
      <c r="Y7128" s="99"/>
      <c r="Z7128" s="99"/>
      <c r="AA7128" s="99"/>
      <c r="AB7128" s="99"/>
      <c r="AC7128" s="99"/>
      <c r="AD7128" s="99"/>
      <c r="AE7128" s="99"/>
      <c r="AF7128" s="99"/>
      <c r="AG7128" s="99"/>
      <c r="AH7128" s="31"/>
      <c r="AI7128" s="31"/>
      <c r="AJ7128" s="31"/>
      <c r="AK7128" s="31"/>
      <c r="AL7128" s="31"/>
      <c r="AO7128" s="376"/>
    </row>
    <row r="7129" spans="1:41" x14ac:dyDescent="0.25">
      <c r="A7129" s="44" t="s">
        <v>7378</v>
      </c>
      <c r="B7129" s="44" t="s">
        <v>5014</v>
      </c>
      <c r="C7129" s="45" t="s">
        <v>5015</v>
      </c>
      <c r="D7129" s="45" t="s">
        <v>9895</v>
      </c>
      <c r="E7129" s="45" t="s">
        <v>5016</v>
      </c>
      <c r="F7129" s="93"/>
      <c r="G7129" s="93"/>
      <c r="H7129" s="93"/>
      <c r="I7129" s="99"/>
      <c r="J7129" s="99"/>
      <c r="K7129" s="99"/>
      <c r="L7129" s="99"/>
      <c r="M7129" s="99"/>
      <c r="N7129" s="99"/>
      <c r="O7129" s="99"/>
      <c r="P7129" s="99"/>
      <c r="Q7129" s="99"/>
      <c r="R7129" s="99"/>
      <c r="S7129" s="99"/>
      <c r="T7129" s="99"/>
      <c r="U7129" s="99"/>
      <c r="V7129" s="99"/>
      <c r="W7129" s="99"/>
      <c r="X7129" s="99"/>
      <c r="Y7129" s="99"/>
      <c r="Z7129" s="99"/>
      <c r="AA7129" s="99"/>
      <c r="AB7129" s="99"/>
      <c r="AC7129" s="99"/>
      <c r="AD7129" s="99"/>
      <c r="AE7129" s="99"/>
      <c r="AF7129" s="99"/>
      <c r="AG7129" s="99"/>
      <c r="AH7129" s="31"/>
      <c r="AI7129" s="31"/>
      <c r="AJ7129" s="31"/>
      <c r="AK7129" s="31"/>
      <c r="AL7129" s="31"/>
      <c r="AO7129" s="376"/>
    </row>
    <row r="7130" spans="1:41" x14ac:dyDescent="0.25">
      <c r="A7130" s="44" t="s">
        <v>8162</v>
      </c>
      <c r="B7130" s="44" t="s">
        <v>21365</v>
      </c>
      <c r="C7130" s="45" t="s">
        <v>8133</v>
      </c>
      <c r="D7130" s="45" t="s">
        <v>21447</v>
      </c>
      <c r="E7130" s="46">
        <v>46752</v>
      </c>
      <c r="AO7130" s="376"/>
    </row>
    <row r="7131" spans="1:41" x14ac:dyDescent="0.25">
      <c r="A7131" s="76" t="s">
        <v>16094</v>
      </c>
      <c r="B7131" s="44" t="s">
        <v>16073</v>
      </c>
      <c r="C7131" s="45">
        <v>44.26</v>
      </c>
      <c r="D7131" s="45" t="s">
        <v>12549</v>
      </c>
      <c r="E7131" s="46">
        <v>47787</v>
      </c>
      <c r="F7131" s="45" t="s">
        <v>1335</v>
      </c>
      <c r="G7131" s="93"/>
      <c r="H7131" s="93"/>
      <c r="I7131" s="99"/>
      <c r="J7131" s="99"/>
      <c r="K7131" s="99"/>
      <c r="L7131" s="99"/>
      <c r="M7131" s="99"/>
      <c r="N7131" s="99"/>
      <c r="O7131" s="99"/>
      <c r="P7131" s="99"/>
      <c r="Q7131" s="99"/>
      <c r="R7131" s="99"/>
      <c r="S7131" s="99"/>
      <c r="T7131" s="99"/>
      <c r="U7131" s="99"/>
      <c r="V7131" s="99"/>
      <c r="W7131" s="99"/>
      <c r="X7131" s="99"/>
      <c r="Y7131" s="99"/>
      <c r="Z7131" s="99"/>
      <c r="AA7131" s="99"/>
      <c r="AB7131" s="99"/>
      <c r="AC7131" s="99"/>
      <c r="AD7131" s="99"/>
      <c r="AE7131" s="99"/>
      <c r="AF7131" s="99"/>
      <c r="AG7131" s="99"/>
      <c r="AH7131" s="31"/>
      <c r="AI7131" s="31"/>
      <c r="AJ7131" s="31"/>
      <c r="AK7131" s="31"/>
      <c r="AL7131" s="31"/>
      <c r="AO7131" s="376"/>
    </row>
    <row r="7132" spans="1:41" x14ac:dyDescent="0.25">
      <c r="A7132" s="44" t="s">
        <v>21640</v>
      </c>
      <c r="B7132" s="44" t="s">
        <v>936</v>
      </c>
      <c r="C7132" s="45">
        <v>260703</v>
      </c>
      <c r="D7132" s="45" t="s">
        <v>11363</v>
      </c>
      <c r="E7132" s="45" t="s">
        <v>11150</v>
      </c>
      <c r="AO7132" s="376"/>
    </row>
    <row r="7133" spans="1:41" x14ac:dyDescent="0.25">
      <c r="A7133" s="44" t="s">
        <v>13638</v>
      </c>
      <c r="B7133" s="44" t="s">
        <v>12111</v>
      </c>
      <c r="C7133" s="45">
        <v>13.25</v>
      </c>
      <c r="D7133" s="45" t="s">
        <v>12549</v>
      </c>
      <c r="E7133" s="46">
        <v>47664</v>
      </c>
      <c r="F7133" s="45"/>
      <c r="G7133" s="93"/>
      <c r="H7133" s="93"/>
      <c r="I7133" s="99"/>
      <c r="J7133" s="99"/>
      <c r="K7133" s="99"/>
      <c r="L7133" s="99"/>
      <c r="M7133" s="99"/>
      <c r="N7133" s="99"/>
      <c r="O7133" s="99"/>
      <c r="P7133" s="99"/>
      <c r="Q7133" s="99"/>
      <c r="R7133" s="99"/>
      <c r="S7133" s="99"/>
      <c r="T7133" s="99"/>
      <c r="U7133" s="99"/>
      <c r="V7133" s="99"/>
      <c r="W7133" s="99"/>
      <c r="X7133" s="99"/>
      <c r="Y7133" s="99"/>
      <c r="Z7133" s="99"/>
      <c r="AA7133" s="99"/>
      <c r="AB7133" s="99"/>
      <c r="AC7133" s="99"/>
      <c r="AD7133" s="99"/>
      <c r="AE7133" s="99"/>
      <c r="AF7133" s="99"/>
      <c r="AG7133" s="99"/>
      <c r="AH7133" s="31"/>
      <c r="AI7133" s="31"/>
      <c r="AJ7133" s="31"/>
      <c r="AK7133" s="31"/>
      <c r="AL7133" s="31"/>
      <c r="AO7133" s="376"/>
    </row>
    <row r="7134" spans="1:41" x14ac:dyDescent="0.25">
      <c r="A7134" s="44" t="s">
        <v>13638</v>
      </c>
      <c r="B7134" s="44" t="s">
        <v>5134</v>
      </c>
      <c r="C7134" s="45">
        <v>250802</v>
      </c>
      <c r="D7134" s="45" t="s">
        <v>11363</v>
      </c>
      <c r="E7134" s="45" t="s">
        <v>9880</v>
      </c>
      <c r="AO7134" s="376"/>
    </row>
    <row r="7135" spans="1:41" x14ac:dyDescent="0.3">
      <c r="A7135" s="92" t="s">
        <v>10190</v>
      </c>
      <c r="B7135" s="92" t="s">
        <v>10212</v>
      </c>
      <c r="C7135" s="93" t="s">
        <v>10213</v>
      </c>
      <c r="D7135" s="93" t="s">
        <v>1201</v>
      </c>
      <c r="E7135" s="94">
        <v>47012</v>
      </c>
      <c r="F7135" s="93"/>
      <c r="G7135" s="93"/>
      <c r="H7135" s="93"/>
      <c r="I7135" s="99"/>
      <c r="J7135" s="99"/>
      <c r="K7135" s="99"/>
      <c r="L7135" s="99"/>
      <c r="M7135" s="99"/>
      <c r="N7135" s="99"/>
      <c r="O7135" s="99"/>
      <c r="P7135" s="99"/>
      <c r="Q7135" s="99"/>
      <c r="R7135" s="99"/>
      <c r="S7135" s="99"/>
      <c r="T7135" s="99"/>
      <c r="U7135" s="99"/>
      <c r="V7135" s="99"/>
      <c r="W7135" s="99"/>
      <c r="X7135" s="99"/>
      <c r="Y7135" s="99"/>
      <c r="Z7135" s="99"/>
      <c r="AA7135" s="99"/>
      <c r="AB7135" s="99"/>
      <c r="AC7135" s="99"/>
      <c r="AD7135" s="99"/>
      <c r="AE7135" s="99"/>
      <c r="AF7135" s="99"/>
      <c r="AG7135" s="99"/>
      <c r="AH7135" s="31"/>
      <c r="AI7135" s="31"/>
      <c r="AJ7135" s="31"/>
      <c r="AK7135" s="31"/>
      <c r="AL7135" s="31"/>
      <c r="AO7135" s="376"/>
    </row>
    <row r="7136" spans="1:41" x14ac:dyDescent="0.25">
      <c r="A7136" s="44" t="s">
        <v>21364</v>
      </c>
      <c r="B7136" s="44" t="s">
        <v>21362</v>
      </c>
      <c r="C7136" s="45" t="s">
        <v>13474</v>
      </c>
      <c r="D7136" s="45" t="s">
        <v>21447</v>
      </c>
      <c r="E7136" s="46">
        <v>46752</v>
      </c>
      <c r="AO7136" s="376"/>
    </row>
    <row r="7137" spans="1:41" x14ac:dyDescent="0.3">
      <c r="A7137" s="57" t="s">
        <v>2158</v>
      </c>
      <c r="B7137" s="57" t="s">
        <v>2173</v>
      </c>
      <c r="C7137" s="62">
        <v>24030</v>
      </c>
      <c r="D7137" s="62" t="s">
        <v>20886</v>
      </c>
      <c r="E7137" s="60">
        <v>47057</v>
      </c>
      <c r="F7137" s="32"/>
      <c r="G7137" s="32"/>
      <c r="H7137" s="32"/>
      <c r="I7137" s="31"/>
      <c r="J7137" s="31"/>
      <c r="K7137" s="31"/>
      <c r="L7137" s="31"/>
      <c r="M7137" s="31"/>
      <c r="N7137" s="31"/>
      <c r="O7137" s="31"/>
      <c r="P7137" s="31"/>
      <c r="Q7137" s="31"/>
      <c r="R7137" s="31"/>
      <c r="S7137" s="31"/>
      <c r="T7137" s="31"/>
      <c r="U7137" s="31"/>
      <c r="V7137" s="31"/>
      <c r="W7137" s="31"/>
      <c r="X7137" s="31"/>
      <c r="Y7137" s="31"/>
      <c r="Z7137" s="31"/>
      <c r="AA7137" s="31"/>
      <c r="AB7137" s="31"/>
      <c r="AC7137" s="31"/>
      <c r="AD7137" s="31"/>
      <c r="AE7137" s="31"/>
      <c r="AF7137" s="31"/>
      <c r="AG7137" s="31"/>
      <c r="AH7137" s="31"/>
      <c r="AI7137" s="31"/>
      <c r="AJ7137" s="31"/>
      <c r="AK7137" s="31"/>
      <c r="AL7137" s="31"/>
      <c r="AO7137" s="376"/>
    </row>
    <row r="7138" spans="1:41" x14ac:dyDescent="0.25">
      <c r="A7138" s="44" t="s">
        <v>11297</v>
      </c>
      <c r="B7138" s="44" t="s">
        <v>5134</v>
      </c>
      <c r="C7138" s="45">
        <v>240804</v>
      </c>
      <c r="D7138" s="45" t="s">
        <v>11363</v>
      </c>
      <c r="E7138" s="45" t="s">
        <v>11260</v>
      </c>
      <c r="AO7138" s="376"/>
    </row>
    <row r="7139" spans="1:41" x14ac:dyDescent="0.3">
      <c r="A7139" s="333" t="s">
        <v>12271</v>
      </c>
      <c r="B7139" s="333" t="s">
        <v>2301</v>
      </c>
      <c r="C7139" s="125" t="s">
        <v>18816</v>
      </c>
      <c r="D7139" s="32" t="s">
        <v>20309</v>
      </c>
      <c r="E7139" s="125" t="s">
        <v>8292</v>
      </c>
      <c r="F7139" s="125" t="s">
        <v>1189</v>
      </c>
      <c r="G7139" s="125" t="s">
        <v>1190</v>
      </c>
      <c r="AO7139" s="376"/>
    </row>
    <row r="7140" spans="1:41" x14ac:dyDescent="0.25">
      <c r="A7140" s="44" t="s">
        <v>12271</v>
      </c>
      <c r="B7140" s="44" t="s">
        <v>12111</v>
      </c>
      <c r="C7140" s="45">
        <v>13.24</v>
      </c>
      <c r="D7140" s="45" t="s">
        <v>12549</v>
      </c>
      <c r="E7140" s="46">
        <v>47299</v>
      </c>
      <c r="F7140" s="45"/>
      <c r="G7140" s="93"/>
      <c r="H7140" s="93"/>
      <c r="I7140" s="99"/>
      <c r="J7140" s="99"/>
      <c r="K7140" s="99"/>
      <c r="L7140" s="99"/>
      <c r="M7140" s="99"/>
      <c r="N7140" s="99"/>
      <c r="O7140" s="99"/>
      <c r="P7140" s="99"/>
      <c r="Q7140" s="99"/>
      <c r="R7140" s="99"/>
      <c r="S7140" s="99"/>
      <c r="T7140" s="99"/>
      <c r="U7140" s="99"/>
      <c r="V7140" s="99"/>
      <c r="W7140" s="99"/>
      <c r="X7140" s="99"/>
      <c r="Y7140" s="99"/>
      <c r="Z7140" s="99"/>
      <c r="AA7140" s="99"/>
      <c r="AB7140" s="99"/>
      <c r="AC7140" s="99"/>
      <c r="AD7140" s="99"/>
      <c r="AE7140" s="99"/>
      <c r="AF7140" s="99"/>
      <c r="AG7140" s="99"/>
      <c r="AH7140" s="31"/>
      <c r="AI7140" s="31"/>
      <c r="AJ7140" s="31"/>
      <c r="AK7140" s="31"/>
      <c r="AL7140" s="31"/>
      <c r="AO7140" s="376"/>
    </row>
    <row r="7141" spans="1:41" x14ac:dyDescent="0.25">
      <c r="A7141" s="44" t="s">
        <v>12271</v>
      </c>
      <c r="B7141" s="44" t="s">
        <v>21434</v>
      </c>
      <c r="C7141" s="45" t="s">
        <v>13058</v>
      </c>
      <c r="D7141" s="45" t="s">
        <v>21447</v>
      </c>
      <c r="E7141" s="46">
        <v>46418</v>
      </c>
      <c r="AO7141" s="376"/>
    </row>
    <row r="7142" spans="1:41" x14ac:dyDescent="0.25">
      <c r="A7142" s="44" t="s">
        <v>17860</v>
      </c>
      <c r="B7142" s="44" t="s">
        <v>17475</v>
      </c>
      <c r="C7142" s="45">
        <v>260205</v>
      </c>
      <c r="D7142" s="45" t="s">
        <v>11363</v>
      </c>
      <c r="E7142" s="45" t="s">
        <v>9238</v>
      </c>
      <c r="AO7142" s="376"/>
    </row>
    <row r="7143" spans="1:41" x14ac:dyDescent="0.3">
      <c r="A7143" s="57" t="s">
        <v>27</v>
      </c>
      <c r="B7143" s="57" t="s">
        <v>2173</v>
      </c>
      <c r="C7143" s="62">
        <v>24030</v>
      </c>
      <c r="D7143" s="62" t="s">
        <v>20886</v>
      </c>
      <c r="E7143" s="60">
        <v>47057</v>
      </c>
      <c r="F7143" s="32"/>
      <c r="G7143" s="32"/>
      <c r="H7143" s="32"/>
      <c r="I7143" s="31"/>
      <c r="J7143" s="31"/>
      <c r="K7143" s="31"/>
      <c r="L7143" s="31"/>
      <c r="M7143" s="31"/>
      <c r="N7143" s="31"/>
      <c r="O7143" s="31"/>
      <c r="P7143" s="31"/>
      <c r="Q7143" s="31"/>
      <c r="R7143" s="31"/>
      <c r="S7143" s="31"/>
      <c r="T7143" s="31"/>
      <c r="U7143" s="31"/>
      <c r="V7143" s="31"/>
      <c r="W7143" s="31"/>
      <c r="X7143" s="31"/>
      <c r="Y7143" s="31"/>
      <c r="Z7143" s="31"/>
      <c r="AA7143" s="31"/>
      <c r="AB7143" s="31"/>
      <c r="AC7143" s="31"/>
      <c r="AD7143" s="31"/>
      <c r="AE7143" s="31"/>
      <c r="AF7143" s="31"/>
      <c r="AG7143" s="31"/>
      <c r="AH7143" s="31"/>
      <c r="AI7143" s="31"/>
      <c r="AJ7143" s="31"/>
      <c r="AK7143" s="31"/>
      <c r="AL7143" s="31"/>
      <c r="AO7143" s="376"/>
    </row>
    <row r="7144" spans="1:41" x14ac:dyDescent="0.3">
      <c r="A7144" s="57" t="s">
        <v>27</v>
      </c>
      <c r="B7144" s="92" t="s">
        <v>3682</v>
      </c>
      <c r="C7144" s="93" t="s">
        <v>19106</v>
      </c>
      <c r="D7144" s="93" t="s">
        <v>3681</v>
      </c>
      <c r="E7144" s="94">
        <v>48029</v>
      </c>
      <c r="F7144" s="93"/>
      <c r="G7144" s="93"/>
      <c r="H7144" s="93"/>
      <c r="I7144" s="99"/>
      <c r="J7144" s="99"/>
      <c r="K7144" s="99"/>
      <c r="L7144" s="99"/>
      <c r="M7144" s="99"/>
      <c r="N7144" s="99"/>
      <c r="O7144" s="99"/>
      <c r="P7144" s="99"/>
      <c r="Q7144" s="99"/>
      <c r="R7144" s="99"/>
      <c r="S7144" s="99"/>
      <c r="T7144" s="99"/>
      <c r="U7144" s="99"/>
      <c r="V7144" s="99"/>
      <c r="W7144" s="99"/>
      <c r="X7144" s="99"/>
      <c r="Y7144" s="99"/>
      <c r="Z7144" s="99"/>
      <c r="AA7144" s="99"/>
      <c r="AB7144" s="99"/>
      <c r="AC7144" s="99"/>
      <c r="AD7144" s="99"/>
      <c r="AE7144" s="99"/>
      <c r="AF7144" s="99"/>
      <c r="AG7144" s="99"/>
      <c r="AH7144" s="31"/>
      <c r="AI7144" s="31"/>
      <c r="AJ7144" s="31"/>
      <c r="AK7144" s="31"/>
      <c r="AL7144" s="31"/>
      <c r="AO7144" s="376"/>
    </row>
    <row r="7145" spans="1:41" x14ac:dyDescent="0.25">
      <c r="A7145" s="44" t="s">
        <v>27</v>
      </c>
      <c r="B7145" s="44" t="s">
        <v>12099</v>
      </c>
      <c r="C7145" s="45">
        <v>8.24</v>
      </c>
      <c r="D7145" s="45" t="s">
        <v>12549</v>
      </c>
      <c r="E7145" s="46">
        <v>47057</v>
      </c>
      <c r="F7145" s="45"/>
      <c r="G7145" s="93"/>
      <c r="H7145" s="93"/>
      <c r="I7145" s="99"/>
      <c r="J7145" s="99"/>
      <c r="K7145" s="99"/>
      <c r="L7145" s="99"/>
      <c r="M7145" s="99"/>
      <c r="N7145" s="99"/>
      <c r="O7145" s="99"/>
      <c r="P7145" s="99"/>
      <c r="Q7145" s="99"/>
      <c r="R7145" s="99"/>
      <c r="S7145" s="99"/>
      <c r="T7145" s="99"/>
      <c r="U7145" s="99"/>
      <c r="V7145" s="99"/>
      <c r="W7145" s="99"/>
      <c r="X7145" s="99"/>
      <c r="Y7145" s="99"/>
      <c r="Z7145" s="99"/>
      <c r="AA7145" s="99"/>
      <c r="AB7145" s="99"/>
      <c r="AC7145" s="99"/>
      <c r="AD7145" s="99"/>
      <c r="AE7145" s="99"/>
      <c r="AF7145" s="99"/>
      <c r="AG7145" s="99"/>
      <c r="AH7145" s="31"/>
      <c r="AI7145" s="31"/>
      <c r="AJ7145" s="31"/>
      <c r="AK7145" s="31"/>
      <c r="AL7145" s="31"/>
      <c r="AO7145" s="376"/>
    </row>
    <row r="7146" spans="1:41" x14ac:dyDescent="0.25">
      <c r="A7146" s="44" t="s">
        <v>27</v>
      </c>
      <c r="B7146" s="44" t="s">
        <v>12111</v>
      </c>
      <c r="C7146" s="45">
        <v>13.24</v>
      </c>
      <c r="D7146" s="45" t="s">
        <v>12549</v>
      </c>
      <c r="E7146" s="46">
        <v>47299</v>
      </c>
      <c r="F7146" s="45"/>
      <c r="G7146" s="93"/>
      <c r="H7146" s="93"/>
      <c r="I7146" s="99"/>
      <c r="J7146" s="99"/>
      <c r="K7146" s="99"/>
      <c r="L7146" s="99"/>
      <c r="M7146" s="99"/>
      <c r="N7146" s="99"/>
      <c r="O7146" s="99"/>
      <c r="P7146" s="99"/>
      <c r="Q7146" s="99"/>
      <c r="R7146" s="99"/>
      <c r="S7146" s="99"/>
      <c r="T7146" s="99"/>
      <c r="U7146" s="99"/>
      <c r="V7146" s="99"/>
      <c r="W7146" s="99"/>
      <c r="X7146" s="99"/>
      <c r="Y7146" s="99"/>
      <c r="Z7146" s="99"/>
      <c r="AA7146" s="99"/>
      <c r="AB7146" s="99"/>
      <c r="AC7146" s="99"/>
      <c r="AD7146" s="99"/>
      <c r="AE7146" s="99"/>
      <c r="AF7146" s="99"/>
      <c r="AG7146" s="99"/>
      <c r="AH7146" s="31"/>
      <c r="AI7146" s="31"/>
      <c r="AJ7146" s="31"/>
      <c r="AK7146" s="31"/>
      <c r="AL7146" s="31"/>
      <c r="AO7146" s="376"/>
    </row>
    <row r="7147" spans="1:41" x14ac:dyDescent="0.25">
      <c r="A7147" s="44" t="s">
        <v>27</v>
      </c>
      <c r="B7147" s="44" t="s">
        <v>12110</v>
      </c>
      <c r="C7147" s="45">
        <v>14.24</v>
      </c>
      <c r="D7147" s="45" t="s">
        <v>12549</v>
      </c>
      <c r="E7147" s="46">
        <v>47299</v>
      </c>
      <c r="F7147" s="45"/>
      <c r="G7147" s="93"/>
      <c r="H7147" s="93"/>
      <c r="I7147" s="99"/>
      <c r="J7147" s="99"/>
      <c r="K7147" s="99"/>
      <c r="L7147" s="99"/>
      <c r="M7147" s="99"/>
      <c r="N7147" s="99"/>
      <c r="O7147" s="99"/>
      <c r="P7147" s="99"/>
      <c r="Q7147" s="99"/>
      <c r="R7147" s="99"/>
      <c r="S7147" s="99"/>
      <c r="T7147" s="99"/>
      <c r="U7147" s="99"/>
      <c r="V7147" s="99"/>
      <c r="W7147" s="99"/>
      <c r="X7147" s="99"/>
      <c r="Y7147" s="99"/>
      <c r="Z7147" s="99"/>
      <c r="AA7147" s="99"/>
      <c r="AB7147" s="99"/>
      <c r="AC7147" s="99"/>
      <c r="AD7147" s="99"/>
      <c r="AE7147" s="99"/>
      <c r="AF7147" s="99"/>
      <c r="AG7147" s="99"/>
      <c r="AH7147" s="31"/>
      <c r="AI7147" s="31"/>
      <c r="AJ7147" s="31"/>
      <c r="AK7147" s="31"/>
      <c r="AL7147" s="31"/>
      <c r="AO7147" s="376"/>
    </row>
    <row r="7148" spans="1:41" x14ac:dyDescent="0.25">
      <c r="A7148" s="102" t="s">
        <v>3309</v>
      </c>
      <c r="B7148" s="92" t="s">
        <v>13051</v>
      </c>
      <c r="C7148" s="93" t="s">
        <v>13052</v>
      </c>
      <c r="D7148" s="93" t="s">
        <v>1201</v>
      </c>
      <c r="E7148" s="94">
        <v>47223</v>
      </c>
      <c r="F7148" s="93"/>
      <c r="G7148" s="93"/>
      <c r="H7148" s="93"/>
      <c r="I7148" s="99"/>
      <c r="J7148" s="99"/>
      <c r="K7148" s="99"/>
      <c r="L7148" s="99"/>
      <c r="M7148" s="99"/>
      <c r="N7148" s="99"/>
      <c r="O7148" s="99"/>
      <c r="P7148" s="99"/>
      <c r="Q7148" s="99"/>
      <c r="R7148" s="99"/>
      <c r="S7148" s="99"/>
      <c r="T7148" s="99"/>
      <c r="U7148" s="99"/>
      <c r="V7148" s="99"/>
      <c r="W7148" s="99"/>
      <c r="X7148" s="99"/>
      <c r="Y7148" s="99"/>
      <c r="Z7148" s="99"/>
      <c r="AA7148" s="99"/>
      <c r="AB7148" s="99"/>
      <c r="AC7148" s="99"/>
      <c r="AD7148" s="99"/>
      <c r="AE7148" s="99"/>
      <c r="AF7148" s="99"/>
      <c r="AG7148" s="99"/>
      <c r="AH7148" s="31"/>
      <c r="AI7148" s="31"/>
      <c r="AJ7148" s="31"/>
      <c r="AK7148" s="31"/>
      <c r="AL7148" s="31"/>
      <c r="AO7148" s="376"/>
    </row>
    <row r="7149" spans="1:41" x14ac:dyDescent="0.25">
      <c r="A7149" s="91" t="s">
        <v>3309</v>
      </c>
      <c r="B7149" s="92" t="s">
        <v>19284</v>
      </c>
      <c r="C7149" s="93" t="s">
        <v>19285</v>
      </c>
      <c r="D7149" s="93" t="s">
        <v>1201</v>
      </c>
      <c r="E7149" s="94">
        <v>46582</v>
      </c>
      <c r="F7149" s="93"/>
      <c r="G7149" s="93"/>
      <c r="H7149" s="93"/>
      <c r="I7149" s="99"/>
      <c r="J7149" s="99"/>
      <c r="K7149" s="99"/>
      <c r="L7149" s="99"/>
      <c r="M7149" s="99"/>
      <c r="N7149" s="99"/>
      <c r="O7149" s="99"/>
      <c r="P7149" s="99"/>
      <c r="Q7149" s="99"/>
      <c r="R7149" s="99"/>
      <c r="S7149" s="99"/>
      <c r="T7149" s="99"/>
      <c r="U7149" s="99"/>
      <c r="V7149" s="99"/>
      <c r="W7149" s="99"/>
      <c r="X7149" s="99"/>
      <c r="Y7149" s="99"/>
      <c r="Z7149" s="99"/>
      <c r="AA7149" s="99"/>
      <c r="AB7149" s="99"/>
      <c r="AC7149" s="99"/>
      <c r="AD7149" s="99"/>
      <c r="AE7149" s="99"/>
      <c r="AF7149" s="99"/>
      <c r="AG7149" s="99"/>
      <c r="AH7149" s="31"/>
      <c r="AI7149" s="31"/>
      <c r="AJ7149" s="31"/>
      <c r="AK7149" s="31"/>
      <c r="AL7149" s="31"/>
      <c r="AO7149" s="376"/>
    </row>
    <row r="7150" spans="1:41" x14ac:dyDescent="0.25">
      <c r="A7150" s="44" t="s">
        <v>12667</v>
      </c>
      <c r="B7150" s="44" t="s">
        <v>3039</v>
      </c>
      <c r="C7150" s="45">
        <v>230904</v>
      </c>
      <c r="D7150" s="45" t="s">
        <v>11363</v>
      </c>
      <c r="E7150" s="45" t="s">
        <v>7871</v>
      </c>
      <c r="AO7150" s="376"/>
    </row>
    <row r="7151" spans="1:41" x14ac:dyDescent="0.25">
      <c r="A7151" s="44" t="s">
        <v>12667</v>
      </c>
      <c r="B7151" s="44" t="s">
        <v>5134</v>
      </c>
      <c r="C7151" s="45">
        <v>240804</v>
      </c>
      <c r="D7151" s="45" t="s">
        <v>11363</v>
      </c>
      <c r="E7151" s="45" t="s">
        <v>11260</v>
      </c>
      <c r="AO7151" s="376"/>
    </row>
    <row r="7152" spans="1:41" x14ac:dyDescent="0.3">
      <c r="A7152" s="333" t="s">
        <v>18963</v>
      </c>
      <c r="B7152" s="333" t="s">
        <v>1159</v>
      </c>
      <c r="C7152" s="125" t="s">
        <v>19092</v>
      </c>
      <c r="D7152" s="32" t="s">
        <v>20309</v>
      </c>
      <c r="E7152" s="125" t="s">
        <v>9249</v>
      </c>
      <c r="F7152" s="125" t="s">
        <v>1189</v>
      </c>
      <c r="G7152" s="125" t="s">
        <v>1190</v>
      </c>
      <c r="AO7152" s="376"/>
    </row>
    <row r="7153" spans="1:41" x14ac:dyDescent="0.25">
      <c r="A7153" s="44" t="s">
        <v>2915</v>
      </c>
      <c r="B7153" s="44" t="s">
        <v>21437</v>
      </c>
      <c r="C7153" s="45" t="s">
        <v>5547</v>
      </c>
      <c r="D7153" s="45" t="s">
        <v>21447</v>
      </c>
      <c r="E7153" s="46">
        <v>46660</v>
      </c>
      <c r="AO7153" s="376"/>
    </row>
    <row r="7154" spans="1:41" x14ac:dyDescent="0.25">
      <c r="A7154" s="44" t="s">
        <v>5480</v>
      </c>
      <c r="B7154" s="44" t="s">
        <v>21437</v>
      </c>
      <c r="C7154" s="45" t="s">
        <v>5547</v>
      </c>
      <c r="D7154" s="45" t="s">
        <v>21447</v>
      </c>
      <c r="E7154" s="46">
        <v>46660</v>
      </c>
      <c r="AO7154" s="376"/>
    </row>
    <row r="7155" spans="1:41" x14ac:dyDescent="0.25">
      <c r="A7155" s="91" t="s">
        <v>17174</v>
      </c>
      <c r="B7155" s="57" t="s">
        <v>17204</v>
      </c>
      <c r="C7155" s="62">
        <v>2515</v>
      </c>
      <c r="D7155" s="62" t="s">
        <v>20886</v>
      </c>
      <c r="E7155" s="60">
        <v>47149</v>
      </c>
      <c r="F7155" s="32"/>
      <c r="G7155" s="32"/>
      <c r="H7155" s="32"/>
      <c r="I7155" s="31"/>
      <c r="J7155" s="31"/>
      <c r="K7155" s="31"/>
      <c r="L7155" s="31"/>
      <c r="M7155" s="31"/>
      <c r="N7155" s="31"/>
      <c r="O7155" s="31"/>
      <c r="P7155" s="31"/>
      <c r="Q7155" s="31"/>
      <c r="R7155" s="31"/>
      <c r="S7155" s="31"/>
      <c r="T7155" s="31"/>
      <c r="U7155" s="31"/>
      <c r="V7155" s="31"/>
      <c r="W7155" s="31"/>
      <c r="X7155" s="31"/>
      <c r="Y7155" s="31"/>
      <c r="Z7155" s="31"/>
      <c r="AA7155" s="31"/>
      <c r="AB7155" s="31"/>
      <c r="AC7155" s="31"/>
      <c r="AD7155" s="31"/>
      <c r="AE7155" s="31"/>
      <c r="AF7155" s="31"/>
      <c r="AG7155" s="31"/>
      <c r="AH7155" s="31"/>
      <c r="AI7155" s="31"/>
      <c r="AJ7155" s="31"/>
      <c r="AK7155" s="31"/>
      <c r="AL7155" s="31"/>
      <c r="AO7155" s="376"/>
    </row>
    <row r="7156" spans="1:41" x14ac:dyDescent="0.25">
      <c r="A7156" s="100" t="s">
        <v>3410</v>
      </c>
      <c r="B7156" s="92" t="s">
        <v>3452</v>
      </c>
      <c r="C7156" s="93" t="s">
        <v>3453</v>
      </c>
      <c r="D7156" s="93" t="s">
        <v>1201</v>
      </c>
      <c r="E7156" s="94">
        <v>46496</v>
      </c>
      <c r="F7156" s="93"/>
      <c r="G7156" s="93"/>
      <c r="H7156" s="93"/>
      <c r="I7156" s="99"/>
      <c r="J7156" s="99"/>
      <c r="K7156" s="99"/>
      <c r="L7156" s="99"/>
      <c r="M7156" s="99"/>
      <c r="N7156" s="99"/>
      <c r="O7156" s="99"/>
      <c r="P7156" s="99"/>
      <c r="Q7156" s="99"/>
      <c r="R7156" s="99"/>
      <c r="S7156" s="99"/>
      <c r="T7156" s="99"/>
      <c r="U7156" s="99"/>
      <c r="V7156" s="99"/>
      <c r="W7156" s="99"/>
      <c r="X7156" s="99"/>
      <c r="Y7156" s="99"/>
      <c r="Z7156" s="99"/>
      <c r="AA7156" s="99"/>
      <c r="AB7156" s="99"/>
      <c r="AC7156" s="99"/>
      <c r="AD7156" s="99"/>
      <c r="AE7156" s="99"/>
      <c r="AF7156" s="99"/>
      <c r="AG7156" s="99"/>
      <c r="AH7156" s="31"/>
      <c r="AI7156" s="31"/>
      <c r="AJ7156" s="31"/>
      <c r="AK7156" s="31"/>
      <c r="AL7156" s="31"/>
      <c r="AO7156" s="376"/>
    </row>
    <row r="7157" spans="1:41" x14ac:dyDescent="0.3">
      <c r="A7157" s="135" t="s">
        <v>5788</v>
      </c>
      <c r="B7157" s="131" t="s">
        <v>5783</v>
      </c>
      <c r="C7157" s="93" t="s">
        <v>5784</v>
      </c>
      <c r="D7157" s="93" t="s">
        <v>1201</v>
      </c>
      <c r="E7157" s="94">
        <v>46341</v>
      </c>
      <c r="F7157" s="93"/>
      <c r="G7157" s="93"/>
      <c r="H7157" s="93"/>
      <c r="I7157" s="99"/>
      <c r="J7157" s="99"/>
      <c r="K7157" s="99"/>
      <c r="L7157" s="99"/>
      <c r="M7157" s="99"/>
      <c r="N7157" s="99"/>
      <c r="O7157" s="99"/>
      <c r="P7157" s="99"/>
      <c r="Q7157" s="99"/>
      <c r="R7157" s="99"/>
      <c r="S7157" s="99"/>
      <c r="T7157" s="99"/>
      <c r="U7157" s="99"/>
      <c r="V7157" s="99"/>
      <c r="W7157" s="99"/>
      <c r="X7157" s="99"/>
      <c r="Y7157" s="99"/>
      <c r="Z7157" s="99"/>
      <c r="AA7157" s="99"/>
      <c r="AB7157" s="99"/>
      <c r="AC7157" s="99"/>
      <c r="AD7157" s="99"/>
      <c r="AE7157" s="99"/>
      <c r="AF7157" s="99"/>
      <c r="AG7157" s="99"/>
      <c r="AH7157" s="31"/>
      <c r="AI7157" s="31"/>
      <c r="AJ7157" s="31"/>
      <c r="AK7157" s="31"/>
      <c r="AL7157" s="31"/>
      <c r="AO7157" s="376"/>
    </row>
    <row r="7158" spans="1:41" x14ac:dyDescent="0.25">
      <c r="A7158" s="44" t="s">
        <v>10532</v>
      </c>
      <c r="B7158" s="44" t="s">
        <v>3482</v>
      </c>
      <c r="C7158" s="45">
        <v>240401</v>
      </c>
      <c r="D7158" s="45" t="s">
        <v>11363</v>
      </c>
      <c r="E7158" s="45" t="s">
        <v>5037</v>
      </c>
      <c r="AO7158" s="376"/>
    </row>
    <row r="7159" spans="1:41" x14ac:dyDescent="0.25">
      <c r="A7159" s="44" t="s">
        <v>9423</v>
      </c>
      <c r="B7159" s="92" t="s">
        <v>9602</v>
      </c>
      <c r="C7159" s="45" t="s">
        <v>9334</v>
      </c>
      <c r="D7159" s="93" t="s">
        <v>9601</v>
      </c>
      <c r="E7159" s="94">
        <v>46568</v>
      </c>
      <c r="F7159" s="93"/>
      <c r="G7159" s="93"/>
      <c r="H7159" s="93"/>
      <c r="I7159" s="99"/>
      <c r="J7159" s="99"/>
      <c r="K7159" s="99"/>
      <c r="L7159" s="99"/>
      <c r="M7159" s="99"/>
      <c r="N7159" s="99"/>
      <c r="O7159" s="99"/>
      <c r="P7159" s="99"/>
      <c r="Q7159" s="99"/>
      <c r="R7159" s="99"/>
      <c r="S7159" s="99"/>
      <c r="T7159" s="99"/>
      <c r="U7159" s="99"/>
      <c r="V7159" s="99"/>
      <c r="W7159" s="99"/>
      <c r="X7159" s="99"/>
      <c r="Y7159" s="99"/>
      <c r="Z7159" s="99"/>
      <c r="AA7159" s="99"/>
      <c r="AB7159" s="99"/>
      <c r="AC7159" s="99"/>
      <c r="AD7159" s="99"/>
      <c r="AE7159" s="99"/>
      <c r="AF7159" s="99"/>
      <c r="AG7159" s="99"/>
      <c r="AH7159" s="31"/>
      <c r="AI7159" s="31"/>
      <c r="AJ7159" s="31"/>
      <c r="AK7159" s="31"/>
      <c r="AL7159" s="31"/>
      <c r="AO7159" s="376"/>
    </row>
    <row r="7160" spans="1:41" x14ac:dyDescent="0.25">
      <c r="A7160" s="91" t="s">
        <v>9423</v>
      </c>
      <c r="B7160" s="92" t="s">
        <v>3182</v>
      </c>
      <c r="C7160" s="93" t="s">
        <v>19170</v>
      </c>
      <c r="D7160" s="93" t="s">
        <v>1201</v>
      </c>
      <c r="E7160" s="94">
        <v>46582</v>
      </c>
      <c r="F7160" s="93"/>
      <c r="G7160" s="93"/>
      <c r="H7160" s="93"/>
      <c r="I7160" s="99"/>
      <c r="J7160" s="99"/>
      <c r="K7160" s="99"/>
      <c r="L7160" s="99"/>
      <c r="M7160" s="99"/>
      <c r="N7160" s="99"/>
      <c r="O7160" s="99"/>
      <c r="P7160" s="99"/>
      <c r="Q7160" s="99"/>
      <c r="R7160" s="99"/>
      <c r="S7160" s="99"/>
      <c r="T7160" s="99"/>
      <c r="U7160" s="99"/>
      <c r="V7160" s="99"/>
      <c r="W7160" s="99"/>
      <c r="X7160" s="99"/>
      <c r="Y7160" s="99"/>
      <c r="Z7160" s="99"/>
      <c r="AA7160" s="99"/>
      <c r="AB7160" s="99"/>
      <c r="AC7160" s="99"/>
      <c r="AD7160" s="99"/>
      <c r="AE7160" s="99"/>
      <c r="AF7160" s="99"/>
      <c r="AG7160" s="99"/>
      <c r="AH7160" s="31"/>
      <c r="AI7160" s="31"/>
      <c r="AJ7160" s="31"/>
      <c r="AK7160" s="31"/>
      <c r="AL7160" s="31"/>
      <c r="AO7160" s="376"/>
    </row>
    <row r="7161" spans="1:41" x14ac:dyDescent="0.25">
      <c r="A7161" s="44" t="s">
        <v>17861</v>
      </c>
      <c r="B7161" s="44" t="s">
        <v>5321</v>
      </c>
      <c r="C7161" s="45">
        <v>23010401</v>
      </c>
      <c r="D7161" s="45" t="s">
        <v>11363</v>
      </c>
      <c r="E7161" s="45" t="s">
        <v>5322</v>
      </c>
      <c r="AO7161" s="376"/>
    </row>
    <row r="7162" spans="1:41" x14ac:dyDescent="0.25">
      <c r="A7162" s="44" t="s">
        <v>17861</v>
      </c>
      <c r="B7162" s="44" t="s">
        <v>3176</v>
      </c>
      <c r="C7162" s="45">
        <v>23010402</v>
      </c>
      <c r="D7162" s="45" t="s">
        <v>11363</v>
      </c>
      <c r="E7162" s="45" t="s">
        <v>5322</v>
      </c>
      <c r="AO7162" s="376"/>
    </row>
    <row r="7163" spans="1:41" x14ac:dyDescent="0.25">
      <c r="A7163" s="44" t="s">
        <v>6991</v>
      </c>
      <c r="B7163" s="44" t="s">
        <v>5321</v>
      </c>
      <c r="C7163" s="45">
        <v>23010401</v>
      </c>
      <c r="D7163" s="45" t="s">
        <v>11363</v>
      </c>
      <c r="E7163" s="45" t="s">
        <v>5322</v>
      </c>
      <c r="AO7163" s="376"/>
    </row>
    <row r="7164" spans="1:41" x14ac:dyDescent="0.25">
      <c r="A7164" s="44" t="s">
        <v>6991</v>
      </c>
      <c r="B7164" s="44" t="s">
        <v>3176</v>
      </c>
      <c r="C7164" s="45">
        <v>23010402</v>
      </c>
      <c r="D7164" s="45" t="s">
        <v>11363</v>
      </c>
      <c r="E7164" s="45" t="s">
        <v>5322</v>
      </c>
      <c r="AO7164" s="376"/>
    </row>
    <row r="7165" spans="1:41" x14ac:dyDescent="0.25">
      <c r="A7165" s="44" t="s">
        <v>2394</v>
      </c>
      <c r="B7165" s="44" t="s">
        <v>2350</v>
      </c>
      <c r="C7165" s="45">
        <v>230105</v>
      </c>
      <c r="D7165" s="45" t="s">
        <v>11363</v>
      </c>
      <c r="E7165" s="45" t="s">
        <v>5265</v>
      </c>
      <c r="AO7165" s="376"/>
    </row>
    <row r="7166" spans="1:41" x14ac:dyDescent="0.25">
      <c r="A7166" s="44" t="s">
        <v>4454</v>
      </c>
      <c r="B7166" s="44" t="s">
        <v>4387</v>
      </c>
      <c r="C7166" s="45" t="s">
        <v>4455</v>
      </c>
      <c r="D7166" s="45" t="s">
        <v>11204</v>
      </c>
      <c r="E7166" s="45" t="s">
        <v>4125</v>
      </c>
      <c r="F7166" s="93"/>
      <c r="G7166" s="93"/>
      <c r="H7166" s="93"/>
      <c r="I7166" s="99"/>
      <c r="J7166" s="99"/>
      <c r="K7166" s="99"/>
      <c r="L7166" s="99"/>
      <c r="M7166" s="99"/>
      <c r="N7166" s="99"/>
      <c r="O7166" s="99"/>
      <c r="P7166" s="99"/>
      <c r="Q7166" s="99"/>
      <c r="R7166" s="99"/>
      <c r="S7166" s="99"/>
      <c r="T7166" s="99"/>
      <c r="U7166" s="99"/>
      <c r="V7166" s="99"/>
      <c r="W7166" s="99"/>
      <c r="X7166" s="99"/>
      <c r="Y7166" s="99"/>
      <c r="Z7166" s="99"/>
      <c r="AA7166" s="99"/>
      <c r="AB7166" s="99"/>
      <c r="AC7166" s="99"/>
      <c r="AD7166" s="99"/>
      <c r="AE7166" s="99"/>
      <c r="AF7166" s="99"/>
      <c r="AG7166" s="99"/>
      <c r="AH7166" s="31"/>
      <c r="AI7166" s="31"/>
      <c r="AJ7166" s="31"/>
      <c r="AK7166" s="31"/>
      <c r="AL7166" s="31"/>
      <c r="AO7166" s="376"/>
    </row>
    <row r="7167" spans="1:41" x14ac:dyDescent="0.25">
      <c r="A7167" s="44" t="s">
        <v>4454</v>
      </c>
      <c r="B7167" s="44" t="s">
        <v>17322</v>
      </c>
      <c r="C7167" s="45" t="s">
        <v>17423</v>
      </c>
      <c r="D7167" s="93" t="s">
        <v>17443</v>
      </c>
      <c r="E7167" s="45" t="s">
        <v>5322</v>
      </c>
      <c r="F7167" s="93"/>
      <c r="G7167" s="93"/>
      <c r="H7167" s="93"/>
      <c r="I7167" s="99"/>
      <c r="J7167" s="99"/>
      <c r="K7167" s="99"/>
      <c r="L7167" s="99"/>
      <c r="M7167" s="99"/>
      <c r="N7167" s="99"/>
      <c r="O7167" s="99"/>
      <c r="P7167" s="99"/>
      <c r="Q7167" s="99"/>
      <c r="R7167" s="99"/>
      <c r="S7167" s="99"/>
      <c r="T7167" s="99"/>
      <c r="U7167" s="99"/>
      <c r="V7167" s="99"/>
      <c r="W7167" s="99"/>
      <c r="X7167" s="99"/>
      <c r="Y7167" s="99"/>
      <c r="Z7167" s="99"/>
      <c r="AA7167" s="99"/>
      <c r="AB7167" s="99"/>
      <c r="AC7167" s="99"/>
      <c r="AD7167" s="99"/>
      <c r="AE7167" s="99"/>
      <c r="AF7167" s="99"/>
      <c r="AG7167" s="99"/>
      <c r="AH7167" s="31"/>
      <c r="AI7167" s="31"/>
      <c r="AJ7167" s="31"/>
      <c r="AK7167" s="31"/>
      <c r="AL7167" s="31"/>
      <c r="AO7167" s="376"/>
    </row>
    <row r="7168" spans="1:41" x14ac:dyDescent="0.25">
      <c r="A7168" s="44" t="s">
        <v>21641</v>
      </c>
      <c r="B7168" s="44" t="s">
        <v>21449</v>
      </c>
      <c r="C7168" s="45">
        <v>260504</v>
      </c>
      <c r="D7168" s="45" t="s">
        <v>11363</v>
      </c>
      <c r="E7168" s="45" t="s">
        <v>21450</v>
      </c>
      <c r="AO7168" s="376"/>
    </row>
    <row r="7169" spans="1:41" x14ac:dyDescent="0.25">
      <c r="A7169" s="44" t="s">
        <v>15761</v>
      </c>
      <c r="B7169" s="44" t="s">
        <v>3474</v>
      </c>
      <c r="C7169" s="45">
        <v>250503</v>
      </c>
      <c r="D7169" s="45" t="s">
        <v>11363</v>
      </c>
      <c r="E7169" s="45" t="s">
        <v>15608</v>
      </c>
      <c r="AO7169" s="376"/>
    </row>
    <row r="7170" spans="1:41" x14ac:dyDescent="0.3">
      <c r="A7170" s="333" t="s">
        <v>18665</v>
      </c>
      <c r="B7170" s="333" t="s">
        <v>1183</v>
      </c>
      <c r="C7170" s="125" t="s">
        <v>18817</v>
      </c>
      <c r="D7170" s="32" t="s">
        <v>20309</v>
      </c>
      <c r="E7170" s="125" t="s">
        <v>8292</v>
      </c>
      <c r="F7170" s="125" t="s">
        <v>1190</v>
      </c>
      <c r="G7170" s="125" t="s">
        <v>1190</v>
      </c>
      <c r="AO7170" s="376"/>
    </row>
    <row r="7171" spans="1:41" x14ac:dyDescent="0.25">
      <c r="A7171" s="44" t="s">
        <v>17862</v>
      </c>
      <c r="B7171" s="44" t="s">
        <v>3043</v>
      </c>
      <c r="C7171" s="45">
        <v>230901</v>
      </c>
      <c r="D7171" s="45" t="s">
        <v>11363</v>
      </c>
      <c r="E7171" s="45" t="s">
        <v>7871</v>
      </c>
      <c r="AO7171" s="376"/>
    </row>
    <row r="7172" spans="1:41" x14ac:dyDescent="0.25">
      <c r="A7172" s="44" t="s">
        <v>17863</v>
      </c>
      <c r="B7172" s="44" t="s">
        <v>5321</v>
      </c>
      <c r="C7172" s="45">
        <v>25010401</v>
      </c>
      <c r="D7172" s="45" t="s">
        <v>11363</v>
      </c>
      <c r="E7172" s="45" t="s">
        <v>12564</v>
      </c>
      <c r="AO7172" s="376"/>
    </row>
    <row r="7173" spans="1:41" x14ac:dyDescent="0.3">
      <c r="A7173" s="99" t="s">
        <v>15498</v>
      </c>
      <c r="B7173" s="92" t="s">
        <v>15494</v>
      </c>
      <c r="C7173" s="93" t="s">
        <v>15493</v>
      </c>
      <c r="D7173" s="93" t="s">
        <v>1201</v>
      </c>
      <c r="E7173" s="94">
        <v>46604</v>
      </c>
      <c r="F7173" s="93"/>
      <c r="G7173" s="93"/>
      <c r="H7173" s="93"/>
      <c r="I7173" s="99"/>
      <c r="J7173" s="99"/>
      <c r="K7173" s="99"/>
      <c r="L7173" s="99"/>
      <c r="M7173" s="99"/>
      <c r="N7173" s="99"/>
      <c r="O7173" s="99"/>
      <c r="P7173" s="99"/>
      <c r="Q7173" s="99"/>
      <c r="R7173" s="99"/>
      <c r="S7173" s="99"/>
      <c r="T7173" s="99"/>
      <c r="U7173" s="99"/>
      <c r="V7173" s="99"/>
      <c r="W7173" s="99"/>
      <c r="X7173" s="99"/>
      <c r="Y7173" s="99"/>
      <c r="Z7173" s="99"/>
      <c r="AA7173" s="99"/>
      <c r="AB7173" s="99"/>
      <c r="AC7173" s="99"/>
      <c r="AD7173" s="99"/>
      <c r="AE7173" s="99"/>
      <c r="AF7173" s="99"/>
      <c r="AG7173" s="99"/>
      <c r="AH7173" s="31"/>
      <c r="AI7173" s="31"/>
      <c r="AJ7173" s="31"/>
      <c r="AK7173" s="31"/>
      <c r="AL7173" s="31"/>
      <c r="AO7173" s="376"/>
    </row>
    <row r="7174" spans="1:41" x14ac:dyDescent="0.25">
      <c r="A7174" s="44" t="s">
        <v>4456</v>
      </c>
      <c r="B7174" s="44" t="s">
        <v>4371</v>
      </c>
      <c r="C7174" s="45" t="s">
        <v>4457</v>
      </c>
      <c r="D7174" s="45" t="s">
        <v>11204</v>
      </c>
      <c r="E7174" s="45" t="s">
        <v>7354</v>
      </c>
      <c r="F7174" s="93"/>
      <c r="G7174" s="93"/>
      <c r="H7174" s="93"/>
      <c r="I7174" s="99"/>
      <c r="J7174" s="99"/>
      <c r="K7174" s="99"/>
      <c r="L7174" s="99"/>
      <c r="M7174" s="99"/>
      <c r="N7174" s="99"/>
      <c r="O7174" s="99"/>
      <c r="P7174" s="99"/>
      <c r="Q7174" s="99"/>
      <c r="R7174" s="99"/>
      <c r="S7174" s="99"/>
      <c r="T7174" s="99"/>
      <c r="U7174" s="99"/>
      <c r="V7174" s="99"/>
      <c r="W7174" s="99"/>
      <c r="X7174" s="99"/>
      <c r="Y7174" s="99"/>
      <c r="Z7174" s="99"/>
      <c r="AA7174" s="99"/>
      <c r="AB7174" s="99"/>
      <c r="AC7174" s="99"/>
      <c r="AD7174" s="99"/>
      <c r="AE7174" s="99"/>
      <c r="AF7174" s="99"/>
      <c r="AG7174" s="99"/>
      <c r="AH7174" s="31"/>
      <c r="AI7174" s="31"/>
      <c r="AJ7174" s="31"/>
      <c r="AK7174" s="31"/>
      <c r="AL7174" s="31"/>
      <c r="AO7174" s="376"/>
    </row>
    <row r="7175" spans="1:41" x14ac:dyDescent="0.25">
      <c r="A7175" s="44" t="s">
        <v>4456</v>
      </c>
      <c r="B7175" s="44" t="s">
        <v>4371</v>
      </c>
      <c r="C7175" s="45" t="s">
        <v>4457</v>
      </c>
      <c r="D7175" s="93" t="s">
        <v>17443</v>
      </c>
      <c r="E7175" s="45" t="s">
        <v>7354</v>
      </c>
      <c r="F7175" s="93"/>
      <c r="G7175" s="93"/>
      <c r="H7175" s="93"/>
      <c r="I7175" s="99"/>
      <c r="J7175" s="99"/>
      <c r="K7175" s="99"/>
      <c r="L7175" s="99"/>
      <c r="M7175" s="99"/>
      <c r="N7175" s="99"/>
      <c r="O7175" s="99"/>
      <c r="P7175" s="99"/>
      <c r="Q7175" s="99"/>
      <c r="R7175" s="99"/>
      <c r="S7175" s="99"/>
      <c r="T7175" s="99"/>
      <c r="U7175" s="99"/>
      <c r="V7175" s="99"/>
      <c r="W7175" s="99"/>
      <c r="X7175" s="99"/>
      <c r="Y7175" s="99"/>
      <c r="Z7175" s="99"/>
      <c r="AA7175" s="99"/>
      <c r="AB7175" s="99"/>
      <c r="AC7175" s="99"/>
      <c r="AD7175" s="99"/>
      <c r="AE7175" s="99"/>
      <c r="AF7175" s="99"/>
      <c r="AG7175" s="99"/>
      <c r="AH7175" s="31"/>
      <c r="AI7175" s="31"/>
      <c r="AJ7175" s="31"/>
      <c r="AK7175" s="31"/>
      <c r="AL7175" s="31"/>
      <c r="AO7175" s="376"/>
    </row>
    <row r="7176" spans="1:41" x14ac:dyDescent="0.25">
      <c r="A7176" s="44" t="s">
        <v>4456</v>
      </c>
      <c r="B7176" s="44" t="s">
        <v>4371</v>
      </c>
      <c r="C7176" s="45" t="s">
        <v>17387</v>
      </c>
      <c r="D7176" s="93" t="s">
        <v>17443</v>
      </c>
      <c r="E7176" s="45" t="s">
        <v>15591</v>
      </c>
      <c r="F7176" s="93"/>
      <c r="G7176" s="93"/>
      <c r="H7176" s="93"/>
      <c r="I7176" s="99"/>
      <c r="J7176" s="99"/>
      <c r="K7176" s="99"/>
      <c r="L7176" s="99"/>
      <c r="M7176" s="99"/>
      <c r="N7176" s="99"/>
      <c r="O7176" s="99"/>
      <c r="P7176" s="99"/>
      <c r="Q7176" s="99"/>
      <c r="R7176" s="99"/>
      <c r="S7176" s="99"/>
      <c r="T7176" s="99"/>
      <c r="U7176" s="99"/>
      <c r="V7176" s="99"/>
      <c r="W7176" s="99"/>
      <c r="X7176" s="99"/>
      <c r="Y7176" s="99"/>
      <c r="Z7176" s="99"/>
      <c r="AA7176" s="99"/>
      <c r="AB7176" s="99"/>
      <c r="AC7176" s="99"/>
      <c r="AD7176" s="99"/>
      <c r="AE7176" s="99"/>
      <c r="AF7176" s="99"/>
      <c r="AG7176" s="99"/>
      <c r="AH7176" s="31"/>
      <c r="AI7176" s="31"/>
      <c r="AJ7176" s="31"/>
      <c r="AK7176" s="31"/>
      <c r="AL7176" s="31"/>
      <c r="AO7176" s="376"/>
    </row>
    <row r="7177" spans="1:41" x14ac:dyDescent="0.25">
      <c r="A7177" s="44" t="s">
        <v>13639</v>
      </c>
      <c r="B7177" s="44" t="s">
        <v>12129</v>
      </c>
      <c r="C7177" s="45">
        <v>20.25</v>
      </c>
      <c r="D7177" s="45" t="s">
        <v>12549</v>
      </c>
      <c r="E7177" s="46">
        <v>47664</v>
      </c>
      <c r="F7177" s="45"/>
      <c r="G7177" s="93"/>
      <c r="H7177" s="93"/>
      <c r="I7177" s="99"/>
      <c r="J7177" s="99"/>
      <c r="K7177" s="99"/>
      <c r="L7177" s="99"/>
      <c r="M7177" s="99"/>
      <c r="N7177" s="99"/>
      <c r="O7177" s="99"/>
      <c r="P7177" s="99"/>
      <c r="Q7177" s="99"/>
      <c r="R7177" s="99"/>
      <c r="S7177" s="99"/>
      <c r="T7177" s="99"/>
      <c r="U7177" s="99"/>
      <c r="V7177" s="99"/>
      <c r="W7177" s="99"/>
      <c r="X7177" s="99"/>
      <c r="Y7177" s="99"/>
      <c r="Z7177" s="99"/>
      <c r="AA7177" s="99"/>
      <c r="AB7177" s="99"/>
      <c r="AC7177" s="99"/>
      <c r="AD7177" s="99"/>
      <c r="AE7177" s="99"/>
      <c r="AF7177" s="99"/>
      <c r="AG7177" s="99"/>
      <c r="AH7177" s="31"/>
      <c r="AI7177" s="31"/>
      <c r="AJ7177" s="31"/>
      <c r="AK7177" s="31"/>
      <c r="AL7177" s="31"/>
      <c r="AO7177" s="376"/>
    </row>
    <row r="7178" spans="1:41" x14ac:dyDescent="0.25">
      <c r="A7178" s="44" t="s">
        <v>13639</v>
      </c>
      <c r="B7178" s="44" t="s">
        <v>12102</v>
      </c>
      <c r="C7178" s="45">
        <v>21.25</v>
      </c>
      <c r="D7178" s="45" t="s">
        <v>12549</v>
      </c>
      <c r="E7178" s="46">
        <v>47664</v>
      </c>
      <c r="F7178" s="45"/>
      <c r="G7178" s="93"/>
      <c r="H7178" s="93"/>
      <c r="I7178" s="99"/>
      <c r="J7178" s="99"/>
      <c r="K7178" s="99"/>
      <c r="L7178" s="99"/>
      <c r="M7178" s="99"/>
      <c r="N7178" s="99"/>
      <c r="O7178" s="99"/>
      <c r="P7178" s="99"/>
      <c r="Q7178" s="99"/>
      <c r="R7178" s="99"/>
      <c r="S7178" s="99"/>
      <c r="T7178" s="99"/>
      <c r="U7178" s="99"/>
      <c r="V7178" s="99"/>
      <c r="W7178" s="99"/>
      <c r="X7178" s="99"/>
      <c r="Y7178" s="99"/>
      <c r="Z7178" s="99"/>
      <c r="AA7178" s="99"/>
      <c r="AB7178" s="99"/>
      <c r="AC7178" s="99"/>
      <c r="AD7178" s="99"/>
      <c r="AE7178" s="99"/>
      <c r="AF7178" s="99"/>
      <c r="AG7178" s="99"/>
      <c r="AH7178" s="31"/>
      <c r="AI7178" s="31"/>
      <c r="AJ7178" s="31"/>
      <c r="AK7178" s="31"/>
      <c r="AL7178" s="31"/>
      <c r="AO7178" s="376"/>
    </row>
    <row r="7179" spans="1:41" x14ac:dyDescent="0.25">
      <c r="A7179" s="44" t="s">
        <v>13484</v>
      </c>
      <c r="B7179" s="44" t="s">
        <v>21362</v>
      </c>
      <c r="C7179" s="45" t="s">
        <v>13474</v>
      </c>
      <c r="D7179" s="45" t="s">
        <v>21447</v>
      </c>
      <c r="E7179" s="46">
        <v>46752</v>
      </c>
      <c r="AO7179" s="376"/>
    </row>
    <row r="7180" spans="1:41" x14ac:dyDescent="0.3">
      <c r="A7180" s="333" t="s">
        <v>18964</v>
      </c>
      <c r="B7180" s="333" t="s">
        <v>1174</v>
      </c>
      <c r="C7180" s="125" t="s">
        <v>19093</v>
      </c>
      <c r="D7180" s="32" t="s">
        <v>20309</v>
      </c>
      <c r="E7180" s="125" t="s">
        <v>9249</v>
      </c>
      <c r="F7180" s="125" t="s">
        <v>1189</v>
      </c>
      <c r="G7180" s="125" t="s">
        <v>1190</v>
      </c>
      <c r="AO7180" s="376"/>
    </row>
    <row r="7181" spans="1:41" x14ac:dyDescent="0.25">
      <c r="A7181" s="44" t="s">
        <v>10533</v>
      </c>
      <c r="B7181" s="44" t="s">
        <v>10346</v>
      </c>
      <c r="C7181" s="45">
        <v>240507</v>
      </c>
      <c r="D7181" s="45" t="s">
        <v>11363</v>
      </c>
      <c r="E7181" s="45" t="s">
        <v>5155</v>
      </c>
      <c r="AO7181" s="376"/>
    </row>
    <row r="7182" spans="1:41" x14ac:dyDescent="0.25">
      <c r="A7182" s="44" t="s">
        <v>8800</v>
      </c>
      <c r="B7182" s="44" t="s">
        <v>14901</v>
      </c>
      <c r="C7182" s="45" t="s">
        <v>16993</v>
      </c>
      <c r="D7182" s="367" t="s">
        <v>3696</v>
      </c>
      <c r="E7182" s="328">
        <f>DATE(2029,12,17)</f>
        <v>47469</v>
      </c>
      <c r="F7182" s="32"/>
      <c r="G7182" s="32"/>
      <c r="H7182" s="32"/>
      <c r="I7182" s="31"/>
      <c r="J7182" s="31"/>
      <c r="K7182" s="31"/>
      <c r="L7182" s="31"/>
      <c r="M7182" s="31"/>
      <c r="N7182" s="31"/>
      <c r="O7182" s="31"/>
      <c r="P7182" s="31"/>
      <c r="Q7182" s="31"/>
      <c r="R7182" s="31"/>
      <c r="S7182" s="31"/>
      <c r="T7182" s="31"/>
      <c r="U7182" s="31"/>
      <c r="V7182" s="31"/>
      <c r="W7182" s="31"/>
      <c r="X7182" s="31"/>
      <c r="Y7182" s="31"/>
      <c r="Z7182" s="31"/>
      <c r="AA7182" s="31"/>
      <c r="AB7182" s="31"/>
      <c r="AC7182" s="31"/>
      <c r="AD7182" s="31"/>
      <c r="AE7182" s="31"/>
      <c r="AF7182" s="31"/>
      <c r="AG7182" s="31"/>
      <c r="AH7182" s="31"/>
      <c r="AI7182" s="31"/>
      <c r="AJ7182" s="31"/>
      <c r="AK7182" s="31"/>
      <c r="AL7182" s="31"/>
      <c r="AO7182" s="376"/>
    </row>
    <row r="7183" spans="1:41" x14ac:dyDescent="0.3">
      <c r="A7183" s="333" t="s">
        <v>15357</v>
      </c>
      <c r="B7183" s="333" t="s">
        <v>4815</v>
      </c>
      <c r="C7183" s="125" t="s">
        <v>15581</v>
      </c>
      <c r="D7183" s="32" t="s">
        <v>20309</v>
      </c>
      <c r="E7183" s="125" t="s">
        <v>9839</v>
      </c>
      <c r="F7183" s="125" t="s">
        <v>1189</v>
      </c>
      <c r="G7183" s="125" t="s">
        <v>1190</v>
      </c>
      <c r="AO7183" s="376"/>
    </row>
    <row r="7184" spans="1:41" x14ac:dyDescent="0.3">
      <c r="A7184" s="103" t="s">
        <v>2478</v>
      </c>
      <c r="B7184" s="103" t="s">
        <v>1679</v>
      </c>
      <c r="C7184" s="147" t="s">
        <v>2479</v>
      </c>
      <c r="D7184" s="316" t="s">
        <v>1741</v>
      </c>
      <c r="E7184" s="116">
        <v>45406</v>
      </c>
      <c r="F7184" s="93"/>
      <c r="G7184" s="93"/>
      <c r="H7184" s="93"/>
      <c r="I7184" s="99"/>
      <c r="J7184" s="99"/>
      <c r="K7184" s="99"/>
      <c r="L7184" s="99"/>
      <c r="M7184" s="99"/>
      <c r="N7184" s="99"/>
      <c r="O7184" s="99"/>
      <c r="P7184" s="99"/>
      <c r="Q7184" s="99"/>
      <c r="R7184" s="99"/>
      <c r="S7184" s="99"/>
      <c r="T7184" s="99"/>
      <c r="U7184" s="99"/>
      <c r="V7184" s="99"/>
      <c r="W7184" s="99"/>
      <c r="X7184" s="99"/>
      <c r="Y7184" s="99"/>
      <c r="Z7184" s="99"/>
      <c r="AA7184" s="99"/>
      <c r="AB7184" s="99"/>
      <c r="AC7184" s="99"/>
      <c r="AD7184" s="99"/>
      <c r="AE7184" s="99"/>
      <c r="AF7184" s="99"/>
      <c r="AG7184" s="99"/>
      <c r="AH7184" s="31"/>
      <c r="AI7184" s="31"/>
      <c r="AJ7184" s="31"/>
      <c r="AK7184" s="31"/>
      <c r="AL7184" s="31"/>
      <c r="AO7184" s="376"/>
    </row>
    <row r="7185" spans="1:41" x14ac:dyDescent="0.25">
      <c r="A7185" s="44" t="s">
        <v>12272</v>
      </c>
      <c r="B7185" s="44" t="s">
        <v>12091</v>
      </c>
      <c r="C7185" s="45">
        <v>9.25</v>
      </c>
      <c r="D7185" s="45" t="s">
        <v>12549</v>
      </c>
      <c r="E7185" s="46">
        <v>47664</v>
      </c>
      <c r="F7185" s="45"/>
      <c r="G7185" s="93"/>
      <c r="H7185" s="93"/>
      <c r="I7185" s="99"/>
      <c r="J7185" s="99"/>
      <c r="K7185" s="99"/>
      <c r="L7185" s="99"/>
      <c r="M7185" s="99"/>
      <c r="N7185" s="99"/>
      <c r="O7185" s="99"/>
      <c r="P7185" s="99"/>
      <c r="Q7185" s="99"/>
      <c r="R7185" s="99"/>
      <c r="S7185" s="99"/>
      <c r="T7185" s="99"/>
      <c r="U7185" s="99"/>
      <c r="V7185" s="99"/>
      <c r="W7185" s="99"/>
      <c r="X7185" s="99"/>
      <c r="Y7185" s="99"/>
      <c r="Z7185" s="99"/>
      <c r="AA7185" s="99"/>
      <c r="AB7185" s="99"/>
      <c r="AC7185" s="99"/>
      <c r="AD7185" s="99"/>
      <c r="AE7185" s="99"/>
      <c r="AF7185" s="99"/>
      <c r="AG7185" s="99"/>
      <c r="AH7185" s="31"/>
      <c r="AI7185" s="31"/>
      <c r="AJ7185" s="31"/>
      <c r="AK7185" s="31"/>
      <c r="AL7185" s="31"/>
      <c r="AO7185" s="376"/>
    </row>
    <row r="7186" spans="1:41" x14ac:dyDescent="0.25">
      <c r="A7186" s="44" t="s">
        <v>16710</v>
      </c>
      <c r="B7186" s="44" t="s">
        <v>14902</v>
      </c>
      <c r="C7186" s="45" t="s">
        <v>14903</v>
      </c>
      <c r="D7186" s="367" t="s">
        <v>3696</v>
      </c>
      <c r="E7186" s="328">
        <f>DATE(2029,7,7)</f>
        <v>47306</v>
      </c>
      <c r="F7186" s="32"/>
      <c r="G7186" s="32"/>
      <c r="H7186" s="32"/>
      <c r="I7186" s="31"/>
      <c r="J7186" s="31"/>
      <c r="K7186" s="31"/>
      <c r="L7186" s="31"/>
      <c r="M7186" s="31"/>
      <c r="N7186" s="31"/>
      <c r="O7186" s="31"/>
      <c r="P7186" s="31"/>
      <c r="Q7186" s="31"/>
      <c r="R7186" s="31"/>
      <c r="S7186" s="31"/>
      <c r="T7186" s="31"/>
      <c r="U7186" s="31"/>
      <c r="V7186" s="31"/>
      <c r="W7186" s="31"/>
      <c r="X7186" s="31"/>
      <c r="Y7186" s="31"/>
      <c r="Z7186" s="31"/>
      <c r="AA7186" s="31"/>
      <c r="AB7186" s="31"/>
      <c r="AC7186" s="31"/>
      <c r="AD7186" s="31"/>
      <c r="AE7186" s="31"/>
      <c r="AF7186" s="31"/>
      <c r="AG7186" s="31"/>
      <c r="AH7186" s="31"/>
      <c r="AI7186" s="31"/>
      <c r="AJ7186" s="31"/>
      <c r="AK7186" s="31"/>
      <c r="AL7186" s="31"/>
      <c r="AO7186" s="376"/>
    </row>
    <row r="7187" spans="1:41" x14ac:dyDescent="0.25">
      <c r="A7187" s="44" t="s">
        <v>10534</v>
      </c>
      <c r="B7187" s="44" t="s">
        <v>10348</v>
      </c>
      <c r="C7187" s="45">
        <v>240501</v>
      </c>
      <c r="D7187" s="45" t="s">
        <v>11363</v>
      </c>
      <c r="E7187" s="45" t="s">
        <v>10349</v>
      </c>
      <c r="AO7187" s="376"/>
    </row>
    <row r="7188" spans="1:41" x14ac:dyDescent="0.25">
      <c r="A7188" s="44" t="s">
        <v>19350</v>
      </c>
      <c r="B7188" s="319" t="s">
        <v>19551</v>
      </c>
      <c r="C7188" s="318" t="s">
        <v>19674</v>
      </c>
      <c r="D7188" s="93" t="s">
        <v>19934</v>
      </c>
      <c r="E7188" s="320">
        <v>46387</v>
      </c>
      <c r="F7188" s="93"/>
      <c r="G7188" s="93"/>
      <c r="H7188" s="93"/>
      <c r="I7188" s="99"/>
      <c r="J7188" s="99"/>
      <c r="K7188" s="99"/>
      <c r="L7188" s="99"/>
      <c r="M7188" s="99"/>
      <c r="N7188" s="99"/>
      <c r="O7188" s="99"/>
      <c r="P7188" s="99"/>
      <c r="Q7188" s="99"/>
      <c r="R7188" s="99"/>
      <c r="S7188" s="99"/>
      <c r="T7188" s="99"/>
      <c r="U7188" s="99"/>
      <c r="V7188" s="99"/>
      <c r="W7188" s="99"/>
      <c r="X7188" s="99"/>
      <c r="Y7188" s="99"/>
      <c r="Z7188" s="99"/>
      <c r="AA7188" s="99"/>
      <c r="AB7188" s="99"/>
      <c r="AC7188" s="99"/>
      <c r="AD7188" s="99"/>
      <c r="AE7188" s="99"/>
      <c r="AF7188" s="99"/>
      <c r="AG7188" s="99"/>
      <c r="AH7188" s="31"/>
      <c r="AI7188" s="31"/>
      <c r="AJ7188" s="31"/>
      <c r="AK7188" s="31"/>
      <c r="AL7188" s="31"/>
      <c r="AO7188" s="376"/>
    </row>
    <row r="7189" spans="1:41" x14ac:dyDescent="0.3">
      <c r="A7189" s="333" t="s">
        <v>21276</v>
      </c>
      <c r="B7189" s="333" t="s">
        <v>12858</v>
      </c>
      <c r="C7189" s="125" t="s">
        <v>12859</v>
      </c>
      <c r="D7189" s="32" t="s">
        <v>20309</v>
      </c>
      <c r="E7189" s="125" t="s">
        <v>5332</v>
      </c>
      <c r="F7189" s="125" t="s">
        <v>1189</v>
      </c>
      <c r="G7189" s="125" t="s">
        <v>1190</v>
      </c>
      <c r="AO7189" s="376"/>
    </row>
    <row r="7190" spans="1:41" x14ac:dyDescent="0.25">
      <c r="A7190" s="44" t="s">
        <v>6693</v>
      </c>
      <c r="B7190" s="44" t="s">
        <v>4176</v>
      </c>
      <c r="C7190" s="45" t="s">
        <v>5017</v>
      </c>
      <c r="D7190" s="45" t="s">
        <v>11204</v>
      </c>
      <c r="E7190" s="45" t="s">
        <v>4146</v>
      </c>
      <c r="F7190" s="93"/>
      <c r="G7190" s="93"/>
      <c r="H7190" s="93"/>
      <c r="I7190" s="99"/>
      <c r="J7190" s="99"/>
      <c r="K7190" s="99"/>
      <c r="L7190" s="99"/>
      <c r="M7190" s="99"/>
      <c r="N7190" s="99"/>
      <c r="O7190" s="99"/>
      <c r="P7190" s="99"/>
      <c r="Q7190" s="99"/>
      <c r="R7190" s="99"/>
      <c r="S7190" s="99"/>
      <c r="T7190" s="99"/>
      <c r="U7190" s="99"/>
      <c r="V7190" s="99"/>
      <c r="W7190" s="99"/>
      <c r="X7190" s="99"/>
      <c r="Y7190" s="99"/>
      <c r="Z7190" s="99"/>
      <c r="AA7190" s="99"/>
      <c r="AB7190" s="99"/>
      <c r="AC7190" s="99"/>
      <c r="AD7190" s="99"/>
      <c r="AE7190" s="99"/>
      <c r="AF7190" s="99"/>
      <c r="AG7190" s="99"/>
      <c r="AH7190" s="31"/>
      <c r="AI7190" s="31"/>
      <c r="AJ7190" s="31"/>
      <c r="AK7190" s="31"/>
      <c r="AL7190" s="31"/>
      <c r="AO7190" s="376"/>
    </row>
    <row r="7191" spans="1:41" x14ac:dyDescent="0.25">
      <c r="A7191" s="44" t="s">
        <v>6693</v>
      </c>
      <c r="B7191" s="44" t="s">
        <v>4176</v>
      </c>
      <c r="C7191" s="45" t="s">
        <v>5017</v>
      </c>
      <c r="D7191" s="93" t="s">
        <v>17443</v>
      </c>
      <c r="E7191" s="45" t="s">
        <v>4146</v>
      </c>
      <c r="F7191" s="93"/>
      <c r="G7191" s="93"/>
      <c r="H7191" s="93"/>
      <c r="I7191" s="99"/>
      <c r="J7191" s="99"/>
      <c r="K7191" s="99"/>
      <c r="L7191" s="99"/>
      <c r="M7191" s="99"/>
      <c r="N7191" s="99"/>
      <c r="O7191" s="99"/>
      <c r="P7191" s="99"/>
      <c r="Q7191" s="99"/>
      <c r="R7191" s="99"/>
      <c r="S7191" s="99"/>
      <c r="T7191" s="99"/>
      <c r="U7191" s="99"/>
      <c r="V7191" s="99"/>
      <c r="W7191" s="99"/>
      <c r="X7191" s="99"/>
      <c r="Y7191" s="99"/>
      <c r="Z7191" s="99"/>
      <c r="AA7191" s="99"/>
      <c r="AB7191" s="99"/>
      <c r="AC7191" s="99"/>
      <c r="AD7191" s="99"/>
      <c r="AE7191" s="99"/>
      <c r="AF7191" s="99"/>
      <c r="AG7191" s="99"/>
      <c r="AH7191" s="31"/>
      <c r="AI7191" s="31"/>
      <c r="AJ7191" s="31"/>
      <c r="AK7191" s="31"/>
      <c r="AL7191" s="31"/>
      <c r="AO7191" s="376"/>
    </row>
    <row r="7192" spans="1:41" x14ac:dyDescent="0.25">
      <c r="A7192" s="44" t="s">
        <v>6693</v>
      </c>
      <c r="B7192" s="44" t="s">
        <v>15216</v>
      </c>
      <c r="C7192" s="45" t="s">
        <v>11864</v>
      </c>
      <c r="D7192" s="367" t="s">
        <v>3696</v>
      </c>
      <c r="E7192" s="328">
        <f>DATE(2028,11,13)</f>
        <v>47070</v>
      </c>
      <c r="F7192" s="32"/>
      <c r="G7192" s="32"/>
      <c r="H7192" s="32"/>
      <c r="I7192" s="31"/>
      <c r="J7192" s="31"/>
      <c r="K7192" s="31"/>
      <c r="L7192" s="31"/>
      <c r="M7192" s="31"/>
      <c r="N7192" s="31"/>
      <c r="O7192" s="31"/>
      <c r="P7192" s="31"/>
      <c r="Q7192" s="31"/>
      <c r="R7192" s="31"/>
      <c r="S7192" s="31"/>
      <c r="T7192" s="31"/>
      <c r="U7192" s="31"/>
      <c r="V7192" s="31"/>
      <c r="W7192" s="31"/>
      <c r="X7192" s="31"/>
      <c r="Y7192" s="31"/>
      <c r="Z7192" s="31"/>
      <c r="AA7192" s="31"/>
      <c r="AB7192" s="31"/>
      <c r="AC7192" s="31"/>
      <c r="AD7192" s="31"/>
      <c r="AE7192" s="31"/>
      <c r="AF7192" s="31"/>
      <c r="AG7192" s="31"/>
      <c r="AH7192" s="31"/>
      <c r="AI7192" s="31"/>
      <c r="AJ7192" s="31"/>
      <c r="AK7192" s="31"/>
      <c r="AL7192" s="31"/>
      <c r="AO7192" s="376"/>
    </row>
    <row r="7193" spans="1:41" x14ac:dyDescent="0.25">
      <c r="A7193" s="44" t="s">
        <v>6693</v>
      </c>
      <c r="B7193" s="44" t="s">
        <v>4176</v>
      </c>
      <c r="C7193" s="45" t="s">
        <v>5017</v>
      </c>
      <c r="D7193" s="45" t="s">
        <v>9895</v>
      </c>
      <c r="E7193" s="45" t="s">
        <v>4824</v>
      </c>
      <c r="F7193" s="93"/>
      <c r="G7193" s="93"/>
      <c r="H7193" s="93"/>
      <c r="I7193" s="99"/>
      <c r="J7193" s="99"/>
      <c r="K7193" s="99"/>
      <c r="L7193" s="99"/>
      <c r="M7193" s="99"/>
      <c r="N7193" s="99"/>
      <c r="O7193" s="99"/>
      <c r="P7193" s="99"/>
      <c r="Q7193" s="99"/>
      <c r="R7193" s="99"/>
      <c r="S7193" s="99"/>
      <c r="T7193" s="99"/>
      <c r="U7193" s="99"/>
      <c r="V7193" s="99"/>
      <c r="W7193" s="99"/>
      <c r="X7193" s="99"/>
      <c r="Y7193" s="99"/>
      <c r="Z7193" s="99"/>
      <c r="AA7193" s="99"/>
      <c r="AB7193" s="99"/>
      <c r="AC7193" s="99"/>
      <c r="AD7193" s="99"/>
      <c r="AE7193" s="99"/>
      <c r="AF7193" s="99"/>
      <c r="AG7193" s="99"/>
      <c r="AH7193" s="31"/>
      <c r="AI7193" s="31"/>
      <c r="AJ7193" s="31"/>
      <c r="AK7193" s="31"/>
      <c r="AL7193" s="31"/>
      <c r="AO7193" s="376"/>
    </row>
    <row r="7194" spans="1:41" x14ac:dyDescent="0.25">
      <c r="A7194" s="44" t="s">
        <v>10535</v>
      </c>
      <c r="B7194" s="44" t="s">
        <v>9235</v>
      </c>
      <c r="C7194" s="45">
        <v>240102</v>
      </c>
      <c r="D7194" s="45" t="s">
        <v>11363</v>
      </c>
      <c r="E7194" s="45" t="s">
        <v>5139</v>
      </c>
      <c r="AO7194" s="376"/>
    </row>
    <row r="7195" spans="1:41" x14ac:dyDescent="0.25">
      <c r="A7195" s="44" t="s">
        <v>10535</v>
      </c>
      <c r="B7195" s="44" t="s">
        <v>10350</v>
      </c>
      <c r="C7195" s="45">
        <v>24020301</v>
      </c>
      <c r="D7195" s="45" t="s">
        <v>11363</v>
      </c>
      <c r="E7195" s="45" t="s">
        <v>5131</v>
      </c>
      <c r="AO7195" s="376"/>
    </row>
    <row r="7196" spans="1:41" x14ac:dyDescent="0.25">
      <c r="A7196" s="44" t="s">
        <v>10535</v>
      </c>
      <c r="B7196" s="44" t="s">
        <v>9248</v>
      </c>
      <c r="C7196" s="45">
        <v>240101</v>
      </c>
      <c r="D7196" s="45" t="s">
        <v>11363</v>
      </c>
      <c r="E7196" s="45" t="s">
        <v>9249</v>
      </c>
      <c r="AO7196" s="376"/>
    </row>
    <row r="7197" spans="1:41" x14ac:dyDescent="0.25">
      <c r="A7197" s="44" t="s">
        <v>10535</v>
      </c>
      <c r="B7197" s="44" t="s">
        <v>944</v>
      </c>
      <c r="C7197" s="45">
        <v>240303</v>
      </c>
      <c r="D7197" s="45" t="s">
        <v>11363</v>
      </c>
      <c r="E7197" s="45" t="s">
        <v>2593</v>
      </c>
      <c r="AO7197" s="376"/>
    </row>
    <row r="7198" spans="1:41" x14ac:dyDescent="0.25">
      <c r="A7198" s="44" t="s">
        <v>10535</v>
      </c>
      <c r="B7198" s="44" t="s">
        <v>2132</v>
      </c>
      <c r="C7198" s="45">
        <v>240505</v>
      </c>
      <c r="D7198" s="45" t="s">
        <v>11363</v>
      </c>
      <c r="E7198" s="45" t="s">
        <v>5155</v>
      </c>
      <c r="AO7198" s="376"/>
    </row>
    <row r="7199" spans="1:41" x14ac:dyDescent="0.25">
      <c r="A7199" s="44" t="s">
        <v>11699</v>
      </c>
      <c r="B7199" s="44" t="s">
        <v>11700</v>
      </c>
      <c r="C7199" s="45" t="s">
        <v>11701</v>
      </c>
      <c r="D7199" s="46" t="s">
        <v>21328</v>
      </c>
      <c r="E7199" s="46">
        <v>46647</v>
      </c>
      <c r="AO7199" s="376"/>
    </row>
    <row r="7200" spans="1:41" x14ac:dyDescent="0.25">
      <c r="A7200" s="44" t="s">
        <v>11699</v>
      </c>
      <c r="B7200" s="44" t="s">
        <v>11700</v>
      </c>
      <c r="C7200" s="45" t="s">
        <v>16356</v>
      </c>
      <c r="D7200" s="46" t="s">
        <v>21328</v>
      </c>
      <c r="E7200" s="46">
        <v>46639</v>
      </c>
      <c r="AO7200" s="376"/>
    </row>
    <row r="7201" spans="1:41" x14ac:dyDescent="0.25">
      <c r="A7201" s="44" t="s">
        <v>701</v>
      </c>
      <c r="B7201" s="44" t="s">
        <v>3176</v>
      </c>
      <c r="C7201" s="45">
        <v>23010402</v>
      </c>
      <c r="D7201" s="45" t="s">
        <v>11363</v>
      </c>
      <c r="E7201" s="45" t="s">
        <v>5322</v>
      </c>
      <c r="AO7201" s="376"/>
    </row>
    <row r="7202" spans="1:41" x14ac:dyDescent="0.25">
      <c r="A7202" s="44" t="s">
        <v>17864</v>
      </c>
      <c r="B7202" s="44" t="s">
        <v>3841</v>
      </c>
      <c r="C7202" s="45">
        <v>24060401</v>
      </c>
      <c r="D7202" s="45" t="s">
        <v>11363</v>
      </c>
      <c r="E7202" s="45" t="s">
        <v>4962</v>
      </c>
      <c r="AO7202" s="376"/>
    </row>
    <row r="7203" spans="1:41" x14ac:dyDescent="0.25">
      <c r="A7203" s="44" t="s">
        <v>17864</v>
      </c>
      <c r="B7203" s="44" t="s">
        <v>926</v>
      </c>
      <c r="C7203" s="45">
        <v>24060402</v>
      </c>
      <c r="D7203" s="45" t="s">
        <v>11363</v>
      </c>
      <c r="E7203" s="45" t="s">
        <v>4962</v>
      </c>
      <c r="AO7203" s="376"/>
    </row>
    <row r="7204" spans="1:41" x14ac:dyDescent="0.25">
      <c r="A7204" s="44" t="s">
        <v>17864</v>
      </c>
      <c r="B7204" s="44" t="s">
        <v>199</v>
      </c>
      <c r="C7204" s="45">
        <v>241001</v>
      </c>
      <c r="D7204" s="45" t="s">
        <v>11363</v>
      </c>
      <c r="E7204" s="45" t="s">
        <v>5332</v>
      </c>
      <c r="AO7204" s="376"/>
    </row>
    <row r="7205" spans="1:41" x14ac:dyDescent="0.25">
      <c r="A7205" s="44" t="s">
        <v>17864</v>
      </c>
      <c r="B7205" s="44" t="s">
        <v>5321</v>
      </c>
      <c r="C7205" s="45">
        <v>26010401</v>
      </c>
      <c r="D7205" s="45" t="s">
        <v>11363</v>
      </c>
      <c r="E7205" s="45" t="s">
        <v>17459</v>
      </c>
      <c r="AO7205" s="376"/>
    </row>
    <row r="7206" spans="1:41" x14ac:dyDescent="0.25">
      <c r="A7206" s="44" t="s">
        <v>17864</v>
      </c>
      <c r="B7206" s="44" t="s">
        <v>3176</v>
      </c>
      <c r="C7206" s="45">
        <v>26010402</v>
      </c>
      <c r="D7206" s="45" t="s">
        <v>11363</v>
      </c>
      <c r="E7206" s="45" t="s">
        <v>17459</v>
      </c>
      <c r="AO7206" s="376"/>
    </row>
    <row r="7207" spans="1:41" x14ac:dyDescent="0.25">
      <c r="A7207" s="44" t="s">
        <v>15762</v>
      </c>
      <c r="B7207" s="44" t="s">
        <v>15615</v>
      </c>
      <c r="C7207" s="45">
        <v>250902</v>
      </c>
      <c r="D7207" s="45" t="s">
        <v>11363</v>
      </c>
      <c r="E7207" s="45" t="s">
        <v>4972</v>
      </c>
      <c r="AO7207" s="376"/>
    </row>
    <row r="7208" spans="1:41" x14ac:dyDescent="0.25">
      <c r="A7208" s="44" t="s">
        <v>17865</v>
      </c>
      <c r="B7208" s="44" t="s">
        <v>17463</v>
      </c>
      <c r="C7208" s="45">
        <v>260202</v>
      </c>
      <c r="D7208" s="45" t="s">
        <v>11363</v>
      </c>
      <c r="E7208" s="45" t="s">
        <v>9238</v>
      </c>
      <c r="AO7208" s="376"/>
    </row>
    <row r="7209" spans="1:41" x14ac:dyDescent="0.25">
      <c r="A7209" s="44" t="s">
        <v>218</v>
      </c>
      <c r="B7209" s="319" t="s">
        <v>19515</v>
      </c>
      <c r="C7209" s="318" t="s">
        <v>19675</v>
      </c>
      <c r="D7209" s="93" t="s">
        <v>19934</v>
      </c>
      <c r="E7209" s="320">
        <v>46568</v>
      </c>
      <c r="F7209" s="93"/>
      <c r="G7209" s="93"/>
      <c r="H7209" s="93"/>
      <c r="I7209" s="99"/>
      <c r="J7209" s="99"/>
      <c r="K7209" s="99"/>
      <c r="L7209" s="99"/>
      <c r="M7209" s="99"/>
      <c r="N7209" s="99"/>
      <c r="O7209" s="99"/>
      <c r="P7209" s="99"/>
      <c r="Q7209" s="99"/>
      <c r="R7209" s="99"/>
      <c r="S7209" s="99"/>
      <c r="T7209" s="99"/>
      <c r="U7209" s="99"/>
      <c r="V7209" s="99"/>
      <c r="W7209" s="99"/>
      <c r="X7209" s="99"/>
      <c r="Y7209" s="99"/>
      <c r="Z7209" s="99"/>
      <c r="AA7209" s="99"/>
      <c r="AB7209" s="99"/>
      <c r="AC7209" s="99"/>
      <c r="AD7209" s="99"/>
      <c r="AE7209" s="99"/>
      <c r="AF7209" s="99"/>
      <c r="AG7209" s="99"/>
      <c r="AH7209" s="31"/>
      <c r="AI7209" s="31"/>
      <c r="AJ7209" s="31"/>
      <c r="AK7209" s="31"/>
      <c r="AL7209" s="31"/>
      <c r="AO7209" s="376"/>
    </row>
    <row r="7210" spans="1:41" x14ac:dyDescent="0.25">
      <c r="A7210" s="44" t="s">
        <v>218</v>
      </c>
      <c r="B7210" s="44" t="s">
        <v>199</v>
      </c>
      <c r="C7210" s="45" t="s">
        <v>8241</v>
      </c>
      <c r="D7210" s="45" t="s">
        <v>11204</v>
      </c>
      <c r="E7210" s="45" t="s">
        <v>4235</v>
      </c>
      <c r="F7210" s="93"/>
      <c r="G7210" s="93"/>
      <c r="H7210" s="93"/>
      <c r="I7210" s="99"/>
      <c r="J7210" s="99"/>
      <c r="K7210" s="99"/>
      <c r="L7210" s="99"/>
      <c r="M7210" s="99"/>
      <c r="N7210" s="99"/>
      <c r="O7210" s="99"/>
      <c r="P7210" s="99"/>
      <c r="Q7210" s="99"/>
      <c r="R7210" s="99"/>
      <c r="S7210" s="99"/>
      <c r="T7210" s="99"/>
      <c r="U7210" s="99"/>
      <c r="V7210" s="99"/>
      <c r="W7210" s="99"/>
      <c r="X7210" s="99"/>
      <c r="Y7210" s="99"/>
      <c r="Z7210" s="99"/>
      <c r="AA7210" s="99"/>
      <c r="AB7210" s="99"/>
      <c r="AC7210" s="99"/>
      <c r="AD7210" s="99"/>
      <c r="AE7210" s="99"/>
      <c r="AF7210" s="99"/>
      <c r="AG7210" s="99"/>
      <c r="AH7210" s="31"/>
      <c r="AI7210" s="31"/>
      <c r="AJ7210" s="31"/>
      <c r="AK7210" s="31"/>
      <c r="AL7210" s="31"/>
      <c r="AO7210" s="376"/>
    </row>
    <row r="7211" spans="1:41" x14ac:dyDescent="0.25">
      <c r="A7211" s="44" t="s">
        <v>218</v>
      </c>
      <c r="B7211" s="44" t="s">
        <v>2532</v>
      </c>
      <c r="C7211" s="45" t="s">
        <v>14081</v>
      </c>
      <c r="D7211" s="45" t="s">
        <v>11204</v>
      </c>
      <c r="E7211" s="45" t="s">
        <v>8619</v>
      </c>
      <c r="F7211" s="93"/>
      <c r="G7211" s="93"/>
      <c r="H7211" s="93"/>
      <c r="I7211" s="99"/>
      <c r="J7211" s="99"/>
      <c r="K7211" s="99"/>
      <c r="L7211" s="99"/>
      <c r="M7211" s="99"/>
      <c r="N7211" s="99"/>
      <c r="O7211" s="99"/>
      <c r="P7211" s="99"/>
      <c r="Q7211" s="99"/>
      <c r="R7211" s="99"/>
      <c r="S7211" s="99"/>
      <c r="T7211" s="99"/>
      <c r="U7211" s="99"/>
      <c r="V7211" s="99"/>
      <c r="W7211" s="99"/>
      <c r="X7211" s="99"/>
      <c r="Y7211" s="99"/>
      <c r="Z7211" s="99"/>
      <c r="AA7211" s="99"/>
      <c r="AB7211" s="99"/>
      <c r="AC7211" s="99"/>
      <c r="AD7211" s="99"/>
      <c r="AE7211" s="99"/>
      <c r="AF7211" s="99"/>
      <c r="AG7211" s="99"/>
      <c r="AH7211" s="31"/>
      <c r="AI7211" s="31"/>
      <c r="AJ7211" s="31"/>
      <c r="AK7211" s="31"/>
      <c r="AL7211" s="31"/>
      <c r="AO7211" s="376"/>
    </row>
    <row r="7212" spans="1:41" x14ac:dyDescent="0.25">
      <c r="A7212" s="44" t="s">
        <v>218</v>
      </c>
      <c r="B7212" s="44" t="s">
        <v>199</v>
      </c>
      <c r="C7212" s="45" t="s">
        <v>8241</v>
      </c>
      <c r="D7212" s="93" t="s">
        <v>17443</v>
      </c>
      <c r="E7212" s="45" t="s">
        <v>4962</v>
      </c>
      <c r="F7212" s="93"/>
      <c r="G7212" s="93"/>
      <c r="H7212" s="93"/>
      <c r="I7212" s="99"/>
      <c r="J7212" s="99"/>
      <c r="K7212" s="99"/>
      <c r="L7212" s="99"/>
      <c r="M7212" s="99"/>
      <c r="N7212" s="99"/>
      <c r="O7212" s="99"/>
      <c r="P7212" s="99"/>
      <c r="Q7212" s="99"/>
      <c r="R7212" s="99"/>
      <c r="S7212" s="99"/>
      <c r="T7212" s="99"/>
      <c r="U7212" s="99"/>
      <c r="V7212" s="99"/>
      <c r="W7212" s="99"/>
      <c r="X7212" s="99"/>
      <c r="Y7212" s="99"/>
      <c r="Z7212" s="99"/>
      <c r="AA7212" s="99"/>
      <c r="AB7212" s="99"/>
      <c r="AC7212" s="99"/>
      <c r="AD7212" s="99"/>
      <c r="AE7212" s="99"/>
      <c r="AF7212" s="99"/>
      <c r="AG7212" s="99"/>
      <c r="AH7212" s="31"/>
      <c r="AI7212" s="31"/>
      <c r="AJ7212" s="31"/>
      <c r="AK7212" s="31"/>
      <c r="AL7212" s="31"/>
      <c r="AO7212" s="376"/>
    </row>
    <row r="7213" spans="1:41" x14ac:dyDescent="0.25">
      <c r="A7213" s="44" t="s">
        <v>218</v>
      </c>
      <c r="B7213" s="44" t="s">
        <v>2532</v>
      </c>
      <c r="C7213" s="45" t="s">
        <v>14081</v>
      </c>
      <c r="D7213" s="93" t="s">
        <v>17443</v>
      </c>
      <c r="E7213" s="45" t="s">
        <v>8619</v>
      </c>
      <c r="F7213" s="93"/>
      <c r="G7213" s="93"/>
      <c r="H7213" s="93"/>
      <c r="I7213" s="99"/>
      <c r="J7213" s="99"/>
      <c r="K7213" s="99"/>
      <c r="L7213" s="99"/>
      <c r="M7213" s="99"/>
      <c r="N7213" s="99"/>
      <c r="O7213" s="99"/>
      <c r="P7213" s="99"/>
      <c r="Q7213" s="99"/>
      <c r="R7213" s="99"/>
      <c r="S7213" s="99"/>
      <c r="T7213" s="99"/>
      <c r="U7213" s="99"/>
      <c r="V7213" s="99"/>
      <c r="W7213" s="99"/>
      <c r="X7213" s="99"/>
      <c r="Y7213" s="99"/>
      <c r="Z7213" s="99"/>
      <c r="AA7213" s="99"/>
      <c r="AB7213" s="99"/>
      <c r="AC7213" s="99"/>
      <c r="AD7213" s="99"/>
      <c r="AE7213" s="99"/>
      <c r="AF7213" s="99"/>
      <c r="AG7213" s="99"/>
      <c r="AH7213" s="31"/>
      <c r="AI7213" s="31"/>
      <c r="AJ7213" s="31"/>
      <c r="AK7213" s="31"/>
      <c r="AL7213" s="31"/>
      <c r="AO7213" s="376"/>
    </row>
    <row r="7214" spans="1:41" x14ac:dyDescent="0.25">
      <c r="A7214" s="44" t="s">
        <v>218</v>
      </c>
      <c r="B7214" s="44" t="s">
        <v>8272</v>
      </c>
      <c r="C7214" s="45" t="s">
        <v>8241</v>
      </c>
      <c r="D7214" s="45" t="s">
        <v>9895</v>
      </c>
      <c r="E7214" s="45" t="s">
        <v>4235</v>
      </c>
      <c r="F7214" s="93"/>
      <c r="G7214" s="93"/>
      <c r="H7214" s="93"/>
      <c r="I7214" s="99"/>
      <c r="J7214" s="99"/>
      <c r="K7214" s="99"/>
      <c r="L7214" s="99"/>
      <c r="M7214" s="99"/>
      <c r="N7214" s="99"/>
      <c r="O7214" s="99"/>
      <c r="P7214" s="99"/>
      <c r="Q7214" s="99"/>
      <c r="R7214" s="99"/>
      <c r="S7214" s="99"/>
      <c r="T7214" s="99"/>
      <c r="U7214" s="99"/>
      <c r="V7214" s="99"/>
      <c r="W7214" s="99"/>
      <c r="X7214" s="99"/>
      <c r="Y7214" s="99"/>
      <c r="Z7214" s="99"/>
      <c r="AA7214" s="99"/>
      <c r="AB7214" s="99"/>
      <c r="AC7214" s="99"/>
      <c r="AD7214" s="99"/>
      <c r="AE7214" s="99"/>
      <c r="AF7214" s="99"/>
      <c r="AG7214" s="99"/>
      <c r="AH7214" s="31"/>
      <c r="AI7214" s="31"/>
      <c r="AJ7214" s="31"/>
      <c r="AK7214" s="31"/>
      <c r="AL7214" s="31"/>
      <c r="AO7214" s="376"/>
    </row>
    <row r="7215" spans="1:41" x14ac:dyDescent="0.25">
      <c r="A7215" s="44" t="s">
        <v>6312</v>
      </c>
      <c r="B7215" s="44" t="s">
        <v>145</v>
      </c>
      <c r="C7215" s="45" t="s">
        <v>6313</v>
      </c>
      <c r="D7215" s="46" t="s">
        <v>21328</v>
      </c>
      <c r="E7215" s="46">
        <v>46441</v>
      </c>
      <c r="AO7215" s="376"/>
    </row>
    <row r="7216" spans="1:41" x14ac:dyDescent="0.25">
      <c r="A7216" s="44" t="s">
        <v>6312</v>
      </c>
      <c r="B7216" s="44" t="s">
        <v>145</v>
      </c>
      <c r="C7216" s="45" t="s">
        <v>6313</v>
      </c>
      <c r="D7216" s="46" t="s">
        <v>21328</v>
      </c>
      <c r="E7216" s="46">
        <v>46441</v>
      </c>
      <c r="AO7216" s="376"/>
    </row>
    <row r="7217" spans="1:41" x14ac:dyDescent="0.25">
      <c r="A7217" s="44" t="s">
        <v>6312</v>
      </c>
      <c r="B7217" s="44" t="s">
        <v>145</v>
      </c>
      <c r="C7217" s="45" t="s">
        <v>6313</v>
      </c>
      <c r="D7217" s="46" t="s">
        <v>21328</v>
      </c>
      <c r="E7217" s="46">
        <v>46441</v>
      </c>
      <c r="AO7217" s="376"/>
    </row>
    <row r="7218" spans="1:41" x14ac:dyDescent="0.25">
      <c r="A7218" s="44" t="s">
        <v>6312</v>
      </c>
      <c r="B7218" s="44" t="s">
        <v>145</v>
      </c>
      <c r="C7218" s="45" t="s">
        <v>14460</v>
      </c>
      <c r="D7218" s="46" t="s">
        <v>21328</v>
      </c>
      <c r="E7218" s="46">
        <v>46583</v>
      </c>
      <c r="AO7218" s="376"/>
    </row>
    <row r="7219" spans="1:41" x14ac:dyDescent="0.25">
      <c r="A7219" s="44" t="s">
        <v>20371</v>
      </c>
      <c r="B7219" s="44" t="s">
        <v>20314</v>
      </c>
      <c r="C7219" s="45" t="s">
        <v>20372</v>
      </c>
      <c r="D7219" s="46" t="s">
        <v>21328</v>
      </c>
      <c r="E7219" s="46">
        <v>46526</v>
      </c>
      <c r="AO7219" s="376"/>
    </row>
    <row r="7220" spans="1:41" x14ac:dyDescent="0.25">
      <c r="A7220" s="44" t="s">
        <v>3512</v>
      </c>
      <c r="B7220" s="44" t="s">
        <v>3475</v>
      </c>
      <c r="C7220" s="45">
        <v>260301</v>
      </c>
      <c r="D7220" s="45" t="s">
        <v>11363</v>
      </c>
      <c r="E7220" s="45" t="s">
        <v>17625</v>
      </c>
      <c r="AO7220" s="376"/>
    </row>
    <row r="7221" spans="1:41" x14ac:dyDescent="0.25">
      <c r="A7221" s="44" t="s">
        <v>10872</v>
      </c>
      <c r="B7221" s="44" t="s">
        <v>21359</v>
      </c>
      <c r="C7221" s="45" t="s">
        <v>9701</v>
      </c>
      <c r="D7221" s="45" t="s">
        <v>21447</v>
      </c>
      <c r="E7221" s="46">
        <v>46752</v>
      </c>
      <c r="AO7221" s="376"/>
    </row>
    <row r="7222" spans="1:41" x14ac:dyDescent="0.25">
      <c r="A7222" s="44" t="s">
        <v>12273</v>
      </c>
      <c r="B7222" s="44" t="s">
        <v>12091</v>
      </c>
      <c r="C7222" s="45">
        <v>9.25</v>
      </c>
      <c r="D7222" s="45" t="s">
        <v>12549</v>
      </c>
      <c r="E7222" s="46">
        <v>47664</v>
      </c>
      <c r="F7222" s="45"/>
      <c r="G7222" s="93"/>
      <c r="H7222" s="93"/>
      <c r="I7222" s="99"/>
      <c r="J7222" s="99"/>
      <c r="K7222" s="99"/>
      <c r="L7222" s="99"/>
      <c r="M7222" s="99"/>
      <c r="N7222" s="99"/>
      <c r="O7222" s="99"/>
      <c r="P7222" s="99"/>
      <c r="Q7222" s="99"/>
      <c r="R7222" s="99"/>
      <c r="S7222" s="99"/>
      <c r="T7222" s="99"/>
      <c r="U7222" s="99"/>
      <c r="V7222" s="99"/>
      <c r="W7222" s="99"/>
      <c r="X7222" s="99"/>
      <c r="Y7222" s="99"/>
      <c r="Z7222" s="99"/>
      <c r="AA7222" s="99"/>
      <c r="AB7222" s="99"/>
      <c r="AC7222" s="99"/>
      <c r="AD7222" s="99"/>
      <c r="AE7222" s="99"/>
      <c r="AF7222" s="99"/>
      <c r="AG7222" s="99"/>
      <c r="AH7222" s="31"/>
      <c r="AI7222" s="31"/>
      <c r="AJ7222" s="31"/>
      <c r="AK7222" s="31"/>
      <c r="AL7222" s="31"/>
      <c r="AO7222" s="376"/>
    </row>
    <row r="7223" spans="1:41" x14ac:dyDescent="0.25">
      <c r="A7223" s="44" t="s">
        <v>12273</v>
      </c>
      <c r="B7223" s="44" t="s">
        <v>12101</v>
      </c>
      <c r="C7223" s="45">
        <v>11.25</v>
      </c>
      <c r="D7223" s="45" t="s">
        <v>12549</v>
      </c>
      <c r="E7223" s="46">
        <v>47664</v>
      </c>
      <c r="F7223" s="45"/>
      <c r="G7223" s="93"/>
      <c r="H7223" s="93"/>
      <c r="I7223" s="99"/>
      <c r="J7223" s="99"/>
      <c r="K7223" s="99"/>
      <c r="L7223" s="99"/>
      <c r="M7223" s="99"/>
      <c r="N7223" s="99"/>
      <c r="O7223" s="99"/>
      <c r="P7223" s="99"/>
      <c r="Q7223" s="99"/>
      <c r="R7223" s="99"/>
      <c r="S7223" s="99"/>
      <c r="T7223" s="99"/>
      <c r="U7223" s="99"/>
      <c r="V7223" s="99"/>
      <c r="W7223" s="99"/>
      <c r="X7223" s="99"/>
      <c r="Y7223" s="99"/>
      <c r="Z7223" s="99"/>
      <c r="AA7223" s="99"/>
      <c r="AB7223" s="99"/>
      <c r="AC7223" s="99"/>
      <c r="AD7223" s="99"/>
      <c r="AE7223" s="99"/>
      <c r="AF7223" s="99"/>
      <c r="AG7223" s="99"/>
      <c r="AH7223" s="31"/>
      <c r="AI7223" s="31"/>
      <c r="AJ7223" s="31"/>
      <c r="AK7223" s="31"/>
      <c r="AL7223" s="31"/>
      <c r="AO7223" s="376"/>
    </row>
    <row r="7224" spans="1:41" x14ac:dyDescent="0.25">
      <c r="A7224" s="44" t="s">
        <v>12273</v>
      </c>
      <c r="B7224" s="44" t="s">
        <v>12094</v>
      </c>
      <c r="C7224" s="45">
        <v>12.25</v>
      </c>
      <c r="D7224" s="45" t="s">
        <v>12549</v>
      </c>
      <c r="E7224" s="46">
        <v>47664</v>
      </c>
      <c r="F7224" s="45"/>
      <c r="G7224" s="93"/>
      <c r="H7224" s="93"/>
      <c r="I7224" s="99"/>
      <c r="J7224" s="99"/>
      <c r="K7224" s="99"/>
      <c r="L7224" s="99"/>
      <c r="M7224" s="99"/>
      <c r="N7224" s="99"/>
      <c r="O7224" s="99"/>
      <c r="P7224" s="99"/>
      <c r="Q7224" s="99"/>
      <c r="R7224" s="99"/>
      <c r="S7224" s="99"/>
      <c r="T7224" s="99"/>
      <c r="U7224" s="99"/>
      <c r="V7224" s="99"/>
      <c r="W7224" s="99"/>
      <c r="X7224" s="99"/>
      <c r="Y7224" s="99"/>
      <c r="Z7224" s="99"/>
      <c r="AA7224" s="99"/>
      <c r="AB7224" s="99"/>
      <c r="AC7224" s="99"/>
      <c r="AD7224" s="99"/>
      <c r="AE7224" s="99"/>
      <c r="AF7224" s="99"/>
      <c r="AG7224" s="99"/>
      <c r="AH7224" s="31"/>
      <c r="AI7224" s="31"/>
      <c r="AJ7224" s="31"/>
      <c r="AK7224" s="31"/>
      <c r="AL7224" s="31"/>
      <c r="AO7224" s="376"/>
    </row>
    <row r="7225" spans="1:41" x14ac:dyDescent="0.25">
      <c r="A7225" s="44" t="s">
        <v>12273</v>
      </c>
      <c r="B7225" s="44" t="s">
        <v>12128</v>
      </c>
      <c r="C7225" s="45">
        <v>17.25</v>
      </c>
      <c r="D7225" s="45" t="s">
        <v>12549</v>
      </c>
      <c r="E7225" s="46">
        <v>47664</v>
      </c>
      <c r="F7225" s="45"/>
      <c r="G7225" s="93"/>
      <c r="H7225" s="93"/>
      <c r="I7225" s="99"/>
      <c r="J7225" s="99"/>
      <c r="K7225" s="99"/>
      <c r="L7225" s="99"/>
      <c r="M7225" s="99"/>
      <c r="N7225" s="99"/>
      <c r="O7225" s="99"/>
      <c r="P7225" s="99"/>
      <c r="Q7225" s="99"/>
      <c r="R7225" s="99"/>
      <c r="S7225" s="99"/>
      <c r="T7225" s="99"/>
      <c r="U7225" s="99"/>
      <c r="V7225" s="99"/>
      <c r="W7225" s="99"/>
      <c r="X7225" s="99"/>
      <c r="Y7225" s="99"/>
      <c r="Z7225" s="99"/>
      <c r="AA7225" s="99"/>
      <c r="AB7225" s="99"/>
      <c r="AC7225" s="99"/>
      <c r="AD7225" s="99"/>
      <c r="AE7225" s="99"/>
      <c r="AF7225" s="99"/>
      <c r="AG7225" s="99"/>
      <c r="AH7225" s="31"/>
      <c r="AI7225" s="31"/>
      <c r="AJ7225" s="31"/>
      <c r="AK7225" s="31"/>
      <c r="AL7225" s="31"/>
      <c r="AO7225" s="376"/>
    </row>
    <row r="7226" spans="1:41" x14ac:dyDescent="0.25">
      <c r="A7226" s="44" t="s">
        <v>17866</v>
      </c>
      <c r="B7226" s="44" t="s">
        <v>17475</v>
      </c>
      <c r="C7226" s="45">
        <v>260205</v>
      </c>
      <c r="D7226" s="45" t="s">
        <v>11363</v>
      </c>
      <c r="E7226" s="45" t="s">
        <v>9238</v>
      </c>
      <c r="AO7226" s="376"/>
    </row>
    <row r="7227" spans="1:41" x14ac:dyDescent="0.25">
      <c r="A7227" s="44" t="s">
        <v>3151</v>
      </c>
      <c r="B7227" s="44" t="s">
        <v>3049</v>
      </c>
      <c r="C7227" s="45">
        <v>230902</v>
      </c>
      <c r="D7227" s="45" t="s">
        <v>11363</v>
      </c>
      <c r="E7227" s="45" t="s">
        <v>7871</v>
      </c>
      <c r="AO7227" s="376"/>
    </row>
    <row r="7228" spans="1:41" x14ac:dyDescent="0.3">
      <c r="A7228" s="333" t="s">
        <v>13329</v>
      </c>
      <c r="B7228" s="333" t="s">
        <v>1157</v>
      </c>
      <c r="C7228" s="125" t="s">
        <v>13318</v>
      </c>
      <c r="D7228" s="32" t="s">
        <v>20309</v>
      </c>
      <c r="E7228" s="125" t="s">
        <v>12551</v>
      </c>
      <c r="F7228" s="125" t="s">
        <v>1190</v>
      </c>
      <c r="G7228" s="125" t="s">
        <v>1190</v>
      </c>
      <c r="AO7228" s="376"/>
    </row>
    <row r="7229" spans="1:41" x14ac:dyDescent="0.25">
      <c r="A7229" s="44" t="s">
        <v>12668</v>
      </c>
      <c r="B7229" s="44" t="s">
        <v>199</v>
      </c>
      <c r="C7229" s="45">
        <v>241001</v>
      </c>
      <c r="D7229" s="45" t="s">
        <v>11363</v>
      </c>
      <c r="E7229" s="45" t="s">
        <v>5332</v>
      </c>
      <c r="AO7229" s="376"/>
    </row>
    <row r="7230" spans="1:41" x14ac:dyDescent="0.25">
      <c r="A7230" s="44" t="s">
        <v>5237</v>
      </c>
      <c r="B7230" s="44" t="s">
        <v>2350</v>
      </c>
      <c r="C7230" s="45">
        <v>220105</v>
      </c>
      <c r="D7230" s="45" t="s">
        <v>11363</v>
      </c>
      <c r="E7230" s="45" t="s">
        <v>2593</v>
      </c>
      <c r="AO7230" s="376"/>
    </row>
    <row r="7231" spans="1:41" x14ac:dyDescent="0.25">
      <c r="A7231" s="44" t="s">
        <v>20373</v>
      </c>
      <c r="B7231" s="44" t="s">
        <v>14170</v>
      </c>
      <c r="C7231" s="45" t="s">
        <v>14238</v>
      </c>
      <c r="D7231" s="32" t="s">
        <v>5559</v>
      </c>
      <c r="E7231" s="45" t="s">
        <v>20867</v>
      </c>
      <c r="F7231" s="32"/>
      <c r="G7231" s="32"/>
      <c r="H7231" s="32"/>
      <c r="I7231" s="31"/>
      <c r="J7231" s="31"/>
      <c r="K7231" s="31"/>
      <c r="L7231" s="31"/>
      <c r="M7231" s="31"/>
      <c r="N7231" s="31"/>
      <c r="O7231" s="31"/>
      <c r="P7231" s="31"/>
      <c r="Q7231" s="31"/>
      <c r="R7231" s="31"/>
      <c r="S7231" s="31"/>
      <c r="T7231" s="31"/>
      <c r="U7231" s="31"/>
      <c r="V7231" s="31"/>
      <c r="W7231" s="31"/>
      <c r="X7231" s="31"/>
      <c r="Y7231" s="31"/>
      <c r="Z7231" s="31"/>
      <c r="AA7231" s="31"/>
      <c r="AB7231" s="31"/>
      <c r="AC7231" s="31"/>
      <c r="AD7231" s="31"/>
      <c r="AE7231" s="31"/>
      <c r="AF7231" s="31"/>
      <c r="AG7231" s="31"/>
      <c r="AH7231" s="31"/>
      <c r="AI7231" s="31"/>
      <c r="AJ7231" s="31"/>
      <c r="AK7231" s="31"/>
      <c r="AL7231" s="31"/>
      <c r="AO7231" s="376"/>
    </row>
    <row r="7232" spans="1:41" x14ac:dyDescent="0.25">
      <c r="A7232" s="44" t="s">
        <v>20373</v>
      </c>
      <c r="B7232" s="44" t="s">
        <v>20321</v>
      </c>
      <c r="C7232" s="45" t="s">
        <v>20374</v>
      </c>
      <c r="D7232" s="46" t="s">
        <v>21328</v>
      </c>
      <c r="E7232" s="46">
        <v>46582</v>
      </c>
      <c r="AO7232" s="376"/>
    </row>
    <row r="7233" spans="1:41" x14ac:dyDescent="0.25">
      <c r="A7233" s="44" t="s">
        <v>6463</v>
      </c>
      <c r="B7233" s="44" t="s">
        <v>5321</v>
      </c>
      <c r="C7233" s="45">
        <v>23010401</v>
      </c>
      <c r="D7233" s="45" t="s">
        <v>11363</v>
      </c>
      <c r="E7233" s="45" t="s">
        <v>5322</v>
      </c>
      <c r="AO7233" s="376"/>
    </row>
    <row r="7234" spans="1:41" x14ac:dyDescent="0.25">
      <c r="A7234" s="44" t="s">
        <v>6463</v>
      </c>
      <c r="B7234" s="44" t="s">
        <v>3176</v>
      </c>
      <c r="C7234" s="45">
        <v>23010402</v>
      </c>
      <c r="D7234" s="45" t="s">
        <v>11363</v>
      </c>
      <c r="E7234" s="45" t="s">
        <v>5322</v>
      </c>
      <c r="AO7234" s="376"/>
    </row>
    <row r="7235" spans="1:41" x14ac:dyDescent="0.25">
      <c r="A7235" s="44" t="s">
        <v>6992</v>
      </c>
      <c r="B7235" s="44" t="s">
        <v>3475</v>
      </c>
      <c r="C7235" s="45">
        <v>230301</v>
      </c>
      <c r="D7235" s="45" t="s">
        <v>11363</v>
      </c>
      <c r="E7235" s="45" t="s">
        <v>5265</v>
      </c>
      <c r="AO7235" s="376"/>
    </row>
    <row r="7236" spans="1:41" x14ac:dyDescent="0.3">
      <c r="A7236" s="333" t="s">
        <v>0</v>
      </c>
      <c r="B7236" s="333" t="s">
        <v>1171</v>
      </c>
      <c r="C7236" s="125" t="s">
        <v>10962</v>
      </c>
      <c r="D7236" s="32" t="s">
        <v>20309</v>
      </c>
      <c r="E7236" s="125" t="s">
        <v>8292</v>
      </c>
      <c r="F7236" s="125" t="s">
        <v>1190</v>
      </c>
      <c r="G7236" s="125" t="s">
        <v>1190</v>
      </c>
      <c r="AO7236" s="376"/>
    </row>
    <row r="7237" spans="1:41" x14ac:dyDescent="0.25">
      <c r="A7237" s="44" t="s">
        <v>0</v>
      </c>
      <c r="B7237" s="44" t="s">
        <v>145</v>
      </c>
      <c r="C7237" s="45" t="s">
        <v>6314</v>
      </c>
      <c r="D7237" s="46" t="s">
        <v>21328</v>
      </c>
      <c r="E7237" s="46">
        <v>46441</v>
      </c>
      <c r="AO7237" s="376"/>
    </row>
    <row r="7238" spans="1:41" x14ac:dyDescent="0.25">
      <c r="A7238" s="44" t="s">
        <v>0</v>
      </c>
      <c r="B7238" s="44" t="s">
        <v>145</v>
      </c>
      <c r="C7238" s="45" t="s">
        <v>6314</v>
      </c>
      <c r="D7238" s="46" t="s">
        <v>21328</v>
      </c>
      <c r="E7238" s="46">
        <v>46441</v>
      </c>
      <c r="AO7238" s="376"/>
    </row>
    <row r="7239" spans="1:41" x14ac:dyDescent="0.25">
      <c r="A7239" s="44" t="s">
        <v>0</v>
      </c>
      <c r="B7239" s="44" t="s">
        <v>145</v>
      </c>
      <c r="C7239" s="45" t="s">
        <v>14461</v>
      </c>
      <c r="D7239" s="46" t="s">
        <v>21328</v>
      </c>
      <c r="E7239" s="46">
        <v>46583</v>
      </c>
      <c r="AO7239" s="376"/>
    </row>
    <row r="7240" spans="1:41" x14ac:dyDescent="0.25">
      <c r="A7240" s="44" t="s">
        <v>0</v>
      </c>
      <c r="B7240" s="44" t="s">
        <v>145</v>
      </c>
      <c r="C7240" s="45" t="s">
        <v>14461</v>
      </c>
      <c r="D7240" s="46" t="s">
        <v>21328</v>
      </c>
      <c r="E7240" s="46">
        <v>46583</v>
      </c>
      <c r="AO7240" s="376"/>
    </row>
    <row r="7241" spans="1:41" x14ac:dyDescent="0.25">
      <c r="A7241" s="44" t="s">
        <v>0</v>
      </c>
      <c r="B7241" s="44" t="s">
        <v>20317</v>
      </c>
      <c r="C7241" s="45" t="s">
        <v>20375</v>
      </c>
      <c r="D7241" s="46" t="s">
        <v>21328</v>
      </c>
      <c r="E7241" s="46">
        <v>46582</v>
      </c>
      <c r="AO7241" s="376"/>
    </row>
    <row r="7242" spans="1:41" x14ac:dyDescent="0.25">
      <c r="A7242" s="44" t="s">
        <v>0</v>
      </c>
      <c r="B7242" s="44" t="s">
        <v>20317</v>
      </c>
      <c r="C7242" s="45" t="s">
        <v>20375</v>
      </c>
      <c r="D7242" s="46" t="s">
        <v>21328</v>
      </c>
      <c r="E7242" s="46">
        <v>46582</v>
      </c>
      <c r="AO7242" s="376"/>
    </row>
    <row r="7243" spans="1:41" x14ac:dyDescent="0.25">
      <c r="A7243" s="44" t="s">
        <v>0</v>
      </c>
      <c r="B7243" s="44" t="s">
        <v>20317</v>
      </c>
      <c r="C7243" s="45" t="s">
        <v>20375</v>
      </c>
      <c r="D7243" s="46" t="s">
        <v>21328</v>
      </c>
      <c r="E7243" s="46">
        <v>46582</v>
      </c>
      <c r="AO7243" s="376"/>
    </row>
    <row r="7244" spans="1:41" x14ac:dyDescent="0.25">
      <c r="A7244" s="44" t="s">
        <v>0</v>
      </c>
      <c r="B7244" s="44" t="s">
        <v>154</v>
      </c>
      <c r="C7244" s="45" t="s">
        <v>20376</v>
      </c>
      <c r="D7244" s="46" t="s">
        <v>21328</v>
      </c>
      <c r="E7244" s="46">
        <v>46983</v>
      </c>
      <c r="AO7244" s="376"/>
    </row>
    <row r="7245" spans="1:41" x14ac:dyDescent="0.25">
      <c r="A7245" s="44" t="s">
        <v>17867</v>
      </c>
      <c r="B7245" s="44" t="s">
        <v>3176</v>
      </c>
      <c r="C7245" s="45">
        <v>24010402</v>
      </c>
      <c r="D7245" s="45" t="s">
        <v>11363</v>
      </c>
      <c r="E7245" s="45" t="s">
        <v>9238</v>
      </c>
      <c r="AO7245" s="376"/>
    </row>
    <row r="7246" spans="1:41" x14ac:dyDescent="0.25">
      <c r="A7246" s="44" t="s">
        <v>10536</v>
      </c>
      <c r="B7246" s="44" t="s">
        <v>925</v>
      </c>
      <c r="C7246" s="45">
        <v>240601</v>
      </c>
      <c r="D7246" s="45" t="s">
        <v>11363</v>
      </c>
      <c r="E7246" s="45" t="s">
        <v>9840</v>
      </c>
      <c r="AO7246" s="376"/>
    </row>
    <row r="7247" spans="1:41" x14ac:dyDescent="0.25">
      <c r="A7247" s="44" t="s">
        <v>10536</v>
      </c>
      <c r="B7247" s="44" t="s">
        <v>199</v>
      </c>
      <c r="C7247" s="45">
        <v>241001</v>
      </c>
      <c r="D7247" s="45" t="s">
        <v>11363</v>
      </c>
      <c r="E7247" s="45" t="s">
        <v>5332</v>
      </c>
      <c r="AO7247" s="376"/>
    </row>
    <row r="7248" spans="1:41" x14ac:dyDescent="0.25">
      <c r="A7248" s="44" t="s">
        <v>10536</v>
      </c>
      <c r="B7248" s="44" t="s">
        <v>1667</v>
      </c>
      <c r="C7248" s="45">
        <v>250301</v>
      </c>
      <c r="D7248" s="45" t="s">
        <v>11363</v>
      </c>
      <c r="E7248" s="45" t="s">
        <v>5265</v>
      </c>
      <c r="AO7248" s="376"/>
    </row>
    <row r="7249" spans="1:41" x14ac:dyDescent="0.25">
      <c r="A7249" s="44" t="s">
        <v>10536</v>
      </c>
      <c r="B7249" s="44" t="s">
        <v>3475</v>
      </c>
      <c r="C7249" s="45">
        <v>250303</v>
      </c>
      <c r="D7249" s="45" t="s">
        <v>11363</v>
      </c>
      <c r="E7249" s="45" t="s">
        <v>11887</v>
      </c>
      <c r="AO7249" s="376"/>
    </row>
    <row r="7250" spans="1:41" x14ac:dyDescent="0.25">
      <c r="A7250" s="44" t="s">
        <v>10536</v>
      </c>
      <c r="B7250" s="44" t="s">
        <v>17628</v>
      </c>
      <c r="C7250" s="45">
        <v>25050201</v>
      </c>
      <c r="D7250" s="45" t="s">
        <v>11363</v>
      </c>
      <c r="E7250" s="45" t="s">
        <v>7105</v>
      </c>
      <c r="AO7250" s="376"/>
    </row>
    <row r="7251" spans="1:41" x14ac:dyDescent="0.25">
      <c r="A7251" s="44" t="s">
        <v>10536</v>
      </c>
      <c r="B7251" s="44" t="s">
        <v>10702</v>
      </c>
      <c r="C7251" s="45">
        <v>25050202</v>
      </c>
      <c r="D7251" s="45" t="s">
        <v>11363</v>
      </c>
      <c r="E7251" s="45" t="s">
        <v>7105</v>
      </c>
      <c r="AO7251" s="376"/>
    </row>
    <row r="7252" spans="1:41" x14ac:dyDescent="0.25">
      <c r="A7252" s="44" t="s">
        <v>10536</v>
      </c>
      <c r="B7252" s="44" t="s">
        <v>15616</v>
      </c>
      <c r="C7252" s="45">
        <v>25050101</v>
      </c>
      <c r="D7252" s="45" t="s">
        <v>11363</v>
      </c>
      <c r="E7252" s="45" t="s">
        <v>7105</v>
      </c>
      <c r="AO7252" s="376"/>
    </row>
    <row r="7253" spans="1:41" x14ac:dyDescent="0.25">
      <c r="A7253" s="44" t="s">
        <v>10536</v>
      </c>
      <c r="B7253" s="44" t="s">
        <v>15617</v>
      </c>
      <c r="C7253" s="45">
        <v>25050102</v>
      </c>
      <c r="D7253" s="45" t="s">
        <v>11363</v>
      </c>
      <c r="E7253" s="45" t="s">
        <v>7105</v>
      </c>
      <c r="AO7253" s="376"/>
    </row>
    <row r="7254" spans="1:41" x14ac:dyDescent="0.25">
      <c r="A7254" s="44" t="s">
        <v>10536</v>
      </c>
      <c r="B7254" s="44" t="s">
        <v>3474</v>
      </c>
      <c r="C7254" s="45">
        <v>250503</v>
      </c>
      <c r="D7254" s="45" t="s">
        <v>11363</v>
      </c>
      <c r="E7254" s="45" t="s">
        <v>15608</v>
      </c>
      <c r="AO7254" s="376"/>
    </row>
    <row r="7255" spans="1:41" x14ac:dyDescent="0.25">
      <c r="A7255" s="44" t="s">
        <v>10536</v>
      </c>
      <c r="B7255" s="44" t="s">
        <v>15611</v>
      </c>
      <c r="C7255" s="45">
        <v>25050401</v>
      </c>
      <c r="D7255" s="45" t="s">
        <v>11363</v>
      </c>
      <c r="E7255" s="45" t="s">
        <v>7105</v>
      </c>
      <c r="AO7255" s="376"/>
    </row>
    <row r="7256" spans="1:41" x14ac:dyDescent="0.25">
      <c r="A7256" s="44" t="s">
        <v>10536</v>
      </c>
      <c r="B7256" s="44" t="s">
        <v>5321</v>
      </c>
      <c r="C7256" s="45">
        <v>26010401</v>
      </c>
      <c r="D7256" s="45" t="s">
        <v>11363</v>
      </c>
      <c r="E7256" s="45" t="s">
        <v>17459</v>
      </c>
      <c r="AO7256" s="376"/>
    </row>
    <row r="7257" spans="1:41" x14ac:dyDescent="0.25">
      <c r="A7257" s="44" t="s">
        <v>10536</v>
      </c>
      <c r="B7257" s="44" t="s">
        <v>3176</v>
      </c>
      <c r="C7257" s="45">
        <v>26010402</v>
      </c>
      <c r="D7257" s="45" t="s">
        <v>11363</v>
      </c>
      <c r="E7257" s="45" t="s">
        <v>17459</v>
      </c>
      <c r="AO7257" s="376"/>
    </row>
    <row r="7258" spans="1:41" x14ac:dyDescent="0.25">
      <c r="A7258" s="44" t="s">
        <v>10536</v>
      </c>
      <c r="B7258" s="44" t="s">
        <v>9248</v>
      </c>
      <c r="C7258" s="45">
        <v>260105</v>
      </c>
      <c r="D7258" s="45" t="s">
        <v>11363</v>
      </c>
      <c r="E7258" s="45" t="s">
        <v>17625</v>
      </c>
      <c r="AO7258" s="376"/>
    </row>
    <row r="7259" spans="1:41" x14ac:dyDescent="0.25">
      <c r="A7259" s="44" t="s">
        <v>17868</v>
      </c>
      <c r="B7259" s="44" t="s">
        <v>9248</v>
      </c>
      <c r="C7259" s="45">
        <v>260105</v>
      </c>
      <c r="D7259" s="45" t="s">
        <v>11363</v>
      </c>
      <c r="E7259" s="45" t="s">
        <v>17625</v>
      </c>
      <c r="AO7259" s="376"/>
    </row>
    <row r="7260" spans="1:41" x14ac:dyDescent="0.3">
      <c r="A7260" s="333" t="s">
        <v>6993</v>
      </c>
      <c r="B7260" s="333" t="s">
        <v>13316</v>
      </c>
      <c r="C7260" s="125" t="s">
        <v>13317</v>
      </c>
      <c r="D7260" s="32" t="s">
        <v>20309</v>
      </c>
      <c r="E7260" s="125" t="s">
        <v>12551</v>
      </c>
      <c r="F7260" s="125" t="s">
        <v>1189</v>
      </c>
      <c r="G7260" s="125" t="s">
        <v>1190</v>
      </c>
      <c r="AO7260" s="376"/>
    </row>
    <row r="7261" spans="1:41" x14ac:dyDescent="0.25">
      <c r="A7261" s="44" t="s">
        <v>6993</v>
      </c>
      <c r="B7261" s="44" t="s">
        <v>3475</v>
      </c>
      <c r="C7261" s="45">
        <v>230301</v>
      </c>
      <c r="D7261" s="45" t="s">
        <v>11363</v>
      </c>
      <c r="E7261" s="45" t="s">
        <v>5265</v>
      </c>
      <c r="AO7261" s="376"/>
    </row>
    <row r="7262" spans="1:41" x14ac:dyDescent="0.25">
      <c r="A7262" s="44" t="s">
        <v>15763</v>
      </c>
      <c r="B7262" s="44" t="s">
        <v>3475</v>
      </c>
      <c r="C7262" s="45">
        <v>250303</v>
      </c>
      <c r="D7262" s="45" t="s">
        <v>11363</v>
      </c>
      <c r="E7262" s="45" t="s">
        <v>11887</v>
      </c>
      <c r="AO7262" s="376"/>
    </row>
    <row r="7263" spans="1:41" x14ac:dyDescent="0.3">
      <c r="A7263" s="333" t="s">
        <v>13330</v>
      </c>
      <c r="B7263" s="333" t="s">
        <v>1157</v>
      </c>
      <c r="C7263" s="125" t="s">
        <v>13318</v>
      </c>
      <c r="D7263" s="32" t="s">
        <v>20309</v>
      </c>
      <c r="E7263" s="125" t="s">
        <v>12551</v>
      </c>
      <c r="F7263" s="125" t="s">
        <v>1190</v>
      </c>
      <c r="G7263" s="125" t="s">
        <v>1190</v>
      </c>
      <c r="AO7263" s="376"/>
    </row>
    <row r="7264" spans="1:41" x14ac:dyDescent="0.25">
      <c r="A7264" s="44" t="s">
        <v>20586</v>
      </c>
      <c r="B7264" s="44" t="s">
        <v>20583</v>
      </c>
      <c r="C7264" s="45" t="s">
        <v>14239</v>
      </c>
      <c r="D7264" s="32" t="s">
        <v>5559</v>
      </c>
      <c r="E7264" s="45" t="s">
        <v>20858</v>
      </c>
      <c r="F7264" s="32"/>
      <c r="G7264" s="32"/>
      <c r="H7264" s="32"/>
      <c r="I7264" s="31"/>
      <c r="J7264" s="31"/>
      <c r="K7264" s="31"/>
      <c r="L7264" s="31"/>
      <c r="M7264" s="31"/>
      <c r="N7264" s="31"/>
      <c r="O7264" s="31"/>
      <c r="P7264" s="31"/>
      <c r="Q7264" s="31"/>
      <c r="R7264" s="31"/>
      <c r="S7264" s="31"/>
      <c r="T7264" s="31"/>
      <c r="U7264" s="31"/>
      <c r="V7264" s="31"/>
      <c r="W7264" s="31"/>
      <c r="X7264" s="31"/>
      <c r="Y7264" s="31"/>
      <c r="Z7264" s="31"/>
      <c r="AA7264" s="31"/>
      <c r="AB7264" s="31"/>
      <c r="AC7264" s="31"/>
      <c r="AD7264" s="31"/>
      <c r="AE7264" s="31"/>
      <c r="AF7264" s="31"/>
      <c r="AG7264" s="31"/>
      <c r="AH7264" s="31"/>
      <c r="AI7264" s="31"/>
      <c r="AJ7264" s="31"/>
      <c r="AK7264" s="31"/>
      <c r="AL7264" s="31"/>
      <c r="AO7264" s="376"/>
    </row>
    <row r="7265" spans="1:41" x14ac:dyDescent="0.25">
      <c r="A7265" s="44" t="s">
        <v>8801</v>
      </c>
      <c r="B7265" s="44" t="s">
        <v>11155</v>
      </c>
      <c r="C7265" s="45" t="s">
        <v>7609</v>
      </c>
      <c r="D7265" s="45" t="s">
        <v>11204</v>
      </c>
      <c r="E7265" s="45" t="s">
        <v>7871</v>
      </c>
      <c r="F7265" s="93"/>
      <c r="G7265" s="93"/>
      <c r="H7265" s="93"/>
      <c r="I7265" s="99"/>
      <c r="J7265" s="99"/>
      <c r="K7265" s="99"/>
      <c r="L7265" s="99"/>
      <c r="M7265" s="99"/>
      <c r="N7265" s="99"/>
      <c r="O7265" s="99"/>
      <c r="P7265" s="99"/>
      <c r="Q7265" s="99"/>
      <c r="R7265" s="99"/>
      <c r="S7265" s="99"/>
      <c r="T7265" s="99"/>
      <c r="U7265" s="99"/>
      <c r="V7265" s="99"/>
      <c r="W7265" s="99"/>
      <c r="X7265" s="99"/>
      <c r="Y7265" s="99"/>
      <c r="Z7265" s="99"/>
      <c r="AA7265" s="99"/>
      <c r="AB7265" s="99"/>
      <c r="AC7265" s="99"/>
      <c r="AD7265" s="99"/>
      <c r="AE7265" s="99"/>
      <c r="AF7265" s="99"/>
      <c r="AG7265" s="99"/>
      <c r="AH7265" s="31"/>
      <c r="AI7265" s="31"/>
      <c r="AJ7265" s="31"/>
      <c r="AK7265" s="31"/>
      <c r="AL7265" s="31"/>
      <c r="AO7265" s="376"/>
    </row>
    <row r="7266" spans="1:41" x14ac:dyDescent="0.25">
      <c r="A7266" s="44" t="s">
        <v>8801</v>
      </c>
      <c r="B7266" s="44" t="s">
        <v>11155</v>
      </c>
      <c r="C7266" s="45" t="s">
        <v>7609</v>
      </c>
      <c r="D7266" s="93" t="s">
        <v>17443</v>
      </c>
      <c r="E7266" s="45" t="s">
        <v>7871</v>
      </c>
      <c r="F7266" s="93"/>
      <c r="G7266" s="93"/>
      <c r="H7266" s="93"/>
      <c r="I7266" s="99"/>
      <c r="J7266" s="99"/>
      <c r="K7266" s="99"/>
      <c r="L7266" s="99"/>
      <c r="M7266" s="99"/>
      <c r="N7266" s="99"/>
      <c r="O7266" s="99"/>
      <c r="P7266" s="99"/>
      <c r="Q7266" s="99"/>
      <c r="R7266" s="99"/>
      <c r="S7266" s="99"/>
      <c r="T7266" s="99"/>
      <c r="U7266" s="99"/>
      <c r="V7266" s="99"/>
      <c r="W7266" s="99"/>
      <c r="X7266" s="99"/>
      <c r="Y7266" s="99"/>
      <c r="Z7266" s="99"/>
      <c r="AA7266" s="99"/>
      <c r="AB7266" s="99"/>
      <c r="AC7266" s="99"/>
      <c r="AD7266" s="99"/>
      <c r="AE7266" s="99"/>
      <c r="AF7266" s="99"/>
      <c r="AG7266" s="99"/>
      <c r="AH7266" s="31"/>
      <c r="AI7266" s="31"/>
      <c r="AJ7266" s="31"/>
      <c r="AK7266" s="31"/>
      <c r="AL7266" s="31"/>
      <c r="AO7266" s="376"/>
    </row>
    <row r="7267" spans="1:41" x14ac:dyDescent="0.25">
      <c r="A7267" s="44" t="s">
        <v>8801</v>
      </c>
      <c r="B7267" s="44" t="s">
        <v>14695</v>
      </c>
      <c r="C7267" s="45" t="s">
        <v>13802</v>
      </c>
      <c r="D7267" s="367" t="s">
        <v>3696</v>
      </c>
      <c r="E7267" s="328">
        <f>DATE(2029,1,3)</f>
        <v>47121</v>
      </c>
      <c r="F7267" s="32"/>
      <c r="G7267" s="32"/>
      <c r="H7267" s="32"/>
      <c r="I7267" s="31"/>
      <c r="J7267" s="31"/>
      <c r="K7267" s="31"/>
      <c r="L7267" s="31"/>
      <c r="M7267" s="31"/>
      <c r="N7267" s="31"/>
      <c r="O7267" s="31"/>
      <c r="P7267" s="31"/>
      <c r="Q7267" s="31"/>
      <c r="R7267" s="31"/>
      <c r="S7267" s="31"/>
      <c r="T7267" s="31"/>
      <c r="U7267" s="31"/>
      <c r="V7267" s="31"/>
      <c r="W7267" s="31"/>
      <c r="X7267" s="31"/>
      <c r="Y7267" s="31"/>
      <c r="Z7267" s="31"/>
      <c r="AA7267" s="31"/>
      <c r="AB7267" s="31"/>
      <c r="AC7267" s="31"/>
      <c r="AD7267" s="31"/>
      <c r="AE7267" s="31"/>
      <c r="AF7267" s="31"/>
      <c r="AG7267" s="31"/>
      <c r="AH7267" s="31"/>
      <c r="AI7267" s="31"/>
      <c r="AJ7267" s="31"/>
      <c r="AK7267" s="31"/>
      <c r="AL7267" s="31"/>
      <c r="AO7267" s="376"/>
    </row>
    <row r="7268" spans="1:41" x14ac:dyDescent="0.25">
      <c r="A7268" s="44" t="s">
        <v>9424</v>
      </c>
      <c r="B7268" s="92" t="s">
        <v>9602</v>
      </c>
      <c r="C7268" s="45" t="s">
        <v>9334</v>
      </c>
      <c r="D7268" s="93" t="s">
        <v>9601</v>
      </c>
      <c r="E7268" s="94">
        <v>46568</v>
      </c>
      <c r="F7268" s="93"/>
      <c r="G7268" s="93"/>
      <c r="H7268" s="93"/>
      <c r="I7268" s="99"/>
      <c r="J7268" s="99"/>
      <c r="K7268" s="99"/>
      <c r="L7268" s="99"/>
      <c r="M7268" s="99"/>
      <c r="N7268" s="99"/>
      <c r="O7268" s="99"/>
      <c r="P7268" s="99"/>
      <c r="Q7268" s="99"/>
      <c r="R7268" s="99"/>
      <c r="S7268" s="99"/>
      <c r="T7268" s="99"/>
      <c r="U7268" s="99"/>
      <c r="V7268" s="99"/>
      <c r="W7268" s="99"/>
      <c r="X7268" s="99"/>
      <c r="Y7268" s="99"/>
      <c r="Z7268" s="99"/>
      <c r="AA7268" s="99"/>
      <c r="AB7268" s="99"/>
      <c r="AC7268" s="99"/>
      <c r="AD7268" s="99"/>
      <c r="AE7268" s="99"/>
      <c r="AF7268" s="99"/>
      <c r="AG7268" s="99"/>
      <c r="AH7268" s="31"/>
      <c r="AI7268" s="31"/>
      <c r="AJ7268" s="31"/>
      <c r="AK7268" s="31"/>
      <c r="AL7268" s="31"/>
      <c r="AO7268" s="376"/>
    </row>
    <row r="7269" spans="1:41" x14ac:dyDescent="0.3">
      <c r="A7269" s="333" t="s">
        <v>14155</v>
      </c>
      <c r="B7269" s="333" t="s">
        <v>8025</v>
      </c>
      <c r="C7269" s="125" t="s">
        <v>8026</v>
      </c>
      <c r="D7269" s="32" t="s">
        <v>20309</v>
      </c>
      <c r="E7269" s="125" t="s">
        <v>7871</v>
      </c>
      <c r="F7269" s="125" t="s">
        <v>1189</v>
      </c>
      <c r="G7269" s="125" t="s">
        <v>1190</v>
      </c>
      <c r="AO7269" s="376"/>
    </row>
    <row r="7270" spans="1:41" x14ac:dyDescent="0.3">
      <c r="A7270" s="333" t="s">
        <v>14155</v>
      </c>
      <c r="B7270" s="333" t="s">
        <v>1154</v>
      </c>
      <c r="C7270" s="125" t="s">
        <v>10117</v>
      </c>
      <c r="D7270" s="32" t="s">
        <v>20309</v>
      </c>
      <c r="E7270" s="125" t="s">
        <v>5139</v>
      </c>
      <c r="F7270" s="125" t="s">
        <v>1189</v>
      </c>
      <c r="G7270" s="125" t="s">
        <v>1190</v>
      </c>
      <c r="AO7270" s="376"/>
    </row>
    <row r="7271" spans="1:41" x14ac:dyDescent="0.3">
      <c r="A7271" s="333" t="s">
        <v>14155</v>
      </c>
      <c r="B7271" s="333" t="s">
        <v>11374</v>
      </c>
      <c r="C7271" s="125" t="s">
        <v>11375</v>
      </c>
      <c r="D7271" s="32" t="s">
        <v>20309</v>
      </c>
      <c r="E7271" s="125" t="s">
        <v>4826</v>
      </c>
      <c r="F7271" s="125" t="s">
        <v>1189</v>
      </c>
      <c r="G7271" s="125" t="s">
        <v>1190</v>
      </c>
      <c r="AO7271" s="376"/>
    </row>
    <row r="7272" spans="1:41" x14ac:dyDescent="0.3">
      <c r="A7272" s="333" t="s">
        <v>14155</v>
      </c>
      <c r="B7272" s="333" t="s">
        <v>12848</v>
      </c>
      <c r="C7272" s="125" t="s">
        <v>12849</v>
      </c>
      <c r="D7272" s="32" t="s">
        <v>20309</v>
      </c>
      <c r="E7272" s="125" t="s">
        <v>5332</v>
      </c>
      <c r="F7272" s="125" t="s">
        <v>1189</v>
      </c>
      <c r="G7272" s="125" t="s">
        <v>1190</v>
      </c>
      <c r="AO7272" s="376"/>
    </row>
    <row r="7273" spans="1:41" x14ac:dyDescent="0.3">
      <c r="A7273" s="333" t="s">
        <v>14155</v>
      </c>
      <c r="B7273" s="333" t="s">
        <v>4814</v>
      </c>
      <c r="C7273" s="125" t="s">
        <v>15585</v>
      </c>
      <c r="D7273" s="32" t="s">
        <v>20309</v>
      </c>
      <c r="E7273" s="125" t="s">
        <v>9839</v>
      </c>
      <c r="F7273" s="125" t="s">
        <v>1189</v>
      </c>
      <c r="G7273" s="125" t="s">
        <v>1190</v>
      </c>
      <c r="AO7273" s="376"/>
    </row>
    <row r="7274" spans="1:41" x14ac:dyDescent="0.3">
      <c r="A7274" s="333" t="s">
        <v>14155</v>
      </c>
      <c r="B7274" s="333" t="s">
        <v>4821</v>
      </c>
      <c r="C7274" s="125" t="s">
        <v>15589</v>
      </c>
      <c r="D7274" s="32" t="s">
        <v>20309</v>
      </c>
      <c r="E7274" s="125" t="s">
        <v>9839</v>
      </c>
      <c r="F7274" s="125" t="s">
        <v>1189</v>
      </c>
      <c r="G7274" s="125" t="s">
        <v>1190</v>
      </c>
      <c r="AO7274" s="376"/>
    </row>
    <row r="7275" spans="1:41" x14ac:dyDescent="0.3">
      <c r="A7275" s="333" t="s">
        <v>14155</v>
      </c>
      <c r="B7275" s="333" t="s">
        <v>1178</v>
      </c>
      <c r="C7275" s="125" t="s">
        <v>18815</v>
      </c>
      <c r="D7275" s="32" t="s">
        <v>20309</v>
      </c>
      <c r="E7275" s="125" t="s">
        <v>8292</v>
      </c>
      <c r="F7275" s="125" t="s">
        <v>1189</v>
      </c>
      <c r="G7275" s="125" t="s">
        <v>1190</v>
      </c>
      <c r="AO7275" s="376"/>
    </row>
    <row r="7276" spans="1:41" x14ac:dyDescent="0.3">
      <c r="A7276" s="333" t="s">
        <v>14155</v>
      </c>
      <c r="B7276" s="333" t="s">
        <v>1184</v>
      </c>
      <c r="C7276" s="125" t="s">
        <v>21308</v>
      </c>
      <c r="D7276" s="32" t="s">
        <v>20309</v>
      </c>
      <c r="E7276" s="125" t="s">
        <v>9840</v>
      </c>
      <c r="F7276" s="125" t="s">
        <v>1189</v>
      </c>
      <c r="G7276" s="125" t="s">
        <v>1190</v>
      </c>
      <c r="AO7276" s="376"/>
    </row>
    <row r="7277" spans="1:41" x14ac:dyDescent="0.25">
      <c r="A7277" s="102" t="s">
        <v>14155</v>
      </c>
      <c r="B7277" s="92" t="s">
        <v>14160</v>
      </c>
      <c r="C7277" s="93" t="s">
        <v>14161</v>
      </c>
      <c r="D7277" s="93" t="s">
        <v>1201</v>
      </c>
      <c r="E7277" s="94">
        <v>46590</v>
      </c>
      <c r="F7277" s="93"/>
      <c r="G7277" s="93"/>
      <c r="H7277" s="93"/>
      <c r="I7277" s="99"/>
      <c r="J7277" s="99"/>
      <c r="K7277" s="99"/>
      <c r="L7277" s="99"/>
      <c r="M7277" s="99"/>
      <c r="N7277" s="99"/>
      <c r="O7277" s="99"/>
      <c r="P7277" s="99"/>
      <c r="Q7277" s="99"/>
      <c r="R7277" s="99"/>
      <c r="S7277" s="99"/>
      <c r="T7277" s="99"/>
      <c r="U7277" s="99"/>
      <c r="V7277" s="99"/>
      <c r="W7277" s="99"/>
      <c r="X7277" s="99"/>
      <c r="Y7277" s="99"/>
      <c r="Z7277" s="99"/>
      <c r="AA7277" s="99"/>
      <c r="AB7277" s="99"/>
      <c r="AC7277" s="99"/>
      <c r="AD7277" s="99"/>
      <c r="AE7277" s="99"/>
      <c r="AF7277" s="99"/>
      <c r="AG7277" s="99"/>
      <c r="AH7277" s="31"/>
      <c r="AI7277" s="31"/>
      <c r="AJ7277" s="31"/>
      <c r="AK7277" s="31"/>
      <c r="AL7277" s="31"/>
      <c r="AO7277" s="376"/>
    </row>
    <row r="7278" spans="1:41" x14ac:dyDescent="0.25">
      <c r="A7278" s="44" t="s">
        <v>702</v>
      </c>
      <c r="B7278" s="44" t="s">
        <v>21398</v>
      </c>
      <c r="C7278" s="45" t="s">
        <v>6810</v>
      </c>
      <c r="D7278" s="45" t="s">
        <v>21447</v>
      </c>
      <c r="E7278" s="46">
        <v>46507</v>
      </c>
      <c r="AO7278" s="376"/>
    </row>
    <row r="7279" spans="1:41" x14ac:dyDescent="0.25">
      <c r="A7279" s="44" t="s">
        <v>702</v>
      </c>
      <c r="B7279" s="44" t="s">
        <v>5321</v>
      </c>
      <c r="C7279" s="45">
        <v>23010401</v>
      </c>
      <c r="D7279" s="45" t="s">
        <v>11363</v>
      </c>
      <c r="E7279" s="45" t="s">
        <v>5322</v>
      </c>
      <c r="AO7279" s="376"/>
    </row>
    <row r="7280" spans="1:41" x14ac:dyDescent="0.25">
      <c r="A7280" s="44" t="s">
        <v>702</v>
      </c>
      <c r="B7280" s="44" t="s">
        <v>3176</v>
      </c>
      <c r="C7280" s="45">
        <v>23010402</v>
      </c>
      <c r="D7280" s="45" t="s">
        <v>11363</v>
      </c>
      <c r="E7280" s="45" t="s">
        <v>5322</v>
      </c>
      <c r="AO7280" s="376"/>
    </row>
    <row r="7281" spans="1:41" x14ac:dyDescent="0.25">
      <c r="A7281" s="44" t="s">
        <v>702</v>
      </c>
      <c r="B7281" s="44" t="s">
        <v>17497</v>
      </c>
      <c r="C7281" s="45">
        <v>24060301</v>
      </c>
      <c r="D7281" s="45" t="s">
        <v>11363</v>
      </c>
      <c r="E7281" s="45" t="s">
        <v>4962</v>
      </c>
      <c r="AO7281" s="376"/>
    </row>
    <row r="7282" spans="1:41" x14ac:dyDescent="0.25">
      <c r="A7282" s="44" t="s">
        <v>702</v>
      </c>
      <c r="B7282" s="44" t="s">
        <v>10361</v>
      </c>
      <c r="C7282" s="45">
        <v>24060302</v>
      </c>
      <c r="D7282" s="45" t="s">
        <v>11363</v>
      </c>
      <c r="E7282" s="45" t="s">
        <v>4962</v>
      </c>
      <c r="AO7282" s="376"/>
    </row>
    <row r="7283" spans="1:41" x14ac:dyDescent="0.25">
      <c r="A7283" s="44" t="s">
        <v>702</v>
      </c>
      <c r="B7283" s="44" t="s">
        <v>17529</v>
      </c>
      <c r="C7283" s="45">
        <v>24120301</v>
      </c>
      <c r="D7283" s="45" t="s">
        <v>11363</v>
      </c>
      <c r="E7283" s="45" t="s">
        <v>12554</v>
      </c>
      <c r="AO7283" s="376"/>
    </row>
    <row r="7284" spans="1:41" x14ac:dyDescent="0.25">
      <c r="A7284" s="44" t="s">
        <v>17869</v>
      </c>
      <c r="B7284" s="44" t="s">
        <v>5321</v>
      </c>
      <c r="C7284" s="45">
        <v>23010401</v>
      </c>
      <c r="D7284" s="45" t="s">
        <v>11363</v>
      </c>
      <c r="E7284" s="45" t="s">
        <v>5322</v>
      </c>
      <c r="AO7284" s="376"/>
    </row>
    <row r="7285" spans="1:41" x14ac:dyDescent="0.25">
      <c r="A7285" s="44" t="s">
        <v>21642</v>
      </c>
      <c r="B7285" s="44" t="s">
        <v>9248</v>
      </c>
      <c r="C7285" s="45">
        <v>260105</v>
      </c>
      <c r="D7285" s="45" t="s">
        <v>11363</v>
      </c>
      <c r="E7285" s="45" t="s">
        <v>17625</v>
      </c>
      <c r="AO7285" s="376"/>
    </row>
    <row r="7286" spans="1:41" x14ac:dyDescent="0.25">
      <c r="A7286" s="44" t="s">
        <v>6464</v>
      </c>
      <c r="B7286" s="44" t="s">
        <v>947</v>
      </c>
      <c r="C7286" s="45">
        <v>260102</v>
      </c>
      <c r="D7286" s="45" t="s">
        <v>11363</v>
      </c>
      <c r="E7286" s="45" t="s">
        <v>8292</v>
      </c>
      <c r="AO7286" s="376"/>
    </row>
    <row r="7287" spans="1:41" x14ac:dyDescent="0.25">
      <c r="A7287" s="44" t="s">
        <v>8802</v>
      </c>
      <c r="B7287" s="319" t="s">
        <v>19525</v>
      </c>
      <c r="C7287" s="318" t="s">
        <v>19676</v>
      </c>
      <c r="D7287" s="93" t="s">
        <v>19934</v>
      </c>
      <c r="E7287" s="320">
        <v>46507</v>
      </c>
      <c r="F7287" s="93"/>
      <c r="G7287" s="93"/>
      <c r="H7287" s="93"/>
      <c r="I7287" s="99"/>
      <c r="J7287" s="99"/>
      <c r="K7287" s="99"/>
      <c r="L7287" s="99"/>
      <c r="M7287" s="99"/>
      <c r="N7287" s="99"/>
      <c r="O7287" s="99"/>
      <c r="P7287" s="99"/>
      <c r="Q7287" s="99"/>
      <c r="R7287" s="99"/>
      <c r="S7287" s="99"/>
      <c r="T7287" s="99"/>
      <c r="U7287" s="99"/>
      <c r="V7287" s="99"/>
      <c r="W7287" s="99"/>
      <c r="X7287" s="99"/>
      <c r="Y7287" s="99"/>
      <c r="Z7287" s="99"/>
      <c r="AA7287" s="99"/>
      <c r="AB7287" s="99"/>
      <c r="AC7287" s="99"/>
      <c r="AD7287" s="99"/>
      <c r="AE7287" s="99"/>
      <c r="AF7287" s="99"/>
      <c r="AG7287" s="99"/>
      <c r="AH7287" s="31"/>
      <c r="AI7287" s="31"/>
      <c r="AJ7287" s="31"/>
      <c r="AK7287" s="31"/>
      <c r="AL7287" s="31"/>
      <c r="AO7287" s="376"/>
    </row>
    <row r="7288" spans="1:41" x14ac:dyDescent="0.25">
      <c r="A7288" s="44" t="s">
        <v>8141</v>
      </c>
      <c r="B7288" s="44" t="s">
        <v>21348</v>
      </c>
      <c r="C7288" s="45" t="s">
        <v>8132</v>
      </c>
      <c r="D7288" s="45" t="s">
        <v>21447</v>
      </c>
      <c r="E7288" s="46">
        <v>46752</v>
      </c>
      <c r="AO7288" s="376"/>
    </row>
    <row r="7289" spans="1:41" x14ac:dyDescent="0.25">
      <c r="A7289" s="44" t="s">
        <v>9425</v>
      </c>
      <c r="B7289" s="92" t="s">
        <v>9602</v>
      </c>
      <c r="C7289" s="77" t="s">
        <v>9336</v>
      </c>
      <c r="D7289" s="93" t="s">
        <v>9601</v>
      </c>
      <c r="E7289" s="94">
        <v>46568</v>
      </c>
      <c r="F7289" s="93"/>
      <c r="G7289" s="93"/>
      <c r="H7289" s="93"/>
      <c r="I7289" s="99"/>
      <c r="J7289" s="99"/>
      <c r="K7289" s="99"/>
      <c r="L7289" s="99"/>
      <c r="M7289" s="99"/>
      <c r="N7289" s="99"/>
      <c r="O7289" s="99"/>
      <c r="P7289" s="99"/>
      <c r="Q7289" s="99"/>
      <c r="R7289" s="99"/>
      <c r="S7289" s="99"/>
      <c r="T7289" s="99"/>
      <c r="U7289" s="99"/>
      <c r="V7289" s="99"/>
      <c r="W7289" s="99"/>
      <c r="X7289" s="99"/>
      <c r="Y7289" s="99"/>
      <c r="Z7289" s="99"/>
      <c r="AA7289" s="99"/>
      <c r="AB7289" s="99"/>
      <c r="AC7289" s="99"/>
      <c r="AD7289" s="99"/>
      <c r="AE7289" s="99"/>
      <c r="AF7289" s="99"/>
      <c r="AG7289" s="99"/>
      <c r="AH7289" s="31"/>
      <c r="AI7289" s="31"/>
      <c r="AJ7289" s="31"/>
      <c r="AK7289" s="31"/>
      <c r="AL7289" s="31"/>
      <c r="AO7289" s="376"/>
    </row>
    <row r="7290" spans="1:41" x14ac:dyDescent="0.25">
      <c r="A7290" s="44" t="s">
        <v>15764</v>
      </c>
      <c r="B7290" s="44" t="s">
        <v>5134</v>
      </c>
      <c r="C7290" s="45">
        <v>250802</v>
      </c>
      <c r="D7290" s="45" t="s">
        <v>11363</v>
      </c>
      <c r="E7290" s="45" t="s">
        <v>9880</v>
      </c>
      <c r="AO7290" s="376"/>
    </row>
    <row r="7291" spans="1:41" x14ac:dyDescent="0.25">
      <c r="A7291" s="44" t="s">
        <v>5487</v>
      </c>
      <c r="B7291" s="44" t="s">
        <v>21362</v>
      </c>
      <c r="C7291" s="45" t="s">
        <v>11608</v>
      </c>
      <c r="D7291" s="45" t="s">
        <v>21447</v>
      </c>
      <c r="E7291" s="46">
        <v>46752</v>
      </c>
      <c r="AO7291" s="376"/>
    </row>
    <row r="7292" spans="1:41" x14ac:dyDescent="0.25">
      <c r="A7292" s="44" t="s">
        <v>13803</v>
      </c>
      <c r="B7292" s="44" t="s">
        <v>14906</v>
      </c>
      <c r="C7292" s="45" t="s">
        <v>13804</v>
      </c>
      <c r="D7292" s="367" t="s">
        <v>3696</v>
      </c>
      <c r="E7292" s="328">
        <f>DATE(2029,5,15)</f>
        <v>47253</v>
      </c>
      <c r="F7292" s="32"/>
      <c r="G7292" s="32"/>
      <c r="H7292" s="32"/>
      <c r="I7292" s="31"/>
      <c r="J7292" s="31"/>
      <c r="K7292" s="31"/>
      <c r="L7292" s="31"/>
      <c r="M7292" s="31"/>
      <c r="N7292" s="31"/>
      <c r="O7292" s="31"/>
      <c r="P7292" s="31"/>
      <c r="Q7292" s="31"/>
      <c r="R7292" s="31"/>
      <c r="S7292" s="31"/>
      <c r="T7292" s="31"/>
      <c r="U7292" s="31"/>
      <c r="V7292" s="31"/>
      <c r="W7292" s="31"/>
      <c r="X7292" s="31"/>
      <c r="Y7292" s="31"/>
      <c r="Z7292" s="31"/>
      <c r="AA7292" s="31"/>
      <c r="AB7292" s="31"/>
      <c r="AC7292" s="31"/>
      <c r="AD7292" s="31"/>
      <c r="AE7292" s="31"/>
      <c r="AF7292" s="31"/>
      <c r="AG7292" s="31"/>
      <c r="AH7292" s="31"/>
      <c r="AI7292" s="31"/>
      <c r="AJ7292" s="31"/>
      <c r="AK7292" s="31"/>
      <c r="AL7292" s="31"/>
      <c r="AO7292" s="376"/>
    </row>
    <row r="7293" spans="1:41" x14ac:dyDescent="0.25">
      <c r="A7293" s="44" t="s">
        <v>13803</v>
      </c>
      <c r="B7293" s="44" t="s">
        <v>14905</v>
      </c>
      <c r="C7293" s="45" t="s">
        <v>13805</v>
      </c>
      <c r="D7293" s="367" t="s">
        <v>3696</v>
      </c>
      <c r="E7293" s="328">
        <f>DATE(2029,2,24)</f>
        <v>47173</v>
      </c>
      <c r="F7293" s="32"/>
      <c r="G7293" s="32"/>
      <c r="H7293" s="32"/>
      <c r="I7293" s="31"/>
      <c r="J7293" s="31"/>
      <c r="K7293" s="31"/>
      <c r="L7293" s="31"/>
      <c r="M7293" s="31"/>
      <c r="N7293" s="31"/>
      <c r="O7293" s="31"/>
      <c r="P7293" s="31"/>
      <c r="Q7293" s="31"/>
      <c r="R7293" s="31"/>
      <c r="S7293" s="31"/>
      <c r="T7293" s="31"/>
      <c r="U7293" s="31"/>
      <c r="V7293" s="31"/>
      <c r="W7293" s="31"/>
      <c r="X7293" s="31"/>
      <c r="Y7293" s="31"/>
      <c r="Z7293" s="31"/>
      <c r="AA7293" s="31"/>
      <c r="AB7293" s="31"/>
      <c r="AC7293" s="31"/>
      <c r="AD7293" s="31"/>
      <c r="AE7293" s="31"/>
      <c r="AF7293" s="31"/>
      <c r="AG7293" s="31"/>
      <c r="AH7293" s="31"/>
      <c r="AI7293" s="31"/>
      <c r="AJ7293" s="31"/>
      <c r="AK7293" s="31"/>
      <c r="AL7293" s="31"/>
      <c r="AO7293" s="376"/>
    </row>
    <row r="7294" spans="1:41" x14ac:dyDescent="0.25">
      <c r="A7294" s="44" t="s">
        <v>9731</v>
      </c>
      <c r="B7294" s="44" t="s">
        <v>14738</v>
      </c>
      <c r="C7294" s="45" t="s">
        <v>21051</v>
      </c>
      <c r="D7294" s="367" t="s">
        <v>3696</v>
      </c>
      <c r="E7294" s="328">
        <f>DATE(2030,6,11)</f>
        <v>47645</v>
      </c>
      <c r="F7294" s="32"/>
      <c r="G7294" s="32"/>
      <c r="H7294" s="32"/>
      <c r="I7294" s="31"/>
      <c r="J7294" s="31"/>
      <c r="K7294" s="31"/>
      <c r="L7294" s="31"/>
      <c r="M7294" s="31"/>
      <c r="N7294" s="31"/>
      <c r="O7294" s="31"/>
      <c r="P7294" s="31"/>
      <c r="Q7294" s="31"/>
      <c r="R7294" s="31"/>
      <c r="S7294" s="31"/>
      <c r="T7294" s="31"/>
      <c r="U7294" s="31"/>
      <c r="V7294" s="31"/>
      <c r="W7294" s="31"/>
      <c r="X7294" s="31"/>
      <c r="Y7294" s="31"/>
      <c r="Z7294" s="31"/>
      <c r="AA7294" s="31"/>
      <c r="AB7294" s="31"/>
      <c r="AC7294" s="31"/>
      <c r="AD7294" s="31"/>
      <c r="AE7294" s="31"/>
      <c r="AF7294" s="31"/>
      <c r="AG7294" s="31"/>
      <c r="AH7294" s="31"/>
      <c r="AI7294" s="31"/>
      <c r="AJ7294" s="31"/>
      <c r="AK7294" s="31"/>
      <c r="AL7294" s="31"/>
      <c r="AO7294" s="376"/>
    </row>
    <row r="7295" spans="1:41" x14ac:dyDescent="0.3">
      <c r="A7295" s="99" t="s">
        <v>7807</v>
      </c>
      <c r="B7295" s="92" t="s">
        <v>3452</v>
      </c>
      <c r="C7295" s="93" t="s">
        <v>7817</v>
      </c>
      <c r="D7295" s="93" t="s">
        <v>1201</v>
      </c>
      <c r="E7295" s="94">
        <v>46496</v>
      </c>
      <c r="F7295" s="93"/>
      <c r="G7295" s="93"/>
      <c r="H7295" s="93"/>
      <c r="I7295" s="99"/>
      <c r="J7295" s="99"/>
      <c r="K7295" s="99"/>
      <c r="L7295" s="99"/>
      <c r="M7295" s="99"/>
      <c r="N7295" s="99"/>
      <c r="O7295" s="99"/>
      <c r="P7295" s="99"/>
      <c r="Q7295" s="99"/>
      <c r="R7295" s="99"/>
      <c r="S7295" s="99"/>
      <c r="T7295" s="99"/>
      <c r="U7295" s="99"/>
      <c r="V7295" s="99"/>
      <c r="W7295" s="99"/>
      <c r="X7295" s="99"/>
      <c r="Y7295" s="99"/>
      <c r="Z7295" s="99"/>
      <c r="AA7295" s="99"/>
      <c r="AB7295" s="99"/>
      <c r="AC7295" s="99"/>
      <c r="AD7295" s="99"/>
      <c r="AE7295" s="99"/>
      <c r="AF7295" s="99"/>
      <c r="AG7295" s="99"/>
      <c r="AH7295" s="31"/>
      <c r="AI7295" s="31"/>
      <c r="AJ7295" s="31"/>
      <c r="AK7295" s="31"/>
      <c r="AL7295" s="31"/>
      <c r="AO7295" s="376"/>
    </row>
    <row r="7296" spans="1:41" x14ac:dyDescent="0.25">
      <c r="A7296" s="44" t="s">
        <v>6994</v>
      </c>
      <c r="B7296" s="44" t="s">
        <v>3475</v>
      </c>
      <c r="C7296" s="45">
        <v>230301</v>
      </c>
      <c r="D7296" s="45" t="s">
        <v>11363</v>
      </c>
      <c r="E7296" s="45" t="s">
        <v>5265</v>
      </c>
      <c r="AO7296" s="376"/>
    </row>
    <row r="7297" spans="1:41" x14ac:dyDescent="0.25">
      <c r="A7297" s="44" t="s">
        <v>17870</v>
      </c>
      <c r="B7297" s="44" t="s">
        <v>2186</v>
      </c>
      <c r="C7297" s="45">
        <v>25090101</v>
      </c>
      <c r="D7297" s="45" t="s">
        <v>11363</v>
      </c>
      <c r="E7297" s="45" t="s">
        <v>4972</v>
      </c>
      <c r="AO7297" s="376"/>
    </row>
    <row r="7298" spans="1:41" x14ac:dyDescent="0.3">
      <c r="A7298" s="333" t="s">
        <v>11209</v>
      </c>
      <c r="B7298" s="333" t="s">
        <v>11374</v>
      </c>
      <c r="C7298" s="125" t="s">
        <v>11375</v>
      </c>
      <c r="D7298" s="32" t="s">
        <v>20309</v>
      </c>
      <c r="E7298" s="125" t="s">
        <v>4826</v>
      </c>
      <c r="F7298" s="125" t="s">
        <v>1189</v>
      </c>
      <c r="G7298" s="125" t="s">
        <v>1190</v>
      </c>
      <c r="AO7298" s="376"/>
    </row>
    <row r="7299" spans="1:41" x14ac:dyDescent="0.25">
      <c r="A7299" s="99" t="s">
        <v>11209</v>
      </c>
      <c r="B7299" s="92" t="s">
        <v>11208</v>
      </c>
      <c r="C7299" s="93" t="s">
        <v>11207</v>
      </c>
      <c r="D7299" s="93" t="s">
        <v>1201</v>
      </c>
      <c r="E7299" s="46">
        <v>46682</v>
      </c>
      <c r="F7299" s="93"/>
      <c r="G7299" s="93"/>
      <c r="H7299" s="93" t="s">
        <v>1335</v>
      </c>
      <c r="I7299" s="99"/>
      <c r="J7299" s="99"/>
      <c r="K7299" s="99"/>
      <c r="L7299" s="99"/>
      <c r="M7299" s="99"/>
      <c r="N7299" s="99"/>
      <c r="O7299" s="99"/>
      <c r="P7299" s="99"/>
      <c r="Q7299" s="99"/>
      <c r="R7299" s="99"/>
      <c r="S7299" s="99"/>
      <c r="T7299" s="99"/>
      <c r="U7299" s="99"/>
      <c r="V7299" s="99"/>
      <c r="W7299" s="99"/>
      <c r="X7299" s="99"/>
      <c r="Y7299" s="99"/>
      <c r="Z7299" s="99"/>
      <c r="AA7299" s="99"/>
      <c r="AB7299" s="99"/>
      <c r="AC7299" s="99"/>
      <c r="AD7299" s="99"/>
      <c r="AE7299" s="99"/>
      <c r="AF7299" s="99"/>
      <c r="AG7299" s="99"/>
      <c r="AH7299" s="31"/>
      <c r="AI7299" s="31"/>
      <c r="AJ7299" s="31"/>
      <c r="AK7299" s="31"/>
      <c r="AL7299" s="31"/>
      <c r="AO7299" s="376"/>
    </row>
    <row r="7300" spans="1:41" x14ac:dyDescent="0.25">
      <c r="A7300" s="91" t="s">
        <v>19132</v>
      </c>
      <c r="B7300" s="92" t="s">
        <v>3182</v>
      </c>
      <c r="C7300" s="93" t="s">
        <v>19170</v>
      </c>
      <c r="D7300" s="93" t="s">
        <v>1201</v>
      </c>
      <c r="E7300" s="94">
        <v>46582</v>
      </c>
      <c r="F7300" s="93"/>
      <c r="G7300" s="93"/>
      <c r="H7300" s="93"/>
      <c r="I7300" s="99"/>
      <c r="J7300" s="99"/>
      <c r="K7300" s="99"/>
      <c r="L7300" s="99"/>
      <c r="M7300" s="99"/>
      <c r="N7300" s="99"/>
      <c r="O7300" s="99"/>
      <c r="P7300" s="99"/>
      <c r="Q7300" s="99"/>
      <c r="R7300" s="99"/>
      <c r="S7300" s="99"/>
      <c r="T7300" s="99"/>
      <c r="U7300" s="99"/>
      <c r="V7300" s="99"/>
      <c r="W7300" s="99"/>
      <c r="X7300" s="99"/>
      <c r="Y7300" s="99"/>
      <c r="Z7300" s="99"/>
      <c r="AA7300" s="99"/>
      <c r="AB7300" s="99"/>
      <c r="AC7300" s="99"/>
      <c r="AD7300" s="99"/>
      <c r="AE7300" s="99"/>
      <c r="AF7300" s="99"/>
      <c r="AG7300" s="99"/>
      <c r="AH7300" s="31"/>
      <c r="AI7300" s="31"/>
      <c r="AJ7300" s="31"/>
      <c r="AK7300" s="31"/>
      <c r="AL7300" s="31"/>
      <c r="AO7300" s="376"/>
    </row>
    <row r="7301" spans="1:41" x14ac:dyDescent="0.25">
      <c r="A7301" s="91" t="s">
        <v>19132</v>
      </c>
      <c r="B7301" s="92" t="s">
        <v>19284</v>
      </c>
      <c r="C7301" s="93" t="s">
        <v>19285</v>
      </c>
      <c r="D7301" s="93" t="s">
        <v>1201</v>
      </c>
      <c r="E7301" s="94">
        <v>46582</v>
      </c>
      <c r="F7301" s="93"/>
      <c r="G7301" s="93"/>
      <c r="H7301" s="93"/>
      <c r="I7301" s="99"/>
      <c r="J7301" s="99"/>
      <c r="K7301" s="99"/>
      <c r="L7301" s="99"/>
      <c r="M7301" s="99"/>
      <c r="N7301" s="99"/>
      <c r="O7301" s="99"/>
      <c r="P7301" s="99"/>
      <c r="Q7301" s="99"/>
      <c r="R7301" s="99"/>
      <c r="S7301" s="99"/>
      <c r="T7301" s="99"/>
      <c r="U7301" s="99"/>
      <c r="V7301" s="99"/>
      <c r="W7301" s="99"/>
      <c r="X7301" s="99"/>
      <c r="Y7301" s="99"/>
      <c r="Z7301" s="99"/>
      <c r="AA7301" s="99"/>
      <c r="AB7301" s="99"/>
      <c r="AC7301" s="99"/>
      <c r="AD7301" s="99"/>
      <c r="AE7301" s="99"/>
      <c r="AF7301" s="99"/>
      <c r="AG7301" s="99"/>
      <c r="AH7301" s="31"/>
      <c r="AI7301" s="31"/>
      <c r="AJ7301" s="31"/>
      <c r="AK7301" s="31"/>
      <c r="AL7301" s="31"/>
      <c r="AO7301" s="376"/>
    </row>
    <row r="7302" spans="1:41" x14ac:dyDescent="0.3">
      <c r="A7302" s="333" t="s">
        <v>16195</v>
      </c>
      <c r="B7302" s="333" t="s">
        <v>4812</v>
      </c>
      <c r="C7302" s="125" t="s">
        <v>16162</v>
      </c>
      <c r="D7302" s="32" t="s">
        <v>20309</v>
      </c>
      <c r="E7302" s="125" t="s">
        <v>4972</v>
      </c>
      <c r="F7302" s="125" t="s">
        <v>1189</v>
      </c>
      <c r="G7302" s="125" t="s">
        <v>1190</v>
      </c>
      <c r="AO7302" s="376"/>
    </row>
    <row r="7303" spans="1:41" x14ac:dyDescent="0.25">
      <c r="A7303" s="44" t="s">
        <v>13806</v>
      </c>
      <c r="B7303" s="44" t="s">
        <v>14834</v>
      </c>
      <c r="C7303" s="45" t="s">
        <v>13807</v>
      </c>
      <c r="D7303" s="367" t="s">
        <v>3696</v>
      </c>
      <c r="E7303" s="328">
        <f>DATE(2029,7,7)</f>
        <v>47306</v>
      </c>
      <c r="F7303" s="32"/>
      <c r="G7303" s="32"/>
      <c r="H7303" s="32"/>
      <c r="I7303" s="31"/>
      <c r="J7303" s="31"/>
      <c r="K7303" s="31"/>
      <c r="L7303" s="31"/>
      <c r="M7303" s="31"/>
      <c r="N7303" s="31"/>
      <c r="O7303" s="31"/>
      <c r="P7303" s="31"/>
      <c r="Q7303" s="31"/>
      <c r="R7303" s="31"/>
      <c r="S7303" s="31"/>
      <c r="T7303" s="31"/>
      <c r="U7303" s="31"/>
      <c r="V7303" s="31"/>
      <c r="W7303" s="31"/>
      <c r="X7303" s="31"/>
      <c r="Y7303" s="31"/>
      <c r="Z7303" s="31"/>
      <c r="AA7303" s="31"/>
      <c r="AB7303" s="31"/>
      <c r="AC7303" s="31"/>
      <c r="AD7303" s="31"/>
      <c r="AE7303" s="31"/>
      <c r="AF7303" s="31"/>
      <c r="AG7303" s="31"/>
      <c r="AH7303" s="31"/>
      <c r="AI7303" s="31"/>
      <c r="AJ7303" s="31"/>
      <c r="AK7303" s="31"/>
      <c r="AL7303" s="31"/>
      <c r="AO7303" s="376"/>
    </row>
    <row r="7304" spans="1:41" x14ac:dyDescent="0.25">
      <c r="A7304" s="44" t="s">
        <v>17871</v>
      </c>
      <c r="B7304" s="44" t="s">
        <v>9248</v>
      </c>
      <c r="C7304" s="45">
        <v>240101</v>
      </c>
      <c r="D7304" s="45" t="s">
        <v>11363</v>
      </c>
      <c r="E7304" s="45" t="s">
        <v>9249</v>
      </c>
      <c r="AO7304" s="376"/>
    </row>
    <row r="7305" spans="1:41" x14ac:dyDescent="0.25">
      <c r="A7305" s="44" t="s">
        <v>703</v>
      </c>
      <c r="B7305" s="44" t="s">
        <v>5321</v>
      </c>
      <c r="C7305" s="45">
        <v>23010401</v>
      </c>
      <c r="D7305" s="45" t="s">
        <v>11363</v>
      </c>
      <c r="E7305" s="45" t="s">
        <v>5322</v>
      </c>
      <c r="AO7305" s="376"/>
    </row>
    <row r="7306" spans="1:41" x14ac:dyDescent="0.3">
      <c r="A7306" s="333" t="s">
        <v>82</v>
      </c>
      <c r="B7306" s="333" t="s">
        <v>1171</v>
      </c>
      <c r="C7306" s="125" t="s">
        <v>10962</v>
      </c>
      <c r="D7306" s="32" t="s">
        <v>20309</v>
      </c>
      <c r="E7306" s="125" t="s">
        <v>8292</v>
      </c>
      <c r="F7306" s="125" t="s">
        <v>1190</v>
      </c>
      <c r="G7306" s="125" t="s">
        <v>1190</v>
      </c>
      <c r="AO7306" s="376"/>
    </row>
    <row r="7307" spans="1:41" x14ac:dyDescent="0.3">
      <c r="A7307" s="333" t="s">
        <v>82</v>
      </c>
      <c r="B7307" s="333" t="s">
        <v>15583</v>
      </c>
      <c r="C7307" s="125" t="s">
        <v>15584</v>
      </c>
      <c r="D7307" s="32" t="s">
        <v>20309</v>
      </c>
      <c r="E7307" s="125" t="s">
        <v>15591</v>
      </c>
      <c r="F7307" s="125" t="s">
        <v>1190</v>
      </c>
      <c r="G7307" s="125" t="s">
        <v>1190</v>
      </c>
      <c r="AO7307" s="376"/>
    </row>
    <row r="7308" spans="1:41" x14ac:dyDescent="0.25">
      <c r="A7308" s="44" t="s">
        <v>82</v>
      </c>
      <c r="B7308" s="44" t="s">
        <v>145</v>
      </c>
      <c r="C7308" s="45" t="s">
        <v>14462</v>
      </c>
      <c r="D7308" s="46" t="s">
        <v>21328</v>
      </c>
      <c r="E7308" s="46">
        <v>46583</v>
      </c>
      <c r="AO7308" s="376"/>
    </row>
    <row r="7309" spans="1:41" x14ac:dyDescent="0.25">
      <c r="A7309" s="44" t="s">
        <v>18851</v>
      </c>
      <c r="B7309" s="44" t="s">
        <v>21399</v>
      </c>
      <c r="C7309" s="45" t="s">
        <v>13524</v>
      </c>
      <c r="D7309" s="45" t="s">
        <v>21447</v>
      </c>
      <c r="E7309" s="46">
        <v>46507</v>
      </c>
      <c r="AO7309" s="376"/>
    </row>
    <row r="7310" spans="1:41" x14ac:dyDescent="0.25">
      <c r="A7310" s="44" t="s">
        <v>21139</v>
      </c>
      <c r="B7310" s="44" t="s">
        <v>21359</v>
      </c>
      <c r="C7310" s="45" t="s">
        <v>21182</v>
      </c>
      <c r="D7310" s="45" t="s">
        <v>21447</v>
      </c>
      <c r="E7310" s="46">
        <v>46752</v>
      </c>
      <c r="AO7310" s="376"/>
    </row>
    <row r="7311" spans="1:41" x14ac:dyDescent="0.25">
      <c r="A7311" s="44" t="s">
        <v>17872</v>
      </c>
      <c r="B7311" s="44" t="s">
        <v>934</v>
      </c>
      <c r="C7311" s="45">
        <v>25010201</v>
      </c>
      <c r="D7311" s="45" t="s">
        <v>11363</v>
      </c>
      <c r="E7311" s="45" t="s">
        <v>12551</v>
      </c>
      <c r="AO7311" s="376"/>
    </row>
    <row r="7312" spans="1:41" x14ac:dyDescent="0.25">
      <c r="A7312" s="44" t="s">
        <v>17872</v>
      </c>
      <c r="B7312" s="44" t="s">
        <v>5141</v>
      </c>
      <c r="C7312" s="45">
        <v>25010202</v>
      </c>
      <c r="D7312" s="45" t="s">
        <v>11363</v>
      </c>
      <c r="E7312" s="45" t="s">
        <v>12551</v>
      </c>
      <c r="AO7312" s="376"/>
    </row>
    <row r="7313" spans="1:41" x14ac:dyDescent="0.25">
      <c r="A7313" s="44" t="s">
        <v>17872</v>
      </c>
      <c r="B7313" s="44" t="s">
        <v>5321</v>
      </c>
      <c r="C7313" s="45">
        <v>25010401</v>
      </c>
      <c r="D7313" s="45" t="s">
        <v>11363</v>
      </c>
      <c r="E7313" s="45" t="s">
        <v>12564</v>
      </c>
      <c r="AO7313" s="376"/>
    </row>
    <row r="7314" spans="1:41" x14ac:dyDescent="0.25">
      <c r="A7314" s="44" t="s">
        <v>17872</v>
      </c>
      <c r="B7314" s="44" t="s">
        <v>3176</v>
      </c>
      <c r="C7314" s="45">
        <v>25010402</v>
      </c>
      <c r="D7314" s="45" t="s">
        <v>11363</v>
      </c>
      <c r="E7314" s="45" t="s">
        <v>12564</v>
      </c>
      <c r="AO7314" s="376"/>
    </row>
    <row r="7315" spans="1:41" x14ac:dyDescent="0.25">
      <c r="A7315" s="44" t="s">
        <v>413</v>
      </c>
      <c r="B7315" s="44" t="s">
        <v>21348</v>
      </c>
      <c r="C7315" s="45" t="s">
        <v>8132</v>
      </c>
      <c r="D7315" s="45" t="s">
        <v>21447</v>
      </c>
      <c r="E7315" s="46">
        <v>46752</v>
      </c>
      <c r="AO7315" s="376"/>
    </row>
    <row r="7316" spans="1:41" x14ac:dyDescent="0.25">
      <c r="A7316" s="44" t="s">
        <v>21643</v>
      </c>
      <c r="B7316" s="44" t="s">
        <v>9248</v>
      </c>
      <c r="C7316" s="45">
        <v>260105</v>
      </c>
      <c r="D7316" s="45" t="s">
        <v>11363</v>
      </c>
      <c r="E7316" s="45" t="s">
        <v>17625</v>
      </c>
      <c r="AO7316" s="376"/>
    </row>
    <row r="7317" spans="1:41" x14ac:dyDescent="0.25">
      <c r="A7317" s="44" t="s">
        <v>1019</v>
      </c>
      <c r="B7317" s="44" t="s">
        <v>11195</v>
      </c>
      <c r="C7317" s="45" t="s">
        <v>11196</v>
      </c>
      <c r="D7317" s="45" t="s">
        <v>11204</v>
      </c>
      <c r="E7317" s="45" t="s">
        <v>11197</v>
      </c>
      <c r="F7317" s="93"/>
      <c r="G7317" s="93"/>
      <c r="H7317" s="93"/>
      <c r="I7317" s="99"/>
      <c r="J7317" s="99"/>
      <c r="K7317" s="99"/>
      <c r="L7317" s="99"/>
      <c r="M7317" s="99"/>
      <c r="N7317" s="99"/>
      <c r="O7317" s="99"/>
      <c r="P7317" s="99"/>
      <c r="Q7317" s="99"/>
      <c r="R7317" s="99"/>
      <c r="S7317" s="99"/>
      <c r="T7317" s="99"/>
      <c r="U7317" s="99"/>
      <c r="V7317" s="99"/>
      <c r="W7317" s="99"/>
      <c r="X7317" s="99"/>
      <c r="Y7317" s="99"/>
      <c r="Z7317" s="99"/>
      <c r="AA7317" s="99"/>
      <c r="AB7317" s="99"/>
      <c r="AC7317" s="99"/>
      <c r="AD7317" s="99"/>
      <c r="AE7317" s="99"/>
      <c r="AF7317" s="99"/>
      <c r="AG7317" s="99"/>
      <c r="AH7317" s="31"/>
      <c r="AI7317" s="31"/>
      <c r="AJ7317" s="31"/>
      <c r="AK7317" s="31"/>
      <c r="AL7317" s="31"/>
      <c r="AO7317" s="376"/>
    </row>
    <row r="7318" spans="1:41" x14ac:dyDescent="0.25">
      <c r="A7318" s="44" t="s">
        <v>1019</v>
      </c>
      <c r="B7318" s="44" t="s">
        <v>11195</v>
      </c>
      <c r="C7318" s="45" t="s">
        <v>11196</v>
      </c>
      <c r="D7318" s="93" t="s">
        <v>17443</v>
      </c>
      <c r="E7318" s="45" t="s">
        <v>11197</v>
      </c>
      <c r="F7318" s="93"/>
      <c r="G7318" s="93"/>
      <c r="H7318" s="93"/>
      <c r="I7318" s="99"/>
      <c r="J7318" s="99"/>
      <c r="K7318" s="99"/>
      <c r="L7318" s="99"/>
      <c r="M7318" s="99"/>
      <c r="N7318" s="99"/>
      <c r="O7318" s="99"/>
      <c r="P7318" s="99"/>
      <c r="Q7318" s="99"/>
      <c r="R7318" s="99"/>
      <c r="S7318" s="99"/>
      <c r="T7318" s="99"/>
      <c r="U7318" s="99"/>
      <c r="V7318" s="99"/>
      <c r="W7318" s="99"/>
      <c r="X7318" s="99"/>
      <c r="Y7318" s="99"/>
      <c r="Z7318" s="99"/>
      <c r="AA7318" s="99"/>
      <c r="AB7318" s="99"/>
      <c r="AC7318" s="99"/>
      <c r="AD7318" s="99"/>
      <c r="AE7318" s="99"/>
      <c r="AF7318" s="99"/>
      <c r="AG7318" s="99"/>
      <c r="AH7318" s="31"/>
      <c r="AI7318" s="31"/>
      <c r="AJ7318" s="31"/>
      <c r="AK7318" s="31"/>
      <c r="AL7318" s="31"/>
      <c r="AO7318" s="376"/>
    </row>
    <row r="7319" spans="1:41" x14ac:dyDescent="0.25">
      <c r="A7319" s="44" t="s">
        <v>21644</v>
      </c>
      <c r="B7319" s="44" t="s">
        <v>3176</v>
      </c>
      <c r="C7319" s="45">
        <v>26010402</v>
      </c>
      <c r="D7319" s="45" t="s">
        <v>11363</v>
      </c>
      <c r="E7319" s="45" t="s">
        <v>17459</v>
      </c>
      <c r="AO7319" s="376"/>
    </row>
    <row r="7320" spans="1:41" x14ac:dyDescent="0.25">
      <c r="A7320" s="44" t="s">
        <v>6995</v>
      </c>
      <c r="B7320" s="44" t="s">
        <v>7104</v>
      </c>
      <c r="C7320" s="45">
        <v>230504</v>
      </c>
      <c r="D7320" s="45" t="s">
        <v>11363</v>
      </c>
      <c r="E7320" s="45" t="s">
        <v>7105</v>
      </c>
      <c r="AO7320" s="376"/>
    </row>
    <row r="7321" spans="1:41" x14ac:dyDescent="0.25">
      <c r="A7321" s="44" t="s">
        <v>2395</v>
      </c>
      <c r="B7321" s="44" t="s">
        <v>2355</v>
      </c>
      <c r="C7321" s="45">
        <v>251001</v>
      </c>
      <c r="D7321" s="45" t="s">
        <v>11363</v>
      </c>
      <c r="E7321" s="45" t="s">
        <v>11146</v>
      </c>
      <c r="AO7321" s="376"/>
    </row>
    <row r="7322" spans="1:41" x14ac:dyDescent="0.25">
      <c r="A7322" s="44" t="s">
        <v>15502</v>
      </c>
      <c r="B7322" s="44" t="s">
        <v>15503</v>
      </c>
      <c r="C7322" s="45" t="s">
        <v>15504</v>
      </c>
      <c r="D7322" s="45" t="s">
        <v>1713</v>
      </c>
      <c r="E7322" s="46">
        <v>46477</v>
      </c>
      <c r="F7322" s="93"/>
      <c r="G7322" s="93"/>
      <c r="H7322" s="93"/>
      <c r="I7322" s="99"/>
      <c r="J7322" s="99"/>
      <c r="K7322" s="99"/>
      <c r="L7322" s="99"/>
      <c r="M7322" s="99"/>
      <c r="N7322" s="99"/>
      <c r="O7322" s="99"/>
      <c r="P7322" s="99"/>
      <c r="Q7322" s="99"/>
      <c r="R7322" s="99"/>
      <c r="S7322" s="99"/>
      <c r="T7322" s="99"/>
      <c r="U7322" s="99"/>
      <c r="V7322" s="99"/>
      <c r="W7322" s="99"/>
      <c r="X7322" s="99"/>
      <c r="Y7322" s="99"/>
      <c r="Z7322" s="99"/>
      <c r="AA7322" s="99"/>
      <c r="AB7322" s="99"/>
      <c r="AC7322" s="99"/>
      <c r="AD7322" s="99"/>
      <c r="AE7322" s="99"/>
      <c r="AF7322" s="99"/>
      <c r="AG7322" s="99"/>
      <c r="AH7322" s="31"/>
      <c r="AI7322" s="31"/>
      <c r="AJ7322" s="31"/>
      <c r="AK7322" s="31"/>
      <c r="AL7322" s="31"/>
      <c r="AO7322" s="376"/>
    </row>
    <row r="7323" spans="1:41" x14ac:dyDescent="0.25">
      <c r="A7323" s="44" t="s">
        <v>5238</v>
      </c>
      <c r="B7323" s="44" t="s">
        <v>3474</v>
      </c>
      <c r="C7323" s="45">
        <v>220605</v>
      </c>
      <c r="D7323" s="45" t="s">
        <v>11363</v>
      </c>
      <c r="E7323" s="45" t="s">
        <v>5155</v>
      </c>
      <c r="AO7323" s="376"/>
    </row>
    <row r="7324" spans="1:41" x14ac:dyDescent="0.25">
      <c r="A7324" s="44" t="s">
        <v>5239</v>
      </c>
      <c r="B7324" s="44" t="s">
        <v>925</v>
      </c>
      <c r="C7324" s="45">
        <v>230601</v>
      </c>
      <c r="D7324" s="45" t="s">
        <v>11363</v>
      </c>
      <c r="E7324" s="45" t="s">
        <v>7770</v>
      </c>
      <c r="AO7324" s="376"/>
    </row>
    <row r="7325" spans="1:41" x14ac:dyDescent="0.25">
      <c r="A7325" s="44" t="s">
        <v>5239</v>
      </c>
      <c r="B7325" s="44" t="s">
        <v>2368</v>
      </c>
      <c r="C7325" s="45">
        <v>251004</v>
      </c>
      <c r="D7325" s="45" t="s">
        <v>11363</v>
      </c>
      <c r="E7325" s="45" t="s">
        <v>11146</v>
      </c>
      <c r="AO7325" s="376"/>
    </row>
    <row r="7326" spans="1:41" x14ac:dyDescent="0.25">
      <c r="A7326" s="44" t="s">
        <v>4926</v>
      </c>
      <c r="B7326" s="44" t="s">
        <v>3176</v>
      </c>
      <c r="C7326" s="45">
        <v>23010402</v>
      </c>
      <c r="D7326" s="45" t="s">
        <v>11363</v>
      </c>
      <c r="E7326" s="45" t="s">
        <v>5322</v>
      </c>
      <c r="AO7326" s="376"/>
    </row>
    <row r="7327" spans="1:41" x14ac:dyDescent="0.3">
      <c r="A7327" s="333" t="s">
        <v>18666</v>
      </c>
      <c r="B7327" s="333" t="s">
        <v>1180</v>
      </c>
      <c r="C7327" s="125" t="s">
        <v>8023</v>
      </c>
      <c r="D7327" s="32" t="s">
        <v>20309</v>
      </c>
      <c r="E7327" s="125" t="s">
        <v>7871</v>
      </c>
      <c r="F7327" s="125" t="s">
        <v>1190</v>
      </c>
      <c r="G7327" s="125" t="s">
        <v>1190</v>
      </c>
      <c r="AO7327" s="376"/>
    </row>
    <row r="7328" spans="1:41" x14ac:dyDescent="0.3">
      <c r="A7328" s="333" t="s">
        <v>18666</v>
      </c>
      <c r="B7328" s="333" t="s">
        <v>1599</v>
      </c>
      <c r="C7328" s="125" t="s">
        <v>15472</v>
      </c>
      <c r="D7328" s="32" t="s">
        <v>20309</v>
      </c>
      <c r="E7328" s="125" t="s">
        <v>5265</v>
      </c>
      <c r="F7328" s="125" t="s">
        <v>1190</v>
      </c>
      <c r="G7328" s="125" t="s">
        <v>1190</v>
      </c>
      <c r="AO7328" s="376"/>
    </row>
    <row r="7329" spans="1:41" x14ac:dyDescent="0.3">
      <c r="A7329" s="333" t="s">
        <v>18666</v>
      </c>
      <c r="B7329" s="333" t="s">
        <v>1167</v>
      </c>
      <c r="C7329" s="125" t="s">
        <v>17236</v>
      </c>
      <c r="D7329" s="32" t="s">
        <v>20309</v>
      </c>
      <c r="E7329" s="125" t="s">
        <v>8292</v>
      </c>
      <c r="F7329" s="125" t="s">
        <v>1190</v>
      </c>
      <c r="G7329" s="125" t="s">
        <v>1190</v>
      </c>
      <c r="AO7329" s="376"/>
    </row>
    <row r="7330" spans="1:41" x14ac:dyDescent="0.3">
      <c r="A7330" s="333" t="s">
        <v>18666</v>
      </c>
      <c r="B7330" s="333" t="s">
        <v>1174</v>
      </c>
      <c r="C7330" s="125" t="s">
        <v>19093</v>
      </c>
      <c r="D7330" s="32" t="s">
        <v>20309</v>
      </c>
      <c r="E7330" s="125" t="s">
        <v>9249</v>
      </c>
      <c r="F7330" s="125" t="s">
        <v>1190</v>
      </c>
      <c r="G7330" s="125" t="s">
        <v>1190</v>
      </c>
      <c r="AO7330" s="376"/>
    </row>
    <row r="7331" spans="1:41" x14ac:dyDescent="0.25">
      <c r="A7331" s="44" t="s">
        <v>4677</v>
      </c>
      <c r="B7331" s="44" t="s">
        <v>8340</v>
      </c>
      <c r="C7331" s="45">
        <v>231001</v>
      </c>
      <c r="D7331" s="45" t="s">
        <v>11363</v>
      </c>
      <c r="E7331" s="45" t="s">
        <v>2538</v>
      </c>
      <c r="AO7331" s="376"/>
    </row>
    <row r="7332" spans="1:41" x14ac:dyDescent="0.3">
      <c r="A7332" s="333" t="s">
        <v>11433</v>
      </c>
      <c r="B7332" s="333" t="s">
        <v>1153</v>
      </c>
      <c r="C7332" s="125" t="s">
        <v>11369</v>
      </c>
      <c r="D7332" s="32" t="s">
        <v>20309</v>
      </c>
      <c r="E7332" s="125" t="s">
        <v>4826</v>
      </c>
      <c r="F7332" s="125" t="s">
        <v>1189</v>
      </c>
      <c r="G7332" s="125" t="s">
        <v>1190</v>
      </c>
      <c r="AO7332" s="376"/>
    </row>
    <row r="7333" spans="1:41" x14ac:dyDescent="0.3">
      <c r="A7333" s="333" t="s">
        <v>11434</v>
      </c>
      <c r="B7333" s="333" t="s">
        <v>1153</v>
      </c>
      <c r="C7333" s="125" t="s">
        <v>11369</v>
      </c>
      <c r="D7333" s="32" t="s">
        <v>20309</v>
      </c>
      <c r="E7333" s="125" t="s">
        <v>4826</v>
      </c>
      <c r="F7333" s="125" t="s">
        <v>1189</v>
      </c>
      <c r="G7333" s="125" t="s">
        <v>1190</v>
      </c>
      <c r="AO7333" s="376"/>
    </row>
    <row r="7334" spans="1:41" x14ac:dyDescent="0.25">
      <c r="A7334" s="44" t="s">
        <v>1497</v>
      </c>
      <c r="B7334" s="44" t="s">
        <v>11934</v>
      </c>
      <c r="C7334" s="45" t="s">
        <v>11935</v>
      </c>
      <c r="D7334" s="45" t="s">
        <v>11204</v>
      </c>
      <c r="E7334" s="45" t="s">
        <v>4966</v>
      </c>
      <c r="F7334" s="93"/>
      <c r="G7334" s="93"/>
      <c r="H7334" s="93"/>
      <c r="I7334" s="99"/>
      <c r="J7334" s="99"/>
      <c r="K7334" s="99"/>
      <c r="L7334" s="99"/>
      <c r="M7334" s="99"/>
      <c r="N7334" s="99"/>
      <c r="O7334" s="99"/>
      <c r="P7334" s="99"/>
      <c r="Q7334" s="99"/>
      <c r="R7334" s="99"/>
      <c r="S7334" s="99"/>
      <c r="T7334" s="99"/>
      <c r="U7334" s="99"/>
      <c r="V7334" s="99"/>
      <c r="W7334" s="99"/>
      <c r="X7334" s="99"/>
      <c r="Y7334" s="99"/>
      <c r="Z7334" s="99"/>
      <c r="AA7334" s="99"/>
      <c r="AB7334" s="99"/>
      <c r="AC7334" s="99"/>
      <c r="AD7334" s="99"/>
      <c r="AE7334" s="99"/>
      <c r="AF7334" s="99"/>
      <c r="AG7334" s="99"/>
      <c r="AH7334" s="31"/>
      <c r="AI7334" s="31"/>
      <c r="AJ7334" s="31"/>
      <c r="AK7334" s="31"/>
      <c r="AL7334" s="31"/>
      <c r="AO7334" s="376"/>
    </row>
    <row r="7335" spans="1:41" x14ac:dyDescent="0.25">
      <c r="A7335" s="44" t="s">
        <v>1497</v>
      </c>
      <c r="B7335" s="44" t="s">
        <v>1546</v>
      </c>
      <c r="C7335" s="45" t="s">
        <v>2202</v>
      </c>
      <c r="D7335" s="45" t="s">
        <v>11204</v>
      </c>
      <c r="E7335" s="45" t="s">
        <v>11886</v>
      </c>
      <c r="F7335" s="93"/>
      <c r="G7335" s="93"/>
      <c r="H7335" s="93"/>
      <c r="I7335" s="99"/>
      <c r="J7335" s="99"/>
      <c r="K7335" s="99"/>
      <c r="L7335" s="99"/>
      <c r="M7335" s="99"/>
      <c r="N7335" s="99"/>
      <c r="O7335" s="99"/>
      <c r="P7335" s="99"/>
      <c r="Q7335" s="99"/>
      <c r="R7335" s="99"/>
      <c r="S7335" s="99"/>
      <c r="T7335" s="99"/>
      <c r="U7335" s="99"/>
      <c r="V7335" s="99"/>
      <c r="W7335" s="99"/>
      <c r="X7335" s="99"/>
      <c r="Y7335" s="99"/>
      <c r="Z7335" s="99"/>
      <c r="AA7335" s="99"/>
      <c r="AB7335" s="99"/>
      <c r="AC7335" s="99"/>
      <c r="AD7335" s="99"/>
      <c r="AE7335" s="99"/>
      <c r="AF7335" s="99"/>
      <c r="AG7335" s="99"/>
      <c r="AH7335" s="31"/>
      <c r="AI7335" s="31"/>
      <c r="AJ7335" s="31"/>
      <c r="AK7335" s="31"/>
      <c r="AL7335" s="31"/>
      <c r="AO7335" s="376"/>
    </row>
    <row r="7336" spans="1:41" x14ac:dyDescent="0.25">
      <c r="A7336" s="44" t="s">
        <v>1497</v>
      </c>
      <c r="B7336" s="44" t="s">
        <v>11934</v>
      </c>
      <c r="C7336" s="45" t="s">
        <v>11935</v>
      </c>
      <c r="D7336" s="93" t="s">
        <v>17443</v>
      </c>
      <c r="E7336" s="45" t="s">
        <v>4966</v>
      </c>
      <c r="F7336" s="93"/>
      <c r="G7336" s="93"/>
      <c r="H7336" s="93"/>
      <c r="I7336" s="99"/>
      <c r="J7336" s="99"/>
      <c r="K7336" s="99"/>
      <c r="L7336" s="99"/>
      <c r="M7336" s="99"/>
      <c r="N7336" s="99"/>
      <c r="O7336" s="99"/>
      <c r="P7336" s="99"/>
      <c r="Q7336" s="99"/>
      <c r="R7336" s="99"/>
      <c r="S7336" s="99"/>
      <c r="T7336" s="99"/>
      <c r="U7336" s="99"/>
      <c r="V7336" s="99"/>
      <c r="W7336" s="99"/>
      <c r="X7336" s="99"/>
      <c r="Y7336" s="99"/>
      <c r="Z7336" s="99"/>
      <c r="AA7336" s="99"/>
      <c r="AB7336" s="99"/>
      <c r="AC7336" s="99"/>
      <c r="AD7336" s="99"/>
      <c r="AE7336" s="99"/>
      <c r="AF7336" s="99"/>
      <c r="AG7336" s="99"/>
      <c r="AH7336" s="31"/>
      <c r="AI7336" s="31"/>
      <c r="AJ7336" s="31"/>
      <c r="AK7336" s="31"/>
      <c r="AL7336" s="31"/>
      <c r="AO7336" s="376"/>
    </row>
    <row r="7337" spans="1:41" x14ac:dyDescent="0.25">
      <c r="A7337" s="44" t="s">
        <v>1497</v>
      </c>
      <c r="B7337" s="44" t="s">
        <v>1546</v>
      </c>
      <c r="C7337" s="45" t="s">
        <v>2202</v>
      </c>
      <c r="D7337" s="93" t="s">
        <v>17443</v>
      </c>
      <c r="E7337" s="45" t="s">
        <v>4962</v>
      </c>
      <c r="F7337" s="93"/>
      <c r="G7337" s="93"/>
      <c r="H7337" s="93"/>
      <c r="I7337" s="99"/>
      <c r="J7337" s="99"/>
      <c r="K7337" s="99"/>
      <c r="L7337" s="99"/>
      <c r="M7337" s="99"/>
      <c r="N7337" s="99"/>
      <c r="O7337" s="99"/>
      <c r="P7337" s="99"/>
      <c r="Q7337" s="99"/>
      <c r="R7337" s="99"/>
      <c r="S7337" s="99"/>
      <c r="T7337" s="99"/>
      <c r="U7337" s="99"/>
      <c r="V7337" s="99"/>
      <c r="W7337" s="99"/>
      <c r="X7337" s="99"/>
      <c r="Y7337" s="99"/>
      <c r="Z7337" s="99"/>
      <c r="AA7337" s="99"/>
      <c r="AB7337" s="99"/>
      <c r="AC7337" s="99"/>
      <c r="AD7337" s="99"/>
      <c r="AE7337" s="99"/>
      <c r="AF7337" s="99"/>
      <c r="AG7337" s="99"/>
      <c r="AH7337" s="31"/>
      <c r="AI7337" s="31"/>
      <c r="AJ7337" s="31"/>
      <c r="AK7337" s="31"/>
      <c r="AL7337" s="31"/>
      <c r="AO7337" s="376"/>
    </row>
    <row r="7338" spans="1:41" x14ac:dyDescent="0.25">
      <c r="A7338" s="44" t="s">
        <v>1497</v>
      </c>
      <c r="B7338" s="44" t="s">
        <v>1546</v>
      </c>
      <c r="C7338" s="45" t="s">
        <v>2202</v>
      </c>
      <c r="D7338" s="45" t="s">
        <v>9895</v>
      </c>
      <c r="E7338" s="45" t="s">
        <v>7354</v>
      </c>
      <c r="F7338" s="93"/>
      <c r="G7338" s="93"/>
      <c r="H7338" s="93"/>
      <c r="I7338" s="99"/>
      <c r="J7338" s="99"/>
      <c r="K7338" s="99"/>
      <c r="L7338" s="99"/>
      <c r="M7338" s="99"/>
      <c r="N7338" s="99"/>
      <c r="O7338" s="99"/>
      <c r="P7338" s="99"/>
      <c r="Q7338" s="99"/>
      <c r="R7338" s="99"/>
      <c r="S7338" s="99"/>
      <c r="T7338" s="99"/>
      <c r="U7338" s="99"/>
      <c r="V7338" s="99"/>
      <c r="W7338" s="99"/>
      <c r="X7338" s="99"/>
      <c r="Y7338" s="99"/>
      <c r="Z7338" s="99"/>
      <c r="AA7338" s="99"/>
      <c r="AB7338" s="99"/>
      <c r="AC7338" s="99"/>
      <c r="AD7338" s="99"/>
      <c r="AE7338" s="99"/>
      <c r="AF7338" s="99"/>
      <c r="AG7338" s="99"/>
      <c r="AH7338" s="31"/>
      <c r="AI7338" s="31"/>
      <c r="AJ7338" s="31"/>
      <c r="AK7338" s="31"/>
      <c r="AL7338" s="31"/>
      <c r="AO7338" s="376"/>
    </row>
    <row r="7339" spans="1:41" x14ac:dyDescent="0.25">
      <c r="A7339" s="44" t="s">
        <v>1497</v>
      </c>
      <c r="B7339" s="44" t="s">
        <v>4108</v>
      </c>
      <c r="C7339" s="45" t="s">
        <v>11935</v>
      </c>
      <c r="D7339" s="45" t="s">
        <v>9895</v>
      </c>
      <c r="E7339" s="46">
        <v>47422</v>
      </c>
      <c r="F7339" s="93"/>
      <c r="G7339" s="93"/>
      <c r="H7339" s="93"/>
      <c r="I7339" s="99"/>
      <c r="J7339" s="99"/>
      <c r="K7339" s="99"/>
      <c r="L7339" s="99"/>
      <c r="M7339" s="99"/>
      <c r="N7339" s="99"/>
      <c r="O7339" s="99"/>
      <c r="P7339" s="99"/>
      <c r="Q7339" s="99"/>
      <c r="R7339" s="99"/>
      <c r="S7339" s="99"/>
      <c r="T7339" s="99"/>
      <c r="U7339" s="99"/>
      <c r="V7339" s="99"/>
      <c r="W7339" s="99"/>
      <c r="X7339" s="99"/>
      <c r="Y7339" s="99"/>
      <c r="Z7339" s="99"/>
      <c r="AA7339" s="99"/>
      <c r="AB7339" s="99"/>
      <c r="AC7339" s="99"/>
      <c r="AD7339" s="99"/>
      <c r="AE7339" s="99"/>
      <c r="AF7339" s="99"/>
      <c r="AG7339" s="99"/>
      <c r="AH7339" s="31"/>
      <c r="AI7339" s="31"/>
      <c r="AJ7339" s="31"/>
      <c r="AK7339" s="31"/>
      <c r="AL7339" s="31"/>
      <c r="AO7339" s="376"/>
    </row>
    <row r="7340" spans="1:41" x14ac:dyDescent="0.25">
      <c r="A7340" s="44" t="s">
        <v>8803</v>
      </c>
      <c r="B7340" s="92" t="s">
        <v>9602</v>
      </c>
      <c r="C7340" s="77" t="s">
        <v>9336</v>
      </c>
      <c r="D7340" s="93" t="s">
        <v>9601</v>
      </c>
      <c r="E7340" s="94">
        <v>46568</v>
      </c>
      <c r="F7340" s="93"/>
      <c r="G7340" s="93"/>
      <c r="H7340" s="93"/>
      <c r="I7340" s="99"/>
      <c r="J7340" s="99"/>
      <c r="K7340" s="99"/>
      <c r="L7340" s="99"/>
      <c r="M7340" s="99"/>
      <c r="N7340" s="99"/>
      <c r="O7340" s="99"/>
      <c r="P7340" s="99"/>
      <c r="Q7340" s="99"/>
      <c r="R7340" s="99"/>
      <c r="S7340" s="99"/>
      <c r="T7340" s="99"/>
      <c r="U7340" s="99"/>
      <c r="V7340" s="99"/>
      <c r="W7340" s="99"/>
      <c r="X7340" s="99"/>
      <c r="Y7340" s="99"/>
      <c r="Z7340" s="99"/>
      <c r="AA7340" s="99"/>
      <c r="AB7340" s="99"/>
      <c r="AC7340" s="99"/>
      <c r="AD7340" s="99"/>
      <c r="AE7340" s="99"/>
      <c r="AF7340" s="99"/>
      <c r="AG7340" s="99"/>
      <c r="AH7340" s="31"/>
      <c r="AI7340" s="31"/>
      <c r="AJ7340" s="31"/>
      <c r="AK7340" s="31"/>
      <c r="AL7340" s="31"/>
      <c r="AO7340" s="376"/>
    </row>
    <row r="7341" spans="1:41" x14ac:dyDescent="0.25">
      <c r="A7341" s="44" t="s">
        <v>8803</v>
      </c>
      <c r="B7341" s="44" t="s">
        <v>14907</v>
      </c>
      <c r="C7341" s="45" t="s">
        <v>9111</v>
      </c>
      <c r="D7341" s="367" t="s">
        <v>3696</v>
      </c>
      <c r="E7341" s="328">
        <f>DATE(2027,11,8)</f>
        <v>46699</v>
      </c>
      <c r="F7341" s="32"/>
      <c r="G7341" s="32"/>
      <c r="H7341" s="32"/>
      <c r="I7341" s="31"/>
      <c r="J7341" s="31"/>
      <c r="K7341" s="31"/>
      <c r="L7341" s="31"/>
      <c r="M7341" s="31"/>
      <c r="N7341" s="31"/>
      <c r="O7341" s="31"/>
      <c r="P7341" s="31"/>
      <c r="Q7341" s="31"/>
      <c r="R7341" s="31"/>
      <c r="S7341" s="31"/>
      <c r="T7341" s="31"/>
      <c r="U7341" s="31"/>
      <c r="V7341" s="31"/>
      <c r="W7341" s="31"/>
      <c r="X7341" s="31"/>
      <c r="Y7341" s="31"/>
      <c r="Z7341" s="31"/>
      <c r="AA7341" s="31"/>
      <c r="AB7341" s="31"/>
      <c r="AC7341" s="31"/>
      <c r="AD7341" s="31"/>
      <c r="AE7341" s="31"/>
      <c r="AF7341" s="31"/>
      <c r="AG7341" s="31"/>
      <c r="AH7341" s="31"/>
      <c r="AI7341" s="31"/>
      <c r="AJ7341" s="31"/>
      <c r="AK7341" s="31"/>
      <c r="AL7341" s="31"/>
      <c r="AO7341" s="376"/>
    </row>
    <row r="7342" spans="1:41" x14ac:dyDescent="0.25">
      <c r="A7342" s="44" t="s">
        <v>16711</v>
      </c>
      <c r="B7342" s="44" t="s">
        <v>16712</v>
      </c>
      <c r="C7342" s="45" t="s">
        <v>16994</v>
      </c>
      <c r="D7342" s="367" t="s">
        <v>3696</v>
      </c>
      <c r="E7342" s="328">
        <f>DATE(2029,12,8)</f>
        <v>47460</v>
      </c>
      <c r="F7342" s="32"/>
      <c r="G7342" s="32"/>
      <c r="H7342" s="32"/>
      <c r="I7342" s="31"/>
      <c r="J7342" s="31"/>
      <c r="K7342" s="31"/>
      <c r="L7342" s="31"/>
      <c r="M7342" s="31"/>
      <c r="N7342" s="31"/>
      <c r="O7342" s="31"/>
      <c r="P7342" s="31"/>
      <c r="Q7342" s="31"/>
      <c r="R7342" s="31"/>
      <c r="S7342" s="31"/>
      <c r="T7342" s="31"/>
      <c r="U7342" s="31"/>
      <c r="V7342" s="31"/>
      <c r="W7342" s="31"/>
      <c r="X7342" s="31"/>
      <c r="Y7342" s="31"/>
      <c r="Z7342" s="31"/>
      <c r="AA7342" s="31"/>
      <c r="AB7342" s="31"/>
      <c r="AC7342" s="31"/>
      <c r="AD7342" s="31"/>
      <c r="AE7342" s="31"/>
      <c r="AF7342" s="31"/>
      <c r="AG7342" s="31"/>
      <c r="AH7342" s="31"/>
      <c r="AI7342" s="31"/>
      <c r="AJ7342" s="31"/>
      <c r="AK7342" s="31"/>
      <c r="AL7342" s="31"/>
      <c r="AO7342" s="376"/>
    </row>
    <row r="7343" spans="1:41" x14ac:dyDescent="0.3">
      <c r="A7343" s="333" t="s">
        <v>11435</v>
      </c>
      <c r="B7343" s="333" t="s">
        <v>1172</v>
      </c>
      <c r="C7343" s="125" t="s">
        <v>8628</v>
      </c>
      <c r="D7343" s="32" t="s">
        <v>20309</v>
      </c>
      <c r="E7343" s="125" t="s">
        <v>8619</v>
      </c>
      <c r="F7343" s="125" t="s">
        <v>1189</v>
      </c>
      <c r="G7343" s="125" t="s">
        <v>1190</v>
      </c>
      <c r="AO7343" s="376"/>
    </row>
    <row r="7344" spans="1:41" ht="24" x14ac:dyDescent="0.25">
      <c r="A7344" s="44" t="s">
        <v>19351</v>
      </c>
      <c r="B7344" s="319" t="s">
        <v>19552</v>
      </c>
      <c r="C7344" s="318" t="s">
        <v>19677</v>
      </c>
      <c r="D7344" s="93" t="s">
        <v>19934</v>
      </c>
      <c r="E7344" s="320">
        <v>46387</v>
      </c>
      <c r="F7344" s="93"/>
      <c r="G7344" s="93"/>
      <c r="H7344" s="93"/>
      <c r="I7344" s="99"/>
      <c r="J7344" s="99"/>
      <c r="K7344" s="99"/>
      <c r="L7344" s="99"/>
      <c r="M7344" s="99"/>
      <c r="N7344" s="99"/>
      <c r="O7344" s="99"/>
      <c r="P7344" s="99"/>
      <c r="Q7344" s="99"/>
      <c r="R7344" s="99"/>
      <c r="S7344" s="99"/>
      <c r="T7344" s="99"/>
      <c r="U7344" s="99"/>
      <c r="V7344" s="99"/>
      <c r="W7344" s="99"/>
      <c r="X7344" s="99"/>
      <c r="Y7344" s="99"/>
      <c r="Z7344" s="99"/>
      <c r="AA7344" s="99"/>
      <c r="AB7344" s="99"/>
      <c r="AC7344" s="99"/>
      <c r="AD7344" s="99"/>
      <c r="AE7344" s="99"/>
      <c r="AF7344" s="99"/>
      <c r="AG7344" s="99"/>
      <c r="AH7344" s="31"/>
      <c r="AI7344" s="31"/>
      <c r="AJ7344" s="31"/>
      <c r="AK7344" s="31"/>
      <c r="AL7344" s="31"/>
      <c r="AO7344" s="376"/>
    </row>
    <row r="7345" spans="1:41" x14ac:dyDescent="0.3">
      <c r="A7345" s="333" t="s">
        <v>18667</v>
      </c>
      <c r="B7345" s="333" t="s">
        <v>11374</v>
      </c>
      <c r="C7345" s="125" t="s">
        <v>11375</v>
      </c>
      <c r="D7345" s="32" t="s">
        <v>20309</v>
      </c>
      <c r="E7345" s="125" t="s">
        <v>4826</v>
      </c>
      <c r="F7345" s="125" t="s">
        <v>1189</v>
      </c>
      <c r="G7345" s="125" t="s">
        <v>1190</v>
      </c>
      <c r="AO7345" s="376"/>
    </row>
    <row r="7346" spans="1:41" x14ac:dyDescent="0.3">
      <c r="A7346" s="29" t="s">
        <v>21242</v>
      </c>
      <c r="B7346" s="224" t="s">
        <v>1744</v>
      </c>
      <c r="C7346" s="30" t="s">
        <v>21238</v>
      </c>
      <c r="D7346" s="32" t="s">
        <v>3681</v>
      </c>
      <c r="E7346" s="379">
        <v>46973</v>
      </c>
      <c r="AO7346" s="376"/>
    </row>
    <row r="7347" spans="1:41" x14ac:dyDescent="0.25">
      <c r="A7347" s="44" t="s">
        <v>5496</v>
      </c>
      <c r="B7347" s="44" t="s">
        <v>21421</v>
      </c>
      <c r="C7347" s="45" t="s">
        <v>21184</v>
      </c>
      <c r="D7347" s="45" t="s">
        <v>21447</v>
      </c>
      <c r="E7347" s="46">
        <v>46630</v>
      </c>
      <c r="AO7347" s="376"/>
    </row>
    <row r="7348" spans="1:41" x14ac:dyDescent="0.25">
      <c r="A7348" s="44" t="s">
        <v>12274</v>
      </c>
      <c r="B7348" s="44" t="s">
        <v>12101</v>
      </c>
      <c r="C7348" s="45">
        <v>11.25</v>
      </c>
      <c r="D7348" s="45" t="s">
        <v>12549</v>
      </c>
      <c r="E7348" s="46">
        <v>47664</v>
      </c>
      <c r="F7348" s="45"/>
      <c r="G7348" s="93"/>
      <c r="H7348" s="93"/>
      <c r="I7348" s="99"/>
      <c r="J7348" s="99"/>
      <c r="K7348" s="99"/>
      <c r="L7348" s="99"/>
      <c r="M7348" s="99"/>
      <c r="N7348" s="99"/>
      <c r="O7348" s="99"/>
      <c r="P7348" s="99"/>
      <c r="Q7348" s="99"/>
      <c r="R7348" s="99"/>
      <c r="S7348" s="99"/>
      <c r="T7348" s="99"/>
      <c r="U7348" s="99"/>
      <c r="V7348" s="99"/>
      <c r="W7348" s="99"/>
      <c r="X7348" s="99"/>
      <c r="Y7348" s="99"/>
      <c r="Z7348" s="99"/>
      <c r="AA7348" s="99"/>
      <c r="AB7348" s="99"/>
      <c r="AC7348" s="99"/>
      <c r="AD7348" s="99"/>
      <c r="AE7348" s="99"/>
      <c r="AF7348" s="99"/>
      <c r="AG7348" s="99"/>
      <c r="AH7348" s="31"/>
      <c r="AI7348" s="31"/>
      <c r="AJ7348" s="31"/>
      <c r="AK7348" s="31"/>
      <c r="AL7348" s="31"/>
      <c r="AO7348" s="376"/>
    </row>
    <row r="7349" spans="1:41" x14ac:dyDescent="0.25">
      <c r="A7349" s="44" t="s">
        <v>12274</v>
      </c>
      <c r="B7349" s="44" t="s">
        <v>12119</v>
      </c>
      <c r="C7349" s="45">
        <v>15.25</v>
      </c>
      <c r="D7349" s="45" t="s">
        <v>12549</v>
      </c>
      <c r="E7349" s="46">
        <v>47664</v>
      </c>
      <c r="F7349" s="45"/>
      <c r="G7349" s="93"/>
      <c r="H7349" s="93"/>
      <c r="I7349" s="99"/>
      <c r="J7349" s="99"/>
      <c r="K7349" s="99"/>
      <c r="L7349" s="99"/>
      <c r="M7349" s="99"/>
      <c r="N7349" s="99"/>
      <c r="O7349" s="99"/>
      <c r="P7349" s="99"/>
      <c r="Q7349" s="99"/>
      <c r="R7349" s="99"/>
      <c r="S7349" s="99"/>
      <c r="T7349" s="99"/>
      <c r="U7349" s="99"/>
      <c r="V7349" s="99"/>
      <c r="W7349" s="99"/>
      <c r="X7349" s="99"/>
      <c r="Y7349" s="99"/>
      <c r="Z7349" s="99"/>
      <c r="AA7349" s="99"/>
      <c r="AB7349" s="99"/>
      <c r="AC7349" s="99"/>
      <c r="AD7349" s="99"/>
      <c r="AE7349" s="99"/>
      <c r="AF7349" s="99"/>
      <c r="AG7349" s="99"/>
      <c r="AH7349" s="31"/>
      <c r="AI7349" s="31"/>
      <c r="AJ7349" s="31"/>
      <c r="AK7349" s="31"/>
      <c r="AL7349" s="31"/>
      <c r="AO7349" s="376"/>
    </row>
    <row r="7350" spans="1:41" x14ac:dyDescent="0.25">
      <c r="A7350" s="44" t="s">
        <v>12274</v>
      </c>
      <c r="B7350" s="44" t="s">
        <v>12128</v>
      </c>
      <c r="C7350" s="45">
        <v>17.25</v>
      </c>
      <c r="D7350" s="45" t="s">
        <v>12549</v>
      </c>
      <c r="E7350" s="46">
        <v>47664</v>
      </c>
      <c r="F7350" s="45"/>
      <c r="G7350" s="93"/>
      <c r="H7350" s="93"/>
      <c r="I7350" s="99"/>
      <c r="J7350" s="99"/>
      <c r="K7350" s="99"/>
      <c r="L7350" s="99"/>
      <c r="M7350" s="99"/>
      <c r="N7350" s="99"/>
      <c r="O7350" s="99"/>
      <c r="P7350" s="99"/>
      <c r="Q7350" s="99"/>
      <c r="R7350" s="99"/>
      <c r="S7350" s="99"/>
      <c r="T7350" s="99"/>
      <c r="U7350" s="99"/>
      <c r="V7350" s="99"/>
      <c r="W7350" s="99"/>
      <c r="X7350" s="99"/>
      <c r="Y7350" s="99"/>
      <c r="Z7350" s="99"/>
      <c r="AA7350" s="99"/>
      <c r="AB7350" s="99"/>
      <c r="AC7350" s="99"/>
      <c r="AD7350" s="99"/>
      <c r="AE7350" s="99"/>
      <c r="AF7350" s="99"/>
      <c r="AG7350" s="99"/>
      <c r="AH7350" s="31"/>
      <c r="AI7350" s="31"/>
      <c r="AJ7350" s="31"/>
      <c r="AK7350" s="31"/>
      <c r="AL7350" s="31"/>
      <c r="AO7350" s="376"/>
    </row>
    <row r="7351" spans="1:41" x14ac:dyDescent="0.25">
      <c r="A7351" s="44" t="s">
        <v>12274</v>
      </c>
      <c r="B7351" s="44" t="s">
        <v>12102</v>
      </c>
      <c r="C7351" s="45">
        <v>21.25</v>
      </c>
      <c r="D7351" s="45" t="s">
        <v>12549</v>
      </c>
      <c r="E7351" s="46">
        <v>47664</v>
      </c>
      <c r="F7351" s="45"/>
      <c r="G7351" s="93"/>
      <c r="H7351" s="93"/>
      <c r="I7351" s="99"/>
      <c r="J7351" s="99"/>
      <c r="K7351" s="99"/>
      <c r="L7351" s="99"/>
      <c r="M7351" s="99"/>
      <c r="N7351" s="99"/>
      <c r="O7351" s="99"/>
      <c r="P7351" s="99"/>
      <c r="Q7351" s="99"/>
      <c r="R7351" s="99"/>
      <c r="S7351" s="99"/>
      <c r="T7351" s="99"/>
      <c r="U7351" s="99"/>
      <c r="V7351" s="99"/>
      <c r="W7351" s="99"/>
      <c r="X7351" s="99"/>
      <c r="Y7351" s="99"/>
      <c r="Z7351" s="99"/>
      <c r="AA7351" s="99"/>
      <c r="AB7351" s="99"/>
      <c r="AC7351" s="99"/>
      <c r="AD7351" s="99"/>
      <c r="AE7351" s="99"/>
      <c r="AF7351" s="99"/>
      <c r="AG7351" s="99"/>
      <c r="AH7351" s="31"/>
      <c r="AI7351" s="31"/>
      <c r="AJ7351" s="31"/>
      <c r="AK7351" s="31"/>
      <c r="AL7351" s="31"/>
      <c r="AO7351" s="376"/>
    </row>
    <row r="7352" spans="1:41" x14ac:dyDescent="0.25">
      <c r="A7352" s="44" t="s">
        <v>12274</v>
      </c>
      <c r="B7352" s="44" t="s">
        <v>13582</v>
      </c>
      <c r="C7352" s="45">
        <v>26.25</v>
      </c>
      <c r="D7352" s="45" t="s">
        <v>12549</v>
      </c>
      <c r="E7352" s="46">
        <v>47664</v>
      </c>
      <c r="F7352" s="45"/>
      <c r="G7352" s="93"/>
      <c r="H7352" s="93"/>
      <c r="I7352" s="99"/>
      <c r="J7352" s="99"/>
      <c r="K7352" s="99"/>
      <c r="L7352" s="99"/>
      <c r="M7352" s="99"/>
      <c r="N7352" s="99"/>
      <c r="O7352" s="99"/>
      <c r="P7352" s="99"/>
      <c r="Q7352" s="99"/>
      <c r="R7352" s="99"/>
      <c r="S7352" s="99"/>
      <c r="T7352" s="99"/>
      <c r="U7352" s="99"/>
      <c r="V7352" s="99"/>
      <c r="W7352" s="99"/>
      <c r="X7352" s="99"/>
      <c r="Y7352" s="99"/>
      <c r="Z7352" s="99"/>
      <c r="AA7352" s="99"/>
      <c r="AB7352" s="99"/>
      <c r="AC7352" s="99"/>
      <c r="AD7352" s="99"/>
      <c r="AE7352" s="99"/>
      <c r="AF7352" s="99"/>
      <c r="AG7352" s="99"/>
      <c r="AH7352" s="31"/>
      <c r="AI7352" s="31"/>
      <c r="AJ7352" s="31"/>
      <c r="AK7352" s="31"/>
      <c r="AL7352" s="31"/>
      <c r="AO7352" s="376"/>
    </row>
    <row r="7353" spans="1:41" x14ac:dyDescent="0.25">
      <c r="A7353" s="44" t="s">
        <v>12274</v>
      </c>
      <c r="B7353" s="44" t="s">
        <v>13584</v>
      </c>
      <c r="C7353" s="45">
        <v>34.25</v>
      </c>
      <c r="D7353" s="45" t="s">
        <v>12549</v>
      </c>
      <c r="E7353" s="46">
        <v>47664</v>
      </c>
      <c r="F7353" s="45"/>
      <c r="G7353" s="93"/>
      <c r="H7353" s="93"/>
      <c r="I7353" s="99"/>
      <c r="J7353" s="99"/>
      <c r="K7353" s="99"/>
      <c r="L7353" s="99"/>
      <c r="M7353" s="99"/>
      <c r="N7353" s="99"/>
      <c r="O7353" s="99"/>
      <c r="P7353" s="99"/>
      <c r="Q7353" s="99"/>
      <c r="R7353" s="99"/>
      <c r="S7353" s="99"/>
      <c r="T7353" s="99"/>
      <c r="U7353" s="99"/>
      <c r="V7353" s="99"/>
      <c r="W7353" s="99"/>
      <c r="X7353" s="99"/>
      <c r="Y7353" s="99"/>
      <c r="Z7353" s="99"/>
      <c r="AA7353" s="99"/>
      <c r="AB7353" s="99"/>
      <c r="AC7353" s="99"/>
      <c r="AD7353" s="99"/>
      <c r="AE7353" s="99"/>
      <c r="AF7353" s="99"/>
      <c r="AG7353" s="99"/>
      <c r="AH7353" s="31"/>
      <c r="AI7353" s="31"/>
      <c r="AJ7353" s="31"/>
      <c r="AK7353" s="31"/>
      <c r="AL7353" s="31"/>
      <c r="AO7353" s="376"/>
    </row>
    <row r="7354" spans="1:41" x14ac:dyDescent="0.25">
      <c r="A7354" s="44" t="s">
        <v>12274</v>
      </c>
      <c r="B7354" s="44" t="s">
        <v>12189</v>
      </c>
      <c r="C7354" s="45">
        <v>35.229999999999997</v>
      </c>
      <c r="D7354" s="45" t="s">
        <v>12549</v>
      </c>
      <c r="E7354" s="46">
        <v>46934</v>
      </c>
      <c r="F7354" s="45"/>
      <c r="G7354" s="93"/>
      <c r="H7354" s="93"/>
      <c r="I7354" s="99"/>
      <c r="J7354" s="99"/>
      <c r="K7354" s="99"/>
      <c r="L7354" s="99"/>
      <c r="M7354" s="99"/>
      <c r="N7354" s="99"/>
      <c r="O7354" s="99"/>
      <c r="P7354" s="99"/>
      <c r="Q7354" s="99"/>
      <c r="R7354" s="99"/>
      <c r="S7354" s="99"/>
      <c r="T7354" s="99"/>
      <c r="U7354" s="99"/>
      <c r="V7354" s="99"/>
      <c r="W7354" s="99"/>
      <c r="X7354" s="99"/>
      <c r="Y7354" s="99"/>
      <c r="Z7354" s="99"/>
      <c r="AA7354" s="99"/>
      <c r="AB7354" s="99"/>
      <c r="AC7354" s="99"/>
      <c r="AD7354" s="99"/>
      <c r="AE7354" s="99"/>
      <c r="AF7354" s="99"/>
      <c r="AG7354" s="99"/>
      <c r="AH7354" s="31"/>
      <c r="AI7354" s="31"/>
      <c r="AJ7354" s="31"/>
      <c r="AK7354" s="31"/>
      <c r="AL7354" s="31"/>
      <c r="AO7354" s="376"/>
    </row>
    <row r="7355" spans="1:41" x14ac:dyDescent="0.25">
      <c r="A7355" s="44" t="s">
        <v>12274</v>
      </c>
      <c r="B7355" s="44" t="s">
        <v>12150</v>
      </c>
      <c r="C7355" s="45">
        <v>38.25</v>
      </c>
      <c r="D7355" s="45" t="s">
        <v>12549</v>
      </c>
      <c r="E7355" s="46">
        <v>47664</v>
      </c>
      <c r="F7355" s="45"/>
      <c r="G7355" s="93"/>
      <c r="H7355" s="93"/>
      <c r="I7355" s="99"/>
      <c r="J7355" s="99"/>
      <c r="K7355" s="99"/>
      <c r="L7355" s="99"/>
      <c r="M7355" s="99"/>
      <c r="N7355" s="99"/>
      <c r="O7355" s="99"/>
      <c r="P7355" s="99"/>
      <c r="Q7355" s="99"/>
      <c r="R7355" s="99"/>
      <c r="S7355" s="99"/>
      <c r="T7355" s="99"/>
      <c r="U7355" s="99"/>
      <c r="V7355" s="99"/>
      <c r="W7355" s="99"/>
      <c r="X7355" s="99"/>
      <c r="Y7355" s="99"/>
      <c r="Z7355" s="99"/>
      <c r="AA7355" s="99"/>
      <c r="AB7355" s="99"/>
      <c r="AC7355" s="99"/>
      <c r="AD7355" s="99"/>
      <c r="AE7355" s="99"/>
      <c r="AF7355" s="99"/>
      <c r="AG7355" s="99"/>
      <c r="AH7355" s="31"/>
      <c r="AI7355" s="31"/>
      <c r="AJ7355" s="31"/>
      <c r="AK7355" s="31"/>
      <c r="AL7355" s="31"/>
      <c r="AO7355" s="376"/>
    </row>
    <row r="7356" spans="1:41" x14ac:dyDescent="0.25">
      <c r="A7356" s="44" t="s">
        <v>17873</v>
      </c>
      <c r="B7356" s="44" t="s">
        <v>5321</v>
      </c>
      <c r="C7356" s="45">
        <v>26010401</v>
      </c>
      <c r="D7356" s="45" t="s">
        <v>11363</v>
      </c>
      <c r="E7356" s="45" t="s">
        <v>17459</v>
      </c>
      <c r="AO7356" s="376"/>
    </row>
    <row r="7357" spans="1:41" x14ac:dyDescent="0.25">
      <c r="A7357" s="44" t="s">
        <v>17873</v>
      </c>
      <c r="B7357" s="44" t="s">
        <v>3176</v>
      </c>
      <c r="C7357" s="45">
        <v>26010402</v>
      </c>
      <c r="D7357" s="45" t="s">
        <v>11363</v>
      </c>
      <c r="E7357" s="45" t="s">
        <v>17459</v>
      </c>
      <c r="AO7357" s="376"/>
    </row>
    <row r="7358" spans="1:41" x14ac:dyDescent="0.25">
      <c r="A7358" s="44" t="s">
        <v>17873</v>
      </c>
      <c r="B7358" s="44" t="s">
        <v>21449</v>
      </c>
      <c r="C7358" s="45">
        <v>260504</v>
      </c>
      <c r="D7358" s="45" t="s">
        <v>11363</v>
      </c>
      <c r="E7358" s="45" t="s">
        <v>21450</v>
      </c>
      <c r="AO7358" s="376"/>
    </row>
    <row r="7359" spans="1:41" x14ac:dyDescent="0.25">
      <c r="A7359" s="44" t="s">
        <v>11298</v>
      </c>
      <c r="B7359" s="44" t="s">
        <v>5134</v>
      </c>
      <c r="C7359" s="45">
        <v>240804</v>
      </c>
      <c r="D7359" s="45" t="s">
        <v>11363</v>
      </c>
      <c r="E7359" s="45" t="s">
        <v>11260</v>
      </c>
      <c r="AO7359" s="376"/>
    </row>
    <row r="7360" spans="1:41" x14ac:dyDescent="0.25">
      <c r="A7360" s="113" t="s">
        <v>9996</v>
      </c>
      <c r="B7360" s="265" t="s">
        <v>5748</v>
      </c>
      <c r="C7360" s="59" t="s">
        <v>10012</v>
      </c>
      <c r="D7360" s="93" t="s">
        <v>1201</v>
      </c>
      <c r="E7360" s="94">
        <v>46961</v>
      </c>
      <c r="F7360" s="93"/>
      <c r="G7360" s="93"/>
      <c r="H7360" s="93"/>
      <c r="I7360" s="99"/>
      <c r="J7360" s="99"/>
      <c r="K7360" s="99"/>
      <c r="L7360" s="99"/>
      <c r="M7360" s="99"/>
      <c r="N7360" s="99"/>
      <c r="O7360" s="99"/>
      <c r="P7360" s="99"/>
      <c r="Q7360" s="99"/>
      <c r="R7360" s="99"/>
      <c r="S7360" s="99"/>
      <c r="T7360" s="99"/>
      <c r="U7360" s="99"/>
      <c r="V7360" s="99"/>
      <c r="W7360" s="99"/>
      <c r="X7360" s="99"/>
      <c r="Y7360" s="99"/>
      <c r="Z7360" s="99"/>
      <c r="AA7360" s="99"/>
      <c r="AB7360" s="99"/>
      <c r="AC7360" s="99"/>
      <c r="AD7360" s="99"/>
      <c r="AE7360" s="99"/>
      <c r="AF7360" s="99"/>
      <c r="AG7360" s="99"/>
      <c r="AH7360" s="31"/>
      <c r="AI7360" s="31"/>
      <c r="AJ7360" s="31"/>
      <c r="AK7360" s="31"/>
      <c r="AL7360" s="31"/>
      <c r="AO7360" s="376"/>
    </row>
    <row r="7361" spans="1:41" x14ac:dyDescent="0.3">
      <c r="A7361" s="99" t="s">
        <v>13411</v>
      </c>
      <c r="B7361" s="92" t="s">
        <v>13413</v>
      </c>
      <c r="C7361" s="93" t="s">
        <v>13414</v>
      </c>
      <c r="D7361" s="93" t="s">
        <v>1201</v>
      </c>
      <c r="E7361" s="94">
        <v>47320</v>
      </c>
      <c r="F7361" s="93"/>
      <c r="G7361" s="93"/>
      <c r="H7361" s="93"/>
      <c r="I7361" s="99"/>
      <c r="J7361" s="99"/>
      <c r="K7361" s="99"/>
      <c r="L7361" s="99"/>
      <c r="M7361" s="99"/>
      <c r="N7361" s="99"/>
      <c r="O7361" s="99"/>
      <c r="P7361" s="99"/>
      <c r="Q7361" s="99"/>
      <c r="R7361" s="99"/>
      <c r="S7361" s="99"/>
      <c r="T7361" s="99"/>
      <c r="U7361" s="99"/>
      <c r="V7361" s="99"/>
      <c r="W7361" s="99"/>
      <c r="X7361" s="99"/>
      <c r="Y7361" s="99"/>
      <c r="Z7361" s="99"/>
      <c r="AA7361" s="99"/>
      <c r="AB7361" s="99"/>
      <c r="AC7361" s="99"/>
      <c r="AD7361" s="99"/>
      <c r="AE7361" s="99"/>
      <c r="AF7361" s="99"/>
      <c r="AG7361" s="99"/>
      <c r="AH7361" s="31"/>
      <c r="AI7361" s="31"/>
      <c r="AJ7361" s="31"/>
      <c r="AK7361" s="31"/>
      <c r="AL7361" s="31"/>
      <c r="AO7361" s="376"/>
    </row>
    <row r="7362" spans="1:41" x14ac:dyDescent="0.25">
      <c r="A7362" s="91" t="s">
        <v>13411</v>
      </c>
      <c r="B7362" s="92" t="s">
        <v>3182</v>
      </c>
      <c r="C7362" s="93" t="s">
        <v>19170</v>
      </c>
      <c r="D7362" s="93" t="s">
        <v>1201</v>
      </c>
      <c r="E7362" s="94">
        <v>46582</v>
      </c>
      <c r="F7362" s="93"/>
      <c r="G7362" s="93"/>
      <c r="H7362" s="93"/>
      <c r="I7362" s="99"/>
      <c r="J7362" s="99"/>
      <c r="K7362" s="99"/>
      <c r="L7362" s="99"/>
      <c r="M7362" s="99"/>
      <c r="N7362" s="99"/>
      <c r="O7362" s="99"/>
      <c r="P7362" s="99"/>
      <c r="Q7362" s="99"/>
      <c r="R7362" s="99"/>
      <c r="S7362" s="99"/>
      <c r="T7362" s="99"/>
      <c r="U7362" s="99"/>
      <c r="V7362" s="99"/>
      <c r="W7362" s="99"/>
      <c r="X7362" s="99"/>
      <c r="Y7362" s="99"/>
      <c r="Z7362" s="99"/>
      <c r="AA7362" s="99"/>
      <c r="AB7362" s="99"/>
      <c r="AC7362" s="99"/>
      <c r="AD7362" s="99"/>
      <c r="AE7362" s="99"/>
      <c r="AF7362" s="99"/>
      <c r="AG7362" s="99"/>
      <c r="AH7362" s="31"/>
      <c r="AI7362" s="31"/>
      <c r="AJ7362" s="31"/>
      <c r="AK7362" s="31"/>
      <c r="AL7362" s="31"/>
      <c r="AO7362" s="376"/>
    </row>
    <row r="7363" spans="1:41" x14ac:dyDescent="0.25">
      <c r="A7363" s="44" t="s">
        <v>17874</v>
      </c>
      <c r="B7363" s="44" t="s">
        <v>934</v>
      </c>
      <c r="C7363" s="45">
        <v>25010201</v>
      </c>
      <c r="D7363" s="45" t="s">
        <v>11363</v>
      </c>
      <c r="E7363" s="45" t="s">
        <v>12551</v>
      </c>
      <c r="AO7363" s="376"/>
    </row>
    <row r="7364" spans="1:41" x14ac:dyDescent="0.3">
      <c r="A7364" s="57" t="s">
        <v>3610</v>
      </c>
      <c r="B7364" s="92" t="s">
        <v>3682</v>
      </c>
      <c r="C7364" s="93" t="s">
        <v>19106</v>
      </c>
      <c r="D7364" s="93" t="s">
        <v>3681</v>
      </c>
      <c r="E7364" s="94">
        <v>48029</v>
      </c>
      <c r="F7364" s="93"/>
      <c r="G7364" s="93"/>
      <c r="H7364" s="93"/>
      <c r="I7364" s="99"/>
      <c r="J7364" s="99"/>
      <c r="K7364" s="99"/>
      <c r="L7364" s="99"/>
      <c r="M7364" s="99"/>
      <c r="N7364" s="99"/>
      <c r="O7364" s="99"/>
      <c r="P7364" s="99"/>
      <c r="Q7364" s="99"/>
      <c r="R7364" s="99"/>
      <c r="S7364" s="99"/>
      <c r="T7364" s="99"/>
      <c r="U7364" s="99"/>
      <c r="V7364" s="99"/>
      <c r="W7364" s="99"/>
      <c r="X7364" s="99"/>
      <c r="Y7364" s="99"/>
      <c r="Z7364" s="99"/>
      <c r="AA7364" s="99"/>
      <c r="AB7364" s="99"/>
      <c r="AC7364" s="99"/>
      <c r="AD7364" s="99"/>
      <c r="AE7364" s="99"/>
      <c r="AF7364" s="99"/>
      <c r="AG7364" s="99"/>
      <c r="AH7364" s="31"/>
      <c r="AI7364" s="31"/>
      <c r="AJ7364" s="31"/>
      <c r="AK7364" s="31"/>
      <c r="AL7364" s="31"/>
      <c r="AO7364" s="376"/>
    </row>
    <row r="7365" spans="1:41" x14ac:dyDescent="0.3">
      <c r="A7365" s="99" t="s">
        <v>11229</v>
      </c>
      <c r="B7365" s="92" t="s">
        <v>11233</v>
      </c>
      <c r="C7365" s="93" t="s">
        <v>11232</v>
      </c>
      <c r="D7365" s="93" t="s">
        <v>1201</v>
      </c>
      <c r="E7365" s="94">
        <v>46682</v>
      </c>
      <c r="F7365" s="93"/>
      <c r="G7365" s="93"/>
      <c r="H7365" s="93"/>
      <c r="I7365" s="99"/>
      <c r="J7365" s="99"/>
      <c r="K7365" s="99"/>
      <c r="L7365" s="99"/>
      <c r="M7365" s="99"/>
      <c r="N7365" s="99"/>
      <c r="O7365" s="99"/>
      <c r="P7365" s="99"/>
      <c r="Q7365" s="99"/>
      <c r="R7365" s="99"/>
      <c r="S7365" s="99"/>
      <c r="T7365" s="99"/>
      <c r="U7365" s="99"/>
      <c r="V7365" s="99"/>
      <c r="W7365" s="99"/>
      <c r="X7365" s="99"/>
      <c r="Y7365" s="99"/>
      <c r="Z7365" s="99"/>
      <c r="AA7365" s="99"/>
      <c r="AB7365" s="99"/>
      <c r="AC7365" s="99"/>
      <c r="AD7365" s="99"/>
      <c r="AE7365" s="99"/>
      <c r="AF7365" s="99"/>
      <c r="AG7365" s="99"/>
      <c r="AH7365" s="31"/>
      <c r="AI7365" s="31"/>
      <c r="AJ7365" s="31"/>
      <c r="AK7365" s="31"/>
      <c r="AL7365" s="31"/>
      <c r="AO7365" s="376"/>
    </row>
    <row r="7366" spans="1:41" x14ac:dyDescent="0.25">
      <c r="A7366" s="44" t="s">
        <v>17875</v>
      </c>
      <c r="B7366" s="44" t="s">
        <v>925</v>
      </c>
      <c r="C7366" s="45">
        <v>250601</v>
      </c>
      <c r="D7366" s="45" t="s">
        <v>11363</v>
      </c>
      <c r="E7366" s="45" t="s">
        <v>15609</v>
      </c>
      <c r="AO7366" s="376"/>
    </row>
    <row r="7367" spans="1:41" x14ac:dyDescent="0.25">
      <c r="A7367" s="44" t="s">
        <v>16713</v>
      </c>
      <c r="B7367" s="44" t="s">
        <v>14787</v>
      </c>
      <c r="C7367" s="45" t="s">
        <v>16995</v>
      </c>
      <c r="D7367" s="367" t="s">
        <v>3696</v>
      </c>
      <c r="E7367" s="328">
        <f>DATE(2029,10,27)</f>
        <v>47418</v>
      </c>
      <c r="F7367" s="32"/>
      <c r="G7367" s="32"/>
      <c r="H7367" s="32"/>
      <c r="I7367" s="31"/>
      <c r="J7367" s="31"/>
      <c r="K7367" s="31"/>
      <c r="L7367" s="31"/>
      <c r="M7367" s="31"/>
      <c r="N7367" s="31"/>
      <c r="O7367" s="31"/>
      <c r="P7367" s="31"/>
      <c r="Q7367" s="31"/>
      <c r="R7367" s="31"/>
      <c r="S7367" s="31"/>
      <c r="T7367" s="31"/>
      <c r="U7367" s="31"/>
      <c r="V7367" s="31"/>
      <c r="W7367" s="31"/>
      <c r="X7367" s="31"/>
      <c r="Y7367" s="31"/>
      <c r="Z7367" s="31"/>
      <c r="AA7367" s="31"/>
      <c r="AB7367" s="31"/>
      <c r="AC7367" s="31"/>
      <c r="AD7367" s="31"/>
      <c r="AE7367" s="31"/>
      <c r="AF7367" s="31"/>
      <c r="AG7367" s="31"/>
      <c r="AH7367" s="31"/>
      <c r="AI7367" s="31"/>
      <c r="AJ7367" s="31"/>
      <c r="AK7367" s="31"/>
      <c r="AL7367" s="31"/>
      <c r="AO7367" s="376"/>
    </row>
    <row r="7368" spans="1:41" x14ac:dyDescent="0.3">
      <c r="A7368" s="333" t="s">
        <v>16196</v>
      </c>
      <c r="B7368" s="333" t="s">
        <v>4812</v>
      </c>
      <c r="C7368" s="125" t="s">
        <v>16162</v>
      </c>
      <c r="D7368" s="32" t="s">
        <v>20309</v>
      </c>
      <c r="E7368" s="125" t="s">
        <v>4972</v>
      </c>
      <c r="F7368" s="125" t="s">
        <v>1189</v>
      </c>
      <c r="G7368" s="125" t="s">
        <v>1190</v>
      </c>
      <c r="AO7368" s="376"/>
    </row>
    <row r="7369" spans="1:41" x14ac:dyDescent="0.25">
      <c r="A7369" s="44" t="s">
        <v>5240</v>
      </c>
      <c r="B7369" s="44" t="s">
        <v>5134</v>
      </c>
      <c r="C7369" s="45">
        <v>240804</v>
      </c>
      <c r="D7369" s="45" t="s">
        <v>11363</v>
      </c>
      <c r="E7369" s="45" t="s">
        <v>11260</v>
      </c>
      <c r="AO7369" s="376"/>
    </row>
    <row r="7370" spans="1:41" x14ac:dyDescent="0.3">
      <c r="A7370" s="333" t="s">
        <v>15525</v>
      </c>
      <c r="B7370" s="333" t="s">
        <v>4814</v>
      </c>
      <c r="C7370" s="125" t="s">
        <v>15585</v>
      </c>
      <c r="D7370" s="32" t="s">
        <v>20309</v>
      </c>
      <c r="E7370" s="125" t="s">
        <v>9839</v>
      </c>
      <c r="F7370" s="125" t="s">
        <v>1189</v>
      </c>
      <c r="G7370" s="125" t="s">
        <v>1190</v>
      </c>
      <c r="AO7370" s="376"/>
    </row>
    <row r="7371" spans="1:41" x14ac:dyDescent="0.25">
      <c r="A7371" s="44" t="s">
        <v>590</v>
      </c>
      <c r="B7371" s="44" t="s">
        <v>21395</v>
      </c>
      <c r="C7371" s="45" t="s">
        <v>13516</v>
      </c>
      <c r="D7371" s="45" t="s">
        <v>21447</v>
      </c>
      <c r="E7371" s="46">
        <v>46568</v>
      </c>
      <c r="AO7371" s="376"/>
    </row>
    <row r="7372" spans="1:41" x14ac:dyDescent="0.25">
      <c r="A7372" s="44" t="s">
        <v>17876</v>
      </c>
      <c r="B7372" s="44" t="s">
        <v>925</v>
      </c>
      <c r="C7372" s="45">
        <v>230601</v>
      </c>
      <c r="D7372" s="45" t="s">
        <v>11363</v>
      </c>
      <c r="E7372" s="45" t="s">
        <v>7770</v>
      </c>
      <c r="AO7372" s="376"/>
    </row>
    <row r="7373" spans="1:41" x14ac:dyDescent="0.3">
      <c r="A7373" s="92" t="s">
        <v>1228</v>
      </c>
      <c r="B7373" s="92" t="s">
        <v>1309</v>
      </c>
      <c r="C7373" s="318" t="s">
        <v>4750</v>
      </c>
      <c r="D7373" s="318" t="s">
        <v>13017</v>
      </c>
      <c r="E7373" s="320">
        <v>47118</v>
      </c>
      <c r="F7373" s="93"/>
      <c r="G7373" s="93"/>
      <c r="H7373" s="93"/>
      <c r="I7373" s="99"/>
      <c r="J7373" s="99"/>
      <c r="K7373" s="99"/>
      <c r="L7373" s="99"/>
      <c r="M7373" s="99"/>
      <c r="N7373" s="99"/>
      <c r="O7373" s="99"/>
      <c r="P7373" s="99"/>
      <c r="Q7373" s="99"/>
      <c r="R7373" s="99"/>
      <c r="S7373" s="99"/>
      <c r="T7373" s="99"/>
      <c r="U7373" s="99"/>
      <c r="V7373" s="99"/>
      <c r="W7373" s="99"/>
      <c r="X7373" s="99"/>
      <c r="Y7373" s="99"/>
      <c r="Z7373" s="99"/>
      <c r="AA7373" s="99"/>
      <c r="AB7373" s="99"/>
      <c r="AC7373" s="99"/>
      <c r="AD7373" s="99"/>
      <c r="AE7373" s="99"/>
      <c r="AF7373" s="99"/>
      <c r="AG7373" s="99"/>
      <c r="AH7373" s="31"/>
      <c r="AI7373" s="31"/>
      <c r="AJ7373" s="31"/>
      <c r="AK7373" s="31"/>
      <c r="AL7373" s="31"/>
      <c r="AO7373" s="376"/>
    </row>
    <row r="7374" spans="1:41" x14ac:dyDescent="0.25">
      <c r="A7374" s="44" t="s">
        <v>12959</v>
      </c>
      <c r="B7374" s="44" t="s">
        <v>1884</v>
      </c>
      <c r="C7374" s="45" t="s">
        <v>16357</v>
      </c>
      <c r="D7374" s="46" t="s">
        <v>21328</v>
      </c>
      <c r="E7374" s="46">
        <v>46639</v>
      </c>
      <c r="AO7374" s="376"/>
    </row>
    <row r="7375" spans="1:41" x14ac:dyDescent="0.3">
      <c r="A7375" s="333" t="s">
        <v>15358</v>
      </c>
      <c r="B7375" s="333" t="s">
        <v>1775</v>
      </c>
      <c r="C7375" s="125" t="s">
        <v>15469</v>
      </c>
      <c r="D7375" s="32" t="s">
        <v>20309</v>
      </c>
      <c r="E7375" s="125" t="s">
        <v>11886</v>
      </c>
      <c r="F7375" s="125" t="s">
        <v>1189</v>
      </c>
      <c r="G7375" s="125" t="s">
        <v>1190</v>
      </c>
      <c r="AO7375" s="376"/>
    </row>
    <row r="7376" spans="1:41" x14ac:dyDescent="0.25">
      <c r="A7376" s="44" t="s">
        <v>17877</v>
      </c>
      <c r="B7376" s="44" t="s">
        <v>3475</v>
      </c>
      <c r="C7376" s="45">
        <v>230301</v>
      </c>
      <c r="D7376" s="45" t="s">
        <v>11363</v>
      </c>
      <c r="E7376" s="45" t="s">
        <v>5265</v>
      </c>
      <c r="AO7376" s="376"/>
    </row>
    <row r="7377" spans="1:41" x14ac:dyDescent="0.25">
      <c r="A7377" s="44" t="s">
        <v>17878</v>
      </c>
      <c r="B7377" s="44" t="s">
        <v>17463</v>
      </c>
      <c r="C7377" s="45">
        <v>260202</v>
      </c>
      <c r="D7377" s="45" t="s">
        <v>11363</v>
      </c>
      <c r="E7377" s="45" t="s">
        <v>9238</v>
      </c>
      <c r="AO7377" s="376"/>
    </row>
    <row r="7378" spans="1:41" x14ac:dyDescent="0.25">
      <c r="A7378" s="44" t="s">
        <v>13808</v>
      </c>
      <c r="B7378" s="44" t="s">
        <v>14908</v>
      </c>
      <c r="C7378" s="45" t="s">
        <v>13809</v>
      </c>
      <c r="D7378" s="367" t="s">
        <v>3696</v>
      </c>
      <c r="E7378" s="328">
        <f>DATE(2029,2,24)</f>
        <v>47173</v>
      </c>
      <c r="F7378" s="32"/>
      <c r="G7378" s="32"/>
      <c r="H7378" s="32"/>
      <c r="I7378" s="31"/>
      <c r="J7378" s="31"/>
      <c r="K7378" s="31"/>
      <c r="L7378" s="31"/>
      <c r="M7378" s="31"/>
      <c r="N7378" s="31"/>
      <c r="O7378" s="31"/>
      <c r="P7378" s="31"/>
      <c r="Q7378" s="31"/>
      <c r="R7378" s="31"/>
      <c r="S7378" s="31"/>
      <c r="T7378" s="31"/>
      <c r="U7378" s="31"/>
      <c r="V7378" s="31"/>
      <c r="W7378" s="31"/>
      <c r="X7378" s="31"/>
      <c r="Y7378" s="31"/>
      <c r="Z7378" s="31"/>
      <c r="AA7378" s="31"/>
      <c r="AB7378" s="31"/>
      <c r="AC7378" s="31"/>
      <c r="AD7378" s="31"/>
      <c r="AE7378" s="31"/>
      <c r="AF7378" s="31"/>
      <c r="AG7378" s="31"/>
      <c r="AH7378" s="31"/>
      <c r="AI7378" s="31"/>
      <c r="AJ7378" s="31"/>
      <c r="AK7378" s="31"/>
      <c r="AL7378" s="31"/>
      <c r="AO7378" s="376"/>
    </row>
    <row r="7379" spans="1:41" x14ac:dyDescent="0.25">
      <c r="A7379" s="44" t="s">
        <v>11776</v>
      </c>
      <c r="B7379" s="319" t="s">
        <v>19553</v>
      </c>
      <c r="C7379" s="318" t="s">
        <v>19678</v>
      </c>
      <c r="D7379" s="93" t="s">
        <v>19934</v>
      </c>
      <c r="E7379" s="320">
        <v>46630</v>
      </c>
      <c r="F7379" s="93"/>
      <c r="G7379" s="93"/>
      <c r="H7379" s="93"/>
      <c r="I7379" s="99"/>
      <c r="J7379" s="99"/>
      <c r="K7379" s="99"/>
      <c r="L7379" s="99"/>
      <c r="M7379" s="99"/>
      <c r="N7379" s="99"/>
      <c r="O7379" s="99"/>
      <c r="P7379" s="99"/>
      <c r="Q7379" s="99"/>
      <c r="R7379" s="99"/>
      <c r="S7379" s="99"/>
      <c r="T7379" s="99"/>
      <c r="U7379" s="99"/>
      <c r="V7379" s="99"/>
      <c r="W7379" s="99"/>
      <c r="X7379" s="99"/>
      <c r="Y7379" s="99"/>
      <c r="Z7379" s="99"/>
      <c r="AA7379" s="99"/>
      <c r="AB7379" s="99"/>
      <c r="AC7379" s="99"/>
      <c r="AD7379" s="99"/>
      <c r="AE7379" s="99"/>
      <c r="AF7379" s="99"/>
      <c r="AG7379" s="99"/>
      <c r="AH7379" s="31"/>
      <c r="AI7379" s="31"/>
      <c r="AJ7379" s="31"/>
      <c r="AK7379" s="31"/>
      <c r="AL7379" s="31"/>
      <c r="AO7379" s="376"/>
    </row>
    <row r="7380" spans="1:41" x14ac:dyDescent="0.25">
      <c r="A7380" s="44" t="s">
        <v>11776</v>
      </c>
      <c r="B7380" s="319" t="s">
        <v>19525</v>
      </c>
      <c r="C7380" s="318" t="s">
        <v>19679</v>
      </c>
      <c r="D7380" s="93" t="s">
        <v>19934</v>
      </c>
      <c r="E7380" s="320">
        <v>46811</v>
      </c>
      <c r="F7380" s="93"/>
      <c r="G7380" s="93"/>
      <c r="H7380" s="93"/>
      <c r="I7380" s="99"/>
      <c r="J7380" s="99"/>
      <c r="K7380" s="99"/>
      <c r="L7380" s="99"/>
      <c r="M7380" s="99"/>
      <c r="N7380" s="99"/>
      <c r="O7380" s="99"/>
      <c r="P7380" s="99"/>
      <c r="Q7380" s="99"/>
      <c r="R7380" s="99"/>
      <c r="S7380" s="99"/>
      <c r="T7380" s="99"/>
      <c r="U7380" s="99"/>
      <c r="V7380" s="99"/>
      <c r="W7380" s="99"/>
      <c r="X7380" s="99"/>
      <c r="Y7380" s="99"/>
      <c r="Z7380" s="99"/>
      <c r="AA7380" s="99"/>
      <c r="AB7380" s="99"/>
      <c r="AC7380" s="99"/>
      <c r="AD7380" s="99"/>
      <c r="AE7380" s="99"/>
      <c r="AF7380" s="99"/>
      <c r="AG7380" s="99"/>
      <c r="AH7380" s="31"/>
      <c r="AI7380" s="31"/>
      <c r="AJ7380" s="31"/>
      <c r="AK7380" s="31"/>
      <c r="AL7380" s="31"/>
      <c r="AO7380" s="376"/>
    </row>
    <row r="7381" spans="1:41" x14ac:dyDescent="0.25">
      <c r="A7381" s="44" t="s">
        <v>11776</v>
      </c>
      <c r="B7381" s="44" t="s">
        <v>14777</v>
      </c>
      <c r="C7381" s="45" t="s">
        <v>9112</v>
      </c>
      <c r="D7381" s="367" t="s">
        <v>3696</v>
      </c>
      <c r="E7381" s="328">
        <f>DATE(2027,4,20)</f>
        <v>46497</v>
      </c>
      <c r="F7381" s="32"/>
      <c r="G7381" s="32"/>
      <c r="H7381" s="32"/>
      <c r="I7381" s="31"/>
      <c r="J7381" s="31"/>
      <c r="K7381" s="31"/>
      <c r="L7381" s="31"/>
      <c r="M7381" s="31"/>
      <c r="N7381" s="31"/>
      <c r="O7381" s="31"/>
      <c r="P7381" s="31"/>
      <c r="Q7381" s="31"/>
      <c r="R7381" s="31"/>
      <c r="S7381" s="31"/>
      <c r="T7381" s="31"/>
      <c r="U7381" s="31"/>
      <c r="V7381" s="31"/>
      <c r="W7381" s="31"/>
      <c r="X7381" s="31"/>
      <c r="Y7381" s="31"/>
      <c r="Z7381" s="31"/>
      <c r="AA7381" s="31"/>
      <c r="AB7381" s="31"/>
      <c r="AC7381" s="31"/>
      <c r="AD7381" s="31"/>
      <c r="AE7381" s="31"/>
      <c r="AF7381" s="31"/>
      <c r="AG7381" s="31"/>
      <c r="AH7381" s="31"/>
      <c r="AI7381" s="31"/>
      <c r="AJ7381" s="31"/>
      <c r="AK7381" s="31"/>
      <c r="AL7381" s="31"/>
      <c r="AO7381" s="376"/>
    </row>
    <row r="7382" spans="1:41" x14ac:dyDescent="0.25">
      <c r="A7382" s="44" t="s">
        <v>12669</v>
      </c>
      <c r="B7382" s="44" t="s">
        <v>1666</v>
      </c>
      <c r="C7382" s="45">
        <v>250101</v>
      </c>
      <c r="D7382" s="45" t="s">
        <v>11363</v>
      </c>
      <c r="E7382" s="45" t="s">
        <v>12551</v>
      </c>
      <c r="AO7382" s="376"/>
    </row>
    <row r="7383" spans="1:41" x14ac:dyDescent="0.3">
      <c r="A7383" s="333" t="s">
        <v>15359</v>
      </c>
      <c r="B7383" s="333" t="s">
        <v>1599</v>
      </c>
      <c r="C7383" s="125" t="s">
        <v>15472</v>
      </c>
      <c r="D7383" s="32" t="s">
        <v>20309</v>
      </c>
      <c r="E7383" s="125" t="s">
        <v>5265</v>
      </c>
      <c r="F7383" s="125" t="s">
        <v>1189</v>
      </c>
      <c r="G7383" s="125" t="s">
        <v>1190</v>
      </c>
      <c r="AO7383" s="376"/>
    </row>
    <row r="7384" spans="1:41" x14ac:dyDescent="0.3">
      <c r="A7384" s="333" t="s">
        <v>15359</v>
      </c>
      <c r="B7384" s="333" t="s">
        <v>1598</v>
      </c>
      <c r="C7384" s="125" t="s">
        <v>13387</v>
      </c>
      <c r="D7384" s="32" t="s">
        <v>20309</v>
      </c>
      <c r="E7384" s="125" t="s">
        <v>11886</v>
      </c>
      <c r="F7384" s="125" t="s">
        <v>1189</v>
      </c>
      <c r="G7384" s="125" t="s">
        <v>1190</v>
      </c>
      <c r="AO7384" s="376"/>
    </row>
    <row r="7385" spans="1:41" x14ac:dyDescent="0.3">
      <c r="A7385" s="333" t="s">
        <v>15359</v>
      </c>
      <c r="B7385" s="333" t="s">
        <v>1167</v>
      </c>
      <c r="C7385" s="125" t="s">
        <v>17236</v>
      </c>
      <c r="D7385" s="32" t="s">
        <v>20309</v>
      </c>
      <c r="E7385" s="125" t="s">
        <v>8292</v>
      </c>
      <c r="F7385" s="125" t="s">
        <v>1189</v>
      </c>
      <c r="G7385" s="125" t="s">
        <v>1190</v>
      </c>
      <c r="AO7385" s="376"/>
    </row>
    <row r="7386" spans="1:41" x14ac:dyDescent="0.25">
      <c r="A7386" s="44" t="s">
        <v>10537</v>
      </c>
      <c r="B7386" s="44" t="s">
        <v>944</v>
      </c>
      <c r="C7386" s="45">
        <v>240303</v>
      </c>
      <c r="D7386" s="45" t="s">
        <v>11363</v>
      </c>
      <c r="E7386" s="45" t="s">
        <v>2593</v>
      </c>
      <c r="AO7386" s="376"/>
    </row>
    <row r="7387" spans="1:41" x14ac:dyDescent="0.25">
      <c r="A7387" s="44" t="s">
        <v>5241</v>
      </c>
      <c r="B7387" s="44" t="s">
        <v>2350</v>
      </c>
      <c r="C7387" s="45">
        <v>220105</v>
      </c>
      <c r="D7387" s="45" t="s">
        <v>11363</v>
      </c>
      <c r="E7387" s="45" t="s">
        <v>2593</v>
      </c>
      <c r="AO7387" s="376"/>
    </row>
    <row r="7388" spans="1:41" x14ac:dyDescent="0.25">
      <c r="A7388" s="44" t="s">
        <v>5241</v>
      </c>
      <c r="B7388" s="44" t="s">
        <v>2355</v>
      </c>
      <c r="C7388" s="45">
        <v>251001</v>
      </c>
      <c r="D7388" s="45" t="s">
        <v>11363</v>
      </c>
      <c r="E7388" s="45" t="s">
        <v>11146</v>
      </c>
      <c r="AO7388" s="376"/>
    </row>
    <row r="7389" spans="1:41" x14ac:dyDescent="0.25">
      <c r="A7389" s="44" t="s">
        <v>2545</v>
      </c>
      <c r="B7389" s="44" t="s">
        <v>2546</v>
      </c>
      <c r="C7389" s="45" t="s">
        <v>2547</v>
      </c>
      <c r="D7389" s="45" t="s">
        <v>11204</v>
      </c>
      <c r="E7389" s="45" t="s">
        <v>13997</v>
      </c>
      <c r="F7389" s="93"/>
      <c r="G7389" s="93"/>
      <c r="H7389" s="93"/>
      <c r="I7389" s="99"/>
      <c r="J7389" s="99"/>
      <c r="K7389" s="99"/>
      <c r="L7389" s="99"/>
      <c r="M7389" s="99"/>
      <c r="N7389" s="99"/>
      <c r="O7389" s="99"/>
      <c r="P7389" s="99"/>
      <c r="Q7389" s="99"/>
      <c r="R7389" s="99"/>
      <c r="S7389" s="99"/>
      <c r="T7389" s="99"/>
      <c r="U7389" s="99"/>
      <c r="V7389" s="99"/>
      <c r="W7389" s="99"/>
      <c r="X7389" s="99"/>
      <c r="Y7389" s="99"/>
      <c r="Z7389" s="99"/>
      <c r="AA7389" s="99"/>
      <c r="AB7389" s="99"/>
      <c r="AC7389" s="99"/>
      <c r="AD7389" s="99"/>
      <c r="AE7389" s="99"/>
      <c r="AF7389" s="99"/>
      <c r="AG7389" s="99"/>
      <c r="AH7389" s="31"/>
      <c r="AI7389" s="31"/>
      <c r="AJ7389" s="31"/>
      <c r="AK7389" s="31"/>
      <c r="AL7389" s="31"/>
      <c r="AO7389" s="376"/>
    </row>
    <row r="7390" spans="1:41" x14ac:dyDescent="0.25">
      <c r="A7390" s="44" t="s">
        <v>2545</v>
      </c>
      <c r="B7390" s="44" t="s">
        <v>2546</v>
      </c>
      <c r="C7390" s="45" t="s">
        <v>2547</v>
      </c>
      <c r="D7390" s="93" t="s">
        <v>17443</v>
      </c>
      <c r="E7390" s="45" t="s">
        <v>13997</v>
      </c>
      <c r="F7390" s="93"/>
      <c r="G7390" s="93"/>
      <c r="H7390" s="93"/>
      <c r="I7390" s="99"/>
      <c r="J7390" s="99"/>
      <c r="K7390" s="99"/>
      <c r="L7390" s="99"/>
      <c r="M7390" s="99"/>
      <c r="N7390" s="99"/>
      <c r="O7390" s="99"/>
      <c r="P7390" s="99"/>
      <c r="Q7390" s="99"/>
      <c r="R7390" s="99"/>
      <c r="S7390" s="99"/>
      <c r="T7390" s="99"/>
      <c r="U7390" s="99"/>
      <c r="V7390" s="99"/>
      <c r="W7390" s="99"/>
      <c r="X7390" s="99"/>
      <c r="Y7390" s="99"/>
      <c r="Z7390" s="99"/>
      <c r="AA7390" s="99"/>
      <c r="AB7390" s="99"/>
      <c r="AC7390" s="99"/>
      <c r="AD7390" s="99"/>
      <c r="AE7390" s="99"/>
      <c r="AF7390" s="99"/>
      <c r="AG7390" s="99"/>
      <c r="AH7390" s="31"/>
      <c r="AI7390" s="31"/>
      <c r="AJ7390" s="31"/>
      <c r="AK7390" s="31"/>
      <c r="AL7390" s="31"/>
      <c r="AO7390" s="376"/>
    </row>
    <row r="7391" spans="1:41" x14ac:dyDescent="0.25">
      <c r="A7391" s="44" t="s">
        <v>2545</v>
      </c>
      <c r="B7391" s="44" t="s">
        <v>2546</v>
      </c>
      <c r="C7391" s="45" t="s">
        <v>2547</v>
      </c>
      <c r="D7391" s="45" t="s">
        <v>9895</v>
      </c>
      <c r="E7391" s="46">
        <v>47235</v>
      </c>
      <c r="F7391" s="93"/>
      <c r="G7391" s="93"/>
      <c r="H7391" s="93"/>
      <c r="I7391" s="99"/>
      <c r="J7391" s="99"/>
      <c r="K7391" s="99"/>
      <c r="L7391" s="99"/>
      <c r="M7391" s="99"/>
      <c r="N7391" s="99"/>
      <c r="O7391" s="99"/>
      <c r="P7391" s="99"/>
      <c r="Q7391" s="99"/>
      <c r="R7391" s="99"/>
      <c r="S7391" s="99"/>
      <c r="T7391" s="99"/>
      <c r="U7391" s="99"/>
      <c r="V7391" s="99"/>
      <c r="W7391" s="99"/>
      <c r="X7391" s="99"/>
      <c r="Y7391" s="99"/>
      <c r="Z7391" s="99"/>
      <c r="AA7391" s="99"/>
      <c r="AB7391" s="99"/>
      <c r="AC7391" s="99"/>
      <c r="AD7391" s="99"/>
      <c r="AE7391" s="99"/>
      <c r="AF7391" s="99"/>
      <c r="AG7391" s="99"/>
      <c r="AH7391" s="31"/>
      <c r="AI7391" s="31"/>
      <c r="AJ7391" s="31"/>
      <c r="AK7391" s="31"/>
      <c r="AL7391" s="31"/>
      <c r="AO7391" s="376"/>
    </row>
    <row r="7392" spans="1:41" x14ac:dyDescent="0.25">
      <c r="A7392" s="44" t="s">
        <v>6465</v>
      </c>
      <c r="B7392" s="44" t="s">
        <v>17463</v>
      </c>
      <c r="C7392" s="45">
        <v>260202</v>
      </c>
      <c r="D7392" s="45" t="s">
        <v>11363</v>
      </c>
      <c r="E7392" s="45" t="s">
        <v>9238</v>
      </c>
      <c r="AO7392" s="376"/>
    </row>
    <row r="7393" spans="1:41" x14ac:dyDescent="0.25">
      <c r="A7393" s="44" t="s">
        <v>11777</v>
      </c>
      <c r="B7393" s="44" t="s">
        <v>14909</v>
      </c>
      <c r="C7393" s="45" t="s">
        <v>11778</v>
      </c>
      <c r="D7393" s="367" t="s">
        <v>3696</v>
      </c>
      <c r="E7393" s="328">
        <f>DATE(2028,10,24)</f>
        <v>47050</v>
      </c>
      <c r="F7393" s="32"/>
      <c r="G7393" s="32"/>
      <c r="H7393" s="32"/>
      <c r="I7393" s="31"/>
      <c r="J7393" s="31"/>
      <c r="K7393" s="31"/>
      <c r="L7393" s="31"/>
      <c r="M7393" s="31"/>
      <c r="N7393" s="31"/>
      <c r="O7393" s="31"/>
      <c r="P7393" s="31"/>
      <c r="Q7393" s="31"/>
      <c r="R7393" s="31"/>
      <c r="S7393" s="31"/>
      <c r="T7393" s="31"/>
      <c r="U7393" s="31"/>
      <c r="V7393" s="31"/>
      <c r="W7393" s="31"/>
      <c r="X7393" s="31"/>
      <c r="Y7393" s="31"/>
      <c r="Z7393" s="31"/>
      <c r="AA7393" s="31"/>
      <c r="AB7393" s="31"/>
      <c r="AC7393" s="31"/>
      <c r="AD7393" s="31"/>
      <c r="AE7393" s="31"/>
      <c r="AF7393" s="31"/>
      <c r="AG7393" s="31"/>
      <c r="AH7393" s="31"/>
      <c r="AI7393" s="31"/>
      <c r="AJ7393" s="31"/>
      <c r="AK7393" s="31"/>
      <c r="AL7393" s="31"/>
      <c r="AO7393" s="376"/>
    </row>
    <row r="7394" spans="1:41" x14ac:dyDescent="0.25">
      <c r="A7394" s="44" t="s">
        <v>10538</v>
      </c>
      <c r="B7394" s="44" t="s">
        <v>9248</v>
      </c>
      <c r="C7394" s="45">
        <v>240101</v>
      </c>
      <c r="D7394" s="45" t="s">
        <v>11363</v>
      </c>
      <c r="E7394" s="45" t="s">
        <v>9249</v>
      </c>
      <c r="AO7394" s="376"/>
    </row>
    <row r="7395" spans="1:41" x14ac:dyDescent="0.25">
      <c r="A7395" s="44" t="s">
        <v>16358</v>
      </c>
      <c r="B7395" s="44" t="s">
        <v>2522</v>
      </c>
      <c r="C7395" s="45" t="s">
        <v>14472</v>
      </c>
      <c r="D7395" s="46" t="s">
        <v>21328</v>
      </c>
      <c r="E7395" s="46">
        <v>46527</v>
      </c>
      <c r="AO7395" s="376"/>
    </row>
    <row r="7396" spans="1:41" x14ac:dyDescent="0.25">
      <c r="A7396" s="113" t="s">
        <v>10000</v>
      </c>
      <c r="B7396" s="265" t="s">
        <v>5748</v>
      </c>
      <c r="C7396" s="59" t="s">
        <v>10012</v>
      </c>
      <c r="D7396" s="93" t="s">
        <v>1201</v>
      </c>
      <c r="E7396" s="94">
        <v>46961</v>
      </c>
      <c r="F7396" s="93"/>
      <c r="G7396" s="93"/>
      <c r="H7396" s="146" t="s">
        <v>1409</v>
      </c>
      <c r="I7396" s="99"/>
      <c r="J7396" s="99"/>
      <c r="K7396" s="99"/>
      <c r="L7396" s="99"/>
      <c r="M7396" s="99"/>
      <c r="N7396" s="99"/>
      <c r="O7396" s="99"/>
      <c r="P7396" s="99"/>
      <c r="Q7396" s="99"/>
      <c r="R7396" s="99"/>
      <c r="S7396" s="99"/>
      <c r="T7396" s="99"/>
      <c r="U7396" s="99"/>
      <c r="V7396" s="99"/>
      <c r="W7396" s="99"/>
      <c r="X7396" s="99"/>
      <c r="Y7396" s="99"/>
      <c r="Z7396" s="99"/>
      <c r="AA7396" s="99"/>
      <c r="AB7396" s="99"/>
      <c r="AC7396" s="99"/>
      <c r="AD7396" s="99"/>
      <c r="AE7396" s="99"/>
      <c r="AF7396" s="99"/>
      <c r="AG7396" s="99"/>
      <c r="AH7396" s="31"/>
      <c r="AI7396" s="31"/>
      <c r="AJ7396" s="31"/>
      <c r="AK7396" s="31"/>
      <c r="AL7396" s="31"/>
      <c r="AO7396" s="376"/>
    </row>
    <row r="7397" spans="1:41" x14ac:dyDescent="0.25">
      <c r="A7397" s="44" t="s">
        <v>11299</v>
      </c>
      <c r="B7397" s="44" t="s">
        <v>4244</v>
      </c>
      <c r="C7397" s="45">
        <v>240906</v>
      </c>
      <c r="D7397" s="45" t="s">
        <v>11363</v>
      </c>
      <c r="E7397" s="45" t="s">
        <v>4826</v>
      </c>
      <c r="AO7397" s="376"/>
    </row>
    <row r="7398" spans="1:41" x14ac:dyDescent="0.25">
      <c r="A7398" s="44" t="s">
        <v>11299</v>
      </c>
      <c r="B7398" s="44" t="s">
        <v>199</v>
      </c>
      <c r="C7398" s="45">
        <v>241001</v>
      </c>
      <c r="D7398" s="45" t="s">
        <v>11363</v>
      </c>
      <c r="E7398" s="45" t="s">
        <v>5332</v>
      </c>
      <c r="AO7398" s="376"/>
    </row>
    <row r="7399" spans="1:41" x14ac:dyDescent="0.25">
      <c r="A7399" s="44" t="s">
        <v>8804</v>
      </c>
      <c r="B7399" s="44" t="s">
        <v>14725</v>
      </c>
      <c r="C7399" s="45" t="s">
        <v>5085</v>
      </c>
      <c r="D7399" s="367" t="s">
        <v>3696</v>
      </c>
      <c r="E7399" s="328">
        <f>DATE(2026,12,20)</f>
        <v>46376</v>
      </c>
      <c r="F7399" s="32"/>
      <c r="G7399" s="32"/>
      <c r="H7399" s="32"/>
      <c r="I7399" s="31"/>
      <c r="J7399" s="31"/>
      <c r="K7399" s="31"/>
      <c r="L7399" s="31"/>
      <c r="M7399" s="31"/>
      <c r="N7399" s="31"/>
      <c r="O7399" s="31"/>
      <c r="P7399" s="31"/>
      <c r="Q7399" s="31"/>
      <c r="R7399" s="31"/>
      <c r="S7399" s="31"/>
      <c r="T7399" s="31"/>
      <c r="U7399" s="31"/>
      <c r="V7399" s="31"/>
      <c r="W7399" s="31"/>
      <c r="X7399" s="31"/>
      <c r="Y7399" s="31"/>
      <c r="Z7399" s="31"/>
      <c r="AA7399" s="31"/>
      <c r="AB7399" s="31"/>
      <c r="AC7399" s="31"/>
      <c r="AD7399" s="31"/>
      <c r="AE7399" s="31"/>
      <c r="AF7399" s="31"/>
      <c r="AG7399" s="31"/>
      <c r="AH7399" s="31"/>
      <c r="AI7399" s="31"/>
      <c r="AJ7399" s="31"/>
      <c r="AK7399" s="31"/>
      <c r="AL7399" s="31"/>
      <c r="AO7399" s="376"/>
    </row>
    <row r="7400" spans="1:41" x14ac:dyDescent="0.25">
      <c r="A7400" s="44" t="s">
        <v>8252</v>
      </c>
      <c r="B7400" s="319" t="s">
        <v>19512</v>
      </c>
      <c r="C7400" s="318" t="s">
        <v>19680</v>
      </c>
      <c r="D7400" s="93" t="s">
        <v>19934</v>
      </c>
      <c r="E7400" s="320">
        <v>46630</v>
      </c>
      <c r="F7400" s="93"/>
      <c r="G7400" s="93"/>
      <c r="H7400" s="93"/>
      <c r="I7400" s="99"/>
      <c r="J7400" s="99"/>
      <c r="K7400" s="99"/>
      <c r="L7400" s="99"/>
      <c r="M7400" s="99"/>
      <c r="N7400" s="99"/>
      <c r="O7400" s="99"/>
      <c r="P7400" s="99"/>
      <c r="Q7400" s="99"/>
      <c r="R7400" s="99"/>
      <c r="S7400" s="99"/>
      <c r="T7400" s="99"/>
      <c r="U7400" s="99"/>
      <c r="V7400" s="99"/>
      <c r="W7400" s="99"/>
      <c r="X7400" s="99"/>
      <c r="Y7400" s="99"/>
      <c r="Z7400" s="99"/>
      <c r="AA7400" s="99"/>
      <c r="AB7400" s="99"/>
      <c r="AC7400" s="99"/>
      <c r="AD7400" s="99"/>
      <c r="AE7400" s="99"/>
      <c r="AF7400" s="99"/>
      <c r="AG7400" s="99"/>
      <c r="AH7400" s="31"/>
      <c r="AI7400" s="31"/>
      <c r="AJ7400" s="31"/>
      <c r="AK7400" s="31"/>
      <c r="AL7400" s="31"/>
      <c r="AO7400" s="376"/>
    </row>
    <row r="7401" spans="1:41" x14ac:dyDescent="0.25">
      <c r="A7401" s="44" t="s">
        <v>8252</v>
      </c>
      <c r="B7401" s="319" t="s">
        <v>19517</v>
      </c>
      <c r="C7401" s="318" t="s">
        <v>19681</v>
      </c>
      <c r="D7401" s="93" t="s">
        <v>19934</v>
      </c>
      <c r="E7401" s="320">
        <v>46752</v>
      </c>
      <c r="F7401" s="93"/>
      <c r="G7401" s="93"/>
      <c r="H7401" s="93"/>
      <c r="I7401" s="99"/>
      <c r="J7401" s="99"/>
      <c r="K7401" s="99"/>
      <c r="L7401" s="99"/>
      <c r="M7401" s="99"/>
      <c r="N7401" s="99"/>
      <c r="O7401" s="99"/>
      <c r="P7401" s="99"/>
      <c r="Q7401" s="99"/>
      <c r="R7401" s="99"/>
      <c r="S7401" s="99"/>
      <c r="T7401" s="99"/>
      <c r="U7401" s="99"/>
      <c r="V7401" s="99"/>
      <c r="W7401" s="99"/>
      <c r="X7401" s="99"/>
      <c r="Y7401" s="99"/>
      <c r="Z7401" s="99"/>
      <c r="AA7401" s="99"/>
      <c r="AB7401" s="99"/>
      <c r="AC7401" s="99"/>
      <c r="AD7401" s="99"/>
      <c r="AE7401" s="99"/>
      <c r="AF7401" s="99"/>
      <c r="AG7401" s="99"/>
      <c r="AH7401" s="31"/>
      <c r="AI7401" s="31"/>
      <c r="AJ7401" s="31"/>
      <c r="AK7401" s="31"/>
      <c r="AL7401" s="31"/>
      <c r="AO7401" s="376"/>
    </row>
    <row r="7402" spans="1:41" x14ac:dyDescent="0.25">
      <c r="A7402" s="44" t="s">
        <v>8252</v>
      </c>
      <c r="B7402" s="44" t="s">
        <v>5012</v>
      </c>
      <c r="C7402" s="45" t="s">
        <v>5013</v>
      </c>
      <c r="D7402" s="45" t="s">
        <v>11204</v>
      </c>
      <c r="E7402" s="45" t="s">
        <v>2538</v>
      </c>
      <c r="F7402" s="93"/>
      <c r="G7402" s="93"/>
      <c r="H7402" s="93"/>
      <c r="I7402" s="99"/>
      <c r="J7402" s="99"/>
      <c r="K7402" s="99"/>
      <c r="L7402" s="99"/>
      <c r="M7402" s="99"/>
      <c r="N7402" s="99"/>
      <c r="O7402" s="99"/>
      <c r="P7402" s="99"/>
      <c r="Q7402" s="99"/>
      <c r="R7402" s="99"/>
      <c r="S7402" s="99"/>
      <c r="T7402" s="99"/>
      <c r="U7402" s="99"/>
      <c r="V7402" s="99"/>
      <c r="W7402" s="99"/>
      <c r="X7402" s="99"/>
      <c r="Y7402" s="99"/>
      <c r="Z7402" s="99"/>
      <c r="AA7402" s="99"/>
      <c r="AB7402" s="99"/>
      <c r="AC7402" s="99"/>
      <c r="AD7402" s="99"/>
      <c r="AE7402" s="99"/>
      <c r="AF7402" s="99"/>
      <c r="AG7402" s="99"/>
      <c r="AH7402" s="31"/>
      <c r="AI7402" s="31"/>
      <c r="AJ7402" s="31"/>
      <c r="AK7402" s="31"/>
      <c r="AL7402" s="31"/>
      <c r="AO7402" s="376"/>
    </row>
    <row r="7403" spans="1:41" x14ac:dyDescent="0.25">
      <c r="A7403" s="44" t="s">
        <v>8252</v>
      </c>
      <c r="B7403" s="44" t="s">
        <v>143</v>
      </c>
      <c r="C7403" s="45" t="s">
        <v>7541</v>
      </c>
      <c r="D7403" s="45" t="s">
        <v>11204</v>
      </c>
      <c r="E7403" s="45" t="s">
        <v>4824</v>
      </c>
      <c r="F7403" s="93"/>
      <c r="G7403" s="93"/>
      <c r="H7403" s="93"/>
      <c r="I7403" s="99"/>
      <c r="J7403" s="99"/>
      <c r="K7403" s="99"/>
      <c r="L7403" s="99"/>
      <c r="M7403" s="99"/>
      <c r="N7403" s="99"/>
      <c r="O7403" s="99"/>
      <c r="P7403" s="99"/>
      <c r="Q7403" s="99"/>
      <c r="R7403" s="99"/>
      <c r="S7403" s="99"/>
      <c r="T7403" s="99"/>
      <c r="U7403" s="99"/>
      <c r="V7403" s="99"/>
      <c r="W7403" s="99"/>
      <c r="X7403" s="99"/>
      <c r="Y7403" s="99"/>
      <c r="Z7403" s="99"/>
      <c r="AA7403" s="99"/>
      <c r="AB7403" s="99"/>
      <c r="AC7403" s="99"/>
      <c r="AD7403" s="99"/>
      <c r="AE7403" s="99"/>
      <c r="AF7403" s="99"/>
      <c r="AG7403" s="99"/>
      <c r="AH7403" s="31"/>
      <c r="AI7403" s="31"/>
      <c r="AJ7403" s="31"/>
      <c r="AK7403" s="31"/>
      <c r="AL7403" s="31"/>
      <c r="AO7403" s="376"/>
    </row>
    <row r="7404" spans="1:41" x14ac:dyDescent="0.25">
      <c r="A7404" s="44" t="s">
        <v>8252</v>
      </c>
      <c r="B7404" s="44" t="s">
        <v>5012</v>
      </c>
      <c r="C7404" s="45" t="s">
        <v>5013</v>
      </c>
      <c r="D7404" s="93" t="s">
        <v>17443</v>
      </c>
      <c r="E7404" s="45" t="s">
        <v>2538</v>
      </c>
      <c r="F7404" s="93"/>
      <c r="G7404" s="93"/>
      <c r="H7404" s="93"/>
      <c r="I7404" s="99"/>
      <c r="J7404" s="99"/>
      <c r="K7404" s="99"/>
      <c r="L7404" s="99"/>
      <c r="M7404" s="99"/>
      <c r="N7404" s="99"/>
      <c r="O7404" s="99"/>
      <c r="P7404" s="99"/>
      <c r="Q7404" s="99"/>
      <c r="R7404" s="99"/>
      <c r="S7404" s="99"/>
      <c r="T7404" s="99"/>
      <c r="U7404" s="99"/>
      <c r="V7404" s="99"/>
      <c r="W7404" s="99"/>
      <c r="X7404" s="99"/>
      <c r="Y7404" s="99"/>
      <c r="Z7404" s="99"/>
      <c r="AA7404" s="99"/>
      <c r="AB7404" s="99"/>
      <c r="AC7404" s="99"/>
      <c r="AD7404" s="99"/>
      <c r="AE7404" s="99"/>
      <c r="AF7404" s="99"/>
      <c r="AG7404" s="99"/>
      <c r="AH7404" s="31"/>
      <c r="AI7404" s="31"/>
      <c r="AJ7404" s="31"/>
      <c r="AK7404" s="31"/>
      <c r="AL7404" s="31"/>
      <c r="AO7404" s="376"/>
    </row>
    <row r="7405" spans="1:41" x14ac:dyDescent="0.25">
      <c r="A7405" s="44" t="s">
        <v>8252</v>
      </c>
      <c r="B7405" s="44" t="s">
        <v>14910</v>
      </c>
      <c r="C7405" s="45" t="s">
        <v>9113</v>
      </c>
      <c r="D7405" s="367" t="s">
        <v>3696</v>
      </c>
      <c r="E7405" s="328">
        <f>DATE(2027,12,4)</f>
        <v>46725</v>
      </c>
      <c r="F7405" s="32"/>
      <c r="G7405" s="32"/>
      <c r="H7405" s="32"/>
      <c r="I7405" s="31"/>
      <c r="J7405" s="31"/>
      <c r="K7405" s="31"/>
      <c r="L7405" s="31"/>
      <c r="M7405" s="31"/>
      <c r="N7405" s="31"/>
      <c r="O7405" s="31"/>
      <c r="P7405" s="31"/>
      <c r="Q7405" s="31"/>
      <c r="R7405" s="31"/>
      <c r="S7405" s="31"/>
      <c r="T7405" s="31"/>
      <c r="U7405" s="31"/>
      <c r="V7405" s="31"/>
      <c r="W7405" s="31"/>
      <c r="X7405" s="31"/>
      <c r="Y7405" s="31"/>
      <c r="Z7405" s="31"/>
      <c r="AA7405" s="31"/>
      <c r="AB7405" s="31"/>
      <c r="AC7405" s="31"/>
      <c r="AD7405" s="31"/>
      <c r="AE7405" s="31"/>
      <c r="AF7405" s="31"/>
      <c r="AG7405" s="31"/>
      <c r="AH7405" s="31"/>
      <c r="AI7405" s="31"/>
      <c r="AJ7405" s="31"/>
      <c r="AK7405" s="31"/>
      <c r="AL7405" s="31"/>
      <c r="AO7405" s="376"/>
    </row>
    <row r="7406" spans="1:41" x14ac:dyDescent="0.25">
      <c r="A7406" s="44" t="s">
        <v>8252</v>
      </c>
      <c r="B7406" s="44" t="s">
        <v>5012</v>
      </c>
      <c r="C7406" s="45" t="s">
        <v>5013</v>
      </c>
      <c r="D7406" s="45" t="s">
        <v>9895</v>
      </c>
      <c r="E7406" s="45" t="s">
        <v>4125</v>
      </c>
      <c r="F7406" s="93"/>
      <c r="G7406" s="93"/>
      <c r="H7406" s="93"/>
      <c r="I7406" s="99"/>
      <c r="J7406" s="99"/>
      <c r="K7406" s="99"/>
      <c r="L7406" s="99"/>
      <c r="M7406" s="99"/>
      <c r="N7406" s="99"/>
      <c r="O7406" s="99"/>
      <c r="P7406" s="99"/>
      <c r="Q7406" s="99"/>
      <c r="R7406" s="99"/>
      <c r="S7406" s="99"/>
      <c r="T7406" s="99"/>
      <c r="U7406" s="99"/>
      <c r="V7406" s="99"/>
      <c r="W7406" s="99"/>
      <c r="X7406" s="99"/>
      <c r="Y7406" s="99"/>
      <c r="Z7406" s="99"/>
      <c r="AA7406" s="99"/>
      <c r="AB7406" s="99"/>
      <c r="AC7406" s="99"/>
      <c r="AD7406" s="99"/>
      <c r="AE7406" s="99"/>
      <c r="AF7406" s="99"/>
      <c r="AG7406" s="99"/>
      <c r="AH7406" s="31"/>
      <c r="AI7406" s="31"/>
      <c r="AJ7406" s="31"/>
      <c r="AK7406" s="31"/>
      <c r="AL7406" s="31"/>
      <c r="AO7406" s="376"/>
    </row>
    <row r="7407" spans="1:41" x14ac:dyDescent="0.25">
      <c r="A7407" s="44" t="s">
        <v>8252</v>
      </c>
      <c r="B7407" s="44" t="s">
        <v>143</v>
      </c>
      <c r="C7407" s="45" t="s">
        <v>7541</v>
      </c>
      <c r="D7407" s="45" t="s">
        <v>9895</v>
      </c>
      <c r="E7407" s="46">
        <v>47756</v>
      </c>
      <c r="F7407" s="93"/>
      <c r="G7407" s="93"/>
      <c r="H7407" s="93"/>
      <c r="I7407" s="99"/>
      <c r="J7407" s="99"/>
      <c r="K7407" s="99"/>
      <c r="L7407" s="99"/>
      <c r="M7407" s="99"/>
      <c r="N7407" s="99"/>
      <c r="O7407" s="99"/>
      <c r="P7407" s="99"/>
      <c r="Q7407" s="99"/>
      <c r="R7407" s="99"/>
      <c r="S7407" s="99"/>
      <c r="T7407" s="99"/>
      <c r="U7407" s="99"/>
      <c r="V7407" s="99"/>
      <c r="W7407" s="99"/>
      <c r="X7407" s="99"/>
      <c r="Y7407" s="99"/>
      <c r="Z7407" s="99"/>
      <c r="AA7407" s="99"/>
      <c r="AB7407" s="99"/>
      <c r="AC7407" s="99"/>
      <c r="AD7407" s="99"/>
      <c r="AE7407" s="99"/>
      <c r="AF7407" s="99"/>
      <c r="AG7407" s="99"/>
      <c r="AH7407" s="31"/>
      <c r="AI7407" s="31"/>
      <c r="AJ7407" s="31"/>
      <c r="AK7407" s="31"/>
      <c r="AL7407" s="31"/>
      <c r="AO7407" s="376"/>
    </row>
    <row r="7408" spans="1:41" x14ac:dyDescent="0.25">
      <c r="A7408" s="44" t="s">
        <v>6996</v>
      </c>
      <c r="B7408" s="44" t="s">
        <v>3475</v>
      </c>
      <c r="C7408" s="45">
        <v>230301</v>
      </c>
      <c r="D7408" s="45" t="s">
        <v>11363</v>
      </c>
      <c r="E7408" s="45" t="s">
        <v>5265</v>
      </c>
      <c r="AO7408" s="376"/>
    </row>
    <row r="7409" spans="1:41" x14ac:dyDescent="0.3">
      <c r="A7409" s="333" t="s">
        <v>18668</v>
      </c>
      <c r="B7409" s="333" t="s">
        <v>1167</v>
      </c>
      <c r="C7409" s="125" t="s">
        <v>17236</v>
      </c>
      <c r="D7409" s="32" t="s">
        <v>20309</v>
      </c>
      <c r="E7409" s="125" t="s">
        <v>8292</v>
      </c>
      <c r="F7409" s="125" t="s">
        <v>1189</v>
      </c>
      <c r="G7409" s="125" t="s">
        <v>1190</v>
      </c>
      <c r="AO7409" s="376"/>
    </row>
    <row r="7410" spans="1:41" x14ac:dyDescent="0.3">
      <c r="A7410" s="333" t="s">
        <v>18668</v>
      </c>
      <c r="B7410" s="333" t="s">
        <v>1174</v>
      </c>
      <c r="C7410" s="125" t="s">
        <v>19093</v>
      </c>
      <c r="D7410" s="32" t="s">
        <v>20309</v>
      </c>
      <c r="E7410" s="125" t="s">
        <v>9249</v>
      </c>
      <c r="F7410" s="125" t="s">
        <v>1189</v>
      </c>
      <c r="G7410" s="125" t="s">
        <v>1190</v>
      </c>
      <c r="AO7410" s="376"/>
    </row>
    <row r="7411" spans="1:41" x14ac:dyDescent="0.25">
      <c r="A7411" s="44" t="s">
        <v>8257</v>
      </c>
      <c r="B7411" s="44" t="s">
        <v>4458</v>
      </c>
      <c r="C7411" s="45" t="s">
        <v>4459</v>
      </c>
      <c r="D7411" s="45" t="s">
        <v>11204</v>
      </c>
      <c r="E7411" s="45" t="s">
        <v>4125</v>
      </c>
      <c r="F7411" s="93"/>
      <c r="G7411" s="93"/>
      <c r="H7411" s="93"/>
      <c r="I7411" s="99"/>
      <c r="J7411" s="99"/>
      <c r="K7411" s="99"/>
      <c r="L7411" s="99"/>
      <c r="M7411" s="99"/>
      <c r="N7411" s="99"/>
      <c r="O7411" s="99"/>
      <c r="P7411" s="99"/>
      <c r="Q7411" s="99"/>
      <c r="R7411" s="99"/>
      <c r="S7411" s="99"/>
      <c r="T7411" s="99"/>
      <c r="U7411" s="99"/>
      <c r="V7411" s="99"/>
      <c r="W7411" s="99"/>
      <c r="X7411" s="99"/>
      <c r="Y7411" s="99"/>
      <c r="Z7411" s="99"/>
      <c r="AA7411" s="99"/>
      <c r="AB7411" s="99"/>
      <c r="AC7411" s="99"/>
      <c r="AD7411" s="99"/>
      <c r="AE7411" s="99"/>
      <c r="AF7411" s="99"/>
      <c r="AG7411" s="99"/>
      <c r="AH7411" s="31"/>
      <c r="AI7411" s="31"/>
      <c r="AJ7411" s="31"/>
      <c r="AK7411" s="31"/>
      <c r="AL7411" s="31"/>
      <c r="AO7411" s="376"/>
    </row>
    <row r="7412" spans="1:41" x14ac:dyDescent="0.25">
      <c r="A7412" s="44" t="s">
        <v>8257</v>
      </c>
      <c r="B7412" s="44" t="s">
        <v>6770</v>
      </c>
      <c r="C7412" s="45" t="s">
        <v>6771</v>
      </c>
      <c r="D7412" s="93" t="s">
        <v>17443</v>
      </c>
      <c r="E7412" s="45" t="s">
        <v>5131</v>
      </c>
      <c r="F7412" s="93"/>
      <c r="G7412" s="93"/>
      <c r="H7412" s="93"/>
      <c r="I7412" s="99"/>
      <c r="J7412" s="99"/>
      <c r="K7412" s="99"/>
      <c r="L7412" s="99"/>
      <c r="M7412" s="99"/>
      <c r="N7412" s="99"/>
      <c r="O7412" s="99"/>
      <c r="P7412" s="99"/>
      <c r="Q7412" s="99"/>
      <c r="R7412" s="99"/>
      <c r="S7412" s="99"/>
      <c r="T7412" s="99"/>
      <c r="U7412" s="99"/>
      <c r="V7412" s="99"/>
      <c r="W7412" s="99"/>
      <c r="X7412" s="99"/>
      <c r="Y7412" s="99"/>
      <c r="Z7412" s="99"/>
      <c r="AA7412" s="99"/>
      <c r="AB7412" s="99"/>
      <c r="AC7412" s="99"/>
      <c r="AD7412" s="99"/>
      <c r="AE7412" s="99"/>
      <c r="AF7412" s="99"/>
      <c r="AG7412" s="99"/>
      <c r="AH7412" s="31"/>
      <c r="AI7412" s="31"/>
      <c r="AJ7412" s="31"/>
      <c r="AK7412" s="31"/>
      <c r="AL7412" s="31"/>
      <c r="AO7412" s="376"/>
    </row>
    <row r="7413" spans="1:41" x14ac:dyDescent="0.25">
      <c r="A7413" s="44" t="s">
        <v>8257</v>
      </c>
      <c r="B7413" s="44" t="s">
        <v>17302</v>
      </c>
      <c r="C7413" s="45" t="s">
        <v>17398</v>
      </c>
      <c r="D7413" s="93" t="s">
        <v>17443</v>
      </c>
      <c r="E7413" s="45" t="s">
        <v>9839</v>
      </c>
      <c r="F7413" s="93"/>
      <c r="G7413" s="93"/>
      <c r="H7413" s="93"/>
      <c r="I7413" s="99"/>
      <c r="J7413" s="99"/>
      <c r="K7413" s="99"/>
      <c r="L7413" s="99"/>
      <c r="M7413" s="99"/>
      <c r="N7413" s="99"/>
      <c r="O7413" s="99"/>
      <c r="P7413" s="99"/>
      <c r="Q7413" s="99"/>
      <c r="R7413" s="99"/>
      <c r="S7413" s="99"/>
      <c r="T7413" s="99"/>
      <c r="U7413" s="99"/>
      <c r="V7413" s="99"/>
      <c r="W7413" s="99"/>
      <c r="X7413" s="99"/>
      <c r="Y7413" s="99"/>
      <c r="Z7413" s="99"/>
      <c r="AA7413" s="99"/>
      <c r="AB7413" s="99"/>
      <c r="AC7413" s="99"/>
      <c r="AD7413" s="99"/>
      <c r="AE7413" s="99"/>
      <c r="AF7413" s="99"/>
      <c r="AG7413" s="99"/>
      <c r="AH7413" s="31"/>
      <c r="AI7413" s="31"/>
      <c r="AJ7413" s="31"/>
      <c r="AK7413" s="31"/>
      <c r="AL7413" s="31"/>
      <c r="AO7413" s="376"/>
    </row>
    <row r="7414" spans="1:41" x14ac:dyDescent="0.25">
      <c r="A7414" s="44" t="s">
        <v>8257</v>
      </c>
      <c r="B7414" s="44" t="s">
        <v>6770</v>
      </c>
      <c r="C7414" s="45" t="s">
        <v>6771</v>
      </c>
      <c r="D7414" s="45" t="s">
        <v>9895</v>
      </c>
      <c r="E7414" s="46">
        <v>46507</v>
      </c>
      <c r="F7414" s="93"/>
      <c r="G7414" s="93"/>
      <c r="H7414" s="93"/>
      <c r="I7414" s="99"/>
      <c r="J7414" s="99"/>
      <c r="K7414" s="99"/>
      <c r="L7414" s="99"/>
      <c r="M7414" s="99"/>
      <c r="N7414" s="99"/>
      <c r="O7414" s="99"/>
      <c r="P7414" s="99"/>
      <c r="Q7414" s="99"/>
      <c r="R7414" s="99"/>
      <c r="S7414" s="99"/>
      <c r="T7414" s="99"/>
      <c r="U7414" s="99"/>
      <c r="V7414" s="99"/>
      <c r="W7414" s="99"/>
      <c r="X7414" s="99"/>
      <c r="Y7414" s="99"/>
      <c r="Z7414" s="99"/>
      <c r="AA7414" s="99"/>
      <c r="AB7414" s="99"/>
      <c r="AC7414" s="99"/>
      <c r="AD7414" s="99"/>
      <c r="AE7414" s="99"/>
      <c r="AF7414" s="99"/>
      <c r="AG7414" s="99"/>
      <c r="AH7414" s="31"/>
      <c r="AI7414" s="31"/>
      <c r="AJ7414" s="31"/>
      <c r="AK7414" s="31"/>
      <c r="AL7414" s="31"/>
      <c r="AO7414" s="376"/>
    </row>
    <row r="7415" spans="1:41" x14ac:dyDescent="0.25">
      <c r="A7415" s="44" t="s">
        <v>8125</v>
      </c>
      <c r="B7415" s="44" t="s">
        <v>6181</v>
      </c>
      <c r="C7415" s="45" t="s">
        <v>8124</v>
      </c>
      <c r="D7415" s="45" t="s">
        <v>1201</v>
      </c>
      <c r="E7415" s="94">
        <v>46439</v>
      </c>
      <c r="F7415" s="45"/>
      <c r="G7415" s="45"/>
      <c r="H7415" s="93"/>
      <c r="I7415" s="99"/>
      <c r="J7415" s="99"/>
      <c r="K7415" s="99"/>
      <c r="L7415" s="99"/>
      <c r="M7415" s="99"/>
      <c r="N7415" s="99"/>
      <c r="O7415" s="99"/>
      <c r="P7415" s="99"/>
      <c r="Q7415" s="99"/>
      <c r="R7415" s="99"/>
      <c r="S7415" s="99"/>
      <c r="T7415" s="99"/>
      <c r="U7415" s="99"/>
      <c r="V7415" s="99"/>
      <c r="W7415" s="99"/>
      <c r="X7415" s="99"/>
      <c r="Y7415" s="99"/>
      <c r="Z7415" s="99"/>
      <c r="AA7415" s="99"/>
      <c r="AB7415" s="99"/>
      <c r="AC7415" s="99"/>
      <c r="AD7415" s="99"/>
      <c r="AE7415" s="99"/>
      <c r="AF7415" s="99"/>
      <c r="AG7415" s="99"/>
      <c r="AH7415" s="31"/>
      <c r="AI7415" s="31"/>
      <c r="AJ7415" s="31"/>
      <c r="AK7415" s="31"/>
      <c r="AL7415" s="31"/>
      <c r="AO7415" s="376"/>
    </row>
    <row r="7416" spans="1:41" x14ac:dyDescent="0.3">
      <c r="A7416" s="117" t="s">
        <v>1981</v>
      </c>
      <c r="B7416" s="117" t="s">
        <v>1960</v>
      </c>
      <c r="C7416" s="106" t="s">
        <v>6926</v>
      </c>
      <c r="D7416" s="93" t="s">
        <v>1394</v>
      </c>
      <c r="E7416" s="119">
        <v>46721</v>
      </c>
      <c r="F7416" s="93"/>
      <c r="G7416" s="93"/>
      <c r="H7416" s="93"/>
      <c r="I7416" s="99"/>
      <c r="J7416" s="99"/>
      <c r="K7416" s="99"/>
      <c r="L7416" s="99"/>
      <c r="M7416" s="99"/>
      <c r="N7416" s="99"/>
      <c r="O7416" s="99"/>
      <c r="P7416" s="99"/>
      <c r="Q7416" s="99"/>
      <c r="R7416" s="99"/>
      <c r="S7416" s="99"/>
      <c r="T7416" s="99"/>
      <c r="U7416" s="99"/>
      <c r="V7416" s="99"/>
      <c r="W7416" s="99"/>
      <c r="X7416" s="99"/>
      <c r="Y7416" s="99"/>
      <c r="Z7416" s="99"/>
      <c r="AA7416" s="99"/>
      <c r="AB7416" s="99"/>
      <c r="AC7416" s="99"/>
      <c r="AD7416" s="99"/>
      <c r="AE7416" s="99"/>
      <c r="AF7416" s="99"/>
      <c r="AG7416" s="99"/>
      <c r="AH7416" s="31"/>
      <c r="AI7416" s="31"/>
      <c r="AJ7416" s="31"/>
      <c r="AK7416" s="31"/>
      <c r="AL7416" s="31"/>
      <c r="AO7416" s="376"/>
    </row>
    <row r="7417" spans="1:41" x14ac:dyDescent="0.25">
      <c r="A7417" s="44" t="s">
        <v>16514</v>
      </c>
      <c r="B7417" s="44" t="s">
        <v>21367</v>
      </c>
      <c r="C7417" s="45" t="s">
        <v>16511</v>
      </c>
      <c r="D7417" s="45" t="s">
        <v>21447</v>
      </c>
      <c r="E7417" s="46">
        <v>46418</v>
      </c>
      <c r="AO7417" s="376"/>
    </row>
    <row r="7418" spans="1:41" x14ac:dyDescent="0.25">
      <c r="A7418" s="44" t="s">
        <v>6820</v>
      </c>
      <c r="B7418" s="44" t="s">
        <v>21398</v>
      </c>
      <c r="C7418" s="45" t="s">
        <v>6810</v>
      </c>
      <c r="D7418" s="45" t="s">
        <v>21447</v>
      </c>
      <c r="E7418" s="46">
        <v>46507</v>
      </c>
      <c r="AO7418" s="376"/>
    </row>
    <row r="7419" spans="1:41" x14ac:dyDescent="0.3">
      <c r="A7419" s="333" t="s">
        <v>13331</v>
      </c>
      <c r="B7419" s="333" t="s">
        <v>8021</v>
      </c>
      <c r="C7419" s="125" t="s">
        <v>8022</v>
      </c>
      <c r="D7419" s="32" t="s">
        <v>20309</v>
      </c>
      <c r="E7419" s="125" t="s">
        <v>7871</v>
      </c>
      <c r="F7419" s="125" t="s">
        <v>1189</v>
      </c>
      <c r="G7419" s="125" t="s">
        <v>1190</v>
      </c>
      <c r="AO7419" s="376"/>
    </row>
    <row r="7420" spans="1:41" x14ac:dyDescent="0.3">
      <c r="A7420" s="57" t="s">
        <v>11576</v>
      </c>
      <c r="B7420" s="57" t="s">
        <v>1300</v>
      </c>
      <c r="C7420" s="62">
        <v>2501</v>
      </c>
      <c r="D7420" s="62" t="s">
        <v>20886</v>
      </c>
      <c r="E7420" s="60">
        <v>46356</v>
      </c>
      <c r="F7420" s="32"/>
      <c r="G7420" s="32"/>
      <c r="H7420" s="32"/>
      <c r="I7420" s="31"/>
      <c r="J7420" s="31"/>
      <c r="K7420" s="31"/>
      <c r="L7420" s="31"/>
      <c r="M7420" s="31"/>
      <c r="N7420" s="31"/>
      <c r="O7420" s="31"/>
      <c r="P7420" s="31"/>
      <c r="Q7420" s="31"/>
      <c r="R7420" s="31"/>
      <c r="S7420" s="31"/>
      <c r="T7420" s="31"/>
      <c r="U7420" s="31"/>
      <c r="V7420" s="31"/>
      <c r="W7420" s="31"/>
      <c r="X7420" s="31"/>
      <c r="Y7420" s="31"/>
      <c r="Z7420" s="31"/>
      <c r="AA7420" s="31"/>
      <c r="AB7420" s="31"/>
      <c r="AC7420" s="31"/>
      <c r="AD7420" s="31"/>
      <c r="AE7420" s="31"/>
      <c r="AF7420" s="31"/>
      <c r="AG7420" s="31"/>
      <c r="AH7420" s="31"/>
      <c r="AI7420" s="31"/>
      <c r="AJ7420" s="31"/>
      <c r="AK7420" s="31"/>
      <c r="AL7420" s="31"/>
      <c r="AO7420" s="376"/>
    </row>
    <row r="7421" spans="1:41" x14ac:dyDescent="0.3">
      <c r="A7421" s="57" t="s">
        <v>11576</v>
      </c>
      <c r="B7421" s="57" t="s">
        <v>1300</v>
      </c>
      <c r="C7421" s="62">
        <v>2501</v>
      </c>
      <c r="D7421" s="62" t="s">
        <v>20886</v>
      </c>
      <c r="E7421" s="60">
        <v>46356</v>
      </c>
      <c r="F7421" s="32"/>
      <c r="G7421" s="32"/>
      <c r="H7421" s="32"/>
      <c r="I7421" s="31"/>
      <c r="J7421" s="31"/>
      <c r="K7421" s="31"/>
      <c r="L7421" s="31"/>
      <c r="M7421" s="31"/>
      <c r="N7421" s="31"/>
      <c r="O7421" s="31"/>
      <c r="P7421" s="31"/>
      <c r="Q7421" s="31"/>
      <c r="R7421" s="31"/>
      <c r="S7421" s="31"/>
      <c r="T7421" s="31"/>
      <c r="U7421" s="31"/>
      <c r="V7421" s="31"/>
      <c r="W7421" s="31"/>
      <c r="X7421" s="31"/>
      <c r="Y7421" s="31"/>
      <c r="Z7421" s="31"/>
      <c r="AA7421" s="31"/>
      <c r="AB7421" s="31"/>
      <c r="AC7421" s="31"/>
      <c r="AD7421" s="31"/>
      <c r="AE7421" s="31"/>
      <c r="AF7421" s="31"/>
      <c r="AG7421" s="31"/>
      <c r="AH7421" s="31"/>
      <c r="AI7421" s="31"/>
      <c r="AJ7421" s="31"/>
      <c r="AK7421" s="31"/>
      <c r="AL7421" s="31"/>
      <c r="AO7421" s="376"/>
    </row>
    <row r="7422" spans="1:41" x14ac:dyDescent="0.3">
      <c r="A7422" s="57" t="s">
        <v>11576</v>
      </c>
      <c r="B7422" s="57" t="s">
        <v>1299</v>
      </c>
      <c r="C7422" s="62">
        <v>2511</v>
      </c>
      <c r="D7422" s="62" t="s">
        <v>20886</v>
      </c>
      <c r="E7422" s="60">
        <v>46326</v>
      </c>
      <c r="F7422" s="32"/>
      <c r="G7422" s="32"/>
      <c r="H7422" s="32"/>
      <c r="I7422" s="31"/>
      <c r="J7422" s="31"/>
      <c r="K7422" s="31"/>
      <c r="L7422" s="31"/>
      <c r="M7422" s="31"/>
      <c r="N7422" s="31"/>
      <c r="O7422" s="31"/>
      <c r="P7422" s="31"/>
      <c r="Q7422" s="31"/>
      <c r="R7422" s="31"/>
      <c r="S7422" s="31"/>
      <c r="T7422" s="31"/>
      <c r="U7422" s="31"/>
      <c r="V7422" s="31"/>
      <c r="W7422" s="31"/>
      <c r="X7422" s="31"/>
      <c r="Y7422" s="31"/>
      <c r="Z7422" s="31"/>
      <c r="AA7422" s="31"/>
      <c r="AB7422" s="31"/>
      <c r="AC7422" s="31"/>
      <c r="AD7422" s="31"/>
      <c r="AE7422" s="31"/>
      <c r="AF7422" s="31"/>
      <c r="AG7422" s="31"/>
      <c r="AH7422" s="31"/>
      <c r="AI7422" s="31"/>
      <c r="AJ7422" s="31"/>
      <c r="AK7422" s="31"/>
      <c r="AL7422" s="31"/>
      <c r="AO7422" s="376"/>
    </row>
    <row r="7423" spans="1:41" x14ac:dyDescent="0.3">
      <c r="A7423" s="333" t="s">
        <v>18965</v>
      </c>
      <c r="B7423" s="333" t="s">
        <v>6928</v>
      </c>
      <c r="C7423" s="125" t="s">
        <v>19094</v>
      </c>
      <c r="D7423" s="32" t="s">
        <v>20309</v>
      </c>
      <c r="E7423" s="125" t="s">
        <v>9249</v>
      </c>
      <c r="F7423" s="125" t="s">
        <v>1189</v>
      </c>
      <c r="G7423" s="125" t="s">
        <v>1190</v>
      </c>
      <c r="AO7423" s="376"/>
    </row>
    <row r="7424" spans="1:41" x14ac:dyDescent="0.25">
      <c r="A7424" s="91" t="s">
        <v>19206</v>
      </c>
      <c r="B7424" s="92" t="s">
        <v>19284</v>
      </c>
      <c r="C7424" s="93" t="s">
        <v>19285</v>
      </c>
      <c r="D7424" s="93" t="s">
        <v>1201</v>
      </c>
      <c r="E7424" s="94">
        <v>46582</v>
      </c>
      <c r="F7424" s="93"/>
      <c r="G7424" s="93"/>
      <c r="H7424" s="93"/>
      <c r="I7424" s="99"/>
      <c r="J7424" s="99"/>
      <c r="K7424" s="99"/>
      <c r="L7424" s="99"/>
      <c r="M7424" s="99"/>
      <c r="N7424" s="99"/>
      <c r="O7424" s="99"/>
      <c r="P7424" s="99"/>
      <c r="Q7424" s="99"/>
      <c r="R7424" s="99"/>
      <c r="S7424" s="99"/>
      <c r="T7424" s="99"/>
      <c r="U7424" s="99"/>
      <c r="V7424" s="99"/>
      <c r="W7424" s="99"/>
      <c r="X7424" s="99"/>
      <c r="Y7424" s="99"/>
      <c r="Z7424" s="99"/>
      <c r="AA7424" s="99"/>
      <c r="AB7424" s="99"/>
      <c r="AC7424" s="99"/>
      <c r="AD7424" s="99"/>
      <c r="AE7424" s="99"/>
      <c r="AF7424" s="99"/>
      <c r="AG7424" s="99"/>
      <c r="AH7424" s="31"/>
      <c r="AI7424" s="31"/>
      <c r="AJ7424" s="31"/>
      <c r="AK7424" s="31"/>
      <c r="AL7424" s="31"/>
      <c r="AO7424" s="376"/>
    </row>
    <row r="7425" spans="1:41" x14ac:dyDescent="0.3">
      <c r="A7425" s="57" t="s">
        <v>17245</v>
      </c>
      <c r="B7425" s="57" t="s">
        <v>1290</v>
      </c>
      <c r="C7425" s="62" t="s">
        <v>17262</v>
      </c>
      <c r="D7425" s="62" t="s">
        <v>20886</v>
      </c>
      <c r="E7425" s="60">
        <v>46873</v>
      </c>
      <c r="F7425" s="32"/>
      <c r="G7425" s="32"/>
      <c r="H7425" s="32"/>
      <c r="I7425" s="31"/>
      <c r="J7425" s="31"/>
      <c r="K7425" s="31"/>
      <c r="L7425" s="31"/>
      <c r="M7425" s="31"/>
      <c r="N7425" s="31"/>
      <c r="O7425" s="31"/>
      <c r="P7425" s="31"/>
      <c r="Q7425" s="31"/>
      <c r="R7425" s="31"/>
      <c r="S7425" s="31"/>
      <c r="T7425" s="31"/>
      <c r="U7425" s="31"/>
      <c r="V7425" s="31"/>
      <c r="W7425" s="31"/>
      <c r="X7425" s="31"/>
      <c r="Y7425" s="31"/>
      <c r="Z7425" s="31"/>
      <c r="AA7425" s="31"/>
      <c r="AB7425" s="31"/>
      <c r="AC7425" s="31"/>
      <c r="AD7425" s="31"/>
      <c r="AE7425" s="31"/>
      <c r="AF7425" s="31"/>
      <c r="AG7425" s="31"/>
      <c r="AH7425" s="31"/>
      <c r="AI7425" s="31"/>
      <c r="AJ7425" s="31"/>
      <c r="AK7425" s="31"/>
      <c r="AL7425" s="31"/>
      <c r="AO7425" s="376"/>
    </row>
    <row r="7426" spans="1:41" x14ac:dyDescent="0.25">
      <c r="A7426" s="44" t="s">
        <v>9426</v>
      </c>
      <c r="B7426" s="92" t="s">
        <v>9602</v>
      </c>
      <c r="C7426" s="45" t="s">
        <v>9334</v>
      </c>
      <c r="D7426" s="93" t="s">
        <v>9601</v>
      </c>
      <c r="E7426" s="94">
        <v>46568</v>
      </c>
      <c r="F7426" s="93"/>
      <c r="G7426" s="93"/>
      <c r="H7426" s="93"/>
      <c r="I7426" s="99"/>
      <c r="J7426" s="99"/>
      <c r="K7426" s="99"/>
      <c r="L7426" s="99"/>
      <c r="M7426" s="99"/>
      <c r="N7426" s="99"/>
      <c r="O7426" s="99"/>
      <c r="P7426" s="99"/>
      <c r="Q7426" s="99"/>
      <c r="R7426" s="99"/>
      <c r="S7426" s="99"/>
      <c r="T7426" s="99"/>
      <c r="U7426" s="99"/>
      <c r="V7426" s="99"/>
      <c r="W7426" s="99"/>
      <c r="X7426" s="99"/>
      <c r="Y7426" s="99"/>
      <c r="Z7426" s="99"/>
      <c r="AA7426" s="99"/>
      <c r="AB7426" s="99"/>
      <c r="AC7426" s="99"/>
      <c r="AD7426" s="99"/>
      <c r="AE7426" s="99"/>
      <c r="AF7426" s="99"/>
      <c r="AG7426" s="99"/>
      <c r="AH7426" s="31"/>
      <c r="AI7426" s="31"/>
      <c r="AJ7426" s="31"/>
      <c r="AK7426" s="31"/>
      <c r="AL7426" s="31"/>
      <c r="AO7426" s="376"/>
    </row>
    <row r="7427" spans="1:41" x14ac:dyDescent="0.25">
      <c r="A7427" s="44" t="s">
        <v>15765</v>
      </c>
      <c r="B7427" s="44" t="s">
        <v>925</v>
      </c>
      <c r="C7427" s="45">
        <v>250601</v>
      </c>
      <c r="D7427" s="45" t="s">
        <v>11363</v>
      </c>
      <c r="E7427" s="45" t="s">
        <v>15609</v>
      </c>
      <c r="AO7427" s="376"/>
    </row>
    <row r="7428" spans="1:41" x14ac:dyDescent="0.25">
      <c r="A7428" s="44" t="s">
        <v>15765</v>
      </c>
      <c r="B7428" s="44" t="s">
        <v>5134</v>
      </c>
      <c r="C7428" s="45">
        <v>250802</v>
      </c>
      <c r="D7428" s="45" t="s">
        <v>11363</v>
      </c>
      <c r="E7428" s="45" t="s">
        <v>9880</v>
      </c>
      <c r="AO7428" s="376"/>
    </row>
    <row r="7429" spans="1:41" x14ac:dyDescent="0.3">
      <c r="A7429" s="333" t="s">
        <v>11436</v>
      </c>
      <c r="B7429" s="333" t="s">
        <v>1160</v>
      </c>
      <c r="C7429" s="125" t="s">
        <v>10947</v>
      </c>
      <c r="D7429" s="32" t="s">
        <v>20309</v>
      </c>
      <c r="E7429" s="125" t="s">
        <v>7420</v>
      </c>
      <c r="F7429" s="125" t="s">
        <v>1189</v>
      </c>
      <c r="G7429" s="125" t="s">
        <v>1190</v>
      </c>
      <c r="AO7429" s="376"/>
    </row>
    <row r="7430" spans="1:41" x14ac:dyDescent="0.3">
      <c r="A7430" s="333" t="s">
        <v>11436</v>
      </c>
      <c r="B7430" s="333" t="s">
        <v>11374</v>
      </c>
      <c r="C7430" s="125" t="s">
        <v>11375</v>
      </c>
      <c r="D7430" s="32" t="s">
        <v>20309</v>
      </c>
      <c r="E7430" s="125" t="s">
        <v>4826</v>
      </c>
      <c r="F7430" s="125" t="s">
        <v>1189</v>
      </c>
      <c r="G7430" s="125" t="s">
        <v>1190</v>
      </c>
      <c r="AO7430" s="376"/>
    </row>
    <row r="7431" spans="1:41" x14ac:dyDescent="0.25">
      <c r="A7431" s="44" t="s">
        <v>3513</v>
      </c>
      <c r="B7431" s="44" t="s">
        <v>5321</v>
      </c>
      <c r="C7431" s="45">
        <v>26010401</v>
      </c>
      <c r="D7431" s="45" t="s">
        <v>11363</v>
      </c>
      <c r="E7431" s="45" t="s">
        <v>17459</v>
      </c>
      <c r="AO7431" s="376"/>
    </row>
    <row r="7432" spans="1:41" x14ac:dyDescent="0.25">
      <c r="A7432" s="44" t="s">
        <v>3513</v>
      </c>
      <c r="B7432" s="44" t="s">
        <v>3176</v>
      </c>
      <c r="C7432" s="45">
        <v>26010402</v>
      </c>
      <c r="D7432" s="45" t="s">
        <v>11363</v>
      </c>
      <c r="E7432" s="45" t="s">
        <v>17459</v>
      </c>
      <c r="AO7432" s="376"/>
    </row>
    <row r="7433" spans="1:41" x14ac:dyDescent="0.25">
      <c r="A7433" s="44" t="s">
        <v>1020</v>
      </c>
      <c r="B7433" s="44" t="s">
        <v>5321</v>
      </c>
      <c r="C7433" s="45">
        <v>23010401</v>
      </c>
      <c r="D7433" s="45" t="s">
        <v>11363</v>
      </c>
      <c r="E7433" s="45" t="s">
        <v>5322</v>
      </c>
      <c r="AO7433" s="376"/>
    </row>
    <row r="7434" spans="1:41" x14ac:dyDescent="0.25">
      <c r="A7434" s="44" t="s">
        <v>8805</v>
      </c>
      <c r="B7434" s="44" t="s">
        <v>14911</v>
      </c>
      <c r="C7434" s="45" t="s">
        <v>9114</v>
      </c>
      <c r="D7434" s="367" t="s">
        <v>3696</v>
      </c>
      <c r="E7434" s="328">
        <f>DATE(2027,6,30)</f>
        <v>46568</v>
      </c>
      <c r="F7434" s="32"/>
      <c r="G7434" s="32"/>
      <c r="H7434" s="32"/>
      <c r="I7434" s="31"/>
      <c r="J7434" s="31"/>
      <c r="K7434" s="31"/>
      <c r="L7434" s="31"/>
      <c r="M7434" s="31"/>
      <c r="N7434" s="31"/>
      <c r="O7434" s="31"/>
      <c r="P7434" s="31"/>
      <c r="Q7434" s="31"/>
      <c r="R7434" s="31"/>
      <c r="S7434" s="31"/>
      <c r="T7434" s="31"/>
      <c r="U7434" s="31"/>
      <c r="V7434" s="31"/>
      <c r="W7434" s="31"/>
      <c r="X7434" s="31"/>
      <c r="Y7434" s="31"/>
      <c r="Z7434" s="31"/>
      <c r="AA7434" s="31"/>
      <c r="AB7434" s="31"/>
      <c r="AC7434" s="31"/>
      <c r="AD7434" s="31"/>
      <c r="AE7434" s="31"/>
      <c r="AF7434" s="31"/>
      <c r="AG7434" s="31"/>
      <c r="AH7434" s="31"/>
      <c r="AI7434" s="31"/>
      <c r="AJ7434" s="31"/>
      <c r="AK7434" s="31"/>
      <c r="AL7434" s="31"/>
      <c r="AO7434" s="376"/>
    </row>
    <row r="7435" spans="1:41" x14ac:dyDescent="0.3">
      <c r="A7435" s="333" t="s">
        <v>18669</v>
      </c>
      <c r="B7435" s="333" t="s">
        <v>1167</v>
      </c>
      <c r="C7435" s="125" t="s">
        <v>17236</v>
      </c>
      <c r="D7435" s="32" t="s">
        <v>20309</v>
      </c>
      <c r="E7435" s="125" t="s">
        <v>8292</v>
      </c>
      <c r="F7435" s="125" t="s">
        <v>1189</v>
      </c>
      <c r="G7435" s="125" t="s">
        <v>1190</v>
      </c>
      <c r="AO7435" s="376"/>
    </row>
    <row r="7436" spans="1:41" x14ac:dyDescent="0.25">
      <c r="A7436" s="44" t="s">
        <v>8806</v>
      </c>
      <c r="B7436" s="44" t="s">
        <v>16705</v>
      </c>
      <c r="C7436" s="45" t="s">
        <v>16996</v>
      </c>
      <c r="D7436" s="367" t="s">
        <v>3696</v>
      </c>
      <c r="E7436" s="328">
        <f>DATE(2029,12,8)</f>
        <v>47460</v>
      </c>
      <c r="F7436" s="32"/>
      <c r="G7436" s="32"/>
      <c r="H7436" s="32"/>
      <c r="I7436" s="31"/>
      <c r="J7436" s="31"/>
      <c r="K7436" s="31"/>
      <c r="L7436" s="31"/>
      <c r="M7436" s="31"/>
      <c r="N7436" s="31"/>
      <c r="O7436" s="31"/>
      <c r="P7436" s="31"/>
      <c r="Q7436" s="31"/>
      <c r="R7436" s="31"/>
      <c r="S7436" s="31"/>
      <c r="T7436" s="31"/>
      <c r="U7436" s="31"/>
      <c r="V7436" s="31"/>
      <c r="W7436" s="31"/>
      <c r="X7436" s="31"/>
      <c r="Y7436" s="31"/>
      <c r="Z7436" s="31"/>
      <c r="AA7436" s="31"/>
      <c r="AB7436" s="31"/>
      <c r="AC7436" s="31"/>
      <c r="AD7436" s="31"/>
      <c r="AE7436" s="31"/>
      <c r="AF7436" s="31"/>
      <c r="AG7436" s="31"/>
      <c r="AH7436" s="31"/>
      <c r="AI7436" s="31"/>
      <c r="AJ7436" s="31"/>
      <c r="AK7436" s="31"/>
      <c r="AL7436" s="31"/>
      <c r="AO7436" s="376"/>
    </row>
    <row r="7437" spans="1:41" x14ac:dyDescent="0.3">
      <c r="A7437" s="333" t="s">
        <v>8055</v>
      </c>
      <c r="B7437" s="333" t="s">
        <v>1162</v>
      </c>
      <c r="C7437" s="125" t="s">
        <v>8016</v>
      </c>
      <c r="D7437" s="32" t="s">
        <v>20309</v>
      </c>
      <c r="E7437" s="125" t="s">
        <v>7871</v>
      </c>
      <c r="F7437" s="125" t="s">
        <v>1189</v>
      </c>
      <c r="G7437" s="125" t="s">
        <v>1190</v>
      </c>
      <c r="AO7437" s="376"/>
    </row>
    <row r="7438" spans="1:41" x14ac:dyDescent="0.25">
      <c r="A7438" s="44" t="s">
        <v>14463</v>
      </c>
      <c r="B7438" s="44" t="s">
        <v>1874</v>
      </c>
      <c r="C7438" s="45" t="s">
        <v>14464</v>
      </c>
      <c r="D7438" s="46" t="s">
        <v>21328</v>
      </c>
      <c r="E7438" s="46">
        <v>46401</v>
      </c>
      <c r="AO7438" s="376"/>
    </row>
    <row r="7439" spans="1:41" x14ac:dyDescent="0.25">
      <c r="A7439" s="44" t="s">
        <v>14463</v>
      </c>
      <c r="B7439" s="44" t="s">
        <v>2522</v>
      </c>
      <c r="C7439" s="45" t="s">
        <v>14465</v>
      </c>
      <c r="D7439" s="46" t="s">
        <v>21328</v>
      </c>
      <c r="E7439" s="46">
        <v>46527</v>
      </c>
      <c r="AO7439" s="376"/>
    </row>
    <row r="7440" spans="1:41" x14ac:dyDescent="0.25">
      <c r="A7440" s="44" t="s">
        <v>14463</v>
      </c>
      <c r="B7440" s="44" t="s">
        <v>2522</v>
      </c>
      <c r="C7440" s="45" t="s">
        <v>14465</v>
      </c>
      <c r="D7440" s="46" t="s">
        <v>21328</v>
      </c>
      <c r="E7440" s="46">
        <v>46527</v>
      </c>
      <c r="AO7440" s="376"/>
    </row>
    <row r="7441" spans="1:41" x14ac:dyDescent="0.25">
      <c r="A7441" s="44" t="s">
        <v>14463</v>
      </c>
      <c r="B7441" s="44" t="s">
        <v>2522</v>
      </c>
      <c r="C7441" s="45" t="s">
        <v>14465</v>
      </c>
      <c r="D7441" s="46" t="s">
        <v>21328</v>
      </c>
      <c r="E7441" s="46">
        <v>46527</v>
      </c>
      <c r="AO7441" s="376"/>
    </row>
    <row r="7442" spans="1:41" x14ac:dyDescent="0.25">
      <c r="A7442" s="44" t="s">
        <v>14463</v>
      </c>
      <c r="B7442" s="44" t="s">
        <v>2522</v>
      </c>
      <c r="C7442" s="45" t="s">
        <v>14465</v>
      </c>
      <c r="D7442" s="46" t="s">
        <v>21328</v>
      </c>
      <c r="E7442" s="46">
        <v>46527</v>
      </c>
      <c r="AO7442" s="376"/>
    </row>
    <row r="7443" spans="1:41" x14ac:dyDescent="0.25">
      <c r="A7443" s="44" t="s">
        <v>14463</v>
      </c>
      <c r="B7443" s="44" t="s">
        <v>2522</v>
      </c>
      <c r="C7443" s="45" t="s">
        <v>14465</v>
      </c>
      <c r="D7443" s="46" t="s">
        <v>21328</v>
      </c>
      <c r="E7443" s="46">
        <v>46527</v>
      </c>
      <c r="AO7443" s="376"/>
    </row>
    <row r="7444" spans="1:41" x14ac:dyDescent="0.25">
      <c r="A7444" s="44" t="s">
        <v>21645</v>
      </c>
      <c r="B7444" s="44" t="s">
        <v>9248</v>
      </c>
      <c r="C7444" s="45">
        <v>260105</v>
      </c>
      <c r="D7444" s="45" t="s">
        <v>11363</v>
      </c>
      <c r="E7444" s="45" t="s">
        <v>17625</v>
      </c>
      <c r="AO7444" s="376"/>
    </row>
    <row r="7445" spans="1:41" x14ac:dyDescent="0.25">
      <c r="A7445" s="44" t="s">
        <v>9629</v>
      </c>
      <c r="B7445" s="44" t="s">
        <v>21359</v>
      </c>
      <c r="C7445" s="45" t="s">
        <v>9701</v>
      </c>
      <c r="D7445" s="45" t="s">
        <v>21447</v>
      </c>
      <c r="E7445" s="46">
        <v>46752</v>
      </c>
      <c r="AO7445" s="376"/>
    </row>
    <row r="7446" spans="1:41" x14ac:dyDescent="0.25">
      <c r="A7446" s="44" t="s">
        <v>17879</v>
      </c>
      <c r="B7446" s="44" t="s">
        <v>3176</v>
      </c>
      <c r="C7446" s="45">
        <v>25010402</v>
      </c>
      <c r="D7446" s="45" t="s">
        <v>11363</v>
      </c>
      <c r="E7446" s="45" t="s">
        <v>12564</v>
      </c>
      <c r="AO7446" s="376"/>
    </row>
    <row r="7447" spans="1:41" x14ac:dyDescent="0.25">
      <c r="A7447" s="44" t="s">
        <v>17879</v>
      </c>
      <c r="B7447" s="44" t="s">
        <v>5321</v>
      </c>
      <c r="C7447" s="45">
        <v>25010401</v>
      </c>
      <c r="D7447" s="45" t="s">
        <v>11363</v>
      </c>
      <c r="E7447" s="45" t="s">
        <v>12564</v>
      </c>
      <c r="AO7447" s="376"/>
    </row>
    <row r="7448" spans="1:41" x14ac:dyDescent="0.25">
      <c r="A7448" s="44" t="s">
        <v>17879</v>
      </c>
      <c r="B7448" s="44" t="s">
        <v>2368</v>
      </c>
      <c r="C7448" s="45">
        <v>251004</v>
      </c>
      <c r="D7448" s="45" t="s">
        <v>11363</v>
      </c>
      <c r="E7448" s="45" t="s">
        <v>11146</v>
      </c>
      <c r="AO7448" s="376"/>
    </row>
    <row r="7449" spans="1:41" x14ac:dyDescent="0.25">
      <c r="A7449" s="44" t="s">
        <v>17880</v>
      </c>
      <c r="B7449" s="44" t="s">
        <v>199</v>
      </c>
      <c r="C7449" s="45">
        <v>241001</v>
      </c>
      <c r="D7449" s="45" t="s">
        <v>11363</v>
      </c>
      <c r="E7449" s="45" t="s">
        <v>5332</v>
      </c>
      <c r="AO7449" s="376"/>
    </row>
    <row r="7450" spans="1:41" x14ac:dyDescent="0.25">
      <c r="A7450" s="44" t="s">
        <v>17880</v>
      </c>
      <c r="B7450" s="44" t="s">
        <v>15669</v>
      </c>
      <c r="C7450" s="45">
        <v>25050402</v>
      </c>
      <c r="D7450" s="45" t="s">
        <v>11363</v>
      </c>
      <c r="E7450" s="45" t="s">
        <v>7105</v>
      </c>
      <c r="AO7450" s="376"/>
    </row>
    <row r="7451" spans="1:41" x14ac:dyDescent="0.25">
      <c r="A7451" s="44" t="s">
        <v>7714</v>
      </c>
      <c r="B7451" s="44" t="s">
        <v>7104</v>
      </c>
      <c r="C7451" s="45">
        <v>230504</v>
      </c>
      <c r="D7451" s="45" t="s">
        <v>11363</v>
      </c>
      <c r="E7451" s="45" t="s">
        <v>7105</v>
      </c>
      <c r="AO7451" s="376"/>
    </row>
    <row r="7452" spans="1:41" x14ac:dyDescent="0.25">
      <c r="A7452" s="44" t="s">
        <v>17881</v>
      </c>
      <c r="B7452" s="44" t="s">
        <v>7107</v>
      </c>
      <c r="C7452" s="45">
        <v>260302</v>
      </c>
      <c r="D7452" s="45" t="s">
        <v>11363</v>
      </c>
      <c r="E7452" s="45" t="s">
        <v>9249</v>
      </c>
      <c r="AO7452" s="376"/>
    </row>
    <row r="7453" spans="1:41" x14ac:dyDescent="0.25">
      <c r="A7453" s="44" t="s">
        <v>12275</v>
      </c>
      <c r="B7453" s="44" t="s">
        <v>12102</v>
      </c>
      <c r="C7453" s="45">
        <v>21.23</v>
      </c>
      <c r="D7453" s="45" t="s">
        <v>12549</v>
      </c>
      <c r="E7453" s="46">
        <v>46934</v>
      </c>
      <c r="F7453" s="45"/>
      <c r="G7453" s="93"/>
      <c r="H7453" s="93"/>
      <c r="I7453" s="99"/>
      <c r="J7453" s="99"/>
      <c r="K7453" s="99"/>
      <c r="L7453" s="99"/>
      <c r="M7453" s="99"/>
      <c r="N7453" s="99"/>
      <c r="O7453" s="99"/>
      <c r="P7453" s="99"/>
      <c r="Q7453" s="99"/>
      <c r="R7453" s="99"/>
      <c r="S7453" s="99"/>
      <c r="T7453" s="99"/>
      <c r="U7453" s="99"/>
      <c r="V7453" s="99"/>
      <c r="W7453" s="99"/>
      <c r="X7453" s="99"/>
      <c r="Y7453" s="99"/>
      <c r="Z7453" s="99"/>
      <c r="AA7453" s="99"/>
      <c r="AB7453" s="99"/>
      <c r="AC7453" s="99"/>
      <c r="AD7453" s="99"/>
      <c r="AE7453" s="99"/>
      <c r="AF7453" s="99"/>
      <c r="AG7453" s="99"/>
      <c r="AH7453" s="31"/>
      <c r="AI7453" s="31"/>
      <c r="AJ7453" s="31"/>
      <c r="AK7453" s="31"/>
      <c r="AL7453" s="31"/>
      <c r="AO7453" s="376"/>
    </row>
    <row r="7454" spans="1:41" x14ac:dyDescent="0.3">
      <c r="A7454" s="333" t="s">
        <v>13332</v>
      </c>
      <c r="B7454" s="333" t="s">
        <v>13333</v>
      </c>
      <c r="C7454" s="125" t="s">
        <v>13334</v>
      </c>
      <c r="D7454" s="32" t="s">
        <v>20309</v>
      </c>
      <c r="E7454" s="125" t="s">
        <v>12551</v>
      </c>
      <c r="F7454" s="125" t="s">
        <v>1189</v>
      </c>
      <c r="G7454" s="125" t="s">
        <v>1190</v>
      </c>
      <c r="AO7454" s="376"/>
    </row>
    <row r="7455" spans="1:41" x14ac:dyDescent="0.25">
      <c r="A7455" s="44" t="s">
        <v>17278</v>
      </c>
      <c r="B7455" s="44" t="s">
        <v>14128</v>
      </c>
      <c r="C7455" s="45" t="s">
        <v>14129</v>
      </c>
      <c r="D7455" s="93" t="s">
        <v>17443</v>
      </c>
      <c r="E7455" s="45" t="s">
        <v>5322</v>
      </c>
      <c r="F7455" s="93"/>
      <c r="G7455" s="93"/>
      <c r="H7455" s="93"/>
      <c r="I7455" s="99"/>
      <c r="J7455" s="99"/>
      <c r="K7455" s="99"/>
      <c r="L7455" s="99"/>
      <c r="M7455" s="99"/>
      <c r="N7455" s="99"/>
      <c r="O7455" s="99"/>
      <c r="P7455" s="99"/>
      <c r="Q7455" s="99"/>
      <c r="R7455" s="99"/>
      <c r="S7455" s="99"/>
      <c r="T7455" s="99"/>
      <c r="U7455" s="99"/>
      <c r="V7455" s="99"/>
      <c r="W7455" s="99"/>
      <c r="X7455" s="99"/>
      <c r="Y7455" s="99"/>
      <c r="Z7455" s="99"/>
      <c r="AA7455" s="99"/>
      <c r="AB7455" s="99"/>
      <c r="AC7455" s="99"/>
      <c r="AD7455" s="99"/>
      <c r="AE7455" s="99"/>
      <c r="AF7455" s="99"/>
      <c r="AG7455" s="99"/>
      <c r="AH7455" s="31"/>
      <c r="AI7455" s="31"/>
      <c r="AJ7455" s="31"/>
      <c r="AK7455" s="31"/>
      <c r="AL7455" s="31"/>
      <c r="AO7455" s="376"/>
    </row>
    <row r="7456" spans="1:41" x14ac:dyDescent="0.25">
      <c r="A7456" s="44" t="s">
        <v>3832</v>
      </c>
      <c r="B7456" s="44" t="s">
        <v>2350</v>
      </c>
      <c r="C7456" s="45">
        <v>230105</v>
      </c>
      <c r="D7456" s="45" t="s">
        <v>11363</v>
      </c>
      <c r="E7456" s="45" t="s">
        <v>5265</v>
      </c>
      <c r="AO7456" s="376"/>
    </row>
    <row r="7457" spans="1:41" x14ac:dyDescent="0.3">
      <c r="A7457" s="99" t="s">
        <v>15297</v>
      </c>
      <c r="B7457" s="92" t="s">
        <v>15309</v>
      </c>
      <c r="C7457" s="93" t="s">
        <v>15310</v>
      </c>
      <c r="D7457" s="93" t="s">
        <v>10164</v>
      </c>
      <c r="E7457" s="94">
        <v>47361</v>
      </c>
      <c r="F7457" s="93"/>
      <c r="G7457" s="93"/>
      <c r="H7457" s="93"/>
      <c r="I7457" s="99"/>
      <c r="J7457" s="99"/>
      <c r="K7457" s="99"/>
      <c r="L7457" s="99"/>
      <c r="M7457" s="99"/>
      <c r="N7457" s="99"/>
      <c r="O7457" s="99"/>
      <c r="P7457" s="99"/>
      <c r="Q7457" s="99"/>
      <c r="R7457" s="99"/>
      <c r="S7457" s="99"/>
      <c r="T7457" s="99"/>
      <c r="U7457" s="99"/>
      <c r="V7457" s="99"/>
      <c r="W7457" s="99"/>
      <c r="X7457" s="99"/>
      <c r="Y7457" s="99"/>
      <c r="Z7457" s="99"/>
      <c r="AA7457" s="99"/>
      <c r="AB7457" s="99"/>
      <c r="AC7457" s="99"/>
      <c r="AD7457" s="99"/>
      <c r="AE7457" s="99"/>
      <c r="AF7457" s="99"/>
      <c r="AG7457" s="99"/>
      <c r="AH7457" s="31"/>
      <c r="AI7457" s="31"/>
      <c r="AJ7457" s="31"/>
      <c r="AK7457" s="31"/>
      <c r="AL7457" s="31"/>
      <c r="AO7457" s="376"/>
    </row>
    <row r="7458" spans="1:41" x14ac:dyDescent="0.25">
      <c r="A7458" s="44" t="s">
        <v>10539</v>
      </c>
      <c r="B7458" s="44" t="s">
        <v>5134</v>
      </c>
      <c r="C7458" s="45">
        <v>240804</v>
      </c>
      <c r="D7458" s="45" t="s">
        <v>11363</v>
      </c>
      <c r="E7458" s="45" t="s">
        <v>11260</v>
      </c>
      <c r="AO7458" s="376"/>
    </row>
    <row r="7459" spans="1:41" x14ac:dyDescent="0.25">
      <c r="A7459" s="44" t="s">
        <v>10539</v>
      </c>
      <c r="B7459" s="44" t="s">
        <v>21449</v>
      </c>
      <c r="C7459" s="45">
        <v>260504</v>
      </c>
      <c r="D7459" s="45" t="s">
        <v>11363</v>
      </c>
      <c r="E7459" s="45" t="s">
        <v>21450</v>
      </c>
      <c r="AO7459" s="376"/>
    </row>
    <row r="7460" spans="1:41" x14ac:dyDescent="0.25">
      <c r="A7460" s="44" t="s">
        <v>2475</v>
      </c>
      <c r="B7460" s="44" t="s">
        <v>2477</v>
      </c>
      <c r="C7460" s="56" t="s">
        <v>2476</v>
      </c>
      <c r="D7460" s="56" t="s">
        <v>1741</v>
      </c>
      <c r="E7460" s="69">
        <v>45925</v>
      </c>
      <c r="F7460" s="93"/>
      <c r="G7460" s="93"/>
      <c r="H7460" s="93"/>
      <c r="I7460" s="99"/>
      <c r="J7460" s="99"/>
      <c r="K7460" s="99"/>
      <c r="L7460" s="99"/>
      <c r="M7460" s="99"/>
      <c r="N7460" s="99"/>
      <c r="O7460" s="99"/>
      <c r="P7460" s="99"/>
      <c r="Q7460" s="99"/>
      <c r="R7460" s="99"/>
      <c r="S7460" s="99"/>
      <c r="T7460" s="99"/>
      <c r="U7460" s="99"/>
      <c r="V7460" s="99"/>
      <c r="W7460" s="99"/>
      <c r="X7460" s="99"/>
      <c r="Y7460" s="99"/>
      <c r="Z7460" s="99"/>
      <c r="AA7460" s="99"/>
      <c r="AB7460" s="99"/>
      <c r="AC7460" s="99"/>
      <c r="AD7460" s="99"/>
      <c r="AE7460" s="99"/>
      <c r="AF7460" s="99"/>
      <c r="AG7460" s="99"/>
      <c r="AH7460" s="31"/>
      <c r="AI7460" s="31"/>
      <c r="AJ7460" s="31"/>
      <c r="AK7460" s="31"/>
      <c r="AL7460" s="31"/>
      <c r="AO7460" s="376"/>
    </row>
    <row r="7461" spans="1:41" x14ac:dyDescent="0.25">
      <c r="A7461" s="44" t="s">
        <v>17882</v>
      </c>
      <c r="B7461" s="44" t="s">
        <v>17465</v>
      </c>
      <c r="C7461" s="45">
        <v>26020101</v>
      </c>
      <c r="D7461" s="45" t="s">
        <v>11363</v>
      </c>
      <c r="E7461" s="45" t="s">
        <v>9238</v>
      </c>
      <c r="AO7461" s="376"/>
    </row>
    <row r="7462" spans="1:41" x14ac:dyDescent="0.25">
      <c r="A7462" s="44" t="s">
        <v>17882</v>
      </c>
      <c r="B7462" s="44" t="s">
        <v>6609</v>
      </c>
      <c r="C7462" s="45">
        <v>26020102</v>
      </c>
      <c r="D7462" s="45" t="s">
        <v>11363</v>
      </c>
      <c r="E7462" s="45" t="s">
        <v>9238</v>
      </c>
      <c r="AO7462" s="376"/>
    </row>
    <row r="7463" spans="1:41" x14ac:dyDescent="0.25">
      <c r="A7463" s="44" t="s">
        <v>10540</v>
      </c>
      <c r="B7463" s="44" t="s">
        <v>9237</v>
      </c>
      <c r="C7463" s="45">
        <v>24010401</v>
      </c>
      <c r="D7463" s="45" t="s">
        <v>11363</v>
      </c>
      <c r="E7463" s="45" t="s">
        <v>9238</v>
      </c>
      <c r="AO7463" s="376"/>
    </row>
    <row r="7464" spans="1:41" x14ac:dyDescent="0.3">
      <c r="A7464" s="333" t="s">
        <v>20276</v>
      </c>
      <c r="B7464" s="333" t="s">
        <v>2690</v>
      </c>
      <c r="C7464" s="125" t="s">
        <v>21253</v>
      </c>
      <c r="D7464" s="32" t="s">
        <v>20309</v>
      </c>
      <c r="E7464" s="125" t="s">
        <v>21312</v>
      </c>
      <c r="F7464" s="125" t="s">
        <v>1189</v>
      </c>
      <c r="G7464" s="125" t="s">
        <v>1190</v>
      </c>
      <c r="AO7464" s="376"/>
    </row>
    <row r="7465" spans="1:41" x14ac:dyDescent="0.25">
      <c r="A7465" s="44" t="s">
        <v>21646</v>
      </c>
      <c r="B7465" s="44" t="s">
        <v>17465</v>
      </c>
      <c r="C7465" s="45">
        <v>26020101</v>
      </c>
      <c r="D7465" s="45" t="s">
        <v>11363</v>
      </c>
      <c r="E7465" s="45" t="s">
        <v>9238</v>
      </c>
      <c r="AO7465" s="376"/>
    </row>
    <row r="7466" spans="1:41" x14ac:dyDescent="0.25">
      <c r="A7466" s="44" t="s">
        <v>21646</v>
      </c>
      <c r="B7466" s="44" t="s">
        <v>6609</v>
      </c>
      <c r="C7466" s="45">
        <v>26020102</v>
      </c>
      <c r="D7466" s="45" t="s">
        <v>11363</v>
      </c>
      <c r="E7466" s="45" t="s">
        <v>9238</v>
      </c>
      <c r="AO7466" s="376"/>
    </row>
    <row r="7467" spans="1:41" x14ac:dyDescent="0.25">
      <c r="A7467" s="44" t="s">
        <v>12276</v>
      </c>
      <c r="B7467" s="44" t="s">
        <v>12147</v>
      </c>
      <c r="C7467" s="45">
        <v>30.24</v>
      </c>
      <c r="D7467" s="45" t="s">
        <v>12549</v>
      </c>
      <c r="E7467" s="46">
        <v>47299</v>
      </c>
      <c r="F7467" s="45"/>
      <c r="G7467" s="93"/>
      <c r="H7467" s="93"/>
      <c r="I7467" s="99"/>
      <c r="J7467" s="99"/>
      <c r="K7467" s="99"/>
      <c r="L7467" s="99"/>
      <c r="M7467" s="99"/>
      <c r="N7467" s="99"/>
      <c r="O7467" s="99"/>
      <c r="P7467" s="99"/>
      <c r="Q7467" s="99"/>
      <c r="R7467" s="99"/>
      <c r="S7467" s="99"/>
      <c r="T7467" s="99"/>
      <c r="U7467" s="99"/>
      <c r="V7467" s="99"/>
      <c r="W7467" s="99"/>
      <c r="X7467" s="99"/>
      <c r="Y7467" s="99"/>
      <c r="Z7467" s="99"/>
      <c r="AA7467" s="99"/>
      <c r="AB7467" s="99"/>
      <c r="AC7467" s="99"/>
      <c r="AD7467" s="99"/>
      <c r="AE7467" s="99"/>
      <c r="AF7467" s="99"/>
      <c r="AG7467" s="99"/>
      <c r="AH7467" s="31"/>
      <c r="AI7467" s="31"/>
      <c r="AJ7467" s="31"/>
      <c r="AK7467" s="31"/>
      <c r="AL7467" s="31"/>
      <c r="AO7467" s="376"/>
    </row>
    <row r="7468" spans="1:41" x14ac:dyDescent="0.25">
      <c r="A7468" s="44" t="s">
        <v>219</v>
      </c>
      <c r="B7468" s="319" t="s">
        <v>19523</v>
      </c>
      <c r="C7468" s="318" t="s">
        <v>19682</v>
      </c>
      <c r="D7468" s="93" t="s">
        <v>19934</v>
      </c>
      <c r="E7468" s="320">
        <v>47299</v>
      </c>
      <c r="F7468" s="93"/>
      <c r="G7468" s="93"/>
      <c r="H7468" s="93"/>
      <c r="I7468" s="99"/>
      <c r="J7468" s="99"/>
      <c r="K7468" s="99"/>
      <c r="L7468" s="99"/>
      <c r="M7468" s="99"/>
      <c r="N7468" s="99"/>
      <c r="O7468" s="99"/>
      <c r="P7468" s="99"/>
      <c r="Q7468" s="99"/>
      <c r="R7468" s="99"/>
      <c r="S7468" s="99"/>
      <c r="T7468" s="99"/>
      <c r="U7468" s="99"/>
      <c r="V7468" s="99"/>
      <c r="W7468" s="99"/>
      <c r="X7468" s="99"/>
      <c r="Y7468" s="99"/>
      <c r="Z7468" s="99"/>
      <c r="AA7468" s="99"/>
      <c r="AB7468" s="99"/>
      <c r="AC7468" s="99"/>
      <c r="AD7468" s="99"/>
      <c r="AE7468" s="99"/>
      <c r="AF7468" s="99"/>
      <c r="AG7468" s="99"/>
      <c r="AH7468" s="31"/>
      <c r="AI7468" s="31"/>
      <c r="AJ7468" s="31"/>
      <c r="AK7468" s="31"/>
      <c r="AL7468" s="31"/>
      <c r="AO7468" s="376"/>
    </row>
    <row r="7469" spans="1:41" x14ac:dyDescent="0.25">
      <c r="A7469" s="44" t="s">
        <v>219</v>
      </c>
      <c r="B7469" s="44" t="s">
        <v>14912</v>
      </c>
      <c r="C7469" s="45" t="s">
        <v>5087</v>
      </c>
      <c r="D7469" s="367" t="s">
        <v>3696</v>
      </c>
      <c r="E7469" s="328">
        <f>DATE(2027,5,26)</f>
        <v>46533</v>
      </c>
      <c r="F7469" s="32"/>
      <c r="G7469" s="32"/>
      <c r="H7469" s="32"/>
      <c r="I7469" s="31"/>
      <c r="J7469" s="31"/>
      <c r="K7469" s="31"/>
      <c r="L7469" s="31"/>
      <c r="M7469" s="31"/>
      <c r="N7469" s="31"/>
      <c r="O7469" s="31"/>
      <c r="P7469" s="31"/>
      <c r="Q7469" s="31"/>
      <c r="R7469" s="31"/>
      <c r="S7469" s="31"/>
      <c r="T7469" s="31"/>
      <c r="U7469" s="31"/>
      <c r="V7469" s="31"/>
      <c r="W7469" s="31"/>
      <c r="X7469" s="31"/>
      <c r="Y7469" s="31"/>
      <c r="Z7469" s="31"/>
      <c r="AA7469" s="31"/>
      <c r="AB7469" s="31"/>
      <c r="AC7469" s="31"/>
      <c r="AD7469" s="31"/>
      <c r="AE7469" s="31"/>
      <c r="AF7469" s="31"/>
      <c r="AG7469" s="31"/>
      <c r="AH7469" s="31"/>
      <c r="AI7469" s="31"/>
      <c r="AJ7469" s="31"/>
      <c r="AK7469" s="31"/>
      <c r="AL7469" s="31"/>
      <c r="AO7469" s="376"/>
    </row>
    <row r="7470" spans="1:41" x14ac:dyDescent="0.25">
      <c r="A7470" s="44" t="s">
        <v>219</v>
      </c>
      <c r="B7470" s="44" t="s">
        <v>14912</v>
      </c>
      <c r="C7470" s="45" t="s">
        <v>5086</v>
      </c>
      <c r="D7470" s="367" t="s">
        <v>3696</v>
      </c>
      <c r="E7470" s="328">
        <f>DATE(2027,5,26)</f>
        <v>46533</v>
      </c>
      <c r="F7470" s="32"/>
      <c r="G7470" s="32"/>
      <c r="H7470" s="32"/>
      <c r="I7470" s="31"/>
      <c r="J7470" s="31"/>
      <c r="K7470" s="31"/>
      <c r="L7470" s="31"/>
      <c r="M7470" s="31"/>
      <c r="N7470" s="31"/>
      <c r="O7470" s="31"/>
      <c r="P7470" s="31"/>
      <c r="Q7470" s="31"/>
      <c r="R7470" s="31"/>
      <c r="S7470" s="31"/>
      <c r="T7470" s="31"/>
      <c r="U7470" s="31"/>
      <c r="V7470" s="31"/>
      <c r="W7470" s="31"/>
      <c r="X7470" s="31"/>
      <c r="Y7470" s="31"/>
      <c r="Z7470" s="31"/>
      <c r="AA7470" s="31"/>
      <c r="AB7470" s="31"/>
      <c r="AC7470" s="31"/>
      <c r="AD7470" s="31"/>
      <c r="AE7470" s="31"/>
      <c r="AF7470" s="31"/>
      <c r="AG7470" s="31"/>
      <c r="AH7470" s="31"/>
      <c r="AI7470" s="31"/>
      <c r="AJ7470" s="31"/>
      <c r="AK7470" s="31"/>
      <c r="AL7470" s="31"/>
      <c r="AO7470" s="376"/>
    </row>
    <row r="7471" spans="1:41" x14ac:dyDescent="0.25">
      <c r="A7471" s="44" t="s">
        <v>704</v>
      </c>
      <c r="B7471" s="44" t="s">
        <v>17465</v>
      </c>
      <c r="C7471" s="45">
        <v>26020101</v>
      </c>
      <c r="D7471" s="45" t="s">
        <v>11363</v>
      </c>
      <c r="E7471" s="45" t="s">
        <v>9238</v>
      </c>
      <c r="AO7471" s="376"/>
    </row>
    <row r="7472" spans="1:41" x14ac:dyDescent="0.25">
      <c r="A7472" s="44" t="s">
        <v>704</v>
      </c>
      <c r="B7472" s="44" t="s">
        <v>6609</v>
      </c>
      <c r="C7472" s="45">
        <v>26020102</v>
      </c>
      <c r="D7472" s="45" t="s">
        <v>11363</v>
      </c>
      <c r="E7472" s="45" t="s">
        <v>9238</v>
      </c>
      <c r="AO7472" s="376"/>
    </row>
    <row r="7473" spans="1:41" x14ac:dyDescent="0.25">
      <c r="A7473" s="44" t="s">
        <v>704</v>
      </c>
      <c r="B7473" s="44" t="s">
        <v>5321</v>
      </c>
      <c r="C7473" s="45">
        <v>26010401</v>
      </c>
      <c r="D7473" s="45" t="s">
        <v>11363</v>
      </c>
      <c r="E7473" s="45" t="s">
        <v>17459</v>
      </c>
      <c r="AO7473" s="376"/>
    </row>
    <row r="7474" spans="1:41" x14ac:dyDescent="0.25">
      <c r="A7474" s="44" t="s">
        <v>704</v>
      </c>
      <c r="B7474" s="44" t="s">
        <v>3176</v>
      </c>
      <c r="C7474" s="45">
        <v>26010402</v>
      </c>
      <c r="D7474" s="45" t="s">
        <v>11363</v>
      </c>
      <c r="E7474" s="45" t="s">
        <v>17459</v>
      </c>
      <c r="AO7474" s="376"/>
    </row>
    <row r="7475" spans="1:41" x14ac:dyDescent="0.25">
      <c r="A7475" s="44" t="s">
        <v>7322</v>
      </c>
      <c r="B7475" s="44" t="s">
        <v>155</v>
      </c>
      <c r="C7475" s="45" t="s">
        <v>7323</v>
      </c>
      <c r="D7475" s="46" t="s">
        <v>21328</v>
      </c>
      <c r="E7475" s="46">
        <v>46614</v>
      </c>
      <c r="AO7475" s="376"/>
    </row>
    <row r="7476" spans="1:41" x14ac:dyDescent="0.25">
      <c r="A7476" s="44" t="s">
        <v>7322</v>
      </c>
      <c r="B7476" s="44" t="s">
        <v>155</v>
      </c>
      <c r="C7476" s="45" t="s">
        <v>7323</v>
      </c>
      <c r="D7476" s="46" t="s">
        <v>21328</v>
      </c>
      <c r="E7476" s="46">
        <v>46614</v>
      </c>
      <c r="AO7476" s="376"/>
    </row>
    <row r="7477" spans="1:41" x14ac:dyDescent="0.3">
      <c r="A7477" s="333" t="s">
        <v>1021</v>
      </c>
      <c r="B7477" s="333" t="s">
        <v>3456</v>
      </c>
      <c r="C7477" s="125" t="s">
        <v>10963</v>
      </c>
      <c r="D7477" s="32" t="s">
        <v>20309</v>
      </c>
      <c r="E7477" s="125" t="s">
        <v>2593</v>
      </c>
      <c r="F7477" s="125" t="s">
        <v>1189</v>
      </c>
      <c r="G7477" s="125" t="s">
        <v>1190</v>
      </c>
      <c r="AO7477" s="376"/>
    </row>
    <row r="7478" spans="1:41" x14ac:dyDescent="0.25">
      <c r="A7478" s="44" t="s">
        <v>1021</v>
      </c>
      <c r="B7478" s="44" t="s">
        <v>4990</v>
      </c>
      <c r="C7478" s="45" t="s">
        <v>5018</v>
      </c>
      <c r="D7478" s="45" t="s">
        <v>11204</v>
      </c>
      <c r="E7478" s="46">
        <v>46477</v>
      </c>
      <c r="F7478" s="93"/>
      <c r="G7478" s="93"/>
      <c r="H7478" s="93"/>
      <c r="I7478" s="99"/>
      <c r="J7478" s="99"/>
      <c r="K7478" s="99"/>
      <c r="L7478" s="99"/>
      <c r="M7478" s="99"/>
      <c r="N7478" s="99"/>
      <c r="O7478" s="99"/>
      <c r="P7478" s="99"/>
      <c r="Q7478" s="99"/>
      <c r="R7478" s="99"/>
      <c r="S7478" s="99"/>
      <c r="T7478" s="99"/>
      <c r="U7478" s="99"/>
      <c r="V7478" s="99"/>
      <c r="W7478" s="99"/>
      <c r="X7478" s="99"/>
      <c r="Y7478" s="99"/>
      <c r="Z7478" s="99"/>
      <c r="AA7478" s="99"/>
      <c r="AB7478" s="99"/>
      <c r="AC7478" s="99"/>
      <c r="AD7478" s="99"/>
      <c r="AE7478" s="99"/>
      <c r="AF7478" s="99"/>
      <c r="AG7478" s="99"/>
      <c r="AH7478" s="31"/>
      <c r="AI7478" s="31"/>
      <c r="AJ7478" s="31"/>
      <c r="AK7478" s="31"/>
      <c r="AL7478" s="31"/>
      <c r="AO7478" s="376"/>
    </row>
    <row r="7479" spans="1:41" x14ac:dyDescent="0.25">
      <c r="A7479" s="44" t="s">
        <v>1021</v>
      </c>
      <c r="B7479" s="44" t="s">
        <v>4461</v>
      </c>
      <c r="C7479" s="45" t="s">
        <v>5018</v>
      </c>
      <c r="D7479" s="45" t="s">
        <v>11204</v>
      </c>
      <c r="E7479" s="46">
        <v>46477</v>
      </c>
      <c r="F7479" s="93"/>
      <c r="G7479" s="93"/>
      <c r="H7479" s="93"/>
      <c r="I7479" s="99"/>
      <c r="J7479" s="99"/>
      <c r="K7479" s="99"/>
      <c r="L7479" s="99"/>
      <c r="M7479" s="99"/>
      <c r="N7479" s="99"/>
      <c r="O7479" s="99"/>
      <c r="P7479" s="99"/>
      <c r="Q7479" s="99"/>
      <c r="R7479" s="99"/>
      <c r="S7479" s="99"/>
      <c r="T7479" s="99"/>
      <c r="U7479" s="99"/>
      <c r="V7479" s="99"/>
      <c r="W7479" s="99"/>
      <c r="X7479" s="99"/>
      <c r="Y7479" s="99"/>
      <c r="Z7479" s="99"/>
      <c r="AA7479" s="99"/>
      <c r="AB7479" s="99"/>
      <c r="AC7479" s="99"/>
      <c r="AD7479" s="99"/>
      <c r="AE7479" s="99"/>
      <c r="AF7479" s="99"/>
      <c r="AG7479" s="99"/>
      <c r="AH7479" s="31"/>
      <c r="AI7479" s="31"/>
      <c r="AJ7479" s="31"/>
      <c r="AK7479" s="31"/>
      <c r="AL7479" s="31"/>
      <c r="AO7479" s="376"/>
    </row>
    <row r="7480" spans="1:41" x14ac:dyDescent="0.25">
      <c r="A7480" s="44" t="s">
        <v>1021</v>
      </c>
      <c r="B7480" s="44" t="s">
        <v>4990</v>
      </c>
      <c r="C7480" s="45" t="s">
        <v>5018</v>
      </c>
      <c r="D7480" s="93" t="s">
        <v>17443</v>
      </c>
      <c r="E7480" s="45" t="s">
        <v>5139</v>
      </c>
      <c r="F7480" s="93"/>
      <c r="G7480" s="93"/>
      <c r="H7480" s="93"/>
      <c r="I7480" s="99"/>
      <c r="J7480" s="99"/>
      <c r="K7480" s="99"/>
      <c r="L7480" s="99"/>
      <c r="M7480" s="99"/>
      <c r="N7480" s="99"/>
      <c r="O7480" s="99"/>
      <c r="P7480" s="99"/>
      <c r="Q7480" s="99"/>
      <c r="R7480" s="99"/>
      <c r="S7480" s="99"/>
      <c r="T7480" s="99"/>
      <c r="U7480" s="99"/>
      <c r="V7480" s="99"/>
      <c r="W7480" s="99"/>
      <c r="X7480" s="99"/>
      <c r="Y7480" s="99"/>
      <c r="Z7480" s="99"/>
      <c r="AA7480" s="99"/>
      <c r="AB7480" s="99"/>
      <c r="AC7480" s="99"/>
      <c r="AD7480" s="99"/>
      <c r="AE7480" s="99"/>
      <c r="AF7480" s="99"/>
      <c r="AG7480" s="99"/>
      <c r="AH7480" s="31"/>
      <c r="AI7480" s="31"/>
      <c r="AJ7480" s="31"/>
      <c r="AK7480" s="31"/>
      <c r="AL7480" s="31"/>
      <c r="AO7480" s="376"/>
    </row>
    <row r="7481" spans="1:41" x14ac:dyDescent="0.25">
      <c r="A7481" s="44" t="s">
        <v>1021</v>
      </c>
      <c r="B7481" s="44" t="s">
        <v>4990</v>
      </c>
      <c r="C7481" s="45" t="s">
        <v>5018</v>
      </c>
      <c r="D7481" s="45" t="s">
        <v>9895</v>
      </c>
      <c r="E7481" s="46">
        <v>46477</v>
      </c>
      <c r="F7481" s="93"/>
      <c r="G7481" s="93"/>
      <c r="H7481" s="93"/>
      <c r="I7481" s="99"/>
      <c r="J7481" s="99"/>
      <c r="K7481" s="99"/>
      <c r="L7481" s="99"/>
      <c r="M7481" s="99"/>
      <c r="N7481" s="99"/>
      <c r="O7481" s="99"/>
      <c r="P7481" s="99"/>
      <c r="Q7481" s="99"/>
      <c r="R7481" s="99"/>
      <c r="S7481" s="99"/>
      <c r="T7481" s="99"/>
      <c r="U7481" s="99"/>
      <c r="V7481" s="99"/>
      <c r="W7481" s="99"/>
      <c r="X7481" s="99"/>
      <c r="Y7481" s="99"/>
      <c r="Z7481" s="99"/>
      <c r="AA7481" s="99"/>
      <c r="AB7481" s="99"/>
      <c r="AC7481" s="99"/>
      <c r="AD7481" s="99"/>
      <c r="AE7481" s="99"/>
      <c r="AF7481" s="99"/>
      <c r="AG7481" s="99"/>
      <c r="AH7481" s="31"/>
      <c r="AI7481" s="31"/>
      <c r="AJ7481" s="31"/>
      <c r="AK7481" s="31"/>
      <c r="AL7481" s="31"/>
      <c r="AO7481" s="376"/>
    </row>
    <row r="7482" spans="1:41" x14ac:dyDescent="0.25">
      <c r="A7482" s="44" t="s">
        <v>20529</v>
      </c>
      <c r="B7482" s="44" t="s">
        <v>5583</v>
      </c>
      <c r="C7482" s="45" t="s">
        <v>5584</v>
      </c>
      <c r="D7482" s="32" t="s">
        <v>5559</v>
      </c>
      <c r="E7482" s="45" t="s">
        <v>20837</v>
      </c>
      <c r="F7482" s="32"/>
      <c r="G7482" s="32"/>
      <c r="H7482" s="32"/>
      <c r="I7482" s="31"/>
      <c r="J7482" s="31"/>
      <c r="K7482" s="31"/>
      <c r="L7482" s="31"/>
      <c r="M7482" s="31"/>
      <c r="N7482" s="31"/>
      <c r="O7482" s="31"/>
      <c r="P7482" s="31"/>
      <c r="Q7482" s="31"/>
      <c r="R7482" s="31"/>
      <c r="S7482" s="31"/>
      <c r="T7482" s="31"/>
      <c r="U7482" s="31"/>
      <c r="V7482" s="31"/>
      <c r="W7482" s="31"/>
      <c r="X7482" s="31"/>
      <c r="Y7482" s="31"/>
      <c r="Z7482" s="31"/>
      <c r="AA7482" s="31"/>
      <c r="AB7482" s="31"/>
      <c r="AC7482" s="31"/>
      <c r="AD7482" s="31"/>
      <c r="AE7482" s="31"/>
      <c r="AF7482" s="31"/>
      <c r="AG7482" s="31"/>
      <c r="AH7482" s="31"/>
      <c r="AI7482" s="31"/>
      <c r="AJ7482" s="31"/>
      <c r="AK7482" s="31"/>
      <c r="AL7482" s="31"/>
      <c r="AO7482" s="376"/>
    </row>
    <row r="7483" spans="1:41" x14ac:dyDescent="0.25">
      <c r="A7483" s="44" t="s">
        <v>20529</v>
      </c>
      <c r="B7483" s="44" t="s">
        <v>20598</v>
      </c>
      <c r="C7483" s="45" t="s">
        <v>11569</v>
      </c>
      <c r="D7483" s="32" t="s">
        <v>5559</v>
      </c>
      <c r="E7483" s="45" t="s">
        <v>20862</v>
      </c>
      <c r="F7483" s="32"/>
      <c r="G7483" s="32"/>
      <c r="H7483" s="32"/>
      <c r="I7483" s="31"/>
      <c r="J7483" s="31"/>
      <c r="K7483" s="31"/>
      <c r="L7483" s="31"/>
      <c r="M7483" s="31"/>
      <c r="N7483" s="31"/>
      <c r="O7483" s="31"/>
      <c r="P7483" s="31"/>
      <c r="Q7483" s="31"/>
      <c r="R7483" s="31"/>
      <c r="S7483" s="31"/>
      <c r="T7483" s="31"/>
      <c r="U7483" s="31"/>
      <c r="V7483" s="31"/>
      <c r="W7483" s="31"/>
      <c r="X7483" s="31"/>
      <c r="Y7483" s="31"/>
      <c r="Z7483" s="31"/>
      <c r="AA7483" s="31"/>
      <c r="AB7483" s="31"/>
      <c r="AC7483" s="31"/>
      <c r="AD7483" s="31"/>
      <c r="AE7483" s="31"/>
      <c r="AF7483" s="31"/>
      <c r="AG7483" s="31"/>
      <c r="AH7483" s="31"/>
      <c r="AI7483" s="31"/>
      <c r="AJ7483" s="31"/>
      <c r="AK7483" s="31"/>
      <c r="AL7483" s="31"/>
      <c r="AO7483" s="376"/>
    </row>
    <row r="7484" spans="1:41" x14ac:dyDescent="0.25">
      <c r="A7484" s="44" t="s">
        <v>19352</v>
      </c>
      <c r="B7484" s="319" t="s">
        <v>19513</v>
      </c>
      <c r="C7484" s="318" t="s">
        <v>19683</v>
      </c>
      <c r="D7484" s="93" t="s">
        <v>19934</v>
      </c>
      <c r="E7484" s="320">
        <v>47422</v>
      </c>
      <c r="F7484" s="93"/>
      <c r="G7484" s="93"/>
      <c r="H7484" s="93"/>
      <c r="I7484" s="99"/>
      <c r="J7484" s="99"/>
      <c r="K7484" s="99"/>
      <c r="L7484" s="99"/>
      <c r="M7484" s="99"/>
      <c r="N7484" s="99"/>
      <c r="O7484" s="99"/>
      <c r="P7484" s="99"/>
      <c r="Q7484" s="99"/>
      <c r="R7484" s="99"/>
      <c r="S7484" s="99"/>
      <c r="T7484" s="99"/>
      <c r="U7484" s="99"/>
      <c r="V7484" s="99"/>
      <c r="W7484" s="99"/>
      <c r="X7484" s="99"/>
      <c r="Y7484" s="99"/>
      <c r="Z7484" s="99"/>
      <c r="AA7484" s="99"/>
      <c r="AB7484" s="99"/>
      <c r="AC7484" s="99"/>
      <c r="AD7484" s="99"/>
      <c r="AE7484" s="99"/>
      <c r="AF7484" s="99"/>
      <c r="AG7484" s="99"/>
      <c r="AH7484" s="31"/>
      <c r="AI7484" s="31"/>
      <c r="AJ7484" s="31"/>
      <c r="AK7484" s="31"/>
      <c r="AL7484" s="31"/>
      <c r="AO7484" s="376"/>
    </row>
    <row r="7485" spans="1:41" x14ac:dyDescent="0.3">
      <c r="A7485" s="333" t="s">
        <v>18670</v>
      </c>
      <c r="B7485" s="333" t="s">
        <v>2301</v>
      </c>
      <c r="C7485" s="125" t="s">
        <v>18816</v>
      </c>
      <c r="D7485" s="32" t="s">
        <v>20309</v>
      </c>
      <c r="E7485" s="125" t="s">
        <v>8292</v>
      </c>
      <c r="F7485" s="125" t="s">
        <v>1189</v>
      </c>
      <c r="G7485" s="125" t="s">
        <v>1190</v>
      </c>
      <c r="AO7485" s="376"/>
    </row>
    <row r="7486" spans="1:41" x14ac:dyDescent="0.3">
      <c r="A7486" s="333" t="s">
        <v>18671</v>
      </c>
      <c r="B7486" s="333" t="s">
        <v>2301</v>
      </c>
      <c r="C7486" s="125" t="s">
        <v>18816</v>
      </c>
      <c r="D7486" s="32" t="s">
        <v>20309</v>
      </c>
      <c r="E7486" s="125" t="s">
        <v>8292</v>
      </c>
      <c r="F7486" s="125" t="s">
        <v>1189</v>
      </c>
      <c r="G7486" s="125" t="s">
        <v>1190</v>
      </c>
      <c r="AO7486" s="376"/>
    </row>
    <row r="7487" spans="1:41" x14ac:dyDescent="0.25">
      <c r="A7487" s="44" t="s">
        <v>8807</v>
      </c>
      <c r="B7487" s="44" t="s">
        <v>14913</v>
      </c>
      <c r="C7487" s="45" t="s">
        <v>9115</v>
      </c>
      <c r="D7487" s="367" t="s">
        <v>3696</v>
      </c>
      <c r="E7487" s="328">
        <f>DATE(2027,10,6)</f>
        <v>46666</v>
      </c>
      <c r="F7487" s="32"/>
      <c r="G7487" s="32"/>
      <c r="H7487" s="32"/>
      <c r="I7487" s="31"/>
      <c r="J7487" s="31"/>
      <c r="K7487" s="31"/>
      <c r="L7487" s="31"/>
      <c r="M7487" s="31"/>
      <c r="N7487" s="31"/>
      <c r="O7487" s="31"/>
      <c r="P7487" s="31"/>
      <c r="Q7487" s="31"/>
      <c r="R7487" s="31"/>
      <c r="S7487" s="31"/>
      <c r="T7487" s="31"/>
      <c r="U7487" s="31"/>
      <c r="V7487" s="31"/>
      <c r="W7487" s="31"/>
      <c r="X7487" s="31"/>
      <c r="Y7487" s="31"/>
      <c r="Z7487" s="31"/>
      <c r="AA7487" s="31"/>
      <c r="AB7487" s="31"/>
      <c r="AC7487" s="31"/>
      <c r="AD7487" s="31"/>
      <c r="AE7487" s="31"/>
      <c r="AF7487" s="31"/>
      <c r="AG7487" s="31"/>
      <c r="AH7487" s="31"/>
      <c r="AI7487" s="31"/>
      <c r="AJ7487" s="31"/>
      <c r="AK7487" s="31"/>
      <c r="AL7487" s="31"/>
      <c r="AO7487" s="376"/>
    </row>
    <row r="7488" spans="1:41" x14ac:dyDescent="0.25">
      <c r="A7488" s="44" t="s">
        <v>15766</v>
      </c>
      <c r="B7488" s="44" t="s">
        <v>5134</v>
      </c>
      <c r="C7488" s="45">
        <v>250802</v>
      </c>
      <c r="D7488" s="45" t="s">
        <v>11363</v>
      </c>
      <c r="E7488" s="45" t="s">
        <v>9880</v>
      </c>
      <c r="AO7488" s="376"/>
    </row>
    <row r="7489" spans="1:41" x14ac:dyDescent="0.25">
      <c r="A7489" s="44" t="s">
        <v>8163</v>
      </c>
      <c r="B7489" s="44" t="s">
        <v>21365</v>
      </c>
      <c r="C7489" s="45" t="s">
        <v>8133</v>
      </c>
      <c r="D7489" s="45" t="s">
        <v>21447</v>
      </c>
      <c r="E7489" s="46">
        <v>46752</v>
      </c>
      <c r="AO7489" s="376"/>
    </row>
    <row r="7490" spans="1:41" x14ac:dyDescent="0.25">
      <c r="A7490" s="44" t="s">
        <v>21647</v>
      </c>
      <c r="B7490" s="44" t="s">
        <v>7823</v>
      </c>
      <c r="C7490" s="45">
        <v>260701</v>
      </c>
      <c r="D7490" s="45" t="s">
        <v>11363</v>
      </c>
      <c r="E7490" s="45" t="s">
        <v>11150</v>
      </c>
      <c r="AO7490" s="376"/>
    </row>
    <row r="7491" spans="1:41" x14ac:dyDescent="0.25">
      <c r="A7491" s="44" t="s">
        <v>1406</v>
      </c>
      <c r="B7491" s="92" t="s">
        <v>9602</v>
      </c>
      <c r="C7491" s="45" t="s">
        <v>9334</v>
      </c>
      <c r="D7491" s="93" t="s">
        <v>9601</v>
      </c>
      <c r="E7491" s="94">
        <v>46568</v>
      </c>
      <c r="F7491" s="93"/>
      <c r="G7491" s="93"/>
      <c r="H7491" s="93"/>
      <c r="I7491" s="99"/>
      <c r="J7491" s="99"/>
      <c r="K7491" s="99"/>
      <c r="L7491" s="99"/>
      <c r="M7491" s="99"/>
      <c r="N7491" s="99"/>
      <c r="O7491" s="99"/>
      <c r="P7491" s="99"/>
      <c r="Q7491" s="99"/>
      <c r="R7491" s="99"/>
      <c r="S7491" s="99"/>
      <c r="T7491" s="99"/>
      <c r="U7491" s="99"/>
      <c r="V7491" s="99"/>
      <c r="W7491" s="99"/>
      <c r="X7491" s="99"/>
      <c r="Y7491" s="99"/>
      <c r="Z7491" s="99"/>
      <c r="AA7491" s="99"/>
      <c r="AB7491" s="99"/>
      <c r="AC7491" s="99"/>
      <c r="AD7491" s="99"/>
      <c r="AE7491" s="99"/>
      <c r="AF7491" s="99"/>
      <c r="AG7491" s="99"/>
      <c r="AH7491" s="31"/>
      <c r="AI7491" s="31"/>
      <c r="AJ7491" s="31"/>
      <c r="AK7491" s="31"/>
      <c r="AL7491" s="31"/>
      <c r="AO7491" s="376"/>
    </row>
    <row r="7492" spans="1:41" x14ac:dyDescent="0.3">
      <c r="A7492" s="99" t="s">
        <v>1406</v>
      </c>
      <c r="B7492" s="92" t="s">
        <v>2683</v>
      </c>
      <c r="C7492" s="93" t="s">
        <v>10083</v>
      </c>
      <c r="D7492" s="93" t="s">
        <v>1201</v>
      </c>
      <c r="E7492" s="94">
        <v>46590</v>
      </c>
      <c r="F7492" s="93"/>
      <c r="G7492" s="93"/>
      <c r="H7492" s="93" t="s">
        <v>1789</v>
      </c>
      <c r="I7492" s="99"/>
      <c r="J7492" s="99"/>
      <c r="K7492" s="99"/>
      <c r="L7492" s="99"/>
      <c r="M7492" s="99"/>
      <c r="N7492" s="99"/>
      <c r="O7492" s="99"/>
      <c r="P7492" s="99"/>
      <c r="Q7492" s="99"/>
      <c r="R7492" s="99"/>
      <c r="S7492" s="99"/>
      <c r="T7492" s="99"/>
      <c r="U7492" s="99"/>
      <c r="V7492" s="99"/>
      <c r="W7492" s="99"/>
      <c r="X7492" s="99"/>
      <c r="Y7492" s="99"/>
      <c r="Z7492" s="99"/>
      <c r="AA7492" s="99"/>
      <c r="AB7492" s="99"/>
      <c r="AC7492" s="99"/>
      <c r="AD7492" s="99"/>
      <c r="AE7492" s="99"/>
      <c r="AF7492" s="99"/>
      <c r="AG7492" s="99"/>
      <c r="AH7492" s="31"/>
      <c r="AI7492" s="31"/>
      <c r="AJ7492" s="31"/>
      <c r="AK7492" s="31"/>
      <c r="AL7492" s="31"/>
      <c r="AO7492" s="376"/>
    </row>
    <row r="7493" spans="1:41" x14ac:dyDescent="0.25">
      <c r="A7493" s="44" t="s">
        <v>1406</v>
      </c>
      <c r="B7493" s="44" t="s">
        <v>21449</v>
      </c>
      <c r="C7493" s="45">
        <v>260504</v>
      </c>
      <c r="D7493" s="45" t="s">
        <v>11363</v>
      </c>
      <c r="E7493" s="45" t="s">
        <v>21450</v>
      </c>
      <c r="AO7493" s="376"/>
    </row>
    <row r="7494" spans="1:41" x14ac:dyDescent="0.25">
      <c r="A7494" s="44" t="s">
        <v>15767</v>
      </c>
      <c r="B7494" s="44" t="s">
        <v>3474</v>
      </c>
      <c r="C7494" s="45">
        <v>250503</v>
      </c>
      <c r="D7494" s="45" t="s">
        <v>11363</v>
      </c>
      <c r="E7494" s="45" t="s">
        <v>15608</v>
      </c>
      <c r="AO7494" s="376"/>
    </row>
    <row r="7495" spans="1:41" x14ac:dyDescent="0.25">
      <c r="A7495" s="44" t="s">
        <v>10124</v>
      </c>
      <c r="B7495" s="44" t="s">
        <v>20674</v>
      </c>
      <c r="C7495" s="45" t="s">
        <v>20769</v>
      </c>
      <c r="D7495" s="32" t="s">
        <v>5559</v>
      </c>
      <c r="E7495" s="45" t="s">
        <v>20878</v>
      </c>
      <c r="F7495" s="32"/>
      <c r="G7495" s="32"/>
      <c r="H7495" s="32"/>
      <c r="I7495" s="31"/>
      <c r="J7495" s="31"/>
      <c r="K7495" s="31"/>
      <c r="L7495" s="31"/>
      <c r="M7495" s="31"/>
      <c r="N7495" s="31"/>
      <c r="O7495" s="31"/>
      <c r="P7495" s="31"/>
      <c r="Q7495" s="31"/>
      <c r="R7495" s="31"/>
      <c r="S7495" s="31"/>
      <c r="T7495" s="31"/>
      <c r="U7495" s="31"/>
      <c r="V7495" s="31"/>
      <c r="W7495" s="31"/>
      <c r="X7495" s="31"/>
      <c r="Y7495" s="31"/>
      <c r="Z7495" s="31"/>
      <c r="AA7495" s="31"/>
      <c r="AB7495" s="31"/>
      <c r="AC7495" s="31"/>
      <c r="AD7495" s="31"/>
      <c r="AE7495" s="31"/>
      <c r="AF7495" s="31"/>
      <c r="AG7495" s="31"/>
      <c r="AH7495" s="31"/>
      <c r="AI7495" s="31"/>
      <c r="AJ7495" s="31"/>
      <c r="AK7495" s="31"/>
      <c r="AL7495" s="31"/>
      <c r="AO7495" s="376"/>
    </row>
    <row r="7496" spans="1:41" x14ac:dyDescent="0.3">
      <c r="A7496" s="99" t="s">
        <v>10124</v>
      </c>
      <c r="B7496" s="92" t="s">
        <v>2683</v>
      </c>
      <c r="C7496" s="93" t="s">
        <v>10083</v>
      </c>
      <c r="D7496" s="93" t="s">
        <v>1201</v>
      </c>
      <c r="E7496" s="94">
        <v>46590</v>
      </c>
      <c r="F7496" s="93"/>
      <c r="G7496" s="93"/>
      <c r="H7496" s="93" t="s">
        <v>1789</v>
      </c>
      <c r="I7496" s="99"/>
      <c r="J7496" s="99"/>
      <c r="K7496" s="99"/>
      <c r="L7496" s="99"/>
      <c r="M7496" s="99"/>
      <c r="N7496" s="99"/>
      <c r="O7496" s="99"/>
      <c r="P7496" s="99"/>
      <c r="Q7496" s="99"/>
      <c r="R7496" s="99"/>
      <c r="S7496" s="99"/>
      <c r="T7496" s="99"/>
      <c r="U7496" s="99"/>
      <c r="V7496" s="99"/>
      <c r="W7496" s="99"/>
      <c r="X7496" s="99"/>
      <c r="Y7496" s="99"/>
      <c r="Z7496" s="99"/>
      <c r="AA7496" s="99"/>
      <c r="AB7496" s="99"/>
      <c r="AC7496" s="99"/>
      <c r="AD7496" s="99"/>
      <c r="AE7496" s="99"/>
      <c r="AF7496" s="99"/>
      <c r="AG7496" s="99"/>
      <c r="AH7496" s="31"/>
      <c r="AI7496" s="31"/>
      <c r="AJ7496" s="31"/>
      <c r="AK7496" s="31"/>
      <c r="AL7496" s="31"/>
      <c r="AO7496" s="376"/>
    </row>
    <row r="7497" spans="1:41" x14ac:dyDescent="0.25">
      <c r="A7497" s="44" t="s">
        <v>9427</v>
      </c>
      <c r="B7497" s="92" t="s">
        <v>9602</v>
      </c>
      <c r="C7497" s="45" t="s">
        <v>9343</v>
      </c>
      <c r="D7497" s="93" t="s">
        <v>9601</v>
      </c>
      <c r="E7497" s="94">
        <v>46568</v>
      </c>
      <c r="F7497" s="93"/>
      <c r="G7497" s="93"/>
      <c r="H7497" s="93"/>
      <c r="I7497" s="99"/>
      <c r="J7497" s="99"/>
      <c r="K7497" s="99"/>
      <c r="L7497" s="99"/>
      <c r="M7497" s="99"/>
      <c r="N7497" s="99"/>
      <c r="O7497" s="99"/>
      <c r="P7497" s="99"/>
      <c r="Q7497" s="99"/>
      <c r="R7497" s="99"/>
      <c r="S7497" s="99"/>
      <c r="T7497" s="99"/>
      <c r="U7497" s="99"/>
      <c r="V7497" s="99"/>
      <c r="W7497" s="99"/>
      <c r="X7497" s="99"/>
      <c r="Y7497" s="99"/>
      <c r="Z7497" s="99"/>
      <c r="AA7497" s="99"/>
      <c r="AB7497" s="99"/>
      <c r="AC7497" s="99"/>
      <c r="AD7497" s="99"/>
      <c r="AE7497" s="99"/>
      <c r="AF7497" s="99"/>
      <c r="AG7497" s="99"/>
      <c r="AH7497" s="31"/>
      <c r="AI7497" s="31"/>
      <c r="AJ7497" s="31"/>
      <c r="AK7497" s="31"/>
      <c r="AL7497" s="31"/>
      <c r="AO7497" s="376"/>
    </row>
    <row r="7498" spans="1:41" x14ac:dyDescent="0.25">
      <c r="A7498" s="44" t="s">
        <v>9427</v>
      </c>
      <c r="B7498" s="44" t="s">
        <v>13594</v>
      </c>
      <c r="C7498" s="45">
        <v>29.25</v>
      </c>
      <c r="D7498" s="45" t="s">
        <v>12549</v>
      </c>
      <c r="E7498" s="46">
        <v>47664</v>
      </c>
      <c r="F7498" s="45"/>
      <c r="G7498" s="93"/>
      <c r="H7498" s="93"/>
      <c r="I7498" s="99"/>
      <c r="J7498" s="99"/>
      <c r="K7498" s="99"/>
      <c r="L7498" s="99"/>
      <c r="M7498" s="99"/>
      <c r="N7498" s="99"/>
      <c r="O7498" s="99"/>
      <c r="P7498" s="99"/>
      <c r="Q7498" s="99"/>
      <c r="R7498" s="99"/>
      <c r="S7498" s="99"/>
      <c r="T7498" s="99"/>
      <c r="U7498" s="99"/>
      <c r="V7498" s="99"/>
      <c r="W7498" s="99"/>
      <c r="X7498" s="99"/>
      <c r="Y7498" s="99"/>
      <c r="Z7498" s="99"/>
      <c r="AA7498" s="99"/>
      <c r="AB7498" s="99"/>
      <c r="AC7498" s="99"/>
      <c r="AD7498" s="99"/>
      <c r="AE7498" s="99"/>
      <c r="AF7498" s="99"/>
      <c r="AG7498" s="99"/>
      <c r="AH7498" s="31"/>
      <c r="AI7498" s="31"/>
      <c r="AJ7498" s="31"/>
      <c r="AK7498" s="31"/>
      <c r="AL7498" s="31"/>
      <c r="AO7498" s="376"/>
    </row>
    <row r="7499" spans="1:41" x14ac:dyDescent="0.25">
      <c r="A7499" s="44" t="s">
        <v>9427</v>
      </c>
      <c r="B7499" s="44" t="s">
        <v>12105</v>
      </c>
      <c r="C7499" s="45">
        <v>39.25</v>
      </c>
      <c r="D7499" s="45" t="s">
        <v>12549</v>
      </c>
      <c r="E7499" s="46">
        <v>47514</v>
      </c>
      <c r="F7499" s="45"/>
      <c r="G7499" s="93"/>
      <c r="H7499" s="93"/>
      <c r="I7499" s="99"/>
      <c r="J7499" s="99"/>
      <c r="K7499" s="99"/>
      <c r="L7499" s="99"/>
      <c r="M7499" s="99"/>
      <c r="N7499" s="99"/>
      <c r="O7499" s="99"/>
      <c r="P7499" s="99"/>
      <c r="Q7499" s="99"/>
      <c r="R7499" s="99"/>
      <c r="S7499" s="99"/>
      <c r="T7499" s="99"/>
      <c r="U7499" s="99"/>
      <c r="V7499" s="99"/>
      <c r="W7499" s="99"/>
      <c r="X7499" s="99"/>
      <c r="Y7499" s="99"/>
      <c r="Z7499" s="99"/>
      <c r="AA7499" s="99"/>
      <c r="AB7499" s="99"/>
      <c r="AC7499" s="99"/>
      <c r="AD7499" s="99"/>
      <c r="AE7499" s="99"/>
      <c r="AF7499" s="99"/>
      <c r="AG7499" s="99"/>
      <c r="AH7499" s="31"/>
      <c r="AI7499" s="31"/>
      <c r="AJ7499" s="31"/>
      <c r="AK7499" s="31"/>
      <c r="AL7499" s="31"/>
      <c r="AO7499" s="376"/>
    </row>
    <row r="7500" spans="1:41" x14ac:dyDescent="0.25">
      <c r="A7500" s="44" t="s">
        <v>9427</v>
      </c>
      <c r="B7500" s="44" t="s">
        <v>21398</v>
      </c>
      <c r="C7500" s="45" t="s">
        <v>9319</v>
      </c>
      <c r="D7500" s="45" t="s">
        <v>21447</v>
      </c>
      <c r="E7500" s="46">
        <v>46507</v>
      </c>
      <c r="AO7500" s="376"/>
    </row>
    <row r="7501" spans="1:41" x14ac:dyDescent="0.25">
      <c r="A7501" s="91" t="s">
        <v>9427</v>
      </c>
      <c r="B7501" s="92" t="s">
        <v>19284</v>
      </c>
      <c r="C7501" s="93" t="s">
        <v>19285</v>
      </c>
      <c r="D7501" s="93" t="s">
        <v>1201</v>
      </c>
      <c r="E7501" s="94">
        <v>46582</v>
      </c>
      <c r="F7501" s="93"/>
      <c r="G7501" s="93"/>
      <c r="H7501" s="93"/>
      <c r="I7501" s="99"/>
      <c r="J7501" s="99"/>
      <c r="K7501" s="99"/>
      <c r="L7501" s="99"/>
      <c r="M7501" s="99"/>
      <c r="N7501" s="99"/>
      <c r="O7501" s="99"/>
      <c r="P7501" s="99"/>
      <c r="Q7501" s="99"/>
      <c r="R7501" s="99"/>
      <c r="S7501" s="99"/>
      <c r="T7501" s="99"/>
      <c r="U7501" s="99"/>
      <c r="V7501" s="99"/>
      <c r="W7501" s="99"/>
      <c r="X7501" s="99"/>
      <c r="Y7501" s="99"/>
      <c r="Z7501" s="99"/>
      <c r="AA7501" s="99"/>
      <c r="AB7501" s="99"/>
      <c r="AC7501" s="99"/>
      <c r="AD7501" s="99"/>
      <c r="AE7501" s="99"/>
      <c r="AF7501" s="99"/>
      <c r="AG7501" s="99"/>
      <c r="AH7501" s="31"/>
      <c r="AI7501" s="31"/>
      <c r="AJ7501" s="31"/>
      <c r="AK7501" s="31"/>
      <c r="AL7501" s="31"/>
      <c r="AO7501" s="376"/>
    </row>
    <row r="7502" spans="1:41" x14ac:dyDescent="0.25">
      <c r="A7502" s="44" t="s">
        <v>9427</v>
      </c>
      <c r="B7502" s="44" t="s">
        <v>3474</v>
      </c>
      <c r="C7502" s="45">
        <v>250503</v>
      </c>
      <c r="D7502" s="45" t="s">
        <v>11363</v>
      </c>
      <c r="E7502" s="45" t="s">
        <v>15608</v>
      </c>
      <c r="AO7502" s="376"/>
    </row>
    <row r="7503" spans="1:41" x14ac:dyDescent="0.25">
      <c r="A7503" s="44" t="s">
        <v>5242</v>
      </c>
      <c r="B7503" s="44" t="s">
        <v>2350</v>
      </c>
      <c r="C7503" s="45">
        <v>220105</v>
      </c>
      <c r="D7503" s="45" t="s">
        <v>11363</v>
      </c>
      <c r="E7503" s="45" t="s">
        <v>2593</v>
      </c>
      <c r="AO7503" s="376"/>
    </row>
    <row r="7504" spans="1:41" x14ac:dyDescent="0.3">
      <c r="A7504" s="57" t="s">
        <v>13147</v>
      </c>
      <c r="B7504" s="57" t="s">
        <v>1290</v>
      </c>
      <c r="C7504" s="62">
        <v>24027</v>
      </c>
      <c r="D7504" s="62" t="s">
        <v>20886</v>
      </c>
      <c r="E7504" s="60">
        <v>46873</v>
      </c>
      <c r="F7504" s="32"/>
      <c r="G7504" s="32"/>
      <c r="H7504" s="32"/>
      <c r="I7504" s="31"/>
      <c r="J7504" s="31"/>
      <c r="K7504" s="31"/>
      <c r="L7504" s="31"/>
      <c r="M7504" s="31"/>
      <c r="N7504" s="31"/>
      <c r="O7504" s="31"/>
      <c r="P7504" s="31"/>
      <c r="Q7504" s="31"/>
      <c r="R7504" s="31"/>
      <c r="S7504" s="31"/>
      <c r="T7504" s="31"/>
      <c r="U7504" s="31"/>
      <c r="V7504" s="31"/>
      <c r="W7504" s="31"/>
      <c r="X7504" s="31"/>
      <c r="Y7504" s="31"/>
      <c r="Z7504" s="31"/>
      <c r="AA7504" s="31"/>
      <c r="AB7504" s="31"/>
      <c r="AC7504" s="31"/>
      <c r="AD7504" s="31"/>
      <c r="AE7504" s="31"/>
      <c r="AF7504" s="31"/>
      <c r="AG7504" s="31"/>
      <c r="AH7504" s="31"/>
      <c r="AI7504" s="31"/>
      <c r="AJ7504" s="31"/>
      <c r="AK7504" s="31"/>
      <c r="AL7504" s="31"/>
      <c r="AO7504" s="376"/>
    </row>
    <row r="7505" spans="1:41" x14ac:dyDescent="0.25">
      <c r="A7505" s="120" t="s">
        <v>1937</v>
      </c>
      <c r="B7505" s="114" t="s">
        <v>1920</v>
      </c>
      <c r="C7505" s="106" t="s">
        <v>1921</v>
      </c>
      <c r="D7505" s="93" t="s">
        <v>1394</v>
      </c>
      <c r="E7505" s="115">
        <v>46934</v>
      </c>
      <c r="F7505" s="93"/>
      <c r="G7505" s="93"/>
      <c r="H7505" s="93"/>
      <c r="I7505" s="99"/>
      <c r="J7505" s="99"/>
      <c r="K7505" s="99"/>
      <c r="L7505" s="99"/>
      <c r="M7505" s="99"/>
      <c r="N7505" s="99"/>
      <c r="O7505" s="99"/>
      <c r="P7505" s="99"/>
      <c r="Q7505" s="99"/>
      <c r="R7505" s="99"/>
      <c r="S7505" s="99"/>
      <c r="T7505" s="99"/>
      <c r="U7505" s="99"/>
      <c r="V7505" s="99"/>
      <c r="W7505" s="99"/>
      <c r="X7505" s="99"/>
      <c r="Y7505" s="99"/>
      <c r="Z7505" s="99"/>
      <c r="AA7505" s="99"/>
      <c r="AB7505" s="99"/>
      <c r="AC7505" s="99"/>
      <c r="AD7505" s="99"/>
      <c r="AE7505" s="99"/>
      <c r="AF7505" s="99"/>
      <c r="AG7505" s="99"/>
      <c r="AH7505" s="31"/>
      <c r="AI7505" s="31"/>
      <c r="AJ7505" s="31"/>
      <c r="AK7505" s="31"/>
      <c r="AL7505" s="31"/>
      <c r="AO7505" s="376"/>
    </row>
    <row r="7506" spans="1:41" x14ac:dyDescent="0.25">
      <c r="A7506" s="44" t="s">
        <v>9428</v>
      </c>
      <c r="B7506" s="92" t="s">
        <v>9602</v>
      </c>
      <c r="C7506" s="45" t="s">
        <v>9343</v>
      </c>
      <c r="D7506" s="93" t="s">
        <v>9601</v>
      </c>
      <c r="E7506" s="94">
        <v>46568</v>
      </c>
      <c r="F7506" s="93"/>
      <c r="G7506" s="93"/>
      <c r="H7506" s="93"/>
      <c r="I7506" s="99"/>
      <c r="J7506" s="99"/>
      <c r="K7506" s="99"/>
      <c r="L7506" s="99"/>
      <c r="M7506" s="99"/>
      <c r="N7506" s="99"/>
      <c r="O7506" s="99"/>
      <c r="P7506" s="99"/>
      <c r="Q7506" s="99"/>
      <c r="R7506" s="99"/>
      <c r="S7506" s="99"/>
      <c r="T7506" s="99"/>
      <c r="U7506" s="99"/>
      <c r="V7506" s="99"/>
      <c r="W7506" s="99"/>
      <c r="X7506" s="99"/>
      <c r="Y7506" s="99"/>
      <c r="Z7506" s="99"/>
      <c r="AA7506" s="99"/>
      <c r="AB7506" s="99"/>
      <c r="AC7506" s="99"/>
      <c r="AD7506" s="99"/>
      <c r="AE7506" s="99"/>
      <c r="AF7506" s="99"/>
      <c r="AG7506" s="99"/>
      <c r="AH7506" s="31"/>
      <c r="AI7506" s="31"/>
      <c r="AJ7506" s="31"/>
      <c r="AK7506" s="31"/>
      <c r="AL7506" s="31"/>
      <c r="AO7506" s="376"/>
    </row>
    <row r="7507" spans="1:41" x14ac:dyDescent="0.25">
      <c r="A7507" s="44" t="s">
        <v>17883</v>
      </c>
      <c r="B7507" s="44" t="s">
        <v>21470</v>
      </c>
      <c r="C7507" s="45">
        <v>260702</v>
      </c>
      <c r="D7507" s="45" t="s">
        <v>11363</v>
      </c>
      <c r="E7507" s="45" t="s">
        <v>11150</v>
      </c>
      <c r="AO7507" s="376"/>
    </row>
    <row r="7508" spans="1:41" x14ac:dyDescent="0.25">
      <c r="A7508" s="44" t="s">
        <v>6997</v>
      </c>
      <c r="B7508" s="44" t="s">
        <v>1872</v>
      </c>
      <c r="C7508" s="45" t="s">
        <v>9934</v>
      </c>
      <c r="D7508" s="46" t="s">
        <v>21328</v>
      </c>
      <c r="E7508" s="46">
        <v>46445</v>
      </c>
      <c r="AO7508" s="376"/>
    </row>
    <row r="7509" spans="1:41" x14ac:dyDescent="0.25">
      <c r="A7509" s="44" t="s">
        <v>6997</v>
      </c>
      <c r="B7509" s="44" t="s">
        <v>2350</v>
      </c>
      <c r="C7509" s="45">
        <v>230105</v>
      </c>
      <c r="D7509" s="45" t="s">
        <v>11363</v>
      </c>
      <c r="E7509" s="45" t="s">
        <v>5265</v>
      </c>
      <c r="AO7509" s="376"/>
    </row>
    <row r="7510" spans="1:41" x14ac:dyDescent="0.25">
      <c r="A7510" s="44" t="s">
        <v>13104</v>
      </c>
      <c r="B7510" s="44" t="s">
        <v>21434</v>
      </c>
      <c r="C7510" s="45" t="s">
        <v>13058</v>
      </c>
      <c r="D7510" s="45" t="s">
        <v>21447</v>
      </c>
      <c r="E7510" s="46">
        <v>46418</v>
      </c>
      <c r="AO7510" s="376"/>
    </row>
    <row r="7511" spans="1:41" x14ac:dyDescent="0.25">
      <c r="A7511" s="44" t="s">
        <v>11971</v>
      </c>
      <c r="B7511" s="44" t="s">
        <v>17605</v>
      </c>
      <c r="C7511" s="45">
        <v>240901</v>
      </c>
      <c r="D7511" s="45" t="s">
        <v>11363</v>
      </c>
      <c r="E7511" s="45" t="s">
        <v>4826</v>
      </c>
      <c r="AO7511" s="376"/>
    </row>
    <row r="7512" spans="1:41" x14ac:dyDescent="0.25">
      <c r="A7512" s="44" t="s">
        <v>17884</v>
      </c>
      <c r="B7512" s="44" t="s">
        <v>4244</v>
      </c>
      <c r="C7512" s="45">
        <v>240906</v>
      </c>
      <c r="D7512" s="45" t="s">
        <v>11363</v>
      </c>
      <c r="E7512" s="45" t="s">
        <v>4826</v>
      </c>
      <c r="AO7512" s="376"/>
    </row>
    <row r="7513" spans="1:41" x14ac:dyDescent="0.25">
      <c r="A7513" s="44" t="s">
        <v>17884</v>
      </c>
      <c r="B7513" s="44" t="s">
        <v>199</v>
      </c>
      <c r="C7513" s="45">
        <v>241001</v>
      </c>
      <c r="D7513" s="45" t="s">
        <v>11363</v>
      </c>
      <c r="E7513" s="45" t="s">
        <v>5332</v>
      </c>
      <c r="AO7513" s="376"/>
    </row>
    <row r="7514" spans="1:41" x14ac:dyDescent="0.25">
      <c r="A7514" s="44" t="s">
        <v>17884</v>
      </c>
      <c r="B7514" s="44" t="s">
        <v>5321</v>
      </c>
      <c r="C7514" s="45">
        <v>25010401</v>
      </c>
      <c r="D7514" s="45" t="s">
        <v>11363</v>
      </c>
      <c r="E7514" s="45" t="s">
        <v>12564</v>
      </c>
      <c r="AO7514" s="376"/>
    </row>
    <row r="7515" spans="1:41" x14ac:dyDescent="0.25">
      <c r="A7515" s="44" t="s">
        <v>17884</v>
      </c>
      <c r="B7515" s="44" t="s">
        <v>3176</v>
      </c>
      <c r="C7515" s="45">
        <v>25010402</v>
      </c>
      <c r="D7515" s="45" t="s">
        <v>11363</v>
      </c>
      <c r="E7515" s="45" t="s">
        <v>12564</v>
      </c>
      <c r="AO7515" s="376"/>
    </row>
    <row r="7516" spans="1:41" x14ac:dyDescent="0.25">
      <c r="A7516" s="44" t="s">
        <v>11657</v>
      </c>
      <c r="B7516" s="44" t="s">
        <v>21433</v>
      </c>
      <c r="C7516" s="45" t="s">
        <v>5528</v>
      </c>
      <c r="D7516" s="45" t="s">
        <v>21447</v>
      </c>
      <c r="E7516" s="46">
        <v>46418</v>
      </c>
      <c r="AO7516" s="376"/>
    </row>
    <row r="7517" spans="1:41" x14ac:dyDescent="0.3">
      <c r="A7517" s="57" t="s">
        <v>17175</v>
      </c>
      <c r="B7517" s="57" t="s">
        <v>2173</v>
      </c>
      <c r="C7517" s="62">
        <v>24030</v>
      </c>
      <c r="D7517" s="62" t="s">
        <v>20886</v>
      </c>
      <c r="E7517" s="60">
        <v>47057</v>
      </c>
      <c r="F7517" s="32"/>
      <c r="G7517" s="32"/>
      <c r="H7517" s="32"/>
      <c r="I7517" s="31"/>
      <c r="J7517" s="31"/>
      <c r="K7517" s="31"/>
      <c r="L7517" s="31"/>
      <c r="M7517" s="31"/>
      <c r="N7517" s="31"/>
      <c r="O7517" s="31"/>
      <c r="P7517" s="31"/>
      <c r="Q7517" s="31"/>
      <c r="R7517" s="31"/>
      <c r="S7517" s="31"/>
      <c r="T7517" s="31"/>
      <c r="U7517" s="31"/>
      <c r="V7517" s="31"/>
      <c r="W7517" s="31"/>
      <c r="X7517" s="31"/>
      <c r="Y7517" s="31"/>
      <c r="Z7517" s="31"/>
      <c r="AA7517" s="31"/>
      <c r="AB7517" s="31"/>
      <c r="AC7517" s="31"/>
      <c r="AD7517" s="31"/>
      <c r="AE7517" s="31"/>
      <c r="AF7517" s="31"/>
      <c r="AG7517" s="31"/>
      <c r="AH7517" s="31"/>
      <c r="AI7517" s="31"/>
      <c r="AJ7517" s="31"/>
      <c r="AK7517" s="31"/>
      <c r="AL7517" s="31"/>
      <c r="AO7517" s="376"/>
    </row>
    <row r="7518" spans="1:41" x14ac:dyDescent="0.25">
      <c r="A7518" s="44" t="s">
        <v>15768</v>
      </c>
      <c r="B7518" s="44" t="s">
        <v>3474</v>
      </c>
      <c r="C7518" s="45">
        <v>250503</v>
      </c>
      <c r="D7518" s="45" t="s">
        <v>11363</v>
      </c>
      <c r="E7518" s="45" t="s">
        <v>15608</v>
      </c>
      <c r="AO7518" s="376"/>
    </row>
    <row r="7519" spans="1:41" x14ac:dyDescent="0.25">
      <c r="A7519" s="44" t="s">
        <v>15768</v>
      </c>
      <c r="B7519" s="44" t="s">
        <v>15615</v>
      </c>
      <c r="C7519" s="45">
        <v>250902</v>
      </c>
      <c r="D7519" s="45" t="s">
        <v>11363</v>
      </c>
      <c r="E7519" s="45" t="s">
        <v>4972</v>
      </c>
      <c r="AO7519" s="376"/>
    </row>
    <row r="7520" spans="1:41" x14ac:dyDescent="0.3">
      <c r="A7520" s="333" t="s">
        <v>18672</v>
      </c>
      <c r="B7520" s="333" t="s">
        <v>2302</v>
      </c>
      <c r="C7520" s="125" t="s">
        <v>18818</v>
      </c>
      <c r="D7520" s="32" t="s">
        <v>20309</v>
      </c>
      <c r="E7520" s="125" t="s">
        <v>8292</v>
      </c>
      <c r="F7520" s="125" t="s">
        <v>1190</v>
      </c>
      <c r="G7520" s="125" t="s">
        <v>1190</v>
      </c>
      <c r="AO7520" s="376"/>
    </row>
    <row r="7521" spans="1:41" x14ac:dyDescent="0.25">
      <c r="A7521" s="44" t="s">
        <v>16714</v>
      </c>
      <c r="B7521" s="44" t="s">
        <v>16715</v>
      </c>
      <c r="C7521" s="45" t="s">
        <v>16997</v>
      </c>
      <c r="D7521" s="367" t="s">
        <v>3696</v>
      </c>
      <c r="E7521" s="328">
        <f>DATE(2030,2,13)</f>
        <v>47527</v>
      </c>
      <c r="F7521" s="32"/>
      <c r="G7521" s="32"/>
      <c r="H7521" s="32"/>
      <c r="I7521" s="31"/>
      <c r="J7521" s="31"/>
      <c r="K7521" s="31"/>
      <c r="L7521" s="31"/>
      <c r="M7521" s="31"/>
      <c r="N7521" s="31"/>
      <c r="O7521" s="31"/>
      <c r="P7521" s="31"/>
      <c r="Q7521" s="31"/>
      <c r="R7521" s="31"/>
      <c r="S7521" s="31"/>
      <c r="T7521" s="31"/>
      <c r="U7521" s="31"/>
      <c r="V7521" s="31"/>
      <c r="W7521" s="31"/>
      <c r="X7521" s="31"/>
      <c r="Y7521" s="31"/>
      <c r="Z7521" s="31"/>
      <c r="AA7521" s="31"/>
      <c r="AB7521" s="31"/>
      <c r="AC7521" s="31"/>
      <c r="AD7521" s="31"/>
      <c r="AE7521" s="31"/>
      <c r="AF7521" s="31"/>
      <c r="AG7521" s="31"/>
      <c r="AH7521" s="31"/>
      <c r="AI7521" s="31"/>
      <c r="AJ7521" s="31"/>
      <c r="AK7521" s="31"/>
      <c r="AL7521" s="31"/>
      <c r="AO7521" s="376"/>
    </row>
    <row r="7522" spans="1:41" x14ac:dyDescent="0.25">
      <c r="A7522" s="44" t="s">
        <v>20609</v>
      </c>
      <c r="B7522" s="44" t="s">
        <v>14169</v>
      </c>
      <c r="C7522" s="45" t="s">
        <v>20731</v>
      </c>
      <c r="D7522" s="32" t="s">
        <v>5559</v>
      </c>
      <c r="E7522" s="45" t="s">
        <v>20863</v>
      </c>
      <c r="F7522" s="32"/>
      <c r="G7522" s="32"/>
      <c r="H7522" s="32"/>
      <c r="I7522" s="31"/>
      <c r="J7522" s="31"/>
      <c r="K7522" s="31"/>
      <c r="L7522" s="31"/>
      <c r="M7522" s="31"/>
      <c r="N7522" s="31"/>
      <c r="O7522" s="31"/>
      <c r="P7522" s="31"/>
      <c r="Q7522" s="31"/>
      <c r="R7522" s="31"/>
      <c r="S7522" s="31"/>
      <c r="T7522" s="31"/>
      <c r="U7522" s="31"/>
      <c r="V7522" s="31"/>
      <c r="W7522" s="31"/>
      <c r="X7522" s="31"/>
      <c r="Y7522" s="31"/>
      <c r="Z7522" s="31"/>
      <c r="AA7522" s="31"/>
      <c r="AB7522" s="31"/>
      <c r="AC7522" s="31"/>
      <c r="AD7522" s="31"/>
      <c r="AE7522" s="31"/>
      <c r="AF7522" s="31"/>
      <c r="AG7522" s="31"/>
      <c r="AH7522" s="31"/>
      <c r="AI7522" s="31"/>
      <c r="AJ7522" s="31"/>
      <c r="AK7522" s="31"/>
      <c r="AL7522" s="31"/>
      <c r="AO7522" s="376"/>
    </row>
    <row r="7523" spans="1:41" x14ac:dyDescent="0.3">
      <c r="A7523" s="333" t="s">
        <v>11437</v>
      </c>
      <c r="B7523" s="333" t="s">
        <v>1153</v>
      </c>
      <c r="C7523" s="125" t="s">
        <v>11369</v>
      </c>
      <c r="D7523" s="32" t="s">
        <v>20309</v>
      </c>
      <c r="E7523" s="125" t="s">
        <v>4826</v>
      </c>
      <c r="F7523" s="125" t="s">
        <v>1189</v>
      </c>
      <c r="G7523" s="125" t="s">
        <v>1190</v>
      </c>
      <c r="AO7523" s="376"/>
    </row>
    <row r="7524" spans="1:41" x14ac:dyDescent="0.25">
      <c r="A7524" s="44" t="s">
        <v>20610</v>
      </c>
      <c r="B7524" s="44" t="s">
        <v>14169</v>
      </c>
      <c r="C7524" s="45" t="s">
        <v>20732</v>
      </c>
      <c r="D7524" s="32" t="s">
        <v>5559</v>
      </c>
      <c r="E7524" s="45" t="s">
        <v>20863</v>
      </c>
      <c r="F7524" s="32"/>
      <c r="G7524" s="32"/>
      <c r="H7524" s="32"/>
      <c r="I7524" s="31"/>
      <c r="J7524" s="31"/>
      <c r="K7524" s="31"/>
      <c r="L7524" s="31"/>
      <c r="M7524" s="31"/>
      <c r="N7524" s="31"/>
      <c r="O7524" s="31"/>
      <c r="P7524" s="31"/>
      <c r="Q7524" s="31"/>
      <c r="R7524" s="31"/>
      <c r="S7524" s="31"/>
      <c r="T7524" s="31"/>
      <c r="U7524" s="31"/>
      <c r="V7524" s="31"/>
      <c r="W7524" s="31"/>
      <c r="X7524" s="31"/>
      <c r="Y7524" s="31"/>
      <c r="Z7524" s="31"/>
      <c r="AA7524" s="31"/>
      <c r="AB7524" s="31"/>
      <c r="AC7524" s="31"/>
      <c r="AD7524" s="31"/>
      <c r="AE7524" s="31"/>
      <c r="AF7524" s="31"/>
      <c r="AG7524" s="31"/>
      <c r="AH7524" s="31"/>
      <c r="AI7524" s="31"/>
      <c r="AJ7524" s="31"/>
      <c r="AK7524" s="31"/>
      <c r="AL7524" s="31"/>
      <c r="AO7524" s="376"/>
    </row>
    <row r="7525" spans="1:41" x14ac:dyDescent="0.25">
      <c r="A7525" s="44" t="s">
        <v>20925</v>
      </c>
      <c r="B7525" s="44" t="s">
        <v>20926</v>
      </c>
      <c r="C7525" s="45" t="s">
        <v>21052</v>
      </c>
      <c r="D7525" s="367" t="s">
        <v>3696</v>
      </c>
      <c r="E7525" s="328">
        <f>DATE(2030,2,13)</f>
        <v>47527</v>
      </c>
      <c r="F7525" s="32"/>
      <c r="G7525" s="32"/>
      <c r="H7525" s="32"/>
      <c r="I7525" s="31"/>
      <c r="J7525" s="31"/>
      <c r="K7525" s="31"/>
      <c r="L7525" s="31"/>
      <c r="M7525" s="31"/>
      <c r="N7525" s="31"/>
      <c r="O7525" s="31"/>
      <c r="P7525" s="31"/>
      <c r="Q7525" s="31"/>
      <c r="R7525" s="31"/>
      <c r="S7525" s="31"/>
      <c r="T7525" s="31"/>
      <c r="U7525" s="31"/>
      <c r="V7525" s="31"/>
      <c r="W7525" s="31"/>
      <c r="X7525" s="31"/>
      <c r="Y7525" s="31"/>
      <c r="Z7525" s="31"/>
      <c r="AA7525" s="31"/>
      <c r="AB7525" s="31"/>
      <c r="AC7525" s="31"/>
      <c r="AD7525" s="31"/>
      <c r="AE7525" s="31"/>
      <c r="AF7525" s="31"/>
      <c r="AG7525" s="31"/>
      <c r="AH7525" s="31"/>
      <c r="AI7525" s="31"/>
      <c r="AJ7525" s="31"/>
      <c r="AK7525" s="31"/>
      <c r="AL7525" s="31"/>
      <c r="AO7525" s="376"/>
    </row>
    <row r="7526" spans="1:41" x14ac:dyDescent="0.25">
      <c r="A7526" s="44" t="s">
        <v>7784</v>
      </c>
      <c r="B7526" s="44" t="s">
        <v>14914</v>
      </c>
      <c r="C7526" s="45" t="s">
        <v>9784</v>
      </c>
      <c r="D7526" s="367" t="s">
        <v>3696</v>
      </c>
      <c r="E7526" s="328">
        <f>DATE(2028,3,27)</f>
        <v>46839</v>
      </c>
      <c r="F7526" s="32"/>
      <c r="G7526" s="32"/>
      <c r="H7526" s="32"/>
      <c r="I7526" s="31"/>
      <c r="J7526" s="31"/>
      <c r="K7526" s="31"/>
      <c r="L7526" s="31"/>
      <c r="M7526" s="31"/>
      <c r="N7526" s="31"/>
      <c r="O7526" s="31"/>
      <c r="P7526" s="31"/>
      <c r="Q7526" s="31"/>
      <c r="R7526" s="31"/>
      <c r="S7526" s="31"/>
      <c r="T7526" s="31"/>
      <c r="U7526" s="31"/>
      <c r="V7526" s="31"/>
      <c r="W7526" s="31"/>
      <c r="X7526" s="31"/>
      <c r="Y7526" s="31"/>
      <c r="Z7526" s="31"/>
      <c r="AA7526" s="31"/>
      <c r="AB7526" s="31"/>
      <c r="AC7526" s="31"/>
      <c r="AD7526" s="31"/>
      <c r="AE7526" s="31"/>
      <c r="AF7526" s="31"/>
      <c r="AG7526" s="31"/>
      <c r="AH7526" s="31"/>
      <c r="AI7526" s="31"/>
      <c r="AJ7526" s="31"/>
      <c r="AK7526" s="31"/>
      <c r="AL7526" s="31"/>
      <c r="AO7526" s="376"/>
    </row>
    <row r="7527" spans="1:41" x14ac:dyDescent="0.3">
      <c r="A7527" s="333" t="s">
        <v>18673</v>
      </c>
      <c r="B7527" s="333" t="s">
        <v>1167</v>
      </c>
      <c r="C7527" s="125" t="s">
        <v>17236</v>
      </c>
      <c r="D7527" s="32" t="s">
        <v>20309</v>
      </c>
      <c r="E7527" s="125" t="s">
        <v>8292</v>
      </c>
      <c r="F7527" s="125" t="s">
        <v>1189</v>
      </c>
      <c r="G7527" s="125" t="s">
        <v>1190</v>
      </c>
      <c r="AO7527" s="376"/>
    </row>
    <row r="7528" spans="1:41" x14ac:dyDescent="0.25">
      <c r="A7528" s="44" t="s">
        <v>13640</v>
      </c>
      <c r="B7528" s="44" t="s">
        <v>12095</v>
      </c>
      <c r="C7528" s="45">
        <v>33.25</v>
      </c>
      <c r="D7528" s="45" t="s">
        <v>12549</v>
      </c>
      <c r="E7528" s="46">
        <v>47664</v>
      </c>
      <c r="F7528" s="45"/>
      <c r="G7528" s="93"/>
      <c r="H7528" s="93"/>
      <c r="I7528" s="99"/>
      <c r="J7528" s="99"/>
      <c r="K7528" s="99"/>
      <c r="L7528" s="99"/>
      <c r="M7528" s="99"/>
      <c r="N7528" s="99"/>
      <c r="O7528" s="99"/>
      <c r="P7528" s="99"/>
      <c r="Q7528" s="99"/>
      <c r="R7528" s="99"/>
      <c r="S7528" s="99"/>
      <c r="T7528" s="99"/>
      <c r="U7528" s="99"/>
      <c r="V7528" s="99"/>
      <c r="W7528" s="99"/>
      <c r="X7528" s="99"/>
      <c r="Y7528" s="99"/>
      <c r="Z7528" s="99"/>
      <c r="AA7528" s="99"/>
      <c r="AB7528" s="99"/>
      <c r="AC7528" s="99"/>
      <c r="AD7528" s="99"/>
      <c r="AE7528" s="99"/>
      <c r="AF7528" s="99"/>
      <c r="AG7528" s="99"/>
      <c r="AH7528" s="31"/>
      <c r="AI7528" s="31"/>
      <c r="AJ7528" s="31"/>
      <c r="AK7528" s="31"/>
      <c r="AL7528" s="31"/>
      <c r="AO7528" s="376"/>
    </row>
    <row r="7529" spans="1:41" x14ac:dyDescent="0.25">
      <c r="A7529" s="44" t="s">
        <v>7863</v>
      </c>
      <c r="B7529" s="44" t="s">
        <v>3475</v>
      </c>
      <c r="C7529" s="45">
        <v>230301</v>
      </c>
      <c r="D7529" s="45" t="s">
        <v>11363</v>
      </c>
      <c r="E7529" s="45" t="s">
        <v>5265</v>
      </c>
      <c r="AO7529" s="376"/>
    </row>
    <row r="7530" spans="1:41" x14ac:dyDescent="0.25">
      <c r="A7530" s="44" t="s">
        <v>705</v>
      </c>
      <c r="B7530" s="44" t="s">
        <v>5134</v>
      </c>
      <c r="C7530" s="45">
        <v>240804</v>
      </c>
      <c r="D7530" s="45" t="s">
        <v>11363</v>
      </c>
      <c r="E7530" s="45" t="s">
        <v>11260</v>
      </c>
      <c r="AO7530" s="376"/>
    </row>
    <row r="7531" spans="1:41" x14ac:dyDescent="0.25">
      <c r="A7531" s="44" t="s">
        <v>9429</v>
      </c>
      <c r="B7531" s="92" t="s">
        <v>9602</v>
      </c>
      <c r="C7531" s="45" t="s">
        <v>9334</v>
      </c>
      <c r="D7531" s="93" t="s">
        <v>9601</v>
      </c>
      <c r="E7531" s="94">
        <v>46568</v>
      </c>
      <c r="F7531" s="93"/>
      <c r="G7531" s="93"/>
      <c r="H7531" s="93"/>
      <c r="I7531" s="99"/>
      <c r="J7531" s="99"/>
      <c r="K7531" s="99"/>
      <c r="L7531" s="99"/>
      <c r="M7531" s="99"/>
      <c r="N7531" s="99"/>
      <c r="O7531" s="99"/>
      <c r="P7531" s="99"/>
      <c r="Q7531" s="99"/>
      <c r="R7531" s="99"/>
      <c r="S7531" s="99"/>
      <c r="T7531" s="99"/>
      <c r="U7531" s="99"/>
      <c r="V7531" s="99"/>
      <c r="W7531" s="99"/>
      <c r="X7531" s="99"/>
      <c r="Y7531" s="99"/>
      <c r="Z7531" s="99"/>
      <c r="AA7531" s="99"/>
      <c r="AB7531" s="99"/>
      <c r="AC7531" s="99"/>
      <c r="AD7531" s="99"/>
      <c r="AE7531" s="99"/>
      <c r="AF7531" s="99"/>
      <c r="AG7531" s="99"/>
      <c r="AH7531" s="31"/>
      <c r="AI7531" s="31"/>
      <c r="AJ7531" s="31"/>
      <c r="AK7531" s="31"/>
      <c r="AL7531" s="31"/>
      <c r="AO7531" s="376"/>
    </row>
    <row r="7532" spans="1:41" x14ac:dyDescent="0.25">
      <c r="A7532" s="44" t="s">
        <v>9429</v>
      </c>
      <c r="B7532" s="44" t="s">
        <v>5321</v>
      </c>
      <c r="C7532" s="45">
        <v>26010401</v>
      </c>
      <c r="D7532" s="45" t="s">
        <v>11363</v>
      </c>
      <c r="E7532" s="45" t="s">
        <v>17459</v>
      </c>
      <c r="AO7532" s="376"/>
    </row>
    <row r="7533" spans="1:41" x14ac:dyDescent="0.25">
      <c r="A7533" s="44" t="s">
        <v>9429</v>
      </c>
      <c r="B7533" s="44" t="s">
        <v>3176</v>
      </c>
      <c r="C7533" s="45">
        <v>26010402</v>
      </c>
      <c r="D7533" s="45" t="s">
        <v>11363</v>
      </c>
      <c r="E7533" s="45" t="s">
        <v>17459</v>
      </c>
      <c r="AO7533" s="376"/>
    </row>
    <row r="7534" spans="1:41" x14ac:dyDescent="0.3">
      <c r="A7534" s="92" t="s">
        <v>10191</v>
      </c>
      <c r="B7534" s="92" t="s">
        <v>10212</v>
      </c>
      <c r="C7534" s="93" t="s">
        <v>10213</v>
      </c>
      <c r="D7534" s="93" t="s">
        <v>1201</v>
      </c>
      <c r="E7534" s="94">
        <v>47012</v>
      </c>
      <c r="F7534" s="93"/>
      <c r="G7534" s="93"/>
      <c r="H7534" s="93"/>
      <c r="I7534" s="99"/>
      <c r="J7534" s="99"/>
      <c r="K7534" s="99"/>
      <c r="L7534" s="99"/>
      <c r="M7534" s="99"/>
      <c r="N7534" s="99"/>
      <c r="O7534" s="99"/>
      <c r="P7534" s="99"/>
      <c r="Q7534" s="99"/>
      <c r="R7534" s="99"/>
      <c r="S7534" s="99"/>
      <c r="T7534" s="99"/>
      <c r="U7534" s="99"/>
      <c r="V7534" s="99"/>
      <c r="W7534" s="99"/>
      <c r="X7534" s="99"/>
      <c r="Y7534" s="99"/>
      <c r="Z7534" s="99"/>
      <c r="AA7534" s="99"/>
      <c r="AB7534" s="99"/>
      <c r="AC7534" s="99"/>
      <c r="AD7534" s="99"/>
      <c r="AE7534" s="99"/>
      <c r="AF7534" s="99"/>
      <c r="AG7534" s="99"/>
      <c r="AH7534" s="31"/>
      <c r="AI7534" s="31"/>
      <c r="AJ7534" s="31"/>
      <c r="AK7534" s="31"/>
      <c r="AL7534" s="31"/>
      <c r="AO7534" s="376"/>
    </row>
    <row r="7535" spans="1:41" x14ac:dyDescent="0.3">
      <c r="A7535" s="99" t="s">
        <v>1714</v>
      </c>
      <c r="B7535" s="92" t="s">
        <v>1716</v>
      </c>
      <c r="C7535" s="146">
        <v>2202</v>
      </c>
      <c r="D7535" s="146" t="s">
        <v>1717</v>
      </c>
      <c r="E7535" s="107">
        <v>45535</v>
      </c>
      <c r="F7535" s="93"/>
      <c r="G7535" s="93"/>
      <c r="H7535" s="93" t="s">
        <v>1190</v>
      </c>
      <c r="I7535" s="99"/>
      <c r="J7535" s="99"/>
      <c r="K7535" s="99"/>
      <c r="L7535" s="99"/>
      <c r="M7535" s="99"/>
      <c r="N7535" s="99"/>
      <c r="O7535" s="99"/>
      <c r="P7535" s="99"/>
      <c r="Q7535" s="99"/>
      <c r="R7535" s="99"/>
      <c r="S7535" s="99"/>
      <c r="T7535" s="99"/>
      <c r="U7535" s="99"/>
      <c r="V7535" s="99"/>
      <c r="W7535" s="99"/>
      <c r="X7535" s="99"/>
      <c r="Y7535" s="99"/>
      <c r="Z7535" s="99"/>
      <c r="AA7535" s="99"/>
      <c r="AB7535" s="99"/>
      <c r="AC7535" s="99"/>
      <c r="AD7535" s="99"/>
      <c r="AE7535" s="99"/>
      <c r="AF7535" s="99"/>
      <c r="AG7535" s="99"/>
      <c r="AH7535" s="31"/>
      <c r="AI7535" s="31"/>
      <c r="AJ7535" s="31"/>
      <c r="AK7535" s="31"/>
      <c r="AL7535" s="31"/>
      <c r="AO7535" s="376"/>
    </row>
    <row r="7536" spans="1:41" x14ac:dyDescent="0.3">
      <c r="A7536" s="333" t="s">
        <v>18674</v>
      </c>
      <c r="B7536" s="333" t="s">
        <v>1167</v>
      </c>
      <c r="C7536" s="125" t="s">
        <v>17236</v>
      </c>
      <c r="D7536" s="32" t="s">
        <v>20309</v>
      </c>
      <c r="E7536" s="125" t="s">
        <v>8292</v>
      </c>
      <c r="F7536" s="125" t="s">
        <v>1189</v>
      </c>
      <c r="G7536" s="125" t="s">
        <v>1190</v>
      </c>
      <c r="AO7536" s="376"/>
    </row>
    <row r="7537" spans="1:41" x14ac:dyDescent="0.25">
      <c r="A7537" s="44" t="s">
        <v>3174</v>
      </c>
      <c r="B7537" s="44" t="s">
        <v>10350</v>
      </c>
      <c r="C7537" s="45">
        <v>24020301</v>
      </c>
      <c r="D7537" s="45" t="s">
        <v>11363</v>
      </c>
      <c r="E7537" s="45" t="s">
        <v>5131</v>
      </c>
      <c r="AO7537" s="376"/>
    </row>
    <row r="7538" spans="1:41" x14ac:dyDescent="0.25">
      <c r="A7538" s="44" t="s">
        <v>3174</v>
      </c>
      <c r="B7538" s="44" t="s">
        <v>3177</v>
      </c>
      <c r="C7538" s="45">
        <v>24020302</v>
      </c>
      <c r="D7538" s="45" t="s">
        <v>11363</v>
      </c>
      <c r="E7538" s="45" t="s">
        <v>5131</v>
      </c>
      <c r="AO7538" s="376"/>
    </row>
    <row r="7539" spans="1:41" x14ac:dyDescent="0.3">
      <c r="A7539" s="333" t="s">
        <v>11438</v>
      </c>
      <c r="B7539" s="333" t="s">
        <v>1153</v>
      </c>
      <c r="C7539" s="125" t="s">
        <v>11369</v>
      </c>
      <c r="D7539" s="32" t="s">
        <v>20309</v>
      </c>
      <c r="E7539" s="125" t="s">
        <v>4826</v>
      </c>
      <c r="F7539" s="125" t="s">
        <v>1189</v>
      </c>
      <c r="G7539" s="125" t="s">
        <v>1190</v>
      </c>
      <c r="AO7539" s="376"/>
    </row>
    <row r="7540" spans="1:41" x14ac:dyDescent="0.25">
      <c r="A7540" s="44" t="s">
        <v>1623</v>
      </c>
      <c r="B7540" s="44" t="s">
        <v>5321</v>
      </c>
      <c r="C7540" s="45">
        <v>23010401</v>
      </c>
      <c r="D7540" s="45" t="s">
        <v>11363</v>
      </c>
      <c r="E7540" s="45" t="s">
        <v>5322</v>
      </c>
      <c r="AO7540" s="376"/>
    </row>
    <row r="7541" spans="1:41" x14ac:dyDescent="0.25">
      <c r="A7541" s="44" t="s">
        <v>1623</v>
      </c>
      <c r="B7541" s="44" t="s">
        <v>3176</v>
      </c>
      <c r="C7541" s="45">
        <v>23010402</v>
      </c>
      <c r="D7541" s="45" t="s">
        <v>11363</v>
      </c>
      <c r="E7541" s="45" t="s">
        <v>5322</v>
      </c>
      <c r="AO7541" s="376"/>
    </row>
    <row r="7542" spans="1:41" x14ac:dyDescent="0.25">
      <c r="A7542" s="44" t="s">
        <v>1623</v>
      </c>
      <c r="B7542" s="44" t="s">
        <v>7104</v>
      </c>
      <c r="C7542" s="45">
        <v>230504</v>
      </c>
      <c r="D7542" s="45" t="s">
        <v>11363</v>
      </c>
      <c r="E7542" s="45" t="s">
        <v>7105</v>
      </c>
      <c r="AO7542" s="376"/>
    </row>
    <row r="7543" spans="1:41" x14ac:dyDescent="0.25">
      <c r="A7543" s="44" t="s">
        <v>1623</v>
      </c>
      <c r="B7543" s="44" t="s">
        <v>10350</v>
      </c>
      <c r="C7543" s="45">
        <v>24020301</v>
      </c>
      <c r="D7543" s="45" t="s">
        <v>11363</v>
      </c>
      <c r="E7543" s="45" t="s">
        <v>5131</v>
      </c>
      <c r="AO7543" s="376"/>
    </row>
    <row r="7544" spans="1:41" x14ac:dyDescent="0.25">
      <c r="A7544" s="44" t="s">
        <v>1623</v>
      </c>
      <c r="B7544" s="44" t="s">
        <v>10348</v>
      </c>
      <c r="C7544" s="45">
        <v>240501</v>
      </c>
      <c r="D7544" s="45" t="s">
        <v>11363</v>
      </c>
      <c r="E7544" s="45" t="s">
        <v>10349</v>
      </c>
      <c r="AO7544" s="376"/>
    </row>
    <row r="7545" spans="1:41" x14ac:dyDescent="0.25">
      <c r="A7545" s="44" t="s">
        <v>1623</v>
      </c>
      <c r="B7545" s="44" t="s">
        <v>199</v>
      </c>
      <c r="C7545" s="45">
        <v>241001</v>
      </c>
      <c r="D7545" s="45" t="s">
        <v>11363</v>
      </c>
      <c r="E7545" s="45" t="s">
        <v>5332</v>
      </c>
      <c r="AO7545" s="376"/>
    </row>
    <row r="7546" spans="1:41" x14ac:dyDescent="0.25">
      <c r="A7546" s="44" t="s">
        <v>1623</v>
      </c>
      <c r="B7546" s="44" t="s">
        <v>9248</v>
      </c>
      <c r="C7546" s="45">
        <v>260105</v>
      </c>
      <c r="D7546" s="45" t="s">
        <v>11363</v>
      </c>
      <c r="E7546" s="45" t="s">
        <v>17625</v>
      </c>
      <c r="AO7546" s="376"/>
    </row>
    <row r="7547" spans="1:41" x14ac:dyDescent="0.25">
      <c r="A7547" s="44" t="s">
        <v>9430</v>
      </c>
      <c r="B7547" s="92" t="s">
        <v>9602</v>
      </c>
      <c r="C7547" s="45" t="s">
        <v>9343</v>
      </c>
      <c r="D7547" s="93" t="s">
        <v>9601</v>
      </c>
      <c r="E7547" s="94">
        <v>46568</v>
      </c>
      <c r="F7547" s="93"/>
      <c r="G7547" s="93"/>
      <c r="H7547" s="93"/>
      <c r="I7547" s="99"/>
      <c r="J7547" s="99"/>
      <c r="K7547" s="99"/>
      <c r="L7547" s="99"/>
      <c r="M7547" s="99"/>
      <c r="N7547" s="99"/>
      <c r="O7547" s="99"/>
      <c r="P7547" s="99"/>
      <c r="Q7547" s="99"/>
      <c r="R7547" s="99"/>
      <c r="S7547" s="99"/>
      <c r="T7547" s="99"/>
      <c r="U7547" s="99"/>
      <c r="V7547" s="99"/>
      <c r="W7547" s="99"/>
      <c r="X7547" s="99"/>
      <c r="Y7547" s="99"/>
      <c r="Z7547" s="99"/>
      <c r="AA7547" s="99"/>
      <c r="AB7547" s="99"/>
      <c r="AC7547" s="99"/>
      <c r="AD7547" s="99"/>
      <c r="AE7547" s="99"/>
      <c r="AF7547" s="99"/>
      <c r="AG7547" s="99"/>
      <c r="AH7547" s="31"/>
      <c r="AI7547" s="31"/>
      <c r="AJ7547" s="31"/>
      <c r="AK7547" s="31"/>
      <c r="AL7547" s="31"/>
      <c r="AO7547" s="376"/>
    </row>
    <row r="7548" spans="1:41" x14ac:dyDescent="0.3">
      <c r="A7548" s="333" t="s">
        <v>11439</v>
      </c>
      <c r="B7548" s="333" t="s">
        <v>1153</v>
      </c>
      <c r="C7548" s="125" t="s">
        <v>11369</v>
      </c>
      <c r="D7548" s="32" t="s">
        <v>20309</v>
      </c>
      <c r="E7548" s="125" t="s">
        <v>4826</v>
      </c>
      <c r="F7548" s="125" t="s">
        <v>1189</v>
      </c>
      <c r="G7548" s="125" t="s">
        <v>1190</v>
      </c>
      <c r="AO7548" s="376"/>
    </row>
    <row r="7549" spans="1:41" x14ac:dyDescent="0.25">
      <c r="A7549" s="329" t="s">
        <v>13035</v>
      </c>
      <c r="B7549" s="92" t="s">
        <v>13051</v>
      </c>
      <c r="C7549" s="93" t="s">
        <v>13052</v>
      </c>
      <c r="D7549" s="93" t="s">
        <v>1201</v>
      </c>
      <c r="E7549" s="94">
        <v>47223</v>
      </c>
      <c r="F7549" s="93"/>
      <c r="G7549" s="93"/>
      <c r="H7549" s="93"/>
      <c r="I7549" s="99"/>
      <c r="J7549" s="99"/>
      <c r="K7549" s="99"/>
      <c r="L7549" s="99"/>
      <c r="M7549" s="99"/>
      <c r="N7549" s="99"/>
      <c r="O7549" s="99"/>
      <c r="P7549" s="99"/>
      <c r="Q7549" s="99"/>
      <c r="R7549" s="99"/>
      <c r="S7549" s="99"/>
      <c r="T7549" s="99"/>
      <c r="U7549" s="99"/>
      <c r="V7549" s="99"/>
      <c r="W7549" s="99"/>
      <c r="X7549" s="99"/>
      <c r="Y7549" s="99"/>
      <c r="Z7549" s="99"/>
      <c r="AA7549" s="99"/>
      <c r="AB7549" s="99"/>
      <c r="AC7549" s="99"/>
      <c r="AD7549" s="99"/>
      <c r="AE7549" s="99"/>
      <c r="AF7549" s="99"/>
      <c r="AG7549" s="99"/>
      <c r="AH7549" s="31"/>
      <c r="AI7549" s="31"/>
      <c r="AJ7549" s="31"/>
      <c r="AK7549" s="31"/>
      <c r="AL7549" s="31"/>
      <c r="AO7549" s="376"/>
    </row>
    <row r="7550" spans="1:41" x14ac:dyDescent="0.25">
      <c r="A7550" s="329" t="s">
        <v>13035</v>
      </c>
      <c r="B7550" s="265" t="s">
        <v>13366</v>
      </c>
      <c r="C7550" s="59" t="s">
        <v>13367</v>
      </c>
      <c r="D7550" s="93" t="s">
        <v>1201</v>
      </c>
      <c r="E7550" s="94">
        <v>47576</v>
      </c>
      <c r="F7550" s="93"/>
      <c r="G7550" s="93"/>
      <c r="H7550" s="146"/>
      <c r="I7550" s="99"/>
      <c r="J7550" s="99"/>
      <c r="K7550" s="99"/>
      <c r="L7550" s="99"/>
      <c r="M7550" s="99"/>
      <c r="N7550" s="99"/>
      <c r="O7550" s="99"/>
      <c r="P7550" s="99"/>
      <c r="Q7550" s="99"/>
      <c r="R7550" s="99"/>
      <c r="S7550" s="99"/>
      <c r="T7550" s="99"/>
      <c r="U7550" s="99"/>
      <c r="V7550" s="99"/>
      <c r="W7550" s="99"/>
      <c r="X7550" s="99"/>
      <c r="Y7550" s="99"/>
      <c r="Z7550" s="99"/>
      <c r="AA7550" s="99"/>
      <c r="AB7550" s="99"/>
      <c r="AC7550" s="99"/>
      <c r="AD7550" s="99"/>
      <c r="AE7550" s="99"/>
      <c r="AF7550" s="99"/>
      <c r="AG7550" s="99"/>
      <c r="AH7550" s="31"/>
      <c r="AI7550" s="31"/>
      <c r="AJ7550" s="31"/>
      <c r="AK7550" s="31"/>
      <c r="AL7550" s="31"/>
      <c r="AO7550" s="376"/>
    </row>
    <row r="7551" spans="1:41" x14ac:dyDescent="0.25">
      <c r="A7551" s="91" t="s">
        <v>13035</v>
      </c>
      <c r="B7551" s="92" t="s">
        <v>3182</v>
      </c>
      <c r="C7551" s="93" t="s">
        <v>19170</v>
      </c>
      <c r="D7551" s="93" t="s">
        <v>1201</v>
      </c>
      <c r="E7551" s="94">
        <v>46582</v>
      </c>
      <c r="F7551" s="93"/>
      <c r="G7551" s="93"/>
      <c r="H7551" s="93"/>
      <c r="I7551" s="99"/>
      <c r="J7551" s="99"/>
      <c r="K7551" s="99"/>
      <c r="L7551" s="99"/>
      <c r="M7551" s="99"/>
      <c r="N7551" s="99"/>
      <c r="O7551" s="99"/>
      <c r="P7551" s="99"/>
      <c r="Q7551" s="99"/>
      <c r="R7551" s="99"/>
      <c r="S7551" s="99"/>
      <c r="T7551" s="99"/>
      <c r="U7551" s="99"/>
      <c r="V7551" s="99"/>
      <c r="W7551" s="99"/>
      <c r="X7551" s="99"/>
      <c r="Y7551" s="99"/>
      <c r="Z7551" s="99"/>
      <c r="AA7551" s="99"/>
      <c r="AB7551" s="99"/>
      <c r="AC7551" s="99"/>
      <c r="AD7551" s="99"/>
      <c r="AE7551" s="99"/>
      <c r="AF7551" s="99"/>
      <c r="AG7551" s="99"/>
      <c r="AH7551" s="31"/>
      <c r="AI7551" s="31"/>
      <c r="AJ7551" s="31"/>
      <c r="AK7551" s="31"/>
      <c r="AL7551" s="31"/>
      <c r="AO7551" s="376"/>
    </row>
    <row r="7552" spans="1:41" x14ac:dyDescent="0.3">
      <c r="A7552" s="323" t="s">
        <v>10010</v>
      </c>
      <c r="B7552" s="323" t="s">
        <v>13374</v>
      </c>
      <c r="C7552" s="325" t="s">
        <v>13367</v>
      </c>
      <c r="D7552" s="93" t="s">
        <v>1201</v>
      </c>
      <c r="E7552" s="324">
        <v>47603</v>
      </c>
      <c r="F7552" s="93"/>
      <c r="G7552" s="93"/>
      <c r="H7552" s="93"/>
      <c r="I7552" s="99"/>
      <c r="J7552" s="99"/>
      <c r="K7552" s="99"/>
      <c r="L7552" s="99"/>
      <c r="M7552" s="99"/>
      <c r="N7552" s="99"/>
      <c r="O7552" s="99"/>
      <c r="P7552" s="99"/>
      <c r="Q7552" s="99"/>
      <c r="R7552" s="99"/>
      <c r="S7552" s="99"/>
      <c r="T7552" s="99"/>
      <c r="U7552" s="99"/>
      <c r="V7552" s="99"/>
      <c r="W7552" s="99"/>
      <c r="X7552" s="99"/>
      <c r="Y7552" s="99"/>
      <c r="Z7552" s="99"/>
      <c r="AA7552" s="99"/>
      <c r="AB7552" s="99"/>
      <c r="AC7552" s="99"/>
      <c r="AD7552" s="99"/>
      <c r="AE7552" s="99"/>
      <c r="AF7552" s="99"/>
      <c r="AG7552" s="99"/>
      <c r="AH7552" s="31"/>
      <c r="AI7552" s="31"/>
      <c r="AJ7552" s="31"/>
      <c r="AK7552" s="31"/>
      <c r="AL7552" s="31"/>
      <c r="AO7552" s="376"/>
    </row>
    <row r="7553" spans="1:41" x14ac:dyDescent="0.3">
      <c r="A7553" s="333" t="s">
        <v>12881</v>
      </c>
      <c r="B7553" s="333" t="s">
        <v>15470</v>
      </c>
      <c r="C7553" s="125" t="s">
        <v>13319</v>
      </c>
      <c r="D7553" s="32" t="s">
        <v>20309</v>
      </c>
      <c r="E7553" s="125" t="s">
        <v>12551</v>
      </c>
      <c r="F7553" s="125" t="s">
        <v>1189</v>
      </c>
      <c r="G7553" s="125" t="s">
        <v>1190</v>
      </c>
      <c r="AO7553" s="376"/>
    </row>
    <row r="7554" spans="1:41" x14ac:dyDescent="0.25">
      <c r="A7554" s="44" t="s">
        <v>12277</v>
      </c>
      <c r="B7554" s="44" t="s">
        <v>12095</v>
      </c>
      <c r="C7554" s="45">
        <v>33.229999999999997</v>
      </c>
      <c r="D7554" s="45" t="s">
        <v>12549</v>
      </c>
      <c r="E7554" s="46">
        <v>46934</v>
      </c>
      <c r="F7554" s="45"/>
      <c r="G7554" s="93"/>
      <c r="H7554" s="93"/>
      <c r="I7554" s="99"/>
      <c r="J7554" s="99"/>
      <c r="K7554" s="99"/>
      <c r="L7554" s="99"/>
      <c r="M7554" s="99"/>
      <c r="N7554" s="99"/>
      <c r="O7554" s="99"/>
      <c r="P7554" s="99"/>
      <c r="Q7554" s="99"/>
      <c r="R7554" s="99"/>
      <c r="S7554" s="99"/>
      <c r="T7554" s="99"/>
      <c r="U7554" s="99"/>
      <c r="V7554" s="99"/>
      <c r="W7554" s="99"/>
      <c r="X7554" s="99"/>
      <c r="Y7554" s="99"/>
      <c r="Z7554" s="99"/>
      <c r="AA7554" s="99"/>
      <c r="AB7554" s="99"/>
      <c r="AC7554" s="99"/>
      <c r="AD7554" s="99"/>
      <c r="AE7554" s="99"/>
      <c r="AF7554" s="99"/>
      <c r="AG7554" s="99"/>
      <c r="AH7554" s="31"/>
      <c r="AI7554" s="31"/>
      <c r="AJ7554" s="31"/>
      <c r="AK7554" s="31"/>
      <c r="AL7554" s="31"/>
      <c r="AO7554" s="376"/>
    </row>
    <row r="7555" spans="1:41" x14ac:dyDescent="0.25">
      <c r="A7555" s="44" t="s">
        <v>6316</v>
      </c>
      <c r="B7555" s="44" t="s">
        <v>2662</v>
      </c>
      <c r="C7555" s="45" t="s">
        <v>6317</v>
      </c>
      <c r="D7555" s="46" t="s">
        <v>21328</v>
      </c>
      <c r="E7555" s="46">
        <v>46441</v>
      </c>
      <c r="AO7555" s="376"/>
    </row>
    <row r="7556" spans="1:41" x14ac:dyDescent="0.25">
      <c r="A7556" s="44" t="s">
        <v>16716</v>
      </c>
      <c r="B7556" s="44" t="s">
        <v>14851</v>
      </c>
      <c r="C7556" s="45" t="s">
        <v>16998</v>
      </c>
      <c r="D7556" s="367" t="s">
        <v>3696</v>
      </c>
      <c r="E7556" s="328">
        <f>DATE(2029,7,17)</f>
        <v>47316</v>
      </c>
      <c r="F7556" s="32"/>
      <c r="G7556" s="32"/>
      <c r="H7556" s="32"/>
      <c r="I7556" s="31"/>
      <c r="J7556" s="31"/>
      <c r="K7556" s="31"/>
      <c r="L7556" s="31"/>
      <c r="M7556" s="31"/>
      <c r="N7556" s="31"/>
      <c r="O7556" s="31"/>
      <c r="P7556" s="31"/>
      <c r="Q7556" s="31"/>
      <c r="R7556" s="31"/>
      <c r="S7556" s="31"/>
      <c r="T7556" s="31"/>
      <c r="U7556" s="31"/>
      <c r="V7556" s="31"/>
      <c r="W7556" s="31"/>
      <c r="X7556" s="31"/>
      <c r="Y7556" s="31"/>
      <c r="Z7556" s="31"/>
      <c r="AA7556" s="31"/>
      <c r="AB7556" s="31"/>
      <c r="AC7556" s="31"/>
      <c r="AD7556" s="31"/>
      <c r="AE7556" s="31"/>
      <c r="AF7556" s="31"/>
      <c r="AG7556" s="31"/>
      <c r="AH7556" s="31"/>
      <c r="AI7556" s="31"/>
      <c r="AJ7556" s="31"/>
      <c r="AK7556" s="31"/>
      <c r="AL7556" s="31"/>
      <c r="AO7556" s="376"/>
    </row>
    <row r="7557" spans="1:41" x14ac:dyDescent="0.25">
      <c r="A7557" s="44" t="s">
        <v>2670</v>
      </c>
      <c r="B7557" s="44" t="s">
        <v>9920</v>
      </c>
      <c r="C7557" s="45" t="s">
        <v>9935</v>
      </c>
      <c r="D7557" s="46" t="s">
        <v>21328</v>
      </c>
      <c r="E7557" s="46">
        <v>46521</v>
      </c>
      <c r="AO7557" s="376"/>
    </row>
    <row r="7558" spans="1:41" x14ac:dyDescent="0.25">
      <c r="A7558" s="44" t="s">
        <v>2670</v>
      </c>
      <c r="B7558" s="44" t="s">
        <v>9920</v>
      </c>
      <c r="C7558" s="45" t="s">
        <v>9935</v>
      </c>
      <c r="D7558" s="46" t="s">
        <v>21328</v>
      </c>
      <c r="E7558" s="46">
        <v>46521</v>
      </c>
      <c r="AO7558" s="376"/>
    </row>
    <row r="7559" spans="1:41" x14ac:dyDescent="0.25">
      <c r="A7559" s="44" t="s">
        <v>13517</v>
      </c>
      <c r="B7559" s="44" t="s">
        <v>21395</v>
      </c>
      <c r="C7559" s="45" t="s">
        <v>13516</v>
      </c>
      <c r="D7559" s="45" t="s">
        <v>21447</v>
      </c>
      <c r="E7559" s="46">
        <v>46568</v>
      </c>
      <c r="AO7559" s="376"/>
    </row>
    <row r="7560" spans="1:41" x14ac:dyDescent="0.25">
      <c r="A7560" s="44" t="s">
        <v>10541</v>
      </c>
      <c r="B7560" s="44" t="s">
        <v>10348</v>
      </c>
      <c r="C7560" s="45">
        <v>240501</v>
      </c>
      <c r="D7560" s="45" t="s">
        <v>11363</v>
      </c>
      <c r="E7560" s="45" t="s">
        <v>10349</v>
      </c>
      <c r="AO7560" s="376"/>
    </row>
    <row r="7561" spans="1:41" x14ac:dyDescent="0.25">
      <c r="A7561" s="44" t="s">
        <v>21648</v>
      </c>
      <c r="B7561" s="44" t="s">
        <v>15616</v>
      </c>
      <c r="C7561" s="45">
        <v>25050101</v>
      </c>
      <c r="D7561" s="45" t="s">
        <v>11363</v>
      </c>
      <c r="E7561" s="45" t="s">
        <v>7105</v>
      </c>
      <c r="AO7561" s="376"/>
    </row>
    <row r="7562" spans="1:41" x14ac:dyDescent="0.25">
      <c r="A7562" s="44" t="s">
        <v>21648</v>
      </c>
      <c r="B7562" s="44" t="s">
        <v>15617</v>
      </c>
      <c r="C7562" s="45">
        <v>25050102</v>
      </c>
      <c r="D7562" s="45" t="s">
        <v>11363</v>
      </c>
      <c r="E7562" s="45" t="s">
        <v>7105</v>
      </c>
      <c r="AO7562" s="376"/>
    </row>
    <row r="7563" spans="1:41" x14ac:dyDescent="0.25">
      <c r="A7563" s="44" t="s">
        <v>16717</v>
      </c>
      <c r="B7563" s="44" t="s">
        <v>16718</v>
      </c>
      <c r="C7563" s="45" t="s">
        <v>16999</v>
      </c>
      <c r="D7563" s="367" t="s">
        <v>3696</v>
      </c>
      <c r="E7563" s="328">
        <f>DATE(2029,9,26)</f>
        <v>47387</v>
      </c>
      <c r="F7563" s="32"/>
      <c r="G7563" s="32"/>
      <c r="H7563" s="32"/>
      <c r="I7563" s="31"/>
      <c r="J7563" s="31"/>
      <c r="K7563" s="31"/>
      <c r="L7563" s="31"/>
      <c r="M7563" s="31"/>
      <c r="N7563" s="31"/>
      <c r="O7563" s="31"/>
      <c r="P7563" s="31"/>
      <c r="Q7563" s="31"/>
      <c r="R7563" s="31"/>
      <c r="S7563" s="31"/>
      <c r="T7563" s="31"/>
      <c r="U7563" s="31"/>
      <c r="V7563" s="31"/>
      <c r="W7563" s="31"/>
      <c r="X7563" s="31"/>
      <c r="Y7563" s="31"/>
      <c r="Z7563" s="31"/>
      <c r="AA7563" s="31"/>
      <c r="AB7563" s="31"/>
      <c r="AC7563" s="31"/>
      <c r="AD7563" s="31"/>
      <c r="AE7563" s="31"/>
      <c r="AF7563" s="31"/>
      <c r="AG7563" s="31"/>
      <c r="AH7563" s="31"/>
      <c r="AI7563" s="31"/>
      <c r="AJ7563" s="31"/>
      <c r="AK7563" s="31"/>
      <c r="AL7563" s="31"/>
      <c r="AO7563" s="376"/>
    </row>
    <row r="7564" spans="1:41" x14ac:dyDescent="0.25">
      <c r="A7564" s="44" t="s">
        <v>13810</v>
      </c>
      <c r="B7564" s="44" t="s">
        <v>14915</v>
      </c>
      <c r="C7564" s="45" t="s">
        <v>9785</v>
      </c>
      <c r="D7564" s="367" t="s">
        <v>3696</v>
      </c>
      <c r="E7564" s="328">
        <f>DATE(2028,5,13)</f>
        <v>46886</v>
      </c>
      <c r="F7564" s="32"/>
      <c r="G7564" s="32"/>
      <c r="H7564" s="32"/>
      <c r="I7564" s="31"/>
      <c r="J7564" s="31"/>
      <c r="K7564" s="31"/>
      <c r="L7564" s="31"/>
      <c r="M7564" s="31"/>
      <c r="N7564" s="31"/>
      <c r="O7564" s="31"/>
      <c r="P7564" s="31"/>
      <c r="Q7564" s="31"/>
      <c r="R7564" s="31"/>
      <c r="S7564" s="31"/>
      <c r="T7564" s="31"/>
      <c r="U7564" s="31"/>
      <c r="V7564" s="31"/>
      <c r="W7564" s="31"/>
      <c r="X7564" s="31"/>
      <c r="Y7564" s="31"/>
      <c r="Z7564" s="31"/>
      <c r="AA7564" s="31"/>
      <c r="AB7564" s="31"/>
      <c r="AC7564" s="31"/>
      <c r="AD7564" s="31"/>
      <c r="AE7564" s="31"/>
      <c r="AF7564" s="31"/>
      <c r="AG7564" s="31"/>
      <c r="AH7564" s="31"/>
      <c r="AI7564" s="31"/>
      <c r="AJ7564" s="31"/>
      <c r="AK7564" s="31"/>
      <c r="AL7564" s="31"/>
      <c r="AO7564" s="376"/>
    </row>
    <row r="7565" spans="1:41" x14ac:dyDescent="0.25">
      <c r="A7565" s="44" t="s">
        <v>8808</v>
      </c>
      <c r="B7565" s="319" t="s">
        <v>19530</v>
      </c>
      <c r="C7565" s="318" t="s">
        <v>19684</v>
      </c>
      <c r="D7565" s="93" t="s">
        <v>19934</v>
      </c>
      <c r="E7565" s="320">
        <v>46873</v>
      </c>
      <c r="F7565" s="93"/>
      <c r="G7565" s="93"/>
      <c r="H7565" s="93"/>
      <c r="I7565" s="99"/>
      <c r="J7565" s="99"/>
      <c r="K7565" s="99"/>
      <c r="L7565" s="99"/>
      <c r="M7565" s="99"/>
      <c r="N7565" s="99"/>
      <c r="O7565" s="99"/>
      <c r="P7565" s="99"/>
      <c r="Q7565" s="99"/>
      <c r="R7565" s="99"/>
      <c r="S7565" s="99"/>
      <c r="T7565" s="99"/>
      <c r="U7565" s="99"/>
      <c r="V7565" s="99"/>
      <c r="W7565" s="99"/>
      <c r="X7565" s="99"/>
      <c r="Y7565" s="99"/>
      <c r="Z7565" s="99"/>
      <c r="AA7565" s="99"/>
      <c r="AB7565" s="99"/>
      <c r="AC7565" s="99"/>
      <c r="AD7565" s="99"/>
      <c r="AE7565" s="99"/>
      <c r="AF7565" s="99"/>
      <c r="AG7565" s="99"/>
      <c r="AH7565" s="31"/>
      <c r="AI7565" s="31"/>
      <c r="AJ7565" s="31"/>
      <c r="AK7565" s="31"/>
      <c r="AL7565" s="31"/>
      <c r="AO7565" s="376"/>
    </row>
    <row r="7566" spans="1:41" x14ac:dyDescent="0.25">
      <c r="A7566" s="44" t="s">
        <v>8808</v>
      </c>
      <c r="B7566" s="44" t="s">
        <v>11178</v>
      </c>
      <c r="C7566" s="45" t="s">
        <v>11180</v>
      </c>
      <c r="D7566" s="45" t="s">
        <v>11204</v>
      </c>
      <c r="E7566" s="45" t="s">
        <v>5037</v>
      </c>
      <c r="F7566" s="93"/>
      <c r="G7566" s="93"/>
      <c r="H7566" s="93"/>
      <c r="I7566" s="99"/>
      <c r="J7566" s="99"/>
      <c r="K7566" s="99"/>
      <c r="L7566" s="99"/>
      <c r="M7566" s="99"/>
      <c r="N7566" s="99"/>
      <c r="O7566" s="99"/>
      <c r="P7566" s="99"/>
      <c r="Q7566" s="99"/>
      <c r="R7566" s="99"/>
      <c r="S7566" s="99"/>
      <c r="T7566" s="99"/>
      <c r="U7566" s="99"/>
      <c r="V7566" s="99"/>
      <c r="W7566" s="99"/>
      <c r="X7566" s="99"/>
      <c r="Y7566" s="99"/>
      <c r="Z7566" s="99"/>
      <c r="AA7566" s="99"/>
      <c r="AB7566" s="99"/>
      <c r="AC7566" s="99"/>
      <c r="AD7566" s="99"/>
      <c r="AE7566" s="99"/>
      <c r="AF7566" s="99"/>
      <c r="AG7566" s="99"/>
      <c r="AH7566" s="31"/>
      <c r="AI7566" s="31"/>
      <c r="AJ7566" s="31"/>
      <c r="AK7566" s="31"/>
      <c r="AL7566" s="31"/>
      <c r="AO7566" s="376"/>
    </row>
    <row r="7567" spans="1:41" x14ac:dyDescent="0.25">
      <c r="A7567" s="44" t="s">
        <v>8808</v>
      </c>
      <c r="B7567" s="44" t="s">
        <v>11178</v>
      </c>
      <c r="C7567" s="45" t="s">
        <v>11180</v>
      </c>
      <c r="D7567" s="93" t="s">
        <v>17443</v>
      </c>
      <c r="E7567" s="45" t="s">
        <v>5037</v>
      </c>
      <c r="F7567" s="93"/>
      <c r="G7567" s="93"/>
      <c r="H7567" s="93"/>
      <c r="I7567" s="99"/>
      <c r="J7567" s="99"/>
      <c r="K7567" s="99"/>
      <c r="L7567" s="99"/>
      <c r="M7567" s="99"/>
      <c r="N7567" s="99"/>
      <c r="O7567" s="99"/>
      <c r="P7567" s="99"/>
      <c r="Q7567" s="99"/>
      <c r="R7567" s="99"/>
      <c r="S7567" s="99"/>
      <c r="T7567" s="99"/>
      <c r="U7567" s="99"/>
      <c r="V7567" s="99"/>
      <c r="W7567" s="99"/>
      <c r="X7567" s="99"/>
      <c r="Y7567" s="99"/>
      <c r="Z7567" s="99"/>
      <c r="AA7567" s="99"/>
      <c r="AB7567" s="99"/>
      <c r="AC7567" s="99"/>
      <c r="AD7567" s="99"/>
      <c r="AE7567" s="99"/>
      <c r="AF7567" s="99"/>
      <c r="AG7567" s="99"/>
      <c r="AH7567" s="31"/>
      <c r="AI7567" s="31"/>
      <c r="AJ7567" s="31"/>
      <c r="AK7567" s="31"/>
      <c r="AL7567" s="31"/>
      <c r="AO7567" s="376"/>
    </row>
    <row r="7568" spans="1:41" x14ac:dyDescent="0.25">
      <c r="A7568" s="44" t="s">
        <v>17885</v>
      </c>
      <c r="B7568" s="44" t="s">
        <v>6608</v>
      </c>
      <c r="C7568" s="45">
        <v>260203</v>
      </c>
      <c r="D7568" s="45" t="s">
        <v>11363</v>
      </c>
      <c r="E7568" s="45" t="s">
        <v>9238</v>
      </c>
      <c r="AO7568" s="376"/>
    </row>
    <row r="7569" spans="1:41" x14ac:dyDescent="0.25">
      <c r="A7569" s="44" t="s">
        <v>17885</v>
      </c>
      <c r="B7569" s="44" t="s">
        <v>9248</v>
      </c>
      <c r="C7569" s="45">
        <v>260105</v>
      </c>
      <c r="D7569" s="45" t="s">
        <v>11363</v>
      </c>
      <c r="E7569" s="45" t="s">
        <v>17625</v>
      </c>
      <c r="AO7569" s="376"/>
    </row>
    <row r="7570" spans="1:41" x14ac:dyDescent="0.25">
      <c r="A7570" s="44" t="s">
        <v>11779</v>
      </c>
      <c r="B7570" s="44" t="s">
        <v>14916</v>
      </c>
      <c r="C7570" s="45" t="s">
        <v>9116</v>
      </c>
      <c r="D7570" s="367" t="s">
        <v>3696</v>
      </c>
      <c r="E7570" s="328">
        <f>DATE(2027,8,8)</f>
        <v>46607</v>
      </c>
      <c r="F7570" s="32"/>
      <c r="G7570" s="32"/>
      <c r="H7570" s="32"/>
      <c r="I7570" s="31"/>
      <c r="J7570" s="31"/>
      <c r="K7570" s="31"/>
      <c r="L7570" s="31"/>
      <c r="M7570" s="31"/>
      <c r="N7570" s="31"/>
      <c r="O7570" s="31"/>
      <c r="P7570" s="31"/>
      <c r="Q7570" s="31"/>
      <c r="R7570" s="31"/>
      <c r="S7570" s="31"/>
      <c r="T7570" s="31"/>
      <c r="U7570" s="31"/>
      <c r="V7570" s="31"/>
      <c r="W7570" s="31"/>
      <c r="X7570" s="31"/>
      <c r="Y7570" s="31"/>
      <c r="Z7570" s="31"/>
      <c r="AA7570" s="31"/>
      <c r="AB7570" s="31"/>
      <c r="AC7570" s="31"/>
      <c r="AD7570" s="31"/>
      <c r="AE7570" s="31"/>
      <c r="AF7570" s="31"/>
      <c r="AG7570" s="31"/>
      <c r="AH7570" s="31"/>
      <c r="AI7570" s="31"/>
      <c r="AJ7570" s="31"/>
      <c r="AK7570" s="31"/>
      <c r="AL7570" s="31"/>
      <c r="AO7570" s="376"/>
    </row>
    <row r="7571" spans="1:41" x14ac:dyDescent="0.25">
      <c r="A7571" s="44" t="s">
        <v>4180</v>
      </c>
      <c r="B7571" s="44" t="s">
        <v>4184</v>
      </c>
      <c r="C7571" s="45" t="s">
        <v>4181</v>
      </c>
      <c r="D7571" s="45" t="s">
        <v>11204</v>
      </c>
      <c r="E7571" s="45" t="s">
        <v>4182</v>
      </c>
      <c r="F7571" s="93"/>
      <c r="G7571" s="93"/>
      <c r="H7571" s="93"/>
      <c r="I7571" s="99"/>
      <c r="J7571" s="99"/>
      <c r="K7571" s="99"/>
      <c r="L7571" s="99"/>
      <c r="M7571" s="99"/>
      <c r="N7571" s="99"/>
      <c r="O7571" s="99"/>
      <c r="P7571" s="99"/>
      <c r="Q7571" s="99"/>
      <c r="R7571" s="99"/>
      <c r="S7571" s="99"/>
      <c r="T7571" s="99"/>
      <c r="U7571" s="99"/>
      <c r="V7571" s="99"/>
      <c r="W7571" s="99"/>
      <c r="X7571" s="99"/>
      <c r="Y7571" s="99"/>
      <c r="Z7571" s="99"/>
      <c r="AA7571" s="99"/>
      <c r="AB7571" s="99"/>
      <c r="AC7571" s="99"/>
      <c r="AD7571" s="99"/>
      <c r="AE7571" s="99"/>
      <c r="AF7571" s="99"/>
      <c r="AG7571" s="99"/>
      <c r="AH7571" s="31"/>
      <c r="AI7571" s="31"/>
      <c r="AJ7571" s="31"/>
      <c r="AK7571" s="31"/>
      <c r="AL7571" s="31"/>
      <c r="AO7571" s="376"/>
    </row>
    <row r="7572" spans="1:41" x14ac:dyDescent="0.25">
      <c r="A7572" s="44" t="s">
        <v>4180</v>
      </c>
      <c r="B7572" s="44" t="s">
        <v>4184</v>
      </c>
      <c r="C7572" s="45" t="s">
        <v>4181</v>
      </c>
      <c r="D7572" s="93" t="s">
        <v>17443</v>
      </c>
      <c r="E7572" s="45" t="s">
        <v>4182</v>
      </c>
      <c r="F7572" s="93"/>
      <c r="G7572" s="93"/>
      <c r="H7572" s="93"/>
      <c r="I7572" s="99"/>
      <c r="J7572" s="99"/>
      <c r="K7572" s="99"/>
      <c r="L7572" s="99"/>
      <c r="M7572" s="99"/>
      <c r="N7572" s="99"/>
      <c r="O7572" s="99"/>
      <c r="P7572" s="99"/>
      <c r="Q7572" s="99"/>
      <c r="R7572" s="99"/>
      <c r="S7572" s="99"/>
      <c r="T7572" s="99"/>
      <c r="U7572" s="99"/>
      <c r="V7572" s="99"/>
      <c r="W7572" s="99"/>
      <c r="X7572" s="99"/>
      <c r="Y7572" s="99"/>
      <c r="Z7572" s="99"/>
      <c r="AA7572" s="99"/>
      <c r="AB7572" s="99"/>
      <c r="AC7572" s="99"/>
      <c r="AD7572" s="99"/>
      <c r="AE7572" s="99"/>
      <c r="AF7572" s="99"/>
      <c r="AG7572" s="99"/>
      <c r="AH7572" s="31"/>
      <c r="AI7572" s="31"/>
      <c r="AJ7572" s="31"/>
      <c r="AK7572" s="31"/>
      <c r="AL7572" s="31"/>
      <c r="AO7572" s="376"/>
    </row>
    <row r="7573" spans="1:41" x14ac:dyDescent="0.25">
      <c r="A7573" s="44" t="s">
        <v>4180</v>
      </c>
      <c r="B7573" s="44" t="s">
        <v>4184</v>
      </c>
      <c r="C7573" s="45" t="s">
        <v>4181</v>
      </c>
      <c r="D7573" s="45" t="s">
        <v>9895</v>
      </c>
      <c r="E7573" s="45" t="s">
        <v>4182</v>
      </c>
      <c r="F7573" s="93"/>
      <c r="G7573" s="93"/>
      <c r="H7573" s="93"/>
      <c r="I7573" s="99"/>
      <c r="J7573" s="99"/>
      <c r="K7573" s="99"/>
      <c r="L7573" s="99"/>
      <c r="M7573" s="99"/>
      <c r="N7573" s="99"/>
      <c r="O7573" s="99"/>
      <c r="P7573" s="99"/>
      <c r="Q7573" s="99"/>
      <c r="R7573" s="99"/>
      <c r="S7573" s="99"/>
      <c r="T7573" s="99"/>
      <c r="U7573" s="99"/>
      <c r="V7573" s="99"/>
      <c r="W7573" s="99"/>
      <c r="X7573" s="99"/>
      <c r="Y7573" s="99"/>
      <c r="Z7573" s="99"/>
      <c r="AA7573" s="99"/>
      <c r="AB7573" s="99"/>
      <c r="AC7573" s="99"/>
      <c r="AD7573" s="99"/>
      <c r="AE7573" s="99"/>
      <c r="AF7573" s="99"/>
      <c r="AG7573" s="99"/>
      <c r="AH7573" s="31"/>
      <c r="AI7573" s="31"/>
      <c r="AJ7573" s="31"/>
      <c r="AK7573" s="31"/>
      <c r="AL7573" s="31"/>
      <c r="AO7573" s="376"/>
    </row>
    <row r="7574" spans="1:41" x14ac:dyDescent="0.25">
      <c r="A7574" s="44" t="s">
        <v>4463</v>
      </c>
      <c r="B7574" s="44" t="s">
        <v>4349</v>
      </c>
      <c r="C7574" s="45" t="s">
        <v>4464</v>
      </c>
      <c r="D7574" s="45" t="s">
        <v>11204</v>
      </c>
      <c r="E7574" s="45" t="s">
        <v>5158</v>
      </c>
      <c r="F7574" s="93"/>
      <c r="G7574" s="93"/>
      <c r="H7574" s="93"/>
      <c r="I7574" s="99"/>
      <c r="J7574" s="99"/>
      <c r="K7574" s="99"/>
      <c r="L7574" s="99"/>
      <c r="M7574" s="99"/>
      <c r="N7574" s="99"/>
      <c r="O7574" s="99"/>
      <c r="P7574" s="99"/>
      <c r="Q7574" s="99"/>
      <c r="R7574" s="99"/>
      <c r="S7574" s="99"/>
      <c r="T7574" s="99"/>
      <c r="U7574" s="99"/>
      <c r="V7574" s="99"/>
      <c r="W7574" s="99"/>
      <c r="X7574" s="99"/>
      <c r="Y7574" s="99"/>
      <c r="Z7574" s="99"/>
      <c r="AA7574" s="99"/>
      <c r="AB7574" s="99"/>
      <c r="AC7574" s="99"/>
      <c r="AD7574" s="99"/>
      <c r="AE7574" s="99"/>
      <c r="AF7574" s="99"/>
      <c r="AG7574" s="99"/>
      <c r="AH7574" s="31"/>
      <c r="AI7574" s="31"/>
      <c r="AJ7574" s="31"/>
      <c r="AK7574" s="31"/>
      <c r="AL7574" s="31"/>
      <c r="AO7574" s="376"/>
    </row>
    <row r="7575" spans="1:41" x14ac:dyDescent="0.25">
      <c r="A7575" s="44" t="s">
        <v>4463</v>
      </c>
      <c r="B7575" s="44" t="s">
        <v>4465</v>
      </c>
      <c r="C7575" s="45" t="s">
        <v>4466</v>
      </c>
      <c r="D7575" s="45" t="s">
        <v>11204</v>
      </c>
      <c r="E7575" s="45" t="s">
        <v>4125</v>
      </c>
      <c r="F7575" s="93"/>
      <c r="G7575" s="93"/>
      <c r="H7575" s="93"/>
      <c r="I7575" s="99"/>
      <c r="J7575" s="99"/>
      <c r="K7575" s="99"/>
      <c r="L7575" s="99"/>
      <c r="M7575" s="99"/>
      <c r="N7575" s="99"/>
      <c r="O7575" s="99"/>
      <c r="P7575" s="99"/>
      <c r="Q7575" s="99"/>
      <c r="R7575" s="99"/>
      <c r="S7575" s="99"/>
      <c r="T7575" s="99"/>
      <c r="U7575" s="99"/>
      <c r="V7575" s="99"/>
      <c r="W7575" s="99"/>
      <c r="X7575" s="99"/>
      <c r="Y7575" s="99"/>
      <c r="Z7575" s="99"/>
      <c r="AA7575" s="99"/>
      <c r="AB7575" s="99"/>
      <c r="AC7575" s="99"/>
      <c r="AD7575" s="99"/>
      <c r="AE7575" s="99"/>
      <c r="AF7575" s="99"/>
      <c r="AG7575" s="99"/>
      <c r="AH7575" s="31"/>
      <c r="AI7575" s="31"/>
      <c r="AJ7575" s="31"/>
      <c r="AK7575" s="31"/>
      <c r="AL7575" s="31"/>
      <c r="AO7575" s="376"/>
    </row>
    <row r="7576" spans="1:41" x14ac:dyDescent="0.25">
      <c r="A7576" s="44" t="s">
        <v>4463</v>
      </c>
      <c r="B7576" s="44" t="s">
        <v>4349</v>
      </c>
      <c r="C7576" s="45" t="s">
        <v>4464</v>
      </c>
      <c r="D7576" s="93" t="s">
        <v>17443</v>
      </c>
      <c r="E7576" s="45" t="s">
        <v>3157</v>
      </c>
      <c r="F7576" s="93"/>
      <c r="G7576" s="93"/>
      <c r="H7576" s="93"/>
      <c r="I7576" s="99"/>
      <c r="J7576" s="99"/>
      <c r="K7576" s="99"/>
      <c r="L7576" s="99"/>
      <c r="M7576" s="99"/>
      <c r="N7576" s="99"/>
      <c r="O7576" s="99"/>
      <c r="P7576" s="99"/>
      <c r="Q7576" s="99"/>
      <c r="R7576" s="99"/>
      <c r="S7576" s="99"/>
      <c r="T7576" s="99"/>
      <c r="U7576" s="99"/>
      <c r="V7576" s="99"/>
      <c r="W7576" s="99"/>
      <c r="X7576" s="99"/>
      <c r="Y7576" s="99"/>
      <c r="Z7576" s="99"/>
      <c r="AA7576" s="99"/>
      <c r="AB7576" s="99"/>
      <c r="AC7576" s="99"/>
      <c r="AD7576" s="99"/>
      <c r="AE7576" s="99"/>
      <c r="AF7576" s="99"/>
      <c r="AG7576" s="99"/>
      <c r="AH7576" s="31"/>
      <c r="AI7576" s="31"/>
      <c r="AJ7576" s="31"/>
      <c r="AK7576" s="31"/>
      <c r="AL7576" s="31"/>
      <c r="AO7576" s="376"/>
    </row>
    <row r="7577" spans="1:41" x14ac:dyDescent="0.25">
      <c r="A7577" s="44" t="s">
        <v>4463</v>
      </c>
      <c r="B7577" s="44" t="s">
        <v>4465</v>
      </c>
      <c r="C7577" s="45" t="s">
        <v>4466</v>
      </c>
      <c r="D7577" s="93" t="s">
        <v>17443</v>
      </c>
      <c r="E7577" s="45" t="s">
        <v>3157</v>
      </c>
      <c r="F7577" s="93"/>
      <c r="G7577" s="93"/>
      <c r="H7577" s="93"/>
      <c r="I7577" s="99"/>
      <c r="J7577" s="99"/>
      <c r="K7577" s="99"/>
      <c r="L7577" s="99"/>
      <c r="M7577" s="99"/>
      <c r="N7577" s="99"/>
      <c r="O7577" s="99"/>
      <c r="P7577" s="99"/>
      <c r="Q7577" s="99"/>
      <c r="R7577" s="99"/>
      <c r="S7577" s="99"/>
      <c r="T7577" s="99"/>
      <c r="U7577" s="99"/>
      <c r="V7577" s="99"/>
      <c r="W7577" s="99"/>
      <c r="X7577" s="99"/>
      <c r="Y7577" s="99"/>
      <c r="Z7577" s="99"/>
      <c r="AA7577" s="99"/>
      <c r="AB7577" s="99"/>
      <c r="AC7577" s="99"/>
      <c r="AD7577" s="99"/>
      <c r="AE7577" s="99"/>
      <c r="AF7577" s="99"/>
      <c r="AG7577" s="99"/>
      <c r="AH7577" s="31"/>
      <c r="AI7577" s="31"/>
      <c r="AJ7577" s="31"/>
      <c r="AK7577" s="31"/>
      <c r="AL7577" s="31"/>
      <c r="AO7577" s="376"/>
    </row>
    <row r="7578" spans="1:41" x14ac:dyDescent="0.25">
      <c r="A7578" s="44" t="s">
        <v>9431</v>
      </c>
      <c r="B7578" s="92" t="s">
        <v>9602</v>
      </c>
      <c r="C7578" s="45" t="s">
        <v>9334</v>
      </c>
      <c r="D7578" s="93" t="s">
        <v>9601</v>
      </c>
      <c r="E7578" s="94">
        <v>46568</v>
      </c>
      <c r="F7578" s="93"/>
      <c r="G7578" s="93"/>
      <c r="H7578" s="93"/>
      <c r="I7578" s="99"/>
      <c r="J7578" s="99"/>
      <c r="K7578" s="99"/>
      <c r="L7578" s="99"/>
      <c r="M7578" s="99"/>
      <c r="N7578" s="99"/>
      <c r="O7578" s="99"/>
      <c r="P7578" s="99"/>
      <c r="Q7578" s="99"/>
      <c r="R7578" s="99"/>
      <c r="S7578" s="99"/>
      <c r="T7578" s="99"/>
      <c r="U7578" s="99"/>
      <c r="V7578" s="99"/>
      <c r="W7578" s="99"/>
      <c r="X7578" s="99"/>
      <c r="Y7578" s="99"/>
      <c r="Z7578" s="99"/>
      <c r="AA7578" s="99"/>
      <c r="AB7578" s="99"/>
      <c r="AC7578" s="99"/>
      <c r="AD7578" s="99"/>
      <c r="AE7578" s="99"/>
      <c r="AF7578" s="99"/>
      <c r="AG7578" s="99"/>
      <c r="AH7578" s="31"/>
      <c r="AI7578" s="31"/>
      <c r="AJ7578" s="31"/>
      <c r="AK7578" s="31"/>
      <c r="AL7578" s="31"/>
      <c r="AO7578" s="376"/>
    </row>
    <row r="7579" spans="1:41" x14ac:dyDescent="0.25">
      <c r="A7579" s="44" t="s">
        <v>1365</v>
      </c>
      <c r="B7579" s="44" t="s">
        <v>14738</v>
      </c>
      <c r="C7579" s="45" t="s">
        <v>21053</v>
      </c>
      <c r="D7579" s="367" t="s">
        <v>3696</v>
      </c>
      <c r="E7579" s="328">
        <f>DATE(2030,6,11)</f>
        <v>47645</v>
      </c>
      <c r="F7579" s="32"/>
      <c r="G7579" s="32"/>
      <c r="H7579" s="32"/>
      <c r="I7579" s="31"/>
      <c r="J7579" s="31"/>
      <c r="K7579" s="31"/>
      <c r="L7579" s="31"/>
      <c r="M7579" s="31"/>
      <c r="N7579" s="31"/>
      <c r="O7579" s="31"/>
      <c r="P7579" s="31"/>
      <c r="Q7579" s="31"/>
      <c r="R7579" s="31"/>
      <c r="S7579" s="31"/>
      <c r="T7579" s="31"/>
      <c r="U7579" s="31"/>
      <c r="V7579" s="31"/>
      <c r="W7579" s="31"/>
      <c r="X7579" s="31"/>
      <c r="Y7579" s="31"/>
      <c r="Z7579" s="31"/>
      <c r="AA7579" s="31"/>
      <c r="AB7579" s="31"/>
      <c r="AC7579" s="31"/>
      <c r="AD7579" s="31"/>
      <c r="AE7579" s="31"/>
      <c r="AF7579" s="31"/>
      <c r="AG7579" s="31"/>
      <c r="AH7579" s="31"/>
      <c r="AI7579" s="31"/>
      <c r="AJ7579" s="31"/>
      <c r="AK7579" s="31"/>
      <c r="AL7579" s="31"/>
      <c r="AO7579" s="376"/>
    </row>
    <row r="7580" spans="1:41" x14ac:dyDescent="0.25">
      <c r="A7580" s="44" t="s">
        <v>13641</v>
      </c>
      <c r="B7580" s="44" t="s">
        <v>12111</v>
      </c>
      <c r="C7580" s="45">
        <v>13.25</v>
      </c>
      <c r="D7580" s="45" t="s">
        <v>12549</v>
      </c>
      <c r="E7580" s="46">
        <v>47664</v>
      </c>
      <c r="F7580" s="45"/>
      <c r="G7580" s="93"/>
      <c r="H7580" s="93"/>
      <c r="I7580" s="99"/>
      <c r="J7580" s="99"/>
      <c r="K7580" s="99"/>
      <c r="L7580" s="99"/>
      <c r="M7580" s="99"/>
      <c r="N7580" s="99"/>
      <c r="O7580" s="99"/>
      <c r="P7580" s="99"/>
      <c r="Q7580" s="99"/>
      <c r="R7580" s="99"/>
      <c r="S7580" s="99"/>
      <c r="T7580" s="99"/>
      <c r="U7580" s="99"/>
      <c r="V7580" s="99"/>
      <c r="W7580" s="99"/>
      <c r="X7580" s="99"/>
      <c r="Y7580" s="99"/>
      <c r="Z7580" s="99"/>
      <c r="AA7580" s="99"/>
      <c r="AB7580" s="99"/>
      <c r="AC7580" s="99"/>
      <c r="AD7580" s="99"/>
      <c r="AE7580" s="99"/>
      <c r="AF7580" s="99"/>
      <c r="AG7580" s="99"/>
      <c r="AH7580" s="31"/>
      <c r="AI7580" s="31"/>
      <c r="AJ7580" s="31"/>
      <c r="AK7580" s="31"/>
      <c r="AL7580" s="31"/>
      <c r="AO7580" s="376"/>
    </row>
    <row r="7581" spans="1:41" x14ac:dyDescent="0.25">
      <c r="A7581" s="44" t="s">
        <v>4070</v>
      </c>
      <c r="B7581" s="44" t="s">
        <v>4071</v>
      </c>
      <c r="C7581" s="45" t="s">
        <v>4072</v>
      </c>
      <c r="D7581" s="45" t="s">
        <v>11204</v>
      </c>
      <c r="E7581" s="45" t="s">
        <v>11152</v>
      </c>
      <c r="F7581" s="93"/>
      <c r="G7581" s="93"/>
      <c r="H7581" s="93"/>
      <c r="I7581" s="99"/>
      <c r="J7581" s="99"/>
      <c r="K7581" s="99"/>
      <c r="L7581" s="99"/>
      <c r="M7581" s="99"/>
      <c r="N7581" s="99"/>
      <c r="O7581" s="99"/>
      <c r="P7581" s="99"/>
      <c r="Q7581" s="99"/>
      <c r="R7581" s="99"/>
      <c r="S7581" s="99"/>
      <c r="T7581" s="99"/>
      <c r="U7581" s="99"/>
      <c r="V7581" s="99"/>
      <c r="W7581" s="99"/>
      <c r="X7581" s="99"/>
      <c r="Y7581" s="99"/>
      <c r="Z7581" s="99"/>
      <c r="AA7581" s="99"/>
      <c r="AB7581" s="99"/>
      <c r="AC7581" s="99"/>
      <c r="AD7581" s="99"/>
      <c r="AE7581" s="99"/>
      <c r="AF7581" s="99"/>
      <c r="AG7581" s="99"/>
      <c r="AH7581" s="31"/>
      <c r="AI7581" s="31"/>
      <c r="AJ7581" s="31"/>
      <c r="AK7581" s="31"/>
      <c r="AL7581" s="31"/>
      <c r="AO7581" s="376"/>
    </row>
    <row r="7582" spans="1:41" x14ac:dyDescent="0.25">
      <c r="A7582" s="44" t="s">
        <v>4070</v>
      </c>
      <c r="B7582" s="44" t="s">
        <v>4071</v>
      </c>
      <c r="C7582" s="45" t="s">
        <v>4072</v>
      </c>
      <c r="D7582" s="93" t="s">
        <v>17443</v>
      </c>
      <c r="E7582" s="45" t="s">
        <v>11152</v>
      </c>
      <c r="F7582" s="93"/>
      <c r="G7582" s="93"/>
      <c r="H7582" s="93"/>
      <c r="I7582" s="99"/>
      <c r="J7582" s="99"/>
      <c r="K7582" s="99"/>
      <c r="L7582" s="99"/>
      <c r="M7582" s="99"/>
      <c r="N7582" s="99"/>
      <c r="O7582" s="99"/>
      <c r="P7582" s="99"/>
      <c r="Q7582" s="99"/>
      <c r="R7582" s="99"/>
      <c r="S7582" s="99"/>
      <c r="T7582" s="99"/>
      <c r="U7582" s="99"/>
      <c r="V7582" s="99"/>
      <c r="W7582" s="99"/>
      <c r="X7582" s="99"/>
      <c r="Y7582" s="99"/>
      <c r="Z7582" s="99"/>
      <c r="AA7582" s="99"/>
      <c r="AB7582" s="99"/>
      <c r="AC7582" s="99"/>
      <c r="AD7582" s="99"/>
      <c r="AE7582" s="99"/>
      <c r="AF7582" s="99"/>
      <c r="AG7582" s="99"/>
      <c r="AH7582" s="31"/>
      <c r="AI7582" s="31"/>
      <c r="AJ7582" s="31"/>
      <c r="AK7582" s="31"/>
      <c r="AL7582" s="31"/>
      <c r="AO7582" s="376"/>
    </row>
    <row r="7583" spans="1:41" x14ac:dyDescent="0.25">
      <c r="A7583" s="44" t="s">
        <v>4070</v>
      </c>
      <c r="B7583" s="44" t="s">
        <v>4071</v>
      </c>
      <c r="C7583" s="45" t="s">
        <v>4072</v>
      </c>
      <c r="D7583" s="45" t="s">
        <v>9895</v>
      </c>
      <c r="E7583" s="45" t="s">
        <v>4073</v>
      </c>
      <c r="F7583" s="93"/>
      <c r="G7583" s="93"/>
      <c r="H7583" s="93"/>
      <c r="I7583" s="99"/>
      <c r="J7583" s="99"/>
      <c r="K7583" s="99"/>
      <c r="L7583" s="99"/>
      <c r="M7583" s="99"/>
      <c r="N7583" s="99"/>
      <c r="O7583" s="99"/>
      <c r="P7583" s="99"/>
      <c r="Q7583" s="99"/>
      <c r="R7583" s="99"/>
      <c r="S7583" s="99"/>
      <c r="T7583" s="99"/>
      <c r="U7583" s="99"/>
      <c r="V7583" s="99"/>
      <c r="W7583" s="99"/>
      <c r="X7583" s="99"/>
      <c r="Y7583" s="99"/>
      <c r="Z7583" s="99"/>
      <c r="AA7583" s="99"/>
      <c r="AB7583" s="99"/>
      <c r="AC7583" s="99"/>
      <c r="AD7583" s="99"/>
      <c r="AE7583" s="99"/>
      <c r="AF7583" s="99"/>
      <c r="AG7583" s="99"/>
      <c r="AH7583" s="31"/>
      <c r="AI7583" s="31"/>
      <c r="AJ7583" s="31"/>
      <c r="AK7583" s="31"/>
      <c r="AL7583" s="31"/>
      <c r="AO7583" s="376"/>
    </row>
    <row r="7584" spans="1:41" x14ac:dyDescent="0.3">
      <c r="A7584" s="333" t="s">
        <v>11033</v>
      </c>
      <c r="B7584" s="333" t="s">
        <v>11377</v>
      </c>
      <c r="C7584" s="125" t="s">
        <v>11214</v>
      </c>
      <c r="D7584" s="32" t="s">
        <v>20309</v>
      </c>
      <c r="E7584" s="125" t="s">
        <v>4966</v>
      </c>
      <c r="F7584" s="125" t="s">
        <v>1189</v>
      </c>
      <c r="G7584" s="125" t="s">
        <v>1190</v>
      </c>
      <c r="AO7584" s="376"/>
    </row>
    <row r="7585" spans="1:41" x14ac:dyDescent="0.25">
      <c r="A7585" s="91" t="s">
        <v>19207</v>
      </c>
      <c r="B7585" s="92" t="s">
        <v>19284</v>
      </c>
      <c r="C7585" s="93" t="s">
        <v>19285</v>
      </c>
      <c r="D7585" s="93" t="s">
        <v>1201</v>
      </c>
      <c r="E7585" s="94">
        <v>46582</v>
      </c>
      <c r="F7585" s="93"/>
      <c r="G7585" s="93"/>
      <c r="H7585" s="93"/>
      <c r="I7585" s="99"/>
      <c r="J7585" s="99"/>
      <c r="K7585" s="99"/>
      <c r="L7585" s="99"/>
      <c r="M7585" s="99"/>
      <c r="N7585" s="99"/>
      <c r="O7585" s="99"/>
      <c r="P7585" s="99"/>
      <c r="Q7585" s="99"/>
      <c r="R7585" s="99"/>
      <c r="S7585" s="99"/>
      <c r="T7585" s="99"/>
      <c r="U7585" s="99"/>
      <c r="V7585" s="99"/>
      <c r="W7585" s="99"/>
      <c r="X7585" s="99"/>
      <c r="Y7585" s="99"/>
      <c r="Z7585" s="99"/>
      <c r="AA7585" s="99"/>
      <c r="AB7585" s="99"/>
      <c r="AC7585" s="99"/>
      <c r="AD7585" s="99"/>
      <c r="AE7585" s="99"/>
      <c r="AF7585" s="99"/>
      <c r="AG7585" s="99"/>
      <c r="AH7585" s="31"/>
      <c r="AI7585" s="31"/>
      <c r="AJ7585" s="31"/>
      <c r="AK7585" s="31"/>
      <c r="AL7585" s="31"/>
      <c r="AO7585" s="376"/>
    </row>
    <row r="7586" spans="1:41" x14ac:dyDescent="0.3">
      <c r="A7586" s="57" t="s">
        <v>5585</v>
      </c>
      <c r="B7586" s="57" t="s">
        <v>1290</v>
      </c>
      <c r="C7586" s="62">
        <v>24027</v>
      </c>
      <c r="D7586" s="62" t="s">
        <v>20886</v>
      </c>
      <c r="E7586" s="60">
        <v>46873</v>
      </c>
      <c r="F7586" s="32"/>
      <c r="G7586" s="32"/>
      <c r="H7586" s="32"/>
      <c r="I7586" s="31"/>
      <c r="J7586" s="31"/>
      <c r="K7586" s="31"/>
      <c r="L7586" s="31"/>
      <c r="M7586" s="31"/>
      <c r="N7586" s="31"/>
      <c r="O7586" s="31"/>
      <c r="P7586" s="31"/>
      <c r="Q7586" s="31"/>
      <c r="R7586" s="31"/>
      <c r="S7586" s="31"/>
      <c r="T7586" s="31"/>
      <c r="U7586" s="31"/>
      <c r="V7586" s="31"/>
      <c r="W7586" s="31"/>
      <c r="X7586" s="31"/>
      <c r="Y7586" s="31"/>
      <c r="Z7586" s="31"/>
      <c r="AA7586" s="31"/>
      <c r="AB7586" s="31"/>
      <c r="AC7586" s="31"/>
      <c r="AD7586" s="31"/>
      <c r="AE7586" s="31"/>
      <c r="AF7586" s="31"/>
      <c r="AG7586" s="31"/>
      <c r="AH7586" s="31"/>
      <c r="AI7586" s="31"/>
      <c r="AJ7586" s="31"/>
      <c r="AK7586" s="31"/>
      <c r="AL7586" s="31"/>
      <c r="AO7586" s="376"/>
    </row>
    <row r="7587" spans="1:41" x14ac:dyDescent="0.25">
      <c r="A7587" s="44" t="s">
        <v>20546</v>
      </c>
      <c r="B7587" s="44" t="s">
        <v>6877</v>
      </c>
      <c r="C7587" s="45" t="s">
        <v>6899</v>
      </c>
      <c r="D7587" s="32" t="s">
        <v>5559</v>
      </c>
      <c r="E7587" s="45" t="s">
        <v>20846</v>
      </c>
      <c r="F7587" s="32"/>
      <c r="G7587" s="32"/>
      <c r="H7587" s="32"/>
      <c r="I7587" s="31"/>
      <c r="J7587" s="31"/>
      <c r="K7587" s="31"/>
      <c r="L7587" s="31"/>
      <c r="M7587" s="31"/>
      <c r="N7587" s="31"/>
      <c r="O7587" s="31"/>
      <c r="P7587" s="31"/>
      <c r="Q7587" s="31"/>
      <c r="R7587" s="31"/>
      <c r="S7587" s="31"/>
      <c r="T7587" s="31"/>
      <c r="U7587" s="31"/>
      <c r="V7587" s="31"/>
      <c r="W7587" s="31"/>
      <c r="X7587" s="31"/>
      <c r="Y7587" s="31"/>
      <c r="Z7587" s="31"/>
      <c r="AA7587" s="31"/>
      <c r="AB7587" s="31"/>
      <c r="AC7587" s="31"/>
      <c r="AD7587" s="31"/>
      <c r="AE7587" s="31"/>
      <c r="AF7587" s="31"/>
      <c r="AG7587" s="31"/>
      <c r="AH7587" s="31"/>
      <c r="AI7587" s="31"/>
      <c r="AJ7587" s="31"/>
      <c r="AK7587" s="31"/>
      <c r="AL7587" s="31"/>
      <c r="AO7587" s="376"/>
    </row>
    <row r="7588" spans="1:41" x14ac:dyDescent="0.25">
      <c r="A7588" s="44" t="s">
        <v>11780</v>
      </c>
      <c r="B7588" s="44" t="s">
        <v>14917</v>
      </c>
      <c r="C7588" s="45" t="s">
        <v>6646</v>
      </c>
      <c r="D7588" s="367" t="s">
        <v>3696</v>
      </c>
      <c r="E7588" s="328">
        <f>DATE(2027,4,10)</f>
        <v>46487</v>
      </c>
      <c r="F7588" s="32"/>
      <c r="G7588" s="32"/>
      <c r="H7588" s="32"/>
      <c r="I7588" s="31"/>
      <c r="J7588" s="31"/>
      <c r="K7588" s="31"/>
      <c r="L7588" s="31"/>
      <c r="M7588" s="31"/>
      <c r="N7588" s="31"/>
      <c r="O7588" s="31"/>
      <c r="P7588" s="31"/>
      <c r="Q7588" s="31"/>
      <c r="R7588" s="31"/>
      <c r="S7588" s="31"/>
      <c r="T7588" s="31"/>
      <c r="U7588" s="31"/>
      <c r="V7588" s="31"/>
      <c r="W7588" s="31"/>
      <c r="X7588" s="31"/>
      <c r="Y7588" s="31"/>
      <c r="Z7588" s="31"/>
      <c r="AA7588" s="31"/>
      <c r="AB7588" s="31"/>
      <c r="AC7588" s="31"/>
      <c r="AD7588" s="31"/>
      <c r="AE7588" s="31"/>
      <c r="AF7588" s="31"/>
      <c r="AG7588" s="31"/>
      <c r="AH7588" s="31"/>
      <c r="AI7588" s="31"/>
      <c r="AJ7588" s="31"/>
      <c r="AK7588" s="31"/>
      <c r="AL7588" s="31"/>
      <c r="AO7588" s="376"/>
    </row>
    <row r="7589" spans="1:41" x14ac:dyDescent="0.25">
      <c r="A7589" s="44" t="s">
        <v>706</v>
      </c>
      <c r="B7589" s="44" t="s">
        <v>17465</v>
      </c>
      <c r="C7589" s="45">
        <v>26020101</v>
      </c>
      <c r="D7589" s="45" t="s">
        <v>11363</v>
      </c>
      <c r="E7589" s="45" t="s">
        <v>9238</v>
      </c>
      <c r="AO7589" s="376"/>
    </row>
    <row r="7590" spans="1:41" x14ac:dyDescent="0.25">
      <c r="A7590" s="44" t="s">
        <v>706</v>
      </c>
      <c r="B7590" s="44" t="s">
        <v>6609</v>
      </c>
      <c r="C7590" s="45">
        <v>26020102</v>
      </c>
      <c r="D7590" s="45" t="s">
        <v>11363</v>
      </c>
      <c r="E7590" s="45" t="s">
        <v>9238</v>
      </c>
      <c r="AO7590" s="376"/>
    </row>
    <row r="7591" spans="1:41" x14ac:dyDescent="0.25">
      <c r="A7591" s="44" t="s">
        <v>706</v>
      </c>
      <c r="B7591" s="44" t="s">
        <v>5321</v>
      </c>
      <c r="C7591" s="45">
        <v>26010401</v>
      </c>
      <c r="D7591" s="45" t="s">
        <v>11363</v>
      </c>
      <c r="E7591" s="45" t="s">
        <v>17459</v>
      </c>
      <c r="AO7591" s="376"/>
    </row>
    <row r="7592" spans="1:41" x14ac:dyDescent="0.25">
      <c r="A7592" s="44" t="s">
        <v>706</v>
      </c>
      <c r="B7592" s="44" t="s">
        <v>3176</v>
      </c>
      <c r="C7592" s="45">
        <v>26010402</v>
      </c>
      <c r="D7592" s="45" t="s">
        <v>11363</v>
      </c>
      <c r="E7592" s="45" t="s">
        <v>17459</v>
      </c>
      <c r="AO7592" s="376"/>
    </row>
    <row r="7593" spans="1:41" x14ac:dyDescent="0.3">
      <c r="A7593" s="333" t="s">
        <v>1022</v>
      </c>
      <c r="B7593" s="333" t="s">
        <v>3456</v>
      </c>
      <c r="C7593" s="125" t="s">
        <v>10963</v>
      </c>
      <c r="D7593" s="32" t="s">
        <v>20309</v>
      </c>
      <c r="E7593" s="125" t="s">
        <v>2593</v>
      </c>
      <c r="F7593" s="125" t="s">
        <v>1189</v>
      </c>
      <c r="G7593" s="125" t="s">
        <v>1190</v>
      </c>
      <c r="AO7593" s="376"/>
    </row>
    <row r="7594" spans="1:41" x14ac:dyDescent="0.25">
      <c r="A7594" s="44" t="s">
        <v>21649</v>
      </c>
      <c r="B7594" s="44" t="s">
        <v>9248</v>
      </c>
      <c r="C7594" s="45">
        <v>260105</v>
      </c>
      <c r="D7594" s="45" t="s">
        <v>11363</v>
      </c>
      <c r="E7594" s="45" t="s">
        <v>17625</v>
      </c>
      <c r="AO7594" s="376"/>
    </row>
    <row r="7595" spans="1:41" x14ac:dyDescent="0.3">
      <c r="A7595" s="333" t="s">
        <v>8056</v>
      </c>
      <c r="B7595" s="333" t="s">
        <v>1162</v>
      </c>
      <c r="C7595" s="125" t="s">
        <v>8016</v>
      </c>
      <c r="D7595" s="32" t="s">
        <v>20309</v>
      </c>
      <c r="E7595" s="125" t="s">
        <v>7871</v>
      </c>
      <c r="F7595" s="125" t="s">
        <v>1189</v>
      </c>
      <c r="G7595" s="125" t="s">
        <v>1190</v>
      </c>
      <c r="AO7595" s="376"/>
    </row>
    <row r="7596" spans="1:41" x14ac:dyDescent="0.3">
      <c r="A7596" s="99" t="s">
        <v>8056</v>
      </c>
      <c r="B7596" s="92" t="s">
        <v>2683</v>
      </c>
      <c r="C7596" s="93" t="s">
        <v>10083</v>
      </c>
      <c r="D7596" s="93" t="s">
        <v>1201</v>
      </c>
      <c r="E7596" s="94">
        <v>46590</v>
      </c>
      <c r="F7596" s="93"/>
      <c r="G7596" s="93"/>
      <c r="H7596" s="93"/>
      <c r="I7596" s="99"/>
      <c r="J7596" s="99"/>
      <c r="K7596" s="99"/>
      <c r="L7596" s="99"/>
      <c r="M7596" s="99"/>
      <c r="N7596" s="99"/>
      <c r="O7596" s="99"/>
      <c r="P7596" s="99"/>
      <c r="Q7596" s="99"/>
      <c r="R7596" s="99"/>
      <c r="S7596" s="99"/>
      <c r="T7596" s="99"/>
      <c r="U7596" s="99"/>
      <c r="V7596" s="99"/>
      <c r="W7596" s="99"/>
      <c r="X7596" s="99"/>
      <c r="Y7596" s="99"/>
      <c r="Z7596" s="99"/>
      <c r="AA7596" s="99"/>
      <c r="AB7596" s="99"/>
      <c r="AC7596" s="99"/>
      <c r="AD7596" s="99"/>
      <c r="AE7596" s="99"/>
      <c r="AF7596" s="99"/>
      <c r="AG7596" s="99"/>
      <c r="AH7596" s="31"/>
      <c r="AI7596" s="31"/>
      <c r="AJ7596" s="31"/>
      <c r="AK7596" s="31"/>
      <c r="AL7596" s="31"/>
      <c r="AO7596" s="376"/>
    </row>
    <row r="7597" spans="1:41" x14ac:dyDescent="0.3">
      <c r="A7597" s="333" t="s">
        <v>12882</v>
      </c>
      <c r="B7597" s="333" t="s">
        <v>13314</v>
      </c>
      <c r="C7597" s="125" t="s">
        <v>13315</v>
      </c>
      <c r="D7597" s="32" t="s">
        <v>20309</v>
      </c>
      <c r="E7597" s="125" t="s">
        <v>12551</v>
      </c>
      <c r="F7597" s="125" t="s">
        <v>1189</v>
      </c>
      <c r="G7597" s="125" t="s">
        <v>1190</v>
      </c>
      <c r="AO7597" s="376"/>
    </row>
    <row r="7598" spans="1:41" x14ac:dyDescent="0.25">
      <c r="A7598" s="44" t="s">
        <v>11300</v>
      </c>
      <c r="B7598" s="44" t="s">
        <v>7766</v>
      </c>
      <c r="C7598" s="45">
        <v>230505</v>
      </c>
      <c r="D7598" s="45" t="s">
        <v>11363</v>
      </c>
      <c r="E7598" s="45" t="s">
        <v>7105</v>
      </c>
      <c r="AO7598" s="376"/>
    </row>
    <row r="7599" spans="1:41" x14ac:dyDescent="0.25">
      <c r="A7599" s="44" t="s">
        <v>11300</v>
      </c>
      <c r="B7599" s="44" t="s">
        <v>930</v>
      </c>
      <c r="C7599" s="45">
        <v>240803</v>
      </c>
      <c r="D7599" s="45" t="s">
        <v>11363</v>
      </c>
      <c r="E7599" s="45" t="s">
        <v>4966</v>
      </c>
      <c r="AO7599" s="376"/>
    </row>
    <row r="7600" spans="1:41" x14ac:dyDescent="0.25">
      <c r="A7600" s="44" t="s">
        <v>5019</v>
      </c>
      <c r="B7600" s="44" t="s">
        <v>3995</v>
      </c>
      <c r="C7600" s="45" t="s">
        <v>5020</v>
      </c>
      <c r="D7600" s="45" t="s">
        <v>11204</v>
      </c>
      <c r="E7600" s="45" t="s">
        <v>5021</v>
      </c>
      <c r="F7600" s="93"/>
      <c r="G7600" s="93"/>
      <c r="H7600" s="93"/>
      <c r="I7600" s="99"/>
      <c r="J7600" s="99"/>
      <c r="K7600" s="99"/>
      <c r="L7600" s="99"/>
      <c r="M7600" s="99"/>
      <c r="N7600" s="99"/>
      <c r="O7600" s="99"/>
      <c r="P7600" s="99"/>
      <c r="Q7600" s="99"/>
      <c r="R7600" s="99"/>
      <c r="S7600" s="99"/>
      <c r="T7600" s="99"/>
      <c r="U7600" s="99"/>
      <c r="V7600" s="99"/>
      <c r="W7600" s="99"/>
      <c r="X7600" s="99"/>
      <c r="Y7600" s="99"/>
      <c r="Z7600" s="99"/>
      <c r="AA7600" s="99"/>
      <c r="AB7600" s="99"/>
      <c r="AC7600" s="99"/>
      <c r="AD7600" s="99"/>
      <c r="AE7600" s="99"/>
      <c r="AF7600" s="99"/>
      <c r="AG7600" s="99"/>
      <c r="AH7600" s="31"/>
      <c r="AI7600" s="31"/>
      <c r="AJ7600" s="31"/>
      <c r="AK7600" s="31"/>
      <c r="AL7600" s="31"/>
      <c r="AO7600" s="376"/>
    </row>
    <row r="7601" spans="1:41" x14ac:dyDescent="0.25">
      <c r="A7601" s="44" t="s">
        <v>5019</v>
      </c>
      <c r="B7601" s="44" t="s">
        <v>3995</v>
      </c>
      <c r="C7601" s="45" t="s">
        <v>5020</v>
      </c>
      <c r="D7601" s="93" t="s">
        <v>17443</v>
      </c>
      <c r="E7601" s="45" t="s">
        <v>5021</v>
      </c>
      <c r="F7601" s="93"/>
      <c r="G7601" s="93"/>
      <c r="H7601" s="93"/>
      <c r="I7601" s="99"/>
      <c r="J7601" s="99"/>
      <c r="K7601" s="99"/>
      <c r="L7601" s="99"/>
      <c r="M7601" s="99"/>
      <c r="N7601" s="99"/>
      <c r="O7601" s="99"/>
      <c r="P7601" s="99"/>
      <c r="Q7601" s="99"/>
      <c r="R7601" s="99"/>
      <c r="S7601" s="99"/>
      <c r="T7601" s="99"/>
      <c r="U7601" s="99"/>
      <c r="V7601" s="99"/>
      <c r="W7601" s="99"/>
      <c r="X7601" s="99"/>
      <c r="Y7601" s="99"/>
      <c r="Z7601" s="99"/>
      <c r="AA7601" s="99"/>
      <c r="AB7601" s="99"/>
      <c r="AC7601" s="99"/>
      <c r="AD7601" s="99"/>
      <c r="AE7601" s="99"/>
      <c r="AF7601" s="99"/>
      <c r="AG7601" s="99"/>
      <c r="AH7601" s="31"/>
      <c r="AI7601" s="31"/>
      <c r="AJ7601" s="31"/>
      <c r="AK7601" s="31"/>
      <c r="AL7601" s="31"/>
      <c r="AO7601" s="376"/>
    </row>
    <row r="7602" spans="1:41" x14ac:dyDescent="0.25">
      <c r="A7602" s="44" t="s">
        <v>5019</v>
      </c>
      <c r="B7602" s="44" t="s">
        <v>3995</v>
      </c>
      <c r="C7602" s="45" t="s">
        <v>5020</v>
      </c>
      <c r="D7602" s="45" t="s">
        <v>9895</v>
      </c>
      <c r="E7602" s="45" t="s">
        <v>5021</v>
      </c>
      <c r="F7602" s="93"/>
      <c r="G7602" s="93"/>
      <c r="H7602" s="93"/>
      <c r="I7602" s="99"/>
      <c r="J7602" s="99"/>
      <c r="K7602" s="99"/>
      <c r="L7602" s="99"/>
      <c r="M7602" s="99"/>
      <c r="N7602" s="99"/>
      <c r="O7602" s="99"/>
      <c r="P7602" s="99"/>
      <c r="Q7602" s="99"/>
      <c r="R7602" s="99"/>
      <c r="S7602" s="99"/>
      <c r="T7602" s="99"/>
      <c r="U7602" s="99"/>
      <c r="V7602" s="99"/>
      <c r="W7602" s="99"/>
      <c r="X7602" s="99"/>
      <c r="Y7602" s="99"/>
      <c r="Z7602" s="99"/>
      <c r="AA7602" s="99"/>
      <c r="AB7602" s="99"/>
      <c r="AC7602" s="99"/>
      <c r="AD7602" s="99"/>
      <c r="AE7602" s="99"/>
      <c r="AF7602" s="99"/>
      <c r="AG7602" s="99"/>
      <c r="AH7602" s="31"/>
      <c r="AI7602" s="31"/>
      <c r="AJ7602" s="31"/>
      <c r="AK7602" s="31"/>
      <c r="AL7602" s="31"/>
      <c r="AO7602" s="376"/>
    </row>
    <row r="7603" spans="1:41" x14ac:dyDescent="0.25">
      <c r="A7603" s="44" t="s">
        <v>707</v>
      </c>
      <c r="B7603" s="44" t="s">
        <v>9248</v>
      </c>
      <c r="C7603" s="45">
        <v>260105</v>
      </c>
      <c r="D7603" s="45" t="s">
        <v>11363</v>
      </c>
      <c r="E7603" s="45" t="s">
        <v>17625</v>
      </c>
      <c r="AO7603" s="376"/>
    </row>
    <row r="7604" spans="1:41" x14ac:dyDescent="0.3">
      <c r="A7604" s="57" t="s">
        <v>1230</v>
      </c>
      <c r="B7604" s="57" t="s">
        <v>1290</v>
      </c>
      <c r="C7604" s="62">
        <v>24027</v>
      </c>
      <c r="D7604" s="62" t="s">
        <v>20886</v>
      </c>
      <c r="E7604" s="60">
        <v>46873</v>
      </c>
      <c r="F7604" s="32"/>
      <c r="G7604" s="32"/>
      <c r="H7604" s="32"/>
      <c r="I7604" s="31"/>
      <c r="J7604" s="31"/>
      <c r="K7604" s="31"/>
      <c r="L7604" s="31"/>
      <c r="M7604" s="31"/>
      <c r="N7604" s="31"/>
      <c r="O7604" s="31"/>
      <c r="P7604" s="31"/>
      <c r="Q7604" s="31"/>
      <c r="R7604" s="31"/>
      <c r="S7604" s="31"/>
      <c r="T7604" s="31"/>
      <c r="U7604" s="31"/>
      <c r="V7604" s="31"/>
      <c r="W7604" s="31"/>
      <c r="X7604" s="31"/>
      <c r="Y7604" s="31"/>
      <c r="Z7604" s="31"/>
      <c r="AA7604" s="31"/>
      <c r="AB7604" s="31"/>
      <c r="AC7604" s="31"/>
      <c r="AD7604" s="31"/>
      <c r="AE7604" s="31"/>
      <c r="AF7604" s="31"/>
      <c r="AG7604" s="31"/>
      <c r="AH7604" s="31"/>
      <c r="AI7604" s="31"/>
      <c r="AJ7604" s="31"/>
      <c r="AK7604" s="31"/>
      <c r="AL7604" s="31"/>
      <c r="AO7604" s="376"/>
    </row>
    <row r="7605" spans="1:41" x14ac:dyDescent="0.25">
      <c r="A7605" s="44" t="s">
        <v>21650</v>
      </c>
      <c r="B7605" s="44" t="s">
        <v>930</v>
      </c>
      <c r="C7605" s="45">
        <v>240803</v>
      </c>
      <c r="D7605" s="45" t="s">
        <v>11363</v>
      </c>
      <c r="E7605" s="45" t="s">
        <v>4966</v>
      </c>
      <c r="AO7605" s="376"/>
    </row>
    <row r="7606" spans="1:41" x14ac:dyDescent="0.3">
      <c r="A7606" s="333" t="s">
        <v>12278</v>
      </c>
      <c r="B7606" s="333" t="s">
        <v>13314</v>
      </c>
      <c r="C7606" s="125" t="s">
        <v>13315</v>
      </c>
      <c r="D7606" s="32" t="s">
        <v>20309</v>
      </c>
      <c r="E7606" s="125" t="s">
        <v>12551</v>
      </c>
      <c r="F7606" s="125" t="s">
        <v>1189</v>
      </c>
      <c r="G7606" s="125" t="s">
        <v>1190</v>
      </c>
      <c r="AO7606" s="376"/>
    </row>
    <row r="7607" spans="1:41" x14ac:dyDescent="0.25">
      <c r="A7607" s="44" t="s">
        <v>12278</v>
      </c>
      <c r="B7607" s="44" t="s">
        <v>12091</v>
      </c>
      <c r="C7607" s="45">
        <v>9.24</v>
      </c>
      <c r="D7607" s="45" t="s">
        <v>12549</v>
      </c>
      <c r="E7607" s="46">
        <v>47299</v>
      </c>
      <c r="F7607" s="45"/>
      <c r="G7607" s="93"/>
      <c r="H7607" s="93"/>
      <c r="I7607" s="99"/>
      <c r="J7607" s="99"/>
      <c r="K7607" s="99"/>
      <c r="L7607" s="99"/>
      <c r="M7607" s="99"/>
      <c r="N7607" s="99"/>
      <c r="O7607" s="99"/>
      <c r="P7607" s="99"/>
      <c r="Q7607" s="99"/>
      <c r="R7607" s="99"/>
      <c r="S7607" s="99"/>
      <c r="T7607" s="99"/>
      <c r="U7607" s="99"/>
      <c r="V7607" s="99"/>
      <c r="W7607" s="99"/>
      <c r="X7607" s="99"/>
      <c r="Y7607" s="99"/>
      <c r="Z7607" s="99"/>
      <c r="AA7607" s="99"/>
      <c r="AB7607" s="99"/>
      <c r="AC7607" s="99"/>
      <c r="AD7607" s="99"/>
      <c r="AE7607" s="99"/>
      <c r="AF7607" s="99"/>
      <c r="AG7607" s="99"/>
      <c r="AH7607" s="31"/>
      <c r="AI7607" s="31"/>
      <c r="AJ7607" s="31"/>
      <c r="AK7607" s="31"/>
      <c r="AL7607" s="31"/>
      <c r="AO7607" s="376"/>
    </row>
    <row r="7608" spans="1:41" x14ac:dyDescent="0.25">
      <c r="A7608" s="102" t="s">
        <v>12082</v>
      </c>
      <c r="B7608" s="92" t="s">
        <v>3452</v>
      </c>
      <c r="C7608" s="93" t="s">
        <v>12089</v>
      </c>
      <c r="D7608" s="93" t="s">
        <v>1201</v>
      </c>
      <c r="E7608" s="94">
        <v>46496</v>
      </c>
      <c r="F7608" s="93"/>
      <c r="G7608" s="93"/>
      <c r="H7608" s="93"/>
      <c r="I7608" s="99"/>
      <c r="J7608" s="99"/>
      <c r="K7608" s="99"/>
      <c r="L7608" s="99"/>
      <c r="M7608" s="99"/>
      <c r="N7608" s="99"/>
      <c r="O7608" s="99"/>
      <c r="P7608" s="99"/>
      <c r="Q7608" s="99"/>
      <c r="R7608" s="99"/>
      <c r="S7608" s="99"/>
      <c r="T7608" s="99"/>
      <c r="U7608" s="99"/>
      <c r="V7608" s="99"/>
      <c r="W7608" s="99"/>
      <c r="X7608" s="99"/>
      <c r="Y7608" s="99"/>
      <c r="Z7608" s="99"/>
      <c r="AA7608" s="99"/>
      <c r="AB7608" s="99"/>
      <c r="AC7608" s="99"/>
      <c r="AD7608" s="99"/>
      <c r="AE7608" s="99"/>
      <c r="AF7608" s="99"/>
      <c r="AG7608" s="99"/>
      <c r="AH7608" s="31"/>
      <c r="AI7608" s="31"/>
      <c r="AJ7608" s="31"/>
      <c r="AK7608" s="31"/>
      <c r="AL7608" s="31"/>
      <c r="AO7608" s="376"/>
    </row>
    <row r="7609" spans="1:41" x14ac:dyDescent="0.25">
      <c r="A7609" s="44" t="s">
        <v>8686</v>
      </c>
      <c r="B7609" s="44" t="s">
        <v>145</v>
      </c>
      <c r="C7609" s="45" t="s">
        <v>8687</v>
      </c>
      <c r="D7609" s="46" t="s">
        <v>21328</v>
      </c>
      <c r="E7609" s="46">
        <v>46403</v>
      </c>
      <c r="AO7609" s="376"/>
    </row>
    <row r="7610" spans="1:41" x14ac:dyDescent="0.25">
      <c r="A7610" s="44" t="s">
        <v>8371</v>
      </c>
      <c r="B7610" s="44" t="s">
        <v>3049</v>
      </c>
      <c r="C7610" s="45">
        <v>230902</v>
      </c>
      <c r="D7610" s="45" t="s">
        <v>11363</v>
      </c>
      <c r="E7610" s="45" t="s">
        <v>7871</v>
      </c>
      <c r="AO7610" s="376"/>
    </row>
    <row r="7611" spans="1:41" x14ac:dyDescent="0.3">
      <c r="A7611" s="333" t="s">
        <v>11034</v>
      </c>
      <c r="B7611" s="333" t="s">
        <v>1171</v>
      </c>
      <c r="C7611" s="125" t="s">
        <v>10962</v>
      </c>
      <c r="D7611" s="32" t="s">
        <v>20309</v>
      </c>
      <c r="E7611" s="125" t="s">
        <v>8292</v>
      </c>
      <c r="F7611" s="125" t="s">
        <v>1190</v>
      </c>
      <c r="G7611" s="125" t="s">
        <v>1190</v>
      </c>
      <c r="AO7611" s="376"/>
    </row>
    <row r="7612" spans="1:41" x14ac:dyDescent="0.3">
      <c r="A7612" s="333" t="s">
        <v>18966</v>
      </c>
      <c r="B7612" s="333" t="s">
        <v>6930</v>
      </c>
      <c r="C7612" s="125" t="s">
        <v>19100</v>
      </c>
      <c r="D7612" s="32" t="s">
        <v>20309</v>
      </c>
      <c r="E7612" s="125" t="s">
        <v>9249</v>
      </c>
      <c r="F7612" s="125" t="s">
        <v>1189</v>
      </c>
      <c r="G7612" s="125" t="s">
        <v>1190</v>
      </c>
      <c r="AO7612" s="376"/>
    </row>
    <row r="7613" spans="1:41" x14ac:dyDescent="0.3">
      <c r="A7613" s="258" t="s">
        <v>5767</v>
      </c>
      <c r="B7613" s="99" t="s">
        <v>5761</v>
      </c>
      <c r="C7613" s="93" t="s">
        <v>10082</v>
      </c>
      <c r="D7613" s="94" t="s">
        <v>1201</v>
      </c>
      <c r="E7613" s="94">
        <v>46342</v>
      </c>
      <c r="F7613" s="93"/>
      <c r="G7613" s="93"/>
      <c r="H7613" s="93"/>
      <c r="I7613" s="99"/>
      <c r="J7613" s="99"/>
      <c r="K7613" s="99"/>
      <c r="L7613" s="99"/>
      <c r="M7613" s="99"/>
      <c r="N7613" s="99"/>
      <c r="O7613" s="99"/>
      <c r="P7613" s="99"/>
      <c r="Q7613" s="99"/>
      <c r="R7613" s="99"/>
      <c r="S7613" s="99"/>
      <c r="T7613" s="99"/>
      <c r="U7613" s="99"/>
      <c r="V7613" s="99"/>
      <c r="W7613" s="99"/>
      <c r="X7613" s="99"/>
      <c r="Y7613" s="99"/>
      <c r="Z7613" s="99"/>
      <c r="AA7613" s="99"/>
      <c r="AB7613" s="99"/>
      <c r="AC7613" s="99"/>
      <c r="AD7613" s="99"/>
      <c r="AE7613" s="99"/>
      <c r="AF7613" s="99"/>
      <c r="AG7613" s="99"/>
      <c r="AH7613" s="31"/>
      <c r="AI7613" s="31"/>
      <c r="AJ7613" s="31"/>
      <c r="AK7613" s="31"/>
      <c r="AL7613" s="31"/>
      <c r="AO7613" s="376"/>
    </row>
    <row r="7614" spans="1:41" x14ac:dyDescent="0.25">
      <c r="A7614" s="91" t="s">
        <v>9432</v>
      </c>
      <c r="B7614" s="92" t="s">
        <v>9602</v>
      </c>
      <c r="C7614" s="45" t="s">
        <v>9349</v>
      </c>
      <c r="D7614" s="93" t="s">
        <v>9601</v>
      </c>
      <c r="E7614" s="94">
        <v>46568</v>
      </c>
      <c r="F7614" s="93"/>
      <c r="G7614" s="93"/>
      <c r="H7614" s="93"/>
      <c r="I7614" s="99"/>
      <c r="J7614" s="99"/>
      <c r="K7614" s="99"/>
      <c r="L7614" s="99"/>
      <c r="M7614" s="99"/>
      <c r="N7614" s="99"/>
      <c r="O7614" s="99"/>
      <c r="P7614" s="99"/>
      <c r="Q7614" s="99"/>
      <c r="R7614" s="99"/>
      <c r="S7614" s="99"/>
      <c r="T7614" s="99"/>
      <c r="U7614" s="99"/>
      <c r="V7614" s="99"/>
      <c r="W7614" s="99"/>
      <c r="X7614" s="99"/>
      <c r="Y7614" s="99"/>
      <c r="Z7614" s="99"/>
      <c r="AA7614" s="99"/>
      <c r="AB7614" s="99"/>
      <c r="AC7614" s="99"/>
      <c r="AD7614" s="99"/>
      <c r="AE7614" s="99"/>
      <c r="AF7614" s="99"/>
      <c r="AG7614" s="99"/>
      <c r="AH7614" s="31"/>
      <c r="AI7614" s="31"/>
      <c r="AJ7614" s="31"/>
      <c r="AK7614" s="31"/>
      <c r="AL7614" s="31"/>
      <c r="AO7614" s="376"/>
    </row>
    <row r="7615" spans="1:41" x14ac:dyDescent="0.25">
      <c r="A7615" s="44" t="s">
        <v>7715</v>
      </c>
      <c r="B7615" s="44" t="s">
        <v>7766</v>
      </c>
      <c r="C7615" s="45">
        <v>230505</v>
      </c>
      <c r="D7615" s="45" t="s">
        <v>11363</v>
      </c>
      <c r="E7615" s="45" t="s">
        <v>7105</v>
      </c>
      <c r="AO7615" s="376"/>
    </row>
    <row r="7616" spans="1:41" x14ac:dyDescent="0.25">
      <c r="A7616" s="44" t="s">
        <v>7864</v>
      </c>
      <c r="B7616" s="44" t="s">
        <v>5134</v>
      </c>
      <c r="C7616" s="45">
        <v>230807</v>
      </c>
      <c r="D7616" s="45" t="s">
        <v>11363</v>
      </c>
      <c r="E7616" s="45" t="s">
        <v>8282</v>
      </c>
      <c r="AO7616" s="376"/>
    </row>
    <row r="7617" spans="1:41" x14ac:dyDescent="0.25">
      <c r="A7617" s="99" t="s">
        <v>18895</v>
      </c>
      <c r="B7617" s="262" t="s">
        <v>6243</v>
      </c>
      <c r="C7617" s="263">
        <v>791202303001</v>
      </c>
      <c r="D7617" s="263" t="s">
        <v>6271</v>
      </c>
      <c r="E7617" s="264">
        <v>47634</v>
      </c>
      <c r="F7617" s="93"/>
      <c r="G7617" s="93"/>
      <c r="H7617" s="93"/>
      <c r="I7617" s="99"/>
      <c r="J7617" s="99"/>
      <c r="K7617" s="99"/>
      <c r="L7617" s="99"/>
      <c r="M7617" s="99"/>
      <c r="N7617" s="99"/>
      <c r="O7617" s="99"/>
      <c r="P7617" s="99"/>
      <c r="Q7617" s="99"/>
      <c r="R7617" s="99"/>
      <c r="S7617" s="99"/>
      <c r="T7617" s="99"/>
      <c r="U7617" s="99"/>
      <c r="V7617" s="99"/>
      <c r="W7617" s="99"/>
      <c r="X7617" s="99"/>
      <c r="Y7617" s="99"/>
      <c r="Z7617" s="99"/>
      <c r="AA7617" s="99"/>
      <c r="AB7617" s="99"/>
      <c r="AC7617" s="99"/>
      <c r="AD7617" s="99"/>
      <c r="AE7617" s="99"/>
      <c r="AF7617" s="99"/>
      <c r="AG7617" s="99"/>
      <c r="AH7617" s="31"/>
      <c r="AI7617" s="31"/>
      <c r="AJ7617" s="31"/>
      <c r="AK7617" s="31"/>
      <c r="AL7617" s="31"/>
      <c r="AO7617" s="376"/>
    </row>
    <row r="7618" spans="1:41" x14ac:dyDescent="0.25">
      <c r="A7618" s="262" t="s">
        <v>8593</v>
      </c>
      <c r="B7618" s="262" t="s">
        <v>8575</v>
      </c>
      <c r="C7618" s="263">
        <v>791202303001</v>
      </c>
      <c r="D7618" s="263" t="s">
        <v>6271</v>
      </c>
      <c r="E7618" s="264" t="s">
        <v>3157</v>
      </c>
      <c r="F7618" s="93"/>
      <c r="G7618" s="93"/>
      <c r="H7618" s="93"/>
      <c r="I7618" s="99"/>
      <c r="J7618" s="99"/>
      <c r="K7618" s="99"/>
      <c r="L7618" s="99"/>
      <c r="M7618" s="99"/>
      <c r="N7618" s="99"/>
      <c r="O7618" s="99"/>
      <c r="P7618" s="99"/>
      <c r="Q7618" s="99"/>
      <c r="R7618" s="99"/>
      <c r="S7618" s="99"/>
      <c r="T7618" s="99"/>
      <c r="U7618" s="99"/>
      <c r="V7618" s="99"/>
      <c r="W7618" s="99"/>
      <c r="X7618" s="99"/>
      <c r="Y7618" s="99"/>
      <c r="Z7618" s="99"/>
      <c r="AA7618" s="99"/>
      <c r="AB7618" s="99"/>
      <c r="AC7618" s="99"/>
      <c r="AD7618" s="99"/>
      <c r="AE7618" s="99"/>
      <c r="AF7618" s="99"/>
      <c r="AG7618" s="99"/>
      <c r="AH7618" s="31"/>
      <c r="AI7618" s="31"/>
      <c r="AJ7618" s="31"/>
      <c r="AK7618" s="31"/>
      <c r="AL7618" s="31"/>
      <c r="AO7618" s="376"/>
    </row>
    <row r="7619" spans="1:41" x14ac:dyDescent="0.25">
      <c r="A7619" s="44" t="s">
        <v>8593</v>
      </c>
      <c r="B7619" s="44" t="s">
        <v>10350</v>
      </c>
      <c r="C7619" s="45">
        <v>24020301</v>
      </c>
      <c r="D7619" s="45" t="s">
        <v>11363</v>
      </c>
      <c r="E7619" s="45" t="s">
        <v>5131</v>
      </c>
      <c r="AO7619" s="376"/>
    </row>
    <row r="7620" spans="1:41" x14ac:dyDescent="0.25">
      <c r="A7620" s="44" t="s">
        <v>8593</v>
      </c>
      <c r="B7620" s="44" t="s">
        <v>9248</v>
      </c>
      <c r="C7620" s="45">
        <v>240101</v>
      </c>
      <c r="D7620" s="45" t="s">
        <v>11363</v>
      </c>
      <c r="E7620" s="45" t="s">
        <v>9249</v>
      </c>
      <c r="AO7620" s="376"/>
    </row>
    <row r="7621" spans="1:41" x14ac:dyDescent="0.25">
      <c r="A7621" s="44" t="s">
        <v>17886</v>
      </c>
      <c r="B7621" s="44" t="s">
        <v>9235</v>
      </c>
      <c r="C7621" s="45">
        <v>240102</v>
      </c>
      <c r="D7621" s="45" t="s">
        <v>11363</v>
      </c>
      <c r="E7621" s="45" t="s">
        <v>5139</v>
      </c>
      <c r="AO7621" s="376"/>
    </row>
    <row r="7622" spans="1:41" x14ac:dyDescent="0.25">
      <c r="A7622" s="44" t="s">
        <v>17886</v>
      </c>
      <c r="B7622" s="44" t="s">
        <v>9248</v>
      </c>
      <c r="C7622" s="45">
        <v>240101</v>
      </c>
      <c r="D7622" s="45" t="s">
        <v>11363</v>
      </c>
      <c r="E7622" s="45" t="s">
        <v>9249</v>
      </c>
      <c r="AO7622" s="376"/>
    </row>
    <row r="7623" spans="1:41" x14ac:dyDescent="0.25">
      <c r="A7623" s="44" t="s">
        <v>17315</v>
      </c>
      <c r="B7623" s="44" t="s">
        <v>17316</v>
      </c>
      <c r="C7623" s="45" t="s">
        <v>17415</v>
      </c>
      <c r="D7623" s="93" t="s">
        <v>17443</v>
      </c>
      <c r="E7623" s="45" t="s">
        <v>17348</v>
      </c>
      <c r="F7623" s="93"/>
      <c r="G7623" s="93"/>
      <c r="H7623" s="93"/>
      <c r="I7623" s="99"/>
      <c r="J7623" s="99"/>
      <c r="K7623" s="99"/>
      <c r="L7623" s="99"/>
      <c r="M7623" s="99"/>
      <c r="N7623" s="99"/>
      <c r="O7623" s="99"/>
      <c r="P7623" s="99"/>
      <c r="Q7623" s="99"/>
      <c r="R7623" s="99"/>
      <c r="S7623" s="99"/>
      <c r="T7623" s="99"/>
      <c r="U7623" s="99"/>
      <c r="V7623" s="99"/>
      <c r="W7623" s="99"/>
      <c r="X7623" s="99"/>
      <c r="Y7623" s="99"/>
      <c r="Z7623" s="99"/>
      <c r="AA7623" s="99"/>
      <c r="AB7623" s="99"/>
      <c r="AC7623" s="99"/>
      <c r="AD7623" s="99"/>
      <c r="AE7623" s="99"/>
      <c r="AF7623" s="99"/>
      <c r="AG7623" s="99"/>
      <c r="AH7623" s="31"/>
      <c r="AI7623" s="31"/>
      <c r="AJ7623" s="31"/>
      <c r="AK7623" s="31"/>
      <c r="AL7623" s="31"/>
      <c r="AO7623" s="376"/>
    </row>
    <row r="7624" spans="1:41" x14ac:dyDescent="0.25">
      <c r="A7624" s="44" t="s">
        <v>17887</v>
      </c>
      <c r="B7624" s="44" t="s">
        <v>925</v>
      </c>
      <c r="C7624" s="45">
        <v>230601</v>
      </c>
      <c r="D7624" s="45" t="s">
        <v>11363</v>
      </c>
      <c r="E7624" s="45" t="s">
        <v>7770</v>
      </c>
      <c r="AO7624" s="376"/>
    </row>
    <row r="7625" spans="1:41" x14ac:dyDescent="0.25">
      <c r="A7625" s="44" t="s">
        <v>17887</v>
      </c>
      <c r="B7625" s="44" t="s">
        <v>2350</v>
      </c>
      <c r="C7625" s="45">
        <v>250106</v>
      </c>
      <c r="D7625" s="45" t="s">
        <v>11363</v>
      </c>
      <c r="E7625" s="45" t="s">
        <v>11887</v>
      </c>
      <c r="AO7625" s="376"/>
    </row>
    <row r="7626" spans="1:41" x14ac:dyDescent="0.25">
      <c r="A7626" s="44" t="s">
        <v>21651</v>
      </c>
      <c r="B7626" s="44" t="s">
        <v>3475</v>
      </c>
      <c r="C7626" s="45">
        <v>260301</v>
      </c>
      <c r="D7626" s="45" t="s">
        <v>11363</v>
      </c>
      <c r="E7626" s="45" t="s">
        <v>17625</v>
      </c>
      <c r="AO7626" s="376"/>
    </row>
    <row r="7627" spans="1:41" x14ac:dyDescent="0.25">
      <c r="A7627" s="44" t="s">
        <v>21173</v>
      </c>
      <c r="B7627" s="44" t="s">
        <v>21421</v>
      </c>
      <c r="C7627" s="45" t="s">
        <v>21184</v>
      </c>
      <c r="D7627" s="45" t="s">
        <v>21447</v>
      </c>
      <c r="E7627" s="46">
        <v>46630</v>
      </c>
      <c r="AO7627" s="376"/>
    </row>
    <row r="7628" spans="1:41" x14ac:dyDescent="0.25">
      <c r="A7628" s="44" t="s">
        <v>708</v>
      </c>
      <c r="B7628" s="44" t="s">
        <v>8340</v>
      </c>
      <c r="C7628" s="45">
        <v>231001</v>
      </c>
      <c r="D7628" s="45" t="s">
        <v>11363</v>
      </c>
      <c r="E7628" s="45" t="s">
        <v>2538</v>
      </c>
      <c r="AO7628" s="376"/>
    </row>
    <row r="7629" spans="1:41" x14ac:dyDescent="0.25">
      <c r="A7629" s="99" t="s">
        <v>2752</v>
      </c>
      <c r="B7629" s="111" t="s">
        <v>1169</v>
      </c>
      <c r="C7629" s="56" t="s">
        <v>2745</v>
      </c>
      <c r="D7629" s="146" t="s">
        <v>2198</v>
      </c>
      <c r="E7629" s="69">
        <v>45227</v>
      </c>
      <c r="F7629" s="93"/>
      <c r="G7629" s="93"/>
      <c r="H7629" s="93"/>
      <c r="I7629" s="99"/>
      <c r="J7629" s="99"/>
      <c r="K7629" s="99"/>
      <c r="L7629" s="99"/>
      <c r="M7629" s="99"/>
      <c r="N7629" s="99"/>
      <c r="O7629" s="99"/>
      <c r="P7629" s="99"/>
      <c r="Q7629" s="99"/>
      <c r="R7629" s="99"/>
      <c r="S7629" s="99"/>
      <c r="T7629" s="99"/>
      <c r="U7629" s="99"/>
      <c r="V7629" s="99"/>
      <c r="W7629" s="99"/>
      <c r="X7629" s="99"/>
      <c r="Y7629" s="99"/>
      <c r="Z7629" s="99"/>
      <c r="AA7629" s="99"/>
      <c r="AB7629" s="99"/>
      <c r="AC7629" s="99"/>
      <c r="AD7629" s="99"/>
      <c r="AE7629" s="99"/>
      <c r="AF7629" s="99"/>
      <c r="AG7629" s="99"/>
      <c r="AH7629" s="31"/>
      <c r="AI7629" s="31"/>
      <c r="AJ7629" s="31"/>
      <c r="AK7629" s="31"/>
      <c r="AL7629" s="31"/>
      <c r="AO7629" s="376"/>
    </row>
    <row r="7630" spans="1:41" x14ac:dyDescent="0.25">
      <c r="A7630" s="44" t="s">
        <v>21652</v>
      </c>
      <c r="B7630" s="44" t="s">
        <v>9248</v>
      </c>
      <c r="C7630" s="45">
        <v>260105</v>
      </c>
      <c r="D7630" s="45" t="s">
        <v>11363</v>
      </c>
      <c r="E7630" s="45" t="s">
        <v>17625</v>
      </c>
      <c r="AO7630" s="376"/>
    </row>
    <row r="7631" spans="1:41" x14ac:dyDescent="0.3">
      <c r="A7631" s="333" t="s">
        <v>11440</v>
      </c>
      <c r="B7631" s="333" t="s">
        <v>11377</v>
      </c>
      <c r="C7631" s="125" t="s">
        <v>11214</v>
      </c>
      <c r="D7631" s="32" t="s">
        <v>20309</v>
      </c>
      <c r="E7631" s="125" t="s">
        <v>4966</v>
      </c>
      <c r="F7631" s="125" t="s">
        <v>1189</v>
      </c>
      <c r="G7631" s="125" t="s">
        <v>1190</v>
      </c>
      <c r="AO7631" s="376"/>
    </row>
    <row r="7632" spans="1:41" x14ac:dyDescent="0.25">
      <c r="A7632" s="44" t="s">
        <v>221</v>
      </c>
      <c r="B7632" s="44" t="s">
        <v>222</v>
      </c>
      <c r="C7632" s="45" t="s">
        <v>3944</v>
      </c>
      <c r="D7632" s="45" t="s">
        <v>11204</v>
      </c>
      <c r="E7632" s="45" t="s">
        <v>7657</v>
      </c>
      <c r="F7632" s="93"/>
      <c r="G7632" s="93"/>
      <c r="H7632" s="93"/>
      <c r="I7632" s="99"/>
      <c r="J7632" s="99"/>
      <c r="K7632" s="99"/>
      <c r="L7632" s="99"/>
      <c r="M7632" s="99"/>
      <c r="N7632" s="99"/>
      <c r="O7632" s="99"/>
      <c r="P7632" s="99"/>
      <c r="Q7632" s="99"/>
      <c r="R7632" s="99"/>
      <c r="S7632" s="99"/>
      <c r="T7632" s="99"/>
      <c r="U7632" s="99"/>
      <c r="V7632" s="99"/>
      <c r="W7632" s="99"/>
      <c r="X7632" s="99"/>
      <c r="Y7632" s="99"/>
      <c r="Z7632" s="99"/>
      <c r="AA7632" s="99"/>
      <c r="AB7632" s="99"/>
      <c r="AC7632" s="99"/>
      <c r="AD7632" s="99"/>
      <c r="AE7632" s="99"/>
      <c r="AF7632" s="99"/>
      <c r="AG7632" s="99"/>
      <c r="AH7632" s="31"/>
      <c r="AI7632" s="31"/>
      <c r="AJ7632" s="31"/>
      <c r="AK7632" s="31"/>
      <c r="AL7632" s="31"/>
      <c r="AO7632" s="376"/>
    </row>
    <row r="7633" spans="1:41" x14ac:dyDescent="0.25">
      <c r="A7633" s="44" t="s">
        <v>221</v>
      </c>
      <c r="B7633" s="44" t="s">
        <v>222</v>
      </c>
      <c r="C7633" s="45" t="s">
        <v>3944</v>
      </c>
      <c r="D7633" s="93" t="s">
        <v>17443</v>
      </c>
      <c r="E7633" s="45" t="s">
        <v>7657</v>
      </c>
      <c r="F7633" s="93"/>
      <c r="G7633" s="93"/>
      <c r="H7633" s="93"/>
      <c r="I7633" s="99"/>
      <c r="J7633" s="99"/>
      <c r="K7633" s="99"/>
      <c r="L7633" s="99"/>
      <c r="M7633" s="99"/>
      <c r="N7633" s="99"/>
      <c r="O7633" s="99"/>
      <c r="P7633" s="99"/>
      <c r="Q7633" s="99"/>
      <c r="R7633" s="99"/>
      <c r="S7633" s="99"/>
      <c r="T7633" s="99"/>
      <c r="U7633" s="99"/>
      <c r="V7633" s="99"/>
      <c r="W7633" s="99"/>
      <c r="X7633" s="99"/>
      <c r="Y7633" s="99"/>
      <c r="Z7633" s="99"/>
      <c r="AA7633" s="99"/>
      <c r="AB7633" s="99"/>
      <c r="AC7633" s="99"/>
      <c r="AD7633" s="99"/>
      <c r="AE7633" s="99"/>
      <c r="AF7633" s="99"/>
      <c r="AG7633" s="99"/>
      <c r="AH7633" s="31"/>
      <c r="AI7633" s="31"/>
      <c r="AJ7633" s="31"/>
      <c r="AK7633" s="31"/>
      <c r="AL7633" s="31"/>
      <c r="AO7633" s="376"/>
    </row>
    <row r="7634" spans="1:41" x14ac:dyDescent="0.25">
      <c r="A7634" s="44" t="s">
        <v>221</v>
      </c>
      <c r="B7634" s="44" t="s">
        <v>15103</v>
      </c>
      <c r="C7634" s="45" t="s">
        <v>21054</v>
      </c>
      <c r="D7634" s="367" t="s">
        <v>3696</v>
      </c>
      <c r="E7634" s="328">
        <f>DATE(2030,7,1)</f>
        <v>47665</v>
      </c>
      <c r="F7634" s="32"/>
      <c r="G7634" s="32"/>
      <c r="H7634" s="32"/>
      <c r="I7634" s="31"/>
      <c r="J7634" s="31"/>
      <c r="K7634" s="31"/>
      <c r="L7634" s="31"/>
      <c r="M7634" s="31"/>
      <c r="N7634" s="31"/>
      <c r="O7634" s="31"/>
      <c r="P7634" s="31"/>
      <c r="Q7634" s="31"/>
      <c r="R7634" s="31"/>
      <c r="S7634" s="31"/>
      <c r="T7634" s="31"/>
      <c r="U7634" s="31"/>
      <c r="V7634" s="31"/>
      <c r="W7634" s="31"/>
      <c r="X7634" s="31"/>
      <c r="Y7634" s="31"/>
      <c r="Z7634" s="31"/>
      <c r="AA7634" s="31"/>
      <c r="AB7634" s="31"/>
      <c r="AC7634" s="31"/>
      <c r="AD7634" s="31"/>
      <c r="AE7634" s="31"/>
      <c r="AF7634" s="31"/>
      <c r="AG7634" s="31"/>
      <c r="AH7634" s="31"/>
      <c r="AI7634" s="31"/>
      <c r="AJ7634" s="31"/>
      <c r="AK7634" s="31"/>
      <c r="AL7634" s="31"/>
      <c r="AO7634" s="376"/>
    </row>
    <row r="7635" spans="1:41" x14ac:dyDescent="0.25">
      <c r="A7635" s="44" t="s">
        <v>221</v>
      </c>
      <c r="B7635" s="44" t="s">
        <v>222</v>
      </c>
      <c r="C7635" s="45" t="s">
        <v>3944</v>
      </c>
      <c r="D7635" s="45" t="s">
        <v>9895</v>
      </c>
      <c r="E7635" s="45" t="s">
        <v>5137</v>
      </c>
      <c r="F7635" s="93"/>
      <c r="G7635" s="93"/>
      <c r="H7635" s="93"/>
      <c r="I7635" s="99"/>
      <c r="J7635" s="99"/>
      <c r="K7635" s="99"/>
      <c r="L7635" s="99"/>
      <c r="M7635" s="99"/>
      <c r="N7635" s="99"/>
      <c r="O7635" s="99"/>
      <c r="P7635" s="99"/>
      <c r="Q7635" s="99"/>
      <c r="R7635" s="99"/>
      <c r="S7635" s="99"/>
      <c r="T7635" s="99"/>
      <c r="U7635" s="99"/>
      <c r="V7635" s="99"/>
      <c r="W7635" s="99"/>
      <c r="X7635" s="99"/>
      <c r="Y7635" s="99"/>
      <c r="Z7635" s="99"/>
      <c r="AA7635" s="99"/>
      <c r="AB7635" s="99"/>
      <c r="AC7635" s="99"/>
      <c r="AD7635" s="99"/>
      <c r="AE7635" s="99"/>
      <c r="AF7635" s="99"/>
      <c r="AG7635" s="99"/>
      <c r="AH7635" s="31"/>
      <c r="AI7635" s="31"/>
      <c r="AJ7635" s="31"/>
      <c r="AK7635" s="31"/>
      <c r="AL7635" s="31"/>
      <c r="AO7635" s="376"/>
    </row>
    <row r="7636" spans="1:41" x14ac:dyDescent="0.25">
      <c r="A7636" s="44" t="s">
        <v>3514</v>
      </c>
      <c r="B7636" s="44" t="s">
        <v>10347</v>
      </c>
      <c r="C7636" s="45">
        <v>240402</v>
      </c>
      <c r="D7636" s="45" t="s">
        <v>11363</v>
      </c>
      <c r="E7636" s="45" t="s">
        <v>5037</v>
      </c>
      <c r="AO7636" s="376"/>
    </row>
    <row r="7637" spans="1:41" x14ac:dyDescent="0.3">
      <c r="A7637" s="333" t="s">
        <v>12279</v>
      </c>
      <c r="B7637" s="333" t="s">
        <v>1163</v>
      </c>
      <c r="C7637" s="125" t="s">
        <v>11367</v>
      </c>
      <c r="D7637" s="32" t="s">
        <v>20309</v>
      </c>
      <c r="E7637" s="125" t="s">
        <v>4826</v>
      </c>
      <c r="F7637" s="125" t="s">
        <v>1189</v>
      </c>
      <c r="G7637" s="125" t="s">
        <v>1189</v>
      </c>
      <c r="AO7637" s="376"/>
    </row>
    <row r="7638" spans="1:41" x14ac:dyDescent="0.3">
      <c r="A7638" s="333" t="s">
        <v>12279</v>
      </c>
      <c r="B7638" s="333" t="s">
        <v>1166</v>
      </c>
      <c r="C7638" s="125" t="s">
        <v>19095</v>
      </c>
      <c r="D7638" s="32" t="s">
        <v>20309</v>
      </c>
      <c r="E7638" s="125" t="s">
        <v>9249</v>
      </c>
      <c r="F7638" s="125" t="s">
        <v>1189</v>
      </c>
      <c r="G7638" s="125" t="s">
        <v>1189</v>
      </c>
      <c r="AO7638" s="376"/>
    </row>
    <row r="7639" spans="1:41" x14ac:dyDescent="0.25">
      <c r="A7639" s="44" t="s">
        <v>12279</v>
      </c>
      <c r="B7639" s="44" t="s">
        <v>12119</v>
      </c>
      <c r="C7639" s="45">
        <v>15.25</v>
      </c>
      <c r="D7639" s="45" t="s">
        <v>12549</v>
      </c>
      <c r="E7639" s="46">
        <v>47664</v>
      </c>
      <c r="F7639" s="45"/>
      <c r="G7639" s="93"/>
      <c r="H7639" s="93"/>
      <c r="I7639" s="99"/>
      <c r="J7639" s="99"/>
      <c r="K7639" s="99"/>
      <c r="L7639" s="99"/>
      <c r="M7639" s="99"/>
      <c r="N7639" s="99"/>
      <c r="O7639" s="99"/>
      <c r="P7639" s="99"/>
      <c r="Q7639" s="99"/>
      <c r="R7639" s="99"/>
      <c r="S7639" s="99"/>
      <c r="T7639" s="99"/>
      <c r="U7639" s="99"/>
      <c r="V7639" s="99"/>
      <c r="W7639" s="99"/>
      <c r="X7639" s="99"/>
      <c r="Y7639" s="99"/>
      <c r="Z7639" s="99"/>
      <c r="AA7639" s="99"/>
      <c r="AB7639" s="99"/>
      <c r="AC7639" s="99"/>
      <c r="AD7639" s="99"/>
      <c r="AE7639" s="99"/>
      <c r="AF7639" s="99"/>
      <c r="AG7639" s="99"/>
      <c r="AH7639" s="31"/>
      <c r="AI7639" s="31"/>
      <c r="AJ7639" s="31"/>
      <c r="AK7639" s="31"/>
      <c r="AL7639" s="31"/>
      <c r="AO7639" s="376"/>
    </row>
    <row r="7640" spans="1:41" x14ac:dyDescent="0.25">
      <c r="A7640" s="44" t="s">
        <v>80</v>
      </c>
      <c r="B7640" s="44" t="s">
        <v>1880</v>
      </c>
      <c r="C7640" s="45" t="s">
        <v>4870</v>
      </c>
      <c r="D7640" s="46" t="s">
        <v>21328</v>
      </c>
      <c r="E7640" s="46">
        <v>46313</v>
      </c>
      <c r="AO7640" s="376"/>
    </row>
    <row r="7641" spans="1:41" x14ac:dyDescent="0.25">
      <c r="A7641" s="44" t="s">
        <v>80</v>
      </c>
      <c r="B7641" s="44" t="s">
        <v>1880</v>
      </c>
      <c r="C7641" s="45" t="s">
        <v>4870</v>
      </c>
      <c r="D7641" s="46" t="s">
        <v>21328</v>
      </c>
      <c r="E7641" s="46">
        <v>46313</v>
      </c>
      <c r="AO7641" s="376"/>
    </row>
    <row r="7642" spans="1:41" x14ac:dyDescent="0.25">
      <c r="A7642" s="44" t="s">
        <v>5499</v>
      </c>
      <c r="B7642" s="44" t="s">
        <v>21371</v>
      </c>
      <c r="C7642" s="45" t="s">
        <v>5498</v>
      </c>
      <c r="D7642" s="45" t="s">
        <v>21447</v>
      </c>
      <c r="E7642" s="46">
        <v>46630</v>
      </c>
      <c r="AO7642" s="376"/>
    </row>
    <row r="7643" spans="1:41" x14ac:dyDescent="0.25">
      <c r="A7643" s="44" t="s">
        <v>16719</v>
      </c>
      <c r="B7643" s="44" t="s">
        <v>15076</v>
      </c>
      <c r="C7643" s="45" t="s">
        <v>11829</v>
      </c>
      <c r="D7643" s="367" t="s">
        <v>3696</v>
      </c>
      <c r="E7643" s="328">
        <f>DATE(2028,6,11)</f>
        <v>46915</v>
      </c>
      <c r="F7643" s="32"/>
      <c r="G7643" s="32"/>
      <c r="H7643" s="32"/>
      <c r="I7643" s="31"/>
      <c r="J7643" s="31"/>
      <c r="K7643" s="31"/>
      <c r="L7643" s="31"/>
      <c r="M7643" s="31"/>
      <c r="N7643" s="31"/>
      <c r="O7643" s="31"/>
      <c r="P7643" s="31"/>
      <c r="Q7643" s="31"/>
      <c r="R7643" s="31"/>
      <c r="S7643" s="31"/>
      <c r="T7643" s="31"/>
      <c r="U7643" s="31"/>
      <c r="V7643" s="31"/>
      <c r="W7643" s="31"/>
      <c r="X7643" s="31"/>
      <c r="Y7643" s="31"/>
      <c r="Z7643" s="31"/>
      <c r="AA7643" s="31"/>
      <c r="AB7643" s="31"/>
      <c r="AC7643" s="31"/>
      <c r="AD7643" s="31"/>
      <c r="AE7643" s="31"/>
      <c r="AF7643" s="31"/>
      <c r="AG7643" s="31"/>
      <c r="AH7643" s="31"/>
      <c r="AI7643" s="31"/>
      <c r="AJ7643" s="31"/>
      <c r="AK7643" s="31"/>
      <c r="AL7643" s="31"/>
      <c r="AO7643" s="376"/>
    </row>
    <row r="7644" spans="1:41" x14ac:dyDescent="0.25">
      <c r="A7644" s="44" t="s">
        <v>7136</v>
      </c>
      <c r="B7644" s="44" t="s">
        <v>21461</v>
      </c>
      <c r="C7644" s="45">
        <v>260405</v>
      </c>
      <c r="D7644" s="45" t="s">
        <v>11363</v>
      </c>
      <c r="E7644" s="45" t="s">
        <v>11152</v>
      </c>
      <c r="AO7644" s="376"/>
    </row>
    <row r="7645" spans="1:41" x14ac:dyDescent="0.25">
      <c r="A7645" s="44" t="s">
        <v>11605</v>
      </c>
      <c r="B7645" s="44" t="s">
        <v>21337</v>
      </c>
      <c r="C7645" s="45" t="s">
        <v>11602</v>
      </c>
      <c r="D7645" s="45" t="s">
        <v>21447</v>
      </c>
      <c r="E7645" s="46">
        <v>46752</v>
      </c>
      <c r="AO7645" s="376"/>
    </row>
    <row r="7646" spans="1:41" x14ac:dyDescent="0.3">
      <c r="A7646" s="333" t="s">
        <v>3465</v>
      </c>
      <c r="B7646" s="333" t="s">
        <v>8018</v>
      </c>
      <c r="C7646" s="125" t="s">
        <v>8019</v>
      </c>
      <c r="D7646" s="32" t="s">
        <v>20309</v>
      </c>
      <c r="E7646" s="125" t="s">
        <v>7871</v>
      </c>
      <c r="F7646" s="125" t="s">
        <v>1189</v>
      </c>
      <c r="G7646" s="125" t="s">
        <v>1190</v>
      </c>
      <c r="AO7646" s="376"/>
    </row>
    <row r="7647" spans="1:41" x14ac:dyDescent="0.25">
      <c r="A7647" s="44" t="s">
        <v>4776</v>
      </c>
      <c r="B7647" s="44" t="s">
        <v>143</v>
      </c>
      <c r="C7647" s="45" t="s">
        <v>7542</v>
      </c>
      <c r="D7647" s="45" t="s">
        <v>11204</v>
      </c>
      <c r="E7647" s="45" t="s">
        <v>4146</v>
      </c>
      <c r="F7647" s="93"/>
      <c r="G7647" s="93"/>
      <c r="H7647" s="93"/>
      <c r="I7647" s="99"/>
      <c r="J7647" s="99"/>
      <c r="K7647" s="99"/>
      <c r="L7647" s="99"/>
      <c r="M7647" s="99"/>
      <c r="N7647" s="99"/>
      <c r="O7647" s="99"/>
      <c r="P7647" s="99"/>
      <c r="Q7647" s="99"/>
      <c r="R7647" s="99"/>
      <c r="S7647" s="99"/>
      <c r="T7647" s="99"/>
      <c r="U7647" s="99"/>
      <c r="V7647" s="99"/>
      <c r="W7647" s="99"/>
      <c r="X7647" s="99"/>
      <c r="Y7647" s="99"/>
      <c r="Z7647" s="99"/>
      <c r="AA7647" s="99"/>
      <c r="AB7647" s="99"/>
      <c r="AC7647" s="99"/>
      <c r="AD7647" s="99"/>
      <c r="AE7647" s="99"/>
      <c r="AF7647" s="99"/>
      <c r="AG7647" s="99"/>
      <c r="AH7647" s="31"/>
      <c r="AI7647" s="31"/>
      <c r="AJ7647" s="31"/>
      <c r="AK7647" s="31"/>
      <c r="AL7647" s="31"/>
      <c r="AO7647" s="376"/>
    </row>
    <row r="7648" spans="1:41" x14ac:dyDescent="0.25">
      <c r="A7648" s="44" t="s">
        <v>4776</v>
      </c>
      <c r="B7648" s="44" t="s">
        <v>143</v>
      </c>
      <c r="C7648" s="45" t="s">
        <v>7542</v>
      </c>
      <c r="D7648" s="93" t="s">
        <v>17443</v>
      </c>
      <c r="E7648" s="45" t="s">
        <v>4146</v>
      </c>
      <c r="F7648" s="93"/>
      <c r="G7648" s="93"/>
      <c r="H7648" s="93"/>
      <c r="I7648" s="99"/>
      <c r="J7648" s="99"/>
      <c r="K7648" s="99"/>
      <c r="L7648" s="99"/>
      <c r="M7648" s="99"/>
      <c r="N7648" s="99"/>
      <c r="O7648" s="99"/>
      <c r="P7648" s="99"/>
      <c r="Q7648" s="99"/>
      <c r="R7648" s="99"/>
      <c r="S7648" s="99"/>
      <c r="T7648" s="99"/>
      <c r="U7648" s="99"/>
      <c r="V7648" s="99"/>
      <c r="W7648" s="99"/>
      <c r="X7648" s="99"/>
      <c r="Y7648" s="99"/>
      <c r="Z7648" s="99"/>
      <c r="AA7648" s="99"/>
      <c r="AB7648" s="99"/>
      <c r="AC7648" s="99"/>
      <c r="AD7648" s="99"/>
      <c r="AE7648" s="99"/>
      <c r="AF7648" s="99"/>
      <c r="AG7648" s="99"/>
      <c r="AH7648" s="31"/>
      <c r="AI7648" s="31"/>
      <c r="AJ7648" s="31"/>
      <c r="AK7648" s="31"/>
      <c r="AL7648" s="31"/>
      <c r="AO7648" s="376"/>
    </row>
    <row r="7649" spans="1:41" x14ac:dyDescent="0.25">
      <c r="A7649" s="44" t="s">
        <v>4776</v>
      </c>
      <c r="B7649" s="44" t="s">
        <v>143</v>
      </c>
      <c r="C7649" s="45" t="s">
        <v>7542</v>
      </c>
      <c r="D7649" s="45" t="s">
        <v>9895</v>
      </c>
      <c r="E7649" s="46">
        <v>47756</v>
      </c>
      <c r="F7649" s="93"/>
      <c r="G7649" s="93"/>
      <c r="H7649" s="93"/>
      <c r="I7649" s="99"/>
      <c r="J7649" s="99"/>
      <c r="K7649" s="99"/>
      <c r="L7649" s="99"/>
      <c r="M7649" s="99"/>
      <c r="N7649" s="99"/>
      <c r="O7649" s="99"/>
      <c r="P7649" s="99"/>
      <c r="Q7649" s="99"/>
      <c r="R7649" s="99"/>
      <c r="S7649" s="99"/>
      <c r="T7649" s="99"/>
      <c r="U7649" s="99"/>
      <c r="V7649" s="99"/>
      <c r="W7649" s="99"/>
      <c r="X7649" s="99"/>
      <c r="Y7649" s="99"/>
      <c r="Z7649" s="99"/>
      <c r="AA7649" s="99"/>
      <c r="AB7649" s="99"/>
      <c r="AC7649" s="99"/>
      <c r="AD7649" s="99"/>
      <c r="AE7649" s="99"/>
      <c r="AF7649" s="99"/>
      <c r="AG7649" s="99"/>
      <c r="AH7649" s="31"/>
      <c r="AI7649" s="31"/>
      <c r="AJ7649" s="31"/>
      <c r="AK7649" s="31"/>
      <c r="AL7649" s="31"/>
      <c r="AO7649" s="376"/>
    </row>
    <row r="7650" spans="1:41" x14ac:dyDescent="0.25">
      <c r="A7650" s="44" t="s">
        <v>223</v>
      </c>
      <c r="B7650" s="44" t="s">
        <v>3475</v>
      </c>
      <c r="C7650" s="45">
        <v>230301</v>
      </c>
      <c r="D7650" s="45" t="s">
        <v>11363</v>
      </c>
      <c r="E7650" s="45" t="s">
        <v>5265</v>
      </c>
      <c r="AO7650" s="376"/>
    </row>
    <row r="7651" spans="1:41" x14ac:dyDescent="0.25">
      <c r="A7651" s="44" t="s">
        <v>17888</v>
      </c>
      <c r="B7651" s="44" t="s">
        <v>944</v>
      </c>
      <c r="C7651" s="45">
        <v>240303</v>
      </c>
      <c r="D7651" s="45" t="s">
        <v>11363</v>
      </c>
      <c r="E7651" s="45" t="s">
        <v>2593</v>
      </c>
      <c r="AO7651" s="376"/>
    </row>
    <row r="7652" spans="1:41" x14ac:dyDescent="0.25">
      <c r="A7652" s="44" t="s">
        <v>17888</v>
      </c>
      <c r="B7652" s="44" t="s">
        <v>3474</v>
      </c>
      <c r="C7652" s="45">
        <v>250503</v>
      </c>
      <c r="D7652" s="45" t="s">
        <v>11363</v>
      </c>
      <c r="E7652" s="45" t="s">
        <v>15608</v>
      </c>
      <c r="AO7652" s="376"/>
    </row>
    <row r="7653" spans="1:41" x14ac:dyDescent="0.25">
      <c r="A7653" s="44" t="s">
        <v>17888</v>
      </c>
      <c r="B7653" s="44" t="s">
        <v>5321</v>
      </c>
      <c r="C7653" s="45">
        <v>26010401</v>
      </c>
      <c r="D7653" s="45" t="s">
        <v>11363</v>
      </c>
      <c r="E7653" s="45" t="s">
        <v>17459</v>
      </c>
      <c r="AO7653" s="376"/>
    </row>
    <row r="7654" spans="1:41" x14ac:dyDescent="0.25">
      <c r="A7654" s="44" t="s">
        <v>17888</v>
      </c>
      <c r="B7654" s="44" t="s">
        <v>3176</v>
      </c>
      <c r="C7654" s="45">
        <v>26010402</v>
      </c>
      <c r="D7654" s="45" t="s">
        <v>11363</v>
      </c>
      <c r="E7654" s="45" t="s">
        <v>17459</v>
      </c>
      <c r="AO7654" s="376"/>
    </row>
    <row r="7655" spans="1:41" x14ac:dyDescent="0.25">
      <c r="A7655" s="44" t="s">
        <v>17888</v>
      </c>
      <c r="B7655" s="44" t="s">
        <v>9248</v>
      </c>
      <c r="C7655" s="45">
        <v>260105</v>
      </c>
      <c r="D7655" s="45" t="s">
        <v>11363</v>
      </c>
      <c r="E7655" s="45" t="s">
        <v>17625</v>
      </c>
      <c r="AO7655" s="376"/>
    </row>
    <row r="7656" spans="1:41" x14ac:dyDescent="0.25">
      <c r="A7656" s="44" t="s">
        <v>7865</v>
      </c>
      <c r="B7656" s="44" t="s">
        <v>17497</v>
      </c>
      <c r="C7656" s="45">
        <v>24060301</v>
      </c>
      <c r="D7656" s="45" t="s">
        <v>11363</v>
      </c>
      <c r="E7656" s="45" t="s">
        <v>4962</v>
      </c>
      <c r="AO7656" s="376"/>
    </row>
    <row r="7657" spans="1:41" x14ac:dyDescent="0.25">
      <c r="A7657" s="44" t="s">
        <v>7865</v>
      </c>
      <c r="B7657" s="44" t="s">
        <v>10361</v>
      </c>
      <c r="C7657" s="45">
        <v>24060302</v>
      </c>
      <c r="D7657" s="45" t="s">
        <v>11363</v>
      </c>
      <c r="E7657" s="45" t="s">
        <v>4962</v>
      </c>
      <c r="AO7657" s="376"/>
    </row>
    <row r="7658" spans="1:41" x14ac:dyDescent="0.25">
      <c r="A7658" s="44" t="s">
        <v>10542</v>
      </c>
      <c r="B7658" s="44" t="s">
        <v>944</v>
      </c>
      <c r="C7658" s="45">
        <v>240303</v>
      </c>
      <c r="D7658" s="45" t="s">
        <v>11363</v>
      </c>
      <c r="E7658" s="45" t="s">
        <v>2593</v>
      </c>
      <c r="AO7658" s="376"/>
    </row>
    <row r="7659" spans="1:41" x14ac:dyDescent="0.25">
      <c r="A7659" s="44" t="s">
        <v>10542</v>
      </c>
      <c r="B7659" s="44" t="s">
        <v>10382</v>
      </c>
      <c r="C7659" s="45">
        <v>24050301</v>
      </c>
      <c r="D7659" s="45" t="s">
        <v>11363</v>
      </c>
      <c r="E7659" s="45" t="s">
        <v>5155</v>
      </c>
      <c r="AO7659" s="376"/>
    </row>
    <row r="7660" spans="1:41" x14ac:dyDescent="0.25">
      <c r="A7660" s="44" t="s">
        <v>10542</v>
      </c>
      <c r="B7660" s="44" t="s">
        <v>17463</v>
      </c>
      <c r="C7660" s="45">
        <v>260202</v>
      </c>
      <c r="D7660" s="45" t="s">
        <v>11363</v>
      </c>
      <c r="E7660" s="45" t="s">
        <v>9238</v>
      </c>
      <c r="AO7660" s="376"/>
    </row>
    <row r="7661" spans="1:41" x14ac:dyDescent="0.25">
      <c r="A7661" s="44" t="s">
        <v>10542</v>
      </c>
      <c r="B7661" s="44" t="s">
        <v>9248</v>
      </c>
      <c r="C7661" s="45">
        <v>260105</v>
      </c>
      <c r="D7661" s="45" t="s">
        <v>11363</v>
      </c>
      <c r="E7661" s="45" t="s">
        <v>17625</v>
      </c>
      <c r="AO7661" s="376"/>
    </row>
    <row r="7662" spans="1:41" x14ac:dyDescent="0.25">
      <c r="A7662" s="44" t="s">
        <v>17889</v>
      </c>
      <c r="B7662" s="44" t="s">
        <v>5321</v>
      </c>
      <c r="C7662" s="45">
        <v>26010401</v>
      </c>
      <c r="D7662" s="45" t="s">
        <v>11363</v>
      </c>
      <c r="E7662" s="45" t="s">
        <v>17459</v>
      </c>
      <c r="AO7662" s="376"/>
    </row>
    <row r="7663" spans="1:41" x14ac:dyDescent="0.25">
      <c r="A7663" s="44" t="s">
        <v>17889</v>
      </c>
      <c r="B7663" s="44" t="s">
        <v>3176</v>
      </c>
      <c r="C7663" s="45">
        <v>26010402</v>
      </c>
      <c r="D7663" s="45" t="s">
        <v>11363</v>
      </c>
      <c r="E7663" s="45" t="s">
        <v>17459</v>
      </c>
      <c r="AO7663" s="376"/>
    </row>
    <row r="7664" spans="1:41" x14ac:dyDescent="0.25">
      <c r="A7664" s="44" t="s">
        <v>17890</v>
      </c>
      <c r="B7664" s="44" t="s">
        <v>5321</v>
      </c>
      <c r="C7664" s="45">
        <v>26010401</v>
      </c>
      <c r="D7664" s="45" t="s">
        <v>11363</v>
      </c>
      <c r="E7664" s="45" t="s">
        <v>17459</v>
      </c>
      <c r="AO7664" s="376"/>
    </row>
    <row r="7665" spans="1:41" x14ac:dyDescent="0.25">
      <c r="A7665" s="44" t="s">
        <v>13811</v>
      </c>
      <c r="B7665" s="44" t="s">
        <v>14918</v>
      </c>
      <c r="C7665" s="45" t="s">
        <v>13812</v>
      </c>
      <c r="D7665" s="367" t="s">
        <v>3696</v>
      </c>
      <c r="E7665" s="328">
        <f>DATE(2027,8,9)</f>
        <v>46608</v>
      </c>
      <c r="F7665" s="32"/>
      <c r="G7665" s="32"/>
      <c r="H7665" s="32"/>
      <c r="I7665" s="31"/>
      <c r="J7665" s="31"/>
      <c r="K7665" s="31"/>
      <c r="L7665" s="31"/>
      <c r="M7665" s="31"/>
      <c r="N7665" s="31"/>
      <c r="O7665" s="31"/>
      <c r="P7665" s="31"/>
      <c r="Q7665" s="31"/>
      <c r="R7665" s="31"/>
      <c r="S7665" s="31"/>
      <c r="T7665" s="31"/>
      <c r="U7665" s="31"/>
      <c r="V7665" s="31"/>
      <c r="W7665" s="31"/>
      <c r="X7665" s="31"/>
      <c r="Y7665" s="31"/>
      <c r="Z7665" s="31"/>
      <c r="AA7665" s="31"/>
      <c r="AB7665" s="31"/>
      <c r="AC7665" s="31"/>
      <c r="AD7665" s="31"/>
      <c r="AE7665" s="31"/>
      <c r="AF7665" s="31"/>
      <c r="AG7665" s="31"/>
      <c r="AH7665" s="31"/>
      <c r="AI7665" s="31"/>
      <c r="AJ7665" s="31"/>
      <c r="AK7665" s="31"/>
      <c r="AL7665" s="31"/>
      <c r="AO7665" s="376"/>
    </row>
    <row r="7666" spans="1:41" x14ac:dyDescent="0.25">
      <c r="A7666" s="44" t="s">
        <v>20536</v>
      </c>
      <c r="B7666" s="44" t="s">
        <v>5561</v>
      </c>
      <c r="C7666" s="45" t="s">
        <v>5586</v>
      </c>
      <c r="D7666" s="32" t="s">
        <v>5559</v>
      </c>
      <c r="E7666" s="45" t="s">
        <v>20840</v>
      </c>
      <c r="F7666" s="32"/>
      <c r="G7666" s="32"/>
      <c r="H7666" s="32"/>
      <c r="I7666" s="31"/>
      <c r="J7666" s="31"/>
      <c r="K7666" s="31"/>
      <c r="L7666" s="31"/>
      <c r="M7666" s="31"/>
      <c r="N7666" s="31"/>
      <c r="O7666" s="31"/>
      <c r="P7666" s="31"/>
      <c r="Q7666" s="31"/>
      <c r="R7666" s="31"/>
      <c r="S7666" s="31"/>
      <c r="T7666" s="31"/>
      <c r="U7666" s="31"/>
      <c r="V7666" s="31"/>
      <c r="W7666" s="31"/>
      <c r="X7666" s="31"/>
      <c r="Y7666" s="31"/>
      <c r="Z7666" s="31"/>
      <c r="AA7666" s="31"/>
      <c r="AB7666" s="31"/>
      <c r="AC7666" s="31"/>
      <c r="AD7666" s="31"/>
      <c r="AE7666" s="31"/>
      <c r="AF7666" s="31"/>
      <c r="AG7666" s="31"/>
      <c r="AH7666" s="31"/>
      <c r="AI7666" s="31"/>
      <c r="AJ7666" s="31"/>
      <c r="AK7666" s="31"/>
      <c r="AL7666" s="31"/>
      <c r="AO7666" s="376"/>
    </row>
    <row r="7667" spans="1:41" x14ac:dyDescent="0.3">
      <c r="A7667" s="57" t="s">
        <v>1231</v>
      </c>
      <c r="B7667" s="58" t="s">
        <v>3909</v>
      </c>
      <c r="C7667" s="62">
        <v>23022</v>
      </c>
      <c r="D7667" s="62" t="s">
        <v>20886</v>
      </c>
      <c r="E7667" s="60">
        <v>46630</v>
      </c>
      <c r="F7667" s="32"/>
      <c r="G7667" s="32"/>
      <c r="H7667" s="32"/>
      <c r="I7667" s="31"/>
      <c r="J7667" s="31"/>
      <c r="K7667" s="31"/>
      <c r="L7667" s="31"/>
      <c r="M7667" s="31"/>
      <c r="N7667" s="31"/>
      <c r="O7667" s="31"/>
      <c r="P7667" s="31"/>
      <c r="Q7667" s="31"/>
      <c r="R7667" s="31"/>
      <c r="S7667" s="31"/>
      <c r="T7667" s="31"/>
      <c r="U7667" s="31"/>
      <c r="V7667" s="31"/>
      <c r="W7667" s="31"/>
      <c r="X7667" s="31"/>
      <c r="Y7667" s="31"/>
      <c r="Z7667" s="31"/>
      <c r="AA7667" s="31"/>
      <c r="AB7667" s="31"/>
      <c r="AC7667" s="31"/>
      <c r="AD7667" s="31"/>
      <c r="AE7667" s="31"/>
      <c r="AF7667" s="31"/>
      <c r="AG7667" s="31"/>
      <c r="AH7667" s="31"/>
      <c r="AI7667" s="31"/>
      <c r="AJ7667" s="31"/>
      <c r="AK7667" s="31"/>
      <c r="AL7667" s="31"/>
      <c r="AO7667" s="376"/>
    </row>
    <row r="7668" spans="1:41" x14ac:dyDescent="0.25">
      <c r="A7668" s="44" t="s">
        <v>10543</v>
      </c>
      <c r="B7668" s="44" t="s">
        <v>9234</v>
      </c>
      <c r="C7668" s="45">
        <v>240103</v>
      </c>
      <c r="D7668" s="45" t="s">
        <v>11363</v>
      </c>
      <c r="E7668" s="45" t="s">
        <v>5139</v>
      </c>
      <c r="AO7668" s="376"/>
    </row>
    <row r="7669" spans="1:41" x14ac:dyDescent="0.25">
      <c r="A7669" s="44" t="s">
        <v>13642</v>
      </c>
      <c r="B7669" s="44" t="s">
        <v>12119</v>
      </c>
      <c r="C7669" s="45">
        <v>15.25</v>
      </c>
      <c r="D7669" s="45" t="s">
        <v>12549</v>
      </c>
      <c r="E7669" s="46">
        <v>47664</v>
      </c>
      <c r="F7669" s="45"/>
      <c r="G7669" s="93"/>
      <c r="H7669" s="93"/>
      <c r="I7669" s="99"/>
      <c r="J7669" s="99"/>
      <c r="K7669" s="99"/>
      <c r="L7669" s="99"/>
      <c r="M7669" s="99"/>
      <c r="N7669" s="99"/>
      <c r="O7669" s="99"/>
      <c r="P7669" s="99"/>
      <c r="Q7669" s="99"/>
      <c r="R7669" s="99"/>
      <c r="S7669" s="99"/>
      <c r="T7669" s="99"/>
      <c r="U7669" s="99"/>
      <c r="V7669" s="99"/>
      <c r="W7669" s="99"/>
      <c r="X7669" s="99"/>
      <c r="Y7669" s="99"/>
      <c r="Z7669" s="99"/>
      <c r="AA7669" s="99"/>
      <c r="AB7669" s="99"/>
      <c r="AC7669" s="99"/>
      <c r="AD7669" s="99"/>
      <c r="AE7669" s="99"/>
      <c r="AF7669" s="99"/>
      <c r="AG7669" s="99"/>
      <c r="AH7669" s="31"/>
      <c r="AI7669" s="31"/>
      <c r="AJ7669" s="31"/>
      <c r="AK7669" s="31"/>
      <c r="AL7669" s="31"/>
      <c r="AO7669" s="376"/>
    </row>
    <row r="7670" spans="1:41" x14ac:dyDescent="0.25">
      <c r="A7670" s="44" t="s">
        <v>13642</v>
      </c>
      <c r="B7670" s="44" t="s">
        <v>13613</v>
      </c>
      <c r="C7670" s="45">
        <v>16.25</v>
      </c>
      <c r="D7670" s="45" t="s">
        <v>12549</v>
      </c>
      <c r="E7670" s="46">
        <v>47664</v>
      </c>
      <c r="F7670" s="45"/>
      <c r="G7670" s="93"/>
      <c r="H7670" s="93"/>
      <c r="I7670" s="99"/>
      <c r="J7670" s="99"/>
      <c r="K7670" s="99"/>
      <c r="L7670" s="99"/>
      <c r="M7670" s="99"/>
      <c r="N7670" s="99"/>
      <c r="O7670" s="99"/>
      <c r="P7670" s="99"/>
      <c r="Q7670" s="99"/>
      <c r="R7670" s="99"/>
      <c r="S7670" s="99"/>
      <c r="T7670" s="99"/>
      <c r="U7670" s="99"/>
      <c r="V7670" s="99"/>
      <c r="W7670" s="99"/>
      <c r="X7670" s="99"/>
      <c r="Y7670" s="99"/>
      <c r="Z7670" s="99"/>
      <c r="AA7670" s="99"/>
      <c r="AB7670" s="99"/>
      <c r="AC7670" s="99"/>
      <c r="AD7670" s="99"/>
      <c r="AE7670" s="99"/>
      <c r="AF7670" s="99"/>
      <c r="AG7670" s="99"/>
      <c r="AH7670" s="31"/>
      <c r="AI7670" s="31"/>
      <c r="AJ7670" s="31"/>
      <c r="AK7670" s="31"/>
      <c r="AL7670" s="31"/>
      <c r="AO7670" s="376"/>
    </row>
    <row r="7671" spans="1:41" x14ac:dyDescent="0.25">
      <c r="A7671" s="44" t="s">
        <v>13642</v>
      </c>
      <c r="B7671" s="44" t="s">
        <v>3475</v>
      </c>
      <c r="C7671" s="45">
        <v>230301</v>
      </c>
      <c r="D7671" s="45" t="s">
        <v>11363</v>
      </c>
      <c r="E7671" s="45" t="s">
        <v>5265</v>
      </c>
      <c r="AO7671" s="376"/>
    </row>
    <row r="7672" spans="1:41" x14ac:dyDescent="0.25">
      <c r="A7672" s="102" t="s">
        <v>3311</v>
      </c>
      <c r="B7672" s="92" t="s">
        <v>13051</v>
      </c>
      <c r="C7672" s="93" t="s">
        <v>13052</v>
      </c>
      <c r="D7672" s="93" t="s">
        <v>1201</v>
      </c>
      <c r="E7672" s="94">
        <v>47223</v>
      </c>
      <c r="F7672" s="93"/>
      <c r="G7672" s="93"/>
      <c r="H7672" s="93"/>
      <c r="I7672" s="99"/>
      <c r="J7672" s="99"/>
      <c r="K7672" s="99"/>
      <c r="L7672" s="99"/>
      <c r="M7672" s="99"/>
      <c r="N7672" s="99"/>
      <c r="O7672" s="99"/>
      <c r="P7672" s="99"/>
      <c r="Q7672" s="99"/>
      <c r="R7672" s="99"/>
      <c r="S7672" s="99"/>
      <c r="T7672" s="99"/>
      <c r="U7672" s="99"/>
      <c r="V7672" s="99"/>
      <c r="W7672" s="99"/>
      <c r="X7672" s="99"/>
      <c r="Y7672" s="99"/>
      <c r="Z7672" s="99"/>
      <c r="AA7672" s="99"/>
      <c r="AB7672" s="99"/>
      <c r="AC7672" s="99"/>
      <c r="AD7672" s="99"/>
      <c r="AE7672" s="99"/>
      <c r="AF7672" s="99"/>
      <c r="AG7672" s="99"/>
      <c r="AH7672" s="31"/>
      <c r="AI7672" s="31"/>
      <c r="AJ7672" s="31"/>
      <c r="AK7672" s="31"/>
      <c r="AL7672" s="31"/>
      <c r="AO7672" s="376"/>
    </row>
    <row r="7673" spans="1:41" x14ac:dyDescent="0.25">
      <c r="A7673" s="91" t="s">
        <v>3311</v>
      </c>
      <c r="B7673" s="92" t="s">
        <v>19284</v>
      </c>
      <c r="C7673" s="93" t="s">
        <v>19285</v>
      </c>
      <c r="D7673" s="93" t="s">
        <v>1201</v>
      </c>
      <c r="E7673" s="94">
        <v>46582</v>
      </c>
      <c r="F7673" s="93"/>
      <c r="G7673" s="93"/>
      <c r="H7673" s="93"/>
      <c r="I7673" s="99"/>
      <c r="J7673" s="99"/>
      <c r="K7673" s="99"/>
      <c r="L7673" s="99"/>
      <c r="M7673" s="99"/>
      <c r="N7673" s="99"/>
      <c r="O7673" s="99"/>
      <c r="P7673" s="99"/>
      <c r="Q7673" s="99"/>
      <c r="R7673" s="99"/>
      <c r="S7673" s="99"/>
      <c r="T7673" s="99"/>
      <c r="U7673" s="99"/>
      <c r="V7673" s="99"/>
      <c r="W7673" s="99"/>
      <c r="X7673" s="99"/>
      <c r="Y7673" s="99"/>
      <c r="Z7673" s="99"/>
      <c r="AA7673" s="99"/>
      <c r="AB7673" s="99"/>
      <c r="AC7673" s="99"/>
      <c r="AD7673" s="99"/>
      <c r="AE7673" s="99"/>
      <c r="AF7673" s="99"/>
      <c r="AG7673" s="99"/>
      <c r="AH7673" s="31"/>
      <c r="AI7673" s="31"/>
      <c r="AJ7673" s="31"/>
      <c r="AK7673" s="31"/>
      <c r="AL7673" s="31"/>
      <c r="AO7673" s="376"/>
    </row>
    <row r="7674" spans="1:41" x14ac:dyDescent="0.3">
      <c r="A7674" s="57" t="s">
        <v>43</v>
      </c>
      <c r="B7674" s="57" t="s">
        <v>2173</v>
      </c>
      <c r="C7674" s="62">
        <v>24030</v>
      </c>
      <c r="D7674" s="62" t="s">
        <v>20886</v>
      </c>
      <c r="E7674" s="60">
        <v>47057</v>
      </c>
      <c r="F7674" s="32"/>
      <c r="G7674" s="32"/>
      <c r="H7674" s="32"/>
      <c r="I7674" s="31"/>
      <c r="J7674" s="31"/>
      <c r="K7674" s="31"/>
      <c r="L7674" s="31"/>
      <c r="M7674" s="31"/>
      <c r="N7674" s="31"/>
      <c r="O7674" s="31"/>
      <c r="P7674" s="31"/>
      <c r="Q7674" s="31"/>
      <c r="R7674" s="31"/>
      <c r="S7674" s="31"/>
      <c r="T7674" s="31"/>
      <c r="U7674" s="31"/>
      <c r="V7674" s="31"/>
      <c r="W7674" s="31"/>
      <c r="X7674" s="31"/>
      <c r="Y7674" s="31"/>
      <c r="Z7674" s="31"/>
      <c r="AA7674" s="31"/>
      <c r="AB7674" s="31"/>
      <c r="AC7674" s="31"/>
      <c r="AD7674" s="31"/>
      <c r="AE7674" s="31"/>
      <c r="AF7674" s="31"/>
      <c r="AG7674" s="31"/>
      <c r="AH7674" s="31"/>
      <c r="AI7674" s="31"/>
      <c r="AJ7674" s="31"/>
      <c r="AK7674" s="31"/>
      <c r="AL7674" s="31"/>
      <c r="AO7674" s="376"/>
    </row>
    <row r="7675" spans="1:41" x14ac:dyDescent="0.25">
      <c r="A7675" s="44" t="s">
        <v>43</v>
      </c>
      <c r="B7675" s="44" t="s">
        <v>12111</v>
      </c>
      <c r="C7675" s="45">
        <v>13.24</v>
      </c>
      <c r="D7675" s="45" t="s">
        <v>12549</v>
      </c>
      <c r="E7675" s="46">
        <v>47299</v>
      </c>
      <c r="F7675" s="45"/>
      <c r="G7675" s="93"/>
      <c r="H7675" s="93"/>
      <c r="I7675" s="99"/>
      <c r="J7675" s="99"/>
      <c r="K7675" s="99"/>
      <c r="L7675" s="99"/>
      <c r="M7675" s="99"/>
      <c r="N7675" s="99"/>
      <c r="O7675" s="99"/>
      <c r="P7675" s="99"/>
      <c r="Q7675" s="99"/>
      <c r="R7675" s="99"/>
      <c r="S7675" s="99"/>
      <c r="T7675" s="99"/>
      <c r="U7675" s="99"/>
      <c r="V7675" s="99"/>
      <c r="W7675" s="99"/>
      <c r="X7675" s="99"/>
      <c r="Y7675" s="99"/>
      <c r="Z7675" s="99"/>
      <c r="AA7675" s="99"/>
      <c r="AB7675" s="99"/>
      <c r="AC7675" s="99"/>
      <c r="AD7675" s="99"/>
      <c r="AE7675" s="99"/>
      <c r="AF7675" s="99"/>
      <c r="AG7675" s="99"/>
      <c r="AH7675" s="31"/>
      <c r="AI7675" s="31"/>
      <c r="AJ7675" s="31"/>
      <c r="AK7675" s="31"/>
      <c r="AL7675" s="31"/>
      <c r="AO7675" s="376"/>
    </row>
    <row r="7676" spans="1:41" x14ac:dyDescent="0.25">
      <c r="A7676" s="44" t="s">
        <v>43</v>
      </c>
      <c r="B7676" s="44" t="s">
        <v>935</v>
      </c>
      <c r="C7676" s="45">
        <v>230805</v>
      </c>
      <c r="D7676" s="45" t="s">
        <v>11363</v>
      </c>
      <c r="E7676" s="45" t="s">
        <v>4151</v>
      </c>
      <c r="AO7676" s="376"/>
    </row>
    <row r="7677" spans="1:41" x14ac:dyDescent="0.25">
      <c r="A7677" s="44" t="s">
        <v>43</v>
      </c>
      <c r="B7677" s="44" t="s">
        <v>1666</v>
      </c>
      <c r="C7677" s="45">
        <v>250101</v>
      </c>
      <c r="D7677" s="45" t="s">
        <v>11363</v>
      </c>
      <c r="E7677" s="45" t="s">
        <v>12551</v>
      </c>
      <c r="AO7677" s="376"/>
    </row>
    <row r="7678" spans="1:41" x14ac:dyDescent="0.3">
      <c r="A7678" s="333" t="s">
        <v>1023</v>
      </c>
      <c r="B7678" s="333" t="s">
        <v>11377</v>
      </c>
      <c r="C7678" s="125" t="s">
        <v>11214</v>
      </c>
      <c r="D7678" s="32" t="s">
        <v>20309</v>
      </c>
      <c r="E7678" s="125" t="s">
        <v>4966</v>
      </c>
      <c r="F7678" s="125" t="s">
        <v>1189</v>
      </c>
      <c r="G7678" s="125" t="s">
        <v>1190</v>
      </c>
      <c r="AO7678" s="376"/>
    </row>
    <row r="7679" spans="1:41" x14ac:dyDescent="0.3">
      <c r="A7679" s="57" t="s">
        <v>1023</v>
      </c>
      <c r="B7679" s="92" t="s">
        <v>3682</v>
      </c>
      <c r="C7679" s="93" t="s">
        <v>19106</v>
      </c>
      <c r="D7679" s="93" t="s">
        <v>3681</v>
      </c>
      <c r="E7679" s="94">
        <v>48029</v>
      </c>
      <c r="F7679" s="93"/>
      <c r="G7679" s="93"/>
      <c r="H7679" s="93"/>
      <c r="I7679" s="99"/>
      <c r="J7679" s="99"/>
      <c r="K7679" s="99"/>
      <c r="L7679" s="99"/>
      <c r="M7679" s="99"/>
      <c r="N7679" s="99"/>
      <c r="O7679" s="99"/>
      <c r="P7679" s="99"/>
      <c r="Q7679" s="99"/>
      <c r="R7679" s="99"/>
      <c r="S7679" s="99"/>
      <c r="T7679" s="99"/>
      <c r="U7679" s="99"/>
      <c r="V7679" s="99"/>
      <c r="W7679" s="99"/>
      <c r="X7679" s="99"/>
      <c r="Y7679" s="99"/>
      <c r="Z7679" s="99"/>
      <c r="AA7679" s="99"/>
      <c r="AB7679" s="99"/>
      <c r="AC7679" s="99"/>
      <c r="AD7679" s="99"/>
      <c r="AE7679" s="99"/>
      <c r="AF7679" s="99"/>
      <c r="AG7679" s="99"/>
      <c r="AH7679" s="31"/>
      <c r="AI7679" s="31"/>
      <c r="AJ7679" s="31"/>
      <c r="AK7679" s="31"/>
      <c r="AL7679" s="31"/>
      <c r="AO7679" s="376"/>
    </row>
    <row r="7680" spans="1:41" x14ac:dyDescent="0.25">
      <c r="A7680" s="44" t="s">
        <v>1023</v>
      </c>
      <c r="B7680" s="44" t="s">
        <v>21365</v>
      </c>
      <c r="C7680" s="45" t="s">
        <v>8133</v>
      </c>
      <c r="D7680" s="45" t="s">
        <v>21447</v>
      </c>
      <c r="E7680" s="46">
        <v>46752</v>
      </c>
      <c r="AO7680" s="376"/>
    </row>
    <row r="7681" spans="1:41" x14ac:dyDescent="0.25">
      <c r="A7681" s="44" t="s">
        <v>15769</v>
      </c>
      <c r="B7681" s="44" t="s">
        <v>925</v>
      </c>
      <c r="C7681" s="45">
        <v>250601</v>
      </c>
      <c r="D7681" s="45" t="s">
        <v>11363</v>
      </c>
      <c r="E7681" s="45" t="s">
        <v>15609</v>
      </c>
      <c r="AO7681" s="376"/>
    </row>
    <row r="7682" spans="1:41" x14ac:dyDescent="0.25">
      <c r="A7682" s="44" t="s">
        <v>709</v>
      </c>
      <c r="B7682" s="44" t="s">
        <v>3176</v>
      </c>
      <c r="C7682" s="45">
        <v>23010402</v>
      </c>
      <c r="D7682" s="45" t="s">
        <v>11363</v>
      </c>
      <c r="E7682" s="45" t="s">
        <v>5322</v>
      </c>
      <c r="AO7682" s="376"/>
    </row>
    <row r="7683" spans="1:41" x14ac:dyDescent="0.25">
      <c r="A7683" s="76" t="s">
        <v>12280</v>
      </c>
      <c r="B7683" s="44" t="s">
        <v>12100</v>
      </c>
      <c r="C7683" s="45">
        <v>3.26</v>
      </c>
      <c r="D7683" s="45" t="s">
        <v>12549</v>
      </c>
      <c r="E7683" s="46">
        <v>47787</v>
      </c>
      <c r="F7683" s="45"/>
      <c r="G7683" s="93"/>
      <c r="H7683" s="93"/>
      <c r="I7683" s="99"/>
      <c r="J7683" s="99"/>
      <c r="K7683" s="99"/>
      <c r="L7683" s="99"/>
      <c r="M7683" s="99"/>
      <c r="N7683" s="99"/>
      <c r="O7683" s="99"/>
      <c r="P7683" s="99"/>
      <c r="Q7683" s="99"/>
      <c r="R7683" s="99"/>
      <c r="S7683" s="99"/>
      <c r="T7683" s="99"/>
      <c r="U7683" s="99"/>
      <c r="V7683" s="99"/>
      <c r="W7683" s="99"/>
      <c r="X7683" s="99"/>
      <c r="Y7683" s="99"/>
      <c r="Z7683" s="99"/>
      <c r="AA7683" s="99"/>
      <c r="AB7683" s="99"/>
      <c r="AC7683" s="99"/>
      <c r="AD7683" s="99"/>
      <c r="AE7683" s="99"/>
      <c r="AF7683" s="99"/>
      <c r="AG7683" s="99"/>
      <c r="AH7683" s="31"/>
      <c r="AI7683" s="31"/>
      <c r="AJ7683" s="31"/>
      <c r="AK7683" s="31"/>
      <c r="AL7683" s="31"/>
      <c r="AO7683" s="376"/>
    </row>
    <row r="7684" spans="1:41" x14ac:dyDescent="0.25">
      <c r="A7684" s="44" t="s">
        <v>12280</v>
      </c>
      <c r="B7684" s="44" t="s">
        <v>12107</v>
      </c>
      <c r="C7684" s="45">
        <v>10.23</v>
      </c>
      <c r="D7684" s="45" t="s">
        <v>12549</v>
      </c>
      <c r="E7684" s="46">
        <v>46934</v>
      </c>
      <c r="F7684" s="45"/>
      <c r="G7684" s="93"/>
      <c r="H7684" s="93"/>
      <c r="I7684" s="99"/>
      <c r="J7684" s="99"/>
      <c r="K7684" s="99"/>
      <c r="L7684" s="99"/>
      <c r="M7684" s="99"/>
      <c r="N7684" s="99"/>
      <c r="O7684" s="99"/>
      <c r="P7684" s="99"/>
      <c r="Q7684" s="99"/>
      <c r="R7684" s="99"/>
      <c r="S7684" s="99"/>
      <c r="T7684" s="99"/>
      <c r="U7684" s="99"/>
      <c r="V7684" s="99"/>
      <c r="W7684" s="99"/>
      <c r="X7684" s="99"/>
      <c r="Y7684" s="99"/>
      <c r="Z7684" s="99"/>
      <c r="AA7684" s="99"/>
      <c r="AB7684" s="99"/>
      <c r="AC7684" s="99"/>
      <c r="AD7684" s="99"/>
      <c r="AE7684" s="99"/>
      <c r="AF7684" s="99"/>
      <c r="AG7684" s="99"/>
      <c r="AH7684" s="31"/>
      <c r="AI7684" s="31"/>
      <c r="AJ7684" s="31"/>
      <c r="AK7684" s="31"/>
      <c r="AL7684" s="31"/>
      <c r="AO7684" s="376"/>
    </row>
    <row r="7685" spans="1:41" x14ac:dyDescent="0.25">
      <c r="A7685" s="44" t="s">
        <v>12280</v>
      </c>
      <c r="B7685" s="44" t="s">
        <v>12094</v>
      </c>
      <c r="C7685" s="45">
        <v>12.23</v>
      </c>
      <c r="D7685" s="45" t="s">
        <v>12549</v>
      </c>
      <c r="E7685" s="46">
        <v>46934</v>
      </c>
      <c r="F7685" s="45"/>
      <c r="G7685" s="93"/>
      <c r="H7685" s="93"/>
      <c r="I7685" s="99"/>
      <c r="J7685" s="99"/>
      <c r="K7685" s="99"/>
      <c r="L7685" s="99"/>
      <c r="M7685" s="99"/>
      <c r="N7685" s="99"/>
      <c r="O7685" s="99"/>
      <c r="P7685" s="99"/>
      <c r="Q7685" s="99"/>
      <c r="R7685" s="99"/>
      <c r="S7685" s="99"/>
      <c r="T7685" s="99"/>
      <c r="U7685" s="99"/>
      <c r="V7685" s="99"/>
      <c r="W7685" s="99"/>
      <c r="X7685" s="99"/>
      <c r="Y7685" s="99"/>
      <c r="Z7685" s="99"/>
      <c r="AA7685" s="99"/>
      <c r="AB7685" s="99"/>
      <c r="AC7685" s="99"/>
      <c r="AD7685" s="99"/>
      <c r="AE7685" s="99"/>
      <c r="AF7685" s="99"/>
      <c r="AG7685" s="99"/>
      <c r="AH7685" s="31"/>
      <c r="AI7685" s="31"/>
      <c r="AJ7685" s="31"/>
      <c r="AK7685" s="31"/>
      <c r="AL7685" s="31"/>
      <c r="AO7685" s="376"/>
    </row>
    <row r="7686" spans="1:41" x14ac:dyDescent="0.3">
      <c r="A7686" s="92" t="s">
        <v>6466</v>
      </c>
      <c r="B7686" s="319" t="s">
        <v>13015</v>
      </c>
      <c r="C7686" s="318" t="s">
        <v>9709</v>
      </c>
      <c r="D7686" s="318" t="s">
        <v>13017</v>
      </c>
      <c r="E7686" s="320">
        <v>47483</v>
      </c>
      <c r="F7686" s="93"/>
      <c r="G7686" s="93"/>
      <c r="H7686" s="93"/>
      <c r="I7686" s="99"/>
      <c r="J7686" s="99"/>
      <c r="K7686" s="99"/>
      <c r="L7686" s="99"/>
      <c r="M7686" s="99"/>
      <c r="N7686" s="99"/>
      <c r="O7686" s="99"/>
      <c r="P7686" s="99"/>
      <c r="Q7686" s="99"/>
      <c r="R7686" s="99"/>
      <c r="S7686" s="99"/>
      <c r="T7686" s="99"/>
      <c r="U7686" s="99"/>
      <c r="V7686" s="99"/>
      <c r="W7686" s="99"/>
      <c r="X7686" s="99"/>
      <c r="Y7686" s="99"/>
      <c r="Z7686" s="99"/>
      <c r="AA7686" s="99"/>
      <c r="AB7686" s="99"/>
      <c r="AC7686" s="99"/>
      <c r="AD7686" s="99"/>
      <c r="AE7686" s="99"/>
      <c r="AF7686" s="99"/>
      <c r="AG7686" s="99"/>
      <c r="AH7686" s="31"/>
      <c r="AI7686" s="31"/>
      <c r="AJ7686" s="31"/>
      <c r="AK7686" s="31"/>
      <c r="AL7686" s="31"/>
      <c r="AO7686" s="376"/>
    </row>
    <row r="7687" spans="1:41" x14ac:dyDescent="0.25">
      <c r="A7687" s="44" t="s">
        <v>6466</v>
      </c>
      <c r="B7687" s="44" t="s">
        <v>10350</v>
      </c>
      <c r="C7687" s="45">
        <v>24020301</v>
      </c>
      <c r="D7687" s="45" t="s">
        <v>11363</v>
      </c>
      <c r="E7687" s="45" t="s">
        <v>5131</v>
      </c>
      <c r="AO7687" s="376"/>
    </row>
    <row r="7688" spans="1:41" x14ac:dyDescent="0.25">
      <c r="A7688" s="44" t="s">
        <v>6466</v>
      </c>
      <c r="B7688" s="44" t="s">
        <v>1666</v>
      </c>
      <c r="C7688" s="45">
        <v>250101</v>
      </c>
      <c r="D7688" s="45" t="s">
        <v>11363</v>
      </c>
      <c r="E7688" s="45" t="s">
        <v>12551</v>
      </c>
      <c r="AO7688" s="376"/>
    </row>
    <row r="7689" spans="1:41" x14ac:dyDescent="0.25">
      <c r="A7689" s="44" t="s">
        <v>6466</v>
      </c>
      <c r="B7689" s="44" t="s">
        <v>21449</v>
      </c>
      <c r="C7689" s="45">
        <v>260504</v>
      </c>
      <c r="D7689" s="45" t="s">
        <v>11363</v>
      </c>
      <c r="E7689" s="45" t="s">
        <v>21450</v>
      </c>
      <c r="AO7689" s="376"/>
    </row>
    <row r="7690" spans="1:41" x14ac:dyDescent="0.25">
      <c r="A7690" s="44" t="s">
        <v>9433</v>
      </c>
      <c r="B7690" s="92" t="s">
        <v>9602</v>
      </c>
      <c r="C7690" s="45" t="s">
        <v>9346</v>
      </c>
      <c r="D7690" s="93" t="s">
        <v>9601</v>
      </c>
      <c r="E7690" s="94">
        <v>46568</v>
      </c>
      <c r="F7690" s="93"/>
      <c r="G7690" s="93"/>
      <c r="H7690" s="93"/>
      <c r="I7690" s="99"/>
      <c r="J7690" s="99"/>
      <c r="K7690" s="99"/>
      <c r="L7690" s="99"/>
      <c r="M7690" s="99"/>
      <c r="N7690" s="99"/>
      <c r="O7690" s="99"/>
      <c r="P7690" s="99"/>
      <c r="Q7690" s="99"/>
      <c r="R7690" s="99"/>
      <c r="S7690" s="99"/>
      <c r="T7690" s="99"/>
      <c r="U7690" s="99"/>
      <c r="V7690" s="99"/>
      <c r="W7690" s="99"/>
      <c r="X7690" s="99"/>
      <c r="Y7690" s="99"/>
      <c r="Z7690" s="99"/>
      <c r="AA7690" s="99"/>
      <c r="AB7690" s="99"/>
      <c r="AC7690" s="99"/>
      <c r="AD7690" s="99"/>
      <c r="AE7690" s="99"/>
      <c r="AF7690" s="99"/>
      <c r="AG7690" s="99"/>
      <c r="AH7690" s="31"/>
      <c r="AI7690" s="31"/>
      <c r="AJ7690" s="31"/>
      <c r="AK7690" s="31"/>
      <c r="AL7690" s="31"/>
      <c r="AO7690" s="376"/>
    </row>
    <row r="7691" spans="1:41" x14ac:dyDescent="0.25">
      <c r="A7691" s="44" t="s">
        <v>9433</v>
      </c>
      <c r="B7691" s="44" t="s">
        <v>12108</v>
      </c>
      <c r="C7691" s="45">
        <v>4.24</v>
      </c>
      <c r="D7691" s="45" t="s">
        <v>12549</v>
      </c>
      <c r="E7691" s="46">
        <v>47057</v>
      </c>
      <c r="F7691" s="45" t="s">
        <v>1335</v>
      </c>
      <c r="G7691" s="93"/>
      <c r="H7691" s="93"/>
      <c r="I7691" s="99"/>
      <c r="J7691" s="99"/>
      <c r="K7691" s="99"/>
      <c r="L7691" s="99"/>
      <c r="M7691" s="99"/>
      <c r="N7691" s="99"/>
      <c r="O7691" s="99"/>
      <c r="P7691" s="99"/>
      <c r="Q7691" s="99"/>
      <c r="R7691" s="99"/>
      <c r="S7691" s="99"/>
      <c r="T7691" s="99"/>
      <c r="U7691" s="99"/>
      <c r="V7691" s="99"/>
      <c r="W7691" s="99"/>
      <c r="X7691" s="99"/>
      <c r="Y7691" s="99"/>
      <c r="Z7691" s="99"/>
      <c r="AA7691" s="99"/>
      <c r="AB7691" s="99"/>
      <c r="AC7691" s="99"/>
      <c r="AD7691" s="99"/>
      <c r="AE7691" s="99"/>
      <c r="AF7691" s="99"/>
      <c r="AG7691" s="99"/>
      <c r="AH7691" s="31"/>
      <c r="AI7691" s="31"/>
      <c r="AJ7691" s="31"/>
      <c r="AK7691" s="31"/>
      <c r="AL7691" s="31"/>
      <c r="AO7691" s="376"/>
    </row>
    <row r="7692" spans="1:41" x14ac:dyDescent="0.25">
      <c r="A7692" s="44" t="s">
        <v>9433</v>
      </c>
      <c r="B7692" s="44" t="s">
        <v>12109</v>
      </c>
      <c r="C7692" s="45">
        <v>26.24</v>
      </c>
      <c r="D7692" s="45" t="s">
        <v>12549</v>
      </c>
      <c r="E7692" s="46">
        <v>47299</v>
      </c>
      <c r="F7692" s="45" t="s">
        <v>1335</v>
      </c>
      <c r="G7692" s="93"/>
      <c r="H7692" s="93"/>
      <c r="I7692" s="99"/>
      <c r="J7692" s="99"/>
      <c r="K7692" s="99"/>
      <c r="L7692" s="99"/>
      <c r="M7692" s="99"/>
      <c r="N7692" s="99"/>
      <c r="O7692" s="99"/>
      <c r="P7692" s="99"/>
      <c r="Q7692" s="99"/>
      <c r="R7692" s="99"/>
      <c r="S7692" s="99"/>
      <c r="T7692" s="99"/>
      <c r="U7692" s="99"/>
      <c r="V7692" s="99"/>
      <c r="W7692" s="99"/>
      <c r="X7692" s="99"/>
      <c r="Y7692" s="99"/>
      <c r="Z7692" s="99"/>
      <c r="AA7692" s="99"/>
      <c r="AB7692" s="99"/>
      <c r="AC7692" s="99"/>
      <c r="AD7692" s="99"/>
      <c r="AE7692" s="99"/>
      <c r="AF7692" s="99"/>
      <c r="AG7692" s="99"/>
      <c r="AH7692" s="31"/>
      <c r="AI7692" s="31"/>
      <c r="AJ7692" s="31"/>
      <c r="AK7692" s="31"/>
      <c r="AL7692" s="31"/>
      <c r="AO7692" s="376"/>
    </row>
    <row r="7693" spans="1:41" x14ac:dyDescent="0.25">
      <c r="A7693" s="44" t="s">
        <v>9433</v>
      </c>
      <c r="B7693" s="44" t="s">
        <v>12236</v>
      </c>
      <c r="C7693" s="45">
        <v>34.24</v>
      </c>
      <c r="D7693" s="45" t="s">
        <v>12549</v>
      </c>
      <c r="E7693" s="46">
        <v>47299</v>
      </c>
      <c r="F7693" s="45" t="s">
        <v>1335</v>
      </c>
      <c r="G7693" s="93"/>
      <c r="H7693" s="93"/>
      <c r="I7693" s="99"/>
      <c r="J7693" s="99"/>
      <c r="K7693" s="99"/>
      <c r="L7693" s="99"/>
      <c r="M7693" s="99"/>
      <c r="N7693" s="99"/>
      <c r="O7693" s="99"/>
      <c r="P7693" s="99"/>
      <c r="Q7693" s="99"/>
      <c r="R7693" s="99"/>
      <c r="S7693" s="99"/>
      <c r="T7693" s="99"/>
      <c r="U7693" s="99"/>
      <c r="V7693" s="99"/>
      <c r="W7693" s="99"/>
      <c r="X7693" s="99"/>
      <c r="Y7693" s="99"/>
      <c r="Z7693" s="99"/>
      <c r="AA7693" s="99"/>
      <c r="AB7693" s="99"/>
      <c r="AC7693" s="99"/>
      <c r="AD7693" s="99"/>
      <c r="AE7693" s="99"/>
      <c r="AF7693" s="99"/>
      <c r="AG7693" s="99"/>
      <c r="AH7693" s="31"/>
      <c r="AI7693" s="31"/>
      <c r="AJ7693" s="31"/>
      <c r="AK7693" s="31"/>
      <c r="AL7693" s="31"/>
      <c r="AO7693" s="376"/>
    </row>
    <row r="7694" spans="1:41" x14ac:dyDescent="0.25">
      <c r="A7694" s="44" t="s">
        <v>9433</v>
      </c>
      <c r="B7694" s="44" t="s">
        <v>12113</v>
      </c>
      <c r="C7694" s="45">
        <v>36.24</v>
      </c>
      <c r="D7694" s="45" t="s">
        <v>12549</v>
      </c>
      <c r="E7694" s="46">
        <v>47299</v>
      </c>
      <c r="F7694" s="45"/>
      <c r="G7694" s="93"/>
      <c r="H7694" s="93"/>
      <c r="I7694" s="99"/>
      <c r="J7694" s="99"/>
      <c r="K7694" s="99"/>
      <c r="L7694" s="99"/>
      <c r="M7694" s="99"/>
      <c r="N7694" s="99"/>
      <c r="O7694" s="99"/>
      <c r="P7694" s="99"/>
      <c r="Q7694" s="99"/>
      <c r="R7694" s="99"/>
      <c r="S7694" s="99"/>
      <c r="T7694" s="99"/>
      <c r="U7694" s="99"/>
      <c r="V7694" s="99"/>
      <c r="W7694" s="99"/>
      <c r="X7694" s="99"/>
      <c r="Y7694" s="99"/>
      <c r="Z7694" s="99"/>
      <c r="AA7694" s="99"/>
      <c r="AB7694" s="99"/>
      <c r="AC7694" s="99"/>
      <c r="AD7694" s="99"/>
      <c r="AE7694" s="99"/>
      <c r="AF7694" s="99"/>
      <c r="AG7694" s="99"/>
      <c r="AH7694" s="31"/>
      <c r="AI7694" s="31"/>
      <c r="AJ7694" s="31"/>
      <c r="AK7694" s="31"/>
      <c r="AL7694" s="31"/>
      <c r="AO7694" s="376"/>
    </row>
    <row r="7695" spans="1:41" x14ac:dyDescent="0.25">
      <c r="A7695" s="44" t="s">
        <v>9433</v>
      </c>
      <c r="B7695" s="44" t="s">
        <v>21398</v>
      </c>
      <c r="C7695" s="45" t="s">
        <v>9319</v>
      </c>
      <c r="D7695" s="45" t="s">
        <v>21447</v>
      </c>
      <c r="E7695" s="46">
        <v>46507</v>
      </c>
      <c r="AO7695" s="376"/>
    </row>
    <row r="7696" spans="1:41" x14ac:dyDescent="0.25">
      <c r="A7696" s="44" t="s">
        <v>20377</v>
      </c>
      <c r="B7696" s="44" t="s">
        <v>20349</v>
      </c>
      <c r="C7696" s="45" t="s">
        <v>20378</v>
      </c>
      <c r="D7696" s="46" t="s">
        <v>21328</v>
      </c>
      <c r="E7696" s="46">
        <v>46554</v>
      </c>
      <c r="AO7696" s="376"/>
    </row>
    <row r="7697" spans="1:41" x14ac:dyDescent="0.25">
      <c r="A7697" s="44" t="s">
        <v>20377</v>
      </c>
      <c r="B7697" s="44" t="s">
        <v>20349</v>
      </c>
      <c r="C7697" s="45" t="s">
        <v>20378</v>
      </c>
      <c r="D7697" s="46" t="s">
        <v>21328</v>
      </c>
      <c r="E7697" s="46">
        <v>46553</v>
      </c>
      <c r="AO7697" s="376"/>
    </row>
    <row r="7698" spans="1:41" x14ac:dyDescent="0.25">
      <c r="A7698" s="44" t="s">
        <v>9936</v>
      </c>
      <c r="B7698" s="44" t="s">
        <v>148</v>
      </c>
      <c r="C7698" s="45" t="s">
        <v>9937</v>
      </c>
      <c r="D7698" s="46" t="s">
        <v>21328</v>
      </c>
      <c r="E7698" s="46">
        <v>46493</v>
      </c>
      <c r="AO7698" s="376"/>
    </row>
    <row r="7699" spans="1:41" x14ac:dyDescent="0.25">
      <c r="A7699" s="44" t="s">
        <v>9936</v>
      </c>
      <c r="B7699" s="44" t="s">
        <v>148</v>
      </c>
      <c r="C7699" s="45" t="s">
        <v>9937</v>
      </c>
      <c r="D7699" s="46" t="s">
        <v>21328</v>
      </c>
      <c r="E7699" s="46">
        <v>46493</v>
      </c>
      <c r="AO7699" s="376"/>
    </row>
    <row r="7700" spans="1:41" x14ac:dyDescent="0.25">
      <c r="A7700" s="44" t="s">
        <v>9936</v>
      </c>
      <c r="B7700" s="44" t="s">
        <v>148</v>
      </c>
      <c r="C7700" s="45" t="s">
        <v>9937</v>
      </c>
      <c r="D7700" s="46" t="s">
        <v>21328</v>
      </c>
      <c r="E7700" s="46">
        <v>46493</v>
      </c>
      <c r="AO7700" s="376"/>
    </row>
    <row r="7701" spans="1:41" x14ac:dyDescent="0.25">
      <c r="A7701" s="44" t="s">
        <v>9936</v>
      </c>
      <c r="B7701" s="44" t="s">
        <v>1875</v>
      </c>
      <c r="C7701" s="45" t="s">
        <v>10274</v>
      </c>
      <c r="D7701" s="46" t="s">
        <v>21328</v>
      </c>
      <c r="E7701" s="46">
        <v>46619</v>
      </c>
      <c r="AO7701" s="376"/>
    </row>
    <row r="7702" spans="1:41" x14ac:dyDescent="0.25">
      <c r="A7702" s="44" t="s">
        <v>9936</v>
      </c>
      <c r="B7702" s="44" t="s">
        <v>1875</v>
      </c>
      <c r="C7702" s="45" t="s">
        <v>10274</v>
      </c>
      <c r="D7702" s="46" t="s">
        <v>21328</v>
      </c>
      <c r="E7702" s="46">
        <v>46619</v>
      </c>
      <c r="AO7702" s="376"/>
    </row>
    <row r="7703" spans="1:41" x14ac:dyDescent="0.25">
      <c r="A7703" s="44" t="s">
        <v>9936</v>
      </c>
      <c r="B7703" s="44" t="s">
        <v>1875</v>
      </c>
      <c r="C7703" s="45" t="s">
        <v>10274</v>
      </c>
      <c r="D7703" s="46" t="s">
        <v>21328</v>
      </c>
      <c r="E7703" s="46">
        <v>46619</v>
      </c>
      <c r="AO7703" s="376"/>
    </row>
    <row r="7704" spans="1:41" x14ac:dyDescent="0.25">
      <c r="A7704" s="44" t="s">
        <v>9936</v>
      </c>
      <c r="B7704" s="44" t="s">
        <v>1871</v>
      </c>
      <c r="C7704" s="45" t="s">
        <v>11702</v>
      </c>
      <c r="D7704" s="46" t="s">
        <v>21328</v>
      </c>
      <c r="E7704" s="46">
        <v>46647</v>
      </c>
      <c r="AO7704" s="376"/>
    </row>
    <row r="7705" spans="1:41" x14ac:dyDescent="0.25">
      <c r="A7705" s="44" t="s">
        <v>9936</v>
      </c>
      <c r="B7705" s="44" t="s">
        <v>1871</v>
      </c>
      <c r="C7705" s="45" t="s">
        <v>11702</v>
      </c>
      <c r="D7705" s="46" t="s">
        <v>21328</v>
      </c>
      <c r="E7705" s="46">
        <v>46647</v>
      </c>
      <c r="AO7705" s="376"/>
    </row>
    <row r="7706" spans="1:41" x14ac:dyDescent="0.25">
      <c r="A7706" s="44" t="s">
        <v>9936</v>
      </c>
      <c r="B7706" s="44" t="s">
        <v>1871</v>
      </c>
      <c r="C7706" s="45" t="s">
        <v>11702</v>
      </c>
      <c r="D7706" s="46" t="s">
        <v>21328</v>
      </c>
      <c r="E7706" s="46">
        <v>46647</v>
      </c>
      <c r="AO7706" s="376"/>
    </row>
    <row r="7707" spans="1:41" x14ac:dyDescent="0.25">
      <c r="A7707" s="44" t="s">
        <v>9936</v>
      </c>
      <c r="B7707" s="44" t="s">
        <v>1871</v>
      </c>
      <c r="C7707" s="45" t="s">
        <v>16359</v>
      </c>
      <c r="D7707" s="46" t="s">
        <v>21328</v>
      </c>
      <c r="E7707" s="46">
        <v>46639</v>
      </c>
      <c r="AO7707" s="376"/>
    </row>
    <row r="7708" spans="1:41" x14ac:dyDescent="0.3">
      <c r="A7708" s="57" t="s">
        <v>9714</v>
      </c>
      <c r="B7708" s="57" t="s">
        <v>1312</v>
      </c>
      <c r="C7708" s="62" t="s">
        <v>9709</v>
      </c>
      <c r="D7708" s="62" t="s">
        <v>20886</v>
      </c>
      <c r="E7708" s="368" t="s">
        <v>9707</v>
      </c>
      <c r="F7708" s="32"/>
      <c r="G7708" s="32"/>
      <c r="H7708" s="32"/>
      <c r="I7708" s="31"/>
      <c r="J7708" s="31"/>
      <c r="K7708" s="31"/>
      <c r="L7708" s="31"/>
      <c r="M7708" s="31"/>
      <c r="N7708" s="31"/>
      <c r="O7708" s="31"/>
      <c r="P7708" s="31"/>
      <c r="Q7708" s="31"/>
      <c r="R7708" s="31"/>
      <c r="S7708" s="31"/>
      <c r="T7708" s="31"/>
      <c r="U7708" s="31"/>
      <c r="V7708" s="31"/>
      <c r="W7708" s="31"/>
      <c r="X7708" s="31"/>
      <c r="Y7708" s="31"/>
      <c r="Z7708" s="31"/>
      <c r="AA7708" s="31"/>
      <c r="AB7708" s="31"/>
      <c r="AC7708" s="31"/>
      <c r="AD7708" s="31"/>
      <c r="AE7708" s="31"/>
      <c r="AF7708" s="31"/>
      <c r="AG7708" s="31"/>
      <c r="AH7708" s="31"/>
      <c r="AI7708" s="31"/>
      <c r="AJ7708" s="31"/>
      <c r="AK7708" s="31"/>
      <c r="AL7708" s="31"/>
      <c r="AO7708" s="376"/>
    </row>
    <row r="7709" spans="1:41" x14ac:dyDescent="0.25">
      <c r="A7709" s="44" t="s">
        <v>14074</v>
      </c>
      <c r="B7709" s="44" t="s">
        <v>14072</v>
      </c>
      <c r="C7709" s="45" t="s">
        <v>14075</v>
      </c>
      <c r="D7709" s="45" t="s">
        <v>11204</v>
      </c>
      <c r="E7709" s="45" t="s">
        <v>12551</v>
      </c>
      <c r="F7709" s="93"/>
      <c r="G7709" s="93"/>
      <c r="H7709" s="93"/>
      <c r="I7709" s="99"/>
      <c r="J7709" s="99"/>
      <c r="K7709" s="99"/>
      <c r="L7709" s="99"/>
      <c r="M7709" s="99"/>
      <c r="N7709" s="99"/>
      <c r="O7709" s="99"/>
      <c r="P7709" s="99"/>
      <c r="Q7709" s="99"/>
      <c r="R7709" s="99"/>
      <c r="S7709" s="99"/>
      <c r="T7709" s="99"/>
      <c r="U7709" s="99"/>
      <c r="V7709" s="99"/>
      <c r="W7709" s="99"/>
      <c r="X7709" s="99"/>
      <c r="Y7709" s="99"/>
      <c r="Z7709" s="99"/>
      <c r="AA7709" s="99"/>
      <c r="AB7709" s="99"/>
      <c r="AC7709" s="99"/>
      <c r="AD7709" s="99"/>
      <c r="AE7709" s="99"/>
      <c r="AF7709" s="99"/>
      <c r="AG7709" s="99"/>
      <c r="AH7709" s="31"/>
      <c r="AI7709" s="31"/>
      <c r="AJ7709" s="31"/>
      <c r="AK7709" s="31"/>
      <c r="AL7709" s="31"/>
      <c r="AO7709" s="376"/>
    </row>
    <row r="7710" spans="1:41" x14ac:dyDescent="0.25">
      <c r="A7710" s="44" t="s">
        <v>14074</v>
      </c>
      <c r="B7710" s="44" t="s">
        <v>14072</v>
      </c>
      <c r="C7710" s="45" t="s">
        <v>14075</v>
      </c>
      <c r="D7710" s="93" t="s">
        <v>17443</v>
      </c>
      <c r="E7710" s="45" t="s">
        <v>12551</v>
      </c>
      <c r="F7710" s="93"/>
      <c r="G7710" s="93"/>
      <c r="H7710" s="93"/>
      <c r="I7710" s="99"/>
      <c r="J7710" s="99"/>
      <c r="K7710" s="99"/>
      <c r="L7710" s="99"/>
      <c r="M7710" s="99"/>
      <c r="N7710" s="99"/>
      <c r="O7710" s="99"/>
      <c r="P7710" s="99"/>
      <c r="Q7710" s="99"/>
      <c r="R7710" s="99"/>
      <c r="S7710" s="99"/>
      <c r="T7710" s="99"/>
      <c r="U7710" s="99"/>
      <c r="V7710" s="99"/>
      <c r="W7710" s="99"/>
      <c r="X7710" s="99"/>
      <c r="Y7710" s="99"/>
      <c r="Z7710" s="99"/>
      <c r="AA7710" s="99"/>
      <c r="AB7710" s="99"/>
      <c r="AC7710" s="99"/>
      <c r="AD7710" s="99"/>
      <c r="AE7710" s="99"/>
      <c r="AF7710" s="99"/>
      <c r="AG7710" s="99"/>
      <c r="AH7710" s="31"/>
      <c r="AI7710" s="31"/>
      <c r="AJ7710" s="31"/>
      <c r="AK7710" s="31"/>
      <c r="AL7710" s="31"/>
      <c r="AO7710" s="376"/>
    </row>
    <row r="7711" spans="1:41" x14ac:dyDescent="0.25">
      <c r="A7711" s="44" t="s">
        <v>83</v>
      </c>
      <c r="B7711" s="44" t="s">
        <v>145</v>
      </c>
      <c r="C7711" s="45" t="s">
        <v>8688</v>
      </c>
      <c r="D7711" s="46" t="s">
        <v>21328</v>
      </c>
      <c r="E7711" s="46">
        <v>46403</v>
      </c>
      <c r="AO7711" s="376"/>
    </row>
    <row r="7712" spans="1:41" x14ac:dyDescent="0.25">
      <c r="A7712" s="44" t="s">
        <v>83</v>
      </c>
      <c r="B7712" s="44" t="s">
        <v>145</v>
      </c>
      <c r="C7712" s="45" t="s">
        <v>8688</v>
      </c>
      <c r="D7712" s="46" t="s">
        <v>21328</v>
      </c>
      <c r="E7712" s="46">
        <v>46403</v>
      </c>
      <c r="AO7712" s="376"/>
    </row>
    <row r="7713" spans="1:41" x14ac:dyDescent="0.25">
      <c r="A7713" s="44" t="s">
        <v>83</v>
      </c>
      <c r="B7713" s="44" t="s">
        <v>145</v>
      </c>
      <c r="C7713" s="45" t="s">
        <v>14466</v>
      </c>
      <c r="D7713" s="46" t="s">
        <v>21328</v>
      </c>
      <c r="E7713" s="46">
        <v>46583</v>
      </c>
      <c r="AO7713" s="376"/>
    </row>
    <row r="7714" spans="1:41" x14ac:dyDescent="0.25">
      <c r="A7714" s="44" t="s">
        <v>12670</v>
      </c>
      <c r="B7714" s="44" t="s">
        <v>199</v>
      </c>
      <c r="C7714" s="45">
        <v>241001</v>
      </c>
      <c r="D7714" s="45" t="s">
        <v>11363</v>
      </c>
      <c r="E7714" s="45" t="s">
        <v>5332</v>
      </c>
      <c r="AO7714" s="376"/>
    </row>
    <row r="7715" spans="1:41" x14ac:dyDescent="0.25">
      <c r="A7715" s="44" t="s">
        <v>6467</v>
      </c>
      <c r="B7715" s="44" t="s">
        <v>5321</v>
      </c>
      <c r="C7715" s="45">
        <v>23010401</v>
      </c>
      <c r="D7715" s="45" t="s">
        <v>11363</v>
      </c>
      <c r="E7715" s="45" t="s">
        <v>5322</v>
      </c>
      <c r="AO7715" s="376"/>
    </row>
    <row r="7716" spans="1:41" x14ac:dyDescent="0.25">
      <c r="A7716" s="44" t="s">
        <v>6467</v>
      </c>
      <c r="B7716" s="44" t="s">
        <v>3176</v>
      </c>
      <c r="C7716" s="45">
        <v>23010402</v>
      </c>
      <c r="D7716" s="45" t="s">
        <v>11363</v>
      </c>
      <c r="E7716" s="45" t="s">
        <v>5322</v>
      </c>
      <c r="AO7716" s="376"/>
    </row>
    <row r="7717" spans="1:41" x14ac:dyDescent="0.3">
      <c r="A7717" s="333" t="s">
        <v>15526</v>
      </c>
      <c r="B7717" s="333" t="s">
        <v>4815</v>
      </c>
      <c r="C7717" s="125" t="s">
        <v>15581</v>
      </c>
      <c r="D7717" s="32" t="s">
        <v>20309</v>
      </c>
      <c r="E7717" s="125" t="s">
        <v>9839</v>
      </c>
      <c r="F7717" s="125" t="s">
        <v>1189</v>
      </c>
      <c r="G7717" s="125" t="s">
        <v>1189</v>
      </c>
      <c r="AO7717" s="376"/>
    </row>
    <row r="7718" spans="1:41" x14ac:dyDescent="0.25">
      <c r="A7718" s="44" t="s">
        <v>4263</v>
      </c>
      <c r="B7718" s="44" t="s">
        <v>9248</v>
      </c>
      <c r="C7718" s="45">
        <v>240101</v>
      </c>
      <c r="D7718" s="45" t="s">
        <v>11363</v>
      </c>
      <c r="E7718" s="45" t="s">
        <v>9249</v>
      </c>
      <c r="AO7718" s="376"/>
    </row>
    <row r="7719" spans="1:41" x14ac:dyDescent="0.25">
      <c r="A7719" s="44" t="s">
        <v>17891</v>
      </c>
      <c r="B7719" s="44" t="s">
        <v>9248</v>
      </c>
      <c r="C7719" s="45">
        <v>240101</v>
      </c>
      <c r="D7719" s="45" t="s">
        <v>11363</v>
      </c>
      <c r="E7719" s="45" t="s">
        <v>9249</v>
      </c>
      <c r="AO7719" s="376"/>
    </row>
    <row r="7720" spans="1:41" x14ac:dyDescent="0.3">
      <c r="A7720" s="57" t="s">
        <v>17246</v>
      </c>
      <c r="B7720" s="57" t="s">
        <v>17260</v>
      </c>
      <c r="C7720" s="62" t="s">
        <v>17264</v>
      </c>
      <c r="D7720" s="62" t="s">
        <v>20886</v>
      </c>
      <c r="E7720" s="368" t="s">
        <v>9707</v>
      </c>
      <c r="F7720" s="32"/>
      <c r="G7720" s="32"/>
      <c r="H7720" s="32"/>
      <c r="I7720" s="31"/>
      <c r="J7720" s="31"/>
      <c r="K7720" s="31"/>
      <c r="L7720" s="31"/>
      <c r="M7720" s="31"/>
      <c r="N7720" s="31"/>
      <c r="O7720" s="31"/>
      <c r="P7720" s="31"/>
      <c r="Q7720" s="31"/>
      <c r="R7720" s="31"/>
      <c r="S7720" s="31"/>
      <c r="T7720" s="31"/>
      <c r="U7720" s="31"/>
      <c r="V7720" s="31"/>
      <c r="W7720" s="31"/>
      <c r="X7720" s="31"/>
      <c r="Y7720" s="31"/>
      <c r="Z7720" s="31"/>
      <c r="AA7720" s="31"/>
      <c r="AB7720" s="31"/>
      <c r="AC7720" s="31"/>
      <c r="AD7720" s="31"/>
      <c r="AE7720" s="31"/>
      <c r="AF7720" s="31"/>
      <c r="AG7720" s="31"/>
      <c r="AH7720" s="31"/>
      <c r="AI7720" s="31"/>
      <c r="AJ7720" s="31"/>
      <c r="AK7720" s="31"/>
      <c r="AL7720" s="31"/>
      <c r="AO7720" s="376"/>
    </row>
    <row r="7721" spans="1:41" x14ac:dyDescent="0.25">
      <c r="A7721" s="44" t="s">
        <v>21653</v>
      </c>
      <c r="B7721" s="44" t="s">
        <v>7106</v>
      </c>
      <c r="C7721" s="45">
        <v>260304</v>
      </c>
      <c r="D7721" s="45" t="s">
        <v>11363</v>
      </c>
      <c r="E7721" s="45" t="s">
        <v>9249</v>
      </c>
      <c r="AO7721" s="376"/>
    </row>
    <row r="7722" spans="1:41" x14ac:dyDescent="0.25">
      <c r="A7722" s="44" t="s">
        <v>7412</v>
      </c>
      <c r="B7722" s="44" t="s">
        <v>11928</v>
      </c>
      <c r="C7722" s="45" t="s">
        <v>11932</v>
      </c>
      <c r="D7722" s="45" t="s">
        <v>11204</v>
      </c>
      <c r="E7722" s="45" t="s">
        <v>4826</v>
      </c>
      <c r="F7722" s="93"/>
      <c r="G7722" s="93"/>
      <c r="H7722" s="93"/>
      <c r="I7722" s="99"/>
      <c r="J7722" s="99"/>
      <c r="K7722" s="99"/>
      <c r="L7722" s="99"/>
      <c r="M7722" s="99"/>
      <c r="N7722" s="99"/>
      <c r="O7722" s="99"/>
      <c r="P7722" s="99"/>
      <c r="Q7722" s="99"/>
      <c r="R7722" s="99"/>
      <c r="S7722" s="99"/>
      <c r="T7722" s="99"/>
      <c r="U7722" s="99"/>
      <c r="V7722" s="99"/>
      <c r="W7722" s="99"/>
      <c r="X7722" s="99"/>
      <c r="Y7722" s="99"/>
      <c r="Z7722" s="99"/>
      <c r="AA7722" s="99"/>
      <c r="AB7722" s="99"/>
      <c r="AC7722" s="99"/>
      <c r="AD7722" s="99"/>
      <c r="AE7722" s="99"/>
      <c r="AF7722" s="99"/>
      <c r="AG7722" s="99"/>
      <c r="AH7722" s="31"/>
      <c r="AI7722" s="31"/>
      <c r="AJ7722" s="31"/>
      <c r="AK7722" s="31"/>
      <c r="AL7722" s="31"/>
      <c r="AO7722" s="376"/>
    </row>
    <row r="7723" spans="1:41" x14ac:dyDescent="0.25">
      <c r="A7723" s="44" t="s">
        <v>7412</v>
      </c>
      <c r="B7723" s="44" t="s">
        <v>11928</v>
      </c>
      <c r="C7723" s="45" t="s">
        <v>11932</v>
      </c>
      <c r="D7723" s="93" t="s">
        <v>17443</v>
      </c>
      <c r="E7723" s="45" t="s">
        <v>4826</v>
      </c>
      <c r="F7723" s="93"/>
      <c r="G7723" s="93"/>
      <c r="H7723" s="93"/>
      <c r="I7723" s="99"/>
      <c r="J7723" s="99"/>
      <c r="K7723" s="99"/>
      <c r="L7723" s="99"/>
      <c r="M7723" s="99"/>
      <c r="N7723" s="99"/>
      <c r="O7723" s="99"/>
      <c r="P7723" s="99"/>
      <c r="Q7723" s="99"/>
      <c r="R7723" s="99"/>
      <c r="S7723" s="99"/>
      <c r="T7723" s="99"/>
      <c r="U7723" s="99"/>
      <c r="V7723" s="99"/>
      <c r="W7723" s="99"/>
      <c r="X7723" s="99"/>
      <c r="Y7723" s="99"/>
      <c r="Z7723" s="99"/>
      <c r="AA7723" s="99"/>
      <c r="AB7723" s="99"/>
      <c r="AC7723" s="99"/>
      <c r="AD7723" s="99"/>
      <c r="AE7723" s="99"/>
      <c r="AF7723" s="99"/>
      <c r="AG7723" s="99"/>
      <c r="AH7723" s="31"/>
      <c r="AI7723" s="31"/>
      <c r="AJ7723" s="31"/>
      <c r="AK7723" s="31"/>
      <c r="AL7723" s="31"/>
      <c r="AO7723" s="376"/>
    </row>
    <row r="7724" spans="1:41" x14ac:dyDescent="0.25">
      <c r="A7724" s="44" t="s">
        <v>21654</v>
      </c>
      <c r="B7724" s="44" t="s">
        <v>21449</v>
      </c>
      <c r="C7724" s="45">
        <v>260504</v>
      </c>
      <c r="D7724" s="45" t="s">
        <v>11363</v>
      </c>
      <c r="E7724" s="45" t="s">
        <v>21450</v>
      </c>
      <c r="AO7724" s="376"/>
    </row>
    <row r="7725" spans="1:41" x14ac:dyDescent="0.25">
      <c r="A7725" s="44" t="s">
        <v>10544</v>
      </c>
      <c r="B7725" s="44" t="s">
        <v>3176</v>
      </c>
      <c r="C7725" s="45">
        <v>24010402</v>
      </c>
      <c r="D7725" s="45" t="s">
        <v>11363</v>
      </c>
      <c r="E7725" s="45" t="s">
        <v>9238</v>
      </c>
      <c r="AO7725" s="376"/>
    </row>
    <row r="7726" spans="1:41" x14ac:dyDescent="0.25">
      <c r="A7726" s="44" t="s">
        <v>10544</v>
      </c>
      <c r="B7726" s="44" t="s">
        <v>926</v>
      </c>
      <c r="C7726" s="45">
        <v>24060402</v>
      </c>
      <c r="D7726" s="45" t="s">
        <v>11363</v>
      </c>
      <c r="E7726" s="45" t="s">
        <v>4962</v>
      </c>
      <c r="AO7726" s="376"/>
    </row>
    <row r="7727" spans="1:41" x14ac:dyDescent="0.25">
      <c r="A7727" s="44" t="s">
        <v>14177</v>
      </c>
      <c r="B7727" s="44" t="s">
        <v>14170</v>
      </c>
      <c r="C7727" s="45" t="s">
        <v>14240</v>
      </c>
      <c r="D7727" s="32" t="s">
        <v>5559</v>
      </c>
      <c r="E7727" s="45" t="s">
        <v>20867</v>
      </c>
      <c r="F7727" s="32"/>
      <c r="G7727" s="32"/>
      <c r="H7727" s="32"/>
      <c r="I7727" s="31"/>
      <c r="J7727" s="31"/>
      <c r="K7727" s="31"/>
      <c r="L7727" s="31"/>
      <c r="M7727" s="31"/>
      <c r="N7727" s="31"/>
      <c r="O7727" s="31"/>
      <c r="P7727" s="31"/>
      <c r="Q7727" s="31"/>
      <c r="R7727" s="31"/>
      <c r="S7727" s="31"/>
      <c r="T7727" s="31"/>
      <c r="U7727" s="31"/>
      <c r="V7727" s="31"/>
      <c r="W7727" s="31"/>
      <c r="X7727" s="31"/>
      <c r="Y7727" s="31"/>
      <c r="Z7727" s="31"/>
      <c r="AA7727" s="31"/>
      <c r="AB7727" s="31"/>
      <c r="AC7727" s="31"/>
      <c r="AD7727" s="31"/>
      <c r="AE7727" s="31"/>
      <c r="AF7727" s="31"/>
      <c r="AG7727" s="31"/>
      <c r="AH7727" s="31"/>
      <c r="AI7727" s="31"/>
      <c r="AJ7727" s="31"/>
      <c r="AK7727" s="31"/>
      <c r="AL7727" s="31"/>
      <c r="AO7727" s="376"/>
    </row>
    <row r="7728" spans="1:41" x14ac:dyDescent="0.3">
      <c r="A7728" s="333" t="s">
        <v>15360</v>
      </c>
      <c r="B7728" s="333" t="s">
        <v>1598</v>
      </c>
      <c r="C7728" s="125" t="s">
        <v>13387</v>
      </c>
      <c r="D7728" s="32" t="s">
        <v>20309</v>
      </c>
      <c r="E7728" s="125" t="s">
        <v>11886</v>
      </c>
      <c r="F7728" s="125" t="s">
        <v>1189</v>
      </c>
      <c r="G7728" s="125" t="s">
        <v>1190</v>
      </c>
      <c r="AO7728" s="376"/>
    </row>
    <row r="7729" spans="1:41" x14ac:dyDescent="0.25">
      <c r="A7729" s="44" t="s">
        <v>17892</v>
      </c>
      <c r="B7729" s="44" t="s">
        <v>3475</v>
      </c>
      <c r="C7729" s="45">
        <v>230301</v>
      </c>
      <c r="D7729" s="45" t="s">
        <v>11363</v>
      </c>
      <c r="E7729" s="45" t="s">
        <v>5265</v>
      </c>
      <c r="AO7729" s="376"/>
    </row>
    <row r="7730" spans="1:41" x14ac:dyDescent="0.25">
      <c r="A7730" s="44" t="s">
        <v>15770</v>
      </c>
      <c r="B7730" s="44" t="s">
        <v>5134</v>
      </c>
      <c r="C7730" s="45">
        <v>220802</v>
      </c>
      <c r="D7730" s="45" t="s">
        <v>11363</v>
      </c>
      <c r="E7730" s="45" t="s">
        <v>4966</v>
      </c>
      <c r="AO7730" s="376"/>
    </row>
    <row r="7731" spans="1:41" x14ac:dyDescent="0.25">
      <c r="A7731" s="44" t="s">
        <v>15770</v>
      </c>
      <c r="B7731" s="44" t="s">
        <v>3039</v>
      </c>
      <c r="C7731" s="45">
        <v>230904</v>
      </c>
      <c r="D7731" s="45" t="s">
        <v>11363</v>
      </c>
      <c r="E7731" s="45" t="s">
        <v>7871</v>
      </c>
      <c r="AO7731" s="376"/>
    </row>
    <row r="7732" spans="1:41" x14ac:dyDescent="0.25">
      <c r="A7732" s="44" t="s">
        <v>16095</v>
      </c>
      <c r="B7732" s="44" t="s">
        <v>12111</v>
      </c>
      <c r="C7732" s="45">
        <v>13.25</v>
      </c>
      <c r="D7732" s="45" t="s">
        <v>12549</v>
      </c>
      <c r="E7732" s="46">
        <v>47664</v>
      </c>
      <c r="F7732" s="45"/>
      <c r="G7732" s="93"/>
      <c r="H7732" s="93"/>
      <c r="I7732" s="99"/>
      <c r="J7732" s="99"/>
      <c r="K7732" s="99"/>
      <c r="L7732" s="99"/>
      <c r="M7732" s="99"/>
      <c r="N7732" s="99"/>
      <c r="O7732" s="99"/>
      <c r="P7732" s="99"/>
      <c r="Q7732" s="99"/>
      <c r="R7732" s="99"/>
      <c r="S7732" s="99"/>
      <c r="T7732" s="99"/>
      <c r="U7732" s="99"/>
      <c r="V7732" s="99"/>
      <c r="W7732" s="99"/>
      <c r="X7732" s="99"/>
      <c r="Y7732" s="99"/>
      <c r="Z7732" s="99"/>
      <c r="AA7732" s="99"/>
      <c r="AB7732" s="99"/>
      <c r="AC7732" s="99"/>
      <c r="AD7732" s="99"/>
      <c r="AE7732" s="99"/>
      <c r="AF7732" s="99"/>
      <c r="AG7732" s="99"/>
      <c r="AH7732" s="31"/>
      <c r="AI7732" s="31"/>
      <c r="AJ7732" s="31"/>
      <c r="AK7732" s="31"/>
      <c r="AL7732" s="31"/>
      <c r="AO7732" s="376"/>
    </row>
    <row r="7733" spans="1:41" x14ac:dyDescent="0.25">
      <c r="A7733" s="44" t="s">
        <v>16095</v>
      </c>
      <c r="B7733" s="44" t="s">
        <v>12110</v>
      </c>
      <c r="C7733" s="45">
        <v>14.23</v>
      </c>
      <c r="D7733" s="45" t="s">
        <v>12549</v>
      </c>
      <c r="E7733" s="46">
        <v>46934</v>
      </c>
      <c r="F7733" s="45"/>
      <c r="G7733" s="93"/>
      <c r="H7733" s="93"/>
      <c r="I7733" s="99"/>
      <c r="J7733" s="99"/>
      <c r="K7733" s="99"/>
      <c r="L7733" s="99"/>
      <c r="M7733" s="99"/>
      <c r="N7733" s="99"/>
      <c r="O7733" s="99"/>
      <c r="P7733" s="99"/>
      <c r="Q7733" s="99"/>
      <c r="R7733" s="99"/>
      <c r="S7733" s="99"/>
      <c r="T7733" s="99"/>
      <c r="U7733" s="99"/>
      <c r="V7733" s="99"/>
      <c r="W7733" s="99"/>
      <c r="X7733" s="99"/>
      <c r="Y7733" s="99"/>
      <c r="Z7733" s="99"/>
      <c r="AA7733" s="99"/>
      <c r="AB7733" s="99"/>
      <c r="AC7733" s="99"/>
      <c r="AD7733" s="99"/>
      <c r="AE7733" s="99"/>
      <c r="AF7733" s="99"/>
      <c r="AG7733" s="99"/>
      <c r="AH7733" s="31"/>
      <c r="AI7733" s="31"/>
      <c r="AJ7733" s="31"/>
      <c r="AK7733" s="31"/>
      <c r="AL7733" s="31"/>
      <c r="AO7733" s="376"/>
    </row>
    <row r="7734" spans="1:41" x14ac:dyDescent="0.25">
      <c r="A7734" s="44" t="s">
        <v>12281</v>
      </c>
      <c r="B7734" s="44" t="s">
        <v>12094</v>
      </c>
      <c r="C7734" s="45">
        <v>12.25</v>
      </c>
      <c r="D7734" s="45" t="s">
        <v>12549</v>
      </c>
      <c r="E7734" s="46">
        <v>47664</v>
      </c>
      <c r="F7734" s="45"/>
      <c r="G7734" s="93"/>
      <c r="H7734" s="93"/>
      <c r="I7734" s="99"/>
      <c r="J7734" s="99"/>
      <c r="K7734" s="99"/>
      <c r="L7734" s="99"/>
      <c r="M7734" s="99"/>
      <c r="N7734" s="99"/>
      <c r="O7734" s="99"/>
      <c r="P7734" s="99"/>
      <c r="Q7734" s="99"/>
      <c r="R7734" s="99"/>
      <c r="S7734" s="99"/>
      <c r="T7734" s="99"/>
      <c r="U7734" s="99"/>
      <c r="V7734" s="99"/>
      <c r="W7734" s="99"/>
      <c r="X7734" s="99"/>
      <c r="Y7734" s="99"/>
      <c r="Z7734" s="99"/>
      <c r="AA7734" s="99"/>
      <c r="AB7734" s="99"/>
      <c r="AC7734" s="99"/>
      <c r="AD7734" s="99"/>
      <c r="AE7734" s="99"/>
      <c r="AF7734" s="99"/>
      <c r="AG7734" s="99"/>
      <c r="AH7734" s="31"/>
      <c r="AI7734" s="31"/>
      <c r="AJ7734" s="31"/>
      <c r="AK7734" s="31"/>
      <c r="AL7734" s="31"/>
      <c r="AO7734" s="376"/>
    </row>
    <row r="7735" spans="1:41" x14ac:dyDescent="0.3">
      <c r="A7735" s="57" t="s">
        <v>20482</v>
      </c>
      <c r="B7735" s="92" t="s">
        <v>3682</v>
      </c>
      <c r="C7735" s="93" t="s">
        <v>19106</v>
      </c>
      <c r="D7735" s="93" t="s">
        <v>3681</v>
      </c>
      <c r="E7735" s="94">
        <v>48029</v>
      </c>
      <c r="F7735" s="93"/>
      <c r="G7735" s="93"/>
      <c r="H7735" s="93"/>
      <c r="I7735" s="99"/>
      <c r="J7735" s="99"/>
      <c r="K7735" s="99"/>
      <c r="L7735" s="99"/>
      <c r="M7735" s="99"/>
      <c r="N7735" s="99"/>
      <c r="O7735" s="99"/>
      <c r="P7735" s="99"/>
      <c r="Q7735" s="99"/>
      <c r="R7735" s="99"/>
      <c r="S7735" s="99"/>
      <c r="T7735" s="99"/>
      <c r="U7735" s="99"/>
      <c r="V7735" s="99"/>
      <c r="W7735" s="99"/>
      <c r="X7735" s="99"/>
      <c r="Y7735" s="99"/>
      <c r="Z7735" s="99"/>
      <c r="AA7735" s="99"/>
      <c r="AB7735" s="99"/>
      <c r="AC7735" s="99"/>
      <c r="AD7735" s="99"/>
      <c r="AE7735" s="99"/>
      <c r="AF7735" s="99"/>
      <c r="AG7735" s="99"/>
      <c r="AH7735" s="31"/>
      <c r="AI7735" s="31"/>
      <c r="AJ7735" s="31"/>
      <c r="AK7735" s="31"/>
      <c r="AL7735" s="31"/>
      <c r="AO7735" s="376"/>
    </row>
    <row r="7736" spans="1:41" x14ac:dyDescent="0.3">
      <c r="A7736" s="333" t="s">
        <v>11035</v>
      </c>
      <c r="B7736" s="333" t="s">
        <v>11377</v>
      </c>
      <c r="C7736" s="125" t="s">
        <v>11214</v>
      </c>
      <c r="D7736" s="32" t="s">
        <v>20309</v>
      </c>
      <c r="E7736" s="125" t="s">
        <v>4966</v>
      </c>
      <c r="F7736" s="125" t="s">
        <v>1189</v>
      </c>
      <c r="G7736" s="125" t="s">
        <v>1190</v>
      </c>
      <c r="AO7736" s="376"/>
    </row>
    <row r="7737" spans="1:41" x14ac:dyDescent="0.3">
      <c r="A7737" s="333" t="s">
        <v>11035</v>
      </c>
      <c r="B7737" s="333" t="s">
        <v>1159</v>
      </c>
      <c r="C7737" s="125" t="s">
        <v>19092</v>
      </c>
      <c r="D7737" s="32" t="s">
        <v>20309</v>
      </c>
      <c r="E7737" s="125" t="s">
        <v>9249</v>
      </c>
      <c r="F7737" s="125" t="s">
        <v>1189</v>
      </c>
      <c r="G7737" s="125" t="s">
        <v>1190</v>
      </c>
      <c r="AO7737" s="376"/>
    </row>
    <row r="7738" spans="1:41" x14ac:dyDescent="0.25">
      <c r="A7738" s="44" t="s">
        <v>8809</v>
      </c>
      <c r="B7738" s="44" t="s">
        <v>14710</v>
      </c>
      <c r="C7738" s="45" t="s">
        <v>6625</v>
      </c>
      <c r="D7738" s="367" t="s">
        <v>3696</v>
      </c>
      <c r="E7738" s="328">
        <f>DATE(2027,3,24)</f>
        <v>46470</v>
      </c>
      <c r="F7738" s="32"/>
      <c r="G7738" s="32"/>
      <c r="H7738" s="32"/>
      <c r="I7738" s="31"/>
      <c r="J7738" s="31"/>
      <c r="K7738" s="31"/>
      <c r="L7738" s="31"/>
      <c r="M7738" s="31"/>
      <c r="N7738" s="31"/>
      <c r="O7738" s="31"/>
      <c r="P7738" s="31"/>
      <c r="Q7738" s="31"/>
      <c r="R7738" s="31"/>
      <c r="S7738" s="31"/>
      <c r="T7738" s="31"/>
      <c r="U7738" s="31"/>
      <c r="V7738" s="31"/>
      <c r="W7738" s="31"/>
      <c r="X7738" s="31"/>
      <c r="Y7738" s="31"/>
      <c r="Z7738" s="31"/>
      <c r="AA7738" s="31"/>
      <c r="AB7738" s="31"/>
      <c r="AC7738" s="31"/>
      <c r="AD7738" s="31"/>
      <c r="AE7738" s="31"/>
      <c r="AF7738" s="31"/>
      <c r="AG7738" s="31"/>
      <c r="AH7738" s="31"/>
      <c r="AI7738" s="31"/>
      <c r="AJ7738" s="31"/>
      <c r="AK7738" s="31"/>
      <c r="AL7738" s="31"/>
      <c r="AO7738" s="376"/>
    </row>
    <row r="7739" spans="1:41" x14ac:dyDescent="0.3">
      <c r="A7739" s="333" t="s">
        <v>18675</v>
      </c>
      <c r="B7739" s="333" t="s">
        <v>1167</v>
      </c>
      <c r="C7739" s="125" t="s">
        <v>17236</v>
      </c>
      <c r="D7739" s="32" t="s">
        <v>20309</v>
      </c>
      <c r="E7739" s="125" t="s">
        <v>8292</v>
      </c>
      <c r="F7739" s="125" t="s">
        <v>1189</v>
      </c>
      <c r="G7739" s="125" t="s">
        <v>1190</v>
      </c>
      <c r="AO7739" s="376"/>
    </row>
    <row r="7740" spans="1:41" x14ac:dyDescent="0.3">
      <c r="A7740" s="333" t="s">
        <v>18675</v>
      </c>
      <c r="B7740" s="333" t="s">
        <v>2302</v>
      </c>
      <c r="C7740" s="125" t="s">
        <v>18818</v>
      </c>
      <c r="D7740" s="32" t="s">
        <v>20309</v>
      </c>
      <c r="E7740" s="125" t="s">
        <v>8292</v>
      </c>
      <c r="F7740" s="125" t="s">
        <v>1189</v>
      </c>
      <c r="G7740" s="125" t="s">
        <v>1190</v>
      </c>
      <c r="AO7740" s="376"/>
    </row>
    <row r="7741" spans="1:41" x14ac:dyDescent="0.25">
      <c r="A7741" s="44" t="s">
        <v>10545</v>
      </c>
      <c r="B7741" s="44" t="s">
        <v>9237</v>
      </c>
      <c r="C7741" s="45">
        <v>24010401</v>
      </c>
      <c r="D7741" s="45" t="s">
        <v>11363</v>
      </c>
      <c r="E7741" s="45" t="s">
        <v>9238</v>
      </c>
      <c r="AO7741" s="376"/>
    </row>
    <row r="7742" spans="1:41" x14ac:dyDescent="0.25">
      <c r="A7742" s="44" t="s">
        <v>10545</v>
      </c>
      <c r="B7742" s="44" t="s">
        <v>3176</v>
      </c>
      <c r="C7742" s="45">
        <v>24010402</v>
      </c>
      <c r="D7742" s="45" t="s">
        <v>11363</v>
      </c>
      <c r="E7742" s="45" t="s">
        <v>9238</v>
      </c>
      <c r="AO7742" s="376"/>
    </row>
    <row r="7743" spans="1:41" x14ac:dyDescent="0.25">
      <c r="A7743" s="44" t="s">
        <v>6468</v>
      </c>
      <c r="B7743" s="44" t="s">
        <v>5321</v>
      </c>
      <c r="C7743" s="45">
        <v>23010401</v>
      </c>
      <c r="D7743" s="45" t="s">
        <v>11363</v>
      </c>
      <c r="E7743" s="45" t="s">
        <v>5322</v>
      </c>
      <c r="AO7743" s="376"/>
    </row>
    <row r="7744" spans="1:41" x14ac:dyDescent="0.25">
      <c r="A7744" s="44" t="s">
        <v>6468</v>
      </c>
      <c r="B7744" s="44" t="s">
        <v>3176</v>
      </c>
      <c r="C7744" s="45">
        <v>23010402</v>
      </c>
      <c r="D7744" s="45" t="s">
        <v>11363</v>
      </c>
      <c r="E7744" s="45" t="s">
        <v>5322</v>
      </c>
      <c r="AO7744" s="376"/>
    </row>
    <row r="7745" spans="1:41" x14ac:dyDescent="0.25">
      <c r="A7745" s="44" t="s">
        <v>8689</v>
      </c>
      <c r="B7745" s="44" t="s">
        <v>145</v>
      </c>
      <c r="C7745" s="45" t="s">
        <v>8690</v>
      </c>
      <c r="D7745" s="46" t="s">
        <v>21328</v>
      </c>
      <c r="E7745" s="46">
        <v>46403</v>
      </c>
      <c r="AO7745" s="376"/>
    </row>
    <row r="7746" spans="1:41" x14ac:dyDescent="0.25">
      <c r="A7746" s="44" t="s">
        <v>8689</v>
      </c>
      <c r="B7746" s="44" t="s">
        <v>145</v>
      </c>
      <c r="C7746" s="45" t="s">
        <v>14467</v>
      </c>
      <c r="D7746" s="46" t="s">
        <v>21328</v>
      </c>
      <c r="E7746" s="46">
        <v>46583</v>
      </c>
      <c r="AO7746" s="376"/>
    </row>
    <row r="7747" spans="1:41" x14ac:dyDescent="0.25">
      <c r="A7747" s="44" t="s">
        <v>17893</v>
      </c>
      <c r="B7747" s="44" t="s">
        <v>3176</v>
      </c>
      <c r="C7747" s="45">
        <v>25010402</v>
      </c>
      <c r="D7747" s="45" t="s">
        <v>11363</v>
      </c>
      <c r="E7747" s="45" t="s">
        <v>12564</v>
      </c>
      <c r="AO7747" s="376"/>
    </row>
    <row r="7748" spans="1:41" x14ac:dyDescent="0.25">
      <c r="A7748" s="44" t="s">
        <v>17893</v>
      </c>
      <c r="B7748" s="44" t="s">
        <v>5321</v>
      </c>
      <c r="C7748" s="45">
        <v>25010401</v>
      </c>
      <c r="D7748" s="45" t="s">
        <v>11363</v>
      </c>
      <c r="E7748" s="45" t="s">
        <v>12564</v>
      </c>
      <c r="AO7748" s="376"/>
    </row>
    <row r="7749" spans="1:41" x14ac:dyDescent="0.25">
      <c r="A7749" s="44" t="s">
        <v>18852</v>
      </c>
      <c r="B7749" s="44" t="s">
        <v>21399</v>
      </c>
      <c r="C7749" s="45" t="s">
        <v>18888</v>
      </c>
      <c r="D7749" s="45" t="s">
        <v>21447</v>
      </c>
      <c r="E7749" s="46">
        <v>46507</v>
      </c>
      <c r="AO7749" s="376"/>
    </row>
    <row r="7750" spans="1:41" x14ac:dyDescent="0.25">
      <c r="A7750" s="44" t="s">
        <v>17326</v>
      </c>
      <c r="B7750" s="44" t="s">
        <v>17325</v>
      </c>
      <c r="C7750" s="45" t="s">
        <v>17429</v>
      </c>
      <c r="D7750" s="93" t="s">
        <v>17443</v>
      </c>
      <c r="E7750" s="45" t="s">
        <v>11891</v>
      </c>
      <c r="F7750" s="93"/>
      <c r="G7750" s="93"/>
      <c r="H7750" s="93"/>
      <c r="I7750" s="99"/>
      <c r="J7750" s="99"/>
      <c r="K7750" s="99"/>
      <c r="L7750" s="99"/>
      <c r="M7750" s="99"/>
      <c r="N7750" s="99"/>
      <c r="O7750" s="99"/>
      <c r="P7750" s="99"/>
      <c r="Q7750" s="99"/>
      <c r="R7750" s="99"/>
      <c r="S7750" s="99"/>
      <c r="T7750" s="99"/>
      <c r="U7750" s="99"/>
      <c r="V7750" s="99"/>
      <c r="W7750" s="99"/>
      <c r="X7750" s="99"/>
      <c r="Y7750" s="99"/>
      <c r="Z7750" s="99"/>
      <c r="AA7750" s="99"/>
      <c r="AB7750" s="99"/>
      <c r="AC7750" s="99"/>
      <c r="AD7750" s="99"/>
      <c r="AE7750" s="99"/>
      <c r="AF7750" s="99"/>
      <c r="AG7750" s="99"/>
      <c r="AH7750" s="31"/>
      <c r="AI7750" s="31"/>
      <c r="AJ7750" s="31"/>
      <c r="AK7750" s="31"/>
      <c r="AL7750" s="31"/>
      <c r="AO7750" s="376"/>
    </row>
    <row r="7751" spans="1:41" x14ac:dyDescent="0.25">
      <c r="A7751" s="44" t="s">
        <v>8372</v>
      </c>
      <c r="B7751" s="44" t="s">
        <v>8336</v>
      </c>
      <c r="C7751" s="45">
        <v>230905</v>
      </c>
      <c r="D7751" s="45" t="s">
        <v>11363</v>
      </c>
      <c r="E7751" s="45" t="s">
        <v>7871</v>
      </c>
      <c r="AO7751" s="376"/>
    </row>
    <row r="7752" spans="1:41" x14ac:dyDescent="0.25">
      <c r="A7752" s="44" t="s">
        <v>8372</v>
      </c>
      <c r="B7752" s="44" t="s">
        <v>3043</v>
      </c>
      <c r="C7752" s="45">
        <v>230901</v>
      </c>
      <c r="D7752" s="45" t="s">
        <v>11363</v>
      </c>
      <c r="E7752" s="45" t="s">
        <v>7871</v>
      </c>
      <c r="AO7752" s="376"/>
    </row>
    <row r="7753" spans="1:41" x14ac:dyDescent="0.25">
      <c r="A7753" s="44" t="s">
        <v>8372</v>
      </c>
      <c r="B7753" s="44" t="s">
        <v>9248</v>
      </c>
      <c r="C7753" s="45">
        <v>260105</v>
      </c>
      <c r="D7753" s="45" t="s">
        <v>11363</v>
      </c>
      <c r="E7753" s="45" t="s">
        <v>17625</v>
      </c>
      <c r="AO7753" s="376"/>
    </row>
    <row r="7754" spans="1:41" x14ac:dyDescent="0.25">
      <c r="A7754" s="44" t="s">
        <v>13643</v>
      </c>
      <c r="B7754" s="44" t="s">
        <v>12102</v>
      </c>
      <c r="C7754" s="45">
        <v>21.25</v>
      </c>
      <c r="D7754" s="45" t="s">
        <v>12549</v>
      </c>
      <c r="E7754" s="46">
        <v>47664</v>
      </c>
      <c r="F7754" s="45" t="s">
        <v>1335</v>
      </c>
      <c r="G7754" s="93"/>
      <c r="H7754" s="93"/>
      <c r="I7754" s="99"/>
      <c r="J7754" s="99"/>
      <c r="K7754" s="99"/>
      <c r="L7754" s="99"/>
      <c r="M7754" s="99"/>
      <c r="N7754" s="99"/>
      <c r="O7754" s="99"/>
      <c r="P7754" s="99"/>
      <c r="Q7754" s="99"/>
      <c r="R7754" s="99"/>
      <c r="S7754" s="99"/>
      <c r="T7754" s="99"/>
      <c r="U7754" s="99"/>
      <c r="V7754" s="99"/>
      <c r="W7754" s="99"/>
      <c r="X7754" s="99"/>
      <c r="Y7754" s="99"/>
      <c r="Z7754" s="99"/>
      <c r="AA7754" s="99"/>
      <c r="AB7754" s="99"/>
      <c r="AC7754" s="99"/>
      <c r="AD7754" s="99"/>
      <c r="AE7754" s="99"/>
      <c r="AF7754" s="99"/>
      <c r="AG7754" s="99"/>
      <c r="AH7754" s="31"/>
      <c r="AI7754" s="31"/>
      <c r="AJ7754" s="31"/>
      <c r="AK7754" s="31"/>
      <c r="AL7754" s="31"/>
      <c r="AO7754" s="376"/>
    </row>
    <row r="7755" spans="1:41" x14ac:dyDescent="0.25">
      <c r="A7755" s="44" t="s">
        <v>13643</v>
      </c>
      <c r="B7755" s="44" t="s">
        <v>13578</v>
      </c>
      <c r="C7755" s="45">
        <v>28.25</v>
      </c>
      <c r="D7755" s="45" t="s">
        <v>12549</v>
      </c>
      <c r="E7755" s="46">
        <v>47664</v>
      </c>
      <c r="F7755" s="45" t="s">
        <v>1335</v>
      </c>
      <c r="G7755" s="93"/>
      <c r="H7755" s="93"/>
      <c r="I7755" s="99"/>
      <c r="J7755" s="99"/>
      <c r="K7755" s="99"/>
      <c r="L7755" s="99"/>
      <c r="M7755" s="99"/>
      <c r="N7755" s="99"/>
      <c r="O7755" s="99"/>
      <c r="P7755" s="99"/>
      <c r="Q7755" s="99"/>
      <c r="R7755" s="99"/>
      <c r="S7755" s="99"/>
      <c r="T7755" s="99"/>
      <c r="U7755" s="99"/>
      <c r="V7755" s="99"/>
      <c r="W7755" s="99"/>
      <c r="X7755" s="99"/>
      <c r="Y7755" s="99"/>
      <c r="Z7755" s="99"/>
      <c r="AA7755" s="99"/>
      <c r="AB7755" s="99"/>
      <c r="AC7755" s="99"/>
      <c r="AD7755" s="99"/>
      <c r="AE7755" s="99"/>
      <c r="AF7755" s="99"/>
      <c r="AG7755" s="99"/>
      <c r="AH7755" s="31"/>
      <c r="AI7755" s="31"/>
      <c r="AJ7755" s="31"/>
      <c r="AK7755" s="31"/>
      <c r="AL7755" s="31"/>
      <c r="AO7755" s="376"/>
    </row>
    <row r="7756" spans="1:41" x14ac:dyDescent="0.25">
      <c r="A7756" s="44" t="s">
        <v>12282</v>
      </c>
      <c r="B7756" s="44" t="s">
        <v>12095</v>
      </c>
      <c r="C7756" s="45">
        <v>33.229999999999997</v>
      </c>
      <c r="D7756" s="45" t="s">
        <v>12549</v>
      </c>
      <c r="E7756" s="46">
        <v>46934</v>
      </c>
      <c r="F7756" s="45"/>
      <c r="G7756" s="93"/>
      <c r="H7756" s="93"/>
      <c r="I7756" s="99"/>
      <c r="J7756" s="99"/>
      <c r="K7756" s="99"/>
      <c r="L7756" s="99"/>
      <c r="M7756" s="99"/>
      <c r="N7756" s="99"/>
      <c r="O7756" s="99"/>
      <c r="P7756" s="99"/>
      <c r="Q7756" s="99"/>
      <c r="R7756" s="99"/>
      <c r="S7756" s="99"/>
      <c r="T7756" s="99"/>
      <c r="U7756" s="99"/>
      <c r="V7756" s="99"/>
      <c r="W7756" s="99"/>
      <c r="X7756" s="99"/>
      <c r="Y7756" s="99"/>
      <c r="Z7756" s="99"/>
      <c r="AA7756" s="99"/>
      <c r="AB7756" s="99"/>
      <c r="AC7756" s="99"/>
      <c r="AD7756" s="99"/>
      <c r="AE7756" s="99"/>
      <c r="AF7756" s="99"/>
      <c r="AG7756" s="99"/>
      <c r="AH7756" s="31"/>
      <c r="AI7756" s="31"/>
      <c r="AJ7756" s="31"/>
      <c r="AK7756" s="31"/>
      <c r="AL7756" s="31"/>
      <c r="AO7756" s="376"/>
    </row>
    <row r="7757" spans="1:41" x14ac:dyDescent="0.25">
      <c r="A7757" s="44" t="s">
        <v>12960</v>
      </c>
      <c r="B7757" s="44" t="s">
        <v>1874</v>
      </c>
      <c r="C7757" s="45" t="s">
        <v>12961</v>
      </c>
      <c r="D7757" s="46" t="s">
        <v>21328</v>
      </c>
      <c r="E7757" s="46">
        <v>46401</v>
      </c>
      <c r="AO7757" s="376"/>
    </row>
    <row r="7758" spans="1:41" x14ac:dyDescent="0.25">
      <c r="A7758" s="44" t="s">
        <v>12960</v>
      </c>
      <c r="B7758" s="44" t="s">
        <v>1874</v>
      </c>
      <c r="C7758" s="45" t="s">
        <v>12961</v>
      </c>
      <c r="D7758" s="46" t="s">
        <v>21328</v>
      </c>
      <c r="E7758" s="46">
        <v>46401</v>
      </c>
      <c r="AO7758" s="376"/>
    </row>
    <row r="7759" spans="1:41" x14ac:dyDescent="0.25">
      <c r="A7759" s="44" t="s">
        <v>9697</v>
      </c>
      <c r="B7759" s="44" t="s">
        <v>21432</v>
      </c>
      <c r="C7759" s="45" t="s">
        <v>9706</v>
      </c>
      <c r="D7759" s="45" t="s">
        <v>21447</v>
      </c>
      <c r="E7759" s="46">
        <v>46965</v>
      </c>
      <c r="AO7759" s="376"/>
    </row>
    <row r="7760" spans="1:41" x14ac:dyDescent="0.25">
      <c r="A7760" s="44" t="s">
        <v>13225</v>
      </c>
      <c r="B7760" s="44" t="s">
        <v>3176</v>
      </c>
      <c r="C7760" s="45">
        <v>25010402</v>
      </c>
      <c r="D7760" s="45" t="s">
        <v>11363</v>
      </c>
      <c r="E7760" s="45" t="s">
        <v>12564</v>
      </c>
      <c r="AO7760" s="376"/>
    </row>
    <row r="7761" spans="1:41" x14ac:dyDescent="0.25">
      <c r="A7761" s="44" t="s">
        <v>13225</v>
      </c>
      <c r="B7761" s="44" t="s">
        <v>5321</v>
      </c>
      <c r="C7761" s="45">
        <v>25010401</v>
      </c>
      <c r="D7761" s="45" t="s">
        <v>11363</v>
      </c>
      <c r="E7761" s="45" t="s">
        <v>12564</v>
      </c>
      <c r="AO7761" s="376"/>
    </row>
    <row r="7762" spans="1:41" x14ac:dyDescent="0.25">
      <c r="A7762" s="44" t="s">
        <v>15771</v>
      </c>
      <c r="B7762" s="44" t="s">
        <v>2350</v>
      </c>
      <c r="C7762" s="45">
        <v>250106</v>
      </c>
      <c r="D7762" s="45" t="s">
        <v>11363</v>
      </c>
      <c r="E7762" s="45" t="s">
        <v>11887</v>
      </c>
      <c r="AO7762" s="376"/>
    </row>
    <row r="7763" spans="1:41" x14ac:dyDescent="0.25">
      <c r="A7763" s="44" t="s">
        <v>224</v>
      </c>
      <c r="B7763" s="44" t="s">
        <v>143</v>
      </c>
      <c r="C7763" s="45" t="s">
        <v>4932</v>
      </c>
      <c r="D7763" s="45" t="s">
        <v>11204</v>
      </c>
      <c r="E7763" s="45" t="s">
        <v>4146</v>
      </c>
      <c r="F7763" s="93"/>
      <c r="G7763" s="93"/>
      <c r="H7763" s="93"/>
      <c r="I7763" s="99"/>
      <c r="J7763" s="99"/>
      <c r="K7763" s="99"/>
      <c r="L7763" s="99"/>
      <c r="M7763" s="99"/>
      <c r="N7763" s="99"/>
      <c r="O7763" s="99"/>
      <c r="P7763" s="99"/>
      <c r="Q7763" s="99"/>
      <c r="R7763" s="99"/>
      <c r="S7763" s="99"/>
      <c r="T7763" s="99"/>
      <c r="U7763" s="99"/>
      <c r="V7763" s="99"/>
      <c r="W7763" s="99"/>
      <c r="X7763" s="99"/>
      <c r="Y7763" s="99"/>
      <c r="Z7763" s="99"/>
      <c r="AA7763" s="99"/>
      <c r="AB7763" s="99"/>
      <c r="AC7763" s="99"/>
      <c r="AD7763" s="99"/>
      <c r="AE7763" s="99"/>
      <c r="AF7763" s="99"/>
      <c r="AG7763" s="99"/>
      <c r="AH7763" s="31"/>
      <c r="AI7763" s="31"/>
      <c r="AJ7763" s="31"/>
      <c r="AK7763" s="31"/>
      <c r="AL7763" s="31"/>
      <c r="AO7763" s="376"/>
    </row>
    <row r="7764" spans="1:41" x14ac:dyDescent="0.25">
      <c r="A7764" s="44" t="s">
        <v>224</v>
      </c>
      <c r="B7764" s="44" t="s">
        <v>143</v>
      </c>
      <c r="C7764" s="45" t="s">
        <v>4932</v>
      </c>
      <c r="D7764" s="93" t="s">
        <v>17443</v>
      </c>
      <c r="E7764" s="45" t="s">
        <v>4146</v>
      </c>
      <c r="F7764" s="93"/>
      <c r="G7764" s="93"/>
      <c r="H7764" s="93"/>
      <c r="I7764" s="99"/>
      <c r="J7764" s="99"/>
      <c r="K7764" s="99"/>
      <c r="L7764" s="99"/>
      <c r="M7764" s="99"/>
      <c r="N7764" s="99"/>
      <c r="O7764" s="99"/>
      <c r="P7764" s="99"/>
      <c r="Q7764" s="99"/>
      <c r="R7764" s="99"/>
      <c r="S7764" s="99"/>
      <c r="T7764" s="99"/>
      <c r="U7764" s="99"/>
      <c r="V7764" s="99"/>
      <c r="W7764" s="99"/>
      <c r="X7764" s="99"/>
      <c r="Y7764" s="99"/>
      <c r="Z7764" s="99"/>
      <c r="AA7764" s="99"/>
      <c r="AB7764" s="99"/>
      <c r="AC7764" s="99"/>
      <c r="AD7764" s="99"/>
      <c r="AE7764" s="99"/>
      <c r="AF7764" s="99"/>
      <c r="AG7764" s="99"/>
      <c r="AH7764" s="31"/>
      <c r="AI7764" s="31"/>
      <c r="AJ7764" s="31"/>
      <c r="AK7764" s="31"/>
      <c r="AL7764" s="31"/>
      <c r="AO7764" s="376"/>
    </row>
    <row r="7765" spans="1:41" x14ac:dyDescent="0.25">
      <c r="A7765" s="44" t="s">
        <v>224</v>
      </c>
      <c r="B7765" s="44" t="s">
        <v>143</v>
      </c>
      <c r="C7765" s="45" t="s">
        <v>4932</v>
      </c>
      <c r="D7765" s="45" t="s">
        <v>9895</v>
      </c>
      <c r="E7765" s="46">
        <v>47756</v>
      </c>
      <c r="F7765" s="93"/>
      <c r="G7765" s="93"/>
      <c r="H7765" s="93"/>
      <c r="I7765" s="99"/>
      <c r="J7765" s="99"/>
      <c r="K7765" s="99"/>
      <c r="L7765" s="99"/>
      <c r="M7765" s="99"/>
      <c r="N7765" s="99"/>
      <c r="O7765" s="99"/>
      <c r="P7765" s="99"/>
      <c r="Q7765" s="99"/>
      <c r="R7765" s="99"/>
      <c r="S7765" s="99"/>
      <c r="T7765" s="99"/>
      <c r="U7765" s="99"/>
      <c r="V7765" s="99"/>
      <c r="W7765" s="99"/>
      <c r="X7765" s="99"/>
      <c r="Y7765" s="99"/>
      <c r="Z7765" s="99"/>
      <c r="AA7765" s="99"/>
      <c r="AB7765" s="99"/>
      <c r="AC7765" s="99"/>
      <c r="AD7765" s="99"/>
      <c r="AE7765" s="99"/>
      <c r="AF7765" s="99"/>
      <c r="AG7765" s="99"/>
      <c r="AH7765" s="31"/>
      <c r="AI7765" s="31"/>
      <c r="AJ7765" s="31"/>
      <c r="AK7765" s="31"/>
      <c r="AL7765" s="31"/>
      <c r="AO7765" s="376"/>
    </row>
    <row r="7766" spans="1:41" x14ac:dyDescent="0.25">
      <c r="A7766" s="44" t="s">
        <v>19353</v>
      </c>
      <c r="B7766" s="319" t="s">
        <v>19519</v>
      </c>
      <c r="C7766" s="318" t="s">
        <v>19685</v>
      </c>
      <c r="D7766" s="93" t="s">
        <v>19934</v>
      </c>
      <c r="E7766" s="320">
        <v>46752</v>
      </c>
      <c r="F7766" s="93"/>
      <c r="G7766" s="93"/>
      <c r="H7766" s="93"/>
      <c r="I7766" s="99"/>
      <c r="J7766" s="99"/>
      <c r="K7766" s="99"/>
      <c r="L7766" s="99"/>
      <c r="M7766" s="99"/>
      <c r="N7766" s="99"/>
      <c r="O7766" s="99"/>
      <c r="P7766" s="99"/>
      <c r="Q7766" s="99"/>
      <c r="R7766" s="99"/>
      <c r="S7766" s="99"/>
      <c r="T7766" s="99"/>
      <c r="U7766" s="99"/>
      <c r="V7766" s="99"/>
      <c r="W7766" s="99"/>
      <c r="X7766" s="99"/>
      <c r="Y7766" s="99"/>
      <c r="Z7766" s="99"/>
      <c r="AA7766" s="99"/>
      <c r="AB7766" s="99"/>
      <c r="AC7766" s="99"/>
      <c r="AD7766" s="99"/>
      <c r="AE7766" s="99"/>
      <c r="AF7766" s="99"/>
      <c r="AG7766" s="99"/>
      <c r="AH7766" s="31"/>
      <c r="AI7766" s="31"/>
      <c r="AJ7766" s="31"/>
      <c r="AK7766" s="31"/>
      <c r="AL7766" s="31"/>
      <c r="AO7766" s="376"/>
    </row>
    <row r="7767" spans="1:41" x14ac:dyDescent="0.3">
      <c r="A7767" s="57" t="s">
        <v>4680</v>
      </c>
      <c r="B7767" s="57" t="s">
        <v>2173</v>
      </c>
      <c r="C7767" s="62">
        <v>24030</v>
      </c>
      <c r="D7767" s="62" t="s">
        <v>20886</v>
      </c>
      <c r="E7767" s="60">
        <v>47057</v>
      </c>
      <c r="F7767" s="32"/>
      <c r="G7767" s="32"/>
      <c r="H7767" s="32"/>
      <c r="I7767" s="31"/>
      <c r="J7767" s="31"/>
      <c r="K7767" s="31"/>
      <c r="L7767" s="31"/>
      <c r="M7767" s="31"/>
      <c r="N7767" s="31"/>
      <c r="O7767" s="31"/>
      <c r="P7767" s="31"/>
      <c r="Q7767" s="31"/>
      <c r="R7767" s="31"/>
      <c r="S7767" s="31"/>
      <c r="T7767" s="31"/>
      <c r="U7767" s="31"/>
      <c r="V7767" s="31"/>
      <c r="W7767" s="31"/>
      <c r="X7767" s="31"/>
      <c r="Y7767" s="31"/>
      <c r="Z7767" s="31"/>
      <c r="AA7767" s="31"/>
      <c r="AB7767" s="31"/>
      <c r="AC7767" s="31"/>
      <c r="AD7767" s="31"/>
      <c r="AE7767" s="31"/>
      <c r="AF7767" s="31"/>
      <c r="AG7767" s="31"/>
      <c r="AH7767" s="31"/>
      <c r="AI7767" s="31"/>
      <c r="AJ7767" s="31"/>
      <c r="AK7767" s="31"/>
      <c r="AL7767" s="31"/>
      <c r="AO7767" s="376"/>
    </row>
    <row r="7768" spans="1:41" x14ac:dyDescent="0.25">
      <c r="A7768" s="44" t="s">
        <v>4680</v>
      </c>
      <c r="B7768" s="44" t="s">
        <v>3039</v>
      </c>
      <c r="C7768" s="45">
        <v>230904</v>
      </c>
      <c r="D7768" s="45" t="s">
        <v>11363</v>
      </c>
      <c r="E7768" s="45" t="s">
        <v>7871</v>
      </c>
      <c r="AO7768" s="376"/>
    </row>
    <row r="7769" spans="1:41" x14ac:dyDescent="0.25">
      <c r="A7769" s="44" t="s">
        <v>4680</v>
      </c>
      <c r="B7769" s="44" t="s">
        <v>5204</v>
      </c>
      <c r="C7769" s="45">
        <v>250302</v>
      </c>
      <c r="D7769" s="45" t="s">
        <v>11363</v>
      </c>
      <c r="E7769" s="45" t="s">
        <v>5265</v>
      </c>
      <c r="AO7769" s="376"/>
    </row>
    <row r="7770" spans="1:41" x14ac:dyDescent="0.25">
      <c r="A7770" s="44" t="s">
        <v>4680</v>
      </c>
      <c r="B7770" s="44" t="s">
        <v>5134</v>
      </c>
      <c r="C7770" s="45">
        <v>250802</v>
      </c>
      <c r="D7770" s="45" t="s">
        <v>11363</v>
      </c>
      <c r="E7770" s="45" t="s">
        <v>9880</v>
      </c>
      <c r="AO7770" s="376"/>
    </row>
    <row r="7771" spans="1:41" x14ac:dyDescent="0.3">
      <c r="A7771" s="333" t="s">
        <v>4777</v>
      </c>
      <c r="B7771" s="333" t="s">
        <v>1159</v>
      </c>
      <c r="C7771" s="125" t="s">
        <v>19092</v>
      </c>
      <c r="D7771" s="32" t="s">
        <v>20309</v>
      </c>
      <c r="E7771" s="125" t="s">
        <v>9249</v>
      </c>
      <c r="F7771" s="125" t="s">
        <v>1189</v>
      </c>
      <c r="G7771" s="125" t="s">
        <v>1190</v>
      </c>
      <c r="AO7771" s="376"/>
    </row>
    <row r="7772" spans="1:41" x14ac:dyDescent="0.25">
      <c r="A7772" s="76" t="s">
        <v>4777</v>
      </c>
      <c r="B7772" s="44" t="s">
        <v>16074</v>
      </c>
      <c r="C7772" s="45">
        <v>8.26</v>
      </c>
      <c r="D7772" s="45" t="s">
        <v>12549</v>
      </c>
      <c r="E7772" s="46">
        <v>47787</v>
      </c>
      <c r="F7772" s="45"/>
      <c r="G7772" s="93"/>
      <c r="H7772" s="93"/>
      <c r="I7772" s="99"/>
      <c r="J7772" s="99"/>
      <c r="K7772" s="99"/>
      <c r="L7772" s="99"/>
      <c r="M7772" s="99"/>
      <c r="N7772" s="99"/>
      <c r="O7772" s="99"/>
      <c r="P7772" s="99"/>
      <c r="Q7772" s="99"/>
      <c r="R7772" s="99"/>
      <c r="S7772" s="99"/>
      <c r="T7772" s="99"/>
      <c r="U7772" s="99"/>
      <c r="V7772" s="99"/>
      <c r="W7772" s="99"/>
      <c r="X7772" s="99"/>
      <c r="Y7772" s="99"/>
      <c r="Z7772" s="99"/>
      <c r="AA7772" s="99"/>
      <c r="AB7772" s="99"/>
      <c r="AC7772" s="99"/>
      <c r="AD7772" s="99"/>
      <c r="AE7772" s="99"/>
      <c r="AF7772" s="99"/>
      <c r="AG7772" s="99"/>
      <c r="AH7772" s="31"/>
      <c r="AI7772" s="31"/>
      <c r="AJ7772" s="31"/>
      <c r="AK7772" s="31"/>
      <c r="AL7772" s="31"/>
      <c r="AO7772" s="376"/>
    </row>
    <row r="7773" spans="1:41" x14ac:dyDescent="0.25">
      <c r="A7773" s="44" t="s">
        <v>4777</v>
      </c>
      <c r="B7773" s="44" t="s">
        <v>12111</v>
      </c>
      <c r="C7773" s="45">
        <v>13.24</v>
      </c>
      <c r="D7773" s="45" t="s">
        <v>12549</v>
      </c>
      <c r="E7773" s="46">
        <v>47299</v>
      </c>
      <c r="F7773" s="45"/>
      <c r="G7773" s="93"/>
      <c r="H7773" s="93"/>
      <c r="I7773" s="99"/>
      <c r="J7773" s="99"/>
      <c r="K7773" s="99"/>
      <c r="L7773" s="99"/>
      <c r="M7773" s="99"/>
      <c r="N7773" s="99"/>
      <c r="O7773" s="99"/>
      <c r="P7773" s="99"/>
      <c r="Q7773" s="99"/>
      <c r="R7773" s="99"/>
      <c r="S7773" s="99"/>
      <c r="T7773" s="99"/>
      <c r="U7773" s="99"/>
      <c r="V7773" s="99"/>
      <c r="W7773" s="99"/>
      <c r="X7773" s="99"/>
      <c r="Y7773" s="99"/>
      <c r="Z7773" s="99"/>
      <c r="AA7773" s="99"/>
      <c r="AB7773" s="99"/>
      <c r="AC7773" s="99"/>
      <c r="AD7773" s="99"/>
      <c r="AE7773" s="99"/>
      <c r="AF7773" s="99"/>
      <c r="AG7773" s="99"/>
      <c r="AH7773" s="31"/>
      <c r="AI7773" s="31"/>
      <c r="AJ7773" s="31"/>
      <c r="AK7773" s="31"/>
      <c r="AL7773" s="31"/>
      <c r="AO7773" s="376"/>
    </row>
    <row r="7774" spans="1:41" x14ac:dyDescent="0.25">
      <c r="A7774" s="44" t="s">
        <v>4777</v>
      </c>
      <c r="B7774" s="44" t="s">
        <v>12110</v>
      </c>
      <c r="C7774" s="45">
        <v>14.24</v>
      </c>
      <c r="D7774" s="45" t="s">
        <v>12549</v>
      </c>
      <c r="E7774" s="46">
        <v>47299</v>
      </c>
      <c r="F7774" s="45"/>
      <c r="G7774" s="93"/>
      <c r="H7774" s="93"/>
      <c r="I7774" s="99"/>
      <c r="J7774" s="99"/>
      <c r="K7774" s="99"/>
      <c r="L7774" s="99"/>
      <c r="M7774" s="99"/>
      <c r="N7774" s="99"/>
      <c r="O7774" s="99"/>
      <c r="P7774" s="99"/>
      <c r="Q7774" s="99"/>
      <c r="R7774" s="99"/>
      <c r="S7774" s="99"/>
      <c r="T7774" s="99"/>
      <c r="U7774" s="99"/>
      <c r="V7774" s="99"/>
      <c r="W7774" s="99"/>
      <c r="X7774" s="99"/>
      <c r="Y7774" s="99"/>
      <c r="Z7774" s="99"/>
      <c r="AA7774" s="99"/>
      <c r="AB7774" s="99"/>
      <c r="AC7774" s="99"/>
      <c r="AD7774" s="99"/>
      <c r="AE7774" s="99"/>
      <c r="AF7774" s="99"/>
      <c r="AG7774" s="99"/>
      <c r="AH7774" s="31"/>
      <c r="AI7774" s="31"/>
      <c r="AJ7774" s="31"/>
      <c r="AK7774" s="31"/>
      <c r="AL7774" s="31"/>
      <c r="AO7774" s="376"/>
    </row>
    <row r="7775" spans="1:41" x14ac:dyDescent="0.25">
      <c r="A7775" s="91" t="s">
        <v>4777</v>
      </c>
      <c r="B7775" s="92" t="s">
        <v>19284</v>
      </c>
      <c r="C7775" s="93" t="s">
        <v>19285</v>
      </c>
      <c r="D7775" s="93" t="s">
        <v>1201</v>
      </c>
      <c r="E7775" s="94">
        <v>46582</v>
      </c>
      <c r="F7775" s="93"/>
      <c r="G7775" s="93"/>
      <c r="H7775" s="93"/>
      <c r="I7775" s="99"/>
      <c r="J7775" s="99"/>
      <c r="K7775" s="99"/>
      <c r="L7775" s="99"/>
      <c r="M7775" s="99"/>
      <c r="N7775" s="99"/>
      <c r="O7775" s="99"/>
      <c r="P7775" s="99"/>
      <c r="Q7775" s="99"/>
      <c r="R7775" s="99"/>
      <c r="S7775" s="99"/>
      <c r="T7775" s="99"/>
      <c r="U7775" s="99"/>
      <c r="V7775" s="99"/>
      <c r="W7775" s="99"/>
      <c r="X7775" s="99"/>
      <c r="Y7775" s="99"/>
      <c r="Z7775" s="99"/>
      <c r="AA7775" s="99"/>
      <c r="AB7775" s="99"/>
      <c r="AC7775" s="99"/>
      <c r="AD7775" s="99"/>
      <c r="AE7775" s="99"/>
      <c r="AF7775" s="99"/>
      <c r="AG7775" s="99"/>
      <c r="AH7775" s="31"/>
      <c r="AI7775" s="31"/>
      <c r="AJ7775" s="31"/>
      <c r="AK7775" s="31"/>
      <c r="AL7775" s="31"/>
      <c r="AO7775" s="376"/>
    </row>
    <row r="7776" spans="1:41" x14ac:dyDescent="0.25">
      <c r="A7776" s="76" t="s">
        <v>5686</v>
      </c>
      <c r="B7776" s="76" t="s">
        <v>1291</v>
      </c>
      <c r="C7776" s="56" t="s">
        <v>1730</v>
      </c>
      <c r="D7776" s="56" t="s">
        <v>2147</v>
      </c>
      <c r="E7776" s="69">
        <v>45091</v>
      </c>
      <c r="F7776" s="93"/>
      <c r="G7776" s="93"/>
      <c r="H7776" s="93"/>
      <c r="I7776" s="99"/>
      <c r="J7776" s="99"/>
      <c r="K7776" s="99"/>
      <c r="L7776" s="99"/>
      <c r="M7776" s="99"/>
      <c r="N7776" s="99"/>
      <c r="O7776" s="99"/>
      <c r="P7776" s="99"/>
      <c r="Q7776" s="99"/>
      <c r="R7776" s="99"/>
      <c r="S7776" s="99"/>
      <c r="T7776" s="99"/>
      <c r="U7776" s="99"/>
      <c r="V7776" s="99"/>
      <c r="W7776" s="99"/>
      <c r="X7776" s="99"/>
      <c r="Y7776" s="99"/>
      <c r="Z7776" s="99"/>
      <c r="AA7776" s="99"/>
      <c r="AB7776" s="99"/>
      <c r="AC7776" s="99"/>
      <c r="AD7776" s="99"/>
      <c r="AE7776" s="99"/>
      <c r="AF7776" s="99"/>
      <c r="AG7776" s="99"/>
      <c r="AH7776" s="31"/>
      <c r="AI7776" s="31"/>
      <c r="AJ7776" s="31"/>
      <c r="AK7776" s="31"/>
      <c r="AL7776" s="31"/>
      <c r="AO7776" s="376"/>
    </row>
    <row r="7777" spans="1:41" x14ac:dyDescent="0.25">
      <c r="A7777" s="44" t="s">
        <v>21655</v>
      </c>
      <c r="B7777" s="44" t="s">
        <v>9248</v>
      </c>
      <c r="C7777" s="45">
        <v>260105</v>
      </c>
      <c r="D7777" s="45" t="s">
        <v>11363</v>
      </c>
      <c r="E7777" s="45" t="s">
        <v>17625</v>
      </c>
      <c r="AO7777" s="376"/>
    </row>
    <row r="7778" spans="1:41" x14ac:dyDescent="0.25">
      <c r="A7778" s="44" t="s">
        <v>12283</v>
      </c>
      <c r="B7778" s="44" t="s">
        <v>12102</v>
      </c>
      <c r="C7778" s="45">
        <v>21.24</v>
      </c>
      <c r="D7778" s="45" t="s">
        <v>12549</v>
      </c>
      <c r="E7778" s="46">
        <v>47299</v>
      </c>
      <c r="F7778" s="45"/>
      <c r="G7778" s="93"/>
      <c r="H7778" s="93"/>
      <c r="I7778" s="99"/>
      <c r="J7778" s="99"/>
      <c r="K7778" s="99"/>
      <c r="L7778" s="99"/>
      <c r="M7778" s="99"/>
      <c r="N7778" s="99"/>
      <c r="O7778" s="99"/>
      <c r="P7778" s="99"/>
      <c r="Q7778" s="99"/>
      <c r="R7778" s="99"/>
      <c r="S7778" s="99"/>
      <c r="T7778" s="99"/>
      <c r="U7778" s="99"/>
      <c r="V7778" s="99"/>
      <c r="W7778" s="99"/>
      <c r="X7778" s="99"/>
      <c r="Y7778" s="99"/>
      <c r="Z7778" s="99"/>
      <c r="AA7778" s="99"/>
      <c r="AB7778" s="99"/>
      <c r="AC7778" s="99"/>
      <c r="AD7778" s="99"/>
      <c r="AE7778" s="99"/>
      <c r="AF7778" s="99"/>
      <c r="AG7778" s="99"/>
      <c r="AH7778" s="31"/>
      <c r="AI7778" s="31"/>
      <c r="AJ7778" s="31"/>
      <c r="AK7778" s="31"/>
      <c r="AL7778" s="31"/>
      <c r="AO7778" s="376"/>
    </row>
    <row r="7779" spans="1:41" x14ac:dyDescent="0.25">
      <c r="A7779" s="44" t="s">
        <v>12283</v>
      </c>
      <c r="B7779" s="44" t="s">
        <v>12103</v>
      </c>
      <c r="C7779" s="45">
        <v>22.24</v>
      </c>
      <c r="D7779" s="45" t="s">
        <v>12549</v>
      </c>
      <c r="E7779" s="46">
        <v>47299</v>
      </c>
      <c r="F7779" s="45"/>
      <c r="G7779" s="93"/>
      <c r="H7779" s="93"/>
      <c r="I7779" s="99"/>
      <c r="J7779" s="99"/>
      <c r="K7779" s="99"/>
      <c r="L7779" s="99"/>
      <c r="M7779" s="99"/>
      <c r="N7779" s="99"/>
      <c r="O7779" s="99"/>
      <c r="P7779" s="99"/>
      <c r="Q7779" s="99"/>
      <c r="R7779" s="99"/>
      <c r="S7779" s="99"/>
      <c r="T7779" s="99"/>
      <c r="U7779" s="99"/>
      <c r="V7779" s="99"/>
      <c r="W7779" s="99"/>
      <c r="X7779" s="99"/>
      <c r="Y7779" s="99"/>
      <c r="Z7779" s="99"/>
      <c r="AA7779" s="99"/>
      <c r="AB7779" s="99"/>
      <c r="AC7779" s="99"/>
      <c r="AD7779" s="99"/>
      <c r="AE7779" s="99"/>
      <c r="AF7779" s="99"/>
      <c r="AG7779" s="99"/>
      <c r="AH7779" s="31"/>
      <c r="AI7779" s="31"/>
      <c r="AJ7779" s="31"/>
      <c r="AK7779" s="31"/>
      <c r="AL7779" s="31"/>
      <c r="AO7779" s="376"/>
    </row>
    <row r="7780" spans="1:41" x14ac:dyDescent="0.25">
      <c r="A7780" s="44" t="s">
        <v>19354</v>
      </c>
      <c r="B7780" s="319" t="s">
        <v>19520</v>
      </c>
      <c r="C7780" s="318" t="s">
        <v>19686</v>
      </c>
      <c r="D7780" s="93" t="s">
        <v>19934</v>
      </c>
      <c r="E7780" s="320">
        <v>46934</v>
      </c>
      <c r="F7780" s="93"/>
      <c r="G7780" s="93"/>
      <c r="H7780" s="93"/>
      <c r="I7780" s="99"/>
      <c r="J7780" s="99"/>
      <c r="K7780" s="99"/>
      <c r="L7780" s="99"/>
      <c r="M7780" s="99"/>
      <c r="N7780" s="99"/>
      <c r="O7780" s="99"/>
      <c r="P7780" s="99"/>
      <c r="Q7780" s="99"/>
      <c r="R7780" s="99"/>
      <c r="S7780" s="99"/>
      <c r="T7780" s="99"/>
      <c r="U7780" s="99"/>
      <c r="V7780" s="99"/>
      <c r="W7780" s="99"/>
      <c r="X7780" s="99"/>
      <c r="Y7780" s="99"/>
      <c r="Z7780" s="99"/>
      <c r="AA7780" s="99"/>
      <c r="AB7780" s="99"/>
      <c r="AC7780" s="99"/>
      <c r="AD7780" s="99"/>
      <c r="AE7780" s="99"/>
      <c r="AF7780" s="99"/>
      <c r="AG7780" s="99"/>
      <c r="AH7780" s="31"/>
      <c r="AI7780" s="31"/>
      <c r="AJ7780" s="31"/>
      <c r="AK7780" s="31"/>
      <c r="AL7780" s="31"/>
      <c r="AO7780" s="376"/>
    </row>
    <row r="7781" spans="1:41" x14ac:dyDescent="0.25">
      <c r="A7781" s="44" t="s">
        <v>1624</v>
      </c>
      <c r="B7781" s="44" t="s">
        <v>3475</v>
      </c>
      <c r="C7781" s="45">
        <v>230301</v>
      </c>
      <c r="D7781" s="45" t="s">
        <v>11363</v>
      </c>
      <c r="E7781" s="45" t="s">
        <v>5265</v>
      </c>
      <c r="AO7781" s="376"/>
    </row>
    <row r="7782" spans="1:41" x14ac:dyDescent="0.25">
      <c r="A7782" s="44" t="s">
        <v>16720</v>
      </c>
      <c r="B7782" s="44" t="s">
        <v>16721</v>
      </c>
      <c r="C7782" s="45" t="s">
        <v>17000</v>
      </c>
      <c r="D7782" s="367" t="s">
        <v>3696</v>
      </c>
      <c r="E7782" s="328">
        <f>DATE(2029,7,22)</f>
        <v>47321</v>
      </c>
      <c r="F7782" s="32"/>
      <c r="G7782" s="32"/>
      <c r="H7782" s="32"/>
      <c r="I7782" s="31"/>
      <c r="J7782" s="31"/>
      <c r="K7782" s="31"/>
      <c r="L7782" s="31"/>
      <c r="M7782" s="31"/>
      <c r="N7782" s="31"/>
      <c r="O7782" s="31"/>
      <c r="P7782" s="31"/>
      <c r="Q7782" s="31"/>
      <c r="R7782" s="31"/>
      <c r="S7782" s="31"/>
      <c r="T7782" s="31"/>
      <c r="U7782" s="31"/>
      <c r="V7782" s="31"/>
      <c r="W7782" s="31"/>
      <c r="X7782" s="31"/>
      <c r="Y7782" s="31"/>
      <c r="Z7782" s="31"/>
      <c r="AA7782" s="31"/>
      <c r="AB7782" s="31"/>
      <c r="AC7782" s="31"/>
      <c r="AD7782" s="31"/>
      <c r="AE7782" s="31"/>
      <c r="AF7782" s="31"/>
      <c r="AG7782" s="31"/>
      <c r="AH7782" s="31"/>
      <c r="AI7782" s="31"/>
      <c r="AJ7782" s="31"/>
      <c r="AK7782" s="31"/>
      <c r="AL7782" s="31"/>
      <c r="AO7782" s="376"/>
    </row>
    <row r="7783" spans="1:41" x14ac:dyDescent="0.25">
      <c r="A7783" s="44" t="s">
        <v>4060</v>
      </c>
      <c r="B7783" s="44" t="s">
        <v>21399</v>
      </c>
      <c r="C7783" s="45" t="s">
        <v>18888</v>
      </c>
      <c r="D7783" s="45" t="s">
        <v>21447</v>
      </c>
      <c r="E7783" s="46">
        <v>46507</v>
      </c>
      <c r="AO7783" s="376"/>
    </row>
    <row r="7784" spans="1:41" x14ac:dyDescent="0.25">
      <c r="A7784" s="44" t="s">
        <v>4060</v>
      </c>
      <c r="B7784" s="44" t="s">
        <v>10359</v>
      </c>
      <c r="C7784" s="45">
        <v>24020101</v>
      </c>
      <c r="D7784" s="45" t="s">
        <v>11363</v>
      </c>
      <c r="E7784" s="45" t="s">
        <v>9238</v>
      </c>
      <c r="AO7784" s="376"/>
    </row>
    <row r="7785" spans="1:41" x14ac:dyDescent="0.3">
      <c r="A7785" s="333" t="s">
        <v>18676</v>
      </c>
      <c r="B7785" s="333" t="s">
        <v>3459</v>
      </c>
      <c r="C7785" s="125" t="s">
        <v>8620</v>
      </c>
      <c r="D7785" s="32" t="s">
        <v>20309</v>
      </c>
      <c r="E7785" s="125" t="s">
        <v>8619</v>
      </c>
      <c r="F7785" s="125" t="s">
        <v>1189</v>
      </c>
      <c r="G7785" s="125" t="s">
        <v>1189</v>
      </c>
      <c r="AO7785" s="376"/>
    </row>
    <row r="7786" spans="1:41" x14ac:dyDescent="0.3">
      <c r="A7786" s="333" t="s">
        <v>18676</v>
      </c>
      <c r="B7786" s="333" t="s">
        <v>4821</v>
      </c>
      <c r="C7786" s="125" t="s">
        <v>15589</v>
      </c>
      <c r="D7786" s="32" t="s">
        <v>20309</v>
      </c>
      <c r="E7786" s="125" t="s">
        <v>9839</v>
      </c>
      <c r="F7786" s="125" t="s">
        <v>1189</v>
      </c>
      <c r="G7786" s="125" t="s">
        <v>1189</v>
      </c>
      <c r="AO7786" s="376"/>
    </row>
    <row r="7787" spans="1:41" x14ac:dyDescent="0.3">
      <c r="A7787" s="333" t="s">
        <v>18676</v>
      </c>
      <c r="B7787" s="333" t="s">
        <v>1178</v>
      </c>
      <c r="C7787" s="125" t="s">
        <v>18815</v>
      </c>
      <c r="D7787" s="32" t="s">
        <v>20309</v>
      </c>
      <c r="E7787" s="125" t="s">
        <v>8292</v>
      </c>
      <c r="F7787" s="125" t="s">
        <v>1189</v>
      </c>
      <c r="G7787" s="125" t="s">
        <v>1189</v>
      </c>
      <c r="AO7787" s="376"/>
    </row>
    <row r="7788" spans="1:41" x14ac:dyDescent="0.25">
      <c r="A7788" s="44" t="s">
        <v>14468</v>
      </c>
      <c r="B7788" s="44" t="s">
        <v>2522</v>
      </c>
      <c r="C7788" s="45" t="s">
        <v>14469</v>
      </c>
      <c r="D7788" s="46" t="s">
        <v>21328</v>
      </c>
      <c r="E7788" s="46">
        <v>46527</v>
      </c>
      <c r="AO7788" s="376"/>
    </row>
    <row r="7789" spans="1:41" x14ac:dyDescent="0.25">
      <c r="A7789" s="44" t="s">
        <v>7716</v>
      </c>
      <c r="B7789" s="44" t="s">
        <v>928</v>
      </c>
      <c r="C7789" s="45">
        <v>231104</v>
      </c>
      <c r="D7789" s="45" t="s">
        <v>11363</v>
      </c>
      <c r="E7789" s="45" t="s">
        <v>8334</v>
      </c>
      <c r="AO7789" s="376"/>
    </row>
    <row r="7790" spans="1:41" x14ac:dyDescent="0.25">
      <c r="A7790" s="44" t="s">
        <v>2971</v>
      </c>
      <c r="B7790" s="44" t="s">
        <v>5134</v>
      </c>
      <c r="C7790" s="45">
        <v>230807</v>
      </c>
      <c r="D7790" s="45" t="s">
        <v>11363</v>
      </c>
      <c r="E7790" s="45" t="s">
        <v>8282</v>
      </c>
      <c r="AO7790" s="376"/>
    </row>
    <row r="7791" spans="1:41" x14ac:dyDescent="0.25">
      <c r="A7791" s="44" t="s">
        <v>2971</v>
      </c>
      <c r="B7791" s="44" t="s">
        <v>3039</v>
      </c>
      <c r="C7791" s="45">
        <v>230904</v>
      </c>
      <c r="D7791" s="45" t="s">
        <v>11363</v>
      </c>
      <c r="E7791" s="45" t="s">
        <v>7871</v>
      </c>
      <c r="AO7791" s="376"/>
    </row>
    <row r="7792" spans="1:41" x14ac:dyDescent="0.25">
      <c r="A7792" s="44" t="s">
        <v>2916</v>
      </c>
      <c r="B7792" s="44" t="s">
        <v>21365</v>
      </c>
      <c r="C7792" s="45" t="s">
        <v>8133</v>
      </c>
      <c r="D7792" s="45" t="s">
        <v>21447</v>
      </c>
      <c r="E7792" s="46">
        <v>46752</v>
      </c>
      <c r="AO7792" s="376"/>
    </row>
    <row r="7793" spans="1:41" x14ac:dyDescent="0.3">
      <c r="A7793" s="333" t="s">
        <v>6852</v>
      </c>
      <c r="B7793" s="333" t="s">
        <v>6839</v>
      </c>
      <c r="C7793" s="125" t="s">
        <v>18821</v>
      </c>
      <c r="D7793" s="32" t="s">
        <v>20309</v>
      </c>
      <c r="E7793" s="125" t="s">
        <v>8292</v>
      </c>
      <c r="F7793" s="125" t="s">
        <v>1189</v>
      </c>
      <c r="G7793" s="125" t="s">
        <v>1190</v>
      </c>
      <c r="AO7793" s="376"/>
    </row>
    <row r="7794" spans="1:41" x14ac:dyDescent="0.25">
      <c r="A7794" s="44" t="s">
        <v>11589</v>
      </c>
      <c r="B7794" s="44" t="s">
        <v>21331</v>
      </c>
      <c r="C7794" s="45" t="s">
        <v>11586</v>
      </c>
      <c r="D7794" s="45" t="s">
        <v>21447</v>
      </c>
      <c r="E7794" s="46">
        <v>46752</v>
      </c>
      <c r="AO7794" s="376"/>
    </row>
    <row r="7795" spans="1:41" x14ac:dyDescent="0.25">
      <c r="A7795" s="44" t="s">
        <v>8810</v>
      </c>
      <c r="B7795" s="44" t="s">
        <v>1316</v>
      </c>
      <c r="C7795" s="45" t="s">
        <v>9117</v>
      </c>
      <c r="D7795" s="367" t="s">
        <v>3696</v>
      </c>
      <c r="E7795" s="328">
        <f>DATE(2027,8,9)</f>
        <v>46608</v>
      </c>
      <c r="F7795" s="32"/>
      <c r="G7795" s="32"/>
      <c r="H7795" s="32"/>
      <c r="I7795" s="31"/>
      <c r="J7795" s="31"/>
      <c r="K7795" s="31"/>
      <c r="L7795" s="31"/>
      <c r="M7795" s="31"/>
      <c r="N7795" s="31"/>
      <c r="O7795" s="31"/>
      <c r="P7795" s="31"/>
      <c r="Q7795" s="31"/>
      <c r="R7795" s="31"/>
      <c r="S7795" s="31"/>
      <c r="T7795" s="31"/>
      <c r="U7795" s="31"/>
      <c r="V7795" s="31"/>
      <c r="W7795" s="31"/>
      <c r="X7795" s="31"/>
      <c r="Y7795" s="31"/>
      <c r="Z7795" s="31"/>
      <c r="AA7795" s="31"/>
      <c r="AB7795" s="31"/>
      <c r="AC7795" s="31"/>
      <c r="AD7795" s="31"/>
      <c r="AE7795" s="31"/>
      <c r="AF7795" s="31"/>
      <c r="AG7795" s="31"/>
      <c r="AH7795" s="31"/>
      <c r="AI7795" s="31"/>
      <c r="AJ7795" s="31"/>
      <c r="AK7795" s="31"/>
      <c r="AL7795" s="31"/>
      <c r="AO7795" s="376"/>
    </row>
    <row r="7796" spans="1:41" x14ac:dyDescent="0.3">
      <c r="A7796" s="333" t="s">
        <v>11036</v>
      </c>
      <c r="B7796" s="333" t="s">
        <v>3455</v>
      </c>
      <c r="C7796" s="125" t="s">
        <v>10959</v>
      </c>
      <c r="D7796" s="32" t="s">
        <v>20309</v>
      </c>
      <c r="E7796" s="125" t="s">
        <v>2593</v>
      </c>
      <c r="F7796" s="125" t="s">
        <v>1189</v>
      </c>
      <c r="G7796" s="125" t="s">
        <v>1190</v>
      </c>
      <c r="AO7796" s="376"/>
    </row>
    <row r="7797" spans="1:41" x14ac:dyDescent="0.25">
      <c r="A7797" s="44" t="s">
        <v>13226</v>
      </c>
      <c r="B7797" s="44" t="s">
        <v>5321</v>
      </c>
      <c r="C7797" s="45">
        <v>25010401</v>
      </c>
      <c r="D7797" s="45" t="s">
        <v>11363</v>
      </c>
      <c r="E7797" s="45" t="s">
        <v>12564</v>
      </c>
      <c r="AO7797" s="376"/>
    </row>
    <row r="7798" spans="1:41" x14ac:dyDescent="0.25">
      <c r="A7798" s="44" t="s">
        <v>8811</v>
      </c>
      <c r="B7798" s="44" t="s">
        <v>16722</v>
      </c>
      <c r="C7798" s="45" t="s">
        <v>17001</v>
      </c>
      <c r="D7798" s="367" t="s">
        <v>3696</v>
      </c>
      <c r="E7798" s="328">
        <f>DATE(2029,4,23)</f>
        <v>47231</v>
      </c>
      <c r="F7798" s="32"/>
      <c r="G7798" s="32"/>
      <c r="H7798" s="32"/>
      <c r="I7798" s="31"/>
      <c r="J7798" s="31"/>
      <c r="K7798" s="31"/>
      <c r="L7798" s="31"/>
      <c r="M7798" s="31"/>
      <c r="N7798" s="31"/>
      <c r="O7798" s="31"/>
      <c r="P7798" s="31"/>
      <c r="Q7798" s="31"/>
      <c r="R7798" s="31"/>
      <c r="S7798" s="31"/>
      <c r="T7798" s="31"/>
      <c r="U7798" s="31"/>
      <c r="V7798" s="31"/>
      <c r="W7798" s="31"/>
      <c r="X7798" s="31"/>
      <c r="Y7798" s="31"/>
      <c r="Z7798" s="31"/>
      <c r="AA7798" s="31"/>
      <c r="AB7798" s="31"/>
      <c r="AC7798" s="31"/>
      <c r="AD7798" s="31"/>
      <c r="AE7798" s="31"/>
      <c r="AF7798" s="31"/>
      <c r="AG7798" s="31"/>
      <c r="AH7798" s="31"/>
      <c r="AI7798" s="31"/>
      <c r="AJ7798" s="31"/>
      <c r="AK7798" s="31"/>
      <c r="AL7798" s="31"/>
      <c r="AO7798" s="376"/>
    </row>
    <row r="7799" spans="1:41" x14ac:dyDescent="0.25">
      <c r="A7799" s="44" t="s">
        <v>8811</v>
      </c>
      <c r="B7799" s="44" t="s">
        <v>14919</v>
      </c>
      <c r="C7799" s="45" t="s">
        <v>13813</v>
      </c>
      <c r="D7799" s="367" t="s">
        <v>3696</v>
      </c>
      <c r="E7799" s="328">
        <f>DATE(2028,11,14)</f>
        <v>47071</v>
      </c>
      <c r="F7799" s="32"/>
      <c r="G7799" s="32"/>
      <c r="H7799" s="32"/>
      <c r="I7799" s="31"/>
      <c r="J7799" s="31"/>
      <c r="K7799" s="31"/>
      <c r="L7799" s="31"/>
      <c r="M7799" s="31"/>
      <c r="N7799" s="31"/>
      <c r="O7799" s="31"/>
      <c r="P7799" s="31"/>
      <c r="Q7799" s="31"/>
      <c r="R7799" s="31"/>
      <c r="S7799" s="31"/>
      <c r="T7799" s="31"/>
      <c r="U7799" s="31"/>
      <c r="V7799" s="31"/>
      <c r="W7799" s="31"/>
      <c r="X7799" s="31"/>
      <c r="Y7799" s="31"/>
      <c r="Z7799" s="31"/>
      <c r="AA7799" s="31"/>
      <c r="AB7799" s="31"/>
      <c r="AC7799" s="31"/>
      <c r="AD7799" s="31"/>
      <c r="AE7799" s="31"/>
      <c r="AF7799" s="31"/>
      <c r="AG7799" s="31"/>
      <c r="AH7799" s="31"/>
      <c r="AI7799" s="31"/>
      <c r="AJ7799" s="31"/>
      <c r="AK7799" s="31"/>
      <c r="AL7799" s="31"/>
      <c r="AO7799" s="376"/>
    </row>
    <row r="7800" spans="1:41" x14ac:dyDescent="0.25">
      <c r="A7800" s="44" t="s">
        <v>710</v>
      </c>
      <c r="B7800" s="44" t="s">
        <v>3043</v>
      </c>
      <c r="C7800" s="45">
        <v>230901</v>
      </c>
      <c r="D7800" s="45" t="s">
        <v>11363</v>
      </c>
      <c r="E7800" s="45" t="s">
        <v>7871</v>
      </c>
      <c r="AO7800" s="376"/>
    </row>
    <row r="7801" spans="1:41" x14ac:dyDescent="0.25">
      <c r="A7801" s="44" t="s">
        <v>710</v>
      </c>
      <c r="B7801" s="44" t="s">
        <v>9248</v>
      </c>
      <c r="C7801" s="45">
        <v>260105</v>
      </c>
      <c r="D7801" s="45" t="s">
        <v>11363</v>
      </c>
      <c r="E7801" s="45" t="s">
        <v>17625</v>
      </c>
      <c r="AO7801" s="376"/>
    </row>
    <row r="7802" spans="1:41" x14ac:dyDescent="0.3">
      <c r="A7802" s="333" t="s">
        <v>1024</v>
      </c>
      <c r="B7802" s="333" t="s">
        <v>1161</v>
      </c>
      <c r="C7802" s="125" t="s">
        <v>10225</v>
      </c>
      <c r="D7802" s="32" t="s">
        <v>20309</v>
      </c>
      <c r="E7802" s="125" t="s">
        <v>2593</v>
      </c>
      <c r="F7802" s="125" t="s">
        <v>1189</v>
      </c>
      <c r="G7802" s="125" t="s">
        <v>1190</v>
      </c>
      <c r="AO7802" s="376"/>
    </row>
    <row r="7803" spans="1:41" x14ac:dyDescent="0.3">
      <c r="A7803" s="333" t="s">
        <v>1024</v>
      </c>
      <c r="B7803" s="333" t="s">
        <v>4004</v>
      </c>
      <c r="C7803" s="125" t="s">
        <v>11370</v>
      </c>
      <c r="D7803" s="32" t="s">
        <v>20309</v>
      </c>
      <c r="E7803" s="125" t="s">
        <v>4826</v>
      </c>
      <c r="F7803" s="125" t="s">
        <v>1189</v>
      </c>
      <c r="G7803" s="125" t="s">
        <v>1190</v>
      </c>
      <c r="AO7803" s="376"/>
    </row>
    <row r="7804" spans="1:41" x14ac:dyDescent="0.25">
      <c r="A7804" s="44" t="s">
        <v>1024</v>
      </c>
      <c r="B7804" s="131" t="s">
        <v>5776</v>
      </c>
      <c r="C7804" s="95" t="s">
        <v>8009</v>
      </c>
      <c r="D7804" s="96" t="s">
        <v>1201</v>
      </c>
      <c r="E7804" s="112">
        <v>46341</v>
      </c>
      <c r="F7804" s="96"/>
      <c r="G7804" s="96"/>
      <c r="H7804" s="96"/>
      <c r="I7804" s="99"/>
      <c r="J7804" s="99"/>
      <c r="K7804" s="99"/>
      <c r="L7804" s="99"/>
      <c r="M7804" s="99"/>
      <c r="N7804" s="99"/>
      <c r="O7804" s="99"/>
      <c r="P7804" s="99"/>
      <c r="Q7804" s="99"/>
      <c r="R7804" s="99"/>
      <c r="S7804" s="99"/>
      <c r="T7804" s="99"/>
      <c r="U7804" s="99"/>
      <c r="V7804" s="99"/>
      <c r="W7804" s="99"/>
      <c r="X7804" s="99"/>
      <c r="Y7804" s="99"/>
      <c r="Z7804" s="99"/>
      <c r="AA7804" s="99"/>
      <c r="AB7804" s="99"/>
      <c r="AC7804" s="99"/>
      <c r="AD7804" s="99"/>
      <c r="AE7804" s="99"/>
      <c r="AF7804" s="99"/>
      <c r="AG7804" s="99"/>
      <c r="AH7804" s="31"/>
      <c r="AI7804" s="31"/>
      <c r="AJ7804" s="31"/>
      <c r="AK7804" s="31"/>
      <c r="AL7804" s="31"/>
      <c r="AO7804" s="376"/>
    </row>
    <row r="7805" spans="1:41" ht="24" x14ac:dyDescent="0.25">
      <c r="A7805" s="44" t="s">
        <v>225</v>
      </c>
      <c r="B7805" s="319" t="s">
        <v>19535</v>
      </c>
      <c r="C7805" s="318" t="s">
        <v>19687</v>
      </c>
      <c r="D7805" s="93" t="s">
        <v>19934</v>
      </c>
      <c r="E7805" s="320">
        <v>47177</v>
      </c>
      <c r="F7805" s="93"/>
      <c r="G7805" s="93"/>
      <c r="H7805" s="93"/>
      <c r="I7805" s="99"/>
      <c r="J7805" s="99"/>
      <c r="K7805" s="99"/>
      <c r="L7805" s="99"/>
      <c r="M7805" s="99"/>
      <c r="N7805" s="99"/>
      <c r="O7805" s="99"/>
      <c r="P7805" s="99"/>
      <c r="Q7805" s="99"/>
      <c r="R7805" s="99"/>
      <c r="S7805" s="99"/>
      <c r="T7805" s="99"/>
      <c r="U7805" s="99"/>
      <c r="V7805" s="99"/>
      <c r="W7805" s="99"/>
      <c r="X7805" s="99"/>
      <c r="Y7805" s="99"/>
      <c r="Z7805" s="99"/>
      <c r="AA7805" s="99"/>
      <c r="AB7805" s="99"/>
      <c r="AC7805" s="99"/>
      <c r="AD7805" s="99"/>
      <c r="AE7805" s="99"/>
      <c r="AF7805" s="99"/>
      <c r="AG7805" s="99"/>
      <c r="AH7805" s="31"/>
      <c r="AI7805" s="31"/>
      <c r="AJ7805" s="31"/>
      <c r="AK7805" s="31"/>
      <c r="AL7805" s="31"/>
      <c r="AO7805" s="376"/>
    </row>
    <row r="7806" spans="1:41" x14ac:dyDescent="0.25">
      <c r="A7806" s="44" t="s">
        <v>225</v>
      </c>
      <c r="B7806" s="44" t="s">
        <v>166</v>
      </c>
      <c r="C7806" s="45" t="s">
        <v>17405</v>
      </c>
      <c r="D7806" s="45" t="s">
        <v>11204</v>
      </c>
      <c r="E7806" s="46">
        <v>47026</v>
      </c>
      <c r="F7806" s="93"/>
      <c r="G7806" s="93"/>
      <c r="H7806" s="93"/>
      <c r="I7806" s="99"/>
      <c r="J7806" s="99"/>
      <c r="K7806" s="99"/>
      <c r="L7806" s="99"/>
      <c r="M7806" s="99"/>
      <c r="N7806" s="99"/>
      <c r="O7806" s="99"/>
      <c r="P7806" s="99"/>
      <c r="Q7806" s="99"/>
      <c r="R7806" s="99"/>
      <c r="S7806" s="99"/>
      <c r="T7806" s="99"/>
      <c r="U7806" s="99"/>
      <c r="V7806" s="99"/>
      <c r="W7806" s="99"/>
      <c r="X7806" s="99"/>
      <c r="Y7806" s="99"/>
      <c r="Z7806" s="99"/>
      <c r="AA7806" s="99"/>
      <c r="AB7806" s="99"/>
      <c r="AC7806" s="99"/>
      <c r="AD7806" s="99"/>
      <c r="AE7806" s="99"/>
      <c r="AF7806" s="99"/>
      <c r="AG7806" s="99"/>
      <c r="AH7806" s="31"/>
      <c r="AI7806" s="31"/>
      <c r="AJ7806" s="31"/>
      <c r="AK7806" s="31"/>
      <c r="AL7806" s="31"/>
      <c r="AO7806" s="376"/>
    </row>
    <row r="7807" spans="1:41" x14ac:dyDescent="0.25">
      <c r="A7807" s="44" t="s">
        <v>225</v>
      </c>
      <c r="B7807" s="44" t="s">
        <v>17308</v>
      </c>
      <c r="C7807" s="45" t="s">
        <v>17405</v>
      </c>
      <c r="D7807" s="93" t="s">
        <v>17443</v>
      </c>
      <c r="E7807" s="45" t="s">
        <v>9839</v>
      </c>
      <c r="F7807" s="93"/>
      <c r="G7807" s="93"/>
      <c r="H7807" s="93"/>
      <c r="I7807" s="99"/>
      <c r="J7807" s="99"/>
      <c r="K7807" s="99"/>
      <c r="L7807" s="99"/>
      <c r="M7807" s="99"/>
      <c r="N7807" s="99"/>
      <c r="O7807" s="99"/>
      <c r="P7807" s="99"/>
      <c r="Q7807" s="99"/>
      <c r="R7807" s="99"/>
      <c r="S7807" s="99"/>
      <c r="T7807" s="99"/>
      <c r="U7807" s="99"/>
      <c r="V7807" s="99"/>
      <c r="W7807" s="99"/>
      <c r="X7807" s="99"/>
      <c r="Y7807" s="99"/>
      <c r="Z7807" s="99"/>
      <c r="AA7807" s="99"/>
      <c r="AB7807" s="99"/>
      <c r="AC7807" s="99"/>
      <c r="AD7807" s="99"/>
      <c r="AE7807" s="99"/>
      <c r="AF7807" s="99"/>
      <c r="AG7807" s="99"/>
      <c r="AH7807" s="31"/>
      <c r="AI7807" s="31"/>
      <c r="AJ7807" s="31"/>
      <c r="AK7807" s="31"/>
      <c r="AL7807" s="31"/>
      <c r="AO7807" s="376"/>
    </row>
    <row r="7808" spans="1:41" x14ac:dyDescent="0.25">
      <c r="A7808" s="44" t="s">
        <v>8373</v>
      </c>
      <c r="B7808" s="44" t="s">
        <v>3039</v>
      </c>
      <c r="C7808" s="45">
        <v>230904</v>
      </c>
      <c r="D7808" s="45" t="s">
        <v>11363</v>
      </c>
      <c r="E7808" s="45" t="s">
        <v>7871</v>
      </c>
      <c r="AO7808" s="376"/>
    </row>
    <row r="7809" spans="1:41" x14ac:dyDescent="0.3">
      <c r="A7809" s="57" t="s">
        <v>504</v>
      </c>
      <c r="B7809" s="57" t="s">
        <v>2173</v>
      </c>
      <c r="C7809" s="62">
        <v>24030</v>
      </c>
      <c r="D7809" s="62" t="s">
        <v>20886</v>
      </c>
      <c r="E7809" s="60">
        <v>47057</v>
      </c>
      <c r="F7809" s="32"/>
      <c r="G7809" s="32"/>
      <c r="H7809" s="32"/>
      <c r="I7809" s="31"/>
      <c r="J7809" s="31"/>
      <c r="K7809" s="31"/>
      <c r="L7809" s="31"/>
      <c r="M7809" s="31"/>
      <c r="N7809" s="31"/>
      <c r="O7809" s="31"/>
      <c r="P7809" s="31"/>
      <c r="Q7809" s="31"/>
      <c r="R7809" s="31"/>
      <c r="S7809" s="31"/>
      <c r="T7809" s="31"/>
      <c r="U7809" s="31"/>
      <c r="V7809" s="31"/>
      <c r="W7809" s="31"/>
      <c r="X7809" s="31"/>
      <c r="Y7809" s="31"/>
      <c r="Z7809" s="31"/>
      <c r="AA7809" s="31"/>
      <c r="AB7809" s="31"/>
      <c r="AC7809" s="31"/>
      <c r="AD7809" s="31"/>
      <c r="AE7809" s="31"/>
      <c r="AF7809" s="31"/>
      <c r="AG7809" s="31"/>
      <c r="AH7809" s="31"/>
      <c r="AI7809" s="31"/>
      <c r="AJ7809" s="31"/>
      <c r="AK7809" s="31"/>
      <c r="AL7809" s="31"/>
      <c r="AO7809" s="376"/>
    </row>
    <row r="7810" spans="1:41" x14ac:dyDescent="0.3">
      <c r="A7810" s="333" t="s">
        <v>5243</v>
      </c>
      <c r="B7810" s="333" t="s">
        <v>8025</v>
      </c>
      <c r="C7810" s="125" t="s">
        <v>8026</v>
      </c>
      <c r="D7810" s="32" t="s">
        <v>20309</v>
      </c>
      <c r="E7810" s="125" t="s">
        <v>7871</v>
      </c>
      <c r="F7810" s="125" t="s">
        <v>1189</v>
      </c>
      <c r="G7810" s="125" t="s">
        <v>1190</v>
      </c>
      <c r="AO7810" s="376"/>
    </row>
    <row r="7811" spans="1:41" x14ac:dyDescent="0.25">
      <c r="A7811" s="44" t="s">
        <v>5243</v>
      </c>
      <c r="B7811" s="44" t="s">
        <v>16723</v>
      </c>
      <c r="C7811" s="45" t="s">
        <v>17002</v>
      </c>
      <c r="D7811" s="367" t="s">
        <v>3696</v>
      </c>
      <c r="E7811" s="328">
        <f>DATE(2029,9,18)</f>
        <v>47379</v>
      </c>
      <c r="F7811" s="32"/>
      <c r="G7811" s="32"/>
      <c r="H7811" s="32"/>
      <c r="I7811" s="31"/>
      <c r="J7811" s="31"/>
      <c r="K7811" s="31"/>
      <c r="L7811" s="31"/>
      <c r="M7811" s="31"/>
      <c r="N7811" s="31"/>
      <c r="O7811" s="31"/>
      <c r="P7811" s="31"/>
      <c r="Q7811" s="31"/>
      <c r="R7811" s="31"/>
      <c r="S7811" s="31"/>
      <c r="T7811" s="31"/>
      <c r="U7811" s="31"/>
      <c r="V7811" s="31"/>
      <c r="W7811" s="31"/>
      <c r="X7811" s="31"/>
      <c r="Y7811" s="31"/>
      <c r="Z7811" s="31"/>
      <c r="AA7811" s="31"/>
      <c r="AB7811" s="31"/>
      <c r="AC7811" s="31"/>
      <c r="AD7811" s="31"/>
      <c r="AE7811" s="31"/>
      <c r="AF7811" s="31"/>
      <c r="AG7811" s="31"/>
      <c r="AH7811" s="31"/>
      <c r="AI7811" s="31"/>
      <c r="AJ7811" s="31"/>
      <c r="AK7811" s="31"/>
      <c r="AL7811" s="31"/>
      <c r="AO7811" s="376"/>
    </row>
    <row r="7812" spans="1:41" x14ac:dyDescent="0.25">
      <c r="A7812" s="44" t="s">
        <v>5243</v>
      </c>
      <c r="B7812" s="44" t="s">
        <v>925</v>
      </c>
      <c r="C7812" s="45">
        <v>220601</v>
      </c>
      <c r="D7812" s="45" t="s">
        <v>11363</v>
      </c>
      <c r="E7812" s="45" t="s">
        <v>4962</v>
      </c>
      <c r="AO7812" s="376"/>
    </row>
    <row r="7813" spans="1:41" x14ac:dyDescent="0.25">
      <c r="A7813" s="44" t="s">
        <v>5243</v>
      </c>
      <c r="B7813" s="44" t="s">
        <v>3474</v>
      </c>
      <c r="C7813" s="45">
        <v>220605</v>
      </c>
      <c r="D7813" s="45" t="s">
        <v>11363</v>
      </c>
      <c r="E7813" s="45" t="s">
        <v>5155</v>
      </c>
      <c r="AO7813" s="376"/>
    </row>
    <row r="7814" spans="1:41" x14ac:dyDescent="0.25">
      <c r="A7814" s="44" t="s">
        <v>5243</v>
      </c>
      <c r="B7814" s="44" t="s">
        <v>3176</v>
      </c>
      <c r="C7814" s="45">
        <v>23010402</v>
      </c>
      <c r="D7814" s="45" t="s">
        <v>11363</v>
      </c>
      <c r="E7814" s="45" t="s">
        <v>5322</v>
      </c>
      <c r="AO7814" s="376"/>
    </row>
    <row r="7815" spans="1:41" x14ac:dyDescent="0.25">
      <c r="A7815" s="44" t="s">
        <v>5243</v>
      </c>
      <c r="B7815" s="44" t="s">
        <v>10359</v>
      </c>
      <c r="C7815" s="45">
        <v>24020101</v>
      </c>
      <c r="D7815" s="45" t="s">
        <v>11363</v>
      </c>
      <c r="E7815" s="45" t="s">
        <v>9238</v>
      </c>
      <c r="AO7815" s="376"/>
    </row>
    <row r="7816" spans="1:41" x14ac:dyDescent="0.25">
      <c r="A7816" s="44" t="s">
        <v>5243</v>
      </c>
      <c r="B7816" s="44" t="s">
        <v>10360</v>
      </c>
      <c r="C7816" s="45">
        <v>24020102</v>
      </c>
      <c r="D7816" s="45" t="s">
        <v>11363</v>
      </c>
      <c r="E7816" s="45" t="s">
        <v>9238</v>
      </c>
      <c r="AO7816" s="376"/>
    </row>
    <row r="7817" spans="1:41" x14ac:dyDescent="0.25">
      <c r="A7817" s="44" t="s">
        <v>10546</v>
      </c>
      <c r="B7817" s="44" t="s">
        <v>9248</v>
      </c>
      <c r="C7817" s="45">
        <v>240101</v>
      </c>
      <c r="D7817" s="45" t="s">
        <v>11363</v>
      </c>
      <c r="E7817" s="45" t="s">
        <v>9249</v>
      </c>
      <c r="AO7817" s="376"/>
    </row>
    <row r="7818" spans="1:41" x14ac:dyDescent="0.25">
      <c r="A7818" s="44" t="s">
        <v>10546</v>
      </c>
      <c r="B7818" s="44" t="s">
        <v>944</v>
      </c>
      <c r="C7818" s="45">
        <v>240303</v>
      </c>
      <c r="D7818" s="45" t="s">
        <v>11363</v>
      </c>
      <c r="E7818" s="45" t="s">
        <v>2593</v>
      </c>
      <c r="AO7818" s="376"/>
    </row>
    <row r="7819" spans="1:41" x14ac:dyDescent="0.25">
      <c r="A7819" s="44" t="s">
        <v>10546</v>
      </c>
      <c r="B7819" s="44" t="s">
        <v>7107</v>
      </c>
      <c r="C7819" s="45">
        <v>260302</v>
      </c>
      <c r="D7819" s="45" t="s">
        <v>11363</v>
      </c>
      <c r="E7819" s="45" t="s">
        <v>9249</v>
      </c>
      <c r="AO7819" s="376"/>
    </row>
    <row r="7820" spans="1:41" x14ac:dyDescent="0.3">
      <c r="A7820" s="333" t="s">
        <v>11441</v>
      </c>
      <c r="B7820" s="333" t="s">
        <v>12858</v>
      </c>
      <c r="C7820" s="125" t="s">
        <v>12859</v>
      </c>
      <c r="D7820" s="32" t="s">
        <v>20309</v>
      </c>
      <c r="E7820" s="125" t="s">
        <v>5332</v>
      </c>
      <c r="F7820" s="125" t="s">
        <v>1189</v>
      </c>
      <c r="G7820" s="125" t="s">
        <v>1190</v>
      </c>
      <c r="AO7820" s="376"/>
    </row>
    <row r="7821" spans="1:41" x14ac:dyDescent="0.25">
      <c r="A7821" s="44" t="s">
        <v>2972</v>
      </c>
      <c r="B7821" s="44" t="s">
        <v>925</v>
      </c>
      <c r="C7821" s="45">
        <v>230601</v>
      </c>
      <c r="D7821" s="45" t="s">
        <v>11363</v>
      </c>
      <c r="E7821" s="45" t="s">
        <v>7770</v>
      </c>
      <c r="AO7821" s="376"/>
    </row>
    <row r="7822" spans="1:41" x14ac:dyDescent="0.25">
      <c r="A7822" s="44" t="s">
        <v>8164</v>
      </c>
      <c r="B7822" s="44" t="s">
        <v>21365</v>
      </c>
      <c r="C7822" s="45" t="s">
        <v>8133</v>
      </c>
      <c r="D7822" s="45" t="s">
        <v>21447</v>
      </c>
      <c r="E7822" s="46">
        <v>46752</v>
      </c>
      <c r="AO7822" s="376"/>
    </row>
    <row r="7823" spans="1:41" x14ac:dyDescent="0.25">
      <c r="A7823" s="44" t="s">
        <v>8812</v>
      </c>
      <c r="B7823" s="44" t="s">
        <v>14920</v>
      </c>
      <c r="C7823" s="45" t="s">
        <v>9118</v>
      </c>
      <c r="D7823" s="367" t="s">
        <v>3696</v>
      </c>
      <c r="E7823" s="328">
        <f>DATE(2027,5,26)</f>
        <v>46533</v>
      </c>
      <c r="F7823" s="32"/>
      <c r="G7823" s="32"/>
      <c r="H7823" s="32"/>
      <c r="I7823" s="31"/>
      <c r="J7823" s="31"/>
      <c r="K7823" s="31"/>
      <c r="L7823" s="31"/>
      <c r="M7823" s="31"/>
      <c r="N7823" s="31"/>
      <c r="O7823" s="31"/>
      <c r="P7823" s="31"/>
      <c r="Q7823" s="31"/>
      <c r="R7823" s="31"/>
      <c r="S7823" s="31"/>
      <c r="T7823" s="31"/>
      <c r="U7823" s="31"/>
      <c r="V7823" s="31"/>
      <c r="W7823" s="31"/>
      <c r="X7823" s="31"/>
      <c r="Y7823" s="31"/>
      <c r="Z7823" s="31"/>
      <c r="AA7823" s="31"/>
      <c r="AB7823" s="31"/>
      <c r="AC7823" s="31"/>
      <c r="AD7823" s="31"/>
      <c r="AE7823" s="31"/>
      <c r="AF7823" s="31"/>
      <c r="AG7823" s="31"/>
      <c r="AH7823" s="31"/>
      <c r="AI7823" s="31"/>
      <c r="AJ7823" s="31"/>
      <c r="AK7823" s="31"/>
      <c r="AL7823" s="31"/>
      <c r="AO7823" s="376"/>
    </row>
    <row r="7824" spans="1:41" x14ac:dyDescent="0.25">
      <c r="A7824" s="44" t="s">
        <v>15772</v>
      </c>
      <c r="B7824" s="44" t="s">
        <v>15611</v>
      </c>
      <c r="C7824" s="45">
        <v>25050401</v>
      </c>
      <c r="D7824" s="45" t="s">
        <v>11363</v>
      </c>
      <c r="E7824" s="45" t="s">
        <v>7105</v>
      </c>
      <c r="AO7824" s="376"/>
    </row>
    <row r="7825" spans="1:41" x14ac:dyDescent="0.25">
      <c r="A7825" s="44" t="s">
        <v>15772</v>
      </c>
      <c r="B7825" s="44" t="s">
        <v>17465</v>
      </c>
      <c r="C7825" s="45">
        <v>26020101</v>
      </c>
      <c r="D7825" s="45" t="s">
        <v>11363</v>
      </c>
      <c r="E7825" s="45" t="s">
        <v>9238</v>
      </c>
      <c r="AO7825" s="376"/>
    </row>
    <row r="7826" spans="1:41" x14ac:dyDescent="0.25">
      <c r="A7826" s="44" t="s">
        <v>15772</v>
      </c>
      <c r="B7826" s="44" t="s">
        <v>6609</v>
      </c>
      <c r="C7826" s="45">
        <v>26020102</v>
      </c>
      <c r="D7826" s="45" t="s">
        <v>11363</v>
      </c>
      <c r="E7826" s="45" t="s">
        <v>9238</v>
      </c>
      <c r="AO7826" s="376"/>
    </row>
    <row r="7827" spans="1:41" x14ac:dyDescent="0.25">
      <c r="A7827" s="44" t="s">
        <v>15772</v>
      </c>
      <c r="B7827" s="44" t="s">
        <v>3176</v>
      </c>
      <c r="C7827" s="45">
        <v>26010402</v>
      </c>
      <c r="D7827" s="45" t="s">
        <v>11363</v>
      </c>
      <c r="E7827" s="45" t="s">
        <v>17459</v>
      </c>
      <c r="AO7827" s="376"/>
    </row>
    <row r="7828" spans="1:41" x14ac:dyDescent="0.25">
      <c r="A7828" s="44" t="s">
        <v>10547</v>
      </c>
      <c r="B7828" s="44" t="s">
        <v>10382</v>
      </c>
      <c r="C7828" s="45">
        <v>24050301</v>
      </c>
      <c r="D7828" s="45" t="s">
        <v>11363</v>
      </c>
      <c r="E7828" s="45" t="s">
        <v>5155</v>
      </c>
      <c r="AO7828" s="376"/>
    </row>
    <row r="7829" spans="1:41" x14ac:dyDescent="0.25">
      <c r="A7829" s="44" t="s">
        <v>16360</v>
      </c>
      <c r="B7829" s="44" t="s">
        <v>16361</v>
      </c>
      <c r="C7829" s="45" t="s">
        <v>16362</v>
      </c>
      <c r="D7829" s="46" t="s">
        <v>21328</v>
      </c>
      <c r="E7829" s="46">
        <v>46640</v>
      </c>
      <c r="AO7829" s="376"/>
    </row>
    <row r="7830" spans="1:41" x14ac:dyDescent="0.25">
      <c r="A7830" s="44" t="s">
        <v>17894</v>
      </c>
      <c r="B7830" s="44" t="s">
        <v>5134</v>
      </c>
      <c r="C7830" s="45">
        <v>240804</v>
      </c>
      <c r="D7830" s="45" t="s">
        <v>11363</v>
      </c>
      <c r="E7830" s="45" t="s">
        <v>11260</v>
      </c>
      <c r="AO7830" s="376"/>
    </row>
    <row r="7831" spans="1:41" x14ac:dyDescent="0.25">
      <c r="A7831" s="44" t="s">
        <v>2721</v>
      </c>
      <c r="B7831" s="44" t="s">
        <v>2477</v>
      </c>
      <c r="C7831" s="56" t="s">
        <v>2722</v>
      </c>
      <c r="D7831" s="56" t="s">
        <v>1741</v>
      </c>
      <c r="E7831" s="69">
        <v>45925</v>
      </c>
      <c r="F7831" s="93"/>
      <c r="G7831" s="93"/>
      <c r="H7831" s="93" t="s">
        <v>1335</v>
      </c>
      <c r="I7831" s="99"/>
      <c r="J7831" s="99"/>
      <c r="K7831" s="99"/>
      <c r="L7831" s="99"/>
      <c r="M7831" s="99"/>
      <c r="N7831" s="99"/>
      <c r="O7831" s="99"/>
      <c r="P7831" s="99"/>
      <c r="Q7831" s="99"/>
      <c r="R7831" s="99"/>
      <c r="S7831" s="99"/>
      <c r="T7831" s="99"/>
      <c r="U7831" s="99"/>
      <c r="V7831" s="99"/>
      <c r="W7831" s="99"/>
      <c r="X7831" s="99"/>
      <c r="Y7831" s="99"/>
      <c r="Z7831" s="99"/>
      <c r="AA7831" s="99"/>
      <c r="AB7831" s="99"/>
      <c r="AC7831" s="99"/>
      <c r="AD7831" s="99"/>
      <c r="AE7831" s="99"/>
      <c r="AF7831" s="99"/>
      <c r="AG7831" s="99"/>
      <c r="AH7831" s="31"/>
      <c r="AI7831" s="31"/>
      <c r="AJ7831" s="31"/>
      <c r="AK7831" s="31"/>
      <c r="AL7831" s="31"/>
      <c r="AO7831" s="376"/>
    </row>
    <row r="7832" spans="1:41" x14ac:dyDescent="0.25">
      <c r="A7832" s="44" t="s">
        <v>17895</v>
      </c>
      <c r="B7832" s="44" t="s">
        <v>3475</v>
      </c>
      <c r="C7832" s="45">
        <v>230301</v>
      </c>
      <c r="D7832" s="45" t="s">
        <v>11363</v>
      </c>
      <c r="E7832" s="45" t="s">
        <v>5265</v>
      </c>
      <c r="AO7832" s="376"/>
    </row>
    <row r="7833" spans="1:41" x14ac:dyDescent="0.25">
      <c r="A7833" s="44" t="s">
        <v>711</v>
      </c>
      <c r="B7833" s="44" t="s">
        <v>5134</v>
      </c>
      <c r="C7833" s="45">
        <v>240804</v>
      </c>
      <c r="D7833" s="45" t="s">
        <v>11363</v>
      </c>
      <c r="E7833" s="45" t="s">
        <v>11260</v>
      </c>
      <c r="AO7833" s="376"/>
    </row>
    <row r="7834" spans="1:41" x14ac:dyDescent="0.25">
      <c r="A7834" s="44" t="s">
        <v>15773</v>
      </c>
      <c r="B7834" s="44" t="s">
        <v>2186</v>
      </c>
      <c r="C7834" s="45">
        <v>25090101</v>
      </c>
      <c r="D7834" s="45" t="s">
        <v>11363</v>
      </c>
      <c r="E7834" s="45" t="s">
        <v>4972</v>
      </c>
      <c r="AO7834" s="376"/>
    </row>
    <row r="7835" spans="1:41" x14ac:dyDescent="0.25">
      <c r="A7835" s="44" t="s">
        <v>15773</v>
      </c>
      <c r="B7835" s="44" t="s">
        <v>3044</v>
      </c>
      <c r="C7835" s="45">
        <v>25090102</v>
      </c>
      <c r="D7835" s="45" t="s">
        <v>11363</v>
      </c>
      <c r="E7835" s="45" t="s">
        <v>4972</v>
      </c>
      <c r="AO7835" s="376"/>
    </row>
    <row r="7836" spans="1:41" x14ac:dyDescent="0.25">
      <c r="A7836" s="44" t="s">
        <v>7543</v>
      </c>
      <c r="B7836" s="44" t="s">
        <v>143</v>
      </c>
      <c r="C7836" s="45" t="s">
        <v>7544</v>
      </c>
      <c r="D7836" s="45" t="s">
        <v>11204</v>
      </c>
      <c r="E7836" s="45" t="s">
        <v>4146</v>
      </c>
      <c r="F7836" s="93"/>
      <c r="G7836" s="93"/>
      <c r="H7836" s="93"/>
      <c r="I7836" s="99"/>
      <c r="J7836" s="99"/>
      <c r="K7836" s="99"/>
      <c r="L7836" s="99"/>
      <c r="M7836" s="99"/>
      <c r="N7836" s="99"/>
      <c r="O7836" s="99"/>
      <c r="P7836" s="99"/>
      <c r="Q7836" s="99"/>
      <c r="R7836" s="99"/>
      <c r="S7836" s="99"/>
      <c r="T7836" s="99"/>
      <c r="U7836" s="99"/>
      <c r="V7836" s="99"/>
      <c r="W7836" s="99"/>
      <c r="X7836" s="99"/>
      <c r="Y7836" s="99"/>
      <c r="Z7836" s="99"/>
      <c r="AA7836" s="99"/>
      <c r="AB7836" s="99"/>
      <c r="AC7836" s="99"/>
      <c r="AD7836" s="99"/>
      <c r="AE7836" s="99"/>
      <c r="AF7836" s="99"/>
      <c r="AG7836" s="99"/>
      <c r="AH7836" s="31"/>
      <c r="AI7836" s="31"/>
      <c r="AJ7836" s="31"/>
      <c r="AK7836" s="31"/>
      <c r="AL7836" s="31"/>
      <c r="AO7836" s="376"/>
    </row>
    <row r="7837" spans="1:41" x14ac:dyDescent="0.25">
      <c r="A7837" s="44" t="s">
        <v>7543</v>
      </c>
      <c r="B7837" s="44" t="s">
        <v>143</v>
      </c>
      <c r="C7837" s="45" t="s">
        <v>7544</v>
      </c>
      <c r="D7837" s="93" t="s">
        <v>17443</v>
      </c>
      <c r="E7837" s="45" t="s">
        <v>4146</v>
      </c>
      <c r="F7837" s="93"/>
      <c r="G7837" s="93"/>
      <c r="H7837" s="93"/>
      <c r="I7837" s="99"/>
      <c r="J7837" s="99"/>
      <c r="K7837" s="99"/>
      <c r="L7837" s="99"/>
      <c r="M7837" s="99"/>
      <c r="N7837" s="99"/>
      <c r="O7837" s="99"/>
      <c r="P7837" s="99"/>
      <c r="Q7837" s="99"/>
      <c r="R7837" s="99"/>
      <c r="S7837" s="99"/>
      <c r="T7837" s="99"/>
      <c r="U7837" s="99"/>
      <c r="V7837" s="99"/>
      <c r="W7837" s="99"/>
      <c r="X7837" s="99"/>
      <c r="Y7837" s="99"/>
      <c r="Z7837" s="99"/>
      <c r="AA7837" s="99"/>
      <c r="AB7837" s="99"/>
      <c r="AC7837" s="99"/>
      <c r="AD7837" s="99"/>
      <c r="AE7837" s="99"/>
      <c r="AF7837" s="99"/>
      <c r="AG7837" s="99"/>
      <c r="AH7837" s="31"/>
      <c r="AI7837" s="31"/>
      <c r="AJ7837" s="31"/>
      <c r="AK7837" s="31"/>
      <c r="AL7837" s="31"/>
      <c r="AO7837" s="376"/>
    </row>
    <row r="7838" spans="1:41" x14ac:dyDescent="0.25">
      <c r="A7838" s="44" t="s">
        <v>7543</v>
      </c>
      <c r="B7838" s="44" t="s">
        <v>143</v>
      </c>
      <c r="C7838" s="45" t="s">
        <v>7544</v>
      </c>
      <c r="D7838" s="45" t="s">
        <v>9895</v>
      </c>
      <c r="E7838" s="46">
        <v>47756</v>
      </c>
      <c r="F7838" s="93"/>
      <c r="G7838" s="93"/>
      <c r="H7838" s="93"/>
      <c r="I7838" s="99"/>
      <c r="J7838" s="99"/>
      <c r="K7838" s="99"/>
      <c r="L7838" s="99"/>
      <c r="M7838" s="99"/>
      <c r="N7838" s="99"/>
      <c r="O7838" s="99"/>
      <c r="P7838" s="99"/>
      <c r="Q7838" s="99"/>
      <c r="R7838" s="99"/>
      <c r="S7838" s="99"/>
      <c r="T7838" s="99"/>
      <c r="U7838" s="99"/>
      <c r="V7838" s="99"/>
      <c r="W7838" s="99"/>
      <c r="X7838" s="99"/>
      <c r="Y7838" s="99"/>
      <c r="Z7838" s="99"/>
      <c r="AA7838" s="99"/>
      <c r="AB7838" s="99"/>
      <c r="AC7838" s="99"/>
      <c r="AD7838" s="99"/>
      <c r="AE7838" s="99"/>
      <c r="AF7838" s="99"/>
      <c r="AG7838" s="99"/>
      <c r="AH7838" s="31"/>
      <c r="AI7838" s="31"/>
      <c r="AJ7838" s="31"/>
      <c r="AK7838" s="31"/>
      <c r="AL7838" s="31"/>
      <c r="AO7838" s="376"/>
    </row>
    <row r="7839" spans="1:41" x14ac:dyDescent="0.3">
      <c r="A7839" s="333" t="s">
        <v>15361</v>
      </c>
      <c r="B7839" s="333" t="s">
        <v>4815</v>
      </c>
      <c r="C7839" s="125" t="s">
        <v>15581</v>
      </c>
      <c r="D7839" s="32" t="s">
        <v>20309</v>
      </c>
      <c r="E7839" s="125" t="s">
        <v>9839</v>
      </c>
      <c r="F7839" s="125" t="s">
        <v>1190</v>
      </c>
      <c r="G7839" s="125" t="s">
        <v>1190</v>
      </c>
      <c r="AO7839" s="376"/>
    </row>
    <row r="7840" spans="1:41" x14ac:dyDescent="0.25">
      <c r="A7840" s="44" t="s">
        <v>20668</v>
      </c>
      <c r="B7840" s="44" t="s">
        <v>20666</v>
      </c>
      <c r="C7840" s="45" t="s">
        <v>20764</v>
      </c>
      <c r="D7840" s="32" t="s">
        <v>5559</v>
      </c>
      <c r="E7840" s="45" t="s">
        <v>20876</v>
      </c>
      <c r="F7840" s="32"/>
      <c r="G7840" s="32"/>
      <c r="H7840" s="32"/>
      <c r="I7840" s="31"/>
      <c r="J7840" s="31"/>
      <c r="K7840" s="31"/>
      <c r="L7840" s="31"/>
      <c r="M7840" s="31"/>
      <c r="N7840" s="31"/>
      <c r="O7840" s="31"/>
      <c r="P7840" s="31"/>
      <c r="Q7840" s="31"/>
      <c r="R7840" s="31"/>
      <c r="S7840" s="31"/>
      <c r="T7840" s="31"/>
      <c r="U7840" s="31"/>
      <c r="V7840" s="31"/>
      <c r="W7840" s="31"/>
      <c r="X7840" s="31"/>
      <c r="Y7840" s="31"/>
      <c r="Z7840" s="31"/>
      <c r="AA7840" s="31"/>
      <c r="AB7840" s="31"/>
      <c r="AC7840" s="31"/>
      <c r="AD7840" s="31"/>
      <c r="AE7840" s="31"/>
      <c r="AF7840" s="31"/>
      <c r="AG7840" s="31"/>
      <c r="AH7840" s="31"/>
      <c r="AI7840" s="31"/>
      <c r="AJ7840" s="31"/>
      <c r="AK7840" s="31"/>
      <c r="AL7840" s="31"/>
      <c r="AO7840" s="376"/>
    </row>
    <row r="7841" spans="1:41" x14ac:dyDescent="0.25">
      <c r="A7841" s="44" t="s">
        <v>12284</v>
      </c>
      <c r="B7841" s="44" t="s">
        <v>12128</v>
      </c>
      <c r="C7841" s="45">
        <v>17.239999999999998</v>
      </c>
      <c r="D7841" s="45" t="s">
        <v>12549</v>
      </c>
      <c r="E7841" s="46">
        <v>47299</v>
      </c>
      <c r="F7841" s="45"/>
      <c r="G7841" s="93"/>
      <c r="H7841" s="93"/>
      <c r="I7841" s="99"/>
      <c r="J7841" s="99"/>
      <c r="K7841" s="99"/>
      <c r="L7841" s="99"/>
      <c r="M7841" s="99"/>
      <c r="N7841" s="99"/>
      <c r="O7841" s="99"/>
      <c r="P7841" s="99"/>
      <c r="Q7841" s="99"/>
      <c r="R7841" s="99"/>
      <c r="S7841" s="99"/>
      <c r="T7841" s="99"/>
      <c r="U7841" s="99"/>
      <c r="V7841" s="99"/>
      <c r="W7841" s="99"/>
      <c r="X7841" s="99"/>
      <c r="Y7841" s="99"/>
      <c r="Z7841" s="99"/>
      <c r="AA7841" s="99"/>
      <c r="AB7841" s="99"/>
      <c r="AC7841" s="99"/>
      <c r="AD7841" s="99"/>
      <c r="AE7841" s="99"/>
      <c r="AF7841" s="99"/>
      <c r="AG7841" s="99"/>
      <c r="AH7841" s="31"/>
      <c r="AI7841" s="31"/>
      <c r="AJ7841" s="31"/>
      <c r="AK7841" s="31"/>
      <c r="AL7841" s="31"/>
      <c r="AO7841" s="376"/>
    </row>
    <row r="7842" spans="1:41" x14ac:dyDescent="0.25">
      <c r="A7842" s="44" t="s">
        <v>10548</v>
      </c>
      <c r="B7842" s="44" t="s">
        <v>949</v>
      </c>
      <c r="C7842" s="45">
        <v>240802</v>
      </c>
      <c r="D7842" s="45" t="s">
        <v>11363</v>
      </c>
      <c r="E7842" s="45" t="s">
        <v>4966</v>
      </c>
      <c r="AO7842" s="376"/>
    </row>
    <row r="7843" spans="1:41" x14ac:dyDescent="0.25">
      <c r="A7843" s="44" t="s">
        <v>12285</v>
      </c>
      <c r="B7843" s="44" t="s">
        <v>12153</v>
      </c>
      <c r="C7843" s="45">
        <v>19.239999999999998</v>
      </c>
      <c r="D7843" s="45" t="s">
        <v>12549</v>
      </c>
      <c r="E7843" s="46">
        <v>47299</v>
      </c>
      <c r="F7843" s="45"/>
      <c r="G7843" s="93"/>
      <c r="H7843" s="93"/>
      <c r="I7843" s="99"/>
      <c r="J7843" s="99"/>
      <c r="K7843" s="99"/>
      <c r="L7843" s="99"/>
      <c r="M7843" s="99"/>
      <c r="N7843" s="99"/>
      <c r="O7843" s="99"/>
      <c r="P7843" s="99"/>
      <c r="Q7843" s="99"/>
      <c r="R7843" s="99"/>
      <c r="S7843" s="99"/>
      <c r="T7843" s="99"/>
      <c r="U7843" s="99"/>
      <c r="V7843" s="99"/>
      <c r="W7843" s="99"/>
      <c r="X7843" s="99"/>
      <c r="Y7843" s="99"/>
      <c r="Z7843" s="99"/>
      <c r="AA7843" s="99"/>
      <c r="AB7843" s="99"/>
      <c r="AC7843" s="99"/>
      <c r="AD7843" s="99"/>
      <c r="AE7843" s="99"/>
      <c r="AF7843" s="99"/>
      <c r="AG7843" s="99"/>
      <c r="AH7843" s="31"/>
      <c r="AI7843" s="31"/>
      <c r="AJ7843" s="31"/>
      <c r="AK7843" s="31"/>
      <c r="AL7843" s="31"/>
      <c r="AO7843" s="376"/>
    </row>
    <row r="7844" spans="1:41" x14ac:dyDescent="0.25">
      <c r="A7844" s="44" t="s">
        <v>12285</v>
      </c>
      <c r="B7844" s="44" t="s">
        <v>12172</v>
      </c>
      <c r="C7844" s="45">
        <v>35.24</v>
      </c>
      <c r="D7844" s="45" t="s">
        <v>12549</v>
      </c>
      <c r="E7844" s="46">
        <v>47299</v>
      </c>
      <c r="F7844" s="45"/>
      <c r="G7844" s="93"/>
      <c r="H7844" s="93"/>
      <c r="I7844" s="99"/>
      <c r="J7844" s="99"/>
      <c r="K7844" s="99"/>
      <c r="L7844" s="99"/>
      <c r="M7844" s="99"/>
      <c r="N7844" s="99"/>
      <c r="O7844" s="99"/>
      <c r="P7844" s="99"/>
      <c r="Q7844" s="99"/>
      <c r="R7844" s="99"/>
      <c r="S7844" s="99"/>
      <c r="T7844" s="99"/>
      <c r="U7844" s="99"/>
      <c r="V7844" s="99"/>
      <c r="W7844" s="99"/>
      <c r="X7844" s="99"/>
      <c r="Y7844" s="99"/>
      <c r="Z7844" s="99"/>
      <c r="AA7844" s="99"/>
      <c r="AB7844" s="99"/>
      <c r="AC7844" s="99"/>
      <c r="AD7844" s="99"/>
      <c r="AE7844" s="99"/>
      <c r="AF7844" s="99"/>
      <c r="AG7844" s="99"/>
      <c r="AH7844" s="31"/>
      <c r="AI7844" s="31"/>
      <c r="AJ7844" s="31"/>
      <c r="AK7844" s="31"/>
      <c r="AL7844" s="31"/>
      <c r="AO7844" s="376"/>
    </row>
    <row r="7845" spans="1:41" x14ac:dyDescent="0.25">
      <c r="A7845" s="44" t="s">
        <v>16724</v>
      </c>
      <c r="B7845" s="44" t="s">
        <v>16725</v>
      </c>
      <c r="C7845" s="45" t="s">
        <v>17003</v>
      </c>
      <c r="D7845" s="367" t="s">
        <v>3696</v>
      </c>
      <c r="E7845" s="328">
        <f>DATE(2029,12,8)</f>
        <v>47460</v>
      </c>
      <c r="F7845" s="32"/>
      <c r="G7845" s="32"/>
      <c r="H7845" s="32"/>
      <c r="I7845" s="31"/>
      <c r="J7845" s="31"/>
      <c r="K7845" s="31"/>
      <c r="L7845" s="31"/>
      <c r="M7845" s="31"/>
      <c r="N7845" s="31"/>
      <c r="O7845" s="31"/>
      <c r="P7845" s="31"/>
      <c r="Q7845" s="31"/>
      <c r="R7845" s="31"/>
      <c r="S7845" s="31"/>
      <c r="T7845" s="31"/>
      <c r="U7845" s="31"/>
      <c r="V7845" s="31"/>
      <c r="W7845" s="31"/>
      <c r="X7845" s="31"/>
      <c r="Y7845" s="31"/>
      <c r="Z7845" s="31"/>
      <c r="AA7845" s="31"/>
      <c r="AB7845" s="31"/>
      <c r="AC7845" s="31"/>
      <c r="AD7845" s="31"/>
      <c r="AE7845" s="31"/>
      <c r="AF7845" s="31"/>
      <c r="AG7845" s="31"/>
      <c r="AH7845" s="31"/>
      <c r="AI7845" s="31"/>
      <c r="AJ7845" s="31"/>
      <c r="AK7845" s="31"/>
      <c r="AL7845" s="31"/>
      <c r="AO7845" s="376"/>
    </row>
    <row r="7846" spans="1:41" x14ac:dyDescent="0.25">
      <c r="A7846" s="44" t="s">
        <v>12671</v>
      </c>
      <c r="B7846" s="44" t="s">
        <v>1666</v>
      </c>
      <c r="C7846" s="45">
        <v>250101</v>
      </c>
      <c r="D7846" s="45" t="s">
        <v>11363</v>
      </c>
      <c r="E7846" s="45" t="s">
        <v>12551</v>
      </c>
      <c r="AO7846" s="376"/>
    </row>
    <row r="7847" spans="1:41" x14ac:dyDescent="0.25">
      <c r="A7847" s="44" t="s">
        <v>12671</v>
      </c>
      <c r="B7847" s="44" t="s">
        <v>17463</v>
      </c>
      <c r="C7847" s="45">
        <v>260202</v>
      </c>
      <c r="D7847" s="45" t="s">
        <v>11363</v>
      </c>
      <c r="E7847" s="45" t="s">
        <v>9238</v>
      </c>
      <c r="AO7847" s="376"/>
    </row>
    <row r="7848" spans="1:41" x14ac:dyDescent="0.3">
      <c r="A7848" s="333" t="s">
        <v>5244</v>
      </c>
      <c r="B7848" s="333" t="s">
        <v>1154</v>
      </c>
      <c r="C7848" s="125" t="s">
        <v>10117</v>
      </c>
      <c r="D7848" s="32" t="s">
        <v>20309</v>
      </c>
      <c r="E7848" s="125" t="s">
        <v>5139</v>
      </c>
      <c r="F7848" s="125" t="s">
        <v>1190</v>
      </c>
      <c r="G7848" s="125" t="s">
        <v>1189</v>
      </c>
      <c r="AO7848" s="376"/>
    </row>
    <row r="7849" spans="1:41" x14ac:dyDescent="0.25">
      <c r="A7849" s="44" t="s">
        <v>5244</v>
      </c>
      <c r="B7849" s="44" t="s">
        <v>924</v>
      </c>
      <c r="C7849" s="45">
        <v>22010702</v>
      </c>
      <c r="D7849" s="45" t="s">
        <v>11363</v>
      </c>
      <c r="E7849" s="45" t="s">
        <v>5131</v>
      </c>
      <c r="AO7849" s="376"/>
    </row>
    <row r="7850" spans="1:41" x14ac:dyDescent="0.25">
      <c r="A7850" s="102" t="s">
        <v>14154</v>
      </c>
      <c r="B7850" s="92" t="s">
        <v>14160</v>
      </c>
      <c r="C7850" s="93" t="s">
        <v>14161</v>
      </c>
      <c r="D7850" s="93" t="s">
        <v>1201</v>
      </c>
      <c r="E7850" s="94">
        <v>46590</v>
      </c>
      <c r="F7850" s="93"/>
      <c r="G7850" s="93"/>
      <c r="H7850" s="93"/>
      <c r="I7850" s="99"/>
      <c r="J7850" s="99"/>
      <c r="K7850" s="99"/>
      <c r="L7850" s="99"/>
      <c r="M7850" s="99"/>
      <c r="N7850" s="99"/>
      <c r="O7850" s="99"/>
      <c r="P7850" s="99"/>
      <c r="Q7850" s="99"/>
      <c r="R7850" s="99"/>
      <c r="S7850" s="99"/>
      <c r="T7850" s="99"/>
      <c r="U7850" s="99"/>
      <c r="V7850" s="99"/>
      <c r="W7850" s="99"/>
      <c r="X7850" s="99"/>
      <c r="Y7850" s="99"/>
      <c r="Z7850" s="99"/>
      <c r="AA7850" s="99"/>
      <c r="AB7850" s="99"/>
      <c r="AC7850" s="99"/>
      <c r="AD7850" s="99"/>
      <c r="AE7850" s="99"/>
      <c r="AF7850" s="99"/>
      <c r="AG7850" s="99"/>
      <c r="AH7850" s="31"/>
      <c r="AI7850" s="31"/>
      <c r="AJ7850" s="31"/>
      <c r="AK7850" s="31"/>
      <c r="AL7850" s="31"/>
      <c r="AO7850" s="376"/>
    </row>
    <row r="7851" spans="1:41" x14ac:dyDescent="0.25">
      <c r="A7851" s="44" t="s">
        <v>5245</v>
      </c>
      <c r="B7851" s="44" t="s">
        <v>3474</v>
      </c>
      <c r="C7851" s="45">
        <v>250503</v>
      </c>
      <c r="D7851" s="45" t="s">
        <v>11363</v>
      </c>
      <c r="E7851" s="45" t="s">
        <v>15608</v>
      </c>
      <c r="AO7851" s="376"/>
    </row>
    <row r="7852" spans="1:41" x14ac:dyDescent="0.25">
      <c r="A7852" s="44" t="s">
        <v>5245</v>
      </c>
      <c r="B7852" s="44" t="s">
        <v>5157</v>
      </c>
      <c r="C7852" s="45">
        <v>250604</v>
      </c>
      <c r="D7852" s="45" t="s">
        <v>11363</v>
      </c>
      <c r="E7852" s="45" t="s">
        <v>7770</v>
      </c>
      <c r="AO7852" s="376"/>
    </row>
    <row r="7853" spans="1:41" x14ac:dyDescent="0.3">
      <c r="A7853" s="333" t="s">
        <v>11442</v>
      </c>
      <c r="B7853" s="333" t="s">
        <v>11372</v>
      </c>
      <c r="C7853" s="125" t="s">
        <v>11373</v>
      </c>
      <c r="D7853" s="32" t="s">
        <v>20309</v>
      </c>
      <c r="E7853" s="125" t="s">
        <v>4826</v>
      </c>
      <c r="F7853" s="125" t="s">
        <v>1190</v>
      </c>
      <c r="G7853" s="125" t="s">
        <v>1190</v>
      </c>
      <c r="AO7853" s="376"/>
    </row>
    <row r="7854" spans="1:41" x14ac:dyDescent="0.25">
      <c r="A7854" s="91" t="s">
        <v>19133</v>
      </c>
      <c r="B7854" s="92" t="s">
        <v>3182</v>
      </c>
      <c r="C7854" s="93" t="s">
        <v>19170</v>
      </c>
      <c r="D7854" s="93" t="s">
        <v>1201</v>
      </c>
      <c r="E7854" s="94">
        <v>46582</v>
      </c>
      <c r="F7854" s="93"/>
      <c r="G7854" s="93"/>
      <c r="H7854" s="93"/>
      <c r="I7854" s="99"/>
      <c r="J7854" s="99"/>
      <c r="K7854" s="99"/>
      <c r="L7854" s="99"/>
      <c r="M7854" s="99"/>
      <c r="N7854" s="99"/>
      <c r="O7854" s="99"/>
      <c r="P7854" s="99"/>
      <c r="Q7854" s="99"/>
      <c r="R7854" s="99"/>
      <c r="S7854" s="99"/>
      <c r="T7854" s="99"/>
      <c r="U7854" s="99"/>
      <c r="V7854" s="99"/>
      <c r="W7854" s="99"/>
      <c r="X7854" s="99"/>
      <c r="Y7854" s="99"/>
      <c r="Z7854" s="99"/>
      <c r="AA7854" s="99"/>
      <c r="AB7854" s="99"/>
      <c r="AC7854" s="99"/>
      <c r="AD7854" s="99"/>
      <c r="AE7854" s="99"/>
      <c r="AF7854" s="99"/>
      <c r="AG7854" s="99"/>
      <c r="AH7854" s="31"/>
      <c r="AI7854" s="31"/>
      <c r="AJ7854" s="31"/>
      <c r="AK7854" s="31"/>
      <c r="AL7854" s="31"/>
      <c r="AO7854" s="376"/>
    </row>
    <row r="7855" spans="1:41" x14ac:dyDescent="0.25">
      <c r="A7855" s="44" t="s">
        <v>7717</v>
      </c>
      <c r="B7855" s="44" t="s">
        <v>7104</v>
      </c>
      <c r="C7855" s="45">
        <v>230504</v>
      </c>
      <c r="D7855" s="45" t="s">
        <v>11363</v>
      </c>
      <c r="E7855" s="45" t="s">
        <v>7105</v>
      </c>
      <c r="AO7855" s="376"/>
    </row>
    <row r="7856" spans="1:41" x14ac:dyDescent="0.25">
      <c r="A7856" s="44" t="s">
        <v>7717</v>
      </c>
      <c r="B7856" s="44" t="s">
        <v>925</v>
      </c>
      <c r="C7856" s="45">
        <v>230601</v>
      </c>
      <c r="D7856" s="45" t="s">
        <v>11363</v>
      </c>
      <c r="E7856" s="45" t="s">
        <v>7770</v>
      </c>
      <c r="AO7856" s="376"/>
    </row>
    <row r="7857" spans="1:41" x14ac:dyDescent="0.25">
      <c r="A7857" s="44" t="s">
        <v>7717</v>
      </c>
      <c r="B7857" s="44" t="s">
        <v>9248</v>
      </c>
      <c r="C7857" s="45">
        <v>240101</v>
      </c>
      <c r="D7857" s="45" t="s">
        <v>11363</v>
      </c>
      <c r="E7857" s="45" t="s">
        <v>9249</v>
      </c>
      <c r="AO7857" s="376"/>
    </row>
    <row r="7858" spans="1:41" x14ac:dyDescent="0.25">
      <c r="A7858" s="44" t="s">
        <v>8813</v>
      </c>
      <c r="B7858" s="44" t="s">
        <v>14714</v>
      </c>
      <c r="C7858" s="45" t="s">
        <v>6626</v>
      </c>
      <c r="D7858" s="367" t="s">
        <v>3696</v>
      </c>
      <c r="E7858" s="328">
        <f>DATE(2028,2,3)</f>
        <v>46786</v>
      </c>
      <c r="F7858" s="32"/>
      <c r="G7858" s="32"/>
      <c r="H7858" s="32"/>
      <c r="I7858" s="31"/>
      <c r="J7858" s="31"/>
      <c r="K7858" s="31"/>
      <c r="L7858" s="31"/>
      <c r="M7858" s="31"/>
      <c r="N7858" s="31"/>
      <c r="O7858" s="31"/>
      <c r="P7858" s="31"/>
      <c r="Q7858" s="31"/>
      <c r="R7858" s="31"/>
      <c r="S7858" s="31"/>
      <c r="T7858" s="31"/>
      <c r="U7858" s="31"/>
      <c r="V7858" s="31"/>
      <c r="W7858" s="31"/>
      <c r="X7858" s="31"/>
      <c r="Y7858" s="31"/>
      <c r="Z7858" s="31"/>
      <c r="AA7858" s="31"/>
      <c r="AB7858" s="31"/>
      <c r="AC7858" s="31"/>
      <c r="AD7858" s="31"/>
      <c r="AE7858" s="31"/>
      <c r="AF7858" s="31"/>
      <c r="AG7858" s="31"/>
      <c r="AH7858" s="31"/>
      <c r="AI7858" s="31"/>
      <c r="AJ7858" s="31"/>
      <c r="AK7858" s="31"/>
      <c r="AL7858" s="31"/>
      <c r="AO7858" s="376"/>
    </row>
    <row r="7859" spans="1:41" x14ac:dyDescent="0.25">
      <c r="A7859" s="44" t="s">
        <v>8813</v>
      </c>
      <c r="B7859" s="44" t="s">
        <v>20927</v>
      </c>
      <c r="C7859" s="45" t="s">
        <v>21055</v>
      </c>
      <c r="D7859" s="367" t="s">
        <v>3696</v>
      </c>
      <c r="E7859" s="328">
        <f>DATE(2030,3,13)</f>
        <v>47555</v>
      </c>
      <c r="F7859" s="32"/>
      <c r="G7859" s="32"/>
      <c r="H7859" s="32"/>
      <c r="I7859" s="31"/>
      <c r="J7859" s="31"/>
      <c r="K7859" s="31"/>
      <c r="L7859" s="31"/>
      <c r="M7859" s="31"/>
      <c r="N7859" s="31"/>
      <c r="O7859" s="31"/>
      <c r="P7859" s="31"/>
      <c r="Q7859" s="31"/>
      <c r="R7859" s="31"/>
      <c r="S7859" s="31"/>
      <c r="T7859" s="31"/>
      <c r="U7859" s="31"/>
      <c r="V7859" s="31"/>
      <c r="W7859" s="31"/>
      <c r="X7859" s="31"/>
      <c r="Y7859" s="31"/>
      <c r="Z7859" s="31"/>
      <c r="AA7859" s="31"/>
      <c r="AB7859" s="31"/>
      <c r="AC7859" s="31"/>
      <c r="AD7859" s="31"/>
      <c r="AE7859" s="31"/>
      <c r="AF7859" s="31"/>
      <c r="AG7859" s="31"/>
      <c r="AH7859" s="31"/>
      <c r="AI7859" s="31"/>
      <c r="AJ7859" s="31"/>
      <c r="AK7859" s="31"/>
      <c r="AL7859" s="31"/>
      <c r="AO7859" s="376"/>
    </row>
    <row r="7860" spans="1:41" x14ac:dyDescent="0.25">
      <c r="A7860" s="44" t="s">
        <v>10549</v>
      </c>
      <c r="B7860" s="44" t="s">
        <v>17517</v>
      </c>
      <c r="C7860" s="45">
        <v>24070201</v>
      </c>
      <c r="D7860" s="45" t="s">
        <v>11363</v>
      </c>
      <c r="E7860" s="45" t="s">
        <v>7420</v>
      </c>
      <c r="AO7860" s="376"/>
    </row>
    <row r="7861" spans="1:41" x14ac:dyDescent="0.25">
      <c r="A7861" s="44" t="s">
        <v>10549</v>
      </c>
      <c r="B7861" s="44" t="s">
        <v>3048</v>
      </c>
      <c r="C7861" s="45">
        <v>24070202</v>
      </c>
      <c r="D7861" s="45" t="s">
        <v>11363</v>
      </c>
      <c r="E7861" s="45" t="s">
        <v>7420</v>
      </c>
      <c r="AO7861" s="376"/>
    </row>
    <row r="7862" spans="1:41" x14ac:dyDescent="0.25">
      <c r="A7862" s="44" t="s">
        <v>10549</v>
      </c>
      <c r="B7862" s="44" t="s">
        <v>199</v>
      </c>
      <c r="C7862" s="45">
        <v>241001</v>
      </c>
      <c r="D7862" s="45" t="s">
        <v>11363</v>
      </c>
      <c r="E7862" s="45" t="s">
        <v>5332</v>
      </c>
      <c r="AO7862" s="376"/>
    </row>
    <row r="7863" spans="1:41" x14ac:dyDescent="0.25">
      <c r="A7863" s="44" t="s">
        <v>17311</v>
      </c>
      <c r="B7863" s="44" t="s">
        <v>17308</v>
      </c>
      <c r="C7863" s="45" t="s">
        <v>17409</v>
      </c>
      <c r="D7863" s="93" t="s">
        <v>17443</v>
      </c>
      <c r="E7863" s="45" t="s">
        <v>9839</v>
      </c>
      <c r="F7863" s="93"/>
      <c r="G7863" s="93"/>
      <c r="H7863" s="93"/>
      <c r="I7863" s="99"/>
      <c r="J7863" s="99"/>
      <c r="K7863" s="99"/>
      <c r="L7863" s="99"/>
      <c r="M7863" s="99"/>
      <c r="N7863" s="99"/>
      <c r="O7863" s="99"/>
      <c r="P7863" s="99"/>
      <c r="Q7863" s="99"/>
      <c r="R7863" s="99"/>
      <c r="S7863" s="99"/>
      <c r="T7863" s="99"/>
      <c r="U7863" s="99"/>
      <c r="V7863" s="99"/>
      <c r="W7863" s="99"/>
      <c r="X7863" s="99"/>
      <c r="Y7863" s="99"/>
      <c r="Z7863" s="99"/>
      <c r="AA7863" s="99"/>
      <c r="AB7863" s="99"/>
      <c r="AC7863" s="99"/>
      <c r="AD7863" s="99"/>
      <c r="AE7863" s="99"/>
      <c r="AF7863" s="99"/>
      <c r="AG7863" s="99"/>
      <c r="AH7863" s="31"/>
      <c r="AI7863" s="31"/>
      <c r="AJ7863" s="31"/>
      <c r="AK7863" s="31"/>
      <c r="AL7863" s="31"/>
      <c r="AO7863" s="376"/>
    </row>
    <row r="7864" spans="1:41" x14ac:dyDescent="0.25">
      <c r="A7864" s="44" t="s">
        <v>15774</v>
      </c>
      <c r="B7864" s="44" t="s">
        <v>2350</v>
      </c>
      <c r="C7864" s="45">
        <v>230105</v>
      </c>
      <c r="D7864" s="45" t="s">
        <v>11363</v>
      </c>
      <c r="E7864" s="45" t="s">
        <v>5265</v>
      </c>
      <c r="AO7864" s="376"/>
    </row>
    <row r="7865" spans="1:41" x14ac:dyDescent="0.25">
      <c r="A7865" s="44" t="s">
        <v>15774</v>
      </c>
      <c r="B7865" s="44" t="s">
        <v>3043</v>
      </c>
      <c r="C7865" s="45">
        <v>230901</v>
      </c>
      <c r="D7865" s="45" t="s">
        <v>11363</v>
      </c>
      <c r="E7865" s="45" t="s">
        <v>7871</v>
      </c>
      <c r="AO7865" s="376"/>
    </row>
    <row r="7866" spans="1:41" x14ac:dyDescent="0.25">
      <c r="A7866" s="44" t="s">
        <v>17896</v>
      </c>
      <c r="B7866" s="44" t="s">
        <v>5321</v>
      </c>
      <c r="C7866" s="45">
        <v>25010401</v>
      </c>
      <c r="D7866" s="45" t="s">
        <v>11363</v>
      </c>
      <c r="E7866" s="45" t="s">
        <v>12564</v>
      </c>
      <c r="AO7866" s="376"/>
    </row>
    <row r="7867" spans="1:41" x14ac:dyDescent="0.25">
      <c r="A7867" s="44" t="s">
        <v>226</v>
      </c>
      <c r="B7867" s="319" t="s">
        <v>19554</v>
      </c>
      <c r="C7867" s="318" t="s">
        <v>19688</v>
      </c>
      <c r="D7867" s="93" t="s">
        <v>19934</v>
      </c>
      <c r="E7867" s="320">
        <v>46568</v>
      </c>
      <c r="F7867" s="93"/>
      <c r="G7867" s="93"/>
      <c r="H7867" s="93"/>
      <c r="I7867" s="99"/>
      <c r="J7867" s="99"/>
      <c r="K7867" s="99"/>
      <c r="L7867" s="99"/>
      <c r="M7867" s="99"/>
      <c r="N7867" s="99"/>
      <c r="O7867" s="99"/>
      <c r="P7867" s="99"/>
      <c r="Q7867" s="99"/>
      <c r="R7867" s="99"/>
      <c r="S7867" s="99"/>
      <c r="T7867" s="99"/>
      <c r="U7867" s="99"/>
      <c r="V7867" s="99"/>
      <c r="W7867" s="99"/>
      <c r="X7867" s="99"/>
      <c r="Y7867" s="99"/>
      <c r="Z7867" s="99"/>
      <c r="AA7867" s="99"/>
      <c r="AB7867" s="99"/>
      <c r="AC7867" s="99"/>
      <c r="AD7867" s="99"/>
      <c r="AE7867" s="99"/>
      <c r="AF7867" s="99"/>
      <c r="AG7867" s="99"/>
      <c r="AH7867" s="31"/>
      <c r="AI7867" s="31"/>
      <c r="AJ7867" s="31"/>
      <c r="AK7867" s="31"/>
      <c r="AL7867" s="31"/>
      <c r="AO7867" s="376"/>
    </row>
    <row r="7868" spans="1:41" x14ac:dyDescent="0.25">
      <c r="A7868" s="44" t="s">
        <v>226</v>
      </c>
      <c r="B7868" s="44" t="s">
        <v>227</v>
      </c>
      <c r="C7868" s="45" t="s">
        <v>6717</v>
      </c>
      <c r="D7868" s="45" t="s">
        <v>11204</v>
      </c>
      <c r="E7868" s="45" t="s">
        <v>7871</v>
      </c>
      <c r="F7868" s="93"/>
      <c r="G7868" s="93"/>
      <c r="H7868" s="93"/>
      <c r="I7868" s="99"/>
      <c r="J7868" s="99"/>
      <c r="K7868" s="99"/>
      <c r="L7868" s="99"/>
      <c r="M7868" s="99"/>
      <c r="N7868" s="99"/>
      <c r="O7868" s="99"/>
      <c r="P7868" s="99"/>
      <c r="Q7868" s="99"/>
      <c r="R7868" s="99"/>
      <c r="S7868" s="99"/>
      <c r="T7868" s="99"/>
      <c r="U7868" s="99"/>
      <c r="V7868" s="99"/>
      <c r="W7868" s="99"/>
      <c r="X7868" s="99"/>
      <c r="Y7868" s="99"/>
      <c r="Z7868" s="99"/>
      <c r="AA7868" s="99"/>
      <c r="AB7868" s="99"/>
      <c r="AC7868" s="99"/>
      <c r="AD7868" s="99"/>
      <c r="AE7868" s="99"/>
      <c r="AF7868" s="99"/>
      <c r="AG7868" s="99"/>
      <c r="AH7868" s="31"/>
      <c r="AI7868" s="31"/>
      <c r="AJ7868" s="31"/>
      <c r="AK7868" s="31"/>
      <c r="AL7868" s="31"/>
      <c r="AO7868" s="376"/>
    </row>
    <row r="7869" spans="1:41" x14ac:dyDescent="0.25">
      <c r="A7869" s="44" t="s">
        <v>226</v>
      </c>
      <c r="B7869" s="44" t="s">
        <v>227</v>
      </c>
      <c r="C7869" s="45" t="s">
        <v>6717</v>
      </c>
      <c r="D7869" s="93" t="s">
        <v>17443</v>
      </c>
      <c r="E7869" s="45" t="s">
        <v>7871</v>
      </c>
      <c r="F7869" s="93"/>
      <c r="G7869" s="93"/>
      <c r="H7869" s="93"/>
      <c r="I7869" s="99"/>
      <c r="J7869" s="99"/>
      <c r="K7869" s="99"/>
      <c r="L7869" s="99"/>
      <c r="M7869" s="99"/>
      <c r="N7869" s="99"/>
      <c r="O7869" s="99"/>
      <c r="P7869" s="99"/>
      <c r="Q7869" s="99"/>
      <c r="R7869" s="99"/>
      <c r="S7869" s="99"/>
      <c r="T7869" s="99"/>
      <c r="U7869" s="99"/>
      <c r="V7869" s="99"/>
      <c r="W7869" s="99"/>
      <c r="X7869" s="99"/>
      <c r="Y7869" s="99"/>
      <c r="Z7869" s="99"/>
      <c r="AA7869" s="99"/>
      <c r="AB7869" s="99"/>
      <c r="AC7869" s="99"/>
      <c r="AD7869" s="99"/>
      <c r="AE7869" s="99"/>
      <c r="AF7869" s="99"/>
      <c r="AG7869" s="99"/>
      <c r="AH7869" s="31"/>
      <c r="AI7869" s="31"/>
      <c r="AJ7869" s="31"/>
      <c r="AK7869" s="31"/>
      <c r="AL7869" s="31"/>
      <c r="AO7869" s="376"/>
    </row>
    <row r="7870" spans="1:41" x14ac:dyDescent="0.25">
      <c r="A7870" s="44" t="s">
        <v>226</v>
      </c>
      <c r="B7870" s="44" t="s">
        <v>14921</v>
      </c>
      <c r="C7870" s="45" t="s">
        <v>9119</v>
      </c>
      <c r="D7870" s="367" t="s">
        <v>3696</v>
      </c>
      <c r="E7870" s="328">
        <f>DATE(2028,2,27)</f>
        <v>46810</v>
      </c>
      <c r="F7870" s="32"/>
      <c r="G7870" s="32"/>
      <c r="H7870" s="32"/>
      <c r="I7870" s="31"/>
      <c r="J7870" s="31"/>
      <c r="K7870" s="31"/>
      <c r="L7870" s="31"/>
      <c r="M7870" s="31"/>
      <c r="N7870" s="31"/>
      <c r="O7870" s="31"/>
      <c r="P7870" s="31"/>
      <c r="Q7870" s="31"/>
      <c r="R7870" s="31"/>
      <c r="S7870" s="31"/>
      <c r="T7870" s="31"/>
      <c r="U7870" s="31"/>
      <c r="V7870" s="31"/>
      <c r="W7870" s="31"/>
      <c r="X7870" s="31"/>
      <c r="Y7870" s="31"/>
      <c r="Z7870" s="31"/>
      <c r="AA7870" s="31"/>
      <c r="AB7870" s="31"/>
      <c r="AC7870" s="31"/>
      <c r="AD7870" s="31"/>
      <c r="AE7870" s="31"/>
      <c r="AF7870" s="31"/>
      <c r="AG7870" s="31"/>
      <c r="AH7870" s="31"/>
      <c r="AI7870" s="31"/>
      <c r="AJ7870" s="31"/>
      <c r="AK7870" s="31"/>
      <c r="AL7870" s="31"/>
      <c r="AO7870" s="376"/>
    </row>
    <row r="7871" spans="1:41" x14ac:dyDescent="0.25">
      <c r="A7871" s="44" t="s">
        <v>226</v>
      </c>
      <c r="B7871" s="44" t="s">
        <v>227</v>
      </c>
      <c r="C7871" s="45" t="s">
        <v>6717</v>
      </c>
      <c r="D7871" s="45" t="s">
        <v>9895</v>
      </c>
      <c r="E7871" s="45" t="s">
        <v>4823</v>
      </c>
      <c r="F7871" s="93"/>
      <c r="G7871" s="93"/>
      <c r="H7871" s="93"/>
      <c r="I7871" s="99"/>
      <c r="J7871" s="99"/>
      <c r="K7871" s="99"/>
      <c r="L7871" s="99"/>
      <c r="M7871" s="99"/>
      <c r="N7871" s="99"/>
      <c r="O7871" s="99"/>
      <c r="P7871" s="99"/>
      <c r="Q7871" s="99"/>
      <c r="R7871" s="99"/>
      <c r="S7871" s="99"/>
      <c r="T7871" s="99"/>
      <c r="U7871" s="99"/>
      <c r="V7871" s="99"/>
      <c r="W7871" s="99"/>
      <c r="X7871" s="99"/>
      <c r="Y7871" s="99"/>
      <c r="Z7871" s="99"/>
      <c r="AA7871" s="99"/>
      <c r="AB7871" s="99"/>
      <c r="AC7871" s="99"/>
      <c r="AD7871" s="99"/>
      <c r="AE7871" s="99"/>
      <c r="AF7871" s="99"/>
      <c r="AG7871" s="99"/>
      <c r="AH7871" s="31"/>
      <c r="AI7871" s="31"/>
      <c r="AJ7871" s="31"/>
      <c r="AK7871" s="31"/>
      <c r="AL7871" s="31"/>
      <c r="AO7871" s="376"/>
    </row>
    <row r="7872" spans="1:41" x14ac:dyDescent="0.25">
      <c r="A7872" s="44" t="s">
        <v>6998</v>
      </c>
      <c r="B7872" s="44" t="s">
        <v>2350</v>
      </c>
      <c r="C7872" s="45">
        <v>230105</v>
      </c>
      <c r="D7872" s="45" t="s">
        <v>11363</v>
      </c>
      <c r="E7872" s="45" t="s">
        <v>5265</v>
      </c>
      <c r="AO7872" s="376"/>
    </row>
    <row r="7873" spans="1:41" x14ac:dyDescent="0.25">
      <c r="A7873" s="44" t="s">
        <v>10550</v>
      </c>
      <c r="B7873" s="44" t="s">
        <v>9237</v>
      </c>
      <c r="C7873" s="45">
        <v>24010401</v>
      </c>
      <c r="D7873" s="45" t="s">
        <v>11363</v>
      </c>
      <c r="E7873" s="45" t="s">
        <v>9238</v>
      </c>
      <c r="AO7873" s="376"/>
    </row>
    <row r="7874" spans="1:41" x14ac:dyDescent="0.25">
      <c r="A7874" s="44" t="s">
        <v>10550</v>
      </c>
      <c r="B7874" s="44" t="s">
        <v>17628</v>
      </c>
      <c r="C7874" s="45">
        <v>25050201</v>
      </c>
      <c r="D7874" s="45" t="s">
        <v>11363</v>
      </c>
      <c r="E7874" s="45" t="s">
        <v>7105</v>
      </c>
      <c r="AO7874" s="376"/>
    </row>
    <row r="7875" spans="1:41" x14ac:dyDescent="0.25">
      <c r="A7875" s="44" t="s">
        <v>10550</v>
      </c>
      <c r="B7875" s="44" t="s">
        <v>10702</v>
      </c>
      <c r="C7875" s="45">
        <v>25050202</v>
      </c>
      <c r="D7875" s="45" t="s">
        <v>11363</v>
      </c>
      <c r="E7875" s="45" t="s">
        <v>7105</v>
      </c>
      <c r="AO7875" s="376"/>
    </row>
    <row r="7876" spans="1:41" x14ac:dyDescent="0.25">
      <c r="A7876" s="44" t="s">
        <v>19355</v>
      </c>
      <c r="B7876" s="319" t="s">
        <v>19554</v>
      </c>
      <c r="C7876" s="318" t="s">
        <v>19689</v>
      </c>
      <c r="D7876" s="93" t="s">
        <v>19934</v>
      </c>
      <c r="E7876" s="320">
        <v>47177</v>
      </c>
      <c r="F7876" s="93"/>
      <c r="G7876" s="93"/>
      <c r="H7876" s="93"/>
      <c r="I7876" s="99"/>
      <c r="J7876" s="99"/>
      <c r="K7876" s="99"/>
      <c r="L7876" s="99"/>
      <c r="M7876" s="99"/>
      <c r="N7876" s="99"/>
      <c r="O7876" s="99"/>
      <c r="P7876" s="99"/>
      <c r="Q7876" s="99"/>
      <c r="R7876" s="99"/>
      <c r="S7876" s="99"/>
      <c r="T7876" s="99"/>
      <c r="U7876" s="99"/>
      <c r="V7876" s="99"/>
      <c r="W7876" s="99"/>
      <c r="X7876" s="99"/>
      <c r="Y7876" s="99"/>
      <c r="Z7876" s="99"/>
      <c r="AA7876" s="99"/>
      <c r="AB7876" s="99"/>
      <c r="AC7876" s="99"/>
      <c r="AD7876" s="99"/>
      <c r="AE7876" s="99"/>
      <c r="AF7876" s="99"/>
      <c r="AG7876" s="99"/>
      <c r="AH7876" s="31"/>
      <c r="AI7876" s="31"/>
      <c r="AJ7876" s="31"/>
      <c r="AK7876" s="31"/>
      <c r="AL7876" s="31"/>
      <c r="AO7876" s="376"/>
    </row>
    <row r="7877" spans="1:41" x14ac:dyDescent="0.25">
      <c r="A7877" s="44" t="s">
        <v>5532</v>
      </c>
      <c r="B7877" s="44" t="s">
        <v>21433</v>
      </c>
      <c r="C7877" s="45" t="s">
        <v>5528</v>
      </c>
      <c r="D7877" s="45" t="s">
        <v>21447</v>
      </c>
      <c r="E7877" s="46">
        <v>46418</v>
      </c>
      <c r="AO7877" s="376"/>
    </row>
    <row r="7878" spans="1:41" x14ac:dyDescent="0.25">
      <c r="A7878" s="44" t="s">
        <v>8814</v>
      </c>
      <c r="B7878" s="44" t="s">
        <v>14922</v>
      </c>
      <c r="C7878" s="45" t="s">
        <v>13814</v>
      </c>
      <c r="D7878" s="367" t="s">
        <v>3696</v>
      </c>
      <c r="E7878" s="328">
        <f>DATE(2029,4,23)</f>
        <v>47231</v>
      </c>
      <c r="F7878" s="32"/>
      <c r="G7878" s="32"/>
      <c r="H7878" s="32"/>
      <c r="I7878" s="31"/>
      <c r="J7878" s="31"/>
      <c r="K7878" s="31"/>
      <c r="L7878" s="31"/>
      <c r="M7878" s="31"/>
      <c r="N7878" s="31"/>
      <c r="O7878" s="31"/>
      <c r="P7878" s="31"/>
      <c r="Q7878" s="31"/>
      <c r="R7878" s="31"/>
      <c r="S7878" s="31"/>
      <c r="T7878" s="31"/>
      <c r="U7878" s="31"/>
      <c r="V7878" s="31"/>
      <c r="W7878" s="31"/>
      <c r="X7878" s="31"/>
      <c r="Y7878" s="31"/>
      <c r="Z7878" s="31"/>
      <c r="AA7878" s="31"/>
      <c r="AB7878" s="31"/>
      <c r="AC7878" s="31"/>
      <c r="AD7878" s="31"/>
      <c r="AE7878" s="31"/>
      <c r="AF7878" s="31"/>
      <c r="AG7878" s="31"/>
      <c r="AH7878" s="31"/>
      <c r="AI7878" s="31"/>
      <c r="AJ7878" s="31"/>
      <c r="AK7878" s="31"/>
      <c r="AL7878" s="31"/>
      <c r="AO7878" s="376"/>
    </row>
    <row r="7879" spans="1:41" x14ac:dyDescent="0.25">
      <c r="A7879" s="44" t="s">
        <v>14470</v>
      </c>
      <c r="B7879" s="44" t="s">
        <v>6292</v>
      </c>
      <c r="C7879" s="45" t="s">
        <v>14471</v>
      </c>
      <c r="D7879" s="46" t="s">
        <v>21328</v>
      </c>
      <c r="E7879" s="46">
        <v>46568</v>
      </c>
      <c r="AO7879" s="376"/>
    </row>
    <row r="7880" spans="1:41" x14ac:dyDescent="0.25">
      <c r="A7880" s="44" t="s">
        <v>14470</v>
      </c>
      <c r="B7880" s="44" t="s">
        <v>6292</v>
      </c>
      <c r="C7880" s="45" t="s">
        <v>14471</v>
      </c>
      <c r="D7880" s="46" t="s">
        <v>21328</v>
      </c>
      <c r="E7880" s="46">
        <v>46568</v>
      </c>
      <c r="AO7880" s="376"/>
    </row>
    <row r="7881" spans="1:41" x14ac:dyDescent="0.3">
      <c r="A7881" s="333" t="s">
        <v>11703</v>
      </c>
      <c r="B7881" s="333" t="s">
        <v>11372</v>
      </c>
      <c r="C7881" s="125" t="s">
        <v>11373</v>
      </c>
      <c r="D7881" s="32" t="s">
        <v>20309</v>
      </c>
      <c r="E7881" s="125" t="s">
        <v>4826</v>
      </c>
      <c r="F7881" s="125" t="s">
        <v>1189</v>
      </c>
      <c r="G7881" s="125" t="s">
        <v>1190</v>
      </c>
      <c r="AO7881" s="376"/>
    </row>
    <row r="7882" spans="1:41" x14ac:dyDescent="0.3">
      <c r="A7882" s="333" t="s">
        <v>11703</v>
      </c>
      <c r="B7882" s="333" t="s">
        <v>15583</v>
      </c>
      <c r="C7882" s="125" t="s">
        <v>15584</v>
      </c>
      <c r="D7882" s="32" t="s">
        <v>20309</v>
      </c>
      <c r="E7882" s="125" t="s">
        <v>15591</v>
      </c>
      <c r="F7882" s="125" t="s">
        <v>1189</v>
      </c>
      <c r="G7882" s="125" t="s">
        <v>1190</v>
      </c>
      <c r="AO7882" s="376"/>
    </row>
    <row r="7883" spans="1:41" x14ac:dyDescent="0.25">
      <c r="A7883" s="44" t="s">
        <v>11703</v>
      </c>
      <c r="B7883" s="44" t="s">
        <v>11704</v>
      </c>
      <c r="C7883" s="45" t="s">
        <v>11705</v>
      </c>
      <c r="D7883" s="46" t="s">
        <v>21328</v>
      </c>
      <c r="E7883" s="46">
        <v>46647</v>
      </c>
      <c r="AO7883" s="376"/>
    </row>
    <row r="7884" spans="1:41" x14ac:dyDescent="0.3">
      <c r="A7884" s="333" t="s">
        <v>18677</v>
      </c>
      <c r="B7884" s="333" t="s">
        <v>1167</v>
      </c>
      <c r="C7884" s="125" t="s">
        <v>17236</v>
      </c>
      <c r="D7884" s="32" t="s">
        <v>20309</v>
      </c>
      <c r="E7884" s="125" t="s">
        <v>8292</v>
      </c>
      <c r="F7884" s="125" t="s">
        <v>1189</v>
      </c>
      <c r="G7884" s="125" t="s">
        <v>1190</v>
      </c>
      <c r="AO7884" s="376"/>
    </row>
    <row r="7885" spans="1:41" x14ac:dyDescent="0.25">
      <c r="A7885" s="44" t="s">
        <v>13644</v>
      </c>
      <c r="B7885" s="44" t="s">
        <v>12111</v>
      </c>
      <c r="C7885" s="45">
        <v>13.25</v>
      </c>
      <c r="D7885" s="45" t="s">
        <v>12549</v>
      </c>
      <c r="E7885" s="46">
        <v>47664</v>
      </c>
      <c r="F7885" s="45"/>
      <c r="G7885" s="93"/>
      <c r="H7885" s="93"/>
      <c r="I7885" s="99"/>
      <c r="J7885" s="99"/>
      <c r="K7885" s="99"/>
      <c r="L7885" s="99"/>
      <c r="M7885" s="99"/>
      <c r="N7885" s="99"/>
      <c r="O7885" s="99"/>
      <c r="P7885" s="99"/>
      <c r="Q7885" s="99"/>
      <c r="R7885" s="99"/>
      <c r="S7885" s="99"/>
      <c r="T7885" s="99"/>
      <c r="U7885" s="99"/>
      <c r="V7885" s="99"/>
      <c r="W7885" s="99"/>
      <c r="X7885" s="99"/>
      <c r="Y7885" s="99"/>
      <c r="Z7885" s="99"/>
      <c r="AA7885" s="99"/>
      <c r="AB7885" s="99"/>
      <c r="AC7885" s="99"/>
      <c r="AD7885" s="99"/>
      <c r="AE7885" s="99"/>
      <c r="AF7885" s="99"/>
      <c r="AG7885" s="99"/>
      <c r="AH7885" s="31"/>
      <c r="AI7885" s="31"/>
      <c r="AJ7885" s="31"/>
      <c r="AK7885" s="31"/>
      <c r="AL7885" s="31"/>
      <c r="AO7885" s="376"/>
    </row>
    <row r="7886" spans="1:41" x14ac:dyDescent="0.25">
      <c r="A7886" s="44" t="s">
        <v>13644</v>
      </c>
      <c r="B7886" s="44" t="s">
        <v>12095</v>
      </c>
      <c r="C7886" s="45">
        <v>33.25</v>
      </c>
      <c r="D7886" s="45" t="s">
        <v>12549</v>
      </c>
      <c r="E7886" s="46">
        <v>47664</v>
      </c>
      <c r="F7886" s="45"/>
      <c r="G7886" s="93"/>
      <c r="H7886" s="93"/>
      <c r="I7886" s="99"/>
      <c r="J7886" s="99"/>
      <c r="K7886" s="99"/>
      <c r="L7886" s="99"/>
      <c r="M7886" s="99"/>
      <c r="N7886" s="99"/>
      <c r="O7886" s="99"/>
      <c r="P7886" s="99"/>
      <c r="Q7886" s="99"/>
      <c r="R7886" s="99"/>
      <c r="S7886" s="99"/>
      <c r="T7886" s="99"/>
      <c r="U7886" s="99"/>
      <c r="V7886" s="99"/>
      <c r="W7886" s="99"/>
      <c r="X7886" s="99"/>
      <c r="Y7886" s="99"/>
      <c r="Z7886" s="99"/>
      <c r="AA7886" s="99"/>
      <c r="AB7886" s="99"/>
      <c r="AC7886" s="99"/>
      <c r="AD7886" s="99"/>
      <c r="AE7886" s="99"/>
      <c r="AF7886" s="99"/>
      <c r="AG7886" s="99"/>
      <c r="AH7886" s="31"/>
      <c r="AI7886" s="31"/>
      <c r="AJ7886" s="31"/>
      <c r="AK7886" s="31"/>
      <c r="AL7886" s="31"/>
      <c r="AO7886" s="376"/>
    </row>
    <row r="7887" spans="1:41" x14ac:dyDescent="0.3">
      <c r="A7887" s="333" t="s">
        <v>18967</v>
      </c>
      <c r="B7887" s="333" t="s">
        <v>6928</v>
      </c>
      <c r="C7887" s="125" t="s">
        <v>19094</v>
      </c>
      <c r="D7887" s="32" t="s">
        <v>20309</v>
      </c>
      <c r="E7887" s="125" t="s">
        <v>9249</v>
      </c>
      <c r="F7887" s="125" t="s">
        <v>1189</v>
      </c>
      <c r="G7887" s="125" t="s">
        <v>1190</v>
      </c>
      <c r="AO7887" s="376"/>
    </row>
    <row r="7888" spans="1:41" x14ac:dyDescent="0.25">
      <c r="A7888" s="44" t="s">
        <v>500</v>
      </c>
      <c r="B7888" s="44" t="s">
        <v>21407</v>
      </c>
      <c r="C7888" s="45" t="s">
        <v>9307</v>
      </c>
      <c r="D7888" s="45" t="s">
        <v>21447</v>
      </c>
      <c r="E7888" s="46">
        <v>46507</v>
      </c>
      <c r="AO7888" s="376"/>
    </row>
    <row r="7889" spans="1:41" x14ac:dyDescent="0.25">
      <c r="A7889" s="44" t="s">
        <v>500</v>
      </c>
      <c r="B7889" s="44" t="s">
        <v>21434</v>
      </c>
      <c r="C7889" s="45" t="s">
        <v>16562</v>
      </c>
      <c r="D7889" s="45" t="s">
        <v>21447</v>
      </c>
      <c r="E7889" s="46">
        <v>46418</v>
      </c>
      <c r="AO7889" s="376"/>
    </row>
    <row r="7890" spans="1:41" x14ac:dyDescent="0.25">
      <c r="A7890" s="44" t="s">
        <v>9252</v>
      </c>
      <c r="B7890" s="44" t="s">
        <v>9234</v>
      </c>
      <c r="C7890" s="45">
        <v>240103</v>
      </c>
      <c r="D7890" s="45" t="s">
        <v>11363</v>
      </c>
      <c r="E7890" s="45" t="s">
        <v>5139</v>
      </c>
      <c r="AO7890" s="376"/>
    </row>
    <row r="7891" spans="1:41" x14ac:dyDescent="0.3">
      <c r="A7891" s="333" t="s">
        <v>11443</v>
      </c>
      <c r="B7891" s="333" t="s">
        <v>1153</v>
      </c>
      <c r="C7891" s="125" t="s">
        <v>11369</v>
      </c>
      <c r="D7891" s="32" t="s">
        <v>20309</v>
      </c>
      <c r="E7891" s="125" t="s">
        <v>4826</v>
      </c>
      <c r="F7891" s="125" t="s">
        <v>1189</v>
      </c>
      <c r="G7891" s="125" t="s">
        <v>1190</v>
      </c>
      <c r="AO7891" s="376"/>
    </row>
    <row r="7892" spans="1:41" x14ac:dyDescent="0.25">
      <c r="A7892" s="44" t="s">
        <v>21656</v>
      </c>
      <c r="B7892" s="44" t="s">
        <v>9248</v>
      </c>
      <c r="C7892" s="45">
        <v>260105</v>
      </c>
      <c r="D7892" s="45" t="s">
        <v>11363</v>
      </c>
      <c r="E7892" s="45" t="s">
        <v>17625</v>
      </c>
      <c r="AO7892" s="376"/>
    </row>
    <row r="7893" spans="1:41" x14ac:dyDescent="0.25">
      <c r="A7893" s="44" t="s">
        <v>8276</v>
      </c>
      <c r="B7893" s="44" t="s">
        <v>8274</v>
      </c>
      <c r="C7893" s="45" t="s">
        <v>8277</v>
      </c>
      <c r="D7893" s="45" t="s">
        <v>11204</v>
      </c>
      <c r="E7893" s="45" t="s">
        <v>4235</v>
      </c>
      <c r="F7893" s="93"/>
      <c r="G7893" s="93"/>
      <c r="H7893" s="93"/>
      <c r="I7893" s="99"/>
      <c r="J7893" s="99"/>
      <c r="K7893" s="99"/>
      <c r="L7893" s="99"/>
      <c r="M7893" s="99"/>
      <c r="N7893" s="99"/>
      <c r="O7893" s="99"/>
      <c r="P7893" s="99"/>
      <c r="Q7893" s="99"/>
      <c r="R7893" s="99"/>
      <c r="S7893" s="99"/>
      <c r="T7893" s="99"/>
      <c r="U7893" s="99"/>
      <c r="V7893" s="99"/>
      <c r="W7893" s="99"/>
      <c r="X7893" s="99"/>
      <c r="Y7893" s="99"/>
      <c r="Z7893" s="99"/>
      <c r="AA7893" s="99"/>
      <c r="AB7893" s="99"/>
      <c r="AC7893" s="99"/>
      <c r="AD7893" s="99"/>
      <c r="AE7893" s="99"/>
      <c r="AF7893" s="99"/>
      <c r="AG7893" s="99"/>
      <c r="AH7893" s="31"/>
      <c r="AI7893" s="31"/>
      <c r="AJ7893" s="31"/>
      <c r="AK7893" s="31"/>
      <c r="AL7893" s="31"/>
      <c r="AO7893" s="376"/>
    </row>
    <row r="7894" spans="1:41" x14ac:dyDescent="0.25">
      <c r="A7894" s="44" t="s">
        <v>8276</v>
      </c>
      <c r="B7894" s="44" t="s">
        <v>8274</v>
      </c>
      <c r="C7894" s="45" t="s">
        <v>8277</v>
      </c>
      <c r="D7894" s="93" t="s">
        <v>17443</v>
      </c>
      <c r="E7894" s="45" t="s">
        <v>4962</v>
      </c>
      <c r="F7894" s="93"/>
      <c r="G7894" s="93"/>
      <c r="H7894" s="93"/>
      <c r="I7894" s="99"/>
      <c r="J7894" s="99"/>
      <c r="K7894" s="99"/>
      <c r="L7894" s="99"/>
      <c r="M7894" s="99"/>
      <c r="N7894" s="99"/>
      <c r="O7894" s="99"/>
      <c r="P7894" s="99"/>
      <c r="Q7894" s="99"/>
      <c r="R7894" s="99"/>
      <c r="S7894" s="99"/>
      <c r="T7894" s="99"/>
      <c r="U7894" s="99"/>
      <c r="V7894" s="99"/>
      <c r="W7894" s="99"/>
      <c r="X7894" s="99"/>
      <c r="Y7894" s="99"/>
      <c r="Z7894" s="99"/>
      <c r="AA7894" s="99"/>
      <c r="AB7894" s="99"/>
      <c r="AC7894" s="99"/>
      <c r="AD7894" s="99"/>
      <c r="AE7894" s="99"/>
      <c r="AF7894" s="99"/>
      <c r="AG7894" s="99"/>
      <c r="AH7894" s="31"/>
      <c r="AI7894" s="31"/>
      <c r="AJ7894" s="31"/>
      <c r="AK7894" s="31"/>
      <c r="AL7894" s="31"/>
      <c r="AO7894" s="376"/>
    </row>
    <row r="7895" spans="1:41" x14ac:dyDescent="0.25">
      <c r="A7895" s="44" t="s">
        <v>8276</v>
      </c>
      <c r="B7895" s="44" t="s">
        <v>8274</v>
      </c>
      <c r="C7895" s="45" t="s">
        <v>8277</v>
      </c>
      <c r="D7895" s="45" t="s">
        <v>9895</v>
      </c>
      <c r="E7895" s="45" t="s">
        <v>5158</v>
      </c>
      <c r="F7895" s="93"/>
      <c r="G7895" s="93"/>
      <c r="H7895" s="93"/>
      <c r="I7895" s="99"/>
      <c r="J7895" s="99"/>
      <c r="K7895" s="99"/>
      <c r="L7895" s="99"/>
      <c r="M7895" s="99"/>
      <c r="N7895" s="99"/>
      <c r="O7895" s="99"/>
      <c r="P7895" s="99"/>
      <c r="Q7895" s="99"/>
      <c r="R7895" s="99"/>
      <c r="S7895" s="99"/>
      <c r="T7895" s="99"/>
      <c r="U7895" s="99"/>
      <c r="V7895" s="99"/>
      <c r="W7895" s="99"/>
      <c r="X7895" s="99"/>
      <c r="Y7895" s="99"/>
      <c r="Z7895" s="99"/>
      <c r="AA7895" s="99"/>
      <c r="AB7895" s="99"/>
      <c r="AC7895" s="99"/>
      <c r="AD7895" s="99"/>
      <c r="AE7895" s="99"/>
      <c r="AF7895" s="99"/>
      <c r="AG7895" s="99"/>
      <c r="AH7895" s="31"/>
      <c r="AI7895" s="31"/>
      <c r="AJ7895" s="31"/>
      <c r="AK7895" s="31"/>
      <c r="AL7895" s="31"/>
      <c r="AO7895" s="376"/>
    </row>
    <row r="7896" spans="1:41" x14ac:dyDescent="0.25">
      <c r="A7896" s="44" t="s">
        <v>19356</v>
      </c>
      <c r="B7896" s="319" t="s">
        <v>19515</v>
      </c>
      <c r="C7896" s="318" t="s">
        <v>19690</v>
      </c>
      <c r="D7896" s="93" t="s">
        <v>19934</v>
      </c>
      <c r="E7896" s="320">
        <v>46691</v>
      </c>
      <c r="F7896" s="93"/>
      <c r="G7896" s="93"/>
      <c r="H7896" s="93"/>
      <c r="I7896" s="99"/>
      <c r="J7896" s="99"/>
      <c r="K7896" s="99"/>
      <c r="L7896" s="99"/>
      <c r="M7896" s="99"/>
      <c r="N7896" s="99"/>
      <c r="O7896" s="99"/>
      <c r="P7896" s="99"/>
      <c r="Q7896" s="99"/>
      <c r="R7896" s="99"/>
      <c r="S7896" s="99"/>
      <c r="T7896" s="99"/>
      <c r="U7896" s="99"/>
      <c r="V7896" s="99"/>
      <c r="W7896" s="99"/>
      <c r="X7896" s="99"/>
      <c r="Y7896" s="99"/>
      <c r="Z7896" s="99"/>
      <c r="AA7896" s="99"/>
      <c r="AB7896" s="99"/>
      <c r="AC7896" s="99"/>
      <c r="AD7896" s="99"/>
      <c r="AE7896" s="99"/>
      <c r="AF7896" s="99"/>
      <c r="AG7896" s="99"/>
      <c r="AH7896" s="31"/>
      <c r="AI7896" s="31"/>
      <c r="AJ7896" s="31"/>
      <c r="AK7896" s="31"/>
      <c r="AL7896" s="31"/>
      <c r="AO7896" s="376"/>
    </row>
    <row r="7897" spans="1:41" x14ac:dyDescent="0.3">
      <c r="A7897" s="333" t="s">
        <v>18678</v>
      </c>
      <c r="B7897" s="333" t="s">
        <v>2301</v>
      </c>
      <c r="C7897" s="125" t="s">
        <v>18816</v>
      </c>
      <c r="D7897" s="32" t="s">
        <v>20309</v>
      </c>
      <c r="E7897" s="125" t="s">
        <v>8292</v>
      </c>
      <c r="F7897" s="125" t="s">
        <v>1190</v>
      </c>
      <c r="G7897" s="125" t="s">
        <v>1190</v>
      </c>
      <c r="AO7897" s="376"/>
    </row>
    <row r="7898" spans="1:41" x14ac:dyDescent="0.25">
      <c r="A7898" s="44" t="s">
        <v>16726</v>
      </c>
      <c r="B7898" s="44" t="s">
        <v>14839</v>
      </c>
      <c r="C7898" s="45" t="s">
        <v>17004</v>
      </c>
      <c r="D7898" s="367" t="s">
        <v>3696</v>
      </c>
      <c r="E7898" s="328">
        <f>DATE(2029,12,8)</f>
        <v>47460</v>
      </c>
      <c r="F7898" s="32"/>
      <c r="G7898" s="32"/>
      <c r="H7898" s="32"/>
      <c r="I7898" s="31"/>
      <c r="J7898" s="31"/>
      <c r="K7898" s="31"/>
      <c r="L7898" s="31"/>
      <c r="M7898" s="31"/>
      <c r="N7898" s="31"/>
      <c r="O7898" s="31"/>
      <c r="P7898" s="31"/>
      <c r="Q7898" s="31"/>
      <c r="R7898" s="31"/>
      <c r="S7898" s="31"/>
      <c r="T7898" s="31"/>
      <c r="U7898" s="31"/>
      <c r="V7898" s="31"/>
      <c r="W7898" s="31"/>
      <c r="X7898" s="31"/>
      <c r="Y7898" s="31"/>
      <c r="Z7898" s="31"/>
      <c r="AA7898" s="31"/>
      <c r="AB7898" s="31"/>
      <c r="AC7898" s="31"/>
      <c r="AD7898" s="31"/>
      <c r="AE7898" s="31"/>
      <c r="AF7898" s="31"/>
      <c r="AG7898" s="31"/>
      <c r="AH7898" s="31"/>
      <c r="AI7898" s="31"/>
      <c r="AJ7898" s="31"/>
      <c r="AK7898" s="31"/>
      <c r="AL7898" s="31"/>
      <c r="AO7898" s="376"/>
    </row>
    <row r="7899" spans="1:41" x14ac:dyDescent="0.25">
      <c r="A7899" s="44" t="s">
        <v>3515</v>
      </c>
      <c r="B7899" s="44" t="s">
        <v>5129</v>
      </c>
      <c r="C7899" s="45">
        <v>25010502</v>
      </c>
      <c r="D7899" s="45" t="s">
        <v>11363</v>
      </c>
      <c r="E7899" s="45" t="s">
        <v>12551</v>
      </c>
      <c r="AO7899" s="376"/>
    </row>
    <row r="7900" spans="1:41" x14ac:dyDescent="0.25">
      <c r="A7900" s="44" t="s">
        <v>3515</v>
      </c>
      <c r="B7900" s="44" t="s">
        <v>17452</v>
      </c>
      <c r="C7900" s="45">
        <v>25010501</v>
      </c>
      <c r="D7900" s="45" t="s">
        <v>11363</v>
      </c>
      <c r="E7900" s="45" t="s">
        <v>12551</v>
      </c>
      <c r="AO7900" s="376"/>
    </row>
    <row r="7901" spans="1:41" x14ac:dyDescent="0.25">
      <c r="A7901" s="44" t="s">
        <v>3515</v>
      </c>
      <c r="B7901" s="44" t="s">
        <v>5321</v>
      </c>
      <c r="C7901" s="45">
        <v>25010401</v>
      </c>
      <c r="D7901" s="45" t="s">
        <v>11363</v>
      </c>
      <c r="E7901" s="45" t="s">
        <v>12564</v>
      </c>
      <c r="AO7901" s="376"/>
    </row>
    <row r="7902" spans="1:41" x14ac:dyDescent="0.25">
      <c r="A7902" s="44" t="s">
        <v>3515</v>
      </c>
      <c r="B7902" s="44" t="s">
        <v>3176</v>
      </c>
      <c r="C7902" s="45">
        <v>25010402</v>
      </c>
      <c r="D7902" s="45" t="s">
        <v>11363</v>
      </c>
      <c r="E7902" s="45" t="s">
        <v>12564</v>
      </c>
      <c r="AO7902" s="376"/>
    </row>
    <row r="7903" spans="1:41" x14ac:dyDescent="0.25">
      <c r="A7903" s="44" t="s">
        <v>11972</v>
      </c>
      <c r="B7903" s="44" t="s">
        <v>4237</v>
      </c>
      <c r="C7903" s="45">
        <v>241002</v>
      </c>
      <c r="D7903" s="45" t="s">
        <v>11363</v>
      </c>
      <c r="E7903" s="45" t="s">
        <v>5332</v>
      </c>
      <c r="AO7903" s="376"/>
    </row>
    <row r="7904" spans="1:41" x14ac:dyDescent="0.25">
      <c r="A7904" s="44" t="s">
        <v>2792</v>
      </c>
      <c r="B7904" s="44" t="s">
        <v>12091</v>
      </c>
      <c r="C7904" s="45">
        <v>9.24</v>
      </c>
      <c r="D7904" s="45" t="s">
        <v>12549</v>
      </c>
      <c r="E7904" s="46">
        <v>47299</v>
      </c>
      <c r="F7904" s="45" t="s">
        <v>1335</v>
      </c>
      <c r="G7904" s="93"/>
      <c r="H7904" s="93"/>
      <c r="I7904" s="99"/>
      <c r="J7904" s="99"/>
      <c r="K7904" s="99"/>
      <c r="L7904" s="99"/>
      <c r="M7904" s="99"/>
      <c r="N7904" s="99"/>
      <c r="O7904" s="99"/>
      <c r="P7904" s="99"/>
      <c r="Q7904" s="99"/>
      <c r="R7904" s="99"/>
      <c r="S7904" s="99"/>
      <c r="T7904" s="99"/>
      <c r="U7904" s="99"/>
      <c r="V7904" s="99"/>
      <c r="W7904" s="99"/>
      <c r="X7904" s="99"/>
      <c r="Y7904" s="99"/>
      <c r="Z7904" s="99"/>
      <c r="AA7904" s="99"/>
      <c r="AB7904" s="99"/>
      <c r="AC7904" s="99"/>
      <c r="AD7904" s="99"/>
      <c r="AE7904" s="99"/>
      <c r="AF7904" s="99"/>
      <c r="AG7904" s="99"/>
      <c r="AH7904" s="31"/>
      <c r="AI7904" s="31"/>
      <c r="AJ7904" s="31"/>
      <c r="AK7904" s="31"/>
      <c r="AL7904" s="31"/>
      <c r="AO7904" s="376"/>
    </row>
    <row r="7905" spans="1:41" x14ac:dyDescent="0.25">
      <c r="A7905" s="44" t="s">
        <v>2792</v>
      </c>
      <c r="B7905" s="44" t="s">
        <v>12170</v>
      </c>
      <c r="C7905" s="45">
        <v>10.24</v>
      </c>
      <c r="D7905" s="45" t="s">
        <v>12549</v>
      </c>
      <c r="E7905" s="46">
        <v>47299</v>
      </c>
      <c r="F7905" s="45" t="s">
        <v>1335</v>
      </c>
      <c r="G7905" s="93"/>
      <c r="H7905" s="93"/>
      <c r="I7905" s="99"/>
      <c r="J7905" s="99"/>
      <c r="K7905" s="99"/>
      <c r="L7905" s="99"/>
      <c r="M7905" s="99"/>
      <c r="N7905" s="99"/>
      <c r="O7905" s="99"/>
      <c r="P7905" s="99"/>
      <c r="Q7905" s="99"/>
      <c r="R7905" s="99"/>
      <c r="S7905" s="99"/>
      <c r="T7905" s="99"/>
      <c r="U7905" s="99"/>
      <c r="V7905" s="99"/>
      <c r="W7905" s="99"/>
      <c r="X7905" s="99"/>
      <c r="Y7905" s="99"/>
      <c r="Z7905" s="99"/>
      <c r="AA7905" s="99"/>
      <c r="AB7905" s="99"/>
      <c r="AC7905" s="99"/>
      <c r="AD7905" s="99"/>
      <c r="AE7905" s="99"/>
      <c r="AF7905" s="99"/>
      <c r="AG7905" s="99"/>
      <c r="AH7905" s="31"/>
      <c r="AI7905" s="31"/>
      <c r="AJ7905" s="31"/>
      <c r="AK7905" s="31"/>
      <c r="AL7905" s="31"/>
      <c r="AO7905" s="376"/>
    </row>
    <row r="7906" spans="1:41" x14ac:dyDescent="0.25">
      <c r="A7906" s="44" t="s">
        <v>2792</v>
      </c>
      <c r="B7906" s="44" t="s">
        <v>12094</v>
      </c>
      <c r="C7906" s="45">
        <v>12.24</v>
      </c>
      <c r="D7906" s="45" t="s">
        <v>12549</v>
      </c>
      <c r="E7906" s="46">
        <v>47299</v>
      </c>
      <c r="F7906" s="45" t="s">
        <v>1335</v>
      </c>
      <c r="G7906" s="93"/>
      <c r="H7906" s="93"/>
      <c r="I7906" s="99"/>
      <c r="J7906" s="99"/>
      <c r="K7906" s="99"/>
      <c r="L7906" s="99"/>
      <c r="M7906" s="99"/>
      <c r="N7906" s="99"/>
      <c r="O7906" s="99"/>
      <c r="P7906" s="99"/>
      <c r="Q7906" s="99"/>
      <c r="R7906" s="99"/>
      <c r="S7906" s="99"/>
      <c r="T7906" s="99"/>
      <c r="U7906" s="99"/>
      <c r="V7906" s="99"/>
      <c r="W7906" s="99"/>
      <c r="X7906" s="99"/>
      <c r="Y7906" s="99"/>
      <c r="Z7906" s="99"/>
      <c r="AA7906" s="99"/>
      <c r="AB7906" s="99"/>
      <c r="AC7906" s="99"/>
      <c r="AD7906" s="99"/>
      <c r="AE7906" s="99"/>
      <c r="AF7906" s="99"/>
      <c r="AG7906" s="99"/>
      <c r="AH7906" s="31"/>
      <c r="AI7906" s="31"/>
      <c r="AJ7906" s="31"/>
      <c r="AK7906" s="31"/>
      <c r="AL7906" s="31"/>
      <c r="AO7906" s="376"/>
    </row>
    <row r="7907" spans="1:41" x14ac:dyDescent="0.25">
      <c r="A7907" s="44" t="s">
        <v>13227</v>
      </c>
      <c r="B7907" s="44" t="s">
        <v>3176</v>
      </c>
      <c r="C7907" s="45">
        <v>25010402</v>
      </c>
      <c r="D7907" s="45" t="s">
        <v>11363</v>
      </c>
      <c r="E7907" s="45" t="s">
        <v>12564</v>
      </c>
      <c r="AO7907" s="376"/>
    </row>
    <row r="7908" spans="1:41" x14ac:dyDescent="0.25">
      <c r="A7908" s="44" t="s">
        <v>13227</v>
      </c>
      <c r="B7908" s="44" t="s">
        <v>5321</v>
      </c>
      <c r="C7908" s="45">
        <v>25010401</v>
      </c>
      <c r="D7908" s="45" t="s">
        <v>11363</v>
      </c>
      <c r="E7908" s="45" t="s">
        <v>12564</v>
      </c>
      <c r="AO7908" s="376"/>
    </row>
    <row r="7909" spans="1:41" x14ac:dyDescent="0.25">
      <c r="A7909" s="44" t="s">
        <v>10551</v>
      </c>
      <c r="B7909" s="44" t="s">
        <v>3475</v>
      </c>
      <c r="C7909" s="45">
        <v>240301</v>
      </c>
      <c r="D7909" s="45" t="s">
        <v>11363</v>
      </c>
      <c r="E7909" s="45" t="s">
        <v>9249</v>
      </c>
      <c r="AO7909" s="376"/>
    </row>
    <row r="7910" spans="1:41" x14ac:dyDescent="0.25">
      <c r="A7910" s="44" t="s">
        <v>13228</v>
      </c>
      <c r="B7910" s="44" t="s">
        <v>5321</v>
      </c>
      <c r="C7910" s="45">
        <v>25010401</v>
      </c>
      <c r="D7910" s="45" t="s">
        <v>11363</v>
      </c>
      <c r="E7910" s="45" t="s">
        <v>12564</v>
      </c>
      <c r="AO7910" s="376"/>
    </row>
    <row r="7911" spans="1:41" x14ac:dyDescent="0.25">
      <c r="A7911" s="44" t="s">
        <v>13228</v>
      </c>
      <c r="B7911" s="44" t="s">
        <v>3176</v>
      </c>
      <c r="C7911" s="45">
        <v>25010402</v>
      </c>
      <c r="D7911" s="45" t="s">
        <v>11363</v>
      </c>
      <c r="E7911" s="45" t="s">
        <v>12564</v>
      </c>
      <c r="AO7911" s="376"/>
    </row>
    <row r="7912" spans="1:41" x14ac:dyDescent="0.25">
      <c r="A7912" s="44" t="s">
        <v>228</v>
      </c>
      <c r="B7912" s="44" t="s">
        <v>143</v>
      </c>
      <c r="C7912" s="45" t="s">
        <v>7545</v>
      </c>
      <c r="D7912" s="45" t="s">
        <v>11204</v>
      </c>
      <c r="E7912" s="45" t="s">
        <v>4146</v>
      </c>
      <c r="F7912" s="93"/>
      <c r="G7912" s="93"/>
      <c r="H7912" s="93"/>
      <c r="I7912" s="99"/>
      <c r="J7912" s="99"/>
      <c r="K7912" s="99"/>
      <c r="L7912" s="99"/>
      <c r="M7912" s="99"/>
      <c r="N7912" s="99"/>
      <c r="O7912" s="99"/>
      <c r="P7912" s="99"/>
      <c r="Q7912" s="99"/>
      <c r="R7912" s="99"/>
      <c r="S7912" s="99"/>
      <c r="T7912" s="99"/>
      <c r="U7912" s="99"/>
      <c r="V7912" s="99"/>
      <c r="W7912" s="99"/>
      <c r="X7912" s="99"/>
      <c r="Y7912" s="99"/>
      <c r="Z7912" s="99"/>
      <c r="AA7912" s="99"/>
      <c r="AB7912" s="99"/>
      <c r="AC7912" s="99"/>
      <c r="AD7912" s="99"/>
      <c r="AE7912" s="99"/>
      <c r="AF7912" s="99"/>
      <c r="AG7912" s="99"/>
      <c r="AH7912" s="31"/>
      <c r="AI7912" s="31"/>
      <c r="AJ7912" s="31"/>
      <c r="AK7912" s="31"/>
      <c r="AL7912" s="31"/>
      <c r="AO7912" s="376"/>
    </row>
    <row r="7913" spans="1:41" x14ac:dyDescent="0.25">
      <c r="A7913" s="44" t="s">
        <v>228</v>
      </c>
      <c r="B7913" s="44" t="s">
        <v>143</v>
      </c>
      <c r="C7913" s="45" t="s">
        <v>7545</v>
      </c>
      <c r="D7913" s="93" t="s">
        <v>17443</v>
      </c>
      <c r="E7913" s="45" t="s">
        <v>4146</v>
      </c>
      <c r="F7913" s="93"/>
      <c r="G7913" s="93"/>
      <c r="H7913" s="93"/>
      <c r="I7913" s="99"/>
      <c r="J7913" s="99"/>
      <c r="K7913" s="99"/>
      <c r="L7913" s="99"/>
      <c r="M7913" s="99"/>
      <c r="N7913" s="99"/>
      <c r="O7913" s="99"/>
      <c r="P7913" s="99"/>
      <c r="Q7913" s="99"/>
      <c r="R7913" s="99"/>
      <c r="S7913" s="99"/>
      <c r="T7913" s="99"/>
      <c r="U7913" s="99"/>
      <c r="V7913" s="99"/>
      <c r="W7913" s="99"/>
      <c r="X7913" s="99"/>
      <c r="Y7913" s="99"/>
      <c r="Z7913" s="99"/>
      <c r="AA7913" s="99"/>
      <c r="AB7913" s="99"/>
      <c r="AC7913" s="99"/>
      <c r="AD7913" s="99"/>
      <c r="AE7913" s="99"/>
      <c r="AF7913" s="99"/>
      <c r="AG7913" s="99"/>
      <c r="AH7913" s="31"/>
      <c r="AI7913" s="31"/>
      <c r="AJ7913" s="31"/>
      <c r="AK7913" s="31"/>
      <c r="AL7913" s="31"/>
      <c r="AO7913" s="376"/>
    </row>
    <row r="7914" spans="1:41" x14ac:dyDescent="0.25">
      <c r="A7914" s="44" t="s">
        <v>228</v>
      </c>
      <c r="B7914" s="44" t="s">
        <v>143</v>
      </c>
      <c r="C7914" s="45" t="s">
        <v>7545</v>
      </c>
      <c r="D7914" s="45" t="s">
        <v>9895</v>
      </c>
      <c r="E7914" s="46">
        <v>47756</v>
      </c>
      <c r="F7914" s="93"/>
      <c r="G7914" s="93"/>
      <c r="H7914" s="93"/>
      <c r="I7914" s="99"/>
      <c r="J7914" s="99"/>
      <c r="K7914" s="99"/>
      <c r="L7914" s="99"/>
      <c r="M7914" s="99"/>
      <c r="N7914" s="99"/>
      <c r="O7914" s="99"/>
      <c r="P7914" s="99"/>
      <c r="Q7914" s="99"/>
      <c r="R7914" s="99"/>
      <c r="S7914" s="99"/>
      <c r="T7914" s="99"/>
      <c r="U7914" s="99"/>
      <c r="V7914" s="99"/>
      <c r="W7914" s="99"/>
      <c r="X7914" s="99"/>
      <c r="Y7914" s="99"/>
      <c r="Z7914" s="99"/>
      <c r="AA7914" s="99"/>
      <c r="AB7914" s="99"/>
      <c r="AC7914" s="99"/>
      <c r="AD7914" s="99"/>
      <c r="AE7914" s="99"/>
      <c r="AF7914" s="99"/>
      <c r="AG7914" s="99"/>
      <c r="AH7914" s="31"/>
      <c r="AI7914" s="31"/>
      <c r="AJ7914" s="31"/>
      <c r="AK7914" s="31"/>
      <c r="AL7914" s="31"/>
      <c r="AO7914" s="376"/>
    </row>
    <row r="7915" spans="1:41" x14ac:dyDescent="0.25">
      <c r="A7915" s="91" t="s">
        <v>9434</v>
      </c>
      <c r="B7915" s="92" t="s">
        <v>9602</v>
      </c>
      <c r="C7915" s="45" t="s">
        <v>9349</v>
      </c>
      <c r="D7915" s="93" t="s">
        <v>9601</v>
      </c>
      <c r="E7915" s="94">
        <v>46568</v>
      </c>
      <c r="F7915" s="93"/>
      <c r="G7915" s="93"/>
      <c r="H7915" s="93"/>
      <c r="I7915" s="99"/>
      <c r="J7915" s="99"/>
      <c r="K7915" s="99"/>
      <c r="L7915" s="99"/>
      <c r="M7915" s="99"/>
      <c r="N7915" s="99"/>
      <c r="O7915" s="99"/>
      <c r="P7915" s="99"/>
      <c r="Q7915" s="99"/>
      <c r="R7915" s="99"/>
      <c r="S7915" s="99"/>
      <c r="T7915" s="99"/>
      <c r="U7915" s="99"/>
      <c r="V7915" s="99"/>
      <c r="W7915" s="99"/>
      <c r="X7915" s="99"/>
      <c r="Y7915" s="99"/>
      <c r="Z7915" s="99"/>
      <c r="AA7915" s="99"/>
      <c r="AB7915" s="99"/>
      <c r="AC7915" s="99"/>
      <c r="AD7915" s="99"/>
      <c r="AE7915" s="99"/>
      <c r="AF7915" s="99"/>
      <c r="AG7915" s="99"/>
      <c r="AH7915" s="31"/>
      <c r="AI7915" s="31"/>
      <c r="AJ7915" s="31"/>
      <c r="AK7915" s="31"/>
      <c r="AL7915" s="31"/>
      <c r="AO7915" s="376"/>
    </row>
    <row r="7916" spans="1:41" x14ac:dyDescent="0.25">
      <c r="A7916" s="44" t="s">
        <v>21657</v>
      </c>
      <c r="B7916" s="44" t="s">
        <v>936</v>
      </c>
      <c r="C7916" s="45">
        <v>260703</v>
      </c>
      <c r="D7916" s="45" t="s">
        <v>11363</v>
      </c>
      <c r="E7916" s="45" t="s">
        <v>11150</v>
      </c>
      <c r="AO7916" s="376"/>
    </row>
    <row r="7917" spans="1:41" x14ac:dyDescent="0.25">
      <c r="A7917" s="44" t="s">
        <v>21658</v>
      </c>
      <c r="B7917" s="44" t="s">
        <v>9248</v>
      </c>
      <c r="C7917" s="45">
        <v>260105</v>
      </c>
      <c r="D7917" s="45" t="s">
        <v>11363</v>
      </c>
      <c r="E7917" s="45" t="s">
        <v>17625</v>
      </c>
      <c r="AO7917" s="376"/>
    </row>
    <row r="7918" spans="1:41" x14ac:dyDescent="0.25">
      <c r="A7918" s="44" t="s">
        <v>19208</v>
      </c>
      <c r="B7918" s="44" t="s">
        <v>21359</v>
      </c>
      <c r="C7918" s="45" t="s">
        <v>21182</v>
      </c>
      <c r="D7918" s="45" t="s">
        <v>21447</v>
      </c>
      <c r="E7918" s="46">
        <v>46752</v>
      </c>
      <c r="AO7918" s="376"/>
    </row>
    <row r="7919" spans="1:41" x14ac:dyDescent="0.25">
      <c r="A7919" s="91" t="s">
        <v>19208</v>
      </c>
      <c r="B7919" s="92" t="s">
        <v>19284</v>
      </c>
      <c r="C7919" s="93" t="s">
        <v>19285</v>
      </c>
      <c r="D7919" s="93" t="s">
        <v>1201</v>
      </c>
      <c r="E7919" s="94">
        <v>46582</v>
      </c>
      <c r="F7919" s="93"/>
      <c r="G7919" s="93"/>
      <c r="H7919" s="93"/>
      <c r="I7919" s="99"/>
      <c r="J7919" s="99"/>
      <c r="K7919" s="99"/>
      <c r="L7919" s="99"/>
      <c r="M7919" s="99"/>
      <c r="N7919" s="99"/>
      <c r="O7919" s="99"/>
      <c r="P7919" s="99"/>
      <c r="Q7919" s="99"/>
      <c r="R7919" s="99"/>
      <c r="S7919" s="99"/>
      <c r="T7919" s="99"/>
      <c r="U7919" s="99"/>
      <c r="V7919" s="99"/>
      <c r="W7919" s="99"/>
      <c r="X7919" s="99"/>
      <c r="Y7919" s="99"/>
      <c r="Z7919" s="99"/>
      <c r="AA7919" s="99"/>
      <c r="AB7919" s="99"/>
      <c r="AC7919" s="99"/>
      <c r="AD7919" s="99"/>
      <c r="AE7919" s="99"/>
      <c r="AF7919" s="99"/>
      <c r="AG7919" s="99"/>
      <c r="AH7919" s="31"/>
      <c r="AI7919" s="31"/>
      <c r="AJ7919" s="31"/>
      <c r="AK7919" s="31"/>
      <c r="AL7919" s="31"/>
      <c r="AO7919" s="376"/>
    </row>
    <row r="7920" spans="1:41" x14ac:dyDescent="0.25">
      <c r="A7920" s="44" t="s">
        <v>556</v>
      </c>
      <c r="B7920" s="44" t="s">
        <v>21402</v>
      </c>
      <c r="C7920" s="45" t="s">
        <v>5503</v>
      </c>
      <c r="D7920" s="45" t="s">
        <v>21447</v>
      </c>
      <c r="E7920" s="46">
        <v>46507</v>
      </c>
      <c r="AO7920" s="376"/>
    </row>
    <row r="7921" spans="1:41" x14ac:dyDescent="0.25">
      <c r="A7921" s="44" t="s">
        <v>9435</v>
      </c>
      <c r="B7921" s="92" t="s">
        <v>9602</v>
      </c>
      <c r="C7921" s="45" t="s">
        <v>9334</v>
      </c>
      <c r="D7921" s="93" t="s">
        <v>9601</v>
      </c>
      <c r="E7921" s="94">
        <v>46568</v>
      </c>
      <c r="F7921" s="93"/>
      <c r="G7921" s="93"/>
      <c r="H7921" s="93"/>
      <c r="I7921" s="99"/>
      <c r="J7921" s="99"/>
      <c r="K7921" s="99"/>
      <c r="L7921" s="99"/>
      <c r="M7921" s="99"/>
      <c r="N7921" s="99"/>
      <c r="O7921" s="99"/>
      <c r="P7921" s="99"/>
      <c r="Q7921" s="99"/>
      <c r="R7921" s="99"/>
      <c r="S7921" s="99"/>
      <c r="T7921" s="99"/>
      <c r="U7921" s="99"/>
      <c r="V7921" s="99"/>
      <c r="W7921" s="99"/>
      <c r="X7921" s="99"/>
      <c r="Y7921" s="99"/>
      <c r="Z7921" s="99"/>
      <c r="AA7921" s="99"/>
      <c r="AB7921" s="99"/>
      <c r="AC7921" s="99"/>
      <c r="AD7921" s="99"/>
      <c r="AE7921" s="99"/>
      <c r="AF7921" s="99"/>
      <c r="AG7921" s="99"/>
      <c r="AH7921" s="31"/>
      <c r="AI7921" s="31"/>
      <c r="AJ7921" s="31"/>
      <c r="AK7921" s="31"/>
      <c r="AL7921" s="31"/>
      <c r="AO7921" s="376"/>
    </row>
    <row r="7922" spans="1:41" x14ac:dyDescent="0.25">
      <c r="A7922" s="44" t="s">
        <v>17897</v>
      </c>
      <c r="B7922" s="44" t="s">
        <v>3176</v>
      </c>
      <c r="C7922" s="45">
        <v>26010402</v>
      </c>
      <c r="D7922" s="45" t="s">
        <v>11363</v>
      </c>
      <c r="E7922" s="45" t="s">
        <v>17459</v>
      </c>
      <c r="AO7922" s="376"/>
    </row>
    <row r="7923" spans="1:41" x14ac:dyDescent="0.25">
      <c r="A7923" s="44" t="s">
        <v>5246</v>
      </c>
      <c r="B7923" s="44" t="s">
        <v>5130</v>
      </c>
      <c r="C7923" s="45">
        <v>22010701</v>
      </c>
      <c r="D7923" s="45" t="s">
        <v>11363</v>
      </c>
      <c r="E7923" s="45" t="s">
        <v>5131</v>
      </c>
      <c r="AO7923" s="376"/>
    </row>
    <row r="7924" spans="1:41" x14ac:dyDescent="0.25">
      <c r="A7924" s="44" t="s">
        <v>13645</v>
      </c>
      <c r="B7924" s="44" t="s">
        <v>12094</v>
      </c>
      <c r="C7924" s="45">
        <v>12.25</v>
      </c>
      <c r="D7924" s="45" t="s">
        <v>12549</v>
      </c>
      <c r="E7924" s="46">
        <v>47664</v>
      </c>
      <c r="F7924" s="45"/>
      <c r="G7924" s="93"/>
      <c r="H7924" s="93"/>
      <c r="I7924" s="99"/>
      <c r="J7924" s="99"/>
      <c r="K7924" s="99"/>
      <c r="L7924" s="99"/>
      <c r="M7924" s="99"/>
      <c r="N7924" s="99"/>
      <c r="O7924" s="99"/>
      <c r="P7924" s="99"/>
      <c r="Q7924" s="99"/>
      <c r="R7924" s="99"/>
      <c r="S7924" s="99"/>
      <c r="T7924" s="99"/>
      <c r="U7924" s="99"/>
      <c r="V7924" s="99"/>
      <c r="W7924" s="99"/>
      <c r="X7924" s="99"/>
      <c r="Y7924" s="99"/>
      <c r="Z7924" s="99"/>
      <c r="AA7924" s="99"/>
      <c r="AB7924" s="99"/>
      <c r="AC7924" s="99"/>
      <c r="AD7924" s="99"/>
      <c r="AE7924" s="99"/>
      <c r="AF7924" s="99"/>
      <c r="AG7924" s="99"/>
      <c r="AH7924" s="31"/>
      <c r="AI7924" s="31"/>
      <c r="AJ7924" s="31"/>
      <c r="AK7924" s="31"/>
      <c r="AL7924" s="31"/>
      <c r="AO7924" s="376"/>
    </row>
    <row r="7925" spans="1:41" x14ac:dyDescent="0.25">
      <c r="A7925" s="44" t="s">
        <v>2830</v>
      </c>
      <c r="B7925" s="44" t="s">
        <v>13600</v>
      </c>
      <c r="C7925" s="45">
        <v>35.25</v>
      </c>
      <c r="D7925" s="45" t="s">
        <v>12549</v>
      </c>
      <c r="E7925" s="46">
        <v>47664</v>
      </c>
      <c r="F7925" s="45"/>
      <c r="G7925" s="93"/>
      <c r="H7925" s="93"/>
      <c r="I7925" s="99"/>
      <c r="J7925" s="99"/>
      <c r="K7925" s="99"/>
      <c r="L7925" s="99"/>
      <c r="M7925" s="99"/>
      <c r="N7925" s="99"/>
      <c r="O7925" s="99"/>
      <c r="P7925" s="99"/>
      <c r="Q7925" s="99"/>
      <c r="R7925" s="99"/>
      <c r="S7925" s="99"/>
      <c r="T7925" s="99"/>
      <c r="U7925" s="99"/>
      <c r="V7925" s="99"/>
      <c r="W7925" s="99"/>
      <c r="X7925" s="99"/>
      <c r="Y7925" s="99"/>
      <c r="Z7925" s="99"/>
      <c r="AA7925" s="99"/>
      <c r="AB7925" s="99"/>
      <c r="AC7925" s="99"/>
      <c r="AD7925" s="99"/>
      <c r="AE7925" s="99"/>
      <c r="AF7925" s="99"/>
      <c r="AG7925" s="99"/>
      <c r="AH7925" s="31"/>
      <c r="AI7925" s="31"/>
      <c r="AJ7925" s="31"/>
      <c r="AK7925" s="31"/>
      <c r="AL7925" s="31"/>
      <c r="AO7925" s="376"/>
    </row>
    <row r="7926" spans="1:41" x14ac:dyDescent="0.3">
      <c r="A7926" s="333" t="s">
        <v>1592</v>
      </c>
      <c r="B7926" s="333" t="s">
        <v>1598</v>
      </c>
      <c r="C7926" s="125" t="s">
        <v>13387</v>
      </c>
      <c r="D7926" s="32" t="s">
        <v>20309</v>
      </c>
      <c r="E7926" s="125" t="s">
        <v>11886</v>
      </c>
      <c r="F7926" s="125" t="s">
        <v>1189</v>
      </c>
      <c r="G7926" s="125" t="s">
        <v>1190</v>
      </c>
      <c r="AO7926" s="376"/>
    </row>
    <row r="7927" spans="1:41" x14ac:dyDescent="0.25">
      <c r="A7927" s="44" t="s">
        <v>12050</v>
      </c>
      <c r="B7927" s="92" t="s">
        <v>9602</v>
      </c>
      <c r="C7927" s="45" t="s">
        <v>9343</v>
      </c>
      <c r="D7927" s="93" t="s">
        <v>9601</v>
      </c>
      <c r="E7927" s="94">
        <v>46568</v>
      </c>
      <c r="F7927" s="93"/>
      <c r="G7927" s="93"/>
      <c r="H7927" s="93"/>
      <c r="I7927" s="99"/>
      <c r="J7927" s="99"/>
      <c r="K7927" s="99"/>
      <c r="L7927" s="99"/>
      <c r="M7927" s="99"/>
      <c r="N7927" s="99"/>
      <c r="O7927" s="99"/>
      <c r="P7927" s="99"/>
      <c r="Q7927" s="99"/>
      <c r="R7927" s="99"/>
      <c r="S7927" s="99"/>
      <c r="T7927" s="99"/>
      <c r="U7927" s="99"/>
      <c r="V7927" s="99"/>
      <c r="W7927" s="99"/>
      <c r="X7927" s="99"/>
      <c r="Y7927" s="99"/>
      <c r="Z7927" s="99"/>
      <c r="AA7927" s="99"/>
      <c r="AB7927" s="99"/>
      <c r="AC7927" s="99"/>
      <c r="AD7927" s="99"/>
      <c r="AE7927" s="99"/>
      <c r="AF7927" s="99"/>
      <c r="AG7927" s="99"/>
      <c r="AH7927" s="31"/>
      <c r="AI7927" s="31"/>
      <c r="AJ7927" s="31"/>
      <c r="AK7927" s="31"/>
      <c r="AL7927" s="31"/>
      <c r="AO7927" s="376"/>
    </row>
    <row r="7928" spans="1:41" x14ac:dyDescent="0.25">
      <c r="A7928" s="44" t="s">
        <v>12050</v>
      </c>
      <c r="B7928" s="92" t="s">
        <v>12068</v>
      </c>
      <c r="C7928" s="93" t="s">
        <v>12038</v>
      </c>
      <c r="D7928" s="93" t="s">
        <v>1201</v>
      </c>
      <c r="E7928" s="94">
        <v>47208</v>
      </c>
      <c r="F7928" s="93"/>
      <c r="G7928" s="93"/>
      <c r="H7928" s="93"/>
      <c r="I7928" s="99"/>
      <c r="J7928" s="99"/>
      <c r="K7928" s="99"/>
      <c r="L7928" s="99"/>
      <c r="M7928" s="99"/>
      <c r="N7928" s="99"/>
      <c r="O7928" s="99"/>
      <c r="P7928" s="99"/>
      <c r="Q7928" s="99"/>
      <c r="R7928" s="99"/>
      <c r="S7928" s="99"/>
      <c r="T7928" s="99"/>
      <c r="U7928" s="99"/>
      <c r="V7928" s="99"/>
      <c r="W7928" s="99"/>
      <c r="X7928" s="99"/>
      <c r="Y7928" s="99"/>
      <c r="Z7928" s="99"/>
      <c r="AA7928" s="99"/>
      <c r="AB7928" s="99"/>
      <c r="AC7928" s="99"/>
      <c r="AD7928" s="99"/>
      <c r="AE7928" s="99"/>
      <c r="AF7928" s="99"/>
      <c r="AG7928" s="99"/>
      <c r="AH7928" s="31"/>
      <c r="AI7928" s="31"/>
      <c r="AJ7928" s="31"/>
      <c r="AK7928" s="31"/>
      <c r="AL7928" s="31"/>
      <c r="AO7928" s="376"/>
    </row>
    <row r="7929" spans="1:41" x14ac:dyDescent="0.25">
      <c r="A7929" s="44" t="s">
        <v>10552</v>
      </c>
      <c r="B7929" s="44" t="s">
        <v>10355</v>
      </c>
      <c r="C7929" s="45">
        <v>240403</v>
      </c>
      <c r="D7929" s="45" t="s">
        <v>11363</v>
      </c>
      <c r="E7929" s="45" t="s">
        <v>5037</v>
      </c>
      <c r="AO7929" s="376"/>
    </row>
    <row r="7930" spans="1:41" x14ac:dyDescent="0.25">
      <c r="A7930" s="44" t="s">
        <v>21225</v>
      </c>
      <c r="C7930" s="32" t="s">
        <v>21235</v>
      </c>
      <c r="D7930" s="32" t="s">
        <v>1705</v>
      </c>
      <c r="E7930" s="33">
        <v>47938</v>
      </c>
      <c r="AO7930" s="376"/>
    </row>
    <row r="7931" spans="1:41" x14ac:dyDescent="0.25">
      <c r="A7931" s="44" t="s">
        <v>21659</v>
      </c>
      <c r="B7931" s="44" t="s">
        <v>7767</v>
      </c>
      <c r="C7931" s="45">
        <v>260404</v>
      </c>
      <c r="D7931" s="45" t="s">
        <v>11363</v>
      </c>
      <c r="E7931" s="45" t="s">
        <v>11152</v>
      </c>
      <c r="AO7931" s="376"/>
    </row>
    <row r="7932" spans="1:41" x14ac:dyDescent="0.25">
      <c r="A7932" s="91" t="s">
        <v>8691</v>
      </c>
      <c r="B7932" s="92" t="s">
        <v>9602</v>
      </c>
      <c r="C7932" s="45" t="s">
        <v>9349</v>
      </c>
      <c r="D7932" s="93" t="s">
        <v>9601</v>
      </c>
      <c r="E7932" s="94">
        <v>46568</v>
      </c>
      <c r="F7932" s="93"/>
      <c r="G7932" s="93"/>
      <c r="H7932" s="93"/>
      <c r="I7932" s="99"/>
      <c r="J7932" s="99"/>
      <c r="K7932" s="99"/>
      <c r="L7932" s="99"/>
      <c r="M7932" s="99"/>
      <c r="N7932" s="99"/>
      <c r="O7932" s="99"/>
      <c r="P7932" s="99"/>
      <c r="Q7932" s="99"/>
      <c r="R7932" s="99"/>
      <c r="S7932" s="99"/>
      <c r="T7932" s="99"/>
      <c r="U7932" s="99"/>
      <c r="V7932" s="99"/>
      <c r="W7932" s="99"/>
      <c r="X7932" s="99"/>
      <c r="Y7932" s="99"/>
      <c r="Z7932" s="99"/>
      <c r="AA7932" s="99"/>
      <c r="AB7932" s="99"/>
      <c r="AC7932" s="99"/>
      <c r="AD7932" s="99"/>
      <c r="AE7932" s="99"/>
      <c r="AF7932" s="99"/>
      <c r="AG7932" s="99"/>
      <c r="AH7932" s="31"/>
      <c r="AI7932" s="31"/>
      <c r="AJ7932" s="31"/>
      <c r="AK7932" s="31"/>
      <c r="AL7932" s="31"/>
      <c r="AO7932" s="376"/>
    </row>
    <row r="7933" spans="1:41" x14ac:dyDescent="0.25">
      <c r="A7933" s="44" t="s">
        <v>8691</v>
      </c>
      <c r="B7933" s="44" t="s">
        <v>145</v>
      </c>
      <c r="C7933" s="45" t="s">
        <v>14473</v>
      </c>
      <c r="D7933" s="46" t="s">
        <v>21328</v>
      </c>
      <c r="E7933" s="46">
        <v>46583</v>
      </c>
      <c r="AO7933" s="376"/>
    </row>
    <row r="7934" spans="1:41" x14ac:dyDescent="0.3">
      <c r="A7934" s="333" t="s">
        <v>8647</v>
      </c>
      <c r="B7934" s="333" t="s">
        <v>8622</v>
      </c>
      <c r="C7934" s="125" t="s">
        <v>8623</v>
      </c>
      <c r="D7934" s="32" t="s">
        <v>20309</v>
      </c>
      <c r="E7934" s="125" t="s">
        <v>7871</v>
      </c>
      <c r="F7934" s="125" t="s">
        <v>1189</v>
      </c>
      <c r="G7934" s="125" t="s">
        <v>1189</v>
      </c>
      <c r="AO7934" s="376"/>
    </row>
    <row r="7935" spans="1:41" x14ac:dyDescent="0.25">
      <c r="A7935" s="91" t="s">
        <v>19134</v>
      </c>
      <c r="B7935" s="92" t="s">
        <v>3182</v>
      </c>
      <c r="C7935" s="93" t="s">
        <v>19170</v>
      </c>
      <c r="D7935" s="93" t="s">
        <v>1201</v>
      </c>
      <c r="E7935" s="94">
        <v>46582</v>
      </c>
      <c r="F7935" s="93"/>
      <c r="G7935" s="93"/>
      <c r="H7935" s="93"/>
      <c r="I7935" s="99"/>
      <c r="J7935" s="99"/>
      <c r="K7935" s="99"/>
      <c r="L7935" s="99"/>
      <c r="M7935" s="99"/>
      <c r="N7935" s="99"/>
      <c r="O7935" s="99"/>
      <c r="P7935" s="99"/>
      <c r="Q7935" s="99"/>
      <c r="R7935" s="99"/>
      <c r="S7935" s="99"/>
      <c r="T7935" s="99"/>
      <c r="U7935" s="99"/>
      <c r="V7935" s="99"/>
      <c r="W7935" s="99"/>
      <c r="X7935" s="99"/>
      <c r="Y7935" s="99"/>
      <c r="Z7935" s="99"/>
      <c r="AA7935" s="99"/>
      <c r="AB7935" s="99"/>
      <c r="AC7935" s="99"/>
      <c r="AD7935" s="99"/>
      <c r="AE7935" s="99"/>
      <c r="AF7935" s="99"/>
      <c r="AG7935" s="99"/>
      <c r="AH7935" s="31"/>
      <c r="AI7935" s="31"/>
      <c r="AJ7935" s="31"/>
      <c r="AK7935" s="31"/>
      <c r="AL7935" s="31"/>
      <c r="AO7935" s="376"/>
    </row>
    <row r="7936" spans="1:41" x14ac:dyDescent="0.25">
      <c r="A7936" s="44" t="s">
        <v>21207</v>
      </c>
      <c r="B7936" s="44" t="s">
        <v>10173</v>
      </c>
      <c r="C7936" s="45" t="s">
        <v>10174</v>
      </c>
      <c r="D7936" s="45" t="s">
        <v>10164</v>
      </c>
      <c r="E7936" s="46">
        <v>47361</v>
      </c>
      <c r="F7936" s="45"/>
      <c r="G7936" s="45"/>
      <c r="H7936" s="93"/>
      <c r="I7936" s="99"/>
      <c r="J7936" s="99"/>
      <c r="K7936" s="99"/>
      <c r="L7936" s="99"/>
      <c r="M7936" s="99"/>
      <c r="N7936" s="99"/>
      <c r="O7936" s="99"/>
      <c r="P7936" s="99"/>
      <c r="Q7936" s="99"/>
      <c r="R7936" s="99"/>
      <c r="S7936" s="99"/>
      <c r="T7936" s="99"/>
      <c r="U7936" s="99"/>
      <c r="V7936" s="99"/>
      <c r="W7936" s="99"/>
      <c r="X7936" s="99"/>
      <c r="Y7936" s="99"/>
      <c r="Z7936" s="99"/>
      <c r="AA7936" s="99"/>
      <c r="AB7936" s="99"/>
      <c r="AC7936" s="99"/>
      <c r="AD7936" s="99"/>
      <c r="AE7936" s="99"/>
      <c r="AF7936" s="99"/>
      <c r="AG7936" s="99"/>
      <c r="AH7936" s="31"/>
      <c r="AI7936" s="31"/>
      <c r="AJ7936" s="31"/>
      <c r="AK7936" s="31"/>
      <c r="AL7936" s="31"/>
      <c r="AO7936" s="376"/>
    </row>
    <row r="7937" spans="1:41" x14ac:dyDescent="0.25">
      <c r="A7937" s="44" t="s">
        <v>7336</v>
      </c>
      <c r="B7937" s="44" t="s">
        <v>21359</v>
      </c>
      <c r="C7937" s="45" t="s">
        <v>9701</v>
      </c>
      <c r="D7937" s="45" t="s">
        <v>21447</v>
      </c>
      <c r="E7937" s="46">
        <v>46752</v>
      </c>
      <c r="AO7937" s="376"/>
    </row>
    <row r="7938" spans="1:41" x14ac:dyDescent="0.25">
      <c r="A7938" s="44" t="s">
        <v>12962</v>
      </c>
      <c r="B7938" s="44" t="s">
        <v>10326</v>
      </c>
      <c r="C7938" s="45" t="s">
        <v>10327</v>
      </c>
      <c r="D7938" s="46" t="s">
        <v>21328</v>
      </c>
      <c r="E7938" s="46">
        <v>46599</v>
      </c>
      <c r="AO7938" s="376"/>
    </row>
    <row r="7939" spans="1:41" x14ac:dyDescent="0.3">
      <c r="A7939" s="333" t="s">
        <v>18679</v>
      </c>
      <c r="B7939" s="333" t="s">
        <v>11374</v>
      </c>
      <c r="C7939" s="125" t="s">
        <v>11375</v>
      </c>
      <c r="D7939" s="32" t="s">
        <v>20309</v>
      </c>
      <c r="E7939" s="125" t="s">
        <v>4826</v>
      </c>
      <c r="F7939" s="125" t="s">
        <v>1189</v>
      </c>
      <c r="G7939" s="125" t="s">
        <v>1190</v>
      </c>
      <c r="AO7939" s="376"/>
    </row>
    <row r="7940" spans="1:41" x14ac:dyDescent="0.3">
      <c r="A7940" s="333" t="s">
        <v>18679</v>
      </c>
      <c r="B7940" s="333" t="s">
        <v>1183</v>
      </c>
      <c r="C7940" s="125" t="s">
        <v>18817</v>
      </c>
      <c r="D7940" s="32" t="s">
        <v>20309</v>
      </c>
      <c r="E7940" s="125" t="s">
        <v>8292</v>
      </c>
      <c r="F7940" s="125" t="s">
        <v>1189</v>
      </c>
      <c r="G7940" s="125" t="s">
        <v>1190</v>
      </c>
      <c r="AO7940" s="376"/>
    </row>
    <row r="7941" spans="1:41" x14ac:dyDescent="0.25">
      <c r="A7941" s="44" t="s">
        <v>7866</v>
      </c>
      <c r="B7941" s="44" t="s">
        <v>5134</v>
      </c>
      <c r="C7941" s="45">
        <v>230807</v>
      </c>
      <c r="D7941" s="45" t="s">
        <v>11363</v>
      </c>
      <c r="E7941" s="45" t="s">
        <v>8282</v>
      </c>
      <c r="AO7941" s="376"/>
    </row>
    <row r="7942" spans="1:41" x14ac:dyDescent="0.25">
      <c r="A7942" s="44" t="s">
        <v>8165</v>
      </c>
      <c r="B7942" s="44" t="s">
        <v>21365</v>
      </c>
      <c r="C7942" s="45" t="s">
        <v>8133</v>
      </c>
      <c r="D7942" s="45" t="s">
        <v>21447</v>
      </c>
      <c r="E7942" s="46">
        <v>46752</v>
      </c>
      <c r="AO7942" s="376"/>
    </row>
    <row r="7943" spans="1:41" x14ac:dyDescent="0.25">
      <c r="A7943" s="44" t="s">
        <v>19357</v>
      </c>
      <c r="B7943" s="319" t="s">
        <v>19550</v>
      </c>
      <c r="C7943" s="318" t="s">
        <v>19691</v>
      </c>
      <c r="D7943" s="93" t="s">
        <v>19934</v>
      </c>
      <c r="E7943" s="320">
        <v>46934</v>
      </c>
      <c r="F7943" s="93"/>
      <c r="G7943" s="93"/>
      <c r="H7943" s="93"/>
      <c r="I7943" s="99"/>
      <c r="J7943" s="99"/>
      <c r="K7943" s="99"/>
      <c r="L7943" s="99"/>
      <c r="M7943" s="99"/>
      <c r="N7943" s="99"/>
      <c r="O7943" s="99"/>
      <c r="P7943" s="99"/>
      <c r="Q7943" s="99"/>
      <c r="R7943" s="99"/>
      <c r="S7943" s="99"/>
      <c r="T7943" s="99"/>
      <c r="U7943" s="99"/>
      <c r="V7943" s="99"/>
      <c r="W7943" s="99"/>
      <c r="X7943" s="99"/>
      <c r="Y7943" s="99"/>
      <c r="Z7943" s="99"/>
      <c r="AA7943" s="99"/>
      <c r="AB7943" s="99"/>
      <c r="AC7943" s="99"/>
      <c r="AD7943" s="99"/>
      <c r="AE7943" s="99"/>
      <c r="AF7943" s="99"/>
      <c r="AG7943" s="99"/>
      <c r="AH7943" s="31"/>
      <c r="AI7943" s="31"/>
      <c r="AJ7943" s="31"/>
      <c r="AK7943" s="31"/>
      <c r="AL7943" s="31"/>
      <c r="AO7943" s="376"/>
    </row>
    <row r="7944" spans="1:41" x14ac:dyDescent="0.25">
      <c r="A7944" s="44" t="s">
        <v>712</v>
      </c>
      <c r="B7944" s="44" t="s">
        <v>3475</v>
      </c>
      <c r="C7944" s="45">
        <v>230301</v>
      </c>
      <c r="D7944" s="45" t="s">
        <v>11363</v>
      </c>
      <c r="E7944" s="45" t="s">
        <v>5265</v>
      </c>
      <c r="AO7944" s="376"/>
    </row>
    <row r="7945" spans="1:41" x14ac:dyDescent="0.25">
      <c r="A7945" s="76" t="s">
        <v>16096</v>
      </c>
      <c r="B7945" s="44" t="s">
        <v>16073</v>
      </c>
      <c r="C7945" s="45">
        <v>44.26</v>
      </c>
      <c r="D7945" s="45" t="s">
        <v>12549</v>
      </c>
      <c r="E7945" s="46">
        <v>47787</v>
      </c>
      <c r="F7945" s="45" t="s">
        <v>1335</v>
      </c>
      <c r="G7945" s="93"/>
      <c r="H7945" s="93"/>
      <c r="I7945" s="99"/>
      <c r="J7945" s="99"/>
      <c r="K7945" s="99"/>
      <c r="L7945" s="99"/>
      <c r="M7945" s="99"/>
      <c r="N7945" s="99"/>
      <c r="O7945" s="99"/>
      <c r="P7945" s="99"/>
      <c r="Q7945" s="99"/>
      <c r="R7945" s="99"/>
      <c r="S7945" s="99"/>
      <c r="T7945" s="99"/>
      <c r="U7945" s="99"/>
      <c r="V7945" s="99"/>
      <c r="W7945" s="99"/>
      <c r="X7945" s="99"/>
      <c r="Y7945" s="99"/>
      <c r="Z7945" s="99"/>
      <c r="AA7945" s="99"/>
      <c r="AB7945" s="99"/>
      <c r="AC7945" s="99"/>
      <c r="AD7945" s="99"/>
      <c r="AE7945" s="99"/>
      <c r="AF7945" s="99"/>
      <c r="AG7945" s="99"/>
      <c r="AH7945" s="31"/>
      <c r="AI7945" s="31"/>
      <c r="AJ7945" s="31"/>
      <c r="AK7945" s="31"/>
      <c r="AL7945" s="31"/>
      <c r="AO7945" s="376"/>
    </row>
    <row r="7946" spans="1:41" x14ac:dyDescent="0.25">
      <c r="A7946" s="262" t="s">
        <v>3918</v>
      </c>
      <c r="B7946" s="262" t="s">
        <v>8578</v>
      </c>
      <c r="C7946" s="263">
        <v>791202303002</v>
      </c>
      <c r="D7946" s="263" t="s">
        <v>6271</v>
      </c>
      <c r="E7946" s="264" t="s">
        <v>3157</v>
      </c>
      <c r="F7946" s="93"/>
      <c r="G7946" s="93"/>
      <c r="H7946" s="93"/>
      <c r="I7946" s="99"/>
      <c r="J7946" s="99"/>
      <c r="K7946" s="99"/>
      <c r="L7946" s="99"/>
      <c r="M7946" s="99"/>
      <c r="N7946" s="99"/>
      <c r="O7946" s="99"/>
      <c r="P7946" s="99"/>
      <c r="Q7946" s="99"/>
      <c r="R7946" s="99"/>
      <c r="S7946" s="99"/>
      <c r="T7946" s="99"/>
      <c r="U7946" s="99"/>
      <c r="V7946" s="99"/>
      <c r="W7946" s="99"/>
      <c r="X7946" s="99"/>
      <c r="Y7946" s="99"/>
      <c r="Z7946" s="99"/>
      <c r="AA7946" s="99"/>
      <c r="AB7946" s="99"/>
      <c r="AC7946" s="99"/>
      <c r="AD7946" s="99"/>
      <c r="AE7946" s="99"/>
      <c r="AF7946" s="99"/>
      <c r="AG7946" s="99"/>
      <c r="AH7946" s="31"/>
      <c r="AI7946" s="31"/>
      <c r="AJ7946" s="31"/>
      <c r="AK7946" s="31"/>
      <c r="AL7946" s="31"/>
      <c r="AO7946" s="376"/>
    </row>
    <row r="7947" spans="1:41" x14ac:dyDescent="0.25">
      <c r="A7947" s="44" t="s">
        <v>3918</v>
      </c>
      <c r="B7947" s="44" t="s">
        <v>21365</v>
      </c>
      <c r="C7947" s="45" t="s">
        <v>8133</v>
      </c>
      <c r="D7947" s="45" t="s">
        <v>21447</v>
      </c>
      <c r="E7947" s="46">
        <v>46752</v>
      </c>
      <c r="AO7947" s="376"/>
    </row>
    <row r="7948" spans="1:41" x14ac:dyDescent="0.3">
      <c r="A7948" s="333" t="s">
        <v>11037</v>
      </c>
      <c r="B7948" s="333" t="s">
        <v>11217</v>
      </c>
      <c r="C7948" s="125" t="s">
        <v>11218</v>
      </c>
      <c r="D7948" s="32" t="s">
        <v>20309</v>
      </c>
      <c r="E7948" s="125" t="s">
        <v>4966</v>
      </c>
      <c r="F7948" s="125" t="s">
        <v>1190</v>
      </c>
      <c r="G7948" s="125" t="s">
        <v>1190</v>
      </c>
      <c r="AO7948" s="376"/>
    </row>
    <row r="7949" spans="1:41" x14ac:dyDescent="0.25">
      <c r="A7949" s="44" t="s">
        <v>9630</v>
      </c>
      <c r="B7949" s="44" t="s">
        <v>21359</v>
      </c>
      <c r="C7949" s="45" t="s">
        <v>9701</v>
      </c>
      <c r="D7949" s="45" t="s">
        <v>21447</v>
      </c>
      <c r="E7949" s="46">
        <v>46752</v>
      </c>
      <c r="AO7949" s="376"/>
    </row>
    <row r="7950" spans="1:41" x14ac:dyDescent="0.25">
      <c r="A7950" s="44" t="s">
        <v>9436</v>
      </c>
      <c r="B7950" s="92" t="s">
        <v>9602</v>
      </c>
      <c r="C7950" s="45" t="s">
        <v>9346</v>
      </c>
      <c r="D7950" s="93" t="s">
        <v>9601</v>
      </c>
      <c r="E7950" s="94">
        <v>46568</v>
      </c>
      <c r="F7950" s="93"/>
      <c r="G7950" s="93"/>
      <c r="H7950" s="93"/>
      <c r="I7950" s="99"/>
      <c r="J7950" s="99"/>
      <c r="K7950" s="99"/>
      <c r="L7950" s="99"/>
      <c r="M7950" s="99"/>
      <c r="N7950" s="99"/>
      <c r="O7950" s="99"/>
      <c r="P7950" s="99"/>
      <c r="Q7950" s="99"/>
      <c r="R7950" s="99"/>
      <c r="S7950" s="99"/>
      <c r="T7950" s="99"/>
      <c r="U7950" s="99"/>
      <c r="V7950" s="99"/>
      <c r="W7950" s="99"/>
      <c r="X7950" s="99"/>
      <c r="Y7950" s="99"/>
      <c r="Z7950" s="99"/>
      <c r="AA7950" s="99"/>
      <c r="AB7950" s="99"/>
      <c r="AC7950" s="99"/>
      <c r="AD7950" s="99"/>
      <c r="AE7950" s="99"/>
      <c r="AF7950" s="99"/>
      <c r="AG7950" s="99"/>
      <c r="AH7950" s="31"/>
      <c r="AI7950" s="31"/>
      <c r="AJ7950" s="31"/>
      <c r="AK7950" s="31"/>
      <c r="AL7950" s="31"/>
      <c r="AO7950" s="376"/>
    </row>
    <row r="7951" spans="1:41" x14ac:dyDescent="0.25">
      <c r="A7951" s="91" t="s">
        <v>9436</v>
      </c>
      <c r="B7951" s="92" t="s">
        <v>19284</v>
      </c>
      <c r="C7951" s="93" t="s">
        <v>19285</v>
      </c>
      <c r="D7951" s="93" t="s">
        <v>1201</v>
      </c>
      <c r="E7951" s="94">
        <v>46582</v>
      </c>
      <c r="F7951" s="93"/>
      <c r="G7951" s="93"/>
      <c r="H7951" s="93"/>
      <c r="I7951" s="99"/>
      <c r="J7951" s="99"/>
      <c r="K7951" s="99"/>
      <c r="L7951" s="99"/>
      <c r="M7951" s="99"/>
      <c r="N7951" s="99"/>
      <c r="O7951" s="99"/>
      <c r="P7951" s="99"/>
      <c r="Q7951" s="99"/>
      <c r="R7951" s="99"/>
      <c r="S7951" s="99"/>
      <c r="T7951" s="99"/>
      <c r="U7951" s="99"/>
      <c r="V7951" s="99"/>
      <c r="W7951" s="99"/>
      <c r="X7951" s="99"/>
      <c r="Y7951" s="99"/>
      <c r="Z7951" s="99"/>
      <c r="AA7951" s="99"/>
      <c r="AB7951" s="99"/>
      <c r="AC7951" s="99"/>
      <c r="AD7951" s="99"/>
      <c r="AE7951" s="99"/>
      <c r="AF7951" s="99"/>
      <c r="AG7951" s="99"/>
      <c r="AH7951" s="31"/>
      <c r="AI7951" s="31"/>
      <c r="AJ7951" s="31"/>
      <c r="AK7951" s="31"/>
      <c r="AL7951" s="31"/>
      <c r="AO7951" s="376"/>
    </row>
    <row r="7952" spans="1:41" x14ac:dyDescent="0.3">
      <c r="A7952" s="333" t="s">
        <v>1025</v>
      </c>
      <c r="B7952" s="333" t="s">
        <v>1168</v>
      </c>
      <c r="C7952" s="125" t="s">
        <v>19096</v>
      </c>
      <c r="D7952" s="32" t="s">
        <v>20309</v>
      </c>
      <c r="E7952" s="125" t="s">
        <v>9249</v>
      </c>
      <c r="F7952" s="125" t="s">
        <v>1189</v>
      </c>
      <c r="G7952" s="125" t="s">
        <v>1190</v>
      </c>
      <c r="AO7952" s="376"/>
    </row>
    <row r="7953" spans="1:41" x14ac:dyDescent="0.25">
      <c r="A7953" s="44" t="s">
        <v>8374</v>
      </c>
      <c r="B7953" s="44" t="s">
        <v>3039</v>
      </c>
      <c r="C7953" s="45">
        <v>230904</v>
      </c>
      <c r="D7953" s="45" t="s">
        <v>11363</v>
      </c>
      <c r="E7953" s="45" t="s">
        <v>7871</v>
      </c>
      <c r="AO7953" s="376"/>
    </row>
    <row r="7954" spans="1:41" x14ac:dyDescent="0.25">
      <c r="A7954" s="44" t="s">
        <v>13485</v>
      </c>
      <c r="B7954" s="44" t="s">
        <v>21362</v>
      </c>
      <c r="C7954" s="45" t="s">
        <v>13474</v>
      </c>
      <c r="D7954" s="45" t="s">
        <v>21447</v>
      </c>
      <c r="E7954" s="46">
        <v>46752</v>
      </c>
      <c r="AO7954" s="376"/>
    </row>
    <row r="7955" spans="1:41" x14ac:dyDescent="0.3">
      <c r="A7955" s="333" t="s">
        <v>1026</v>
      </c>
      <c r="B7955" s="333" t="s">
        <v>11377</v>
      </c>
      <c r="C7955" s="125" t="s">
        <v>11214</v>
      </c>
      <c r="D7955" s="32" t="s">
        <v>20309</v>
      </c>
      <c r="E7955" s="125" t="s">
        <v>4966</v>
      </c>
      <c r="F7955" s="125" t="s">
        <v>1189</v>
      </c>
      <c r="G7955" s="125" t="s">
        <v>1190</v>
      </c>
      <c r="AO7955" s="376"/>
    </row>
    <row r="7956" spans="1:41" x14ac:dyDescent="0.3">
      <c r="A7956" s="57" t="s">
        <v>1026</v>
      </c>
      <c r="B7956" s="92" t="s">
        <v>3682</v>
      </c>
      <c r="C7956" s="93" t="s">
        <v>19106</v>
      </c>
      <c r="D7956" s="93" t="s">
        <v>3681</v>
      </c>
      <c r="E7956" s="94">
        <v>48029</v>
      </c>
      <c r="F7956" s="93"/>
      <c r="G7956" s="93"/>
      <c r="H7956" s="93"/>
      <c r="I7956" s="99"/>
      <c r="J7956" s="99"/>
      <c r="K7956" s="99"/>
      <c r="L7956" s="99"/>
      <c r="M7956" s="99"/>
      <c r="N7956" s="99"/>
      <c r="O7956" s="99"/>
      <c r="P7956" s="99"/>
      <c r="Q7956" s="99"/>
      <c r="R7956" s="99"/>
      <c r="S7956" s="99"/>
      <c r="T7956" s="99"/>
      <c r="U7956" s="99"/>
      <c r="V7956" s="99"/>
      <c r="W7956" s="99"/>
      <c r="X7956" s="99"/>
      <c r="Y7956" s="99"/>
      <c r="Z7956" s="99"/>
      <c r="AA7956" s="99"/>
      <c r="AB7956" s="99"/>
      <c r="AC7956" s="99"/>
      <c r="AD7956" s="99"/>
      <c r="AE7956" s="99"/>
      <c r="AF7956" s="99"/>
      <c r="AG7956" s="99"/>
      <c r="AH7956" s="31"/>
      <c r="AI7956" s="31"/>
      <c r="AJ7956" s="31"/>
      <c r="AK7956" s="31"/>
      <c r="AL7956" s="31"/>
      <c r="AO7956" s="376"/>
    </row>
    <row r="7957" spans="1:41" x14ac:dyDescent="0.25">
      <c r="A7957" s="44" t="s">
        <v>1026</v>
      </c>
      <c r="B7957" s="44" t="s">
        <v>12111</v>
      </c>
      <c r="C7957" s="45">
        <v>13.25</v>
      </c>
      <c r="D7957" s="45" t="s">
        <v>12549</v>
      </c>
      <c r="E7957" s="46">
        <v>47664</v>
      </c>
      <c r="F7957" s="45"/>
      <c r="G7957" s="93"/>
      <c r="H7957" s="93"/>
      <c r="I7957" s="99"/>
      <c r="J7957" s="99"/>
      <c r="K7957" s="99"/>
      <c r="L7957" s="99"/>
      <c r="M7957" s="99"/>
      <c r="N7957" s="99"/>
      <c r="O7957" s="99"/>
      <c r="P7957" s="99"/>
      <c r="Q7957" s="99"/>
      <c r="R7957" s="99"/>
      <c r="S7957" s="99"/>
      <c r="T7957" s="99"/>
      <c r="U7957" s="99"/>
      <c r="V7957" s="99"/>
      <c r="W7957" s="99"/>
      <c r="X7957" s="99"/>
      <c r="Y7957" s="99"/>
      <c r="Z7957" s="99"/>
      <c r="AA7957" s="99"/>
      <c r="AB7957" s="99"/>
      <c r="AC7957" s="99"/>
      <c r="AD7957" s="99"/>
      <c r="AE7957" s="99"/>
      <c r="AF7957" s="99"/>
      <c r="AG7957" s="99"/>
      <c r="AH7957" s="31"/>
      <c r="AI7957" s="31"/>
      <c r="AJ7957" s="31"/>
      <c r="AK7957" s="31"/>
      <c r="AL7957" s="31"/>
      <c r="AO7957" s="376"/>
    </row>
    <row r="7958" spans="1:41" x14ac:dyDescent="0.25">
      <c r="A7958" s="44" t="s">
        <v>1026</v>
      </c>
      <c r="B7958" s="44" t="s">
        <v>12129</v>
      </c>
      <c r="C7958" s="45">
        <v>20.25</v>
      </c>
      <c r="D7958" s="45" t="s">
        <v>12549</v>
      </c>
      <c r="E7958" s="46">
        <v>47664</v>
      </c>
      <c r="F7958" s="45"/>
      <c r="G7958" s="93"/>
      <c r="H7958" s="93"/>
      <c r="I7958" s="99"/>
      <c r="J7958" s="99"/>
      <c r="K7958" s="99"/>
      <c r="L7958" s="99"/>
      <c r="M7958" s="99"/>
      <c r="N7958" s="99"/>
      <c r="O7958" s="99"/>
      <c r="P7958" s="99"/>
      <c r="Q7958" s="99"/>
      <c r="R7958" s="99"/>
      <c r="S7958" s="99"/>
      <c r="T7958" s="99"/>
      <c r="U7958" s="99"/>
      <c r="V7958" s="99"/>
      <c r="W7958" s="99"/>
      <c r="X7958" s="99"/>
      <c r="Y7958" s="99"/>
      <c r="Z7958" s="99"/>
      <c r="AA7958" s="99"/>
      <c r="AB7958" s="99"/>
      <c r="AC7958" s="99"/>
      <c r="AD7958" s="99"/>
      <c r="AE7958" s="99"/>
      <c r="AF7958" s="99"/>
      <c r="AG7958" s="99"/>
      <c r="AH7958" s="31"/>
      <c r="AI7958" s="31"/>
      <c r="AJ7958" s="31"/>
      <c r="AK7958" s="31"/>
      <c r="AL7958" s="31"/>
      <c r="AO7958" s="376"/>
    </row>
    <row r="7959" spans="1:41" x14ac:dyDescent="0.25">
      <c r="A7959" s="91" t="s">
        <v>1026</v>
      </c>
      <c r="B7959" s="92" t="s">
        <v>19284</v>
      </c>
      <c r="C7959" s="93" t="s">
        <v>19285</v>
      </c>
      <c r="D7959" s="93" t="s">
        <v>1201</v>
      </c>
      <c r="E7959" s="94">
        <v>46582</v>
      </c>
      <c r="F7959" s="93"/>
      <c r="G7959" s="93"/>
      <c r="H7959" s="93"/>
      <c r="I7959" s="99"/>
      <c r="J7959" s="99"/>
      <c r="K7959" s="99"/>
      <c r="L7959" s="99"/>
      <c r="M7959" s="99"/>
      <c r="N7959" s="99"/>
      <c r="O7959" s="99"/>
      <c r="P7959" s="99"/>
      <c r="Q7959" s="99"/>
      <c r="R7959" s="99"/>
      <c r="S7959" s="99"/>
      <c r="T7959" s="99"/>
      <c r="U7959" s="99"/>
      <c r="V7959" s="99"/>
      <c r="W7959" s="99"/>
      <c r="X7959" s="99"/>
      <c r="Y7959" s="99"/>
      <c r="Z7959" s="99"/>
      <c r="AA7959" s="99"/>
      <c r="AB7959" s="99"/>
      <c r="AC7959" s="99"/>
      <c r="AD7959" s="99"/>
      <c r="AE7959" s="99"/>
      <c r="AF7959" s="99"/>
      <c r="AG7959" s="99"/>
      <c r="AH7959" s="31"/>
      <c r="AI7959" s="31"/>
      <c r="AJ7959" s="31"/>
      <c r="AK7959" s="31"/>
      <c r="AL7959" s="31"/>
      <c r="AO7959" s="376"/>
    </row>
    <row r="7960" spans="1:41" x14ac:dyDescent="0.25">
      <c r="A7960" s="44" t="s">
        <v>13646</v>
      </c>
      <c r="B7960" s="44" t="s">
        <v>12110</v>
      </c>
      <c r="C7960" s="45">
        <v>14.25</v>
      </c>
      <c r="D7960" s="45" t="s">
        <v>12549</v>
      </c>
      <c r="E7960" s="46">
        <v>47664</v>
      </c>
      <c r="F7960" s="45"/>
      <c r="G7960" s="93"/>
      <c r="H7960" s="93"/>
      <c r="I7960" s="99"/>
      <c r="J7960" s="99"/>
      <c r="K7960" s="99"/>
      <c r="L7960" s="99"/>
      <c r="M7960" s="99"/>
      <c r="N7960" s="99"/>
      <c r="O7960" s="99"/>
      <c r="P7960" s="99"/>
      <c r="Q7960" s="99"/>
      <c r="R7960" s="99"/>
      <c r="S7960" s="99"/>
      <c r="T7960" s="99"/>
      <c r="U7960" s="99"/>
      <c r="V7960" s="99"/>
      <c r="W7960" s="99"/>
      <c r="X7960" s="99"/>
      <c r="Y7960" s="99"/>
      <c r="Z7960" s="99"/>
      <c r="AA7960" s="99"/>
      <c r="AB7960" s="99"/>
      <c r="AC7960" s="99"/>
      <c r="AD7960" s="99"/>
      <c r="AE7960" s="99"/>
      <c r="AF7960" s="99"/>
      <c r="AG7960" s="99"/>
      <c r="AH7960" s="31"/>
      <c r="AI7960" s="31"/>
      <c r="AJ7960" s="31"/>
      <c r="AK7960" s="31"/>
      <c r="AL7960" s="31"/>
      <c r="AO7960" s="376"/>
    </row>
    <row r="7961" spans="1:41" x14ac:dyDescent="0.25">
      <c r="A7961" s="44" t="s">
        <v>107</v>
      </c>
      <c r="B7961" s="44" t="s">
        <v>12111</v>
      </c>
      <c r="C7961" s="45">
        <v>13.25</v>
      </c>
      <c r="D7961" s="45" t="s">
        <v>12549</v>
      </c>
      <c r="E7961" s="46">
        <v>47664</v>
      </c>
      <c r="F7961" s="45"/>
      <c r="G7961" s="93"/>
      <c r="H7961" s="93"/>
      <c r="I7961" s="99"/>
      <c r="J7961" s="99"/>
      <c r="K7961" s="99"/>
      <c r="L7961" s="99"/>
      <c r="M7961" s="99"/>
      <c r="N7961" s="99"/>
      <c r="O7961" s="99"/>
      <c r="P7961" s="99"/>
      <c r="Q7961" s="99"/>
      <c r="R7961" s="99"/>
      <c r="S7961" s="99"/>
      <c r="T7961" s="99"/>
      <c r="U7961" s="99"/>
      <c r="V7961" s="99"/>
      <c r="W7961" s="99"/>
      <c r="X7961" s="99"/>
      <c r="Y7961" s="99"/>
      <c r="Z7961" s="99"/>
      <c r="AA7961" s="99"/>
      <c r="AB7961" s="99"/>
      <c r="AC7961" s="99"/>
      <c r="AD7961" s="99"/>
      <c r="AE7961" s="99"/>
      <c r="AF7961" s="99"/>
      <c r="AG7961" s="99"/>
      <c r="AH7961" s="31"/>
      <c r="AI7961" s="31"/>
      <c r="AJ7961" s="31"/>
      <c r="AK7961" s="31"/>
      <c r="AL7961" s="31"/>
      <c r="AO7961" s="376"/>
    </row>
    <row r="7962" spans="1:41" x14ac:dyDescent="0.25">
      <c r="A7962" s="44" t="s">
        <v>107</v>
      </c>
      <c r="B7962" s="44" t="s">
        <v>21362</v>
      </c>
      <c r="C7962" s="45" t="s">
        <v>13474</v>
      </c>
      <c r="D7962" s="45" t="s">
        <v>21447</v>
      </c>
      <c r="E7962" s="46">
        <v>46752</v>
      </c>
      <c r="AO7962" s="376"/>
    </row>
    <row r="7963" spans="1:41" x14ac:dyDescent="0.25">
      <c r="A7963" s="44" t="s">
        <v>107</v>
      </c>
      <c r="B7963" s="44" t="s">
        <v>4849</v>
      </c>
      <c r="C7963" s="45" t="s">
        <v>4855</v>
      </c>
      <c r="D7963" s="46" t="s">
        <v>21328</v>
      </c>
      <c r="E7963" s="46">
        <v>46615</v>
      </c>
      <c r="AO7963" s="376"/>
    </row>
    <row r="7964" spans="1:41" x14ac:dyDescent="0.25">
      <c r="A7964" s="44" t="s">
        <v>107</v>
      </c>
      <c r="B7964" s="92" t="s">
        <v>12068</v>
      </c>
      <c r="C7964" s="93" t="s">
        <v>12038</v>
      </c>
      <c r="D7964" s="93" t="s">
        <v>1201</v>
      </c>
      <c r="E7964" s="94">
        <v>47208</v>
      </c>
      <c r="F7964" s="93"/>
      <c r="G7964" s="93"/>
      <c r="H7964" s="93"/>
      <c r="I7964" s="99"/>
      <c r="J7964" s="99"/>
      <c r="K7964" s="99"/>
      <c r="L7964" s="99"/>
      <c r="M7964" s="99"/>
      <c r="N7964" s="99"/>
      <c r="O7964" s="99"/>
      <c r="P7964" s="99"/>
      <c r="Q7964" s="99"/>
      <c r="R7964" s="99"/>
      <c r="S7964" s="99"/>
      <c r="T7964" s="99"/>
      <c r="U7964" s="99"/>
      <c r="V7964" s="99"/>
      <c r="W7964" s="99"/>
      <c r="X7964" s="99"/>
      <c r="Y7964" s="99"/>
      <c r="Z7964" s="99"/>
      <c r="AA7964" s="99"/>
      <c r="AB7964" s="99"/>
      <c r="AC7964" s="99"/>
      <c r="AD7964" s="99"/>
      <c r="AE7964" s="99"/>
      <c r="AF7964" s="99"/>
      <c r="AG7964" s="99"/>
      <c r="AH7964" s="31"/>
      <c r="AI7964" s="31"/>
      <c r="AJ7964" s="31"/>
      <c r="AK7964" s="31"/>
      <c r="AL7964" s="31"/>
      <c r="AO7964" s="376"/>
    </row>
    <row r="7965" spans="1:41" x14ac:dyDescent="0.25">
      <c r="A7965" s="44" t="s">
        <v>107</v>
      </c>
      <c r="B7965" s="44" t="s">
        <v>3039</v>
      </c>
      <c r="C7965" s="45">
        <v>230904</v>
      </c>
      <c r="D7965" s="45" t="s">
        <v>11363</v>
      </c>
      <c r="E7965" s="45" t="s">
        <v>7871</v>
      </c>
      <c r="AO7965" s="376"/>
    </row>
    <row r="7966" spans="1:41" x14ac:dyDescent="0.25">
      <c r="A7966" s="44" t="s">
        <v>107</v>
      </c>
      <c r="B7966" s="44" t="s">
        <v>5134</v>
      </c>
      <c r="C7966" s="45">
        <v>250802</v>
      </c>
      <c r="D7966" s="45" t="s">
        <v>11363</v>
      </c>
      <c r="E7966" s="45" t="s">
        <v>9880</v>
      </c>
      <c r="AO7966" s="376"/>
    </row>
    <row r="7967" spans="1:41" x14ac:dyDescent="0.3">
      <c r="A7967" s="57" t="s">
        <v>713</v>
      </c>
      <c r="B7967" s="92" t="s">
        <v>3682</v>
      </c>
      <c r="C7967" s="93" t="s">
        <v>19106</v>
      </c>
      <c r="D7967" s="93" t="s">
        <v>3681</v>
      </c>
      <c r="E7967" s="94">
        <v>48029</v>
      </c>
      <c r="F7967" s="93"/>
      <c r="G7967" s="93"/>
      <c r="H7967" s="93"/>
      <c r="I7967" s="99"/>
      <c r="J7967" s="99"/>
      <c r="K7967" s="99"/>
      <c r="L7967" s="99"/>
      <c r="M7967" s="99"/>
      <c r="N7967" s="99"/>
      <c r="O7967" s="99"/>
      <c r="P7967" s="99"/>
      <c r="Q7967" s="99"/>
      <c r="R7967" s="99"/>
      <c r="S7967" s="99"/>
      <c r="T7967" s="99"/>
      <c r="U7967" s="99"/>
      <c r="V7967" s="99"/>
      <c r="W7967" s="99"/>
      <c r="X7967" s="99"/>
      <c r="Y7967" s="99"/>
      <c r="Z7967" s="99"/>
      <c r="AA7967" s="99"/>
      <c r="AB7967" s="99"/>
      <c r="AC7967" s="99"/>
      <c r="AD7967" s="99"/>
      <c r="AE7967" s="99"/>
      <c r="AF7967" s="99"/>
      <c r="AG7967" s="99"/>
      <c r="AH7967" s="31"/>
      <c r="AI7967" s="31"/>
      <c r="AJ7967" s="31"/>
      <c r="AK7967" s="31"/>
      <c r="AL7967" s="31"/>
      <c r="AO7967" s="376"/>
    </row>
    <row r="7968" spans="1:41" x14ac:dyDescent="0.3">
      <c r="A7968" s="333" t="s">
        <v>2505</v>
      </c>
      <c r="B7968" s="333" t="s">
        <v>11377</v>
      </c>
      <c r="C7968" s="125" t="s">
        <v>11214</v>
      </c>
      <c r="D7968" s="32" t="s">
        <v>20309</v>
      </c>
      <c r="E7968" s="125" t="s">
        <v>4966</v>
      </c>
      <c r="F7968" s="125" t="s">
        <v>1189</v>
      </c>
      <c r="G7968" s="125" t="s">
        <v>1190</v>
      </c>
      <c r="AO7968" s="376"/>
    </row>
    <row r="7969" spans="1:41" x14ac:dyDescent="0.25">
      <c r="A7969" s="44" t="s">
        <v>9313</v>
      </c>
      <c r="B7969" s="44" t="s">
        <v>21362</v>
      </c>
      <c r="C7969" s="45" t="s">
        <v>11608</v>
      </c>
      <c r="D7969" s="45" t="s">
        <v>21447</v>
      </c>
      <c r="E7969" s="46">
        <v>46752</v>
      </c>
      <c r="AO7969" s="376"/>
    </row>
    <row r="7970" spans="1:41" x14ac:dyDescent="0.25">
      <c r="A7970" s="44" t="s">
        <v>9313</v>
      </c>
      <c r="B7970" s="44" t="s">
        <v>21416</v>
      </c>
      <c r="C7970" s="45" t="s">
        <v>9311</v>
      </c>
      <c r="D7970" s="45" t="s">
        <v>21447</v>
      </c>
      <c r="E7970" s="46">
        <v>46446</v>
      </c>
      <c r="AO7970" s="376"/>
    </row>
    <row r="7971" spans="1:41" x14ac:dyDescent="0.25">
      <c r="A7971" s="44" t="s">
        <v>5247</v>
      </c>
      <c r="B7971" s="44" t="s">
        <v>2350</v>
      </c>
      <c r="C7971" s="45">
        <v>220105</v>
      </c>
      <c r="D7971" s="45" t="s">
        <v>11363</v>
      </c>
      <c r="E7971" s="45" t="s">
        <v>2593</v>
      </c>
      <c r="AO7971" s="376"/>
    </row>
    <row r="7972" spans="1:41" x14ac:dyDescent="0.25">
      <c r="A7972" s="44" t="s">
        <v>21123</v>
      </c>
      <c r="B7972" s="44" t="s">
        <v>21349</v>
      </c>
      <c r="C7972" s="45" t="s">
        <v>21180</v>
      </c>
      <c r="D7972" s="45" t="s">
        <v>21447</v>
      </c>
      <c r="E7972" s="46">
        <v>46599</v>
      </c>
      <c r="AO7972" s="376"/>
    </row>
    <row r="7973" spans="1:41" x14ac:dyDescent="0.25">
      <c r="A7973" s="44" t="s">
        <v>5248</v>
      </c>
      <c r="B7973" s="44" t="s">
        <v>2350</v>
      </c>
      <c r="C7973" s="45">
        <v>220105</v>
      </c>
      <c r="D7973" s="45" t="s">
        <v>11363</v>
      </c>
      <c r="E7973" s="45" t="s">
        <v>2593</v>
      </c>
      <c r="AO7973" s="376"/>
    </row>
    <row r="7974" spans="1:41" x14ac:dyDescent="0.3">
      <c r="A7974" s="333" t="s">
        <v>18680</v>
      </c>
      <c r="B7974" s="333" t="s">
        <v>6839</v>
      </c>
      <c r="C7974" s="125" t="s">
        <v>18821</v>
      </c>
      <c r="D7974" s="32" t="s">
        <v>20309</v>
      </c>
      <c r="E7974" s="125" t="s">
        <v>8292</v>
      </c>
      <c r="F7974" s="125" t="s">
        <v>1189</v>
      </c>
      <c r="G7974" s="125" t="s">
        <v>1190</v>
      </c>
      <c r="AO7974" s="376"/>
    </row>
    <row r="7975" spans="1:41" x14ac:dyDescent="0.25">
      <c r="A7975" s="44" t="s">
        <v>9437</v>
      </c>
      <c r="B7975" s="92" t="s">
        <v>9602</v>
      </c>
      <c r="C7975" s="45" t="s">
        <v>9334</v>
      </c>
      <c r="D7975" s="93" t="s">
        <v>9601</v>
      </c>
      <c r="E7975" s="94">
        <v>46568</v>
      </c>
      <c r="F7975" s="93"/>
      <c r="G7975" s="93"/>
      <c r="H7975" s="93"/>
      <c r="I7975" s="99"/>
      <c r="J7975" s="99"/>
      <c r="K7975" s="99"/>
      <c r="L7975" s="99"/>
      <c r="M7975" s="99"/>
      <c r="N7975" s="99"/>
      <c r="O7975" s="99"/>
      <c r="P7975" s="99"/>
      <c r="Q7975" s="99"/>
      <c r="R7975" s="99"/>
      <c r="S7975" s="99"/>
      <c r="T7975" s="99"/>
      <c r="U7975" s="99"/>
      <c r="V7975" s="99"/>
      <c r="W7975" s="99"/>
      <c r="X7975" s="99"/>
      <c r="Y7975" s="99"/>
      <c r="Z7975" s="99"/>
      <c r="AA7975" s="99"/>
      <c r="AB7975" s="99"/>
      <c r="AC7975" s="99"/>
      <c r="AD7975" s="99"/>
      <c r="AE7975" s="99"/>
      <c r="AF7975" s="99"/>
      <c r="AG7975" s="99"/>
      <c r="AH7975" s="31"/>
      <c r="AI7975" s="31"/>
      <c r="AJ7975" s="31"/>
      <c r="AK7975" s="31"/>
      <c r="AL7975" s="31"/>
      <c r="AO7975" s="376"/>
    </row>
    <row r="7976" spans="1:41" x14ac:dyDescent="0.25">
      <c r="A7976" s="44" t="s">
        <v>6469</v>
      </c>
      <c r="B7976" s="44" t="s">
        <v>3176</v>
      </c>
      <c r="C7976" s="45">
        <v>23010402</v>
      </c>
      <c r="D7976" s="45" t="s">
        <v>11363</v>
      </c>
      <c r="E7976" s="45" t="s">
        <v>5322</v>
      </c>
      <c r="AO7976" s="376"/>
    </row>
    <row r="7977" spans="1:41" x14ac:dyDescent="0.25">
      <c r="A7977" s="44" t="s">
        <v>4264</v>
      </c>
      <c r="B7977" s="44" t="s">
        <v>925</v>
      </c>
      <c r="C7977" s="45">
        <v>260601</v>
      </c>
      <c r="D7977" s="45" t="s">
        <v>11363</v>
      </c>
      <c r="E7977" s="45" t="s">
        <v>17341</v>
      </c>
      <c r="AO7977" s="376"/>
    </row>
    <row r="7978" spans="1:41" x14ac:dyDescent="0.25">
      <c r="A7978" s="44" t="s">
        <v>4044</v>
      </c>
      <c r="B7978" s="44" t="s">
        <v>2220</v>
      </c>
      <c r="C7978" s="45" t="s">
        <v>14066</v>
      </c>
      <c r="D7978" s="45" t="s">
        <v>11204</v>
      </c>
      <c r="E7978" s="45" t="s">
        <v>6714</v>
      </c>
      <c r="F7978" s="93"/>
      <c r="G7978" s="93"/>
      <c r="H7978" s="93"/>
      <c r="I7978" s="99"/>
      <c r="J7978" s="99"/>
      <c r="K7978" s="99"/>
      <c r="L7978" s="99"/>
      <c r="M7978" s="99"/>
      <c r="N7978" s="99"/>
      <c r="O7978" s="99"/>
      <c r="P7978" s="99"/>
      <c r="Q7978" s="99"/>
      <c r="R7978" s="99"/>
      <c r="S7978" s="99"/>
      <c r="T7978" s="99"/>
      <c r="U7978" s="99"/>
      <c r="V7978" s="99"/>
      <c r="W7978" s="99"/>
      <c r="X7978" s="99"/>
      <c r="Y7978" s="99"/>
      <c r="Z7978" s="99"/>
      <c r="AA7978" s="99"/>
      <c r="AB7978" s="99"/>
      <c r="AC7978" s="99"/>
      <c r="AD7978" s="99"/>
      <c r="AE7978" s="99"/>
      <c r="AF7978" s="99"/>
      <c r="AG7978" s="99"/>
      <c r="AH7978" s="31"/>
      <c r="AI7978" s="31"/>
      <c r="AJ7978" s="31"/>
      <c r="AK7978" s="31"/>
      <c r="AL7978" s="31"/>
      <c r="AO7978" s="376"/>
    </row>
    <row r="7979" spans="1:41" x14ac:dyDescent="0.25">
      <c r="A7979" s="44" t="s">
        <v>4044</v>
      </c>
      <c r="B7979" s="44" t="s">
        <v>2220</v>
      </c>
      <c r="C7979" s="45" t="s">
        <v>14066</v>
      </c>
      <c r="D7979" s="93" t="s">
        <v>17443</v>
      </c>
      <c r="E7979" s="45" t="s">
        <v>6714</v>
      </c>
      <c r="F7979" s="93"/>
      <c r="G7979" s="93"/>
      <c r="H7979" s="93"/>
      <c r="I7979" s="99"/>
      <c r="J7979" s="99"/>
      <c r="K7979" s="99"/>
      <c r="L7979" s="99"/>
      <c r="M7979" s="99"/>
      <c r="N7979" s="99"/>
      <c r="O7979" s="99"/>
      <c r="P7979" s="99"/>
      <c r="Q7979" s="99"/>
      <c r="R7979" s="99"/>
      <c r="S7979" s="99"/>
      <c r="T7979" s="99"/>
      <c r="U7979" s="99"/>
      <c r="V7979" s="99"/>
      <c r="W7979" s="99"/>
      <c r="X7979" s="99"/>
      <c r="Y7979" s="99"/>
      <c r="Z7979" s="99"/>
      <c r="AA7979" s="99"/>
      <c r="AB7979" s="99"/>
      <c r="AC7979" s="99"/>
      <c r="AD7979" s="99"/>
      <c r="AE7979" s="99"/>
      <c r="AF7979" s="99"/>
      <c r="AG7979" s="99"/>
      <c r="AH7979" s="31"/>
      <c r="AI7979" s="31"/>
      <c r="AJ7979" s="31"/>
      <c r="AK7979" s="31"/>
      <c r="AL7979" s="31"/>
      <c r="AO7979" s="376"/>
    </row>
    <row r="7980" spans="1:41" x14ac:dyDescent="0.25">
      <c r="A7980" s="44" t="s">
        <v>4044</v>
      </c>
      <c r="B7980" s="44" t="s">
        <v>10347</v>
      </c>
      <c r="C7980" s="45">
        <v>240402</v>
      </c>
      <c r="D7980" s="45" t="s">
        <v>11363</v>
      </c>
      <c r="E7980" s="45" t="s">
        <v>5037</v>
      </c>
      <c r="AO7980" s="376"/>
    </row>
    <row r="7981" spans="1:41" x14ac:dyDescent="0.25">
      <c r="A7981" s="44" t="s">
        <v>9698</v>
      </c>
      <c r="B7981" s="44" t="s">
        <v>21432</v>
      </c>
      <c r="C7981" s="45" t="s">
        <v>9706</v>
      </c>
      <c r="D7981" s="45" t="s">
        <v>21447</v>
      </c>
      <c r="E7981" s="46">
        <v>46965</v>
      </c>
      <c r="AO7981" s="376"/>
    </row>
    <row r="7982" spans="1:41" x14ac:dyDescent="0.25">
      <c r="A7982" s="44" t="s">
        <v>17898</v>
      </c>
      <c r="B7982" s="44" t="s">
        <v>3176</v>
      </c>
      <c r="C7982" s="45">
        <v>26010402</v>
      </c>
      <c r="D7982" s="45" t="s">
        <v>11363</v>
      </c>
      <c r="E7982" s="45" t="s">
        <v>17459</v>
      </c>
      <c r="AO7982" s="376"/>
    </row>
    <row r="7983" spans="1:41" x14ac:dyDescent="0.25">
      <c r="A7983" s="44" t="s">
        <v>21660</v>
      </c>
      <c r="B7983" s="44" t="s">
        <v>9248</v>
      </c>
      <c r="C7983" s="45">
        <v>260105</v>
      </c>
      <c r="D7983" s="45" t="s">
        <v>11363</v>
      </c>
      <c r="E7983" s="45" t="s">
        <v>17625</v>
      </c>
      <c r="AO7983" s="376"/>
    </row>
    <row r="7984" spans="1:41" x14ac:dyDescent="0.3">
      <c r="A7984" s="333" t="s">
        <v>11444</v>
      </c>
      <c r="B7984" s="333" t="s">
        <v>15582</v>
      </c>
      <c r="C7984" s="125" t="s">
        <v>12850</v>
      </c>
      <c r="D7984" s="32" t="s">
        <v>20309</v>
      </c>
      <c r="E7984" s="125" t="s">
        <v>5332</v>
      </c>
      <c r="F7984" s="125" t="s">
        <v>1189</v>
      </c>
      <c r="G7984" s="125" t="s">
        <v>1190</v>
      </c>
      <c r="AO7984" s="376"/>
    </row>
    <row r="7985" spans="1:41" x14ac:dyDescent="0.25">
      <c r="A7985" s="44" t="s">
        <v>16727</v>
      </c>
      <c r="B7985" s="44" t="s">
        <v>16728</v>
      </c>
      <c r="C7985" s="45" t="s">
        <v>17005</v>
      </c>
      <c r="D7985" s="367" t="s">
        <v>3696</v>
      </c>
      <c r="E7985" s="328">
        <f>DATE(2029,12,8)</f>
        <v>47460</v>
      </c>
      <c r="F7985" s="32"/>
      <c r="G7985" s="32"/>
      <c r="H7985" s="32"/>
      <c r="I7985" s="31"/>
      <c r="J7985" s="31"/>
      <c r="K7985" s="31"/>
      <c r="L7985" s="31"/>
      <c r="M7985" s="31"/>
      <c r="N7985" s="31"/>
      <c r="O7985" s="31"/>
      <c r="P7985" s="31"/>
      <c r="Q7985" s="31"/>
      <c r="R7985" s="31"/>
      <c r="S7985" s="31"/>
      <c r="T7985" s="31"/>
      <c r="U7985" s="31"/>
      <c r="V7985" s="31"/>
      <c r="W7985" s="31"/>
      <c r="X7985" s="31"/>
      <c r="Y7985" s="31"/>
      <c r="Z7985" s="31"/>
      <c r="AA7985" s="31"/>
      <c r="AB7985" s="31"/>
      <c r="AC7985" s="31"/>
      <c r="AD7985" s="31"/>
      <c r="AE7985" s="31"/>
      <c r="AF7985" s="31"/>
      <c r="AG7985" s="31"/>
      <c r="AH7985" s="31"/>
      <c r="AI7985" s="31"/>
      <c r="AJ7985" s="31"/>
      <c r="AK7985" s="31"/>
      <c r="AL7985" s="31"/>
      <c r="AO7985" s="376"/>
    </row>
    <row r="7986" spans="1:41" x14ac:dyDescent="0.25">
      <c r="A7986" s="44" t="s">
        <v>6999</v>
      </c>
      <c r="B7986" s="44" t="s">
        <v>3475</v>
      </c>
      <c r="C7986" s="45">
        <v>230301</v>
      </c>
      <c r="D7986" s="45" t="s">
        <v>11363</v>
      </c>
      <c r="E7986" s="45" t="s">
        <v>5265</v>
      </c>
      <c r="AO7986" s="376"/>
    </row>
    <row r="7987" spans="1:41" x14ac:dyDescent="0.25">
      <c r="A7987" s="44" t="s">
        <v>2973</v>
      </c>
      <c r="B7987" s="44" t="s">
        <v>8340</v>
      </c>
      <c r="C7987" s="45">
        <v>231001</v>
      </c>
      <c r="D7987" s="45" t="s">
        <v>11363</v>
      </c>
      <c r="E7987" s="45" t="s">
        <v>2538</v>
      </c>
      <c r="AO7987" s="376"/>
    </row>
    <row r="7988" spans="1:41" x14ac:dyDescent="0.3">
      <c r="A7988" s="333" t="s">
        <v>20</v>
      </c>
      <c r="B7988" s="333" t="s">
        <v>1598</v>
      </c>
      <c r="C7988" s="125" t="s">
        <v>13387</v>
      </c>
      <c r="D7988" s="32" t="s">
        <v>20309</v>
      </c>
      <c r="E7988" s="125" t="s">
        <v>11886</v>
      </c>
      <c r="F7988" s="125" t="s">
        <v>1189</v>
      </c>
      <c r="G7988" s="125" t="s">
        <v>1190</v>
      </c>
      <c r="AO7988" s="376"/>
    </row>
    <row r="7989" spans="1:41" x14ac:dyDescent="0.25">
      <c r="A7989" s="44" t="s">
        <v>20648</v>
      </c>
      <c r="B7989" s="44" t="s">
        <v>5570</v>
      </c>
      <c r="C7989" s="45" t="s">
        <v>20738</v>
      </c>
      <c r="D7989" s="32" t="s">
        <v>5559</v>
      </c>
      <c r="E7989" s="45" t="s">
        <v>20872</v>
      </c>
      <c r="F7989" s="32"/>
      <c r="G7989" s="32"/>
      <c r="H7989" s="32"/>
      <c r="I7989" s="31"/>
      <c r="J7989" s="31"/>
      <c r="K7989" s="31"/>
      <c r="L7989" s="31"/>
      <c r="M7989" s="31"/>
      <c r="N7989" s="31"/>
      <c r="O7989" s="31"/>
      <c r="P7989" s="31"/>
      <c r="Q7989" s="31"/>
      <c r="R7989" s="31"/>
      <c r="S7989" s="31"/>
      <c r="T7989" s="31"/>
      <c r="U7989" s="31"/>
      <c r="V7989" s="31"/>
      <c r="W7989" s="31"/>
      <c r="X7989" s="31"/>
      <c r="Y7989" s="31"/>
      <c r="Z7989" s="31"/>
      <c r="AA7989" s="31"/>
      <c r="AB7989" s="31"/>
      <c r="AC7989" s="31"/>
      <c r="AD7989" s="31"/>
      <c r="AE7989" s="31"/>
      <c r="AF7989" s="31"/>
      <c r="AG7989" s="31"/>
      <c r="AH7989" s="31"/>
      <c r="AI7989" s="31"/>
      <c r="AJ7989" s="31"/>
      <c r="AK7989" s="31"/>
      <c r="AL7989" s="31"/>
      <c r="AO7989" s="376"/>
    </row>
    <row r="7990" spans="1:41" x14ac:dyDescent="0.25">
      <c r="A7990" s="44" t="s">
        <v>17899</v>
      </c>
      <c r="B7990" s="44" t="s">
        <v>3176</v>
      </c>
      <c r="C7990" s="45">
        <v>26010402</v>
      </c>
      <c r="D7990" s="45" t="s">
        <v>11363</v>
      </c>
      <c r="E7990" s="45" t="s">
        <v>17459</v>
      </c>
      <c r="AO7990" s="376"/>
    </row>
    <row r="7991" spans="1:41" x14ac:dyDescent="0.25">
      <c r="A7991" s="44" t="s">
        <v>17900</v>
      </c>
      <c r="B7991" s="44" t="s">
        <v>931</v>
      </c>
      <c r="C7991" s="45">
        <v>260101</v>
      </c>
      <c r="D7991" s="45" t="s">
        <v>11363</v>
      </c>
      <c r="E7991" s="45" t="s">
        <v>8292</v>
      </c>
      <c r="AO7991" s="376"/>
    </row>
    <row r="7992" spans="1:41" x14ac:dyDescent="0.25">
      <c r="A7992" s="44" t="s">
        <v>17900</v>
      </c>
      <c r="B7992" s="44" t="s">
        <v>9248</v>
      </c>
      <c r="C7992" s="45">
        <v>260105</v>
      </c>
      <c r="D7992" s="45" t="s">
        <v>11363</v>
      </c>
      <c r="E7992" s="45" t="s">
        <v>17625</v>
      </c>
      <c r="AO7992" s="376"/>
    </row>
    <row r="7993" spans="1:41" x14ac:dyDescent="0.25">
      <c r="A7993" s="44" t="s">
        <v>21661</v>
      </c>
      <c r="B7993" s="44" t="s">
        <v>21498</v>
      </c>
      <c r="C7993" s="45">
        <v>260402</v>
      </c>
      <c r="D7993" s="45" t="s">
        <v>11363</v>
      </c>
      <c r="E7993" s="45" t="s">
        <v>11152</v>
      </c>
      <c r="AO7993" s="376"/>
    </row>
    <row r="7994" spans="1:41" x14ac:dyDescent="0.25">
      <c r="A7994" s="44" t="s">
        <v>7000</v>
      </c>
      <c r="B7994" s="44" t="s">
        <v>3475</v>
      </c>
      <c r="C7994" s="45">
        <v>230301</v>
      </c>
      <c r="D7994" s="45" t="s">
        <v>11363</v>
      </c>
      <c r="E7994" s="45" t="s">
        <v>5265</v>
      </c>
      <c r="AO7994" s="376"/>
    </row>
    <row r="7995" spans="1:41" x14ac:dyDescent="0.25">
      <c r="A7995" s="44" t="s">
        <v>10553</v>
      </c>
      <c r="B7995" s="44" t="s">
        <v>10350</v>
      </c>
      <c r="C7995" s="45">
        <v>24020301</v>
      </c>
      <c r="D7995" s="45" t="s">
        <v>11363</v>
      </c>
      <c r="E7995" s="45" t="s">
        <v>5131</v>
      </c>
      <c r="AO7995" s="376"/>
    </row>
    <row r="7996" spans="1:41" x14ac:dyDescent="0.25">
      <c r="A7996" s="44" t="s">
        <v>10553</v>
      </c>
      <c r="B7996" s="44" t="s">
        <v>1666</v>
      </c>
      <c r="C7996" s="45">
        <v>250101</v>
      </c>
      <c r="D7996" s="45" t="s">
        <v>11363</v>
      </c>
      <c r="E7996" s="45" t="s">
        <v>12551</v>
      </c>
      <c r="AO7996" s="376"/>
    </row>
    <row r="7997" spans="1:41" x14ac:dyDescent="0.25">
      <c r="A7997" s="44" t="s">
        <v>15775</v>
      </c>
      <c r="B7997" s="44" t="s">
        <v>15611</v>
      </c>
      <c r="C7997" s="45">
        <v>25050401</v>
      </c>
      <c r="D7997" s="45" t="s">
        <v>11363</v>
      </c>
      <c r="E7997" s="45" t="s">
        <v>7105</v>
      </c>
      <c r="AO7997" s="376"/>
    </row>
    <row r="7998" spans="1:41" x14ac:dyDescent="0.3">
      <c r="A7998" s="333" t="s">
        <v>11445</v>
      </c>
      <c r="B7998" s="333" t="s">
        <v>12848</v>
      </c>
      <c r="C7998" s="125" t="s">
        <v>12849</v>
      </c>
      <c r="D7998" s="32" t="s">
        <v>20309</v>
      </c>
      <c r="E7998" s="125" t="s">
        <v>5332</v>
      </c>
      <c r="F7998" s="125" t="s">
        <v>1189</v>
      </c>
      <c r="G7998" s="125" t="s">
        <v>1190</v>
      </c>
      <c r="AO7998" s="376"/>
    </row>
    <row r="7999" spans="1:41" x14ac:dyDescent="0.25">
      <c r="A7999" s="44" t="s">
        <v>10554</v>
      </c>
      <c r="B7999" s="44" t="s">
        <v>9248</v>
      </c>
      <c r="C7999" s="45">
        <v>260105</v>
      </c>
      <c r="D7999" s="45" t="s">
        <v>11363</v>
      </c>
      <c r="E7999" s="45" t="s">
        <v>17625</v>
      </c>
      <c r="AO7999" s="376"/>
    </row>
    <row r="8000" spans="1:41" x14ac:dyDescent="0.25">
      <c r="A8000" s="44" t="s">
        <v>12286</v>
      </c>
      <c r="B8000" s="44" t="s">
        <v>12102</v>
      </c>
      <c r="C8000" s="45">
        <v>21.24</v>
      </c>
      <c r="D8000" s="45" t="s">
        <v>12549</v>
      </c>
      <c r="E8000" s="46">
        <v>47299</v>
      </c>
      <c r="F8000" s="45"/>
      <c r="G8000" s="93"/>
      <c r="H8000" s="93"/>
      <c r="I8000" s="99"/>
      <c r="J8000" s="99"/>
      <c r="K8000" s="99"/>
      <c r="L8000" s="99"/>
      <c r="M8000" s="99"/>
      <c r="N8000" s="99"/>
      <c r="O8000" s="99"/>
      <c r="P8000" s="99"/>
      <c r="Q8000" s="99"/>
      <c r="R8000" s="99"/>
      <c r="S8000" s="99"/>
      <c r="T8000" s="99"/>
      <c r="U8000" s="99"/>
      <c r="V8000" s="99"/>
      <c r="W8000" s="99"/>
      <c r="X8000" s="99"/>
      <c r="Y8000" s="99"/>
      <c r="Z8000" s="99"/>
      <c r="AA8000" s="99"/>
      <c r="AB8000" s="99"/>
      <c r="AC8000" s="99"/>
      <c r="AD8000" s="99"/>
      <c r="AE8000" s="99"/>
      <c r="AF8000" s="99"/>
      <c r="AG8000" s="99"/>
      <c r="AH8000" s="31"/>
      <c r="AI8000" s="31"/>
      <c r="AJ8000" s="31"/>
      <c r="AK8000" s="31"/>
      <c r="AL8000" s="31"/>
      <c r="AO8000" s="376"/>
    </row>
    <row r="8001" spans="1:41" x14ac:dyDescent="0.3">
      <c r="A8001" s="333" t="s">
        <v>12883</v>
      </c>
      <c r="B8001" s="333" t="s">
        <v>13316</v>
      </c>
      <c r="C8001" s="125" t="s">
        <v>13317</v>
      </c>
      <c r="D8001" s="32" t="s">
        <v>20309</v>
      </c>
      <c r="E8001" s="125" t="s">
        <v>12551</v>
      </c>
      <c r="F8001" s="125" t="s">
        <v>1189</v>
      </c>
      <c r="G8001" s="125" t="s">
        <v>1190</v>
      </c>
      <c r="AO8001" s="376"/>
    </row>
    <row r="8002" spans="1:41" x14ac:dyDescent="0.25">
      <c r="A8002" s="44" t="s">
        <v>9438</v>
      </c>
      <c r="B8002" s="92" t="s">
        <v>9602</v>
      </c>
      <c r="C8002" s="45" t="s">
        <v>9334</v>
      </c>
      <c r="D8002" s="93" t="s">
        <v>9601</v>
      </c>
      <c r="E8002" s="94">
        <v>46568</v>
      </c>
      <c r="F8002" s="93"/>
      <c r="G8002" s="93"/>
      <c r="H8002" s="93"/>
      <c r="I8002" s="99"/>
      <c r="J8002" s="99"/>
      <c r="K8002" s="99"/>
      <c r="L8002" s="99"/>
      <c r="M8002" s="99"/>
      <c r="N8002" s="99"/>
      <c r="O8002" s="99"/>
      <c r="P8002" s="99"/>
      <c r="Q8002" s="99"/>
      <c r="R8002" s="99"/>
      <c r="S8002" s="99"/>
      <c r="T8002" s="99"/>
      <c r="U8002" s="99"/>
      <c r="V8002" s="99"/>
      <c r="W8002" s="99"/>
      <c r="X8002" s="99"/>
      <c r="Y8002" s="99"/>
      <c r="Z8002" s="99"/>
      <c r="AA8002" s="99"/>
      <c r="AB8002" s="99"/>
      <c r="AC8002" s="99"/>
      <c r="AD8002" s="99"/>
      <c r="AE8002" s="99"/>
      <c r="AF8002" s="99"/>
      <c r="AG8002" s="99"/>
      <c r="AH8002" s="31"/>
      <c r="AI8002" s="31"/>
      <c r="AJ8002" s="31"/>
      <c r="AK8002" s="31"/>
      <c r="AL8002" s="31"/>
      <c r="AO8002" s="376"/>
    </row>
    <row r="8003" spans="1:41" x14ac:dyDescent="0.25">
      <c r="A8003" s="44" t="s">
        <v>3315</v>
      </c>
      <c r="B8003" s="44" t="s">
        <v>2350</v>
      </c>
      <c r="C8003" s="45">
        <v>220105</v>
      </c>
      <c r="D8003" s="45" t="s">
        <v>11363</v>
      </c>
      <c r="E8003" s="45" t="s">
        <v>2593</v>
      </c>
      <c r="AO8003" s="376"/>
    </row>
    <row r="8004" spans="1:41" x14ac:dyDescent="0.25">
      <c r="A8004" s="44" t="s">
        <v>11781</v>
      </c>
      <c r="B8004" s="44" t="s">
        <v>14923</v>
      </c>
      <c r="C8004" s="45" t="s">
        <v>11782</v>
      </c>
      <c r="D8004" s="367" t="s">
        <v>3696</v>
      </c>
      <c r="E8004" s="328">
        <f>DATE(2028,11,18)</f>
        <v>47075</v>
      </c>
      <c r="F8004" s="32"/>
      <c r="G8004" s="32"/>
      <c r="H8004" s="32"/>
      <c r="I8004" s="31"/>
      <c r="J8004" s="31"/>
      <c r="K8004" s="31"/>
      <c r="L8004" s="31"/>
      <c r="M8004" s="31"/>
      <c r="N8004" s="31"/>
      <c r="O8004" s="31"/>
      <c r="P8004" s="31"/>
      <c r="Q8004" s="31"/>
      <c r="R8004" s="31"/>
      <c r="S8004" s="31"/>
      <c r="T8004" s="31"/>
      <c r="U8004" s="31"/>
      <c r="V8004" s="31"/>
      <c r="W8004" s="31"/>
      <c r="X8004" s="31"/>
      <c r="Y8004" s="31"/>
      <c r="Z8004" s="31"/>
      <c r="AA8004" s="31"/>
      <c r="AB8004" s="31"/>
      <c r="AC8004" s="31"/>
      <c r="AD8004" s="31"/>
      <c r="AE8004" s="31"/>
      <c r="AF8004" s="31"/>
      <c r="AG8004" s="31"/>
      <c r="AH8004" s="31"/>
      <c r="AI8004" s="31"/>
      <c r="AJ8004" s="31"/>
      <c r="AK8004" s="31"/>
      <c r="AL8004" s="31"/>
      <c r="AO8004" s="376"/>
    </row>
    <row r="8005" spans="1:41" x14ac:dyDescent="0.25">
      <c r="A8005" s="44" t="s">
        <v>12287</v>
      </c>
      <c r="B8005" s="44" t="s">
        <v>12111</v>
      </c>
      <c r="C8005" s="45">
        <v>13.25</v>
      </c>
      <c r="D8005" s="45" t="s">
        <v>12549</v>
      </c>
      <c r="E8005" s="46">
        <v>47664</v>
      </c>
      <c r="F8005" s="45"/>
      <c r="G8005" s="93"/>
      <c r="H8005" s="93"/>
      <c r="I8005" s="99"/>
      <c r="J8005" s="99"/>
      <c r="K8005" s="99"/>
      <c r="L8005" s="99"/>
      <c r="M8005" s="99"/>
      <c r="N8005" s="99"/>
      <c r="O8005" s="99"/>
      <c r="P8005" s="99"/>
      <c r="Q8005" s="99"/>
      <c r="R8005" s="99"/>
      <c r="S8005" s="99"/>
      <c r="T8005" s="99"/>
      <c r="U8005" s="99"/>
      <c r="V8005" s="99"/>
      <c r="W8005" s="99"/>
      <c r="X8005" s="99"/>
      <c r="Y8005" s="99"/>
      <c r="Z8005" s="99"/>
      <c r="AA8005" s="99"/>
      <c r="AB8005" s="99"/>
      <c r="AC8005" s="99"/>
      <c r="AD8005" s="99"/>
      <c r="AE8005" s="99"/>
      <c r="AF8005" s="99"/>
      <c r="AG8005" s="99"/>
      <c r="AH8005" s="31"/>
      <c r="AI8005" s="31"/>
      <c r="AJ8005" s="31"/>
      <c r="AK8005" s="31"/>
      <c r="AL8005" s="31"/>
      <c r="AO8005" s="376"/>
    </row>
    <row r="8006" spans="1:41" x14ac:dyDescent="0.25">
      <c r="A8006" s="44" t="s">
        <v>21662</v>
      </c>
      <c r="B8006" s="44" t="s">
        <v>9248</v>
      </c>
      <c r="C8006" s="45">
        <v>260105</v>
      </c>
      <c r="D8006" s="45" t="s">
        <v>11363</v>
      </c>
      <c r="E8006" s="45" t="s">
        <v>17625</v>
      </c>
      <c r="AO8006" s="376"/>
    </row>
    <row r="8007" spans="1:41" x14ac:dyDescent="0.3">
      <c r="A8007" s="333" t="s">
        <v>21277</v>
      </c>
      <c r="B8007" s="333" t="s">
        <v>1182</v>
      </c>
      <c r="C8007" s="125" t="s">
        <v>21311</v>
      </c>
      <c r="D8007" s="32" t="s">
        <v>20309</v>
      </c>
      <c r="E8007" s="125" t="s">
        <v>9840</v>
      </c>
      <c r="F8007" s="125" t="s">
        <v>1189</v>
      </c>
      <c r="G8007" s="125" t="s">
        <v>1190</v>
      </c>
      <c r="AO8007" s="376"/>
    </row>
    <row r="8008" spans="1:41" x14ac:dyDescent="0.25">
      <c r="A8008" s="44" t="s">
        <v>12672</v>
      </c>
      <c r="B8008" s="44" t="s">
        <v>199</v>
      </c>
      <c r="C8008" s="45">
        <v>241001</v>
      </c>
      <c r="D8008" s="45" t="s">
        <v>11363</v>
      </c>
      <c r="E8008" s="45" t="s">
        <v>5332</v>
      </c>
      <c r="AO8008" s="376"/>
    </row>
    <row r="8009" spans="1:41" x14ac:dyDescent="0.25">
      <c r="A8009" s="44" t="s">
        <v>12672</v>
      </c>
      <c r="B8009" s="44" t="s">
        <v>5321</v>
      </c>
      <c r="C8009" s="45">
        <v>25010401</v>
      </c>
      <c r="D8009" s="45" t="s">
        <v>11363</v>
      </c>
      <c r="E8009" s="45" t="s">
        <v>12564</v>
      </c>
      <c r="AO8009" s="376"/>
    </row>
    <row r="8010" spans="1:41" x14ac:dyDescent="0.25">
      <c r="A8010" s="44" t="s">
        <v>2396</v>
      </c>
      <c r="B8010" s="44" t="s">
        <v>2350</v>
      </c>
      <c r="C8010" s="45">
        <v>230105</v>
      </c>
      <c r="D8010" s="45" t="s">
        <v>11363</v>
      </c>
      <c r="E8010" s="45" t="s">
        <v>5265</v>
      </c>
      <c r="AO8010" s="376"/>
    </row>
    <row r="8011" spans="1:41" x14ac:dyDescent="0.25">
      <c r="A8011" s="44" t="s">
        <v>17901</v>
      </c>
      <c r="B8011" s="44" t="s">
        <v>17463</v>
      </c>
      <c r="C8011" s="45">
        <v>260202</v>
      </c>
      <c r="D8011" s="45" t="s">
        <v>11363</v>
      </c>
      <c r="E8011" s="45" t="s">
        <v>9238</v>
      </c>
      <c r="AO8011" s="376"/>
    </row>
    <row r="8012" spans="1:41" x14ac:dyDescent="0.25">
      <c r="A8012" s="44" t="s">
        <v>5464</v>
      </c>
      <c r="B8012" s="44" t="s">
        <v>21348</v>
      </c>
      <c r="C8012" s="45" t="s">
        <v>8132</v>
      </c>
      <c r="D8012" s="45" t="s">
        <v>21447</v>
      </c>
      <c r="E8012" s="46">
        <v>46752</v>
      </c>
      <c r="AO8012" s="376"/>
    </row>
    <row r="8013" spans="1:41" x14ac:dyDescent="0.25">
      <c r="A8013" s="44" t="s">
        <v>5464</v>
      </c>
      <c r="B8013" s="44" t="s">
        <v>21398</v>
      </c>
      <c r="C8013" s="45" t="s">
        <v>6810</v>
      </c>
      <c r="D8013" s="45" t="s">
        <v>21447</v>
      </c>
      <c r="E8013" s="46">
        <v>46507</v>
      </c>
      <c r="AO8013" s="376"/>
    </row>
    <row r="8014" spans="1:41" x14ac:dyDescent="0.25">
      <c r="A8014" s="44" t="s">
        <v>5464</v>
      </c>
      <c r="B8014" s="44" t="s">
        <v>21410</v>
      </c>
      <c r="C8014" s="45" t="s">
        <v>5515</v>
      </c>
      <c r="D8014" s="45" t="s">
        <v>21447</v>
      </c>
      <c r="E8014" s="46">
        <v>46630</v>
      </c>
      <c r="AO8014" s="376"/>
    </row>
    <row r="8015" spans="1:41" x14ac:dyDescent="0.25">
      <c r="A8015" s="76" t="s">
        <v>12288</v>
      </c>
      <c r="B8015" s="44" t="s">
        <v>12100</v>
      </c>
      <c r="C8015" s="45">
        <v>3.26</v>
      </c>
      <c r="D8015" s="45" t="s">
        <v>12549</v>
      </c>
      <c r="E8015" s="46">
        <v>47787</v>
      </c>
      <c r="F8015" s="45"/>
      <c r="G8015" s="93"/>
      <c r="H8015" s="93"/>
      <c r="I8015" s="99"/>
      <c r="J8015" s="99"/>
      <c r="K8015" s="99"/>
      <c r="L8015" s="99"/>
      <c r="M8015" s="99"/>
      <c r="N8015" s="99"/>
      <c r="O8015" s="99"/>
      <c r="P8015" s="99"/>
      <c r="Q8015" s="99"/>
      <c r="R8015" s="99"/>
      <c r="S8015" s="99"/>
      <c r="T8015" s="99"/>
      <c r="U8015" s="99"/>
      <c r="V8015" s="99"/>
      <c r="W8015" s="99"/>
      <c r="X8015" s="99"/>
      <c r="Y8015" s="99"/>
      <c r="Z8015" s="99"/>
      <c r="AA8015" s="99"/>
      <c r="AB8015" s="99"/>
      <c r="AC8015" s="99"/>
      <c r="AD8015" s="99"/>
      <c r="AE8015" s="99"/>
      <c r="AF8015" s="99"/>
      <c r="AG8015" s="99"/>
      <c r="AH8015" s="31"/>
      <c r="AI8015" s="31"/>
      <c r="AJ8015" s="31"/>
      <c r="AK8015" s="31"/>
      <c r="AL8015" s="31"/>
      <c r="AO8015" s="376"/>
    </row>
    <row r="8016" spans="1:41" x14ac:dyDescent="0.25">
      <c r="A8016" s="44" t="s">
        <v>12288</v>
      </c>
      <c r="B8016" s="44" t="s">
        <v>12094</v>
      </c>
      <c r="C8016" s="45">
        <v>12.23</v>
      </c>
      <c r="D8016" s="45" t="s">
        <v>12549</v>
      </c>
      <c r="E8016" s="46">
        <v>46934</v>
      </c>
      <c r="F8016" s="45"/>
      <c r="G8016" s="93"/>
      <c r="H8016" s="93"/>
      <c r="I8016" s="99"/>
      <c r="J8016" s="99"/>
      <c r="K8016" s="99"/>
      <c r="L8016" s="99"/>
      <c r="M8016" s="99"/>
      <c r="N8016" s="99"/>
      <c r="O8016" s="99"/>
      <c r="P8016" s="99"/>
      <c r="Q8016" s="99"/>
      <c r="R8016" s="99"/>
      <c r="S8016" s="99"/>
      <c r="T8016" s="99"/>
      <c r="U8016" s="99"/>
      <c r="V8016" s="99"/>
      <c r="W8016" s="99"/>
      <c r="X8016" s="99"/>
      <c r="Y8016" s="99"/>
      <c r="Z8016" s="99"/>
      <c r="AA8016" s="99"/>
      <c r="AB8016" s="99"/>
      <c r="AC8016" s="99"/>
      <c r="AD8016" s="99"/>
      <c r="AE8016" s="99"/>
      <c r="AF8016" s="99"/>
      <c r="AG8016" s="99"/>
      <c r="AH8016" s="31"/>
      <c r="AI8016" s="31"/>
      <c r="AJ8016" s="31"/>
      <c r="AK8016" s="31"/>
      <c r="AL8016" s="31"/>
      <c r="AO8016" s="376"/>
    </row>
    <row r="8017" spans="1:41" x14ac:dyDescent="0.3">
      <c r="A8017" s="57" t="s">
        <v>4681</v>
      </c>
      <c r="B8017" s="57" t="s">
        <v>1313</v>
      </c>
      <c r="C8017" s="62" t="s">
        <v>4748</v>
      </c>
      <c r="D8017" s="62" t="s">
        <v>20886</v>
      </c>
      <c r="E8017" s="368" t="s">
        <v>9707</v>
      </c>
      <c r="F8017" s="32"/>
      <c r="G8017" s="32"/>
      <c r="H8017" s="32"/>
      <c r="I8017" s="31"/>
      <c r="J8017" s="31"/>
      <c r="K8017" s="31"/>
      <c r="L8017" s="31"/>
      <c r="M8017" s="31"/>
      <c r="N8017" s="31"/>
      <c r="O8017" s="31"/>
      <c r="P8017" s="31"/>
      <c r="Q8017" s="31"/>
      <c r="R8017" s="31"/>
      <c r="S8017" s="31"/>
      <c r="T8017" s="31"/>
      <c r="U8017" s="31"/>
      <c r="V8017" s="31"/>
      <c r="W8017" s="31"/>
      <c r="X8017" s="31"/>
      <c r="Y8017" s="31"/>
      <c r="Z8017" s="31"/>
      <c r="AA8017" s="31"/>
      <c r="AB8017" s="31"/>
      <c r="AC8017" s="31"/>
      <c r="AD8017" s="31"/>
      <c r="AE8017" s="31"/>
      <c r="AF8017" s="31"/>
      <c r="AG8017" s="31"/>
      <c r="AH8017" s="31"/>
      <c r="AI8017" s="31"/>
      <c r="AJ8017" s="31"/>
      <c r="AK8017" s="31"/>
      <c r="AL8017" s="31"/>
      <c r="AO8017" s="376"/>
    </row>
    <row r="8018" spans="1:41" x14ac:dyDescent="0.3">
      <c r="A8018" s="92" t="s">
        <v>4681</v>
      </c>
      <c r="B8018" s="92" t="s">
        <v>12990</v>
      </c>
      <c r="C8018" s="318" t="s">
        <v>4748</v>
      </c>
      <c r="D8018" s="318" t="s">
        <v>13017</v>
      </c>
      <c r="E8018" s="320">
        <v>46752</v>
      </c>
      <c r="F8018" s="93"/>
      <c r="G8018" s="93"/>
      <c r="H8018" s="93"/>
      <c r="I8018" s="99"/>
      <c r="J8018" s="99"/>
      <c r="K8018" s="99"/>
      <c r="L8018" s="99"/>
      <c r="M8018" s="99"/>
      <c r="N8018" s="99"/>
      <c r="O8018" s="99"/>
      <c r="P8018" s="99"/>
      <c r="Q8018" s="99"/>
      <c r="R8018" s="99"/>
      <c r="S8018" s="99"/>
      <c r="T8018" s="99"/>
      <c r="U8018" s="99"/>
      <c r="V8018" s="99"/>
      <c r="W8018" s="99"/>
      <c r="X8018" s="99"/>
      <c r="Y8018" s="99"/>
      <c r="Z8018" s="99"/>
      <c r="AA8018" s="99"/>
      <c r="AB8018" s="99"/>
      <c r="AC8018" s="99"/>
      <c r="AD8018" s="99"/>
      <c r="AE8018" s="99"/>
      <c r="AF8018" s="99"/>
      <c r="AG8018" s="99"/>
      <c r="AH8018" s="31"/>
      <c r="AI8018" s="31"/>
      <c r="AJ8018" s="31"/>
      <c r="AK8018" s="31"/>
      <c r="AL8018" s="31"/>
      <c r="AO8018" s="376"/>
    </row>
    <row r="8019" spans="1:41" x14ac:dyDescent="0.3">
      <c r="A8019" s="57" t="s">
        <v>7955</v>
      </c>
      <c r="B8019" s="57" t="s">
        <v>2173</v>
      </c>
      <c r="C8019" s="62">
        <v>24030</v>
      </c>
      <c r="D8019" s="62" t="s">
        <v>20886</v>
      </c>
      <c r="E8019" s="60">
        <v>47057</v>
      </c>
      <c r="F8019" s="32"/>
      <c r="G8019" s="32"/>
      <c r="H8019" s="32"/>
      <c r="I8019" s="31"/>
      <c r="J8019" s="31"/>
      <c r="K8019" s="31"/>
      <c r="L8019" s="31"/>
      <c r="M8019" s="31"/>
      <c r="N8019" s="31"/>
      <c r="O8019" s="31"/>
      <c r="P8019" s="31"/>
      <c r="Q8019" s="31"/>
      <c r="R8019" s="31"/>
      <c r="S8019" s="31"/>
      <c r="T8019" s="31"/>
      <c r="U8019" s="31"/>
      <c r="V8019" s="31"/>
      <c r="W8019" s="31"/>
      <c r="X8019" s="31"/>
      <c r="Y8019" s="31"/>
      <c r="Z8019" s="31"/>
      <c r="AA8019" s="31"/>
      <c r="AB8019" s="31"/>
      <c r="AC8019" s="31"/>
      <c r="AD8019" s="31"/>
      <c r="AE8019" s="31"/>
      <c r="AF8019" s="31"/>
      <c r="AG8019" s="31"/>
      <c r="AH8019" s="31"/>
      <c r="AI8019" s="31"/>
      <c r="AJ8019" s="31"/>
      <c r="AK8019" s="31"/>
      <c r="AL8019" s="31"/>
      <c r="AO8019" s="376"/>
    </row>
    <row r="8020" spans="1:41" x14ac:dyDescent="0.3">
      <c r="A8020" s="333" t="s">
        <v>15362</v>
      </c>
      <c r="B8020" s="333" t="s">
        <v>4815</v>
      </c>
      <c r="C8020" s="125" t="s">
        <v>15581</v>
      </c>
      <c r="D8020" s="32" t="s">
        <v>20309</v>
      </c>
      <c r="E8020" s="125" t="s">
        <v>9839</v>
      </c>
      <c r="F8020" s="125" t="s">
        <v>1190</v>
      </c>
      <c r="G8020" s="125" t="s">
        <v>1190</v>
      </c>
      <c r="AO8020" s="376"/>
    </row>
    <row r="8021" spans="1:41" x14ac:dyDescent="0.25">
      <c r="A8021" s="44" t="s">
        <v>451</v>
      </c>
      <c r="B8021" s="44" t="s">
        <v>21359</v>
      </c>
      <c r="C8021" s="45" t="s">
        <v>9701</v>
      </c>
      <c r="D8021" s="45" t="s">
        <v>21447</v>
      </c>
      <c r="E8021" s="46">
        <v>46752</v>
      </c>
      <c r="AO8021" s="376"/>
    </row>
    <row r="8022" spans="1:41" x14ac:dyDescent="0.25">
      <c r="A8022" s="102" t="s">
        <v>451</v>
      </c>
      <c r="B8022" s="92" t="s">
        <v>11253</v>
      </c>
      <c r="C8022" s="93" t="s">
        <v>11254</v>
      </c>
      <c r="D8022" s="93" t="s">
        <v>1201</v>
      </c>
      <c r="E8022" s="94">
        <v>46682</v>
      </c>
      <c r="F8022" s="93"/>
      <c r="G8022" s="93"/>
      <c r="H8022" s="93"/>
      <c r="I8022" s="99"/>
      <c r="J8022" s="99"/>
      <c r="K8022" s="99"/>
      <c r="L8022" s="99"/>
      <c r="M8022" s="99"/>
      <c r="N8022" s="99"/>
      <c r="O8022" s="99"/>
      <c r="P8022" s="99"/>
      <c r="Q8022" s="99"/>
      <c r="R8022" s="99"/>
      <c r="S8022" s="99"/>
      <c r="T8022" s="99"/>
      <c r="U8022" s="99"/>
      <c r="V8022" s="99"/>
      <c r="W8022" s="99"/>
      <c r="X8022" s="99"/>
      <c r="Y8022" s="99"/>
      <c r="Z8022" s="99"/>
      <c r="AA8022" s="99"/>
      <c r="AB8022" s="99"/>
      <c r="AC8022" s="99"/>
      <c r="AD8022" s="99"/>
      <c r="AE8022" s="99"/>
      <c r="AF8022" s="99"/>
      <c r="AG8022" s="99"/>
      <c r="AH8022" s="31"/>
      <c r="AI8022" s="31"/>
      <c r="AJ8022" s="31"/>
      <c r="AK8022" s="31"/>
      <c r="AL8022" s="31"/>
      <c r="AO8022" s="376"/>
    </row>
    <row r="8023" spans="1:41" x14ac:dyDescent="0.25">
      <c r="A8023" s="44" t="s">
        <v>451</v>
      </c>
      <c r="B8023" s="44" t="s">
        <v>5134</v>
      </c>
      <c r="C8023" s="45">
        <v>230807</v>
      </c>
      <c r="D8023" s="45" t="s">
        <v>11363</v>
      </c>
      <c r="E8023" s="45" t="s">
        <v>8282</v>
      </c>
      <c r="AO8023" s="376"/>
    </row>
    <row r="8024" spans="1:41" x14ac:dyDescent="0.25">
      <c r="A8024" s="44" t="s">
        <v>6881</v>
      </c>
      <c r="B8024" s="44" t="s">
        <v>6877</v>
      </c>
      <c r="C8024" s="45" t="s">
        <v>6900</v>
      </c>
      <c r="D8024" s="32" t="s">
        <v>5559</v>
      </c>
      <c r="E8024" s="45" t="s">
        <v>20846</v>
      </c>
      <c r="F8024" s="32"/>
      <c r="G8024" s="32"/>
      <c r="H8024" s="32"/>
      <c r="I8024" s="31"/>
      <c r="J8024" s="31"/>
      <c r="K8024" s="31"/>
      <c r="L8024" s="31"/>
      <c r="M8024" s="31"/>
      <c r="N8024" s="31"/>
      <c r="O8024" s="31"/>
      <c r="P8024" s="31"/>
      <c r="Q8024" s="31"/>
      <c r="R8024" s="31"/>
      <c r="S8024" s="31"/>
      <c r="T8024" s="31"/>
      <c r="U8024" s="31"/>
      <c r="V8024" s="31"/>
      <c r="W8024" s="31"/>
      <c r="X8024" s="31"/>
      <c r="Y8024" s="31"/>
      <c r="Z8024" s="31"/>
      <c r="AA8024" s="31"/>
      <c r="AB8024" s="31"/>
      <c r="AC8024" s="31"/>
      <c r="AD8024" s="31"/>
      <c r="AE8024" s="31"/>
      <c r="AF8024" s="31"/>
      <c r="AG8024" s="31"/>
      <c r="AH8024" s="31"/>
      <c r="AI8024" s="31"/>
      <c r="AJ8024" s="31"/>
      <c r="AK8024" s="31"/>
      <c r="AL8024" s="31"/>
      <c r="AO8024" s="376"/>
    </row>
    <row r="8025" spans="1:41" x14ac:dyDescent="0.3">
      <c r="A8025" s="333" t="s">
        <v>6881</v>
      </c>
      <c r="B8025" s="333" t="s">
        <v>11371</v>
      </c>
      <c r="C8025" s="125" t="s">
        <v>11215</v>
      </c>
      <c r="D8025" s="32" t="s">
        <v>20309</v>
      </c>
      <c r="E8025" s="125" t="s">
        <v>4966</v>
      </c>
      <c r="F8025" s="125" t="s">
        <v>1190</v>
      </c>
      <c r="G8025" s="125" t="s">
        <v>1190</v>
      </c>
      <c r="AO8025" s="376"/>
    </row>
    <row r="8026" spans="1:41" x14ac:dyDescent="0.25">
      <c r="A8026" s="44" t="s">
        <v>6881</v>
      </c>
      <c r="B8026" s="44" t="s">
        <v>12118</v>
      </c>
      <c r="C8026" s="45">
        <v>13.23</v>
      </c>
      <c r="D8026" s="45" t="s">
        <v>12549</v>
      </c>
      <c r="E8026" s="46">
        <v>46934</v>
      </c>
      <c r="F8026" s="45" t="s">
        <v>1335</v>
      </c>
      <c r="G8026" s="93"/>
      <c r="H8026" s="93"/>
      <c r="I8026" s="99"/>
      <c r="J8026" s="99"/>
      <c r="K8026" s="99"/>
      <c r="L8026" s="99"/>
      <c r="M8026" s="99"/>
      <c r="N8026" s="99"/>
      <c r="O8026" s="99"/>
      <c r="P8026" s="99"/>
      <c r="Q8026" s="99"/>
      <c r="R8026" s="99"/>
      <c r="S8026" s="99"/>
      <c r="T8026" s="99"/>
      <c r="U8026" s="99"/>
      <c r="V8026" s="99"/>
      <c r="W8026" s="99"/>
      <c r="X8026" s="99"/>
      <c r="Y8026" s="99"/>
      <c r="Z8026" s="99"/>
      <c r="AA8026" s="99"/>
      <c r="AB8026" s="99"/>
      <c r="AC8026" s="99"/>
      <c r="AD8026" s="99"/>
      <c r="AE8026" s="99"/>
      <c r="AF8026" s="99"/>
      <c r="AG8026" s="99"/>
      <c r="AH8026" s="31"/>
      <c r="AI8026" s="31"/>
      <c r="AJ8026" s="31"/>
      <c r="AK8026" s="31"/>
      <c r="AL8026" s="31"/>
      <c r="AO8026" s="376"/>
    </row>
    <row r="8027" spans="1:41" x14ac:dyDescent="0.25">
      <c r="A8027" s="44" t="s">
        <v>6881</v>
      </c>
      <c r="B8027" s="44" t="s">
        <v>12125</v>
      </c>
      <c r="C8027" s="45">
        <v>20.23</v>
      </c>
      <c r="D8027" s="45" t="s">
        <v>12549</v>
      </c>
      <c r="E8027" s="46">
        <v>46934</v>
      </c>
      <c r="F8027" s="45" t="s">
        <v>1335</v>
      </c>
      <c r="G8027" s="93"/>
      <c r="H8027" s="93"/>
      <c r="I8027" s="99"/>
      <c r="J8027" s="99"/>
      <c r="K8027" s="99"/>
      <c r="L8027" s="99"/>
      <c r="M8027" s="99"/>
      <c r="N8027" s="99"/>
      <c r="O8027" s="99"/>
      <c r="P8027" s="99"/>
      <c r="Q8027" s="99"/>
      <c r="R8027" s="99"/>
      <c r="S8027" s="99"/>
      <c r="T8027" s="99"/>
      <c r="U8027" s="99"/>
      <c r="V8027" s="99"/>
      <c r="W8027" s="99"/>
      <c r="X8027" s="99"/>
      <c r="Y8027" s="99"/>
      <c r="Z8027" s="99"/>
      <c r="AA8027" s="99"/>
      <c r="AB8027" s="99"/>
      <c r="AC8027" s="99"/>
      <c r="AD8027" s="99"/>
      <c r="AE8027" s="99"/>
      <c r="AF8027" s="99"/>
      <c r="AG8027" s="99"/>
      <c r="AH8027" s="31"/>
      <c r="AI8027" s="31"/>
      <c r="AJ8027" s="31"/>
      <c r="AK8027" s="31"/>
      <c r="AL8027" s="31"/>
      <c r="AO8027" s="376"/>
    </row>
    <row r="8028" spans="1:41" x14ac:dyDescent="0.25">
      <c r="A8028" s="44" t="s">
        <v>6881</v>
      </c>
      <c r="B8028" s="44" t="s">
        <v>3580</v>
      </c>
      <c r="C8028" s="45" t="s">
        <v>13439</v>
      </c>
      <c r="D8028" s="46" t="s">
        <v>21328</v>
      </c>
      <c r="E8028" s="46">
        <v>46527</v>
      </c>
      <c r="AO8028" s="376"/>
    </row>
    <row r="8029" spans="1:41" x14ac:dyDescent="0.25">
      <c r="A8029" s="44" t="s">
        <v>5249</v>
      </c>
      <c r="B8029" s="44" t="s">
        <v>2350</v>
      </c>
      <c r="C8029" s="45">
        <v>230105</v>
      </c>
      <c r="D8029" s="45" t="s">
        <v>11363</v>
      </c>
      <c r="E8029" s="45" t="s">
        <v>5265</v>
      </c>
      <c r="AO8029" s="376"/>
    </row>
    <row r="8030" spans="1:41" x14ac:dyDescent="0.25">
      <c r="A8030" s="44" t="s">
        <v>5249</v>
      </c>
      <c r="B8030" s="44" t="s">
        <v>3475</v>
      </c>
      <c r="C8030" s="45">
        <v>250303</v>
      </c>
      <c r="D8030" s="45" t="s">
        <v>11363</v>
      </c>
      <c r="E8030" s="45" t="s">
        <v>11887</v>
      </c>
      <c r="AO8030" s="376"/>
    </row>
    <row r="8031" spans="1:41" x14ac:dyDescent="0.25">
      <c r="A8031" s="44" t="s">
        <v>5249</v>
      </c>
      <c r="B8031" s="44" t="s">
        <v>5134</v>
      </c>
      <c r="C8031" s="45">
        <v>250802</v>
      </c>
      <c r="D8031" s="45" t="s">
        <v>11363</v>
      </c>
      <c r="E8031" s="45" t="s">
        <v>9880</v>
      </c>
      <c r="AO8031" s="376"/>
    </row>
    <row r="8032" spans="1:41" x14ac:dyDescent="0.25">
      <c r="A8032" s="44" t="s">
        <v>5249</v>
      </c>
      <c r="B8032" s="44" t="s">
        <v>9234</v>
      </c>
      <c r="C8032" s="45">
        <v>240103</v>
      </c>
      <c r="D8032" s="45" t="s">
        <v>11363</v>
      </c>
      <c r="E8032" s="45" t="s">
        <v>5139</v>
      </c>
      <c r="AO8032" s="376"/>
    </row>
    <row r="8033" spans="1:41" x14ac:dyDescent="0.25">
      <c r="A8033" s="44" t="s">
        <v>10555</v>
      </c>
      <c r="B8033" s="44" t="s">
        <v>9248</v>
      </c>
      <c r="C8033" s="45">
        <v>260105</v>
      </c>
      <c r="D8033" s="45" t="s">
        <v>11363</v>
      </c>
      <c r="E8033" s="45" t="s">
        <v>17625</v>
      </c>
      <c r="AO8033" s="376"/>
    </row>
    <row r="8034" spans="1:41" x14ac:dyDescent="0.3">
      <c r="A8034" s="99" t="s">
        <v>13394</v>
      </c>
      <c r="B8034" s="92" t="s">
        <v>13413</v>
      </c>
      <c r="C8034" s="93" t="s">
        <v>13414</v>
      </c>
      <c r="D8034" s="93" t="s">
        <v>1201</v>
      </c>
      <c r="E8034" s="94">
        <v>47320</v>
      </c>
      <c r="F8034" s="93"/>
      <c r="G8034" s="93"/>
      <c r="H8034" s="93"/>
      <c r="I8034" s="99"/>
      <c r="J8034" s="99"/>
      <c r="K8034" s="99"/>
      <c r="L8034" s="99"/>
      <c r="M8034" s="99"/>
      <c r="N8034" s="99"/>
      <c r="O8034" s="99"/>
      <c r="P8034" s="99"/>
      <c r="Q8034" s="99"/>
      <c r="R8034" s="99"/>
      <c r="S8034" s="99"/>
      <c r="T8034" s="99"/>
      <c r="U8034" s="99"/>
      <c r="V8034" s="99"/>
      <c r="W8034" s="99"/>
      <c r="X8034" s="99"/>
      <c r="Y8034" s="99"/>
      <c r="Z8034" s="99"/>
      <c r="AA8034" s="99"/>
      <c r="AB8034" s="99"/>
      <c r="AC8034" s="99"/>
      <c r="AD8034" s="99"/>
      <c r="AE8034" s="99"/>
      <c r="AF8034" s="99"/>
      <c r="AG8034" s="99"/>
      <c r="AH8034" s="31"/>
      <c r="AI8034" s="31"/>
      <c r="AJ8034" s="31"/>
      <c r="AK8034" s="31"/>
      <c r="AL8034" s="31"/>
      <c r="AO8034" s="376"/>
    </row>
    <row r="8035" spans="1:41" x14ac:dyDescent="0.25">
      <c r="A8035" s="44" t="s">
        <v>12963</v>
      </c>
      <c r="B8035" s="44" t="s">
        <v>1874</v>
      </c>
      <c r="C8035" s="45" t="s">
        <v>12964</v>
      </c>
      <c r="D8035" s="46" t="s">
        <v>21328</v>
      </c>
      <c r="E8035" s="46">
        <v>46401</v>
      </c>
      <c r="AO8035" s="376"/>
    </row>
    <row r="8036" spans="1:41" x14ac:dyDescent="0.25">
      <c r="A8036" s="44" t="s">
        <v>12963</v>
      </c>
      <c r="B8036" s="44" t="s">
        <v>2350</v>
      </c>
      <c r="C8036" s="45">
        <v>250106</v>
      </c>
      <c r="D8036" s="45" t="s">
        <v>11363</v>
      </c>
      <c r="E8036" s="45" t="s">
        <v>11887</v>
      </c>
      <c r="AO8036" s="376"/>
    </row>
    <row r="8037" spans="1:41" x14ac:dyDescent="0.3">
      <c r="A8037" s="333" t="s">
        <v>3133</v>
      </c>
      <c r="B8037" s="333" t="s">
        <v>11023</v>
      </c>
      <c r="C8037" s="125" t="s">
        <v>11024</v>
      </c>
      <c r="D8037" s="32" t="s">
        <v>20309</v>
      </c>
      <c r="E8037" s="125" t="s">
        <v>5139</v>
      </c>
      <c r="F8037" s="125" t="s">
        <v>1189</v>
      </c>
      <c r="G8037" s="125" t="s">
        <v>1189</v>
      </c>
      <c r="AO8037" s="376"/>
    </row>
    <row r="8038" spans="1:41" x14ac:dyDescent="0.25">
      <c r="A8038" s="44" t="s">
        <v>10879</v>
      </c>
      <c r="B8038" s="44" t="s">
        <v>21377</v>
      </c>
      <c r="C8038" s="45" t="s">
        <v>18887</v>
      </c>
      <c r="D8038" s="45" t="s">
        <v>21447</v>
      </c>
      <c r="E8038" s="46">
        <v>46507</v>
      </c>
      <c r="AO8038" s="376"/>
    </row>
    <row r="8039" spans="1:41" x14ac:dyDescent="0.25">
      <c r="A8039" s="44" t="s">
        <v>10556</v>
      </c>
      <c r="B8039" s="44" t="s">
        <v>3475</v>
      </c>
      <c r="C8039" s="45">
        <v>240301</v>
      </c>
      <c r="D8039" s="45" t="s">
        <v>11363</v>
      </c>
      <c r="E8039" s="45" t="s">
        <v>9249</v>
      </c>
      <c r="AO8039" s="376"/>
    </row>
    <row r="8040" spans="1:41" x14ac:dyDescent="0.25">
      <c r="A8040" s="44" t="s">
        <v>17902</v>
      </c>
      <c r="B8040" s="44" t="s">
        <v>5134</v>
      </c>
      <c r="C8040" s="45">
        <v>230807</v>
      </c>
      <c r="D8040" s="45" t="s">
        <v>11363</v>
      </c>
      <c r="E8040" s="45" t="s">
        <v>8282</v>
      </c>
      <c r="AO8040" s="376"/>
    </row>
    <row r="8041" spans="1:41" x14ac:dyDescent="0.25">
      <c r="A8041" s="44" t="s">
        <v>17903</v>
      </c>
      <c r="B8041" s="44" t="s">
        <v>3475</v>
      </c>
      <c r="C8041" s="45">
        <v>230301</v>
      </c>
      <c r="D8041" s="45" t="s">
        <v>11363</v>
      </c>
      <c r="E8041" s="45" t="s">
        <v>5265</v>
      </c>
      <c r="AO8041" s="376"/>
    </row>
    <row r="8042" spans="1:41" x14ac:dyDescent="0.25">
      <c r="A8042" s="44" t="s">
        <v>5588</v>
      </c>
      <c r="B8042" s="44" t="s">
        <v>5571</v>
      </c>
      <c r="C8042" s="45" t="s">
        <v>5589</v>
      </c>
      <c r="D8042" s="32" t="s">
        <v>5559</v>
      </c>
      <c r="E8042" s="45" t="s">
        <v>20832</v>
      </c>
      <c r="F8042" s="32"/>
      <c r="G8042" s="32"/>
      <c r="H8042" s="32"/>
      <c r="I8042" s="31"/>
      <c r="J8042" s="31"/>
      <c r="K8042" s="31"/>
      <c r="L8042" s="31"/>
      <c r="M8042" s="31"/>
      <c r="N8042" s="31"/>
      <c r="O8042" s="31"/>
      <c r="P8042" s="31"/>
      <c r="Q8042" s="31"/>
      <c r="R8042" s="31"/>
      <c r="S8042" s="31"/>
      <c r="T8042" s="31"/>
      <c r="U8042" s="31"/>
      <c r="V8042" s="31"/>
      <c r="W8042" s="31"/>
      <c r="X8042" s="31"/>
      <c r="Y8042" s="31"/>
      <c r="Z8042" s="31"/>
      <c r="AA8042" s="31"/>
      <c r="AB8042" s="31"/>
      <c r="AC8042" s="31"/>
      <c r="AD8042" s="31"/>
      <c r="AE8042" s="31"/>
      <c r="AF8042" s="31"/>
      <c r="AG8042" s="31"/>
      <c r="AH8042" s="31"/>
      <c r="AI8042" s="31"/>
      <c r="AJ8042" s="31"/>
      <c r="AK8042" s="31"/>
      <c r="AL8042" s="31"/>
      <c r="AO8042" s="376"/>
    </row>
    <row r="8043" spans="1:41" x14ac:dyDescent="0.25">
      <c r="A8043" s="262" t="s">
        <v>6250</v>
      </c>
      <c r="B8043" s="262" t="s">
        <v>6245</v>
      </c>
      <c r="C8043" s="263">
        <v>791202103006</v>
      </c>
      <c r="D8043" s="263" t="s">
        <v>6271</v>
      </c>
      <c r="E8043" s="264" t="s">
        <v>3157</v>
      </c>
      <c r="F8043" s="93"/>
      <c r="G8043" s="93"/>
      <c r="H8043" s="93"/>
      <c r="I8043" s="99"/>
      <c r="J8043" s="99"/>
      <c r="K8043" s="99"/>
      <c r="L8043" s="99"/>
      <c r="M8043" s="99"/>
      <c r="N8043" s="99"/>
      <c r="O8043" s="99"/>
      <c r="P8043" s="99"/>
      <c r="Q8043" s="99"/>
      <c r="R8043" s="99"/>
      <c r="S8043" s="99"/>
      <c r="T8043" s="99"/>
      <c r="U8043" s="99"/>
      <c r="V8043" s="99"/>
      <c r="W8043" s="99"/>
      <c r="X8043" s="99"/>
      <c r="Y8043" s="99"/>
      <c r="Z8043" s="99"/>
      <c r="AA8043" s="99"/>
      <c r="AB8043" s="99"/>
      <c r="AC8043" s="99"/>
      <c r="AD8043" s="99"/>
      <c r="AE8043" s="99"/>
      <c r="AF8043" s="99"/>
      <c r="AG8043" s="99"/>
      <c r="AH8043" s="31"/>
      <c r="AI8043" s="31"/>
      <c r="AJ8043" s="31"/>
      <c r="AK8043" s="31"/>
      <c r="AL8043" s="31"/>
      <c r="AO8043" s="376"/>
    </row>
    <row r="8044" spans="1:41" x14ac:dyDescent="0.25">
      <c r="A8044" s="44" t="s">
        <v>21663</v>
      </c>
      <c r="B8044" s="44" t="s">
        <v>936</v>
      </c>
      <c r="C8044" s="45">
        <v>260703</v>
      </c>
      <c r="D8044" s="45" t="s">
        <v>11363</v>
      </c>
      <c r="E8044" s="45" t="s">
        <v>11150</v>
      </c>
      <c r="AO8044" s="376"/>
    </row>
    <row r="8045" spans="1:41" x14ac:dyDescent="0.25">
      <c r="A8045" s="44" t="s">
        <v>12673</v>
      </c>
      <c r="B8045" s="44" t="s">
        <v>5321</v>
      </c>
      <c r="C8045" s="45">
        <v>25010401</v>
      </c>
      <c r="D8045" s="45" t="s">
        <v>11363</v>
      </c>
      <c r="E8045" s="45" t="s">
        <v>12564</v>
      </c>
      <c r="AO8045" s="376"/>
    </row>
    <row r="8046" spans="1:41" x14ac:dyDescent="0.25">
      <c r="A8046" s="44" t="s">
        <v>12673</v>
      </c>
      <c r="B8046" s="44" t="s">
        <v>3176</v>
      </c>
      <c r="C8046" s="45">
        <v>25010402</v>
      </c>
      <c r="D8046" s="45" t="s">
        <v>11363</v>
      </c>
      <c r="E8046" s="45" t="s">
        <v>12564</v>
      </c>
      <c r="AO8046" s="376"/>
    </row>
    <row r="8047" spans="1:41" x14ac:dyDescent="0.25">
      <c r="A8047" s="44" t="s">
        <v>1625</v>
      </c>
      <c r="B8047" s="44" t="s">
        <v>2350</v>
      </c>
      <c r="C8047" s="45">
        <v>230105</v>
      </c>
      <c r="D8047" s="45" t="s">
        <v>11363</v>
      </c>
      <c r="E8047" s="45" t="s">
        <v>5265</v>
      </c>
      <c r="AO8047" s="376"/>
    </row>
    <row r="8048" spans="1:41" x14ac:dyDescent="0.25">
      <c r="A8048" s="44" t="s">
        <v>15776</v>
      </c>
      <c r="B8048" s="44" t="s">
        <v>5134</v>
      </c>
      <c r="C8048" s="45">
        <v>250802</v>
      </c>
      <c r="D8048" s="45" t="s">
        <v>11363</v>
      </c>
      <c r="E8048" s="45" t="s">
        <v>9880</v>
      </c>
      <c r="AO8048" s="376"/>
    </row>
    <row r="8049" spans="1:41" x14ac:dyDescent="0.25">
      <c r="A8049" s="44" t="s">
        <v>11590</v>
      </c>
      <c r="B8049" s="44" t="s">
        <v>21331</v>
      </c>
      <c r="C8049" s="45" t="s">
        <v>11586</v>
      </c>
      <c r="D8049" s="45" t="s">
        <v>21447</v>
      </c>
      <c r="E8049" s="46">
        <v>46752</v>
      </c>
      <c r="AO8049" s="376"/>
    </row>
    <row r="8050" spans="1:41" x14ac:dyDescent="0.25">
      <c r="A8050" s="102" t="s">
        <v>21214</v>
      </c>
      <c r="B8050" s="92" t="s">
        <v>21209</v>
      </c>
      <c r="C8050" s="93" t="s">
        <v>21210</v>
      </c>
      <c r="D8050" s="93" t="s">
        <v>9601</v>
      </c>
      <c r="E8050" s="94">
        <v>48029</v>
      </c>
      <c r="F8050" s="93"/>
      <c r="G8050" s="93"/>
      <c r="H8050" s="93" t="s">
        <v>1335</v>
      </c>
      <c r="I8050" s="99"/>
      <c r="J8050" s="99"/>
      <c r="K8050" s="99"/>
      <c r="L8050" s="99"/>
      <c r="M8050" s="99"/>
      <c r="N8050" s="99"/>
      <c r="O8050" s="99"/>
      <c r="P8050" s="99"/>
      <c r="Q8050" s="99"/>
      <c r="R8050" s="99"/>
      <c r="S8050" s="99"/>
      <c r="T8050" s="99"/>
      <c r="U8050" s="99"/>
      <c r="V8050" s="99"/>
      <c r="W8050" s="99"/>
      <c r="X8050" s="99"/>
      <c r="Y8050" s="99"/>
      <c r="Z8050" s="99"/>
      <c r="AA8050" s="99"/>
      <c r="AB8050" s="99"/>
      <c r="AC8050" s="99"/>
      <c r="AD8050" s="99"/>
      <c r="AE8050" s="99"/>
      <c r="AF8050" s="99"/>
      <c r="AG8050" s="99"/>
      <c r="AH8050" s="31"/>
      <c r="AI8050" s="31"/>
      <c r="AJ8050" s="31"/>
      <c r="AK8050" s="31"/>
      <c r="AL8050" s="31"/>
      <c r="AO8050" s="376"/>
    </row>
    <row r="8051" spans="1:41" x14ac:dyDescent="0.25">
      <c r="A8051" s="44" t="s">
        <v>16363</v>
      </c>
      <c r="B8051" s="44" t="s">
        <v>1889</v>
      </c>
      <c r="C8051" s="45" t="s">
        <v>16364</v>
      </c>
      <c r="D8051" s="46" t="s">
        <v>21328</v>
      </c>
      <c r="E8051" s="46">
        <v>46639</v>
      </c>
      <c r="AO8051" s="376"/>
    </row>
    <row r="8052" spans="1:41" x14ac:dyDescent="0.25">
      <c r="A8052" s="44" t="s">
        <v>8375</v>
      </c>
      <c r="B8052" s="44" t="s">
        <v>8340</v>
      </c>
      <c r="C8052" s="45">
        <v>231001</v>
      </c>
      <c r="D8052" s="45" t="s">
        <v>11363</v>
      </c>
      <c r="E8052" s="45" t="s">
        <v>2538</v>
      </c>
      <c r="AO8052" s="376"/>
    </row>
    <row r="8053" spans="1:41" x14ac:dyDescent="0.25">
      <c r="A8053" s="44" t="s">
        <v>557</v>
      </c>
      <c r="B8053" s="44" t="s">
        <v>21402</v>
      </c>
      <c r="C8053" s="45" t="s">
        <v>5503</v>
      </c>
      <c r="D8053" s="45" t="s">
        <v>21447</v>
      </c>
      <c r="E8053" s="46">
        <v>46507</v>
      </c>
      <c r="AO8053" s="376"/>
    </row>
    <row r="8054" spans="1:41" x14ac:dyDescent="0.25">
      <c r="A8054" s="44" t="s">
        <v>4265</v>
      </c>
      <c r="B8054" s="44" t="s">
        <v>199</v>
      </c>
      <c r="C8054" s="45">
        <v>241001</v>
      </c>
      <c r="D8054" s="45" t="s">
        <v>11363</v>
      </c>
      <c r="E8054" s="45" t="s">
        <v>5332</v>
      </c>
      <c r="AO8054" s="376"/>
    </row>
    <row r="8055" spans="1:41" x14ac:dyDescent="0.25">
      <c r="A8055" s="44" t="s">
        <v>16365</v>
      </c>
      <c r="B8055" s="44" t="s">
        <v>16283</v>
      </c>
      <c r="C8055" s="45" t="s">
        <v>16366</v>
      </c>
      <c r="D8055" s="46" t="s">
        <v>21328</v>
      </c>
      <c r="E8055" s="46">
        <v>46344</v>
      </c>
      <c r="AO8055" s="376"/>
    </row>
    <row r="8056" spans="1:41" x14ac:dyDescent="0.25">
      <c r="A8056" s="44" t="s">
        <v>7001</v>
      </c>
      <c r="B8056" s="44" t="s">
        <v>3475</v>
      </c>
      <c r="C8056" s="45">
        <v>230301</v>
      </c>
      <c r="D8056" s="45" t="s">
        <v>11363</v>
      </c>
      <c r="E8056" s="45" t="s">
        <v>5265</v>
      </c>
      <c r="AO8056" s="376"/>
    </row>
    <row r="8057" spans="1:41" x14ac:dyDescent="0.25">
      <c r="A8057" s="44" t="s">
        <v>15777</v>
      </c>
      <c r="B8057" s="44" t="s">
        <v>5176</v>
      </c>
      <c r="C8057" s="45">
        <v>250603</v>
      </c>
      <c r="D8057" s="45" t="s">
        <v>11363</v>
      </c>
      <c r="E8057" s="45" t="s">
        <v>7770</v>
      </c>
      <c r="AO8057" s="376"/>
    </row>
    <row r="8058" spans="1:41" x14ac:dyDescent="0.25">
      <c r="A8058" s="44" t="s">
        <v>15777</v>
      </c>
      <c r="B8058" s="44" t="s">
        <v>2368</v>
      </c>
      <c r="C8058" s="45">
        <v>251004</v>
      </c>
      <c r="D8058" s="45" t="s">
        <v>11363</v>
      </c>
      <c r="E8058" s="45" t="s">
        <v>11146</v>
      </c>
      <c r="AO8058" s="376"/>
    </row>
    <row r="8059" spans="1:41" x14ac:dyDescent="0.25">
      <c r="A8059" s="44" t="s">
        <v>19358</v>
      </c>
      <c r="B8059" s="319" t="s">
        <v>19515</v>
      </c>
      <c r="C8059" s="318" t="s">
        <v>19692</v>
      </c>
      <c r="D8059" s="93" t="s">
        <v>19934</v>
      </c>
      <c r="E8059" s="320">
        <v>46691</v>
      </c>
      <c r="F8059" s="93"/>
      <c r="G8059" s="93"/>
      <c r="H8059" s="93"/>
      <c r="I8059" s="99"/>
      <c r="J8059" s="99"/>
      <c r="K8059" s="99"/>
      <c r="L8059" s="99"/>
      <c r="M8059" s="99"/>
      <c r="N8059" s="99"/>
      <c r="O8059" s="99"/>
      <c r="P8059" s="99"/>
      <c r="Q8059" s="99"/>
      <c r="R8059" s="99"/>
      <c r="S8059" s="99"/>
      <c r="T8059" s="99"/>
      <c r="U8059" s="99"/>
      <c r="V8059" s="99"/>
      <c r="W8059" s="99"/>
      <c r="X8059" s="99"/>
      <c r="Y8059" s="99"/>
      <c r="Z8059" s="99"/>
      <c r="AA8059" s="99"/>
      <c r="AB8059" s="99"/>
      <c r="AC8059" s="99"/>
      <c r="AD8059" s="99"/>
      <c r="AE8059" s="99"/>
      <c r="AF8059" s="99"/>
      <c r="AG8059" s="99"/>
      <c r="AH8059" s="31"/>
      <c r="AI8059" s="31"/>
      <c r="AJ8059" s="31"/>
      <c r="AK8059" s="31"/>
      <c r="AL8059" s="31"/>
      <c r="AO8059" s="376"/>
    </row>
    <row r="8060" spans="1:41" x14ac:dyDescent="0.25">
      <c r="A8060" s="44" t="s">
        <v>542</v>
      </c>
      <c r="B8060" s="44" t="s">
        <v>21396</v>
      </c>
      <c r="C8060" s="45" t="s">
        <v>9703</v>
      </c>
      <c r="D8060" s="45" t="s">
        <v>21447</v>
      </c>
      <c r="E8060" s="46">
        <v>46568</v>
      </c>
      <c r="AO8060" s="376"/>
    </row>
    <row r="8061" spans="1:41" x14ac:dyDescent="0.25">
      <c r="A8061" s="44" t="s">
        <v>542</v>
      </c>
      <c r="B8061" s="44" t="s">
        <v>21412</v>
      </c>
      <c r="C8061" s="45" t="s">
        <v>5516</v>
      </c>
      <c r="D8061" s="45" t="s">
        <v>21447</v>
      </c>
      <c r="E8061" s="46">
        <v>46599</v>
      </c>
      <c r="AO8061" s="376"/>
    </row>
    <row r="8062" spans="1:41" x14ac:dyDescent="0.25">
      <c r="A8062" s="44" t="s">
        <v>17904</v>
      </c>
      <c r="B8062" s="44" t="s">
        <v>5321</v>
      </c>
      <c r="C8062" s="45">
        <v>26010401</v>
      </c>
      <c r="D8062" s="45" t="s">
        <v>11363</v>
      </c>
      <c r="E8062" s="45" t="s">
        <v>17459</v>
      </c>
      <c r="AO8062" s="376"/>
    </row>
    <row r="8063" spans="1:41" x14ac:dyDescent="0.25">
      <c r="A8063" s="44" t="s">
        <v>12674</v>
      </c>
      <c r="B8063" s="44" t="s">
        <v>199</v>
      </c>
      <c r="C8063" s="45">
        <v>241001</v>
      </c>
      <c r="D8063" s="45" t="s">
        <v>11363</v>
      </c>
      <c r="E8063" s="45" t="s">
        <v>5332</v>
      </c>
      <c r="AO8063" s="376"/>
    </row>
    <row r="8064" spans="1:41" x14ac:dyDescent="0.3">
      <c r="A8064" s="92" t="s">
        <v>13006</v>
      </c>
      <c r="B8064" s="92" t="s">
        <v>199</v>
      </c>
      <c r="C8064" s="318" t="s">
        <v>4751</v>
      </c>
      <c r="D8064" s="318" t="s">
        <v>13017</v>
      </c>
      <c r="E8064" s="320">
        <v>47118</v>
      </c>
      <c r="F8064" s="93"/>
      <c r="G8064" s="93"/>
      <c r="H8064" s="93"/>
      <c r="I8064" s="99"/>
      <c r="J8064" s="99"/>
      <c r="K8064" s="99"/>
      <c r="L8064" s="99"/>
      <c r="M8064" s="99"/>
      <c r="N8064" s="99"/>
      <c r="O8064" s="99"/>
      <c r="P8064" s="99"/>
      <c r="Q8064" s="99"/>
      <c r="R8064" s="99"/>
      <c r="S8064" s="99"/>
      <c r="T8064" s="99"/>
      <c r="U8064" s="99"/>
      <c r="V8064" s="99"/>
      <c r="W8064" s="99"/>
      <c r="X8064" s="99"/>
      <c r="Y8064" s="99"/>
      <c r="Z8064" s="99"/>
      <c r="AA8064" s="99"/>
      <c r="AB8064" s="99"/>
      <c r="AC8064" s="99"/>
      <c r="AD8064" s="99"/>
      <c r="AE8064" s="99"/>
      <c r="AF8064" s="99"/>
      <c r="AG8064" s="99"/>
      <c r="AH8064" s="31"/>
      <c r="AI8064" s="31"/>
      <c r="AJ8064" s="31"/>
      <c r="AK8064" s="31"/>
      <c r="AL8064" s="31"/>
      <c r="AO8064" s="376"/>
    </row>
    <row r="8065" spans="1:41" x14ac:dyDescent="0.3">
      <c r="A8065" s="57" t="s">
        <v>4016</v>
      </c>
      <c r="B8065" s="57" t="s">
        <v>199</v>
      </c>
      <c r="C8065" s="62" t="s">
        <v>4751</v>
      </c>
      <c r="D8065" s="62" t="s">
        <v>20886</v>
      </c>
      <c r="E8065" s="368" t="s">
        <v>9707</v>
      </c>
      <c r="F8065" s="32"/>
      <c r="G8065" s="32"/>
      <c r="H8065" s="32"/>
      <c r="I8065" s="31"/>
      <c r="J8065" s="31"/>
      <c r="K8065" s="31"/>
      <c r="L8065" s="31"/>
      <c r="M8065" s="31"/>
      <c r="N8065" s="31"/>
      <c r="O8065" s="31"/>
      <c r="P8065" s="31"/>
      <c r="Q8065" s="31"/>
      <c r="R8065" s="31"/>
      <c r="S8065" s="31"/>
      <c r="T8065" s="31"/>
      <c r="U8065" s="31"/>
      <c r="V8065" s="31"/>
      <c r="W8065" s="31"/>
      <c r="X8065" s="31"/>
      <c r="Y8065" s="31"/>
      <c r="Z8065" s="31"/>
      <c r="AA8065" s="31"/>
      <c r="AB8065" s="31"/>
      <c r="AC8065" s="31"/>
      <c r="AD8065" s="31"/>
      <c r="AE8065" s="31"/>
      <c r="AF8065" s="31"/>
      <c r="AG8065" s="31"/>
      <c r="AH8065" s="31"/>
      <c r="AI8065" s="31"/>
      <c r="AJ8065" s="31"/>
      <c r="AK8065" s="31"/>
      <c r="AL8065" s="31"/>
      <c r="AO8065" s="376"/>
    </row>
    <row r="8066" spans="1:41" x14ac:dyDescent="0.25">
      <c r="A8066" s="44" t="s">
        <v>4016</v>
      </c>
      <c r="B8066" s="44" t="s">
        <v>199</v>
      </c>
      <c r="C8066" s="45">
        <v>241001</v>
      </c>
      <c r="D8066" s="45" t="s">
        <v>11363</v>
      </c>
      <c r="E8066" s="45" t="s">
        <v>5332</v>
      </c>
      <c r="AO8066" s="376"/>
    </row>
    <row r="8067" spans="1:41" x14ac:dyDescent="0.25">
      <c r="A8067" s="44" t="s">
        <v>11184</v>
      </c>
      <c r="B8067" s="44" t="s">
        <v>11172</v>
      </c>
      <c r="C8067" s="45" t="s">
        <v>11185</v>
      </c>
      <c r="D8067" s="45" t="s">
        <v>11204</v>
      </c>
      <c r="E8067" s="45" t="s">
        <v>5037</v>
      </c>
      <c r="F8067" s="93"/>
      <c r="G8067" s="93"/>
      <c r="H8067" s="93"/>
      <c r="I8067" s="99"/>
      <c r="J8067" s="99"/>
      <c r="K8067" s="99"/>
      <c r="L8067" s="99"/>
      <c r="M8067" s="99"/>
      <c r="N8067" s="99"/>
      <c r="O8067" s="99"/>
      <c r="P8067" s="99"/>
      <c r="Q8067" s="99"/>
      <c r="R8067" s="99"/>
      <c r="S8067" s="99"/>
      <c r="T8067" s="99"/>
      <c r="U8067" s="99"/>
      <c r="V8067" s="99"/>
      <c r="W8067" s="99"/>
      <c r="X8067" s="99"/>
      <c r="Y8067" s="99"/>
      <c r="Z8067" s="99"/>
      <c r="AA8067" s="99"/>
      <c r="AB8067" s="99"/>
      <c r="AC8067" s="99"/>
      <c r="AD8067" s="99"/>
      <c r="AE8067" s="99"/>
      <c r="AF8067" s="99"/>
      <c r="AG8067" s="99"/>
      <c r="AH8067" s="31"/>
      <c r="AI8067" s="31"/>
      <c r="AJ8067" s="31"/>
      <c r="AK8067" s="31"/>
      <c r="AL8067" s="31"/>
      <c r="AO8067" s="376"/>
    </row>
    <row r="8068" spans="1:41" x14ac:dyDescent="0.25">
      <c r="A8068" s="44" t="s">
        <v>11184</v>
      </c>
      <c r="B8068" s="44" t="s">
        <v>11172</v>
      </c>
      <c r="C8068" s="45" t="s">
        <v>11185</v>
      </c>
      <c r="D8068" s="93" t="s">
        <v>17443</v>
      </c>
      <c r="E8068" s="45" t="s">
        <v>5037</v>
      </c>
      <c r="F8068" s="93"/>
      <c r="G8068" s="93"/>
      <c r="H8068" s="93"/>
      <c r="I8068" s="99"/>
      <c r="J8068" s="99"/>
      <c r="K8068" s="99"/>
      <c r="L8068" s="99"/>
      <c r="M8068" s="99"/>
      <c r="N8068" s="99"/>
      <c r="O8068" s="99"/>
      <c r="P8068" s="99"/>
      <c r="Q8068" s="99"/>
      <c r="R8068" s="99"/>
      <c r="S8068" s="99"/>
      <c r="T8068" s="99"/>
      <c r="U8068" s="99"/>
      <c r="V8068" s="99"/>
      <c r="W8068" s="99"/>
      <c r="X8068" s="99"/>
      <c r="Y8068" s="99"/>
      <c r="Z8068" s="99"/>
      <c r="AA8068" s="99"/>
      <c r="AB8068" s="99"/>
      <c r="AC8068" s="99"/>
      <c r="AD8068" s="99"/>
      <c r="AE8068" s="99"/>
      <c r="AF8068" s="99"/>
      <c r="AG8068" s="99"/>
      <c r="AH8068" s="31"/>
      <c r="AI8068" s="31"/>
      <c r="AJ8068" s="31"/>
      <c r="AK8068" s="31"/>
      <c r="AL8068" s="31"/>
      <c r="AO8068" s="376"/>
    </row>
    <row r="8069" spans="1:41" x14ac:dyDescent="0.25">
      <c r="A8069" s="44" t="s">
        <v>2397</v>
      </c>
      <c r="B8069" s="44" t="s">
        <v>3176</v>
      </c>
      <c r="C8069" s="45">
        <v>23010402</v>
      </c>
      <c r="D8069" s="45" t="s">
        <v>11363</v>
      </c>
      <c r="E8069" s="45" t="s">
        <v>5322</v>
      </c>
      <c r="AO8069" s="376"/>
    </row>
    <row r="8070" spans="1:41" x14ac:dyDescent="0.25">
      <c r="A8070" s="44" t="s">
        <v>2397</v>
      </c>
      <c r="B8070" s="44" t="s">
        <v>15617</v>
      </c>
      <c r="C8070" s="45">
        <v>25050102</v>
      </c>
      <c r="D8070" s="45" t="s">
        <v>11363</v>
      </c>
      <c r="E8070" s="45" t="s">
        <v>7105</v>
      </c>
      <c r="AO8070" s="376"/>
    </row>
    <row r="8071" spans="1:41" x14ac:dyDescent="0.3">
      <c r="A8071" s="333" t="s">
        <v>8057</v>
      </c>
      <c r="B8071" s="333" t="s">
        <v>1180</v>
      </c>
      <c r="C8071" s="125" t="s">
        <v>8023</v>
      </c>
      <c r="D8071" s="32" t="s">
        <v>20309</v>
      </c>
      <c r="E8071" s="125" t="s">
        <v>7871</v>
      </c>
      <c r="F8071" s="125" t="s">
        <v>1190</v>
      </c>
      <c r="G8071" s="125" t="s">
        <v>1190</v>
      </c>
      <c r="AO8071" s="376"/>
    </row>
    <row r="8072" spans="1:41" x14ac:dyDescent="0.25">
      <c r="A8072" s="44" t="s">
        <v>229</v>
      </c>
      <c r="B8072" s="319" t="s">
        <v>19549</v>
      </c>
      <c r="C8072" s="318" t="s">
        <v>19693</v>
      </c>
      <c r="D8072" s="93" t="s">
        <v>19934</v>
      </c>
      <c r="E8072" s="320">
        <v>47177</v>
      </c>
      <c r="F8072" s="93"/>
      <c r="G8072" s="93"/>
      <c r="H8072" s="93"/>
      <c r="I8072" s="99"/>
      <c r="J8072" s="99"/>
      <c r="K8072" s="99"/>
      <c r="L8072" s="99"/>
      <c r="M8072" s="99"/>
      <c r="N8072" s="99"/>
      <c r="O8072" s="99"/>
      <c r="P8072" s="99"/>
      <c r="Q8072" s="99"/>
      <c r="R8072" s="99"/>
      <c r="S8072" s="99"/>
      <c r="T8072" s="99"/>
      <c r="U8072" s="99"/>
      <c r="V8072" s="99"/>
      <c r="W8072" s="99"/>
      <c r="X8072" s="99"/>
      <c r="Y8072" s="99"/>
      <c r="Z8072" s="99"/>
      <c r="AA8072" s="99"/>
      <c r="AB8072" s="99"/>
      <c r="AC8072" s="99"/>
      <c r="AD8072" s="99"/>
      <c r="AE8072" s="99"/>
      <c r="AF8072" s="99"/>
      <c r="AG8072" s="99"/>
      <c r="AH8072" s="31"/>
      <c r="AI8072" s="31"/>
      <c r="AJ8072" s="31"/>
      <c r="AK8072" s="31"/>
      <c r="AL8072" s="31"/>
      <c r="AO8072" s="376"/>
    </row>
    <row r="8073" spans="1:41" x14ac:dyDescent="0.25">
      <c r="A8073" s="44" t="s">
        <v>229</v>
      </c>
      <c r="B8073" s="44" t="s">
        <v>230</v>
      </c>
      <c r="C8073" s="45" t="s">
        <v>3987</v>
      </c>
      <c r="D8073" s="45" t="s">
        <v>11204</v>
      </c>
      <c r="E8073" s="45" t="s">
        <v>7657</v>
      </c>
      <c r="F8073" s="93"/>
      <c r="G8073" s="93"/>
      <c r="H8073" s="93"/>
      <c r="I8073" s="99"/>
      <c r="J8073" s="99"/>
      <c r="K8073" s="99"/>
      <c r="L8073" s="99"/>
      <c r="M8073" s="99"/>
      <c r="N8073" s="99"/>
      <c r="O8073" s="99"/>
      <c r="P8073" s="99"/>
      <c r="Q8073" s="99"/>
      <c r="R8073" s="99"/>
      <c r="S8073" s="99"/>
      <c r="T8073" s="99"/>
      <c r="U8073" s="99"/>
      <c r="V8073" s="99"/>
      <c r="W8073" s="99"/>
      <c r="X8073" s="99"/>
      <c r="Y8073" s="99"/>
      <c r="Z8073" s="99"/>
      <c r="AA8073" s="99"/>
      <c r="AB8073" s="99"/>
      <c r="AC8073" s="99"/>
      <c r="AD8073" s="99"/>
      <c r="AE8073" s="99"/>
      <c r="AF8073" s="99"/>
      <c r="AG8073" s="99"/>
      <c r="AH8073" s="31"/>
      <c r="AI8073" s="31"/>
      <c r="AJ8073" s="31"/>
      <c r="AK8073" s="31"/>
      <c r="AL8073" s="31"/>
      <c r="AO8073" s="376"/>
    </row>
    <row r="8074" spans="1:41" x14ac:dyDescent="0.25">
      <c r="A8074" s="44" t="s">
        <v>229</v>
      </c>
      <c r="B8074" s="44" t="s">
        <v>230</v>
      </c>
      <c r="C8074" s="45" t="s">
        <v>3987</v>
      </c>
      <c r="D8074" s="93" t="s">
        <v>17443</v>
      </c>
      <c r="E8074" s="45" t="s">
        <v>7657</v>
      </c>
      <c r="F8074" s="93"/>
      <c r="G8074" s="93"/>
      <c r="H8074" s="93"/>
      <c r="I8074" s="99"/>
      <c r="J8074" s="99"/>
      <c r="K8074" s="99"/>
      <c r="L8074" s="99"/>
      <c r="M8074" s="99"/>
      <c r="N8074" s="99"/>
      <c r="O8074" s="99"/>
      <c r="P8074" s="99"/>
      <c r="Q8074" s="99"/>
      <c r="R8074" s="99"/>
      <c r="S8074" s="99"/>
      <c r="T8074" s="99"/>
      <c r="U8074" s="99"/>
      <c r="V8074" s="99"/>
      <c r="W8074" s="99"/>
      <c r="X8074" s="99"/>
      <c r="Y8074" s="99"/>
      <c r="Z8074" s="99"/>
      <c r="AA8074" s="99"/>
      <c r="AB8074" s="99"/>
      <c r="AC8074" s="99"/>
      <c r="AD8074" s="99"/>
      <c r="AE8074" s="99"/>
      <c r="AF8074" s="99"/>
      <c r="AG8074" s="99"/>
      <c r="AH8074" s="31"/>
      <c r="AI8074" s="31"/>
      <c r="AJ8074" s="31"/>
      <c r="AK8074" s="31"/>
      <c r="AL8074" s="31"/>
      <c r="AO8074" s="376"/>
    </row>
    <row r="8075" spans="1:41" x14ac:dyDescent="0.25">
      <c r="A8075" s="44" t="s">
        <v>229</v>
      </c>
      <c r="B8075" s="44" t="s">
        <v>17296</v>
      </c>
      <c r="C8075" s="45" t="s">
        <v>17382</v>
      </c>
      <c r="D8075" s="93" t="s">
        <v>17443</v>
      </c>
      <c r="E8075" s="45" t="s">
        <v>9839</v>
      </c>
      <c r="F8075" s="93"/>
      <c r="G8075" s="93"/>
      <c r="H8075" s="93"/>
      <c r="I8075" s="99"/>
      <c r="J8075" s="99"/>
      <c r="K8075" s="99"/>
      <c r="L8075" s="99"/>
      <c r="M8075" s="99"/>
      <c r="N8075" s="99"/>
      <c r="O8075" s="99"/>
      <c r="P8075" s="99"/>
      <c r="Q8075" s="99"/>
      <c r="R8075" s="99"/>
      <c r="S8075" s="99"/>
      <c r="T8075" s="99"/>
      <c r="U8075" s="99"/>
      <c r="V8075" s="99"/>
      <c r="W8075" s="99"/>
      <c r="X8075" s="99"/>
      <c r="Y8075" s="99"/>
      <c r="Z8075" s="99"/>
      <c r="AA8075" s="99"/>
      <c r="AB8075" s="99"/>
      <c r="AC8075" s="99"/>
      <c r="AD8075" s="99"/>
      <c r="AE8075" s="99"/>
      <c r="AF8075" s="99"/>
      <c r="AG8075" s="99"/>
      <c r="AH8075" s="31"/>
      <c r="AI8075" s="31"/>
      <c r="AJ8075" s="31"/>
      <c r="AK8075" s="31"/>
      <c r="AL8075" s="31"/>
      <c r="AO8075" s="376"/>
    </row>
    <row r="8076" spans="1:41" x14ac:dyDescent="0.25">
      <c r="A8076" s="44" t="s">
        <v>229</v>
      </c>
      <c r="B8076" s="44" t="s">
        <v>230</v>
      </c>
      <c r="C8076" s="45" t="s">
        <v>3987</v>
      </c>
      <c r="D8076" s="45" t="s">
        <v>9895</v>
      </c>
      <c r="E8076" s="45" t="s">
        <v>5137</v>
      </c>
      <c r="F8076" s="93"/>
      <c r="G8076" s="93"/>
      <c r="H8076" s="93"/>
      <c r="I8076" s="99"/>
      <c r="J8076" s="99"/>
      <c r="K8076" s="99"/>
      <c r="L8076" s="99"/>
      <c r="M8076" s="99"/>
      <c r="N8076" s="99"/>
      <c r="O8076" s="99"/>
      <c r="P8076" s="99"/>
      <c r="Q8076" s="99"/>
      <c r="R8076" s="99"/>
      <c r="S8076" s="99"/>
      <c r="T8076" s="99"/>
      <c r="U8076" s="99"/>
      <c r="V8076" s="99"/>
      <c r="W8076" s="99"/>
      <c r="X8076" s="99"/>
      <c r="Y8076" s="99"/>
      <c r="Z8076" s="99"/>
      <c r="AA8076" s="99"/>
      <c r="AB8076" s="99"/>
      <c r="AC8076" s="99"/>
      <c r="AD8076" s="99"/>
      <c r="AE8076" s="99"/>
      <c r="AF8076" s="99"/>
      <c r="AG8076" s="99"/>
      <c r="AH8076" s="31"/>
      <c r="AI8076" s="31"/>
      <c r="AJ8076" s="31"/>
      <c r="AK8076" s="31"/>
      <c r="AL8076" s="31"/>
      <c r="AO8076" s="376"/>
    </row>
    <row r="8077" spans="1:41" x14ac:dyDescent="0.25">
      <c r="A8077" s="44" t="s">
        <v>5590</v>
      </c>
      <c r="B8077" s="44" t="s">
        <v>20513</v>
      </c>
      <c r="C8077" s="45" t="s">
        <v>5591</v>
      </c>
      <c r="D8077" s="32" t="s">
        <v>5559</v>
      </c>
      <c r="E8077" s="45" t="s">
        <v>20831</v>
      </c>
      <c r="F8077" s="32"/>
      <c r="G8077" s="32"/>
      <c r="H8077" s="32"/>
      <c r="I8077" s="31"/>
      <c r="J8077" s="31"/>
      <c r="K8077" s="31"/>
      <c r="L8077" s="31"/>
      <c r="M8077" s="31"/>
      <c r="N8077" s="31"/>
      <c r="O8077" s="31"/>
      <c r="P8077" s="31"/>
      <c r="Q8077" s="31"/>
      <c r="R8077" s="31"/>
      <c r="S8077" s="31"/>
      <c r="T8077" s="31"/>
      <c r="U8077" s="31"/>
      <c r="V8077" s="31"/>
      <c r="W8077" s="31"/>
      <c r="X8077" s="31"/>
      <c r="Y8077" s="31"/>
      <c r="Z8077" s="31"/>
      <c r="AA8077" s="31"/>
      <c r="AB8077" s="31"/>
      <c r="AC8077" s="31"/>
      <c r="AD8077" s="31"/>
      <c r="AE8077" s="31"/>
      <c r="AF8077" s="31"/>
      <c r="AG8077" s="31"/>
      <c r="AH8077" s="31"/>
      <c r="AI8077" s="31"/>
      <c r="AJ8077" s="31"/>
      <c r="AK8077" s="31"/>
      <c r="AL8077" s="31"/>
      <c r="AO8077" s="376"/>
    </row>
    <row r="8078" spans="1:41" x14ac:dyDescent="0.3">
      <c r="A8078" s="333" t="s">
        <v>1027</v>
      </c>
      <c r="B8078" s="333" t="s">
        <v>15582</v>
      </c>
      <c r="C8078" s="125" t="s">
        <v>12850</v>
      </c>
      <c r="D8078" s="32" t="s">
        <v>20309</v>
      </c>
      <c r="E8078" s="125" t="s">
        <v>5332</v>
      </c>
      <c r="F8078" s="125" t="s">
        <v>1189</v>
      </c>
      <c r="G8078" s="125" t="s">
        <v>1190</v>
      </c>
      <c r="AO8078" s="376"/>
    </row>
    <row r="8079" spans="1:41" x14ac:dyDescent="0.25">
      <c r="A8079" s="44" t="s">
        <v>1027</v>
      </c>
      <c r="B8079" s="44" t="s">
        <v>21434</v>
      </c>
      <c r="C8079" s="45" t="s">
        <v>16562</v>
      </c>
      <c r="D8079" s="45" t="s">
        <v>21447</v>
      </c>
      <c r="E8079" s="46">
        <v>46418</v>
      </c>
      <c r="AO8079" s="376"/>
    </row>
    <row r="8080" spans="1:41" x14ac:dyDescent="0.25">
      <c r="A8080" s="44" t="s">
        <v>6470</v>
      </c>
      <c r="B8080" s="44" t="s">
        <v>2350</v>
      </c>
      <c r="C8080" s="45">
        <v>230105</v>
      </c>
      <c r="D8080" s="45" t="s">
        <v>11363</v>
      </c>
      <c r="E8080" s="45" t="s">
        <v>5265</v>
      </c>
      <c r="AO8080" s="376"/>
    </row>
    <row r="8081" spans="1:41" x14ac:dyDescent="0.3">
      <c r="A8081" s="99" t="s">
        <v>15298</v>
      </c>
      <c r="B8081" s="92" t="s">
        <v>15309</v>
      </c>
      <c r="C8081" s="93" t="s">
        <v>15310</v>
      </c>
      <c r="D8081" s="93" t="s">
        <v>10164</v>
      </c>
      <c r="E8081" s="94">
        <v>47361</v>
      </c>
      <c r="F8081" s="93"/>
      <c r="G8081" s="93"/>
      <c r="H8081" s="93"/>
      <c r="I8081" s="99"/>
      <c r="J8081" s="99"/>
      <c r="K8081" s="99"/>
      <c r="L8081" s="99"/>
      <c r="M8081" s="99"/>
      <c r="N8081" s="99"/>
      <c r="O8081" s="99"/>
      <c r="P8081" s="99"/>
      <c r="Q8081" s="99"/>
      <c r="R8081" s="99"/>
      <c r="S8081" s="99"/>
      <c r="T8081" s="99"/>
      <c r="U8081" s="99"/>
      <c r="V8081" s="99"/>
      <c r="W8081" s="99"/>
      <c r="X8081" s="99"/>
      <c r="Y8081" s="99"/>
      <c r="Z8081" s="99"/>
      <c r="AA8081" s="99"/>
      <c r="AB8081" s="99"/>
      <c r="AC8081" s="99"/>
      <c r="AD8081" s="99"/>
      <c r="AE8081" s="99"/>
      <c r="AF8081" s="99"/>
      <c r="AG8081" s="99"/>
      <c r="AH8081" s="31"/>
      <c r="AI8081" s="31"/>
      <c r="AJ8081" s="31"/>
      <c r="AK8081" s="31"/>
      <c r="AL8081" s="31"/>
      <c r="AO8081" s="376"/>
    </row>
    <row r="8082" spans="1:41" x14ac:dyDescent="0.25">
      <c r="A8082" s="44" t="s">
        <v>9439</v>
      </c>
      <c r="B8082" s="92" t="s">
        <v>9602</v>
      </c>
      <c r="C8082" s="45" t="s">
        <v>9343</v>
      </c>
      <c r="D8082" s="93" t="s">
        <v>9601</v>
      </c>
      <c r="E8082" s="94">
        <v>46568</v>
      </c>
      <c r="F8082" s="93"/>
      <c r="G8082" s="93"/>
      <c r="H8082" s="93"/>
      <c r="I8082" s="99"/>
      <c r="J8082" s="99"/>
      <c r="K8082" s="99"/>
      <c r="L8082" s="99"/>
      <c r="M8082" s="99"/>
      <c r="N8082" s="99"/>
      <c r="O8082" s="44"/>
      <c r="P8082" s="99"/>
      <c r="Q8082" s="99"/>
      <c r="R8082" s="99"/>
      <c r="S8082" s="99"/>
      <c r="T8082" s="99"/>
      <c r="U8082" s="99"/>
      <c r="V8082" s="99"/>
      <c r="W8082" s="99"/>
      <c r="X8082" s="99"/>
      <c r="Y8082" s="99"/>
      <c r="Z8082" s="99"/>
      <c r="AA8082" s="99"/>
      <c r="AB8082" s="99"/>
      <c r="AC8082" s="99"/>
      <c r="AD8082" s="99"/>
      <c r="AE8082" s="99"/>
      <c r="AF8082" s="99"/>
      <c r="AG8082" s="99"/>
      <c r="AH8082" s="31"/>
      <c r="AI8082" s="31"/>
      <c r="AJ8082" s="31"/>
      <c r="AK8082" s="31"/>
      <c r="AL8082" s="31"/>
      <c r="AO8082" s="376"/>
    </row>
    <row r="8083" spans="1:41" x14ac:dyDescent="0.3">
      <c r="A8083" s="333" t="s">
        <v>18968</v>
      </c>
      <c r="B8083" s="333" t="s">
        <v>6930</v>
      </c>
      <c r="C8083" s="125" t="s">
        <v>19100</v>
      </c>
      <c r="D8083" s="32" t="s">
        <v>20309</v>
      </c>
      <c r="E8083" s="125" t="s">
        <v>9249</v>
      </c>
      <c r="F8083" s="125" t="s">
        <v>1190</v>
      </c>
      <c r="G8083" s="125" t="s">
        <v>1190</v>
      </c>
      <c r="AO8083" s="376"/>
    </row>
    <row r="8084" spans="1:41" x14ac:dyDescent="0.25">
      <c r="A8084" s="99" t="s">
        <v>18896</v>
      </c>
      <c r="B8084" s="262" t="s">
        <v>6243</v>
      </c>
      <c r="C8084" s="263">
        <v>791202303001</v>
      </c>
      <c r="D8084" s="263" t="s">
        <v>6271</v>
      </c>
      <c r="E8084" s="264">
        <v>47634</v>
      </c>
      <c r="F8084" s="93"/>
      <c r="G8084" s="93"/>
      <c r="H8084" s="93"/>
      <c r="I8084" s="99"/>
      <c r="J8084" s="99"/>
      <c r="K8084" s="99"/>
      <c r="L8084" s="99"/>
      <c r="M8084" s="99"/>
      <c r="N8084" s="99"/>
      <c r="O8084" s="99"/>
      <c r="P8084" s="99"/>
      <c r="Q8084" s="99"/>
      <c r="R8084" s="99"/>
      <c r="S8084" s="99"/>
      <c r="T8084" s="99"/>
      <c r="U8084" s="99"/>
      <c r="V8084" s="99"/>
      <c r="W8084" s="99"/>
      <c r="X8084" s="99"/>
      <c r="Y8084" s="99"/>
      <c r="Z8084" s="99"/>
      <c r="AA8084" s="99"/>
      <c r="AB8084" s="99"/>
      <c r="AC8084" s="99"/>
      <c r="AD8084" s="99"/>
      <c r="AE8084" s="99"/>
      <c r="AF8084" s="99"/>
      <c r="AG8084" s="99"/>
      <c r="AH8084" s="31"/>
      <c r="AI8084" s="31"/>
      <c r="AJ8084" s="31"/>
      <c r="AK8084" s="31"/>
      <c r="AL8084" s="31"/>
      <c r="AO8084" s="376"/>
    </row>
    <row r="8085" spans="1:41" x14ac:dyDescent="0.25">
      <c r="A8085" s="262" t="s">
        <v>8594</v>
      </c>
      <c r="B8085" s="262" t="s">
        <v>8575</v>
      </c>
      <c r="C8085" s="263">
        <v>791202303001</v>
      </c>
      <c r="D8085" s="263" t="s">
        <v>6271</v>
      </c>
      <c r="E8085" s="264" t="s">
        <v>3157</v>
      </c>
      <c r="F8085" s="93"/>
      <c r="G8085" s="93"/>
      <c r="H8085" s="93"/>
      <c r="I8085" s="99"/>
      <c r="J8085" s="99"/>
      <c r="K8085" s="99"/>
      <c r="L8085" s="99"/>
      <c r="M8085" s="99"/>
      <c r="N8085" s="99"/>
      <c r="O8085" s="99"/>
      <c r="P8085" s="99"/>
      <c r="Q8085" s="99"/>
      <c r="R8085" s="99"/>
      <c r="S8085" s="99"/>
      <c r="T8085" s="99"/>
      <c r="U8085" s="99"/>
      <c r="V8085" s="99"/>
      <c r="W8085" s="99"/>
      <c r="X8085" s="99"/>
      <c r="Y8085" s="99"/>
      <c r="Z8085" s="99"/>
      <c r="AA8085" s="99"/>
      <c r="AB8085" s="99"/>
      <c r="AC8085" s="99"/>
      <c r="AD8085" s="99"/>
      <c r="AE8085" s="99"/>
      <c r="AF8085" s="99"/>
      <c r="AG8085" s="99"/>
      <c r="AH8085" s="31"/>
      <c r="AI8085" s="31"/>
      <c r="AJ8085" s="31"/>
      <c r="AK8085" s="31"/>
      <c r="AL8085" s="31"/>
      <c r="AO8085" s="376"/>
    </row>
    <row r="8086" spans="1:41" x14ac:dyDescent="0.3">
      <c r="A8086" s="333" t="s">
        <v>8594</v>
      </c>
      <c r="B8086" s="333" t="s">
        <v>1153</v>
      </c>
      <c r="C8086" s="125" t="s">
        <v>11369</v>
      </c>
      <c r="D8086" s="32" t="s">
        <v>20309</v>
      </c>
      <c r="E8086" s="125" t="s">
        <v>4826</v>
      </c>
      <c r="F8086" s="125" t="s">
        <v>1189</v>
      </c>
      <c r="G8086" s="125" t="s">
        <v>1190</v>
      </c>
      <c r="AO8086" s="376"/>
    </row>
    <row r="8087" spans="1:41" x14ac:dyDescent="0.25">
      <c r="A8087" s="44" t="s">
        <v>4266</v>
      </c>
      <c r="B8087" s="44" t="s">
        <v>199</v>
      </c>
      <c r="C8087" s="45">
        <v>241001</v>
      </c>
      <c r="D8087" s="45" t="s">
        <v>11363</v>
      </c>
      <c r="E8087" s="45" t="s">
        <v>5332</v>
      </c>
      <c r="AO8087" s="376"/>
    </row>
    <row r="8088" spans="1:41" x14ac:dyDescent="0.25">
      <c r="A8088" s="44" t="s">
        <v>6471</v>
      </c>
      <c r="B8088" s="44" t="s">
        <v>5321</v>
      </c>
      <c r="C8088" s="45">
        <v>23010401</v>
      </c>
      <c r="D8088" s="45" t="s">
        <v>11363</v>
      </c>
      <c r="E8088" s="45" t="s">
        <v>5322</v>
      </c>
      <c r="AO8088" s="376"/>
    </row>
    <row r="8089" spans="1:41" x14ac:dyDescent="0.25">
      <c r="A8089" s="44" t="s">
        <v>6471</v>
      </c>
      <c r="B8089" s="44" t="s">
        <v>3176</v>
      </c>
      <c r="C8089" s="45">
        <v>23010402</v>
      </c>
      <c r="D8089" s="45" t="s">
        <v>11363</v>
      </c>
      <c r="E8089" s="45" t="s">
        <v>5322</v>
      </c>
      <c r="AO8089" s="376"/>
    </row>
    <row r="8090" spans="1:41" x14ac:dyDescent="0.25">
      <c r="A8090" s="44" t="s">
        <v>17298</v>
      </c>
      <c r="B8090" s="44" t="s">
        <v>17297</v>
      </c>
      <c r="C8090" s="45" t="s">
        <v>17385</v>
      </c>
      <c r="D8090" s="93" t="s">
        <v>17443</v>
      </c>
      <c r="E8090" s="45" t="s">
        <v>9839</v>
      </c>
      <c r="F8090" s="93"/>
      <c r="G8090" s="93"/>
      <c r="H8090" s="93"/>
      <c r="I8090" s="99"/>
      <c r="J8090" s="99"/>
      <c r="K8090" s="99"/>
      <c r="L8090" s="99"/>
      <c r="M8090" s="99"/>
      <c r="N8090" s="99"/>
      <c r="O8090" s="99"/>
      <c r="P8090" s="99"/>
      <c r="Q8090" s="99"/>
      <c r="R8090" s="99"/>
      <c r="S8090" s="99"/>
      <c r="T8090" s="99"/>
      <c r="U8090" s="99"/>
      <c r="V8090" s="99"/>
      <c r="W8090" s="99"/>
      <c r="X8090" s="99"/>
      <c r="Y8090" s="99"/>
      <c r="Z8090" s="99"/>
      <c r="AA8090" s="99"/>
      <c r="AB8090" s="99"/>
      <c r="AC8090" s="99"/>
      <c r="AD8090" s="99"/>
      <c r="AE8090" s="99"/>
      <c r="AF8090" s="99"/>
      <c r="AG8090" s="99"/>
      <c r="AH8090" s="31"/>
      <c r="AI8090" s="31"/>
      <c r="AJ8090" s="31"/>
      <c r="AK8090" s="31"/>
      <c r="AL8090" s="31"/>
      <c r="AO8090" s="376"/>
    </row>
    <row r="8091" spans="1:41" x14ac:dyDescent="0.25">
      <c r="A8091" s="44" t="s">
        <v>4474</v>
      </c>
      <c r="B8091" s="44" t="s">
        <v>14924</v>
      </c>
      <c r="C8091" s="45" t="s">
        <v>13815</v>
      </c>
      <c r="D8091" s="367" t="s">
        <v>3696</v>
      </c>
      <c r="E8091" s="328">
        <f>DATE(2028,12,23)</f>
        <v>47110</v>
      </c>
      <c r="F8091" s="32"/>
      <c r="G8091" s="32"/>
      <c r="H8091" s="32"/>
      <c r="I8091" s="31"/>
      <c r="J8091" s="31"/>
      <c r="K8091" s="31"/>
      <c r="L8091" s="31"/>
      <c r="M8091" s="31"/>
      <c r="N8091" s="31"/>
      <c r="O8091" s="31"/>
      <c r="P8091" s="31"/>
      <c r="Q8091" s="31"/>
      <c r="R8091" s="31"/>
      <c r="S8091" s="31"/>
      <c r="T8091" s="31"/>
      <c r="U8091" s="31"/>
      <c r="V8091" s="31"/>
      <c r="W8091" s="31"/>
      <c r="X8091" s="31"/>
      <c r="Y8091" s="31"/>
      <c r="Z8091" s="31"/>
      <c r="AA8091" s="31"/>
      <c r="AB8091" s="31"/>
      <c r="AC8091" s="31"/>
      <c r="AD8091" s="31"/>
      <c r="AE8091" s="31"/>
      <c r="AF8091" s="31"/>
      <c r="AG8091" s="31"/>
      <c r="AH8091" s="31"/>
      <c r="AI8091" s="31"/>
      <c r="AJ8091" s="31"/>
      <c r="AK8091" s="31"/>
      <c r="AL8091" s="31"/>
      <c r="AO8091" s="376"/>
    </row>
    <row r="8092" spans="1:41" x14ac:dyDescent="0.25">
      <c r="A8092" s="44" t="s">
        <v>4474</v>
      </c>
      <c r="B8092" s="44" t="s">
        <v>14925</v>
      </c>
      <c r="C8092" s="45" t="s">
        <v>9786</v>
      </c>
      <c r="D8092" s="367" t="s">
        <v>3696</v>
      </c>
      <c r="E8092" s="328">
        <f>DATE(2028,3,25)</f>
        <v>46837</v>
      </c>
      <c r="F8092" s="32"/>
      <c r="G8092" s="32"/>
      <c r="H8092" s="32"/>
      <c r="I8092" s="31"/>
      <c r="J8092" s="31"/>
      <c r="K8092" s="31"/>
      <c r="L8092" s="31"/>
      <c r="M8092" s="31"/>
      <c r="N8092" s="31"/>
      <c r="O8092" s="31"/>
      <c r="P8092" s="31"/>
      <c r="Q8092" s="31"/>
      <c r="R8092" s="31"/>
      <c r="S8092" s="31"/>
      <c r="T8092" s="31"/>
      <c r="U8092" s="31"/>
      <c r="V8092" s="31"/>
      <c r="W8092" s="31"/>
      <c r="X8092" s="31"/>
      <c r="Y8092" s="31"/>
      <c r="Z8092" s="31"/>
      <c r="AA8092" s="31"/>
      <c r="AB8092" s="31"/>
      <c r="AC8092" s="31"/>
      <c r="AD8092" s="31"/>
      <c r="AE8092" s="31"/>
      <c r="AF8092" s="31"/>
      <c r="AG8092" s="31"/>
      <c r="AH8092" s="31"/>
      <c r="AI8092" s="31"/>
      <c r="AJ8092" s="31"/>
      <c r="AK8092" s="31"/>
      <c r="AL8092" s="31"/>
      <c r="AO8092" s="376"/>
    </row>
    <row r="8093" spans="1:41" x14ac:dyDescent="0.3">
      <c r="A8093" s="333" t="s">
        <v>1028</v>
      </c>
      <c r="B8093" s="333" t="s">
        <v>1598</v>
      </c>
      <c r="C8093" s="125" t="s">
        <v>13387</v>
      </c>
      <c r="D8093" s="32" t="s">
        <v>20309</v>
      </c>
      <c r="E8093" s="125" t="s">
        <v>11886</v>
      </c>
      <c r="F8093" s="125" t="s">
        <v>1190</v>
      </c>
      <c r="G8093" s="125" t="s">
        <v>1190</v>
      </c>
      <c r="AO8093" s="376"/>
    </row>
    <row r="8094" spans="1:41" x14ac:dyDescent="0.3">
      <c r="A8094" s="333" t="s">
        <v>1028</v>
      </c>
      <c r="B8094" s="333" t="s">
        <v>1167</v>
      </c>
      <c r="C8094" s="125" t="s">
        <v>17236</v>
      </c>
      <c r="D8094" s="32" t="s">
        <v>20309</v>
      </c>
      <c r="E8094" s="125" t="s">
        <v>8292</v>
      </c>
      <c r="F8094" s="125" t="s">
        <v>1190</v>
      </c>
      <c r="G8094" s="125" t="s">
        <v>1190</v>
      </c>
      <c r="AO8094" s="376"/>
    </row>
    <row r="8095" spans="1:41" x14ac:dyDescent="0.3">
      <c r="A8095" s="333" t="s">
        <v>18681</v>
      </c>
      <c r="B8095" s="333" t="s">
        <v>1178</v>
      </c>
      <c r="C8095" s="125" t="s">
        <v>18815</v>
      </c>
      <c r="D8095" s="32" t="s">
        <v>20309</v>
      </c>
      <c r="E8095" s="125" t="s">
        <v>8292</v>
      </c>
      <c r="F8095" s="125" t="s">
        <v>1189</v>
      </c>
      <c r="G8095" s="125" t="s">
        <v>1189</v>
      </c>
      <c r="AO8095" s="376"/>
    </row>
    <row r="8096" spans="1:41" x14ac:dyDescent="0.25">
      <c r="A8096" s="91" t="s">
        <v>3720</v>
      </c>
      <c r="B8096" s="92" t="s">
        <v>3182</v>
      </c>
      <c r="C8096" s="93" t="s">
        <v>19170</v>
      </c>
      <c r="D8096" s="93" t="s">
        <v>1201</v>
      </c>
      <c r="E8096" s="94">
        <v>46582</v>
      </c>
      <c r="F8096" s="93"/>
      <c r="G8096" s="93"/>
      <c r="H8096" s="93"/>
      <c r="I8096" s="99"/>
      <c r="J8096" s="99"/>
      <c r="K8096" s="99"/>
      <c r="L8096" s="99"/>
      <c r="M8096" s="99"/>
      <c r="N8096" s="99"/>
      <c r="O8096" s="99"/>
      <c r="P8096" s="99"/>
      <c r="Q8096" s="99"/>
      <c r="R8096" s="99"/>
      <c r="S8096" s="99"/>
      <c r="T8096" s="99"/>
      <c r="U8096" s="99"/>
      <c r="V8096" s="99"/>
      <c r="W8096" s="99"/>
      <c r="X8096" s="99"/>
      <c r="Y8096" s="99"/>
      <c r="Z8096" s="99"/>
      <c r="AA8096" s="99"/>
      <c r="AB8096" s="99"/>
      <c r="AC8096" s="99"/>
      <c r="AD8096" s="99"/>
      <c r="AE8096" s="99"/>
      <c r="AF8096" s="99"/>
      <c r="AG8096" s="99"/>
      <c r="AH8096" s="31"/>
      <c r="AI8096" s="31"/>
      <c r="AJ8096" s="31"/>
      <c r="AK8096" s="31"/>
      <c r="AL8096" s="31"/>
      <c r="AO8096" s="376"/>
    </row>
    <row r="8097" spans="1:41" x14ac:dyDescent="0.25">
      <c r="A8097" s="91" t="s">
        <v>3720</v>
      </c>
      <c r="B8097" s="92" t="s">
        <v>19284</v>
      </c>
      <c r="C8097" s="93" t="s">
        <v>19285</v>
      </c>
      <c r="D8097" s="93" t="s">
        <v>1201</v>
      </c>
      <c r="E8097" s="94">
        <v>46582</v>
      </c>
      <c r="F8097" s="93"/>
      <c r="G8097" s="93"/>
      <c r="H8097" s="93"/>
      <c r="I8097" s="99"/>
      <c r="J8097" s="99"/>
      <c r="K8097" s="99"/>
      <c r="L8097" s="99"/>
      <c r="M8097" s="99"/>
      <c r="N8097" s="99"/>
      <c r="O8097" s="99"/>
      <c r="P8097" s="99"/>
      <c r="Q8097" s="99"/>
      <c r="R8097" s="99"/>
      <c r="S8097" s="99"/>
      <c r="T8097" s="99"/>
      <c r="U8097" s="99"/>
      <c r="V8097" s="99"/>
      <c r="W8097" s="99"/>
      <c r="X8097" s="99"/>
      <c r="Y8097" s="99"/>
      <c r="Z8097" s="99"/>
      <c r="AA8097" s="99"/>
      <c r="AB8097" s="99"/>
      <c r="AC8097" s="99"/>
      <c r="AD8097" s="99"/>
      <c r="AE8097" s="99"/>
      <c r="AF8097" s="99"/>
      <c r="AG8097" s="99"/>
      <c r="AH8097" s="31"/>
      <c r="AI8097" s="31"/>
      <c r="AJ8097" s="31"/>
      <c r="AK8097" s="31"/>
      <c r="AL8097" s="31"/>
      <c r="AO8097" s="376"/>
    </row>
    <row r="8098" spans="1:41" x14ac:dyDescent="0.25">
      <c r="A8098" s="44" t="s">
        <v>17905</v>
      </c>
      <c r="B8098" s="44" t="s">
        <v>6608</v>
      </c>
      <c r="C8098" s="45">
        <v>260203</v>
      </c>
      <c r="D8098" s="45" t="s">
        <v>11363</v>
      </c>
      <c r="E8098" s="45" t="s">
        <v>9238</v>
      </c>
      <c r="AO8098" s="376"/>
    </row>
    <row r="8099" spans="1:41" x14ac:dyDescent="0.3">
      <c r="A8099" s="333" t="s">
        <v>12884</v>
      </c>
      <c r="B8099" s="333" t="s">
        <v>13316</v>
      </c>
      <c r="C8099" s="125" t="s">
        <v>13317</v>
      </c>
      <c r="D8099" s="32" t="s">
        <v>20309</v>
      </c>
      <c r="E8099" s="125" t="s">
        <v>12551</v>
      </c>
      <c r="F8099" s="125" t="s">
        <v>1190</v>
      </c>
      <c r="G8099" s="125" t="s">
        <v>1190</v>
      </c>
      <c r="AO8099" s="376"/>
    </row>
    <row r="8100" spans="1:41" x14ac:dyDescent="0.3">
      <c r="A8100" s="333" t="s">
        <v>12884</v>
      </c>
      <c r="B8100" s="333" t="s">
        <v>15470</v>
      </c>
      <c r="C8100" s="125" t="s">
        <v>13319</v>
      </c>
      <c r="D8100" s="32" t="s">
        <v>20309</v>
      </c>
      <c r="E8100" s="125" t="s">
        <v>12551</v>
      </c>
      <c r="F8100" s="125" t="s">
        <v>1190</v>
      </c>
      <c r="G8100" s="125" t="s">
        <v>1190</v>
      </c>
      <c r="AO8100" s="376"/>
    </row>
    <row r="8101" spans="1:41" x14ac:dyDescent="0.25">
      <c r="A8101" s="44" t="s">
        <v>4477</v>
      </c>
      <c r="B8101" s="44" t="s">
        <v>947</v>
      </c>
      <c r="C8101" s="45">
        <v>260102</v>
      </c>
      <c r="D8101" s="45" t="s">
        <v>11363</v>
      </c>
      <c r="E8101" s="45" t="s">
        <v>8292</v>
      </c>
      <c r="AO8101" s="376"/>
    </row>
    <row r="8102" spans="1:41" x14ac:dyDescent="0.25">
      <c r="A8102" s="44" t="s">
        <v>4477</v>
      </c>
      <c r="B8102" s="44" t="s">
        <v>17465</v>
      </c>
      <c r="C8102" s="45">
        <v>26020101</v>
      </c>
      <c r="D8102" s="45" t="s">
        <v>11363</v>
      </c>
      <c r="E8102" s="45" t="s">
        <v>9238</v>
      </c>
      <c r="AO8102" s="376"/>
    </row>
    <row r="8103" spans="1:41" x14ac:dyDescent="0.25">
      <c r="A8103" s="44" t="s">
        <v>4477</v>
      </c>
      <c r="B8103" s="44" t="s">
        <v>6609</v>
      </c>
      <c r="C8103" s="45">
        <v>26020102</v>
      </c>
      <c r="D8103" s="45" t="s">
        <v>11363</v>
      </c>
      <c r="E8103" s="45" t="s">
        <v>9238</v>
      </c>
      <c r="AO8103" s="376"/>
    </row>
    <row r="8104" spans="1:41" x14ac:dyDescent="0.25">
      <c r="A8104" s="44" t="s">
        <v>4477</v>
      </c>
      <c r="B8104" s="44" t="s">
        <v>5321</v>
      </c>
      <c r="C8104" s="45">
        <v>26010401</v>
      </c>
      <c r="D8104" s="45" t="s">
        <v>11363</v>
      </c>
      <c r="E8104" s="45" t="s">
        <v>17459</v>
      </c>
      <c r="AO8104" s="376"/>
    </row>
    <row r="8105" spans="1:41" x14ac:dyDescent="0.25">
      <c r="A8105" s="44" t="s">
        <v>4477</v>
      </c>
      <c r="B8105" s="44" t="s">
        <v>3176</v>
      </c>
      <c r="C8105" s="45">
        <v>26010402</v>
      </c>
      <c r="D8105" s="45" t="s">
        <v>11363</v>
      </c>
      <c r="E8105" s="45" t="s">
        <v>17459</v>
      </c>
      <c r="AO8105" s="376"/>
    </row>
    <row r="8106" spans="1:41" x14ac:dyDescent="0.25">
      <c r="A8106" s="99" t="s">
        <v>4778</v>
      </c>
      <c r="B8106" s="92" t="s">
        <v>3452</v>
      </c>
      <c r="C8106" s="93" t="s">
        <v>7817</v>
      </c>
      <c r="D8106" s="93" t="s">
        <v>1201</v>
      </c>
      <c r="E8106" s="94">
        <v>46496</v>
      </c>
      <c r="F8106" s="93"/>
      <c r="G8106" s="93"/>
      <c r="H8106" s="93"/>
      <c r="I8106" s="99"/>
      <c r="J8106" s="99"/>
      <c r="K8106" s="99"/>
      <c r="L8106" s="99"/>
      <c r="M8106" s="99"/>
      <c r="N8106" s="44"/>
      <c r="O8106" s="99"/>
      <c r="P8106" s="99"/>
      <c r="Q8106" s="99"/>
      <c r="R8106" s="99"/>
      <c r="S8106" s="99"/>
      <c r="T8106" s="99"/>
      <c r="U8106" s="99"/>
      <c r="V8106" s="99"/>
      <c r="W8106" s="99"/>
      <c r="X8106" s="99"/>
      <c r="Y8106" s="99"/>
      <c r="Z8106" s="99"/>
      <c r="AA8106" s="99"/>
      <c r="AB8106" s="99"/>
      <c r="AC8106" s="99"/>
      <c r="AD8106" s="99"/>
      <c r="AE8106" s="99"/>
      <c r="AF8106" s="99"/>
      <c r="AG8106" s="99"/>
      <c r="AH8106" s="31"/>
      <c r="AI8106" s="31"/>
      <c r="AJ8106" s="31"/>
      <c r="AK8106" s="31"/>
      <c r="AL8106" s="31"/>
      <c r="AO8106" s="376"/>
    </row>
    <row r="8107" spans="1:41" x14ac:dyDescent="0.3">
      <c r="A8107" s="57" t="s">
        <v>11577</v>
      </c>
      <c r="B8107" s="57" t="s">
        <v>4728</v>
      </c>
      <c r="C8107" s="62">
        <v>2509</v>
      </c>
      <c r="D8107" s="62" t="s">
        <v>20886</v>
      </c>
      <c r="E8107" s="60">
        <v>46374</v>
      </c>
      <c r="F8107" s="32"/>
      <c r="G8107" s="32"/>
      <c r="H8107" s="32"/>
      <c r="I8107" s="31"/>
      <c r="J8107" s="31"/>
      <c r="K8107" s="31"/>
      <c r="L8107" s="31"/>
      <c r="M8107" s="31"/>
      <c r="N8107" s="31"/>
      <c r="O8107" s="31"/>
      <c r="P8107" s="31"/>
      <c r="Q8107" s="31"/>
      <c r="R8107" s="31"/>
      <c r="S8107" s="31"/>
      <c r="T8107" s="31"/>
      <c r="U8107" s="31"/>
      <c r="V8107" s="31"/>
      <c r="W8107" s="31"/>
      <c r="X8107" s="31"/>
      <c r="Y8107" s="31"/>
      <c r="Z8107" s="31"/>
      <c r="AA8107" s="31"/>
      <c r="AB8107" s="31"/>
      <c r="AC8107" s="31"/>
      <c r="AD8107" s="31"/>
      <c r="AE8107" s="31"/>
      <c r="AF8107" s="31"/>
      <c r="AG8107" s="31"/>
      <c r="AH8107" s="31"/>
      <c r="AI8107" s="31"/>
      <c r="AJ8107" s="31"/>
      <c r="AK8107" s="31"/>
      <c r="AL8107" s="31"/>
      <c r="AO8107" s="376"/>
    </row>
    <row r="8108" spans="1:41" x14ac:dyDescent="0.25">
      <c r="A8108" s="44" t="s">
        <v>11577</v>
      </c>
      <c r="B8108" s="319" t="s">
        <v>19510</v>
      </c>
      <c r="C8108" s="318" t="s">
        <v>19694</v>
      </c>
      <c r="D8108" s="93" t="s">
        <v>19934</v>
      </c>
      <c r="E8108" s="320">
        <v>46507</v>
      </c>
      <c r="F8108" s="93"/>
      <c r="G8108" s="93"/>
      <c r="H8108" s="93"/>
      <c r="I8108" s="99"/>
      <c r="J8108" s="99"/>
      <c r="K8108" s="99"/>
      <c r="L8108" s="99"/>
      <c r="M8108" s="99"/>
      <c r="N8108" s="99"/>
      <c r="O8108" s="99"/>
      <c r="P8108" s="99"/>
      <c r="Q8108" s="99"/>
      <c r="R8108" s="99"/>
      <c r="S8108" s="99"/>
      <c r="T8108" s="99"/>
      <c r="U8108" s="99"/>
      <c r="V8108" s="99"/>
      <c r="W8108" s="99"/>
      <c r="X8108" s="99"/>
      <c r="Y8108" s="99"/>
      <c r="Z8108" s="99"/>
      <c r="AA8108" s="99"/>
      <c r="AB8108" s="99"/>
      <c r="AC8108" s="99"/>
      <c r="AD8108" s="99"/>
      <c r="AE8108" s="99"/>
      <c r="AF8108" s="99"/>
      <c r="AG8108" s="99"/>
      <c r="AH8108" s="31"/>
      <c r="AI8108" s="31"/>
      <c r="AJ8108" s="31"/>
      <c r="AK8108" s="31"/>
      <c r="AL8108" s="31"/>
      <c r="AO8108" s="376"/>
    </row>
    <row r="8109" spans="1:41" x14ac:dyDescent="0.25">
      <c r="A8109" s="44" t="s">
        <v>11577</v>
      </c>
      <c r="B8109" s="44" t="s">
        <v>6608</v>
      </c>
      <c r="C8109" s="45">
        <v>260203</v>
      </c>
      <c r="D8109" s="45" t="s">
        <v>11363</v>
      </c>
      <c r="E8109" s="45" t="s">
        <v>9238</v>
      </c>
      <c r="AO8109" s="376"/>
    </row>
    <row r="8110" spans="1:41" x14ac:dyDescent="0.25">
      <c r="A8110" s="99" t="s">
        <v>6200</v>
      </c>
      <c r="B8110" s="92" t="s">
        <v>1195</v>
      </c>
      <c r="C8110" s="93" t="s">
        <v>6197</v>
      </c>
      <c r="D8110" s="93" t="s">
        <v>1199</v>
      </c>
      <c r="E8110" s="94">
        <v>46322</v>
      </c>
      <c r="F8110" s="93"/>
      <c r="G8110" s="93"/>
      <c r="H8110" s="93"/>
      <c r="I8110" s="99"/>
      <c r="J8110" s="99"/>
      <c r="K8110" s="99"/>
      <c r="L8110" s="99"/>
      <c r="M8110" s="99"/>
      <c r="N8110" s="44"/>
      <c r="O8110" s="44"/>
      <c r="P8110" s="99"/>
      <c r="Q8110" s="99"/>
      <c r="R8110" s="99"/>
      <c r="S8110" s="99"/>
      <c r="T8110" s="99"/>
      <c r="U8110" s="99"/>
      <c r="V8110" s="99"/>
      <c r="W8110" s="99"/>
      <c r="X8110" s="99"/>
      <c r="Y8110" s="99"/>
      <c r="Z8110" s="99"/>
      <c r="AA8110" s="99"/>
      <c r="AB8110" s="99"/>
      <c r="AC8110" s="99"/>
      <c r="AD8110" s="99"/>
      <c r="AE8110" s="99"/>
      <c r="AF8110" s="99"/>
      <c r="AG8110" s="99"/>
      <c r="AH8110" s="31"/>
      <c r="AI8110" s="31"/>
      <c r="AJ8110" s="31"/>
      <c r="AK8110" s="31"/>
      <c r="AL8110" s="31"/>
      <c r="AO8110" s="376"/>
    </row>
    <row r="8111" spans="1:41" x14ac:dyDescent="0.25">
      <c r="A8111" s="44" t="s">
        <v>3959</v>
      </c>
      <c r="C8111" s="32" t="s">
        <v>21235</v>
      </c>
      <c r="D8111" s="32" t="s">
        <v>1705</v>
      </c>
      <c r="E8111" s="33">
        <v>47938</v>
      </c>
      <c r="AO8111" s="376"/>
    </row>
    <row r="8112" spans="1:41" x14ac:dyDescent="0.25">
      <c r="A8112" s="102" t="s">
        <v>12077</v>
      </c>
      <c r="B8112" s="92" t="s">
        <v>3452</v>
      </c>
      <c r="C8112" s="93" t="s">
        <v>12089</v>
      </c>
      <c r="D8112" s="93" t="s">
        <v>1201</v>
      </c>
      <c r="E8112" s="94">
        <v>46496</v>
      </c>
      <c r="F8112" s="93"/>
      <c r="G8112" s="93"/>
      <c r="H8112" s="93"/>
      <c r="I8112" s="99"/>
      <c r="J8112" s="99"/>
      <c r="K8112" s="99"/>
      <c r="L8112" s="99"/>
      <c r="M8112" s="99"/>
      <c r="N8112" s="99"/>
      <c r="O8112" s="44"/>
      <c r="P8112" s="99"/>
      <c r="Q8112" s="99"/>
      <c r="R8112" s="99"/>
      <c r="S8112" s="99"/>
      <c r="T8112" s="99"/>
      <c r="U8112" s="99"/>
      <c r="V8112" s="99"/>
      <c r="W8112" s="99"/>
      <c r="X8112" s="99"/>
      <c r="Y8112" s="99"/>
      <c r="Z8112" s="99"/>
      <c r="AA8112" s="99"/>
      <c r="AB8112" s="99"/>
      <c r="AC8112" s="99"/>
      <c r="AD8112" s="99"/>
      <c r="AE8112" s="99"/>
      <c r="AF8112" s="99"/>
      <c r="AG8112" s="99"/>
      <c r="AH8112" s="31"/>
      <c r="AI8112" s="31"/>
      <c r="AJ8112" s="31"/>
      <c r="AK8112" s="31"/>
      <c r="AL8112" s="31"/>
      <c r="AO8112" s="376"/>
    </row>
    <row r="8113" spans="1:41" x14ac:dyDescent="0.3">
      <c r="A8113" s="333" t="s">
        <v>13335</v>
      </c>
      <c r="B8113" s="333" t="s">
        <v>15470</v>
      </c>
      <c r="C8113" s="125" t="s">
        <v>13319</v>
      </c>
      <c r="D8113" s="32" t="s">
        <v>20309</v>
      </c>
      <c r="E8113" s="125" t="s">
        <v>12551</v>
      </c>
      <c r="F8113" s="125" t="s">
        <v>1189</v>
      </c>
      <c r="G8113" s="125" t="s">
        <v>1190</v>
      </c>
      <c r="AO8113" s="376"/>
    </row>
    <row r="8114" spans="1:41" x14ac:dyDescent="0.25">
      <c r="A8114" s="44" t="s">
        <v>17906</v>
      </c>
      <c r="B8114" s="44" t="s">
        <v>2350</v>
      </c>
      <c r="C8114" s="45">
        <v>220105</v>
      </c>
      <c r="D8114" s="45" t="s">
        <v>11363</v>
      </c>
      <c r="E8114" s="45" t="s">
        <v>2593</v>
      </c>
      <c r="AO8114" s="376"/>
    </row>
    <row r="8115" spans="1:41" x14ac:dyDescent="0.25">
      <c r="A8115" s="44" t="s">
        <v>6472</v>
      </c>
      <c r="B8115" s="44" t="s">
        <v>9237</v>
      </c>
      <c r="C8115" s="45">
        <v>24010401</v>
      </c>
      <c r="D8115" s="45" t="s">
        <v>11363</v>
      </c>
      <c r="E8115" s="45" t="s">
        <v>9238</v>
      </c>
      <c r="AO8115" s="376"/>
    </row>
    <row r="8116" spans="1:41" x14ac:dyDescent="0.25">
      <c r="A8116" s="44" t="s">
        <v>6472</v>
      </c>
      <c r="B8116" s="44" t="s">
        <v>3176</v>
      </c>
      <c r="C8116" s="45">
        <v>24010402</v>
      </c>
      <c r="D8116" s="45" t="s">
        <v>11363</v>
      </c>
      <c r="E8116" s="45" t="s">
        <v>9238</v>
      </c>
      <c r="AO8116" s="376"/>
    </row>
    <row r="8117" spans="1:41" x14ac:dyDescent="0.25">
      <c r="A8117" s="57" t="s">
        <v>20483</v>
      </c>
      <c r="B8117" s="92" t="s">
        <v>3682</v>
      </c>
      <c r="C8117" s="93" t="s">
        <v>19106</v>
      </c>
      <c r="D8117" s="93" t="s">
        <v>3681</v>
      </c>
      <c r="E8117" s="94">
        <v>48029</v>
      </c>
      <c r="F8117" s="93"/>
      <c r="G8117" s="93"/>
      <c r="H8117" s="93"/>
      <c r="I8117" s="99"/>
      <c r="J8117" s="99"/>
      <c r="K8117" s="99"/>
      <c r="L8117" s="99"/>
      <c r="M8117" s="99"/>
      <c r="N8117" s="44"/>
      <c r="O8117" s="44"/>
      <c r="P8117" s="99"/>
      <c r="Q8117" s="99"/>
      <c r="R8117" s="99"/>
      <c r="S8117" s="99"/>
      <c r="T8117" s="99"/>
      <c r="U8117" s="99"/>
      <c r="V8117" s="99"/>
      <c r="W8117" s="99"/>
      <c r="X8117" s="99"/>
      <c r="Y8117" s="99"/>
      <c r="Z8117" s="99"/>
      <c r="AA8117" s="99"/>
      <c r="AB8117" s="99"/>
      <c r="AC8117" s="99"/>
      <c r="AD8117" s="99"/>
      <c r="AE8117" s="99"/>
      <c r="AF8117" s="99"/>
      <c r="AG8117" s="99"/>
      <c r="AH8117" s="31"/>
      <c r="AI8117" s="31"/>
      <c r="AJ8117" s="31"/>
      <c r="AK8117" s="31"/>
      <c r="AL8117" s="31"/>
      <c r="AO8117" s="376"/>
    </row>
    <row r="8118" spans="1:41" x14ac:dyDescent="0.3">
      <c r="A8118" s="333" t="s">
        <v>13105</v>
      </c>
      <c r="B8118" s="333" t="s">
        <v>2301</v>
      </c>
      <c r="C8118" s="125" t="s">
        <v>18816</v>
      </c>
      <c r="D8118" s="32" t="s">
        <v>20309</v>
      </c>
      <c r="E8118" s="125" t="s">
        <v>8292</v>
      </c>
      <c r="F8118" s="125" t="s">
        <v>1189</v>
      </c>
      <c r="G8118" s="125" t="s">
        <v>1190</v>
      </c>
      <c r="AO8118" s="376"/>
    </row>
    <row r="8119" spans="1:41" x14ac:dyDescent="0.25">
      <c r="A8119" s="44" t="s">
        <v>13105</v>
      </c>
      <c r="B8119" s="44" t="s">
        <v>21434</v>
      </c>
      <c r="C8119" s="45" t="s">
        <v>13058</v>
      </c>
      <c r="D8119" s="45" t="s">
        <v>21447</v>
      </c>
      <c r="E8119" s="46">
        <v>46418</v>
      </c>
      <c r="AO8119" s="376"/>
    </row>
    <row r="8120" spans="1:41" x14ac:dyDescent="0.25">
      <c r="A8120" s="44" t="s">
        <v>1518</v>
      </c>
      <c r="B8120" s="44" t="s">
        <v>1554</v>
      </c>
      <c r="C8120" s="45" t="s">
        <v>2215</v>
      </c>
      <c r="D8120" s="45" t="s">
        <v>11204</v>
      </c>
      <c r="E8120" s="45" t="s">
        <v>7354</v>
      </c>
      <c r="F8120" s="93"/>
      <c r="G8120" s="93"/>
      <c r="H8120" s="93"/>
      <c r="I8120" s="99"/>
      <c r="J8120" s="99"/>
      <c r="K8120" s="99"/>
      <c r="L8120" s="99"/>
      <c r="M8120" s="99"/>
      <c r="N8120" s="99"/>
      <c r="O8120" s="99"/>
      <c r="P8120" s="99"/>
      <c r="Q8120" s="99"/>
      <c r="R8120" s="99"/>
      <c r="S8120" s="99"/>
      <c r="T8120" s="99"/>
      <c r="U8120" s="99"/>
      <c r="V8120" s="99"/>
      <c r="W8120" s="99"/>
      <c r="X8120" s="99"/>
      <c r="Y8120" s="99"/>
      <c r="Z8120" s="99"/>
      <c r="AA8120" s="99"/>
      <c r="AB8120" s="99"/>
      <c r="AC8120" s="99"/>
      <c r="AD8120" s="99"/>
      <c r="AE8120" s="99"/>
      <c r="AF8120" s="99"/>
      <c r="AG8120" s="99"/>
      <c r="AH8120" s="31"/>
      <c r="AI8120" s="31"/>
      <c r="AJ8120" s="31"/>
      <c r="AK8120" s="31"/>
      <c r="AL8120" s="31"/>
      <c r="AO8120" s="376"/>
    </row>
    <row r="8121" spans="1:41" x14ac:dyDescent="0.25">
      <c r="A8121" s="44" t="s">
        <v>1518</v>
      </c>
      <c r="B8121" s="44" t="s">
        <v>1554</v>
      </c>
      <c r="C8121" s="45" t="s">
        <v>2215</v>
      </c>
      <c r="D8121" s="93" t="s">
        <v>17443</v>
      </c>
      <c r="E8121" s="45" t="s">
        <v>17330</v>
      </c>
      <c r="F8121" s="93"/>
      <c r="G8121" s="93"/>
      <c r="H8121" s="93"/>
      <c r="I8121" s="99"/>
      <c r="J8121" s="99"/>
      <c r="K8121" s="99"/>
      <c r="L8121" s="99"/>
      <c r="M8121" s="99"/>
      <c r="N8121" s="99"/>
      <c r="O8121" s="99"/>
      <c r="P8121" s="99"/>
      <c r="Q8121" s="99"/>
      <c r="R8121" s="99"/>
      <c r="S8121" s="99"/>
      <c r="T8121" s="99"/>
      <c r="U8121" s="99"/>
      <c r="V8121" s="99"/>
      <c r="W8121" s="99"/>
      <c r="X8121" s="99"/>
      <c r="Y8121" s="99"/>
      <c r="Z8121" s="99"/>
      <c r="AA8121" s="99"/>
      <c r="AB8121" s="99"/>
      <c r="AC8121" s="99"/>
      <c r="AD8121" s="99"/>
      <c r="AE8121" s="99"/>
      <c r="AF8121" s="99"/>
      <c r="AG8121" s="99"/>
      <c r="AH8121" s="31"/>
      <c r="AI8121" s="31"/>
      <c r="AJ8121" s="31"/>
      <c r="AK8121" s="31"/>
      <c r="AL8121" s="31"/>
      <c r="AO8121" s="376"/>
    </row>
    <row r="8122" spans="1:41" x14ac:dyDescent="0.25">
      <c r="A8122" s="44" t="s">
        <v>1518</v>
      </c>
      <c r="B8122" s="44" t="s">
        <v>1554</v>
      </c>
      <c r="C8122" s="45" t="s">
        <v>2215</v>
      </c>
      <c r="D8122" s="45" t="s">
        <v>9895</v>
      </c>
      <c r="E8122" s="45" t="s">
        <v>7354</v>
      </c>
      <c r="F8122" s="93"/>
      <c r="G8122" s="93"/>
      <c r="H8122" s="93"/>
      <c r="I8122" s="99"/>
      <c r="J8122" s="99"/>
      <c r="K8122" s="99"/>
      <c r="L8122" s="99"/>
      <c r="M8122" s="99"/>
      <c r="N8122" s="44"/>
      <c r="O8122" s="99"/>
      <c r="P8122" s="99"/>
      <c r="Q8122" s="99"/>
      <c r="R8122" s="99"/>
      <c r="S8122" s="99"/>
      <c r="T8122" s="99"/>
      <c r="U8122" s="99"/>
      <c r="V8122" s="99"/>
      <c r="W8122" s="99"/>
      <c r="X8122" s="99"/>
      <c r="Y8122" s="99"/>
      <c r="Z8122" s="99"/>
      <c r="AA8122" s="99"/>
      <c r="AB8122" s="99"/>
      <c r="AC8122" s="99"/>
      <c r="AD8122" s="99"/>
      <c r="AE8122" s="99"/>
      <c r="AF8122" s="99"/>
      <c r="AG8122" s="99"/>
      <c r="AH8122" s="31"/>
      <c r="AI8122" s="31"/>
      <c r="AJ8122" s="31"/>
      <c r="AK8122" s="31"/>
      <c r="AL8122" s="31"/>
      <c r="AO8122" s="376"/>
    </row>
    <row r="8123" spans="1:41" x14ac:dyDescent="0.25">
      <c r="A8123" s="44" t="s">
        <v>8227</v>
      </c>
      <c r="B8123" s="44" t="s">
        <v>21433</v>
      </c>
      <c r="C8123" s="45" t="s">
        <v>8135</v>
      </c>
      <c r="D8123" s="45" t="s">
        <v>21447</v>
      </c>
      <c r="E8123" s="46">
        <v>46418</v>
      </c>
      <c r="AO8123" s="376"/>
    </row>
    <row r="8124" spans="1:41" x14ac:dyDescent="0.3">
      <c r="A8124" s="57" t="s">
        <v>1233</v>
      </c>
      <c r="B8124" s="57" t="s">
        <v>1290</v>
      </c>
      <c r="C8124" s="62">
        <v>24027</v>
      </c>
      <c r="D8124" s="62" t="s">
        <v>20886</v>
      </c>
      <c r="E8124" s="60">
        <v>46873</v>
      </c>
      <c r="F8124" s="32"/>
      <c r="G8124" s="32"/>
      <c r="H8124" s="32"/>
      <c r="I8124" s="31"/>
      <c r="J8124" s="31"/>
      <c r="K8124" s="31"/>
      <c r="L8124" s="31"/>
      <c r="M8124" s="31"/>
      <c r="N8124" s="31"/>
      <c r="O8124" s="31"/>
      <c r="P8124" s="31"/>
      <c r="Q8124" s="31"/>
      <c r="R8124" s="31"/>
      <c r="S8124" s="31"/>
      <c r="T8124" s="31"/>
      <c r="U8124" s="31"/>
      <c r="V8124" s="31"/>
      <c r="W8124" s="31"/>
      <c r="X8124" s="31"/>
      <c r="Y8124" s="31"/>
      <c r="Z8124" s="31"/>
      <c r="AA8124" s="31"/>
      <c r="AB8124" s="31"/>
      <c r="AC8124" s="31"/>
      <c r="AD8124" s="31"/>
      <c r="AE8124" s="31"/>
      <c r="AF8124" s="31"/>
      <c r="AG8124" s="31"/>
      <c r="AH8124" s="31"/>
      <c r="AI8124" s="31"/>
      <c r="AJ8124" s="31"/>
      <c r="AK8124" s="31"/>
      <c r="AL8124" s="31"/>
      <c r="AO8124" s="376"/>
    </row>
    <row r="8125" spans="1:41" x14ac:dyDescent="0.25">
      <c r="A8125" s="44" t="s">
        <v>1233</v>
      </c>
      <c r="B8125" s="44" t="s">
        <v>12100</v>
      </c>
      <c r="C8125" s="45">
        <v>3.25</v>
      </c>
      <c r="D8125" s="45" t="s">
        <v>12549</v>
      </c>
      <c r="E8125" s="46">
        <v>47422</v>
      </c>
      <c r="F8125" s="45"/>
      <c r="G8125" s="93"/>
      <c r="H8125" s="93"/>
      <c r="I8125" s="99"/>
      <c r="J8125" s="99"/>
      <c r="K8125" s="99"/>
      <c r="L8125" s="99"/>
      <c r="M8125" s="99"/>
      <c r="N8125" s="99"/>
      <c r="O8125" s="99"/>
      <c r="P8125" s="99"/>
      <c r="Q8125" s="99"/>
      <c r="R8125" s="99"/>
      <c r="S8125" s="99"/>
      <c r="T8125" s="99"/>
      <c r="U8125" s="99"/>
      <c r="V8125" s="99"/>
      <c r="W8125" s="99"/>
      <c r="X8125" s="99"/>
      <c r="Y8125" s="99"/>
      <c r="Z8125" s="99"/>
      <c r="AA8125" s="99"/>
      <c r="AB8125" s="99"/>
      <c r="AC8125" s="99"/>
      <c r="AD8125" s="99"/>
      <c r="AE8125" s="99"/>
      <c r="AF8125" s="99"/>
      <c r="AG8125" s="99"/>
      <c r="AH8125" s="31"/>
      <c r="AI8125" s="31"/>
      <c r="AJ8125" s="31"/>
      <c r="AK8125" s="31"/>
      <c r="AL8125" s="31"/>
      <c r="AO8125" s="376"/>
    </row>
    <row r="8126" spans="1:41" x14ac:dyDescent="0.25">
      <c r="A8126" s="44" t="s">
        <v>1233</v>
      </c>
      <c r="B8126" s="44" t="s">
        <v>12091</v>
      </c>
      <c r="C8126" s="45">
        <v>9.24</v>
      </c>
      <c r="D8126" s="45" t="s">
        <v>12549</v>
      </c>
      <c r="E8126" s="46">
        <v>47299</v>
      </c>
      <c r="F8126" s="45"/>
      <c r="G8126" s="93"/>
      <c r="H8126" s="93"/>
      <c r="I8126" s="99"/>
      <c r="J8126" s="99"/>
      <c r="K8126" s="99"/>
      <c r="L8126" s="99"/>
      <c r="M8126" s="99"/>
      <c r="N8126" s="99"/>
      <c r="O8126" s="99"/>
      <c r="P8126" s="99"/>
      <c r="Q8126" s="99"/>
      <c r="R8126" s="99"/>
      <c r="S8126" s="99"/>
      <c r="T8126" s="99"/>
      <c r="U8126" s="99"/>
      <c r="V8126" s="99"/>
      <c r="W8126" s="99"/>
      <c r="X8126" s="99"/>
      <c r="Y8126" s="99"/>
      <c r="Z8126" s="99"/>
      <c r="AA8126" s="99"/>
      <c r="AB8126" s="99"/>
      <c r="AC8126" s="99"/>
      <c r="AD8126" s="99"/>
      <c r="AE8126" s="99"/>
      <c r="AF8126" s="99"/>
      <c r="AG8126" s="99"/>
      <c r="AH8126" s="31"/>
      <c r="AI8126" s="31"/>
      <c r="AJ8126" s="31"/>
      <c r="AK8126" s="31"/>
      <c r="AL8126" s="31"/>
      <c r="AO8126" s="376"/>
    </row>
    <row r="8127" spans="1:41" x14ac:dyDescent="0.25">
      <c r="A8127" s="44" t="s">
        <v>1233</v>
      </c>
      <c r="B8127" s="44" t="s">
        <v>12170</v>
      </c>
      <c r="C8127" s="45">
        <v>10.25</v>
      </c>
      <c r="D8127" s="45" t="s">
        <v>12549</v>
      </c>
      <c r="E8127" s="46">
        <v>47664</v>
      </c>
      <c r="F8127" s="45"/>
      <c r="G8127" s="93"/>
      <c r="H8127" s="93"/>
      <c r="I8127" s="99"/>
      <c r="J8127" s="99"/>
      <c r="K8127" s="99"/>
      <c r="L8127" s="99"/>
      <c r="M8127" s="99"/>
      <c r="N8127" s="99"/>
      <c r="O8127" s="99"/>
      <c r="P8127" s="99"/>
      <c r="Q8127" s="99"/>
      <c r="R8127" s="99"/>
      <c r="S8127" s="99"/>
      <c r="T8127" s="99"/>
      <c r="U8127" s="99"/>
      <c r="V8127" s="99"/>
      <c r="W8127" s="99"/>
      <c r="X8127" s="99"/>
      <c r="Y8127" s="99"/>
      <c r="Z8127" s="99"/>
      <c r="AA8127" s="99"/>
      <c r="AB8127" s="99"/>
      <c r="AC8127" s="99"/>
      <c r="AD8127" s="99"/>
      <c r="AE8127" s="99"/>
      <c r="AF8127" s="99"/>
      <c r="AG8127" s="99"/>
      <c r="AH8127" s="31"/>
      <c r="AI8127" s="31"/>
      <c r="AJ8127" s="31"/>
      <c r="AK8127" s="31"/>
      <c r="AL8127" s="31"/>
      <c r="AO8127" s="376"/>
    </row>
    <row r="8128" spans="1:41" x14ac:dyDescent="0.25">
      <c r="A8128" s="44" t="s">
        <v>1233</v>
      </c>
      <c r="B8128" s="44" t="s">
        <v>12101</v>
      </c>
      <c r="C8128" s="45">
        <v>11.25</v>
      </c>
      <c r="D8128" s="45" t="s">
        <v>12549</v>
      </c>
      <c r="E8128" s="46">
        <v>47664</v>
      </c>
      <c r="F8128" s="45"/>
      <c r="G8128" s="93"/>
      <c r="H8128" s="93"/>
      <c r="I8128" s="99"/>
      <c r="J8128" s="99"/>
      <c r="K8128" s="99"/>
      <c r="L8128" s="99"/>
      <c r="M8128" s="99"/>
      <c r="N8128" s="99"/>
      <c r="O8128" s="99"/>
      <c r="P8128" s="99"/>
      <c r="Q8128" s="99"/>
      <c r="R8128" s="99"/>
      <c r="S8128" s="99"/>
      <c r="T8128" s="99"/>
      <c r="U8128" s="99"/>
      <c r="V8128" s="99"/>
      <c r="W8128" s="99"/>
      <c r="X8128" s="99"/>
      <c r="Y8128" s="99"/>
      <c r="Z8128" s="99"/>
      <c r="AA8128" s="99"/>
      <c r="AB8128" s="99"/>
      <c r="AC8128" s="99"/>
      <c r="AD8128" s="99"/>
      <c r="AE8128" s="99"/>
      <c r="AF8128" s="99"/>
      <c r="AG8128" s="99"/>
      <c r="AH8128" s="31"/>
      <c r="AI8128" s="31"/>
      <c r="AJ8128" s="31"/>
      <c r="AK8128" s="31"/>
      <c r="AL8128" s="31"/>
      <c r="AO8128" s="376"/>
    </row>
    <row r="8129" spans="1:41" x14ac:dyDescent="0.25">
      <c r="A8129" s="44" t="s">
        <v>1233</v>
      </c>
      <c r="B8129" s="44" t="s">
        <v>12094</v>
      </c>
      <c r="C8129" s="45">
        <v>12.25</v>
      </c>
      <c r="D8129" s="45" t="s">
        <v>12549</v>
      </c>
      <c r="E8129" s="46">
        <v>47664</v>
      </c>
      <c r="F8129" s="45"/>
      <c r="G8129" s="93"/>
      <c r="H8129" s="93"/>
      <c r="I8129" s="99"/>
      <c r="J8129" s="99"/>
      <c r="K8129" s="99"/>
      <c r="L8129" s="99"/>
      <c r="M8129" s="99"/>
      <c r="N8129" s="99"/>
      <c r="O8129" s="99"/>
      <c r="P8129" s="99"/>
      <c r="Q8129" s="99"/>
      <c r="R8129" s="99"/>
      <c r="S8129" s="99"/>
      <c r="T8129" s="99"/>
      <c r="U8129" s="99"/>
      <c r="V8129" s="99"/>
      <c r="W8129" s="99"/>
      <c r="X8129" s="99"/>
      <c r="Y8129" s="99"/>
      <c r="Z8129" s="99"/>
      <c r="AA8129" s="99"/>
      <c r="AB8129" s="99"/>
      <c r="AC8129" s="99"/>
      <c r="AD8129" s="99"/>
      <c r="AE8129" s="99"/>
      <c r="AF8129" s="99"/>
      <c r="AG8129" s="99"/>
      <c r="AH8129" s="31"/>
      <c r="AI8129" s="31"/>
      <c r="AJ8129" s="31"/>
      <c r="AK8129" s="31"/>
      <c r="AL8129" s="31"/>
      <c r="AO8129" s="376"/>
    </row>
    <row r="8130" spans="1:41" x14ac:dyDescent="0.25">
      <c r="A8130" s="44" t="s">
        <v>1233</v>
      </c>
      <c r="B8130" s="44" t="s">
        <v>12128</v>
      </c>
      <c r="C8130" s="45">
        <v>17.25</v>
      </c>
      <c r="D8130" s="45" t="s">
        <v>12549</v>
      </c>
      <c r="E8130" s="46">
        <v>47664</v>
      </c>
      <c r="F8130" s="45"/>
      <c r="G8130" s="93"/>
      <c r="H8130" s="93"/>
      <c r="I8130" s="99"/>
      <c r="J8130" s="99"/>
      <c r="K8130" s="99"/>
      <c r="L8130" s="99"/>
      <c r="M8130" s="99"/>
      <c r="N8130" s="99"/>
      <c r="O8130" s="99"/>
      <c r="P8130" s="99"/>
      <c r="Q8130" s="99"/>
      <c r="R8130" s="99"/>
      <c r="S8130" s="99"/>
      <c r="T8130" s="99"/>
      <c r="U8130" s="99"/>
      <c r="V8130" s="99"/>
      <c r="W8130" s="99"/>
      <c r="X8130" s="99"/>
      <c r="Y8130" s="99"/>
      <c r="Z8130" s="99"/>
      <c r="AA8130" s="99"/>
      <c r="AB8130" s="99"/>
      <c r="AC8130" s="99"/>
      <c r="AD8130" s="99"/>
      <c r="AE8130" s="99"/>
      <c r="AF8130" s="99"/>
      <c r="AG8130" s="99"/>
      <c r="AH8130" s="31"/>
      <c r="AI8130" s="31"/>
      <c r="AJ8130" s="31"/>
      <c r="AK8130" s="31"/>
      <c r="AL8130" s="31"/>
      <c r="AO8130" s="376"/>
    </row>
    <row r="8131" spans="1:41" x14ac:dyDescent="0.25">
      <c r="A8131" s="100" t="s">
        <v>1233</v>
      </c>
      <c r="B8131" s="92" t="s">
        <v>3452</v>
      </c>
      <c r="C8131" s="93" t="s">
        <v>3453</v>
      </c>
      <c r="D8131" s="93" t="s">
        <v>1201</v>
      </c>
      <c r="E8131" s="94">
        <v>46496</v>
      </c>
      <c r="F8131" s="93"/>
      <c r="G8131" s="93"/>
      <c r="H8131" s="93"/>
      <c r="I8131" s="99"/>
      <c r="J8131" s="99"/>
      <c r="K8131" s="99"/>
      <c r="L8131" s="99"/>
      <c r="M8131" s="99"/>
      <c r="N8131" s="44"/>
      <c r="O8131" s="99"/>
      <c r="P8131" s="99"/>
      <c r="Q8131" s="99"/>
      <c r="R8131" s="99"/>
      <c r="S8131" s="99"/>
      <c r="T8131" s="99"/>
      <c r="U8131" s="99"/>
      <c r="V8131" s="99"/>
      <c r="W8131" s="99"/>
      <c r="X8131" s="99"/>
      <c r="Y8131" s="99"/>
      <c r="Z8131" s="99"/>
      <c r="AA8131" s="99"/>
      <c r="AB8131" s="99"/>
      <c r="AC8131" s="99"/>
      <c r="AD8131" s="99"/>
      <c r="AE8131" s="99"/>
      <c r="AF8131" s="99"/>
      <c r="AG8131" s="99"/>
      <c r="AH8131" s="31"/>
      <c r="AI8131" s="31"/>
      <c r="AJ8131" s="31"/>
      <c r="AK8131" s="31"/>
      <c r="AL8131" s="31"/>
      <c r="AO8131" s="376"/>
    </row>
    <row r="8132" spans="1:41" x14ac:dyDescent="0.25">
      <c r="A8132" s="99" t="s">
        <v>1233</v>
      </c>
      <c r="B8132" s="92" t="s">
        <v>1334</v>
      </c>
      <c r="C8132" s="93" t="s">
        <v>10079</v>
      </c>
      <c r="D8132" s="93" t="s">
        <v>1201</v>
      </c>
      <c r="E8132" s="94">
        <v>46590</v>
      </c>
      <c r="F8132" s="93" t="s">
        <v>1336</v>
      </c>
      <c r="G8132" s="93"/>
      <c r="H8132" s="93" t="s">
        <v>1335</v>
      </c>
      <c r="I8132" s="99"/>
      <c r="J8132" s="99"/>
      <c r="K8132" s="99"/>
      <c r="L8132" s="99"/>
      <c r="M8132" s="99"/>
      <c r="N8132" s="44"/>
      <c r="O8132" s="44"/>
      <c r="P8132" s="99"/>
      <c r="Q8132" s="99"/>
      <c r="R8132" s="99"/>
      <c r="S8132" s="99"/>
      <c r="T8132" s="99"/>
      <c r="U8132" s="99"/>
      <c r="V8132" s="99"/>
      <c r="W8132" s="99"/>
      <c r="X8132" s="99"/>
      <c r="Y8132" s="99"/>
      <c r="Z8132" s="99"/>
      <c r="AA8132" s="99"/>
      <c r="AB8132" s="99"/>
      <c r="AC8132" s="99"/>
      <c r="AD8132" s="99"/>
      <c r="AE8132" s="99"/>
      <c r="AF8132" s="99"/>
      <c r="AG8132" s="99"/>
      <c r="AH8132" s="31"/>
      <c r="AI8132" s="31"/>
      <c r="AJ8132" s="31"/>
      <c r="AK8132" s="31"/>
      <c r="AL8132" s="31"/>
      <c r="AO8132" s="376"/>
    </row>
    <row r="8133" spans="1:41" x14ac:dyDescent="0.25">
      <c r="A8133" s="44" t="s">
        <v>1233</v>
      </c>
      <c r="B8133" s="44" t="s">
        <v>10347</v>
      </c>
      <c r="C8133" s="45">
        <v>240402</v>
      </c>
      <c r="D8133" s="45" t="s">
        <v>11363</v>
      </c>
      <c r="E8133" s="45" t="s">
        <v>5037</v>
      </c>
      <c r="AO8133" s="376"/>
    </row>
    <row r="8134" spans="1:41" x14ac:dyDescent="0.25">
      <c r="A8134" s="44" t="s">
        <v>1233</v>
      </c>
      <c r="B8134" s="44" t="s">
        <v>939</v>
      </c>
      <c r="C8134" s="45">
        <v>241202</v>
      </c>
      <c r="D8134" s="45" t="s">
        <v>11363</v>
      </c>
      <c r="E8134" s="45" t="s">
        <v>12554</v>
      </c>
      <c r="AO8134" s="376"/>
    </row>
    <row r="8135" spans="1:41" x14ac:dyDescent="0.25">
      <c r="A8135" s="44" t="s">
        <v>1233</v>
      </c>
      <c r="B8135" s="44" t="s">
        <v>5204</v>
      </c>
      <c r="C8135" s="45">
        <v>250302</v>
      </c>
      <c r="D8135" s="45" t="s">
        <v>11363</v>
      </c>
      <c r="E8135" s="45" t="s">
        <v>5265</v>
      </c>
      <c r="AO8135" s="376"/>
    </row>
    <row r="8136" spans="1:41" x14ac:dyDescent="0.25">
      <c r="A8136" s="44" t="s">
        <v>9696</v>
      </c>
      <c r="B8136" s="44" t="s">
        <v>21446</v>
      </c>
      <c r="C8136" s="45" t="s">
        <v>11661</v>
      </c>
      <c r="D8136" s="45" t="s">
        <v>21447</v>
      </c>
      <c r="E8136" s="46">
        <v>46691</v>
      </c>
      <c r="AO8136" s="376"/>
    </row>
    <row r="8137" spans="1:41" x14ac:dyDescent="0.3">
      <c r="A8137" s="99" t="s">
        <v>13395</v>
      </c>
      <c r="B8137" s="92" t="s">
        <v>13413</v>
      </c>
      <c r="C8137" s="93" t="s">
        <v>13414</v>
      </c>
      <c r="D8137" s="93" t="s">
        <v>1201</v>
      </c>
      <c r="E8137" s="94">
        <v>47320</v>
      </c>
      <c r="F8137" s="93"/>
      <c r="G8137" s="93"/>
      <c r="H8137" s="93"/>
      <c r="I8137" s="99"/>
      <c r="J8137" s="99"/>
      <c r="K8137" s="99"/>
      <c r="L8137" s="99"/>
      <c r="M8137" s="99"/>
      <c r="N8137" s="99"/>
      <c r="O8137" s="99"/>
      <c r="P8137" s="99"/>
      <c r="Q8137" s="99"/>
      <c r="R8137" s="99"/>
      <c r="S8137" s="99"/>
      <c r="T8137" s="99"/>
      <c r="U8137" s="99"/>
      <c r="V8137" s="99"/>
      <c r="W8137" s="99"/>
      <c r="X8137" s="99"/>
      <c r="Y8137" s="99"/>
      <c r="Z8137" s="99"/>
      <c r="AA8137" s="99"/>
      <c r="AB8137" s="99"/>
      <c r="AC8137" s="99"/>
      <c r="AD8137" s="99"/>
      <c r="AE8137" s="99"/>
      <c r="AF8137" s="99"/>
      <c r="AG8137" s="99"/>
      <c r="AH8137" s="31"/>
      <c r="AI8137" s="31"/>
      <c r="AJ8137" s="31"/>
      <c r="AK8137" s="31"/>
      <c r="AL8137" s="31"/>
      <c r="AO8137" s="376"/>
    </row>
    <row r="8138" spans="1:41" x14ac:dyDescent="0.25">
      <c r="A8138" s="91" t="s">
        <v>13395</v>
      </c>
      <c r="B8138" s="92" t="s">
        <v>19284</v>
      </c>
      <c r="C8138" s="93" t="s">
        <v>19285</v>
      </c>
      <c r="D8138" s="93" t="s">
        <v>1201</v>
      </c>
      <c r="E8138" s="94">
        <v>46582</v>
      </c>
      <c r="F8138" s="93"/>
      <c r="G8138" s="93"/>
      <c r="H8138" s="93"/>
      <c r="I8138" s="99"/>
      <c r="J8138" s="99"/>
      <c r="K8138" s="99"/>
      <c r="L8138" s="99"/>
      <c r="M8138" s="99"/>
      <c r="N8138" s="99"/>
      <c r="O8138" s="99"/>
      <c r="P8138" s="99"/>
      <c r="Q8138" s="99"/>
      <c r="R8138" s="99"/>
      <c r="S8138" s="99"/>
      <c r="T8138" s="99"/>
      <c r="U8138" s="99"/>
      <c r="V8138" s="99"/>
      <c r="W8138" s="99"/>
      <c r="X8138" s="99"/>
      <c r="Y8138" s="99"/>
      <c r="Z8138" s="99"/>
      <c r="AA8138" s="99"/>
      <c r="AB8138" s="99"/>
      <c r="AC8138" s="99"/>
      <c r="AD8138" s="99"/>
      <c r="AE8138" s="99"/>
      <c r="AF8138" s="99"/>
      <c r="AG8138" s="99"/>
      <c r="AH8138" s="31"/>
      <c r="AI8138" s="31"/>
      <c r="AJ8138" s="31"/>
      <c r="AK8138" s="31"/>
      <c r="AL8138" s="31"/>
      <c r="AO8138" s="376"/>
    </row>
    <row r="8139" spans="1:41" x14ac:dyDescent="0.25">
      <c r="A8139" s="44" t="s">
        <v>6473</v>
      </c>
      <c r="B8139" s="44" t="s">
        <v>5321</v>
      </c>
      <c r="C8139" s="45">
        <v>23010401</v>
      </c>
      <c r="D8139" s="45" t="s">
        <v>11363</v>
      </c>
      <c r="E8139" s="45" t="s">
        <v>5322</v>
      </c>
      <c r="AO8139" s="376"/>
    </row>
    <row r="8140" spans="1:41" x14ac:dyDescent="0.25">
      <c r="A8140" s="44" t="s">
        <v>6473</v>
      </c>
      <c r="B8140" s="44" t="s">
        <v>3176</v>
      </c>
      <c r="C8140" s="45">
        <v>23010402</v>
      </c>
      <c r="D8140" s="45" t="s">
        <v>11363</v>
      </c>
      <c r="E8140" s="45" t="s">
        <v>5322</v>
      </c>
      <c r="AO8140" s="376"/>
    </row>
    <row r="8141" spans="1:41" x14ac:dyDescent="0.25">
      <c r="A8141" s="44" t="s">
        <v>579</v>
      </c>
      <c r="B8141" s="44" t="s">
        <v>21402</v>
      </c>
      <c r="C8141" s="45" t="s">
        <v>5503</v>
      </c>
      <c r="D8141" s="45" t="s">
        <v>21447</v>
      </c>
      <c r="E8141" s="46">
        <v>46507</v>
      </c>
      <c r="AO8141" s="376"/>
    </row>
    <row r="8142" spans="1:41" x14ac:dyDescent="0.25">
      <c r="A8142" s="44" t="s">
        <v>579</v>
      </c>
      <c r="B8142" s="44" t="s">
        <v>7823</v>
      </c>
      <c r="C8142" s="45">
        <v>260701</v>
      </c>
      <c r="D8142" s="45" t="s">
        <v>11363</v>
      </c>
      <c r="E8142" s="45" t="s">
        <v>11150</v>
      </c>
      <c r="AO8142" s="376"/>
    </row>
    <row r="8143" spans="1:41" x14ac:dyDescent="0.25">
      <c r="A8143" s="44" t="s">
        <v>8815</v>
      </c>
      <c r="B8143" s="44" t="s">
        <v>14926</v>
      </c>
      <c r="C8143" s="45" t="s">
        <v>21056</v>
      </c>
      <c r="D8143" s="367" t="s">
        <v>3696</v>
      </c>
      <c r="E8143" s="328">
        <f>DATE(2030,6,11)</f>
        <v>47645</v>
      </c>
      <c r="F8143" s="32"/>
      <c r="G8143" s="32"/>
      <c r="H8143" s="32"/>
      <c r="I8143" s="31"/>
      <c r="J8143" s="31"/>
      <c r="K8143" s="31"/>
      <c r="L8143" s="31"/>
      <c r="M8143" s="31"/>
      <c r="N8143" s="31"/>
      <c r="O8143" s="31"/>
      <c r="P8143" s="31"/>
      <c r="Q8143" s="31"/>
      <c r="R8143" s="31"/>
      <c r="S8143" s="31"/>
      <c r="T8143" s="31"/>
      <c r="U8143" s="31"/>
      <c r="V8143" s="31"/>
      <c r="W8143" s="31"/>
      <c r="X8143" s="31"/>
      <c r="Y8143" s="31"/>
      <c r="Z8143" s="31"/>
      <c r="AA8143" s="31"/>
      <c r="AB8143" s="31"/>
      <c r="AC8143" s="31"/>
      <c r="AD8143" s="31"/>
      <c r="AE8143" s="31"/>
      <c r="AF8143" s="31"/>
      <c r="AG8143" s="31"/>
      <c r="AH8143" s="31"/>
      <c r="AI8143" s="31"/>
      <c r="AJ8143" s="31"/>
      <c r="AK8143" s="31"/>
      <c r="AL8143" s="31"/>
      <c r="AO8143" s="376"/>
    </row>
    <row r="8144" spans="1:41" x14ac:dyDescent="0.3">
      <c r="A8144" s="333" t="s">
        <v>15363</v>
      </c>
      <c r="B8144" s="333" t="s">
        <v>1176</v>
      </c>
      <c r="C8144" s="125" t="s">
        <v>15480</v>
      </c>
      <c r="D8144" s="32" t="s">
        <v>20309</v>
      </c>
      <c r="E8144" s="125" t="s">
        <v>9839</v>
      </c>
      <c r="F8144" s="125" t="s">
        <v>1189</v>
      </c>
      <c r="G8144" s="125" t="s">
        <v>1190</v>
      </c>
      <c r="AO8144" s="376"/>
    </row>
    <row r="8145" spans="1:41" x14ac:dyDescent="0.25">
      <c r="A8145" s="44" t="s">
        <v>11301</v>
      </c>
      <c r="B8145" s="44" t="s">
        <v>9237</v>
      </c>
      <c r="C8145" s="45">
        <v>24010401</v>
      </c>
      <c r="D8145" s="45" t="s">
        <v>11363</v>
      </c>
      <c r="E8145" s="45" t="s">
        <v>9238</v>
      </c>
      <c r="AO8145" s="376"/>
    </row>
    <row r="8146" spans="1:41" x14ac:dyDescent="0.3">
      <c r="A8146" s="333" t="s">
        <v>21278</v>
      </c>
      <c r="B8146" s="333" t="s">
        <v>247</v>
      </c>
      <c r="C8146" s="125" t="s">
        <v>21310</v>
      </c>
      <c r="D8146" s="32" t="s">
        <v>20309</v>
      </c>
      <c r="E8146" s="125" t="s">
        <v>9840</v>
      </c>
      <c r="F8146" s="125" t="s">
        <v>1189</v>
      </c>
      <c r="G8146" s="125" t="s">
        <v>1190</v>
      </c>
      <c r="AO8146" s="376"/>
    </row>
    <row r="8147" spans="1:41" x14ac:dyDescent="0.3">
      <c r="A8147" s="333" t="s">
        <v>8648</v>
      </c>
      <c r="B8147" s="333" t="s">
        <v>3132</v>
      </c>
      <c r="C8147" s="125" t="s">
        <v>10974</v>
      </c>
      <c r="D8147" s="32" t="s">
        <v>20309</v>
      </c>
      <c r="E8147" s="125" t="s">
        <v>5139</v>
      </c>
      <c r="F8147" s="125" t="s">
        <v>1189</v>
      </c>
      <c r="G8147" s="125" t="s">
        <v>1189</v>
      </c>
      <c r="AO8147" s="376"/>
    </row>
    <row r="8148" spans="1:41" x14ac:dyDescent="0.25">
      <c r="A8148" s="44" t="s">
        <v>17907</v>
      </c>
      <c r="B8148" s="44" t="s">
        <v>947</v>
      </c>
      <c r="C8148" s="45">
        <v>260102</v>
      </c>
      <c r="D8148" s="45" t="s">
        <v>11363</v>
      </c>
      <c r="E8148" s="45" t="s">
        <v>8292</v>
      </c>
      <c r="AO8148" s="376"/>
    </row>
    <row r="8149" spans="1:41" x14ac:dyDescent="0.25">
      <c r="A8149" s="44" t="s">
        <v>6474</v>
      </c>
      <c r="B8149" s="44" t="s">
        <v>5321</v>
      </c>
      <c r="C8149" s="45">
        <v>23010401</v>
      </c>
      <c r="D8149" s="45" t="s">
        <v>11363</v>
      </c>
      <c r="E8149" s="45" t="s">
        <v>5322</v>
      </c>
      <c r="AO8149" s="376"/>
    </row>
    <row r="8150" spans="1:41" x14ac:dyDescent="0.25">
      <c r="A8150" s="44" t="s">
        <v>6474</v>
      </c>
      <c r="B8150" s="44" t="s">
        <v>2350</v>
      </c>
      <c r="C8150" s="45">
        <v>230105</v>
      </c>
      <c r="D8150" s="45" t="s">
        <v>11363</v>
      </c>
      <c r="E8150" s="45" t="s">
        <v>5265</v>
      </c>
      <c r="AO8150" s="376"/>
    </row>
    <row r="8151" spans="1:41" x14ac:dyDescent="0.25">
      <c r="A8151" s="44" t="s">
        <v>6474</v>
      </c>
      <c r="B8151" s="44" t="s">
        <v>3043</v>
      </c>
      <c r="C8151" s="45">
        <v>230901</v>
      </c>
      <c r="D8151" s="45" t="s">
        <v>11363</v>
      </c>
      <c r="E8151" s="45" t="s">
        <v>7871</v>
      </c>
      <c r="AO8151" s="376"/>
    </row>
    <row r="8152" spans="1:41" x14ac:dyDescent="0.25">
      <c r="A8152" s="44" t="s">
        <v>6474</v>
      </c>
      <c r="B8152" s="44" t="s">
        <v>17463</v>
      </c>
      <c r="C8152" s="45">
        <v>260202</v>
      </c>
      <c r="D8152" s="45" t="s">
        <v>11363</v>
      </c>
      <c r="E8152" s="45" t="s">
        <v>9238</v>
      </c>
      <c r="AO8152" s="376"/>
    </row>
    <row r="8153" spans="1:41" x14ac:dyDescent="0.25">
      <c r="A8153" s="44" t="s">
        <v>409</v>
      </c>
      <c r="B8153" s="44" t="s">
        <v>21336</v>
      </c>
      <c r="C8153" s="45" t="s">
        <v>9700</v>
      </c>
      <c r="D8153" s="45" t="s">
        <v>21447</v>
      </c>
      <c r="E8153" s="46">
        <v>46538</v>
      </c>
      <c r="AO8153" s="376"/>
    </row>
    <row r="8154" spans="1:41" x14ac:dyDescent="0.25">
      <c r="A8154" s="44" t="s">
        <v>409</v>
      </c>
      <c r="B8154" s="44" t="s">
        <v>21431</v>
      </c>
      <c r="C8154" s="45" t="s">
        <v>7997</v>
      </c>
      <c r="D8154" s="45" t="s">
        <v>21447</v>
      </c>
      <c r="E8154" s="46">
        <v>46630</v>
      </c>
      <c r="AO8154" s="376"/>
    </row>
    <row r="8155" spans="1:41" x14ac:dyDescent="0.25">
      <c r="A8155" s="44" t="s">
        <v>19359</v>
      </c>
      <c r="B8155" s="319" t="s">
        <v>19555</v>
      </c>
      <c r="C8155" s="318" t="s">
        <v>19695</v>
      </c>
      <c r="D8155" s="93" t="s">
        <v>19934</v>
      </c>
      <c r="E8155" s="320">
        <v>46387</v>
      </c>
      <c r="F8155" s="93"/>
      <c r="G8155" s="93"/>
      <c r="H8155" s="93"/>
      <c r="I8155" s="99"/>
      <c r="J8155" s="99"/>
      <c r="K8155" s="99"/>
      <c r="L8155" s="99"/>
      <c r="M8155" s="99"/>
      <c r="N8155" s="99"/>
      <c r="O8155" s="99"/>
      <c r="P8155" s="99"/>
      <c r="Q8155" s="99"/>
      <c r="R8155" s="99"/>
      <c r="S8155" s="99"/>
      <c r="T8155" s="99"/>
      <c r="U8155" s="99"/>
      <c r="V8155" s="99"/>
      <c r="W8155" s="99"/>
      <c r="X8155" s="99"/>
      <c r="Y8155" s="99"/>
      <c r="Z8155" s="99"/>
      <c r="AA8155" s="99"/>
      <c r="AB8155" s="99"/>
      <c r="AC8155" s="99"/>
      <c r="AD8155" s="99"/>
      <c r="AE8155" s="99"/>
      <c r="AF8155" s="99"/>
      <c r="AG8155" s="99"/>
      <c r="AH8155" s="31"/>
      <c r="AI8155" s="31"/>
      <c r="AJ8155" s="31"/>
      <c r="AK8155" s="31"/>
      <c r="AL8155" s="31"/>
      <c r="AO8155" s="376"/>
    </row>
    <row r="8156" spans="1:41" x14ac:dyDescent="0.25">
      <c r="A8156" s="44" t="s">
        <v>19359</v>
      </c>
      <c r="B8156" s="319" t="s">
        <v>19512</v>
      </c>
      <c r="C8156" s="318" t="s">
        <v>19696</v>
      </c>
      <c r="D8156" s="93" t="s">
        <v>19934</v>
      </c>
      <c r="E8156" s="320">
        <v>46630</v>
      </c>
      <c r="F8156" s="93"/>
      <c r="G8156" s="93"/>
      <c r="H8156" s="93"/>
      <c r="I8156" s="99"/>
      <c r="J8156" s="99"/>
      <c r="K8156" s="99"/>
      <c r="L8156" s="99"/>
      <c r="M8156" s="99"/>
      <c r="N8156" s="99"/>
      <c r="O8156" s="99"/>
      <c r="P8156" s="99"/>
      <c r="Q8156" s="99"/>
      <c r="R8156" s="99"/>
      <c r="S8156" s="99"/>
      <c r="T8156" s="99"/>
      <c r="U8156" s="99"/>
      <c r="V8156" s="99"/>
      <c r="W8156" s="99"/>
      <c r="X8156" s="99"/>
      <c r="Y8156" s="99"/>
      <c r="Z8156" s="99"/>
      <c r="AA8156" s="99"/>
      <c r="AB8156" s="99"/>
      <c r="AC8156" s="99"/>
      <c r="AD8156" s="99"/>
      <c r="AE8156" s="99"/>
      <c r="AF8156" s="99"/>
      <c r="AG8156" s="99"/>
      <c r="AH8156" s="31"/>
      <c r="AI8156" s="31"/>
      <c r="AJ8156" s="31"/>
      <c r="AK8156" s="31"/>
      <c r="AL8156" s="31"/>
      <c r="AO8156" s="376"/>
    </row>
    <row r="8157" spans="1:41" x14ac:dyDescent="0.25">
      <c r="A8157" s="44" t="s">
        <v>16367</v>
      </c>
      <c r="B8157" s="44" t="s">
        <v>16361</v>
      </c>
      <c r="C8157" s="45" t="s">
        <v>16368</v>
      </c>
      <c r="D8157" s="46" t="s">
        <v>21328</v>
      </c>
      <c r="E8157" s="46">
        <v>46640</v>
      </c>
      <c r="AO8157" s="376"/>
    </row>
    <row r="8158" spans="1:41" x14ac:dyDescent="0.25">
      <c r="A8158" s="44" t="s">
        <v>17908</v>
      </c>
      <c r="B8158" s="44" t="s">
        <v>3039</v>
      </c>
      <c r="C8158" s="45">
        <v>230904</v>
      </c>
      <c r="D8158" s="45" t="s">
        <v>11363</v>
      </c>
      <c r="E8158" s="45" t="s">
        <v>7871</v>
      </c>
      <c r="AO8158" s="376"/>
    </row>
    <row r="8159" spans="1:41" x14ac:dyDescent="0.25">
      <c r="A8159" s="44" t="s">
        <v>2106</v>
      </c>
      <c r="B8159" s="319" t="s">
        <v>19515</v>
      </c>
      <c r="C8159" s="318" t="s">
        <v>19697</v>
      </c>
      <c r="D8159" s="93" t="s">
        <v>19934</v>
      </c>
      <c r="E8159" s="320">
        <v>46599</v>
      </c>
      <c r="F8159" s="93"/>
      <c r="G8159" s="93"/>
      <c r="H8159" s="93"/>
      <c r="I8159" s="99"/>
      <c r="J8159" s="99"/>
      <c r="K8159" s="99"/>
      <c r="L8159" s="99"/>
      <c r="M8159" s="99"/>
      <c r="N8159" s="99"/>
      <c r="O8159" s="99"/>
      <c r="P8159" s="99"/>
      <c r="Q8159" s="99"/>
      <c r="R8159" s="99"/>
      <c r="S8159" s="99"/>
      <c r="T8159" s="99"/>
      <c r="U8159" s="99"/>
      <c r="V8159" s="99"/>
      <c r="W8159" s="99"/>
      <c r="X8159" s="99"/>
      <c r="Y8159" s="99"/>
      <c r="Z8159" s="99"/>
      <c r="AA8159" s="99"/>
      <c r="AB8159" s="99"/>
      <c r="AC8159" s="99"/>
      <c r="AD8159" s="99"/>
      <c r="AE8159" s="99"/>
      <c r="AF8159" s="99"/>
      <c r="AG8159" s="99"/>
      <c r="AH8159" s="31"/>
      <c r="AI8159" s="31"/>
      <c r="AJ8159" s="31"/>
      <c r="AK8159" s="31"/>
      <c r="AL8159" s="31"/>
      <c r="AO8159" s="376"/>
    </row>
    <row r="8160" spans="1:41" x14ac:dyDescent="0.25">
      <c r="A8160" s="44" t="s">
        <v>2106</v>
      </c>
      <c r="B8160" s="44" t="s">
        <v>8306</v>
      </c>
      <c r="C8160" s="45" t="s">
        <v>8308</v>
      </c>
      <c r="D8160" s="45" t="s">
        <v>11204</v>
      </c>
      <c r="E8160" s="45" t="s">
        <v>4151</v>
      </c>
      <c r="F8160" s="93"/>
      <c r="G8160" s="93"/>
      <c r="H8160" s="93"/>
      <c r="I8160" s="99"/>
      <c r="J8160" s="99"/>
      <c r="K8160" s="99"/>
      <c r="L8160" s="99"/>
      <c r="M8160" s="99"/>
      <c r="N8160" s="99"/>
      <c r="O8160" s="99"/>
      <c r="P8160" s="99"/>
      <c r="Q8160" s="99"/>
      <c r="R8160" s="99"/>
      <c r="S8160" s="99"/>
      <c r="T8160" s="99"/>
      <c r="U8160" s="99"/>
      <c r="V8160" s="99"/>
      <c r="W8160" s="99"/>
      <c r="X8160" s="99"/>
      <c r="Y8160" s="99"/>
      <c r="Z8160" s="99"/>
      <c r="AA8160" s="99"/>
      <c r="AB8160" s="99"/>
      <c r="AC8160" s="99"/>
      <c r="AD8160" s="99"/>
      <c r="AE8160" s="99"/>
      <c r="AF8160" s="99"/>
      <c r="AG8160" s="99"/>
      <c r="AH8160" s="31"/>
      <c r="AI8160" s="31"/>
      <c r="AJ8160" s="31"/>
      <c r="AK8160" s="31"/>
      <c r="AL8160" s="31"/>
      <c r="AO8160" s="376"/>
    </row>
    <row r="8161" spans="1:41" x14ac:dyDescent="0.25">
      <c r="A8161" s="44" t="s">
        <v>2106</v>
      </c>
      <c r="B8161" s="44" t="s">
        <v>2241</v>
      </c>
      <c r="C8161" s="45" t="s">
        <v>2242</v>
      </c>
      <c r="D8161" s="45" t="s">
        <v>11204</v>
      </c>
      <c r="E8161" s="45" t="s">
        <v>8247</v>
      </c>
      <c r="F8161" s="93"/>
      <c r="G8161" s="93"/>
      <c r="H8161" s="93"/>
      <c r="I8161" s="99"/>
      <c r="J8161" s="99"/>
      <c r="K8161" s="99"/>
      <c r="L8161" s="99"/>
      <c r="M8161" s="99"/>
      <c r="N8161" s="99"/>
      <c r="O8161" s="99"/>
      <c r="P8161" s="99"/>
      <c r="Q8161" s="99"/>
      <c r="R8161" s="99"/>
      <c r="S8161" s="99"/>
      <c r="T8161" s="99"/>
      <c r="U8161" s="99"/>
      <c r="V8161" s="99"/>
      <c r="W8161" s="99"/>
      <c r="X8161" s="99"/>
      <c r="Y8161" s="99"/>
      <c r="Z8161" s="99"/>
      <c r="AA8161" s="99"/>
      <c r="AB8161" s="99"/>
      <c r="AC8161" s="99"/>
      <c r="AD8161" s="99"/>
      <c r="AE8161" s="99"/>
      <c r="AF8161" s="99"/>
      <c r="AG8161" s="99"/>
      <c r="AH8161" s="31"/>
      <c r="AI8161" s="31"/>
      <c r="AJ8161" s="31"/>
      <c r="AK8161" s="31"/>
      <c r="AL8161" s="31"/>
      <c r="AO8161" s="376"/>
    </row>
    <row r="8162" spans="1:41" x14ac:dyDescent="0.25">
      <c r="A8162" s="44" t="s">
        <v>2106</v>
      </c>
      <c r="B8162" s="44" t="s">
        <v>8306</v>
      </c>
      <c r="C8162" s="45" t="s">
        <v>8308</v>
      </c>
      <c r="D8162" s="93" t="s">
        <v>17443</v>
      </c>
      <c r="E8162" s="45" t="s">
        <v>4151</v>
      </c>
      <c r="F8162" s="93"/>
      <c r="G8162" s="93"/>
      <c r="H8162" s="93"/>
      <c r="I8162" s="99"/>
      <c r="J8162" s="99"/>
      <c r="K8162" s="99"/>
      <c r="L8162" s="99"/>
      <c r="M8162" s="99"/>
      <c r="N8162" s="99"/>
      <c r="O8162" s="99"/>
      <c r="P8162" s="99"/>
      <c r="Q8162" s="99"/>
      <c r="R8162" s="99"/>
      <c r="S8162" s="99"/>
      <c r="T8162" s="99"/>
      <c r="U8162" s="99"/>
      <c r="V8162" s="99"/>
      <c r="W8162" s="99"/>
      <c r="X8162" s="99"/>
      <c r="Y8162" s="99"/>
      <c r="Z8162" s="99"/>
      <c r="AA8162" s="99"/>
      <c r="AB8162" s="99"/>
      <c r="AC8162" s="99"/>
      <c r="AD8162" s="99"/>
      <c r="AE8162" s="99"/>
      <c r="AF8162" s="99"/>
      <c r="AG8162" s="99"/>
      <c r="AH8162" s="31"/>
      <c r="AI8162" s="31"/>
      <c r="AJ8162" s="31"/>
      <c r="AK8162" s="31"/>
      <c r="AL8162" s="31"/>
      <c r="AO8162" s="376"/>
    </row>
    <row r="8163" spans="1:41" x14ac:dyDescent="0.25">
      <c r="A8163" s="44" t="s">
        <v>2106</v>
      </c>
      <c r="B8163" s="44" t="s">
        <v>2241</v>
      </c>
      <c r="C8163" s="45" t="s">
        <v>2242</v>
      </c>
      <c r="D8163" s="93" t="s">
        <v>17443</v>
      </c>
      <c r="E8163" s="45" t="s">
        <v>8247</v>
      </c>
      <c r="F8163" s="93"/>
      <c r="G8163" s="93"/>
      <c r="H8163" s="93"/>
      <c r="I8163" s="99"/>
      <c r="J8163" s="99"/>
      <c r="K8163" s="99"/>
      <c r="L8163" s="99"/>
      <c r="M8163" s="99"/>
      <c r="N8163" s="99"/>
      <c r="O8163" s="99"/>
      <c r="P8163" s="99"/>
      <c r="Q8163" s="99"/>
      <c r="R8163" s="99"/>
      <c r="S8163" s="99"/>
      <c r="T8163" s="99"/>
      <c r="U8163" s="99"/>
      <c r="V8163" s="99"/>
      <c r="W8163" s="99"/>
      <c r="X8163" s="99"/>
      <c r="Y8163" s="99"/>
      <c r="Z8163" s="99"/>
      <c r="AA8163" s="99"/>
      <c r="AB8163" s="99"/>
      <c r="AC8163" s="99"/>
      <c r="AD8163" s="99"/>
      <c r="AE8163" s="99"/>
      <c r="AF8163" s="99"/>
      <c r="AG8163" s="99"/>
      <c r="AH8163" s="31"/>
      <c r="AI8163" s="31"/>
      <c r="AJ8163" s="31"/>
      <c r="AK8163" s="31"/>
      <c r="AL8163" s="31"/>
      <c r="AO8163" s="376"/>
    </row>
    <row r="8164" spans="1:41" x14ac:dyDescent="0.25">
      <c r="A8164" s="44" t="s">
        <v>2106</v>
      </c>
      <c r="B8164" s="44" t="s">
        <v>17269</v>
      </c>
      <c r="C8164" s="45" t="s">
        <v>17383</v>
      </c>
      <c r="D8164" s="93" t="s">
        <v>17443</v>
      </c>
      <c r="E8164" s="45" t="s">
        <v>10349</v>
      </c>
      <c r="F8164" s="93"/>
      <c r="G8164" s="93"/>
      <c r="H8164" s="93"/>
      <c r="I8164" s="99"/>
      <c r="J8164" s="99"/>
      <c r="K8164" s="99"/>
      <c r="L8164" s="99"/>
      <c r="M8164" s="99"/>
      <c r="N8164" s="99"/>
      <c r="O8164" s="99"/>
      <c r="P8164" s="99"/>
      <c r="Q8164" s="99"/>
      <c r="R8164" s="99"/>
      <c r="S8164" s="99"/>
      <c r="T8164" s="99"/>
      <c r="U8164" s="99"/>
      <c r="V8164" s="99"/>
      <c r="W8164" s="99"/>
      <c r="X8164" s="99"/>
      <c r="Y8164" s="99"/>
      <c r="Z8164" s="99"/>
      <c r="AA8164" s="99"/>
      <c r="AB8164" s="99"/>
      <c r="AC8164" s="99"/>
      <c r="AD8164" s="99"/>
      <c r="AE8164" s="99"/>
      <c r="AF8164" s="99"/>
      <c r="AG8164" s="99"/>
      <c r="AH8164" s="31"/>
      <c r="AI8164" s="31"/>
      <c r="AJ8164" s="31"/>
      <c r="AK8164" s="31"/>
      <c r="AL8164" s="31"/>
      <c r="AO8164" s="376"/>
    </row>
    <row r="8165" spans="1:41" x14ac:dyDescent="0.25">
      <c r="A8165" s="44" t="s">
        <v>2106</v>
      </c>
      <c r="B8165" s="44" t="s">
        <v>2241</v>
      </c>
      <c r="C8165" s="45" t="s">
        <v>2242</v>
      </c>
      <c r="D8165" s="45" t="s">
        <v>9895</v>
      </c>
      <c r="E8165" s="45" t="s">
        <v>8247</v>
      </c>
      <c r="F8165" s="93"/>
      <c r="G8165" s="93"/>
      <c r="H8165" s="93"/>
      <c r="I8165" s="99"/>
      <c r="J8165" s="99"/>
      <c r="K8165" s="99"/>
      <c r="L8165" s="99"/>
      <c r="M8165" s="99"/>
      <c r="N8165" s="44"/>
      <c r="O8165" s="44"/>
      <c r="P8165" s="99"/>
      <c r="Q8165" s="99"/>
      <c r="R8165" s="99"/>
      <c r="S8165" s="99"/>
      <c r="T8165" s="99"/>
      <c r="U8165" s="99"/>
      <c r="V8165" s="99"/>
      <c r="W8165" s="99"/>
      <c r="X8165" s="99"/>
      <c r="Y8165" s="99"/>
      <c r="Z8165" s="99"/>
      <c r="AA8165" s="99"/>
      <c r="AB8165" s="99"/>
      <c r="AC8165" s="99"/>
      <c r="AD8165" s="99"/>
      <c r="AE8165" s="99"/>
      <c r="AF8165" s="99"/>
      <c r="AG8165" s="99"/>
      <c r="AH8165" s="31"/>
      <c r="AI8165" s="31"/>
      <c r="AJ8165" s="31"/>
      <c r="AK8165" s="31"/>
      <c r="AL8165" s="31"/>
      <c r="AO8165" s="376"/>
    </row>
    <row r="8166" spans="1:41" x14ac:dyDescent="0.25">
      <c r="A8166" s="44" t="s">
        <v>2106</v>
      </c>
      <c r="B8166" s="44" t="s">
        <v>8306</v>
      </c>
      <c r="C8166" s="45" t="s">
        <v>8308</v>
      </c>
      <c r="D8166" s="45" t="s">
        <v>9895</v>
      </c>
      <c r="E8166" s="45" t="s">
        <v>4151</v>
      </c>
      <c r="F8166" s="93"/>
      <c r="G8166" s="93"/>
      <c r="H8166" s="93"/>
      <c r="I8166" s="99"/>
      <c r="J8166" s="99"/>
      <c r="K8166" s="99"/>
      <c r="L8166" s="99"/>
      <c r="M8166" s="99"/>
      <c r="N8166" s="44"/>
      <c r="O8166" s="44"/>
      <c r="P8166" s="99"/>
      <c r="Q8166" s="99"/>
      <c r="R8166" s="99"/>
      <c r="S8166" s="99"/>
      <c r="T8166" s="99"/>
      <c r="U8166" s="99"/>
      <c r="V8166" s="99"/>
      <c r="W8166" s="99"/>
      <c r="X8166" s="99"/>
      <c r="Y8166" s="99"/>
      <c r="Z8166" s="99"/>
      <c r="AA8166" s="99"/>
      <c r="AB8166" s="99"/>
      <c r="AC8166" s="99"/>
      <c r="AD8166" s="99"/>
      <c r="AE8166" s="99"/>
      <c r="AF8166" s="99"/>
      <c r="AG8166" s="99"/>
      <c r="AH8166" s="31"/>
      <c r="AI8166" s="31"/>
      <c r="AJ8166" s="31"/>
      <c r="AK8166" s="31"/>
      <c r="AL8166" s="31"/>
      <c r="AO8166" s="376"/>
    </row>
    <row r="8167" spans="1:41" x14ac:dyDescent="0.25">
      <c r="A8167" s="44" t="s">
        <v>714</v>
      </c>
      <c r="B8167" s="44" t="s">
        <v>5321</v>
      </c>
      <c r="C8167" s="45">
        <v>26010401</v>
      </c>
      <c r="D8167" s="45" t="s">
        <v>11363</v>
      </c>
      <c r="E8167" s="45" t="s">
        <v>17459</v>
      </c>
      <c r="AO8167" s="376"/>
    </row>
    <row r="8168" spans="1:41" x14ac:dyDescent="0.25">
      <c r="A8168" s="44" t="s">
        <v>714</v>
      </c>
      <c r="B8168" s="44" t="s">
        <v>3176</v>
      </c>
      <c r="C8168" s="45">
        <v>26010402</v>
      </c>
      <c r="D8168" s="45" t="s">
        <v>11363</v>
      </c>
      <c r="E8168" s="45" t="s">
        <v>17459</v>
      </c>
      <c r="AO8168" s="376"/>
    </row>
    <row r="8169" spans="1:41" x14ac:dyDescent="0.25">
      <c r="A8169" s="44" t="s">
        <v>21664</v>
      </c>
      <c r="B8169" s="44" t="s">
        <v>7763</v>
      </c>
      <c r="C8169" s="45">
        <v>260401</v>
      </c>
      <c r="D8169" s="45" t="s">
        <v>11363</v>
      </c>
      <c r="E8169" s="45" t="s">
        <v>11152</v>
      </c>
      <c r="AO8169" s="376"/>
    </row>
    <row r="8170" spans="1:41" x14ac:dyDescent="0.25">
      <c r="A8170" s="44" t="s">
        <v>9440</v>
      </c>
      <c r="B8170" s="92" t="s">
        <v>9602</v>
      </c>
      <c r="C8170" s="77" t="s">
        <v>9336</v>
      </c>
      <c r="D8170" s="93" t="s">
        <v>9601</v>
      </c>
      <c r="E8170" s="94">
        <v>46568</v>
      </c>
      <c r="F8170" s="93"/>
      <c r="G8170" s="93"/>
      <c r="H8170" s="93"/>
      <c r="I8170" s="99"/>
      <c r="J8170" s="99"/>
      <c r="K8170" s="99"/>
      <c r="L8170" s="99"/>
      <c r="M8170" s="99"/>
      <c r="N8170" s="44"/>
      <c r="O8170" s="44"/>
      <c r="P8170" s="99"/>
      <c r="Q8170" s="99"/>
      <c r="R8170" s="99"/>
      <c r="S8170" s="99"/>
      <c r="T8170" s="99"/>
      <c r="U8170" s="99"/>
      <c r="V8170" s="99"/>
      <c r="W8170" s="99"/>
      <c r="X8170" s="99"/>
      <c r="Y8170" s="99"/>
      <c r="Z8170" s="99"/>
      <c r="AA8170" s="99"/>
      <c r="AB8170" s="99"/>
      <c r="AC8170" s="99"/>
      <c r="AD8170" s="99"/>
      <c r="AE8170" s="99"/>
      <c r="AF8170" s="99"/>
      <c r="AG8170" s="99"/>
      <c r="AH8170" s="31"/>
      <c r="AI8170" s="31"/>
      <c r="AJ8170" s="31"/>
      <c r="AK8170" s="31"/>
      <c r="AL8170" s="31"/>
      <c r="AO8170" s="376"/>
    </row>
    <row r="8171" spans="1:41" x14ac:dyDescent="0.3">
      <c r="A8171" s="57" t="s">
        <v>715</v>
      </c>
      <c r="B8171" s="57" t="s">
        <v>2173</v>
      </c>
      <c r="C8171" s="62">
        <v>24030</v>
      </c>
      <c r="D8171" s="62" t="s">
        <v>20886</v>
      </c>
      <c r="E8171" s="60">
        <v>47057</v>
      </c>
      <c r="F8171" s="32"/>
      <c r="G8171" s="32"/>
      <c r="H8171" s="32"/>
      <c r="I8171" s="31"/>
      <c r="J8171" s="31"/>
      <c r="K8171" s="31"/>
      <c r="L8171" s="31"/>
      <c r="M8171" s="31"/>
      <c r="N8171" s="31"/>
      <c r="O8171" s="31"/>
      <c r="P8171" s="31"/>
      <c r="Q8171" s="31"/>
      <c r="R8171" s="31"/>
      <c r="S8171" s="31"/>
      <c r="T8171" s="31"/>
      <c r="U8171" s="31"/>
      <c r="V8171" s="31"/>
      <c r="W8171" s="31"/>
      <c r="X8171" s="31"/>
      <c r="Y8171" s="31"/>
      <c r="Z8171" s="31"/>
      <c r="AA8171" s="31"/>
      <c r="AB8171" s="31"/>
      <c r="AC8171" s="31"/>
      <c r="AD8171" s="31"/>
      <c r="AE8171" s="31"/>
      <c r="AF8171" s="31"/>
      <c r="AG8171" s="31"/>
      <c r="AH8171" s="31"/>
      <c r="AI8171" s="31"/>
      <c r="AJ8171" s="31"/>
      <c r="AK8171" s="31"/>
      <c r="AL8171" s="31"/>
      <c r="AO8171" s="376"/>
    </row>
    <row r="8172" spans="1:41" x14ac:dyDescent="0.25">
      <c r="A8172" s="44" t="s">
        <v>715</v>
      </c>
      <c r="B8172" s="44" t="s">
        <v>3039</v>
      </c>
      <c r="C8172" s="45">
        <v>230904</v>
      </c>
      <c r="D8172" s="45" t="s">
        <v>11363</v>
      </c>
      <c r="E8172" s="45" t="s">
        <v>7871</v>
      </c>
      <c r="AO8172" s="376"/>
    </row>
    <row r="8173" spans="1:41" x14ac:dyDescent="0.25">
      <c r="A8173" s="44" t="s">
        <v>12675</v>
      </c>
      <c r="B8173" s="44" t="s">
        <v>1666</v>
      </c>
      <c r="C8173" s="45">
        <v>250101</v>
      </c>
      <c r="D8173" s="45" t="s">
        <v>11363</v>
      </c>
      <c r="E8173" s="45" t="s">
        <v>12551</v>
      </c>
      <c r="AO8173" s="376"/>
    </row>
    <row r="8174" spans="1:41" x14ac:dyDescent="0.25">
      <c r="A8174" s="44" t="s">
        <v>16729</v>
      </c>
      <c r="B8174" s="44" t="s">
        <v>16730</v>
      </c>
      <c r="C8174" s="45" t="s">
        <v>17006</v>
      </c>
      <c r="D8174" s="367" t="s">
        <v>3696</v>
      </c>
      <c r="E8174" s="328">
        <f>DATE(2029,10,2)</f>
        <v>47393</v>
      </c>
      <c r="F8174" s="32"/>
      <c r="G8174" s="32"/>
      <c r="H8174" s="32"/>
      <c r="I8174" s="31"/>
      <c r="J8174" s="31"/>
      <c r="K8174" s="31"/>
      <c r="L8174" s="31"/>
      <c r="M8174" s="31"/>
      <c r="N8174" s="31"/>
      <c r="O8174" s="31"/>
      <c r="P8174" s="31"/>
      <c r="Q8174" s="31"/>
      <c r="R8174" s="31"/>
      <c r="S8174" s="31"/>
      <c r="T8174" s="31"/>
      <c r="U8174" s="31"/>
      <c r="V8174" s="31"/>
      <c r="W8174" s="31"/>
      <c r="X8174" s="31"/>
      <c r="Y8174" s="31"/>
      <c r="Z8174" s="31"/>
      <c r="AA8174" s="31"/>
      <c r="AB8174" s="31"/>
      <c r="AC8174" s="31"/>
      <c r="AD8174" s="31"/>
      <c r="AE8174" s="31"/>
      <c r="AF8174" s="31"/>
      <c r="AG8174" s="31"/>
      <c r="AH8174" s="31"/>
      <c r="AI8174" s="31"/>
      <c r="AJ8174" s="31"/>
      <c r="AK8174" s="31"/>
      <c r="AL8174" s="31"/>
      <c r="AO8174" s="376"/>
    </row>
    <row r="8175" spans="1:41" x14ac:dyDescent="0.25">
      <c r="A8175" s="44" t="s">
        <v>15778</v>
      </c>
      <c r="B8175" s="44" t="s">
        <v>2133</v>
      </c>
      <c r="C8175" s="45">
        <v>250702</v>
      </c>
      <c r="D8175" s="45" t="s">
        <v>11363</v>
      </c>
      <c r="E8175" s="45" t="s">
        <v>9839</v>
      </c>
      <c r="AO8175" s="376"/>
    </row>
    <row r="8176" spans="1:41" x14ac:dyDescent="0.25">
      <c r="A8176" s="44" t="s">
        <v>8166</v>
      </c>
      <c r="B8176" s="44" t="s">
        <v>21365</v>
      </c>
      <c r="C8176" s="45" t="s">
        <v>8133</v>
      </c>
      <c r="D8176" s="45" t="s">
        <v>21447</v>
      </c>
      <c r="E8176" s="46">
        <v>46752</v>
      </c>
      <c r="AO8176" s="376"/>
    </row>
    <row r="8177" spans="1:41" x14ac:dyDescent="0.25">
      <c r="A8177" s="44" t="s">
        <v>20928</v>
      </c>
      <c r="B8177" s="44" t="s">
        <v>20929</v>
      </c>
      <c r="C8177" s="45" t="s">
        <v>21057</v>
      </c>
      <c r="D8177" s="367" t="s">
        <v>3696</v>
      </c>
      <c r="E8177" s="328">
        <f>DATE(2030,3,13)</f>
        <v>47555</v>
      </c>
      <c r="F8177" s="32"/>
      <c r="G8177" s="32"/>
      <c r="H8177" s="32"/>
      <c r="I8177" s="31"/>
      <c r="J8177" s="31"/>
      <c r="K8177" s="31"/>
      <c r="L8177" s="31"/>
      <c r="M8177" s="31"/>
      <c r="N8177" s="31"/>
      <c r="O8177" s="31"/>
      <c r="P8177" s="31"/>
      <c r="Q8177" s="31"/>
      <c r="R8177" s="31"/>
      <c r="S8177" s="31"/>
      <c r="T8177" s="31"/>
      <c r="U8177" s="31"/>
      <c r="V8177" s="31"/>
      <c r="W8177" s="31"/>
      <c r="X8177" s="31"/>
      <c r="Y8177" s="31"/>
      <c r="Z8177" s="31"/>
      <c r="AA8177" s="31"/>
      <c r="AB8177" s="31"/>
      <c r="AC8177" s="31"/>
      <c r="AD8177" s="31"/>
      <c r="AE8177" s="31"/>
      <c r="AF8177" s="31"/>
      <c r="AG8177" s="31"/>
      <c r="AH8177" s="31"/>
      <c r="AI8177" s="31"/>
      <c r="AJ8177" s="31"/>
      <c r="AK8177" s="31"/>
      <c r="AL8177" s="31"/>
      <c r="AO8177" s="376"/>
    </row>
    <row r="8178" spans="1:41" x14ac:dyDescent="0.25">
      <c r="A8178" s="44" t="s">
        <v>17909</v>
      </c>
      <c r="B8178" s="44" t="s">
        <v>3474</v>
      </c>
      <c r="C8178" s="45">
        <v>250503</v>
      </c>
      <c r="D8178" s="45" t="s">
        <v>11363</v>
      </c>
      <c r="E8178" s="45" t="s">
        <v>15608</v>
      </c>
      <c r="AO8178" s="376"/>
    </row>
    <row r="8179" spans="1:41" x14ac:dyDescent="0.25">
      <c r="A8179" s="44" t="s">
        <v>12676</v>
      </c>
      <c r="B8179" s="44" t="s">
        <v>5321</v>
      </c>
      <c r="C8179" s="45">
        <v>25010401</v>
      </c>
      <c r="D8179" s="45" t="s">
        <v>11363</v>
      </c>
      <c r="E8179" s="45" t="s">
        <v>12564</v>
      </c>
      <c r="AO8179" s="376"/>
    </row>
    <row r="8180" spans="1:41" x14ac:dyDescent="0.25">
      <c r="A8180" s="44" t="s">
        <v>17910</v>
      </c>
      <c r="B8180" s="44" t="s">
        <v>17465</v>
      </c>
      <c r="C8180" s="45">
        <v>26020101</v>
      </c>
      <c r="D8180" s="45" t="s">
        <v>11363</v>
      </c>
      <c r="E8180" s="45" t="s">
        <v>9238</v>
      </c>
      <c r="AO8180" s="376"/>
    </row>
    <row r="8181" spans="1:41" x14ac:dyDescent="0.25">
      <c r="A8181" s="91" t="s">
        <v>9441</v>
      </c>
      <c r="B8181" s="92" t="s">
        <v>9602</v>
      </c>
      <c r="C8181" s="45" t="s">
        <v>9349</v>
      </c>
      <c r="D8181" s="93" t="s">
        <v>9601</v>
      </c>
      <c r="E8181" s="94">
        <v>46568</v>
      </c>
      <c r="F8181" s="93"/>
      <c r="G8181" s="93"/>
      <c r="H8181" s="93"/>
      <c r="I8181" s="99"/>
      <c r="J8181" s="99"/>
      <c r="K8181" s="99"/>
      <c r="L8181" s="99"/>
      <c r="M8181" s="99"/>
      <c r="N8181" s="44"/>
      <c r="O8181" s="44"/>
      <c r="P8181" s="99"/>
      <c r="Q8181" s="99"/>
      <c r="R8181" s="99"/>
      <c r="S8181" s="99"/>
      <c r="T8181" s="99"/>
      <c r="U8181" s="99"/>
      <c r="V8181" s="99"/>
      <c r="W8181" s="99"/>
      <c r="X8181" s="99"/>
      <c r="Y8181" s="99"/>
      <c r="Z8181" s="99"/>
      <c r="AA8181" s="99"/>
      <c r="AB8181" s="99"/>
      <c r="AC8181" s="99"/>
      <c r="AD8181" s="99"/>
      <c r="AE8181" s="99"/>
      <c r="AF8181" s="99"/>
      <c r="AG8181" s="99"/>
      <c r="AH8181" s="31"/>
      <c r="AI8181" s="31"/>
      <c r="AJ8181" s="31"/>
      <c r="AK8181" s="31"/>
      <c r="AL8181" s="31"/>
      <c r="AO8181" s="376"/>
    </row>
    <row r="8182" spans="1:41" x14ac:dyDescent="0.25">
      <c r="A8182" s="91" t="s">
        <v>9441</v>
      </c>
      <c r="B8182" s="92" t="s">
        <v>20259</v>
      </c>
      <c r="C8182" s="45" t="s">
        <v>9322</v>
      </c>
      <c r="D8182" s="93" t="s">
        <v>1746</v>
      </c>
      <c r="E8182" s="94">
        <v>46843</v>
      </c>
      <c r="F8182" s="93"/>
      <c r="G8182" s="93"/>
      <c r="H8182" s="93"/>
      <c r="I8182" s="99"/>
      <c r="J8182" s="99"/>
      <c r="K8182" s="99"/>
      <c r="L8182" s="99"/>
      <c r="M8182" s="99"/>
      <c r="N8182" s="44"/>
      <c r="O8182" s="44"/>
      <c r="P8182" s="99"/>
      <c r="Q8182" s="99"/>
      <c r="R8182" s="99"/>
      <c r="S8182" s="99"/>
      <c r="T8182" s="99"/>
      <c r="U8182" s="99"/>
      <c r="V8182" s="99"/>
      <c r="W8182" s="99"/>
      <c r="X8182" s="99"/>
      <c r="Y8182" s="99"/>
      <c r="Z8182" s="99"/>
      <c r="AA8182" s="99"/>
      <c r="AB8182" s="99"/>
      <c r="AC8182" s="99"/>
      <c r="AD8182" s="99"/>
      <c r="AE8182" s="99"/>
      <c r="AF8182" s="99"/>
      <c r="AG8182" s="99"/>
      <c r="AH8182" s="31"/>
      <c r="AI8182" s="31"/>
      <c r="AJ8182" s="31"/>
      <c r="AK8182" s="31"/>
      <c r="AL8182" s="31"/>
      <c r="AO8182" s="376"/>
    </row>
    <row r="8183" spans="1:41" x14ac:dyDescent="0.25">
      <c r="A8183" s="44" t="s">
        <v>13816</v>
      </c>
      <c r="B8183" s="44" t="s">
        <v>14927</v>
      </c>
      <c r="C8183" s="45" t="s">
        <v>13817</v>
      </c>
      <c r="D8183" s="367" t="s">
        <v>3696</v>
      </c>
      <c r="E8183" s="328">
        <f>DATE(2028,11,18)</f>
        <v>47075</v>
      </c>
      <c r="F8183" s="32"/>
      <c r="G8183" s="32"/>
      <c r="H8183" s="32"/>
      <c r="I8183" s="31"/>
      <c r="J8183" s="31"/>
      <c r="K8183" s="31"/>
      <c r="L8183" s="31"/>
      <c r="M8183" s="31"/>
      <c r="N8183" s="31"/>
      <c r="O8183" s="31"/>
      <c r="P8183" s="31"/>
      <c r="Q8183" s="31"/>
      <c r="R8183" s="31"/>
      <c r="S8183" s="31"/>
      <c r="T8183" s="31"/>
      <c r="U8183" s="31"/>
      <c r="V8183" s="31"/>
      <c r="W8183" s="31"/>
      <c r="X8183" s="31"/>
      <c r="Y8183" s="31"/>
      <c r="Z8183" s="31"/>
      <c r="AA8183" s="31"/>
      <c r="AB8183" s="31"/>
      <c r="AC8183" s="31"/>
      <c r="AD8183" s="31"/>
      <c r="AE8183" s="31"/>
      <c r="AF8183" s="31"/>
      <c r="AG8183" s="31"/>
      <c r="AH8183" s="31"/>
      <c r="AI8183" s="31"/>
      <c r="AJ8183" s="31"/>
      <c r="AK8183" s="31"/>
      <c r="AL8183" s="31"/>
      <c r="AO8183" s="376"/>
    </row>
    <row r="8184" spans="1:41" x14ac:dyDescent="0.25">
      <c r="A8184" s="44" t="s">
        <v>21665</v>
      </c>
      <c r="B8184" s="44" t="s">
        <v>21449</v>
      </c>
      <c r="C8184" s="45">
        <v>260504</v>
      </c>
      <c r="D8184" s="45" t="s">
        <v>11363</v>
      </c>
      <c r="E8184" s="45" t="s">
        <v>21450</v>
      </c>
      <c r="AO8184" s="376"/>
    </row>
    <row r="8185" spans="1:41" x14ac:dyDescent="0.3">
      <c r="A8185" s="333" t="s">
        <v>20277</v>
      </c>
      <c r="B8185" s="333" t="s">
        <v>247</v>
      </c>
      <c r="C8185" s="125" t="s">
        <v>21310</v>
      </c>
      <c r="D8185" s="32" t="s">
        <v>20309</v>
      </c>
      <c r="E8185" s="125" t="s">
        <v>9840</v>
      </c>
      <c r="F8185" s="125" t="s">
        <v>1189</v>
      </c>
      <c r="G8185" s="125" t="s">
        <v>1190</v>
      </c>
      <c r="AO8185" s="376"/>
    </row>
    <row r="8186" spans="1:41" x14ac:dyDescent="0.25">
      <c r="A8186" s="44" t="s">
        <v>716</v>
      </c>
      <c r="B8186" s="44" t="s">
        <v>17463</v>
      </c>
      <c r="C8186" s="45">
        <v>260202</v>
      </c>
      <c r="D8186" s="45" t="s">
        <v>11363</v>
      </c>
      <c r="E8186" s="45" t="s">
        <v>9238</v>
      </c>
      <c r="AO8186" s="376"/>
    </row>
    <row r="8187" spans="1:41" x14ac:dyDescent="0.25">
      <c r="A8187" s="44" t="s">
        <v>18853</v>
      </c>
      <c r="B8187" s="44" t="s">
        <v>21399</v>
      </c>
      <c r="C8187" s="45" t="s">
        <v>18888</v>
      </c>
      <c r="D8187" s="45" t="s">
        <v>21447</v>
      </c>
      <c r="E8187" s="46">
        <v>46507</v>
      </c>
      <c r="AO8187" s="376"/>
    </row>
    <row r="8188" spans="1:41" x14ac:dyDescent="0.25">
      <c r="A8188" s="44" t="s">
        <v>4188</v>
      </c>
      <c r="B8188" s="44" t="s">
        <v>4189</v>
      </c>
      <c r="C8188" s="45" t="s">
        <v>4190</v>
      </c>
      <c r="D8188" s="45" t="s">
        <v>11204</v>
      </c>
      <c r="E8188" s="45" t="s">
        <v>4235</v>
      </c>
      <c r="F8188" s="93"/>
      <c r="G8188" s="93"/>
      <c r="H8188" s="93"/>
      <c r="I8188" s="99"/>
      <c r="J8188" s="99"/>
      <c r="K8188" s="99"/>
      <c r="L8188" s="99"/>
      <c r="M8188" s="99"/>
      <c r="N8188" s="99"/>
      <c r="O8188" s="99"/>
      <c r="P8188" s="99"/>
      <c r="Q8188" s="99"/>
      <c r="R8188" s="99"/>
      <c r="S8188" s="99"/>
      <c r="T8188" s="99"/>
      <c r="U8188" s="99"/>
      <c r="V8188" s="99"/>
      <c r="W8188" s="99"/>
      <c r="X8188" s="99"/>
      <c r="Y8188" s="99"/>
      <c r="Z8188" s="99"/>
      <c r="AA8188" s="99"/>
      <c r="AB8188" s="99"/>
      <c r="AC8188" s="99"/>
      <c r="AD8188" s="99"/>
      <c r="AE8188" s="99"/>
      <c r="AF8188" s="99"/>
      <c r="AG8188" s="99"/>
      <c r="AH8188" s="31"/>
      <c r="AI8188" s="31"/>
      <c r="AJ8188" s="31"/>
      <c r="AK8188" s="31"/>
      <c r="AL8188" s="31"/>
      <c r="AO8188" s="376"/>
    </row>
    <row r="8189" spans="1:41" x14ac:dyDescent="0.25">
      <c r="A8189" s="44" t="s">
        <v>4188</v>
      </c>
      <c r="B8189" s="44" t="s">
        <v>4189</v>
      </c>
      <c r="C8189" s="45" t="s">
        <v>4190</v>
      </c>
      <c r="D8189" s="93" t="s">
        <v>17443</v>
      </c>
      <c r="E8189" s="45" t="s">
        <v>17341</v>
      </c>
      <c r="F8189" s="93"/>
      <c r="G8189" s="93"/>
      <c r="H8189" s="93"/>
      <c r="I8189" s="99"/>
      <c r="J8189" s="99"/>
      <c r="K8189" s="99"/>
      <c r="L8189" s="99"/>
      <c r="M8189" s="99"/>
      <c r="N8189" s="99"/>
      <c r="O8189" s="99"/>
      <c r="P8189" s="99"/>
      <c r="Q8189" s="99"/>
      <c r="R8189" s="99"/>
      <c r="S8189" s="99"/>
      <c r="T8189" s="99"/>
      <c r="U8189" s="99"/>
      <c r="V8189" s="99"/>
      <c r="W8189" s="99"/>
      <c r="X8189" s="99"/>
      <c r="Y8189" s="99"/>
      <c r="Z8189" s="99"/>
      <c r="AA8189" s="99"/>
      <c r="AB8189" s="99"/>
      <c r="AC8189" s="99"/>
      <c r="AD8189" s="99"/>
      <c r="AE8189" s="99"/>
      <c r="AF8189" s="99"/>
      <c r="AG8189" s="99"/>
      <c r="AH8189" s="31"/>
      <c r="AI8189" s="31"/>
      <c r="AJ8189" s="31"/>
      <c r="AK8189" s="31"/>
      <c r="AL8189" s="31"/>
      <c r="AO8189" s="376"/>
    </row>
    <row r="8190" spans="1:41" x14ac:dyDescent="0.25">
      <c r="A8190" s="44" t="s">
        <v>4188</v>
      </c>
      <c r="B8190" s="44" t="s">
        <v>4189</v>
      </c>
      <c r="C8190" s="45" t="s">
        <v>4190</v>
      </c>
      <c r="D8190" s="45" t="s">
        <v>9895</v>
      </c>
      <c r="E8190" s="45" t="s">
        <v>4235</v>
      </c>
      <c r="F8190" s="93"/>
      <c r="G8190" s="93"/>
      <c r="H8190" s="93"/>
      <c r="I8190" s="99"/>
      <c r="J8190" s="99"/>
      <c r="K8190" s="99"/>
      <c r="L8190" s="99"/>
      <c r="M8190" s="99"/>
      <c r="N8190" s="44"/>
      <c r="O8190" s="44"/>
      <c r="P8190" s="99"/>
      <c r="Q8190" s="99"/>
      <c r="R8190" s="99"/>
      <c r="S8190" s="99"/>
      <c r="T8190" s="99"/>
      <c r="U8190" s="99"/>
      <c r="V8190" s="99"/>
      <c r="W8190" s="99"/>
      <c r="X8190" s="99"/>
      <c r="Y8190" s="99"/>
      <c r="Z8190" s="99"/>
      <c r="AA8190" s="99"/>
      <c r="AB8190" s="99"/>
      <c r="AC8190" s="99"/>
      <c r="AD8190" s="99"/>
      <c r="AE8190" s="99"/>
      <c r="AF8190" s="99"/>
      <c r="AG8190" s="99"/>
      <c r="AH8190" s="31"/>
      <c r="AI8190" s="31"/>
      <c r="AJ8190" s="31"/>
      <c r="AK8190" s="31"/>
      <c r="AL8190" s="31"/>
      <c r="AO8190" s="376"/>
    </row>
    <row r="8191" spans="1:41" x14ac:dyDescent="0.3">
      <c r="A8191" s="57" t="s">
        <v>12289</v>
      </c>
      <c r="B8191" s="57" t="s">
        <v>2173</v>
      </c>
      <c r="C8191" s="62">
        <v>24030</v>
      </c>
      <c r="D8191" s="62" t="s">
        <v>20886</v>
      </c>
      <c r="E8191" s="60">
        <v>47057</v>
      </c>
      <c r="F8191" s="32"/>
      <c r="G8191" s="32"/>
      <c r="H8191" s="32"/>
      <c r="I8191" s="31"/>
      <c r="J8191" s="31"/>
      <c r="K8191" s="31"/>
      <c r="L8191" s="31"/>
      <c r="M8191" s="31"/>
      <c r="N8191" s="31"/>
      <c r="O8191" s="31"/>
      <c r="P8191" s="31"/>
      <c r="Q8191" s="31"/>
      <c r="R8191" s="31"/>
      <c r="S8191" s="31"/>
      <c r="T8191" s="31"/>
      <c r="U8191" s="31"/>
      <c r="V8191" s="31"/>
      <c r="W8191" s="31"/>
      <c r="X8191" s="31"/>
      <c r="Y8191" s="31"/>
      <c r="Z8191" s="31"/>
      <c r="AA8191" s="31"/>
      <c r="AB8191" s="31"/>
      <c r="AC8191" s="31"/>
      <c r="AD8191" s="31"/>
      <c r="AE8191" s="31"/>
      <c r="AF8191" s="31"/>
      <c r="AG8191" s="31"/>
      <c r="AH8191" s="31"/>
      <c r="AI8191" s="31"/>
      <c r="AJ8191" s="31"/>
      <c r="AK8191" s="31"/>
      <c r="AL8191" s="31"/>
      <c r="AO8191" s="376"/>
    </row>
    <row r="8192" spans="1:41" x14ac:dyDescent="0.25">
      <c r="A8192" s="44" t="s">
        <v>12289</v>
      </c>
      <c r="B8192" s="44" t="s">
        <v>12119</v>
      </c>
      <c r="C8192" s="45">
        <v>15.25</v>
      </c>
      <c r="D8192" s="45" t="s">
        <v>12549</v>
      </c>
      <c r="E8192" s="46">
        <v>47664</v>
      </c>
      <c r="F8192" s="45"/>
      <c r="G8192" s="93"/>
      <c r="H8192" s="93"/>
      <c r="I8192" s="99"/>
      <c r="J8192" s="99"/>
      <c r="K8192" s="99"/>
      <c r="L8192" s="99"/>
      <c r="M8192" s="99"/>
      <c r="N8192" s="99"/>
      <c r="O8192" s="99"/>
      <c r="P8192" s="99"/>
      <c r="Q8192" s="99"/>
      <c r="R8192" s="99"/>
      <c r="S8192" s="99"/>
      <c r="T8192" s="99"/>
      <c r="U8192" s="99"/>
      <c r="V8192" s="99"/>
      <c r="W8192" s="99"/>
      <c r="X8192" s="99"/>
      <c r="Y8192" s="99"/>
      <c r="Z8192" s="99"/>
      <c r="AA8192" s="99"/>
      <c r="AB8192" s="99"/>
      <c r="AC8192" s="99"/>
      <c r="AD8192" s="99"/>
      <c r="AE8192" s="99"/>
      <c r="AF8192" s="99"/>
      <c r="AG8192" s="99"/>
      <c r="AH8192" s="31"/>
      <c r="AI8192" s="31"/>
      <c r="AJ8192" s="31"/>
      <c r="AK8192" s="31"/>
      <c r="AL8192" s="31"/>
      <c r="AO8192" s="376"/>
    </row>
    <row r="8193" spans="1:41" x14ac:dyDescent="0.3">
      <c r="A8193" s="333" t="s">
        <v>11446</v>
      </c>
      <c r="B8193" s="333" t="s">
        <v>1163</v>
      </c>
      <c r="C8193" s="125" t="s">
        <v>11367</v>
      </c>
      <c r="D8193" s="32" t="s">
        <v>20309</v>
      </c>
      <c r="E8193" s="125" t="s">
        <v>4826</v>
      </c>
      <c r="F8193" s="125" t="s">
        <v>1189</v>
      </c>
      <c r="G8193" s="125" t="s">
        <v>1190</v>
      </c>
      <c r="AO8193" s="376"/>
    </row>
    <row r="8194" spans="1:41" x14ac:dyDescent="0.3">
      <c r="A8194" s="57" t="s">
        <v>1029</v>
      </c>
      <c r="B8194" s="57" t="s">
        <v>1290</v>
      </c>
      <c r="C8194" s="62">
        <v>24027</v>
      </c>
      <c r="D8194" s="62" t="s">
        <v>20886</v>
      </c>
      <c r="E8194" s="60">
        <v>46873</v>
      </c>
      <c r="F8194" s="32"/>
      <c r="G8194" s="32"/>
      <c r="H8194" s="32"/>
      <c r="I8194" s="31"/>
      <c r="J8194" s="31"/>
      <c r="K8194" s="31"/>
      <c r="L8194" s="31"/>
      <c r="M8194" s="31"/>
      <c r="N8194" s="31"/>
      <c r="O8194" s="31"/>
      <c r="P8194" s="31"/>
      <c r="Q8194" s="31"/>
      <c r="R8194" s="31"/>
      <c r="S8194" s="31"/>
      <c r="T8194" s="31"/>
      <c r="U8194" s="31"/>
      <c r="V8194" s="31"/>
      <c r="W8194" s="31"/>
      <c r="X8194" s="31"/>
      <c r="Y8194" s="31"/>
      <c r="Z8194" s="31"/>
      <c r="AA8194" s="31"/>
      <c r="AB8194" s="31"/>
      <c r="AC8194" s="31"/>
      <c r="AD8194" s="31"/>
      <c r="AE8194" s="31"/>
      <c r="AF8194" s="31"/>
      <c r="AG8194" s="31"/>
      <c r="AH8194" s="31"/>
      <c r="AI8194" s="31"/>
      <c r="AJ8194" s="31"/>
      <c r="AK8194" s="31"/>
      <c r="AL8194" s="31"/>
      <c r="AO8194" s="376"/>
    </row>
    <row r="8195" spans="1:41" x14ac:dyDescent="0.25">
      <c r="A8195" s="76" t="s">
        <v>1029</v>
      </c>
      <c r="B8195" s="44" t="s">
        <v>12100</v>
      </c>
      <c r="C8195" s="45">
        <v>3.26</v>
      </c>
      <c r="D8195" s="45" t="s">
        <v>12549</v>
      </c>
      <c r="E8195" s="46">
        <v>47787</v>
      </c>
      <c r="F8195" s="45"/>
      <c r="G8195" s="93"/>
      <c r="H8195" s="93"/>
      <c r="I8195" s="99"/>
      <c r="J8195" s="99"/>
      <c r="K8195" s="99"/>
      <c r="L8195" s="99"/>
      <c r="M8195" s="99"/>
      <c r="N8195" s="99"/>
      <c r="O8195" s="99"/>
      <c r="P8195" s="99"/>
      <c r="Q8195" s="99"/>
      <c r="R8195" s="99"/>
      <c r="S8195" s="99"/>
      <c r="T8195" s="99"/>
      <c r="U8195" s="99"/>
      <c r="V8195" s="99"/>
      <c r="W8195" s="99"/>
      <c r="X8195" s="99"/>
      <c r="Y8195" s="99"/>
      <c r="Z8195" s="99"/>
      <c r="AA8195" s="99"/>
      <c r="AB8195" s="99"/>
      <c r="AC8195" s="99"/>
      <c r="AD8195" s="99"/>
      <c r="AE8195" s="99"/>
      <c r="AF8195" s="99"/>
      <c r="AG8195" s="99"/>
      <c r="AH8195" s="31"/>
      <c r="AI8195" s="31"/>
      <c r="AJ8195" s="31"/>
      <c r="AK8195" s="31"/>
      <c r="AL8195" s="31"/>
      <c r="AO8195" s="376"/>
    </row>
    <row r="8196" spans="1:41" x14ac:dyDescent="0.25">
      <c r="A8196" s="76" t="s">
        <v>1029</v>
      </c>
      <c r="B8196" s="44" t="s">
        <v>12144</v>
      </c>
      <c r="C8196" s="45">
        <v>6.26</v>
      </c>
      <c r="D8196" s="45" t="s">
        <v>12549</v>
      </c>
      <c r="E8196" s="46">
        <v>47787</v>
      </c>
      <c r="F8196" s="45"/>
      <c r="G8196" s="93"/>
      <c r="H8196" s="93"/>
      <c r="I8196" s="99"/>
      <c r="J8196" s="99"/>
      <c r="K8196" s="99"/>
      <c r="L8196" s="99"/>
      <c r="M8196" s="99"/>
      <c r="N8196" s="99"/>
      <c r="O8196" s="99"/>
      <c r="P8196" s="99"/>
      <c r="Q8196" s="99"/>
      <c r="R8196" s="99"/>
      <c r="S8196" s="99"/>
      <c r="T8196" s="99"/>
      <c r="U8196" s="99"/>
      <c r="V8196" s="99"/>
      <c r="W8196" s="99"/>
      <c r="X8196" s="99"/>
      <c r="Y8196" s="99"/>
      <c r="Z8196" s="99"/>
      <c r="AA8196" s="99"/>
      <c r="AB8196" s="99"/>
      <c r="AC8196" s="99"/>
      <c r="AD8196" s="99"/>
      <c r="AE8196" s="99"/>
      <c r="AF8196" s="99"/>
      <c r="AG8196" s="99"/>
      <c r="AH8196" s="31"/>
      <c r="AI8196" s="31"/>
      <c r="AJ8196" s="31"/>
      <c r="AK8196" s="31"/>
      <c r="AL8196" s="31"/>
      <c r="AO8196" s="376"/>
    </row>
    <row r="8197" spans="1:41" x14ac:dyDescent="0.25">
      <c r="A8197" s="44" t="s">
        <v>1029</v>
      </c>
      <c r="B8197" s="44" t="s">
        <v>12101</v>
      </c>
      <c r="C8197" s="45">
        <v>11.25</v>
      </c>
      <c r="D8197" s="45" t="s">
        <v>12549</v>
      </c>
      <c r="E8197" s="46">
        <v>47664</v>
      </c>
      <c r="F8197" s="45"/>
      <c r="G8197" s="93"/>
      <c r="H8197" s="93"/>
      <c r="I8197" s="99"/>
      <c r="J8197" s="99"/>
      <c r="K8197" s="99"/>
      <c r="L8197" s="99"/>
      <c r="M8197" s="99"/>
      <c r="N8197" s="99"/>
      <c r="O8197" s="99"/>
      <c r="P8197" s="99"/>
      <c r="Q8197" s="99"/>
      <c r="R8197" s="99"/>
      <c r="S8197" s="99"/>
      <c r="T8197" s="99"/>
      <c r="U8197" s="99"/>
      <c r="V8197" s="99"/>
      <c r="W8197" s="99"/>
      <c r="X8197" s="99"/>
      <c r="Y8197" s="99"/>
      <c r="Z8197" s="99"/>
      <c r="AA8197" s="99"/>
      <c r="AB8197" s="99"/>
      <c r="AC8197" s="99"/>
      <c r="AD8197" s="99"/>
      <c r="AE8197" s="99"/>
      <c r="AF8197" s="99"/>
      <c r="AG8197" s="99"/>
      <c r="AH8197" s="31"/>
      <c r="AI8197" s="31"/>
      <c r="AJ8197" s="31"/>
      <c r="AK8197" s="31"/>
      <c r="AL8197" s="31"/>
      <c r="AO8197" s="376"/>
    </row>
    <row r="8198" spans="1:41" x14ac:dyDescent="0.25">
      <c r="A8198" s="44" t="s">
        <v>1029</v>
      </c>
      <c r="B8198" s="44" t="s">
        <v>12111</v>
      </c>
      <c r="C8198" s="45">
        <v>13.25</v>
      </c>
      <c r="D8198" s="45" t="s">
        <v>12549</v>
      </c>
      <c r="E8198" s="46">
        <v>47664</v>
      </c>
      <c r="F8198" s="45"/>
      <c r="G8198" s="93"/>
      <c r="H8198" s="93"/>
      <c r="I8198" s="99"/>
      <c r="J8198" s="99"/>
      <c r="K8198" s="99"/>
      <c r="L8198" s="99"/>
      <c r="M8198" s="99"/>
      <c r="N8198" s="99"/>
      <c r="O8198" s="99"/>
      <c r="P8198" s="99"/>
      <c r="Q8198" s="99"/>
      <c r="R8198" s="99"/>
      <c r="S8198" s="99"/>
      <c r="T8198" s="99"/>
      <c r="U8198" s="99"/>
      <c r="V8198" s="99"/>
      <c r="W8198" s="99"/>
      <c r="X8198" s="99"/>
      <c r="Y8198" s="99"/>
      <c r="Z8198" s="99"/>
      <c r="AA8198" s="99"/>
      <c r="AB8198" s="99"/>
      <c r="AC8198" s="99"/>
      <c r="AD8198" s="99"/>
      <c r="AE8198" s="99"/>
      <c r="AF8198" s="99"/>
      <c r="AG8198" s="99"/>
      <c r="AH8198" s="31"/>
      <c r="AI8198" s="31"/>
      <c r="AJ8198" s="31"/>
      <c r="AK8198" s="31"/>
      <c r="AL8198" s="31"/>
      <c r="AO8198" s="376"/>
    </row>
    <row r="8199" spans="1:41" x14ac:dyDescent="0.25">
      <c r="A8199" s="44" t="s">
        <v>1029</v>
      </c>
      <c r="B8199" s="44" t="s">
        <v>13613</v>
      </c>
      <c r="C8199" s="45">
        <v>16.25</v>
      </c>
      <c r="D8199" s="45" t="s">
        <v>12549</v>
      </c>
      <c r="E8199" s="46">
        <v>47664</v>
      </c>
      <c r="F8199" s="45"/>
      <c r="G8199" s="93"/>
      <c r="H8199" s="93"/>
      <c r="I8199" s="99"/>
      <c r="J8199" s="99"/>
      <c r="K8199" s="99"/>
      <c r="L8199" s="99"/>
      <c r="M8199" s="99"/>
      <c r="N8199" s="99"/>
      <c r="O8199" s="99"/>
      <c r="P8199" s="99"/>
      <c r="Q8199" s="99"/>
      <c r="R8199" s="99"/>
      <c r="S8199" s="99"/>
      <c r="T8199" s="99"/>
      <c r="U8199" s="99"/>
      <c r="V8199" s="99"/>
      <c r="W8199" s="99"/>
      <c r="X8199" s="99"/>
      <c r="Y8199" s="99"/>
      <c r="Z8199" s="99"/>
      <c r="AA8199" s="99"/>
      <c r="AB8199" s="99"/>
      <c r="AC8199" s="99"/>
      <c r="AD8199" s="99"/>
      <c r="AE8199" s="99"/>
      <c r="AF8199" s="99"/>
      <c r="AG8199" s="99"/>
      <c r="AH8199" s="31"/>
      <c r="AI8199" s="31"/>
      <c r="AJ8199" s="31"/>
      <c r="AK8199" s="31"/>
      <c r="AL8199" s="31"/>
      <c r="AO8199" s="376"/>
    </row>
    <row r="8200" spans="1:41" x14ac:dyDescent="0.25">
      <c r="A8200" s="44" t="s">
        <v>1029</v>
      </c>
      <c r="B8200" s="44" t="s">
        <v>12128</v>
      </c>
      <c r="C8200" s="45">
        <v>17.25</v>
      </c>
      <c r="D8200" s="45" t="s">
        <v>12549</v>
      </c>
      <c r="E8200" s="46">
        <v>47664</v>
      </c>
      <c r="F8200" s="45"/>
      <c r="G8200" s="93"/>
      <c r="H8200" s="93"/>
      <c r="I8200" s="99"/>
      <c r="J8200" s="99"/>
      <c r="K8200" s="99"/>
      <c r="L8200" s="99"/>
      <c r="M8200" s="99"/>
      <c r="N8200" s="99"/>
      <c r="O8200" s="99"/>
      <c r="P8200" s="99"/>
      <c r="Q8200" s="99"/>
      <c r="R8200" s="99"/>
      <c r="S8200" s="99"/>
      <c r="T8200" s="99"/>
      <c r="U8200" s="99"/>
      <c r="V8200" s="99"/>
      <c r="W8200" s="99"/>
      <c r="X8200" s="99"/>
      <c r="Y8200" s="99"/>
      <c r="Z8200" s="99"/>
      <c r="AA8200" s="99"/>
      <c r="AB8200" s="99"/>
      <c r="AC8200" s="99"/>
      <c r="AD8200" s="99"/>
      <c r="AE8200" s="99"/>
      <c r="AF8200" s="99"/>
      <c r="AG8200" s="99"/>
      <c r="AH8200" s="31"/>
      <c r="AI8200" s="31"/>
      <c r="AJ8200" s="31"/>
      <c r="AK8200" s="31"/>
      <c r="AL8200" s="31"/>
      <c r="AO8200" s="376"/>
    </row>
    <row r="8201" spans="1:41" x14ac:dyDescent="0.25">
      <c r="A8201" s="44" t="s">
        <v>1029</v>
      </c>
      <c r="B8201" s="44" t="s">
        <v>13587</v>
      </c>
      <c r="C8201" s="45">
        <v>18.25</v>
      </c>
      <c r="D8201" s="45" t="s">
        <v>12549</v>
      </c>
      <c r="E8201" s="46">
        <v>47664</v>
      </c>
      <c r="F8201" s="45"/>
      <c r="G8201" s="93"/>
      <c r="H8201" s="93"/>
      <c r="I8201" s="99"/>
      <c r="J8201" s="99"/>
      <c r="K8201" s="99"/>
      <c r="L8201" s="99"/>
      <c r="M8201" s="99"/>
      <c r="N8201" s="99"/>
      <c r="O8201" s="99"/>
      <c r="P8201" s="99"/>
      <c r="Q8201" s="99"/>
      <c r="R8201" s="99"/>
      <c r="S8201" s="99"/>
      <c r="T8201" s="99"/>
      <c r="U8201" s="99"/>
      <c r="V8201" s="99"/>
      <c r="W8201" s="99"/>
      <c r="X8201" s="99"/>
      <c r="Y8201" s="99"/>
      <c r="Z8201" s="99"/>
      <c r="AA8201" s="99"/>
      <c r="AB8201" s="99"/>
      <c r="AC8201" s="99"/>
      <c r="AD8201" s="99"/>
      <c r="AE8201" s="99"/>
      <c r="AF8201" s="99"/>
      <c r="AG8201" s="99"/>
      <c r="AH8201" s="31"/>
      <c r="AI8201" s="31"/>
      <c r="AJ8201" s="31"/>
      <c r="AK8201" s="31"/>
      <c r="AL8201" s="31"/>
      <c r="AO8201" s="376"/>
    </row>
    <row r="8202" spans="1:41" x14ac:dyDescent="0.25">
      <c r="A8202" s="44" t="s">
        <v>1029</v>
      </c>
      <c r="B8202" s="44" t="s">
        <v>12102</v>
      </c>
      <c r="C8202" s="45">
        <v>21.25</v>
      </c>
      <c r="D8202" s="45" t="s">
        <v>12549</v>
      </c>
      <c r="E8202" s="46">
        <v>47664</v>
      </c>
      <c r="F8202" s="45"/>
      <c r="G8202" s="93"/>
      <c r="H8202" s="93"/>
      <c r="I8202" s="99"/>
      <c r="J8202" s="99"/>
      <c r="K8202" s="99"/>
      <c r="L8202" s="99"/>
      <c r="M8202" s="99"/>
      <c r="N8202" s="99"/>
      <c r="O8202" s="99"/>
      <c r="P8202" s="99"/>
      <c r="Q8202" s="99"/>
      <c r="R8202" s="99"/>
      <c r="S8202" s="99"/>
      <c r="T8202" s="99"/>
      <c r="U8202" s="99"/>
      <c r="V8202" s="99"/>
      <c r="W8202" s="99"/>
      <c r="X8202" s="99"/>
      <c r="Y8202" s="99"/>
      <c r="Z8202" s="99"/>
      <c r="AA8202" s="99"/>
      <c r="AB8202" s="99"/>
      <c r="AC8202" s="99"/>
      <c r="AD8202" s="99"/>
      <c r="AE8202" s="99"/>
      <c r="AF8202" s="99"/>
      <c r="AG8202" s="99"/>
      <c r="AH8202" s="31"/>
      <c r="AI8202" s="31"/>
      <c r="AJ8202" s="31"/>
      <c r="AK8202" s="31"/>
      <c r="AL8202" s="31"/>
      <c r="AO8202" s="376"/>
    </row>
    <row r="8203" spans="1:41" x14ac:dyDescent="0.25">
      <c r="A8203" s="44" t="s">
        <v>1029</v>
      </c>
      <c r="B8203" s="44" t="s">
        <v>12190</v>
      </c>
      <c r="C8203" s="45">
        <v>25.25</v>
      </c>
      <c r="D8203" s="45" t="s">
        <v>12549</v>
      </c>
      <c r="E8203" s="46">
        <v>47664</v>
      </c>
      <c r="F8203" s="45"/>
      <c r="G8203" s="93"/>
      <c r="H8203" s="93"/>
      <c r="I8203" s="99"/>
      <c r="J8203" s="99"/>
      <c r="K8203" s="99"/>
      <c r="L8203" s="99"/>
      <c r="M8203" s="99"/>
      <c r="N8203" s="99"/>
      <c r="O8203" s="99"/>
      <c r="P8203" s="99"/>
      <c r="Q8203" s="99"/>
      <c r="R8203" s="99"/>
      <c r="S8203" s="99"/>
      <c r="T8203" s="99"/>
      <c r="U8203" s="99"/>
      <c r="V8203" s="99"/>
      <c r="W8203" s="99"/>
      <c r="X8203" s="99"/>
      <c r="Y8203" s="99"/>
      <c r="Z8203" s="99"/>
      <c r="AA8203" s="99"/>
      <c r="AB8203" s="99"/>
      <c r="AC8203" s="99"/>
      <c r="AD8203" s="99"/>
      <c r="AE8203" s="99"/>
      <c r="AF8203" s="99"/>
      <c r="AG8203" s="99"/>
      <c r="AH8203" s="31"/>
      <c r="AI8203" s="31"/>
      <c r="AJ8203" s="31"/>
      <c r="AK8203" s="31"/>
      <c r="AL8203" s="31"/>
      <c r="AO8203" s="376"/>
    </row>
    <row r="8204" spans="1:41" x14ac:dyDescent="0.25">
      <c r="A8204" s="44" t="s">
        <v>1029</v>
      </c>
      <c r="B8204" s="44" t="s">
        <v>13578</v>
      </c>
      <c r="C8204" s="45">
        <v>28.25</v>
      </c>
      <c r="D8204" s="45" t="s">
        <v>12549</v>
      </c>
      <c r="E8204" s="46">
        <v>47664</v>
      </c>
      <c r="F8204" s="45"/>
      <c r="G8204" s="93"/>
      <c r="H8204" s="93"/>
      <c r="I8204" s="99"/>
      <c r="J8204" s="99"/>
      <c r="K8204" s="99"/>
      <c r="L8204" s="99"/>
      <c r="M8204" s="99"/>
      <c r="N8204" s="99"/>
      <c r="O8204" s="99"/>
      <c r="P8204" s="99"/>
      <c r="Q8204" s="99"/>
      <c r="R8204" s="99"/>
      <c r="S8204" s="99"/>
      <c r="T8204" s="99"/>
      <c r="U8204" s="99"/>
      <c r="V8204" s="99"/>
      <c r="W8204" s="99"/>
      <c r="X8204" s="99"/>
      <c r="Y8204" s="99"/>
      <c r="Z8204" s="99"/>
      <c r="AA8204" s="99"/>
      <c r="AB8204" s="99"/>
      <c r="AC8204" s="99"/>
      <c r="AD8204" s="99"/>
      <c r="AE8204" s="99"/>
      <c r="AF8204" s="99"/>
      <c r="AG8204" s="99"/>
      <c r="AH8204" s="31"/>
      <c r="AI8204" s="31"/>
      <c r="AJ8204" s="31"/>
      <c r="AK8204" s="31"/>
      <c r="AL8204" s="31"/>
      <c r="AO8204" s="376"/>
    </row>
    <row r="8205" spans="1:41" x14ac:dyDescent="0.3">
      <c r="A8205" s="333" t="s">
        <v>20278</v>
      </c>
      <c r="B8205" s="333" t="s">
        <v>11371</v>
      </c>
      <c r="C8205" s="125" t="s">
        <v>11215</v>
      </c>
      <c r="D8205" s="32" t="s">
        <v>20309</v>
      </c>
      <c r="E8205" s="125" t="s">
        <v>4966</v>
      </c>
      <c r="F8205" s="125" t="s">
        <v>1189</v>
      </c>
      <c r="G8205" s="125" t="s">
        <v>1189</v>
      </c>
      <c r="AO8205" s="376"/>
    </row>
    <row r="8206" spans="1:41" x14ac:dyDescent="0.3">
      <c r="A8206" s="333" t="s">
        <v>20278</v>
      </c>
      <c r="B8206" s="333" t="s">
        <v>1163</v>
      </c>
      <c r="C8206" s="125" t="s">
        <v>11367</v>
      </c>
      <c r="D8206" s="32" t="s">
        <v>20309</v>
      </c>
      <c r="E8206" s="125" t="s">
        <v>4826</v>
      </c>
      <c r="F8206" s="125" t="s">
        <v>1189</v>
      </c>
      <c r="G8206" s="125" t="s">
        <v>1189</v>
      </c>
      <c r="AO8206" s="376"/>
    </row>
    <row r="8207" spans="1:41" x14ac:dyDescent="0.3">
      <c r="A8207" s="333" t="s">
        <v>20278</v>
      </c>
      <c r="B8207" s="333" t="s">
        <v>1157</v>
      </c>
      <c r="C8207" s="125" t="s">
        <v>13318</v>
      </c>
      <c r="D8207" s="32" t="s">
        <v>20309</v>
      </c>
      <c r="E8207" s="125" t="s">
        <v>12551</v>
      </c>
      <c r="F8207" s="125" t="s">
        <v>1189</v>
      </c>
      <c r="G8207" s="125" t="s">
        <v>1189</v>
      </c>
      <c r="AO8207" s="376"/>
    </row>
    <row r="8208" spans="1:41" x14ac:dyDescent="0.3">
      <c r="A8208" s="333" t="s">
        <v>20278</v>
      </c>
      <c r="B8208" s="333" t="s">
        <v>1166</v>
      </c>
      <c r="C8208" s="125" t="s">
        <v>19095</v>
      </c>
      <c r="D8208" s="32" t="s">
        <v>20309</v>
      </c>
      <c r="E8208" s="125" t="s">
        <v>9249</v>
      </c>
      <c r="F8208" s="125" t="s">
        <v>1189</v>
      </c>
      <c r="G8208" s="125" t="s">
        <v>1189</v>
      </c>
      <c r="AO8208" s="376"/>
    </row>
    <row r="8209" spans="1:41" x14ac:dyDescent="0.25">
      <c r="A8209" s="44" t="s">
        <v>15779</v>
      </c>
      <c r="B8209" s="44" t="s">
        <v>5134</v>
      </c>
      <c r="C8209" s="45">
        <v>250802</v>
      </c>
      <c r="D8209" s="45" t="s">
        <v>11363</v>
      </c>
      <c r="E8209" s="45" t="s">
        <v>9880</v>
      </c>
      <c r="AO8209" s="376"/>
    </row>
    <row r="8210" spans="1:41" x14ac:dyDescent="0.25">
      <c r="A8210" s="44" t="s">
        <v>15779</v>
      </c>
      <c r="B8210" s="44" t="s">
        <v>938</v>
      </c>
      <c r="C8210" s="45">
        <v>260103</v>
      </c>
      <c r="D8210" s="45" t="s">
        <v>11363</v>
      </c>
      <c r="E8210" s="45" t="s">
        <v>8292</v>
      </c>
      <c r="AO8210" s="376"/>
    </row>
    <row r="8211" spans="1:41" x14ac:dyDescent="0.25">
      <c r="A8211" s="44" t="s">
        <v>15779</v>
      </c>
      <c r="B8211" s="44" t="s">
        <v>928</v>
      </c>
      <c r="C8211" s="45">
        <v>231104</v>
      </c>
      <c r="D8211" s="45" t="s">
        <v>11363</v>
      </c>
      <c r="E8211" s="45" t="s">
        <v>8334</v>
      </c>
      <c r="AO8211" s="376"/>
    </row>
    <row r="8212" spans="1:41" x14ac:dyDescent="0.25">
      <c r="A8212" s="44" t="s">
        <v>15779</v>
      </c>
      <c r="B8212" s="44" t="s">
        <v>9248</v>
      </c>
      <c r="C8212" s="45">
        <v>260105</v>
      </c>
      <c r="D8212" s="45" t="s">
        <v>11363</v>
      </c>
      <c r="E8212" s="45" t="s">
        <v>17625</v>
      </c>
      <c r="AO8212" s="376"/>
    </row>
    <row r="8213" spans="1:41" x14ac:dyDescent="0.25">
      <c r="A8213" s="44" t="s">
        <v>15779</v>
      </c>
      <c r="B8213" s="44" t="s">
        <v>3475</v>
      </c>
      <c r="C8213" s="45">
        <v>260301</v>
      </c>
      <c r="D8213" s="45" t="s">
        <v>11363</v>
      </c>
      <c r="E8213" s="45" t="s">
        <v>17625</v>
      </c>
      <c r="AO8213" s="376"/>
    </row>
    <row r="8214" spans="1:41" x14ac:dyDescent="0.25">
      <c r="A8214" s="44" t="s">
        <v>15779</v>
      </c>
      <c r="B8214" s="44" t="s">
        <v>7763</v>
      </c>
      <c r="C8214" s="45">
        <v>260401</v>
      </c>
      <c r="D8214" s="45" t="s">
        <v>11363</v>
      </c>
      <c r="E8214" s="45" t="s">
        <v>11152</v>
      </c>
      <c r="AO8214" s="376"/>
    </row>
    <row r="8215" spans="1:41" x14ac:dyDescent="0.25">
      <c r="A8215" s="44" t="s">
        <v>6475</v>
      </c>
      <c r="B8215" s="44" t="s">
        <v>2350</v>
      </c>
      <c r="C8215" s="45">
        <v>220105</v>
      </c>
      <c r="D8215" s="45" t="s">
        <v>11363</v>
      </c>
      <c r="E8215" s="45" t="s">
        <v>2593</v>
      </c>
      <c r="AO8215" s="376"/>
    </row>
    <row r="8216" spans="1:41" x14ac:dyDescent="0.25">
      <c r="A8216" s="44" t="s">
        <v>6475</v>
      </c>
      <c r="B8216" s="44" t="s">
        <v>17463</v>
      </c>
      <c r="C8216" s="45">
        <v>260202</v>
      </c>
      <c r="D8216" s="45" t="s">
        <v>11363</v>
      </c>
      <c r="E8216" s="45" t="s">
        <v>9238</v>
      </c>
      <c r="AO8216" s="376"/>
    </row>
    <row r="8217" spans="1:41" x14ac:dyDescent="0.25">
      <c r="A8217" s="44" t="s">
        <v>20930</v>
      </c>
      <c r="B8217" s="44" t="s">
        <v>20931</v>
      </c>
      <c r="C8217" s="45" t="s">
        <v>21058</v>
      </c>
      <c r="D8217" s="367" t="s">
        <v>3696</v>
      </c>
      <c r="E8217" s="328">
        <f>DATE(2030,6,22)</f>
        <v>47656</v>
      </c>
      <c r="F8217" s="32"/>
      <c r="G8217" s="32"/>
      <c r="H8217" s="32"/>
      <c r="I8217" s="31"/>
      <c r="J8217" s="31"/>
      <c r="K8217" s="31"/>
      <c r="L8217" s="31"/>
      <c r="M8217" s="31"/>
      <c r="N8217" s="31"/>
      <c r="O8217" s="31"/>
      <c r="P8217" s="31"/>
      <c r="Q8217" s="31"/>
      <c r="R8217" s="31"/>
      <c r="S8217" s="31"/>
      <c r="T8217" s="31"/>
      <c r="U8217" s="31"/>
      <c r="V8217" s="31"/>
      <c r="W8217" s="31"/>
      <c r="X8217" s="31"/>
      <c r="Y8217" s="31"/>
      <c r="Z8217" s="31"/>
      <c r="AA8217" s="31"/>
      <c r="AB8217" s="31"/>
      <c r="AC8217" s="31"/>
      <c r="AD8217" s="31"/>
      <c r="AE8217" s="31"/>
      <c r="AF8217" s="31"/>
      <c r="AG8217" s="31"/>
      <c r="AH8217" s="31"/>
      <c r="AI8217" s="31"/>
      <c r="AJ8217" s="31"/>
      <c r="AK8217" s="31"/>
      <c r="AL8217" s="31"/>
      <c r="AO8217" s="376"/>
    </row>
    <row r="8218" spans="1:41" x14ac:dyDescent="0.3">
      <c r="A8218" s="333" t="s">
        <v>16197</v>
      </c>
      <c r="B8218" s="333" t="s">
        <v>4810</v>
      </c>
      <c r="C8218" s="125" t="s">
        <v>16155</v>
      </c>
      <c r="D8218" s="32" t="s">
        <v>20309</v>
      </c>
      <c r="E8218" s="125" t="s">
        <v>4972</v>
      </c>
      <c r="F8218" s="125" t="s">
        <v>1189</v>
      </c>
      <c r="G8218" s="125" t="s">
        <v>1190</v>
      </c>
      <c r="AO8218" s="376"/>
    </row>
    <row r="8219" spans="1:41" x14ac:dyDescent="0.3">
      <c r="A8219" s="333" t="s">
        <v>18969</v>
      </c>
      <c r="B8219" s="333" t="s">
        <v>1185</v>
      </c>
      <c r="C8219" s="125" t="s">
        <v>11419</v>
      </c>
      <c r="D8219" s="32" t="s">
        <v>20309</v>
      </c>
      <c r="E8219" s="125" t="s">
        <v>4826</v>
      </c>
      <c r="F8219" s="125" t="s">
        <v>1189</v>
      </c>
      <c r="G8219" s="125" t="s">
        <v>1190</v>
      </c>
      <c r="AO8219" s="376"/>
    </row>
    <row r="8220" spans="1:41" x14ac:dyDescent="0.3">
      <c r="A8220" s="333" t="s">
        <v>18969</v>
      </c>
      <c r="B8220" s="333" t="s">
        <v>6928</v>
      </c>
      <c r="C8220" s="125" t="s">
        <v>19094</v>
      </c>
      <c r="D8220" s="32" t="s">
        <v>20309</v>
      </c>
      <c r="E8220" s="125" t="s">
        <v>9249</v>
      </c>
      <c r="F8220" s="125" t="s">
        <v>1189</v>
      </c>
      <c r="G8220" s="125" t="s">
        <v>1190</v>
      </c>
      <c r="AO8220" s="376"/>
    </row>
    <row r="8221" spans="1:41" x14ac:dyDescent="0.25">
      <c r="A8221" s="44" t="s">
        <v>20690</v>
      </c>
      <c r="B8221" s="44" t="s">
        <v>20685</v>
      </c>
      <c r="C8221" s="45" t="s">
        <v>20792</v>
      </c>
      <c r="D8221" s="32" t="s">
        <v>5559</v>
      </c>
      <c r="E8221" s="45" t="s">
        <v>20882</v>
      </c>
      <c r="F8221" s="32"/>
      <c r="G8221" s="32"/>
      <c r="H8221" s="32"/>
      <c r="I8221" s="31"/>
      <c r="J8221" s="31"/>
      <c r="K8221" s="31"/>
      <c r="L8221" s="31"/>
      <c r="M8221" s="31"/>
      <c r="N8221" s="31"/>
      <c r="O8221" s="31"/>
      <c r="P8221" s="31"/>
      <c r="Q8221" s="31"/>
      <c r="R8221" s="31"/>
      <c r="S8221" s="31"/>
      <c r="T8221" s="31"/>
      <c r="U8221" s="31"/>
      <c r="V8221" s="31"/>
      <c r="W8221" s="31"/>
      <c r="X8221" s="31"/>
      <c r="Y8221" s="31"/>
      <c r="Z8221" s="31"/>
      <c r="AA8221" s="31"/>
      <c r="AB8221" s="31"/>
      <c r="AC8221" s="31"/>
      <c r="AD8221" s="31"/>
      <c r="AE8221" s="31"/>
      <c r="AF8221" s="31"/>
      <c r="AG8221" s="31"/>
      <c r="AH8221" s="31"/>
      <c r="AI8221" s="31"/>
      <c r="AJ8221" s="31"/>
      <c r="AK8221" s="31"/>
      <c r="AL8221" s="31"/>
      <c r="AO8221" s="376"/>
    </row>
    <row r="8222" spans="1:41" x14ac:dyDescent="0.3">
      <c r="A8222" s="333" t="s">
        <v>17444</v>
      </c>
      <c r="B8222" s="333" t="s">
        <v>1168</v>
      </c>
      <c r="C8222" s="125" t="s">
        <v>19096</v>
      </c>
      <c r="D8222" s="32" t="s">
        <v>20309</v>
      </c>
      <c r="E8222" s="125" t="s">
        <v>9249</v>
      </c>
      <c r="F8222" s="125" t="s">
        <v>1189</v>
      </c>
      <c r="G8222" s="125" t="s">
        <v>1190</v>
      </c>
      <c r="AO8222" s="376"/>
    </row>
    <row r="8223" spans="1:41" x14ac:dyDescent="0.25">
      <c r="A8223" s="44" t="s">
        <v>17444</v>
      </c>
      <c r="B8223" s="44" t="s">
        <v>11678</v>
      </c>
      <c r="C8223" s="45" t="s">
        <v>11679</v>
      </c>
      <c r="D8223" s="46" t="s">
        <v>21328</v>
      </c>
      <c r="E8223" s="46">
        <v>46310</v>
      </c>
      <c r="AO8223" s="376"/>
    </row>
    <row r="8224" spans="1:41" x14ac:dyDescent="0.25">
      <c r="A8224" s="44" t="s">
        <v>17444</v>
      </c>
      <c r="B8224" s="44" t="s">
        <v>11678</v>
      </c>
      <c r="C8224" s="45" t="s">
        <v>11679</v>
      </c>
      <c r="D8224" s="46" t="s">
        <v>21328</v>
      </c>
      <c r="E8224" s="46">
        <v>46310</v>
      </c>
      <c r="AO8224" s="376"/>
    </row>
    <row r="8225" spans="1:41" x14ac:dyDescent="0.25">
      <c r="A8225" s="44" t="s">
        <v>3919</v>
      </c>
      <c r="B8225" s="44" t="s">
        <v>21407</v>
      </c>
      <c r="C8225" s="45" t="s">
        <v>9307</v>
      </c>
      <c r="D8225" s="45" t="s">
        <v>21447</v>
      </c>
      <c r="E8225" s="46">
        <v>46507</v>
      </c>
      <c r="AO8225" s="376"/>
    </row>
    <row r="8226" spans="1:41" x14ac:dyDescent="0.25">
      <c r="A8226" s="44" t="s">
        <v>5250</v>
      </c>
      <c r="B8226" s="44" t="s">
        <v>924</v>
      </c>
      <c r="C8226" s="45">
        <v>22010702</v>
      </c>
      <c r="D8226" s="45" t="s">
        <v>11363</v>
      </c>
      <c r="E8226" s="45" t="s">
        <v>5131</v>
      </c>
      <c r="AO8226" s="376"/>
    </row>
    <row r="8227" spans="1:41" x14ac:dyDescent="0.25">
      <c r="A8227" s="44" t="s">
        <v>5251</v>
      </c>
      <c r="B8227" s="44" t="s">
        <v>5134</v>
      </c>
      <c r="C8227" s="45">
        <v>220802</v>
      </c>
      <c r="D8227" s="45" t="s">
        <v>11363</v>
      </c>
      <c r="E8227" s="45" t="s">
        <v>4966</v>
      </c>
      <c r="AO8227" s="376"/>
    </row>
    <row r="8228" spans="1:41" x14ac:dyDescent="0.25">
      <c r="A8228" s="44" t="s">
        <v>8376</v>
      </c>
      <c r="B8228" s="44" t="s">
        <v>3042</v>
      </c>
      <c r="C8228" s="45">
        <v>230903</v>
      </c>
      <c r="D8228" s="45" t="s">
        <v>11363</v>
      </c>
      <c r="E8228" s="45" t="s">
        <v>7871</v>
      </c>
      <c r="AO8228" s="376"/>
    </row>
    <row r="8229" spans="1:41" x14ac:dyDescent="0.25">
      <c r="A8229" s="44" t="s">
        <v>8376</v>
      </c>
      <c r="B8229" s="44" t="s">
        <v>17468</v>
      </c>
      <c r="C8229" s="45">
        <v>23110101</v>
      </c>
      <c r="D8229" s="45" t="s">
        <v>11363</v>
      </c>
      <c r="E8229" s="45" t="s">
        <v>8334</v>
      </c>
      <c r="AO8229" s="376"/>
    </row>
    <row r="8230" spans="1:41" x14ac:dyDescent="0.25">
      <c r="A8230" s="44" t="s">
        <v>8692</v>
      </c>
      <c r="B8230" s="44" t="s">
        <v>145</v>
      </c>
      <c r="C8230" s="45" t="s">
        <v>8693</v>
      </c>
      <c r="D8230" s="46" t="s">
        <v>21328</v>
      </c>
      <c r="E8230" s="46">
        <v>46403</v>
      </c>
      <c r="AO8230" s="376"/>
    </row>
    <row r="8231" spans="1:41" x14ac:dyDescent="0.25">
      <c r="A8231" s="44" t="s">
        <v>8692</v>
      </c>
      <c r="B8231" s="44" t="s">
        <v>145</v>
      </c>
      <c r="C8231" s="45" t="s">
        <v>14474</v>
      </c>
      <c r="D8231" s="46" t="s">
        <v>21328</v>
      </c>
      <c r="E8231" s="46">
        <v>46583</v>
      </c>
      <c r="AO8231" s="376"/>
    </row>
    <row r="8232" spans="1:41" x14ac:dyDescent="0.25">
      <c r="A8232" s="44" t="s">
        <v>13229</v>
      </c>
      <c r="B8232" s="44" t="s">
        <v>3176</v>
      </c>
      <c r="C8232" s="45">
        <v>25010402</v>
      </c>
      <c r="D8232" s="45" t="s">
        <v>11363</v>
      </c>
      <c r="E8232" s="45" t="s">
        <v>12564</v>
      </c>
      <c r="AO8232" s="376"/>
    </row>
    <row r="8233" spans="1:41" x14ac:dyDescent="0.25">
      <c r="A8233" s="44" t="s">
        <v>13229</v>
      </c>
      <c r="B8233" s="44" t="s">
        <v>5321</v>
      </c>
      <c r="C8233" s="45">
        <v>25010401</v>
      </c>
      <c r="D8233" s="45" t="s">
        <v>11363</v>
      </c>
      <c r="E8233" s="45" t="s">
        <v>12564</v>
      </c>
      <c r="AO8233" s="376"/>
    </row>
    <row r="8234" spans="1:41" x14ac:dyDescent="0.25">
      <c r="A8234" s="44" t="s">
        <v>13229</v>
      </c>
      <c r="B8234" s="44" t="s">
        <v>15669</v>
      </c>
      <c r="C8234" s="45">
        <v>25050402</v>
      </c>
      <c r="D8234" s="45" t="s">
        <v>11363</v>
      </c>
      <c r="E8234" s="45" t="s">
        <v>7105</v>
      </c>
      <c r="AO8234" s="376"/>
    </row>
    <row r="8235" spans="1:41" x14ac:dyDescent="0.3">
      <c r="A8235" s="333" t="s">
        <v>11447</v>
      </c>
      <c r="B8235" s="333" t="s">
        <v>11372</v>
      </c>
      <c r="C8235" s="125" t="s">
        <v>11373</v>
      </c>
      <c r="D8235" s="32" t="s">
        <v>20309</v>
      </c>
      <c r="E8235" s="125" t="s">
        <v>4826</v>
      </c>
      <c r="F8235" s="125" t="s">
        <v>1189</v>
      </c>
      <c r="G8235" s="125" t="s">
        <v>1190</v>
      </c>
      <c r="AO8235" s="376"/>
    </row>
    <row r="8236" spans="1:41" x14ac:dyDescent="0.25">
      <c r="A8236" s="44" t="s">
        <v>10557</v>
      </c>
      <c r="B8236" s="44" t="s">
        <v>925</v>
      </c>
      <c r="C8236" s="45">
        <v>240601</v>
      </c>
      <c r="D8236" s="45" t="s">
        <v>11363</v>
      </c>
      <c r="E8236" s="45" t="s">
        <v>9840</v>
      </c>
      <c r="AO8236" s="376"/>
    </row>
    <row r="8237" spans="1:41" x14ac:dyDescent="0.3">
      <c r="A8237" s="333" t="s">
        <v>12885</v>
      </c>
      <c r="B8237" s="333" t="s">
        <v>12848</v>
      </c>
      <c r="C8237" s="125" t="s">
        <v>12849</v>
      </c>
      <c r="D8237" s="32" t="s">
        <v>20309</v>
      </c>
      <c r="E8237" s="125" t="s">
        <v>5332</v>
      </c>
      <c r="F8237" s="125" t="s">
        <v>1189</v>
      </c>
      <c r="G8237" s="125" t="s">
        <v>1190</v>
      </c>
      <c r="AO8237" s="376"/>
    </row>
    <row r="8238" spans="1:41" x14ac:dyDescent="0.25">
      <c r="A8238" s="44" t="s">
        <v>7002</v>
      </c>
      <c r="B8238" s="44" t="s">
        <v>3475</v>
      </c>
      <c r="C8238" s="45">
        <v>230301</v>
      </c>
      <c r="D8238" s="45" t="s">
        <v>11363</v>
      </c>
      <c r="E8238" s="45" t="s">
        <v>5265</v>
      </c>
      <c r="AO8238" s="376"/>
    </row>
    <row r="8239" spans="1:41" x14ac:dyDescent="0.25">
      <c r="A8239" s="44" t="s">
        <v>717</v>
      </c>
      <c r="B8239" s="44" t="s">
        <v>939</v>
      </c>
      <c r="C8239" s="45">
        <v>241202</v>
      </c>
      <c r="D8239" s="45" t="s">
        <v>11363</v>
      </c>
      <c r="E8239" s="45" t="s">
        <v>12554</v>
      </c>
      <c r="AO8239" s="376"/>
    </row>
    <row r="8240" spans="1:41" x14ac:dyDescent="0.25">
      <c r="A8240" s="44" t="s">
        <v>12290</v>
      </c>
      <c r="B8240" s="44" t="s">
        <v>12095</v>
      </c>
      <c r="C8240" s="45">
        <v>33.229999999999997</v>
      </c>
      <c r="D8240" s="45" t="s">
        <v>12549</v>
      </c>
      <c r="E8240" s="46">
        <v>46934</v>
      </c>
      <c r="F8240" s="45"/>
      <c r="G8240" s="93"/>
      <c r="H8240" s="93"/>
      <c r="I8240" s="99"/>
      <c r="J8240" s="99"/>
      <c r="K8240" s="99"/>
      <c r="L8240" s="99"/>
      <c r="M8240" s="99"/>
      <c r="N8240" s="99"/>
      <c r="O8240" s="99"/>
      <c r="P8240" s="99"/>
      <c r="Q8240" s="99"/>
      <c r="R8240" s="99"/>
      <c r="S8240" s="99"/>
      <c r="T8240" s="99"/>
      <c r="U8240" s="99"/>
      <c r="V8240" s="99"/>
      <c r="W8240" s="99"/>
      <c r="X8240" s="99"/>
      <c r="Y8240" s="99"/>
      <c r="Z8240" s="99"/>
      <c r="AA8240" s="99"/>
      <c r="AB8240" s="99"/>
      <c r="AC8240" s="99"/>
      <c r="AD8240" s="99"/>
      <c r="AE8240" s="99"/>
      <c r="AF8240" s="99"/>
      <c r="AG8240" s="99"/>
      <c r="AH8240" s="31"/>
      <c r="AI8240" s="31"/>
      <c r="AJ8240" s="31"/>
      <c r="AK8240" s="31"/>
      <c r="AL8240" s="31"/>
      <c r="AO8240" s="376"/>
    </row>
    <row r="8241" spans="1:41" x14ac:dyDescent="0.25">
      <c r="A8241" s="44" t="s">
        <v>9631</v>
      </c>
      <c r="B8241" s="44" t="s">
        <v>21359</v>
      </c>
      <c r="C8241" s="45" t="s">
        <v>9701</v>
      </c>
      <c r="D8241" s="45" t="s">
        <v>21447</v>
      </c>
      <c r="E8241" s="46">
        <v>46752</v>
      </c>
      <c r="AO8241" s="376"/>
    </row>
    <row r="8242" spans="1:41" x14ac:dyDescent="0.25">
      <c r="A8242" s="44" t="s">
        <v>21666</v>
      </c>
      <c r="B8242" s="44" t="s">
        <v>925</v>
      </c>
      <c r="C8242" s="45">
        <v>260601</v>
      </c>
      <c r="D8242" s="45" t="s">
        <v>11363</v>
      </c>
      <c r="E8242" s="45" t="s">
        <v>17341</v>
      </c>
      <c r="AO8242" s="376"/>
    </row>
    <row r="8243" spans="1:41" x14ac:dyDescent="0.25">
      <c r="A8243" s="44" t="s">
        <v>11783</v>
      </c>
      <c r="B8243" s="44" t="s">
        <v>14928</v>
      </c>
      <c r="C8243" s="45" t="s">
        <v>11784</v>
      </c>
      <c r="D8243" s="367" t="s">
        <v>3696</v>
      </c>
      <c r="E8243" s="328">
        <f>DATE(2028,10,31)</f>
        <v>47057</v>
      </c>
      <c r="F8243" s="32"/>
      <c r="G8243" s="32"/>
      <c r="H8243" s="32"/>
      <c r="I8243" s="31"/>
      <c r="J8243" s="31"/>
      <c r="K8243" s="31"/>
      <c r="L8243" s="31"/>
      <c r="M8243" s="31"/>
      <c r="N8243" s="31"/>
      <c r="O8243" s="31"/>
      <c r="P8243" s="31"/>
      <c r="Q8243" s="31"/>
      <c r="R8243" s="31"/>
      <c r="S8243" s="31"/>
      <c r="T8243" s="31"/>
      <c r="U8243" s="31"/>
      <c r="V8243" s="31"/>
      <c r="W8243" s="31"/>
      <c r="X8243" s="31"/>
      <c r="Y8243" s="31"/>
      <c r="Z8243" s="31"/>
      <c r="AA8243" s="31"/>
      <c r="AB8243" s="31"/>
      <c r="AC8243" s="31"/>
      <c r="AD8243" s="31"/>
      <c r="AE8243" s="31"/>
      <c r="AF8243" s="31"/>
      <c r="AG8243" s="31"/>
      <c r="AH8243" s="31"/>
      <c r="AI8243" s="31"/>
      <c r="AJ8243" s="31"/>
      <c r="AK8243" s="31"/>
      <c r="AL8243" s="31"/>
      <c r="AO8243" s="376"/>
    </row>
    <row r="8244" spans="1:41" x14ac:dyDescent="0.25">
      <c r="A8244" s="44" t="s">
        <v>17911</v>
      </c>
      <c r="B8244" s="44" t="s">
        <v>3475</v>
      </c>
      <c r="C8244" s="45">
        <v>230301</v>
      </c>
      <c r="D8244" s="45" t="s">
        <v>11363</v>
      </c>
      <c r="E8244" s="45" t="s">
        <v>5265</v>
      </c>
      <c r="AO8244" s="376"/>
    </row>
    <row r="8245" spans="1:41" x14ac:dyDescent="0.25">
      <c r="A8245" s="44" t="s">
        <v>17912</v>
      </c>
      <c r="B8245" s="44" t="s">
        <v>17465</v>
      </c>
      <c r="C8245" s="45">
        <v>26020101</v>
      </c>
      <c r="D8245" s="45" t="s">
        <v>11363</v>
      </c>
      <c r="E8245" s="45" t="s">
        <v>9238</v>
      </c>
      <c r="AO8245" s="376"/>
    </row>
    <row r="8246" spans="1:41" x14ac:dyDescent="0.25">
      <c r="A8246" s="44" t="s">
        <v>17912</v>
      </c>
      <c r="B8246" s="44" t="s">
        <v>6609</v>
      </c>
      <c r="C8246" s="45">
        <v>26020102</v>
      </c>
      <c r="D8246" s="45" t="s">
        <v>11363</v>
      </c>
      <c r="E8246" s="45" t="s">
        <v>9238</v>
      </c>
      <c r="AO8246" s="376"/>
    </row>
    <row r="8247" spans="1:41" x14ac:dyDescent="0.25">
      <c r="A8247" s="44" t="s">
        <v>8816</v>
      </c>
      <c r="B8247" s="44" t="s">
        <v>14929</v>
      </c>
      <c r="C8247" s="45" t="s">
        <v>14930</v>
      </c>
      <c r="D8247" s="367" t="s">
        <v>3696</v>
      </c>
      <c r="E8247" s="328">
        <f>DATE(2029,7,17)</f>
        <v>47316</v>
      </c>
      <c r="F8247" s="32"/>
      <c r="G8247" s="32"/>
      <c r="H8247" s="32"/>
      <c r="I8247" s="31"/>
      <c r="J8247" s="31"/>
      <c r="K8247" s="31"/>
      <c r="L8247" s="31"/>
      <c r="M8247" s="31"/>
      <c r="N8247" s="31"/>
      <c r="O8247" s="31"/>
      <c r="P8247" s="31"/>
      <c r="Q8247" s="31"/>
      <c r="R8247" s="31"/>
      <c r="S8247" s="31"/>
      <c r="T8247" s="31"/>
      <c r="U8247" s="31"/>
      <c r="V8247" s="31"/>
      <c r="W8247" s="31"/>
      <c r="X8247" s="31"/>
      <c r="Y8247" s="31"/>
      <c r="Z8247" s="31"/>
      <c r="AA8247" s="31"/>
      <c r="AB8247" s="31"/>
      <c r="AC8247" s="31"/>
      <c r="AD8247" s="31"/>
      <c r="AE8247" s="31"/>
      <c r="AF8247" s="31"/>
      <c r="AG8247" s="31"/>
      <c r="AH8247" s="31"/>
      <c r="AI8247" s="31"/>
      <c r="AJ8247" s="31"/>
      <c r="AK8247" s="31"/>
      <c r="AL8247" s="31"/>
      <c r="AO8247" s="376"/>
    </row>
    <row r="8248" spans="1:41" x14ac:dyDescent="0.3">
      <c r="A8248" s="333" t="s">
        <v>15364</v>
      </c>
      <c r="B8248" s="333" t="s">
        <v>1598</v>
      </c>
      <c r="C8248" s="125" t="s">
        <v>13387</v>
      </c>
      <c r="D8248" s="32" t="s">
        <v>20309</v>
      </c>
      <c r="E8248" s="125" t="s">
        <v>11886</v>
      </c>
      <c r="F8248" s="125" t="s">
        <v>1189</v>
      </c>
      <c r="G8248" s="125" t="s">
        <v>1190</v>
      </c>
      <c r="AO8248" s="376"/>
    </row>
    <row r="8249" spans="1:41" x14ac:dyDescent="0.25">
      <c r="A8249" s="44" t="s">
        <v>8817</v>
      </c>
      <c r="B8249" s="44" t="s">
        <v>14777</v>
      </c>
      <c r="C8249" s="45" t="s">
        <v>6627</v>
      </c>
      <c r="D8249" s="367" t="s">
        <v>3696</v>
      </c>
      <c r="E8249" s="328">
        <f>DATE(2027,4,20)</f>
        <v>46497</v>
      </c>
      <c r="F8249" s="32"/>
      <c r="G8249" s="32"/>
      <c r="H8249" s="32"/>
      <c r="I8249" s="31"/>
      <c r="J8249" s="31"/>
      <c r="K8249" s="31"/>
      <c r="L8249" s="31"/>
      <c r="M8249" s="31"/>
      <c r="N8249" s="31"/>
      <c r="O8249" s="31"/>
      <c r="P8249" s="31"/>
      <c r="Q8249" s="31"/>
      <c r="R8249" s="31"/>
      <c r="S8249" s="31"/>
      <c r="T8249" s="31"/>
      <c r="U8249" s="31"/>
      <c r="V8249" s="31"/>
      <c r="W8249" s="31"/>
      <c r="X8249" s="31"/>
      <c r="Y8249" s="31"/>
      <c r="Z8249" s="31"/>
      <c r="AA8249" s="31"/>
      <c r="AB8249" s="31"/>
      <c r="AC8249" s="31"/>
      <c r="AD8249" s="31"/>
      <c r="AE8249" s="31"/>
      <c r="AF8249" s="31"/>
      <c r="AG8249" s="31"/>
      <c r="AH8249" s="31"/>
      <c r="AI8249" s="31"/>
      <c r="AJ8249" s="31"/>
      <c r="AK8249" s="31"/>
      <c r="AL8249" s="31"/>
      <c r="AO8249" s="376"/>
    </row>
    <row r="8250" spans="1:41" x14ac:dyDescent="0.25">
      <c r="A8250" s="44" t="s">
        <v>8817</v>
      </c>
      <c r="B8250" s="44" t="s">
        <v>14778</v>
      </c>
      <c r="C8250" s="45" t="s">
        <v>13818</v>
      </c>
      <c r="D8250" s="367" t="s">
        <v>3696</v>
      </c>
      <c r="E8250" s="328">
        <f>DATE(2029,1,31)</f>
        <v>47149</v>
      </c>
      <c r="F8250" s="32"/>
      <c r="G8250" s="32"/>
      <c r="H8250" s="32"/>
      <c r="I8250" s="31"/>
      <c r="J8250" s="31"/>
      <c r="K8250" s="31"/>
      <c r="L8250" s="31"/>
      <c r="M8250" s="31"/>
      <c r="N8250" s="31"/>
      <c r="O8250" s="31"/>
      <c r="P8250" s="31"/>
      <c r="Q8250" s="31"/>
      <c r="R8250" s="31"/>
      <c r="S8250" s="31"/>
      <c r="T8250" s="31"/>
      <c r="U8250" s="31"/>
      <c r="V8250" s="31"/>
      <c r="W8250" s="31"/>
      <c r="X8250" s="31"/>
      <c r="Y8250" s="31"/>
      <c r="Z8250" s="31"/>
      <c r="AA8250" s="31"/>
      <c r="AB8250" s="31"/>
      <c r="AC8250" s="31"/>
      <c r="AD8250" s="31"/>
      <c r="AE8250" s="31"/>
      <c r="AF8250" s="31"/>
      <c r="AG8250" s="31"/>
      <c r="AH8250" s="31"/>
      <c r="AI8250" s="31"/>
      <c r="AJ8250" s="31"/>
      <c r="AK8250" s="31"/>
      <c r="AL8250" s="31"/>
      <c r="AO8250" s="376"/>
    </row>
    <row r="8251" spans="1:41" x14ac:dyDescent="0.25">
      <c r="A8251" s="44" t="s">
        <v>8817</v>
      </c>
      <c r="B8251" s="44" t="s">
        <v>14801</v>
      </c>
      <c r="C8251" s="45" t="s">
        <v>9120</v>
      </c>
      <c r="D8251" s="367" t="s">
        <v>3696</v>
      </c>
      <c r="E8251" s="328">
        <f>DATE(2026,11,22)</f>
        <v>46348</v>
      </c>
      <c r="F8251" s="32"/>
      <c r="G8251" s="32"/>
      <c r="H8251" s="32"/>
      <c r="I8251" s="31"/>
      <c r="J8251" s="31"/>
      <c r="K8251" s="31"/>
      <c r="L8251" s="31"/>
      <c r="M8251" s="31"/>
      <c r="N8251" s="31"/>
      <c r="O8251" s="31"/>
      <c r="P8251" s="31"/>
      <c r="Q8251" s="31"/>
      <c r="R8251" s="31"/>
      <c r="S8251" s="31"/>
      <c r="T8251" s="31"/>
      <c r="U8251" s="31"/>
      <c r="V8251" s="31"/>
      <c r="W8251" s="31"/>
      <c r="X8251" s="31"/>
      <c r="Y8251" s="31"/>
      <c r="Z8251" s="31"/>
      <c r="AA8251" s="31"/>
      <c r="AB8251" s="31"/>
      <c r="AC8251" s="31"/>
      <c r="AD8251" s="31"/>
      <c r="AE8251" s="31"/>
      <c r="AF8251" s="31"/>
      <c r="AG8251" s="31"/>
      <c r="AH8251" s="31"/>
      <c r="AI8251" s="31"/>
      <c r="AJ8251" s="31"/>
      <c r="AK8251" s="31"/>
      <c r="AL8251" s="31"/>
      <c r="AO8251" s="376"/>
    </row>
    <row r="8252" spans="1:41" x14ac:dyDescent="0.25">
      <c r="A8252" s="329" t="s">
        <v>13036</v>
      </c>
      <c r="B8252" s="92" t="s">
        <v>13051</v>
      </c>
      <c r="C8252" s="93" t="s">
        <v>13052</v>
      </c>
      <c r="D8252" s="93" t="s">
        <v>1201</v>
      </c>
      <c r="E8252" s="94">
        <v>47223</v>
      </c>
      <c r="F8252" s="93"/>
      <c r="G8252" s="93"/>
      <c r="H8252" s="93"/>
      <c r="I8252" s="99"/>
      <c r="J8252" s="99"/>
      <c r="K8252" s="99"/>
      <c r="L8252" s="99"/>
      <c r="M8252" s="99"/>
      <c r="N8252" s="99"/>
      <c r="O8252" s="99"/>
      <c r="P8252" s="99"/>
      <c r="Q8252" s="99"/>
      <c r="R8252" s="99"/>
      <c r="S8252" s="99"/>
      <c r="T8252" s="99"/>
      <c r="U8252" s="99"/>
      <c r="V8252" s="99"/>
      <c r="W8252" s="99"/>
      <c r="X8252" s="99"/>
      <c r="Y8252" s="99"/>
      <c r="Z8252" s="99"/>
      <c r="AA8252" s="99"/>
      <c r="AB8252" s="99"/>
      <c r="AC8252" s="99"/>
      <c r="AD8252" s="99"/>
      <c r="AE8252" s="99"/>
      <c r="AF8252" s="99"/>
      <c r="AG8252" s="99"/>
      <c r="AH8252" s="31"/>
      <c r="AI8252" s="31"/>
      <c r="AJ8252" s="31"/>
      <c r="AK8252" s="31"/>
      <c r="AL8252" s="31"/>
      <c r="AO8252" s="376"/>
    </row>
    <row r="8253" spans="1:41" x14ac:dyDescent="0.25">
      <c r="A8253" s="44" t="s">
        <v>13230</v>
      </c>
      <c r="B8253" s="44" t="s">
        <v>3176</v>
      </c>
      <c r="C8253" s="45">
        <v>25010402</v>
      </c>
      <c r="D8253" s="45" t="s">
        <v>11363</v>
      </c>
      <c r="E8253" s="45" t="s">
        <v>12564</v>
      </c>
      <c r="AO8253" s="376"/>
    </row>
    <row r="8254" spans="1:41" x14ac:dyDescent="0.25">
      <c r="A8254" s="44" t="s">
        <v>13230</v>
      </c>
      <c r="B8254" s="44" t="s">
        <v>5321</v>
      </c>
      <c r="C8254" s="45">
        <v>25010401</v>
      </c>
      <c r="D8254" s="45" t="s">
        <v>11363</v>
      </c>
      <c r="E8254" s="45" t="s">
        <v>12564</v>
      </c>
      <c r="AO8254" s="376"/>
    </row>
    <row r="8255" spans="1:41" x14ac:dyDescent="0.25">
      <c r="A8255" s="44" t="s">
        <v>13230</v>
      </c>
      <c r="B8255" s="44" t="s">
        <v>947</v>
      </c>
      <c r="C8255" s="45">
        <v>260102</v>
      </c>
      <c r="D8255" s="45" t="s">
        <v>11363</v>
      </c>
      <c r="E8255" s="45" t="s">
        <v>8292</v>
      </c>
      <c r="AO8255" s="376"/>
    </row>
    <row r="8256" spans="1:41" x14ac:dyDescent="0.25">
      <c r="A8256" s="44" t="s">
        <v>14475</v>
      </c>
      <c r="B8256" s="44" t="s">
        <v>145</v>
      </c>
      <c r="C8256" s="45" t="s">
        <v>14476</v>
      </c>
      <c r="D8256" s="46" t="s">
        <v>21328</v>
      </c>
      <c r="E8256" s="46">
        <v>46583</v>
      </c>
      <c r="AO8256" s="376"/>
    </row>
    <row r="8257" spans="1:41" x14ac:dyDescent="0.25">
      <c r="A8257" s="44" t="s">
        <v>14475</v>
      </c>
      <c r="B8257" s="44" t="s">
        <v>20314</v>
      </c>
      <c r="C8257" s="45" t="s">
        <v>20379</v>
      </c>
      <c r="D8257" s="46" t="s">
        <v>21328</v>
      </c>
      <c r="E8257" s="46">
        <v>46526</v>
      </c>
      <c r="AO8257" s="376"/>
    </row>
    <row r="8258" spans="1:41" x14ac:dyDescent="0.25">
      <c r="A8258" s="44" t="s">
        <v>5252</v>
      </c>
      <c r="B8258" s="44" t="s">
        <v>2350</v>
      </c>
      <c r="C8258" s="45">
        <v>220105</v>
      </c>
      <c r="D8258" s="45" t="s">
        <v>11363</v>
      </c>
      <c r="E8258" s="45" t="s">
        <v>2593</v>
      </c>
      <c r="AO8258" s="376"/>
    </row>
    <row r="8259" spans="1:41" x14ac:dyDescent="0.3">
      <c r="A8259" s="333" t="s">
        <v>16198</v>
      </c>
      <c r="B8259" s="333" t="s">
        <v>4818</v>
      </c>
      <c r="C8259" s="125" t="s">
        <v>16161</v>
      </c>
      <c r="D8259" s="32" t="s">
        <v>20309</v>
      </c>
      <c r="E8259" s="125" t="s">
        <v>4972</v>
      </c>
      <c r="F8259" s="125" t="s">
        <v>1189</v>
      </c>
      <c r="G8259" s="125" t="s">
        <v>1190</v>
      </c>
      <c r="AO8259" s="376"/>
    </row>
    <row r="8260" spans="1:41" x14ac:dyDescent="0.25">
      <c r="A8260" s="44" t="s">
        <v>12677</v>
      </c>
      <c r="B8260" s="44" t="s">
        <v>199</v>
      </c>
      <c r="C8260" s="45">
        <v>241001</v>
      </c>
      <c r="D8260" s="45" t="s">
        <v>11363</v>
      </c>
      <c r="E8260" s="45" t="s">
        <v>5332</v>
      </c>
      <c r="AO8260" s="376"/>
    </row>
    <row r="8261" spans="1:41" x14ac:dyDescent="0.25">
      <c r="A8261" s="44" t="s">
        <v>13819</v>
      </c>
      <c r="B8261" s="44" t="s">
        <v>14931</v>
      </c>
      <c r="C8261" s="45" t="s">
        <v>13820</v>
      </c>
      <c r="D8261" s="367" t="s">
        <v>3696</v>
      </c>
      <c r="E8261" s="328">
        <f>DATE(2028,11,14)</f>
        <v>47071</v>
      </c>
      <c r="F8261" s="32"/>
      <c r="G8261" s="32"/>
      <c r="H8261" s="32"/>
      <c r="I8261" s="31"/>
      <c r="J8261" s="31"/>
      <c r="K8261" s="31"/>
      <c r="L8261" s="31"/>
      <c r="M8261" s="31"/>
      <c r="N8261" s="31"/>
      <c r="O8261" s="31"/>
      <c r="P8261" s="31"/>
      <c r="Q8261" s="31"/>
      <c r="R8261" s="31"/>
      <c r="S8261" s="31"/>
      <c r="T8261" s="31"/>
      <c r="U8261" s="31"/>
      <c r="V8261" s="31"/>
      <c r="W8261" s="31"/>
      <c r="X8261" s="31"/>
      <c r="Y8261" s="31"/>
      <c r="Z8261" s="31"/>
      <c r="AA8261" s="31"/>
      <c r="AB8261" s="31"/>
      <c r="AC8261" s="31"/>
      <c r="AD8261" s="31"/>
      <c r="AE8261" s="31"/>
      <c r="AF8261" s="31"/>
      <c r="AG8261" s="31"/>
      <c r="AH8261" s="31"/>
      <c r="AI8261" s="31"/>
      <c r="AJ8261" s="31"/>
      <c r="AK8261" s="31"/>
      <c r="AL8261" s="31"/>
      <c r="AO8261" s="376"/>
    </row>
    <row r="8262" spans="1:41" x14ac:dyDescent="0.3">
      <c r="A8262" s="333" t="s">
        <v>7785</v>
      </c>
      <c r="B8262" s="333" t="s">
        <v>8040</v>
      </c>
      <c r="C8262" s="125" t="s">
        <v>8041</v>
      </c>
      <c r="D8262" s="32" t="s">
        <v>20309</v>
      </c>
      <c r="E8262" s="125" t="s">
        <v>7871</v>
      </c>
      <c r="F8262" s="125" t="s">
        <v>1190</v>
      </c>
      <c r="G8262" s="125" t="s">
        <v>1190</v>
      </c>
      <c r="AO8262" s="376"/>
    </row>
    <row r="8263" spans="1:41" x14ac:dyDescent="0.25">
      <c r="A8263" s="44" t="s">
        <v>21667</v>
      </c>
      <c r="B8263" s="44" t="s">
        <v>9248</v>
      </c>
      <c r="C8263" s="45">
        <v>260105</v>
      </c>
      <c r="D8263" s="45" t="s">
        <v>11363</v>
      </c>
      <c r="E8263" s="45" t="s">
        <v>17625</v>
      </c>
      <c r="AO8263" s="376"/>
    </row>
    <row r="8264" spans="1:41" x14ac:dyDescent="0.25">
      <c r="A8264" s="44" t="s">
        <v>17913</v>
      </c>
      <c r="B8264" s="44" t="s">
        <v>5321</v>
      </c>
      <c r="C8264" s="45">
        <v>26010401</v>
      </c>
      <c r="D8264" s="45" t="s">
        <v>11363</v>
      </c>
      <c r="E8264" s="45" t="s">
        <v>17459</v>
      </c>
      <c r="AO8264" s="376"/>
    </row>
    <row r="8265" spans="1:41" x14ac:dyDescent="0.25">
      <c r="A8265" s="44" t="s">
        <v>57</v>
      </c>
      <c r="B8265" s="44" t="s">
        <v>145</v>
      </c>
      <c r="C8265" s="45" t="s">
        <v>6318</v>
      </c>
      <c r="D8265" s="46" t="s">
        <v>21328</v>
      </c>
      <c r="E8265" s="46">
        <v>46441</v>
      </c>
      <c r="AO8265" s="376"/>
    </row>
    <row r="8266" spans="1:41" x14ac:dyDescent="0.25">
      <c r="A8266" s="44" t="s">
        <v>57</v>
      </c>
      <c r="B8266" s="44" t="s">
        <v>145</v>
      </c>
      <c r="C8266" s="45" t="s">
        <v>6318</v>
      </c>
      <c r="D8266" s="46" t="s">
        <v>21328</v>
      </c>
      <c r="E8266" s="46">
        <v>46441</v>
      </c>
      <c r="AO8266" s="376"/>
    </row>
    <row r="8267" spans="1:41" x14ac:dyDescent="0.25">
      <c r="A8267" s="44" t="s">
        <v>57</v>
      </c>
      <c r="B8267" s="44" t="s">
        <v>145</v>
      </c>
      <c r="C8267" s="45" t="s">
        <v>6318</v>
      </c>
      <c r="D8267" s="46" t="s">
        <v>21328</v>
      </c>
      <c r="E8267" s="46">
        <v>46441</v>
      </c>
      <c r="AO8267" s="376"/>
    </row>
    <row r="8268" spans="1:41" x14ac:dyDescent="0.25">
      <c r="A8268" s="44" t="s">
        <v>57</v>
      </c>
      <c r="B8268" s="44" t="s">
        <v>145</v>
      </c>
      <c r="C8268" s="45" t="s">
        <v>14477</v>
      </c>
      <c r="D8268" s="46" t="s">
        <v>21328</v>
      </c>
      <c r="E8268" s="46">
        <v>46583</v>
      </c>
      <c r="AO8268" s="376"/>
    </row>
    <row r="8269" spans="1:41" x14ac:dyDescent="0.25">
      <c r="A8269" s="44" t="s">
        <v>7718</v>
      </c>
      <c r="B8269" s="44" t="s">
        <v>21553</v>
      </c>
      <c r="C8269" s="45">
        <v>260603</v>
      </c>
      <c r="D8269" s="45" t="s">
        <v>11363</v>
      </c>
      <c r="E8269" s="45" t="s">
        <v>9840</v>
      </c>
      <c r="AO8269" s="376"/>
    </row>
    <row r="8270" spans="1:41" x14ac:dyDescent="0.25">
      <c r="A8270" s="44" t="s">
        <v>7003</v>
      </c>
      <c r="B8270" s="44" t="s">
        <v>2350</v>
      </c>
      <c r="C8270" s="45">
        <v>230105</v>
      </c>
      <c r="D8270" s="45" t="s">
        <v>11363</v>
      </c>
      <c r="E8270" s="45" t="s">
        <v>5265</v>
      </c>
      <c r="AO8270" s="376"/>
    </row>
    <row r="8271" spans="1:41" x14ac:dyDescent="0.25">
      <c r="A8271" s="44" t="s">
        <v>7003</v>
      </c>
      <c r="B8271" s="44" t="s">
        <v>7104</v>
      </c>
      <c r="C8271" s="45">
        <v>230504</v>
      </c>
      <c r="D8271" s="45" t="s">
        <v>11363</v>
      </c>
      <c r="E8271" s="45" t="s">
        <v>7105</v>
      </c>
      <c r="AO8271" s="376"/>
    </row>
    <row r="8272" spans="1:41" x14ac:dyDescent="0.25">
      <c r="A8272" s="44" t="s">
        <v>7003</v>
      </c>
      <c r="B8272" s="44" t="s">
        <v>925</v>
      </c>
      <c r="C8272" s="45">
        <v>230601</v>
      </c>
      <c r="D8272" s="45" t="s">
        <v>11363</v>
      </c>
      <c r="E8272" s="45" t="s">
        <v>7770</v>
      </c>
      <c r="AO8272" s="376"/>
    </row>
    <row r="8273" spans="1:41" x14ac:dyDescent="0.25">
      <c r="A8273" s="44" t="s">
        <v>16369</v>
      </c>
      <c r="B8273" s="44" t="s">
        <v>16323</v>
      </c>
      <c r="C8273" s="45" t="s">
        <v>16370</v>
      </c>
      <c r="D8273" s="46" t="s">
        <v>21328</v>
      </c>
      <c r="E8273" s="46">
        <v>46344</v>
      </c>
      <c r="AO8273" s="376"/>
    </row>
    <row r="8274" spans="1:41" x14ac:dyDescent="0.25">
      <c r="A8274" s="44" t="s">
        <v>9442</v>
      </c>
      <c r="B8274" s="92" t="s">
        <v>9602</v>
      </c>
      <c r="C8274" s="45" t="s">
        <v>9334</v>
      </c>
      <c r="D8274" s="93" t="s">
        <v>9601</v>
      </c>
      <c r="E8274" s="94">
        <v>46568</v>
      </c>
      <c r="F8274" s="93"/>
      <c r="G8274" s="93"/>
      <c r="H8274" s="93"/>
      <c r="I8274" s="99"/>
      <c r="J8274" s="99"/>
      <c r="K8274" s="99"/>
      <c r="L8274" s="99"/>
      <c r="M8274" s="99"/>
      <c r="N8274" s="44"/>
      <c r="O8274" s="44"/>
      <c r="P8274" s="99"/>
      <c r="Q8274" s="99"/>
      <c r="R8274" s="99"/>
      <c r="S8274" s="99"/>
      <c r="T8274" s="99"/>
      <c r="U8274" s="99"/>
      <c r="V8274" s="99"/>
      <c r="W8274" s="99"/>
      <c r="X8274" s="99"/>
      <c r="Y8274" s="99"/>
      <c r="Z8274" s="99"/>
      <c r="AA8274" s="99"/>
      <c r="AB8274" s="99"/>
      <c r="AC8274" s="99"/>
      <c r="AD8274" s="99"/>
      <c r="AE8274" s="99"/>
      <c r="AF8274" s="99"/>
      <c r="AG8274" s="99"/>
      <c r="AH8274" s="31"/>
      <c r="AI8274" s="31"/>
      <c r="AJ8274" s="31"/>
      <c r="AK8274" s="31"/>
      <c r="AL8274" s="31"/>
      <c r="AO8274" s="376"/>
    </row>
    <row r="8275" spans="1:41" x14ac:dyDescent="0.25">
      <c r="A8275" s="44" t="s">
        <v>14092</v>
      </c>
      <c r="B8275" s="44" t="s">
        <v>14072</v>
      </c>
      <c r="C8275" s="45" t="s">
        <v>14093</v>
      </c>
      <c r="D8275" s="45" t="s">
        <v>11204</v>
      </c>
      <c r="E8275" s="45" t="s">
        <v>12551</v>
      </c>
      <c r="F8275" s="93"/>
      <c r="G8275" s="93"/>
      <c r="H8275" s="93"/>
      <c r="I8275" s="99"/>
      <c r="J8275" s="99"/>
      <c r="K8275" s="99"/>
      <c r="L8275" s="99"/>
      <c r="M8275" s="99"/>
      <c r="N8275" s="99"/>
      <c r="O8275" s="99"/>
      <c r="P8275" s="99"/>
      <c r="Q8275" s="99"/>
      <c r="R8275" s="99"/>
      <c r="S8275" s="99"/>
      <c r="T8275" s="99"/>
      <c r="U8275" s="99"/>
      <c r="V8275" s="99"/>
      <c r="W8275" s="99"/>
      <c r="X8275" s="99"/>
      <c r="Y8275" s="99"/>
      <c r="Z8275" s="99"/>
      <c r="AA8275" s="99"/>
      <c r="AB8275" s="99"/>
      <c r="AC8275" s="99"/>
      <c r="AD8275" s="99"/>
      <c r="AE8275" s="99"/>
      <c r="AF8275" s="99"/>
      <c r="AG8275" s="99"/>
      <c r="AH8275" s="31"/>
      <c r="AI8275" s="31"/>
      <c r="AJ8275" s="31"/>
      <c r="AK8275" s="31"/>
      <c r="AL8275" s="31"/>
      <c r="AO8275" s="376"/>
    </row>
    <row r="8276" spans="1:41" x14ac:dyDescent="0.25">
      <c r="A8276" s="44" t="s">
        <v>14092</v>
      </c>
      <c r="B8276" s="44" t="s">
        <v>14072</v>
      </c>
      <c r="C8276" s="45" t="s">
        <v>14093</v>
      </c>
      <c r="D8276" s="93" t="s">
        <v>17443</v>
      </c>
      <c r="E8276" s="45" t="s">
        <v>12551</v>
      </c>
      <c r="F8276" s="93"/>
      <c r="G8276" s="93"/>
      <c r="H8276" s="93"/>
      <c r="I8276" s="99"/>
      <c r="J8276" s="99"/>
      <c r="K8276" s="99"/>
      <c r="L8276" s="99"/>
      <c r="M8276" s="99"/>
      <c r="N8276" s="99"/>
      <c r="O8276" s="99"/>
      <c r="P8276" s="99"/>
      <c r="Q8276" s="99"/>
      <c r="R8276" s="99"/>
      <c r="S8276" s="99"/>
      <c r="T8276" s="99"/>
      <c r="U8276" s="99"/>
      <c r="V8276" s="99"/>
      <c r="W8276" s="99"/>
      <c r="X8276" s="99"/>
      <c r="Y8276" s="99"/>
      <c r="Z8276" s="99"/>
      <c r="AA8276" s="99"/>
      <c r="AB8276" s="99"/>
      <c r="AC8276" s="99"/>
      <c r="AD8276" s="99"/>
      <c r="AE8276" s="99"/>
      <c r="AF8276" s="99"/>
      <c r="AG8276" s="99"/>
      <c r="AH8276" s="31"/>
      <c r="AI8276" s="31"/>
      <c r="AJ8276" s="31"/>
      <c r="AK8276" s="31"/>
      <c r="AL8276" s="31"/>
      <c r="AO8276" s="376"/>
    </row>
    <row r="8277" spans="1:41" x14ac:dyDescent="0.25">
      <c r="A8277" s="44" t="s">
        <v>7004</v>
      </c>
      <c r="B8277" s="44" t="s">
        <v>2350</v>
      </c>
      <c r="C8277" s="45">
        <v>230105</v>
      </c>
      <c r="D8277" s="45" t="s">
        <v>11363</v>
      </c>
      <c r="E8277" s="45" t="s">
        <v>5265</v>
      </c>
      <c r="AO8277" s="376"/>
    </row>
    <row r="8278" spans="1:41" x14ac:dyDescent="0.25">
      <c r="A8278" s="44" t="s">
        <v>7004</v>
      </c>
      <c r="B8278" s="44" t="s">
        <v>17463</v>
      </c>
      <c r="C8278" s="45">
        <v>260202</v>
      </c>
      <c r="D8278" s="45" t="s">
        <v>11363</v>
      </c>
      <c r="E8278" s="45" t="s">
        <v>9238</v>
      </c>
      <c r="AO8278" s="376"/>
    </row>
    <row r="8279" spans="1:41" x14ac:dyDescent="0.25">
      <c r="A8279" s="44" t="s">
        <v>8377</v>
      </c>
      <c r="B8279" s="44" t="s">
        <v>5134</v>
      </c>
      <c r="C8279" s="45">
        <v>230807</v>
      </c>
      <c r="D8279" s="45" t="s">
        <v>11363</v>
      </c>
      <c r="E8279" s="45" t="s">
        <v>8282</v>
      </c>
      <c r="AO8279" s="376"/>
    </row>
    <row r="8280" spans="1:41" x14ac:dyDescent="0.25">
      <c r="A8280" s="44" t="s">
        <v>8377</v>
      </c>
      <c r="B8280" s="44" t="s">
        <v>9248</v>
      </c>
      <c r="C8280" s="45">
        <v>240101</v>
      </c>
      <c r="D8280" s="45" t="s">
        <v>11363</v>
      </c>
      <c r="E8280" s="45" t="s">
        <v>9249</v>
      </c>
      <c r="AO8280" s="376"/>
    </row>
    <row r="8281" spans="1:41" x14ac:dyDescent="0.25">
      <c r="A8281" s="44" t="s">
        <v>17914</v>
      </c>
      <c r="B8281" s="44" t="s">
        <v>936</v>
      </c>
      <c r="C8281" s="45">
        <v>260703</v>
      </c>
      <c r="D8281" s="45" t="s">
        <v>11363</v>
      </c>
      <c r="E8281" s="45" t="s">
        <v>11150</v>
      </c>
      <c r="AO8281" s="376"/>
    </row>
    <row r="8282" spans="1:41" x14ac:dyDescent="0.3">
      <c r="A8282" s="333" t="s">
        <v>15365</v>
      </c>
      <c r="B8282" s="333" t="s">
        <v>4811</v>
      </c>
      <c r="C8282" s="125" t="s">
        <v>15471</v>
      </c>
      <c r="D8282" s="32" t="s">
        <v>20309</v>
      </c>
      <c r="E8282" s="125" t="s">
        <v>11886</v>
      </c>
      <c r="F8282" s="125" t="s">
        <v>1190</v>
      </c>
      <c r="G8282" s="125" t="s">
        <v>1190</v>
      </c>
      <c r="AO8282" s="376"/>
    </row>
    <row r="8283" spans="1:41" x14ac:dyDescent="0.3">
      <c r="A8283" s="333" t="s">
        <v>11448</v>
      </c>
      <c r="B8283" s="333" t="s">
        <v>11372</v>
      </c>
      <c r="C8283" s="125" t="s">
        <v>11373</v>
      </c>
      <c r="D8283" s="32" t="s">
        <v>20309</v>
      </c>
      <c r="E8283" s="125" t="s">
        <v>4826</v>
      </c>
      <c r="F8283" s="125" t="s">
        <v>1189</v>
      </c>
      <c r="G8283" s="125" t="s">
        <v>1190</v>
      </c>
      <c r="AO8283" s="376"/>
    </row>
    <row r="8284" spans="1:41" x14ac:dyDescent="0.25">
      <c r="A8284" s="91" t="s">
        <v>11448</v>
      </c>
      <c r="B8284" s="92" t="s">
        <v>3182</v>
      </c>
      <c r="C8284" s="93" t="s">
        <v>19170</v>
      </c>
      <c r="D8284" s="93" t="s">
        <v>1201</v>
      </c>
      <c r="E8284" s="94">
        <v>46582</v>
      </c>
      <c r="F8284" s="93"/>
      <c r="G8284" s="93"/>
      <c r="H8284" s="93"/>
      <c r="I8284" s="99"/>
      <c r="J8284" s="99"/>
      <c r="K8284" s="99"/>
      <c r="L8284" s="99"/>
      <c r="M8284" s="99"/>
      <c r="N8284" s="99"/>
      <c r="O8284" s="99"/>
      <c r="P8284" s="99"/>
      <c r="Q8284" s="99"/>
      <c r="R8284" s="99"/>
      <c r="S8284" s="99"/>
      <c r="T8284" s="99"/>
      <c r="U8284" s="99"/>
      <c r="V8284" s="99"/>
      <c r="W8284" s="99"/>
      <c r="X8284" s="99"/>
      <c r="Y8284" s="99"/>
      <c r="Z8284" s="99"/>
      <c r="AA8284" s="99"/>
      <c r="AB8284" s="99"/>
      <c r="AC8284" s="99"/>
      <c r="AD8284" s="99"/>
      <c r="AE8284" s="99"/>
      <c r="AF8284" s="99"/>
      <c r="AG8284" s="99"/>
      <c r="AH8284" s="31"/>
      <c r="AI8284" s="31"/>
      <c r="AJ8284" s="31"/>
      <c r="AK8284" s="31"/>
      <c r="AL8284" s="31"/>
      <c r="AO8284" s="376"/>
    </row>
    <row r="8285" spans="1:41" x14ac:dyDescent="0.25">
      <c r="A8285" s="44" t="s">
        <v>20712</v>
      </c>
      <c r="B8285" s="44" t="s">
        <v>20706</v>
      </c>
      <c r="C8285" s="45" t="s">
        <v>20821</v>
      </c>
      <c r="D8285" s="32" t="s">
        <v>5559</v>
      </c>
      <c r="E8285" s="45" t="s">
        <v>20882</v>
      </c>
      <c r="F8285" s="32"/>
      <c r="G8285" s="32"/>
      <c r="H8285" s="32"/>
      <c r="I8285" s="31"/>
      <c r="J8285" s="31"/>
      <c r="K8285" s="31"/>
      <c r="L8285" s="31"/>
      <c r="M8285" s="31"/>
      <c r="N8285" s="31"/>
      <c r="O8285" s="31"/>
      <c r="P8285" s="31"/>
      <c r="Q8285" s="31"/>
      <c r="R8285" s="31"/>
      <c r="S8285" s="31"/>
      <c r="T8285" s="31"/>
      <c r="U8285" s="31"/>
      <c r="V8285" s="31"/>
      <c r="W8285" s="31"/>
      <c r="X8285" s="31"/>
      <c r="Y8285" s="31"/>
      <c r="Z8285" s="31"/>
      <c r="AA8285" s="31"/>
      <c r="AB8285" s="31"/>
      <c r="AC8285" s="31"/>
      <c r="AD8285" s="31"/>
      <c r="AE8285" s="31"/>
      <c r="AF8285" s="31"/>
      <c r="AG8285" s="31"/>
      <c r="AH8285" s="31"/>
      <c r="AI8285" s="31"/>
      <c r="AJ8285" s="31"/>
      <c r="AK8285" s="31"/>
      <c r="AL8285" s="31"/>
      <c r="AO8285" s="376"/>
    </row>
    <row r="8286" spans="1:41" x14ac:dyDescent="0.25">
      <c r="A8286" s="44" t="s">
        <v>20712</v>
      </c>
      <c r="B8286" s="44" t="s">
        <v>936</v>
      </c>
      <c r="C8286" s="45">
        <v>260703</v>
      </c>
      <c r="D8286" s="45" t="s">
        <v>11363</v>
      </c>
      <c r="E8286" s="45" t="s">
        <v>11150</v>
      </c>
      <c r="AO8286" s="376"/>
    </row>
    <row r="8287" spans="1:41" x14ac:dyDescent="0.25">
      <c r="A8287" s="44" t="s">
        <v>5253</v>
      </c>
      <c r="B8287" s="44" t="s">
        <v>5134</v>
      </c>
      <c r="C8287" s="45">
        <v>220802</v>
      </c>
      <c r="D8287" s="45" t="s">
        <v>11363</v>
      </c>
      <c r="E8287" s="45" t="s">
        <v>4966</v>
      </c>
      <c r="AO8287" s="376"/>
    </row>
    <row r="8288" spans="1:41" x14ac:dyDescent="0.25">
      <c r="A8288" s="44" t="s">
        <v>21140</v>
      </c>
      <c r="B8288" s="44" t="s">
        <v>21359</v>
      </c>
      <c r="C8288" s="45" t="s">
        <v>21182</v>
      </c>
      <c r="D8288" s="45" t="s">
        <v>21447</v>
      </c>
      <c r="E8288" s="46">
        <v>46752</v>
      </c>
      <c r="AO8288" s="376"/>
    </row>
    <row r="8289" spans="1:41" x14ac:dyDescent="0.25">
      <c r="A8289" s="44" t="s">
        <v>16731</v>
      </c>
      <c r="B8289" s="44" t="s">
        <v>16732</v>
      </c>
      <c r="C8289" s="45" t="s">
        <v>17007</v>
      </c>
      <c r="D8289" s="367" t="s">
        <v>3696</v>
      </c>
      <c r="E8289" s="328">
        <f>DATE(2029,7,17)</f>
        <v>47316</v>
      </c>
      <c r="F8289" s="32"/>
      <c r="G8289" s="32"/>
      <c r="H8289" s="32"/>
      <c r="I8289" s="31"/>
      <c r="J8289" s="31"/>
      <c r="K8289" s="31"/>
      <c r="L8289" s="31"/>
      <c r="M8289" s="31"/>
      <c r="N8289" s="31"/>
      <c r="O8289" s="31"/>
      <c r="P8289" s="31"/>
      <c r="Q8289" s="31"/>
      <c r="R8289" s="31"/>
      <c r="S8289" s="31"/>
      <c r="T8289" s="31"/>
      <c r="U8289" s="31"/>
      <c r="V8289" s="31"/>
      <c r="W8289" s="31"/>
      <c r="X8289" s="31"/>
      <c r="Y8289" s="31"/>
      <c r="Z8289" s="31"/>
      <c r="AA8289" s="31"/>
      <c r="AB8289" s="31"/>
      <c r="AC8289" s="31"/>
      <c r="AD8289" s="31"/>
      <c r="AE8289" s="31"/>
      <c r="AF8289" s="31"/>
      <c r="AG8289" s="31"/>
      <c r="AH8289" s="31"/>
      <c r="AI8289" s="31"/>
      <c r="AJ8289" s="31"/>
      <c r="AK8289" s="31"/>
      <c r="AL8289" s="31"/>
      <c r="AO8289" s="376"/>
    </row>
    <row r="8290" spans="1:41" x14ac:dyDescent="0.25">
      <c r="A8290" s="44" t="s">
        <v>16731</v>
      </c>
      <c r="B8290" s="44" t="s">
        <v>10350</v>
      </c>
      <c r="C8290" s="45">
        <v>24020301</v>
      </c>
      <c r="D8290" s="45" t="s">
        <v>11363</v>
      </c>
      <c r="E8290" s="45" t="s">
        <v>5131</v>
      </c>
      <c r="AO8290" s="376"/>
    </row>
    <row r="8291" spans="1:41" x14ac:dyDescent="0.25">
      <c r="A8291" s="44" t="s">
        <v>5254</v>
      </c>
      <c r="B8291" s="44" t="s">
        <v>2350</v>
      </c>
      <c r="C8291" s="45">
        <v>220105</v>
      </c>
      <c r="D8291" s="45" t="s">
        <v>11363</v>
      </c>
      <c r="E8291" s="45" t="s">
        <v>2593</v>
      </c>
      <c r="AO8291" s="376"/>
    </row>
    <row r="8292" spans="1:41" x14ac:dyDescent="0.25">
      <c r="A8292" s="44" t="s">
        <v>9850</v>
      </c>
      <c r="B8292" s="44" t="s">
        <v>202</v>
      </c>
      <c r="C8292" s="45" t="s">
        <v>9851</v>
      </c>
      <c r="D8292" s="45" t="s">
        <v>11204</v>
      </c>
      <c r="E8292" s="45" t="s">
        <v>2538</v>
      </c>
      <c r="F8292" s="93"/>
      <c r="G8292" s="93"/>
      <c r="H8292" s="93"/>
      <c r="I8292" s="99"/>
      <c r="J8292" s="99"/>
      <c r="K8292" s="99"/>
      <c r="L8292" s="99"/>
      <c r="M8292" s="99"/>
      <c r="N8292" s="99"/>
      <c r="O8292" s="99"/>
      <c r="P8292" s="99"/>
      <c r="Q8292" s="99"/>
      <c r="R8292" s="99"/>
      <c r="S8292" s="99"/>
      <c r="T8292" s="99"/>
      <c r="U8292" s="99"/>
      <c r="V8292" s="99"/>
      <c r="W8292" s="99"/>
      <c r="X8292" s="99"/>
      <c r="Y8292" s="99"/>
      <c r="Z8292" s="99"/>
      <c r="AA8292" s="99"/>
      <c r="AB8292" s="99"/>
      <c r="AC8292" s="99"/>
      <c r="AD8292" s="99"/>
      <c r="AE8292" s="99"/>
      <c r="AF8292" s="99"/>
      <c r="AG8292" s="99"/>
      <c r="AH8292" s="31"/>
      <c r="AI8292" s="31"/>
      <c r="AJ8292" s="31"/>
      <c r="AK8292" s="31"/>
      <c r="AL8292" s="31"/>
      <c r="AO8292" s="376"/>
    </row>
    <row r="8293" spans="1:41" x14ac:dyDescent="0.25">
      <c r="A8293" s="44" t="s">
        <v>9850</v>
      </c>
      <c r="B8293" s="44" t="s">
        <v>202</v>
      </c>
      <c r="C8293" s="45" t="s">
        <v>9851</v>
      </c>
      <c r="D8293" s="93" t="s">
        <v>17443</v>
      </c>
      <c r="E8293" s="45" t="s">
        <v>2538</v>
      </c>
      <c r="F8293" s="93"/>
      <c r="G8293" s="93"/>
      <c r="H8293" s="93"/>
      <c r="I8293" s="99"/>
      <c r="J8293" s="99"/>
      <c r="K8293" s="99"/>
      <c r="L8293" s="99"/>
      <c r="M8293" s="99"/>
      <c r="N8293" s="99"/>
      <c r="O8293" s="99"/>
      <c r="P8293" s="99"/>
      <c r="Q8293" s="99"/>
      <c r="R8293" s="99"/>
      <c r="S8293" s="99"/>
      <c r="T8293" s="99"/>
      <c r="U8293" s="99"/>
      <c r="V8293" s="99"/>
      <c r="W8293" s="99"/>
      <c r="X8293" s="99"/>
      <c r="Y8293" s="99"/>
      <c r="Z8293" s="99"/>
      <c r="AA8293" s="99"/>
      <c r="AB8293" s="99"/>
      <c r="AC8293" s="99"/>
      <c r="AD8293" s="99"/>
      <c r="AE8293" s="99"/>
      <c r="AF8293" s="99"/>
      <c r="AG8293" s="99"/>
      <c r="AH8293" s="31"/>
      <c r="AI8293" s="31"/>
      <c r="AJ8293" s="31"/>
      <c r="AK8293" s="31"/>
      <c r="AL8293" s="31"/>
      <c r="AO8293" s="376"/>
    </row>
    <row r="8294" spans="1:41" x14ac:dyDescent="0.25">
      <c r="A8294" s="44" t="s">
        <v>9850</v>
      </c>
      <c r="B8294" s="44" t="s">
        <v>202</v>
      </c>
      <c r="C8294" s="45" t="s">
        <v>9851</v>
      </c>
      <c r="D8294" s="45" t="s">
        <v>9895</v>
      </c>
      <c r="E8294" s="45" t="s">
        <v>2538</v>
      </c>
      <c r="F8294" s="93"/>
      <c r="G8294" s="93"/>
      <c r="H8294" s="93"/>
      <c r="I8294" s="99"/>
      <c r="J8294" s="99"/>
      <c r="K8294" s="99"/>
      <c r="L8294" s="99"/>
      <c r="M8294" s="99"/>
      <c r="N8294" s="44"/>
      <c r="O8294" s="44"/>
      <c r="P8294" s="99"/>
      <c r="Q8294" s="99"/>
      <c r="R8294" s="99"/>
      <c r="S8294" s="99"/>
      <c r="T8294" s="99"/>
      <c r="U8294" s="99"/>
      <c r="V8294" s="99"/>
      <c r="W8294" s="99"/>
      <c r="X8294" s="99"/>
      <c r="Y8294" s="99"/>
      <c r="Z8294" s="99"/>
      <c r="AA8294" s="99"/>
      <c r="AB8294" s="99"/>
      <c r="AC8294" s="99"/>
      <c r="AD8294" s="99"/>
      <c r="AE8294" s="99"/>
      <c r="AF8294" s="99"/>
      <c r="AG8294" s="99"/>
      <c r="AH8294" s="31"/>
      <c r="AI8294" s="31"/>
      <c r="AJ8294" s="31"/>
      <c r="AK8294" s="31"/>
      <c r="AL8294" s="31"/>
      <c r="AO8294" s="376"/>
    </row>
    <row r="8295" spans="1:41" x14ac:dyDescent="0.25">
      <c r="A8295" s="44" t="s">
        <v>4267</v>
      </c>
      <c r="B8295" s="44" t="s">
        <v>199</v>
      </c>
      <c r="C8295" s="45">
        <v>241001</v>
      </c>
      <c r="D8295" s="45" t="s">
        <v>11363</v>
      </c>
      <c r="E8295" s="45" t="s">
        <v>5332</v>
      </c>
      <c r="AO8295" s="376"/>
    </row>
    <row r="8296" spans="1:41" x14ac:dyDescent="0.25">
      <c r="A8296" s="44" t="s">
        <v>718</v>
      </c>
      <c r="B8296" s="44" t="s">
        <v>5130</v>
      </c>
      <c r="C8296" s="45">
        <v>22010701</v>
      </c>
      <c r="D8296" s="45" t="s">
        <v>11363</v>
      </c>
      <c r="E8296" s="45" t="s">
        <v>5131</v>
      </c>
      <c r="AO8296" s="376"/>
    </row>
    <row r="8297" spans="1:41" x14ac:dyDescent="0.25">
      <c r="A8297" s="44" t="s">
        <v>718</v>
      </c>
      <c r="B8297" s="44" t="s">
        <v>924</v>
      </c>
      <c r="C8297" s="45">
        <v>22010702</v>
      </c>
      <c r="D8297" s="45" t="s">
        <v>11363</v>
      </c>
      <c r="E8297" s="45" t="s">
        <v>5131</v>
      </c>
      <c r="AO8297" s="376"/>
    </row>
    <row r="8298" spans="1:41" x14ac:dyDescent="0.25">
      <c r="A8298" s="44" t="s">
        <v>718</v>
      </c>
      <c r="B8298" s="44" t="s">
        <v>17529</v>
      </c>
      <c r="C8298" s="45">
        <v>24120301</v>
      </c>
      <c r="D8298" s="45" t="s">
        <v>11363</v>
      </c>
      <c r="E8298" s="45" t="s">
        <v>12554</v>
      </c>
      <c r="AO8298" s="376"/>
    </row>
    <row r="8299" spans="1:41" x14ac:dyDescent="0.25">
      <c r="A8299" s="44" t="s">
        <v>718</v>
      </c>
      <c r="B8299" s="44" t="s">
        <v>3054</v>
      </c>
      <c r="C8299" s="45">
        <v>24120302</v>
      </c>
      <c r="D8299" s="45" t="s">
        <v>11363</v>
      </c>
      <c r="E8299" s="45" t="s">
        <v>12554</v>
      </c>
      <c r="AO8299" s="376"/>
    </row>
    <row r="8300" spans="1:41" x14ac:dyDescent="0.25">
      <c r="A8300" s="44" t="s">
        <v>13231</v>
      </c>
      <c r="B8300" s="44" t="s">
        <v>7851</v>
      </c>
      <c r="C8300" s="45">
        <v>23080102</v>
      </c>
      <c r="D8300" s="45" t="s">
        <v>11363</v>
      </c>
      <c r="E8300" s="45" t="s">
        <v>4151</v>
      </c>
      <c r="AO8300" s="376"/>
    </row>
    <row r="8301" spans="1:41" x14ac:dyDescent="0.25">
      <c r="A8301" s="44" t="s">
        <v>13231</v>
      </c>
      <c r="B8301" s="44" t="s">
        <v>2186</v>
      </c>
      <c r="C8301" s="45">
        <v>25090101</v>
      </c>
      <c r="D8301" s="45" t="s">
        <v>11363</v>
      </c>
      <c r="E8301" s="45" t="s">
        <v>4972</v>
      </c>
      <c r="AO8301" s="376"/>
    </row>
    <row r="8302" spans="1:41" x14ac:dyDescent="0.25">
      <c r="A8302" s="44" t="s">
        <v>13231</v>
      </c>
      <c r="B8302" s="44" t="s">
        <v>3044</v>
      </c>
      <c r="C8302" s="45">
        <v>25090102</v>
      </c>
      <c r="D8302" s="45" t="s">
        <v>11363</v>
      </c>
      <c r="E8302" s="45" t="s">
        <v>4972</v>
      </c>
      <c r="AO8302" s="376"/>
    </row>
    <row r="8303" spans="1:41" x14ac:dyDescent="0.25">
      <c r="A8303" s="44" t="s">
        <v>13231</v>
      </c>
      <c r="B8303" s="44" t="s">
        <v>6608</v>
      </c>
      <c r="C8303" s="45">
        <v>260203</v>
      </c>
      <c r="D8303" s="45" t="s">
        <v>11363</v>
      </c>
      <c r="E8303" s="45" t="s">
        <v>9238</v>
      </c>
      <c r="AO8303" s="376"/>
    </row>
    <row r="8304" spans="1:41" x14ac:dyDescent="0.25">
      <c r="A8304" s="44" t="s">
        <v>13231</v>
      </c>
      <c r="B8304" s="44" t="s">
        <v>17465</v>
      </c>
      <c r="C8304" s="45">
        <v>26020101</v>
      </c>
      <c r="D8304" s="45" t="s">
        <v>11363</v>
      </c>
      <c r="E8304" s="45" t="s">
        <v>9238</v>
      </c>
      <c r="AO8304" s="376"/>
    </row>
    <row r="8305" spans="1:41" x14ac:dyDescent="0.25">
      <c r="A8305" s="44" t="s">
        <v>13231</v>
      </c>
      <c r="B8305" s="44" t="s">
        <v>6609</v>
      </c>
      <c r="C8305" s="45">
        <v>26020102</v>
      </c>
      <c r="D8305" s="45" t="s">
        <v>11363</v>
      </c>
      <c r="E8305" s="45" t="s">
        <v>9238</v>
      </c>
      <c r="AO8305" s="376"/>
    </row>
    <row r="8306" spans="1:41" x14ac:dyDescent="0.25">
      <c r="A8306" s="44" t="s">
        <v>13231</v>
      </c>
      <c r="B8306" s="44" t="s">
        <v>5321</v>
      </c>
      <c r="C8306" s="45">
        <v>26010401</v>
      </c>
      <c r="D8306" s="45" t="s">
        <v>11363</v>
      </c>
      <c r="E8306" s="45" t="s">
        <v>17459</v>
      </c>
      <c r="AO8306" s="376"/>
    </row>
    <row r="8307" spans="1:41" x14ac:dyDescent="0.25">
      <c r="A8307" s="44" t="s">
        <v>13231</v>
      </c>
      <c r="B8307" s="44" t="s">
        <v>3176</v>
      </c>
      <c r="C8307" s="45">
        <v>26010402</v>
      </c>
      <c r="D8307" s="45" t="s">
        <v>11363</v>
      </c>
      <c r="E8307" s="45" t="s">
        <v>17459</v>
      </c>
      <c r="AO8307" s="376"/>
    </row>
    <row r="8308" spans="1:41" x14ac:dyDescent="0.25">
      <c r="A8308" s="44" t="s">
        <v>8818</v>
      </c>
      <c r="B8308" s="44" t="s">
        <v>14892</v>
      </c>
      <c r="C8308" s="45" t="s">
        <v>13821</v>
      </c>
      <c r="D8308" s="367" t="s">
        <v>3696</v>
      </c>
      <c r="E8308" s="328">
        <f>DATE(2029,4,23)</f>
        <v>47231</v>
      </c>
      <c r="F8308" s="32"/>
      <c r="G8308" s="32"/>
      <c r="H8308" s="32"/>
      <c r="I8308" s="31"/>
      <c r="J8308" s="31"/>
      <c r="K8308" s="31"/>
      <c r="L8308" s="31"/>
      <c r="M8308" s="31"/>
      <c r="N8308" s="31"/>
      <c r="O8308" s="31"/>
      <c r="P8308" s="31"/>
      <c r="Q8308" s="31"/>
      <c r="R8308" s="31"/>
      <c r="S8308" s="31"/>
      <c r="T8308" s="31"/>
      <c r="U8308" s="31"/>
      <c r="V8308" s="31"/>
      <c r="W8308" s="31"/>
      <c r="X8308" s="31"/>
      <c r="Y8308" s="31"/>
      <c r="Z8308" s="31"/>
      <c r="AA8308" s="31"/>
      <c r="AB8308" s="31"/>
      <c r="AC8308" s="31"/>
      <c r="AD8308" s="31"/>
      <c r="AE8308" s="31"/>
      <c r="AF8308" s="31"/>
      <c r="AG8308" s="31"/>
      <c r="AH8308" s="31"/>
      <c r="AI8308" s="31"/>
      <c r="AJ8308" s="31"/>
      <c r="AK8308" s="31"/>
      <c r="AL8308" s="31"/>
      <c r="AO8308" s="376"/>
    </row>
    <row r="8309" spans="1:41" x14ac:dyDescent="0.25">
      <c r="A8309" s="44" t="s">
        <v>17915</v>
      </c>
      <c r="B8309" s="44" t="s">
        <v>5321</v>
      </c>
      <c r="C8309" s="45">
        <v>26010401</v>
      </c>
      <c r="D8309" s="45" t="s">
        <v>11363</v>
      </c>
      <c r="E8309" s="45" t="s">
        <v>17459</v>
      </c>
      <c r="AO8309" s="376"/>
    </row>
    <row r="8310" spans="1:41" x14ac:dyDescent="0.25">
      <c r="A8310" s="44" t="s">
        <v>8819</v>
      </c>
      <c r="B8310" s="44" t="s">
        <v>14741</v>
      </c>
      <c r="C8310" s="45" t="s">
        <v>5088</v>
      </c>
      <c r="D8310" s="367" t="s">
        <v>3696</v>
      </c>
      <c r="E8310" s="328">
        <f>DATE(2027,5,26)</f>
        <v>46533</v>
      </c>
      <c r="F8310" s="32"/>
      <c r="G8310" s="32"/>
      <c r="H8310" s="32"/>
      <c r="I8310" s="31"/>
      <c r="J8310" s="31"/>
      <c r="K8310" s="31"/>
      <c r="L8310" s="31"/>
      <c r="M8310" s="31"/>
      <c r="N8310" s="31"/>
      <c r="O8310" s="31"/>
      <c r="P8310" s="31"/>
      <c r="Q8310" s="31"/>
      <c r="R8310" s="31"/>
      <c r="S8310" s="31"/>
      <c r="T8310" s="31"/>
      <c r="U8310" s="31"/>
      <c r="V8310" s="31"/>
      <c r="W8310" s="31"/>
      <c r="X8310" s="31"/>
      <c r="Y8310" s="31"/>
      <c r="Z8310" s="31"/>
      <c r="AA8310" s="31"/>
      <c r="AB8310" s="31"/>
      <c r="AC8310" s="31"/>
      <c r="AD8310" s="31"/>
      <c r="AE8310" s="31"/>
      <c r="AF8310" s="31"/>
      <c r="AG8310" s="31"/>
      <c r="AH8310" s="31"/>
      <c r="AI8310" s="31"/>
      <c r="AJ8310" s="31"/>
      <c r="AK8310" s="31"/>
      <c r="AL8310" s="31"/>
      <c r="AO8310" s="376"/>
    </row>
    <row r="8311" spans="1:41" x14ac:dyDescent="0.25">
      <c r="A8311" s="44" t="s">
        <v>19360</v>
      </c>
      <c r="B8311" s="319" t="s">
        <v>19515</v>
      </c>
      <c r="C8311" s="318" t="s">
        <v>19698</v>
      </c>
      <c r="D8311" s="93" t="s">
        <v>19934</v>
      </c>
      <c r="E8311" s="320">
        <v>47057</v>
      </c>
      <c r="F8311" s="93"/>
      <c r="G8311" s="93"/>
      <c r="H8311" s="93"/>
      <c r="I8311" s="99"/>
      <c r="J8311" s="99"/>
      <c r="K8311" s="99"/>
      <c r="L8311" s="99"/>
      <c r="M8311" s="99"/>
      <c r="N8311" s="99"/>
      <c r="O8311" s="99"/>
      <c r="P8311" s="99"/>
      <c r="Q8311" s="99"/>
      <c r="R8311" s="99"/>
      <c r="S8311" s="99"/>
      <c r="T8311" s="99"/>
      <c r="U8311" s="99"/>
      <c r="V8311" s="99"/>
      <c r="W8311" s="99"/>
      <c r="X8311" s="99"/>
      <c r="Y8311" s="99"/>
      <c r="Z8311" s="99"/>
      <c r="AA8311" s="99"/>
      <c r="AB8311" s="99"/>
      <c r="AC8311" s="99"/>
      <c r="AD8311" s="99"/>
      <c r="AE8311" s="99"/>
      <c r="AF8311" s="99"/>
      <c r="AG8311" s="99"/>
      <c r="AH8311" s="31"/>
      <c r="AI8311" s="31"/>
      <c r="AJ8311" s="31"/>
      <c r="AK8311" s="31"/>
      <c r="AL8311" s="31"/>
      <c r="AO8311" s="376"/>
    </row>
    <row r="8312" spans="1:41" x14ac:dyDescent="0.3">
      <c r="A8312" s="57" t="s">
        <v>719</v>
      </c>
      <c r="B8312" s="57" t="s">
        <v>1290</v>
      </c>
      <c r="C8312" s="62">
        <v>24027</v>
      </c>
      <c r="D8312" s="62" t="s">
        <v>20886</v>
      </c>
      <c r="E8312" s="60">
        <v>46873</v>
      </c>
      <c r="F8312" s="32"/>
      <c r="G8312" s="32"/>
      <c r="H8312" s="32"/>
      <c r="I8312" s="31"/>
      <c r="J8312" s="31"/>
      <c r="K8312" s="31"/>
      <c r="L8312" s="31"/>
      <c r="M8312" s="31"/>
      <c r="N8312" s="31"/>
      <c r="O8312" s="31"/>
      <c r="P8312" s="31"/>
      <c r="Q8312" s="31"/>
      <c r="R8312" s="31"/>
      <c r="S8312" s="31"/>
      <c r="T8312" s="31"/>
      <c r="U8312" s="31"/>
      <c r="V8312" s="31"/>
      <c r="W8312" s="31"/>
      <c r="X8312" s="31"/>
      <c r="Y8312" s="31"/>
      <c r="Z8312" s="31"/>
      <c r="AA8312" s="31"/>
      <c r="AB8312" s="31"/>
      <c r="AC8312" s="31"/>
      <c r="AD8312" s="31"/>
      <c r="AE8312" s="31"/>
      <c r="AF8312" s="31"/>
      <c r="AG8312" s="31"/>
      <c r="AH8312" s="31"/>
      <c r="AI8312" s="31"/>
      <c r="AJ8312" s="31"/>
      <c r="AK8312" s="31"/>
      <c r="AL8312" s="31"/>
      <c r="AO8312" s="376"/>
    </row>
    <row r="8313" spans="1:41" x14ac:dyDescent="0.25">
      <c r="A8313" s="44" t="s">
        <v>719</v>
      </c>
      <c r="B8313" s="44" t="s">
        <v>3176</v>
      </c>
      <c r="C8313" s="45">
        <v>23010402</v>
      </c>
      <c r="D8313" s="45" t="s">
        <v>11363</v>
      </c>
      <c r="E8313" s="45" t="s">
        <v>5322</v>
      </c>
      <c r="AO8313" s="376"/>
    </row>
    <row r="8314" spans="1:41" x14ac:dyDescent="0.25">
      <c r="A8314" s="44" t="s">
        <v>719</v>
      </c>
      <c r="B8314" s="44" t="s">
        <v>15616</v>
      </c>
      <c r="C8314" s="45">
        <v>25050101</v>
      </c>
      <c r="D8314" s="45" t="s">
        <v>11363</v>
      </c>
      <c r="E8314" s="45" t="s">
        <v>7105</v>
      </c>
      <c r="AO8314" s="376"/>
    </row>
    <row r="8315" spans="1:41" x14ac:dyDescent="0.25">
      <c r="A8315" s="44" t="s">
        <v>719</v>
      </c>
      <c r="B8315" s="44" t="s">
        <v>15617</v>
      </c>
      <c r="C8315" s="45">
        <v>25050102</v>
      </c>
      <c r="D8315" s="45" t="s">
        <v>11363</v>
      </c>
      <c r="E8315" s="45" t="s">
        <v>7105</v>
      </c>
      <c r="AO8315" s="376"/>
    </row>
    <row r="8316" spans="1:41" x14ac:dyDescent="0.25">
      <c r="A8316" s="44" t="s">
        <v>6319</v>
      </c>
      <c r="B8316" s="44" t="s">
        <v>145</v>
      </c>
      <c r="C8316" s="45" t="s">
        <v>13440</v>
      </c>
      <c r="D8316" s="46" t="s">
        <v>21328</v>
      </c>
      <c r="E8316" s="46">
        <v>46441</v>
      </c>
      <c r="AO8316" s="376"/>
    </row>
    <row r="8317" spans="1:41" x14ac:dyDescent="0.25">
      <c r="A8317" s="44" t="s">
        <v>6319</v>
      </c>
      <c r="B8317" s="44" t="s">
        <v>145</v>
      </c>
      <c r="C8317" s="45" t="s">
        <v>14478</v>
      </c>
      <c r="D8317" s="46" t="s">
        <v>21328</v>
      </c>
      <c r="E8317" s="46">
        <v>46583</v>
      </c>
      <c r="AO8317" s="376"/>
    </row>
    <row r="8318" spans="1:41" x14ac:dyDescent="0.25">
      <c r="A8318" s="262" t="s">
        <v>2125</v>
      </c>
      <c r="B8318" s="262" t="s">
        <v>6228</v>
      </c>
      <c r="C8318" s="263">
        <v>791202207001</v>
      </c>
      <c r="D8318" s="263" t="s">
        <v>6271</v>
      </c>
      <c r="E8318" s="264">
        <v>46630</v>
      </c>
      <c r="F8318" s="93"/>
      <c r="G8318" s="93"/>
      <c r="H8318" s="93"/>
      <c r="I8318" s="99"/>
      <c r="J8318" s="99"/>
      <c r="K8318" s="99"/>
      <c r="L8318" s="99"/>
      <c r="M8318" s="99"/>
      <c r="N8318" s="44"/>
      <c r="O8318" s="44"/>
      <c r="P8318" s="99"/>
      <c r="Q8318" s="99"/>
      <c r="R8318" s="99"/>
      <c r="S8318" s="99"/>
      <c r="T8318" s="99"/>
      <c r="U8318" s="99"/>
      <c r="V8318" s="99"/>
      <c r="W8318" s="99"/>
      <c r="X8318" s="99"/>
      <c r="Y8318" s="99"/>
      <c r="Z8318" s="99"/>
      <c r="AA8318" s="99"/>
      <c r="AB8318" s="99"/>
      <c r="AC8318" s="99"/>
      <c r="AD8318" s="99"/>
      <c r="AE8318" s="99"/>
      <c r="AF8318" s="99"/>
      <c r="AG8318" s="99"/>
      <c r="AH8318" s="31"/>
      <c r="AI8318" s="31"/>
      <c r="AJ8318" s="31"/>
      <c r="AK8318" s="31"/>
      <c r="AL8318" s="31"/>
      <c r="AO8318" s="376"/>
    </row>
    <row r="8319" spans="1:41" x14ac:dyDescent="0.3">
      <c r="A8319" s="333" t="s">
        <v>2125</v>
      </c>
      <c r="B8319" s="333" t="s">
        <v>1171</v>
      </c>
      <c r="C8319" s="125" t="s">
        <v>10962</v>
      </c>
      <c r="D8319" s="32" t="s">
        <v>20309</v>
      </c>
      <c r="E8319" s="125" t="s">
        <v>8292</v>
      </c>
      <c r="F8319" s="125" t="s">
        <v>1189</v>
      </c>
      <c r="G8319" s="125" t="s">
        <v>1190</v>
      </c>
      <c r="AO8319" s="376"/>
    </row>
    <row r="8320" spans="1:41" x14ac:dyDescent="0.3">
      <c r="A8320" s="333" t="s">
        <v>2125</v>
      </c>
      <c r="B8320" s="333" t="s">
        <v>1164</v>
      </c>
      <c r="C8320" s="125" t="s">
        <v>15586</v>
      </c>
      <c r="D8320" s="32" t="s">
        <v>20309</v>
      </c>
      <c r="E8320" s="125" t="s">
        <v>9839</v>
      </c>
      <c r="F8320" s="125" t="s">
        <v>1189</v>
      </c>
      <c r="G8320" s="125" t="s">
        <v>1190</v>
      </c>
      <c r="AO8320" s="376"/>
    </row>
    <row r="8321" spans="1:41" x14ac:dyDescent="0.25">
      <c r="A8321" s="44" t="s">
        <v>17916</v>
      </c>
      <c r="B8321" s="44" t="s">
        <v>3042</v>
      </c>
      <c r="C8321" s="45">
        <v>230903</v>
      </c>
      <c r="D8321" s="45" t="s">
        <v>11363</v>
      </c>
      <c r="E8321" s="45" t="s">
        <v>7871</v>
      </c>
      <c r="AO8321" s="376"/>
    </row>
    <row r="8322" spans="1:41" x14ac:dyDescent="0.25">
      <c r="A8322" s="44" t="s">
        <v>17916</v>
      </c>
      <c r="B8322" s="44" t="s">
        <v>9235</v>
      </c>
      <c r="C8322" s="45">
        <v>240102</v>
      </c>
      <c r="D8322" s="45" t="s">
        <v>11363</v>
      </c>
      <c r="E8322" s="45" t="s">
        <v>5139</v>
      </c>
      <c r="AO8322" s="376"/>
    </row>
    <row r="8323" spans="1:41" x14ac:dyDescent="0.25">
      <c r="A8323" s="44" t="s">
        <v>17916</v>
      </c>
      <c r="B8323" s="44" t="s">
        <v>3474</v>
      </c>
      <c r="C8323" s="45">
        <v>250503</v>
      </c>
      <c r="D8323" s="45" t="s">
        <v>11363</v>
      </c>
      <c r="E8323" s="45" t="s">
        <v>15608</v>
      </c>
      <c r="AO8323" s="376"/>
    </row>
    <row r="8324" spans="1:41" x14ac:dyDescent="0.25">
      <c r="A8324" s="44" t="s">
        <v>17916</v>
      </c>
      <c r="B8324" s="44" t="s">
        <v>15616</v>
      </c>
      <c r="C8324" s="45">
        <v>25050101</v>
      </c>
      <c r="D8324" s="45" t="s">
        <v>11363</v>
      </c>
      <c r="E8324" s="45" t="s">
        <v>7105</v>
      </c>
      <c r="AO8324" s="376"/>
    </row>
    <row r="8325" spans="1:41" x14ac:dyDescent="0.25">
      <c r="A8325" s="44" t="s">
        <v>17916</v>
      </c>
      <c r="B8325" s="44" t="s">
        <v>938</v>
      </c>
      <c r="C8325" s="45">
        <v>260103</v>
      </c>
      <c r="D8325" s="45" t="s">
        <v>11363</v>
      </c>
      <c r="E8325" s="45" t="s">
        <v>8292</v>
      </c>
      <c r="AO8325" s="376"/>
    </row>
    <row r="8326" spans="1:41" x14ac:dyDescent="0.25">
      <c r="A8326" s="44" t="s">
        <v>17916</v>
      </c>
      <c r="B8326" s="44" t="s">
        <v>21553</v>
      </c>
      <c r="C8326" s="45">
        <v>260603</v>
      </c>
      <c r="D8326" s="45" t="s">
        <v>11363</v>
      </c>
      <c r="E8326" s="45" t="s">
        <v>9840</v>
      </c>
      <c r="AO8326" s="376"/>
    </row>
    <row r="8327" spans="1:41" x14ac:dyDescent="0.25">
      <c r="A8327" s="44" t="s">
        <v>17916</v>
      </c>
      <c r="B8327" s="44" t="s">
        <v>7823</v>
      </c>
      <c r="C8327" s="45">
        <v>260701</v>
      </c>
      <c r="D8327" s="45" t="s">
        <v>11363</v>
      </c>
      <c r="E8327" s="45" t="s">
        <v>11150</v>
      </c>
      <c r="AO8327" s="376"/>
    </row>
    <row r="8328" spans="1:41" x14ac:dyDescent="0.25">
      <c r="A8328" s="44" t="s">
        <v>13486</v>
      </c>
      <c r="B8328" s="44" t="s">
        <v>21362</v>
      </c>
      <c r="C8328" s="45" t="s">
        <v>13474</v>
      </c>
      <c r="D8328" s="45" t="s">
        <v>21447</v>
      </c>
      <c r="E8328" s="46">
        <v>46752</v>
      </c>
      <c r="AO8328" s="376"/>
    </row>
    <row r="8329" spans="1:41" x14ac:dyDescent="0.25">
      <c r="A8329" s="44" t="s">
        <v>21668</v>
      </c>
      <c r="B8329" s="44" t="s">
        <v>936</v>
      </c>
      <c r="C8329" s="45">
        <v>260703</v>
      </c>
      <c r="D8329" s="45" t="s">
        <v>11363</v>
      </c>
      <c r="E8329" s="45" t="s">
        <v>11150</v>
      </c>
      <c r="AO8329" s="376"/>
    </row>
    <row r="8330" spans="1:41" x14ac:dyDescent="0.25">
      <c r="A8330" s="44" t="s">
        <v>12291</v>
      </c>
      <c r="B8330" s="44" t="s">
        <v>12118</v>
      </c>
      <c r="C8330" s="45">
        <v>13.23</v>
      </c>
      <c r="D8330" s="45" t="s">
        <v>12549</v>
      </c>
      <c r="E8330" s="46">
        <v>46934</v>
      </c>
      <c r="F8330" s="45"/>
      <c r="G8330" s="93"/>
      <c r="H8330" s="93"/>
      <c r="I8330" s="99"/>
      <c r="J8330" s="99"/>
      <c r="K8330" s="99"/>
      <c r="L8330" s="99"/>
      <c r="M8330" s="99"/>
      <c r="N8330" s="99"/>
      <c r="O8330" s="99"/>
      <c r="P8330" s="99"/>
      <c r="Q8330" s="99"/>
      <c r="R8330" s="99"/>
      <c r="S8330" s="99"/>
      <c r="T8330" s="99"/>
      <c r="U8330" s="99"/>
      <c r="V8330" s="99"/>
      <c r="W8330" s="99"/>
      <c r="X8330" s="99"/>
      <c r="Y8330" s="99"/>
      <c r="Z8330" s="99"/>
      <c r="AA8330" s="99"/>
      <c r="AB8330" s="99"/>
      <c r="AC8330" s="99"/>
      <c r="AD8330" s="99"/>
      <c r="AE8330" s="99"/>
      <c r="AF8330" s="99"/>
      <c r="AG8330" s="99"/>
      <c r="AH8330" s="31"/>
      <c r="AI8330" s="31"/>
      <c r="AJ8330" s="31"/>
      <c r="AK8330" s="31"/>
      <c r="AL8330" s="31"/>
      <c r="AO8330" s="376"/>
    </row>
    <row r="8331" spans="1:41" x14ac:dyDescent="0.25">
      <c r="A8331" s="44" t="s">
        <v>6686</v>
      </c>
      <c r="B8331" s="44" t="s">
        <v>6685</v>
      </c>
      <c r="C8331" s="45" t="s">
        <v>6707</v>
      </c>
      <c r="D8331" s="45" t="s">
        <v>11204</v>
      </c>
      <c r="E8331" s="46">
        <v>46490</v>
      </c>
      <c r="F8331" s="93"/>
      <c r="G8331" s="93"/>
      <c r="H8331" s="93"/>
      <c r="I8331" s="99"/>
      <c r="J8331" s="99"/>
      <c r="K8331" s="99"/>
      <c r="L8331" s="99"/>
      <c r="M8331" s="99"/>
      <c r="N8331" s="99"/>
      <c r="O8331" s="99"/>
      <c r="P8331" s="99"/>
      <c r="Q8331" s="99"/>
      <c r="R8331" s="99"/>
      <c r="S8331" s="99"/>
      <c r="T8331" s="99"/>
      <c r="U8331" s="99"/>
      <c r="V8331" s="99"/>
      <c r="W8331" s="99"/>
      <c r="X8331" s="99"/>
      <c r="Y8331" s="99"/>
      <c r="Z8331" s="99"/>
      <c r="AA8331" s="99"/>
      <c r="AB8331" s="99"/>
      <c r="AC8331" s="99"/>
      <c r="AD8331" s="99"/>
      <c r="AE8331" s="99"/>
      <c r="AF8331" s="99"/>
      <c r="AG8331" s="99"/>
      <c r="AH8331" s="31"/>
      <c r="AI8331" s="31"/>
      <c r="AJ8331" s="31"/>
      <c r="AK8331" s="31"/>
      <c r="AL8331" s="31"/>
      <c r="AO8331" s="376"/>
    </row>
    <row r="8332" spans="1:41" x14ac:dyDescent="0.25">
      <c r="A8332" s="44" t="s">
        <v>6686</v>
      </c>
      <c r="B8332" s="44" t="s">
        <v>6685</v>
      </c>
      <c r="C8332" s="45" t="s">
        <v>6707</v>
      </c>
      <c r="D8332" s="93" t="s">
        <v>17443</v>
      </c>
      <c r="E8332" s="45" t="s">
        <v>17334</v>
      </c>
      <c r="F8332" s="93"/>
      <c r="G8332" s="93"/>
      <c r="H8332" s="93"/>
      <c r="I8332" s="99"/>
      <c r="J8332" s="99"/>
      <c r="K8332" s="99"/>
      <c r="L8332" s="99"/>
      <c r="M8332" s="99"/>
      <c r="N8332" s="99"/>
      <c r="O8332" s="99"/>
      <c r="P8332" s="99"/>
      <c r="Q8332" s="99"/>
      <c r="R8332" s="99"/>
      <c r="S8332" s="99"/>
      <c r="T8332" s="99"/>
      <c r="U8332" s="99"/>
      <c r="V8332" s="99"/>
      <c r="W8332" s="99"/>
      <c r="X8332" s="99"/>
      <c r="Y8332" s="99"/>
      <c r="Z8332" s="99"/>
      <c r="AA8332" s="99"/>
      <c r="AB8332" s="99"/>
      <c r="AC8332" s="99"/>
      <c r="AD8332" s="99"/>
      <c r="AE8332" s="99"/>
      <c r="AF8332" s="99"/>
      <c r="AG8332" s="99"/>
      <c r="AH8332" s="31"/>
      <c r="AI8332" s="31"/>
      <c r="AJ8332" s="31"/>
      <c r="AK8332" s="31"/>
      <c r="AL8332" s="31"/>
      <c r="AO8332" s="376"/>
    </row>
    <row r="8333" spans="1:41" x14ac:dyDescent="0.25">
      <c r="A8333" s="44" t="s">
        <v>6686</v>
      </c>
      <c r="B8333" s="44" t="s">
        <v>14705</v>
      </c>
      <c r="C8333" s="45" t="s">
        <v>5089</v>
      </c>
      <c r="D8333" s="367" t="s">
        <v>3696</v>
      </c>
      <c r="E8333" s="328">
        <f>DATE(2027,11,7)</f>
        <v>46698</v>
      </c>
      <c r="F8333" s="32"/>
      <c r="G8333" s="32"/>
      <c r="H8333" s="32"/>
      <c r="I8333" s="31"/>
      <c r="J8333" s="31"/>
      <c r="K8333" s="31"/>
      <c r="L8333" s="31"/>
      <c r="M8333" s="31"/>
      <c r="N8333" s="31"/>
      <c r="O8333" s="31"/>
      <c r="P8333" s="31"/>
      <c r="Q8333" s="31"/>
      <c r="R8333" s="31"/>
      <c r="S8333" s="31"/>
      <c r="T8333" s="31"/>
      <c r="U8333" s="31"/>
      <c r="V8333" s="31"/>
      <c r="W8333" s="31"/>
      <c r="X8333" s="31"/>
      <c r="Y8333" s="31"/>
      <c r="Z8333" s="31"/>
      <c r="AA8333" s="31"/>
      <c r="AB8333" s="31"/>
      <c r="AC8333" s="31"/>
      <c r="AD8333" s="31"/>
      <c r="AE8333" s="31"/>
      <c r="AF8333" s="31"/>
      <c r="AG8333" s="31"/>
      <c r="AH8333" s="31"/>
      <c r="AI8333" s="31"/>
      <c r="AJ8333" s="31"/>
      <c r="AK8333" s="31"/>
      <c r="AL8333" s="31"/>
      <c r="AO8333" s="376"/>
    </row>
    <row r="8334" spans="1:41" x14ac:dyDescent="0.25">
      <c r="A8334" s="44" t="s">
        <v>6686</v>
      </c>
      <c r="B8334" s="44" t="s">
        <v>6685</v>
      </c>
      <c r="C8334" s="45" t="s">
        <v>6707</v>
      </c>
      <c r="D8334" s="45" t="s">
        <v>9895</v>
      </c>
      <c r="E8334" s="46">
        <v>46856</v>
      </c>
      <c r="F8334" s="93"/>
      <c r="G8334" s="93"/>
      <c r="H8334" s="93"/>
      <c r="I8334" s="99"/>
      <c r="J8334" s="99"/>
      <c r="K8334" s="99"/>
      <c r="L8334" s="99"/>
      <c r="M8334" s="99"/>
      <c r="N8334" s="44"/>
      <c r="O8334" s="44"/>
      <c r="P8334" s="99"/>
      <c r="Q8334" s="99"/>
      <c r="R8334" s="99"/>
      <c r="S8334" s="99"/>
      <c r="T8334" s="99"/>
      <c r="U8334" s="99"/>
      <c r="V8334" s="99"/>
      <c r="W8334" s="99"/>
      <c r="X8334" s="99"/>
      <c r="Y8334" s="99"/>
      <c r="Z8334" s="99"/>
      <c r="AA8334" s="99"/>
      <c r="AB8334" s="99"/>
      <c r="AC8334" s="99"/>
      <c r="AD8334" s="99"/>
      <c r="AE8334" s="99"/>
      <c r="AF8334" s="99"/>
      <c r="AG8334" s="99"/>
      <c r="AH8334" s="31"/>
      <c r="AI8334" s="31"/>
      <c r="AJ8334" s="31"/>
      <c r="AK8334" s="31"/>
      <c r="AL8334" s="31"/>
      <c r="AO8334" s="376"/>
    </row>
    <row r="8335" spans="1:41" x14ac:dyDescent="0.25">
      <c r="A8335" s="44" t="s">
        <v>12292</v>
      </c>
      <c r="B8335" s="44" t="s">
        <v>12107</v>
      </c>
      <c r="C8335" s="45">
        <v>10.23</v>
      </c>
      <c r="D8335" s="45" t="s">
        <v>12549</v>
      </c>
      <c r="E8335" s="46">
        <v>46934</v>
      </c>
      <c r="F8335" s="45"/>
      <c r="G8335" s="93"/>
      <c r="H8335" s="93"/>
      <c r="I8335" s="99"/>
      <c r="J8335" s="99"/>
      <c r="K8335" s="99"/>
      <c r="L8335" s="99"/>
      <c r="M8335" s="99"/>
      <c r="N8335" s="99"/>
      <c r="O8335" s="99"/>
      <c r="P8335" s="99"/>
      <c r="Q8335" s="99"/>
      <c r="R8335" s="99"/>
      <c r="S8335" s="99"/>
      <c r="T8335" s="99"/>
      <c r="U8335" s="99"/>
      <c r="V8335" s="99"/>
      <c r="W8335" s="99"/>
      <c r="X8335" s="99"/>
      <c r="Y8335" s="99"/>
      <c r="Z8335" s="99"/>
      <c r="AA8335" s="99"/>
      <c r="AB8335" s="99"/>
      <c r="AC8335" s="99"/>
      <c r="AD8335" s="99"/>
      <c r="AE8335" s="99"/>
      <c r="AF8335" s="99"/>
      <c r="AG8335" s="99"/>
      <c r="AH8335" s="31"/>
      <c r="AI8335" s="31"/>
      <c r="AJ8335" s="31"/>
      <c r="AK8335" s="31"/>
      <c r="AL8335" s="31"/>
      <c r="AO8335" s="376"/>
    </row>
    <row r="8336" spans="1:41" x14ac:dyDescent="0.25">
      <c r="A8336" s="44" t="s">
        <v>12292</v>
      </c>
      <c r="B8336" s="44" t="s">
        <v>12189</v>
      </c>
      <c r="C8336" s="45">
        <v>35.229999999999997</v>
      </c>
      <c r="D8336" s="45" t="s">
        <v>12549</v>
      </c>
      <c r="E8336" s="46">
        <v>46934</v>
      </c>
      <c r="F8336" s="45"/>
      <c r="G8336" s="93"/>
      <c r="H8336" s="93"/>
      <c r="I8336" s="99"/>
      <c r="J8336" s="99"/>
      <c r="K8336" s="99"/>
      <c r="L8336" s="99"/>
      <c r="M8336" s="99"/>
      <c r="N8336" s="99"/>
      <c r="O8336" s="99"/>
      <c r="P8336" s="99"/>
      <c r="Q8336" s="99"/>
      <c r="R8336" s="99"/>
      <c r="S8336" s="99"/>
      <c r="T8336" s="99"/>
      <c r="U8336" s="99"/>
      <c r="V8336" s="99"/>
      <c r="W8336" s="99"/>
      <c r="X8336" s="99"/>
      <c r="Y8336" s="99"/>
      <c r="Z8336" s="99"/>
      <c r="AA8336" s="99"/>
      <c r="AB8336" s="99"/>
      <c r="AC8336" s="99"/>
      <c r="AD8336" s="99"/>
      <c r="AE8336" s="99"/>
      <c r="AF8336" s="99"/>
      <c r="AG8336" s="99"/>
      <c r="AH8336" s="31"/>
      <c r="AI8336" s="31"/>
      <c r="AJ8336" s="31"/>
      <c r="AK8336" s="31"/>
      <c r="AL8336" s="31"/>
      <c r="AO8336" s="376"/>
    </row>
    <row r="8337" spans="1:41" x14ac:dyDescent="0.25">
      <c r="A8337" s="100" t="s">
        <v>1794</v>
      </c>
      <c r="B8337" s="92" t="s">
        <v>3452</v>
      </c>
      <c r="C8337" s="93" t="s">
        <v>3453</v>
      </c>
      <c r="D8337" s="93" t="s">
        <v>1201</v>
      </c>
      <c r="E8337" s="94">
        <v>46496</v>
      </c>
      <c r="F8337" s="93"/>
      <c r="G8337" s="93"/>
      <c r="H8337" s="93"/>
      <c r="I8337" s="99"/>
      <c r="J8337" s="99"/>
      <c r="K8337" s="99"/>
      <c r="L8337" s="99"/>
      <c r="M8337" s="99"/>
      <c r="N8337" s="44"/>
      <c r="O8337" s="44"/>
      <c r="P8337" s="99"/>
      <c r="Q8337" s="99"/>
      <c r="R8337" s="99"/>
      <c r="S8337" s="99"/>
      <c r="T8337" s="99"/>
      <c r="U8337" s="99"/>
      <c r="V8337" s="99"/>
      <c r="W8337" s="99"/>
      <c r="X8337" s="99"/>
      <c r="Y8337" s="99"/>
      <c r="Z8337" s="99"/>
      <c r="AA8337" s="99"/>
      <c r="AB8337" s="99"/>
      <c r="AC8337" s="99"/>
      <c r="AD8337" s="99"/>
      <c r="AE8337" s="99"/>
      <c r="AF8337" s="99"/>
      <c r="AG8337" s="99"/>
      <c r="AH8337" s="31"/>
      <c r="AI8337" s="31"/>
      <c r="AJ8337" s="31"/>
      <c r="AK8337" s="31"/>
      <c r="AL8337" s="31"/>
      <c r="AO8337" s="376"/>
    </row>
    <row r="8338" spans="1:41" x14ac:dyDescent="0.25">
      <c r="A8338" s="44" t="s">
        <v>8378</v>
      </c>
      <c r="B8338" s="44" t="s">
        <v>8340</v>
      </c>
      <c r="C8338" s="45">
        <v>231001</v>
      </c>
      <c r="D8338" s="45" t="s">
        <v>11363</v>
      </c>
      <c r="E8338" s="45" t="s">
        <v>2538</v>
      </c>
      <c r="AO8338" s="376"/>
    </row>
    <row r="8339" spans="1:41" x14ac:dyDescent="0.25">
      <c r="A8339" s="44" t="s">
        <v>8378</v>
      </c>
      <c r="B8339" s="44" t="s">
        <v>939</v>
      </c>
      <c r="C8339" s="45">
        <v>241202</v>
      </c>
      <c r="D8339" s="45" t="s">
        <v>11363</v>
      </c>
      <c r="E8339" s="45" t="s">
        <v>12554</v>
      </c>
      <c r="AO8339" s="376"/>
    </row>
    <row r="8340" spans="1:41" x14ac:dyDescent="0.25">
      <c r="A8340" s="44" t="s">
        <v>8167</v>
      </c>
      <c r="B8340" s="44" t="s">
        <v>21365</v>
      </c>
      <c r="C8340" s="45" t="s">
        <v>8133</v>
      </c>
      <c r="D8340" s="45" t="s">
        <v>21447</v>
      </c>
      <c r="E8340" s="46">
        <v>46752</v>
      </c>
      <c r="AO8340" s="376"/>
    </row>
    <row r="8341" spans="1:41" x14ac:dyDescent="0.3">
      <c r="A8341" s="57" t="s">
        <v>720</v>
      </c>
      <c r="B8341" s="57" t="s">
        <v>2173</v>
      </c>
      <c r="C8341" s="62">
        <v>24030</v>
      </c>
      <c r="D8341" s="62" t="s">
        <v>20886</v>
      </c>
      <c r="E8341" s="60">
        <v>47057</v>
      </c>
      <c r="F8341" s="32"/>
      <c r="G8341" s="32"/>
      <c r="H8341" s="32"/>
      <c r="I8341" s="31"/>
      <c r="J8341" s="31"/>
      <c r="K8341" s="31"/>
      <c r="L8341" s="31"/>
      <c r="M8341" s="31"/>
      <c r="N8341" s="31"/>
      <c r="O8341" s="31"/>
      <c r="P8341" s="31"/>
      <c r="Q8341" s="31"/>
      <c r="R8341" s="31"/>
      <c r="S8341" s="31"/>
      <c r="T8341" s="31"/>
      <c r="U8341" s="31"/>
      <c r="V8341" s="31"/>
      <c r="W8341" s="31"/>
      <c r="X8341" s="31"/>
      <c r="Y8341" s="31"/>
      <c r="Z8341" s="31"/>
      <c r="AA8341" s="31"/>
      <c r="AB8341" s="31"/>
      <c r="AC8341" s="31"/>
      <c r="AD8341" s="31"/>
      <c r="AE8341" s="31"/>
      <c r="AF8341" s="31"/>
      <c r="AG8341" s="31"/>
      <c r="AH8341" s="31"/>
      <c r="AI8341" s="31"/>
      <c r="AJ8341" s="31"/>
      <c r="AK8341" s="31"/>
      <c r="AL8341" s="31"/>
      <c r="AO8341" s="376"/>
    </row>
    <row r="8342" spans="1:41" x14ac:dyDescent="0.25">
      <c r="A8342" s="44" t="s">
        <v>3516</v>
      </c>
      <c r="B8342" s="44" t="s">
        <v>5134</v>
      </c>
      <c r="C8342" s="45">
        <v>230807</v>
      </c>
      <c r="D8342" s="45" t="s">
        <v>11363</v>
      </c>
      <c r="E8342" s="45" t="s">
        <v>8282</v>
      </c>
      <c r="AO8342" s="376"/>
    </row>
    <row r="8343" spans="1:41" x14ac:dyDescent="0.25">
      <c r="A8343" s="57" t="s">
        <v>3615</v>
      </c>
      <c r="B8343" s="92" t="s">
        <v>3682</v>
      </c>
      <c r="C8343" s="93" t="s">
        <v>19106</v>
      </c>
      <c r="D8343" s="93" t="s">
        <v>3681</v>
      </c>
      <c r="E8343" s="94">
        <v>48029</v>
      </c>
      <c r="F8343" s="93"/>
      <c r="G8343" s="93"/>
      <c r="H8343" s="93"/>
      <c r="I8343" s="99"/>
      <c r="J8343" s="99"/>
      <c r="K8343" s="99"/>
      <c r="L8343" s="99"/>
      <c r="M8343" s="99"/>
      <c r="N8343" s="44"/>
      <c r="O8343" s="44"/>
      <c r="P8343" s="99"/>
      <c r="Q8343" s="99"/>
      <c r="R8343" s="99"/>
      <c r="S8343" s="99"/>
      <c r="T8343" s="99"/>
      <c r="U8343" s="99"/>
      <c r="V8343" s="99"/>
      <c r="W8343" s="99"/>
      <c r="X8343" s="99"/>
      <c r="Y8343" s="99"/>
      <c r="Z8343" s="99"/>
      <c r="AA8343" s="99"/>
      <c r="AB8343" s="99"/>
      <c r="AC8343" s="99"/>
      <c r="AD8343" s="99"/>
      <c r="AE8343" s="99"/>
      <c r="AF8343" s="99"/>
      <c r="AG8343" s="99"/>
      <c r="AH8343" s="31"/>
      <c r="AI8343" s="31"/>
      <c r="AJ8343" s="31"/>
      <c r="AK8343" s="31"/>
      <c r="AL8343" s="31"/>
      <c r="AO8343" s="376"/>
    </row>
    <row r="8344" spans="1:41" x14ac:dyDescent="0.25">
      <c r="A8344" s="91" t="s">
        <v>19209</v>
      </c>
      <c r="B8344" s="92" t="s">
        <v>19284</v>
      </c>
      <c r="C8344" s="93" t="s">
        <v>19285</v>
      </c>
      <c r="D8344" s="93" t="s">
        <v>1201</v>
      </c>
      <c r="E8344" s="94">
        <v>46582</v>
      </c>
      <c r="F8344" s="93"/>
      <c r="G8344" s="93"/>
      <c r="H8344" s="93"/>
      <c r="I8344" s="99"/>
      <c r="J8344" s="99"/>
      <c r="K8344" s="99"/>
      <c r="L8344" s="99"/>
      <c r="M8344" s="99"/>
      <c r="N8344" s="99"/>
      <c r="O8344" s="99"/>
      <c r="P8344" s="99"/>
      <c r="Q8344" s="99"/>
      <c r="R8344" s="99"/>
      <c r="S8344" s="99"/>
      <c r="T8344" s="99"/>
      <c r="U8344" s="99"/>
      <c r="V8344" s="99"/>
      <c r="W8344" s="99"/>
      <c r="X8344" s="99"/>
      <c r="Y8344" s="99"/>
      <c r="Z8344" s="99"/>
      <c r="AA8344" s="99"/>
      <c r="AB8344" s="99"/>
      <c r="AC8344" s="99"/>
      <c r="AD8344" s="99"/>
      <c r="AE8344" s="99"/>
      <c r="AF8344" s="99"/>
      <c r="AG8344" s="99"/>
      <c r="AH8344" s="31"/>
      <c r="AI8344" s="31"/>
      <c r="AJ8344" s="31"/>
      <c r="AK8344" s="31"/>
      <c r="AL8344" s="31"/>
      <c r="AO8344" s="376"/>
    </row>
    <row r="8345" spans="1:41" x14ac:dyDescent="0.3">
      <c r="A8345" s="333" t="s">
        <v>1030</v>
      </c>
      <c r="B8345" s="333" t="s">
        <v>11377</v>
      </c>
      <c r="C8345" s="125" t="s">
        <v>11214</v>
      </c>
      <c r="D8345" s="32" t="s">
        <v>20309</v>
      </c>
      <c r="E8345" s="125" t="s">
        <v>4966</v>
      </c>
      <c r="F8345" s="125" t="s">
        <v>1189</v>
      </c>
      <c r="G8345" s="125" t="s">
        <v>1190</v>
      </c>
      <c r="AO8345" s="376"/>
    </row>
    <row r="8346" spans="1:41" x14ac:dyDescent="0.25">
      <c r="A8346" s="44" t="s">
        <v>1030</v>
      </c>
      <c r="B8346" s="44" t="s">
        <v>12111</v>
      </c>
      <c r="C8346" s="45">
        <v>13.24</v>
      </c>
      <c r="D8346" s="45" t="s">
        <v>12549</v>
      </c>
      <c r="E8346" s="46">
        <v>47299</v>
      </c>
      <c r="F8346" s="45"/>
      <c r="G8346" s="93"/>
      <c r="H8346" s="93"/>
      <c r="I8346" s="99"/>
      <c r="J8346" s="99"/>
      <c r="K8346" s="99"/>
      <c r="L8346" s="99"/>
      <c r="M8346" s="99"/>
      <c r="N8346" s="99"/>
      <c r="O8346" s="99"/>
      <c r="P8346" s="99"/>
      <c r="Q8346" s="99"/>
      <c r="R8346" s="99"/>
      <c r="S8346" s="99"/>
      <c r="T8346" s="99"/>
      <c r="U8346" s="99"/>
      <c r="V8346" s="99"/>
      <c r="W8346" s="99"/>
      <c r="X8346" s="99"/>
      <c r="Y8346" s="99"/>
      <c r="Z8346" s="99"/>
      <c r="AA8346" s="99"/>
      <c r="AB8346" s="99"/>
      <c r="AC8346" s="99"/>
      <c r="AD8346" s="99"/>
      <c r="AE8346" s="99"/>
      <c r="AF8346" s="99"/>
      <c r="AG8346" s="99"/>
      <c r="AH8346" s="31"/>
      <c r="AI8346" s="31"/>
      <c r="AJ8346" s="31"/>
      <c r="AK8346" s="31"/>
      <c r="AL8346" s="31"/>
      <c r="AO8346" s="376"/>
    </row>
    <row r="8347" spans="1:41" x14ac:dyDescent="0.25">
      <c r="A8347" s="44" t="s">
        <v>1030</v>
      </c>
      <c r="B8347" s="44" t="s">
        <v>21359</v>
      </c>
      <c r="C8347" s="45" t="s">
        <v>21182</v>
      </c>
      <c r="D8347" s="45" t="s">
        <v>21447</v>
      </c>
      <c r="E8347" s="46">
        <v>46752</v>
      </c>
      <c r="AO8347" s="376"/>
    </row>
    <row r="8348" spans="1:41" x14ac:dyDescent="0.25">
      <c r="A8348" s="44" t="s">
        <v>6853</v>
      </c>
      <c r="B8348" s="44" t="s">
        <v>17468</v>
      </c>
      <c r="C8348" s="45">
        <v>23110101</v>
      </c>
      <c r="D8348" s="45" t="s">
        <v>11363</v>
      </c>
      <c r="E8348" s="45" t="s">
        <v>8334</v>
      </c>
      <c r="AO8348" s="376"/>
    </row>
    <row r="8349" spans="1:41" x14ac:dyDescent="0.25">
      <c r="A8349" s="44" t="s">
        <v>6853</v>
      </c>
      <c r="B8349" s="44" t="s">
        <v>8335</v>
      </c>
      <c r="C8349" s="45">
        <v>23110102</v>
      </c>
      <c r="D8349" s="45" t="s">
        <v>11363</v>
      </c>
      <c r="E8349" s="45" t="s">
        <v>8334</v>
      </c>
      <c r="AO8349" s="376"/>
    </row>
    <row r="8350" spans="1:41" x14ac:dyDescent="0.25">
      <c r="A8350" s="44" t="s">
        <v>6853</v>
      </c>
      <c r="B8350" s="44" t="s">
        <v>10348</v>
      </c>
      <c r="C8350" s="45">
        <v>240501</v>
      </c>
      <c r="D8350" s="45" t="s">
        <v>11363</v>
      </c>
      <c r="E8350" s="45" t="s">
        <v>10349</v>
      </c>
      <c r="AO8350" s="376"/>
    </row>
    <row r="8351" spans="1:41" x14ac:dyDescent="0.25">
      <c r="A8351" s="44" t="s">
        <v>6853</v>
      </c>
      <c r="B8351" s="44" t="s">
        <v>11956</v>
      </c>
      <c r="C8351" s="45">
        <v>24090701</v>
      </c>
      <c r="D8351" s="45" t="s">
        <v>11363</v>
      </c>
      <c r="E8351" s="45" t="s">
        <v>4826</v>
      </c>
      <c r="AO8351" s="376"/>
    </row>
    <row r="8352" spans="1:41" x14ac:dyDescent="0.25">
      <c r="A8352" s="44" t="s">
        <v>6853</v>
      </c>
      <c r="B8352" s="44" t="s">
        <v>4243</v>
      </c>
      <c r="C8352" s="45">
        <v>24090702</v>
      </c>
      <c r="D8352" s="45" t="s">
        <v>11363</v>
      </c>
      <c r="E8352" s="45" t="s">
        <v>4826</v>
      </c>
      <c r="AO8352" s="376"/>
    </row>
    <row r="8353" spans="1:41" x14ac:dyDescent="0.25">
      <c r="A8353" s="44" t="s">
        <v>6853</v>
      </c>
      <c r="B8353" s="44" t="s">
        <v>199</v>
      </c>
      <c r="C8353" s="45">
        <v>241001</v>
      </c>
      <c r="D8353" s="45" t="s">
        <v>11363</v>
      </c>
      <c r="E8353" s="45" t="s">
        <v>5332</v>
      </c>
      <c r="AO8353" s="376"/>
    </row>
    <row r="8354" spans="1:41" x14ac:dyDescent="0.25">
      <c r="A8354" s="44" t="s">
        <v>6853</v>
      </c>
      <c r="B8354" s="44" t="s">
        <v>5321</v>
      </c>
      <c r="C8354" s="45">
        <v>25010401</v>
      </c>
      <c r="D8354" s="45" t="s">
        <v>11363</v>
      </c>
      <c r="E8354" s="45" t="s">
        <v>12564</v>
      </c>
      <c r="AO8354" s="376"/>
    </row>
    <row r="8355" spans="1:41" x14ac:dyDescent="0.25">
      <c r="A8355" s="44" t="s">
        <v>6853</v>
      </c>
      <c r="B8355" s="44" t="s">
        <v>3176</v>
      </c>
      <c r="C8355" s="45">
        <v>25010402</v>
      </c>
      <c r="D8355" s="45" t="s">
        <v>11363</v>
      </c>
      <c r="E8355" s="45" t="s">
        <v>12564</v>
      </c>
      <c r="AO8355" s="376"/>
    </row>
    <row r="8356" spans="1:41" x14ac:dyDescent="0.25">
      <c r="A8356" s="44" t="s">
        <v>13822</v>
      </c>
      <c r="B8356" s="44" t="s">
        <v>14932</v>
      </c>
      <c r="C8356" s="45" t="s">
        <v>13823</v>
      </c>
      <c r="D8356" s="367" t="s">
        <v>3696</v>
      </c>
      <c r="E8356" s="328">
        <f>DATE(2028,12,23)</f>
        <v>47110</v>
      </c>
      <c r="F8356" s="32"/>
      <c r="G8356" s="32"/>
      <c r="H8356" s="32"/>
      <c r="I8356" s="31"/>
      <c r="J8356" s="31"/>
      <c r="K8356" s="31"/>
      <c r="L8356" s="31"/>
      <c r="M8356" s="31"/>
      <c r="N8356" s="31"/>
      <c r="O8356" s="31"/>
      <c r="P8356" s="31"/>
      <c r="Q8356" s="31"/>
      <c r="R8356" s="31"/>
      <c r="S8356" s="31"/>
      <c r="T8356" s="31"/>
      <c r="U8356" s="31"/>
      <c r="V8356" s="31"/>
      <c r="W8356" s="31"/>
      <c r="X8356" s="31"/>
      <c r="Y8356" s="31"/>
      <c r="Z8356" s="31"/>
      <c r="AA8356" s="31"/>
      <c r="AB8356" s="31"/>
      <c r="AC8356" s="31"/>
      <c r="AD8356" s="31"/>
      <c r="AE8356" s="31"/>
      <c r="AF8356" s="31"/>
      <c r="AG8356" s="31"/>
      <c r="AH8356" s="31"/>
      <c r="AI8356" s="31"/>
      <c r="AJ8356" s="31"/>
      <c r="AK8356" s="31"/>
      <c r="AL8356" s="31"/>
      <c r="AO8356" s="376"/>
    </row>
    <row r="8357" spans="1:41" x14ac:dyDescent="0.25">
      <c r="A8357" s="44" t="s">
        <v>21669</v>
      </c>
      <c r="B8357" s="44" t="s">
        <v>9248</v>
      </c>
      <c r="C8357" s="45">
        <v>260105</v>
      </c>
      <c r="D8357" s="45" t="s">
        <v>11363</v>
      </c>
      <c r="E8357" s="45" t="s">
        <v>17625</v>
      </c>
      <c r="AO8357" s="376"/>
    </row>
    <row r="8358" spans="1:41" x14ac:dyDescent="0.25">
      <c r="A8358" s="44" t="s">
        <v>6476</v>
      </c>
      <c r="B8358" s="44" t="s">
        <v>2350</v>
      </c>
      <c r="C8358" s="45">
        <v>230105</v>
      </c>
      <c r="D8358" s="45" t="s">
        <v>11363</v>
      </c>
      <c r="E8358" s="45" t="s">
        <v>5265</v>
      </c>
      <c r="AO8358" s="376"/>
    </row>
    <row r="8359" spans="1:41" x14ac:dyDescent="0.25">
      <c r="A8359" s="44" t="s">
        <v>15780</v>
      </c>
      <c r="B8359" s="44" t="s">
        <v>5134</v>
      </c>
      <c r="C8359" s="45">
        <v>250802</v>
      </c>
      <c r="D8359" s="45" t="s">
        <v>11363</v>
      </c>
      <c r="E8359" s="45" t="s">
        <v>9880</v>
      </c>
      <c r="AO8359" s="376"/>
    </row>
    <row r="8360" spans="1:41" x14ac:dyDescent="0.25">
      <c r="A8360" s="44" t="s">
        <v>12678</v>
      </c>
      <c r="B8360" s="44" t="s">
        <v>5321</v>
      </c>
      <c r="C8360" s="45">
        <v>26010401</v>
      </c>
      <c r="D8360" s="45" t="s">
        <v>11363</v>
      </c>
      <c r="E8360" s="45" t="s">
        <v>17459</v>
      </c>
      <c r="AO8360" s="376"/>
    </row>
    <row r="8361" spans="1:41" x14ac:dyDescent="0.25">
      <c r="A8361" s="44" t="s">
        <v>12678</v>
      </c>
      <c r="B8361" s="44" t="s">
        <v>3176</v>
      </c>
      <c r="C8361" s="45">
        <v>26010402</v>
      </c>
      <c r="D8361" s="45" t="s">
        <v>11363</v>
      </c>
      <c r="E8361" s="45" t="s">
        <v>17459</v>
      </c>
      <c r="AO8361" s="376"/>
    </row>
    <row r="8362" spans="1:41" x14ac:dyDescent="0.25">
      <c r="A8362" s="44" t="s">
        <v>21670</v>
      </c>
      <c r="B8362" s="44" t="s">
        <v>21449</v>
      </c>
      <c r="C8362" s="45">
        <v>260504</v>
      </c>
      <c r="D8362" s="45" t="s">
        <v>11363</v>
      </c>
      <c r="E8362" s="45" t="s">
        <v>21450</v>
      </c>
      <c r="AO8362" s="376"/>
    </row>
    <row r="8363" spans="1:41" x14ac:dyDescent="0.25">
      <c r="A8363" s="44" t="s">
        <v>8205</v>
      </c>
      <c r="B8363" s="44" t="s">
        <v>21385</v>
      </c>
      <c r="C8363" s="45" t="s">
        <v>8134</v>
      </c>
      <c r="D8363" s="45" t="s">
        <v>21447</v>
      </c>
      <c r="E8363" s="46">
        <v>46477</v>
      </c>
      <c r="AO8363" s="376"/>
    </row>
    <row r="8364" spans="1:41" x14ac:dyDescent="0.25">
      <c r="A8364" s="44" t="s">
        <v>8820</v>
      </c>
      <c r="B8364" s="44" t="s">
        <v>14753</v>
      </c>
      <c r="C8364" s="45" t="s">
        <v>6654</v>
      </c>
      <c r="D8364" s="367" t="s">
        <v>3696</v>
      </c>
      <c r="E8364" s="328">
        <f>DATE(2027,4,17)</f>
        <v>46494</v>
      </c>
      <c r="F8364" s="32"/>
      <c r="G8364" s="32"/>
      <c r="H8364" s="32"/>
      <c r="I8364" s="31"/>
      <c r="J8364" s="31"/>
      <c r="K8364" s="31"/>
      <c r="L8364" s="31"/>
      <c r="M8364" s="31"/>
      <c r="N8364" s="31"/>
      <c r="O8364" s="31"/>
      <c r="P8364" s="31"/>
      <c r="Q8364" s="31"/>
      <c r="R8364" s="31"/>
      <c r="S8364" s="31"/>
      <c r="T8364" s="31"/>
      <c r="U8364" s="31"/>
      <c r="V8364" s="31"/>
      <c r="W8364" s="31"/>
      <c r="X8364" s="31"/>
      <c r="Y8364" s="31"/>
      <c r="Z8364" s="31"/>
      <c r="AA8364" s="31"/>
      <c r="AB8364" s="31"/>
      <c r="AC8364" s="31"/>
      <c r="AD8364" s="31"/>
      <c r="AE8364" s="31"/>
      <c r="AF8364" s="31"/>
      <c r="AG8364" s="31"/>
      <c r="AH8364" s="31"/>
      <c r="AI8364" s="31"/>
      <c r="AJ8364" s="31"/>
      <c r="AK8364" s="31"/>
      <c r="AL8364" s="31"/>
      <c r="AO8364" s="376"/>
    </row>
    <row r="8365" spans="1:41" x14ac:dyDescent="0.25">
      <c r="A8365" s="44" t="s">
        <v>17917</v>
      </c>
      <c r="B8365" s="44" t="s">
        <v>5321</v>
      </c>
      <c r="C8365" s="45">
        <v>26010401</v>
      </c>
      <c r="D8365" s="45" t="s">
        <v>11363</v>
      </c>
      <c r="E8365" s="45" t="s">
        <v>17459</v>
      </c>
      <c r="AO8365" s="376"/>
    </row>
    <row r="8366" spans="1:41" x14ac:dyDescent="0.25">
      <c r="A8366" s="44" t="s">
        <v>1626</v>
      </c>
      <c r="B8366" s="44" t="s">
        <v>925</v>
      </c>
      <c r="C8366" s="45">
        <v>230601</v>
      </c>
      <c r="D8366" s="45" t="s">
        <v>11363</v>
      </c>
      <c r="E8366" s="45" t="s">
        <v>7770</v>
      </c>
      <c r="AO8366" s="376"/>
    </row>
    <row r="8367" spans="1:41" x14ac:dyDescent="0.25">
      <c r="A8367" s="120" t="s">
        <v>1922</v>
      </c>
      <c r="B8367" s="108" t="s">
        <v>1923</v>
      </c>
      <c r="C8367" s="106" t="s">
        <v>1924</v>
      </c>
      <c r="D8367" s="93" t="s">
        <v>1394</v>
      </c>
      <c r="E8367" s="109">
        <v>47057</v>
      </c>
      <c r="F8367" s="93"/>
      <c r="G8367" s="93"/>
      <c r="H8367" s="93"/>
      <c r="I8367" s="99"/>
      <c r="J8367" s="99"/>
      <c r="K8367" s="99"/>
      <c r="L8367" s="99"/>
      <c r="M8367" s="99"/>
      <c r="N8367" s="44"/>
      <c r="O8367" s="44"/>
      <c r="P8367" s="99"/>
      <c r="Q8367" s="99"/>
      <c r="R8367" s="99"/>
      <c r="S8367" s="99"/>
      <c r="T8367" s="99"/>
      <c r="U8367" s="99"/>
      <c r="V8367" s="99"/>
      <c r="W8367" s="99"/>
      <c r="X8367" s="99"/>
      <c r="Y8367" s="99"/>
      <c r="Z8367" s="99"/>
      <c r="AA8367" s="99"/>
      <c r="AB8367" s="99"/>
      <c r="AC8367" s="99"/>
      <c r="AD8367" s="99"/>
      <c r="AE8367" s="99"/>
      <c r="AF8367" s="99"/>
      <c r="AG8367" s="99"/>
      <c r="AH8367" s="31"/>
      <c r="AI8367" s="31"/>
      <c r="AJ8367" s="31"/>
      <c r="AK8367" s="31"/>
      <c r="AL8367" s="31"/>
      <c r="AO8367" s="376"/>
    </row>
    <row r="8368" spans="1:41" x14ac:dyDescent="0.25">
      <c r="A8368" s="44" t="s">
        <v>16733</v>
      </c>
      <c r="B8368" s="44" t="s">
        <v>16734</v>
      </c>
      <c r="C8368" s="45" t="s">
        <v>17008</v>
      </c>
      <c r="D8368" s="367" t="s">
        <v>3696</v>
      </c>
      <c r="E8368" s="328">
        <f>DATE(2029,9,18)</f>
        <v>47379</v>
      </c>
      <c r="F8368" s="32"/>
      <c r="G8368" s="32"/>
      <c r="H8368" s="32"/>
      <c r="I8368" s="31"/>
      <c r="J8368" s="31"/>
      <c r="K8368" s="31"/>
      <c r="L8368" s="31"/>
      <c r="M8368" s="31"/>
      <c r="N8368" s="31"/>
      <c r="O8368" s="31"/>
      <c r="P8368" s="31"/>
      <c r="Q8368" s="31"/>
      <c r="R8368" s="31"/>
      <c r="S8368" s="31"/>
      <c r="T8368" s="31"/>
      <c r="U8368" s="31"/>
      <c r="V8368" s="31"/>
      <c r="W8368" s="31"/>
      <c r="X8368" s="31"/>
      <c r="Y8368" s="31"/>
      <c r="Z8368" s="31"/>
      <c r="AA8368" s="31"/>
      <c r="AB8368" s="31"/>
      <c r="AC8368" s="31"/>
      <c r="AD8368" s="31"/>
      <c r="AE8368" s="31"/>
      <c r="AF8368" s="31"/>
      <c r="AG8368" s="31"/>
      <c r="AH8368" s="31"/>
      <c r="AI8368" s="31"/>
      <c r="AJ8368" s="31"/>
      <c r="AK8368" s="31"/>
      <c r="AL8368" s="31"/>
      <c r="AO8368" s="376"/>
    </row>
    <row r="8369" spans="1:41" x14ac:dyDescent="0.25">
      <c r="A8369" s="44" t="s">
        <v>4054</v>
      </c>
      <c r="B8369" s="44" t="s">
        <v>21402</v>
      </c>
      <c r="C8369" s="45" t="s">
        <v>5503</v>
      </c>
      <c r="D8369" s="45" t="s">
        <v>21447</v>
      </c>
      <c r="E8369" s="46">
        <v>46507</v>
      </c>
      <c r="AO8369" s="376"/>
    </row>
    <row r="8370" spans="1:41" x14ac:dyDescent="0.25">
      <c r="A8370" s="44" t="s">
        <v>11785</v>
      </c>
      <c r="B8370" s="44" t="s">
        <v>14933</v>
      </c>
      <c r="C8370" s="45" t="s">
        <v>11786</v>
      </c>
      <c r="D8370" s="367" t="s">
        <v>3696</v>
      </c>
      <c r="E8370" s="328">
        <f>DATE(2028,7,15)</f>
        <v>46949</v>
      </c>
      <c r="F8370" s="32"/>
      <c r="G8370" s="32"/>
      <c r="H8370" s="32"/>
      <c r="I8370" s="31"/>
      <c r="J8370" s="31"/>
      <c r="K8370" s="31"/>
      <c r="L8370" s="31"/>
      <c r="M8370" s="31"/>
      <c r="N8370" s="31"/>
      <c r="O8370" s="31"/>
      <c r="P8370" s="31"/>
      <c r="Q8370" s="31"/>
      <c r="R8370" s="31"/>
      <c r="S8370" s="31"/>
      <c r="T8370" s="31"/>
      <c r="U8370" s="31"/>
      <c r="V8370" s="31"/>
      <c r="W8370" s="31"/>
      <c r="X8370" s="31"/>
      <c r="Y8370" s="31"/>
      <c r="Z8370" s="31"/>
      <c r="AA8370" s="31"/>
      <c r="AB8370" s="31"/>
      <c r="AC8370" s="31"/>
      <c r="AD8370" s="31"/>
      <c r="AE8370" s="31"/>
      <c r="AF8370" s="31"/>
      <c r="AG8370" s="31"/>
      <c r="AH8370" s="31"/>
      <c r="AI8370" s="31"/>
      <c r="AJ8370" s="31"/>
      <c r="AK8370" s="31"/>
      <c r="AL8370" s="31"/>
      <c r="AO8370" s="376"/>
    </row>
    <row r="8371" spans="1:41" x14ac:dyDescent="0.25">
      <c r="A8371" s="44" t="s">
        <v>2310</v>
      </c>
      <c r="B8371" s="92" t="s">
        <v>9602</v>
      </c>
      <c r="C8371" s="45" t="s">
        <v>9334</v>
      </c>
      <c r="D8371" s="93" t="s">
        <v>9601</v>
      </c>
      <c r="E8371" s="94">
        <v>46568</v>
      </c>
      <c r="F8371" s="93"/>
      <c r="G8371" s="93"/>
      <c r="H8371" s="93"/>
      <c r="I8371" s="99"/>
      <c r="J8371" s="99"/>
      <c r="K8371" s="99"/>
      <c r="L8371" s="99"/>
      <c r="M8371" s="99"/>
      <c r="N8371" s="44"/>
      <c r="O8371" s="44"/>
      <c r="P8371" s="99"/>
      <c r="Q8371" s="99"/>
      <c r="R8371" s="99"/>
      <c r="S8371" s="99"/>
      <c r="T8371" s="99"/>
      <c r="U8371" s="99"/>
      <c r="V8371" s="99"/>
      <c r="W8371" s="99"/>
      <c r="X8371" s="99"/>
      <c r="Y8371" s="99"/>
      <c r="Z8371" s="99"/>
      <c r="AA8371" s="99"/>
      <c r="AB8371" s="99"/>
      <c r="AC8371" s="99"/>
      <c r="AD8371" s="99"/>
      <c r="AE8371" s="99"/>
      <c r="AF8371" s="99"/>
      <c r="AG8371" s="99"/>
      <c r="AH8371" s="31"/>
      <c r="AI8371" s="31"/>
      <c r="AJ8371" s="31"/>
      <c r="AK8371" s="31"/>
      <c r="AL8371" s="31"/>
      <c r="AO8371" s="376"/>
    </row>
    <row r="8372" spans="1:41" x14ac:dyDescent="0.3">
      <c r="A8372" s="333" t="s">
        <v>3126</v>
      </c>
      <c r="B8372" s="333" t="s">
        <v>1154</v>
      </c>
      <c r="C8372" s="125" t="s">
        <v>10117</v>
      </c>
      <c r="D8372" s="32" t="s">
        <v>20309</v>
      </c>
      <c r="E8372" s="125" t="s">
        <v>5139</v>
      </c>
      <c r="F8372" s="125" t="s">
        <v>1189</v>
      </c>
      <c r="G8372" s="125" t="s">
        <v>1189</v>
      </c>
      <c r="AO8372" s="376"/>
    </row>
    <row r="8373" spans="1:41" x14ac:dyDescent="0.3">
      <c r="A8373" s="57" t="s">
        <v>404</v>
      </c>
      <c r="B8373" s="57" t="s">
        <v>1290</v>
      </c>
      <c r="C8373" s="62">
        <v>24027</v>
      </c>
      <c r="D8373" s="62" t="s">
        <v>20886</v>
      </c>
      <c r="E8373" s="60">
        <v>46873</v>
      </c>
      <c r="F8373" s="32"/>
      <c r="G8373" s="32"/>
      <c r="H8373" s="32"/>
      <c r="I8373" s="31"/>
      <c r="J8373" s="31"/>
      <c r="K8373" s="31"/>
      <c r="L8373" s="31"/>
      <c r="M8373" s="31"/>
      <c r="N8373" s="31"/>
      <c r="O8373" s="31"/>
      <c r="P8373" s="31"/>
      <c r="Q8373" s="31"/>
      <c r="R8373" s="31"/>
      <c r="S8373" s="31"/>
      <c r="T8373" s="31"/>
      <c r="U8373" s="31"/>
      <c r="V8373" s="31"/>
      <c r="W8373" s="31"/>
      <c r="X8373" s="31"/>
      <c r="Y8373" s="31"/>
      <c r="Z8373" s="31"/>
      <c r="AA8373" s="31"/>
      <c r="AB8373" s="31"/>
      <c r="AC8373" s="31"/>
      <c r="AD8373" s="31"/>
      <c r="AE8373" s="31"/>
      <c r="AF8373" s="31"/>
      <c r="AG8373" s="31"/>
      <c r="AH8373" s="31"/>
      <c r="AI8373" s="31"/>
      <c r="AJ8373" s="31"/>
      <c r="AK8373" s="31"/>
      <c r="AL8373" s="31"/>
      <c r="AO8373" s="376"/>
    </row>
    <row r="8374" spans="1:41" x14ac:dyDescent="0.25">
      <c r="A8374" s="100" t="s">
        <v>3421</v>
      </c>
      <c r="B8374" s="92" t="s">
        <v>3452</v>
      </c>
      <c r="C8374" s="93" t="s">
        <v>3453</v>
      </c>
      <c r="D8374" s="93" t="s">
        <v>1201</v>
      </c>
      <c r="E8374" s="94">
        <v>46496</v>
      </c>
      <c r="F8374" s="93"/>
      <c r="G8374" s="93"/>
      <c r="H8374" s="93"/>
      <c r="I8374" s="99"/>
      <c r="J8374" s="99"/>
      <c r="K8374" s="99"/>
      <c r="L8374" s="99"/>
      <c r="M8374" s="99"/>
      <c r="N8374" s="44"/>
      <c r="O8374" s="44"/>
      <c r="P8374" s="99"/>
      <c r="Q8374" s="99"/>
      <c r="R8374" s="99"/>
      <c r="S8374" s="99"/>
      <c r="T8374" s="99"/>
      <c r="U8374" s="99"/>
      <c r="V8374" s="99"/>
      <c r="W8374" s="99"/>
      <c r="X8374" s="99"/>
      <c r="Y8374" s="99"/>
      <c r="Z8374" s="99"/>
      <c r="AA8374" s="99"/>
      <c r="AB8374" s="99"/>
      <c r="AC8374" s="99"/>
      <c r="AD8374" s="99"/>
      <c r="AE8374" s="99"/>
      <c r="AF8374" s="99"/>
      <c r="AG8374" s="99"/>
      <c r="AH8374" s="31"/>
      <c r="AI8374" s="31"/>
      <c r="AJ8374" s="31"/>
      <c r="AK8374" s="31"/>
      <c r="AL8374" s="31"/>
      <c r="AO8374" s="376"/>
    </row>
    <row r="8375" spans="1:41" x14ac:dyDescent="0.25">
      <c r="A8375" s="44" t="s">
        <v>21671</v>
      </c>
      <c r="B8375" s="44" t="s">
        <v>9248</v>
      </c>
      <c r="C8375" s="45">
        <v>260105</v>
      </c>
      <c r="D8375" s="45" t="s">
        <v>11363</v>
      </c>
      <c r="E8375" s="45" t="s">
        <v>17625</v>
      </c>
      <c r="AO8375" s="376"/>
    </row>
    <row r="8376" spans="1:41" x14ac:dyDescent="0.25">
      <c r="A8376" s="44" t="s">
        <v>12679</v>
      </c>
      <c r="B8376" s="44" t="s">
        <v>199</v>
      </c>
      <c r="C8376" s="45">
        <v>241001</v>
      </c>
      <c r="D8376" s="45" t="s">
        <v>11363</v>
      </c>
      <c r="E8376" s="45" t="s">
        <v>5332</v>
      </c>
      <c r="AO8376" s="376"/>
    </row>
    <row r="8377" spans="1:41" x14ac:dyDescent="0.25">
      <c r="A8377" s="44" t="s">
        <v>12679</v>
      </c>
      <c r="B8377" s="44" t="s">
        <v>3054</v>
      </c>
      <c r="C8377" s="45">
        <v>24120302</v>
      </c>
      <c r="D8377" s="45" t="s">
        <v>11363</v>
      </c>
      <c r="E8377" s="45" t="s">
        <v>12554</v>
      </c>
      <c r="AO8377" s="376"/>
    </row>
    <row r="8378" spans="1:41" x14ac:dyDescent="0.25">
      <c r="A8378" s="44" t="s">
        <v>17918</v>
      </c>
      <c r="B8378" s="44" t="s">
        <v>5321</v>
      </c>
      <c r="C8378" s="45">
        <v>26010401</v>
      </c>
      <c r="D8378" s="45" t="s">
        <v>11363</v>
      </c>
      <c r="E8378" s="45" t="s">
        <v>17459</v>
      </c>
      <c r="AO8378" s="376"/>
    </row>
    <row r="8379" spans="1:41" x14ac:dyDescent="0.25">
      <c r="A8379" s="44" t="s">
        <v>17918</v>
      </c>
      <c r="B8379" s="44" t="s">
        <v>3176</v>
      </c>
      <c r="C8379" s="45">
        <v>26010402</v>
      </c>
      <c r="D8379" s="45" t="s">
        <v>11363</v>
      </c>
      <c r="E8379" s="45" t="s">
        <v>17459</v>
      </c>
      <c r="AO8379" s="376"/>
    </row>
    <row r="8380" spans="1:41" x14ac:dyDescent="0.25">
      <c r="A8380" s="44" t="s">
        <v>5255</v>
      </c>
      <c r="B8380" s="44" t="s">
        <v>2350</v>
      </c>
      <c r="C8380" s="45">
        <v>220105</v>
      </c>
      <c r="D8380" s="45" t="s">
        <v>11363</v>
      </c>
      <c r="E8380" s="45" t="s">
        <v>2593</v>
      </c>
      <c r="AO8380" s="376"/>
    </row>
    <row r="8381" spans="1:41" x14ac:dyDescent="0.3">
      <c r="A8381" s="333" t="s">
        <v>11040</v>
      </c>
      <c r="B8381" s="333" t="s">
        <v>1161</v>
      </c>
      <c r="C8381" s="125" t="s">
        <v>10225</v>
      </c>
      <c r="D8381" s="32" t="s">
        <v>20309</v>
      </c>
      <c r="E8381" s="125" t="s">
        <v>2593</v>
      </c>
      <c r="F8381" s="125" t="s">
        <v>1190</v>
      </c>
      <c r="G8381" s="125" t="s">
        <v>1190</v>
      </c>
      <c r="AO8381" s="376"/>
    </row>
    <row r="8382" spans="1:41" x14ac:dyDescent="0.25">
      <c r="A8382" s="57" t="s">
        <v>3616</v>
      </c>
      <c r="B8382" s="92" t="s">
        <v>3682</v>
      </c>
      <c r="C8382" s="93" t="s">
        <v>19106</v>
      </c>
      <c r="D8382" s="93" t="s">
        <v>3681</v>
      </c>
      <c r="E8382" s="94">
        <v>48029</v>
      </c>
      <c r="F8382" s="93"/>
      <c r="G8382" s="93"/>
      <c r="H8382" s="93"/>
      <c r="I8382" s="99"/>
      <c r="J8382" s="99"/>
      <c r="K8382" s="99"/>
      <c r="L8382" s="99"/>
      <c r="M8382" s="99"/>
      <c r="N8382" s="44"/>
      <c r="O8382" s="44"/>
      <c r="P8382" s="99"/>
      <c r="Q8382" s="99"/>
      <c r="R8382" s="99"/>
      <c r="S8382" s="99"/>
      <c r="T8382" s="99"/>
      <c r="U8382" s="99"/>
      <c r="V8382" s="99"/>
      <c r="W8382" s="99"/>
      <c r="X8382" s="99"/>
      <c r="Y8382" s="99"/>
      <c r="Z8382" s="99"/>
      <c r="AA8382" s="99"/>
      <c r="AB8382" s="99"/>
      <c r="AC8382" s="99"/>
      <c r="AD8382" s="99"/>
      <c r="AE8382" s="99"/>
      <c r="AF8382" s="99"/>
      <c r="AG8382" s="99"/>
      <c r="AH8382" s="31"/>
      <c r="AI8382" s="31"/>
      <c r="AJ8382" s="31"/>
      <c r="AK8382" s="31"/>
      <c r="AL8382" s="31"/>
      <c r="AO8382" s="376"/>
    </row>
    <row r="8383" spans="1:41" x14ac:dyDescent="0.3">
      <c r="A8383" s="333" t="s">
        <v>18970</v>
      </c>
      <c r="B8383" s="333" t="s">
        <v>6927</v>
      </c>
      <c r="C8383" s="125" t="s">
        <v>19098</v>
      </c>
      <c r="D8383" s="32" t="s">
        <v>20309</v>
      </c>
      <c r="E8383" s="125" t="s">
        <v>9249</v>
      </c>
      <c r="F8383" s="125" t="s">
        <v>1189</v>
      </c>
      <c r="G8383" s="125" t="s">
        <v>1190</v>
      </c>
      <c r="AO8383" s="376"/>
    </row>
    <row r="8384" spans="1:41" x14ac:dyDescent="0.25">
      <c r="A8384" s="44" t="s">
        <v>17919</v>
      </c>
      <c r="B8384" s="44" t="s">
        <v>947</v>
      </c>
      <c r="C8384" s="45">
        <v>260102</v>
      </c>
      <c r="D8384" s="45" t="s">
        <v>11363</v>
      </c>
      <c r="E8384" s="45" t="s">
        <v>8292</v>
      </c>
      <c r="AO8384" s="376"/>
    </row>
    <row r="8385" spans="1:41" x14ac:dyDescent="0.25">
      <c r="A8385" s="44" t="s">
        <v>16371</v>
      </c>
      <c r="B8385" s="44" t="s">
        <v>1871</v>
      </c>
      <c r="C8385" s="45" t="s">
        <v>16372</v>
      </c>
      <c r="D8385" s="46" t="s">
        <v>21328</v>
      </c>
      <c r="E8385" s="46">
        <v>46639</v>
      </c>
      <c r="AO8385" s="376"/>
    </row>
    <row r="8386" spans="1:41" x14ac:dyDescent="0.25">
      <c r="A8386" s="135" t="s">
        <v>6207</v>
      </c>
      <c r="B8386" s="135" t="s">
        <v>6205</v>
      </c>
      <c r="C8386" s="97" t="s">
        <v>6210</v>
      </c>
      <c r="D8386" s="93" t="s">
        <v>1201</v>
      </c>
      <c r="E8386" s="94">
        <v>46447</v>
      </c>
      <c r="F8386" s="93"/>
      <c r="G8386" s="93"/>
      <c r="H8386" s="93"/>
      <c r="I8386" s="99"/>
      <c r="J8386" s="99"/>
      <c r="K8386" s="99"/>
      <c r="L8386" s="99"/>
      <c r="M8386" s="99"/>
      <c r="N8386" s="44"/>
      <c r="O8386" s="44"/>
      <c r="P8386" s="99"/>
      <c r="Q8386" s="99"/>
      <c r="R8386" s="99"/>
      <c r="S8386" s="99"/>
      <c r="T8386" s="99"/>
      <c r="U8386" s="99"/>
      <c r="V8386" s="99"/>
      <c r="W8386" s="99"/>
      <c r="X8386" s="99"/>
      <c r="Y8386" s="99"/>
      <c r="Z8386" s="99"/>
      <c r="AA8386" s="99"/>
      <c r="AB8386" s="99"/>
      <c r="AC8386" s="99"/>
      <c r="AD8386" s="99"/>
      <c r="AE8386" s="99"/>
      <c r="AF8386" s="99"/>
      <c r="AG8386" s="99"/>
      <c r="AH8386" s="31"/>
      <c r="AI8386" s="31"/>
      <c r="AJ8386" s="31"/>
      <c r="AK8386" s="31"/>
      <c r="AL8386" s="31"/>
      <c r="AO8386" s="376"/>
    </row>
    <row r="8387" spans="1:41" x14ac:dyDescent="0.25">
      <c r="A8387" s="44" t="s">
        <v>1031</v>
      </c>
      <c r="B8387" s="92" t="s">
        <v>9602</v>
      </c>
      <c r="C8387" s="45" t="s">
        <v>9334</v>
      </c>
      <c r="D8387" s="93" t="s">
        <v>9601</v>
      </c>
      <c r="E8387" s="94">
        <v>46568</v>
      </c>
      <c r="F8387" s="93"/>
      <c r="G8387" s="93"/>
      <c r="H8387" s="93"/>
      <c r="I8387" s="99"/>
      <c r="J8387" s="99"/>
      <c r="K8387" s="99"/>
      <c r="L8387" s="99"/>
      <c r="M8387" s="99"/>
      <c r="N8387" s="44"/>
      <c r="O8387" s="44"/>
      <c r="P8387" s="99"/>
      <c r="Q8387" s="99"/>
      <c r="R8387" s="99"/>
      <c r="S8387" s="99"/>
      <c r="T8387" s="99"/>
      <c r="U8387" s="99"/>
      <c r="V8387" s="99"/>
      <c r="W8387" s="99"/>
      <c r="X8387" s="99"/>
      <c r="Y8387" s="99"/>
      <c r="Z8387" s="99"/>
      <c r="AA8387" s="99"/>
      <c r="AB8387" s="99"/>
      <c r="AC8387" s="99"/>
      <c r="AD8387" s="99"/>
      <c r="AE8387" s="99"/>
      <c r="AF8387" s="99"/>
      <c r="AG8387" s="99"/>
      <c r="AH8387" s="31"/>
      <c r="AI8387" s="31"/>
      <c r="AJ8387" s="31"/>
      <c r="AK8387" s="31"/>
      <c r="AL8387" s="31"/>
      <c r="AO8387" s="376"/>
    </row>
    <row r="8388" spans="1:41" x14ac:dyDescent="0.25">
      <c r="A8388" s="44" t="s">
        <v>1031</v>
      </c>
      <c r="B8388" s="44" t="s">
        <v>5321</v>
      </c>
      <c r="C8388" s="45">
        <v>23010401</v>
      </c>
      <c r="D8388" s="45" t="s">
        <v>11363</v>
      </c>
      <c r="E8388" s="45" t="s">
        <v>5322</v>
      </c>
      <c r="AO8388" s="376"/>
    </row>
    <row r="8389" spans="1:41" x14ac:dyDescent="0.25">
      <c r="A8389" s="44" t="s">
        <v>1031</v>
      </c>
      <c r="B8389" s="44" t="s">
        <v>17773</v>
      </c>
      <c r="C8389" s="45">
        <v>240902</v>
      </c>
      <c r="D8389" s="45" t="s">
        <v>11363</v>
      </c>
      <c r="E8389" s="45" t="s">
        <v>4826</v>
      </c>
      <c r="AO8389" s="376"/>
    </row>
    <row r="8390" spans="1:41" x14ac:dyDescent="0.25">
      <c r="A8390" s="44" t="s">
        <v>1031</v>
      </c>
      <c r="B8390" s="44" t="s">
        <v>5157</v>
      </c>
      <c r="C8390" s="45">
        <v>250604</v>
      </c>
      <c r="D8390" s="45" t="s">
        <v>11363</v>
      </c>
      <c r="E8390" s="45" t="s">
        <v>7770</v>
      </c>
      <c r="AO8390" s="376"/>
    </row>
    <row r="8391" spans="1:41" x14ac:dyDescent="0.25">
      <c r="A8391" s="44" t="s">
        <v>9673</v>
      </c>
      <c r="B8391" s="44" t="s">
        <v>21398</v>
      </c>
      <c r="C8391" s="45" t="s">
        <v>9319</v>
      </c>
      <c r="D8391" s="45" t="s">
        <v>21447</v>
      </c>
      <c r="E8391" s="46">
        <v>46507</v>
      </c>
      <c r="AO8391" s="376"/>
    </row>
    <row r="8392" spans="1:41" x14ac:dyDescent="0.25">
      <c r="A8392" s="99" t="s">
        <v>9673</v>
      </c>
      <c r="B8392" s="92" t="s">
        <v>11208</v>
      </c>
      <c r="C8392" s="93" t="s">
        <v>11207</v>
      </c>
      <c r="D8392" s="93" t="s">
        <v>1201</v>
      </c>
      <c r="E8392" s="46">
        <v>46682</v>
      </c>
      <c r="F8392" s="93"/>
      <c r="G8392" s="93"/>
      <c r="H8392" s="93"/>
      <c r="I8392" s="99"/>
      <c r="J8392" s="99"/>
      <c r="K8392" s="99"/>
      <c r="L8392" s="99"/>
      <c r="M8392" s="99"/>
      <c r="N8392" s="44"/>
      <c r="O8392" s="44"/>
      <c r="P8392" s="99"/>
      <c r="Q8392" s="99"/>
      <c r="R8392" s="99"/>
      <c r="S8392" s="99"/>
      <c r="T8392" s="99"/>
      <c r="U8392" s="99"/>
      <c r="V8392" s="99"/>
      <c r="W8392" s="99"/>
      <c r="X8392" s="99"/>
      <c r="Y8392" s="99"/>
      <c r="Z8392" s="99"/>
      <c r="AA8392" s="99"/>
      <c r="AB8392" s="99"/>
      <c r="AC8392" s="99"/>
      <c r="AD8392" s="99"/>
      <c r="AE8392" s="99"/>
      <c r="AF8392" s="99"/>
      <c r="AG8392" s="99"/>
      <c r="AH8392" s="31"/>
      <c r="AI8392" s="31"/>
      <c r="AJ8392" s="31"/>
      <c r="AK8392" s="31"/>
      <c r="AL8392" s="31"/>
      <c r="AO8392" s="376"/>
    </row>
    <row r="8393" spans="1:41" x14ac:dyDescent="0.25">
      <c r="A8393" s="91" t="s">
        <v>19135</v>
      </c>
      <c r="B8393" s="92" t="s">
        <v>3182</v>
      </c>
      <c r="C8393" s="93" t="s">
        <v>19170</v>
      </c>
      <c r="D8393" s="93" t="s">
        <v>1201</v>
      </c>
      <c r="E8393" s="94">
        <v>46582</v>
      </c>
      <c r="F8393" s="93"/>
      <c r="G8393" s="93"/>
      <c r="H8393" s="93"/>
      <c r="I8393" s="99"/>
      <c r="J8393" s="99"/>
      <c r="K8393" s="99"/>
      <c r="L8393" s="99"/>
      <c r="M8393" s="99"/>
      <c r="N8393" s="99"/>
      <c r="O8393" s="99"/>
      <c r="P8393" s="99"/>
      <c r="Q8393" s="99"/>
      <c r="R8393" s="99"/>
      <c r="S8393" s="99"/>
      <c r="T8393" s="99"/>
      <c r="U8393" s="99"/>
      <c r="V8393" s="99"/>
      <c r="W8393" s="99"/>
      <c r="X8393" s="99"/>
      <c r="Y8393" s="99"/>
      <c r="Z8393" s="99"/>
      <c r="AA8393" s="99"/>
      <c r="AB8393" s="99"/>
      <c r="AC8393" s="99"/>
      <c r="AD8393" s="99"/>
      <c r="AE8393" s="99"/>
      <c r="AF8393" s="99"/>
      <c r="AG8393" s="99"/>
      <c r="AH8393" s="31"/>
      <c r="AI8393" s="31"/>
      <c r="AJ8393" s="31"/>
      <c r="AK8393" s="31"/>
      <c r="AL8393" s="31"/>
      <c r="AO8393" s="376"/>
    </row>
    <row r="8394" spans="1:41" x14ac:dyDescent="0.3">
      <c r="A8394" s="333" t="s">
        <v>11041</v>
      </c>
      <c r="B8394" s="333" t="s">
        <v>1177</v>
      </c>
      <c r="C8394" s="125" t="s">
        <v>11000</v>
      </c>
      <c r="D8394" s="32" t="s">
        <v>20309</v>
      </c>
      <c r="E8394" s="125" t="s">
        <v>2593</v>
      </c>
      <c r="F8394" s="125" t="s">
        <v>1189</v>
      </c>
      <c r="G8394" s="125" t="s">
        <v>1189</v>
      </c>
      <c r="AO8394" s="376"/>
    </row>
    <row r="8395" spans="1:41" x14ac:dyDescent="0.25">
      <c r="A8395" s="44" t="s">
        <v>11302</v>
      </c>
      <c r="B8395" s="44" t="s">
        <v>17605</v>
      </c>
      <c r="C8395" s="45">
        <v>240901</v>
      </c>
      <c r="D8395" s="45" t="s">
        <v>11363</v>
      </c>
      <c r="E8395" s="45" t="s">
        <v>4826</v>
      </c>
      <c r="AO8395" s="376"/>
    </row>
    <row r="8396" spans="1:41" x14ac:dyDescent="0.3">
      <c r="A8396" s="333" t="s">
        <v>12293</v>
      </c>
      <c r="B8396" s="333" t="s">
        <v>1598</v>
      </c>
      <c r="C8396" s="125" t="s">
        <v>13387</v>
      </c>
      <c r="D8396" s="32" t="s">
        <v>20309</v>
      </c>
      <c r="E8396" s="125" t="s">
        <v>11886</v>
      </c>
      <c r="F8396" s="125" t="s">
        <v>1189</v>
      </c>
      <c r="G8396" s="125" t="s">
        <v>1190</v>
      </c>
      <c r="AO8396" s="376"/>
    </row>
    <row r="8397" spans="1:41" x14ac:dyDescent="0.3">
      <c r="A8397" s="57" t="s">
        <v>12293</v>
      </c>
      <c r="B8397" s="92" t="s">
        <v>3682</v>
      </c>
      <c r="C8397" s="93" t="s">
        <v>19106</v>
      </c>
      <c r="D8397" s="93" t="s">
        <v>3681</v>
      </c>
      <c r="E8397" s="94">
        <v>48029</v>
      </c>
      <c r="F8397" s="93"/>
      <c r="G8397" s="93"/>
      <c r="H8397" s="93"/>
      <c r="I8397" s="99"/>
      <c r="J8397" s="99"/>
      <c r="K8397" s="99"/>
      <c r="L8397" s="99"/>
      <c r="M8397" s="99"/>
      <c r="N8397" s="99"/>
      <c r="O8397" s="99"/>
      <c r="P8397" s="99"/>
      <c r="Q8397" s="99"/>
      <c r="R8397" s="99"/>
      <c r="S8397" s="99"/>
      <c r="T8397" s="99"/>
      <c r="U8397" s="99"/>
      <c r="V8397" s="99"/>
      <c r="W8397" s="99"/>
      <c r="X8397" s="99"/>
      <c r="Y8397" s="99"/>
      <c r="Z8397" s="99"/>
      <c r="AA8397" s="99"/>
      <c r="AB8397" s="99"/>
      <c r="AC8397" s="99"/>
      <c r="AD8397" s="99"/>
      <c r="AE8397" s="99"/>
      <c r="AF8397" s="99"/>
      <c r="AG8397" s="99"/>
      <c r="AH8397" s="31"/>
      <c r="AI8397" s="31"/>
      <c r="AJ8397" s="31"/>
      <c r="AK8397" s="31"/>
      <c r="AL8397" s="31"/>
      <c r="AO8397" s="376"/>
    </row>
    <row r="8398" spans="1:41" x14ac:dyDescent="0.25">
      <c r="A8398" s="44" t="s">
        <v>12293</v>
      </c>
      <c r="B8398" s="44" t="s">
        <v>12170</v>
      </c>
      <c r="C8398" s="45">
        <v>10.25</v>
      </c>
      <c r="D8398" s="45" t="s">
        <v>12549</v>
      </c>
      <c r="E8398" s="46">
        <v>47664</v>
      </c>
      <c r="F8398" s="45"/>
      <c r="G8398" s="93"/>
      <c r="H8398" s="93"/>
      <c r="I8398" s="99"/>
      <c r="J8398" s="99"/>
      <c r="K8398" s="99"/>
      <c r="L8398" s="99"/>
      <c r="M8398" s="99"/>
      <c r="N8398" s="99"/>
      <c r="O8398" s="99"/>
      <c r="P8398" s="99"/>
      <c r="Q8398" s="99"/>
      <c r="R8398" s="99"/>
      <c r="S8398" s="99"/>
      <c r="T8398" s="99"/>
      <c r="U8398" s="99"/>
      <c r="V8398" s="99"/>
      <c r="W8398" s="99"/>
      <c r="X8398" s="99"/>
      <c r="Y8398" s="99"/>
      <c r="Z8398" s="99"/>
      <c r="AA8398" s="99"/>
      <c r="AB8398" s="99"/>
      <c r="AC8398" s="99"/>
      <c r="AD8398" s="99"/>
      <c r="AE8398" s="99"/>
      <c r="AF8398" s="99"/>
      <c r="AG8398" s="99"/>
      <c r="AH8398" s="31"/>
      <c r="AI8398" s="31"/>
      <c r="AJ8398" s="31"/>
      <c r="AK8398" s="31"/>
      <c r="AL8398" s="31"/>
      <c r="AO8398" s="376"/>
    </row>
    <row r="8399" spans="1:41" x14ac:dyDescent="0.25">
      <c r="A8399" s="44" t="s">
        <v>12293</v>
      </c>
      <c r="B8399" s="44" t="s">
        <v>12101</v>
      </c>
      <c r="C8399" s="45">
        <v>11.25</v>
      </c>
      <c r="D8399" s="45" t="s">
        <v>12549</v>
      </c>
      <c r="E8399" s="46">
        <v>47664</v>
      </c>
      <c r="F8399" s="45"/>
      <c r="G8399" s="93"/>
      <c r="H8399" s="93"/>
      <c r="I8399" s="99"/>
      <c r="J8399" s="99"/>
      <c r="K8399" s="99"/>
      <c r="L8399" s="99"/>
      <c r="M8399" s="99"/>
      <c r="N8399" s="99"/>
      <c r="O8399" s="99"/>
      <c r="P8399" s="99"/>
      <c r="Q8399" s="99"/>
      <c r="R8399" s="99"/>
      <c r="S8399" s="99"/>
      <c r="T8399" s="99"/>
      <c r="U8399" s="99"/>
      <c r="V8399" s="99"/>
      <c r="W8399" s="99"/>
      <c r="X8399" s="99"/>
      <c r="Y8399" s="99"/>
      <c r="Z8399" s="99"/>
      <c r="AA8399" s="99"/>
      <c r="AB8399" s="99"/>
      <c r="AC8399" s="99"/>
      <c r="AD8399" s="99"/>
      <c r="AE8399" s="99"/>
      <c r="AF8399" s="99"/>
      <c r="AG8399" s="99"/>
      <c r="AH8399" s="31"/>
      <c r="AI8399" s="31"/>
      <c r="AJ8399" s="31"/>
      <c r="AK8399" s="31"/>
      <c r="AL8399" s="31"/>
      <c r="AO8399" s="376"/>
    </row>
    <row r="8400" spans="1:41" x14ac:dyDescent="0.25">
      <c r="A8400" s="44" t="s">
        <v>12293</v>
      </c>
      <c r="B8400" s="44" t="s">
        <v>12128</v>
      </c>
      <c r="C8400" s="45">
        <v>17.25</v>
      </c>
      <c r="D8400" s="45" t="s">
        <v>12549</v>
      </c>
      <c r="E8400" s="46">
        <v>47664</v>
      </c>
      <c r="F8400" s="45"/>
      <c r="G8400" s="93"/>
      <c r="H8400" s="93"/>
      <c r="I8400" s="99"/>
      <c r="J8400" s="99"/>
      <c r="K8400" s="99"/>
      <c r="L8400" s="99"/>
      <c r="M8400" s="99"/>
      <c r="N8400" s="99"/>
      <c r="O8400" s="99"/>
      <c r="P8400" s="99"/>
      <c r="Q8400" s="99"/>
      <c r="R8400" s="99"/>
      <c r="S8400" s="99"/>
      <c r="T8400" s="99"/>
      <c r="U8400" s="99"/>
      <c r="V8400" s="99"/>
      <c r="W8400" s="99"/>
      <c r="X8400" s="99"/>
      <c r="Y8400" s="99"/>
      <c r="Z8400" s="99"/>
      <c r="AA8400" s="99"/>
      <c r="AB8400" s="99"/>
      <c r="AC8400" s="99"/>
      <c r="AD8400" s="99"/>
      <c r="AE8400" s="99"/>
      <c r="AF8400" s="99"/>
      <c r="AG8400" s="99"/>
      <c r="AH8400" s="31"/>
      <c r="AI8400" s="31"/>
      <c r="AJ8400" s="31"/>
      <c r="AK8400" s="31"/>
      <c r="AL8400" s="31"/>
      <c r="AO8400" s="376"/>
    </row>
    <row r="8401" spans="1:41" x14ac:dyDescent="0.25">
      <c r="A8401" s="44" t="s">
        <v>12293</v>
      </c>
      <c r="B8401" s="44" t="s">
        <v>13600</v>
      </c>
      <c r="C8401" s="45">
        <v>35.25</v>
      </c>
      <c r="D8401" s="45" t="s">
        <v>12549</v>
      </c>
      <c r="E8401" s="46">
        <v>47664</v>
      </c>
      <c r="F8401" s="45"/>
      <c r="G8401" s="93"/>
      <c r="H8401" s="93"/>
      <c r="I8401" s="99"/>
      <c r="J8401" s="99"/>
      <c r="K8401" s="99"/>
      <c r="L8401" s="99"/>
      <c r="M8401" s="99"/>
      <c r="N8401" s="99"/>
      <c r="O8401" s="99"/>
      <c r="P8401" s="99"/>
      <c r="Q8401" s="99"/>
      <c r="R8401" s="99"/>
      <c r="S8401" s="99"/>
      <c r="T8401" s="99"/>
      <c r="U8401" s="99"/>
      <c r="V8401" s="99"/>
      <c r="W8401" s="99"/>
      <c r="X8401" s="99"/>
      <c r="Y8401" s="99"/>
      <c r="Z8401" s="99"/>
      <c r="AA8401" s="99"/>
      <c r="AB8401" s="99"/>
      <c r="AC8401" s="99"/>
      <c r="AD8401" s="99"/>
      <c r="AE8401" s="99"/>
      <c r="AF8401" s="99"/>
      <c r="AG8401" s="99"/>
      <c r="AH8401" s="31"/>
      <c r="AI8401" s="31"/>
      <c r="AJ8401" s="31"/>
      <c r="AK8401" s="31"/>
      <c r="AL8401" s="31"/>
      <c r="AO8401" s="376"/>
    </row>
    <row r="8402" spans="1:41" x14ac:dyDescent="0.25">
      <c r="A8402" s="44" t="s">
        <v>21672</v>
      </c>
      <c r="B8402" s="44" t="s">
        <v>9248</v>
      </c>
      <c r="C8402" s="45">
        <v>260105</v>
      </c>
      <c r="D8402" s="45" t="s">
        <v>11363</v>
      </c>
      <c r="E8402" s="45" t="s">
        <v>17625</v>
      </c>
      <c r="AO8402" s="376"/>
    </row>
    <row r="8403" spans="1:41" x14ac:dyDescent="0.25">
      <c r="A8403" s="44" t="s">
        <v>21672</v>
      </c>
      <c r="B8403" s="44" t="s">
        <v>925</v>
      </c>
      <c r="C8403" s="45">
        <v>260601</v>
      </c>
      <c r="D8403" s="45" t="s">
        <v>11363</v>
      </c>
      <c r="E8403" s="45" t="s">
        <v>17341</v>
      </c>
      <c r="AO8403" s="376"/>
    </row>
    <row r="8404" spans="1:41" x14ac:dyDescent="0.25">
      <c r="A8404" s="44" t="s">
        <v>11157</v>
      </c>
      <c r="B8404" s="44" t="s">
        <v>6690</v>
      </c>
      <c r="C8404" s="45" t="s">
        <v>11158</v>
      </c>
      <c r="D8404" s="45" t="s">
        <v>11204</v>
      </c>
      <c r="E8404" s="45" t="s">
        <v>11894</v>
      </c>
      <c r="F8404" s="93"/>
      <c r="G8404" s="93"/>
      <c r="H8404" s="93"/>
      <c r="I8404" s="99"/>
      <c r="J8404" s="99"/>
      <c r="K8404" s="99"/>
      <c r="L8404" s="99"/>
      <c r="M8404" s="99"/>
      <c r="N8404" s="99"/>
      <c r="O8404" s="99"/>
      <c r="P8404" s="99"/>
      <c r="Q8404" s="99"/>
      <c r="R8404" s="99"/>
      <c r="S8404" s="99"/>
      <c r="T8404" s="99"/>
      <c r="U8404" s="99"/>
      <c r="V8404" s="99"/>
      <c r="W8404" s="99"/>
      <c r="X8404" s="99"/>
      <c r="Y8404" s="99"/>
      <c r="Z8404" s="99"/>
      <c r="AA8404" s="99"/>
      <c r="AB8404" s="99"/>
      <c r="AC8404" s="99"/>
      <c r="AD8404" s="99"/>
      <c r="AE8404" s="99"/>
      <c r="AF8404" s="99"/>
      <c r="AG8404" s="99"/>
      <c r="AH8404" s="31"/>
      <c r="AI8404" s="31"/>
      <c r="AJ8404" s="31"/>
      <c r="AK8404" s="31"/>
      <c r="AL8404" s="31"/>
      <c r="AO8404" s="376"/>
    </row>
    <row r="8405" spans="1:41" x14ac:dyDescent="0.25">
      <c r="A8405" s="44" t="s">
        <v>11157</v>
      </c>
      <c r="B8405" s="44" t="s">
        <v>6690</v>
      </c>
      <c r="C8405" s="45" t="s">
        <v>11158</v>
      </c>
      <c r="D8405" s="93" t="s">
        <v>17443</v>
      </c>
      <c r="E8405" s="45" t="s">
        <v>11894</v>
      </c>
      <c r="F8405" s="93"/>
      <c r="G8405" s="93"/>
      <c r="H8405" s="93"/>
      <c r="I8405" s="99"/>
      <c r="J8405" s="99"/>
      <c r="K8405" s="99"/>
      <c r="L8405" s="99"/>
      <c r="M8405" s="99"/>
      <c r="N8405" s="99"/>
      <c r="O8405" s="99"/>
      <c r="P8405" s="99"/>
      <c r="Q8405" s="99"/>
      <c r="R8405" s="99"/>
      <c r="S8405" s="99"/>
      <c r="T8405" s="99"/>
      <c r="U8405" s="99"/>
      <c r="V8405" s="99"/>
      <c r="W8405" s="99"/>
      <c r="X8405" s="99"/>
      <c r="Y8405" s="99"/>
      <c r="Z8405" s="99"/>
      <c r="AA8405" s="99"/>
      <c r="AB8405" s="99"/>
      <c r="AC8405" s="99"/>
      <c r="AD8405" s="99"/>
      <c r="AE8405" s="99"/>
      <c r="AF8405" s="99"/>
      <c r="AG8405" s="99"/>
      <c r="AH8405" s="31"/>
      <c r="AI8405" s="31"/>
      <c r="AJ8405" s="31"/>
      <c r="AK8405" s="31"/>
      <c r="AL8405" s="31"/>
      <c r="AO8405" s="376"/>
    </row>
    <row r="8406" spans="1:41" x14ac:dyDescent="0.25">
      <c r="A8406" s="44" t="s">
        <v>17920</v>
      </c>
      <c r="B8406" s="44" t="s">
        <v>5321</v>
      </c>
      <c r="C8406" s="45">
        <v>26010401</v>
      </c>
      <c r="D8406" s="45" t="s">
        <v>11363</v>
      </c>
      <c r="E8406" s="45" t="s">
        <v>17459</v>
      </c>
      <c r="AO8406" s="376"/>
    </row>
    <row r="8407" spans="1:41" x14ac:dyDescent="0.25">
      <c r="A8407" s="44" t="s">
        <v>17920</v>
      </c>
      <c r="B8407" s="44" t="s">
        <v>3176</v>
      </c>
      <c r="C8407" s="45">
        <v>26010402</v>
      </c>
      <c r="D8407" s="45" t="s">
        <v>11363</v>
      </c>
      <c r="E8407" s="45" t="s">
        <v>17459</v>
      </c>
      <c r="AO8407" s="376"/>
    </row>
    <row r="8408" spans="1:41" x14ac:dyDescent="0.3">
      <c r="A8408" s="57" t="s">
        <v>20484</v>
      </c>
      <c r="B8408" s="92" t="s">
        <v>3682</v>
      </c>
      <c r="C8408" s="93" t="s">
        <v>19106</v>
      </c>
      <c r="D8408" s="93" t="s">
        <v>3681</v>
      </c>
      <c r="E8408" s="94">
        <v>48029</v>
      </c>
      <c r="F8408" s="93"/>
      <c r="G8408" s="93"/>
      <c r="H8408" s="93"/>
      <c r="I8408" s="99"/>
      <c r="J8408" s="99"/>
      <c r="K8408" s="99"/>
      <c r="L8408" s="99"/>
      <c r="M8408" s="99"/>
      <c r="N8408" s="99"/>
      <c r="O8408" s="99"/>
      <c r="P8408" s="99"/>
      <c r="Q8408" s="99"/>
      <c r="R8408" s="99"/>
      <c r="S8408" s="99"/>
      <c r="T8408" s="99"/>
      <c r="U8408" s="99"/>
      <c r="V8408" s="99"/>
      <c r="W8408" s="99"/>
      <c r="X8408" s="99"/>
      <c r="Y8408" s="99"/>
      <c r="Z8408" s="99"/>
      <c r="AA8408" s="99"/>
      <c r="AB8408" s="99"/>
      <c r="AC8408" s="99"/>
      <c r="AD8408" s="99"/>
      <c r="AE8408" s="99"/>
      <c r="AF8408" s="99"/>
      <c r="AG8408" s="99"/>
      <c r="AH8408" s="31"/>
      <c r="AI8408" s="31"/>
      <c r="AJ8408" s="31"/>
      <c r="AK8408" s="31"/>
      <c r="AL8408" s="31"/>
      <c r="AO8408" s="376"/>
    </row>
    <row r="8409" spans="1:41" x14ac:dyDescent="0.3">
      <c r="A8409" s="333" t="s">
        <v>18971</v>
      </c>
      <c r="B8409" s="333" t="s">
        <v>6928</v>
      </c>
      <c r="C8409" s="125" t="s">
        <v>19094</v>
      </c>
      <c r="D8409" s="32" t="s">
        <v>20309</v>
      </c>
      <c r="E8409" s="125" t="s">
        <v>9249</v>
      </c>
      <c r="F8409" s="125" t="s">
        <v>1189</v>
      </c>
      <c r="G8409" s="125" t="s">
        <v>1190</v>
      </c>
      <c r="AO8409" s="376"/>
    </row>
    <row r="8410" spans="1:41" x14ac:dyDescent="0.25">
      <c r="A8410" s="44" t="s">
        <v>118</v>
      </c>
      <c r="B8410" s="44" t="s">
        <v>2350</v>
      </c>
      <c r="C8410" s="45">
        <v>230105</v>
      </c>
      <c r="D8410" s="45" t="s">
        <v>11363</v>
      </c>
      <c r="E8410" s="45" t="s">
        <v>5265</v>
      </c>
      <c r="AO8410" s="376"/>
    </row>
    <row r="8411" spans="1:41" x14ac:dyDescent="0.25">
      <c r="A8411" s="44" t="s">
        <v>118</v>
      </c>
      <c r="B8411" s="44" t="s">
        <v>925</v>
      </c>
      <c r="C8411" s="45">
        <v>230601</v>
      </c>
      <c r="D8411" s="45" t="s">
        <v>11363</v>
      </c>
      <c r="E8411" s="45" t="s">
        <v>7770</v>
      </c>
      <c r="AO8411" s="376"/>
    </row>
    <row r="8412" spans="1:41" x14ac:dyDescent="0.25">
      <c r="A8412" s="44" t="s">
        <v>118</v>
      </c>
      <c r="B8412" s="44" t="s">
        <v>3043</v>
      </c>
      <c r="C8412" s="45">
        <v>230901</v>
      </c>
      <c r="D8412" s="45" t="s">
        <v>11363</v>
      </c>
      <c r="E8412" s="45" t="s">
        <v>7871</v>
      </c>
      <c r="AO8412" s="376"/>
    </row>
    <row r="8413" spans="1:41" x14ac:dyDescent="0.25">
      <c r="A8413" s="44" t="s">
        <v>118</v>
      </c>
      <c r="B8413" s="44" t="s">
        <v>10382</v>
      </c>
      <c r="C8413" s="45">
        <v>24050301</v>
      </c>
      <c r="D8413" s="45" t="s">
        <v>11363</v>
      </c>
      <c r="E8413" s="45" t="s">
        <v>5155</v>
      </c>
      <c r="AO8413" s="376"/>
    </row>
    <row r="8414" spans="1:41" x14ac:dyDescent="0.25">
      <c r="A8414" s="44" t="s">
        <v>13106</v>
      </c>
      <c r="B8414" s="44" t="s">
        <v>21434</v>
      </c>
      <c r="C8414" s="45" t="s">
        <v>13058</v>
      </c>
      <c r="D8414" s="45" t="s">
        <v>21447</v>
      </c>
      <c r="E8414" s="46">
        <v>46418</v>
      </c>
      <c r="AO8414" s="376"/>
    </row>
    <row r="8415" spans="1:41" x14ac:dyDescent="0.25">
      <c r="A8415" s="44" t="s">
        <v>13824</v>
      </c>
      <c r="B8415" s="44" t="s">
        <v>14934</v>
      </c>
      <c r="C8415" s="45" t="s">
        <v>13825</v>
      </c>
      <c r="D8415" s="367" t="s">
        <v>3696</v>
      </c>
      <c r="E8415" s="328">
        <f>DATE(2029,4,23)</f>
        <v>47231</v>
      </c>
      <c r="F8415" s="32"/>
      <c r="G8415" s="32"/>
      <c r="H8415" s="32"/>
      <c r="I8415" s="31"/>
      <c r="J8415" s="31"/>
      <c r="K8415" s="31"/>
      <c r="L8415" s="31"/>
      <c r="M8415" s="31"/>
      <c r="N8415" s="31"/>
      <c r="O8415" s="31"/>
      <c r="P8415" s="31"/>
      <c r="Q8415" s="31"/>
      <c r="R8415" s="31"/>
      <c r="S8415" s="31"/>
      <c r="T8415" s="31"/>
      <c r="U8415" s="31"/>
      <c r="V8415" s="31"/>
      <c r="W8415" s="31"/>
      <c r="X8415" s="31"/>
      <c r="Y8415" s="31"/>
      <c r="Z8415" s="31"/>
      <c r="AA8415" s="31"/>
      <c r="AB8415" s="31"/>
      <c r="AC8415" s="31"/>
      <c r="AD8415" s="31"/>
      <c r="AE8415" s="31"/>
      <c r="AF8415" s="31"/>
      <c r="AG8415" s="31"/>
      <c r="AH8415" s="31"/>
      <c r="AI8415" s="31"/>
      <c r="AJ8415" s="31"/>
      <c r="AK8415" s="31"/>
      <c r="AL8415" s="31"/>
      <c r="AO8415" s="376"/>
    </row>
    <row r="8416" spans="1:41" x14ac:dyDescent="0.25">
      <c r="A8416" s="44" t="s">
        <v>15781</v>
      </c>
      <c r="B8416" s="44" t="s">
        <v>2350</v>
      </c>
      <c r="C8416" s="45">
        <v>250106</v>
      </c>
      <c r="D8416" s="45" t="s">
        <v>11363</v>
      </c>
      <c r="E8416" s="45" t="s">
        <v>11887</v>
      </c>
      <c r="AO8416" s="376"/>
    </row>
    <row r="8417" spans="1:41" x14ac:dyDescent="0.25">
      <c r="A8417" s="44" t="s">
        <v>17921</v>
      </c>
      <c r="B8417" s="44" t="s">
        <v>944</v>
      </c>
      <c r="C8417" s="45">
        <v>240303</v>
      </c>
      <c r="D8417" s="45" t="s">
        <v>11363</v>
      </c>
      <c r="E8417" s="45" t="s">
        <v>2593</v>
      </c>
      <c r="AO8417" s="376"/>
    </row>
    <row r="8418" spans="1:41" x14ac:dyDescent="0.25">
      <c r="A8418" s="44" t="s">
        <v>17921</v>
      </c>
      <c r="B8418" s="44" t="s">
        <v>2350</v>
      </c>
      <c r="C8418" s="45">
        <v>250106</v>
      </c>
      <c r="D8418" s="45" t="s">
        <v>11363</v>
      </c>
      <c r="E8418" s="45" t="s">
        <v>11887</v>
      </c>
      <c r="AO8418" s="376"/>
    </row>
    <row r="8419" spans="1:41" x14ac:dyDescent="0.25">
      <c r="A8419" s="44" t="s">
        <v>17921</v>
      </c>
      <c r="B8419" s="44" t="s">
        <v>17463</v>
      </c>
      <c r="C8419" s="45">
        <v>260202</v>
      </c>
      <c r="D8419" s="45" t="s">
        <v>11363</v>
      </c>
      <c r="E8419" s="45" t="s">
        <v>9238</v>
      </c>
      <c r="AO8419" s="376"/>
    </row>
    <row r="8420" spans="1:41" x14ac:dyDescent="0.25">
      <c r="A8420" s="44" t="s">
        <v>17921</v>
      </c>
      <c r="B8420" s="44" t="s">
        <v>5134</v>
      </c>
      <c r="C8420" s="45">
        <v>250802</v>
      </c>
      <c r="D8420" s="45" t="s">
        <v>11363</v>
      </c>
      <c r="E8420" s="45" t="s">
        <v>9880</v>
      </c>
      <c r="AO8420" s="376"/>
    </row>
    <row r="8421" spans="1:41" x14ac:dyDescent="0.25">
      <c r="A8421" s="44" t="s">
        <v>17921</v>
      </c>
      <c r="B8421" s="44" t="s">
        <v>10382</v>
      </c>
      <c r="C8421" s="45">
        <v>24050301</v>
      </c>
      <c r="D8421" s="45" t="s">
        <v>11363</v>
      </c>
      <c r="E8421" s="45" t="s">
        <v>5155</v>
      </c>
      <c r="AO8421" s="376"/>
    </row>
    <row r="8422" spans="1:41" x14ac:dyDescent="0.25">
      <c r="A8422" s="44" t="s">
        <v>17921</v>
      </c>
      <c r="B8422" s="44" t="s">
        <v>3043</v>
      </c>
      <c r="C8422" s="45">
        <v>230901</v>
      </c>
      <c r="D8422" s="45" t="s">
        <v>11363</v>
      </c>
      <c r="E8422" s="45" t="s">
        <v>7871</v>
      </c>
      <c r="AO8422" s="376"/>
    </row>
    <row r="8423" spans="1:41" x14ac:dyDescent="0.25">
      <c r="A8423" s="44" t="s">
        <v>17921</v>
      </c>
      <c r="B8423" s="44" t="s">
        <v>3475</v>
      </c>
      <c r="C8423" s="45">
        <v>230301</v>
      </c>
      <c r="D8423" s="45" t="s">
        <v>11363</v>
      </c>
      <c r="E8423" s="45" t="s">
        <v>5265</v>
      </c>
      <c r="AO8423" s="376"/>
    </row>
    <row r="8424" spans="1:41" x14ac:dyDescent="0.25">
      <c r="A8424" s="44" t="s">
        <v>17921</v>
      </c>
      <c r="B8424" s="44" t="s">
        <v>3040</v>
      </c>
      <c r="C8424" s="45">
        <v>260305</v>
      </c>
      <c r="D8424" s="45" t="s">
        <v>11363</v>
      </c>
      <c r="E8424" s="45" t="s">
        <v>9249</v>
      </c>
      <c r="AO8424" s="376"/>
    </row>
    <row r="8425" spans="1:41" x14ac:dyDescent="0.25">
      <c r="A8425" s="44" t="s">
        <v>9732</v>
      </c>
      <c r="B8425" s="44" t="s">
        <v>14935</v>
      </c>
      <c r="C8425" s="45" t="s">
        <v>9787</v>
      </c>
      <c r="D8425" s="367" t="s">
        <v>3696</v>
      </c>
      <c r="E8425" s="328">
        <f>DATE(2028,4,3)</f>
        <v>46846</v>
      </c>
      <c r="F8425" s="32"/>
      <c r="G8425" s="32"/>
      <c r="H8425" s="32"/>
      <c r="I8425" s="31"/>
      <c r="J8425" s="31"/>
      <c r="K8425" s="31"/>
      <c r="L8425" s="31"/>
      <c r="M8425" s="31"/>
      <c r="N8425" s="31"/>
      <c r="O8425" s="31"/>
      <c r="P8425" s="31"/>
      <c r="Q8425" s="31"/>
      <c r="R8425" s="31"/>
      <c r="S8425" s="31"/>
      <c r="T8425" s="31"/>
      <c r="U8425" s="31"/>
      <c r="V8425" s="31"/>
      <c r="W8425" s="31"/>
      <c r="X8425" s="31"/>
      <c r="Y8425" s="31"/>
      <c r="Z8425" s="31"/>
      <c r="AA8425" s="31"/>
      <c r="AB8425" s="31"/>
      <c r="AC8425" s="31"/>
      <c r="AD8425" s="31"/>
      <c r="AE8425" s="31"/>
      <c r="AF8425" s="31"/>
      <c r="AG8425" s="31"/>
      <c r="AH8425" s="31"/>
      <c r="AI8425" s="31"/>
      <c r="AJ8425" s="31"/>
      <c r="AK8425" s="31"/>
      <c r="AL8425" s="31"/>
      <c r="AO8425" s="376"/>
    </row>
    <row r="8426" spans="1:41" x14ac:dyDescent="0.25">
      <c r="A8426" s="44" t="s">
        <v>8821</v>
      </c>
      <c r="B8426" s="44" t="s">
        <v>14787</v>
      </c>
      <c r="C8426" s="45" t="s">
        <v>17009</v>
      </c>
      <c r="D8426" s="367" t="s">
        <v>3696</v>
      </c>
      <c r="E8426" s="328">
        <f>DATE(2029,10,27)</f>
        <v>47418</v>
      </c>
      <c r="F8426" s="32"/>
      <c r="G8426" s="32"/>
      <c r="H8426" s="32"/>
      <c r="I8426" s="31"/>
      <c r="J8426" s="31"/>
      <c r="K8426" s="31"/>
      <c r="L8426" s="31"/>
      <c r="M8426" s="31"/>
      <c r="N8426" s="31"/>
      <c r="O8426" s="31"/>
      <c r="P8426" s="31"/>
      <c r="Q8426" s="31"/>
      <c r="R8426" s="31"/>
      <c r="S8426" s="31"/>
      <c r="T8426" s="31"/>
      <c r="U8426" s="31"/>
      <c r="V8426" s="31"/>
      <c r="W8426" s="31"/>
      <c r="X8426" s="31"/>
      <c r="Y8426" s="31"/>
      <c r="Z8426" s="31"/>
      <c r="AA8426" s="31"/>
      <c r="AB8426" s="31"/>
      <c r="AC8426" s="31"/>
      <c r="AD8426" s="31"/>
      <c r="AE8426" s="31"/>
      <c r="AF8426" s="31"/>
      <c r="AG8426" s="31"/>
      <c r="AH8426" s="31"/>
      <c r="AI8426" s="31"/>
      <c r="AJ8426" s="31"/>
      <c r="AK8426" s="31"/>
      <c r="AL8426" s="31"/>
      <c r="AO8426" s="376"/>
    </row>
    <row r="8427" spans="1:41" x14ac:dyDescent="0.3">
      <c r="A8427" s="333" t="s">
        <v>11449</v>
      </c>
      <c r="B8427" s="333" t="s">
        <v>11374</v>
      </c>
      <c r="C8427" s="125" t="s">
        <v>11375</v>
      </c>
      <c r="D8427" s="32" t="s">
        <v>20309</v>
      </c>
      <c r="E8427" s="125" t="s">
        <v>4826</v>
      </c>
      <c r="F8427" s="125" t="s">
        <v>1189</v>
      </c>
      <c r="G8427" s="125" t="s">
        <v>1190</v>
      </c>
      <c r="AO8427" s="376"/>
    </row>
    <row r="8428" spans="1:41" x14ac:dyDescent="0.25">
      <c r="A8428" s="91" t="s">
        <v>19210</v>
      </c>
      <c r="B8428" s="92" t="s">
        <v>19284</v>
      </c>
      <c r="C8428" s="93" t="s">
        <v>19285</v>
      </c>
      <c r="D8428" s="93" t="s">
        <v>1201</v>
      </c>
      <c r="E8428" s="94">
        <v>46582</v>
      </c>
      <c r="F8428" s="93"/>
      <c r="G8428" s="93"/>
      <c r="H8428" s="93"/>
      <c r="I8428" s="99"/>
      <c r="J8428" s="99"/>
      <c r="K8428" s="99"/>
      <c r="L8428" s="99"/>
      <c r="M8428" s="99"/>
      <c r="N8428" s="99"/>
      <c r="O8428" s="99"/>
      <c r="P8428" s="99"/>
      <c r="Q8428" s="99"/>
      <c r="R8428" s="99"/>
      <c r="S8428" s="99"/>
      <c r="T8428" s="99"/>
      <c r="U8428" s="99"/>
      <c r="V8428" s="99"/>
      <c r="W8428" s="99"/>
      <c r="X8428" s="99"/>
      <c r="Y8428" s="99"/>
      <c r="Z8428" s="99"/>
      <c r="AA8428" s="99"/>
      <c r="AB8428" s="99"/>
      <c r="AC8428" s="99"/>
      <c r="AD8428" s="99"/>
      <c r="AE8428" s="99"/>
      <c r="AF8428" s="99"/>
      <c r="AG8428" s="99"/>
      <c r="AH8428" s="31"/>
      <c r="AI8428" s="31"/>
      <c r="AJ8428" s="31"/>
      <c r="AK8428" s="31"/>
      <c r="AL8428" s="31"/>
      <c r="AO8428" s="376"/>
    </row>
    <row r="8429" spans="1:41" x14ac:dyDescent="0.25">
      <c r="A8429" s="44" t="s">
        <v>19361</v>
      </c>
      <c r="B8429" s="319" t="s">
        <v>19518</v>
      </c>
      <c r="C8429" s="318" t="s">
        <v>19699</v>
      </c>
      <c r="D8429" s="93" t="s">
        <v>19934</v>
      </c>
      <c r="E8429" s="320">
        <v>46934</v>
      </c>
      <c r="F8429" s="93"/>
      <c r="G8429" s="93"/>
      <c r="H8429" s="93"/>
      <c r="I8429" s="99"/>
      <c r="J8429" s="99"/>
      <c r="K8429" s="99"/>
      <c r="L8429" s="99"/>
      <c r="M8429" s="99"/>
      <c r="N8429" s="99"/>
      <c r="O8429" s="99"/>
      <c r="P8429" s="99"/>
      <c r="Q8429" s="99"/>
      <c r="R8429" s="99"/>
      <c r="S8429" s="99"/>
      <c r="T8429" s="99"/>
      <c r="U8429" s="99"/>
      <c r="V8429" s="99"/>
      <c r="W8429" s="99"/>
      <c r="X8429" s="99"/>
      <c r="Y8429" s="99"/>
      <c r="Z8429" s="99"/>
      <c r="AA8429" s="99"/>
      <c r="AB8429" s="99"/>
      <c r="AC8429" s="99"/>
      <c r="AD8429" s="99"/>
      <c r="AE8429" s="99"/>
      <c r="AF8429" s="99"/>
      <c r="AG8429" s="99"/>
      <c r="AH8429" s="31"/>
      <c r="AI8429" s="31"/>
      <c r="AJ8429" s="31"/>
      <c r="AK8429" s="31"/>
      <c r="AL8429" s="31"/>
      <c r="AO8429" s="376"/>
    </row>
    <row r="8430" spans="1:41" x14ac:dyDescent="0.25">
      <c r="A8430" s="120" t="s">
        <v>1983</v>
      </c>
      <c r="B8430" s="114" t="s">
        <v>143</v>
      </c>
      <c r="C8430" s="106" t="s">
        <v>6832</v>
      </c>
      <c r="D8430" s="93" t="s">
        <v>1394</v>
      </c>
      <c r="E8430" s="115">
        <v>47118</v>
      </c>
      <c r="F8430" s="93"/>
      <c r="G8430" s="93"/>
      <c r="H8430" s="93"/>
      <c r="I8430" s="99"/>
      <c r="J8430" s="99"/>
      <c r="K8430" s="99"/>
      <c r="L8430" s="99"/>
      <c r="M8430" s="99"/>
      <c r="N8430" s="44"/>
      <c r="O8430" s="44"/>
      <c r="P8430" s="99"/>
      <c r="Q8430" s="99"/>
      <c r="R8430" s="99"/>
      <c r="S8430" s="99"/>
      <c r="T8430" s="99"/>
      <c r="U8430" s="99"/>
      <c r="V8430" s="99"/>
      <c r="W8430" s="99"/>
      <c r="X8430" s="99"/>
      <c r="Y8430" s="99"/>
      <c r="Z8430" s="99"/>
      <c r="AA8430" s="99"/>
      <c r="AB8430" s="99"/>
      <c r="AC8430" s="99"/>
      <c r="AD8430" s="99"/>
      <c r="AE8430" s="99"/>
      <c r="AF8430" s="99"/>
      <c r="AG8430" s="99"/>
      <c r="AH8430" s="31"/>
      <c r="AI8430" s="31"/>
      <c r="AJ8430" s="31"/>
      <c r="AK8430" s="31"/>
      <c r="AL8430" s="31"/>
      <c r="AO8430" s="376"/>
    </row>
    <row r="8431" spans="1:41" x14ac:dyDescent="0.25">
      <c r="A8431" s="44" t="s">
        <v>7005</v>
      </c>
      <c r="B8431" s="44" t="s">
        <v>3475</v>
      </c>
      <c r="C8431" s="45">
        <v>230301</v>
      </c>
      <c r="D8431" s="45" t="s">
        <v>11363</v>
      </c>
      <c r="E8431" s="45" t="s">
        <v>5265</v>
      </c>
      <c r="AO8431" s="376"/>
    </row>
    <row r="8432" spans="1:41" x14ac:dyDescent="0.25">
      <c r="A8432" s="44" t="s">
        <v>17922</v>
      </c>
      <c r="B8432" s="44" t="s">
        <v>5321</v>
      </c>
      <c r="C8432" s="45">
        <v>23010401</v>
      </c>
      <c r="D8432" s="45" t="s">
        <v>11363</v>
      </c>
      <c r="E8432" s="45" t="s">
        <v>5322</v>
      </c>
      <c r="AO8432" s="376"/>
    </row>
    <row r="8433" spans="1:41" x14ac:dyDescent="0.25">
      <c r="A8433" s="44" t="s">
        <v>17922</v>
      </c>
      <c r="B8433" s="44" t="s">
        <v>17463</v>
      </c>
      <c r="C8433" s="45">
        <v>260202</v>
      </c>
      <c r="D8433" s="45" t="s">
        <v>11363</v>
      </c>
      <c r="E8433" s="45" t="s">
        <v>9238</v>
      </c>
      <c r="AO8433" s="376"/>
    </row>
    <row r="8434" spans="1:41" x14ac:dyDescent="0.25">
      <c r="A8434" s="44" t="s">
        <v>20932</v>
      </c>
      <c r="B8434" s="44" t="s">
        <v>20933</v>
      </c>
      <c r="C8434" s="45" t="s">
        <v>21059</v>
      </c>
      <c r="D8434" s="367" t="s">
        <v>3696</v>
      </c>
      <c r="E8434" s="328">
        <f>DATE(2030,3,13)</f>
        <v>47555</v>
      </c>
      <c r="F8434" s="32"/>
      <c r="G8434" s="32"/>
      <c r="H8434" s="32"/>
      <c r="I8434" s="31"/>
      <c r="J8434" s="31"/>
      <c r="K8434" s="31"/>
      <c r="L8434" s="31"/>
      <c r="M8434" s="31"/>
      <c r="N8434" s="31"/>
      <c r="O8434" s="31"/>
      <c r="P8434" s="31"/>
      <c r="Q8434" s="31"/>
      <c r="R8434" s="31"/>
      <c r="S8434" s="31"/>
      <c r="T8434" s="31"/>
      <c r="U8434" s="31"/>
      <c r="V8434" s="31"/>
      <c r="W8434" s="31"/>
      <c r="X8434" s="31"/>
      <c r="Y8434" s="31"/>
      <c r="Z8434" s="31"/>
      <c r="AA8434" s="31"/>
      <c r="AB8434" s="31"/>
      <c r="AC8434" s="31"/>
      <c r="AD8434" s="31"/>
      <c r="AE8434" s="31"/>
      <c r="AF8434" s="31"/>
      <c r="AG8434" s="31"/>
      <c r="AH8434" s="31"/>
      <c r="AI8434" s="31"/>
      <c r="AJ8434" s="31"/>
      <c r="AK8434" s="31"/>
      <c r="AL8434" s="31"/>
      <c r="AO8434" s="376"/>
    </row>
    <row r="8435" spans="1:41" x14ac:dyDescent="0.25">
      <c r="A8435" s="44" t="s">
        <v>4101</v>
      </c>
      <c r="B8435" s="92" t="s">
        <v>9602</v>
      </c>
      <c r="C8435" s="45" t="s">
        <v>9338</v>
      </c>
      <c r="D8435" s="93" t="s">
        <v>9601</v>
      </c>
      <c r="E8435" s="94">
        <v>46568</v>
      </c>
      <c r="F8435" s="93"/>
      <c r="G8435" s="93"/>
      <c r="H8435" s="93"/>
      <c r="I8435" s="99"/>
      <c r="J8435" s="99"/>
      <c r="K8435" s="99"/>
      <c r="L8435" s="99"/>
      <c r="M8435" s="99"/>
      <c r="N8435" s="44"/>
      <c r="O8435" s="44"/>
      <c r="P8435" s="99"/>
      <c r="Q8435" s="99"/>
      <c r="R8435" s="99"/>
      <c r="S8435" s="99"/>
      <c r="T8435" s="99"/>
      <c r="U8435" s="99"/>
      <c r="V8435" s="99"/>
      <c r="W8435" s="99"/>
      <c r="X8435" s="99"/>
      <c r="Y8435" s="99"/>
      <c r="Z8435" s="99"/>
      <c r="AA8435" s="99"/>
      <c r="AB8435" s="99"/>
      <c r="AC8435" s="99"/>
      <c r="AD8435" s="99"/>
      <c r="AE8435" s="99"/>
      <c r="AF8435" s="99"/>
      <c r="AG8435" s="99"/>
      <c r="AH8435" s="31"/>
      <c r="AI8435" s="31"/>
      <c r="AJ8435" s="31"/>
      <c r="AK8435" s="31"/>
      <c r="AL8435" s="31"/>
      <c r="AO8435" s="376"/>
    </row>
    <row r="8436" spans="1:41" x14ac:dyDescent="0.25">
      <c r="A8436" s="44" t="s">
        <v>4101</v>
      </c>
      <c r="B8436" s="44" t="s">
        <v>12119</v>
      </c>
      <c r="C8436" s="45">
        <v>15.24</v>
      </c>
      <c r="D8436" s="45" t="s">
        <v>12549</v>
      </c>
      <c r="E8436" s="46">
        <v>47299</v>
      </c>
      <c r="F8436" s="45"/>
      <c r="G8436" s="93"/>
      <c r="H8436" s="93"/>
      <c r="I8436" s="99"/>
      <c r="J8436" s="99"/>
      <c r="K8436" s="99"/>
      <c r="L8436" s="99"/>
      <c r="M8436" s="99"/>
      <c r="N8436" s="99"/>
      <c r="O8436" s="99"/>
      <c r="P8436" s="99"/>
      <c r="Q8436" s="99"/>
      <c r="R8436" s="99"/>
      <c r="S8436" s="99"/>
      <c r="T8436" s="99"/>
      <c r="U8436" s="99"/>
      <c r="V8436" s="99"/>
      <c r="W8436" s="99"/>
      <c r="X8436" s="99"/>
      <c r="Y8436" s="99"/>
      <c r="Z8436" s="99"/>
      <c r="AA8436" s="99"/>
      <c r="AB8436" s="99"/>
      <c r="AC8436" s="99"/>
      <c r="AD8436" s="99"/>
      <c r="AE8436" s="99"/>
      <c r="AF8436" s="99"/>
      <c r="AG8436" s="99"/>
      <c r="AH8436" s="31"/>
      <c r="AI8436" s="31"/>
      <c r="AJ8436" s="31"/>
      <c r="AK8436" s="31"/>
      <c r="AL8436" s="31"/>
      <c r="AO8436" s="376"/>
    </row>
    <row r="8437" spans="1:41" x14ac:dyDescent="0.25">
      <c r="A8437" s="44" t="s">
        <v>4101</v>
      </c>
      <c r="B8437" s="44" t="s">
        <v>12121</v>
      </c>
      <c r="C8437" s="45">
        <v>16.239999999999998</v>
      </c>
      <c r="D8437" s="45" t="s">
        <v>12549</v>
      </c>
      <c r="E8437" s="46">
        <v>47299</v>
      </c>
      <c r="F8437" s="45"/>
      <c r="G8437" s="93"/>
      <c r="H8437" s="93"/>
      <c r="I8437" s="99"/>
      <c r="J8437" s="99"/>
      <c r="K8437" s="99"/>
      <c r="L8437" s="99"/>
      <c r="M8437" s="99"/>
      <c r="N8437" s="99"/>
      <c r="O8437" s="99"/>
      <c r="P8437" s="99"/>
      <c r="Q8437" s="99"/>
      <c r="R8437" s="99"/>
      <c r="S8437" s="99"/>
      <c r="T8437" s="99"/>
      <c r="U8437" s="99"/>
      <c r="V8437" s="99"/>
      <c r="W8437" s="99"/>
      <c r="X8437" s="99"/>
      <c r="Y8437" s="99"/>
      <c r="Z8437" s="99"/>
      <c r="AA8437" s="99"/>
      <c r="AB8437" s="99"/>
      <c r="AC8437" s="99"/>
      <c r="AD8437" s="99"/>
      <c r="AE8437" s="99"/>
      <c r="AF8437" s="99"/>
      <c r="AG8437" s="99"/>
      <c r="AH8437" s="31"/>
      <c r="AI8437" s="31"/>
      <c r="AJ8437" s="31"/>
      <c r="AK8437" s="31"/>
      <c r="AL8437" s="31"/>
      <c r="AO8437" s="376"/>
    </row>
    <row r="8438" spans="1:41" ht="24" x14ac:dyDescent="0.25">
      <c r="A8438" s="44" t="s">
        <v>4101</v>
      </c>
      <c r="B8438" s="319" t="s">
        <v>19556</v>
      </c>
      <c r="C8438" s="318" t="s">
        <v>19700</v>
      </c>
      <c r="D8438" s="93" t="s">
        <v>19934</v>
      </c>
      <c r="E8438" s="320">
        <v>46387</v>
      </c>
      <c r="F8438" s="93"/>
      <c r="G8438" s="93"/>
      <c r="H8438" s="93"/>
      <c r="I8438" s="99"/>
      <c r="J8438" s="99"/>
      <c r="K8438" s="99"/>
      <c r="L8438" s="99"/>
      <c r="M8438" s="99"/>
      <c r="N8438" s="99"/>
      <c r="O8438" s="99"/>
      <c r="P8438" s="99"/>
      <c r="Q8438" s="99"/>
      <c r="R8438" s="99"/>
      <c r="S8438" s="99"/>
      <c r="T8438" s="99"/>
      <c r="U8438" s="99"/>
      <c r="V8438" s="99"/>
      <c r="W8438" s="99"/>
      <c r="X8438" s="99"/>
      <c r="Y8438" s="99"/>
      <c r="Z8438" s="99"/>
      <c r="AA8438" s="99"/>
      <c r="AB8438" s="99"/>
      <c r="AC8438" s="99"/>
      <c r="AD8438" s="99"/>
      <c r="AE8438" s="99"/>
      <c r="AF8438" s="99"/>
      <c r="AG8438" s="99"/>
      <c r="AH8438" s="31"/>
      <c r="AI8438" s="31"/>
      <c r="AJ8438" s="31"/>
      <c r="AK8438" s="31"/>
      <c r="AL8438" s="31"/>
      <c r="AO8438" s="376"/>
    </row>
    <row r="8439" spans="1:41" x14ac:dyDescent="0.25">
      <c r="A8439" s="44" t="s">
        <v>4101</v>
      </c>
      <c r="B8439" s="44" t="s">
        <v>4102</v>
      </c>
      <c r="C8439" s="45" t="s">
        <v>4103</v>
      </c>
      <c r="D8439" s="45" t="s">
        <v>11204</v>
      </c>
      <c r="E8439" s="45" t="s">
        <v>7871</v>
      </c>
      <c r="F8439" s="93"/>
      <c r="G8439" s="93"/>
      <c r="H8439" s="93"/>
      <c r="I8439" s="99"/>
      <c r="J8439" s="99"/>
      <c r="K8439" s="99"/>
      <c r="L8439" s="99"/>
      <c r="M8439" s="99"/>
      <c r="N8439" s="99"/>
      <c r="O8439" s="99"/>
      <c r="P8439" s="99"/>
      <c r="Q8439" s="99"/>
      <c r="R8439" s="99"/>
      <c r="S8439" s="99"/>
      <c r="T8439" s="99"/>
      <c r="U8439" s="99"/>
      <c r="V8439" s="99"/>
      <c r="W8439" s="99"/>
      <c r="X8439" s="99"/>
      <c r="Y8439" s="99"/>
      <c r="Z8439" s="99"/>
      <c r="AA8439" s="99"/>
      <c r="AB8439" s="99"/>
      <c r="AC8439" s="99"/>
      <c r="AD8439" s="99"/>
      <c r="AE8439" s="99"/>
      <c r="AF8439" s="99"/>
      <c r="AG8439" s="99"/>
      <c r="AH8439" s="31"/>
      <c r="AI8439" s="31"/>
      <c r="AJ8439" s="31"/>
      <c r="AK8439" s="31"/>
      <c r="AL8439" s="31"/>
      <c r="AO8439" s="376"/>
    </row>
    <row r="8440" spans="1:41" x14ac:dyDescent="0.25">
      <c r="A8440" s="44" t="s">
        <v>4101</v>
      </c>
      <c r="B8440" s="44" t="s">
        <v>4102</v>
      </c>
      <c r="C8440" s="45" t="s">
        <v>4103</v>
      </c>
      <c r="D8440" s="93" t="s">
        <v>17443</v>
      </c>
      <c r="E8440" s="45" t="s">
        <v>7871</v>
      </c>
      <c r="F8440" s="93"/>
      <c r="G8440" s="93"/>
      <c r="H8440" s="93"/>
      <c r="I8440" s="99"/>
      <c r="J8440" s="99"/>
      <c r="K8440" s="99"/>
      <c r="L8440" s="99"/>
      <c r="M8440" s="99"/>
      <c r="N8440" s="99"/>
      <c r="O8440" s="99"/>
      <c r="P8440" s="99"/>
      <c r="Q8440" s="99"/>
      <c r="R8440" s="99"/>
      <c r="S8440" s="99"/>
      <c r="T8440" s="99"/>
      <c r="U8440" s="99"/>
      <c r="V8440" s="99"/>
      <c r="W8440" s="99"/>
      <c r="X8440" s="99"/>
      <c r="Y8440" s="99"/>
      <c r="Z8440" s="99"/>
      <c r="AA8440" s="99"/>
      <c r="AB8440" s="99"/>
      <c r="AC8440" s="99"/>
      <c r="AD8440" s="99"/>
      <c r="AE8440" s="99"/>
      <c r="AF8440" s="99"/>
      <c r="AG8440" s="99"/>
      <c r="AH8440" s="31"/>
      <c r="AI8440" s="31"/>
      <c r="AJ8440" s="31"/>
      <c r="AK8440" s="31"/>
      <c r="AL8440" s="31"/>
      <c r="AO8440" s="376"/>
    </row>
    <row r="8441" spans="1:41" x14ac:dyDescent="0.25">
      <c r="A8441" s="44" t="s">
        <v>2974</v>
      </c>
      <c r="B8441" s="44" t="s">
        <v>3475</v>
      </c>
      <c r="C8441" s="45">
        <v>230301</v>
      </c>
      <c r="D8441" s="45" t="s">
        <v>11363</v>
      </c>
      <c r="E8441" s="45" t="s">
        <v>5265</v>
      </c>
      <c r="AO8441" s="376"/>
    </row>
    <row r="8442" spans="1:41" x14ac:dyDescent="0.25">
      <c r="A8442" s="44" t="s">
        <v>2974</v>
      </c>
      <c r="B8442" s="44" t="s">
        <v>7766</v>
      </c>
      <c r="C8442" s="45">
        <v>230505</v>
      </c>
      <c r="D8442" s="45" t="s">
        <v>11363</v>
      </c>
      <c r="E8442" s="45" t="s">
        <v>7105</v>
      </c>
      <c r="AO8442" s="376"/>
    </row>
    <row r="8443" spans="1:41" x14ac:dyDescent="0.25">
      <c r="A8443" s="44" t="s">
        <v>2974</v>
      </c>
      <c r="B8443" s="44" t="s">
        <v>938</v>
      </c>
      <c r="C8443" s="45">
        <v>260103</v>
      </c>
      <c r="D8443" s="45" t="s">
        <v>11363</v>
      </c>
      <c r="E8443" s="45" t="s">
        <v>8292</v>
      </c>
      <c r="AO8443" s="376"/>
    </row>
    <row r="8444" spans="1:41" x14ac:dyDescent="0.25">
      <c r="A8444" s="44" t="s">
        <v>2974</v>
      </c>
      <c r="B8444" s="44" t="s">
        <v>21553</v>
      </c>
      <c r="C8444" s="45">
        <v>260603</v>
      </c>
      <c r="D8444" s="45" t="s">
        <v>11363</v>
      </c>
      <c r="E8444" s="45" t="s">
        <v>9840</v>
      </c>
      <c r="AO8444" s="376"/>
    </row>
    <row r="8445" spans="1:41" x14ac:dyDescent="0.25">
      <c r="A8445" s="44" t="s">
        <v>2974</v>
      </c>
      <c r="B8445" s="44" t="s">
        <v>7823</v>
      </c>
      <c r="C8445" s="45">
        <v>260701</v>
      </c>
      <c r="D8445" s="45" t="s">
        <v>11363</v>
      </c>
      <c r="E8445" s="45" t="s">
        <v>11150</v>
      </c>
      <c r="AO8445" s="376"/>
    </row>
    <row r="8446" spans="1:41" x14ac:dyDescent="0.25">
      <c r="A8446" s="44" t="s">
        <v>7006</v>
      </c>
      <c r="B8446" s="44" t="s">
        <v>9248</v>
      </c>
      <c r="C8446" s="45">
        <v>240101</v>
      </c>
      <c r="D8446" s="45" t="s">
        <v>11363</v>
      </c>
      <c r="E8446" s="45" t="s">
        <v>9249</v>
      </c>
      <c r="AO8446" s="376"/>
    </row>
    <row r="8447" spans="1:41" x14ac:dyDescent="0.3">
      <c r="A8447" s="333" t="s">
        <v>18972</v>
      </c>
      <c r="B8447" s="333" t="s">
        <v>1170</v>
      </c>
      <c r="C8447" s="125" t="s">
        <v>19097</v>
      </c>
      <c r="D8447" s="32" t="s">
        <v>20309</v>
      </c>
      <c r="E8447" s="125" t="s">
        <v>9249</v>
      </c>
      <c r="F8447" s="125" t="s">
        <v>1190</v>
      </c>
      <c r="G8447" s="125" t="s">
        <v>1190</v>
      </c>
      <c r="AO8447" s="376"/>
    </row>
    <row r="8448" spans="1:41" x14ac:dyDescent="0.25">
      <c r="A8448" s="44" t="s">
        <v>18972</v>
      </c>
      <c r="B8448" s="44" t="s">
        <v>9248</v>
      </c>
      <c r="C8448" s="45">
        <v>260105</v>
      </c>
      <c r="D8448" s="45" t="s">
        <v>11363</v>
      </c>
      <c r="E8448" s="45" t="s">
        <v>17625</v>
      </c>
      <c r="AO8448" s="376"/>
    </row>
    <row r="8449" spans="1:41" x14ac:dyDescent="0.25">
      <c r="A8449" s="44" t="s">
        <v>20380</v>
      </c>
      <c r="B8449" s="44" t="s">
        <v>20327</v>
      </c>
      <c r="C8449" s="45" t="s">
        <v>20381</v>
      </c>
      <c r="D8449" s="46" t="s">
        <v>21328</v>
      </c>
      <c r="E8449" s="46">
        <v>46554</v>
      </c>
      <c r="AO8449" s="376"/>
    </row>
    <row r="8450" spans="1:41" x14ac:dyDescent="0.25">
      <c r="A8450" s="44" t="s">
        <v>20380</v>
      </c>
      <c r="B8450" s="44" t="s">
        <v>20327</v>
      </c>
      <c r="C8450" s="45" t="s">
        <v>20381</v>
      </c>
      <c r="D8450" s="46" t="s">
        <v>21328</v>
      </c>
      <c r="E8450" s="46">
        <v>46554</v>
      </c>
      <c r="AO8450" s="376"/>
    </row>
    <row r="8451" spans="1:41" x14ac:dyDescent="0.25">
      <c r="A8451" s="44" t="s">
        <v>21141</v>
      </c>
      <c r="B8451" s="44" t="s">
        <v>21359</v>
      </c>
      <c r="C8451" s="45" t="s">
        <v>21182</v>
      </c>
      <c r="D8451" s="45" t="s">
        <v>21447</v>
      </c>
      <c r="E8451" s="46">
        <v>46752</v>
      </c>
      <c r="AO8451" s="376"/>
    </row>
    <row r="8452" spans="1:41" x14ac:dyDescent="0.25">
      <c r="A8452" s="44" t="s">
        <v>20621</v>
      </c>
      <c r="B8452" s="44" t="s">
        <v>14167</v>
      </c>
      <c r="C8452" s="45" t="s">
        <v>14241</v>
      </c>
      <c r="D8452" s="32" t="s">
        <v>5559</v>
      </c>
      <c r="E8452" s="45" t="s">
        <v>20865</v>
      </c>
      <c r="F8452" s="32"/>
      <c r="G8452" s="32"/>
      <c r="H8452" s="32"/>
      <c r="I8452" s="31"/>
      <c r="J8452" s="31"/>
      <c r="K8452" s="31"/>
      <c r="L8452" s="31"/>
      <c r="M8452" s="31"/>
      <c r="N8452" s="31"/>
      <c r="O8452" s="31"/>
      <c r="P8452" s="31"/>
      <c r="Q8452" s="31"/>
      <c r="R8452" s="31"/>
      <c r="S8452" s="31"/>
      <c r="T8452" s="31"/>
      <c r="U8452" s="31"/>
      <c r="V8452" s="31"/>
      <c r="W8452" s="31"/>
      <c r="X8452" s="31"/>
      <c r="Y8452" s="31"/>
      <c r="Z8452" s="31"/>
      <c r="AA8452" s="31"/>
      <c r="AB8452" s="31"/>
      <c r="AC8452" s="31"/>
      <c r="AD8452" s="31"/>
      <c r="AE8452" s="31"/>
      <c r="AF8452" s="31"/>
      <c r="AG8452" s="31"/>
      <c r="AH8452" s="31"/>
      <c r="AI8452" s="31"/>
      <c r="AJ8452" s="31"/>
      <c r="AK8452" s="31"/>
      <c r="AL8452" s="31"/>
      <c r="AO8452" s="376"/>
    </row>
    <row r="8453" spans="1:41" x14ac:dyDescent="0.25">
      <c r="A8453" s="44" t="s">
        <v>20621</v>
      </c>
      <c r="B8453" s="44" t="s">
        <v>5570</v>
      </c>
      <c r="C8453" s="45" t="s">
        <v>20739</v>
      </c>
      <c r="D8453" s="32" t="s">
        <v>5559</v>
      </c>
      <c r="E8453" s="45" t="s">
        <v>20872</v>
      </c>
      <c r="F8453" s="32"/>
      <c r="G8453" s="32"/>
      <c r="H8453" s="32"/>
      <c r="I8453" s="31"/>
      <c r="J8453" s="31"/>
      <c r="K8453" s="31"/>
      <c r="L8453" s="31"/>
      <c r="M8453" s="31"/>
      <c r="N8453" s="31"/>
      <c r="O8453" s="31"/>
      <c r="P8453" s="31"/>
      <c r="Q8453" s="31"/>
      <c r="R8453" s="31"/>
      <c r="S8453" s="31"/>
      <c r="T8453" s="31"/>
      <c r="U8453" s="31"/>
      <c r="V8453" s="31"/>
      <c r="W8453" s="31"/>
      <c r="X8453" s="31"/>
      <c r="Y8453" s="31"/>
      <c r="Z8453" s="31"/>
      <c r="AA8453" s="31"/>
      <c r="AB8453" s="31"/>
      <c r="AC8453" s="31"/>
      <c r="AD8453" s="31"/>
      <c r="AE8453" s="31"/>
      <c r="AF8453" s="31"/>
      <c r="AG8453" s="31"/>
      <c r="AH8453" s="31"/>
      <c r="AI8453" s="31"/>
      <c r="AJ8453" s="31"/>
      <c r="AK8453" s="31"/>
      <c r="AL8453" s="31"/>
      <c r="AO8453" s="376"/>
    </row>
    <row r="8454" spans="1:41" x14ac:dyDescent="0.25">
      <c r="A8454" s="44" t="s">
        <v>16519</v>
      </c>
      <c r="B8454" s="44" t="s">
        <v>21372</v>
      </c>
      <c r="C8454" s="45" t="s">
        <v>16518</v>
      </c>
      <c r="D8454" s="45" t="s">
        <v>21447</v>
      </c>
      <c r="E8454" s="46">
        <v>46477</v>
      </c>
      <c r="AO8454" s="376"/>
    </row>
    <row r="8455" spans="1:41" x14ac:dyDescent="0.25">
      <c r="A8455" s="44" t="s">
        <v>21673</v>
      </c>
      <c r="B8455" s="44" t="s">
        <v>9248</v>
      </c>
      <c r="C8455" s="45">
        <v>260105</v>
      </c>
      <c r="D8455" s="45" t="s">
        <v>11363</v>
      </c>
      <c r="E8455" s="45" t="s">
        <v>17625</v>
      </c>
      <c r="AO8455" s="376"/>
    </row>
    <row r="8456" spans="1:41" x14ac:dyDescent="0.3">
      <c r="A8456" s="333" t="s">
        <v>16199</v>
      </c>
      <c r="B8456" s="333" t="s">
        <v>4810</v>
      </c>
      <c r="C8456" s="125" t="s">
        <v>16155</v>
      </c>
      <c r="D8456" s="32" t="s">
        <v>20309</v>
      </c>
      <c r="E8456" s="125" t="s">
        <v>4972</v>
      </c>
      <c r="F8456" s="125" t="s">
        <v>1189</v>
      </c>
      <c r="G8456" s="125" t="s">
        <v>1190</v>
      </c>
      <c r="AO8456" s="376"/>
    </row>
    <row r="8457" spans="1:41" x14ac:dyDescent="0.25">
      <c r="A8457" s="44" t="s">
        <v>10558</v>
      </c>
      <c r="B8457" s="44" t="s">
        <v>944</v>
      </c>
      <c r="C8457" s="45">
        <v>240303</v>
      </c>
      <c r="D8457" s="45" t="s">
        <v>11363</v>
      </c>
      <c r="E8457" s="45" t="s">
        <v>2593</v>
      </c>
      <c r="AO8457" s="376"/>
    </row>
    <row r="8458" spans="1:41" x14ac:dyDescent="0.25">
      <c r="A8458" s="44" t="s">
        <v>10558</v>
      </c>
      <c r="B8458" s="44" t="s">
        <v>10355</v>
      </c>
      <c r="C8458" s="45">
        <v>240403</v>
      </c>
      <c r="D8458" s="45" t="s">
        <v>11363</v>
      </c>
      <c r="E8458" s="45" t="s">
        <v>5037</v>
      </c>
      <c r="AO8458" s="376"/>
    </row>
    <row r="8459" spans="1:41" x14ac:dyDescent="0.3">
      <c r="A8459" s="333" t="s">
        <v>4779</v>
      </c>
      <c r="B8459" s="333" t="s">
        <v>1775</v>
      </c>
      <c r="C8459" s="125" t="s">
        <v>15469</v>
      </c>
      <c r="D8459" s="32" t="s">
        <v>20309</v>
      </c>
      <c r="E8459" s="125" t="s">
        <v>11886</v>
      </c>
      <c r="F8459" s="125" t="s">
        <v>1189</v>
      </c>
      <c r="G8459" s="125" t="s">
        <v>1190</v>
      </c>
      <c r="AO8459" s="376"/>
    </row>
    <row r="8460" spans="1:41" x14ac:dyDescent="0.25">
      <c r="A8460" s="44" t="s">
        <v>8822</v>
      </c>
      <c r="B8460" s="44" t="s">
        <v>14936</v>
      </c>
      <c r="C8460" s="45" t="s">
        <v>10889</v>
      </c>
      <c r="D8460" s="367" t="s">
        <v>3696</v>
      </c>
      <c r="E8460" s="328">
        <f>DATE(2028,6,11)</f>
        <v>46915</v>
      </c>
      <c r="F8460" s="32"/>
      <c r="G8460" s="32"/>
      <c r="H8460" s="32"/>
      <c r="I8460" s="31"/>
      <c r="J8460" s="31"/>
      <c r="K8460" s="31"/>
      <c r="L8460" s="31"/>
      <c r="M8460" s="31"/>
      <c r="N8460" s="31"/>
      <c r="O8460" s="31"/>
      <c r="P8460" s="31"/>
      <c r="Q8460" s="31"/>
      <c r="R8460" s="31"/>
      <c r="S8460" s="31"/>
      <c r="T8460" s="31"/>
      <c r="U8460" s="31"/>
      <c r="V8460" s="31"/>
      <c r="W8460" s="31"/>
      <c r="X8460" s="31"/>
      <c r="Y8460" s="31"/>
      <c r="Z8460" s="31"/>
      <c r="AA8460" s="31"/>
      <c r="AB8460" s="31"/>
      <c r="AC8460" s="31"/>
      <c r="AD8460" s="31"/>
      <c r="AE8460" s="31"/>
      <c r="AF8460" s="31"/>
      <c r="AG8460" s="31"/>
      <c r="AH8460" s="31"/>
      <c r="AI8460" s="31"/>
      <c r="AJ8460" s="31"/>
      <c r="AK8460" s="31"/>
      <c r="AL8460" s="31"/>
      <c r="AO8460" s="376"/>
    </row>
    <row r="8461" spans="1:41" x14ac:dyDescent="0.25">
      <c r="A8461" s="44" t="s">
        <v>2917</v>
      </c>
      <c r="B8461" s="44" t="s">
        <v>21402</v>
      </c>
      <c r="C8461" s="45" t="s">
        <v>5503</v>
      </c>
      <c r="D8461" s="45" t="s">
        <v>21447</v>
      </c>
      <c r="E8461" s="46">
        <v>46507</v>
      </c>
      <c r="AO8461" s="376"/>
    </row>
    <row r="8462" spans="1:41" x14ac:dyDescent="0.25">
      <c r="A8462" s="44" t="s">
        <v>4481</v>
      </c>
      <c r="B8462" s="44" t="s">
        <v>5570</v>
      </c>
      <c r="C8462" s="45" t="s">
        <v>20740</v>
      </c>
      <c r="D8462" s="32" t="s">
        <v>5559</v>
      </c>
      <c r="E8462" s="45" t="s">
        <v>20872</v>
      </c>
      <c r="F8462" s="32"/>
      <c r="G8462" s="32"/>
      <c r="H8462" s="32"/>
      <c r="I8462" s="31"/>
      <c r="J8462" s="31"/>
      <c r="K8462" s="31"/>
      <c r="L8462" s="31"/>
      <c r="M8462" s="31"/>
      <c r="N8462" s="31"/>
      <c r="O8462" s="31"/>
      <c r="P8462" s="31"/>
      <c r="Q8462" s="31"/>
      <c r="R8462" s="31"/>
      <c r="S8462" s="31"/>
      <c r="T8462" s="31"/>
      <c r="U8462" s="31"/>
      <c r="V8462" s="31"/>
      <c r="W8462" s="31"/>
      <c r="X8462" s="31"/>
      <c r="Y8462" s="31"/>
      <c r="Z8462" s="31"/>
      <c r="AA8462" s="31"/>
      <c r="AB8462" s="31"/>
      <c r="AC8462" s="31"/>
      <c r="AD8462" s="31"/>
      <c r="AE8462" s="31"/>
      <c r="AF8462" s="31"/>
      <c r="AG8462" s="31"/>
      <c r="AH8462" s="31"/>
      <c r="AI8462" s="31"/>
      <c r="AJ8462" s="31"/>
      <c r="AK8462" s="31"/>
      <c r="AL8462" s="31"/>
      <c r="AO8462" s="376"/>
    </row>
    <row r="8463" spans="1:41" x14ac:dyDescent="0.25">
      <c r="A8463" s="44" t="s">
        <v>7413</v>
      </c>
      <c r="B8463" s="44" t="s">
        <v>194</v>
      </c>
      <c r="C8463" s="45" t="s">
        <v>7414</v>
      </c>
      <c r="D8463" s="45" t="s">
        <v>11204</v>
      </c>
      <c r="E8463" s="45" t="s">
        <v>4823</v>
      </c>
      <c r="F8463" s="93"/>
      <c r="G8463" s="93"/>
      <c r="H8463" s="93"/>
      <c r="I8463" s="99"/>
      <c r="J8463" s="99"/>
      <c r="K8463" s="99"/>
      <c r="L8463" s="99"/>
      <c r="M8463" s="99"/>
      <c r="N8463" s="99"/>
      <c r="O8463" s="99"/>
      <c r="P8463" s="99"/>
      <c r="Q8463" s="99"/>
      <c r="R8463" s="99"/>
      <c r="S8463" s="99"/>
      <c r="T8463" s="99"/>
      <c r="U8463" s="99"/>
      <c r="V8463" s="99"/>
      <c r="W8463" s="99"/>
      <c r="X8463" s="99"/>
      <c r="Y8463" s="99"/>
      <c r="Z8463" s="99"/>
      <c r="AA8463" s="99"/>
      <c r="AB8463" s="99"/>
      <c r="AC8463" s="99"/>
      <c r="AD8463" s="99"/>
      <c r="AE8463" s="99"/>
      <c r="AF8463" s="99"/>
      <c r="AG8463" s="99"/>
      <c r="AH8463" s="31"/>
      <c r="AI8463" s="31"/>
      <c r="AJ8463" s="31"/>
      <c r="AK8463" s="31"/>
      <c r="AL8463" s="31"/>
      <c r="AO8463" s="376"/>
    </row>
    <row r="8464" spans="1:41" x14ac:dyDescent="0.25">
      <c r="A8464" s="44" t="s">
        <v>7413</v>
      </c>
      <c r="B8464" s="44" t="s">
        <v>194</v>
      </c>
      <c r="C8464" s="45" t="s">
        <v>7414</v>
      </c>
      <c r="D8464" s="45" t="s">
        <v>9895</v>
      </c>
      <c r="E8464" s="45" t="s">
        <v>4823</v>
      </c>
      <c r="F8464" s="93"/>
      <c r="G8464" s="93"/>
      <c r="H8464" s="93"/>
      <c r="I8464" s="99"/>
      <c r="J8464" s="99"/>
      <c r="K8464" s="99"/>
      <c r="L8464" s="99"/>
      <c r="M8464" s="99"/>
      <c r="N8464" s="44"/>
      <c r="O8464" s="44"/>
      <c r="P8464" s="99"/>
      <c r="Q8464" s="99"/>
      <c r="R8464" s="99"/>
      <c r="S8464" s="99"/>
      <c r="T8464" s="99"/>
      <c r="U8464" s="99"/>
      <c r="V8464" s="99"/>
      <c r="W8464" s="99"/>
      <c r="X8464" s="99"/>
      <c r="Y8464" s="99"/>
      <c r="Z8464" s="99"/>
      <c r="AA8464" s="99"/>
      <c r="AB8464" s="99"/>
      <c r="AC8464" s="99"/>
      <c r="AD8464" s="99"/>
      <c r="AE8464" s="99"/>
      <c r="AF8464" s="99"/>
      <c r="AG8464" s="99"/>
      <c r="AH8464" s="31"/>
      <c r="AI8464" s="31"/>
      <c r="AJ8464" s="31"/>
      <c r="AK8464" s="31"/>
      <c r="AL8464" s="31"/>
      <c r="AO8464" s="376"/>
    </row>
    <row r="8465" spans="1:41" x14ac:dyDescent="0.25">
      <c r="A8465" s="44" t="s">
        <v>2727</v>
      </c>
      <c r="B8465" s="44" t="s">
        <v>21369</v>
      </c>
      <c r="C8465" s="45" t="s">
        <v>10875</v>
      </c>
      <c r="D8465" s="45" t="s">
        <v>21447</v>
      </c>
      <c r="E8465" s="46">
        <v>46660</v>
      </c>
      <c r="AO8465" s="376"/>
    </row>
    <row r="8466" spans="1:41" x14ac:dyDescent="0.25">
      <c r="A8466" s="44" t="s">
        <v>13826</v>
      </c>
      <c r="B8466" s="44" t="s">
        <v>14937</v>
      </c>
      <c r="C8466" s="45" t="s">
        <v>13827</v>
      </c>
      <c r="D8466" s="367" t="s">
        <v>3696</v>
      </c>
      <c r="E8466" s="328">
        <f>DATE(2029,4,23)</f>
        <v>47231</v>
      </c>
      <c r="F8466" s="32"/>
      <c r="G8466" s="32"/>
      <c r="H8466" s="32"/>
      <c r="I8466" s="31"/>
      <c r="J8466" s="31"/>
      <c r="K8466" s="31"/>
      <c r="L8466" s="31"/>
      <c r="M8466" s="31"/>
      <c r="N8466" s="31"/>
      <c r="O8466" s="31"/>
      <c r="P8466" s="31"/>
      <c r="Q8466" s="31"/>
      <c r="R8466" s="31"/>
      <c r="S8466" s="31"/>
      <c r="T8466" s="31"/>
      <c r="U8466" s="31"/>
      <c r="V8466" s="31"/>
      <c r="W8466" s="31"/>
      <c r="X8466" s="31"/>
      <c r="Y8466" s="31"/>
      <c r="Z8466" s="31"/>
      <c r="AA8466" s="31"/>
      <c r="AB8466" s="31"/>
      <c r="AC8466" s="31"/>
      <c r="AD8466" s="31"/>
      <c r="AE8466" s="31"/>
      <c r="AF8466" s="31"/>
      <c r="AG8466" s="31"/>
      <c r="AH8466" s="31"/>
      <c r="AI8466" s="31"/>
      <c r="AJ8466" s="31"/>
      <c r="AK8466" s="31"/>
      <c r="AL8466" s="31"/>
      <c r="AO8466" s="376"/>
    </row>
    <row r="8467" spans="1:41" x14ac:dyDescent="0.3">
      <c r="A8467" s="333" t="s">
        <v>18682</v>
      </c>
      <c r="B8467" s="333" t="s">
        <v>1167</v>
      </c>
      <c r="C8467" s="125" t="s">
        <v>17236</v>
      </c>
      <c r="D8467" s="32" t="s">
        <v>20309</v>
      </c>
      <c r="E8467" s="125" t="s">
        <v>8292</v>
      </c>
      <c r="F8467" s="125" t="s">
        <v>1190</v>
      </c>
      <c r="G8467" s="125" t="s">
        <v>1190</v>
      </c>
      <c r="AO8467" s="376"/>
    </row>
    <row r="8468" spans="1:41" x14ac:dyDescent="0.25">
      <c r="A8468" s="44" t="s">
        <v>15782</v>
      </c>
      <c r="B8468" s="44" t="s">
        <v>5134</v>
      </c>
      <c r="C8468" s="45">
        <v>250802</v>
      </c>
      <c r="D8468" s="45" t="s">
        <v>11363</v>
      </c>
      <c r="E8468" s="45" t="s">
        <v>9880</v>
      </c>
      <c r="AO8468" s="376"/>
    </row>
    <row r="8469" spans="1:41" x14ac:dyDescent="0.25">
      <c r="A8469" s="262" t="s">
        <v>8595</v>
      </c>
      <c r="B8469" s="262" t="s">
        <v>8576</v>
      </c>
      <c r="C8469" s="263">
        <v>791202303007</v>
      </c>
      <c r="D8469" s="263" t="s">
        <v>6271</v>
      </c>
      <c r="E8469" s="264" t="s">
        <v>3157</v>
      </c>
      <c r="F8469" s="93"/>
      <c r="G8469" s="93"/>
      <c r="H8469" s="93"/>
      <c r="I8469" s="99"/>
      <c r="J8469" s="99"/>
      <c r="K8469" s="99"/>
      <c r="L8469" s="99"/>
      <c r="M8469" s="99"/>
      <c r="N8469" s="44"/>
      <c r="O8469" s="44"/>
      <c r="P8469" s="99"/>
      <c r="Q8469" s="99"/>
      <c r="R8469" s="99"/>
      <c r="S8469" s="99"/>
      <c r="T8469" s="99"/>
      <c r="U8469" s="99"/>
      <c r="V8469" s="99"/>
      <c r="W8469" s="99"/>
      <c r="X8469" s="99"/>
      <c r="Y8469" s="99"/>
      <c r="Z8469" s="99"/>
      <c r="AA8469" s="99"/>
      <c r="AB8469" s="99"/>
      <c r="AC8469" s="99"/>
      <c r="AD8469" s="99"/>
      <c r="AE8469" s="99"/>
      <c r="AF8469" s="99"/>
      <c r="AG8469" s="99"/>
      <c r="AH8469" s="31"/>
      <c r="AI8469" s="31"/>
      <c r="AJ8469" s="31"/>
      <c r="AK8469" s="31"/>
      <c r="AL8469" s="31"/>
      <c r="AO8469" s="376"/>
    </row>
    <row r="8470" spans="1:41" x14ac:dyDescent="0.25">
      <c r="A8470" s="44" t="s">
        <v>20713</v>
      </c>
      <c r="B8470" s="44" t="s">
        <v>20706</v>
      </c>
      <c r="C8470" s="45" t="s">
        <v>20822</v>
      </c>
      <c r="D8470" s="32" t="s">
        <v>5559</v>
      </c>
      <c r="E8470" s="45" t="s">
        <v>20882</v>
      </c>
      <c r="F8470" s="32"/>
      <c r="G8470" s="32"/>
      <c r="H8470" s="32"/>
      <c r="I8470" s="31"/>
      <c r="J8470" s="31"/>
      <c r="K8470" s="31"/>
      <c r="L8470" s="31"/>
      <c r="M8470" s="31"/>
      <c r="N8470" s="31"/>
      <c r="O8470" s="31"/>
      <c r="P8470" s="31"/>
      <c r="Q8470" s="31"/>
      <c r="R8470" s="31"/>
      <c r="S8470" s="31"/>
      <c r="T8470" s="31"/>
      <c r="U8470" s="31"/>
      <c r="V8470" s="31"/>
      <c r="W8470" s="31"/>
      <c r="X8470" s="31"/>
      <c r="Y8470" s="31"/>
      <c r="Z8470" s="31"/>
      <c r="AA8470" s="31"/>
      <c r="AB8470" s="31"/>
      <c r="AC8470" s="31"/>
      <c r="AD8470" s="31"/>
      <c r="AE8470" s="31"/>
      <c r="AF8470" s="31"/>
      <c r="AG8470" s="31"/>
      <c r="AH8470" s="31"/>
      <c r="AI8470" s="31"/>
      <c r="AJ8470" s="31"/>
      <c r="AK8470" s="31"/>
      <c r="AL8470" s="31"/>
      <c r="AO8470" s="376"/>
    </row>
    <row r="8471" spans="1:41" x14ac:dyDescent="0.25">
      <c r="A8471" s="44" t="s">
        <v>16735</v>
      </c>
      <c r="B8471" s="44" t="s">
        <v>16736</v>
      </c>
      <c r="C8471" s="45" t="s">
        <v>17010</v>
      </c>
      <c r="D8471" s="367" t="s">
        <v>3696</v>
      </c>
      <c r="E8471" s="328">
        <f>DATE(2030,1,5)</f>
        <v>47488</v>
      </c>
      <c r="F8471" s="32"/>
      <c r="G8471" s="32"/>
      <c r="H8471" s="32"/>
      <c r="I8471" s="31"/>
      <c r="J8471" s="31"/>
      <c r="K8471" s="31"/>
      <c r="L8471" s="31"/>
      <c r="M8471" s="31"/>
      <c r="N8471" s="31"/>
      <c r="O8471" s="31"/>
      <c r="P8471" s="31"/>
      <c r="Q8471" s="31"/>
      <c r="R8471" s="31"/>
      <c r="S8471" s="31"/>
      <c r="T8471" s="31"/>
      <c r="U8471" s="31"/>
      <c r="V8471" s="31"/>
      <c r="W8471" s="31"/>
      <c r="X8471" s="31"/>
      <c r="Y8471" s="31"/>
      <c r="Z8471" s="31"/>
      <c r="AA8471" s="31"/>
      <c r="AB8471" s="31"/>
      <c r="AC8471" s="31"/>
      <c r="AD8471" s="31"/>
      <c r="AE8471" s="31"/>
      <c r="AF8471" s="31"/>
      <c r="AG8471" s="31"/>
      <c r="AH8471" s="31"/>
      <c r="AI8471" s="31"/>
      <c r="AJ8471" s="31"/>
      <c r="AK8471" s="31"/>
      <c r="AL8471" s="31"/>
      <c r="AO8471" s="376"/>
    </row>
    <row r="8472" spans="1:41" x14ac:dyDescent="0.25">
      <c r="A8472" s="44" t="s">
        <v>721</v>
      </c>
      <c r="B8472" s="44" t="s">
        <v>2355</v>
      </c>
      <c r="C8472" s="45">
        <v>251001</v>
      </c>
      <c r="D8472" s="45" t="s">
        <v>11363</v>
      </c>
      <c r="E8472" s="45" t="s">
        <v>11146</v>
      </c>
      <c r="AO8472" s="376"/>
    </row>
    <row r="8473" spans="1:41" x14ac:dyDescent="0.25">
      <c r="A8473" s="44" t="s">
        <v>8823</v>
      </c>
      <c r="B8473" s="44" t="s">
        <v>14725</v>
      </c>
      <c r="C8473" s="45" t="s">
        <v>5090</v>
      </c>
      <c r="D8473" s="367" t="s">
        <v>3696</v>
      </c>
      <c r="E8473" s="328">
        <f>DATE(2026,12,20)</f>
        <v>46376</v>
      </c>
      <c r="F8473" s="32"/>
      <c r="G8473" s="32"/>
      <c r="H8473" s="32"/>
      <c r="I8473" s="31"/>
      <c r="J8473" s="31"/>
      <c r="K8473" s="31"/>
      <c r="L8473" s="31"/>
      <c r="M8473" s="31"/>
      <c r="N8473" s="31"/>
      <c r="O8473" s="31"/>
      <c r="P8473" s="31"/>
      <c r="Q8473" s="31"/>
      <c r="R8473" s="31"/>
      <c r="S8473" s="31"/>
      <c r="T8473" s="31"/>
      <c r="U8473" s="31"/>
      <c r="V8473" s="31"/>
      <c r="W8473" s="31"/>
      <c r="X8473" s="31"/>
      <c r="Y8473" s="31"/>
      <c r="Z8473" s="31"/>
      <c r="AA8473" s="31"/>
      <c r="AB8473" s="31"/>
      <c r="AC8473" s="31"/>
      <c r="AD8473" s="31"/>
      <c r="AE8473" s="31"/>
      <c r="AF8473" s="31"/>
      <c r="AG8473" s="31"/>
      <c r="AH8473" s="31"/>
      <c r="AI8473" s="31"/>
      <c r="AJ8473" s="31"/>
      <c r="AK8473" s="31"/>
      <c r="AL8473" s="31"/>
      <c r="AO8473" s="376"/>
    </row>
    <row r="8474" spans="1:41" x14ac:dyDescent="0.25">
      <c r="A8474" s="99" t="s">
        <v>3963</v>
      </c>
      <c r="B8474" s="92" t="s">
        <v>3962</v>
      </c>
      <c r="C8474" s="93" t="s">
        <v>15481</v>
      </c>
      <c r="D8474" s="93" t="s">
        <v>1201</v>
      </c>
      <c r="E8474" s="94">
        <v>46681</v>
      </c>
      <c r="F8474" s="93"/>
      <c r="G8474" s="93"/>
      <c r="H8474" s="93" t="s">
        <v>1190</v>
      </c>
      <c r="I8474" s="99"/>
      <c r="J8474" s="99"/>
      <c r="K8474" s="99"/>
      <c r="L8474" s="99"/>
      <c r="M8474" s="99"/>
      <c r="N8474" s="44"/>
      <c r="O8474" s="44"/>
      <c r="P8474" s="99"/>
      <c r="Q8474" s="99"/>
      <c r="R8474" s="99"/>
      <c r="S8474" s="99"/>
      <c r="T8474" s="99"/>
      <c r="U8474" s="99"/>
      <c r="V8474" s="99"/>
      <c r="W8474" s="99"/>
      <c r="X8474" s="99"/>
      <c r="Y8474" s="99"/>
      <c r="Z8474" s="99"/>
      <c r="AA8474" s="99"/>
      <c r="AB8474" s="99"/>
      <c r="AC8474" s="99"/>
      <c r="AD8474" s="99"/>
      <c r="AE8474" s="99"/>
      <c r="AF8474" s="99"/>
      <c r="AG8474" s="99"/>
      <c r="AH8474" s="31"/>
      <c r="AI8474" s="31"/>
      <c r="AJ8474" s="31"/>
      <c r="AK8474" s="31"/>
      <c r="AL8474" s="31"/>
      <c r="AO8474" s="376"/>
    </row>
    <row r="8475" spans="1:41" x14ac:dyDescent="0.3">
      <c r="A8475" s="57" t="s">
        <v>11578</v>
      </c>
      <c r="B8475" s="57" t="s">
        <v>2173</v>
      </c>
      <c r="C8475" s="62">
        <v>24030</v>
      </c>
      <c r="D8475" s="62" t="s">
        <v>20886</v>
      </c>
      <c r="E8475" s="60">
        <v>47057</v>
      </c>
      <c r="F8475" s="32"/>
      <c r="G8475" s="32"/>
      <c r="H8475" s="32"/>
      <c r="I8475" s="31"/>
      <c r="J8475" s="31"/>
      <c r="K8475" s="31"/>
      <c r="L8475" s="31"/>
      <c r="M8475" s="31"/>
      <c r="N8475" s="31"/>
      <c r="O8475" s="31"/>
      <c r="P8475" s="31"/>
      <c r="Q8475" s="31"/>
      <c r="R8475" s="31"/>
      <c r="S8475" s="31"/>
      <c r="T8475" s="31"/>
      <c r="U8475" s="31"/>
      <c r="V8475" s="31"/>
      <c r="W8475" s="31"/>
      <c r="X8475" s="31"/>
      <c r="Y8475" s="31"/>
      <c r="Z8475" s="31"/>
      <c r="AA8475" s="31"/>
      <c r="AB8475" s="31"/>
      <c r="AC8475" s="31"/>
      <c r="AD8475" s="31"/>
      <c r="AE8475" s="31"/>
      <c r="AF8475" s="31"/>
      <c r="AG8475" s="31"/>
      <c r="AH8475" s="31"/>
      <c r="AI8475" s="31"/>
      <c r="AJ8475" s="31"/>
      <c r="AK8475" s="31"/>
      <c r="AL8475" s="31"/>
      <c r="AO8475" s="376"/>
    </row>
    <row r="8476" spans="1:41" x14ac:dyDescent="0.25">
      <c r="A8476" s="44" t="s">
        <v>4192</v>
      </c>
      <c r="B8476" s="44" t="s">
        <v>4163</v>
      </c>
      <c r="C8476" s="45" t="s">
        <v>4193</v>
      </c>
      <c r="D8476" s="45" t="s">
        <v>11204</v>
      </c>
      <c r="E8476" s="45" t="s">
        <v>2538</v>
      </c>
      <c r="F8476" s="93"/>
      <c r="G8476" s="93"/>
      <c r="H8476" s="93"/>
      <c r="I8476" s="99"/>
      <c r="J8476" s="99"/>
      <c r="K8476" s="99"/>
      <c r="L8476" s="99"/>
      <c r="M8476" s="99"/>
      <c r="N8476" s="99"/>
      <c r="O8476" s="99"/>
      <c r="P8476" s="99"/>
      <c r="Q8476" s="99"/>
      <c r="R8476" s="99"/>
      <c r="S8476" s="99"/>
      <c r="T8476" s="99"/>
      <c r="U8476" s="99"/>
      <c r="V8476" s="99"/>
      <c r="W8476" s="99"/>
      <c r="X8476" s="99"/>
      <c r="Y8476" s="99"/>
      <c r="Z8476" s="99"/>
      <c r="AA8476" s="99"/>
      <c r="AB8476" s="99"/>
      <c r="AC8476" s="99"/>
      <c r="AD8476" s="99"/>
      <c r="AE8476" s="99"/>
      <c r="AF8476" s="99"/>
      <c r="AG8476" s="99"/>
      <c r="AH8476" s="31"/>
      <c r="AI8476" s="31"/>
      <c r="AJ8476" s="31"/>
      <c r="AK8476" s="31"/>
      <c r="AL8476" s="31"/>
      <c r="AO8476" s="376"/>
    </row>
    <row r="8477" spans="1:41" x14ac:dyDescent="0.25">
      <c r="A8477" s="44" t="s">
        <v>4192</v>
      </c>
      <c r="B8477" s="44" t="s">
        <v>4163</v>
      </c>
      <c r="C8477" s="45" t="s">
        <v>4193</v>
      </c>
      <c r="D8477" s="93" t="s">
        <v>17443</v>
      </c>
      <c r="E8477" s="45" t="s">
        <v>2538</v>
      </c>
      <c r="F8477" s="93"/>
      <c r="G8477" s="93"/>
      <c r="H8477" s="93"/>
      <c r="I8477" s="99"/>
      <c r="J8477" s="99"/>
      <c r="K8477" s="99"/>
      <c r="L8477" s="99"/>
      <c r="M8477" s="99"/>
      <c r="N8477" s="99"/>
      <c r="O8477" s="99"/>
      <c r="P8477" s="99"/>
      <c r="Q8477" s="99"/>
      <c r="R8477" s="99"/>
      <c r="S8477" s="99"/>
      <c r="T8477" s="99"/>
      <c r="U8477" s="99"/>
      <c r="V8477" s="99"/>
      <c r="W8477" s="99"/>
      <c r="X8477" s="99"/>
      <c r="Y8477" s="99"/>
      <c r="Z8477" s="99"/>
      <c r="AA8477" s="99"/>
      <c r="AB8477" s="99"/>
      <c r="AC8477" s="99"/>
      <c r="AD8477" s="99"/>
      <c r="AE8477" s="99"/>
      <c r="AF8477" s="99"/>
      <c r="AG8477" s="99"/>
      <c r="AH8477" s="31"/>
      <c r="AI8477" s="31"/>
      <c r="AJ8477" s="31"/>
      <c r="AK8477" s="31"/>
      <c r="AL8477" s="31"/>
      <c r="AO8477" s="376"/>
    </row>
    <row r="8478" spans="1:41" x14ac:dyDescent="0.25">
      <c r="A8478" s="44" t="s">
        <v>21382</v>
      </c>
      <c r="B8478" s="44" t="s">
        <v>21380</v>
      </c>
      <c r="C8478" s="45" t="s">
        <v>16524</v>
      </c>
      <c r="D8478" s="45" t="s">
        <v>21447</v>
      </c>
      <c r="E8478" s="46">
        <v>46477</v>
      </c>
      <c r="AO8478" s="376"/>
    </row>
    <row r="8479" spans="1:41" x14ac:dyDescent="0.3">
      <c r="A8479" s="333" t="s">
        <v>18683</v>
      </c>
      <c r="B8479" s="333" t="s">
        <v>1167</v>
      </c>
      <c r="C8479" s="125" t="s">
        <v>17236</v>
      </c>
      <c r="D8479" s="32" t="s">
        <v>20309</v>
      </c>
      <c r="E8479" s="125" t="s">
        <v>8292</v>
      </c>
      <c r="F8479" s="125" t="s">
        <v>1189</v>
      </c>
      <c r="G8479" s="125" t="s">
        <v>1190</v>
      </c>
      <c r="AO8479" s="376"/>
    </row>
    <row r="8480" spans="1:41" x14ac:dyDescent="0.25">
      <c r="A8480" s="44" t="s">
        <v>21674</v>
      </c>
      <c r="B8480" s="44" t="s">
        <v>925</v>
      </c>
      <c r="C8480" s="45">
        <v>260601</v>
      </c>
      <c r="D8480" s="45" t="s">
        <v>11363</v>
      </c>
      <c r="E8480" s="45" t="s">
        <v>17341</v>
      </c>
      <c r="AO8480" s="376"/>
    </row>
    <row r="8481" spans="1:41" x14ac:dyDescent="0.25">
      <c r="A8481" s="44" t="s">
        <v>21674</v>
      </c>
      <c r="B8481" s="44" t="s">
        <v>936</v>
      </c>
      <c r="C8481" s="45">
        <v>260703</v>
      </c>
      <c r="D8481" s="45" t="s">
        <v>11363</v>
      </c>
      <c r="E8481" s="45" t="s">
        <v>11150</v>
      </c>
      <c r="AO8481" s="376"/>
    </row>
    <row r="8482" spans="1:41" x14ac:dyDescent="0.25">
      <c r="A8482" s="44" t="s">
        <v>20522</v>
      </c>
      <c r="B8482" s="44" t="s">
        <v>5571</v>
      </c>
      <c r="C8482" s="45" t="s">
        <v>5593</v>
      </c>
      <c r="D8482" s="32" t="s">
        <v>5559</v>
      </c>
      <c r="E8482" s="45" t="s">
        <v>20832</v>
      </c>
      <c r="F8482" s="32"/>
      <c r="G8482" s="32"/>
      <c r="H8482" s="32"/>
      <c r="I8482" s="31"/>
      <c r="J8482" s="31"/>
      <c r="K8482" s="31"/>
      <c r="L8482" s="31"/>
      <c r="M8482" s="31"/>
      <c r="N8482" s="31"/>
      <c r="O8482" s="31"/>
      <c r="P8482" s="31"/>
      <c r="Q8482" s="31"/>
      <c r="R8482" s="31"/>
      <c r="S8482" s="31"/>
      <c r="T8482" s="31"/>
      <c r="U8482" s="31"/>
      <c r="V8482" s="31"/>
      <c r="W8482" s="31"/>
      <c r="X8482" s="31"/>
      <c r="Y8482" s="31"/>
      <c r="Z8482" s="31"/>
      <c r="AA8482" s="31"/>
      <c r="AB8482" s="31"/>
      <c r="AC8482" s="31"/>
      <c r="AD8482" s="31"/>
      <c r="AE8482" s="31"/>
      <c r="AF8482" s="31"/>
      <c r="AG8482" s="31"/>
      <c r="AH8482" s="31"/>
      <c r="AI8482" s="31"/>
      <c r="AJ8482" s="31"/>
      <c r="AK8482" s="31"/>
      <c r="AL8482" s="31"/>
      <c r="AO8482" s="376"/>
    </row>
    <row r="8483" spans="1:41" x14ac:dyDescent="0.25">
      <c r="A8483" s="44" t="s">
        <v>6477</v>
      </c>
      <c r="B8483" s="44" t="s">
        <v>5134</v>
      </c>
      <c r="C8483" s="45">
        <v>220802</v>
      </c>
      <c r="D8483" s="45" t="s">
        <v>11363</v>
      </c>
      <c r="E8483" s="45" t="s">
        <v>4966</v>
      </c>
      <c r="AO8483" s="376"/>
    </row>
    <row r="8484" spans="1:41" x14ac:dyDescent="0.25">
      <c r="A8484" s="44" t="s">
        <v>10559</v>
      </c>
      <c r="B8484" s="44" t="s">
        <v>17517</v>
      </c>
      <c r="C8484" s="45">
        <v>24070201</v>
      </c>
      <c r="D8484" s="45" t="s">
        <v>11363</v>
      </c>
      <c r="E8484" s="45" t="s">
        <v>7420</v>
      </c>
      <c r="AO8484" s="376"/>
    </row>
    <row r="8485" spans="1:41" x14ac:dyDescent="0.25">
      <c r="A8485" s="44" t="s">
        <v>10559</v>
      </c>
      <c r="B8485" s="44" t="s">
        <v>199</v>
      </c>
      <c r="C8485" s="45">
        <v>241001</v>
      </c>
      <c r="D8485" s="45" t="s">
        <v>11363</v>
      </c>
      <c r="E8485" s="45" t="s">
        <v>5332</v>
      </c>
      <c r="AO8485" s="376"/>
    </row>
    <row r="8486" spans="1:41" x14ac:dyDescent="0.25">
      <c r="A8486" s="44" t="s">
        <v>7007</v>
      </c>
      <c r="B8486" s="44" t="s">
        <v>9248</v>
      </c>
      <c r="C8486" s="45">
        <v>260105</v>
      </c>
      <c r="D8486" s="45" t="s">
        <v>11363</v>
      </c>
      <c r="E8486" s="45" t="s">
        <v>17625</v>
      </c>
      <c r="AO8486" s="376"/>
    </row>
    <row r="8487" spans="1:41" x14ac:dyDescent="0.25">
      <c r="A8487" s="44" t="s">
        <v>12294</v>
      </c>
      <c r="B8487" s="44" t="s">
        <v>12295</v>
      </c>
      <c r="C8487" s="45">
        <v>5.25</v>
      </c>
      <c r="D8487" s="45" t="s">
        <v>12549</v>
      </c>
      <c r="E8487" s="46">
        <v>47422</v>
      </c>
      <c r="F8487" s="45"/>
      <c r="G8487" s="93"/>
      <c r="H8487" s="93"/>
      <c r="I8487" s="99"/>
      <c r="J8487" s="99"/>
      <c r="K8487" s="99"/>
      <c r="L8487" s="99"/>
      <c r="M8487" s="99"/>
      <c r="N8487" s="99"/>
      <c r="O8487" s="99"/>
      <c r="P8487" s="99"/>
      <c r="Q8487" s="99"/>
      <c r="R8487" s="99"/>
      <c r="S8487" s="99"/>
      <c r="T8487" s="99"/>
      <c r="U8487" s="99"/>
      <c r="V8487" s="99"/>
      <c r="W8487" s="99"/>
      <c r="X8487" s="99"/>
      <c r="Y8487" s="99"/>
      <c r="Z8487" s="99"/>
      <c r="AA8487" s="99"/>
      <c r="AB8487" s="99"/>
      <c r="AC8487" s="99"/>
      <c r="AD8487" s="99"/>
      <c r="AE8487" s="99"/>
      <c r="AF8487" s="99"/>
      <c r="AG8487" s="99"/>
      <c r="AH8487" s="31"/>
      <c r="AI8487" s="31"/>
      <c r="AJ8487" s="31"/>
      <c r="AK8487" s="31"/>
      <c r="AL8487" s="31"/>
      <c r="AO8487" s="376"/>
    </row>
    <row r="8488" spans="1:41" x14ac:dyDescent="0.25">
      <c r="A8488" s="44" t="s">
        <v>4268</v>
      </c>
      <c r="B8488" s="44" t="s">
        <v>5134</v>
      </c>
      <c r="C8488" s="45">
        <v>260805</v>
      </c>
      <c r="D8488" s="45" t="s">
        <v>11363</v>
      </c>
      <c r="E8488" s="45" t="s">
        <v>21675</v>
      </c>
      <c r="AO8488" s="376"/>
    </row>
    <row r="8489" spans="1:41" x14ac:dyDescent="0.25">
      <c r="A8489" s="44" t="s">
        <v>21676</v>
      </c>
      <c r="B8489" s="44" t="s">
        <v>9248</v>
      </c>
      <c r="C8489" s="45">
        <v>260105</v>
      </c>
      <c r="D8489" s="45" t="s">
        <v>11363</v>
      </c>
      <c r="E8489" s="45" t="s">
        <v>17625</v>
      </c>
      <c r="AO8489" s="376"/>
    </row>
    <row r="8490" spans="1:41" x14ac:dyDescent="0.25">
      <c r="A8490" s="44" t="s">
        <v>14479</v>
      </c>
      <c r="B8490" s="44" t="s">
        <v>6292</v>
      </c>
      <c r="C8490" s="45" t="s">
        <v>14480</v>
      </c>
      <c r="D8490" s="46" t="s">
        <v>21328</v>
      </c>
      <c r="E8490" s="46">
        <v>46568</v>
      </c>
      <c r="AO8490" s="376"/>
    </row>
    <row r="8491" spans="1:41" x14ac:dyDescent="0.25">
      <c r="A8491" s="44" t="s">
        <v>14479</v>
      </c>
      <c r="B8491" s="44" t="s">
        <v>6292</v>
      </c>
      <c r="C8491" s="45" t="s">
        <v>14480</v>
      </c>
      <c r="D8491" s="46" t="s">
        <v>21328</v>
      </c>
      <c r="E8491" s="46">
        <v>46568</v>
      </c>
      <c r="AO8491" s="376"/>
    </row>
    <row r="8492" spans="1:41" x14ac:dyDescent="0.25">
      <c r="A8492" s="44" t="s">
        <v>8824</v>
      </c>
      <c r="B8492" s="319" t="s">
        <v>19551</v>
      </c>
      <c r="C8492" s="318" t="s">
        <v>19701</v>
      </c>
      <c r="D8492" s="93" t="s">
        <v>19934</v>
      </c>
      <c r="E8492" s="320">
        <v>46568</v>
      </c>
      <c r="F8492" s="93"/>
      <c r="G8492" s="93"/>
      <c r="H8492" s="93"/>
      <c r="I8492" s="99"/>
      <c r="J8492" s="99"/>
      <c r="K8492" s="99"/>
      <c r="L8492" s="99"/>
      <c r="M8492" s="99"/>
      <c r="N8492" s="99"/>
      <c r="O8492" s="99"/>
      <c r="P8492" s="99"/>
      <c r="Q8492" s="99"/>
      <c r="R8492" s="99"/>
      <c r="S8492" s="99"/>
      <c r="T8492" s="99"/>
      <c r="U8492" s="99"/>
      <c r="V8492" s="99"/>
      <c r="W8492" s="99"/>
      <c r="X8492" s="99"/>
      <c r="Y8492" s="99"/>
      <c r="Z8492" s="99"/>
      <c r="AA8492" s="99"/>
      <c r="AB8492" s="99"/>
      <c r="AC8492" s="99"/>
      <c r="AD8492" s="99"/>
      <c r="AE8492" s="99"/>
      <c r="AF8492" s="99"/>
      <c r="AG8492" s="99"/>
      <c r="AH8492" s="31"/>
      <c r="AI8492" s="31"/>
      <c r="AJ8492" s="31"/>
      <c r="AK8492" s="31"/>
      <c r="AL8492" s="31"/>
      <c r="AO8492" s="376"/>
    </row>
    <row r="8493" spans="1:41" x14ac:dyDescent="0.25">
      <c r="A8493" s="44" t="s">
        <v>8824</v>
      </c>
      <c r="B8493" s="44" t="s">
        <v>14938</v>
      </c>
      <c r="C8493" s="45" t="s">
        <v>5091</v>
      </c>
      <c r="D8493" s="367" t="s">
        <v>3696</v>
      </c>
      <c r="E8493" s="328">
        <f>DATE(2027,2,1)</f>
        <v>46419</v>
      </c>
      <c r="F8493" s="32"/>
      <c r="G8493" s="32"/>
      <c r="H8493" s="32"/>
      <c r="I8493" s="31"/>
      <c r="J8493" s="31"/>
      <c r="K8493" s="31"/>
      <c r="L8493" s="31"/>
      <c r="M8493" s="31"/>
      <c r="N8493" s="31"/>
      <c r="O8493" s="31"/>
      <c r="P8493" s="31"/>
      <c r="Q8493" s="31"/>
      <c r="R8493" s="31"/>
      <c r="S8493" s="31"/>
      <c r="T8493" s="31"/>
      <c r="U8493" s="31"/>
      <c r="V8493" s="31"/>
      <c r="W8493" s="31"/>
      <c r="X8493" s="31"/>
      <c r="Y8493" s="31"/>
      <c r="Z8493" s="31"/>
      <c r="AA8493" s="31"/>
      <c r="AB8493" s="31"/>
      <c r="AC8493" s="31"/>
      <c r="AD8493" s="31"/>
      <c r="AE8493" s="31"/>
      <c r="AF8493" s="31"/>
      <c r="AG8493" s="31"/>
      <c r="AH8493" s="31"/>
      <c r="AI8493" s="31"/>
      <c r="AJ8493" s="31"/>
      <c r="AK8493" s="31"/>
      <c r="AL8493" s="31"/>
      <c r="AO8493" s="376"/>
    </row>
    <row r="8494" spans="1:41" x14ac:dyDescent="0.25">
      <c r="A8494" s="44" t="s">
        <v>17923</v>
      </c>
      <c r="B8494" s="44" t="s">
        <v>924</v>
      </c>
      <c r="C8494" s="45">
        <v>22010702</v>
      </c>
      <c r="D8494" s="45" t="s">
        <v>11363</v>
      </c>
      <c r="E8494" s="45" t="s">
        <v>5131</v>
      </c>
      <c r="AO8494" s="376"/>
    </row>
    <row r="8495" spans="1:41" x14ac:dyDescent="0.25">
      <c r="A8495" s="44" t="s">
        <v>17923</v>
      </c>
      <c r="B8495" s="44" t="s">
        <v>15611</v>
      </c>
      <c r="C8495" s="45">
        <v>25050401</v>
      </c>
      <c r="D8495" s="45" t="s">
        <v>11363</v>
      </c>
      <c r="E8495" s="45" t="s">
        <v>7105</v>
      </c>
      <c r="AO8495" s="376"/>
    </row>
    <row r="8496" spans="1:41" x14ac:dyDescent="0.25">
      <c r="A8496" s="44" t="s">
        <v>20691</v>
      </c>
      <c r="B8496" s="44" t="s">
        <v>20685</v>
      </c>
      <c r="C8496" s="45" t="s">
        <v>20793</v>
      </c>
      <c r="D8496" s="32" t="s">
        <v>5559</v>
      </c>
      <c r="E8496" s="45" t="s">
        <v>20882</v>
      </c>
      <c r="F8496" s="32"/>
      <c r="G8496" s="32"/>
      <c r="H8496" s="32"/>
      <c r="I8496" s="31"/>
      <c r="J8496" s="31"/>
      <c r="K8496" s="31"/>
      <c r="L8496" s="31"/>
      <c r="M8496" s="31"/>
      <c r="N8496" s="31"/>
      <c r="O8496" s="31"/>
      <c r="P8496" s="31"/>
      <c r="Q8496" s="31"/>
      <c r="R8496" s="31"/>
      <c r="S8496" s="31"/>
      <c r="T8496" s="31"/>
      <c r="U8496" s="31"/>
      <c r="V8496" s="31"/>
      <c r="W8496" s="31"/>
      <c r="X8496" s="31"/>
      <c r="Y8496" s="31"/>
      <c r="Z8496" s="31"/>
      <c r="AA8496" s="31"/>
      <c r="AB8496" s="31"/>
      <c r="AC8496" s="31"/>
      <c r="AD8496" s="31"/>
      <c r="AE8496" s="31"/>
      <c r="AF8496" s="31"/>
      <c r="AG8496" s="31"/>
      <c r="AH8496" s="31"/>
      <c r="AI8496" s="31"/>
      <c r="AJ8496" s="31"/>
      <c r="AK8496" s="31"/>
      <c r="AL8496" s="31"/>
      <c r="AO8496" s="376"/>
    </row>
    <row r="8497" spans="1:41" x14ac:dyDescent="0.3">
      <c r="A8497" s="99" t="s">
        <v>2341</v>
      </c>
      <c r="B8497" s="92" t="s">
        <v>15309</v>
      </c>
      <c r="C8497" s="93" t="s">
        <v>15310</v>
      </c>
      <c r="D8497" s="93" t="s">
        <v>10164</v>
      </c>
      <c r="E8497" s="94">
        <v>47361</v>
      </c>
      <c r="F8497" s="93"/>
      <c r="G8497" s="93"/>
      <c r="H8497" s="93"/>
      <c r="I8497" s="99"/>
      <c r="J8497" s="99"/>
      <c r="K8497" s="99"/>
      <c r="L8497" s="99"/>
      <c r="M8497" s="99"/>
      <c r="N8497" s="99"/>
      <c r="O8497" s="99"/>
      <c r="P8497" s="99"/>
      <c r="Q8497" s="99"/>
      <c r="R8497" s="99"/>
      <c r="S8497" s="99"/>
      <c r="T8497" s="99"/>
      <c r="U8497" s="99"/>
      <c r="V8497" s="99"/>
      <c r="W8497" s="99"/>
      <c r="X8497" s="99"/>
      <c r="Y8497" s="99"/>
      <c r="Z8497" s="99"/>
      <c r="AA8497" s="99"/>
      <c r="AB8497" s="99"/>
      <c r="AC8497" s="99"/>
      <c r="AD8497" s="99"/>
      <c r="AE8497" s="99"/>
      <c r="AF8497" s="99"/>
      <c r="AG8497" s="99"/>
      <c r="AH8497" s="31"/>
      <c r="AI8497" s="31"/>
      <c r="AJ8497" s="31"/>
      <c r="AK8497" s="31"/>
      <c r="AL8497" s="31"/>
      <c r="AO8497" s="376"/>
    </row>
    <row r="8498" spans="1:41" x14ac:dyDescent="0.25">
      <c r="A8498" s="44" t="s">
        <v>2341</v>
      </c>
      <c r="B8498" s="44" t="s">
        <v>5321</v>
      </c>
      <c r="C8498" s="45">
        <v>23010401</v>
      </c>
      <c r="D8498" s="45" t="s">
        <v>11363</v>
      </c>
      <c r="E8498" s="45" t="s">
        <v>5322</v>
      </c>
      <c r="AO8498" s="376"/>
    </row>
    <row r="8499" spans="1:41" x14ac:dyDescent="0.25">
      <c r="A8499" s="44" t="s">
        <v>14481</v>
      </c>
      <c r="B8499" s="44" t="s">
        <v>6292</v>
      </c>
      <c r="C8499" s="45" t="s">
        <v>14482</v>
      </c>
      <c r="D8499" s="46" t="s">
        <v>21328</v>
      </c>
      <c r="E8499" s="46">
        <v>46568</v>
      </c>
      <c r="AO8499" s="376"/>
    </row>
    <row r="8500" spans="1:41" x14ac:dyDescent="0.25">
      <c r="A8500" s="44" t="s">
        <v>3518</v>
      </c>
      <c r="B8500" s="44" t="s">
        <v>5321</v>
      </c>
      <c r="C8500" s="45">
        <v>26010401</v>
      </c>
      <c r="D8500" s="45" t="s">
        <v>11363</v>
      </c>
      <c r="E8500" s="45" t="s">
        <v>17459</v>
      </c>
      <c r="AO8500" s="376"/>
    </row>
    <row r="8501" spans="1:41" x14ac:dyDescent="0.25">
      <c r="A8501" s="44" t="s">
        <v>3518</v>
      </c>
      <c r="B8501" s="44" t="s">
        <v>3176</v>
      </c>
      <c r="C8501" s="45">
        <v>26010402</v>
      </c>
      <c r="D8501" s="45" t="s">
        <v>11363</v>
      </c>
      <c r="E8501" s="45" t="s">
        <v>17459</v>
      </c>
      <c r="AO8501" s="376"/>
    </row>
    <row r="8502" spans="1:41" x14ac:dyDescent="0.25">
      <c r="A8502" s="44" t="s">
        <v>7008</v>
      </c>
      <c r="B8502" s="44" t="s">
        <v>2350</v>
      </c>
      <c r="C8502" s="45">
        <v>230105</v>
      </c>
      <c r="D8502" s="45" t="s">
        <v>11363</v>
      </c>
      <c r="E8502" s="45" t="s">
        <v>5265</v>
      </c>
      <c r="AO8502" s="376"/>
    </row>
    <row r="8503" spans="1:41" x14ac:dyDescent="0.3">
      <c r="A8503" s="333" t="s">
        <v>11450</v>
      </c>
      <c r="B8503" s="333" t="s">
        <v>1185</v>
      </c>
      <c r="C8503" s="125" t="s">
        <v>11419</v>
      </c>
      <c r="D8503" s="32" t="s">
        <v>20309</v>
      </c>
      <c r="E8503" s="125" t="s">
        <v>4826</v>
      </c>
      <c r="F8503" s="125" t="s">
        <v>1189</v>
      </c>
      <c r="G8503" s="125" t="s">
        <v>1190</v>
      </c>
      <c r="AO8503" s="376"/>
    </row>
    <row r="8504" spans="1:41" x14ac:dyDescent="0.25">
      <c r="A8504" s="44" t="s">
        <v>17924</v>
      </c>
      <c r="B8504" s="44" t="s">
        <v>3176</v>
      </c>
      <c r="C8504" s="45">
        <v>26010402</v>
      </c>
      <c r="D8504" s="45" t="s">
        <v>11363</v>
      </c>
      <c r="E8504" s="45" t="s">
        <v>17459</v>
      </c>
      <c r="AO8504" s="376"/>
    </row>
    <row r="8505" spans="1:41" x14ac:dyDescent="0.25">
      <c r="A8505" s="44" t="s">
        <v>17924</v>
      </c>
      <c r="B8505" s="44" t="s">
        <v>5321</v>
      </c>
      <c r="C8505" s="45">
        <v>26010401</v>
      </c>
      <c r="D8505" s="45" t="s">
        <v>11363</v>
      </c>
      <c r="E8505" s="45" t="s">
        <v>17459</v>
      </c>
      <c r="AO8505" s="376"/>
    </row>
    <row r="8506" spans="1:41" x14ac:dyDescent="0.25">
      <c r="A8506" s="262" t="s">
        <v>6251</v>
      </c>
      <c r="B8506" s="262" t="s">
        <v>8583</v>
      </c>
      <c r="C8506" s="263">
        <v>791202303006</v>
      </c>
      <c r="D8506" s="263" t="s">
        <v>6271</v>
      </c>
      <c r="E8506" s="264">
        <v>48669</v>
      </c>
      <c r="F8506" s="93"/>
      <c r="G8506" s="93"/>
      <c r="H8506" s="93"/>
      <c r="I8506" s="99"/>
      <c r="J8506" s="99"/>
      <c r="K8506" s="99"/>
      <c r="L8506" s="99"/>
      <c r="M8506" s="99"/>
      <c r="N8506" s="44"/>
      <c r="O8506" s="44"/>
      <c r="P8506" s="99"/>
      <c r="Q8506" s="99"/>
      <c r="R8506" s="99"/>
      <c r="S8506" s="99"/>
      <c r="T8506" s="99"/>
      <c r="U8506" s="99"/>
      <c r="V8506" s="99"/>
      <c r="W8506" s="99"/>
      <c r="X8506" s="99"/>
      <c r="Y8506" s="99"/>
      <c r="Z8506" s="99"/>
      <c r="AA8506" s="99"/>
      <c r="AB8506" s="99"/>
      <c r="AC8506" s="99"/>
      <c r="AD8506" s="99"/>
      <c r="AE8506" s="99"/>
      <c r="AF8506" s="99"/>
      <c r="AG8506" s="99"/>
      <c r="AH8506" s="31"/>
      <c r="AI8506" s="31"/>
      <c r="AJ8506" s="31"/>
      <c r="AK8506" s="31"/>
      <c r="AL8506" s="31"/>
      <c r="AO8506" s="376"/>
    </row>
    <row r="8507" spans="1:41" x14ac:dyDescent="0.25">
      <c r="A8507" s="262" t="s">
        <v>6251</v>
      </c>
      <c r="B8507" s="262" t="s">
        <v>8581</v>
      </c>
      <c r="C8507" s="263">
        <v>791202303005</v>
      </c>
      <c r="D8507" s="263" t="s">
        <v>6271</v>
      </c>
      <c r="E8507" s="264">
        <v>47269</v>
      </c>
      <c r="F8507" s="93"/>
      <c r="G8507" s="93"/>
      <c r="H8507" s="93"/>
      <c r="I8507" s="99"/>
      <c r="J8507" s="99"/>
      <c r="K8507" s="99"/>
      <c r="L8507" s="99"/>
      <c r="M8507" s="99"/>
      <c r="N8507" s="44"/>
      <c r="O8507" s="44"/>
      <c r="P8507" s="99"/>
      <c r="Q8507" s="99"/>
      <c r="R8507" s="99"/>
      <c r="S8507" s="99"/>
      <c r="T8507" s="99"/>
      <c r="U8507" s="99"/>
      <c r="V8507" s="99"/>
      <c r="W8507" s="99"/>
      <c r="X8507" s="99"/>
      <c r="Y8507" s="99"/>
      <c r="Z8507" s="99"/>
      <c r="AA8507" s="99"/>
      <c r="AB8507" s="99"/>
      <c r="AC8507" s="99"/>
      <c r="AD8507" s="99"/>
      <c r="AE8507" s="99"/>
      <c r="AF8507" s="99"/>
      <c r="AG8507" s="99"/>
      <c r="AH8507" s="31"/>
      <c r="AI8507" s="31"/>
      <c r="AJ8507" s="31"/>
      <c r="AK8507" s="31"/>
      <c r="AL8507" s="31"/>
      <c r="AO8507" s="376"/>
    </row>
    <row r="8508" spans="1:41" x14ac:dyDescent="0.25">
      <c r="A8508" s="44" t="s">
        <v>16373</v>
      </c>
      <c r="B8508" s="44" t="s">
        <v>3141</v>
      </c>
      <c r="C8508" s="45" t="s">
        <v>16374</v>
      </c>
      <c r="D8508" s="46" t="s">
        <v>21328</v>
      </c>
      <c r="E8508" s="46">
        <v>46639</v>
      </c>
      <c r="AO8508" s="376"/>
    </row>
    <row r="8509" spans="1:41" x14ac:dyDescent="0.25">
      <c r="A8509" s="99" t="s">
        <v>10085</v>
      </c>
      <c r="B8509" s="92" t="s">
        <v>10087</v>
      </c>
      <c r="C8509" s="93" t="s">
        <v>10088</v>
      </c>
      <c r="D8509" s="93" t="s">
        <v>1201</v>
      </c>
      <c r="E8509" s="94">
        <v>46590</v>
      </c>
      <c r="F8509" s="93"/>
      <c r="G8509" s="93"/>
      <c r="H8509" s="93"/>
      <c r="I8509" s="99"/>
      <c r="J8509" s="99"/>
      <c r="K8509" s="99"/>
      <c r="L8509" s="99"/>
      <c r="M8509" s="99"/>
      <c r="N8509" s="44"/>
      <c r="O8509" s="44"/>
      <c r="P8509" s="99"/>
      <c r="Q8509" s="99"/>
      <c r="R8509" s="99"/>
      <c r="S8509" s="99"/>
      <c r="T8509" s="99"/>
      <c r="U8509" s="99"/>
      <c r="V8509" s="99"/>
      <c r="W8509" s="99"/>
      <c r="X8509" s="99"/>
      <c r="Y8509" s="99"/>
      <c r="Z8509" s="99"/>
      <c r="AA8509" s="99"/>
      <c r="AB8509" s="99"/>
      <c r="AC8509" s="99"/>
      <c r="AD8509" s="99"/>
      <c r="AE8509" s="99"/>
      <c r="AF8509" s="99"/>
      <c r="AG8509" s="99"/>
      <c r="AH8509" s="31"/>
      <c r="AI8509" s="31"/>
      <c r="AJ8509" s="31"/>
      <c r="AK8509" s="31"/>
      <c r="AL8509" s="31"/>
      <c r="AO8509" s="376"/>
    </row>
    <row r="8510" spans="1:41" x14ac:dyDescent="0.3">
      <c r="A8510" s="333" t="s">
        <v>1032</v>
      </c>
      <c r="B8510" s="333" t="s">
        <v>1171</v>
      </c>
      <c r="C8510" s="125" t="s">
        <v>10962</v>
      </c>
      <c r="D8510" s="32" t="s">
        <v>20309</v>
      </c>
      <c r="E8510" s="125" t="s">
        <v>8292</v>
      </c>
      <c r="F8510" s="125" t="s">
        <v>1190</v>
      </c>
      <c r="G8510" s="125" t="s">
        <v>1189</v>
      </c>
      <c r="AO8510" s="376"/>
    </row>
    <row r="8511" spans="1:41" x14ac:dyDescent="0.25">
      <c r="A8511" s="91" t="s">
        <v>19211</v>
      </c>
      <c r="B8511" s="92" t="s">
        <v>19284</v>
      </c>
      <c r="C8511" s="93" t="s">
        <v>19285</v>
      </c>
      <c r="D8511" s="93" t="s">
        <v>1201</v>
      </c>
      <c r="E8511" s="94">
        <v>46582</v>
      </c>
      <c r="F8511" s="93"/>
      <c r="G8511" s="93"/>
      <c r="H8511" s="93"/>
      <c r="I8511" s="99"/>
      <c r="J8511" s="99"/>
      <c r="K8511" s="99"/>
      <c r="L8511" s="99"/>
      <c r="M8511" s="99"/>
      <c r="N8511" s="99"/>
      <c r="O8511" s="99"/>
      <c r="P8511" s="99"/>
      <c r="Q8511" s="99"/>
      <c r="R8511" s="99"/>
      <c r="S8511" s="99"/>
      <c r="T8511" s="99"/>
      <c r="U8511" s="99"/>
      <c r="V8511" s="99"/>
      <c r="W8511" s="99"/>
      <c r="X8511" s="99"/>
      <c r="Y8511" s="99"/>
      <c r="Z8511" s="99"/>
      <c r="AA8511" s="99"/>
      <c r="AB8511" s="99"/>
      <c r="AC8511" s="99"/>
      <c r="AD8511" s="99"/>
      <c r="AE8511" s="99"/>
      <c r="AF8511" s="99"/>
      <c r="AG8511" s="99"/>
      <c r="AH8511" s="31"/>
      <c r="AI8511" s="31"/>
      <c r="AJ8511" s="31"/>
      <c r="AK8511" s="31"/>
      <c r="AL8511" s="31"/>
      <c r="AO8511" s="376"/>
    </row>
    <row r="8512" spans="1:41" x14ac:dyDescent="0.3">
      <c r="A8512" s="333" t="s">
        <v>11042</v>
      </c>
      <c r="B8512" s="333" t="s">
        <v>8622</v>
      </c>
      <c r="C8512" s="125" t="s">
        <v>8623</v>
      </c>
      <c r="D8512" s="32" t="s">
        <v>20309</v>
      </c>
      <c r="E8512" s="125" t="s">
        <v>7871</v>
      </c>
      <c r="F8512" s="125" t="s">
        <v>1190</v>
      </c>
      <c r="G8512" s="125" t="s">
        <v>1190</v>
      </c>
      <c r="AO8512" s="376"/>
    </row>
    <row r="8513" spans="1:41" x14ac:dyDescent="0.3">
      <c r="A8513" s="333" t="s">
        <v>11042</v>
      </c>
      <c r="B8513" s="333" t="s">
        <v>1154</v>
      </c>
      <c r="C8513" s="125" t="s">
        <v>10117</v>
      </c>
      <c r="D8513" s="32" t="s">
        <v>20309</v>
      </c>
      <c r="E8513" s="125" t="s">
        <v>5139</v>
      </c>
      <c r="F8513" s="125" t="s">
        <v>1190</v>
      </c>
      <c r="G8513" s="125" t="s">
        <v>1190</v>
      </c>
      <c r="AO8513" s="376"/>
    </row>
    <row r="8514" spans="1:41" x14ac:dyDescent="0.3">
      <c r="A8514" s="333" t="s">
        <v>11042</v>
      </c>
      <c r="B8514" s="333" t="s">
        <v>3455</v>
      </c>
      <c r="C8514" s="125" t="s">
        <v>10959</v>
      </c>
      <c r="D8514" s="32" t="s">
        <v>20309</v>
      </c>
      <c r="E8514" s="125" t="s">
        <v>2593</v>
      </c>
      <c r="F8514" s="125" t="s">
        <v>1190</v>
      </c>
      <c r="G8514" s="125" t="s">
        <v>1190</v>
      </c>
      <c r="AO8514" s="376"/>
    </row>
    <row r="8515" spans="1:41" x14ac:dyDescent="0.3">
      <c r="A8515" s="333" t="s">
        <v>11042</v>
      </c>
      <c r="B8515" s="333" t="s">
        <v>3456</v>
      </c>
      <c r="C8515" s="125" t="s">
        <v>10963</v>
      </c>
      <c r="D8515" s="32" t="s">
        <v>20309</v>
      </c>
      <c r="E8515" s="125" t="s">
        <v>2593</v>
      </c>
      <c r="F8515" s="125" t="s">
        <v>1190</v>
      </c>
      <c r="G8515" s="125" t="s">
        <v>1190</v>
      </c>
      <c r="AO8515" s="376"/>
    </row>
    <row r="8516" spans="1:41" x14ac:dyDescent="0.25">
      <c r="A8516" s="44" t="s">
        <v>9443</v>
      </c>
      <c r="B8516" s="92" t="s">
        <v>9602</v>
      </c>
      <c r="C8516" s="45" t="s">
        <v>9334</v>
      </c>
      <c r="D8516" s="93" t="s">
        <v>9601</v>
      </c>
      <c r="E8516" s="94">
        <v>46568</v>
      </c>
      <c r="F8516" s="93"/>
      <c r="G8516" s="93"/>
      <c r="H8516" s="93"/>
      <c r="I8516" s="99"/>
      <c r="J8516" s="99"/>
      <c r="K8516" s="99"/>
      <c r="L8516" s="99"/>
      <c r="M8516" s="99"/>
      <c r="N8516" s="44"/>
      <c r="O8516" s="44"/>
      <c r="P8516" s="99"/>
      <c r="Q8516" s="99"/>
      <c r="R8516" s="99"/>
      <c r="S8516" s="99"/>
      <c r="T8516" s="99"/>
      <c r="U8516" s="99"/>
      <c r="V8516" s="99"/>
      <c r="W8516" s="99"/>
      <c r="X8516" s="99"/>
      <c r="Y8516" s="99"/>
      <c r="Z8516" s="99"/>
      <c r="AA8516" s="99"/>
      <c r="AB8516" s="99"/>
      <c r="AC8516" s="99"/>
      <c r="AD8516" s="99"/>
      <c r="AE8516" s="99"/>
      <c r="AF8516" s="99"/>
      <c r="AG8516" s="99"/>
      <c r="AH8516" s="31"/>
      <c r="AI8516" s="31"/>
      <c r="AJ8516" s="31"/>
      <c r="AK8516" s="31"/>
      <c r="AL8516" s="31"/>
      <c r="AO8516" s="376"/>
    </row>
    <row r="8517" spans="1:41" x14ac:dyDescent="0.25">
      <c r="A8517" s="44" t="s">
        <v>12680</v>
      </c>
      <c r="B8517" s="44" t="s">
        <v>17497</v>
      </c>
      <c r="C8517" s="45">
        <v>24060301</v>
      </c>
      <c r="D8517" s="45" t="s">
        <v>11363</v>
      </c>
      <c r="E8517" s="45" t="s">
        <v>4962</v>
      </c>
      <c r="AO8517" s="376"/>
    </row>
    <row r="8518" spans="1:41" x14ac:dyDescent="0.25">
      <c r="A8518" s="44" t="s">
        <v>12680</v>
      </c>
      <c r="B8518" s="44" t="s">
        <v>10361</v>
      </c>
      <c r="C8518" s="45">
        <v>24060302</v>
      </c>
      <c r="D8518" s="45" t="s">
        <v>11363</v>
      </c>
      <c r="E8518" s="45" t="s">
        <v>4962</v>
      </c>
      <c r="AO8518" s="376"/>
    </row>
    <row r="8519" spans="1:41" x14ac:dyDescent="0.3">
      <c r="A8519" s="57" t="s">
        <v>17176</v>
      </c>
      <c r="B8519" s="57" t="s">
        <v>1290</v>
      </c>
      <c r="C8519" s="62">
        <v>24027</v>
      </c>
      <c r="D8519" s="62" t="s">
        <v>20886</v>
      </c>
      <c r="E8519" s="60">
        <v>46873</v>
      </c>
      <c r="F8519" s="32"/>
      <c r="G8519" s="32"/>
      <c r="H8519" s="32"/>
      <c r="I8519" s="31"/>
      <c r="J8519" s="31"/>
      <c r="K8519" s="31"/>
      <c r="L8519" s="31"/>
      <c r="M8519" s="31"/>
      <c r="N8519" s="31"/>
      <c r="O8519" s="31"/>
      <c r="P8519" s="31"/>
      <c r="Q8519" s="31"/>
      <c r="R8519" s="31"/>
      <c r="S8519" s="31"/>
      <c r="T8519" s="31"/>
      <c r="U8519" s="31"/>
      <c r="V8519" s="31"/>
      <c r="W8519" s="31"/>
      <c r="X8519" s="31"/>
      <c r="Y8519" s="31"/>
      <c r="Z8519" s="31"/>
      <c r="AA8519" s="31"/>
      <c r="AB8519" s="31"/>
      <c r="AC8519" s="31"/>
      <c r="AD8519" s="31"/>
      <c r="AE8519" s="31"/>
      <c r="AF8519" s="31"/>
      <c r="AG8519" s="31"/>
      <c r="AH8519" s="31"/>
      <c r="AI8519" s="31"/>
      <c r="AJ8519" s="31"/>
      <c r="AK8519" s="31"/>
      <c r="AL8519" s="31"/>
      <c r="AO8519" s="376"/>
    </row>
    <row r="8520" spans="1:41" x14ac:dyDescent="0.3">
      <c r="A8520" s="333" t="s">
        <v>8649</v>
      </c>
      <c r="B8520" s="333" t="s">
        <v>8018</v>
      </c>
      <c r="C8520" s="125" t="s">
        <v>8019</v>
      </c>
      <c r="D8520" s="32" t="s">
        <v>20309</v>
      </c>
      <c r="E8520" s="125" t="s">
        <v>7871</v>
      </c>
      <c r="F8520" s="125" t="s">
        <v>1189</v>
      </c>
      <c r="G8520" s="125" t="s">
        <v>1190</v>
      </c>
      <c r="AO8520" s="376"/>
    </row>
    <row r="8521" spans="1:41" x14ac:dyDescent="0.3">
      <c r="A8521" s="333" t="s">
        <v>8649</v>
      </c>
      <c r="B8521" s="333" t="s">
        <v>1172</v>
      </c>
      <c r="C8521" s="125" t="s">
        <v>8628</v>
      </c>
      <c r="D8521" s="32" t="s">
        <v>20309</v>
      </c>
      <c r="E8521" s="125" t="s">
        <v>8619</v>
      </c>
      <c r="F8521" s="125" t="s">
        <v>1189</v>
      </c>
      <c r="G8521" s="125" t="s">
        <v>1190</v>
      </c>
      <c r="AO8521" s="376"/>
    </row>
    <row r="8522" spans="1:41" x14ac:dyDescent="0.25">
      <c r="A8522" s="44" t="s">
        <v>1498</v>
      </c>
      <c r="B8522" s="44" t="s">
        <v>2227</v>
      </c>
      <c r="C8522" s="45" t="s">
        <v>2231</v>
      </c>
      <c r="D8522" s="45" t="s">
        <v>11204</v>
      </c>
      <c r="E8522" s="45" t="s">
        <v>3157</v>
      </c>
      <c r="F8522" s="93"/>
      <c r="G8522" s="93"/>
      <c r="H8522" s="93"/>
      <c r="I8522" s="99"/>
      <c r="J8522" s="99"/>
      <c r="K8522" s="99"/>
      <c r="L8522" s="99"/>
      <c r="M8522" s="99"/>
      <c r="N8522" s="99"/>
      <c r="O8522" s="99"/>
      <c r="P8522" s="99"/>
      <c r="Q8522" s="99"/>
      <c r="R8522" s="99"/>
      <c r="S8522" s="99"/>
      <c r="T8522" s="99"/>
      <c r="U8522" s="99"/>
      <c r="V8522" s="99"/>
      <c r="W8522" s="99"/>
      <c r="X8522" s="99"/>
      <c r="Y8522" s="99"/>
      <c r="Z8522" s="99"/>
      <c r="AA8522" s="99"/>
      <c r="AB8522" s="99"/>
      <c r="AC8522" s="99"/>
      <c r="AD8522" s="99"/>
      <c r="AE8522" s="99"/>
      <c r="AF8522" s="99"/>
      <c r="AG8522" s="99"/>
      <c r="AH8522" s="31"/>
      <c r="AI8522" s="31"/>
      <c r="AJ8522" s="31"/>
      <c r="AK8522" s="31"/>
      <c r="AL8522" s="31"/>
      <c r="AO8522" s="376"/>
    </row>
    <row r="8523" spans="1:41" x14ac:dyDescent="0.25">
      <c r="A8523" s="44" t="s">
        <v>1498</v>
      </c>
      <c r="B8523" s="44" t="s">
        <v>2227</v>
      </c>
      <c r="C8523" s="45" t="s">
        <v>2231</v>
      </c>
      <c r="D8523" s="93" t="s">
        <v>17443</v>
      </c>
      <c r="E8523" s="45" t="s">
        <v>2593</v>
      </c>
      <c r="F8523" s="93"/>
      <c r="G8523" s="93"/>
      <c r="H8523" s="93"/>
      <c r="I8523" s="99"/>
      <c r="J8523" s="99"/>
      <c r="K8523" s="99"/>
      <c r="L8523" s="99"/>
      <c r="M8523" s="99"/>
      <c r="N8523" s="99"/>
      <c r="O8523" s="99"/>
      <c r="P8523" s="99"/>
      <c r="Q8523" s="99"/>
      <c r="R8523" s="99"/>
      <c r="S8523" s="99"/>
      <c r="T8523" s="99"/>
      <c r="U8523" s="99"/>
      <c r="V8523" s="99"/>
      <c r="W8523" s="99"/>
      <c r="X8523" s="99"/>
      <c r="Y8523" s="99"/>
      <c r="Z8523" s="99"/>
      <c r="AA8523" s="99"/>
      <c r="AB8523" s="99"/>
      <c r="AC8523" s="99"/>
      <c r="AD8523" s="99"/>
      <c r="AE8523" s="99"/>
      <c r="AF8523" s="99"/>
      <c r="AG8523" s="99"/>
      <c r="AH8523" s="31"/>
      <c r="AI8523" s="31"/>
      <c r="AJ8523" s="31"/>
      <c r="AK8523" s="31"/>
      <c r="AL8523" s="31"/>
      <c r="AO8523" s="376"/>
    </row>
    <row r="8524" spans="1:41" x14ac:dyDescent="0.25">
      <c r="A8524" s="44" t="s">
        <v>1498</v>
      </c>
      <c r="B8524" s="44" t="s">
        <v>2227</v>
      </c>
      <c r="C8524" s="45" t="s">
        <v>2231</v>
      </c>
      <c r="D8524" s="45" t="s">
        <v>9895</v>
      </c>
      <c r="E8524" s="45" t="s">
        <v>4825</v>
      </c>
      <c r="F8524" s="93"/>
      <c r="G8524" s="93"/>
      <c r="H8524" s="93"/>
      <c r="I8524" s="99"/>
      <c r="J8524" s="99"/>
      <c r="K8524" s="99"/>
      <c r="L8524" s="99"/>
      <c r="M8524" s="99"/>
      <c r="N8524" s="44"/>
      <c r="O8524" s="44"/>
      <c r="P8524" s="99"/>
      <c r="Q8524" s="99"/>
      <c r="R8524" s="99"/>
      <c r="S8524" s="99"/>
      <c r="T8524" s="99"/>
      <c r="U8524" s="99"/>
      <c r="V8524" s="99"/>
      <c r="W8524" s="99"/>
      <c r="X8524" s="99"/>
      <c r="Y8524" s="99"/>
      <c r="Z8524" s="99"/>
      <c r="AA8524" s="99"/>
      <c r="AB8524" s="99"/>
      <c r="AC8524" s="99"/>
      <c r="AD8524" s="99"/>
      <c r="AE8524" s="99"/>
      <c r="AF8524" s="99"/>
      <c r="AG8524" s="99"/>
      <c r="AH8524" s="31"/>
      <c r="AI8524" s="31"/>
      <c r="AJ8524" s="31"/>
      <c r="AK8524" s="31"/>
      <c r="AL8524" s="31"/>
      <c r="AO8524" s="376"/>
    </row>
    <row r="8525" spans="1:41" ht="24" x14ac:dyDescent="0.25">
      <c r="A8525" s="44" t="s">
        <v>19362</v>
      </c>
      <c r="B8525" s="319" t="s">
        <v>19521</v>
      </c>
      <c r="C8525" s="318" t="s">
        <v>19702</v>
      </c>
      <c r="D8525" s="93" t="s">
        <v>19934</v>
      </c>
      <c r="E8525" s="320">
        <v>47299</v>
      </c>
      <c r="F8525" s="93"/>
      <c r="G8525" s="93"/>
      <c r="H8525" s="93"/>
      <c r="I8525" s="99"/>
      <c r="J8525" s="99"/>
      <c r="K8525" s="99"/>
      <c r="L8525" s="99"/>
      <c r="M8525" s="99"/>
      <c r="N8525" s="99"/>
      <c r="O8525" s="99"/>
      <c r="P8525" s="99"/>
      <c r="Q8525" s="99"/>
      <c r="R8525" s="99"/>
      <c r="S8525" s="99"/>
      <c r="T8525" s="99"/>
      <c r="U8525" s="99"/>
      <c r="V8525" s="99"/>
      <c r="W8525" s="99"/>
      <c r="X8525" s="99"/>
      <c r="Y8525" s="99"/>
      <c r="Z8525" s="99"/>
      <c r="AA8525" s="99"/>
      <c r="AB8525" s="99"/>
      <c r="AC8525" s="99"/>
      <c r="AD8525" s="99"/>
      <c r="AE8525" s="99"/>
      <c r="AF8525" s="99"/>
      <c r="AG8525" s="99"/>
      <c r="AH8525" s="31"/>
      <c r="AI8525" s="31"/>
      <c r="AJ8525" s="31"/>
      <c r="AK8525" s="31"/>
      <c r="AL8525" s="31"/>
      <c r="AO8525" s="376"/>
    </row>
    <row r="8526" spans="1:41" x14ac:dyDescent="0.25">
      <c r="A8526" s="44" t="s">
        <v>21142</v>
      </c>
      <c r="B8526" s="44" t="s">
        <v>21359</v>
      </c>
      <c r="C8526" s="45" t="s">
        <v>21182</v>
      </c>
      <c r="D8526" s="45" t="s">
        <v>21447</v>
      </c>
      <c r="E8526" s="46">
        <v>46752</v>
      </c>
      <c r="AO8526" s="376"/>
    </row>
    <row r="8527" spans="1:41" x14ac:dyDescent="0.25">
      <c r="A8527" s="44" t="s">
        <v>7867</v>
      </c>
      <c r="B8527" s="44" t="s">
        <v>5134</v>
      </c>
      <c r="C8527" s="45">
        <v>230807</v>
      </c>
      <c r="D8527" s="45" t="s">
        <v>11363</v>
      </c>
      <c r="E8527" s="45" t="s">
        <v>8282</v>
      </c>
      <c r="AO8527" s="376"/>
    </row>
    <row r="8528" spans="1:41" x14ac:dyDescent="0.25">
      <c r="A8528" s="44" t="s">
        <v>12296</v>
      </c>
      <c r="B8528" s="44" t="s">
        <v>12118</v>
      </c>
      <c r="C8528" s="45">
        <v>13.23</v>
      </c>
      <c r="D8528" s="45" t="s">
        <v>12549</v>
      </c>
      <c r="E8528" s="46">
        <v>46934</v>
      </c>
      <c r="F8528" s="45"/>
      <c r="G8528" s="93"/>
      <c r="H8528" s="93"/>
      <c r="I8528" s="99"/>
      <c r="J8528" s="99"/>
      <c r="K8528" s="99"/>
      <c r="L8528" s="99"/>
      <c r="M8528" s="99"/>
      <c r="N8528" s="99"/>
      <c r="O8528" s="99"/>
      <c r="P8528" s="99"/>
      <c r="Q8528" s="99"/>
      <c r="R8528" s="99"/>
      <c r="S8528" s="99"/>
      <c r="T8528" s="99"/>
      <c r="U8528" s="99"/>
      <c r="V8528" s="99"/>
      <c r="W8528" s="99"/>
      <c r="X8528" s="99"/>
      <c r="Y8528" s="99"/>
      <c r="Z8528" s="99"/>
      <c r="AA8528" s="99"/>
      <c r="AB8528" s="99"/>
      <c r="AC8528" s="99"/>
      <c r="AD8528" s="99"/>
      <c r="AE8528" s="99"/>
      <c r="AF8528" s="99"/>
      <c r="AG8528" s="99"/>
      <c r="AH8528" s="31"/>
      <c r="AI8528" s="31"/>
      <c r="AJ8528" s="31"/>
      <c r="AK8528" s="31"/>
      <c r="AL8528" s="31"/>
      <c r="AO8528" s="376"/>
    </row>
    <row r="8529" spans="1:41" x14ac:dyDescent="0.25">
      <c r="A8529" s="102" t="s">
        <v>3317</v>
      </c>
      <c r="B8529" s="92" t="s">
        <v>13051</v>
      </c>
      <c r="C8529" s="93" t="s">
        <v>13052</v>
      </c>
      <c r="D8529" s="93" t="s">
        <v>1201</v>
      </c>
      <c r="E8529" s="94">
        <v>47223</v>
      </c>
      <c r="F8529" s="93"/>
      <c r="G8529" s="93"/>
      <c r="H8529" s="93"/>
      <c r="I8529" s="99"/>
      <c r="J8529" s="99"/>
      <c r="K8529" s="99"/>
      <c r="L8529" s="99"/>
      <c r="M8529" s="99"/>
      <c r="N8529" s="99"/>
      <c r="O8529" s="99"/>
      <c r="P8529" s="99"/>
      <c r="Q8529" s="99"/>
      <c r="R8529" s="99"/>
      <c r="S8529" s="99"/>
      <c r="T8529" s="99"/>
      <c r="U8529" s="99"/>
      <c r="V8529" s="99"/>
      <c r="W8529" s="99"/>
      <c r="X8529" s="99"/>
      <c r="Y8529" s="99"/>
      <c r="Z8529" s="99"/>
      <c r="AA8529" s="99"/>
      <c r="AB8529" s="99"/>
      <c r="AC8529" s="99"/>
      <c r="AD8529" s="99"/>
      <c r="AE8529" s="99"/>
      <c r="AF8529" s="99"/>
      <c r="AG8529" s="99"/>
      <c r="AH8529" s="31"/>
      <c r="AI8529" s="31"/>
      <c r="AJ8529" s="31"/>
      <c r="AK8529" s="31"/>
      <c r="AL8529" s="31"/>
      <c r="AO8529" s="376"/>
    </row>
    <row r="8530" spans="1:41" x14ac:dyDescent="0.25">
      <c r="A8530" s="44" t="s">
        <v>6478</v>
      </c>
      <c r="B8530" s="44" t="s">
        <v>5321</v>
      </c>
      <c r="C8530" s="45">
        <v>23010401</v>
      </c>
      <c r="D8530" s="45" t="s">
        <v>11363</v>
      </c>
      <c r="E8530" s="45" t="s">
        <v>5322</v>
      </c>
      <c r="AO8530" s="376"/>
    </row>
    <row r="8531" spans="1:41" x14ac:dyDescent="0.25">
      <c r="A8531" s="44" t="s">
        <v>6478</v>
      </c>
      <c r="B8531" s="44" t="s">
        <v>3176</v>
      </c>
      <c r="C8531" s="45">
        <v>23010402</v>
      </c>
      <c r="D8531" s="45" t="s">
        <v>11363</v>
      </c>
      <c r="E8531" s="45" t="s">
        <v>5322</v>
      </c>
      <c r="AO8531" s="376"/>
    </row>
    <row r="8532" spans="1:41" x14ac:dyDescent="0.25">
      <c r="A8532" s="44" t="s">
        <v>9444</v>
      </c>
      <c r="B8532" s="92" t="s">
        <v>9602</v>
      </c>
      <c r="C8532" s="45" t="s">
        <v>9334</v>
      </c>
      <c r="D8532" s="93" t="s">
        <v>9601</v>
      </c>
      <c r="E8532" s="94">
        <v>46568</v>
      </c>
      <c r="F8532" s="93"/>
      <c r="G8532" s="93"/>
      <c r="H8532" s="93"/>
      <c r="I8532" s="99"/>
      <c r="J8532" s="99"/>
      <c r="K8532" s="99"/>
      <c r="L8532" s="99"/>
      <c r="M8532" s="99"/>
      <c r="N8532" s="44"/>
      <c r="O8532" s="44"/>
      <c r="P8532" s="99"/>
      <c r="Q8532" s="99"/>
      <c r="R8532" s="99"/>
      <c r="S8532" s="99"/>
      <c r="T8532" s="99"/>
      <c r="U8532" s="99"/>
      <c r="V8532" s="99"/>
      <c r="W8532" s="99"/>
      <c r="X8532" s="99"/>
      <c r="Y8532" s="99"/>
      <c r="Z8532" s="99"/>
      <c r="AA8532" s="99"/>
      <c r="AB8532" s="99"/>
      <c r="AC8532" s="99"/>
      <c r="AD8532" s="99"/>
      <c r="AE8532" s="99"/>
      <c r="AF8532" s="99"/>
      <c r="AG8532" s="99"/>
      <c r="AH8532" s="31"/>
      <c r="AI8532" s="31"/>
      <c r="AJ8532" s="31"/>
      <c r="AK8532" s="31"/>
      <c r="AL8532" s="31"/>
      <c r="AO8532" s="376"/>
    </row>
    <row r="8533" spans="1:41" x14ac:dyDescent="0.25">
      <c r="A8533" s="44" t="s">
        <v>16737</v>
      </c>
      <c r="B8533" s="44" t="s">
        <v>16738</v>
      </c>
      <c r="C8533" s="45" t="s">
        <v>17011</v>
      </c>
      <c r="D8533" s="367" t="s">
        <v>3696</v>
      </c>
      <c r="E8533" s="328">
        <f>DATE(2029,9,10)</f>
        <v>47371</v>
      </c>
      <c r="F8533" s="32"/>
      <c r="G8533" s="32"/>
      <c r="H8533" s="32"/>
      <c r="I8533" s="31"/>
      <c r="J8533" s="31"/>
      <c r="K8533" s="31"/>
      <c r="L8533" s="31"/>
      <c r="M8533" s="31"/>
      <c r="N8533" s="31"/>
      <c r="O8533" s="31"/>
      <c r="P8533" s="31"/>
      <c r="Q8533" s="31"/>
      <c r="R8533" s="31"/>
      <c r="S8533" s="31"/>
      <c r="T8533" s="31"/>
      <c r="U8533" s="31"/>
      <c r="V8533" s="31"/>
      <c r="W8533" s="31"/>
      <c r="X8533" s="31"/>
      <c r="Y8533" s="31"/>
      <c r="Z8533" s="31"/>
      <c r="AA8533" s="31"/>
      <c r="AB8533" s="31"/>
      <c r="AC8533" s="31"/>
      <c r="AD8533" s="31"/>
      <c r="AE8533" s="31"/>
      <c r="AF8533" s="31"/>
      <c r="AG8533" s="31"/>
      <c r="AH8533" s="31"/>
      <c r="AI8533" s="31"/>
      <c r="AJ8533" s="31"/>
      <c r="AK8533" s="31"/>
      <c r="AL8533" s="31"/>
      <c r="AO8533" s="376"/>
    </row>
    <row r="8534" spans="1:41" x14ac:dyDescent="0.25">
      <c r="A8534" s="44" t="s">
        <v>16737</v>
      </c>
      <c r="B8534" s="44" t="s">
        <v>3041</v>
      </c>
      <c r="C8534" s="45">
        <v>260403</v>
      </c>
      <c r="D8534" s="45" t="s">
        <v>11363</v>
      </c>
      <c r="E8534" s="45" t="s">
        <v>11152</v>
      </c>
      <c r="AO8534" s="376"/>
    </row>
    <row r="8535" spans="1:41" x14ac:dyDescent="0.25">
      <c r="A8535" s="44" t="s">
        <v>16737</v>
      </c>
      <c r="B8535" s="44" t="s">
        <v>7764</v>
      </c>
      <c r="C8535" s="45">
        <v>260604</v>
      </c>
      <c r="D8535" s="45" t="s">
        <v>11363</v>
      </c>
      <c r="E8535" s="45" t="s">
        <v>9840</v>
      </c>
      <c r="AO8535" s="376"/>
    </row>
    <row r="8536" spans="1:41" x14ac:dyDescent="0.25">
      <c r="A8536" s="44" t="s">
        <v>8142</v>
      </c>
      <c r="B8536" s="44" t="s">
        <v>21348</v>
      </c>
      <c r="C8536" s="45" t="s">
        <v>8132</v>
      </c>
      <c r="D8536" s="45" t="s">
        <v>21447</v>
      </c>
      <c r="E8536" s="46">
        <v>46752</v>
      </c>
      <c r="AO8536" s="376"/>
    </row>
    <row r="8537" spans="1:41" x14ac:dyDescent="0.25">
      <c r="A8537" s="44" t="s">
        <v>9445</v>
      </c>
      <c r="B8537" s="92" t="s">
        <v>9602</v>
      </c>
      <c r="C8537" s="45" t="s">
        <v>9334</v>
      </c>
      <c r="D8537" s="93" t="s">
        <v>9601</v>
      </c>
      <c r="E8537" s="94">
        <v>46568</v>
      </c>
      <c r="F8537" s="93"/>
      <c r="G8537" s="93"/>
      <c r="H8537" s="93"/>
      <c r="I8537" s="99"/>
      <c r="J8537" s="99"/>
      <c r="K8537" s="99"/>
      <c r="L8537" s="99"/>
      <c r="M8537" s="99"/>
      <c r="N8537" s="44"/>
      <c r="O8537" s="44"/>
      <c r="P8537" s="99"/>
      <c r="Q8537" s="99"/>
      <c r="R8537" s="99"/>
      <c r="S8537" s="99"/>
      <c r="T8537" s="99"/>
      <c r="U8537" s="99"/>
      <c r="V8537" s="99"/>
      <c r="W8537" s="99"/>
      <c r="X8537" s="99"/>
      <c r="Y8537" s="99"/>
      <c r="Z8537" s="99"/>
      <c r="AA8537" s="99"/>
      <c r="AB8537" s="99"/>
      <c r="AC8537" s="99"/>
      <c r="AD8537" s="99"/>
      <c r="AE8537" s="99"/>
      <c r="AF8537" s="99"/>
      <c r="AG8537" s="99"/>
      <c r="AH8537" s="31"/>
      <c r="AI8537" s="31"/>
      <c r="AJ8537" s="31"/>
      <c r="AK8537" s="31"/>
      <c r="AL8537" s="31"/>
      <c r="AO8537" s="376"/>
    </row>
    <row r="8538" spans="1:41" x14ac:dyDescent="0.3">
      <c r="A8538" s="57" t="s">
        <v>1235</v>
      </c>
      <c r="B8538" s="57" t="s">
        <v>1290</v>
      </c>
      <c r="C8538" s="62">
        <v>24027</v>
      </c>
      <c r="D8538" s="62" t="s">
        <v>20886</v>
      </c>
      <c r="E8538" s="60">
        <v>46873</v>
      </c>
      <c r="F8538" s="32"/>
      <c r="G8538" s="32"/>
      <c r="H8538" s="32"/>
      <c r="I8538" s="31"/>
      <c r="J8538" s="31"/>
      <c r="K8538" s="31"/>
      <c r="L8538" s="31"/>
      <c r="M8538" s="31"/>
      <c r="N8538" s="31"/>
      <c r="O8538" s="31"/>
      <c r="P8538" s="31"/>
      <c r="Q8538" s="31"/>
      <c r="R8538" s="31"/>
      <c r="S8538" s="31"/>
      <c r="T8538" s="31"/>
      <c r="U8538" s="31"/>
      <c r="V8538" s="31"/>
      <c r="W8538" s="31"/>
      <c r="X8538" s="31"/>
      <c r="Y8538" s="31"/>
      <c r="Z8538" s="31"/>
      <c r="AA8538" s="31"/>
      <c r="AB8538" s="31"/>
      <c r="AC8538" s="31"/>
      <c r="AD8538" s="31"/>
      <c r="AE8538" s="31"/>
      <c r="AF8538" s="31"/>
      <c r="AG8538" s="31"/>
      <c r="AH8538" s="31"/>
      <c r="AI8538" s="31"/>
      <c r="AJ8538" s="31"/>
      <c r="AK8538" s="31"/>
      <c r="AL8538" s="31"/>
      <c r="AO8538" s="376"/>
    </row>
    <row r="8539" spans="1:41" x14ac:dyDescent="0.3">
      <c r="A8539" s="333" t="s">
        <v>11451</v>
      </c>
      <c r="B8539" s="333" t="s">
        <v>11374</v>
      </c>
      <c r="C8539" s="125" t="s">
        <v>11375</v>
      </c>
      <c r="D8539" s="32" t="s">
        <v>20309</v>
      </c>
      <c r="E8539" s="125" t="s">
        <v>4826</v>
      </c>
      <c r="F8539" s="125" t="s">
        <v>1189</v>
      </c>
      <c r="G8539" s="125" t="s">
        <v>1190</v>
      </c>
      <c r="AO8539" s="376"/>
    </row>
    <row r="8540" spans="1:41" x14ac:dyDescent="0.25">
      <c r="A8540" s="44" t="s">
        <v>52</v>
      </c>
      <c r="B8540" s="44" t="s">
        <v>7655</v>
      </c>
      <c r="C8540" s="45" t="s">
        <v>7656</v>
      </c>
      <c r="D8540" s="45" t="s">
        <v>11204</v>
      </c>
      <c r="E8540" s="45" t="s">
        <v>7657</v>
      </c>
      <c r="F8540" s="93"/>
      <c r="G8540" s="93"/>
      <c r="H8540" s="93"/>
      <c r="I8540" s="99"/>
      <c r="J8540" s="99"/>
      <c r="K8540" s="99"/>
      <c r="L8540" s="99"/>
      <c r="M8540" s="99"/>
      <c r="N8540" s="99"/>
      <c r="O8540" s="99"/>
      <c r="P8540" s="99"/>
      <c r="Q8540" s="99"/>
      <c r="R8540" s="99"/>
      <c r="S8540" s="99"/>
      <c r="T8540" s="99"/>
      <c r="U8540" s="99"/>
      <c r="V8540" s="99"/>
      <c r="W8540" s="99"/>
      <c r="X8540" s="99"/>
      <c r="Y8540" s="99"/>
      <c r="Z8540" s="99"/>
      <c r="AA8540" s="99"/>
      <c r="AB8540" s="99"/>
      <c r="AC8540" s="99"/>
      <c r="AD8540" s="99"/>
      <c r="AE8540" s="99"/>
      <c r="AF8540" s="99"/>
      <c r="AG8540" s="99"/>
      <c r="AH8540" s="31"/>
      <c r="AI8540" s="31"/>
      <c r="AJ8540" s="31"/>
      <c r="AK8540" s="31"/>
      <c r="AL8540" s="31"/>
      <c r="AO8540" s="376"/>
    </row>
    <row r="8541" spans="1:41" x14ac:dyDescent="0.25">
      <c r="A8541" s="44" t="s">
        <v>52</v>
      </c>
      <c r="B8541" s="44" t="s">
        <v>7655</v>
      </c>
      <c r="C8541" s="45" t="s">
        <v>7656</v>
      </c>
      <c r="D8541" s="93" t="s">
        <v>17443</v>
      </c>
      <c r="E8541" s="45" t="s">
        <v>7657</v>
      </c>
      <c r="F8541" s="93"/>
      <c r="G8541" s="93"/>
      <c r="H8541" s="93"/>
      <c r="I8541" s="99"/>
      <c r="J8541" s="99"/>
      <c r="K8541" s="99"/>
      <c r="L8541" s="99"/>
      <c r="M8541" s="99"/>
      <c r="N8541" s="99"/>
      <c r="O8541" s="99"/>
      <c r="P8541" s="99"/>
      <c r="Q8541" s="99"/>
      <c r="R8541" s="99"/>
      <c r="S8541" s="99"/>
      <c r="T8541" s="99"/>
      <c r="U8541" s="99"/>
      <c r="V8541" s="99"/>
      <c r="W8541" s="99"/>
      <c r="X8541" s="99"/>
      <c r="Y8541" s="99"/>
      <c r="Z8541" s="99"/>
      <c r="AA8541" s="99"/>
      <c r="AB8541" s="99"/>
      <c r="AC8541" s="99"/>
      <c r="AD8541" s="99"/>
      <c r="AE8541" s="99"/>
      <c r="AF8541" s="99"/>
      <c r="AG8541" s="99"/>
      <c r="AH8541" s="31"/>
      <c r="AI8541" s="31"/>
      <c r="AJ8541" s="31"/>
      <c r="AK8541" s="31"/>
      <c r="AL8541" s="31"/>
      <c r="AO8541" s="376"/>
    </row>
    <row r="8542" spans="1:41" x14ac:dyDescent="0.25">
      <c r="A8542" s="44" t="s">
        <v>52</v>
      </c>
      <c r="B8542" s="44" t="s">
        <v>14939</v>
      </c>
      <c r="C8542" s="45" t="s">
        <v>11787</v>
      </c>
      <c r="D8542" s="367" t="s">
        <v>3696</v>
      </c>
      <c r="E8542" s="328">
        <f>DATE(2028,7,15)</f>
        <v>46949</v>
      </c>
      <c r="F8542" s="32"/>
      <c r="G8542" s="32"/>
      <c r="H8542" s="32"/>
      <c r="I8542" s="31"/>
      <c r="J8542" s="31"/>
      <c r="K8542" s="31"/>
      <c r="L8542" s="31"/>
      <c r="M8542" s="31"/>
      <c r="N8542" s="31"/>
      <c r="O8542" s="31"/>
      <c r="P8542" s="31"/>
      <c r="Q8542" s="31"/>
      <c r="R8542" s="31"/>
      <c r="S8542" s="31"/>
      <c r="T8542" s="31"/>
      <c r="U8542" s="31"/>
      <c r="V8542" s="31"/>
      <c r="W8542" s="31"/>
      <c r="X8542" s="31"/>
      <c r="Y8542" s="31"/>
      <c r="Z8542" s="31"/>
      <c r="AA8542" s="31"/>
      <c r="AB8542" s="31"/>
      <c r="AC8542" s="31"/>
      <c r="AD8542" s="31"/>
      <c r="AE8542" s="31"/>
      <c r="AF8542" s="31"/>
      <c r="AG8542" s="31"/>
      <c r="AH8542" s="31"/>
      <c r="AI8542" s="31"/>
      <c r="AJ8542" s="31"/>
      <c r="AK8542" s="31"/>
      <c r="AL8542" s="31"/>
      <c r="AO8542" s="376"/>
    </row>
    <row r="8543" spans="1:41" x14ac:dyDescent="0.25">
      <c r="A8543" s="44" t="s">
        <v>52</v>
      </c>
      <c r="B8543" s="44" t="s">
        <v>930</v>
      </c>
      <c r="C8543" s="45">
        <v>240803</v>
      </c>
      <c r="D8543" s="45" t="s">
        <v>11363</v>
      </c>
      <c r="E8543" s="45" t="s">
        <v>4966</v>
      </c>
      <c r="AO8543" s="376"/>
    </row>
    <row r="8544" spans="1:41" x14ac:dyDescent="0.25">
      <c r="A8544" s="44" t="s">
        <v>52</v>
      </c>
      <c r="B8544" s="44" t="s">
        <v>7655</v>
      </c>
      <c r="C8544" s="45" t="s">
        <v>7656</v>
      </c>
      <c r="D8544" s="45" t="s">
        <v>9895</v>
      </c>
      <c r="E8544" s="45" t="s">
        <v>7657</v>
      </c>
      <c r="F8544" s="93"/>
      <c r="G8544" s="93"/>
      <c r="H8544" s="93"/>
      <c r="I8544" s="99"/>
      <c r="J8544" s="99"/>
      <c r="K8544" s="99"/>
      <c r="L8544" s="99"/>
      <c r="M8544" s="99"/>
      <c r="N8544" s="44"/>
      <c r="O8544" s="44"/>
      <c r="P8544" s="99"/>
      <c r="Q8544" s="99"/>
      <c r="R8544" s="99"/>
      <c r="S8544" s="99"/>
      <c r="T8544" s="99"/>
      <c r="U8544" s="99"/>
      <c r="V8544" s="99"/>
      <c r="W8544" s="99"/>
      <c r="X8544" s="99"/>
      <c r="Y8544" s="99"/>
      <c r="Z8544" s="99"/>
      <c r="AA8544" s="99"/>
      <c r="AB8544" s="99"/>
      <c r="AC8544" s="99"/>
      <c r="AD8544" s="99"/>
      <c r="AE8544" s="99"/>
      <c r="AF8544" s="99"/>
      <c r="AG8544" s="99"/>
      <c r="AH8544" s="31"/>
      <c r="AI8544" s="31"/>
      <c r="AJ8544" s="31"/>
      <c r="AK8544" s="31"/>
      <c r="AL8544" s="31"/>
      <c r="AO8544" s="376"/>
    </row>
    <row r="8545" spans="1:41" x14ac:dyDescent="0.25">
      <c r="A8545" s="44" t="s">
        <v>1366</v>
      </c>
      <c r="B8545" s="319" t="s">
        <v>19557</v>
      </c>
      <c r="C8545" s="318" t="s">
        <v>19703</v>
      </c>
      <c r="D8545" s="93" t="s">
        <v>19934</v>
      </c>
      <c r="E8545" s="320">
        <v>46691</v>
      </c>
      <c r="F8545" s="93"/>
      <c r="G8545" s="93"/>
      <c r="H8545" s="93"/>
      <c r="I8545" s="99"/>
      <c r="J8545" s="99"/>
      <c r="K8545" s="99"/>
      <c r="L8545" s="99"/>
      <c r="M8545" s="99"/>
      <c r="N8545" s="99"/>
      <c r="O8545" s="99"/>
      <c r="P8545" s="99"/>
      <c r="Q8545" s="99"/>
      <c r="R8545" s="99"/>
      <c r="S8545" s="99"/>
      <c r="T8545" s="99"/>
      <c r="U8545" s="99"/>
      <c r="V8545" s="99"/>
      <c r="W8545" s="99"/>
      <c r="X8545" s="99"/>
      <c r="Y8545" s="99"/>
      <c r="Z8545" s="99"/>
      <c r="AA8545" s="99"/>
      <c r="AB8545" s="99"/>
      <c r="AC8545" s="99"/>
      <c r="AD8545" s="99"/>
      <c r="AE8545" s="99"/>
      <c r="AF8545" s="99"/>
      <c r="AG8545" s="99"/>
      <c r="AH8545" s="31"/>
      <c r="AI8545" s="31"/>
      <c r="AJ8545" s="31"/>
      <c r="AK8545" s="31"/>
      <c r="AL8545" s="31"/>
      <c r="AO8545" s="376"/>
    </row>
    <row r="8546" spans="1:41" x14ac:dyDescent="0.25">
      <c r="A8546" s="44" t="s">
        <v>1366</v>
      </c>
      <c r="B8546" s="44" t="s">
        <v>6688</v>
      </c>
      <c r="C8546" s="45" t="s">
        <v>6708</v>
      </c>
      <c r="D8546" s="45" t="s">
        <v>11204</v>
      </c>
      <c r="E8546" s="45" t="s">
        <v>4125</v>
      </c>
      <c r="F8546" s="93"/>
      <c r="G8546" s="93"/>
      <c r="H8546" s="93"/>
      <c r="I8546" s="99"/>
      <c r="J8546" s="99"/>
      <c r="K8546" s="99"/>
      <c r="L8546" s="99"/>
      <c r="M8546" s="99"/>
      <c r="N8546" s="99"/>
      <c r="O8546" s="99"/>
      <c r="P8546" s="99"/>
      <c r="Q8546" s="99"/>
      <c r="R8546" s="99"/>
      <c r="S8546" s="99"/>
      <c r="T8546" s="99"/>
      <c r="U8546" s="99"/>
      <c r="V8546" s="99"/>
      <c r="W8546" s="99"/>
      <c r="X8546" s="99"/>
      <c r="Y8546" s="99"/>
      <c r="Z8546" s="99"/>
      <c r="AA8546" s="99"/>
      <c r="AB8546" s="99"/>
      <c r="AC8546" s="99"/>
      <c r="AD8546" s="99"/>
      <c r="AE8546" s="99"/>
      <c r="AF8546" s="99"/>
      <c r="AG8546" s="99"/>
      <c r="AH8546" s="31"/>
      <c r="AI8546" s="31"/>
      <c r="AJ8546" s="31"/>
      <c r="AK8546" s="31"/>
      <c r="AL8546" s="31"/>
      <c r="AO8546" s="376"/>
    </row>
    <row r="8547" spans="1:41" x14ac:dyDescent="0.25">
      <c r="A8547" s="44" t="s">
        <v>1366</v>
      </c>
      <c r="B8547" s="44" t="s">
        <v>7415</v>
      </c>
      <c r="C8547" s="45" t="s">
        <v>7416</v>
      </c>
      <c r="D8547" s="45" t="s">
        <v>11204</v>
      </c>
      <c r="E8547" s="45" t="s">
        <v>5037</v>
      </c>
      <c r="F8547" s="93"/>
      <c r="G8547" s="93"/>
      <c r="H8547" s="93"/>
      <c r="I8547" s="99"/>
      <c r="J8547" s="99"/>
      <c r="K8547" s="99"/>
      <c r="L8547" s="99"/>
      <c r="M8547" s="99"/>
      <c r="N8547" s="99"/>
      <c r="O8547" s="99"/>
      <c r="P8547" s="99"/>
      <c r="Q8547" s="99"/>
      <c r="R8547" s="99"/>
      <c r="S8547" s="99"/>
      <c r="T8547" s="99"/>
      <c r="U8547" s="99"/>
      <c r="V8547" s="99"/>
      <c r="W8547" s="99"/>
      <c r="X8547" s="99"/>
      <c r="Y8547" s="99"/>
      <c r="Z8547" s="99"/>
      <c r="AA8547" s="99"/>
      <c r="AB8547" s="99"/>
      <c r="AC8547" s="99"/>
      <c r="AD8547" s="99"/>
      <c r="AE8547" s="99"/>
      <c r="AF8547" s="99"/>
      <c r="AG8547" s="99"/>
      <c r="AH8547" s="31"/>
      <c r="AI8547" s="31"/>
      <c r="AJ8547" s="31"/>
      <c r="AK8547" s="31"/>
      <c r="AL8547" s="31"/>
      <c r="AO8547" s="376"/>
    </row>
    <row r="8548" spans="1:41" x14ac:dyDescent="0.25">
      <c r="A8548" s="44" t="s">
        <v>1366</v>
      </c>
      <c r="B8548" s="44" t="s">
        <v>8331</v>
      </c>
      <c r="C8548" s="45" t="s">
        <v>8332</v>
      </c>
      <c r="D8548" s="45" t="s">
        <v>11204</v>
      </c>
      <c r="E8548" s="45" t="s">
        <v>2538</v>
      </c>
      <c r="F8548" s="93"/>
      <c r="G8548" s="93"/>
      <c r="H8548" s="93"/>
      <c r="I8548" s="99"/>
      <c r="J8548" s="99"/>
      <c r="K8548" s="99"/>
      <c r="L8548" s="99"/>
      <c r="M8548" s="99"/>
      <c r="N8548" s="99"/>
      <c r="O8548" s="99"/>
      <c r="P8548" s="99"/>
      <c r="Q8548" s="99"/>
      <c r="R8548" s="99"/>
      <c r="S8548" s="99"/>
      <c r="T8548" s="99"/>
      <c r="U8548" s="99"/>
      <c r="V8548" s="99"/>
      <c r="W8548" s="99"/>
      <c r="X8548" s="99"/>
      <c r="Y8548" s="99"/>
      <c r="Z8548" s="99"/>
      <c r="AA8548" s="99"/>
      <c r="AB8548" s="99"/>
      <c r="AC8548" s="99"/>
      <c r="AD8548" s="99"/>
      <c r="AE8548" s="99"/>
      <c r="AF8548" s="99"/>
      <c r="AG8548" s="99"/>
      <c r="AH8548" s="31"/>
      <c r="AI8548" s="31"/>
      <c r="AJ8548" s="31"/>
      <c r="AK8548" s="31"/>
      <c r="AL8548" s="31"/>
      <c r="AO8548" s="376"/>
    </row>
    <row r="8549" spans="1:41" x14ac:dyDescent="0.25">
      <c r="A8549" s="44" t="s">
        <v>1366</v>
      </c>
      <c r="B8549" s="44" t="s">
        <v>4118</v>
      </c>
      <c r="C8549" s="45" t="s">
        <v>4119</v>
      </c>
      <c r="D8549" s="93" t="s">
        <v>17443</v>
      </c>
      <c r="E8549" s="45" t="s">
        <v>17336</v>
      </c>
      <c r="F8549" s="93"/>
      <c r="G8549" s="93"/>
      <c r="H8549" s="93"/>
      <c r="I8549" s="99"/>
      <c r="J8549" s="99"/>
      <c r="K8549" s="99"/>
      <c r="L8549" s="99"/>
      <c r="M8549" s="99"/>
      <c r="N8549" s="99"/>
      <c r="O8549" s="99"/>
      <c r="P8549" s="99"/>
      <c r="Q8549" s="99"/>
      <c r="R8549" s="99"/>
      <c r="S8549" s="99"/>
      <c r="T8549" s="99"/>
      <c r="U8549" s="99"/>
      <c r="V8549" s="99"/>
      <c r="W8549" s="99"/>
      <c r="X8549" s="99"/>
      <c r="Y8549" s="99"/>
      <c r="Z8549" s="99"/>
      <c r="AA8549" s="99"/>
      <c r="AB8549" s="99"/>
      <c r="AC8549" s="99"/>
      <c r="AD8549" s="99"/>
      <c r="AE8549" s="99"/>
      <c r="AF8549" s="99"/>
      <c r="AG8549" s="99"/>
      <c r="AH8549" s="31"/>
      <c r="AI8549" s="31"/>
      <c r="AJ8549" s="31"/>
      <c r="AK8549" s="31"/>
      <c r="AL8549" s="31"/>
      <c r="AO8549" s="376"/>
    </row>
    <row r="8550" spans="1:41" x14ac:dyDescent="0.25">
      <c r="A8550" s="44" t="s">
        <v>1366</v>
      </c>
      <c r="B8550" s="44" t="s">
        <v>6688</v>
      </c>
      <c r="C8550" s="45" t="s">
        <v>6708</v>
      </c>
      <c r="D8550" s="93" t="s">
        <v>17443</v>
      </c>
      <c r="E8550" s="45" t="s">
        <v>2538</v>
      </c>
      <c r="F8550" s="93"/>
      <c r="G8550" s="93"/>
      <c r="H8550" s="93"/>
      <c r="I8550" s="99"/>
      <c r="J8550" s="99"/>
      <c r="K8550" s="99"/>
      <c r="L8550" s="99"/>
      <c r="M8550" s="99"/>
      <c r="N8550" s="99"/>
      <c r="O8550" s="99"/>
      <c r="P8550" s="99"/>
      <c r="Q8550" s="99"/>
      <c r="R8550" s="99"/>
      <c r="S8550" s="99"/>
      <c r="T8550" s="99"/>
      <c r="U8550" s="99"/>
      <c r="V8550" s="99"/>
      <c r="W8550" s="99"/>
      <c r="X8550" s="99"/>
      <c r="Y8550" s="99"/>
      <c r="Z8550" s="99"/>
      <c r="AA8550" s="99"/>
      <c r="AB8550" s="99"/>
      <c r="AC8550" s="99"/>
      <c r="AD8550" s="99"/>
      <c r="AE8550" s="99"/>
      <c r="AF8550" s="99"/>
      <c r="AG8550" s="99"/>
      <c r="AH8550" s="31"/>
      <c r="AI8550" s="31"/>
      <c r="AJ8550" s="31"/>
      <c r="AK8550" s="31"/>
      <c r="AL8550" s="31"/>
      <c r="AO8550" s="376"/>
    </row>
    <row r="8551" spans="1:41" x14ac:dyDescent="0.25">
      <c r="A8551" s="44" t="s">
        <v>1366</v>
      </c>
      <c r="B8551" s="44" t="s">
        <v>7415</v>
      </c>
      <c r="C8551" s="45" t="s">
        <v>7416</v>
      </c>
      <c r="D8551" s="93" t="s">
        <v>17443</v>
      </c>
      <c r="E8551" s="45" t="s">
        <v>5037</v>
      </c>
      <c r="F8551" s="93"/>
      <c r="G8551" s="93"/>
      <c r="H8551" s="93"/>
      <c r="I8551" s="99"/>
      <c r="J8551" s="99"/>
      <c r="K8551" s="99"/>
      <c r="L8551" s="99"/>
      <c r="M8551" s="99"/>
      <c r="N8551" s="99"/>
      <c r="O8551" s="99"/>
      <c r="P8551" s="99"/>
      <c r="Q8551" s="99"/>
      <c r="R8551" s="99"/>
      <c r="S8551" s="99"/>
      <c r="T8551" s="99"/>
      <c r="U8551" s="99"/>
      <c r="V8551" s="99"/>
      <c r="W8551" s="99"/>
      <c r="X8551" s="99"/>
      <c r="Y8551" s="99"/>
      <c r="Z8551" s="99"/>
      <c r="AA8551" s="99"/>
      <c r="AB8551" s="99"/>
      <c r="AC8551" s="99"/>
      <c r="AD8551" s="99"/>
      <c r="AE8551" s="99"/>
      <c r="AF8551" s="99"/>
      <c r="AG8551" s="99"/>
      <c r="AH8551" s="31"/>
      <c r="AI8551" s="31"/>
      <c r="AJ8551" s="31"/>
      <c r="AK8551" s="31"/>
      <c r="AL8551" s="31"/>
      <c r="AO8551" s="376"/>
    </row>
    <row r="8552" spans="1:41" x14ac:dyDescent="0.25">
      <c r="A8552" s="44" t="s">
        <v>1366</v>
      </c>
      <c r="B8552" s="44" t="s">
        <v>8331</v>
      </c>
      <c r="C8552" s="45" t="s">
        <v>8332</v>
      </c>
      <c r="D8552" s="93" t="s">
        <v>17443</v>
      </c>
      <c r="E8552" s="45" t="s">
        <v>2538</v>
      </c>
      <c r="F8552" s="93"/>
      <c r="G8552" s="93"/>
      <c r="H8552" s="93"/>
      <c r="I8552" s="99"/>
      <c r="J8552" s="99"/>
      <c r="K8552" s="99"/>
      <c r="L8552" s="99"/>
      <c r="M8552" s="99"/>
      <c r="N8552" s="99"/>
      <c r="O8552" s="99"/>
      <c r="P8552" s="99"/>
      <c r="Q8552" s="99"/>
      <c r="R8552" s="99"/>
      <c r="S8552" s="99"/>
      <c r="T8552" s="99"/>
      <c r="U8552" s="99"/>
      <c r="V8552" s="99"/>
      <c r="W8552" s="99"/>
      <c r="X8552" s="99"/>
      <c r="Y8552" s="99"/>
      <c r="Z8552" s="99"/>
      <c r="AA8552" s="99"/>
      <c r="AB8552" s="99"/>
      <c r="AC8552" s="99"/>
      <c r="AD8552" s="99"/>
      <c r="AE8552" s="99"/>
      <c r="AF8552" s="99"/>
      <c r="AG8552" s="99"/>
      <c r="AH8552" s="31"/>
      <c r="AI8552" s="31"/>
      <c r="AJ8552" s="31"/>
      <c r="AK8552" s="31"/>
      <c r="AL8552" s="31"/>
      <c r="AO8552" s="376"/>
    </row>
    <row r="8553" spans="1:41" x14ac:dyDescent="0.25">
      <c r="A8553" s="44" t="s">
        <v>1366</v>
      </c>
      <c r="B8553" s="44" t="s">
        <v>17313</v>
      </c>
      <c r="C8553" s="45" t="s">
        <v>17411</v>
      </c>
      <c r="D8553" s="93" t="s">
        <v>17443</v>
      </c>
      <c r="E8553" s="45" t="s">
        <v>11170</v>
      </c>
      <c r="F8553" s="93"/>
      <c r="G8553" s="93"/>
      <c r="H8553" s="93"/>
      <c r="I8553" s="99"/>
      <c r="J8553" s="99"/>
      <c r="K8553" s="99"/>
      <c r="L8553" s="99"/>
      <c r="M8553" s="99"/>
      <c r="N8553" s="99"/>
      <c r="O8553" s="99"/>
      <c r="P8553" s="99"/>
      <c r="Q8553" s="99"/>
      <c r="R8553" s="99"/>
      <c r="S8553" s="99"/>
      <c r="T8553" s="99"/>
      <c r="U8553" s="99"/>
      <c r="V8553" s="99"/>
      <c r="W8553" s="99"/>
      <c r="X8553" s="99"/>
      <c r="Y8553" s="99"/>
      <c r="Z8553" s="99"/>
      <c r="AA8553" s="99"/>
      <c r="AB8553" s="99"/>
      <c r="AC8553" s="99"/>
      <c r="AD8553" s="99"/>
      <c r="AE8553" s="99"/>
      <c r="AF8553" s="99"/>
      <c r="AG8553" s="99"/>
      <c r="AH8553" s="31"/>
      <c r="AI8553" s="31"/>
      <c r="AJ8553" s="31"/>
      <c r="AK8553" s="31"/>
      <c r="AL8553" s="31"/>
      <c r="AO8553" s="376"/>
    </row>
    <row r="8554" spans="1:41" x14ac:dyDescent="0.25">
      <c r="A8554" s="44" t="s">
        <v>1366</v>
      </c>
      <c r="B8554" s="44" t="s">
        <v>4118</v>
      </c>
      <c r="C8554" s="45" t="s">
        <v>4119</v>
      </c>
      <c r="D8554" s="45" t="s">
        <v>11204</v>
      </c>
      <c r="E8554" s="46">
        <v>47855</v>
      </c>
      <c r="F8554" s="93"/>
      <c r="G8554" s="93"/>
      <c r="H8554" s="93"/>
      <c r="I8554" s="99"/>
      <c r="J8554" s="99"/>
      <c r="K8554" s="99"/>
      <c r="L8554" s="99"/>
      <c r="M8554" s="99"/>
      <c r="N8554" s="44"/>
      <c r="O8554" s="44"/>
      <c r="P8554" s="99"/>
      <c r="Q8554" s="99"/>
      <c r="R8554" s="99"/>
      <c r="S8554" s="99"/>
      <c r="T8554" s="99"/>
      <c r="U8554" s="99"/>
      <c r="V8554" s="99"/>
      <c r="W8554" s="99"/>
      <c r="X8554" s="99"/>
      <c r="Y8554" s="99"/>
      <c r="Z8554" s="99"/>
      <c r="AA8554" s="99"/>
      <c r="AB8554" s="99"/>
      <c r="AC8554" s="99"/>
      <c r="AD8554" s="99"/>
      <c r="AE8554" s="99"/>
      <c r="AF8554" s="99"/>
      <c r="AG8554" s="99"/>
      <c r="AH8554" s="31"/>
      <c r="AI8554" s="31"/>
      <c r="AJ8554" s="31"/>
      <c r="AK8554" s="31"/>
      <c r="AL8554" s="31"/>
      <c r="AO8554" s="376"/>
    </row>
    <row r="8555" spans="1:41" x14ac:dyDescent="0.25">
      <c r="A8555" s="44" t="s">
        <v>1366</v>
      </c>
      <c r="B8555" s="44" t="s">
        <v>14904</v>
      </c>
      <c r="C8555" s="45" t="s">
        <v>17012</v>
      </c>
      <c r="D8555" s="367" t="s">
        <v>3696</v>
      </c>
      <c r="E8555" s="328">
        <f>DATE(2030,2,4)</f>
        <v>47518</v>
      </c>
      <c r="F8555" s="32"/>
      <c r="G8555" s="32"/>
      <c r="H8555" s="32"/>
      <c r="I8555" s="31"/>
      <c r="J8555" s="31"/>
      <c r="K8555" s="31"/>
      <c r="L8555" s="31"/>
      <c r="M8555" s="31"/>
      <c r="N8555" s="31"/>
      <c r="O8555" s="31"/>
      <c r="P8555" s="31"/>
      <c r="Q8555" s="31"/>
      <c r="R8555" s="31"/>
      <c r="S8555" s="31"/>
      <c r="T8555" s="31"/>
      <c r="U8555" s="31"/>
      <c r="V8555" s="31"/>
      <c r="W8555" s="31"/>
      <c r="X8555" s="31"/>
      <c r="Y8555" s="31"/>
      <c r="Z8555" s="31"/>
      <c r="AA8555" s="31"/>
      <c r="AB8555" s="31"/>
      <c r="AC8555" s="31"/>
      <c r="AD8555" s="31"/>
      <c r="AE8555" s="31"/>
      <c r="AF8555" s="31"/>
      <c r="AG8555" s="31"/>
      <c r="AH8555" s="31"/>
      <c r="AI8555" s="31"/>
      <c r="AJ8555" s="31"/>
      <c r="AK8555" s="31"/>
      <c r="AL8555" s="31"/>
      <c r="AO8555" s="376"/>
    </row>
    <row r="8556" spans="1:41" x14ac:dyDescent="0.25">
      <c r="A8556" s="44" t="s">
        <v>1366</v>
      </c>
      <c r="B8556" s="44" t="s">
        <v>14940</v>
      </c>
      <c r="C8556" s="45" t="s">
        <v>2732</v>
      </c>
      <c r="D8556" s="367" t="s">
        <v>3696</v>
      </c>
      <c r="E8556" s="328">
        <f>DATE(2027,10,1)</f>
        <v>46661</v>
      </c>
      <c r="F8556" s="32"/>
      <c r="G8556" s="32"/>
      <c r="H8556" s="32"/>
      <c r="I8556" s="31"/>
      <c r="J8556" s="31"/>
      <c r="K8556" s="31"/>
      <c r="L8556" s="31"/>
      <c r="M8556" s="31"/>
      <c r="N8556" s="31"/>
      <c r="O8556" s="31"/>
      <c r="P8556" s="31"/>
      <c r="Q8556" s="31"/>
      <c r="R8556" s="31"/>
      <c r="S8556" s="31"/>
      <c r="T8556" s="31"/>
      <c r="U8556" s="31"/>
      <c r="V8556" s="31"/>
      <c r="W8556" s="31"/>
      <c r="X8556" s="31"/>
      <c r="Y8556" s="31"/>
      <c r="Z8556" s="31"/>
      <c r="AA8556" s="31"/>
      <c r="AB8556" s="31"/>
      <c r="AC8556" s="31"/>
      <c r="AD8556" s="31"/>
      <c r="AE8556" s="31"/>
      <c r="AF8556" s="31"/>
      <c r="AG8556" s="31"/>
      <c r="AH8556" s="31"/>
      <c r="AI8556" s="31"/>
      <c r="AJ8556" s="31"/>
      <c r="AK8556" s="31"/>
      <c r="AL8556" s="31"/>
      <c r="AO8556" s="376"/>
    </row>
    <row r="8557" spans="1:41" x14ac:dyDescent="0.25">
      <c r="A8557" s="44" t="s">
        <v>1366</v>
      </c>
      <c r="B8557" s="44" t="s">
        <v>14695</v>
      </c>
      <c r="C8557" s="45" t="s">
        <v>13828</v>
      </c>
      <c r="D8557" s="367" t="s">
        <v>3696</v>
      </c>
      <c r="E8557" s="328">
        <f>DATE(2029,1,3)</f>
        <v>47121</v>
      </c>
      <c r="F8557" s="32"/>
      <c r="G8557" s="32"/>
      <c r="H8557" s="32"/>
      <c r="I8557" s="31"/>
      <c r="J8557" s="31"/>
      <c r="K8557" s="31"/>
      <c r="L8557" s="31"/>
      <c r="M8557" s="31"/>
      <c r="N8557" s="31"/>
      <c r="O8557" s="31"/>
      <c r="P8557" s="31"/>
      <c r="Q8557" s="31"/>
      <c r="R8557" s="31"/>
      <c r="S8557" s="31"/>
      <c r="T8557" s="31"/>
      <c r="U8557" s="31"/>
      <c r="V8557" s="31"/>
      <c r="W8557" s="31"/>
      <c r="X8557" s="31"/>
      <c r="Y8557" s="31"/>
      <c r="Z8557" s="31"/>
      <c r="AA8557" s="31"/>
      <c r="AB8557" s="31"/>
      <c r="AC8557" s="31"/>
      <c r="AD8557" s="31"/>
      <c r="AE8557" s="31"/>
      <c r="AF8557" s="31"/>
      <c r="AG8557" s="31"/>
      <c r="AH8557" s="31"/>
      <c r="AI8557" s="31"/>
      <c r="AJ8557" s="31"/>
      <c r="AK8557" s="31"/>
      <c r="AL8557" s="31"/>
      <c r="AO8557" s="376"/>
    </row>
    <row r="8558" spans="1:41" x14ac:dyDescent="0.25">
      <c r="A8558" s="44" t="s">
        <v>1366</v>
      </c>
      <c r="B8558" s="44" t="s">
        <v>6688</v>
      </c>
      <c r="C8558" s="45" t="s">
        <v>6708</v>
      </c>
      <c r="D8558" s="45" t="s">
        <v>9895</v>
      </c>
      <c r="E8558" s="45" t="s">
        <v>4125</v>
      </c>
      <c r="F8558" s="93"/>
      <c r="G8558" s="93"/>
      <c r="H8558" s="93"/>
      <c r="I8558" s="99"/>
      <c r="J8558" s="99"/>
      <c r="K8558" s="99"/>
      <c r="L8558" s="99"/>
      <c r="M8558" s="99"/>
      <c r="N8558" s="44"/>
      <c r="O8558" s="44"/>
      <c r="P8558" s="99"/>
      <c r="Q8558" s="99"/>
      <c r="R8558" s="99"/>
      <c r="S8558" s="99"/>
      <c r="T8558" s="99"/>
      <c r="U8558" s="99"/>
      <c r="V8558" s="99"/>
      <c r="W8558" s="99"/>
      <c r="X8558" s="99"/>
      <c r="Y8558" s="99"/>
      <c r="Z8558" s="99"/>
      <c r="AA8558" s="99"/>
      <c r="AB8558" s="99"/>
      <c r="AC8558" s="99"/>
      <c r="AD8558" s="99"/>
      <c r="AE8558" s="99"/>
      <c r="AF8558" s="99"/>
      <c r="AG8558" s="99"/>
      <c r="AH8558" s="31"/>
      <c r="AI8558" s="31"/>
      <c r="AJ8558" s="31"/>
      <c r="AK8558" s="31"/>
      <c r="AL8558" s="31"/>
      <c r="AO8558" s="376"/>
    </row>
    <row r="8559" spans="1:41" x14ac:dyDescent="0.25">
      <c r="A8559" s="44" t="s">
        <v>1366</v>
      </c>
      <c r="B8559" s="44" t="s">
        <v>7415</v>
      </c>
      <c r="C8559" s="45" t="s">
        <v>7416</v>
      </c>
      <c r="D8559" s="45" t="s">
        <v>9895</v>
      </c>
      <c r="E8559" s="45" t="s">
        <v>4073</v>
      </c>
      <c r="F8559" s="93"/>
      <c r="G8559" s="93"/>
      <c r="H8559" s="93"/>
      <c r="I8559" s="99"/>
      <c r="J8559" s="99"/>
      <c r="K8559" s="99"/>
      <c r="L8559" s="99"/>
      <c r="M8559" s="99"/>
      <c r="N8559" s="44"/>
      <c r="O8559" s="44"/>
      <c r="P8559" s="99"/>
      <c r="Q8559" s="99"/>
      <c r="R8559" s="99"/>
      <c r="S8559" s="99"/>
      <c r="T8559" s="99"/>
      <c r="U8559" s="99"/>
      <c r="V8559" s="99"/>
      <c r="W8559" s="99"/>
      <c r="X8559" s="99"/>
      <c r="Y8559" s="99"/>
      <c r="Z8559" s="99"/>
      <c r="AA8559" s="99"/>
      <c r="AB8559" s="99"/>
      <c r="AC8559" s="99"/>
      <c r="AD8559" s="99"/>
      <c r="AE8559" s="99"/>
      <c r="AF8559" s="99"/>
      <c r="AG8559" s="99"/>
      <c r="AH8559" s="31"/>
      <c r="AI8559" s="31"/>
      <c r="AJ8559" s="31"/>
      <c r="AK8559" s="31"/>
      <c r="AL8559" s="31"/>
      <c r="AO8559" s="376"/>
    </row>
    <row r="8560" spans="1:41" x14ac:dyDescent="0.25">
      <c r="A8560" s="44" t="s">
        <v>1366</v>
      </c>
      <c r="B8560" s="44" t="s">
        <v>8331</v>
      </c>
      <c r="C8560" s="45" t="s">
        <v>8332</v>
      </c>
      <c r="D8560" s="45" t="s">
        <v>9895</v>
      </c>
      <c r="E8560" s="45" t="s">
        <v>2538</v>
      </c>
      <c r="F8560" s="93"/>
      <c r="G8560" s="93"/>
      <c r="H8560" s="93"/>
      <c r="I8560" s="99"/>
      <c r="J8560" s="99"/>
      <c r="K8560" s="99"/>
      <c r="L8560" s="99"/>
      <c r="M8560" s="99"/>
      <c r="N8560" s="44"/>
      <c r="O8560" s="44"/>
      <c r="P8560" s="99"/>
      <c r="Q8560" s="99"/>
      <c r="R8560" s="99"/>
      <c r="S8560" s="99"/>
      <c r="T8560" s="99"/>
      <c r="U8560" s="99"/>
      <c r="V8560" s="99"/>
      <c r="W8560" s="99"/>
      <c r="X8560" s="99"/>
      <c r="Y8560" s="99"/>
      <c r="Z8560" s="99"/>
      <c r="AA8560" s="99"/>
      <c r="AB8560" s="99"/>
      <c r="AC8560" s="99"/>
      <c r="AD8560" s="99"/>
      <c r="AE8560" s="99"/>
      <c r="AF8560" s="99"/>
      <c r="AG8560" s="99"/>
      <c r="AH8560" s="31"/>
      <c r="AI8560" s="31"/>
      <c r="AJ8560" s="31"/>
      <c r="AK8560" s="31"/>
      <c r="AL8560" s="31"/>
      <c r="AO8560" s="376"/>
    </row>
    <row r="8561" spans="1:41" x14ac:dyDescent="0.3">
      <c r="A8561" s="92" t="s">
        <v>13007</v>
      </c>
      <c r="B8561" s="92" t="s">
        <v>199</v>
      </c>
      <c r="C8561" s="318" t="s">
        <v>13008</v>
      </c>
      <c r="D8561" s="318" t="s">
        <v>13017</v>
      </c>
      <c r="E8561" s="320">
        <v>47118</v>
      </c>
      <c r="F8561" s="93"/>
      <c r="G8561" s="93"/>
      <c r="H8561" s="93"/>
      <c r="I8561" s="99"/>
      <c r="J8561" s="99"/>
      <c r="K8561" s="99"/>
      <c r="L8561" s="99"/>
      <c r="M8561" s="99"/>
      <c r="N8561" s="99"/>
      <c r="O8561" s="99"/>
      <c r="P8561" s="99"/>
      <c r="Q8561" s="99"/>
      <c r="R8561" s="99"/>
      <c r="S8561" s="99"/>
      <c r="T8561" s="99"/>
      <c r="U8561" s="99"/>
      <c r="V8561" s="99"/>
      <c r="W8561" s="99"/>
      <c r="X8561" s="99"/>
      <c r="Y8561" s="99"/>
      <c r="Z8561" s="99"/>
      <c r="AA8561" s="99"/>
      <c r="AB8561" s="99"/>
      <c r="AC8561" s="99"/>
      <c r="AD8561" s="99"/>
      <c r="AE8561" s="99"/>
      <c r="AF8561" s="99"/>
      <c r="AG8561" s="99"/>
      <c r="AH8561" s="31"/>
      <c r="AI8561" s="31"/>
      <c r="AJ8561" s="31"/>
      <c r="AK8561" s="31"/>
      <c r="AL8561" s="31"/>
      <c r="AO8561" s="376"/>
    </row>
    <row r="8562" spans="1:41" x14ac:dyDescent="0.25">
      <c r="A8562" s="44" t="s">
        <v>48</v>
      </c>
      <c r="B8562" s="44" t="s">
        <v>146</v>
      </c>
      <c r="C8562" s="45" t="s">
        <v>10275</v>
      </c>
      <c r="D8562" s="46" t="s">
        <v>21328</v>
      </c>
      <c r="E8562" s="46">
        <v>46599</v>
      </c>
      <c r="AO8562" s="376"/>
    </row>
    <row r="8563" spans="1:41" x14ac:dyDescent="0.25">
      <c r="A8563" s="44" t="s">
        <v>48</v>
      </c>
      <c r="B8563" s="44" t="s">
        <v>146</v>
      </c>
      <c r="C8563" s="45" t="s">
        <v>10275</v>
      </c>
      <c r="D8563" s="46" t="s">
        <v>21328</v>
      </c>
      <c r="E8563" s="46">
        <v>46599</v>
      </c>
      <c r="AO8563" s="376"/>
    </row>
    <row r="8564" spans="1:41" x14ac:dyDescent="0.25">
      <c r="A8564" s="44" t="s">
        <v>48</v>
      </c>
      <c r="B8564" s="44" t="s">
        <v>146</v>
      </c>
      <c r="C8564" s="45" t="s">
        <v>10275</v>
      </c>
      <c r="D8564" s="46" t="s">
        <v>21328</v>
      </c>
      <c r="E8564" s="46">
        <v>46599</v>
      </c>
      <c r="AO8564" s="376"/>
    </row>
    <row r="8565" spans="1:41" x14ac:dyDescent="0.25">
      <c r="A8565" s="44" t="s">
        <v>48</v>
      </c>
      <c r="B8565" s="44" t="s">
        <v>146</v>
      </c>
      <c r="C8565" s="45" t="s">
        <v>10275</v>
      </c>
      <c r="D8565" s="46" t="s">
        <v>21328</v>
      </c>
      <c r="E8565" s="46">
        <v>46599</v>
      </c>
      <c r="AO8565" s="376"/>
    </row>
    <row r="8566" spans="1:41" x14ac:dyDescent="0.25">
      <c r="A8566" s="44" t="s">
        <v>15783</v>
      </c>
      <c r="B8566" s="44" t="s">
        <v>2350</v>
      </c>
      <c r="C8566" s="45">
        <v>250106</v>
      </c>
      <c r="D8566" s="45" t="s">
        <v>11363</v>
      </c>
      <c r="E8566" s="45" t="s">
        <v>11887</v>
      </c>
      <c r="AO8566" s="376"/>
    </row>
    <row r="8567" spans="1:41" x14ac:dyDescent="0.25">
      <c r="A8567" s="44" t="s">
        <v>11917</v>
      </c>
      <c r="B8567" s="44" t="s">
        <v>11911</v>
      </c>
      <c r="C8567" s="45" t="s">
        <v>11918</v>
      </c>
      <c r="D8567" s="45" t="s">
        <v>11204</v>
      </c>
      <c r="E8567" s="45" t="s">
        <v>9840</v>
      </c>
      <c r="F8567" s="93"/>
      <c r="G8567" s="93"/>
      <c r="H8567" s="93"/>
      <c r="I8567" s="99"/>
      <c r="J8567" s="99"/>
      <c r="K8567" s="99"/>
      <c r="L8567" s="99"/>
      <c r="M8567" s="99"/>
      <c r="N8567" s="99"/>
      <c r="O8567" s="99"/>
      <c r="P8567" s="99"/>
      <c r="Q8567" s="99"/>
      <c r="R8567" s="99"/>
      <c r="S8567" s="99"/>
      <c r="T8567" s="99"/>
      <c r="U8567" s="99"/>
      <c r="V8567" s="99"/>
      <c r="W8567" s="99"/>
      <c r="X8567" s="99"/>
      <c r="Y8567" s="99"/>
      <c r="Z8567" s="99"/>
      <c r="AA8567" s="99"/>
      <c r="AB8567" s="99"/>
      <c r="AC8567" s="99"/>
      <c r="AD8567" s="99"/>
      <c r="AE8567" s="99"/>
      <c r="AF8567" s="99"/>
      <c r="AG8567" s="99"/>
      <c r="AH8567" s="31"/>
      <c r="AI8567" s="31"/>
      <c r="AJ8567" s="31"/>
      <c r="AK8567" s="31"/>
      <c r="AL8567" s="31"/>
      <c r="AO8567" s="376"/>
    </row>
    <row r="8568" spans="1:41" x14ac:dyDescent="0.25">
      <c r="A8568" s="44" t="s">
        <v>11917</v>
      </c>
      <c r="B8568" s="44" t="s">
        <v>11911</v>
      </c>
      <c r="C8568" s="45" t="s">
        <v>11918</v>
      </c>
      <c r="D8568" s="93" t="s">
        <v>17443</v>
      </c>
      <c r="E8568" s="45" t="s">
        <v>9840</v>
      </c>
      <c r="F8568" s="93"/>
      <c r="G8568" s="93"/>
      <c r="H8568" s="93"/>
      <c r="I8568" s="99"/>
      <c r="J8568" s="99"/>
      <c r="K8568" s="99"/>
      <c r="L8568" s="99"/>
      <c r="M8568" s="99"/>
      <c r="N8568" s="99"/>
      <c r="O8568" s="99"/>
      <c r="P8568" s="99"/>
      <c r="Q8568" s="99"/>
      <c r="R8568" s="99"/>
      <c r="S8568" s="99"/>
      <c r="T8568" s="99"/>
      <c r="U8568" s="99"/>
      <c r="V8568" s="99"/>
      <c r="W8568" s="99"/>
      <c r="X8568" s="99"/>
      <c r="Y8568" s="99"/>
      <c r="Z8568" s="99"/>
      <c r="AA8568" s="99"/>
      <c r="AB8568" s="99"/>
      <c r="AC8568" s="99"/>
      <c r="AD8568" s="99"/>
      <c r="AE8568" s="99"/>
      <c r="AF8568" s="99"/>
      <c r="AG8568" s="99"/>
      <c r="AH8568" s="31"/>
      <c r="AI8568" s="31"/>
      <c r="AJ8568" s="31"/>
      <c r="AK8568" s="31"/>
      <c r="AL8568" s="31"/>
      <c r="AO8568" s="376"/>
    </row>
    <row r="8569" spans="1:41" x14ac:dyDescent="0.25">
      <c r="A8569" s="44" t="s">
        <v>17925</v>
      </c>
      <c r="B8569" s="44" t="s">
        <v>5321</v>
      </c>
      <c r="C8569" s="45">
        <v>23010401</v>
      </c>
      <c r="D8569" s="45" t="s">
        <v>11363</v>
      </c>
      <c r="E8569" s="45" t="s">
        <v>5322</v>
      </c>
      <c r="AO8569" s="376"/>
    </row>
    <row r="8570" spans="1:41" x14ac:dyDescent="0.25">
      <c r="A8570" s="44" t="s">
        <v>17925</v>
      </c>
      <c r="B8570" s="44" t="s">
        <v>7766</v>
      </c>
      <c r="C8570" s="45">
        <v>230505</v>
      </c>
      <c r="D8570" s="45" t="s">
        <v>11363</v>
      </c>
      <c r="E8570" s="45" t="s">
        <v>7105</v>
      </c>
      <c r="AO8570" s="376"/>
    </row>
    <row r="8571" spans="1:41" x14ac:dyDescent="0.25">
      <c r="A8571" s="44" t="s">
        <v>7579</v>
      </c>
      <c r="B8571" s="44" t="s">
        <v>7577</v>
      </c>
      <c r="C8571" s="45" t="s">
        <v>7580</v>
      </c>
      <c r="D8571" s="45" t="s">
        <v>11204</v>
      </c>
      <c r="E8571" s="45" t="s">
        <v>4823</v>
      </c>
      <c r="F8571" s="93"/>
      <c r="G8571" s="93"/>
      <c r="H8571" s="93"/>
      <c r="I8571" s="99"/>
      <c r="J8571" s="99"/>
      <c r="K8571" s="99"/>
      <c r="L8571" s="99"/>
      <c r="M8571" s="99"/>
      <c r="N8571" s="99"/>
      <c r="O8571" s="99"/>
      <c r="P8571" s="99"/>
      <c r="Q8571" s="99"/>
      <c r="R8571" s="99"/>
      <c r="S8571" s="99"/>
      <c r="T8571" s="99"/>
      <c r="U8571" s="99"/>
      <c r="V8571" s="99"/>
      <c r="W8571" s="99"/>
      <c r="X8571" s="99"/>
      <c r="Y8571" s="99"/>
      <c r="Z8571" s="99"/>
      <c r="AA8571" s="99"/>
      <c r="AB8571" s="99"/>
      <c r="AC8571" s="99"/>
      <c r="AD8571" s="99"/>
      <c r="AE8571" s="99"/>
      <c r="AF8571" s="99"/>
      <c r="AG8571" s="99"/>
      <c r="AH8571" s="31"/>
      <c r="AI8571" s="31"/>
      <c r="AJ8571" s="31"/>
      <c r="AK8571" s="31"/>
      <c r="AL8571" s="31"/>
      <c r="AO8571" s="376"/>
    </row>
    <row r="8572" spans="1:41" x14ac:dyDescent="0.25">
      <c r="A8572" s="44" t="s">
        <v>7579</v>
      </c>
      <c r="B8572" s="44" t="s">
        <v>7577</v>
      </c>
      <c r="C8572" s="45" t="s">
        <v>7580</v>
      </c>
      <c r="D8572" s="45" t="s">
        <v>9895</v>
      </c>
      <c r="E8572" s="45" t="s">
        <v>4823</v>
      </c>
      <c r="F8572" s="93"/>
      <c r="G8572" s="93"/>
      <c r="H8572" s="93"/>
      <c r="I8572" s="99"/>
      <c r="J8572" s="99"/>
      <c r="K8572" s="99"/>
      <c r="L8572" s="99"/>
      <c r="M8572" s="99"/>
      <c r="N8572" s="44"/>
      <c r="O8572" s="44"/>
      <c r="P8572" s="99"/>
      <c r="Q8572" s="99"/>
      <c r="R8572" s="99"/>
      <c r="S8572" s="99"/>
      <c r="T8572" s="99"/>
      <c r="U8572" s="99"/>
      <c r="V8572" s="99"/>
      <c r="W8572" s="99"/>
      <c r="X8572" s="99"/>
      <c r="Y8572" s="99"/>
      <c r="Z8572" s="99"/>
      <c r="AA8572" s="99"/>
      <c r="AB8572" s="99"/>
      <c r="AC8572" s="99"/>
      <c r="AD8572" s="99"/>
      <c r="AE8572" s="99"/>
      <c r="AF8572" s="99"/>
      <c r="AG8572" s="99"/>
      <c r="AH8572" s="31"/>
      <c r="AI8572" s="31"/>
      <c r="AJ8572" s="31"/>
      <c r="AK8572" s="31"/>
      <c r="AL8572" s="31"/>
      <c r="AO8572" s="376"/>
    </row>
    <row r="8573" spans="1:41" x14ac:dyDescent="0.25">
      <c r="A8573" s="44" t="s">
        <v>17926</v>
      </c>
      <c r="B8573" s="44" t="s">
        <v>5321</v>
      </c>
      <c r="C8573" s="45">
        <v>23010401</v>
      </c>
      <c r="D8573" s="45" t="s">
        <v>11363</v>
      </c>
      <c r="E8573" s="45" t="s">
        <v>5322</v>
      </c>
      <c r="AO8573" s="376"/>
    </row>
    <row r="8574" spans="1:41" x14ac:dyDescent="0.25">
      <c r="A8574" s="44" t="s">
        <v>17926</v>
      </c>
      <c r="B8574" s="44" t="s">
        <v>3176</v>
      </c>
      <c r="C8574" s="45">
        <v>23010402</v>
      </c>
      <c r="D8574" s="45" t="s">
        <v>11363</v>
      </c>
      <c r="E8574" s="45" t="s">
        <v>5322</v>
      </c>
      <c r="AO8574" s="376"/>
    </row>
    <row r="8575" spans="1:41" x14ac:dyDescent="0.25">
      <c r="A8575" s="44" t="s">
        <v>5256</v>
      </c>
      <c r="B8575" s="44" t="s">
        <v>2350</v>
      </c>
      <c r="C8575" s="45">
        <v>230105</v>
      </c>
      <c r="D8575" s="45" t="s">
        <v>11363</v>
      </c>
      <c r="E8575" s="45" t="s">
        <v>5265</v>
      </c>
      <c r="AO8575" s="376"/>
    </row>
    <row r="8576" spans="1:41" x14ac:dyDescent="0.25">
      <c r="A8576" s="44" t="s">
        <v>5256</v>
      </c>
      <c r="B8576" s="44" t="s">
        <v>5147</v>
      </c>
      <c r="C8576" s="45">
        <v>251003</v>
      </c>
      <c r="D8576" s="45" t="s">
        <v>11363</v>
      </c>
      <c r="E8576" s="45" t="s">
        <v>11146</v>
      </c>
      <c r="AO8576" s="376"/>
    </row>
    <row r="8577" spans="1:41" x14ac:dyDescent="0.25">
      <c r="A8577" s="44" t="s">
        <v>5526</v>
      </c>
      <c r="B8577" s="44" t="s">
        <v>21433</v>
      </c>
      <c r="C8577" s="45" t="s">
        <v>8135</v>
      </c>
      <c r="D8577" s="45" t="s">
        <v>21447</v>
      </c>
      <c r="E8577" s="46">
        <v>46418</v>
      </c>
      <c r="AO8577" s="376"/>
    </row>
    <row r="8578" spans="1:41" x14ac:dyDescent="0.25">
      <c r="A8578" s="76" t="s">
        <v>16097</v>
      </c>
      <c r="B8578" s="44" t="s">
        <v>16073</v>
      </c>
      <c r="C8578" s="45">
        <v>44.26</v>
      </c>
      <c r="D8578" s="45" t="s">
        <v>12549</v>
      </c>
      <c r="E8578" s="46">
        <v>47787</v>
      </c>
      <c r="F8578" s="45"/>
      <c r="G8578" s="93"/>
      <c r="H8578" s="93"/>
      <c r="I8578" s="99"/>
      <c r="J8578" s="99"/>
      <c r="K8578" s="99"/>
      <c r="L8578" s="99"/>
      <c r="M8578" s="99"/>
      <c r="N8578" s="99"/>
      <c r="O8578" s="99"/>
      <c r="P8578" s="99"/>
      <c r="Q8578" s="99"/>
      <c r="R8578" s="99"/>
      <c r="S8578" s="99"/>
      <c r="T8578" s="99"/>
      <c r="U8578" s="99"/>
      <c r="V8578" s="99"/>
      <c r="W8578" s="99"/>
      <c r="X8578" s="99"/>
      <c r="Y8578" s="99"/>
      <c r="Z8578" s="99"/>
      <c r="AA8578" s="99"/>
      <c r="AB8578" s="99"/>
      <c r="AC8578" s="99"/>
      <c r="AD8578" s="99"/>
      <c r="AE8578" s="99"/>
      <c r="AF8578" s="99"/>
      <c r="AG8578" s="99"/>
      <c r="AH8578" s="31"/>
      <c r="AI8578" s="31"/>
      <c r="AJ8578" s="31"/>
      <c r="AK8578" s="31"/>
      <c r="AL8578" s="31"/>
      <c r="AO8578" s="376"/>
    </row>
    <row r="8579" spans="1:41" x14ac:dyDescent="0.25">
      <c r="A8579" s="44" t="s">
        <v>2975</v>
      </c>
      <c r="B8579" s="44" t="s">
        <v>2350</v>
      </c>
      <c r="C8579" s="45">
        <v>230105</v>
      </c>
      <c r="D8579" s="45" t="s">
        <v>11363</v>
      </c>
      <c r="E8579" s="45" t="s">
        <v>5265</v>
      </c>
      <c r="AO8579" s="376"/>
    </row>
    <row r="8580" spans="1:41" x14ac:dyDescent="0.3">
      <c r="A8580" s="333" t="s">
        <v>11452</v>
      </c>
      <c r="B8580" s="333" t="s">
        <v>15582</v>
      </c>
      <c r="C8580" s="125" t="s">
        <v>12850</v>
      </c>
      <c r="D8580" s="32" t="s">
        <v>20309</v>
      </c>
      <c r="E8580" s="125" t="s">
        <v>5332</v>
      </c>
      <c r="F8580" s="125" t="s">
        <v>1189</v>
      </c>
      <c r="G8580" s="125" t="s">
        <v>1190</v>
      </c>
      <c r="AO8580" s="376"/>
    </row>
    <row r="8581" spans="1:41" x14ac:dyDescent="0.3">
      <c r="A8581" s="333" t="s">
        <v>11452</v>
      </c>
      <c r="B8581" s="333" t="s">
        <v>12848</v>
      </c>
      <c r="C8581" s="125" t="s">
        <v>12849</v>
      </c>
      <c r="D8581" s="32" t="s">
        <v>20309</v>
      </c>
      <c r="E8581" s="125" t="s">
        <v>5332</v>
      </c>
      <c r="F8581" s="125" t="s">
        <v>1189</v>
      </c>
      <c r="G8581" s="125" t="s">
        <v>1190</v>
      </c>
      <c r="AO8581" s="376"/>
    </row>
    <row r="8582" spans="1:41" x14ac:dyDescent="0.25">
      <c r="A8582" s="262" t="s">
        <v>8596</v>
      </c>
      <c r="B8582" s="262" t="s">
        <v>8578</v>
      </c>
      <c r="C8582" s="263">
        <v>791202303002</v>
      </c>
      <c r="D8582" s="263" t="s">
        <v>6271</v>
      </c>
      <c r="E8582" s="264" t="s">
        <v>3157</v>
      </c>
      <c r="F8582" s="93"/>
      <c r="G8582" s="93"/>
      <c r="H8582" s="93"/>
      <c r="I8582" s="99"/>
      <c r="J8582" s="99"/>
      <c r="K8582" s="99"/>
      <c r="L8582" s="99"/>
      <c r="M8582" s="99"/>
      <c r="N8582" s="44"/>
      <c r="O8582" s="44"/>
      <c r="P8582" s="99"/>
      <c r="Q8582" s="99"/>
      <c r="R8582" s="99"/>
      <c r="S8582" s="99"/>
      <c r="T8582" s="99"/>
      <c r="U8582" s="99"/>
      <c r="V8582" s="99"/>
      <c r="W8582" s="99"/>
      <c r="X8582" s="99"/>
      <c r="Y8582" s="99"/>
      <c r="Z8582" s="99"/>
      <c r="AA8582" s="99"/>
      <c r="AB8582" s="99"/>
      <c r="AC8582" s="99"/>
      <c r="AD8582" s="99"/>
      <c r="AE8582" s="99"/>
      <c r="AF8582" s="99"/>
      <c r="AG8582" s="99"/>
      <c r="AH8582" s="31"/>
      <c r="AI8582" s="31"/>
      <c r="AJ8582" s="31"/>
      <c r="AK8582" s="31"/>
      <c r="AL8582" s="31"/>
      <c r="AO8582" s="376"/>
    </row>
    <row r="8583" spans="1:41" x14ac:dyDescent="0.25">
      <c r="A8583" s="44" t="s">
        <v>14483</v>
      </c>
      <c r="B8583" s="44" t="s">
        <v>2522</v>
      </c>
      <c r="C8583" s="45" t="s">
        <v>14484</v>
      </c>
      <c r="D8583" s="46" t="s">
        <v>21328</v>
      </c>
      <c r="E8583" s="46">
        <v>46527</v>
      </c>
      <c r="AO8583" s="376"/>
    </row>
    <row r="8584" spans="1:41" x14ac:dyDescent="0.25">
      <c r="A8584" s="44" t="s">
        <v>722</v>
      </c>
      <c r="B8584" s="319" t="s">
        <v>19558</v>
      </c>
      <c r="C8584" s="318" t="s">
        <v>19704</v>
      </c>
      <c r="D8584" s="93" t="s">
        <v>19934</v>
      </c>
      <c r="E8584" s="320">
        <v>46630</v>
      </c>
      <c r="F8584" s="93"/>
      <c r="G8584" s="93"/>
      <c r="H8584" s="93"/>
      <c r="I8584" s="99"/>
      <c r="J8584" s="99"/>
      <c r="K8584" s="99"/>
      <c r="L8584" s="99"/>
      <c r="M8584" s="99"/>
      <c r="N8584" s="99"/>
      <c r="O8584" s="99"/>
      <c r="P8584" s="99"/>
      <c r="Q8584" s="99"/>
      <c r="R8584" s="99"/>
      <c r="S8584" s="99"/>
      <c r="T8584" s="99"/>
      <c r="U8584" s="99"/>
      <c r="V8584" s="99"/>
      <c r="W8584" s="99"/>
      <c r="X8584" s="99"/>
      <c r="Y8584" s="99"/>
      <c r="Z8584" s="99"/>
      <c r="AA8584" s="99"/>
      <c r="AB8584" s="99"/>
      <c r="AC8584" s="99"/>
      <c r="AD8584" s="99"/>
      <c r="AE8584" s="99"/>
      <c r="AF8584" s="99"/>
      <c r="AG8584" s="99"/>
      <c r="AH8584" s="31"/>
      <c r="AI8584" s="31"/>
      <c r="AJ8584" s="31"/>
      <c r="AK8584" s="31"/>
      <c r="AL8584" s="31"/>
      <c r="AO8584" s="376"/>
    </row>
    <row r="8585" spans="1:41" x14ac:dyDescent="0.25">
      <c r="A8585" s="44" t="s">
        <v>722</v>
      </c>
      <c r="B8585" s="44" t="s">
        <v>14012</v>
      </c>
      <c r="C8585" s="45" t="s">
        <v>14013</v>
      </c>
      <c r="D8585" s="45" t="s">
        <v>11204</v>
      </c>
      <c r="E8585" s="45" t="s">
        <v>6714</v>
      </c>
      <c r="F8585" s="93"/>
      <c r="G8585" s="93"/>
      <c r="H8585" s="93"/>
      <c r="I8585" s="99"/>
      <c r="J8585" s="99"/>
      <c r="K8585" s="99"/>
      <c r="L8585" s="99"/>
      <c r="M8585" s="99"/>
      <c r="N8585" s="99"/>
      <c r="O8585" s="99"/>
      <c r="P8585" s="99"/>
      <c r="Q8585" s="99"/>
      <c r="R8585" s="99"/>
      <c r="S8585" s="99"/>
      <c r="T8585" s="99"/>
      <c r="U8585" s="99"/>
      <c r="V8585" s="99"/>
      <c r="W8585" s="99"/>
      <c r="X8585" s="99"/>
      <c r="Y8585" s="99"/>
      <c r="Z8585" s="99"/>
      <c r="AA8585" s="99"/>
      <c r="AB8585" s="99"/>
      <c r="AC8585" s="99"/>
      <c r="AD8585" s="99"/>
      <c r="AE8585" s="99"/>
      <c r="AF8585" s="99"/>
      <c r="AG8585" s="99"/>
      <c r="AH8585" s="31"/>
      <c r="AI8585" s="31"/>
      <c r="AJ8585" s="31"/>
      <c r="AK8585" s="31"/>
      <c r="AL8585" s="31"/>
      <c r="AO8585" s="376"/>
    </row>
    <row r="8586" spans="1:41" x14ac:dyDescent="0.25">
      <c r="A8586" s="44" t="s">
        <v>722</v>
      </c>
      <c r="B8586" s="44" t="s">
        <v>14012</v>
      </c>
      <c r="C8586" s="45" t="s">
        <v>14013</v>
      </c>
      <c r="D8586" s="93" t="s">
        <v>17443</v>
      </c>
      <c r="E8586" s="45" t="s">
        <v>6714</v>
      </c>
      <c r="F8586" s="93"/>
      <c r="G8586" s="93"/>
      <c r="H8586" s="93"/>
      <c r="I8586" s="99"/>
      <c r="J8586" s="99"/>
      <c r="K8586" s="99"/>
      <c r="L8586" s="99"/>
      <c r="M8586" s="99"/>
      <c r="N8586" s="99"/>
      <c r="O8586" s="99"/>
      <c r="P8586" s="99"/>
      <c r="Q8586" s="99"/>
      <c r="R8586" s="99"/>
      <c r="S8586" s="99"/>
      <c r="T8586" s="99"/>
      <c r="U8586" s="99"/>
      <c r="V8586" s="99"/>
      <c r="W8586" s="99"/>
      <c r="X8586" s="99"/>
      <c r="Y8586" s="99"/>
      <c r="Z8586" s="99"/>
      <c r="AA8586" s="99"/>
      <c r="AB8586" s="99"/>
      <c r="AC8586" s="99"/>
      <c r="AD8586" s="99"/>
      <c r="AE8586" s="99"/>
      <c r="AF8586" s="99"/>
      <c r="AG8586" s="99"/>
      <c r="AH8586" s="31"/>
      <c r="AI8586" s="31"/>
      <c r="AJ8586" s="31"/>
      <c r="AK8586" s="31"/>
      <c r="AL8586" s="31"/>
      <c r="AO8586" s="376"/>
    </row>
    <row r="8587" spans="1:41" x14ac:dyDescent="0.25">
      <c r="A8587" s="44" t="s">
        <v>722</v>
      </c>
      <c r="B8587" s="44" t="s">
        <v>15650</v>
      </c>
      <c r="C8587" s="45">
        <v>250801</v>
      </c>
      <c r="D8587" s="45" t="s">
        <v>11363</v>
      </c>
      <c r="E8587" s="45" t="s">
        <v>8282</v>
      </c>
      <c r="AO8587" s="376"/>
    </row>
    <row r="8588" spans="1:41" x14ac:dyDescent="0.25">
      <c r="A8588" s="44" t="s">
        <v>722</v>
      </c>
      <c r="B8588" s="44" t="s">
        <v>2225</v>
      </c>
      <c r="C8588" s="45" t="s">
        <v>14013</v>
      </c>
      <c r="D8588" s="45" t="s">
        <v>9895</v>
      </c>
      <c r="E8588" s="46">
        <v>46752</v>
      </c>
      <c r="F8588" s="93"/>
      <c r="G8588" s="93"/>
      <c r="H8588" s="93"/>
      <c r="I8588" s="99"/>
      <c r="J8588" s="99"/>
      <c r="K8588" s="99"/>
      <c r="L8588" s="99"/>
      <c r="M8588" s="99"/>
      <c r="N8588" s="44"/>
      <c r="O8588" s="44"/>
      <c r="P8588" s="99"/>
      <c r="Q8588" s="99"/>
      <c r="R8588" s="99"/>
      <c r="S8588" s="99"/>
      <c r="T8588" s="99"/>
      <c r="U8588" s="99"/>
      <c r="V8588" s="99"/>
      <c r="W8588" s="99"/>
      <c r="X8588" s="99"/>
      <c r="Y8588" s="99"/>
      <c r="Z8588" s="99"/>
      <c r="AA8588" s="99"/>
      <c r="AB8588" s="99"/>
      <c r="AC8588" s="99"/>
      <c r="AD8588" s="99"/>
      <c r="AE8588" s="99"/>
      <c r="AF8588" s="99"/>
      <c r="AG8588" s="99"/>
      <c r="AH8588" s="31"/>
      <c r="AI8588" s="31"/>
      <c r="AJ8588" s="31"/>
      <c r="AK8588" s="31"/>
      <c r="AL8588" s="31"/>
      <c r="AO8588" s="376"/>
    </row>
    <row r="8589" spans="1:41" x14ac:dyDescent="0.25">
      <c r="A8589" s="44" t="s">
        <v>722</v>
      </c>
      <c r="B8589" s="44" t="s">
        <v>247</v>
      </c>
      <c r="C8589" s="45" t="s">
        <v>14013</v>
      </c>
      <c r="D8589" s="45" t="s">
        <v>9895</v>
      </c>
      <c r="E8589" s="46">
        <v>46752</v>
      </c>
      <c r="F8589" s="93"/>
      <c r="G8589" s="93"/>
      <c r="H8589" s="93"/>
      <c r="I8589" s="99"/>
      <c r="J8589" s="99"/>
      <c r="K8589" s="99"/>
      <c r="L8589" s="99"/>
      <c r="M8589" s="99"/>
      <c r="N8589" s="44"/>
      <c r="O8589" s="44"/>
      <c r="P8589" s="99"/>
      <c r="Q8589" s="99"/>
      <c r="R8589" s="99"/>
      <c r="S8589" s="99"/>
      <c r="T8589" s="99"/>
      <c r="U8589" s="99"/>
      <c r="V8589" s="99"/>
      <c r="W8589" s="99"/>
      <c r="X8589" s="99"/>
      <c r="Y8589" s="99"/>
      <c r="Z8589" s="99"/>
      <c r="AA8589" s="99"/>
      <c r="AB8589" s="99"/>
      <c r="AC8589" s="99"/>
      <c r="AD8589" s="99"/>
      <c r="AE8589" s="99"/>
      <c r="AF8589" s="99"/>
      <c r="AG8589" s="99"/>
      <c r="AH8589" s="31"/>
      <c r="AI8589" s="31"/>
      <c r="AJ8589" s="31"/>
      <c r="AK8589" s="31"/>
      <c r="AL8589" s="31"/>
      <c r="AO8589" s="376"/>
    </row>
    <row r="8590" spans="1:41" x14ac:dyDescent="0.25">
      <c r="A8590" s="44" t="s">
        <v>13829</v>
      </c>
      <c r="B8590" s="44" t="s">
        <v>14941</v>
      </c>
      <c r="C8590" s="45" t="s">
        <v>13830</v>
      </c>
      <c r="D8590" s="367" t="s">
        <v>3696</v>
      </c>
      <c r="E8590" s="328">
        <f>DATE(2029,1,27)</f>
        <v>47145</v>
      </c>
      <c r="F8590" s="32"/>
      <c r="G8590" s="32"/>
      <c r="H8590" s="32"/>
      <c r="I8590" s="31"/>
      <c r="J8590" s="31"/>
      <c r="K8590" s="31"/>
      <c r="L8590" s="31"/>
      <c r="M8590" s="31"/>
      <c r="N8590" s="31"/>
      <c r="O8590" s="31"/>
      <c r="P8590" s="31"/>
      <c r="Q8590" s="31"/>
      <c r="R8590" s="31"/>
      <c r="S8590" s="31"/>
      <c r="T8590" s="31"/>
      <c r="U8590" s="31"/>
      <c r="V8590" s="31"/>
      <c r="W8590" s="31"/>
      <c r="X8590" s="31"/>
      <c r="Y8590" s="31"/>
      <c r="Z8590" s="31"/>
      <c r="AA8590" s="31"/>
      <c r="AB8590" s="31"/>
      <c r="AC8590" s="31"/>
      <c r="AD8590" s="31"/>
      <c r="AE8590" s="31"/>
      <c r="AF8590" s="31"/>
      <c r="AG8590" s="31"/>
      <c r="AH8590" s="31"/>
      <c r="AI8590" s="31"/>
      <c r="AJ8590" s="31"/>
      <c r="AK8590" s="31"/>
      <c r="AL8590" s="31"/>
      <c r="AO8590" s="376"/>
    </row>
    <row r="8591" spans="1:41" x14ac:dyDescent="0.25">
      <c r="A8591" s="44" t="s">
        <v>11303</v>
      </c>
      <c r="B8591" s="44" t="s">
        <v>10347</v>
      </c>
      <c r="C8591" s="45">
        <v>240402</v>
      </c>
      <c r="D8591" s="45" t="s">
        <v>11363</v>
      </c>
      <c r="E8591" s="45" t="s">
        <v>5037</v>
      </c>
      <c r="AO8591" s="376"/>
    </row>
    <row r="8592" spans="1:41" x14ac:dyDescent="0.25">
      <c r="A8592" s="44" t="s">
        <v>21677</v>
      </c>
      <c r="B8592" s="44" t="s">
        <v>9248</v>
      </c>
      <c r="C8592" s="45">
        <v>260105</v>
      </c>
      <c r="D8592" s="45" t="s">
        <v>11363</v>
      </c>
      <c r="E8592" s="45" t="s">
        <v>17625</v>
      </c>
      <c r="AO8592" s="376"/>
    </row>
    <row r="8593" spans="1:41" x14ac:dyDescent="0.25">
      <c r="A8593" s="44" t="s">
        <v>17927</v>
      </c>
      <c r="B8593" s="44" t="s">
        <v>931</v>
      </c>
      <c r="C8593" s="45">
        <v>260101</v>
      </c>
      <c r="D8593" s="45" t="s">
        <v>11363</v>
      </c>
      <c r="E8593" s="45" t="s">
        <v>8292</v>
      </c>
      <c r="AO8593" s="376"/>
    </row>
    <row r="8594" spans="1:41" x14ac:dyDescent="0.25">
      <c r="A8594" s="44" t="s">
        <v>17927</v>
      </c>
      <c r="B8594" s="44" t="s">
        <v>9248</v>
      </c>
      <c r="C8594" s="45">
        <v>260105</v>
      </c>
      <c r="D8594" s="45" t="s">
        <v>11363</v>
      </c>
      <c r="E8594" s="45" t="s">
        <v>17625</v>
      </c>
      <c r="AO8594" s="376"/>
    </row>
    <row r="8595" spans="1:41" x14ac:dyDescent="0.25">
      <c r="A8595" s="44" t="s">
        <v>17927</v>
      </c>
      <c r="B8595" s="44" t="s">
        <v>936</v>
      </c>
      <c r="C8595" s="45">
        <v>260703</v>
      </c>
      <c r="D8595" s="45" t="s">
        <v>11363</v>
      </c>
      <c r="E8595" s="45" t="s">
        <v>11150</v>
      </c>
      <c r="AO8595" s="376"/>
    </row>
    <row r="8596" spans="1:41" x14ac:dyDescent="0.25">
      <c r="A8596" s="44" t="s">
        <v>21678</v>
      </c>
      <c r="B8596" s="44" t="s">
        <v>925</v>
      </c>
      <c r="C8596" s="45">
        <v>260601</v>
      </c>
      <c r="D8596" s="45" t="s">
        <v>11363</v>
      </c>
      <c r="E8596" s="45" t="s">
        <v>17341</v>
      </c>
      <c r="AO8596" s="376"/>
    </row>
    <row r="8597" spans="1:41" x14ac:dyDescent="0.25">
      <c r="A8597" s="44" t="s">
        <v>12297</v>
      </c>
      <c r="B8597" s="44" t="s">
        <v>12118</v>
      </c>
      <c r="C8597" s="45">
        <v>13.23</v>
      </c>
      <c r="D8597" s="45" t="s">
        <v>12549</v>
      </c>
      <c r="E8597" s="46">
        <v>46934</v>
      </c>
      <c r="F8597" s="45" t="s">
        <v>1335</v>
      </c>
      <c r="G8597" s="93"/>
      <c r="H8597" s="93"/>
      <c r="I8597" s="99"/>
      <c r="J8597" s="99"/>
      <c r="K8597" s="99"/>
      <c r="L8597" s="99"/>
      <c r="M8597" s="99"/>
      <c r="N8597" s="99"/>
      <c r="O8597" s="99"/>
      <c r="P8597" s="99"/>
      <c r="Q8597" s="99"/>
      <c r="R8597" s="99"/>
      <c r="S8597" s="99"/>
      <c r="T8597" s="99"/>
      <c r="U8597" s="99"/>
      <c r="V8597" s="99"/>
      <c r="W8597" s="99"/>
      <c r="X8597" s="99"/>
      <c r="Y8597" s="99"/>
      <c r="Z8597" s="99"/>
      <c r="AA8597" s="99"/>
      <c r="AB8597" s="99"/>
      <c r="AC8597" s="99"/>
      <c r="AD8597" s="99"/>
      <c r="AE8597" s="99"/>
      <c r="AF8597" s="99"/>
      <c r="AG8597" s="99"/>
      <c r="AH8597" s="31"/>
      <c r="AI8597" s="31"/>
      <c r="AJ8597" s="31"/>
      <c r="AK8597" s="31"/>
      <c r="AL8597" s="31"/>
      <c r="AO8597" s="376"/>
    </row>
    <row r="8598" spans="1:41" x14ac:dyDescent="0.25">
      <c r="A8598" s="44" t="s">
        <v>12297</v>
      </c>
      <c r="B8598" s="44" t="s">
        <v>12095</v>
      </c>
      <c r="C8598" s="45">
        <v>33.25</v>
      </c>
      <c r="D8598" s="45" t="s">
        <v>12549</v>
      </c>
      <c r="E8598" s="46">
        <v>47664</v>
      </c>
      <c r="F8598" s="45" t="s">
        <v>1335</v>
      </c>
      <c r="G8598" s="93"/>
      <c r="H8598" s="93"/>
      <c r="I8598" s="99"/>
      <c r="J8598" s="99"/>
      <c r="K8598" s="99"/>
      <c r="L8598" s="99"/>
      <c r="M8598" s="99"/>
      <c r="N8598" s="99"/>
      <c r="O8598" s="99"/>
      <c r="P8598" s="99"/>
      <c r="Q8598" s="99"/>
      <c r="R8598" s="99"/>
      <c r="S8598" s="99"/>
      <c r="T8598" s="99"/>
      <c r="U8598" s="99"/>
      <c r="V8598" s="99"/>
      <c r="W8598" s="99"/>
      <c r="X8598" s="99"/>
      <c r="Y8598" s="99"/>
      <c r="Z8598" s="99"/>
      <c r="AA8598" s="99"/>
      <c r="AB8598" s="99"/>
      <c r="AC8598" s="99"/>
      <c r="AD8598" s="99"/>
      <c r="AE8598" s="99"/>
      <c r="AF8598" s="99"/>
      <c r="AG8598" s="99"/>
      <c r="AH8598" s="31"/>
      <c r="AI8598" s="31"/>
      <c r="AJ8598" s="31"/>
      <c r="AK8598" s="31"/>
      <c r="AL8598" s="31"/>
      <c r="AO8598" s="376"/>
    </row>
    <row r="8599" spans="1:41" x14ac:dyDescent="0.25">
      <c r="A8599" s="44" t="s">
        <v>3920</v>
      </c>
      <c r="B8599" s="44" t="s">
        <v>21359</v>
      </c>
      <c r="C8599" s="45" t="s">
        <v>9701</v>
      </c>
      <c r="D8599" s="45" t="s">
        <v>21447</v>
      </c>
      <c r="E8599" s="46">
        <v>46752</v>
      </c>
      <c r="AO8599" s="376"/>
    </row>
    <row r="8600" spans="1:41" x14ac:dyDescent="0.25">
      <c r="A8600" s="44" t="s">
        <v>8825</v>
      </c>
      <c r="B8600" s="44" t="s">
        <v>14942</v>
      </c>
      <c r="C8600" s="45" t="s">
        <v>13831</v>
      </c>
      <c r="D8600" s="367" t="s">
        <v>3696</v>
      </c>
      <c r="E8600" s="328">
        <f>DATE(2029,4,23)</f>
        <v>47231</v>
      </c>
      <c r="F8600" s="32"/>
      <c r="G8600" s="32"/>
      <c r="H8600" s="32"/>
      <c r="I8600" s="31"/>
      <c r="J8600" s="31"/>
      <c r="K8600" s="31"/>
      <c r="L8600" s="31"/>
      <c r="M8600" s="31"/>
      <c r="N8600" s="31"/>
      <c r="O8600" s="31"/>
      <c r="P8600" s="31"/>
      <c r="Q8600" s="31"/>
      <c r="R8600" s="31"/>
      <c r="S8600" s="31"/>
      <c r="T8600" s="31"/>
      <c r="U8600" s="31"/>
      <c r="V8600" s="31"/>
      <c r="W8600" s="31"/>
      <c r="X8600" s="31"/>
      <c r="Y8600" s="31"/>
      <c r="Z8600" s="31"/>
      <c r="AA8600" s="31"/>
      <c r="AB8600" s="31"/>
      <c r="AC8600" s="31"/>
      <c r="AD8600" s="31"/>
      <c r="AE8600" s="31"/>
      <c r="AF8600" s="31"/>
      <c r="AG8600" s="31"/>
      <c r="AH8600" s="31"/>
      <c r="AI8600" s="31"/>
      <c r="AJ8600" s="31"/>
      <c r="AK8600" s="31"/>
      <c r="AL8600" s="31"/>
      <c r="AO8600" s="376"/>
    </row>
    <row r="8601" spans="1:41" x14ac:dyDescent="0.25">
      <c r="A8601" s="44" t="s">
        <v>11973</v>
      </c>
      <c r="B8601" s="44" t="s">
        <v>4237</v>
      </c>
      <c r="C8601" s="45">
        <v>241002</v>
      </c>
      <c r="D8601" s="45" t="s">
        <v>11363</v>
      </c>
      <c r="E8601" s="45" t="s">
        <v>5332</v>
      </c>
      <c r="AO8601" s="376"/>
    </row>
    <row r="8602" spans="1:41" x14ac:dyDescent="0.25">
      <c r="A8602" s="44" t="s">
        <v>9659</v>
      </c>
      <c r="B8602" s="44" t="s">
        <v>21396</v>
      </c>
      <c r="C8602" s="45" t="s">
        <v>9703</v>
      </c>
      <c r="D8602" s="45" t="s">
        <v>21447</v>
      </c>
      <c r="E8602" s="46">
        <v>46568</v>
      </c>
      <c r="AO8602" s="376"/>
    </row>
    <row r="8603" spans="1:41" x14ac:dyDescent="0.25">
      <c r="A8603" s="44" t="s">
        <v>21679</v>
      </c>
      <c r="B8603" s="44" t="s">
        <v>9248</v>
      </c>
      <c r="C8603" s="45">
        <v>260105</v>
      </c>
      <c r="D8603" s="45" t="s">
        <v>11363</v>
      </c>
      <c r="E8603" s="45" t="s">
        <v>17625</v>
      </c>
      <c r="AO8603" s="376"/>
    </row>
    <row r="8604" spans="1:41" x14ac:dyDescent="0.25">
      <c r="A8604" s="44" t="s">
        <v>16159</v>
      </c>
      <c r="B8604" s="44" t="s">
        <v>2739</v>
      </c>
      <c r="C8604" s="45" t="s">
        <v>10156</v>
      </c>
      <c r="D8604" s="45" t="s">
        <v>1479</v>
      </c>
      <c r="E8604" s="46" t="s">
        <v>21191</v>
      </c>
      <c r="F8604" s="93"/>
      <c r="G8604" s="93"/>
      <c r="H8604" s="93"/>
      <c r="I8604" s="99"/>
      <c r="J8604" s="99"/>
      <c r="K8604" s="99"/>
      <c r="L8604" s="99"/>
      <c r="M8604" s="99"/>
      <c r="N8604" s="99"/>
      <c r="O8604" s="99"/>
      <c r="P8604" s="99"/>
      <c r="Q8604" s="99"/>
      <c r="R8604" s="99"/>
      <c r="S8604" s="99"/>
      <c r="T8604" s="99"/>
      <c r="U8604" s="99"/>
      <c r="V8604" s="99"/>
      <c r="W8604" s="99"/>
      <c r="X8604" s="99"/>
      <c r="Y8604" s="99"/>
      <c r="Z8604" s="99"/>
      <c r="AA8604" s="99"/>
      <c r="AB8604" s="99"/>
      <c r="AC8604" s="99"/>
      <c r="AD8604" s="99"/>
      <c r="AE8604" s="99"/>
      <c r="AF8604" s="99"/>
      <c r="AG8604" s="99"/>
      <c r="AH8604" s="31"/>
      <c r="AI8604" s="31"/>
      <c r="AJ8604" s="31"/>
      <c r="AK8604" s="31"/>
      <c r="AL8604" s="31"/>
      <c r="AO8604" s="376"/>
    </row>
    <row r="8605" spans="1:41" x14ac:dyDescent="0.25">
      <c r="A8605" s="44" t="s">
        <v>21680</v>
      </c>
      <c r="B8605" s="44" t="s">
        <v>9248</v>
      </c>
      <c r="C8605" s="45">
        <v>260105</v>
      </c>
      <c r="D8605" s="45" t="s">
        <v>11363</v>
      </c>
      <c r="E8605" s="45" t="s">
        <v>17625</v>
      </c>
      <c r="AO8605" s="376"/>
    </row>
    <row r="8606" spans="1:41" x14ac:dyDescent="0.25">
      <c r="A8606" s="44" t="s">
        <v>5257</v>
      </c>
      <c r="B8606" s="44" t="s">
        <v>17452</v>
      </c>
      <c r="C8606" s="45">
        <v>25010501</v>
      </c>
      <c r="D8606" s="45" t="s">
        <v>11363</v>
      </c>
      <c r="E8606" s="45" t="s">
        <v>12551</v>
      </c>
      <c r="AO8606" s="376"/>
    </row>
    <row r="8607" spans="1:41" x14ac:dyDescent="0.25">
      <c r="A8607" s="44" t="s">
        <v>5257</v>
      </c>
      <c r="B8607" s="44" t="s">
        <v>5129</v>
      </c>
      <c r="C8607" s="45">
        <v>25010502</v>
      </c>
      <c r="D8607" s="45" t="s">
        <v>11363</v>
      </c>
      <c r="E8607" s="45" t="s">
        <v>12551</v>
      </c>
      <c r="AO8607" s="376"/>
    </row>
    <row r="8608" spans="1:41" x14ac:dyDescent="0.25">
      <c r="A8608" s="44" t="s">
        <v>5257</v>
      </c>
      <c r="B8608" s="44" t="s">
        <v>5321</v>
      </c>
      <c r="C8608" s="45">
        <v>25010401</v>
      </c>
      <c r="D8608" s="45" t="s">
        <v>11363</v>
      </c>
      <c r="E8608" s="45" t="s">
        <v>12564</v>
      </c>
      <c r="AO8608" s="376"/>
    </row>
    <row r="8609" spans="1:41" x14ac:dyDescent="0.25">
      <c r="A8609" s="44" t="s">
        <v>5257</v>
      </c>
      <c r="B8609" s="44" t="s">
        <v>3176</v>
      </c>
      <c r="C8609" s="45">
        <v>25010402</v>
      </c>
      <c r="D8609" s="45" t="s">
        <v>11363</v>
      </c>
      <c r="E8609" s="45" t="s">
        <v>12564</v>
      </c>
      <c r="AO8609" s="376"/>
    </row>
    <row r="8610" spans="1:41" x14ac:dyDescent="0.25">
      <c r="A8610" s="44" t="s">
        <v>8826</v>
      </c>
      <c r="B8610" s="44" t="s">
        <v>14944</v>
      </c>
      <c r="C8610" s="45" t="s">
        <v>6661</v>
      </c>
      <c r="D8610" s="367" t="s">
        <v>3696</v>
      </c>
      <c r="E8610" s="328">
        <f>DATE(2027,4,14)</f>
        <v>46491</v>
      </c>
      <c r="F8610" s="32"/>
      <c r="G8610" s="32"/>
      <c r="H8610" s="32"/>
      <c r="I8610" s="31"/>
      <c r="J8610" s="31"/>
      <c r="K8610" s="31"/>
      <c r="L8610" s="31"/>
      <c r="M8610" s="31"/>
      <c r="N8610" s="31"/>
      <c r="O8610" s="31"/>
      <c r="P8610" s="31"/>
      <c r="Q8610" s="31"/>
      <c r="R8610" s="31"/>
      <c r="S8610" s="31"/>
      <c r="T8610" s="31"/>
      <c r="U8610" s="31"/>
      <c r="V8610" s="31"/>
      <c r="W8610" s="31"/>
      <c r="X8610" s="31"/>
      <c r="Y8610" s="31"/>
      <c r="Z8610" s="31"/>
      <c r="AA8610" s="31"/>
      <c r="AB8610" s="31"/>
      <c r="AC8610" s="31"/>
      <c r="AD8610" s="31"/>
      <c r="AE8610" s="31"/>
      <c r="AF8610" s="31"/>
      <c r="AG8610" s="31"/>
      <c r="AH8610" s="31"/>
      <c r="AI8610" s="31"/>
      <c r="AJ8610" s="31"/>
      <c r="AK8610" s="31"/>
      <c r="AL8610" s="31"/>
      <c r="AO8610" s="376"/>
    </row>
    <row r="8611" spans="1:41" x14ac:dyDescent="0.25">
      <c r="A8611" s="44" t="s">
        <v>20934</v>
      </c>
      <c r="B8611" s="44" t="s">
        <v>20935</v>
      </c>
      <c r="C8611" s="45" t="s">
        <v>21060</v>
      </c>
      <c r="D8611" s="367" t="s">
        <v>3696</v>
      </c>
      <c r="E8611" s="328">
        <f>DATE(2030,6,11)</f>
        <v>47645</v>
      </c>
      <c r="F8611" s="32"/>
      <c r="G8611" s="32"/>
      <c r="H8611" s="32"/>
      <c r="I8611" s="31"/>
      <c r="J8611" s="31"/>
      <c r="K8611" s="31"/>
      <c r="L8611" s="31"/>
      <c r="M8611" s="31"/>
      <c r="N8611" s="31"/>
      <c r="O8611" s="31"/>
      <c r="P8611" s="31"/>
      <c r="Q8611" s="31"/>
      <c r="R8611" s="31"/>
      <c r="S8611" s="31"/>
      <c r="T8611" s="31"/>
      <c r="U8611" s="31"/>
      <c r="V8611" s="31"/>
      <c r="W8611" s="31"/>
      <c r="X8611" s="31"/>
      <c r="Y8611" s="31"/>
      <c r="Z8611" s="31"/>
      <c r="AA8611" s="31"/>
      <c r="AB8611" s="31"/>
      <c r="AC8611" s="31"/>
      <c r="AD8611" s="31"/>
      <c r="AE8611" s="31"/>
      <c r="AF8611" s="31"/>
      <c r="AG8611" s="31"/>
      <c r="AH8611" s="31"/>
      <c r="AI8611" s="31"/>
      <c r="AJ8611" s="31"/>
      <c r="AK8611" s="31"/>
      <c r="AL8611" s="31"/>
      <c r="AO8611" s="376"/>
    </row>
    <row r="8612" spans="1:41" x14ac:dyDescent="0.25">
      <c r="A8612" s="44" t="s">
        <v>723</v>
      </c>
      <c r="B8612" s="44" t="s">
        <v>5134</v>
      </c>
      <c r="C8612" s="45">
        <v>250802</v>
      </c>
      <c r="D8612" s="45" t="s">
        <v>11363</v>
      </c>
      <c r="E8612" s="45" t="s">
        <v>9880</v>
      </c>
      <c r="AO8612" s="376"/>
    </row>
    <row r="8613" spans="1:41" x14ac:dyDescent="0.25">
      <c r="A8613" s="44" t="s">
        <v>20539</v>
      </c>
      <c r="B8613" s="44" t="s">
        <v>6882</v>
      </c>
      <c r="C8613" s="45" t="s">
        <v>6901</v>
      </c>
      <c r="D8613" s="32" t="s">
        <v>5559</v>
      </c>
      <c r="E8613" s="45" t="s">
        <v>20842</v>
      </c>
      <c r="F8613" s="32"/>
      <c r="G8613" s="32"/>
      <c r="H8613" s="32"/>
      <c r="I8613" s="31"/>
      <c r="J8613" s="31"/>
      <c r="K8613" s="31"/>
      <c r="L8613" s="31"/>
      <c r="M8613" s="31"/>
      <c r="N8613" s="31"/>
      <c r="O8613" s="31"/>
      <c r="P8613" s="31"/>
      <c r="Q8613" s="31"/>
      <c r="R8613" s="31"/>
      <c r="S8613" s="31"/>
      <c r="T8613" s="31"/>
      <c r="U8613" s="31"/>
      <c r="V8613" s="31"/>
      <c r="W8613" s="31"/>
      <c r="X8613" s="31"/>
      <c r="Y8613" s="31"/>
      <c r="Z8613" s="31"/>
      <c r="AA8613" s="31"/>
      <c r="AB8613" s="31"/>
      <c r="AC8613" s="31"/>
      <c r="AD8613" s="31"/>
      <c r="AE8613" s="31"/>
      <c r="AF8613" s="31"/>
      <c r="AG8613" s="31"/>
      <c r="AH8613" s="31"/>
      <c r="AI8613" s="31"/>
      <c r="AJ8613" s="31"/>
      <c r="AK8613" s="31"/>
      <c r="AL8613" s="31"/>
      <c r="AO8613" s="376"/>
    </row>
    <row r="8614" spans="1:41" x14ac:dyDescent="0.25">
      <c r="A8614" s="44" t="s">
        <v>6883</v>
      </c>
      <c r="B8614" s="44" t="s">
        <v>6882</v>
      </c>
      <c r="C8614" s="45" t="s">
        <v>6902</v>
      </c>
      <c r="D8614" s="32" t="s">
        <v>5559</v>
      </c>
      <c r="E8614" s="45" t="s">
        <v>20842</v>
      </c>
      <c r="F8614" s="32"/>
      <c r="G8614" s="32"/>
      <c r="H8614" s="32"/>
      <c r="I8614" s="31"/>
      <c r="J8614" s="31"/>
      <c r="K8614" s="31"/>
      <c r="L8614" s="31"/>
      <c r="M8614" s="31"/>
      <c r="N8614" s="31"/>
      <c r="O8614" s="31"/>
      <c r="P8614" s="31"/>
      <c r="Q8614" s="31"/>
      <c r="R8614" s="31"/>
      <c r="S8614" s="31"/>
      <c r="T8614" s="31"/>
      <c r="U8614" s="31"/>
      <c r="V8614" s="31"/>
      <c r="W8614" s="31"/>
      <c r="X8614" s="31"/>
      <c r="Y8614" s="31"/>
      <c r="Z8614" s="31"/>
      <c r="AA8614" s="31"/>
      <c r="AB8614" s="31"/>
      <c r="AC8614" s="31"/>
      <c r="AD8614" s="31"/>
      <c r="AE8614" s="31"/>
      <c r="AF8614" s="31"/>
      <c r="AG8614" s="31"/>
      <c r="AH8614" s="31"/>
      <c r="AI8614" s="31"/>
      <c r="AJ8614" s="31"/>
      <c r="AK8614" s="31"/>
      <c r="AL8614" s="31"/>
      <c r="AO8614" s="376"/>
    </row>
    <row r="8615" spans="1:41" x14ac:dyDescent="0.25">
      <c r="A8615" s="44" t="s">
        <v>12298</v>
      </c>
      <c r="B8615" s="44" t="s">
        <v>12267</v>
      </c>
      <c r="C8615" s="45">
        <v>42.25</v>
      </c>
      <c r="D8615" s="45" t="s">
        <v>12549</v>
      </c>
      <c r="E8615" s="46">
        <v>47514</v>
      </c>
      <c r="F8615" s="45"/>
      <c r="G8615" s="93"/>
      <c r="H8615" s="93"/>
      <c r="I8615" s="99"/>
      <c r="J8615" s="99"/>
      <c r="K8615" s="99"/>
      <c r="L8615" s="99"/>
      <c r="M8615" s="99"/>
      <c r="N8615" s="99"/>
      <c r="O8615" s="99"/>
      <c r="P8615" s="99"/>
      <c r="Q8615" s="99"/>
      <c r="R8615" s="99"/>
      <c r="S8615" s="99"/>
      <c r="T8615" s="99"/>
      <c r="U8615" s="99"/>
      <c r="V8615" s="99"/>
      <c r="W8615" s="99"/>
      <c r="X8615" s="99"/>
      <c r="Y8615" s="99"/>
      <c r="Z8615" s="99"/>
      <c r="AA8615" s="99"/>
      <c r="AB8615" s="99"/>
      <c r="AC8615" s="99"/>
      <c r="AD8615" s="99"/>
      <c r="AE8615" s="99"/>
      <c r="AF8615" s="99"/>
      <c r="AG8615" s="99"/>
      <c r="AH8615" s="31"/>
      <c r="AI8615" s="31"/>
      <c r="AJ8615" s="31"/>
      <c r="AK8615" s="31"/>
      <c r="AL8615" s="31"/>
      <c r="AO8615" s="376"/>
    </row>
    <row r="8616" spans="1:41" x14ac:dyDescent="0.25">
      <c r="A8616" s="44" t="s">
        <v>17928</v>
      </c>
      <c r="B8616" s="44" t="s">
        <v>7763</v>
      </c>
      <c r="C8616" s="45">
        <v>260401</v>
      </c>
      <c r="D8616" s="45" t="s">
        <v>11363</v>
      </c>
      <c r="E8616" s="45" t="s">
        <v>11152</v>
      </c>
      <c r="AO8616" s="376"/>
    </row>
    <row r="8617" spans="1:41" x14ac:dyDescent="0.25">
      <c r="A8617" s="44" t="s">
        <v>12299</v>
      </c>
      <c r="B8617" s="44" t="s">
        <v>12092</v>
      </c>
      <c r="C8617" s="45">
        <v>7.24</v>
      </c>
      <c r="D8617" s="45" t="s">
        <v>12549</v>
      </c>
      <c r="E8617" s="46">
        <v>47057</v>
      </c>
      <c r="F8617" s="45"/>
      <c r="G8617" s="93"/>
      <c r="H8617" s="93"/>
      <c r="I8617" s="99"/>
      <c r="J8617" s="99"/>
      <c r="K8617" s="99"/>
      <c r="L8617" s="99"/>
      <c r="M8617" s="99"/>
      <c r="N8617" s="99"/>
      <c r="O8617" s="99"/>
      <c r="P8617" s="99"/>
      <c r="Q8617" s="99"/>
      <c r="R8617" s="99"/>
      <c r="S8617" s="99"/>
      <c r="T8617" s="99"/>
      <c r="U8617" s="99"/>
      <c r="V8617" s="99"/>
      <c r="W8617" s="99"/>
      <c r="X8617" s="99"/>
      <c r="Y8617" s="99"/>
      <c r="Z8617" s="99"/>
      <c r="AA8617" s="99"/>
      <c r="AB8617" s="99"/>
      <c r="AC8617" s="99"/>
      <c r="AD8617" s="99"/>
      <c r="AE8617" s="99"/>
      <c r="AF8617" s="99"/>
      <c r="AG8617" s="99"/>
      <c r="AH8617" s="31"/>
      <c r="AI8617" s="31"/>
      <c r="AJ8617" s="31"/>
      <c r="AK8617" s="31"/>
      <c r="AL8617" s="31"/>
      <c r="AO8617" s="376"/>
    </row>
    <row r="8618" spans="1:41" x14ac:dyDescent="0.3">
      <c r="A8618" s="333" t="s">
        <v>8058</v>
      </c>
      <c r="B8618" s="333" t="s">
        <v>1173</v>
      </c>
      <c r="C8618" s="125" t="s">
        <v>8030</v>
      </c>
      <c r="D8618" s="32" t="s">
        <v>20309</v>
      </c>
      <c r="E8618" s="125" t="s">
        <v>7871</v>
      </c>
      <c r="F8618" s="125" t="s">
        <v>1189</v>
      </c>
      <c r="G8618" s="125" t="s">
        <v>1190</v>
      </c>
      <c r="AO8618" s="376"/>
    </row>
    <row r="8619" spans="1:41" x14ac:dyDescent="0.25">
      <c r="A8619" s="44" t="s">
        <v>1034</v>
      </c>
      <c r="B8619" s="44" t="s">
        <v>1546</v>
      </c>
      <c r="C8619" s="45" t="s">
        <v>7360</v>
      </c>
      <c r="D8619" s="45" t="s">
        <v>11204</v>
      </c>
      <c r="E8619" s="45" t="s">
        <v>7354</v>
      </c>
      <c r="F8619" s="93"/>
      <c r="G8619" s="93"/>
      <c r="H8619" s="93"/>
      <c r="I8619" s="99"/>
      <c r="J8619" s="99"/>
      <c r="K8619" s="99"/>
      <c r="L8619" s="99"/>
      <c r="M8619" s="99"/>
      <c r="N8619" s="99"/>
      <c r="O8619" s="99"/>
      <c r="P8619" s="99"/>
      <c r="Q8619" s="99"/>
      <c r="R8619" s="99"/>
      <c r="S8619" s="99"/>
      <c r="T8619" s="99"/>
      <c r="U8619" s="99"/>
      <c r="V8619" s="99"/>
      <c r="W8619" s="99"/>
      <c r="X8619" s="99"/>
      <c r="Y8619" s="99"/>
      <c r="Z8619" s="99"/>
      <c r="AA8619" s="99"/>
      <c r="AB8619" s="99"/>
      <c r="AC8619" s="99"/>
      <c r="AD8619" s="99"/>
      <c r="AE8619" s="99"/>
      <c r="AF8619" s="99"/>
      <c r="AG8619" s="99"/>
      <c r="AH8619" s="31"/>
      <c r="AI8619" s="31"/>
      <c r="AJ8619" s="31"/>
      <c r="AK8619" s="31"/>
      <c r="AL8619" s="31"/>
      <c r="AO8619" s="376"/>
    </row>
    <row r="8620" spans="1:41" x14ac:dyDescent="0.25">
      <c r="A8620" s="44" t="s">
        <v>1034</v>
      </c>
      <c r="B8620" s="44" t="s">
        <v>11906</v>
      </c>
      <c r="C8620" s="45" t="s">
        <v>11257</v>
      </c>
      <c r="D8620" s="45" t="s">
        <v>11204</v>
      </c>
      <c r="E8620" s="45" t="s">
        <v>6714</v>
      </c>
      <c r="F8620" s="93"/>
      <c r="G8620" s="93"/>
      <c r="H8620" s="93"/>
      <c r="I8620" s="99"/>
      <c r="J8620" s="99"/>
      <c r="K8620" s="99"/>
      <c r="L8620" s="99"/>
      <c r="M8620" s="99"/>
      <c r="N8620" s="99"/>
      <c r="O8620" s="99"/>
      <c r="P8620" s="99"/>
      <c r="Q8620" s="99"/>
      <c r="R8620" s="99"/>
      <c r="S8620" s="99"/>
      <c r="T8620" s="99"/>
      <c r="U8620" s="99"/>
      <c r="V8620" s="99"/>
      <c r="W8620" s="99"/>
      <c r="X8620" s="99"/>
      <c r="Y8620" s="99"/>
      <c r="Z8620" s="99"/>
      <c r="AA8620" s="99"/>
      <c r="AB8620" s="99"/>
      <c r="AC8620" s="99"/>
      <c r="AD8620" s="99"/>
      <c r="AE8620" s="99"/>
      <c r="AF8620" s="99"/>
      <c r="AG8620" s="99"/>
      <c r="AH8620" s="31"/>
      <c r="AI8620" s="31"/>
      <c r="AJ8620" s="31"/>
      <c r="AK8620" s="31"/>
      <c r="AL8620" s="31"/>
      <c r="AO8620" s="376"/>
    </row>
    <row r="8621" spans="1:41" x14ac:dyDescent="0.25">
      <c r="A8621" s="44" t="s">
        <v>1034</v>
      </c>
      <c r="B8621" s="44" t="s">
        <v>11934</v>
      </c>
      <c r="C8621" s="45" t="s">
        <v>11938</v>
      </c>
      <c r="D8621" s="45" t="s">
        <v>11204</v>
      </c>
      <c r="E8621" s="45" t="s">
        <v>4966</v>
      </c>
      <c r="F8621" s="93"/>
      <c r="G8621" s="93"/>
      <c r="H8621" s="93"/>
      <c r="I8621" s="99"/>
      <c r="J8621" s="99"/>
      <c r="K8621" s="99"/>
      <c r="L8621" s="99"/>
      <c r="M8621" s="99"/>
      <c r="N8621" s="99"/>
      <c r="O8621" s="99"/>
      <c r="P8621" s="99"/>
      <c r="Q8621" s="99"/>
      <c r="R8621" s="99"/>
      <c r="S8621" s="99"/>
      <c r="T8621" s="99"/>
      <c r="U8621" s="99"/>
      <c r="V8621" s="99"/>
      <c r="W8621" s="99"/>
      <c r="X8621" s="99"/>
      <c r="Y8621" s="99"/>
      <c r="Z8621" s="99"/>
      <c r="AA8621" s="99"/>
      <c r="AB8621" s="99"/>
      <c r="AC8621" s="99"/>
      <c r="AD8621" s="99"/>
      <c r="AE8621" s="99"/>
      <c r="AF8621" s="99"/>
      <c r="AG8621" s="99"/>
      <c r="AH8621" s="31"/>
      <c r="AI8621" s="31"/>
      <c r="AJ8621" s="31"/>
      <c r="AK8621" s="31"/>
      <c r="AL8621" s="31"/>
      <c r="AO8621" s="376"/>
    </row>
    <row r="8622" spans="1:41" x14ac:dyDescent="0.25">
      <c r="A8622" s="44" t="s">
        <v>1034</v>
      </c>
      <c r="B8622" s="44" t="s">
        <v>1546</v>
      </c>
      <c r="C8622" s="45" t="s">
        <v>7360</v>
      </c>
      <c r="D8622" s="93" t="s">
        <v>17443</v>
      </c>
      <c r="E8622" s="45" t="s">
        <v>5037</v>
      </c>
      <c r="F8622" s="93"/>
      <c r="G8622" s="93"/>
      <c r="H8622" s="93"/>
      <c r="I8622" s="99"/>
      <c r="J8622" s="99"/>
      <c r="K8622" s="99"/>
      <c r="L8622" s="99"/>
      <c r="M8622" s="99"/>
      <c r="N8622" s="99"/>
      <c r="O8622" s="99"/>
      <c r="P8622" s="99"/>
      <c r="Q8622" s="99"/>
      <c r="R8622" s="99"/>
      <c r="S8622" s="99"/>
      <c r="T8622" s="99"/>
      <c r="U8622" s="99"/>
      <c r="V8622" s="99"/>
      <c r="W8622" s="99"/>
      <c r="X8622" s="99"/>
      <c r="Y8622" s="99"/>
      <c r="Z8622" s="99"/>
      <c r="AA8622" s="99"/>
      <c r="AB8622" s="99"/>
      <c r="AC8622" s="99"/>
      <c r="AD8622" s="99"/>
      <c r="AE8622" s="99"/>
      <c r="AF8622" s="99"/>
      <c r="AG8622" s="99"/>
      <c r="AH8622" s="31"/>
      <c r="AI8622" s="31"/>
      <c r="AJ8622" s="31"/>
      <c r="AK8622" s="31"/>
      <c r="AL8622" s="31"/>
      <c r="AO8622" s="376"/>
    </row>
    <row r="8623" spans="1:41" x14ac:dyDescent="0.25">
      <c r="A8623" s="44" t="s">
        <v>1034</v>
      </c>
      <c r="B8623" s="44" t="s">
        <v>11906</v>
      </c>
      <c r="C8623" s="45" t="s">
        <v>11257</v>
      </c>
      <c r="D8623" s="93" t="s">
        <v>17443</v>
      </c>
      <c r="E8623" s="45" t="s">
        <v>6714</v>
      </c>
      <c r="F8623" s="93"/>
      <c r="G8623" s="93"/>
      <c r="H8623" s="93"/>
      <c r="I8623" s="99"/>
      <c r="J8623" s="99"/>
      <c r="K8623" s="99"/>
      <c r="L8623" s="99"/>
      <c r="M8623" s="99"/>
      <c r="N8623" s="99"/>
      <c r="O8623" s="99"/>
      <c r="P8623" s="99"/>
      <c r="Q8623" s="99"/>
      <c r="R8623" s="99"/>
      <c r="S8623" s="99"/>
      <c r="T8623" s="99"/>
      <c r="U8623" s="99"/>
      <c r="V8623" s="99"/>
      <c r="W8623" s="99"/>
      <c r="X8623" s="99"/>
      <c r="Y8623" s="99"/>
      <c r="Z8623" s="99"/>
      <c r="AA8623" s="99"/>
      <c r="AB8623" s="99"/>
      <c r="AC8623" s="99"/>
      <c r="AD8623" s="99"/>
      <c r="AE8623" s="99"/>
      <c r="AF8623" s="99"/>
      <c r="AG8623" s="99"/>
      <c r="AH8623" s="31"/>
      <c r="AI8623" s="31"/>
      <c r="AJ8623" s="31"/>
      <c r="AK8623" s="31"/>
      <c r="AL8623" s="31"/>
      <c r="AO8623" s="376"/>
    </row>
    <row r="8624" spans="1:41" x14ac:dyDescent="0.25">
      <c r="A8624" s="44" t="s">
        <v>1034</v>
      </c>
      <c r="B8624" s="44" t="s">
        <v>11934</v>
      </c>
      <c r="C8624" s="45" t="s">
        <v>11938</v>
      </c>
      <c r="D8624" s="93" t="s">
        <v>17443</v>
      </c>
      <c r="E8624" s="45" t="s">
        <v>4966</v>
      </c>
      <c r="F8624" s="93"/>
      <c r="G8624" s="93"/>
      <c r="H8624" s="93"/>
      <c r="I8624" s="99"/>
      <c r="J8624" s="99"/>
      <c r="K8624" s="99"/>
      <c r="L8624" s="99"/>
      <c r="M8624" s="99"/>
      <c r="N8624" s="99"/>
      <c r="O8624" s="99"/>
      <c r="P8624" s="99"/>
      <c r="Q8624" s="99"/>
      <c r="R8624" s="99"/>
      <c r="S8624" s="99"/>
      <c r="T8624" s="99"/>
      <c r="U8624" s="99"/>
      <c r="V8624" s="99"/>
      <c r="W8624" s="99"/>
      <c r="X8624" s="99"/>
      <c r="Y8624" s="99"/>
      <c r="Z8624" s="99"/>
      <c r="AA8624" s="99"/>
      <c r="AB8624" s="99"/>
      <c r="AC8624" s="99"/>
      <c r="AD8624" s="99"/>
      <c r="AE8624" s="99"/>
      <c r="AF8624" s="99"/>
      <c r="AG8624" s="99"/>
      <c r="AH8624" s="31"/>
      <c r="AI8624" s="31"/>
      <c r="AJ8624" s="31"/>
      <c r="AK8624" s="31"/>
      <c r="AL8624" s="31"/>
      <c r="AO8624" s="376"/>
    </row>
    <row r="8625" spans="1:41" x14ac:dyDescent="0.25">
      <c r="A8625" s="44" t="s">
        <v>1034</v>
      </c>
      <c r="B8625" s="44" t="s">
        <v>14945</v>
      </c>
      <c r="C8625" s="45" t="s">
        <v>9121</v>
      </c>
      <c r="D8625" s="367" t="s">
        <v>3696</v>
      </c>
      <c r="E8625" s="328">
        <f>DATE(2027,11,8)</f>
        <v>46699</v>
      </c>
      <c r="F8625" s="32"/>
      <c r="G8625" s="32"/>
      <c r="H8625" s="32"/>
      <c r="I8625" s="31"/>
      <c r="J8625" s="31"/>
      <c r="K8625" s="31"/>
      <c r="L8625" s="31"/>
      <c r="M8625" s="31"/>
      <c r="N8625" s="31"/>
      <c r="O8625" s="31"/>
      <c r="P8625" s="31"/>
      <c r="Q8625" s="31"/>
      <c r="R8625" s="31"/>
      <c r="S8625" s="31"/>
      <c r="T8625" s="31"/>
      <c r="U8625" s="31"/>
      <c r="V8625" s="31"/>
      <c r="W8625" s="31"/>
      <c r="X8625" s="31"/>
      <c r="Y8625" s="31"/>
      <c r="Z8625" s="31"/>
      <c r="AA8625" s="31"/>
      <c r="AB8625" s="31"/>
      <c r="AC8625" s="31"/>
      <c r="AD8625" s="31"/>
      <c r="AE8625" s="31"/>
      <c r="AF8625" s="31"/>
      <c r="AG8625" s="31"/>
      <c r="AH8625" s="31"/>
      <c r="AI8625" s="31"/>
      <c r="AJ8625" s="31"/>
      <c r="AK8625" s="31"/>
      <c r="AL8625" s="31"/>
      <c r="AO8625" s="376"/>
    </row>
    <row r="8626" spans="1:41" x14ac:dyDescent="0.25">
      <c r="A8626" s="44" t="s">
        <v>1034</v>
      </c>
      <c r="B8626" s="44" t="s">
        <v>14705</v>
      </c>
      <c r="C8626" s="45" t="s">
        <v>5093</v>
      </c>
      <c r="D8626" s="367" t="s">
        <v>3696</v>
      </c>
      <c r="E8626" s="328">
        <f>DATE(2026,11,7)</f>
        <v>46333</v>
      </c>
      <c r="F8626" s="32"/>
      <c r="G8626" s="32"/>
      <c r="H8626" s="32"/>
      <c r="I8626" s="31"/>
      <c r="J8626" s="31"/>
      <c r="K8626" s="31"/>
      <c r="L8626" s="31"/>
      <c r="M8626" s="31"/>
      <c r="N8626" s="31"/>
      <c r="O8626" s="31"/>
      <c r="P8626" s="31"/>
      <c r="Q8626" s="31"/>
      <c r="R8626" s="31"/>
      <c r="S8626" s="31"/>
      <c r="T8626" s="31"/>
      <c r="U8626" s="31"/>
      <c r="V8626" s="31"/>
      <c r="W8626" s="31"/>
      <c r="X8626" s="31"/>
      <c r="Y8626" s="31"/>
      <c r="Z8626" s="31"/>
      <c r="AA8626" s="31"/>
      <c r="AB8626" s="31"/>
      <c r="AC8626" s="31"/>
      <c r="AD8626" s="31"/>
      <c r="AE8626" s="31"/>
      <c r="AF8626" s="31"/>
      <c r="AG8626" s="31"/>
      <c r="AH8626" s="31"/>
      <c r="AI8626" s="31"/>
      <c r="AJ8626" s="31"/>
      <c r="AK8626" s="31"/>
      <c r="AL8626" s="31"/>
      <c r="AO8626" s="376"/>
    </row>
    <row r="8627" spans="1:41" x14ac:dyDescent="0.25">
      <c r="A8627" s="44" t="s">
        <v>1034</v>
      </c>
      <c r="B8627" s="44" t="s">
        <v>14946</v>
      </c>
      <c r="C8627" s="45" t="s">
        <v>5092</v>
      </c>
      <c r="D8627" s="367" t="s">
        <v>3696</v>
      </c>
      <c r="E8627" s="328">
        <f>DATE(2027,10,7)</f>
        <v>46667</v>
      </c>
      <c r="F8627" s="32"/>
      <c r="G8627" s="32"/>
      <c r="H8627" s="32"/>
      <c r="I8627" s="31"/>
      <c r="J8627" s="31"/>
      <c r="K8627" s="31"/>
      <c r="L8627" s="31"/>
      <c r="M8627" s="31"/>
      <c r="N8627" s="31"/>
      <c r="O8627" s="31"/>
      <c r="P8627" s="31"/>
      <c r="Q8627" s="31"/>
      <c r="R8627" s="31"/>
      <c r="S8627" s="31"/>
      <c r="T8627" s="31"/>
      <c r="U8627" s="31"/>
      <c r="V8627" s="31"/>
      <c r="W8627" s="31"/>
      <c r="X8627" s="31"/>
      <c r="Y8627" s="31"/>
      <c r="Z8627" s="31"/>
      <c r="AA8627" s="31"/>
      <c r="AB8627" s="31"/>
      <c r="AC8627" s="31"/>
      <c r="AD8627" s="31"/>
      <c r="AE8627" s="31"/>
      <c r="AF8627" s="31"/>
      <c r="AG8627" s="31"/>
      <c r="AH8627" s="31"/>
      <c r="AI8627" s="31"/>
      <c r="AJ8627" s="31"/>
      <c r="AK8627" s="31"/>
      <c r="AL8627" s="31"/>
      <c r="AO8627" s="376"/>
    </row>
    <row r="8628" spans="1:41" x14ac:dyDescent="0.25">
      <c r="A8628" s="148" t="s">
        <v>1984</v>
      </c>
      <c r="B8628" s="149" t="s">
        <v>1964</v>
      </c>
      <c r="C8628" s="62" t="s">
        <v>2272</v>
      </c>
      <c r="D8628" s="93" t="s">
        <v>1394</v>
      </c>
      <c r="E8628" s="55">
        <v>47483</v>
      </c>
      <c r="F8628" s="93"/>
      <c r="G8628" s="93"/>
      <c r="H8628" s="93"/>
      <c r="I8628" s="99"/>
      <c r="J8628" s="99"/>
      <c r="K8628" s="99"/>
      <c r="L8628" s="99"/>
      <c r="M8628" s="99"/>
      <c r="N8628" s="44"/>
      <c r="O8628" s="44"/>
      <c r="P8628" s="99"/>
      <c r="Q8628" s="99"/>
      <c r="R8628" s="99"/>
      <c r="S8628" s="99"/>
      <c r="T8628" s="99"/>
      <c r="U8628" s="99"/>
      <c r="V8628" s="99"/>
      <c r="W8628" s="99"/>
      <c r="X8628" s="99"/>
      <c r="Y8628" s="99"/>
      <c r="Z8628" s="99"/>
      <c r="AA8628" s="99"/>
      <c r="AB8628" s="99"/>
      <c r="AC8628" s="99"/>
      <c r="AD8628" s="99"/>
      <c r="AE8628" s="99"/>
      <c r="AF8628" s="99"/>
      <c r="AG8628" s="99"/>
      <c r="AH8628" s="31"/>
      <c r="AI8628" s="31"/>
      <c r="AJ8628" s="31"/>
      <c r="AK8628" s="31"/>
      <c r="AL8628" s="31"/>
      <c r="AO8628" s="376"/>
    </row>
    <row r="8629" spans="1:41" x14ac:dyDescent="0.3">
      <c r="A8629" s="57" t="s">
        <v>17177</v>
      </c>
      <c r="B8629" s="57" t="s">
        <v>2173</v>
      </c>
      <c r="C8629" s="62">
        <v>24030</v>
      </c>
      <c r="D8629" s="62" t="s">
        <v>20886</v>
      </c>
      <c r="E8629" s="60">
        <v>47057</v>
      </c>
      <c r="F8629" s="32"/>
      <c r="G8629" s="32"/>
      <c r="H8629" s="32"/>
      <c r="I8629" s="31"/>
      <c r="J8629" s="31"/>
      <c r="K8629" s="31"/>
      <c r="L8629" s="31"/>
      <c r="M8629" s="31"/>
      <c r="N8629" s="31"/>
      <c r="O8629" s="31"/>
      <c r="P8629" s="31"/>
      <c r="Q8629" s="31"/>
      <c r="R8629" s="31"/>
      <c r="S8629" s="31"/>
      <c r="T8629" s="31"/>
      <c r="U8629" s="31"/>
      <c r="V8629" s="31"/>
      <c r="W8629" s="31"/>
      <c r="X8629" s="31"/>
      <c r="Y8629" s="31"/>
      <c r="Z8629" s="31"/>
      <c r="AA8629" s="31"/>
      <c r="AB8629" s="31"/>
      <c r="AC8629" s="31"/>
      <c r="AD8629" s="31"/>
      <c r="AE8629" s="31"/>
      <c r="AF8629" s="31"/>
      <c r="AG8629" s="31"/>
      <c r="AH8629" s="31"/>
      <c r="AI8629" s="31"/>
      <c r="AJ8629" s="31"/>
      <c r="AK8629" s="31"/>
      <c r="AL8629" s="31"/>
      <c r="AO8629" s="376"/>
    </row>
    <row r="8630" spans="1:41" x14ac:dyDescent="0.25">
      <c r="A8630" s="44" t="s">
        <v>17929</v>
      </c>
      <c r="B8630" s="44" t="s">
        <v>5321</v>
      </c>
      <c r="C8630" s="45">
        <v>23010401</v>
      </c>
      <c r="D8630" s="45" t="s">
        <v>11363</v>
      </c>
      <c r="E8630" s="45" t="s">
        <v>5322</v>
      </c>
      <c r="AO8630" s="376"/>
    </row>
    <row r="8631" spans="1:41" x14ac:dyDescent="0.25">
      <c r="A8631" s="44" t="s">
        <v>17929</v>
      </c>
      <c r="B8631" s="44" t="s">
        <v>3176</v>
      </c>
      <c r="C8631" s="45">
        <v>23010402</v>
      </c>
      <c r="D8631" s="45" t="s">
        <v>11363</v>
      </c>
      <c r="E8631" s="45" t="s">
        <v>5322</v>
      </c>
      <c r="AO8631" s="376"/>
    </row>
    <row r="8632" spans="1:41" x14ac:dyDescent="0.25">
      <c r="A8632" s="44" t="s">
        <v>17929</v>
      </c>
      <c r="B8632" s="44" t="s">
        <v>15615</v>
      </c>
      <c r="C8632" s="45">
        <v>250902</v>
      </c>
      <c r="D8632" s="45" t="s">
        <v>11363</v>
      </c>
      <c r="E8632" s="45" t="s">
        <v>4972</v>
      </c>
      <c r="AO8632" s="376"/>
    </row>
    <row r="8633" spans="1:41" x14ac:dyDescent="0.25">
      <c r="A8633" s="44" t="s">
        <v>17929</v>
      </c>
      <c r="B8633" s="44" t="s">
        <v>17465</v>
      </c>
      <c r="C8633" s="45">
        <v>26020101</v>
      </c>
      <c r="D8633" s="45" t="s">
        <v>11363</v>
      </c>
      <c r="E8633" s="45" t="s">
        <v>9238</v>
      </c>
      <c r="AO8633" s="376"/>
    </row>
    <row r="8634" spans="1:41" x14ac:dyDescent="0.25">
      <c r="A8634" s="44" t="s">
        <v>17929</v>
      </c>
      <c r="B8634" s="44" t="s">
        <v>6609</v>
      </c>
      <c r="C8634" s="45">
        <v>26020102</v>
      </c>
      <c r="D8634" s="45" t="s">
        <v>11363</v>
      </c>
      <c r="E8634" s="45" t="s">
        <v>9238</v>
      </c>
      <c r="AO8634" s="376"/>
    </row>
    <row r="8635" spans="1:41" x14ac:dyDescent="0.25">
      <c r="A8635" s="44" t="s">
        <v>9446</v>
      </c>
      <c r="B8635" s="92" t="s">
        <v>9602</v>
      </c>
      <c r="C8635" s="45" t="s">
        <v>9338</v>
      </c>
      <c r="D8635" s="93" t="s">
        <v>9601</v>
      </c>
      <c r="E8635" s="94">
        <v>46568</v>
      </c>
      <c r="F8635" s="93"/>
      <c r="G8635" s="93"/>
      <c r="H8635" s="93"/>
      <c r="I8635" s="99"/>
      <c r="J8635" s="99"/>
      <c r="K8635" s="99"/>
      <c r="L8635" s="99"/>
      <c r="M8635" s="99"/>
      <c r="N8635" s="44"/>
      <c r="O8635" s="44"/>
      <c r="P8635" s="99"/>
      <c r="Q8635" s="99"/>
      <c r="R8635" s="99"/>
      <c r="S8635" s="99"/>
      <c r="T8635" s="99"/>
      <c r="U8635" s="99"/>
      <c r="V8635" s="99"/>
      <c r="W8635" s="99"/>
      <c r="X8635" s="99"/>
      <c r="Y8635" s="99"/>
      <c r="Z8635" s="99"/>
      <c r="AA8635" s="99"/>
      <c r="AB8635" s="99"/>
      <c r="AC8635" s="99"/>
      <c r="AD8635" s="99"/>
      <c r="AE8635" s="99"/>
      <c r="AF8635" s="99"/>
      <c r="AG8635" s="99"/>
      <c r="AH8635" s="31"/>
      <c r="AI8635" s="31"/>
      <c r="AJ8635" s="31"/>
      <c r="AK8635" s="31"/>
      <c r="AL8635" s="31"/>
      <c r="AO8635" s="376"/>
    </row>
    <row r="8636" spans="1:41" x14ac:dyDescent="0.3">
      <c r="A8636" s="333" t="s">
        <v>18973</v>
      </c>
      <c r="B8636" s="333" t="s">
        <v>3456</v>
      </c>
      <c r="C8636" s="125" t="s">
        <v>10963</v>
      </c>
      <c r="D8636" s="32" t="s">
        <v>20309</v>
      </c>
      <c r="E8636" s="125" t="s">
        <v>2593</v>
      </c>
      <c r="F8636" s="125" t="s">
        <v>1190</v>
      </c>
      <c r="G8636" s="125" t="s">
        <v>1190</v>
      </c>
      <c r="AO8636" s="376"/>
    </row>
    <row r="8637" spans="1:41" x14ac:dyDescent="0.3">
      <c r="A8637" s="333" t="s">
        <v>18973</v>
      </c>
      <c r="B8637" s="333" t="s">
        <v>6930</v>
      </c>
      <c r="C8637" s="125" t="s">
        <v>19100</v>
      </c>
      <c r="D8637" s="32" t="s">
        <v>20309</v>
      </c>
      <c r="E8637" s="125" t="s">
        <v>9249</v>
      </c>
      <c r="F8637" s="125" t="s">
        <v>1190</v>
      </c>
      <c r="G8637" s="125" t="s">
        <v>1190</v>
      </c>
      <c r="AO8637" s="376"/>
    </row>
    <row r="8638" spans="1:41" x14ac:dyDescent="0.25">
      <c r="A8638" s="44" t="s">
        <v>231</v>
      </c>
      <c r="B8638" s="44" t="s">
        <v>143</v>
      </c>
      <c r="C8638" s="45" t="s">
        <v>7546</v>
      </c>
      <c r="D8638" s="45" t="s">
        <v>11204</v>
      </c>
      <c r="E8638" s="45" t="s">
        <v>4146</v>
      </c>
      <c r="F8638" s="93"/>
      <c r="G8638" s="93"/>
      <c r="H8638" s="93"/>
      <c r="I8638" s="99"/>
      <c r="J8638" s="99"/>
      <c r="K8638" s="99"/>
      <c r="L8638" s="99"/>
      <c r="M8638" s="99"/>
      <c r="N8638" s="99"/>
      <c r="O8638" s="99"/>
      <c r="P8638" s="99"/>
      <c r="Q8638" s="99"/>
      <c r="R8638" s="99"/>
      <c r="S8638" s="99"/>
      <c r="T8638" s="99"/>
      <c r="U8638" s="99"/>
      <c r="V8638" s="99"/>
      <c r="W8638" s="99"/>
      <c r="X8638" s="99"/>
      <c r="Y8638" s="99"/>
      <c r="Z8638" s="99"/>
      <c r="AA8638" s="99"/>
      <c r="AB8638" s="99"/>
      <c r="AC8638" s="99"/>
      <c r="AD8638" s="99"/>
      <c r="AE8638" s="99"/>
      <c r="AF8638" s="99"/>
      <c r="AG8638" s="99"/>
      <c r="AH8638" s="31"/>
      <c r="AI8638" s="31"/>
      <c r="AJ8638" s="31"/>
      <c r="AK8638" s="31"/>
      <c r="AL8638" s="31"/>
      <c r="AO8638" s="376"/>
    </row>
    <row r="8639" spans="1:41" x14ac:dyDescent="0.25">
      <c r="A8639" s="44" t="s">
        <v>231</v>
      </c>
      <c r="B8639" s="44" t="s">
        <v>143</v>
      </c>
      <c r="C8639" s="45" t="s">
        <v>7546</v>
      </c>
      <c r="D8639" s="93" t="s">
        <v>17443</v>
      </c>
      <c r="E8639" s="45" t="s">
        <v>4146</v>
      </c>
      <c r="F8639" s="93"/>
      <c r="G8639" s="93"/>
      <c r="H8639" s="93"/>
      <c r="I8639" s="99"/>
      <c r="J8639" s="99"/>
      <c r="K8639" s="99"/>
      <c r="L8639" s="99"/>
      <c r="M8639" s="99"/>
      <c r="N8639" s="99"/>
      <c r="O8639" s="99"/>
      <c r="P8639" s="99"/>
      <c r="Q8639" s="99"/>
      <c r="R8639" s="99"/>
      <c r="S8639" s="99"/>
      <c r="T8639" s="99"/>
      <c r="U8639" s="99"/>
      <c r="V8639" s="99"/>
      <c r="W8639" s="99"/>
      <c r="X8639" s="99"/>
      <c r="Y8639" s="99"/>
      <c r="Z8639" s="99"/>
      <c r="AA8639" s="99"/>
      <c r="AB8639" s="99"/>
      <c r="AC8639" s="99"/>
      <c r="AD8639" s="99"/>
      <c r="AE8639" s="99"/>
      <c r="AF8639" s="99"/>
      <c r="AG8639" s="99"/>
      <c r="AH8639" s="31"/>
      <c r="AI8639" s="31"/>
      <c r="AJ8639" s="31"/>
      <c r="AK8639" s="31"/>
      <c r="AL8639" s="31"/>
      <c r="AO8639" s="376"/>
    </row>
    <row r="8640" spans="1:41" x14ac:dyDescent="0.25">
      <c r="A8640" s="44" t="s">
        <v>231</v>
      </c>
      <c r="B8640" s="44" t="s">
        <v>143</v>
      </c>
      <c r="C8640" s="45" t="s">
        <v>7546</v>
      </c>
      <c r="D8640" s="45" t="s">
        <v>9895</v>
      </c>
      <c r="E8640" s="46">
        <v>47756</v>
      </c>
      <c r="F8640" s="93"/>
      <c r="G8640" s="93"/>
      <c r="H8640" s="93"/>
      <c r="I8640" s="99"/>
      <c r="J8640" s="99"/>
      <c r="K8640" s="99"/>
      <c r="L8640" s="99"/>
      <c r="M8640" s="99"/>
      <c r="N8640" s="44"/>
      <c r="O8640" s="44"/>
      <c r="P8640" s="99"/>
      <c r="Q8640" s="99"/>
      <c r="R8640" s="99"/>
      <c r="S8640" s="99"/>
      <c r="T8640" s="99"/>
      <c r="U8640" s="99"/>
      <c r="V8640" s="99"/>
      <c r="W8640" s="99"/>
      <c r="X8640" s="99"/>
      <c r="Y8640" s="99"/>
      <c r="Z8640" s="99"/>
      <c r="AA8640" s="99"/>
      <c r="AB8640" s="99"/>
      <c r="AC8640" s="99"/>
      <c r="AD8640" s="99"/>
      <c r="AE8640" s="99"/>
      <c r="AF8640" s="99"/>
      <c r="AG8640" s="99"/>
      <c r="AH8640" s="31"/>
      <c r="AI8640" s="31"/>
      <c r="AJ8640" s="31"/>
      <c r="AK8640" s="31"/>
      <c r="AL8640" s="31"/>
      <c r="AO8640" s="376"/>
    </row>
    <row r="8641" spans="1:41" x14ac:dyDescent="0.25">
      <c r="A8641" s="44" t="s">
        <v>12681</v>
      </c>
      <c r="B8641" s="44" t="s">
        <v>199</v>
      </c>
      <c r="C8641" s="45">
        <v>241001</v>
      </c>
      <c r="D8641" s="45" t="s">
        <v>11363</v>
      </c>
      <c r="E8641" s="45" t="s">
        <v>5332</v>
      </c>
      <c r="AO8641" s="376"/>
    </row>
    <row r="8642" spans="1:41" x14ac:dyDescent="0.25">
      <c r="A8642" s="44" t="s">
        <v>2398</v>
      </c>
      <c r="B8642" s="44" t="s">
        <v>5321</v>
      </c>
      <c r="C8642" s="45">
        <v>23010401</v>
      </c>
      <c r="D8642" s="45" t="s">
        <v>11363</v>
      </c>
      <c r="E8642" s="45" t="s">
        <v>5322</v>
      </c>
      <c r="AO8642" s="376"/>
    </row>
    <row r="8643" spans="1:41" x14ac:dyDescent="0.25">
      <c r="A8643" s="44" t="s">
        <v>10560</v>
      </c>
      <c r="B8643" s="44" t="s">
        <v>3475</v>
      </c>
      <c r="C8643" s="45">
        <v>240301</v>
      </c>
      <c r="D8643" s="45" t="s">
        <v>11363</v>
      </c>
      <c r="E8643" s="45" t="s">
        <v>9249</v>
      </c>
      <c r="AO8643" s="376"/>
    </row>
    <row r="8644" spans="1:41" x14ac:dyDescent="0.25">
      <c r="A8644" s="44" t="s">
        <v>2399</v>
      </c>
      <c r="B8644" s="44" t="s">
        <v>2350</v>
      </c>
      <c r="C8644" s="45">
        <v>230105</v>
      </c>
      <c r="D8644" s="45" t="s">
        <v>11363</v>
      </c>
      <c r="E8644" s="45" t="s">
        <v>5265</v>
      </c>
      <c r="AO8644" s="376"/>
    </row>
    <row r="8645" spans="1:41" x14ac:dyDescent="0.25">
      <c r="A8645" s="44" t="s">
        <v>4483</v>
      </c>
      <c r="B8645" s="44" t="s">
        <v>4340</v>
      </c>
      <c r="C8645" s="45" t="s">
        <v>4484</v>
      </c>
      <c r="D8645" s="45" t="s">
        <v>11204</v>
      </c>
      <c r="E8645" s="45" t="s">
        <v>4125</v>
      </c>
      <c r="F8645" s="93"/>
      <c r="G8645" s="93"/>
      <c r="H8645" s="93"/>
      <c r="I8645" s="99"/>
      <c r="J8645" s="99"/>
      <c r="K8645" s="99"/>
      <c r="L8645" s="99"/>
      <c r="M8645" s="99"/>
      <c r="N8645" s="99"/>
      <c r="O8645" s="99"/>
      <c r="P8645" s="99"/>
      <c r="Q8645" s="99"/>
      <c r="R8645" s="99"/>
      <c r="S8645" s="99"/>
      <c r="T8645" s="99"/>
      <c r="U8645" s="99"/>
      <c r="V8645" s="99"/>
      <c r="W8645" s="99"/>
      <c r="X8645" s="99"/>
      <c r="Y8645" s="99"/>
      <c r="Z8645" s="99"/>
      <c r="AA8645" s="99"/>
      <c r="AB8645" s="99"/>
      <c r="AC8645" s="99"/>
      <c r="AD8645" s="99"/>
      <c r="AE8645" s="99"/>
      <c r="AF8645" s="99"/>
      <c r="AG8645" s="99"/>
      <c r="AH8645" s="31"/>
      <c r="AI8645" s="31"/>
      <c r="AJ8645" s="31"/>
      <c r="AK8645" s="31"/>
      <c r="AL8645" s="31"/>
      <c r="AO8645" s="376"/>
    </row>
    <row r="8646" spans="1:41" x14ac:dyDescent="0.25">
      <c r="A8646" s="44" t="s">
        <v>4483</v>
      </c>
      <c r="B8646" s="44" t="s">
        <v>4340</v>
      </c>
      <c r="C8646" s="45" t="s">
        <v>17424</v>
      </c>
      <c r="D8646" s="93" t="s">
        <v>17443</v>
      </c>
      <c r="E8646" s="45" t="s">
        <v>9839</v>
      </c>
      <c r="F8646" s="93"/>
      <c r="G8646" s="93"/>
      <c r="H8646" s="93"/>
      <c r="I8646" s="99"/>
      <c r="J8646" s="99"/>
      <c r="K8646" s="99"/>
      <c r="L8646" s="99"/>
      <c r="M8646" s="99"/>
      <c r="N8646" s="99"/>
      <c r="O8646" s="99"/>
      <c r="P8646" s="99"/>
      <c r="Q8646" s="99"/>
      <c r="R8646" s="99"/>
      <c r="S8646" s="99"/>
      <c r="T8646" s="99"/>
      <c r="U8646" s="99"/>
      <c r="V8646" s="99"/>
      <c r="W8646" s="99"/>
      <c r="X8646" s="99"/>
      <c r="Y8646" s="99"/>
      <c r="Z8646" s="99"/>
      <c r="AA8646" s="99"/>
      <c r="AB8646" s="99"/>
      <c r="AC8646" s="99"/>
      <c r="AD8646" s="99"/>
      <c r="AE8646" s="99"/>
      <c r="AF8646" s="99"/>
      <c r="AG8646" s="99"/>
      <c r="AH8646" s="31"/>
      <c r="AI8646" s="31"/>
      <c r="AJ8646" s="31"/>
      <c r="AK8646" s="31"/>
      <c r="AL8646" s="31"/>
      <c r="AO8646" s="376"/>
    </row>
    <row r="8647" spans="1:41" x14ac:dyDescent="0.25">
      <c r="A8647" s="44" t="s">
        <v>17930</v>
      </c>
      <c r="B8647" s="44" t="s">
        <v>2350</v>
      </c>
      <c r="C8647" s="45">
        <v>220105</v>
      </c>
      <c r="D8647" s="45" t="s">
        <v>11363</v>
      </c>
      <c r="E8647" s="45" t="s">
        <v>2593</v>
      </c>
      <c r="AO8647" s="376"/>
    </row>
    <row r="8648" spans="1:41" x14ac:dyDescent="0.25">
      <c r="A8648" s="44" t="s">
        <v>21681</v>
      </c>
      <c r="B8648" s="44" t="s">
        <v>17463</v>
      </c>
      <c r="C8648" s="45">
        <v>260202</v>
      </c>
      <c r="D8648" s="45" t="s">
        <v>11363</v>
      </c>
      <c r="E8648" s="45" t="s">
        <v>9238</v>
      </c>
      <c r="AO8648" s="376"/>
    </row>
    <row r="8649" spans="1:41" x14ac:dyDescent="0.25">
      <c r="A8649" s="44" t="s">
        <v>21681</v>
      </c>
      <c r="B8649" s="44" t="s">
        <v>9248</v>
      </c>
      <c r="C8649" s="45">
        <v>260105</v>
      </c>
      <c r="D8649" s="45" t="s">
        <v>11363</v>
      </c>
      <c r="E8649" s="45" t="s">
        <v>17625</v>
      </c>
      <c r="AO8649" s="376"/>
    </row>
    <row r="8650" spans="1:41" ht="24" x14ac:dyDescent="0.25">
      <c r="A8650" s="44" t="s">
        <v>4485</v>
      </c>
      <c r="B8650" s="319" t="s">
        <v>19559</v>
      </c>
      <c r="C8650" s="318" t="s">
        <v>19705</v>
      </c>
      <c r="D8650" s="93" t="s">
        <v>19934</v>
      </c>
      <c r="E8650" s="320">
        <v>46996</v>
      </c>
      <c r="F8650" s="93"/>
      <c r="G8650" s="93"/>
      <c r="H8650" s="93"/>
      <c r="I8650" s="99"/>
      <c r="J8650" s="99"/>
      <c r="K8650" s="99"/>
      <c r="L8650" s="99"/>
      <c r="M8650" s="99"/>
      <c r="N8650" s="99"/>
      <c r="O8650" s="99"/>
      <c r="P8650" s="99"/>
      <c r="Q8650" s="99"/>
      <c r="R8650" s="99"/>
      <c r="S8650" s="99"/>
      <c r="T8650" s="99"/>
      <c r="U8650" s="99"/>
      <c r="V8650" s="99"/>
      <c r="W8650" s="99"/>
      <c r="X8650" s="99"/>
      <c r="Y8650" s="99"/>
      <c r="Z8650" s="99"/>
      <c r="AA8650" s="99"/>
      <c r="AB8650" s="99"/>
      <c r="AC8650" s="99"/>
      <c r="AD8650" s="99"/>
      <c r="AE8650" s="99"/>
      <c r="AF8650" s="99"/>
      <c r="AG8650" s="99"/>
      <c r="AH8650" s="31"/>
      <c r="AI8650" s="31"/>
      <c r="AJ8650" s="31"/>
      <c r="AK8650" s="31"/>
      <c r="AL8650" s="31"/>
      <c r="AO8650" s="376"/>
    </row>
    <row r="8651" spans="1:41" x14ac:dyDescent="0.3">
      <c r="A8651" s="333" t="s">
        <v>8059</v>
      </c>
      <c r="B8651" s="333" t="s">
        <v>1180</v>
      </c>
      <c r="C8651" s="125" t="s">
        <v>8023</v>
      </c>
      <c r="D8651" s="32" t="s">
        <v>20309</v>
      </c>
      <c r="E8651" s="125" t="s">
        <v>7871</v>
      </c>
      <c r="F8651" s="125" t="s">
        <v>1189</v>
      </c>
      <c r="G8651" s="125" t="s">
        <v>1190</v>
      </c>
      <c r="AO8651" s="376"/>
    </row>
    <row r="8652" spans="1:41" x14ac:dyDescent="0.25">
      <c r="A8652" s="44" t="s">
        <v>4152</v>
      </c>
      <c r="B8652" s="44" t="s">
        <v>4136</v>
      </c>
      <c r="C8652" s="45" t="s">
        <v>4153</v>
      </c>
      <c r="D8652" s="45" t="s">
        <v>11204</v>
      </c>
      <c r="E8652" s="45" t="s">
        <v>4824</v>
      </c>
      <c r="F8652" s="93"/>
      <c r="G8652" s="93"/>
      <c r="H8652" s="93"/>
      <c r="I8652" s="99"/>
      <c r="J8652" s="99"/>
      <c r="K8652" s="99"/>
      <c r="L8652" s="99"/>
      <c r="M8652" s="99"/>
      <c r="N8652" s="99"/>
      <c r="O8652" s="99"/>
      <c r="P8652" s="99"/>
      <c r="Q8652" s="99"/>
      <c r="R8652" s="99"/>
      <c r="S8652" s="99"/>
      <c r="T8652" s="99"/>
      <c r="U8652" s="99"/>
      <c r="V8652" s="99"/>
      <c r="W8652" s="99"/>
      <c r="X8652" s="99"/>
      <c r="Y8652" s="99"/>
      <c r="Z8652" s="99"/>
      <c r="AA8652" s="99"/>
      <c r="AB8652" s="99"/>
      <c r="AC8652" s="99"/>
      <c r="AD8652" s="99"/>
      <c r="AE8652" s="99"/>
      <c r="AF8652" s="99"/>
      <c r="AG8652" s="99"/>
      <c r="AH8652" s="31"/>
      <c r="AI8652" s="31"/>
      <c r="AJ8652" s="31"/>
      <c r="AK8652" s="31"/>
      <c r="AL8652" s="31"/>
      <c r="AO8652" s="376"/>
    </row>
    <row r="8653" spans="1:41" x14ac:dyDescent="0.25">
      <c r="A8653" s="44" t="s">
        <v>4152</v>
      </c>
      <c r="B8653" s="44" t="s">
        <v>193</v>
      </c>
      <c r="C8653" s="45" t="s">
        <v>14009</v>
      </c>
      <c r="D8653" s="45" t="s">
        <v>11204</v>
      </c>
      <c r="E8653" s="45" t="s">
        <v>5037</v>
      </c>
      <c r="F8653" s="93"/>
      <c r="G8653" s="93"/>
      <c r="H8653" s="93"/>
      <c r="I8653" s="99"/>
      <c r="J8653" s="99"/>
      <c r="K8653" s="99"/>
      <c r="L8653" s="99"/>
      <c r="M8653" s="99"/>
      <c r="N8653" s="99"/>
      <c r="O8653" s="99"/>
      <c r="P8653" s="99"/>
      <c r="Q8653" s="99"/>
      <c r="R8653" s="99"/>
      <c r="S8653" s="99"/>
      <c r="T8653" s="99"/>
      <c r="U8653" s="99"/>
      <c r="V8653" s="99"/>
      <c r="W8653" s="99"/>
      <c r="X8653" s="99"/>
      <c r="Y8653" s="99"/>
      <c r="Z8653" s="99"/>
      <c r="AA8653" s="99"/>
      <c r="AB8653" s="99"/>
      <c r="AC8653" s="99"/>
      <c r="AD8653" s="99"/>
      <c r="AE8653" s="99"/>
      <c r="AF8653" s="99"/>
      <c r="AG8653" s="99"/>
      <c r="AH8653" s="31"/>
      <c r="AI8653" s="31"/>
      <c r="AJ8653" s="31"/>
      <c r="AK8653" s="31"/>
      <c r="AL8653" s="31"/>
      <c r="AO8653" s="376"/>
    </row>
    <row r="8654" spans="1:41" x14ac:dyDescent="0.25">
      <c r="A8654" s="44" t="s">
        <v>4152</v>
      </c>
      <c r="B8654" s="44" t="s">
        <v>14128</v>
      </c>
      <c r="C8654" s="45" t="s">
        <v>14130</v>
      </c>
      <c r="D8654" s="45" t="s">
        <v>11204</v>
      </c>
      <c r="E8654" s="45" t="s">
        <v>5322</v>
      </c>
      <c r="F8654" s="93"/>
      <c r="G8654" s="93"/>
      <c r="H8654" s="93"/>
      <c r="I8654" s="99"/>
      <c r="J8654" s="99"/>
      <c r="K8654" s="99"/>
      <c r="L8654" s="99"/>
      <c r="M8654" s="99"/>
      <c r="N8654" s="99"/>
      <c r="O8654" s="99"/>
      <c r="P8654" s="99"/>
      <c r="Q8654" s="99"/>
      <c r="R8654" s="99"/>
      <c r="S8654" s="99"/>
      <c r="T8654" s="99"/>
      <c r="U8654" s="99"/>
      <c r="V8654" s="99"/>
      <c r="W8654" s="99"/>
      <c r="X8654" s="99"/>
      <c r="Y8654" s="99"/>
      <c r="Z8654" s="99"/>
      <c r="AA8654" s="99"/>
      <c r="AB8654" s="99"/>
      <c r="AC8654" s="99"/>
      <c r="AD8654" s="99"/>
      <c r="AE8654" s="99"/>
      <c r="AF8654" s="99"/>
      <c r="AG8654" s="99"/>
      <c r="AH8654" s="31"/>
      <c r="AI8654" s="31"/>
      <c r="AJ8654" s="31"/>
      <c r="AK8654" s="31"/>
      <c r="AL8654" s="31"/>
      <c r="AO8654" s="376"/>
    </row>
    <row r="8655" spans="1:41" x14ac:dyDescent="0.25">
      <c r="A8655" s="44" t="s">
        <v>4152</v>
      </c>
      <c r="B8655" s="44" t="s">
        <v>193</v>
      </c>
      <c r="C8655" s="45" t="s">
        <v>14009</v>
      </c>
      <c r="D8655" s="93" t="s">
        <v>17443</v>
      </c>
      <c r="E8655" s="45" t="s">
        <v>5037</v>
      </c>
      <c r="F8655" s="93"/>
      <c r="G8655" s="93"/>
      <c r="H8655" s="93"/>
      <c r="I8655" s="99"/>
      <c r="J8655" s="99"/>
      <c r="K8655" s="99"/>
      <c r="L8655" s="99"/>
      <c r="M8655" s="99"/>
      <c r="N8655" s="99"/>
      <c r="O8655" s="99"/>
      <c r="P8655" s="99"/>
      <c r="Q8655" s="99"/>
      <c r="R8655" s="99"/>
      <c r="S8655" s="99"/>
      <c r="T8655" s="99"/>
      <c r="U8655" s="99"/>
      <c r="V8655" s="99"/>
      <c r="W8655" s="99"/>
      <c r="X8655" s="99"/>
      <c r="Y8655" s="99"/>
      <c r="Z8655" s="99"/>
      <c r="AA8655" s="99"/>
      <c r="AB8655" s="99"/>
      <c r="AC8655" s="99"/>
      <c r="AD8655" s="99"/>
      <c r="AE8655" s="99"/>
      <c r="AF8655" s="99"/>
      <c r="AG8655" s="99"/>
      <c r="AH8655" s="31"/>
      <c r="AI8655" s="31"/>
      <c r="AJ8655" s="31"/>
      <c r="AK8655" s="31"/>
      <c r="AL8655" s="31"/>
      <c r="AO8655" s="376"/>
    </row>
    <row r="8656" spans="1:41" x14ac:dyDescent="0.25">
      <c r="A8656" s="44" t="s">
        <v>4152</v>
      </c>
      <c r="B8656" s="44" t="s">
        <v>14128</v>
      </c>
      <c r="C8656" s="45" t="s">
        <v>14130</v>
      </c>
      <c r="D8656" s="93" t="s">
        <v>17443</v>
      </c>
      <c r="E8656" s="45" t="s">
        <v>5322</v>
      </c>
      <c r="F8656" s="93"/>
      <c r="G8656" s="93"/>
      <c r="H8656" s="93"/>
      <c r="I8656" s="99"/>
      <c r="J8656" s="99"/>
      <c r="K8656" s="99"/>
      <c r="L8656" s="99"/>
      <c r="M8656" s="99"/>
      <c r="N8656" s="99"/>
      <c r="O8656" s="99"/>
      <c r="P8656" s="99"/>
      <c r="Q8656" s="99"/>
      <c r="R8656" s="99"/>
      <c r="S8656" s="99"/>
      <c r="T8656" s="99"/>
      <c r="U8656" s="99"/>
      <c r="V8656" s="99"/>
      <c r="W8656" s="99"/>
      <c r="X8656" s="99"/>
      <c r="Y8656" s="99"/>
      <c r="Z8656" s="99"/>
      <c r="AA8656" s="99"/>
      <c r="AB8656" s="99"/>
      <c r="AC8656" s="99"/>
      <c r="AD8656" s="99"/>
      <c r="AE8656" s="99"/>
      <c r="AF8656" s="99"/>
      <c r="AG8656" s="99"/>
      <c r="AH8656" s="31"/>
      <c r="AI8656" s="31"/>
      <c r="AJ8656" s="31"/>
      <c r="AK8656" s="31"/>
      <c r="AL8656" s="31"/>
      <c r="AO8656" s="376"/>
    </row>
    <row r="8657" spans="1:41" x14ac:dyDescent="0.25">
      <c r="A8657" s="44" t="s">
        <v>4152</v>
      </c>
      <c r="B8657" s="44" t="s">
        <v>4136</v>
      </c>
      <c r="C8657" s="45" t="s">
        <v>4153</v>
      </c>
      <c r="D8657" s="45" t="s">
        <v>9895</v>
      </c>
      <c r="E8657" s="45" t="s">
        <v>4824</v>
      </c>
      <c r="F8657" s="93"/>
      <c r="G8657" s="93"/>
      <c r="H8657" s="93"/>
      <c r="I8657" s="99"/>
      <c r="J8657" s="99"/>
      <c r="K8657" s="99"/>
      <c r="L8657" s="99"/>
      <c r="M8657" s="99"/>
      <c r="N8657" s="44"/>
      <c r="O8657" s="44"/>
      <c r="P8657" s="99"/>
      <c r="Q8657" s="99"/>
      <c r="R8657" s="99"/>
      <c r="S8657" s="99"/>
      <c r="T8657" s="99"/>
      <c r="U8657" s="99"/>
      <c r="V8657" s="99"/>
      <c r="W8657" s="99"/>
      <c r="X8657" s="99"/>
      <c r="Y8657" s="99"/>
      <c r="Z8657" s="99"/>
      <c r="AA8657" s="99"/>
      <c r="AB8657" s="99"/>
      <c r="AC8657" s="99"/>
      <c r="AD8657" s="99"/>
      <c r="AE8657" s="99"/>
      <c r="AF8657" s="99"/>
      <c r="AG8657" s="99"/>
      <c r="AH8657" s="31"/>
      <c r="AI8657" s="31"/>
      <c r="AJ8657" s="31"/>
      <c r="AK8657" s="31"/>
      <c r="AL8657" s="31"/>
      <c r="AO8657" s="376"/>
    </row>
    <row r="8658" spans="1:41" x14ac:dyDescent="0.25">
      <c r="A8658" s="44" t="s">
        <v>5258</v>
      </c>
      <c r="B8658" s="44" t="s">
        <v>2350</v>
      </c>
      <c r="C8658" s="45">
        <v>220105</v>
      </c>
      <c r="D8658" s="45" t="s">
        <v>11363</v>
      </c>
      <c r="E8658" s="45" t="s">
        <v>2593</v>
      </c>
      <c r="AO8658" s="376"/>
    </row>
    <row r="8659" spans="1:41" x14ac:dyDescent="0.25">
      <c r="A8659" s="44" t="s">
        <v>14178</v>
      </c>
      <c r="B8659" s="44" t="s">
        <v>5594</v>
      </c>
      <c r="C8659" s="45" t="s">
        <v>14242</v>
      </c>
      <c r="D8659" s="32" t="s">
        <v>5559</v>
      </c>
      <c r="E8659" s="45" t="s">
        <v>20869</v>
      </c>
      <c r="F8659" s="32"/>
      <c r="G8659" s="32"/>
      <c r="H8659" s="32"/>
      <c r="I8659" s="31"/>
      <c r="J8659" s="31"/>
      <c r="K8659" s="31"/>
      <c r="L8659" s="31"/>
      <c r="M8659" s="31"/>
      <c r="N8659" s="31"/>
      <c r="O8659" s="31"/>
      <c r="P8659" s="31"/>
      <c r="Q8659" s="31"/>
      <c r="R8659" s="31"/>
      <c r="S8659" s="31"/>
      <c r="T8659" s="31"/>
      <c r="U8659" s="31"/>
      <c r="V8659" s="31"/>
      <c r="W8659" s="31"/>
      <c r="X8659" s="31"/>
      <c r="Y8659" s="31"/>
      <c r="Z8659" s="31"/>
      <c r="AA8659" s="31"/>
      <c r="AB8659" s="31"/>
      <c r="AC8659" s="31"/>
      <c r="AD8659" s="31"/>
      <c r="AE8659" s="31"/>
      <c r="AF8659" s="31"/>
      <c r="AG8659" s="31"/>
      <c r="AH8659" s="31"/>
      <c r="AI8659" s="31"/>
      <c r="AJ8659" s="31"/>
      <c r="AK8659" s="31"/>
      <c r="AL8659" s="31"/>
      <c r="AO8659" s="376"/>
    </row>
    <row r="8660" spans="1:41" x14ac:dyDescent="0.3">
      <c r="A8660" s="333" t="s">
        <v>8060</v>
      </c>
      <c r="B8660" s="333" t="s">
        <v>8040</v>
      </c>
      <c r="C8660" s="125" t="s">
        <v>8041</v>
      </c>
      <c r="D8660" s="32" t="s">
        <v>20309</v>
      </c>
      <c r="E8660" s="125" t="s">
        <v>7871</v>
      </c>
      <c r="F8660" s="125" t="s">
        <v>1189</v>
      </c>
      <c r="G8660" s="125" t="s">
        <v>1190</v>
      </c>
      <c r="AO8660" s="376"/>
    </row>
    <row r="8661" spans="1:41" x14ac:dyDescent="0.3">
      <c r="A8661" s="333" t="s">
        <v>8060</v>
      </c>
      <c r="B8661" s="333" t="s">
        <v>8044</v>
      </c>
      <c r="C8661" s="125" t="s">
        <v>8045</v>
      </c>
      <c r="D8661" s="32" t="s">
        <v>20309</v>
      </c>
      <c r="E8661" s="125" t="s">
        <v>7871</v>
      </c>
      <c r="F8661" s="125" t="s">
        <v>1189</v>
      </c>
      <c r="G8661" s="125" t="s">
        <v>1190</v>
      </c>
      <c r="AO8661" s="376"/>
    </row>
    <row r="8662" spans="1:41" x14ac:dyDescent="0.25">
      <c r="A8662" s="99" t="s">
        <v>1332</v>
      </c>
      <c r="B8662" s="92" t="s">
        <v>1334</v>
      </c>
      <c r="C8662" s="93" t="s">
        <v>10079</v>
      </c>
      <c r="D8662" s="93" t="s">
        <v>1201</v>
      </c>
      <c r="E8662" s="94">
        <v>46590</v>
      </c>
      <c r="F8662" s="93" t="s">
        <v>1335</v>
      </c>
      <c r="G8662" s="93"/>
      <c r="H8662" s="93" t="s">
        <v>1335</v>
      </c>
      <c r="I8662" s="99"/>
      <c r="J8662" s="99"/>
      <c r="K8662" s="99"/>
      <c r="L8662" s="99"/>
      <c r="M8662" s="99"/>
      <c r="N8662" s="44"/>
      <c r="O8662" s="44"/>
      <c r="P8662" s="99"/>
      <c r="Q8662" s="99"/>
      <c r="R8662" s="99"/>
      <c r="S8662" s="99"/>
      <c r="T8662" s="99"/>
      <c r="U8662" s="99"/>
      <c r="V8662" s="99"/>
      <c r="W8662" s="99"/>
      <c r="X8662" s="99"/>
      <c r="Y8662" s="99"/>
      <c r="Z8662" s="99"/>
      <c r="AA8662" s="99"/>
      <c r="AB8662" s="99"/>
      <c r="AC8662" s="99"/>
      <c r="AD8662" s="99"/>
      <c r="AE8662" s="99"/>
      <c r="AF8662" s="99"/>
      <c r="AG8662" s="99"/>
      <c r="AH8662" s="31"/>
      <c r="AI8662" s="31"/>
      <c r="AJ8662" s="31"/>
      <c r="AK8662" s="31"/>
      <c r="AL8662" s="31"/>
      <c r="AO8662" s="376"/>
    </row>
    <row r="8663" spans="1:41" x14ac:dyDescent="0.25">
      <c r="A8663" s="99" t="s">
        <v>2490</v>
      </c>
      <c r="B8663" s="92" t="s">
        <v>2491</v>
      </c>
      <c r="C8663" s="146">
        <v>1625</v>
      </c>
      <c r="D8663" s="56" t="s">
        <v>3681</v>
      </c>
      <c r="E8663" s="107">
        <v>45231</v>
      </c>
      <c r="F8663" s="93"/>
      <c r="G8663" s="93"/>
      <c r="H8663" s="93" t="s">
        <v>1335</v>
      </c>
      <c r="I8663" s="99"/>
      <c r="J8663" s="99"/>
      <c r="K8663" s="99"/>
      <c r="L8663" s="99"/>
      <c r="M8663" s="99"/>
      <c r="N8663" s="44"/>
      <c r="O8663" s="44"/>
      <c r="P8663" s="99"/>
      <c r="Q8663" s="99"/>
      <c r="R8663" s="99"/>
      <c r="S8663" s="99"/>
      <c r="T8663" s="99"/>
      <c r="U8663" s="99"/>
      <c r="V8663" s="99"/>
      <c r="W8663" s="99"/>
      <c r="X8663" s="99"/>
      <c r="Y8663" s="99"/>
      <c r="Z8663" s="99"/>
      <c r="AA8663" s="99"/>
      <c r="AB8663" s="99"/>
      <c r="AC8663" s="99"/>
      <c r="AD8663" s="99"/>
      <c r="AE8663" s="99"/>
      <c r="AF8663" s="99"/>
      <c r="AG8663" s="99"/>
      <c r="AH8663" s="31"/>
      <c r="AI8663" s="31"/>
      <c r="AJ8663" s="31"/>
      <c r="AK8663" s="31"/>
      <c r="AL8663" s="31"/>
      <c r="AO8663" s="376"/>
    </row>
    <row r="8664" spans="1:41" x14ac:dyDescent="0.25">
      <c r="A8664" s="44" t="s">
        <v>3991</v>
      </c>
      <c r="B8664" s="44" t="s">
        <v>21396</v>
      </c>
      <c r="C8664" s="45" t="s">
        <v>9703</v>
      </c>
      <c r="D8664" s="45" t="s">
        <v>21447</v>
      </c>
      <c r="E8664" s="46">
        <v>46568</v>
      </c>
      <c r="AO8664" s="376"/>
    </row>
    <row r="8665" spans="1:41" x14ac:dyDescent="0.25">
      <c r="A8665" s="44" t="s">
        <v>3991</v>
      </c>
      <c r="B8665" s="44" t="s">
        <v>21402</v>
      </c>
      <c r="C8665" s="45" t="s">
        <v>5503</v>
      </c>
      <c r="D8665" s="45" t="s">
        <v>21447</v>
      </c>
      <c r="E8665" s="46">
        <v>46507</v>
      </c>
      <c r="AO8665" s="376"/>
    </row>
    <row r="8666" spans="1:41" x14ac:dyDescent="0.25">
      <c r="A8666" s="44" t="s">
        <v>3991</v>
      </c>
      <c r="B8666" s="44" t="s">
        <v>21412</v>
      </c>
      <c r="C8666" s="45" t="s">
        <v>5516</v>
      </c>
      <c r="D8666" s="45" t="s">
        <v>21447</v>
      </c>
      <c r="E8666" s="46">
        <v>46599</v>
      </c>
      <c r="AO8666" s="376"/>
    </row>
    <row r="8667" spans="1:41" x14ac:dyDescent="0.25">
      <c r="A8667" s="44" t="s">
        <v>3991</v>
      </c>
      <c r="B8667" s="44" t="s">
        <v>21417</v>
      </c>
      <c r="C8667" s="45" t="s">
        <v>3993</v>
      </c>
      <c r="D8667" s="45" t="s">
        <v>21447</v>
      </c>
      <c r="E8667" s="46">
        <v>46387</v>
      </c>
      <c r="AO8667" s="376"/>
    </row>
    <row r="8668" spans="1:41" x14ac:dyDescent="0.25">
      <c r="A8668" s="44" t="s">
        <v>8827</v>
      </c>
      <c r="B8668" s="44" t="s">
        <v>14947</v>
      </c>
      <c r="C8668" s="45" t="s">
        <v>13832</v>
      </c>
      <c r="D8668" s="367" t="s">
        <v>3696</v>
      </c>
      <c r="E8668" s="328">
        <f>DATE(2029,1,31)</f>
        <v>47149</v>
      </c>
      <c r="F8668" s="32"/>
      <c r="G8668" s="32"/>
      <c r="H8668" s="32"/>
      <c r="I8668" s="31"/>
      <c r="J8668" s="31"/>
      <c r="K8668" s="31"/>
      <c r="L8668" s="31"/>
      <c r="M8668" s="31"/>
      <c r="N8668" s="31"/>
      <c r="O8668" s="31"/>
      <c r="P8668" s="31"/>
      <c r="Q8668" s="31"/>
      <c r="R8668" s="31"/>
      <c r="S8668" s="31"/>
      <c r="T8668" s="31"/>
      <c r="U8668" s="31"/>
      <c r="V8668" s="31"/>
      <c r="W8668" s="31"/>
      <c r="X8668" s="31"/>
      <c r="Y8668" s="31"/>
      <c r="Z8668" s="31"/>
      <c r="AA8668" s="31"/>
      <c r="AB8668" s="31"/>
      <c r="AC8668" s="31"/>
      <c r="AD8668" s="31"/>
      <c r="AE8668" s="31"/>
      <c r="AF8668" s="31"/>
      <c r="AG8668" s="31"/>
      <c r="AH8668" s="31"/>
      <c r="AI8668" s="31"/>
      <c r="AJ8668" s="31"/>
      <c r="AK8668" s="31"/>
      <c r="AL8668" s="31"/>
      <c r="AO8668" s="376"/>
    </row>
    <row r="8669" spans="1:41" x14ac:dyDescent="0.25">
      <c r="A8669" s="44" t="s">
        <v>12682</v>
      </c>
      <c r="B8669" s="44" t="s">
        <v>199</v>
      </c>
      <c r="C8669" s="45">
        <v>241001</v>
      </c>
      <c r="D8669" s="45" t="s">
        <v>11363</v>
      </c>
      <c r="E8669" s="45" t="s">
        <v>5332</v>
      </c>
      <c r="AO8669" s="376"/>
    </row>
    <row r="8670" spans="1:41" x14ac:dyDescent="0.25">
      <c r="A8670" s="44" t="s">
        <v>5259</v>
      </c>
      <c r="B8670" s="44" t="s">
        <v>5130</v>
      </c>
      <c r="C8670" s="45">
        <v>22010701</v>
      </c>
      <c r="D8670" s="45" t="s">
        <v>11363</v>
      </c>
      <c r="E8670" s="45" t="s">
        <v>5131</v>
      </c>
      <c r="AO8670" s="376"/>
    </row>
    <row r="8671" spans="1:41" x14ac:dyDescent="0.25">
      <c r="A8671" s="44" t="s">
        <v>5259</v>
      </c>
      <c r="B8671" s="44" t="s">
        <v>17452</v>
      </c>
      <c r="C8671" s="45">
        <v>25010501</v>
      </c>
      <c r="D8671" s="45" t="s">
        <v>11363</v>
      </c>
      <c r="E8671" s="45" t="s">
        <v>12551</v>
      </c>
      <c r="AO8671" s="376"/>
    </row>
    <row r="8672" spans="1:41" x14ac:dyDescent="0.25">
      <c r="A8672" s="44" t="s">
        <v>5259</v>
      </c>
      <c r="B8672" s="44" t="s">
        <v>5129</v>
      </c>
      <c r="C8672" s="45">
        <v>25010502</v>
      </c>
      <c r="D8672" s="45" t="s">
        <v>11363</v>
      </c>
      <c r="E8672" s="45" t="s">
        <v>12551</v>
      </c>
      <c r="AO8672" s="376"/>
    </row>
    <row r="8673" spans="1:41" x14ac:dyDescent="0.25">
      <c r="A8673" s="44" t="s">
        <v>5259</v>
      </c>
      <c r="B8673" s="44" t="s">
        <v>3176</v>
      </c>
      <c r="C8673" s="45">
        <v>25010402</v>
      </c>
      <c r="D8673" s="45" t="s">
        <v>11363</v>
      </c>
      <c r="E8673" s="45" t="s">
        <v>12564</v>
      </c>
      <c r="AO8673" s="376"/>
    </row>
    <row r="8674" spans="1:41" x14ac:dyDescent="0.3">
      <c r="A8674" s="333" t="s">
        <v>11453</v>
      </c>
      <c r="B8674" s="333" t="s">
        <v>11374</v>
      </c>
      <c r="C8674" s="125" t="s">
        <v>11375</v>
      </c>
      <c r="D8674" s="32" t="s">
        <v>20309</v>
      </c>
      <c r="E8674" s="125" t="s">
        <v>4826</v>
      </c>
      <c r="F8674" s="125" t="s">
        <v>1189</v>
      </c>
      <c r="G8674" s="125" t="s">
        <v>1190</v>
      </c>
      <c r="AO8674" s="376"/>
    </row>
    <row r="8675" spans="1:41" x14ac:dyDescent="0.25">
      <c r="A8675" s="44" t="s">
        <v>3519</v>
      </c>
      <c r="B8675" s="44" t="s">
        <v>2355</v>
      </c>
      <c r="C8675" s="45">
        <v>251001</v>
      </c>
      <c r="D8675" s="45" t="s">
        <v>11363</v>
      </c>
      <c r="E8675" s="45" t="s">
        <v>11146</v>
      </c>
      <c r="AO8675" s="376"/>
    </row>
    <row r="8676" spans="1:41" x14ac:dyDescent="0.3">
      <c r="A8676" s="333" t="s">
        <v>8650</v>
      </c>
      <c r="B8676" s="333" t="s">
        <v>1172</v>
      </c>
      <c r="C8676" s="125" t="s">
        <v>8628</v>
      </c>
      <c r="D8676" s="32" t="s">
        <v>20309</v>
      </c>
      <c r="E8676" s="125" t="s">
        <v>8619</v>
      </c>
      <c r="F8676" s="125" t="s">
        <v>1189</v>
      </c>
      <c r="G8676" s="125" t="s">
        <v>1190</v>
      </c>
      <c r="AO8676" s="376"/>
    </row>
    <row r="8677" spans="1:41" x14ac:dyDescent="0.25">
      <c r="A8677" s="44" t="s">
        <v>15784</v>
      </c>
      <c r="B8677" s="44" t="s">
        <v>3474</v>
      </c>
      <c r="C8677" s="45">
        <v>250503</v>
      </c>
      <c r="D8677" s="45" t="s">
        <v>11363</v>
      </c>
      <c r="E8677" s="45" t="s">
        <v>15608</v>
      </c>
      <c r="AO8677" s="376"/>
    </row>
    <row r="8678" spans="1:41" x14ac:dyDescent="0.25">
      <c r="A8678" s="44" t="s">
        <v>6666</v>
      </c>
      <c r="B8678" s="44" t="s">
        <v>1549</v>
      </c>
      <c r="C8678" s="45" t="s">
        <v>1759</v>
      </c>
      <c r="D8678" s="45" t="s">
        <v>11204</v>
      </c>
      <c r="E8678" s="45" t="s">
        <v>11146</v>
      </c>
      <c r="F8678" s="93"/>
      <c r="G8678" s="93"/>
      <c r="H8678" s="93"/>
      <c r="I8678" s="99"/>
      <c r="J8678" s="99"/>
      <c r="K8678" s="99"/>
      <c r="L8678" s="99"/>
      <c r="M8678" s="99"/>
      <c r="N8678" s="99"/>
      <c r="O8678" s="99"/>
      <c r="P8678" s="99"/>
      <c r="Q8678" s="99"/>
      <c r="R8678" s="99"/>
      <c r="S8678" s="99"/>
      <c r="T8678" s="99"/>
      <c r="U8678" s="99"/>
      <c r="V8678" s="99"/>
      <c r="W8678" s="99"/>
      <c r="X8678" s="99"/>
      <c r="Y8678" s="99"/>
      <c r="Z8678" s="99"/>
      <c r="AA8678" s="99"/>
      <c r="AB8678" s="99"/>
      <c r="AC8678" s="99"/>
      <c r="AD8678" s="99"/>
      <c r="AE8678" s="99"/>
      <c r="AF8678" s="99"/>
      <c r="AG8678" s="99"/>
      <c r="AH8678" s="31"/>
      <c r="AI8678" s="31"/>
      <c r="AJ8678" s="31"/>
      <c r="AK8678" s="31"/>
      <c r="AL8678" s="31"/>
      <c r="AO8678" s="376"/>
    </row>
    <row r="8679" spans="1:41" x14ac:dyDescent="0.25">
      <c r="A8679" s="44" t="s">
        <v>6666</v>
      </c>
      <c r="B8679" s="44" t="s">
        <v>1549</v>
      </c>
      <c r="C8679" s="45" t="s">
        <v>1759</v>
      </c>
      <c r="D8679" s="93" t="s">
        <v>17443</v>
      </c>
      <c r="E8679" s="45" t="s">
        <v>11146</v>
      </c>
      <c r="F8679" s="93"/>
      <c r="G8679" s="93"/>
      <c r="H8679" s="93"/>
      <c r="I8679" s="99"/>
      <c r="J8679" s="99"/>
      <c r="K8679" s="99"/>
      <c r="L8679" s="99"/>
      <c r="M8679" s="99"/>
      <c r="N8679" s="99"/>
      <c r="O8679" s="99"/>
      <c r="P8679" s="99"/>
      <c r="Q8679" s="99"/>
      <c r="R8679" s="99"/>
      <c r="S8679" s="99"/>
      <c r="T8679" s="99"/>
      <c r="U8679" s="99"/>
      <c r="V8679" s="99"/>
      <c r="W8679" s="99"/>
      <c r="X8679" s="99"/>
      <c r="Y8679" s="99"/>
      <c r="Z8679" s="99"/>
      <c r="AA8679" s="99"/>
      <c r="AB8679" s="99"/>
      <c r="AC8679" s="99"/>
      <c r="AD8679" s="99"/>
      <c r="AE8679" s="99"/>
      <c r="AF8679" s="99"/>
      <c r="AG8679" s="99"/>
      <c r="AH8679" s="31"/>
      <c r="AI8679" s="31"/>
      <c r="AJ8679" s="31"/>
      <c r="AK8679" s="31"/>
      <c r="AL8679" s="31"/>
      <c r="AO8679" s="376"/>
    </row>
    <row r="8680" spans="1:41" x14ac:dyDescent="0.25">
      <c r="A8680" s="44" t="s">
        <v>6666</v>
      </c>
      <c r="B8680" s="44" t="s">
        <v>1549</v>
      </c>
      <c r="C8680" s="45" t="s">
        <v>1759</v>
      </c>
      <c r="D8680" s="45" t="s">
        <v>9895</v>
      </c>
      <c r="E8680" s="46">
        <v>47149</v>
      </c>
      <c r="F8680" s="93"/>
      <c r="G8680" s="93"/>
      <c r="H8680" s="93"/>
      <c r="I8680" s="99"/>
      <c r="J8680" s="99"/>
      <c r="K8680" s="99"/>
      <c r="L8680" s="99"/>
      <c r="M8680" s="99"/>
      <c r="N8680" s="44"/>
      <c r="O8680" s="44"/>
      <c r="P8680" s="99"/>
      <c r="Q8680" s="99"/>
      <c r="R8680" s="99"/>
      <c r="S8680" s="99"/>
      <c r="T8680" s="99"/>
      <c r="U8680" s="99"/>
      <c r="V8680" s="99"/>
      <c r="W8680" s="99"/>
      <c r="X8680" s="99"/>
      <c r="Y8680" s="99"/>
      <c r="Z8680" s="99"/>
      <c r="AA8680" s="99"/>
      <c r="AB8680" s="99"/>
      <c r="AC8680" s="99"/>
      <c r="AD8680" s="99"/>
      <c r="AE8680" s="99"/>
      <c r="AF8680" s="99"/>
      <c r="AG8680" s="99"/>
      <c r="AH8680" s="31"/>
      <c r="AI8680" s="31"/>
      <c r="AJ8680" s="31"/>
      <c r="AK8680" s="31"/>
      <c r="AL8680" s="31"/>
      <c r="AO8680" s="376"/>
    </row>
    <row r="8681" spans="1:41" x14ac:dyDescent="0.25">
      <c r="A8681" s="44" t="s">
        <v>9447</v>
      </c>
      <c r="B8681" s="92" t="s">
        <v>9602</v>
      </c>
      <c r="C8681" s="45" t="s">
        <v>9334</v>
      </c>
      <c r="D8681" s="93" t="s">
        <v>9601</v>
      </c>
      <c r="E8681" s="94">
        <v>46568</v>
      </c>
      <c r="F8681" s="93"/>
      <c r="G8681" s="93"/>
      <c r="H8681" s="93"/>
      <c r="I8681" s="99"/>
      <c r="J8681" s="99"/>
      <c r="K8681" s="99"/>
      <c r="L8681" s="99"/>
      <c r="M8681" s="99"/>
      <c r="N8681" s="44"/>
      <c r="O8681" s="44"/>
      <c r="P8681" s="99"/>
      <c r="Q8681" s="99"/>
      <c r="R8681" s="99"/>
      <c r="S8681" s="99"/>
      <c r="T8681" s="99"/>
      <c r="U8681" s="99"/>
      <c r="V8681" s="99"/>
      <c r="W8681" s="99"/>
      <c r="X8681" s="99"/>
      <c r="Y8681" s="99"/>
      <c r="Z8681" s="99"/>
      <c r="AA8681" s="99"/>
      <c r="AB8681" s="99"/>
      <c r="AC8681" s="99"/>
      <c r="AD8681" s="99"/>
      <c r="AE8681" s="99"/>
      <c r="AF8681" s="99"/>
      <c r="AG8681" s="99"/>
      <c r="AH8681" s="31"/>
      <c r="AI8681" s="31"/>
      <c r="AJ8681" s="31"/>
      <c r="AK8681" s="31"/>
      <c r="AL8681" s="31"/>
      <c r="AO8681" s="376"/>
    </row>
    <row r="8682" spans="1:41" x14ac:dyDescent="0.25">
      <c r="A8682" s="44" t="s">
        <v>5260</v>
      </c>
      <c r="B8682" s="44" t="s">
        <v>10348</v>
      </c>
      <c r="C8682" s="45">
        <v>240501</v>
      </c>
      <c r="D8682" s="45" t="s">
        <v>11363</v>
      </c>
      <c r="E8682" s="45" t="s">
        <v>10349</v>
      </c>
      <c r="AO8682" s="376"/>
    </row>
    <row r="8683" spans="1:41" x14ac:dyDescent="0.25">
      <c r="A8683" s="44" t="s">
        <v>17931</v>
      </c>
      <c r="B8683" s="44" t="s">
        <v>5321</v>
      </c>
      <c r="C8683" s="45">
        <v>25010401</v>
      </c>
      <c r="D8683" s="45" t="s">
        <v>11363</v>
      </c>
      <c r="E8683" s="45" t="s">
        <v>12564</v>
      </c>
      <c r="AO8683" s="376"/>
    </row>
    <row r="8684" spans="1:41" x14ac:dyDescent="0.25">
      <c r="A8684" s="44" t="s">
        <v>10561</v>
      </c>
      <c r="B8684" s="44" t="s">
        <v>10348</v>
      </c>
      <c r="C8684" s="45">
        <v>240501</v>
      </c>
      <c r="D8684" s="45" t="s">
        <v>11363</v>
      </c>
      <c r="E8684" s="45" t="s">
        <v>10349</v>
      </c>
      <c r="AO8684" s="376"/>
    </row>
    <row r="8685" spans="1:41" x14ac:dyDescent="0.25">
      <c r="A8685" s="44" t="s">
        <v>21340</v>
      </c>
      <c r="B8685" s="44" t="s">
        <v>21337</v>
      </c>
      <c r="C8685" s="45" t="s">
        <v>11602</v>
      </c>
      <c r="D8685" s="45" t="s">
        <v>21447</v>
      </c>
      <c r="E8685" s="46">
        <v>46752</v>
      </c>
      <c r="AO8685" s="376"/>
    </row>
    <row r="8686" spans="1:41" x14ac:dyDescent="0.25">
      <c r="A8686" s="99" t="s">
        <v>1782</v>
      </c>
      <c r="B8686" s="92" t="s">
        <v>12011</v>
      </c>
      <c r="C8686" s="93" t="s">
        <v>12012</v>
      </c>
      <c r="D8686" s="93" t="s">
        <v>1201</v>
      </c>
      <c r="E8686" s="94">
        <v>46357</v>
      </c>
      <c r="F8686" s="93"/>
      <c r="G8686" s="93"/>
      <c r="H8686" s="93"/>
      <c r="I8686" s="99"/>
      <c r="J8686" s="99"/>
      <c r="K8686" s="99"/>
      <c r="L8686" s="99"/>
      <c r="M8686" s="99"/>
      <c r="N8686" s="99"/>
      <c r="O8686" s="44"/>
      <c r="P8686" s="99"/>
      <c r="Q8686" s="99"/>
      <c r="R8686" s="99"/>
      <c r="S8686" s="99"/>
      <c r="T8686" s="99"/>
      <c r="U8686" s="99"/>
      <c r="V8686" s="99"/>
      <c r="W8686" s="99"/>
      <c r="X8686" s="99"/>
      <c r="Y8686" s="99"/>
      <c r="Z8686" s="99"/>
      <c r="AA8686" s="99"/>
      <c r="AB8686" s="99"/>
      <c r="AC8686" s="99"/>
      <c r="AD8686" s="99"/>
      <c r="AE8686" s="99"/>
      <c r="AF8686" s="99"/>
      <c r="AG8686" s="99"/>
      <c r="AH8686" s="31"/>
      <c r="AI8686" s="31"/>
      <c r="AJ8686" s="31"/>
      <c r="AK8686" s="31"/>
      <c r="AL8686" s="31"/>
      <c r="AO8686" s="376"/>
    </row>
    <row r="8687" spans="1:41" x14ac:dyDescent="0.25">
      <c r="A8687" s="44" t="s">
        <v>5261</v>
      </c>
      <c r="B8687" s="44" t="s">
        <v>924</v>
      </c>
      <c r="C8687" s="45">
        <v>22010702</v>
      </c>
      <c r="D8687" s="45" t="s">
        <v>11363</v>
      </c>
      <c r="E8687" s="45" t="s">
        <v>5131</v>
      </c>
      <c r="AO8687" s="376"/>
    </row>
    <row r="8688" spans="1:41" x14ac:dyDescent="0.25">
      <c r="A8688" s="254" t="s">
        <v>12024</v>
      </c>
      <c r="B8688" s="254" t="s">
        <v>5134</v>
      </c>
      <c r="C8688" s="255" t="s">
        <v>12025</v>
      </c>
      <c r="D8688" s="255" t="s">
        <v>10116</v>
      </c>
      <c r="E8688" s="256">
        <v>47210</v>
      </c>
      <c r="F8688" s="93"/>
      <c r="G8688" s="93"/>
      <c r="H8688" s="93"/>
      <c r="I8688" s="99"/>
      <c r="J8688" s="99"/>
      <c r="K8688" s="99"/>
      <c r="L8688" s="99"/>
      <c r="M8688" s="99"/>
      <c r="N8688" s="44"/>
      <c r="O8688" s="44"/>
      <c r="P8688" s="99"/>
      <c r="Q8688" s="99"/>
      <c r="R8688" s="99"/>
      <c r="S8688" s="99"/>
      <c r="T8688" s="99"/>
      <c r="U8688" s="99"/>
      <c r="V8688" s="99"/>
      <c r="W8688" s="99"/>
      <c r="X8688" s="99"/>
      <c r="Y8688" s="99"/>
      <c r="Z8688" s="99"/>
      <c r="AA8688" s="99"/>
      <c r="AB8688" s="99"/>
      <c r="AC8688" s="99"/>
      <c r="AD8688" s="99"/>
      <c r="AE8688" s="99"/>
      <c r="AF8688" s="99"/>
      <c r="AG8688" s="99"/>
      <c r="AH8688" s="31"/>
      <c r="AI8688" s="31"/>
      <c r="AJ8688" s="31"/>
      <c r="AK8688" s="31"/>
      <c r="AL8688" s="31"/>
      <c r="AO8688" s="376"/>
    </row>
    <row r="8689" spans="1:41" x14ac:dyDescent="0.3">
      <c r="A8689" s="57" t="s">
        <v>12024</v>
      </c>
      <c r="B8689" s="92" t="s">
        <v>3682</v>
      </c>
      <c r="C8689" s="93" t="s">
        <v>19106</v>
      </c>
      <c r="D8689" s="93" t="s">
        <v>3681</v>
      </c>
      <c r="E8689" s="94">
        <v>48029</v>
      </c>
      <c r="F8689" s="93"/>
      <c r="G8689" s="93"/>
      <c r="H8689" s="93"/>
      <c r="I8689" s="99"/>
      <c r="J8689" s="99"/>
      <c r="K8689" s="99"/>
      <c r="L8689" s="99"/>
      <c r="M8689" s="99"/>
      <c r="N8689" s="99"/>
      <c r="O8689" s="99"/>
      <c r="P8689" s="99"/>
      <c r="Q8689" s="99"/>
      <c r="R8689" s="99"/>
      <c r="S8689" s="99"/>
      <c r="T8689" s="99"/>
      <c r="U8689" s="99"/>
      <c r="V8689" s="99"/>
      <c r="W8689" s="99"/>
      <c r="X8689" s="99"/>
      <c r="Y8689" s="99"/>
      <c r="Z8689" s="99"/>
      <c r="AA8689" s="99"/>
      <c r="AB8689" s="99"/>
      <c r="AC8689" s="99"/>
      <c r="AD8689" s="99"/>
      <c r="AE8689" s="99"/>
      <c r="AF8689" s="99"/>
      <c r="AG8689" s="99"/>
      <c r="AH8689" s="31"/>
      <c r="AI8689" s="31"/>
      <c r="AJ8689" s="31"/>
      <c r="AK8689" s="31"/>
      <c r="AL8689" s="31"/>
      <c r="AO8689" s="376"/>
    </row>
    <row r="8690" spans="1:41" x14ac:dyDescent="0.25">
      <c r="A8690" s="44" t="s">
        <v>12024</v>
      </c>
      <c r="B8690" s="92" t="s">
        <v>12068</v>
      </c>
      <c r="C8690" s="93" t="s">
        <v>12038</v>
      </c>
      <c r="D8690" s="93" t="s">
        <v>1201</v>
      </c>
      <c r="E8690" s="94">
        <v>47208</v>
      </c>
      <c r="F8690" s="93"/>
      <c r="G8690" s="93"/>
      <c r="H8690" s="93"/>
      <c r="I8690" s="99"/>
      <c r="J8690" s="99"/>
      <c r="K8690" s="99"/>
      <c r="L8690" s="99"/>
      <c r="M8690" s="99"/>
      <c r="N8690" s="99"/>
      <c r="O8690" s="44"/>
      <c r="P8690" s="99"/>
      <c r="Q8690" s="99"/>
      <c r="R8690" s="99"/>
      <c r="S8690" s="99"/>
      <c r="T8690" s="99"/>
      <c r="U8690" s="99"/>
      <c r="V8690" s="99"/>
      <c r="W8690" s="99"/>
      <c r="X8690" s="99"/>
      <c r="Y8690" s="99"/>
      <c r="Z8690" s="99"/>
      <c r="AA8690" s="99"/>
      <c r="AB8690" s="99"/>
      <c r="AC8690" s="99"/>
      <c r="AD8690" s="99"/>
      <c r="AE8690" s="99"/>
      <c r="AF8690" s="99"/>
      <c r="AG8690" s="99"/>
      <c r="AH8690" s="31"/>
      <c r="AI8690" s="31"/>
      <c r="AJ8690" s="31"/>
      <c r="AK8690" s="31"/>
      <c r="AL8690" s="31"/>
      <c r="AO8690" s="376"/>
    </row>
    <row r="8691" spans="1:41" x14ac:dyDescent="0.25">
      <c r="A8691" s="44" t="s">
        <v>3520</v>
      </c>
      <c r="B8691" s="44" t="s">
        <v>3475</v>
      </c>
      <c r="C8691" s="45">
        <v>260301</v>
      </c>
      <c r="D8691" s="45" t="s">
        <v>11363</v>
      </c>
      <c r="E8691" s="45" t="s">
        <v>17625</v>
      </c>
      <c r="AO8691" s="376"/>
    </row>
    <row r="8692" spans="1:41" x14ac:dyDescent="0.25">
      <c r="A8692" s="44" t="s">
        <v>19363</v>
      </c>
      <c r="B8692" s="319" t="s">
        <v>19527</v>
      </c>
      <c r="C8692" s="318" t="s">
        <v>19706</v>
      </c>
      <c r="D8692" s="93" t="s">
        <v>19934</v>
      </c>
      <c r="E8692" s="320">
        <v>47299</v>
      </c>
      <c r="F8692" s="93"/>
      <c r="G8692" s="93"/>
      <c r="H8692" s="93"/>
      <c r="I8692" s="99"/>
      <c r="J8692" s="99"/>
      <c r="K8692" s="99"/>
      <c r="L8692" s="99"/>
      <c r="M8692" s="99"/>
      <c r="N8692" s="99"/>
      <c r="O8692" s="99"/>
      <c r="P8692" s="99"/>
      <c r="Q8692" s="99"/>
      <c r="R8692" s="99"/>
      <c r="S8692" s="99"/>
      <c r="T8692" s="99"/>
      <c r="U8692" s="99"/>
      <c r="V8692" s="99"/>
      <c r="W8692" s="99"/>
      <c r="X8692" s="99"/>
      <c r="Y8692" s="99"/>
      <c r="Z8692" s="99"/>
      <c r="AA8692" s="99"/>
      <c r="AB8692" s="99"/>
      <c r="AC8692" s="99"/>
      <c r="AD8692" s="99"/>
      <c r="AE8692" s="99"/>
      <c r="AF8692" s="99"/>
      <c r="AG8692" s="99"/>
      <c r="AH8692" s="31"/>
      <c r="AI8692" s="31"/>
      <c r="AJ8692" s="31"/>
      <c r="AK8692" s="31"/>
      <c r="AL8692" s="31"/>
      <c r="AO8692" s="376"/>
    </row>
    <row r="8693" spans="1:41" x14ac:dyDescent="0.25">
      <c r="A8693" s="44" t="s">
        <v>13833</v>
      </c>
      <c r="B8693" s="44" t="s">
        <v>14948</v>
      </c>
      <c r="C8693" s="45" t="s">
        <v>13834</v>
      </c>
      <c r="D8693" s="367" t="s">
        <v>3696</v>
      </c>
      <c r="E8693" s="328">
        <f>DATE(2028,11,26)</f>
        <v>47083</v>
      </c>
      <c r="F8693" s="32"/>
      <c r="G8693" s="32"/>
      <c r="H8693" s="32"/>
      <c r="I8693" s="31"/>
      <c r="J8693" s="31"/>
      <c r="K8693" s="31"/>
      <c r="L8693" s="31"/>
      <c r="M8693" s="31"/>
      <c r="N8693" s="31"/>
      <c r="O8693" s="31"/>
      <c r="P8693" s="31"/>
      <c r="Q8693" s="31"/>
      <c r="R8693" s="31"/>
      <c r="S8693" s="31"/>
      <c r="T8693" s="31"/>
      <c r="U8693" s="31"/>
      <c r="V8693" s="31"/>
      <c r="W8693" s="31"/>
      <c r="X8693" s="31"/>
      <c r="Y8693" s="31"/>
      <c r="Z8693" s="31"/>
      <c r="AA8693" s="31"/>
      <c r="AB8693" s="31"/>
      <c r="AC8693" s="31"/>
      <c r="AD8693" s="31"/>
      <c r="AE8693" s="31"/>
      <c r="AF8693" s="31"/>
      <c r="AG8693" s="31"/>
      <c r="AH8693" s="31"/>
      <c r="AI8693" s="31"/>
      <c r="AJ8693" s="31"/>
      <c r="AK8693" s="31"/>
      <c r="AL8693" s="31"/>
      <c r="AO8693" s="376"/>
    </row>
    <row r="8694" spans="1:41" x14ac:dyDescent="0.25">
      <c r="A8694" s="44" t="s">
        <v>17932</v>
      </c>
      <c r="B8694" s="44" t="s">
        <v>2355</v>
      </c>
      <c r="C8694" s="45">
        <v>251001</v>
      </c>
      <c r="D8694" s="45" t="s">
        <v>11363</v>
      </c>
      <c r="E8694" s="45" t="s">
        <v>11146</v>
      </c>
      <c r="AO8694" s="376"/>
    </row>
    <row r="8695" spans="1:41" x14ac:dyDescent="0.25">
      <c r="A8695" s="44" t="s">
        <v>17932</v>
      </c>
      <c r="B8695" s="44" t="s">
        <v>5321</v>
      </c>
      <c r="C8695" s="45">
        <v>26010401</v>
      </c>
      <c r="D8695" s="45" t="s">
        <v>11363</v>
      </c>
      <c r="E8695" s="45" t="s">
        <v>17459</v>
      </c>
      <c r="AO8695" s="376"/>
    </row>
    <row r="8696" spans="1:41" x14ac:dyDescent="0.25">
      <c r="A8696" s="44" t="s">
        <v>8828</v>
      </c>
      <c r="B8696" s="44" t="s">
        <v>14715</v>
      </c>
      <c r="C8696" s="45" t="s">
        <v>13835</v>
      </c>
      <c r="D8696" s="367" t="s">
        <v>3696</v>
      </c>
      <c r="E8696" s="328">
        <f>DATE(2029,5,15)</f>
        <v>47253</v>
      </c>
      <c r="F8696" s="32"/>
      <c r="G8696" s="32"/>
      <c r="H8696" s="32"/>
      <c r="I8696" s="31"/>
      <c r="J8696" s="31"/>
      <c r="K8696" s="31"/>
      <c r="L8696" s="31"/>
      <c r="M8696" s="31"/>
      <c r="N8696" s="31"/>
      <c r="O8696" s="31"/>
      <c r="P8696" s="31"/>
      <c r="Q8696" s="31"/>
      <c r="R8696" s="31"/>
      <c r="S8696" s="31"/>
      <c r="T8696" s="31"/>
      <c r="U8696" s="31"/>
      <c r="V8696" s="31"/>
      <c r="W8696" s="31"/>
      <c r="X8696" s="31"/>
      <c r="Y8696" s="31"/>
      <c r="Z8696" s="31"/>
      <c r="AA8696" s="31"/>
      <c r="AB8696" s="31"/>
      <c r="AC8696" s="31"/>
      <c r="AD8696" s="31"/>
      <c r="AE8696" s="31"/>
      <c r="AF8696" s="31"/>
      <c r="AG8696" s="31"/>
      <c r="AH8696" s="31"/>
      <c r="AI8696" s="31"/>
      <c r="AJ8696" s="31"/>
      <c r="AK8696" s="31"/>
      <c r="AL8696" s="31"/>
      <c r="AO8696" s="376"/>
    </row>
    <row r="8697" spans="1:41" x14ac:dyDescent="0.3">
      <c r="A8697" s="333" t="s">
        <v>12886</v>
      </c>
      <c r="B8697" s="333" t="s">
        <v>1157</v>
      </c>
      <c r="C8697" s="125" t="s">
        <v>13318</v>
      </c>
      <c r="D8697" s="32" t="s">
        <v>20309</v>
      </c>
      <c r="E8697" s="125" t="s">
        <v>12551</v>
      </c>
      <c r="F8697" s="125" t="s">
        <v>1189</v>
      </c>
      <c r="G8697" s="125" t="s">
        <v>1190</v>
      </c>
      <c r="AO8697" s="376"/>
    </row>
    <row r="8698" spans="1:41" x14ac:dyDescent="0.25">
      <c r="A8698" s="44" t="s">
        <v>2976</v>
      </c>
      <c r="B8698" s="44" t="s">
        <v>7824</v>
      </c>
      <c r="C8698" s="45">
        <v>230804</v>
      </c>
      <c r="D8698" s="45" t="s">
        <v>11363</v>
      </c>
      <c r="E8698" s="45" t="s">
        <v>4151</v>
      </c>
      <c r="AO8698" s="376"/>
    </row>
    <row r="8699" spans="1:41" x14ac:dyDescent="0.25">
      <c r="A8699" s="44" t="s">
        <v>2976</v>
      </c>
      <c r="B8699" s="44" t="s">
        <v>3042</v>
      </c>
      <c r="C8699" s="45">
        <v>230903</v>
      </c>
      <c r="D8699" s="45" t="s">
        <v>11363</v>
      </c>
      <c r="E8699" s="45" t="s">
        <v>7871</v>
      </c>
      <c r="AO8699" s="376"/>
    </row>
    <row r="8700" spans="1:41" x14ac:dyDescent="0.25">
      <c r="A8700" s="44" t="s">
        <v>17933</v>
      </c>
      <c r="B8700" s="44" t="s">
        <v>5321</v>
      </c>
      <c r="C8700" s="45">
        <v>26010401</v>
      </c>
      <c r="D8700" s="45" t="s">
        <v>11363</v>
      </c>
      <c r="E8700" s="45" t="s">
        <v>17459</v>
      </c>
      <c r="AO8700" s="376"/>
    </row>
    <row r="8701" spans="1:41" x14ac:dyDescent="0.25">
      <c r="A8701" s="44" t="s">
        <v>17933</v>
      </c>
      <c r="B8701" s="44" t="s">
        <v>3176</v>
      </c>
      <c r="C8701" s="45">
        <v>26010402</v>
      </c>
      <c r="D8701" s="45" t="s">
        <v>11363</v>
      </c>
      <c r="E8701" s="45" t="s">
        <v>17459</v>
      </c>
      <c r="AO8701" s="376"/>
    </row>
    <row r="8702" spans="1:41" x14ac:dyDescent="0.3">
      <c r="A8702" s="333" t="s">
        <v>15366</v>
      </c>
      <c r="B8702" s="333" t="s">
        <v>4815</v>
      </c>
      <c r="C8702" s="125" t="s">
        <v>15581</v>
      </c>
      <c r="D8702" s="32" t="s">
        <v>20309</v>
      </c>
      <c r="E8702" s="125" t="s">
        <v>9839</v>
      </c>
      <c r="F8702" s="125" t="s">
        <v>1189</v>
      </c>
      <c r="G8702" s="125" t="s">
        <v>1190</v>
      </c>
      <c r="AO8702" s="376"/>
    </row>
    <row r="8703" spans="1:41" x14ac:dyDescent="0.25">
      <c r="A8703" s="44" t="s">
        <v>17934</v>
      </c>
      <c r="B8703" s="44" t="s">
        <v>5321</v>
      </c>
      <c r="C8703" s="45">
        <v>23010401</v>
      </c>
      <c r="D8703" s="45" t="s">
        <v>11363</v>
      </c>
      <c r="E8703" s="45" t="s">
        <v>5322</v>
      </c>
      <c r="AO8703" s="376"/>
    </row>
    <row r="8704" spans="1:41" x14ac:dyDescent="0.25">
      <c r="A8704" s="44" t="s">
        <v>17934</v>
      </c>
      <c r="B8704" s="44" t="s">
        <v>3176</v>
      </c>
      <c r="C8704" s="45">
        <v>23010402</v>
      </c>
      <c r="D8704" s="45" t="s">
        <v>11363</v>
      </c>
      <c r="E8704" s="45" t="s">
        <v>5322</v>
      </c>
      <c r="AO8704" s="376"/>
    </row>
    <row r="8705" spans="1:41" x14ac:dyDescent="0.25">
      <c r="A8705" s="44" t="s">
        <v>7009</v>
      </c>
      <c r="B8705" s="44" t="s">
        <v>3475</v>
      </c>
      <c r="C8705" s="45">
        <v>230301</v>
      </c>
      <c r="D8705" s="45" t="s">
        <v>11363</v>
      </c>
      <c r="E8705" s="45" t="s">
        <v>5265</v>
      </c>
      <c r="AO8705" s="376"/>
    </row>
    <row r="8706" spans="1:41" x14ac:dyDescent="0.25">
      <c r="A8706" s="44" t="s">
        <v>7009</v>
      </c>
      <c r="B8706" s="44" t="s">
        <v>928</v>
      </c>
      <c r="C8706" s="45">
        <v>231104</v>
      </c>
      <c r="D8706" s="45" t="s">
        <v>11363</v>
      </c>
      <c r="E8706" s="45" t="s">
        <v>8334</v>
      </c>
      <c r="AO8706" s="376"/>
    </row>
    <row r="8707" spans="1:41" x14ac:dyDescent="0.25">
      <c r="A8707" s="262" t="s">
        <v>8597</v>
      </c>
      <c r="B8707" s="262" t="s">
        <v>8576</v>
      </c>
      <c r="C8707" s="263">
        <v>791202303007</v>
      </c>
      <c r="D8707" s="263" t="s">
        <v>6271</v>
      </c>
      <c r="E8707" s="264" t="s">
        <v>3157</v>
      </c>
      <c r="F8707" s="93"/>
      <c r="G8707" s="93"/>
      <c r="H8707" s="93"/>
      <c r="I8707" s="99"/>
      <c r="J8707" s="99"/>
      <c r="K8707" s="99"/>
      <c r="L8707" s="99"/>
      <c r="M8707" s="99"/>
      <c r="N8707" s="44"/>
      <c r="O8707" s="44"/>
      <c r="P8707" s="99"/>
      <c r="Q8707" s="99"/>
      <c r="R8707" s="99"/>
      <c r="S8707" s="99"/>
      <c r="T8707" s="99"/>
      <c r="U8707" s="99"/>
      <c r="V8707" s="99"/>
      <c r="W8707" s="99"/>
      <c r="X8707" s="99"/>
      <c r="Y8707" s="99"/>
      <c r="Z8707" s="99"/>
      <c r="AA8707" s="99"/>
      <c r="AB8707" s="99"/>
      <c r="AC8707" s="99"/>
      <c r="AD8707" s="99"/>
      <c r="AE8707" s="99"/>
      <c r="AF8707" s="99"/>
      <c r="AG8707" s="99"/>
      <c r="AH8707" s="31"/>
      <c r="AI8707" s="31"/>
      <c r="AJ8707" s="31"/>
      <c r="AK8707" s="31"/>
      <c r="AL8707" s="31"/>
      <c r="AO8707" s="376"/>
    </row>
    <row r="8708" spans="1:41" x14ac:dyDescent="0.25">
      <c r="A8708" s="44" t="s">
        <v>8597</v>
      </c>
      <c r="B8708" s="44" t="s">
        <v>925</v>
      </c>
      <c r="C8708" s="45">
        <v>240601</v>
      </c>
      <c r="D8708" s="45" t="s">
        <v>11363</v>
      </c>
      <c r="E8708" s="45" t="s">
        <v>9840</v>
      </c>
      <c r="AO8708" s="376"/>
    </row>
    <row r="8709" spans="1:41" x14ac:dyDescent="0.25">
      <c r="A8709" s="44" t="s">
        <v>2918</v>
      </c>
      <c r="B8709" s="44" t="s">
        <v>12095</v>
      </c>
      <c r="C8709" s="45">
        <v>33.229999999999997</v>
      </c>
      <c r="D8709" s="45" t="s">
        <v>12549</v>
      </c>
      <c r="E8709" s="46">
        <v>46934</v>
      </c>
      <c r="F8709" s="45"/>
      <c r="G8709" s="93"/>
      <c r="H8709" s="93"/>
      <c r="I8709" s="99"/>
      <c r="J8709" s="99"/>
      <c r="K8709" s="99"/>
      <c r="L8709" s="99"/>
      <c r="M8709" s="99"/>
      <c r="N8709" s="99"/>
      <c r="O8709" s="99"/>
      <c r="P8709" s="99"/>
      <c r="Q8709" s="99"/>
      <c r="R8709" s="99"/>
      <c r="S8709" s="99"/>
      <c r="T8709" s="99"/>
      <c r="U8709" s="99"/>
      <c r="V8709" s="99"/>
      <c r="W8709" s="99"/>
      <c r="X8709" s="99"/>
      <c r="Y8709" s="99"/>
      <c r="Z8709" s="99"/>
      <c r="AA8709" s="99"/>
      <c r="AB8709" s="99"/>
      <c r="AC8709" s="99"/>
      <c r="AD8709" s="99"/>
      <c r="AE8709" s="99"/>
      <c r="AF8709" s="99"/>
      <c r="AG8709" s="99"/>
      <c r="AH8709" s="31"/>
      <c r="AI8709" s="31"/>
      <c r="AJ8709" s="31"/>
      <c r="AK8709" s="31"/>
      <c r="AL8709" s="31"/>
      <c r="AO8709" s="376"/>
    </row>
    <row r="8710" spans="1:41" x14ac:dyDescent="0.25">
      <c r="A8710" s="44" t="s">
        <v>2918</v>
      </c>
      <c r="B8710" s="44" t="s">
        <v>12172</v>
      </c>
      <c r="C8710" s="45">
        <v>35.24</v>
      </c>
      <c r="D8710" s="45" t="s">
        <v>12549</v>
      </c>
      <c r="E8710" s="46">
        <v>47299</v>
      </c>
      <c r="F8710" s="45"/>
      <c r="G8710" s="93"/>
      <c r="H8710" s="93"/>
      <c r="I8710" s="99"/>
      <c r="J8710" s="99"/>
      <c r="K8710" s="99"/>
      <c r="L8710" s="99"/>
      <c r="M8710" s="99"/>
      <c r="N8710" s="99"/>
      <c r="O8710" s="99"/>
      <c r="P8710" s="99"/>
      <c r="Q8710" s="99"/>
      <c r="R8710" s="99"/>
      <c r="S8710" s="99"/>
      <c r="T8710" s="99"/>
      <c r="U8710" s="99"/>
      <c r="V8710" s="99"/>
      <c r="W8710" s="99"/>
      <c r="X8710" s="99"/>
      <c r="Y8710" s="99"/>
      <c r="Z8710" s="99"/>
      <c r="AA8710" s="99"/>
      <c r="AB8710" s="99"/>
      <c r="AC8710" s="99"/>
      <c r="AD8710" s="99"/>
      <c r="AE8710" s="99"/>
      <c r="AF8710" s="99"/>
      <c r="AG8710" s="99"/>
      <c r="AH8710" s="31"/>
      <c r="AI8710" s="31"/>
      <c r="AJ8710" s="31"/>
      <c r="AK8710" s="31"/>
      <c r="AL8710" s="31"/>
      <c r="AO8710" s="376"/>
    </row>
    <row r="8711" spans="1:41" x14ac:dyDescent="0.25">
      <c r="A8711" s="44" t="s">
        <v>2918</v>
      </c>
      <c r="B8711" s="44" t="s">
        <v>21438</v>
      </c>
      <c r="C8711" s="45" t="s">
        <v>13573</v>
      </c>
      <c r="D8711" s="45" t="s">
        <v>21447</v>
      </c>
      <c r="E8711" s="46">
        <v>46538</v>
      </c>
      <c r="AO8711" s="376"/>
    </row>
    <row r="8712" spans="1:41" x14ac:dyDescent="0.25">
      <c r="A8712" s="44" t="s">
        <v>11304</v>
      </c>
      <c r="B8712" s="44" t="s">
        <v>950</v>
      </c>
      <c r="C8712" s="45">
        <v>240905</v>
      </c>
      <c r="D8712" s="45" t="s">
        <v>11363</v>
      </c>
      <c r="E8712" s="45" t="s">
        <v>4826</v>
      </c>
      <c r="AO8712" s="376"/>
    </row>
    <row r="8713" spans="1:41" x14ac:dyDescent="0.25">
      <c r="A8713" s="44" t="s">
        <v>17935</v>
      </c>
      <c r="B8713" s="44" t="s">
        <v>939</v>
      </c>
      <c r="C8713" s="45">
        <v>241202</v>
      </c>
      <c r="D8713" s="45" t="s">
        <v>11363</v>
      </c>
      <c r="E8713" s="45" t="s">
        <v>12554</v>
      </c>
      <c r="AO8713" s="376"/>
    </row>
    <row r="8714" spans="1:41" x14ac:dyDescent="0.25">
      <c r="A8714" s="44" t="s">
        <v>21143</v>
      </c>
      <c r="B8714" s="44" t="s">
        <v>21359</v>
      </c>
      <c r="C8714" s="45" t="s">
        <v>21182</v>
      </c>
      <c r="D8714" s="45" t="s">
        <v>21447</v>
      </c>
      <c r="E8714" s="46">
        <v>46752</v>
      </c>
      <c r="AO8714" s="376"/>
    </row>
    <row r="8715" spans="1:41" x14ac:dyDescent="0.3">
      <c r="A8715" s="57" t="s">
        <v>724</v>
      </c>
      <c r="B8715" s="57" t="s">
        <v>1290</v>
      </c>
      <c r="C8715" s="62">
        <v>24027</v>
      </c>
      <c r="D8715" s="62" t="s">
        <v>20886</v>
      </c>
      <c r="E8715" s="60">
        <v>46873</v>
      </c>
      <c r="F8715" s="32"/>
      <c r="G8715" s="32"/>
      <c r="H8715" s="32"/>
      <c r="I8715" s="31"/>
      <c r="J8715" s="31"/>
      <c r="K8715" s="31"/>
      <c r="L8715" s="31"/>
      <c r="M8715" s="31"/>
      <c r="N8715" s="31"/>
      <c r="O8715" s="31"/>
      <c r="P8715" s="31"/>
      <c r="Q8715" s="31"/>
      <c r="R8715" s="31"/>
      <c r="S8715" s="31"/>
      <c r="T8715" s="31"/>
      <c r="U8715" s="31"/>
      <c r="V8715" s="31"/>
      <c r="W8715" s="31"/>
      <c r="X8715" s="31"/>
      <c r="Y8715" s="31"/>
      <c r="Z8715" s="31"/>
      <c r="AA8715" s="31"/>
      <c r="AB8715" s="31"/>
      <c r="AC8715" s="31"/>
      <c r="AD8715" s="31"/>
      <c r="AE8715" s="31"/>
      <c r="AF8715" s="31"/>
      <c r="AG8715" s="31"/>
      <c r="AH8715" s="31"/>
      <c r="AI8715" s="31"/>
      <c r="AJ8715" s="31"/>
      <c r="AK8715" s="31"/>
      <c r="AL8715" s="31"/>
      <c r="AO8715" s="376"/>
    </row>
    <row r="8716" spans="1:41" x14ac:dyDescent="0.25">
      <c r="A8716" s="44" t="s">
        <v>724</v>
      </c>
      <c r="B8716" s="44" t="s">
        <v>13593</v>
      </c>
      <c r="C8716" s="45">
        <v>27.25</v>
      </c>
      <c r="D8716" s="45" t="s">
        <v>12549</v>
      </c>
      <c r="E8716" s="46">
        <v>47664</v>
      </c>
      <c r="F8716" s="45"/>
      <c r="G8716" s="93"/>
      <c r="H8716" s="93"/>
      <c r="I8716" s="99"/>
      <c r="J8716" s="99"/>
      <c r="K8716" s="99"/>
      <c r="L8716" s="99"/>
      <c r="M8716" s="99"/>
      <c r="N8716" s="99"/>
      <c r="O8716" s="99"/>
      <c r="P8716" s="99"/>
      <c r="Q8716" s="99"/>
      <c r="R8716" s="99"/>
      <c r="S8716" s="99"/>
      <c r="T8716" s="99"/>
      <c r="U8716" s="99"/>
      <c r="V8716" s="99"/>
      <c r="W8716" s="99"/>
      <c r="X8716" s="99"/>
      <c r="Y8716" s="99"/>
      <c r="Z8716" s="99"/>
      <c r="AA8716" s="99"/>
      <c r="AB8716" s="99"/>
      <c r="AC8716" s="99"/>
      <c r="AD8716" s="99"/>
      <c r="AE8716" s="99"/>
      <c r="AF8716" s="99"/>
      <c r="AG8716" s="99"/>
      <c r="AH8716" s="31"/>
      <c r="AI8716" s="31"/>
      <c r="AJ8716" s="31"/>
      <c r="AK8716" s="31"/>
      <c r="AL8716" s="31"/>
      <c r="AO8716" s="376"/>
    </row>
    <row r="8717" spans="1:41" x14ac:dyDescent="0.25">
      <c r="A8717" s="44" t="s">
        <v>724</v>
      </c>
      <c r="B8717" s="44" t="s">
        <v>13594</v>
      </c>
      <c r="C8717" s="45">
        <v>29.25</v>
      </c>
      <c r="D8717" s="45" t="s">
        <v>12549</v>
      </c>
      <c r="E8717" s="46">
        <v>47664</v>
      </c>
      <c r="F8717" s="45"/>
      <c r="G8717" s="93"/>
      <c r="H8717" s="93"/>
      <c r="I8717" s="99"/>
      <c r="J8717" s="99"/>
      <c r="K8717" s="99"/>
      <c r="L8717" s="99"/>
      <c r="M8717" s="99"/>
      <c r="N8717" s="99"/>
      <c r="O8717" s="99"/>
      <c r="P8717" s="99"/>
      <c r="Q8717" s="99"/>
      <c r="R8717" s="99"/>
      <c r="S8717" s="99"/>
      <c r="T8717" s="99"/>
      <c r="U8717" s="99"/>
      <c r="V8717" s="99"/>
      <c r="W8717" s="99"/>
      <c r="X8717" s="99"/>
      <c r="Y8717" s="99"/>
      <c r="Z8717" s="99"/>
      <c r="AA8717" s="99"/>
      <c r="AB8717" s="99"/>
      <c r="AC8717" s="99"/>
      <c r="AD8717" s="99"/>
      <c r="AE8717" s="99"/>
      <c r="AF8717" s="99"/>
      <c r="AG8717" s="99"/>
      <c r="AH8717" s="31"/>
      <c r="AI8717" s="31"/>
      <c r="AJ8717" s="31"/>
      <c r="AK8717" s="31"/>
      <c r="AL8717" s="31"/>
      <c r="AO8717" s="376"/>
    </row>
    <row r="8718" spans="1:41" x14ac:dyDescent="0.25">
      <c r="A8718" s="44" t="s">
        <v>724</v>
      </c>
      <c r="B8718" s="44" t="s">
        <v>7823</v>
      </c>
      <c r="C8718" s="45">
        <v>260701</v>
      </c>
      <c r="D8718" s="45" t="s">
        <v>11363</v>
      </c>
      <c r="E8718" s="45" t="s">
        <v>11150</v>
      </c>
      <c r="AO8718" s="376"/>
    </row>
    <row r="8719" spans="1:41" x14ac:dyDescent="0.25">
      <c r="A8719" s="44" t="s">
        <v>15785</v>
      </c>
      <c r="B8719" s="44" t="s">
        <v>3475</v>
      </c>
      <c r="C8719" s="45">
        <v>250303</v>
      </c>
      <c r="D8719" s="45" t="s">
        <v>11363</v>
      </c>
      <c r="E8719" s="45" t="s">
        <v>11887</v>
      </c>
      <c r="AO8719" s="376"/>
    </row>
    <row r="8720" spans="1:41" x14ac:dyDescent="0.25">
      <c r="A8720" s="44" t="s">
        <v>4487</v>
      </c>
      <c r="B8720" s="44" t="s">
        <v>14949</v>
      </c>
      <c r="C8720" s="45" t="s">
        <v>17013</v>
      </c>
      <c r="D8720" s="367" t="s">
        <v>3696</v>
      </c>
      <c r="E8720" s="328">
        <f>DATE(2029,12,17)</f>
        <v>47469</v>
      </c>
      <c r="F8720" s="32"/>
      <c r="G8720" s="32"/>
      <c r="H8720" s="32"/>
      <c r="I8720" s="31"/>
      <c r="J8720" s="31"/>
      <c r="K8720" s="31"/>
      <c r="L8720" s="31"/>
      <c r="M8720" s="31"/>
      <c r="N8720" s="31"/>
      <c r="O8720" s="31"/>
      <c r="P8720" s="31"/>
      <c r="Q8720" s="31"/>
      <c r="R8720" s="31"/>
      <c r="S8720" s="31"/>
      <c r="T8720" s="31"/>
      <c r="U8720" s="31"/>
      <c r="V8720" s="31"/>
      <c r="W8720" s="31"/>
      <c r="X8720" s="31"/>
      <c r="Y8720" s="31"/>
      <c r="Z8720" s="31"/>
      <c r="AA8720" s="31"/>
      <c r="AB8720" s="31"/>
      <c r="AC8720" s="31"/>
      <c r="AD8720" s="31"/>
      <c r="AE8720" s="31"/>
      <c r="AF8720" s="31"/>
      <c r="AG8720" s="31"/>
      <c r="AH8720" s="31"/>
      <c r="AI8720" s="31"/>
      <c r="AJ8720" s="31"/>
      <c r="AK8720" s="31"/>
      <c r="AL8720" s="31"/>
      <c r="AO8720" s="376"/>
    </row>
    <row r="8721" spans="1:41" x14ac:dyDescent="0.3">
      <c r="A8721" s="333" t="s">
        <v>15367</v>
      </c>
      <c r="B8721" s="333" t="s">
        <v>4815</v>
      </c>
      <c r="C8721" s="125" t="s">
        <v>15581</v>
      </c>
      <c r="D8721" s="32" t="s">
        <v>20309</v>
      </c>
      <c r="E8721" s="125" t="s">
        <v>9839</v>
      </c>
      <c r="F8721" s="125" t="s">
        <v>1189</v>
      </c>
      <c r="G8721" s="125" t="s">
        <v>1190</v>
      </c>
      <c r="AO8721" s="376"/>
    </row>
    <row r="8722" spans="1:41" x14ac:dyDescent="0.25">
      <c r="A8722" s="44" t="s">
        <v>11788</v>
      </c>
      <c r="B8722" s="44" t="s">
        <v>14795</v>
      </c>
      <c r="C8722" s="45" t="s">
        <v>11789</v>
      </c>
      <c r="D8722" s="367" t="s">
        <v>3696</v>
      </c>
      <c r="E8722" s="328">
        <f>DATE(2028,11,1)</f>
        <v>47058</v>
      </c>
      <c r="F8722" s="32"/>
      <c r="G8722" s="32"/>
      <c r="H8722" s="32"/>
      <c r="I8722" s="31"/>
      <c r="J8722" s="31"/>
      <c r="K8722" s="31"/>
      <c r="L8722" s="31"/>
      <c r="M8722" s="31"/>
      <c r="N8722" s="31"/>
      <c r="O8722" s="31"/>
      <c r="P8722" s="31"/>
      <c r="Q8722" s="31"/>
      <c r="R8722" s="31"/>
      <c r="S8722" s="31"/>
      <c r="T8722" s="31"/>
      <c r="U8722" s="31"/>
      <c r="V8722" s="31"/>
      <c r="W8722" s="31"/>
      <c r="X8722" s="31"/>
      <c r="Y8722" s="31"/>
      <c r="Z8722" s="31"/>
      <c r="AA8722" s="31"/>
      <c r="AB8722" s="31"/>
      <c r="AC8722" s="31"/>
      <c r="AD8722" s="31"/>
      <c r="AE8722" s="31"/>
      <c r="AF8722" s="31"/>
      <c r="AG8722" s="31"/>
      <c r="AH8722" s="31"/>
      <c r="AI8722" s="31"/>
      <c r="AJ8722" s="31"/>
      <c r="AK8722" s="31"/>
      <c r="AL8722" s="31"/>
      <c r="AO8722" s="376"/>
    </row>
    <row r="8723" spans="1:41" x14ac:dyDescent="0.25">
      <c r="A8723" s="44" t="s">
        <v>17936</v>
      </c>
      <c r="B8723" s="44" t="s">
        <v>5321</v>
      </c>
      <c r="C8723" s="45">
        <v>26010401</v>
      </c>
      <c r="D8723" s="45" t="s">
        <v>11363</v>
      </c>
      <c r="E8723" s="45" t="s">
        <v>17459</v>
      </c>
      <c r="AO8723" s="376"/>
    </row>
    <row r="8724" spans="1:41" x14ac:dyDescent="0.25">
      <c r="A8724" s="44" t="s">
        <v>17936</v>
      </c>
      <c r="B8724" s="44" t="s">
        <v>3176</v>
      </c>
      <c r="C8724" s="45">
        <v>26010402</v>
      </c>
      <c r="D8724" s="45" t="s">
        <v>11363</v>
      </c>
      <c r="E8724" s="45" t="s">
        <v>17459</v>
      </c>
      <c r="AO8724" s="376"/>
    </row>
    <row r="8725" spans="1:41" x14ac:dyDescent="0.25">
      <c r="A8725" s="44" t="s">
        <v>17936</v>
      </c>
      <c r="B8725" s="44" t="s">
        <v>3052</v>
      </c>
      <c r="C8725" s="45">
        <v>260502</v>
      </c>
      <c r="D8725" s="45" t="s">
        <v>11363</v>
      </c>
      <c r="E8725" s="45" t="s">
        <v>10349</v>
      </c>
      <c r="AO8725" s="376"/>
    </row>
    <row r="8726" spans="1:41" x14ac:dyDescent="0.25">
      <c r="A8726" s="44" t="s">
        <v>6479</v>
      </c>
      <c r="B8726" s="44" t="s">
        <v>5321</v>
      </c>
      <c r="C8726" s="45">
        <v>23010401</v>
      </c>
      <c r="D8726" s="45" t="s">
        <v>11363</v>
      </c>
      <c r="E8726" s="45" t="s">
        <v>5322</v>
      </c>
      <c r="AO8726" s="376"/>
    </row>
    <row r="8727" spans="1:41" x14ac:dyDescent="0.25">
      <c r="A8727" s="44" t="s">
        <v>21682</v>
      </c>
      <c r="B8727" s="44" t="s">
        <v>936</v>
      </c>
      <c r="C8727" s="45">
        <v>260703</v>
      </c>
      <c r="D8727" s="45" t="s">
        <v>11363</v>
      </c>
      <c r="E8727" s="45" t="s">
        <v>11150</v>
      </c>
      <c r="AO8727" s="376"/>
    </row>
    <row r="8728" spans="1:41" x14ac:dyDescent="0.25">
      <c r="A8728" s="44" t="s">
        <v>19364</v>
      </c>
      <c r="B8728" s="319" t="s">
        <v>19530</v>
      </c>
      <c r="C8728" s="318" t="s">
        <v>19707</v>
      </c>
      <c r="D8728" s="93" t="s">
        <v>19934</v>
      </c>
      <c r="E8728" s="320">
        <v>46889</v>
      </c>
      <c r="F8728" s="93"/>
      <c r="G8728" s="93"/>
      <c r="H8728" s="93"/>
      <c r="I8728" s="99"/>
      <c r="J8728" s="99"/>
      <c r="K8728" s="99"/>
      <c r="L8728" s="99"/>
      <c r="M8728" s="99"/>
      <c r="N8728" s="99"/>
      <c r="O8728" s="99"/>
      <c r="P8728" s="99"/>
      <c r="Q8728" s="99"/>
      <c r="R8728" s="99"/>
      <c r="S8728" s="99"/>
      <c r="T8728" s="99"/>
      <c r="U8728" s="99"/>
      <c r="V8728" s="99"/>
      <c r="W8728" s="99"/>
      <c r="X8728" s="99"/>
      <c r="Y8728" s="99"/>
      <c r="Z8728" s="99"/>
      <c r="AA8728" s="99"/>
      <c r="AB8728" s="99"/>
      <c r="AC8728" s="99"/>
      <c r="AD8728" s="99"/>
      <c r="AE8728" s="99"/>
      <c r="AF8728" s="99"/>
      <c r="AG8728" s="99"/>
      <c r="AH8728" s="31"/>
      <c r="AI8728" s="31"/>
      <c r="AJ8728" s="31"/>
      <c r="AK8728" s="31"/>
      <c r="AL8728" s="31"/>
      <c r="AO8728" s="376"/>
    </row>
    <row r="8729" spans="1:41" x14ac:dyDescent="0.25">
      <c r="A8729" s="44" t="s">
        <v>2977</v>
      </c>
      <c r="B8729" s="44" t="s">
        <v>925</v>
      </c>
      <c r="C8729" s="45">
        <v>250601</v>
      </c>
      <c r="D8729" s="45" t="s">
        <v>11363</v>
      </c>
      <c r="E8729" s="45" t="s">
        <v>15609</v>
      </c>
      <c r="AO8729" s="376"/>
    </row>
    <row r="8730" spans="1:41" x14ac:dyDescent="0.25">
      <c r="A8730" s="44" t="s">
        <v>2977</v>
      </c>
      <c r="B8730" s="44" t="s">
        <v>15611</v>
      </c>
      <c r="C8730" s="45">
        <v>25050401</v>
      </c>
      <c r="D8730" s="45" t="s">
        <v>11363</v>
      </c>
      <c r="E8730" s="45" t="s">
        <v>7105</v>
      </c>
      <c r="AO8730" s="376"/>
    </row>
    <row r="8731" spans="1:41" x14ac:dyDescent="0.25">
      <c r="A8731" s="44" t="s">
        <v>2977</v>
      </c>
      <c r="B8731" s="44" t="s">
        <v>17465</v>
      </c>
      <c r="C8731" s="45">
        <v>26020101</v>
      </c>
      <c r="D8731" s="45" t="s">
        <v>11363</v>
      </c>
      <c r="E8731" s="45" t="s">
        <v>9238</v>
      </c>
      <c r="AO8731" s="376"/>
    </row>
    <row r="8732" spans="1:41" x14ac:dyDescent="0.25">
      <c r="A8732" s="44" t="s">
        <v>2977</v>
      </c>
      <c r="B8732" s="44" t="s">
        <v>5321</v>
      </c>
      <c r="C8732" s="45">
        <v>26010401</v>
      </c>
      <c r="D8732" s="45" t="s">
        <v>11363</v>
      </c>
      <c r="E8732" s="45" t="s">
        <v>17459</v>
      </c>
      <c r="AO8732" s="376"/>
    </row>
    <row r="8733" spans="1:41" x14ac:dyDescent="0.25">
      <c r="A8733" s="44" t="s">
        <v>2977</v>
      </c>
      <c r="B8733" s="44" t="s">
        <v>9248</v>
      </c>
      <c r="C8733" s="45">
        <v>260105</v>
      </c>
      <c r="D8733" s="45" t="s">
        <v>11363</v>
      </c>
      <c r="E8733" s="45" t="s">
        <v>17625</v>
      </c>
      <c r="AO8733" s="376"/>
    </row>
    <row r="8734" spans="1:41" x14ac:dyDescent="0.25">
      <c r="A8734" s="44" t="s">
        <v>2977</v>
      </c>
      <c r="B8734" s="44" t="s">
        <v>21452</v>
      </c>
      <c r="C8734" s="45">
        <v>26060201</v>
      </c>
      <c r="D8734" s="45" t="s">
        <v>11363</v>
      </c>
      <c r="E8734" s="45" t="s">
        <v>9840</v>
      </c>
      <c r="AO8734" s="376"/>
    </row>
    <row r="8735" spans="1:41" x14ac:dyDescent="0.25">
      <c r="A8735" s="44" t="s">
        <v>2977</v>
      </c>
      <c r="B8735" s="44" t="s">
        <v>927</v>
      </c>
      <c r="C8735" s="45">
        <v>26060202</v>
      </c>
      <c r="D8735" s="45" t="s">
        <v>11363</v>
      </c>
      <c r="E8735" s="45" t="s">
        <v>9840</v>
      </c>
      <c r="AO8735" s="376"/>
    </row>
    <row r="8736" spans="1:41" x14ac:dyDescent="0.25">
      <c r="A8736" s="44" t="s">
        <v>6480</v>
      </c>
      <c r="B8736" s="44" t="s">
        <v>5321</v>
      </c>
      <c r="C8736" s="45">
        <v>23010401</v>
      </c>
      <c r="D8736" s="45" t="s">
        <v>11363</v>
      </c>
      <c r="E8736" s="45" t="s">
        <v>5322</v>
      </c>
      <c r="AO8736" s="376"/>
    </row>
    <row r="8737" spans="1:41" x14ac:dyDescent="0.25">
      <c r="A8737" s="44" t="s">
        <v>6480</v>
      </c>
      <c r="B8737" s="44" t="s">
        <v>3176</v>
      </c>
      <c r="C8737" s="45">
        <v>23010402</v>
      </c>
      <c r="D8737" s="45" t="s">
        <v>11363</v>
      </c>
      <c r="E8737" s="45" t="s">
        <v>5322</v>
      </c>
      <c r="AO8737" s="376"/>
    </row>
    <row r="8738" spans="1:41" x14ac:dyDescent="0.25">
      <c r="A8738" s="44" t="s">
        <v>6480</v>
      </c>
      <c r="B8738" s="44" t="s">
        <v>17488</v>
      </c>
      <c r="C8738" s="45">
        <v>25020101</v>
      </c>
      <c r="D8738" s="45" t="s">
        <v>11363</v>
      </c>
      <c r="E8738" s="45" t="s">
        <v>9238</v>
      </c>
      <c r="AO8738" s="376"/>
    </row>
    <row r="8739" spans="1:41" x14ac:dyDescent="0.25">
      <c r="A8739" s="44" t="s">
        <v>6480</v>
      </c>
      <c r="B8739" s="44" t="s">
        <v>3047</v>
      </c>
      <c r="C8739" s="45">
        <v>25020102</v>
      </c>
      <c r="D8739" s="45" t="s">
        <v>11363</v>
      </c>
      <c r="E8739" s="45" t="s">
        <v>9238</v>
      </c>
      <c r="AO8739" s="376"/>
    </row>
    <row r="8740" spans="1:41" x14ac:dyDescent="0.25">
      <c r="A8740" s="44" t="s">
        <v>20678</v>
      </c>
      <c r="B8740" s="44" t="s">
        <v>20676</v>
      </c>
      <c r="C8740" s="45" t="s">
        <v>20776</v>
      </c>
      <c r="D8740" s="32" t="s">
        <v>5559</v>
      </c>
      <c r="E8740" s="45" t="s">
        <v>20879</v>
      </c>
      <c r="F8740" s="32"/>
      <c r="G8740" s="32"/>
      <c r="H8740" s="32"/>
      <c r="I8740" s="31"/>
      <c r="J8740" s="31"/>
      <c r="K8740" s="31"/>
      <c r="L8740" s="31"/>
      <c r="M8740" s="31"/>
      <c r="N8740" s="31"/>
      <c r="O8740" s="31"/>
      <c r="P8740" s="31"/>
      <c r="Q8740" s="31"/>
      <c r="R8740" s="31"/>
      <c r="S8740" s="31"/>
      <c r="T8740" s="31"/>
      <c r="U8740" s="31"/>
      <c r="V8740" s="31"/>
      <c r="W8740" s="31"/>
      <c r="X8740" s="31"/>
      <c r="Y8740" s="31"/>
      <c r="Z8740" s="31"/>
      <c r="AA8740" s="31"/>
      <c r="AB8740" s="31"/>
      <c r="AC8740" s="31"/>
      <c r="AD8740" s="31"/>
      <c r="AE8740" s="31"/>
      <c r="AF8740" s="31"/>
      <c r="AG8740" s="31"/>
      <c r="AH8740" s="31"/>
      <c r="AI8740" s="31"/>
      <c r="AJ8740" s="31"/>
      <c r="AK8740" s="31"/>
      <c r="AL8740" s="31"/>
      <c r="AO8740" s="376"/>
    </row>
    <row r="8741" spans="1:41" x14ac:dyDescent="0.3">
      <c r="A8741" s="333" t="s">
        <v>16200</v>
      </c>
      <c r="B8741" s="333" t="s">
        <v>4810</v>
      </c>
      <c r="C8741" s="125" t="s">
        <v>16155</v>
      </c>
      <c r="D8741" s="32" t="s">
        <v>20309</v>
      </c>
      <c r="E8741" s="125" t="s">
        <v>4972</v>
      </c>
      <c r="F8741" s="125" t="s">
        <v>1189</v>
      </c>
      <c r="G8741" s="125" t="s">
        <v>1190</v>
      </c>
      <c r="AO8741" s="376"/>
    </row>
    <row r="8742" spans="1:41" x14ac:dyDescent="0.25">
      <c r="A8742" s="44" t="s">
        <v>10562</v>
      </c>
      <c r="B8742" s="44" t="s">
        <v>925</v>
      </c>
      <c r="C8742" s="45">
        <v>240601</v>
      </c>
      <c r="D8742" s="45" t="s">
        <v>11363</v>
      </c>
      <c r="E8742" s="45" t="s">
        <v>9840</v>
      </c>
      <c r="AO8742" s="376"/>
    </row>
    <row r="8743" spans="1:41" x14ac:dyDescent="0.25">
      <c r="A8743" s="57" t="s">
        <v>3617</v>
      </c>
      <c r="B8743" s="92" t="s">
        <v>3682</v>
      </c>
      <c r="C8743" s="93" t="s">
        <v>19106</v>
      </c>
      <c r="D8743" s="93" t="s">
        <v>3681</v>
      </c>
      <c r="E8743" s="94">
        <v>48029</v>
      </c>
      <c r="F8743" s="93"/>
      <c r="G8743" s="93"/>
      <c r="H8743" s="93"/>
      <c r="I8743" s="99"/>
      <c r="J8743" s="99"/>
      <c r="K8743" s="99"/>
      <c r="L8743" s="99"/>
      <c r="M8743" s="99"/>
      <c r="N8743" s="44"/>
      <c r="O8743" s="44"/>
      <c r="P8743" s="99"/>
      <c r="Q8743" s="99"/>
      <c r="R8743" s="99"/>
      <c r="S8743" s="99"/>
      <c r="T8743" s="99"/>
      <c r="U8743" s="99"/>
      <c r="V8743" s="99"/>
      <c r="W8743" s="99"/>
      <c r="X8743" s="99"/>
      <c r="Y8743" s="99"/>
      <c r="Z8743" s="99"/>
      <c r="AA8743" s="99"/>
      <c r="AB8743" s="99"/>
      <c r="AC8743" s="99"/>
      <c r="AD8743" s="99"/>
      <c r="AE8743" s="99"/>
      <c r="AF8743" s="99"/>
      <c r="AG8743" s="99"/>
      <c r="AH8743" s="31"/>
      <c r="AI8743" s="31"/>
      <c r="AJ8743" s="31"/>
      <c r="AK8743" s="31"/>
      <c r="AL8743" s="31"/>
      <c r="AO8743" s="376"/>
    </row>
    <row r="8744" spans="1:41" x14ac:dyDescent="0.3">
      <c r="A8744" s="333" t="s">
        <v>11454</v>
      </c>
      <c r="B8744" s="333" t="s">
        <v>11377</v>
      </c>
      <c r="C8744" s="125" t="s">
        <v>11214</v>
      </c>
      <c r="D8744" s="32" t="s">
        <v>20309</v>
      </c>
      <c r="E8744" s="125" t="s">
        <v>4966</v>
      </c>
      <c r="F8744" s="125" t="s">
        <v>1189</v>
      </c>
      <c r="G8744" s="125" t="s">
        <v>1190</v>
      </c>
      <c r="AO8744" s="376"/>
    </row>
    <row r="8745" spans="1:41" x14ac:dyDescent="0.25">
      <c r="A8745" s="44" t="s">
        <v>725</v>
      </c>
      <c r="B8745" s="44" t="s">
        <v>5321</v>
      </c>
      <c r="C8745" s="45">
        <v>23010401</v>
      </c>
      <c r="D8745" s="45" t="s">
        <v>11363</v>
      </c>
      <c r="E8745" s="45" t="s">
        <v>5322</v>
      </c>
      <c r="AO8745" s="376"/>
    </row>
    <row r="8746" spans="1:41" x14ac:dyDescent="0.25">
      <c r="A8746" s="44" t="s">
        <v>725</v>
      </c>
      <c r="B8746" s="44" t="s">
        <v>17452</v>
      </c>
      <c r="C8746" s="45">
        <v>25010501</v>
      </c>
      <c r="D8746" s="45" t="s">
        <v>11363</v>
      </c>
      <c r="E8746" s="45" t="s">
        <v>12551</v>
      </c>
      <c r="AO8746" s="376"/>
    </row>
    <row r="8747" spans="1:41" x14ac:dyDescent="0.25">
      <c r="A8747" s="44" t="s">
        <v>725</v>
      </c>
      <c r="B8747" s="44" t="s">
        <v>7823</v>
      </c>
      <c r="C8747" s="45">
        <v>260701</v>
      </c>
      <c r="D8747" s="45" t="s">
        <v>11363</v>
      </c>
      <c r="E8747" s="45" t="s">
        <v>11150</v>
      </c>
      <c r="AO8747" s="376"/>
    </row>
    <row r="8748" spans="1:41" x14ac:dyDescent="0.25">
      <c r="A8748" s="44" t="s">
        <v>6481</v>
      </c>
      <c r="B8748" s="44" t="s">
        <v>5321</v>
      </c>
      <c r="C8748" s="45">
        <v>23010401</v>
      </c>
      <c r="D8748" s="45" t="s">
        <v>11363</v>
      </c>
      <c r="E8748" s="45" t="s">
        <v>5322</v>
      </c>
      <c r="AO8748" s="376"/>
    </row>
    <row r="8749" spans="1:41" x14ac:dyDescent="0.25">
      <c r="A8749" s="44" t="s">
        <v>6481</v>
      </c>
      <c r="B8749" s="44" t="s">
        <v>3176</v>
      </c>
      <c r="C8749" s="45">
        <v>23010402</v>
      </c>
      <c r="D8749" s="45" t="s">
        <v>11363</v>
      </c>
      <c r="E8749" s="45" t="s">
        <v>5322</v>
      </c>
      <c r="AO8749" s="376"/>
    </row>
    <row r="8750" spans="1:41" x14ac:dyDescent="0.25">
      <c r="A8750" s="44" t="s">
        <v>1627</v>
      </c>
      <c r="B8750" s="44" t="s">
        <v>3475</v>
      </c>
      <c r="C8750" s="45">
        <v>230301</v>
      </c>
      <c r="D8750" s="45" t="s">
        <v>11363</v>
      </c>
      <c r="E8750" s="45" t="s">
        <v>5265</v>
      </c>
      <c r="AO8750" s="376"/>
    </row>
    <row r="8751" spans="1:41" x14ac:dyDescent="0.3">
      <c r="A8751" s="57" t="s">
        <v>1351</v>
      </c>
      <c r="B8751" s="57" t="s">
        <v>2173</v>
      </c>
      <c r="C8751" s="62">
        <v>24030</v>
      </c>
      <c r="D8751" s="62" t="s">
        <v>20886</v>
      </c>
      <c r="E8751" s="60">
        <v>47057</v>
      </c>
      <c r="F8751" s="32"/>
      <c r="G8751" s="32"/>
      <c r="H8751" s="32"/>
      <c r="I8751" s="31"/>
      <c r="J8751" s="31"/>
      <c r="K8751" s="31"/>
      <c r="L8751" s="31"/>
      <c r="M8751" s="31"/>
      <c r="N8751" s="31"/>
      <c r="O8751" s="31"/>
      <c r="P8751" s="31"/>
      <c r="Q8751" s="31"/>
      <c r="R8751" s="31"/>
      <c r="S8751" s="31"/>
      <c r="T8751" s="31"/>
      <c r="U8751" s="31"/>
      <c r="V8751" s="31"/>
      <c r="W8751" s="31"/>
      <c r="X8751" s="31"/>
      <c r="Y8751" s="31"/>
      <c r="Z8751" s="31"/>
      <c r="AA8751" s="31"/>
      <c r="AB8751" s="31"/>
      <c r="AC8751" s="31"/>
      <c r="AD8751" s="31"/>
      <c r="AE8751" s="31"/>
      <c r="AF8751" s="31"/>
      <c r="AG8751" s="31"/>
      <c r="AH8751" s="31"/>
      <c r="AI8751" s="31"/>
      <c r="AJ8751" s="31"/>
      <c r="AK8751" s="31"/>
      <c r="AL8751" s="31"/>
      <c r="AO8751" s="376"/>
    </row>
    <row r="8752" spans="1:41" x14ac:dyDescent="0.25">
      <c r="A8752" s="91" t="s">
        <v>1351</v>
      </c>
      <c r="B8752" s="68" t="s">
        <v>3120</v>
      </c>
      <c r="C8752" s="56" t="s">
        <v>3121</v>
      </c>
      <c r="D8752" s="56" t="s">
        <v>1705</v>
      </c>
      <c r="E8752" s="69">
        <v>45930</v>
      </c>
      <c r="F8752" s="93"/>
      <c r="G8752" s="93"/>
      <c r="H8752" s="93" t="s">
        <v>1190</v>
      </c>
      <c r="I8752" s="99"/>
      <c r="J8752" s="99"/>
      <c r="K8752" s="99"/>
      <c r="L8752" s="99"/>
      <c r="M8752" s="99"/>
      <c r="N8752" s="44"/>
      <c r="O8752" s="44"/>
      <c r="P8752" s="99"/>
      <c r="Q8752" s="99"/>
      <c r="R8752" s="99"/>
      <c r="S8752" s="99"/>
      <c r="T8752" s="99"/>
      <c r="U8752" s="99"/>
      <c r="V8752" s="99"/>
      <c r="W8752" s="99"/>
      <c r="X8752" s="99"/>
      <c r="Y8752" s="99"/>
      <c r="Z8752" s="99"/>
      <c r="AA8752" s="99"/>
      <c r="AB8752" s="99"/>
      <c r="AC8752" s="99"/>
      <c r="AD8752" s="99"/>
      <c r="AE8752" s="99"/>
      <c r="AF8752" s="99"/>
      <c r="AG8752" s="99"/>
      <c r="AH8752" s="31"/>
      <c r="AI8752" s="31"/>
      <c r="AJ8752" s="31"/>
      <c r="AK8752" s="31"/>
      <c r="AL8752" s="31"/>
      <c r="AO8752" s="376"/>
    </row>
    <row r="8753" spans="1:41" x14ac:dyDescent="0.25">
      <c r="A8753" s="44" t="s">
        <v>7868</v>
      </c>
      <c r="B8753" s="44" t="s">
        <v>7824</v>
      </c>
      <c r="C8753" s="45">
        <v>230804</v>
      </c>
      <c r="D8753" s="45" t="s">
        <v>11363</v>
      </c>
      <c r="E8753" s="45" t="s">
        <v>4151</v>
      </c>
      <c r="AO8753" s="376"/>
    </row>
    <row r="8754" spans="1:41" x14ac:dyDescent="0.25">
      <c r="A8754" s="44" t="s">
        <v>7868</v>
      </c>
      <c r="B8754" s="44" t="s">
        <v>9237</v>
      </c>
      <c r="C8754" s="45">
        <v>24010401</v>
      </c>
      <c r="D8754" s="45" t="s">
        <v>11363</v>
      </c>
      <c r="E8754" s="45" t="s">
        <v>9238</v>
      </c>
      <c r="AO8754" s="376"/>
    </row>
    <row r="8755" spans="1:41" x14ac:dyDescent="0.25">
      <c r="A8755" s="44" t="s">
        <v>7868</v>
      </c>
      <c r="B8755" s="44" t="s">
        <v>3176</v>
      </c>
      <c r="C8755" s="45">
        <v>24010402</v>
      </c>
      <c r="D8755" s="45" t="s">
        <v>11363</v>
      </c>
      <c r="E8755" s="45" t="s">
        <v>9238</v>
      </c>
      <c r="AO8755" s="376"/>
    </row>
    <row r="8756" spans="1:41" x14ac:dyDescent="0.25">
      <c r="A8756" s="44" t="s">
        <v>8120</v>
      </c>
      <c r="B8756" s="44" t="s">
        <v>3384</v>
      </c>
      <c r="C8756" s="56" t="s">
        <v>8121</v>
      </c>
      <c r="D8756" s="56" t="s">
        <v>2198</v>
      </c>
      <c r="E8756" s="69">
        <v>46042</v>
      </c>
      <c r="F8756" s="93"/>
      <c r="G8756" s="93" t="s">
        <v>1335</v>
      </c>
      <c r="H8756" s="93" t="s">
        <v>1335</v>
      </c>
      <c r="I8756" s="99"/>
      <c r="J8756" s="99"/>
      <c r="K8756" s="99"/>
      <c r="L8756" s="99"/>
      <c r="M8756" s="99"/>
      <c r="N8756" s="44"/>
      <c r="O8756" s="44"/>
      <c r="P8756" s="99"/>
      <c r="Q8756" s="99"/>
      <c r="R8756" s="99"/>
      <c r="S8756" s="99"/>
      <c r="T8756" s="99"/>
      <c r="U8756" s="99"/>
      <c r="V8756" s="99"/>
      <c r="W8756" s="99"/>
      <c r="X8756" s="99"/>
      <c r="Y8756" s="99"/>
      <c r="Z8756" s="99"/>
      <c r="AA8756" s="99"/>
      <c r="AB8756" s="99"/>
      <c r="AC8756" s="99"/>
      <c r="AD8756" s="99"/>
      <c r="AE8756" s="99"/>
      <c r="AF8756" s="99"/>
      <c r="AG8756" s="99"/>
      <c r="AH8756" s="31"/>
      <c r="AI8756" s="31"/>
      <c r="AJ8756" s="31"/>
      <c r="AK8756" s="31"/>
      <c r="AL8756" s="31"/>
      <c r="AO8756" s="376"/>
    </row>
    <row r="8757" spans="1:41" x14ac:dyDescent="0.25">
      <c r="A8757" s="44" t="s">
        <v>8379</v>
      </c>
      <c r="B8757" s="44" t="s">
        <v>3042</v>
      </c>
      <c r="C8757" s="45">
        <v>230903</v>
      </c>
      <c r="D8757" s="45" t="s">
        <v>11363</v>
      </c>
      <c r="E8757" s="45" t="s">
        <v>7871</v>
      </c>
      <c r="AO8757" s="376"/>
    </row>
    <row r="8758" spans="1:41" x14ac:dyDescent="0.25">
      <c r="A8758" s="86" t="s">
        <v>16098</v>
      </c>
      <c r="B8758" s="44" t="s">
        <v>16074</v>
      </c>
      <c r="C8758" s="45">
        <v>8.26</v>
      </c>
      <c r="D8758" s="45" t="s">
        <v>12549</v>
      </c>
      <c r="E8758" s="46">
        <v>47787</v>
      </c>
      <c r="F8758" s="45"/>
      <c r="G8758" s="93"/>
      <c r="H8758" s="93"/>
      <c r="I8758" s="99"/>
      <c r="J8758" s="99"/>
      <c r="K8758" s="99"/>
      <c r="L8758" s="99"/>
      <c r="M8758" s="99"/>
      <c r="N8758" s="99"/>
      <c r="O8758" s="99"/>
      <c r="P8758" s="99"/>
      <c r="Q8758" s="99"/>
      <c r="R8758" s="99"/>
      <c r="S8758" s="99"/>
      <c r="T8758" s="99"/>
      <c r="U8758" s="99"/>
      <c r="V8758" s="99"/>
      <c r="W8758" s="99"/>
      <c r="X8758" s="99"/>
      <c r="Y8758" s="99"/>
      <c r="Z8758" s="99"/>
      <c r="AA8758" s="99"/>
      <c r="AB8758" s="99"/>
      <c r="AC8758" s="99"/>
      <c r="AD8758" s="99"/>
      <c r="AE8758" s="99"/>
      <c r="AF8758" s="99"/>
      <c r="AG8758" s="99"/>
      <c r="AH8758" s="31"/>
      <c r="AI8758" s="31"/>
      <c r="AJ8758" s="31"/>
      <c r="AK8758" s="31"/>
      <c r="AL8758" s="31"/>
      <c r="AO8758" s="376"/>
    </row>
    <row r="8759" spans="1:41" x14ac:dyDescent="0.25">
      <c r="A8759" s="44" t="s">
        <v>19365</v>
      </c>
      <c r="B8759" s="319" t="s">
        <v>19560</v>
      </c>
      <c r="C8759" s="318" t="s">
        <v>19708</v>
      </c>
      <c r="D8759" s="93" t="s">
        <v>19934</v>
      </c>
      <c r="E8759" s="320">
        <v>47422</v>
      </c>
      <c r="F8759" s="93"/>
      <c r="G8759" s="93"/>
      <c r="H8759" s="93"/>
      <c r="I8759" s="99"/>
      <c r="J8759" s="99"/>
      <c r="K8759" s="99"/>
      <c r="L8759" s="99"/>
      <c r="M8759" s="99"/>
      <c r="N8759" s="99"/>
      <c r="O8759" s="99"/>
      <c r="P8759" s="99"/>
      <c r="Q8759" s="99"/>
      <c r="R8759" s="99"/>
      <c r="S8759" s="99"/>
      <c r="T8759" s="99"/>
      <c r="U8759" s="99"/>
      <c r="V8759" s="99"/>
      <c r="W8759" s="99"/>
      <c r="X8759" s="99"/>
      <c r="Y8759" s="99"/>
      <c r="Z8759" s="99"/>
      <c r="AA8759" s="99"/>
      <c r="AB8759" s="99"/>
      <c r="AC8759" s="99"/>
      <c r="AD8759" s="99"/>
      <c r="AE8759" s="99"/>
      <c r="AF8759" s="99"/>
      <c r="AG8759" s="99"/>
      <c r="AH8759" s="31"/>
      <c r="AI8759" s="31"/>
      <c r="AJ8759" s="31"/>
      <c r="AK8759" s="31"/>
      <c r="AL8759" s="31"/>
      <c r="AO8759" s="376"/>
    </row>
    <row r="8760" spans="1:41" x14ac:dyDescent="0.25">
      <c r="A8760" s="44" t="s">
        <v>5845</v>
      </c>
      <c r="B8760" s="44" t="s">
        <v>12094</v>
      </c>
      <c r="C8760" s="45">
        <v>12.25</v>
      </c>
      <c r="D8760" s="45" t="s">
        <v>12549</v>
      </c>
      <c r="E8760" s="46">
        <v>47664</v>
      </c>
      <c r="F8760" s="45"/>
      <c r="G8760" s="93"/>
      <c r="H8760" s="93"/>
      <c r="I8760" s="99"/>
      <c r="J8760" s="99"/>
      <c r="K8760" s="99"/>
      <c r="L8760" s="99"/>
      <c r="M8760" s="99"/>
      <c r="N8760" s="99"/>
      <c r="O8760" s="99"/>
      <c r="P8760" s="99"/>
      <c r="Q8760" s="99"/>
      <c r="R8760" s="99"/>
      <c r="S8760" s="99"/>
      <c r="T8760" s="99"/>
      <c r="U8760" s="99"/>
      <c r="V8760" s="99"/>
      <c r="W8760" s="99"/>
      <c r="X8760" s="99"/>
      <c r="Y8760" s="99"/>
      <c r="Z8760" s="99"/>
      <c r="AA8760" s="99"/>
      <c r="AB8760" s="99"/>
      <c r="AC8760" s="99"/>
      <c r="AD8760" s="99"/>
      <c r="AE8760" s="99"/>
      <c r="AF8760" s="99"/>
      <c r="AG8760" s="99"/>
      <c r="AH8760" s="31"/>
      <c r="AI8760" s="31"/>
      <c r="AJ8760" s="31"/>
      <c r="AK8760" s="31"/>
      <c r="AL8760" s="31"/>
      <c r="AO8760" s="376"/>
    </row>
    <row r="8761" spans="1:41" x14ac:dyDescent="0.25">
      <c r="A8761" s="254" t="s">
        <v>5262</v>
      </c>
      <c r="B8761" s="92" t="s">
        <v>1334</v>
      </c>
      <c r="C8761" s="93" t="s">
        <v>10079</v>
      </c>
      <c r="D8761" s="93" t="s">
        <v>1201</v>
      </c>
      <c r="E8761" s="94">
        <v>46590</v>
      </c>
      <c r="F8761" s="93" t="s">
        <v>1336</v>
      </c>
      <c r="G8761" s="93"/>
      <c r="H8761" s="93" t="s">
        <v>1335</v>
      </c>
      <c r="I8761" s="99"/>
      <c r="J8761" s="99"/>
      <c r="K8761" s="99"/>
      <c r="L8761" s="99"/>
      <c r="M8761" s="99"/>
      <c r="N8761" s="44"/>
      <c r="O8761" s="44"/>
      <c r="P8761" s="99"/>
      <c r="Q8761" s="99"/>
      <c r="R8761" s="99"/>
      <c r="S8761" s="99"/>
      <c r="T8761" s="99"/>
      <c r="U8761" s="99"/>
      <c r="V8761" s="99"/>
      <c r="W8761" s="99"/>
      <c r="X8761" s="99"/>
      <c r="Y8761" s="99"/>
      <c r="Z8761" s="99"/>
      <c r="AA8761" s="99"/>
      <c r="AB8761" s="99"/>
      <c r="AC8761" s="99"/>
      <c r="AD8761" s="99"/>
      <c r="AE8761" s="99"/>
      <c r="AF8761" s="99"/>
      <c r="AG8761" s="99"/>
      <c r="AH8761" s="31"/>
      <c r="AI8761" s="31"/>
      <c r="AJ8761" s="31"/>
      <c r="AK8761" s="31"/>
      <c r="AL8761" s="31"/>
      <c r="AO8761" s="376"/>
    </row>
    <row r="8762" spans="1:41" x14ac:dyDescent="0.3">
      <c r="A8762" s="99" t="s">
        <v>2525</v>
      </c>
      <c r="B8762" s="92" t="s">
        <v>13413</v>
      </c>
      <c r="C8762" s="93" t="s">
        <v>13414</v>
      </c>
      <c r="D8762" s="93" t="s">
        <v>1201</v>
      </c>
      <c r="E8762" s="94">
        <v>47320</v>
      </c>
      <c r="F8762" s="93"/>
      <c r="G8762" s="93"/>
      <c r="H8762" s="93"/>
      <c r="I8762" s="99"/>
      <c r="J8762" s="99"/>
      <c r="K8762" s="99"/>
      <c r="L8762" s="99"/>
      <c r="M8762" s="99"/>
      <c r="N8762" s="99"/>
      <c r="O8762" s="99"/>
      <c r="P8762" s="99"/>
      <c r="Q8762" s="99"/>
      <c r="R8762" s="99"/>
      <c r="S8762" s="99"/>
      <c r="T8762" s="99"/>
      <c r="U8762" s="99"/>
      <c r="V8762" s="99"/>
      <c r="W8762" s="99"/>
      <c r="X8762" s="99"/>
      <c r="Y8762" s="99"/>
      <c r="Z8762" s="99"/>
      <c r="AA8762" s="99"/>
      <c r="AB8762" s="99"/>
      <c r="AC8762" s="99"/>
      <c r="AD8762" s="99"/>
      <c r="AE8762" s="99"/>
      <c r="AF8762" s="99"/>
      <c r="AG8762" s="99"/>
      <c r="AH8762" s="31"/>
      <c r="AI8762" s="31"/>
      <c r="AJ8762" s="31"/>
      <c r="AK8762" s="31"/>
      <c r="AL8762" s="31"/>
      <c r="AO8762" s="376"/>
    </row>
    <row r="8763" spans="1:41" x14ac:dyDescent="0.25">
      <c r="A8763" s="44" t="s">
        <v>11305</v>
      </c>
      <c r="B8763" s="44" t="s">
        <v>930</v>
      </c>
      <c r="C8763" s="45">
        <v>240803</v>
      </c>
      <c r="D8763" s="45" t="s">
        <v>11363</v>
      </c>
      <c r="E8763" s="45" t="s">
        <v>4966</v>
      </c>
      <c r="AO8763" s="376"/>
    </row>
    <row r="8764" spans="1:41" x14ac:dyDescent="0.25">
      <c r="A8764" s="44" t="s">
        <v>11305</v>
      </c>
      <c r="B8764" s="44" t="s">
        <v>939</v>
      </c>
      <c r="C8764" s="45">
        <v>241202</v>
      </c>
      <c r="D8764" s="45" t="s">
        <v>11363</v>
      </c>
      <c r="E8764" s="45" t="s">
        <v>12554</v>
      </c>
      <c r="AO8764" s="376"/>
    </row>
    <row r="8765" spans="1:41" x14ac:dyDescent="0.3">
      <c r="A8765" s="99" t="s">
        <v>15483</v>
      </c>
      <c r="B8765" s="92" t="s">
        <v>3962</v>
      </c>
      <c r="C8765" s="93" t="s">
        <v>15481</v>
      </c>
      <c r="D8765" s="93" t="s">
        <v>1201</v>
      </c>
      <c r="E8765" s="94">
        <v>46681</v>
      </c>
      <c r="F8765" s="93"/>
      <c r="G8765" s="93"/>
      <c r="H8765" s="93" t="s">
        <v>1190</v>
      </c>
      <c r="I8765" s="99"/>
      <c r="J8765" s="99"/>
      <c r="K8765" s="99"/>
      <c r="L8765" s="99"/>
      <c r="M8765" s="99"/>
      <c r="N8765" s="99"/>
      <c r="O8765" s="99"/>
      <c r="P8765" s="99"/>
      <c r="Q8765" s="99"/>
      <c r="R8765" s="99"/>
      <c r="S8765" s="99"/>
      <c r="T8765" s="99"/>
      <c r="U8765" s="99"/>
      <c r="V8765" s="99"/>
      <c r="W8765" s="99"/>
      <c r="X8765" s="99"/>
      <c r="Y8765" s="99"/>
      <c r="Z8765" s="99"/>
      <c r="AA8765" s="99"/>
      <c r="AB8765" s="99"/>
      <c r="AC8765" s="99"/>
      <c r="AD8765" s="99"/>
      <c r="AE8765" s="99"/>
      <c r="AF8765" s="99"/>
      <c r="AG8765" s="99"/>
      <c r="AH8765" s="31"/>
      <c r="AI8765" s="31"/>
      <c r="AJ8765" s="31"/>
      <c r="AK8765" s="31"/>
      <c r="AL8765" s="31"/>
      <c r="AO8765" s="376"/>
    </row>
    <row r="8766" spans="1:41" x14ac:dyDescent="0.25">
      <c r="A8766" s="44" t="s">
        <v>17937</v>
      </c>
      <c r="B8766" s="44" t="s">
        <v>5134</v>
      </c>
      <c r="C8766" s="45">
        <v>250802</v>
      </c>
      <c r="D8766" s="45" t="s">
        <v>11363</v>
      </c>
      <c r="E8766" s="45" t="s">
        <v>9880</v>
      </c>
      <c r="AO8766" s="376"/>
    </row>
    <row r="8767" spans="1:41" x14ac:dyDescent="0.25">
      <c r="A8767" s="44" t="s">
        <v>9253</v>
      </c>
      <c r="B8767" s="44" t="s">
        <v>3049</v>
      </c>
      <c r="C8767" s="45">
        <v>230902</v>
      </c>
      <c r="D8767" s="45" t="s">
        <v>11363</v>
      </c>
      <c r="E8767" s="45" t="s">
        <v>7871</v>
      </c>
      <c r="AO8767" s="376"/>
    </row>
    <row r="8768" spans="1:41" x14ac:dyDescent="0.25">
      <c r="A8768" s="44" t="s">
        <v>15786</v>
      </c>
      <c r="B8768" s="44" t="s">
        <v>3474</v>
      </c>
      <c r="C8768" s="45">
        <v>250503</v>
      </c>
      <c r="D8768" s="45" t="s">
        <v>11363</v>
      </c>
      <c r="E8768" s="45" t="s">
        <v>15608</v>
      </c>
      <c r="AO8768" s="376"/>
    </row>
    <row r="8769" spans="1:41" x14ac:dyDescent="0.25">
      <c r="A8769" s="44" t="s">
        <v>21683</v>
      </c>
      <c r="B8769" s="44" t="s">
        <v>9237</v>
      </c>
      <c r="C8769" s="45">
        <v>24010401</v>
      </c>
      <c r="D8769" s="45" t="s">
        <v>11363</v>
      </c>
      <c r="E8769" s="45" t="s">
        <v>9238</v>
      </c>
      <c r="AO8769" s="376"/>
    </row>
    <row r="8770" spans="1:41" x14ac:dyDescent="0.25">
      <c r="A8770" s="44" t="s">
        <v>21683</v>
      </c>
      <c r="B8770" s="44" t="s">
        <v>3474</v>
      </c>
      <c r="C8770" s="45">
        <v>250503</v>
      </c>
      <c r="D8770" s="45" t="s">
        <v>11363</v>
      </c>
      <c r="E8770" s="45" t="s">
        <v>15608</v>
      </c>
      <c r="AO8770" s="376"/>
    </row>
    <row r="8771" spans="1:41" x14ac:dyDescent="0.25">
      <c r="A8771" s="44" t="s">
        <v>12683</v>
      </c>
      <c r="B8771" s="44" t="s">
        <v>5321</v>
      </c>
      <c r="C8771" s="45">
        <v>25010401</v>
      </c>
      <c r="D8771" s="45" t="s">
        <v>11363</v>
      </c>
      <c r="E8771" s="45" t="s">
        <v>12564</v>
      </c>
      <c r="AO8771" s="376"/>
    </row>
    <row r="8772" spans="1:41" x14ac:dyDescent="0.25">
      <c r="A8772" s="44" t="s">
        <v>12683</v>
      </c>
      <c r="B8772" s="44" t="s">
        <v>3176</v>
      </c>
      <c r="C8772" s="45">
        <v>25010402</v>
      </c>
      <c r="D8772" s="45" t="s">
        <v>11363</v>
      </c>
      <c r="E8772" s="45" t="s">
        <v>12564</v>
      </c>
      <c r="AO8772" s="376"/>
    </row>
    <row r="8773" spans="1:41" x14ac:dyDescent="0.25">
      <c r="A8773" s="44" t="s">
        <v>12051</v>
      </c>
      <c r="B8773" s="92" t="s">
        <v>12068</v>
      </c>
      <c r="C8773" s="93" t="s">
        <v>12038</v>
      </c>
      <c r="D8773" s="93" t="s">
        <v>1201</v>
      </c>
      <c r="E8773" s="94">
        <v>47208</v>
      </c>
      <c r="F8773" s="93"/>
      <c r="G8773" s="93"/>
      <c r="H8773" s="93"/>
      <c r="I8773" s="99"/>
      <c r="J8773" s="99"/>
      <c r="K8773" s="99"/>
      <c r="L8773" s="99"/>
      <c r="M8773" s="99"/>
      <c r="N8773" s="99"/>
      <c r="O8773" s="44"/>
      <c r="P8773" s="99"/>
      <c r="Q8773" s="99"/>
      <c r="R8773" s="99"/>
      <c r="S8773" s="99"/>
      <c r="T8773" s="99"/>
      <c r="U8773" s="99"/>
      <c r="V8773" s="99"/>
      <c r="W8773" s="99"/>
      <c r="X8773" s="99"/>
      <c r="Y8773" s="99"/>
      <c r="Z8773" s="99"/>
      <c r="AA8773" s="99"/>
      <c r="AB8773" s="99"/>
      <c r="AC8773" s="99"/>
      <c r="AD8773" s="99"/>
      <c r="AE8773" s="99"/>
      <c r="AF8773" s="99"/>
      <c r="AG8773" s="99"/>
      <c r="AH8773" s="31"/>
      <c r="AI8773" s="31"/>
      <c r="AJ8773" s="31"/>
      <c r="AK8773" s="31"/>
      <c r="AL8773" s="31"/>
      <c r="AO8773" s="376"/>
    </row>
    <row r="8774" spans="1:41" x14ac:dyDescent="0.3">
      <c r="A8774" s="333" t="s">
        <v>726</v>
      </c>
      <c r="B8774" s="333" t="s">
        <v>1157</v>
      </c>
      <c r="C8774" s="125" t="s">
        <v>13318</v>
      </c>
      <c r="D8774" s="32" t="s">
        <v>20309</v>
      </c>
      <c r="E8774" s="125" t="s">
        <v>12551</v>
      </c>
      <c r="F8774" s="125" t="s">
        <v>1189</v>
      </c>
      <c r="G8774" s="125" t="s">
        <v>1190</v>
      </c>
      <c r="AO8774" s="376"/>
    </row>
    <row r="8775" spans="1:41" x14ac:dyDescent="0.25">
      <c r="A8775" s="44" t="s">
        <v>726</v>
      </c>
      <c r="B8775" s="44" t="s">
        <v>3475</v>
      </c>
      <c r="C8775" s="45">
        <v>260301</v>
      </c>
      <c r="D8775" s="45" t="s">
        <v>11363</v>
      </c>
      <c r="E8775" s="45" t="s">
        <v>17625</v>
      </c>
      <c r="AO8775" s="376"/>
    </row>
    <row r="8776" spans="1:41" x14ac:dyDescent="0.25">
      <c r="A8776" s="44" t="s">
        <v>4780</v>
      </c>
      <c r="B8776" s="44" t="s">
        <v>9237</v>
      </c>
      <c r="C8776" s="45">
        <v>24010401</v>
      </c>
      <c r="D8776" s="45" t="s">
        <v>11363</v>
      </c>
      <c r="E8776" s="45" t="s">
        <v>9238</v>
      </c>
      <c r="AO8776" s="376"/>
    </row>
    <row r="8777" spans="1:41" x14ac:dyDescent="0.25">
      <c r="A8777" s="44" t="s">
        <v>4780</v>
      </c>
      <c r="B8777" s="44" t="s">
        <v>3176</v>
      </c>
      <c r="C8777" s="45">
        <v>24010402</v>
      </c>
      <c r="D8777" s="45" t="s">
        <v>11363</v>
      </c>
      <c r="E8777" s="45" t="s">
        <v>9238</v>
      </c>
      <c r="AO8777" s="376"/>
    </row>
    <row r="8778" spans="1:41" x14ac:dyDescent="0.3">
      <c r="A8778" s="333" t="s">
        <v>15368</v>
      </c>
      <c r="B8778" s="333" t="s">
        <v>1154</v>
      </c>
      <c r="C8778" s="125" t="s">
        <v>10117</v>
      </c>
      <c r="D8778" s="32" t="s">
        <v>20309</v>
      </c>
      <c r="E8778" s="125" t="s">
        <v>5139</v>
      </c>
      <c r="F8778" s="125" t="s">
        <v>1189</v>
      </c>
      <c r="G8778" s="125" t="s">
        <v>1190</v>
      </c>
      <c r="AO8778" s="376"/>
    </row>
    <row r="8779" spans="1:41" x14ac:dyDescent="0.3">
      <c r="A8779" s="333" t="s">
        <v>15368</v>
      </c>
      <c r="B8779" s="333" t="s">
        <v>4821</v>
      </c>
      <c r="C8779" s="125" t="s">
        <v>15589</v>
      </c>
      <c r="D8779" s="32" t="s">
        <v>20309</v>
      </c>
      <c r="E8779" s="125" t="s">
        <v>9839</v>
      </c>
      <c r="F8779" s="125" t="s">
        <v>1189</v>
      </c>
      <c r="G8779" s="125" t="s">
        <v>1190</v>
      </c>
      <c r="AO8779" s="376"/>
    </row>
    <row r="8780" spans="1:41" x14ac:dyDescent="0.25">
      <c r="A8780" s="44" t="s">
        <v>4055</v>
      </c>
      <c r="B8780" s="44" t="s">
        <v>21385</v>
      </c>
      <c r="C8780" s="45" t="s">
        <v>8134</v>
      </c>
      <c r="D8780" s="45" t="s">
        <v>21447</v>
      </c>
      <c r="E8780" s="46">
        <v>46477</v>
      </c>
      <c r="AO8780" s="376"/>
    </row>
    <row r="8781" spans="1:41" x14ac:dyDescent="0.25">
      <c r="A8781" s="44" t="s">
        <v>13836</v>
      </c>
      <c r="B8781" s="44" t="s">
        <v>14950</v>
      </c>
      <c r="C8781" s="45" t="s">
        <v>13837</v>
      </c>
      <c r="D8781" s="367" t="s">
        <v>3696</v>
      </c>
      <c r="E8781" s="328">
        <f>DATE(2028,9,25)</f>
        <v>47021</v>
      </c>
      <c r="F8781" s="32"/>
      <c r="G8781" s="32"/>
      <c r="H8781" s="32"/>
      <c r="I8781" s="31"/>
      <c r="J8781" s="31"/>
      <c r="K8781" s="31"/>
      <c r="L8781" s="31"/>
      <c r="M8781" s="31"/>
      <c r="N8781" s="31"/>
      <c r="O8781" s="31"/>
      <c r="P8781" s="31"/>
      <c r="Q8781" s="31"/>
      <c r="R8781" s="31"/>
      <c r="S8781" s="31"/>
      <c r="T8781" s="31"/>
      <c r="U8781" s="31"/>
      <c r="V8781" s="31"/>
      <c r="W8781" s="31"/>
      <c r="X8781" s="31"/>
      <c r="Y8781" s="31"/>
      <c r="Z8781" s="31"/>
      <c r="AA8781" s="31"/>
      <c r="AB8781" s="31"/>
      <c r="AC8781" s="31"/>
      <c r="AD8781" s="31"/>
      <c r="AE8781" s="31"/>
      <c r="AF8781" s="31"/>
      <c r="AG8781" s="31"/>
      <c r="AH8781" s="31"/>
      <c r="AI8781" s="31"/>
      <c r="AJ8781" s="31"/>
      <c r="AK8781" s="31"/>
      <c r="AL8781" s="31"/>
      <c r="AO8781" s="376"/>
    </row>
    <row r="8782" spans="1:41" x14ac:dyDescent="0.25">
      <c r="A8782" s="44" t="s">
        <v>9254</v>
      </c>
      <c r="B8782" s="44" t="s">
        <v>932</v>
      </c>
      <c r="C8782" s="45">
        <v>220104</v>
      </c>
      <c r="D8782" s="45" t="s">
        <v>11363</v>
      </c>
      <c r="E8782" s="45" t="s">
        <v>5139</v>
      </c>
      <c r="AO8782" s="376"/>
    </row>
    <row r="8783" spans="1:41" x14ac:dyDescent="0.25">
      <c r="A8783" s="44" t="s">
        <v>9254</v>
      </c>
      <c r="B8783" s="44" t="s">
        <v>3051</v>
      </c>
      <c r="C8783" s="45">
        <v>23100202</v>
      </c>
      <c r="D8783" s="45" t="s">
        <v>11363</v>
      </c>
      <c r="E8783" s="45" t="s">
        <v>2538</v>
      </c>
      <c r="AO8783" s="376"/>
    </row>
    <row r="8784" spans="1:41" x14ac:dyDescent="0.25">
      <c r="A8784" s="44" t="s">
        <v>9254</v>
      </c>
      <c r="B8784" s="44" t="s">
        <v>10360</v>
      </c>
      <c r="C8784" s="45">
        <v>24020102</v>
      </c>
      <c r="D8784" s="45" t="s">
        <v>11363</v>
      </c>
      <c r="E8784" s="45" t="s">
        <v>9238</v>
      </c>
      <c r="AO8784" s="376"/>
    </row>
    <row r="8785" spans="1:41" x14ac:dyDescent="0.25">
      <c r="A8785" s="44" t="s">
        <v>7010</v>
      </c>
      <c r="B8785" s="44" t="s">
        <v>9248</v>
      </c>
      <c r="C8785" s="45">
        <v>260105</v>
      </c>
      <c r="D8785" s="45" t="s">
        <v>11363</v>
      </c>
      <c r="E8785" s="45" t="s">
        <v>17625</v>
      </c>
      <c r="AO8785" s="376"/>
    </row>
    <row r="8786" spans="1:41" x14ac:dyDescent="0.25">
      <c r="A8786" s="44" t="s">
        <v>7337</v>
      </c>
      <c r="B8786" s="44" t="s">
        <v>21407</v>
      </c>
      <c r="C8786" s="45" t="s">
        <v>9307</v>
      </c>
      <c r="D8786" s="45" t="s">
        <v>21447</v>
      </c>
      <c r="E8786" s="46">
        <v>46507</v>
      </c>
      <c r="AO8786" s="376"/>
    </row>
    <row r="8787" spans="1:41" x14ac:dyDescent="0.25">
      <c r="A8787" s="44" t="s">
        <v>10563</v>
      </c>
      <c r="B8787" s="44" t="s">
        <v>10350</v>
      </c>
      <c r="C8787" s="45">
        <v>24020301</v>
      </c>
      <c r="D8787" s="45" t="s">
        <v>11363</v>
      </c>
      <c r="E8787" s="45" t="s">
        <v>5131</v>
      </c>
      <c r="AO8787" s="376"/>
    </row>
    <row r="8788" spans="1:41" x14ac:dyDescent="0.25">
      <c r="A8788" s="44" t="s">
        <v>8380</v>
      </c>
      <c r="B8788" s="44" t="s">
        <v>8340</v>
      </c>
      <c r="C8788" s="45">
        <v>231001</v>
      </c>
      <c r="D8788" s="45" t="s">
        <v>11363</v>
      </c>
      <c r="E8788" s="45" t="s">
        <v>2538</v>
      </c>
      <c r="AO8788" s="376"/>
    </row>
    <row r="8789" spans="1:41" x14ac:dyDescent="0.3">
      <c r="A8789" s="333" t="s">
        <v>1035</v>
      </c>
      <c r="B8789" s="333" t="s">
        <v>1598</v>
      </c>
      <c r="C8789" s="125" t="s">
        <v>13387</v>
      </c>
      <c r="D8789" s="32" t="s">
        <v>20309</v>
      </c>
      <c r="E8789" s="125" t="s">
        <v>11886</v>
      </c>
      <c r="F8789" s="125" t="s">
        <v>1189</v>
      </c>
      <c r="G8789" s="125" t="s">
        <v>1190</v>
      </c>
      <c r="AO8789" s="376"/>
    </row>
    <row r="8790" spans="1:41" x14ac:dyDescent="0.3">
      <c r="A8790" s="333" t="s">
        <v>1035</v>
      </c>
      <c r="B8790" s="333" t="s">
        <v>1167</v>
      </c>
      <c r="C8790" s="125" t="s">
        <v>17236</v>
      </c>
      <c r="D8790" s="32" t="s">
        <v>20309</v>
      </c>
      <c r="E8790" s="125" t="s">
        <v>8292</v>
      </c>
      <c r="F8790" s="125" t="s">
        <v>1189</v>
      </c>
      <c r="G8790" s="125" t="s">
        <v>1190</v>
      </c>
      <c r="AO8790" s="376"/>
    </row>
    <row r="8791" spans="1:41" x14ac:dyDescent="0.25">
      <c r="A8791" s="44" t="s">
        <v>7869</v>
      </c>
      <c r="B8791" s="44" t="s">
        <v>7826</v>
      </c>
      <c r="C8791" s="45">
        <v>23080101</v>
      </c>
      <c r="D8791" s="45" t="s">
        <v>11363</v>
      </c>
      <c r="E8791" s="45" t="s">
        <v>4151</v>
      </c>
      <c r="AO8791" s="376"/>
    </row>
    <row r="8792" spans="1:41" x14ac:dyDescent="0.25">
      <c r="A8792" s="44" t="s">
        <v>7869</v>
      </c>
      <c r="B8792" s="44" t="s">
        <v>7851</v>
      </c>
      <c r="C8792" s="45">
        <v>23080102</v>
      </c>
      <c r="D8792" s="45" t="s">
        <v>11363</v>
      </c>
      <c r="E8792" s="45" t="s">
        <v>4151</v>
      </c>
      <c r="AO8792" s="376"/>
    </row>
    <row r="8793" spans="1:41" x14ac:dyDescent="0.3">
      <c r="A8793" s="333" t="s">
        <v>727</v>
      </c>
      <c r="B8793" s="333" t="s">
        <v>12848</v>
      </c>
      <c r="C8793" s="125" t="s">
        <v>12849</v>
      </c>
      <c r="D8793" s="32" t="s">
        <v>20309</v>
      </c>
      <c r="E8793" s="125" t="s">
        <v>5332</v>
      </c>
      <c r="F8793" s="125" t="s">
        <v>1189</v>
      </c>
      <c r="G8793" s="125" t="s">
        <v>1190</v>
      </c>
      <c r="AO8793" s="376"/>
    </row>
    <row r="8794" spans="1:41" x14ac:dyDescent="0.25">
      <c r="A8794" s="254" t="s">
        <v>727</v>
      </c>
      <c r="B8794" s="92" t="s">
        <v>3872</v>
      </c>
      <c r="C8794" s="93" t="s">
        <v>3873</v>
      </c>
      <c r="D8794" s="93" t="s">
        <v>1201</v>
      </c>
      <c r="E8794" s="94">
        <v>46651</v>
      </c>
      <c r="F8794" s="93"/>
      <c r="G8794" s="93"/>
      <c r="H8794" s="93" t="s">
        <v>1190</v>
      </c>
      <c r="I8794" s="99"/>
      <c r="J8794" s="99"/>
      <c r="K8794" s="99"/>
      <c r="L8794" s="99"/>
      <c r="M8794" s="99"/>
      <c r="N8794" s="44"/>
      <c r="O8794" s="44"/>
      <c r="P8794" s="99"/>
      <c r="Q8794" s="99"/>
      <c r="R8794" s="99"/>
      <c r="S8794" s="99"/>
      <c r="T8794" s="99"/>
      <c r="U8794" s="99"/>
      <c r="V8794" s="99"/>
      <c r="W8794" s="99"/>
      <c r="X8794" s="99"/>
      <c r="Y8794" s="99"/>
      <c r="Z8794" s="99"/>
      <c r="AA8794" s="99"/>
      <c r="AB8794" s="99"/>
      <c r="AC8794" s="99"/>
      <c r="AD8794" s="99"/>
      <c r="AE8794" s="99"/>
      <c r="AF8794" s="99"/>
      <c r="AG8794" s="99"/>
      <c r="AH8794" s="31"/>
      <c r="AI8794" s="31"/>
      <c r="AJ8794" s="31"/>
      <c r="AK8794" s="31"/>
      <c r="AL8794" s="31"/>
      <c r="AO8794" s="376"/>
    </row>
    <row r="8795" spans="1:41" x14ac:dyDescent="0.25">
      <c r="A8795" s="254" t="s">
        <v>727</v>
      </c>
      <c r="B8795" s="131" t="s">
        <v>5776</v>
      </c>
      <c r="C8795" s="93" t="s">
        <v>8009</v>
      </c>
      <c r="D8795" s="93" t="s">
        <v>1201</v>
      </c>
      <c r="E8795" s="112">
        <v>46341</v>
      </c>
      <c r="F8795" s="93"/>
      <c r="G8795" s="93"/>
      <c r="H8795" s="93"/>
      <c r="I8795" s="99"/>
      <c r="J8795" s="99"/>
      <c r="K8795" s="99"/>
      <c r="L8795" s="99"/>
      <c r="M8795" s="99"/>
      <c r="N8795" s="44"/>
      <c r="O8795" s="44"/>
      <c r="P8795" s="99"/>
      <c r="Q8795" s="99"/>
      <c r="R8795" s="99"/>
      <c r="S8795" s="99"/>
      <c r="T8795" s="99"/>
      <c r="U8795" s="99"/>
      <c r="V8795" s="99"/>
      <c r="W8795" s="99"/>
      <c r="X8795" s="99"/>
      <c r="Y8795" s="99"/>
      <c r="Z8795" s="99"/>
      <c r="AA8795" s="99"/>
      <c r="AB8795" s="99"/>
      <c r="AC8795" s="99"/>
      <c r="AD8795" s="99"/>
      <c r="AE8795" s="99"/>
      <c r="AF8795" s="99"/>
      <c r="AG8795" s="99"/>
      <c r="AH8795" s="31"/>
      <c r="AI8795" s="31"/>
      <c r="AJ8795" s="31"/>
      <c r="AK8795" s="31"/>
      <c r="AL8795" s="31"/>
      <c r="AO8795" s="376"/>
    </row>
    <row r="8796" spans="1:41" x14ac:dyDescent="0.25">
      <c r="A8796" s="44" t="s">
        <v>727</v>
      </c>
      <c r="B8796" s="44" t="s">
        <v>9248</v>
      </c>
      <c r="C8796" s="45">
        <v>260105</v>
      </c>
      <c r="D8796" s="45" t="s">
        <v>11363</v>
      </c>
      <c r="E8796" s="45" t="s">
        <v>17625</v>
      </c>
      <c r="AO8796" s="376"/>
    </row>
    <row r="8797" spans="1:41" x14ac:dyDescent="0.25">
      <c r="A8797" s="44" t="s">
        <v>727</v>
      </c>
      <c r="B8797" s="44" t="s">
        <v>936</v>
      </c>
      <c r="C8797" s="45">
        <v>260703</v>
      </c>
      <c r="D8797" s="45" t="s">
        <v>11363</v>
      </c>
      <c r="E8797" s="45" t="s">
        <v>11150</v>
      </c>
      <c r="AO8797" s="376"/>
    </row>
    <row r="8798" spans="1:41" x14ac:dyDescent="0.25">
      <c r="A8798" s="44" t="s">
        <v>16577</v>
      </c>
      <c r="B8798" s="44" t="s">
        <v>21434</v>
      </c>
      <c r="C8798" s="45" t="s">
        <v>16562</v>
      </c>
      <c r="D8798" s="45" t="s">
        <v>21447</v>
      </c>
      <c r="E8798" s="46">
        <v>46418</v>
      </c>
      <c r="AO8798" s="376"/>
    </row>
    <row r="8799" spans="1:41" x14ac:dyDescent="0.25">
      <c r="A8799" s="91" t="s">
        <v>16577</v>
      </c>
      <c r="B8799" s="92" t="s">
        <v>3182</v>
      </c>
      <c r="C8799" s="93" t="s">
        <v>19170</v>
      </c>
      <c r="D8799" s="93" t="s">
        <v>1201</v>
      </c>
      <c r="E8799" s="94">
        <v>46582</v>
      </c>
      <c r="F8799" s="93"/>
      <c r="G8799" s="93"/>
      <c r="H8799" s="93"/>
      <c r="I8799" s="99"/>
      <c r="J8799" s="99"/>
      <c r="K8799" s="99"/>
      <c r="L8799" s="99"/>
      <c r="M8799" s="99"/>
      <c r="N8799" s="99"/>
      <c r="O8799" s="99"/>
      <c r="P8799" s="99"/>
      <c r="Q8799" s="99"/>
      <c r="R8799" s="99"/>
      <c r="S8799" s="99"/>
      <c r="T8799" s="99"/>
      <c r="U8799" s="99"/>
      <c r="V8799" s="99"/>
      <c r="W8799" s="99"/>
      <c r="X8799" s="99"/>
      <c r="Y8799" s="99"/>
      <c r="Z8799" s="99"/>
      <c r="AA8799" s="99"/>
      <c r="AB8799" s="99"/>
      <c r="AC8799" s="99"/>
      <c r="AD8799" s="99"/>
      <c r="AE8799" s="99"/>
      <c r="AF8799" s="99"/>
      <c r="AG8799" s="99"/>
      <c r="AH8799" s="31"/>
      <c r="AI8799" s="31"/>
      <c r="AJ8799" s="31"/>
      <c r="AK8799" s="31"/>
      <c r="AL8799" s="31"/>
      <c r="AO8799" s="376"/>
    </row>
    <row r="8800" spans="1:41" x14ac:dyDescent="0.25">
      <c r="A8800" s="91" t="s">
        <v>16577</v>
      </c>
      <c r="B8800" s="92" t="s">
        <v>19284</v>
      </c>
      <c r="C8800" s="93" t="s">
        <v>19285</v>
      </c>
      <c r="D8800" s="93" t="s">
        <v>1201</v>
      </c>
      <c r="E8800" s="94">
        <v>46582</v>
      </c>
      <c r="F8800" s="93"/>
      <c r="G8800" s="93"/>
      <c r="H8800" s="93"/>
      <c r="I8800" s="99"/>
      <c r="J8800" s="99"/>
      <c r="K8800" s="99"/>
      <c r="L8800" s="99"/>
      <c r="M8800" s="99"/>
      <c r="N8800" s="99"/>
      <c r="O8800" s="99"/>
      <c r="P8800" s="99"/>
      <c r="Q8800" s="99"/>
      <c r="R8800" s="99"/>
      <c r="S8800" s="99"/>
      <c r="T8800" s="99"/>
      <c r="U8800" s="99"/>
      <c r="V8800" s="99"/>
      <c r="W8800" s="99"/>
      <c r="X8800" s="99"/>
      <c r="Y8800" s="99"/>
      <c r="Z8800" s="99"/>
      <c r="AA8800" s="99"/>
      <c r="AB8800" s="99"/>
      <c r="AC8800" s="99"/>
      <c r="AD8800" s="99"/>
      <c r="AE8800" s="99"/>
      <c r="AF8800" s="99"/>
      <c r="AG8800" s="99"/>
      <c r="AH8800" s="31"/>
      <c r="AI8800" s="31"/>
      <c r="AJ8800" s="31"/>
      <c r="AK8800" s="31"/>
      <c r="AL8800" s="31"/>
      <c r="AO8800" s="376"/>
    </row>
    <row r="8801" spans="1:41" x14ac:dyDescent="0.25">
      <c r="A8801" s="44" t="s">
        <v>5263</v>
      </c>
      <c r="B8801" s="44" t="s">
        <v>2350</v>
      </c>
      <c r="C8801" s="45">
        <v>220105</v>
      </c>
      <c r="D8801" s="45" t="s">
        <v>11363</v>
      </c>
      <c r="E8801" s="45" t="s">
        <v>2593</v>
      </c>
      <c r="AO8801" s="376"/>
    </row>
    <row r="8802" spans="1:41" x14ac:dyDescent="0.25">
      <c r="A8802" s="44" t="s">
        <v>12300</v>
      </c>
      <c r="B8802" s="44" t="s">
        <v>12144</v>
      </c>
      <c r="C8802" s="45">
        <v>6.24</v>
      </c>
      <c r="D8802" s="45" t="s">
        <v>12549</v>
      </c>
      <c r="E8802" s="46">
        <v>47057</v>
      </c>
      <c r="F8802" s="45"/>
      <c r="G8802" s="93"/>
      <c r="H8802" s="93"/>
      <c r="I8802" s="99"/>
      <c r="J8802" s="99"/>
      <c r="K8802" s="99"/>
      <c r="L8802" s="99"/>
      <c r="M8802" s="99"/>
      <c r="N8802" s="99"/>
      <c r="O8802" s="99"/>
      <c r="P8802" s="99"/>
      <c r="Q8802" s="99"/>
      <c r="R8802" s="99"/>
      <c r="S8802" s="99"/>
      <c r="T8802" s="99"/>
      <c r="U8802" s="99"/>
      <c r="V8802" s="99"/>
      <c r="W8802" s="99"/>
      <c r="X8802" s="99"/>
      <c r="Y8802" s="99"/>
      <c r="Z8802" s="99"/>
      <c r="AA8802" s="99"/>
      <c r="AB8802" s="99"/>
      <c r="AC8802" s="99"/>
      <c r="AD8802" s="99"/>
      <c r="AE8802" s="99"/>
      <c r="AF8802" s="99"/>
      <c r="AG8802" s="99"/>
      <c r="AH8802" s="31"/>
      <c r="AI8802" s="31"/>
      <c r="AJ8802" s="31"/>
      <c r="AK8802" s="31"/>
      <c r="AL8802" s="31"/>
      <c r="AO8802" s="376"/>
    </row>
    <row r="8803" spans="1:41" x14ac:dyDescent="0.25">
      <c r="A8803" s="44" t="s">
        <v>16739</v>
      </c>
      <c r="B8803" s="44" t="s">
        <v>16740</v>
      </c>
      <c r="C8803" s="45" t="s">
        <v>17014</v>
      </c>
      <c r="D8803" s="367" t="s">
        <v>3696</v>
      </c>
      <c r="E8803" s="328">
        <f>DATE(2029,7,17)</f>
        <v>47316</v>
      </c>
      <c r="F8803" s="32"/>
      <c r="G8803" s="32"/>
      <c r="H8803" s="32"/>
      <c r="I8803" s="31"/>
      <c r="J8803" s="31"/>
      <c r="K8803" s="31"/>
      <c r="L8803" s="31"/>
      <c r="M8803" s="31"/>
      <c r="N8803" s="31"/>
      <c r="O8803" s="31"/>
      <c r="P8803" s="31"/>
      <c r="Q8803" s="31"/>
      <c r="R8803" s="31"/>
      <c r="S8803" s="31"/>
      <c r="T8803" s="31"/>
      <c r="U8803" s="31"/>
      <c r="V8803" s="31"/>
      <c r="W8803" s="31"/>
      <c r="X8803" s="31"/>
      <c r="Y8803" s="31"/>
      <c r="Z8803" s="31"/>
      <c r="AA8803" s="31"/>
      <c r="AB8803" s="31"/>
      <c r="AC8803" s="31"/>
      <c r="AD8803" s="31"/>
      <c r="AE8803" s="31"/>
      <c r="AF8803" s="31"/>
      <c r="AG8803" s="31"/>
      <c r="AH8803" s="31"/>
      <c r="AI8803" s="31"/>
      <c r="AJ8803" s="31"/>
      <c r="AK8803" s="31"/>
      <c r="AL8803" s="31"/>
      <c r="AO8803" s="376"/>
    </row>
    <row r="8804" spans="1:41" x14ac:dyDescent="0.25">
      <c r="A8804" s="44" t="s">
        <v>728</v>
      </c>
      <c r="B8804" s="44" t="s">
        <v>3176</v>
      </c>
      <c r="C8804" s="45">
        <v>23010402</v>
      </c>
      <c r="D8804" s="45" t="s">
        <v>11363</v>
      </c>
      <c r="E8804" s="45" t="s">
        <v>5322</v>
      </c>
      <c r="AO8804" s="376"/>
    </row>
    <row r="8805" spans="1:41" x14ac:dyDescent="0.25">
      <c r="A8805" s="44" t="s">
        <v>728</v>
      </c>
      <c r="B8805" s="44" t="s">
        <v>2350</v>
      </c>
      <c r="C8805" s="45">
        <v>230105</v>
      </c>
      <c r="D8805" s="45" t="s">
        <v>11363</v>
      </c>
      <c r="E8805" s="45" t="s">
        <v>5265</v>
      </c>
      <c r="AO8805" s="376"/>
    </row>
    <row r="8806" spans="1:41" x14ac:dyDescent="0.25">
      <c r="A8806" s="44" t="s">
        <v>728</v>
      </c>
      <c r="B8806" s="44" t="s">
        <v>5321</v>
      </c>
      <c r="C8806" s="45">
        <v>26010401</v>
      </c>
      <c r="D8806" s="45" t="s">
        <v>11363</v>
      </c>
      <c r="E8806" s="45" t="s">
        <v>17459</v>
      </c>
      <c r="AO8806" s="376"/>
    </row>
    <row r="8807" spans="1:41" x14ac:dyDescent="0.25">
      <c r="A8807" s="44" t="s">
        <v>728</v>
      </c>
      <c r="B8807" s="44" t="s">
        <v>17463</v>
      </c>
      <c r="C8807" s="45">
        <v>260202</v>
      </c>
      <c r="D8807" s="45" t="s">
        <v>11363</v>
      </c>
      <c r="E8807" s="45" t="s">
        <v>9238</v>
      </c>
      <c r="AO8807" s="376"/>
    </row>
    <row r="8808" spans="1:41" x14ac:dyDescent="0.25">
      <c r="A8808" s="44" t="s">
        <v>728</v>
      </c>
      <c r="B8808" s="44" t="s">
        <v>3040</v>
      </c>
      <c r="C8808" s="45">
        <v>260305</v>
      </c>
      <c r="D8808" s="45" t="s">
        <v>11363</v>
      </c>
      <c r="E8808" s="45" t="s">
        <v>9249</v>
      </c>
      <c r="AO8808" s="376"/>
    </row>
    <row r="8809" spans="1:41" x14ac:dyDescent="0.25">
      <c r="A8809" s="44" t="s">
        <v>9255</v>
      </c>
      <c r="B8809" s="44" t="s">
        <v>9235</v>
      </c>
      <c r="C8809" s="45">
        <v>240102</v>
      </c>
      <c r="D8809" s="45" t="s">
        <v>11363</v>
      </c>
      <c r="E8809" s="45" t="s">
        <v>5139</v>
      </c>
      <c r="AO8809" s="376"/>
    </row>
    <row r="8810" spans="1:41" x14ac:dyDescent="0.25">
      <c r="A8810" s="44" t="s">
        <v>9255</v>
      </c>
      <c r="B8810" s="44" t="s">
        <v>9237</v>
      </c>
      <c r="C8810" s="45">
        <v>24010401</v>
      </c>
      <c r="D8810" s="45" t="s">
        <v>11363</v>
      </c>
      <c r="E8810" s="45" t="s">
        <v>9238</v>
      </c>
      <c r="AO8810" s="376"/>
    </row>
    <row r="8811" spans="1:41" x14ac:dyDescent="0.25">
      <c r="A8811" s="44" t="s">
        <v>9674</v>
      </c>
      <c r="B8811" s="44" t="s">
        <v>21398</v>
      </c>
      <c r="C8811" s="45" t="s">
        <v>9319</v>
      </c>
      <c r="D8811" s="45" t="s">
        <v>21447</v>
      </c>
      <c r="E8811" s="46">
        <v>46507</v>
      </c>
      <c r="AO8811" s="376"/>
    </row>
    <row r="8812" spans="1:41" x14ac:dyDescent="0.25">
      <c r="A8812" s="44" t="s">
        <v>7417</v>
      </c>
      <c r="B8812" s="44" t="s">
        <v>7418</v>
      </c>
      <c r="C8812" s="45" t="s">
        <v>7419</v>
      </c>
      <c r="D8812" s="45" t="s">
        <v>11204</v>
      </c>
      <c r="E8812" s="45" t="s">
        <v>7420</v>
      </c>
      <c r="F8812" s="93"/>
      <c r="G8812" s="93"/>
      <c r="H8812" s="93"/>
      <c r="I8812" s="99"/>
      <c r="J8812" s="99"/>
      <c r="K8812" s="99"/>
      <c r="L8812" s="99"/>
      <c r="M8812" s="99"/>
      <c r="N8812" s="99"/>
      <c r="O8812" s="99"/>
      <c r="P8812" s="99"/>
      <c r="Q8812" s="99"/>
      <c r="R8812" s="99"/>
      <c r="S8812" s="99"/>
      <c r="T8812" s="99"/>
      <c r="U8812" s="99"/>
      <c r="V8812" s="99"/>
      <c r="W8812" s="99"/>
      <c r="X8812" s="99"/>
      <c r="Y8812" s="99"/>
      <c r="Z8812" s="99"/>
      <c r="AA8812" s="99"/>
      <c r="AB8812" s="99"/>
      <c r="AC8812" s="99"/>
      <c r="AD8812" s="99"/>
      <c r="AE8812" s="99"/>
      <c r="AF8812" s="99"/>
      <c r="AG8812" s="99"/>
      <c r="AH8812" s="31"/>
      <c r="AI8812" s="31"/>
      <c r="AJ8812" s="31"/>
      <c r="AK8812" s="31"/>
      <c r="AL8812" s="31"/>
      <c r="AO8812" s="376"/>
    </row>
    <row r="8813" spans="1:41" x14ac:dyDescent="0.25">
      <c r="A8813" s="44" t="s">
        <v>7417</v>
      </c>
      <c r="B8813" s="44" t="s">
        <v>270</v>
      </c>
      <c r="C8813" s="45" t="s">
        <v>7421</v>
      </c>
      <c r="D8813" s="45" t="s">
        <v>11204</v>
      </c>
      <c r="E8813" s="45" t="s">
        <v>11890</v>
      </c>
      <c r="F8813" s="93"/>
      <c r="G8813" s="93"/>
      <c r="H8813" s="93"/>
      <c r="I8813" s="99"/>
      <c r="J8813" s="99"/>
      <c r="K8813" s="99"/>
      <c r="L8813" s="99"/>
      <c r="M8813" s="99"/>
      <c r="N8813" s="99"/>
      <c r="O8813" s="99"/>
      <c r="P8813" s="99"/>
      <c r="Q8813" s="99"/>
      <c r="R8813" s="99"/>
      <c r="S8813" s="99"/>
      <c r="T8813" s="99"/>
      <c r="U8813" s="99"/>
      <c r="V8813" s="99"/>
      <c r="W8813" s="99"/>
      <c r="X8813" s="99"/>
      <c r="Y8813" s="99"/>
      <c r="Z8813" s="99"/>
      <c r="AA8813" s="99"/>
      <c r="AB8813" s="99"/>
      <c r="AC8813" s="99"/>
      <c r="AD8813" s="99"/>
      <c r="AE8813" s="99"/>
      <c r="AF8813" s="99"/>
      <c r="AG8813" s="99"/>
      <c r="AH8813" s="31"/>
      <c r="AI8813" s="31"/>
      <c r="AJ8813" s="31"/>
      <c r="AK8813" s="31"/>
      <c r="AL8813" s="31"/>
      <c r="AO8813" s="376"/>
    </row>
    <row r="8814" spans="1:41" x14ac:dyDescent="0.25">
      <c r="A8814" s="44" t="s">
        <v>7417</v>
      </c>
      <c r="B8814" s="44" t="s">
        <v>7418</v>
      </c>
      <c r="C8814" s="45" t="s">
        <v>7419</v>
      </c>
      <c r="D8814" s="93" t="s">
        <v>17443</v>
      </c>
      <c r="E8814" s="45" t="s">
        <v>7420</v>
      </c>
      <c r="F8814" s="93"/>
      <c r="G8814" s="93"/>
      <c r="H8814" s="93"/>
      <c r="I8814" s="99"/>
      <c r="J8814" s="99"/>
      <c r="K8814" s="99"/>
      <c r="L8814" s="99"/>
      <c r="M8814" s="99"/>
      <c r="N8814" s="99"/>
      <c r="O8814" s="99"/>
      <c r="P8814" s="99"/>
      <c r="Q8814" s="99"/>
      <c r="R8814" s="99"/>
      <c r="S8814" s="99"/>
      <c r="T8814" s="99"/>
      <c r="U8814" s="99"/>
      <c r="V8814" s="99"/>
      <c r="W8814" s="99"/>
      <c r="X8814" s="99"/>
      <c r="Y8814" s="99"/>
      <c r="Z8814" s="99"/>
      <c r="AA8814" s="99"/>
      <c r="AB8814" s="99"/>
      <c r="AC8814" s="99"/>
      <c r="AD8814" s="99"/>
      <c r="AE8814" s="99"/>
      <c r="AF8814" s="99"/>
      <c r="AG8814" s="99"/>
      <c r="AH8814" s="31"/>
      <c r="AI8814" s="31"/>
      <c r="AJ8814" s="31"/>
      <c r="AK8814" s="31"/>
      <c r="AL8814" s="31"/>
      <c r="AO8814" s="376"/>
    </row>
    <row r="8815" spans="1:41" x14ac:dyDescent="0.25">
      <c r="A8815" s="44" t="s">
        <v>7417</v>
      </c>
      <c r="B8815" s="44" t="s">
        <v>270</v>
      </c>
      <c r="C8815" s="45" t="s">
        <v>7421</v>
      </c>
      <c r="D8815" s="93" t="s">
        <v>17443</v>
      </c>
      <c r="E8815" s="45" t="s">
        <v>11890</v>
      </c>
      <c r="F8815" s="93"/>
      <c r="G8815" s="93"/>
      <c r="H8815" s="93"/>
      <c r="I8815" s="99"/>
      <c r="J8815" s="99"/>
      <c r="K8815" s="99"/>
      <c r="L8815" s="99"/>
      <c r="M8815" s="99"/>
      <c r="N8815" s="99"/>
      <c r="O8815" s="99"/>
      <c r="P8815" s="99"/>
      <c r="Q8815" s="99"/>
      <c r="R8815" s="99"/>
      <c r="S8815" s="99"/>
      <c r="T8815" s="99"/>
      <c r="U8815" s="99"/>
      <c r="V8815" s="99"/>
      <c r="W8815" s="99"/>
      <c r="X8815" s="99"/>
      <c r="Y8815" s="99"/>
      <c r="Z8815" s="99"/>
      <c r="AA8815" s="99"/>
      <c r="AB8815" s="99"/>
      <c r="AC8815" s="99"/>
      <c r="AD8815" s="99"/>
      <c r="AE8815" s="99"/>
      <c r="AF8815" s="99"/>
      <c r="AG8815" s="99"/>
      <c r="AH8815" s="31"/>
      <c r="AI8815" s="31"/>
      <c r="AJ8815" s="31"/>
      <c r="AK8815" s="31"/>
      <c r="AL8815" s="31"/>
      <c r="AO8815" s="376"/>
    </row>
    <row r="8816" spans="1:41" x14ac:dyDescent="0.25">
      <c r="A8816" s="44" t="s">
        <v>7417</v>
      </c>
      <c r="B8816" s="44" t="s">
        <v>4371</v>
      </c>
      <c r="C8816" s="45" t="s">
        <v>17391</v>
      </c>
      <c r="D8816" s="93" t="s">
        <v>17443</v>
      </c>
      <c r="E8816" s="45" t="s">
        <v>9839</v>
      </c>
      <c r="F8816" s="93"/>
      <c r="G8816" s="93"/>
      <c r="H8816" s="93"/>
      <c r="I8816" s="99"/>
      <c r="J8816" s="99"/>
      <c r="K8816" s="99"/>
      <c r="L8816" s="99"/>
      <c r="M8816" s="99"/>
      <c r="N8816" s="99"/>
      <c r="O8816" s="99"/>
      <c r="P8816" s="99"/>
      <c r="Q8816" s="99"/>
      <c r="R8816" s="99"/>
      <c r="S8816" s="99"/>
      <c r="T8816" s="99"/>
      <c r="U8816" s="99"/>
      <c r="V8816" s="99"/>
      <c r="W8816" s="99"/>
      <c r="X8816" s="99"/>
      <c r="Y8816" s="99"/>
      <c r="Z8816" s="99"/>
      <c r="AA8816" s="99"/>
      <c r="AB8816" s="99"/>
      <c r="AC8816" s="99"/>
      <c r="AD8816" s="99"/>
      <c r="AE8816" s="99"/>
      <c r="AF8816" s="99"/>
      <c r="AG8816" s="99"/>
      <c r="AH8816" s="31"/>
      <c r="AI8816" s="31"/>
      <c r="AJ8816" s="31"/>
      <c r="AK8816" s="31"/>
      <c r="AL8816" s="31"/>
      <c r="AO8816" s="376"/>
    </row>
    <row r="8817" spans="1:41" x14ac:dyDescent="0.25">
      <c r="A8817" s="44" t="s">
        <v>7417</v>
      </c>
      <c r="B8817" s="44" t="s">
        <v>14951</v>
      </c>
      <c r="C8817" s="45" t="s">
        <v>9122</v>
      </c>
      <c r="D8817" s="367" t="s">
        <v>3696</v>
      </c>
      <c r="E8817" s="328">
        <f>DATE(2027,7,19)</f>
        <v>46587</v>
      </c>
      <c r="F8817" s="32"/>
      <c r="G8817" s="32"/>
      <c r="H8817" s="32"/>
      <c r="I8817" s="31"/>
      <c r="J8817" s="31"/>
      <c r="K8817" s="31"/>
      <c r="L8817" s="31"/>
      <c r="M8817" s="31"/>
      <c r="N8817" s="31"/>
      <c r="O8817" s="31"/>
      <c r="P8817" s="31"/>
      <c r="Q8817" s="31"/>
      <c r="R8817" s="31"/>
      <c r="S8817" s="31"/>
      <c r="T8817" s="31"/>
      <c r="U8817" s="31"/>
      <c r="V8817" s="31"/>
      <c r="W8817" s="31"/>
      <c r="X8817" s="31"/>
      <c r="Y8817" s="31"/>
      <c r="Z8817" s="31"/>
      <c r="AA8817" s="31"/>
      <c r="AB8817" s="31"/>
      <c r="AC8817" s="31"/>
      <c r="AD8817" s="31"/>
      <c r="AE8817" s="31"/>
      <c r="AF8817" s="31"/>
      <c r="AG8817" s="31"/>
      <c r="AH8817" s="31"/>
      <c r="AI8817" s="31"/>
      <c r="AJ8817" s="31"/>
      <c r="AK8817" s="31"/>
      <c r="AL8817" s="31"/>
      <c r="AO8817" s="376"/>
    </row>
    <row r="8818" spans="1:41" x14ac:dyDescent="0.25">
      <c r="A8818" s="44" t="s">
        <v>7417</v>
      </c>
      <c r="B8818" s="44" t="s">
        <v>7418</v>
      </c>
      <c r="C8818" s="45" t="s">
        <v>7419</v>
      </c>
      <c r="D8818" s="45" t="s">
        <v>9895</v>
      </c>
      <c r="E8818" s="45" t="s">
        <v>7420</v>
      </c>
      <c r="F8818" s="93"/>
      <c r="G8818" s="93"/>
      <c r="H8818" s="93"/>
      <c r="I8818" s="99"/>
      <c r="J8818" s="99"/>
      <c r="K8818" s="99"/>
      <c r="L8818" s="99"/>
      <c r="M8818" s="99"/>
      <c r="N8818" s="44"/>
      <c r="O8818" s="44"/>
      <c r="P8818" s="99"/>
      <c r="Q8818" s="99"/>
      <c r="R8818" s="99"/>
      <c r="S8818" s="99"/>
      <c r="T8818" s="99"/>
      <c r="U8818" s="99"/>
      <c r="V8818" s="99"/>
      <c r="W8818" s="99"/>
      <c r="X8818" s="99"/>
      <c r="Y8818" s="99"/>
      <c r="Z8818" s="99"/>
      <c r="AA8818" s="99"/>
      <c r="AB8818" s="99"/>
      <c r="AC8818" s="99"/>
      <c r="AD8818" s="99"/>
      <c r="AE8818" s="99"/>
      <c r="AF8818" s="99"/>
      <c r="AG8818" s="99"/>
      <c r="AH8818" s="31"/>
      <c r="AI8818" s="31"/>
      <c r="AJ8818" s="31"/>
      <c r="AK8818" s="31"/>
      <c r="AL8818" s="31"/>
      <c r="AO8818" s="376"/>
    </row>
    <row r="8819" spans="1:41" x14ac:dyDescent="0.25">
      <c r="A8819" s="44" t="s">
        <v>7417</v>
      </c>
      <c r="B8819" s="44" t="s">
        <v>270</v>
      </c>
      <c r="C8819" s="45" t="s">
        <v>7421</v>
      </c>
      <c r="D8819" s="45" t="s">
        <v>9895</v>
      </c>
      <c r="E8819" s="45" t="s">
        <v>4823</v>
      </c>
      <c r="F8819" s="93"/>
      <c r="G8819" s="93"/>
      <c r="H8819" s="93"/>
      <c r="I8819" s="99"/>
      <c r="J8819" s="99"/>
      <c r="K8819" s="99"/>
      <c r="L8819" s="99"/>
      <c r="M8819" s="99"/>
      <c r="N8819" s="44"/>
      <c r="O8819" s="44"/>
      <c r="P8819" s="99"/>
      <c r="Q8819" s="99"/>
      <c r="R8819" s="99"/>
      <c r="S8819" s="99"/>
      <c r="T8819" s="99"/>
      <c r="U8819" s="99"/>
      <c r="V8819" s="99"/>
      <c r="W8819" s="99"/>
      <c r="X8819" s="99"/>
      <c r="Y8819" s="99"/>
      <c r="Z8819" s="99"/>
      <c r="AA8819" s="99"/>
      <c r="AB8819" s="99"/>
      <c r="AC8819" s="99"/>
      <c r="AD8819" s="99"/>
      <c r="AE8819" s="99"/>
      <c r="AF8819" s="99"/>
      <c r="AG8819" s="99"/>
      <c r="AH8819" s="31"/>
      <c r="AI8819" s="31"/>
      <c r="AJ8819" s="31"/>
      <c r="AK8819" s="31"/>
      <c r="AL8819" s="31"/>
      <c r="AO8819" s="376"/>
    </row>
    <row r="8820" spans="1:41" x14ac:dyDescent="0.25">
      <c r="A8820" s="44" t="s">
        <v>14179</v>
      </c>
      <c r="B8820" s="44" t="s">
        <v>14180</v>
      </c>
      <c r="C8820" s="45" t="s">
        <v>14243</v>
      </c>
      <c r="D8820" s="32" t="s">
        <v>5559</v>
      </c>
      <c r="E8820" s="45" t="s">
        <v>20859</v>
      </c>
      <c r="F8820" s="32"/>
      <c r="G8820" s="32"/>
      <c r="H8820" s="32"/>
      <c r="I8820" s="31"/>
      <c r="J8820" s="31"/>
      <c r="K8820" s="31"/>
      <c r="L8820" s="31"/>
      <c r="M8820" s="31"/>
      <c r="N8820" s="31"/>
      <c r="O8820" s="31"/>
      <c r="P8820" s="31"/>
      <c r="Q8820" s="31"/>
      <c r="R8820" s="31"/>
      <c r="S8820" s="31"/>
      <c r="T8820" s="31"/>
      <c r="U8820" s="31"/>
      <c r="V8820" s="31"/>
      <c r="W8820" s="31"/>
      <c r="X8820" s="31"/>
      <c r="Y8820" s="31"/>
      <c r="Z8820" s="31"/>
      <c r="AA8820" s="31"/>
      <c r="AB8820" s="31"/>
      <c r="AC8820" s="31"/>
      <c r="AD8820" s="31"/>
      <c r="AE8820" s="31"/>
      <c r="AF8820" s="31"/>
      <c r="AG8820" s="31"/>
      <c r="AH8820" s="31"/>
      <c r="AI8820" s="31"/>
      <c r="AJ8820" s="31"/>
      <c r="AK8820" s="31"/>
      <c r="AL8820" s="31"/>
      <c r="AO8820" s="376"/>
    </row>
    <row r="8821" spans="1:41" x14ac:dyDescent="0.25">
      <c r="A8821" s="44" t="s">
        <v>14181</v>
      </c>
      <c r="B8821" s="44" t="s">
        <v>14180</v>
      </c>
      <c r="C8821" s="45" t="s">
        <v>14244</v>
      </c>
      <c r="D8821" s="32" t="s">
        <v>5559</v>
      </c>
      <c r="E8821" s="45" t="s">
        <v>20859</v>
      </c>
      <c r="F8821" s="32"/>
      <c r="G8821" s="32"/>
      <c r="H8821" s="32"/>
      <c r="I8821" s="31"/>
      <c r="J8821" s="31"/>
      <c r="K8821" s="31"/>
      <c r="L8821" s="31"/>
      <c r="M8821" s="31"/>
      <c r="N8821" s="31"/>
      <c r="O8821" s="31"/>
      <c r="P8821" s="31"/>
      <c r="Q8821" s="31"/>
      <c r="R8821" s="31"/>
      <c r="S8821" s="31"/>
      <c r="T8821" s="31"/>
      <c r="U8821" s="31"/>
      <c r="V8821" s="31"/>
      <c r="W8821" s="31"/>
      <c r="X8821" s="31"/>
      <c r="Y8821" s="31"/>
      <c r="Z8821" s="31"/>
      <c r="AA8821" s="31"/>
      <c r="AB8821" s="31"/>
      <c r="AC8821" s="31"/>
      <c r="AD8821" s="31"/>
      <c r="AE8821" s="31"/>
      <c r="AF8821" s="31"/>
      <c r="AG8821" s="31"/>
      <c r="AH8821" s="31"/>
      <c r="AI8821" s="31"/>
      <c r="AJ8821" s="31"/>
      <c r="AK8821" s="31"/>
      <c r="AL8821" s="31"/>
      <c r="AO8821" s="376"/>
    </row>
    <row r="8822" spans="1:41" x14ac:dyDescent="0.3">
      <c r="A8822" s="333" t="s">
        <v>2697</v>
      </c>
      <c r="B8822" s="333" t="s">
        <v>1161</v>
      </c>
      <c r="C8822" s="125" t="s">
        <v>10225</v>
      </c>
      <c r="D8822" s="32" t="s">
        <v>20309</v>
      </c>
      <c r="E8822" s="125" t="s">
        <v>2593</v>
      </c>
      <c r="F8822" s="125" t="s">
        <v>1189</v>
      </c>
      <c r="G8822" s="125" t="s">
        <v>1190</v>
      </c>
      <c r="AO8822" s="376"/>
    </row>
    <row r="8823" spans="1:41" x14ac:dyDescent="0.3">
      <c r="A8823" s="333" t="s">
        <v>21313</v>
      </c>
      <c r="B8823" s="333" t="s">
        <v>2690</v>
      </c>
      <c r="C8823" s="125" t="s">
        <v>21253</v>
      </c>
      <c r="D8823" s="32" t="s">
        <v>20309</v>
      </c>
      <c r="E8823" s="125" t="s">
        <v>21312</v>
      </c>
      <c r="F8823" s="125" t="s">
        <v>1189</v>
      </c>
      <c r="G8823" s="125" t="s">
        <v>1190</v>
      </c>
      <c r="AO8823" s="376"/>
    </row>
    <row r="8824" spans="1:41" x14ac:dyDescent="0.25">
      <c r="A8824" s="44" t="s">
        <v>15787</v>
      </c>
      <c r="B8824" s="44" t="s">
        <v>15611</v>
      </c>
      <c r="C8824" s="45">
        <v>25050401</v>
      </c>
      <c r="D8824" s="45" t="s">
        <v>11363</v>
      </c>
      <c r="E8824" s="45" t="s">
        <v>7105</v>
      </c>
      <c r="AO8824" s="376"/>
    </row>
    <row r="8825" spans="1:41" x14ac:dyDescent="0.3">
      <c r="A8825" s="57" t="s">
        <v>2276</v>
      </c>
      <c r="B8825" s="57" t="s">
        <v>1300</v>
      </c>
      <c r="C8825" s="62">
        <v>2501</v>
      </c>
      <c r="D8825" s="62" t="s">
        <v>20886</v>
      </c>
      <c r="E8825" s="60">
        <v>46356</v>
      </c>
      <c r="F8825" s="32"/>
      <c r="G8825" s="32"/>
      <c r="H8825" s="32"/>
      <c r="I8825" s="31"/>
      <c r="J8825" s="31"/>
      <c r="K8825" s="31"/>
      <c r="L8825" s="31"/>
      <c r="M8825" s="31"/>
      <c r="N8825" s="31"/>
      <c r="O8825" s="31"/>
      <c r="P8825" s="31"/>
      <c r="Q8825" s="31"/>
      <c r="R8825" s="31"/>
      <c r="S8825" s="31"/>
      <c r="T8825" s="31"/>
      <c r="U8825" s="31"/>
      <c r="V8825" s="31"/>
      <c r="W8825" s="31"/>
      <c r="X8825" s="31"/>
      <c r="Y8825" s="31"/>
      <c r="Z8825" s="31"/>
      <c r="AA8825" s="31"/>
      <c r="AB8825" s="31"/>
      <c r="AC8825" s="31"/>
      <c r="AD8825" s="31"/>
      <c r="AE8825" s="31"/>
      <c r="AF8825" s="31"/>
      <c r="AG8825" s="31"/>
      <c r="AH8825" s="31"/>
      <c r="AI8825" s="31"/>
      <c r="AJ8825" s="31"/>
      <c r="AK8825" s="31"/>
      <c r="AL8825" s="31"/>
      <c r="AO8825" s="376"/>
    </row>
    <row r="8826" spans="1:41" x14ac:dyDescent="0.3">
      <c r="A8826" s="57" t="s">
        <v>1237</v>
      </c>
      <c r="B8826" s="57" t="s">
        <v>1290</v>
      </c>
      <c r="C8826" s="62">
        <v>24027</v>
      </c>
      <c r="D8826" s="62" t="s">
        <v>20886</v>
      </c>
      <c r="E8826" s="60">
        <v>46873</v>
      </c>
      <c r="F8826" s="32"/>
      <c r="G8826" s="32"/>
      <c r="H8826" s="32"/>
      <c r="I8826" s="31"/>
      <c r="J8826" s="31"/>
      <c r="K8826" s="31"/>
      <c r="L8826" s="31"/>
      <c r="M8826" s="31"/>
      <c r="N8826" s="31"/>
      <c r="O8826" s="31"/>
      <c r="P8826" s="31"/>
      <c r="Q8826" s="31"/>
      <c r="R8826" s="31"/>
      <c r="S8826" s="31"/>
      <c r="T8826" s="31"/>
      <c r="U8826" s="31"/>
      <c r="V8826" s="31"/>
      <c r="W8826" s="31"/>
      <c r="X8826" s="31"/>
      <c r="Y8826" s="31"/>
      <c r="Z8826" s="31"/>
      <c r="AA8826" s="31"/>
      <c r="AB8826" s="31"/>
      <c r="AC8826" s="31"/>
      <c r="AD8826" s="31"/>
      <c r="AE8826" s="31"/>
      <c r="AF8826" s="31"/>
      <c r="AG8826" s="31"/>
      <c r="AH8826" s="31"/>
      <c r="AI8826" s="31"/>
      <c r="AJ8826" s="31"/>
      <c r="AK8826" s="31"/>
      <c r="AL8826" s="31"/>
      <c r="AO8826" s="376"/>
    </row>
    <row r="8827" spans="1:41" x14ac:dyDescent="0.3">
      <c r="A8827" s="333" t="s">
        <v>15369</v>
      </c>
      <c r="B8827" s="333" t="s">
        <v>1774</v>
      </c>
      <c r="C8827" s="125" t="s">
        <v>15318</v>
      </c>
      <c r="D8827" s="32" t="s">
        <v>20309</v>
      </c>
      <c r="E8827" s="125" t="s">
        <v>11886</v>
      </c>
      <c r="F8827" s="125" t="s">
        <v>1189</v>
      </c>
      <c r="G8827" s="125" t="s">
        <v>1190</v>
      </c>
      <c r="AO8827" s="376"/>
    </row>
    <row r="8828" spans="1:41" x14ac:dyDescent="0.25">
      <c r="A8828" s="76" t="s">
        <v>16099</v>
      </c>
      <c r="B8828" s="44" t="s">
        <v>12100</v>
      </c>
      <c r="C8828" s="45">
        <v>3.26</v>
      </c>
      <c r="D8828" s="45" t="s">
        <v>12549</v>
      </c>
      <c r="E8828" s="46">
        <v>47787</v>
      </c>
      <c r="F8828" s="45"/>
      <c r="G8828" s="93"/>
      <c r="H8828" s="93"/>
      <c r="I8828" s="99"/>
      <c r="J8828" s="99"/>
      <c r="K8828" s="99"/>
      <c r="L8828" s="99"/>
      <c r="M8828" s="99"/>
      <c r="N8828" s="99"/>
      <c r="O8828" s="99"/>
      <c r="P8828" s="99"/>
      <c r="Q8828" s="99"/>
      <c r="R8828" s="99"/>
      <c r="S8828" s="99"/>
      <c r="T8828" s="99"/>
      <c r="U8828" s="99"/>
      <c r="V8828" s="99"/>
      <c r="W8828" s="99"/>
      <c r="X8828" s="99"/>
      <c r="Y8828" s="99"/>
      <c r="Z8828" s="99"/>
      <c r="AA8828" s="99"/>
      <c r="AB8828" s="99"/>
      <c r="AC8828" s="99"/>
      <c r="AD8828" s="99"/>
      <c r="AE8828" s="99"/>
      <c r="AF8828" s="99"/>
      <c r="AG8828" s="99"/>
      <c r="AH8828" s="31"/>
      <c r="AI8828" s="31"/>
      <c r="AJ8828" s="31"/>
      <c r="AK8828" s="31"/>
      <c r="AL8828" s="31"/>
      <c r="AO8828" s="376"/>
    </row>
    <row r="8829" spans="1:41" x14ac:dyDescent="0.3">
      <c r="A8829" s="333" t="s">
        <v>6938</v>
      </c>
      <c r="B8829" s="333" t="s">
        <v>1174</v>
      </c>
      <c r="C8829" s="125" t="s">
        <v>19093</v>
      </c>
      <c r="D8829" s="32" t="s">
        <v>20309</v>
      </c>
      <c r="E8829" s="125" t="s">
        <v>9249</v>
      </c>
      <c r="F8829" s="125" t="s">
        <v>1189</v>
      </c>
      <c r="G8829" s="125" t="s">
        <v>1190</v>
      </c>
      <c r="AO8829" s="376"/>
    </row>
    <row r="8830" spans="1:41" x14ac:dyDescent="0.25">
      <c r="A8830" s="44" t="s">
        <v>5264</v>
      </c>
      <c r="B8830" s="44" t="s">
        <v>17452</v>
      </c>
      <c r="C8830" s="45">
        <v>25010501</v>
      </c>
      <c r="D8830" s="45" t="s">
        <v>11363</v>
      </c>
      <c r="E8830" s="45" t="s">
        <v>12551</v>
      </c>
      <c r="AO8830" s="376"/>
    </row>
    <row r="8831" spans="1:41" x14ac:dyDescent="0.3">
      <c r="A8831" s="333" t="s">
        <v>8061</v>
      </c>
      <c r="B8831" s="333" t="s">
        <v>1162</v>
      </c>
      <c r="C8831" s="125" t="s">
        <v>8016</v>
      </c>
      <c r="D8831" s="32" t="s">
        <v>20309</v>
      </c>
      <c r="E8831" s="125" t="s">
        <v>7871</v>
      </c>
      <c r="F8831" s="125" t="s">
        <v>1189</v>
      </c>
      <c r="G8831" s="125" t="s">
        <v>1190</v>
      </c>
      <c r="AO8831" s="376"/>
    </row>
    <row r="8832" spans="1:41" x14ac:dyDescent="0.3">
      <c r="A8832" s="333" t="s">
        <v>8061</v>
      </c>
      <c r="B8832" s="333" t="s">
        <v>11372</v>
      </c>
      <c r="C8832" s="125" t="s">
        <v>11373</v>
      </c>
      <c r="D8832" s="32" t="s">
        <v>20309</v>
      </c>
      <c r="E8832" s="125" t="s">
        <v>4826</v>
      </c>
      <c r="F8832" s="125" t="s">
        <v>1189</v>
      </c>
      <c r="G8832" s="125" t="s">
        <v>1190</v>
      </c>
      <c r="AO8832" s="376"/>
    </row>
    <row r="8833" spans="1:41" x14ac:dyDescent="0.25">
      <c r="A8833" s="44" t="s">
        <v>1036</v>
      </c>
      <c r="B8833" s="44" t="s">
        <v>12110</v>
      </c>
      <c r="C8833" s="45">
        <v>14.24</v>
      </c>
      <c r="D8833" s="45" t="s">
        <v>12549</v>
      </c>
      <c r="E8833" s="46">
        <v>47299</v>
      </c>
      <c r="F8833" s="45"/>
      <c r="G8833" s="93"/>
      <c r="H8833" s="93"/>
      <c r="I8833" s="99"/>
      <c r="J8833" s="99"/>
      <c r="K8833" s="99"/>
      <c r="L8833" s="99"/>
      <c r="M8833" s="99"/>
      <c r="N8833" s="99"/>
      <c r="O8833" s="99"/>
      <c r="P8833" s="99"/>
      <c r="Q8833" s="99"/>
      <c r="R8833" s="99"/>
      <c r="S8833" s="99"/>
      <c r="T8833" s="99"/>
      <c r="U8833" s="99"/>
      <c r="V8833" s="99"/>
      <c r="W8833" s="99"/>
      <c r="X8833" s="99"/>
      <c r="Y8833" s="99"/>
      <c r="Z8833" s="99"/>
      <c r="AA8833" s="99"/>
      <c r="AB8833" s="99"/>
      <c r="AC8833" s="99"/>
      <c r="AD8833" s="99"/>
      <c r="AE8833" s="99"/>
      <c r="AF8833" s="99"/>
      <c r="AG8833" s="99"/>
      <c r="AH8833" s="31"/>
      <c r="AI8833" s="31"/>
      <c r="AJ8833" s="31"/>
      <c r="AK8833" s="31"/>
      <c r="AL8833" s="31"/>
      <c r="AO8833" s="376"/>
    </row>
    <row r="8834" spans="1:41" x14ac:dyDescent="0.25">
      <c r="A8834" s="44" t="s">
        <v>1036</v>
      </c>
      <c r="B8834" s="44" t="s">
        <v>10259</v>
      </c>
      <c r="C8834" s="45" t="s">
        <v>10128</v>
      </c>
      <c r="D8834" s="46" t="s">
        <v>21328</v>
      </c>
      <c r="E8834" s="46">
        <v>46556</v>
      </c>
      <c r="AO8834" s="376"/>
    </row>
    <row r="8835" spans="1:41" x14ac:dyDescent="0.25">
      <c r="A8835" s="44" t="s">
        <v>8168</v>
      </c>
      <c r="B8835" s="44" t="s">
        <v>21365</v>
      </c>
      <c r="C8835" s="45" t="s">
        <v>8133</v>
      </c>
      <c r="D8835" s="45" t="s">
        <v>21447</v>
      </c>
      <c r="E8835" s="46">
        <v>46752</v>
      </c>
      <c r="AO8835" s="376"/>
    </row>
    <row r="8836" spans="1:41" x14ac:dyDescent="0.25">
      <c r="A8836" s="91" t="s">
        <v>8168</v>
      </c>
      <c r="B8836" s="92" t="s">
        <v>19284</v>
      </c>
      <c r="C8836" s="93" t="s">
        <v>19285</v>
      </c>
      <c r="D8836" s="93" t="s">
        <v>1201</v>
      </c>
      <c r="E8836" s="94">
        <v>46582</v>
      </c>
      <c r="F8836" s="93"/>
      <c r="G8836" s="93"/>
      <c r="H8836" s="93"/>
      <c r="I8836" s="99"/>
      <c r="J8836" s="99"/>
      <c r="K8836" s="99"/>
      <c r="L8836" s="99"/>
      <c r="M8836" s="99"/>
      <c r="N8836" s="99"/>
      <c r="O8836" s="99"/>
      <c r="P8836" s="99"/>
      <c r="Q8836" s="99"/>
      <c r="R8836" s="99"/>
      <c r="S8836" s="99"/>
      <c r="T8836" s="99"/>
      <c r="U8836" s="99"/>
      <c r="V8836" s="99"/>
      <c r="W8836" s="99"/>
      <c r="X8836" s="99"/>
      <c r="Y8836" s="99"/>
      <c r="Z8836" s="99"/>
      <c r="AA8836" s="99"/>
      <c r="AB8836" s="99"/>
      <c r="AC8836" s="99"/>
      <c r="AD8836" s="99"/>
      <c r="AE8836" s="99"/>
      <c r="AF8836" s="99"/>
      <c r="AG8836" s="99"/>
      <c r="AH8836" s="31"/>
      <c r="AI8836" s="31"/>
      <c r="AJ8836" s="31"/>
      <c r="AK8836" s="31"/>
      <c r="AL8836" s="31"/>
      <c r="AO8836" s="376"/>
    </row>
    <row r="8837" spans="1:41" x14ac:dyDescent="0.3">
      <c r="A8837" s="333" t="s">
        <v>18684</v>
      </c>
      <c r="B8837" s="333" t="s">
        <v>1167</v>
      </c>
      <c r="C8837" s="125" t="s">
        <v>17236</v>
      </c>
      <c r="D8837" s="32" t="s">
        <v>20309</v>
      </c>
      <c r="E8837" s="125" t="s">
        <v>8292</v>
      </c>
      <c r="F8837" s="125" t="s">
        <v>1190</v>
      </c>
      <c r="G8837" s="125" t="s">
        <v>1190</v>
      </c>
      <c r="AO8837" s="376"/>
    </row>
    <row r="8838" spans="1:41" x14ac:dyDescent="0.3">
      <c r="A8838" s="57" t="s">
        <v>11579</v>
      </c>
      <c r="B8838" s="57" t="s">
        <v>1310</v>
      </c>
      <c r="C8838" s="62" t="s">
        <v>13170</v>
      </c>
      <c r="D8838" s="62" t="s">
        <v>20886</v>
      </c>
      <c r="E8838" s="368" t="s">
        <v>9707</v>
      </c>
      <c r="F8838" s="32"/>
      <c r="G8838" s="32"/>
      <c r="H8838" s="32"/>
      <c r="I8838" s="31"/>
      <c r="J8838" s="31"/>
      <c r="K8838" s="31"/>
      <c r="L8838" s="31"/>
      <c r="M8838" s="31"/>
      <c r="N8838" s="31"/>
      <c r="O8838" s="31"/>
      <c r="P8838" s="31"/>
      <c r="Q8838" s="31"/>
      <c r="R8838" s="31"/>
      <c r="S8838" s="31"/>
      <c r="T8838" s="31"/>
      <c r="U8838" s="31"/>
      <c r="V8838" s="31"/>
      <c r="W8838" s="31"/>
      <c r="X8838" s="31"/>
      <c r="Y8838" s="31"/>
      <c r="Z8838" s="31"/>
      <c r="AA8838" s="31"/>
      <c r="AB8838" s="31"/>
      <c r="AC8838" s="31"/>
      <c r="AD8838" s="31"/>
      <c r="AE8838" s="31"/>
      <c r="AF8838" s="31"/>
      <c r="AG8838" s="31"/>
      <c r="AH8838" s="31"/>
      <c r="AI8838" s="31"/>
      <c r="AJ8838" s="31"/>
      <c r="AK8838" s="31"/>
      <c r="AL8838" s="31"/>
      <c r="AO8838" s="376"/>
    </row>
    <row r="8839" spans="1:41" x14ac:dyDescent="0.3">
      <c r="A8839" s="333" t="s">
        <v>8062</v>
      </c>
      <c r="B8839" s="333" t="s">
        <v>8044</v>
      </c>
      <c r="C8839" s="125" t="s">
        <v>8045</v>
      </c>
      <c r="D8839" s="32" t="s">
        <v>20309</v>
      </c>
      <c r="E8839" s="125" t="s">
        <v>7871</v>
      </c>
      <c r="F8839" s="125" t="s">
        <v>1189</v>
      </c>
      <c r="G8839" s="125" t="s">
        <v>1190</v>
      </c>
      <c r="AO8839" s="376"/>
    </row>
    <row r="8840" spans="1:41" x14ac:dyDescent="0.3">
      <c r="A8840" s="333" t="s">
        <v>21279</v>
      </c>
      <c r="B8840" s="333" t="s">
        <v>8044</v>
      </c>
      <c r="C8840" s="125" t="s">
        <v>8045</v>
      </c>
      <c r="D8840" s="32" t="s">
        <v>20309</v>
      </c>
      <c r="E8840" s="125" t="s">
        <v>7871</v>
      </c>
      <c r="F8840" s="125" t="s">
        <v>1189</v>
      </c>
      <c r="G8840" s="125" t="s">
        <v>1190</v>
      </c>
      <c r="AO8840" s="376"/>
    </row>
    <row r="8841" spans="1:41" x14ac:dyDescent="0.25">
      <c r="A8841" s="44" t="s">
        <v>21684</v>
      </c>
      <c r="B8841" s="44" t="s">
        <v>6610</v>
      </c>
      <c r="C8841" s="45">
        <v>260204</v>
      </c>
      <c r="D8841" s="45" t="s">
        <v>11363</v>
      </c>
      <c r="E8841" s="45" t="s">
        <v>9238</v>
      </c>
      <c r="AO8841" s="376"/>
    </row>
    <row r="8842" spans="1:41" x14ac:dyDescent="0.3">
      <c r="A8842" s="92" t="s">
        <v>1037</v>
      </c>
      <c r="B8842" s="92" t="s">
        <v>1310</v>
      </c>
      <c r="C8842" s="318" t="s">
        <v>13170</v>
      </c>
      <c r="D8842" s="318" t="s">
        <v>13017</v>
      </c>
      <c r="E8842" s="320">
        <v>46752</v>
      </c>
      <c r="F8842" s="93"/>
      <c r="G8842" s="93"/>
      <c r="H8842" s="93"/>
      <c r="I8842" s="99"/>
      <c r="J8842" s="99"/>
      <c r="K8842" s="99"/>
      <c r="L8842" s="99"/>
      <c r="M8842" s="99"/>
      <c r="N8842" s="99"/>
      <c r="O8842" s="99"/>
      <c r="P8842" s="99"/>
      <c r="Q8842" s="99"/>
      <c r="R8842" s="99"/>
      <c r="S8842" s="99"/>
      <c r="T8842" s="99"/>
      <c r="U8842" s="99"/>
      <c r="V8842" s="99"/>
      <c r="W8842" s="99"/>
      <c r="X8842" s="99"/>
      <c r="Y8842" s="99"/>
      <c r="Z8842" s="99"/>
      <c r="AA8842" s="99"/>
      <c r="AB8842" s="99"/>
      <c r="AC8842" s="99"/>
      <c r="AD8842" s="99"/>
      <c r="AE8842" s="99"/>
      <c r="AF8842" s="99"/>
      <c r="AG8842" s="99"/>
      <c r="AH8842" s="31"/>
      <c r="AI8842" s="31"/>
      <c r="AJ8842" s="31"/>
      <c r="AK8842" s="31"/>
      <c r="AL8842" s="31"/>
      <c r="AO8842" s="376"/>
    </row>
    <row r="8843" spans="1:41" x14ac:dyDescent="0.25">
      <c r="A8843" s="44" t="s">
        <v>17938</v>
      </c>
      <c r="B8843" s="44" t="s">
        <v>9248</v>
      </c>
      <c r="C8843" s="45">
        <v>260105</v>
      </c>
      <c r="D8843" s="45" t="s">
        <v>11363</v>
      </c>
      <c r="E8843" s="45" t="s">
        <v>17625</v>
      </c>
      <c r="AO8843" s="376"/>
    </row>
    <row r="8844" spans="1:41" x14ac:dyDescent="0.25">
      <c r="A8844" s="44" t="s">
        <v>10564</v>
      </c>
      <c r="B8844" s="44" t="s">
        <v>10346</v>
      </c>
      <c r="C8844" s="45">
        <v>240507</v>
      </c>
      <c r="D8844" s="45" t="s">
        <v>11363</v>
      </c>
      <c r="E8844" s="45" t="s">
        <v>5155</v>
      </c>
      <c r="AO8844" s="376"/>
    </row>
    <row r="8845" spans="1:41" x14ac:dyDescent="0.25">
      <c r="A8845" s="44" t="s">
        <v>10564</v>
      </c>
      <c r="B8845" s="44" t="s">
        <v>925</v>
      </c>
      <c r="C8845" s="45">
        <v>240601</v>
      </c>
      <c r="D8845" s="45" t="s">
        <v>11363</v>
      </c>
      <c r="E8845" s="45" t="s">
        <v>9840</v>
      </c>
      <c r="AO8845" s="376"/>
    </row>
    <row r="8846" spans="1:41" x14ac:dyDescent="0.3">
      <c r="A8846" s="333" t="s">
        <v>15370</v>
      </c>
      <c r="B8846" s="333" t="s">
        <v>4815</v>
      </c>
      <c r="C8846" s="125" t="s">
        <v>15581</v>
      </c>
      <c r="D8846" s="32" t="s">
        <v>20309</v>
      </c>
      <c r="E8846" s="125" t="s">
        <v>9839</v>
      </c>
      <c r="F8846" s="125" t="s">
        <v>1189</v>
      </c>
      <c r="G8846" s="125" t="s">
        <v>1190</v>
      </c>
      <c r="AO8846" s="376"/>
    </row>
    <row r="8847" spans="1:41" x14ac:dyDescent="0.3">
      <c r="A8847" s="333" t="s">
        <v>15370</v>
      </c>
      <c r="B8847" s="333" t="s">
        <v>6930</v>
      </c>
      <c r="C8847" s="125" t="s">
        <v>19100</v>
      </c>
      <c r="D8847" s="32" t="s">
        <v>20309</v>
      </c>
      <c r="E8847" s="125" t="s">
        <v>9249</v>
      </c>
      <c r="F8847" s="125" t="s">
        <v>1189</v>
      </c>
      <c r="G8847" s="125" t="s">
        <v>1190</v>
      </c>
      <c r="AO8847" s="376"/>
    </row>
    <row r="8848" spans="1:41" x14ac:dyDescent="0.25">
      <c r="A8848" s="44" t="s">
        <v>17939</v>
      </c>
      <c r="B8848" s="44" t="s">
        <v>3475</v>
      </c>
      <c r="C8848" s="45">
        <v>230301</v>
      </c>
      <c r="D8848" s="45" t="s">
        <v>11363</v>
      </c>
      <c r="E8848" s="45" t="s">
        <v>5265</v>
      </c>
      <c r="AO8848" s="376"/>
    </row>
    <row r="8849" spans="1:41" x14ac:dyDescent="0.25">
      <c r="A8849" s="44" t="s">
        <v>17939</v>
      </c>
      <c r="B8849" s="44" t="s">
        <v>928</v>
      </c>
      <c r="C8849" s="45">
        <v>231104</v>
      </c>
      <c r="D8849" s="45" t="s">
        <v>11363</v>
      </c>
      <c r="E8849" s="45" t="s">
        <v>8334</v>
      </c>
      <c r="AO8849" s="376"/>
    </row>
    <row r="8850" spans="1:41" x14ac:dyDescent="0.25">
      <c r="A8850" s="44" t="s">
        <v>17939</v>
      </c>
      <c r="B8850" s="44" t="s">
        <v>947</v>
      </c>
      <c r="C8850" s="45">
        <v>260102</v>
      </c>
      <c r="D8850" s="45" t="s">
        <v>11363</v>
      </c>
      <c r="E8850" s="45" t="s">
        <v>8292</v>
      </c>
      <c r="AO8850" s="376"/>
    </row>
    <row r="8851" spans="1:41" x14ac:dyDescent="0.25">
      <c r="A8851" s="44" t="s">
        <v>6482</v>
      </c>
      <c r="B8851" s="44" t="s">
        <v>2350</v>
      </c>
      <c r="C8851" s="45">
        <v>230105</v>
      </c>
      <c r="D8851" s="45" t="s">
        <v>11363</v>
      </c>
      <c r="E8851" s="45" t="s">
        <v>5265</v>
      </c>
      <c r="AO8851" s="376"/>
    </row>
    <row r="8852" spans="1:41" x14ac:dyDescent="0.25">
      <c r="A8852" s="44" t="s">
        <v>6482</v>
      </c>
      <c r="B8852" s="44" t="s">
        <v>17463</v>
      </c>
      <c r="C8852" s="45">
        <v>260202</v>
      </c>
      <c r="D8852" s="45" t="s">
        <v>11363</v>
      </c>
      <c r="E8852" s="45" t="s">
        <v>9238</v>
      </c>
      <c r="AO8852" s="376"/>
    </row>
    <row r="8853" spans="1:41" x14ac:dyDescent="0.25">
      <c r="A8853" s="44" t="s">
        <v>15788</v>
      </c>
      <c r="B8853" s="44" t="s">
        <v>7104</v>
      </c>
      <c r="C8853" s="45">
        <v>230504</v>
      </c>
      <c r="D8853" s="45" t="s">
        <v>11363</v>
      </c>
      <c r="E8853" s="45" t="s">
        <v>7105</v>
      </c>
      <c r="AO8853" s="376"/>
    </row>
    <row r="8854" spans="1:41" x14ac:dyDescent="0.25">
      <c r="A8854" s="44" t="s">
        <v>4269</v>
      </c>
      <c r="B8854" s="44" t="s">
        <v>11956</v>
      </c>
      <c r="C8854" s="45">
        <v>24090701</v>
      </c>
      <c r="D8854" s="45" t="s">
        <v>11363</v>
      </c>
      <c r="E8854" s="45" t="s">
        <v>4826</v>
      </c>
      <c r="AO8854" s="376"/>
    </row>
    <row r="8855" spans="1:41" x14ac:dyDescent="0.25">
      <c r="A8855" s="44" t="s">
        <v>4269</v>
      </c>
      <c r="B8855" s="44" t="s">
        <v>4243</v>
      </c>
      <c r="C8855" s="45">
        <v>24090702</v>
      </c>
      <c r="D8855" s="45" t="s">
        <v>11363</v>
      </c>
      <c r="E8855" s="45" t="s">
        <v>4826</v>
      </c>
      <c r="AO8855" s="376"/>
    </row>
    <row r="8856" spans="1:41" x14ac:dyDescent="0.25">
      <c r="A8856" s="44" t="s">
        <v>12301</v>
      </c>
      <c r="B8856" s="44" t="s">
        <v>12118</v>
      </c>
      <c r="C8856" s="45">
        <v>13.23</v>
      </c>
      <c r="D8856" s="45" t="s">
        <v>12549</v>
      </c>
      <c r="E8856" s="46">
        <v>46934</v>
      </c>
      <c r="F8856" s="45"/>
      <c r="G8856" s="93"/>
      <c r="H8856" s="93"/>
      <c r="I8856" s="99"/>
      <c r="J8856" s="99"/>
      <c r="K8856" s="99"/>
      <c r="L8856" s="99"/>
      <c r="M8856" s="99"/>
      <c r="N8856" s="99"/>
      <c r="O8856" s="99"/>
      <c r="P8856" s="99"/>
      <c r="Q8856" s="99"/>
      <c r="R8856" s="99"/>
      <c r="S8856" s="99"/>
      <c r="T8856" s="99"/>
      <c r="U8856" s="99"/>
      <c r="V8856" s="99"/>
      <c r="W8856" s="99"/>
      <c r="X8856" s="99"/>
      <c r="Y8856" s="99"/>
      <c r="Z8856" s="99"/>
      <c r="AA8856" s="99"/>
      <c r="AB8856" s="99"/>
      <c r="AC8856" s="99"/>
      <c r="AD8856" s="99"/>
      <c r="AE8856" s="99"/>
      <c r="AF8856" s="99"/>
      <c r="AG8856" s="99"/>
      <c r="AH8856" s="31"/>
      <c r="AI8856" s="31"/>
      <c r="AJ8856" s="31"/>
      <c r="AK8856" s="31"/>
      <c r="AL8856" s="31"/>
      <c r="AO8856" s="376"/>
    </row>
    <row r="8857" spans="1:41" x14ac:dyDescent="0.25">
      <c r="A8857" s="44" t="s">
        <v>12301</v>
      </c>
      <c r="B8857" s="44" t="s">
        <v>12125</v>
      </c>
      <c r="C8857" s="45">
        <v>20.23</v>
      </c>
      <c r="D8857" s="45" t="s">
        <v>12549</v>
      </c>
      <c r="E8857" s="46">
        <v>46934</v>
      </c>
      <c r="F8857" s="45"/>
      <c r="G8857" s="93"/>
      <c r="H8857" s="93"/>
      <c r="I8857" s="99"/>
      <c r="J8857" s="99"/>
      <c r="K8857" s="99"/>
      <c r="L8857" s="99"/>
      <c r="M8857" s="99"/>
      <c r="N8857" s="99"/>
      <c r="O8857" s="99"/>
      <c r="P8857" s="99"/>
      <c r="Q8857" s="99"/>
      <c r="R8857" s="99"/>
      <c r="S8857" s="99"/>
      <c r="T8857" s="99"/>
      <c r="U8857" s="99"/>
      <c r="V8857" s="99"/>
      <c r="W8857" s="99"/>
      <c r="X8857" s="99"/>
      <c r="Y8857" s="99"/>
      <c r="Z8857" s="99"/>
      <c r="AA8857" s="99"/>
      <c r="AB8857" s="99"/>
      <c r="AC8857" s="99"/>
      <c r="AD8857" s="99"/>
      <c r="AE8857" s="99"/>
      <c r="AF8857" s="99"/>
      <c r="AG8857" s="99"/>
      <c r="AH8857" s="31"/>
      <c r="AI8857" s="31"/>
      <c r="AJ8857" s="31"/>
      <c r="AK8857" s="31"/>
      <c r="AL8857" s="31"/>
      <c r="AO8857" s="376"/>
    </row>
    <row r="8858" spans="1:41" x14ac:dyDescent="0.25">
      <c r="A8858" s="44" t="s">
        <v>12301</v>
      </c>
      <c r="B8858" s="44" t="s">
        <v>12102</v>
      </c>
      <c r="C8858" s="45">
        <v>21.23</v>
      </c>
      <c r="D8858" s="45" t="s">
        <v>12549</v>
      </c>
      <c r="E8858" s="46">
        <v>46934</v>
      </c>
      <c r="F8858" s="45"/>
      <c r="G8858" s="93"/>
      <c r="H8858" s="93"/>
      <c r="I8858" s="99"/>
      <c r="J8858" s="99"/>
      <c r="K8858" s="99"/>
      <c r="L8858" s="99"/>
      <c r="M8858" s="99"/>
      <c r="N8858" s="99"/>
      <c r="O8858" s="99"/>
      <c r="P8858" s="99"/>
      <c r="Q8858" s="99"/>
      <c r="R8858" s="99"/>
      <c r="S8858" s="99"/>
      <c r="T8858" s="99"/>
      <c r="U8858" s="99"/>
      <c r="V8858" s="99"/>
      <c r="W8858" s="99"/>
      <c r="X8858" s="99"/>
      <c r="Y8858" s="99"/>
      <c r="Z8858" s="99"/>
      <c r="AA8858" s="99"/>
      <c r="AB8858" s="99"/>
      <c r="AC8858" s="99"/>
      <c r="AD8858" s="99"/>
      <c r="AE8858" s="99"/>
      <c r="AF8858" s="99"/>
      <c r="AG8858" s="99"/>
      <c r="AH8858" s="31"/>
      <c r="AI8858" s="31"/>
      <c r="AJ8858" s="31"/>
      <c r="AK8858" s="31"/>
      <c r="AL8858" s="31"/>
      <c r="AO8858" s="376"/>
    </row>
    <row r="8859" spans="1:41" x14ac:dyDescent="0.25">
      <c r="A8859" s="44" t="s">
        <v>12301</v>
      </c>
      <c r="B8859" s="44" t="s">
        <v>12103</v>
      </c>
      <c r="C8859" s="45">
        <v>22.23</v>
      </c>
      <c r="D8859" s="45" t="s">
        <v>12549</v>
      </c>
      <c r="E8859" s="46">
        <v>46934</v>
      </c>
      <c r="F8859" s="45"/>
      <c r="G8859" s="93"/>
      <c r="H8859" s="93"/>
      <c r="I8859" s="99"/>
      <c r="J8859" s="99"/>
      <c r="K8859" s="99"/>
      <c r="L8859" s="99"/>
      <c r="M8859" s="99"/>
      <c r="N8859" s="99"/>
      <c r="O8859" s="99"/>
      <c r="P8859" s="99"/>
      <c r="Q8859" s="99"/>
      <c r="R8859" s="99"/>
      <c r="S8859" s="99"/>
      <c r="T8859" s="99"/>
      <c r="U8859" s="99"/>
      <c r="V8859" s="99"/>
      <c r="W8859" s="99"/>
      <c r="X8859" s="99"/>
      <c r="Y8859" s="99"/>
      <c r="Z8859" s="99"/>
      <c r="AA8859" s="99"/>
      <c r="AB8859" s="99"/>
      <c r="AC8859" s="99"/>
      <c r="AD8859" s="99"/>
      <c r="AE8859" s="99"/>
      <c r="AF8859" s="99"/>
      <c r="AG8859" s="99"/>
      <c r="AH8859" s="31"/>
      <c r="AI8859" s="31"/>
      <c r="AJ8859" s="31"/>
      <c r="AK8859" s="31"/>
      <c r="AL8859" s="31"/>
      <c r="AO8859" s="376"/>
    </row>
    <row r="8860" spans="1:41" x14ac:dyDescent="0.3">
      <c r="A8860" s="333" t="s">
        <v>11455</v>
      </c>
      <c r="B8860" s="333" t="s">
        <v>4004</v>
      </c>
      <c r="C8860" s="125" t="s">
        <v>11370</v>
      </c>
      <c r="D8860" s="32" t="s">
        <v>20309</v>
      </c>
      <c r="E8860" s="125" t="s">
        <v>4826</v>
      </c>
      <c r="F8860" s="125" t="s">
        <v>1189</v>
      </c>
      <c r="G8860" s="125" t="s">
        <v>1190</v>
      </c>
      <c r="AO8860" s="376"/>
    </row>
    <row r="8861" spans="1:41" x14ac:dyDescent="0.25">
      <c r="A8861" s="44" t="s">
        <v>14485</v>
      </c>
      <c r="B8861" s="44" t="s">
        <v>2522</v>
      </c>
      <c r="C8861" s="45" t="s">
        <v>14486</v>
      </c>
      <c r="D8861" s="46" t="s">
        <v>21328</v>
      </c>
      <c r="E8861" s="46">
        <v>46527</v>
      </c>
      <c r="AO8861" s="376"/>
    </row>
    <row r="8862" spans="1:41" x14ac:dyDescent="0.25">
      <c r="A8862" s="44" t="s">
        <v>14485</v>
      </c>
      <c r="B8862" s="44" t="s">
        <v>2350</v>
      </c>
      <c r="C8862" s="45">
        <v>250106</v>
      </c>
      <c r="D8862" s="45" t="s">
        <v>11363</v>
      </c>
      <c r="E8862" s="45" t="s">
        <v>11887</v>
      </c>
      <c r="AO8862" s="376"/>
    </row>
    <row r="8863" spans="1:41" x14ac:dyDescent="0.3">
      <c r="A8863" s="265" t="s">
        <v>17230</v>
      </c>
      <c r="B8863" s="265" t="s">
        <v>17227</v>
      </c>
      <c r="C8863" s="59" t="s">
        <v>17232</v>
      </c>
      <c r="D8863" s="93" t="s">
        <v>1201</v>
      </c>
      <c r="E8863" s="334">
        <v>47593</v>
      </c>
      <c r="F8863" s="93"/>
      <c r="G8863" s="93"/>
      <c r="H8863" s="93"/>
      <c r="I8863" s="99"/>
      <c r="J8863" s="99"/>
      <c r="K8863" s="99"/>
      <c r="L8863" s="99"/>
      <c r="M8863" s="99"/>
      <c r="N8863" s="99"/>
      <c r="O8863" s="99"/>
      <c r="P8863" s="99"/>
      <c r="Q8863" s="99"/>
      <c r="R8863" s="99"/>
      <c r="S8863" s="99"/>
      <c r="T8863" s="99"/>
      <c r="U8863" s="99"/>
      <c r="V8863" s="99"/>
      <c r="W8863" s="99"/>
      <c r="X8863" s="99"/>
      <c r="Y8863" s="99"/>
      <c r="Z8863" s="99"/>
      <c r="AA8863" s="99"/>
      <c r="AB8863" s="99"/>
      <c r="AC8863" s="99"/>
      <c r="AD8863" s="99"/>
      <c r="AE8863" s="99"/>
      <c r="AF8863" s="99"/>
      <c r="AG8863" s="99"/>
      <c r="AH8863" s="31"/>
      <c r="AI8863" s="31"/>
      <c r="AJ8863" s="31"/>
      <c r="AK8863" s="31"/>
      <c r="AL8863" s="31"/>
      <c r="AO8863" s="376"/>
    </row>
    <row r="8864" spans="1:41" x14ac:dyDescent="0.25">
      <c r="A8864" s="44" t="s">
        <v>17940</v>
      </c>
      <c r="B8864" s="44" t="s">
        <v>5321</v>
      </c>
      <c r="C8864" s="45">
        <v>25010401</v>
      </c>
      <c r="D8864" s="45" t="s">
        <v>11363</v>
      </c>
      <c r="E8864" s="45" t="s">
        <v>12564</v>
      </c>
      <c r="AO8864" s="376"/>
    </row>
    <row r="8865" spans="1:41" x14ac:dyDescent="0.3">
      <c r="A8865" s="333" t="s">
        <v>8651</v>
      </c>
      <c r="B8865" s="333" t="s">
        <v>1188</v>
      </c>
      <c r="C8865" s="125" t="s">
        <v>8618</v>
      </c>
      <c r="D8865" s="32" t="s">
        <v>20309</v>
      </c>
      <c r="E8865" s="125" t="s">
        <v>8619</v>
      </c>
      <c r="F8865" s="125" t="s">
        <v>1190</v>
      </c>
      <c r="G8865" s="125" t="s">
        <v>1190</v>
      </c>
      <c r="AO8865" s="376"/>
    </row>
    <row r="8866" spans="1:41" x14ac:dyDescent="0.25">
      <c r="A8866" s="44" t="s">
        <v>17941</v>
      </c>
      <c r="B8866" s="44" t="s">
        <v>5321</v>
      </c>
      <c r="C8866" s="45">
        <v>26010401</v>
      </c>
      <c r="D8866" s="45" t="s">
        <v>11363</v>
      </c>
      <c r="E8866" s="45" t="s">
        <v>17459</v>
      </c>
      <c r="AO8866" s="376"/>
    </row>
    <row r="8867" spans="1:41" x14ac:dyDescent="0.25">
      <c r="A8867" s="44" t="s">
        <v>17941</v>
      </c>
      <c r="B8867" s="44" t="s">
        <v>3176</v>
      </c>
      <c r="C8867" s="45">
        <v>26010402</v>
      </c>
      <c r="D8867" s="45" t="s">
        <v>11363</v>
      </c>
      <c r="E8867" s="45" t="s">
        <v>17459</v>
      </c>
      <c r="AO8867" s="376"/>
    </row>
    <row r="8868" spans="1:41" x14ac:dyDescent="0.3">
      <c r="A8868" s="333" t="s">
        <v>2899</v>
      </c>
      <c r="B8868" s="333" t="s">
        <v>1162</v>
      </c>
      <c r="C8868" s="125" t="s">
        <v>8016</v>
      </c>
      <c r="D8868" s="32" t="s">
        <v>20309</v>
      </c>
      <c r="E8868" s="125" t="s">
        <v>7871</v>
      </c>
      <c r="F8868" s="125" t="s">
        <v>1189</v>
      </c>
      <c r="G8868" s="125" t="s">
        <v>1190</v>
      </c>
      <c r="AO8868" s="376"/>
    </row>
    <row r="8869" spans="1:41" x14ac:dyDescent="0.25">
      <c r="A8869" s="44" t="s">
        <v>12684</v>
      </c>
      <c r="B8869" s="44" t="s">
        <v>9237</v>
      </c>
      <c r="C8869" s="45">
        <v>24010401</v>
      </c>
      <c r="D8869" s="45" t="s">
        <v>11363</v>
      </c>
      <c r="E8869" s="45" t="s">
        <v>9238</v>
      </c>
      <c r="AO8869" s="376"/>
    </row>
    <row r="8870" spans="1:41" x14ac:dyDescent="0.25">
      <c r="A8870" s="44" t="s">
        <v>12684</v>
      </c>
      <c r="B8870" s="44" t="s">
        <v>3176</v>
      </c>
      <c r="C8870" s="45">
        <v>24010402</v>
      </c>
      <c r="D8870" s="45" t="s">
        <v>11363</v>
      </c>
      <c r="E8870" s="45" t="s">
        <v>9238</v>
      </c>
      <c r="AO8870" s="376"/>
    </row>
    <row r="8871" spans="1:41" x14ac:dyDescent="0.25">
      <c r="A8871" s="44" t="s">
        <v>12684</v>
      </c>
      <c r="B8871" s="44" t="s">
        <v>17452</v>
      </c>
      <c r="C8871" s="45">
        <v>25010501</v>
      </c>
      <c r="D8871" s="45" t="s">
        <v>11363</v>
      </c>
      <c r="E8871" s="45" t="s">
        <v>12551</v>
      </c>
      <c r="AO8871" s="376"/>
    </row>
    <row r="8872" spans="1:41" x14ac:dyDescent="0.25">
      <c r="A8872" s="260" t="s">
        <v>1799</v>
      </c>
      <c r="B8872" s="313" t="s">
        <v>1800</v>
      </c>
      <c r="C8872" s="96" t="s">
        <v>17232</v>
      </c>
      <c r="D8872" s="96" t="s">
        <v>1201</v>
      </c>
      <c r="E8872" s="112">
        <v>47593</v>
      </c>
      <c r="F8872" s="93"/>
      <c r="G8872" s="93"/>
      <c r="H8872" s="93"/>
      <c r="I8872" s="99"/>
      <c r="J8872" s="99"/>
      <c r="K8872" s="99"/>
      <c r="L8872" s="99"/>
      <c r="M8872" s="99"/>
      <c r="N8872" s="44"/>
      <c r="O8872" s="44"/>
      <c r="P8872" s="99"/>
      <c r="Q8872" s="99"/>
      <c r="R8872" s="99"/>
      <c r="S8872" s="99"/>
      <c r="T8872" s="99"/>
      <c r="U8872" s="99"/>
      <c r="V8872" s="99"/>
      <c r="W8872" s="99"/>
      <c r="X8872" s="99"/>
      <c r="Y8872" s="99"/>
      <c r="Z8872" s="99"/>
      <c r="AA8872" s="99"/>
      <c r="AB8872" s="99"/>
      <c r="AC8872" s="99"/>
      <c r="AD8872" s="99"/>
      <c r="AE8872" s="99"/>
      <c r="AF8872" s="99"/>
      <c r="AG8872" s="99"/>
      <c r="AH8872" s="31"/>
      <c r="AI8872" s="31"/>
      <c r="AJ8872" s="31"/>
      <c r="AK8872" s="31"/>
      <c r="AL8872" s="31"/>
      <c r="AO8872" s="376"/>
    </row>
    <row r="8873" spans="1:41" x14ac:dyDescent="0.3">
      <c r="A8873" s="333" t="s">
        <v>15371</v>
      </c>
      <c r="B8873" s="333" t="s">
        <v>1775</v>
      </c>
      <c r="C8873" s="125" t="s">
        <v>15469</v>
      </c>
      <c r="D8873" s="32" t="s">
        <v>20309</v>
      </c>
      <c r="E8873" s="125" t="s">
        <v>11886</v>
      </c>
      <c r="F8873" s="125" t="s">
        <v>1189</v>
      </c>
      <c r="G8873" s="125" t="s">
        <v>1190</v>
      </c>
      <c r="AO8873" s="376"/>
    </row>
    <row r="8874" spans="1:41" x14ac:dyDescent="0.3">
      <c r="A8874" s="333" t="s">
        <v>11456</v>
      </c>
      <c r="B8874" s="333" t="s">
        <v>1185</v>
      </c>
      <c r="C8874" s="125" t="s">
        <v>11419</v>
      </c>
      <c r="D8874" s="32" t="s">
        <v>20309</v>
      </c>
      <c r="E8874" s="125" t="s">
        <v>4826</v>
      </c>
      <c r="F8874" s="125" t="s">
        <v>1190</v>
      </c>
      <c r="G8874" s="125" t="s">
        <v>1190</v>
      </c>
      <c r="AO8874" s="376"/>
    </row>
    <row r="8875" spans="1:41" x14ac:dyDescent="0.25">
      <c r="A8875" s="44" t="s">
        <v>2671</v>
      </c>
      <c r="B8875" s="44" t="s">
        <v>6320</v>
      </c>
      <c r="C8875" s="45" t="s">
        <v>7115</v>
      </c>
      <c r="D8875" s="46" t="s">
        <v>21328</v>
      </c>
      <c r="E8875" s="46">
        <v>46523</v>
      </c>
      <c r="AO8875" s="376"/>
    </row>
    <row r="8876" spans="1:41" x14ac:dyDescent="0.25">
      <c r="A8876" s="44" t="s">
        <v>2671</v>
      </c>
      <c r="B8876" s="44" t="s">
        <v>6320</v>
      </c>
      <c r="C8876" s="45" t="s">
        <v>7115</v>
      </c>
      <c r="D8876" s="46" t="s">
        <v>21328</v>
      </c>
      <c r="E8876" s="46">
        <v>46523</v>
      </c>
      <c r="AO8876" s="376"/>
    </row>
    <row r="8877" spans="1:41" x14ac:dyDescent="0.3">
      <c r="A8877" s="333" t="s">
        <v>8652</v>
      </c>
      <c r="B8877" s="333" t="s">
        <v>3132</v>
      </c>
      <c r="C8877" s="125" t="s">
        <v>10974</v>
      </c>
      <c r="D8877" s="32" t="s">
        <v>20309</v>
      </c>
      <c r="E8877" s="125" t="s">
        <v>5139</v>
      </c>
      <c r="F8877" s="125" t="s">
        <v>1189</v>
      </c>
      <c r="G8877" s="125" t="s">
        <v>1189</v>
      </c>
      <c r="AO8877" s="376"/>
    </row>
    <row r="8878" spans="1:41" x14ac:dyDescent="0.25">
      <c r="A8878" s="44" t="s">
        <v>536</v>
      </c>
      <c r="B8878" s="44" t="s">
        <v>21402</v>
      </c>
      <c r="C8878" s="45" t="s">
        <v>5503</v>
      </c>
      <c r="D8878" s="45" t="s">
        <v>21447</v>
      </c>
      <c r="E8878" s="46">
        <v>46507</v>
      </c>
      <c r="AO8878" s="376"/>
    </row>
    <row r="8879" spans="1:41" x14ac:dyDescent="0.3">
      <c r="A8879" s="333" t="s">
        <v>16201</v>
      </c>
      <c r="B8879" s="333" t="s">
        <v>4812</v>
      </c>
      <c r="C8879" s="125" t="s">
        <v>16162</v>
      </c>
      <c r="D8879" s="32" t="s">
        <v>20309</v>
      </c>
      <c r="E8879" s="125" t="s">
        <v>4972</v>
      </c>
      <c r="F8879" s="125" t="s">
        <v>1189</v>
      </c>
      <c r="G8879" s="125" t="s">
        <v>1190</v>
      </c>
      <c r="AO8879" s="376"/>
    </row>
    <row r="8880" spans="1:41" x14ac:dyDescent="0.25">
      <c r="A8880" s="44" t="s">
        <v>16597</v>
      </c>
      <c r="B8880" s="44" t="s">
        <v>21437</v>
      </c>
      <c r="C8880" s="45" t="s">
        <v>5547</v>
      </c>
      <c r="D8880" s="45" t="s">
        <v>21447</v>
      </c>
      <c r="E8880" s="46">
        <v>46660</v>
      </c>
      <c r="AO8880" s="376"/>
    </row>
    <row r="8881" spans="1:41" x14ac:dyDescent="0.25">
      <c r="A8881" s="44" t="s">
        <v>21215</v>
      </c>
      <c r="B8881" s="44" t="s">
        <v>21216</v>
      </c>
      <c r="C8881" s="45" t="s">
        <v>21217</v>
      </c>
      <c r="D8881" s="45" t="s">
        <v>1833</v>
      </c>
      <c r="E8881" s="69">
        <v>46874</v>
      </c>
      <c r="F8881" s="32"/>
      <c r="G8881" s="32"/>
      <c r="H8881" s="32"/>
      <c r="I8881" s="31"/>
      <c r="J8881" s="31"/>
      <c r="K8881" s="31"/>
      <c r="L8881" s="31"/>
      <c r="M8881" s="31"/>
      <c r="N8881" s="31"/>
      <c r="O8881" s="31"/>
      <c r="P8881" s="31"/>
      <c r="Q8881" s="31"/>
      <c r="R8881" s="31"/>
      <c r="S8881" s="31"/>
      <c r="T8881" s="31"/>
      <c r="U8881" s="31"/>
      <c r="V8881" s="31"/>
      <c r="W8881" s="31"/>
      <c r="X8881" s="31"/>
      <c r="Y8881" s="31"/>
      <c r="Z8881" s="31"/>
      <c r="AA8881" s="31"/>
      <c r="AB8881" s="31"/>
      <c r="AC8881" s="31"/>
      <c r="AD8881" s="31"/>
      <c r="AE8881" s="31"/>
      <c r="AF8881" s="31"/>
      <c r="AG8881" s="31"/>
      <c r="AH8881" s="31"/>
      <c r="AI8881" s="31"/>
      <c r="AJ8881" s="31"/>
      <c r="AK8881" s="31"/>
      <c r="AL8881" s="31"/>
      <c r="AO8881" s="376"/>
    </row>
    <row r="8882" spans="1:41" x14ac:dyDescent="0.25">
      <c r="A8882" s="44" t="s">
        <v>8829</v>
      </c>
      <c r="B8882" s="44" t="s">
        <v>14953</v>
      </c>
      <c r="C8882" s="45" t="s">
        <v>13838</v>
      </c>
      <c r="D8882" s="367" t="s">
        <v>3696</v>
      </c>
      <c r="E8882" s="328">
        <f>DATE(2029,5,14)</f>
        <v>47252</v>
      </c>
      <c r="F8882" s="32"/>
      <c r="G8882" s="32"/>
      <c r="H8882" s="32"/>
      <c r="I8882" s="31"/>
      <c r="J8882" s="31"/>
      <c r="K8882" s="31"/>
      <c r="L8882" s="31"/>
      <c r="M8882" s="31"/>
      <c r="N8882" s="31"/>
      <c r="O8882" s="31"/>
      <c r="P8882" s="31"/>
      <c r="Q8882" s="31"/>
      <c r="R8882" s="31"/>
      <c r="S8882" s="31"/>
      <c r="T8882" s="31"/>
      <c r="U8882" s="31"/>
      <c r="V8882" s="31"/>
      <c r="W8882" s="31"/>
      <c r="X8882" s="31"/>
      <c r="Y8882" s="31"/>
      <c r="Z8882" s="31"/>
      <c r="AA8882" s="31"/>
      <c r="AB8882" s="31"/>
      <c r="AC8882" s="31"/>
      <c r="AD8882" s="31"/>
      <c r="AE8882" s="31"/>
      <c r="AF8882" s="31"/>
      <c r="AG8882" s="31"/>
      <c r="AH8882" s="31"/>
      <c r="AI8882" s="31"/>
      <c r="AJ8882" s="31"/>
      <c r="AK8882" s="31"/>
      <c r="AL8882" s="31"/>
      <c r="AO8882" s="376"/>
    </row>
    <row r="8883" spans="1:41" x14ac:dyDescent="0.25">
      <c r="A8883" s="44" t="s">
        <v>8829</v>
      </c>
      <c r="B8883" s="44" t="s">
        <v>14952</v>
      </c>
      <c r="C8883" s="45" t="s">
        <v>5094</v>
      </c>
      <c r="D8883" s="367" t="s">
        <v>3696</v>
      </c>
      <c r="E8883" s="328">
        <f>DATE(2027,5,26)</f>
        <v>46533</v>
      </c>
      <c r="F8883" s="32"/>
      <c r="G8883" s="32"/>
      <c r="H8883" s="32"/>
      <c r="I8883" s="31"/>
      <c r="J8883" s="31"/>
      <c r="K8883" s="31"/>
      <c r="L8883" s="31"/>
      <c r="M8883" s="31"/>
      <c r="N8883" s="31"/>
      <c r="O8883" s="31"/>
      <c r="P8883" s="31"/>
      <c r="Q8883" s="31"/>
      <c r="R8883" s="31"/>
      <c r="S8883" s="31"/>
      <c r="T8883" s="31"/>
      <c r="U8883" s="31"/>
      <c r="V8883" s="31"/>
      <c r="W8883" s="31"/>
      <c r="X8883" s="31"/>
      <c r="Y8883" s="31"/>
      <c r="Z8883" s="31"/>
      <c r="AA8883" s="31"/>
      <c r="AB8883" s="31"/>
      <c r="AC8883" s="31"/>
      <c r="AD8883" s="31"/>
      <c r="AE8883" s="31"/>
      <c r="AF8883" s="31"/>
      <c r="AG8883" s="31"/>
      <c r="AH8883" s="31"/>
      <c r="AI8883" s="31"/>
      <c r="AJ8883" s="31"/>
      <c r="AK8883" s="31"/>
      <c r="AL8883" s="31"/>
      <c r="AO8883" s="376"/>
    </row>
    <row r="8884" spans="1:41" x14ac:dyDescent="0.25">
      <c r="A8884" s="44" t="s">
        <v>17942</v>
      </c>
      <c r="B8884" s="44" t="s">
        <v>6608</v>
      </c>
      <c r="C8884" s="45">
        <v>260203</v>
      </c>
      <c r="D8884" s="45" t="s">
        <v>11363</v>
      </c>
      <c r="E8884" s="45" t="s">
        <v>9238</v>
      </c>
      <c r="AO8884" s="376"/>
    </row>
    <row r="8885" spans="1:41" x14ac:dyDescent="0.25">
      <c r="A8885" s="44" t="s">
        <v>17942</v>
      </c>
      <c r="B8885" s="44" t="s">
        <v>5321</v>
      </c>
      <c r="C8885" s="45">
        <v>26010401</v>
      </c>
      <c r="D8885" s="45" t="s">
        <v>11363</v>
      </c>
      <c r="E8885" s="45" t="s">
        <v>17459</v>
      </c>
      <c r="AO8885" s="376"/>
    </row>
    <row r="8886" spans="1:41" x14ac:dyDescent="0.25">
      <c r="A8886" s="44" t="s">
        <v>17942</v>
      </c>
      <c r="B8886" s="44" t="s">
        <v>3176</v>
      </c>
      <c r="C8886" s="45">
        <v>26010402</v>
      </c>
      <c r="D8886" s="45" t="s">
        <v>11363</v>
      </c>
      <c r="E8886" s="45" t="s">
        <v>17459</v>
      </c>
      <c r="AO8886" s="376"/>
    </row>
    <row r="8887" spans="1:41" x14ac:dyDescent="0.3">
      <c r="A8887" s="333" t="s">
        <v>15527</v>
      </c>
      <c r="B8887" s="333" t="s">
        <v>1176</v>
      </c>
      <c r="C8887" s="125" t="s">
        <v>15480</v>
      </c>
      <c r="D8887" s="32" t="s">
        <v>20309</v>
      </c>
      <c r="E8887" s="125" t="s">
        <v>9839</v>
      </c>
      <c r="F8887" s="125" t="s">
        <v>1189</v>
      </c>
      <c r="G8887" s="125" t="s">
        <v>1190</v>
      </c>
      <c r="AO8887" s="376"/>
    </row>
    <row r="8888" spans="1:41" x14ac:dyDescent="0.25">
      <c r="A8888" s="44" t="s">
        <v>15789</v>
      </c>
      <c r="B8888" s="44" t="s">
        <v>938</v>
      </c>
      <c r="C8888" s="45">
        <v>260103</v>
      </c>
      <c r="D8888" s="45" t="s">
        <v>11363</v>
      </c>
      <c r="E8888" s="45" t="s">
        <v>8292</v>
      </c>
      <c r="AO8888" s="376"/>
    </row>
    <row r="8889" spans="1:41" x14ac:dyDescent="0.25">
      <c r="A8889" s="44" t="s">
        <v>15789</v>
      </c>
      <c r="B8889" s="44" t="s">
        <v>5321</v>
      </c>
      <c r="C8889" s="45">
        <v>26010401</v>
      </c>
      <c r="D8889" s="45" t="s">
        <v>11363</v>
      </c>
      <c r="E8889" s="45" t="s">
        <v>17459</v>
      </c>
      <c r="AO8889" s="376"/>
    </row>
    <row r="8890" spans="1:41" x14ac:dyDescent="0.25">
      <c r="A8890" s="44" t="s">
        <v>15789</v>
      </c>
      <c r="B8890" s="44" t="s">
        <v>3176</v>
      </c>
      <c r="C8890" s="45">
        <v>26010402</v>
      </c>
      <c r="D8890" s="45" t="s">
        <v>11363</v>
      </c>
      <c r="E8890" s="45" t="s">
        <v>17459</v>
      </c>
      <c r="AO8890" s="376"/>
    </row>
    <row r="8891" spans="1:41" x14ac:dyDescent="0.25">
      <c r="A8891" s="44" t="s">
        <v>15789</v>
      </c>
      <c r="B8891" s="44" t="s">
        <v>7823</v>
      </c>
      <c r="C8891" s="45">
        <v>260701</v>
      </c>
      <c r="D8891" s="45" t="s">
        <v>11363</v>
      </c>
      <c r="E8891" s="45" t="s">
        <v>11150</v>
      </c>
      <c r="AO8891" s="376"/>
    </row>
    <row r="8892" spans="1:41" x14ac:dyDescent="0.25">
      <c r="A8892" s="44" t="s">
        <v>15790</v>
      </c>
      <c r="B8892" s="44" t="s">
        <v>15650</v>
      </c>
      <c r="C8892" s="45">
        <v>250801</v>
      </c>
      <c r="D8892" s="45" t="s">
        <v>11363</v>
      </c>
      <c r="E8892" s="45" t="s">
        <v>8282</v>
      </c>
      <c r="AO8892" s="376"/>
    </row>
    <row r="8893" spans="1:41" x14ac:dyDescent="0.25">
      <c r="A8893" s="44" t="s">
        <v>17943</v>
      </c>
      <c r="B8893" s="44" t="s">
        <v>5321</v>
      </c>
      <c r="C8893" s="45">
        <v>26010401</v>
      </c>
      <c r="D8893" s="45" t="s">
        <v>11363</v>
      </c>
      <c r="E8893" s="45" t="s">
        <v>17459</v>
      </c>
      <c r="AO8893" s="376"/>
    </row>
    <row r="8894" spans="1:41" x14ac:dyDescent="0.25">
      <c r="A8894" s="44" t="s">
        <v>17943</v>
      </c>
      <c r="B8894" s="44" t="s">
        <v>3176</v>
      </c>
      <c r="C8894" s="45">
        <v>26010402</v>
      </c>
      <c r="D8894" s="45" t="s">
        <v>11363</v>
      </c>
      <c r="E8894" s="45" t="s">
        <v>17459</v>
      </c>
      <c r="AO8894" s="376"/>
    </row>
    <row r="8895" spans="1:41" x14ac:dyDescent="0.25">
      <c r="A8895" s="44" t="s">
        <v>5266</v>
      </c>
      <c r="B8895" s="44" t="s">
        <v>934</v>
      </c>
      <c r="C8895" s="45">
        <v>25010201</v>
      </c>
      <c r="D8895" s="45" t="s">
        <v>11363</v>
      </c>
      <c r="E8895" s="45" t="s">
        <v>12551</v>
      </c>
      <c r="AO8895" s="376"/>
    </row>
    <row r="8896" spans="1:41" x14ac:dyDescent="0.25">
      <c r="A8896" s="44" t="s">
        <v>5266</v>
      </c>
      <c r="B8896" s="44" t="s">
        <v>5141</v>
      </c>
      <c r="C8896" s="45">
        <v>25010202</v>
      </c>
      <c r="D8896" s="45" t="s">
        <v>11363</v>
      </c>
      <c r="E8896" s="45" t="s">
        <v>12551</v>
      </c>
      <c r="AO8896" s="376"/>
    </row>
    <row r="8897" spans="1:41" x14ac:dyDescent="0.25">
      <c r="A8897" s="44" t="s">
        <v>5266</v>
      </c>
      <c r="B8897" s="44" t="s">
        <v>5321</v>
      </c>
      <c r="C8897" s="45">
        <v>25010401</v>
      </c>
      <c r="D8897" s="45" t="s">
        <v>11363</v>
      </c>
      <c r="E8897" s="45" t="s">
        <v>12564</v>
      </c>
      <c r="AO8897" s="376"/>
    </row>
    <row r="8898" spans="1:41" x14ac:dyDescent="0.25">
      <c r="A8898" s="44" t="s">
        <v>5266</v>
      </c>
      <c r="B8898" s="44" t="s">
        <v>3176</v>
      </c>
      <c r="C8898" s="45">
        <v>25010402</v>
      </c>
      <c r="D8898" s="45" t="s">
        <v>11363</v>
      </c>
      <c r="E8898" s="45" t="s">
        <v>12564</v>
      </c>
      <c r="AO8898" s="376"/>
    </row>
    <row r="8899" spans="1:41" x14ac:dyDescent="0.25">
      <c r="A8899" s="44" t="s">
        <v>9733</v>
      </c>
      <c r="B8899" s="44" t="s">
        <v>14955</v>
      </c>
      <c r="C8899" s="45" t="s">
        <v>9788</v>
      </c>
      <c r="D8899" s="367" t="s">
        <v>3696</v>
      </c>
      <c r="E8899" s="328">
        <f>DATE(2028,3,27)</f>
        <v>46839</v>
      </c>
      <c r="F8899" s="32"/>
      <c r="G8899" s="32"/>
      <c r="H8899" s="32"/>
      <c r="I8899" s="31"/>
      <c r="J8899" s="31"/>
      <c r="K8899" s="31"/>
      <c r="L8899" s="31"/>
      <c r="M8899" s="31"/>
      <c r="N8899" s="31"/>
      <c r="O8899" s="31"/>
      <c r="P8899" s="31"/>
      <c r="Q8899" s="31"/>
      <c r="R8899" s="31"/>
      <c r="S8899" s="31"/>
      <c r="T8899" s="31"/>
      <c r="U8899" s="31"/>
      <c r="V8899" s="31"/>
      <c r="W8899" s="31"/>
      <c r="X8899" s="31"/>
      <c r="Y8899" s="31"/>
      <c r="Z8899" s="31"/>
      <c r="AA8899" s="31"/>
      <c r="AB8899" s="31"/>
      <c r="AC8899" s="31"/>
      <c r="AD8899" s="31"/>
      <c r="AE8899" s="31"/>
      <c r="AF8899" s="31"/>
      <c r="AG8899" s="31"/>
      <c r="AH8899" s="31"/>
      <c r="AI8899" s="31"/>
      <c r="AJ8899" s="31"/>
      <c r="AK8899" s="31"/>
      <c r="AL8899" s="31"/>
      <c r="AO8899" s="376"/>
    </row>
    <row r="8900" spans="1:41" x14ac:dyDescent="0.3">
      <c r="A8900" s="333" t="s">
        <v>4017</v>
      </c>
      <c r="B8900" s="333" t="s">
        <v>11374</v>
      </c>
      <c r="C8900" s="125" t="s">
        <v>11375</v>
      </c>
      <c r="D8900" s="32" t="s">
        <v>20309</v>
      </c>
      <c r="E8900" s="125" t="s">
        <v>4826</v>
      </c>
      <c r="F8900" s="125" t="s">
        <v>1189</v>
      </c>
      <c r="G8900" s="125" t="s">
        <v>1190</v>
      </c>
      <c r="AO8900" s="376"/>
    </row>
    <row r="8901" spans="1:41" x14ac:dyDescent="0.3">
      <c r="A8901" s="333" t="s">
        <v>4017</v>
      </c>
      <c r="B8901" s="333" t="s">
        <v>11372</v>
      </c>
      <c r="C8901" s="125" t="s">
        <v>11373</v>
      </c>
      <c r="D8901" s="32" t="s">
        <v>20309</v>
      </c>
      <c r="E8901" s="125" t="s">
        <v>4826</v>
      </c>
      <c r="F8901" s="125" t="s">
        <v>1189</v>
      </c>
      <c r="G8901" s="125" t="s">
        <v>1190</v>
      </c>
      <c r="AO8901" s="376"/>
    </row>
    <row r="8902" spans="1:41" x14ac:dyDescent="0.3">
      <c r="A8902" s="333" t="s">
        <v>11043</v>
      </c>
      <c r="B8902" s="333" t="s">
        <v>1161</v>
      </c>
      <c r="C8902" s="125" t="s">
        <v>10225</v>
      </c>
      <c r="D8902" s="32" t="s">
        <v>20309</v>
      </c>
      <c r="E8902" s="125" t="s">
        <v>2593</v>
      </c>
      <c r="F8902" s="125" t="s">
        <v>1189</v>
      </c>
      <c r="G8902" s="125" t="s">
        <v>1190</v>
      </c>
      <c r="AO8902" s="376"/>
    </row>
    <row r="8903" spans="1:41" x14ac:dyDescent="0.25">
      <c r="A8903" s="44" t="s">
        <v>17944</v>
      </c>
      <c r="B8903" s="44" t="s">
        <v>5321</v>
      </c>
      <c r="C8903" s="45">
        <v>26010401</v>
      </c>
      <c r="D8903" s="45" t="s">
        <v>11363</v>
      </c>
      <c r="E8903" s="45" t="s">
        <v>17459</v>
      </c>
      <c r="AO8903" s="376"/>
    </row>
    <row r="8904" spans="1:41" x14ac:dyDescent="0.25">
      <c r="A8904" s="44" t="s">
        <v>6483</v>
      </c>
      <c r="B8904" s="44" t="s">
        <v>12108</v>
      </c>
      <c r="C8904" s="45">
        <v>4.25</v>
      </c>
      <c r="D8904" s="45" t="s">
        <v>12549</v>
      </c>
      <c r="E8904" s="46">
        <v>47422</v>
      </c>
      <c r="F8904" s="45"/>
      <c r="G8904" s="93"/>
      <c r="H8904" s="93"/>
      <c r="I8904" s="99"/>
      <c r="J8904" s="99"/>
      <c r="K8904" s="99"/>
      <c r="L8904" s="99"/>
      <c r="M8904" s="99"/>
      <c r="N8904" s="99"/>
      <c r="O8904" s="99"/>
      <c r="P8904" s="99"/>
      <c r="Q8904" s="99"/>
      <c r="R8904" s="99"/>
      <c r="S8904" s="99"/>
      <c r="T8904" s="99"/>
      <c r="U8904" s="99"/>
      <c r="V8904" s="99"/>
      <c r="W8904" s="99"/>
      <c r="X8904" s="99"/>
      <c r="Y8904" s="99"/>
      <c r="Z8904" s="99"/>
      <c r="AA8904" s="99"/>
      <c r="AB8904" s="99"/>
      <c r="AC8904" s="99"/>
      <c r="AD8904" s="99"/>
      <c r="AE8904" s="99"/>
      <c r="AF8904" s="99"/>
      <c r="AG8904" s="99"/>
      <c r="AH8904" s="31"/>
      <c r="AI8904" s="31"/>
      <c r="AJ8904" s="31"/>
      <c r="AK8904" s="31"/>
      <c r="AL8904" s="31"/>
      <c r="AO8904" s="376"/>
    </row>
    <row r="8905" spans="1:41" x14ac:dyDescent="0.25">
      <c r="A8905" s="44" t="s">
        <v>6483</v>
      </c>
      <c r="B8905" s="44" t="s">
        <v>1666</v>
      </c>
      <c r="C8905" s="45">
        <v>250101</v>
      </c>
      <c r="D8905" s="45" t="s">
        <v>11363</v>
      </c>
      <c r="E8905" s="45" t="s">
        <v>12551</v>
      </c>
      <c r="AO8905" s="376"/>
    </row>
    <row r="8906" spans="1:41" x14ac:dyDescent="0.25">
      <c r="A8906" s="44" t="s">
        <v>6483</v>
      </c>
      <c r="B8906" s="44" t="s">
        <v>2350</v>
      </c>
      <c r="C8906" s="45">
        <v>250106</v>
      </c>
      <c r="D8906" s="45" t="s">
        <v>11363</v>
      </c>
      <c r="E8906" s="45" t="s">
        <v>11887</v>
      </c>
      <c r="AO8906" s="376"/>
    </row>
    <row r="8907" spans="1:41" x14ac:dyDescent="0.25">
      <c r="A8907" s="44" t="s">
        <v>6483</v>
      </c>
      <c r="B8907" s="44" t="s">
        <v>17463</v>
      </c>
      <c r="C8907" s="45">
        <v>260202</v>
      </c>
      <c r="D8907" s="45" t="s">
        <v>11363</v>
      </c>
      <c r="E8907" s="45" t="s">
        <v>9238</v>
      </c>
      <c r="AO8907" s="376"/>
    </row>
    <row r="8908" spans="1:41" x14ac:dyDescent="0.25">
      <c r="A8908" s="44" t="s">
        <v>17945</v>
      </c>
      <c r="B8908" s="44" t="s">
        <v>3053</v>
      </c>
      <c r="C8908" s="45">
        <v>230802</v>
      </c>
      <c r="D8908" s="45" t="s">
        <v>11363</v>
      </c>
      <c r="E8908" s="45" t="s">
        <v>4151</v>
      </c>
      <c r="AO8908" s="376"/>
    </row>
    <row r="8909" spans="1:41" x14ac:dyDescent="0.25">
      <c r="A8909" s="44" t="s">
        <v>17945</v>
      </c>
      <c r="B8909" s="44" t="s">
        <v>6610</v>
      </c>
      <c r="C8909" s="45">
        <v>260204</v>
      </c>
      <c r="D8909" s="45" t="s">
        <v>11363</v>
      </c>
      <c r="E8909" s="45" t="s">
        <v>9238</v>
      </c>
      <c r="AO8909" s="376"/>
    </row>
    <row r="8910" spans="1:41" x14ac:dyDescent="0.25">
      <c r="A8910" s="44" t="s">
        <v>10565</v>
      </c>
      <c r="B8910" s="44" t="s">
        <v>9237</v>
      </c>
      <c r="C8910" s="45">
        <v>24010401</v>
      </c>
      <c r="D8910" s="45" t="s">
        <v>11363</v>
      </c>
      <c r="E8910" s="45" t="s">
        <v>9238</v>
      </c>
      <c r="AO8910" s="376"/>
    </row>
    <row r="8911" spans="1:41" x14ac:dyDescent="0.25">
      <c r="A8911" s="44" t="s">
        <v>10565</v>
      </c>
      <c r="B8911" s="44" t="s">
        <v>3176</v>
      </c>
      <c r="C8911" s="45">
        <v>24010402</v>
      </c>
      <c r="D8911" s="45" t="s">
        <v>11363</v>
      </c>
      <c r="E8911" s="45" t="s">
        <v>9238</v>
      </c>
      <c r="AO8911" s="376"/>
    </row>
    <row r="8912" spans="1:41" x14ac:dyDescent="0.25">
      <c r="A8912" s="44" t="s">
        <v>12685</v>
      </c>
      <c r="B8912" s="44" t="s">
        <v>5321</v>
      </c>
      <c r="C8912" s="45">
        <v>23010401</v>
      </c>
      <c r="D8912" s="45" t="s">
        <v>11363</v>
      </c>
      <c r="E8912" s="45" t="s">
        <v>5322</v>
      </c>
      <c r="AO8912" s="376"/>
    </row>
    <row r="8913" spans="1:41" x14ac:dyDescent="0.25">
      <c r="A8913" s="44" t="s">
        <v>12685</v>
      </c>
      <c r="B8913" s="44" t="s">
        <v>3176</v>
      </c>
      <c r="C8913" s="45">
        <v>23010402</v>
      </c>
      <c r="D8913" s="45" t="s">
        <v>11363</v>
      </c>
      <c r="E8913" s="45" t="s">
        <v>5322</v>
      </c>
      <c r="AO8913" s="376"/>
    </row>
    <row r="8914" spans="1:41" x14ac:dyDescent="0.25">
      <c r="A8914" s="44" t="s">
        <v>12685</v>
      </c>
      <c r="B8914" s="44" t="s">
        <v>199</v>
      </c>
      <c r="C8914" s="45">
        <v>241001</v>
      </c>
      <c r="D8914" s="45" t="s">
        <v>11363</v>
      </c>
      <c r="E8914" s="45" t="s">
        <v>5332</v>
      </c>
      <c r="AO8914" s="376"/>
    </row>
    <row r="8915" spans="1:41" x14ac:dyDescent="0.25">
      <c r="A8915" s="44" t="s">
        <v>12685</v>
      </c>
      <c r="B8915" s="44" t="s">
        <v>15616</v>
      </c>
      <c r="C8915" s="45">
        <v>25050101</v>
      </c>
      <c r="D8915" s="45" t="s">
        <v>11363</v>
      </c>
      <c r="E8915" s="45" t="s">
        <v>7105</v>
      </c>
      <c r="AO8915" s="376"/>
    </row>
    <row r="8916" spans="1:41" x14ac:dyDescent="0.25">
      <c r="A8916" s="44" t="s">
        <v>12685</v>
      </c>
      <c r="B8916" s="44" t="s">
        <v>15617</v>
      </c>
      <c r="C8916" s="45">
        <v>25050102</v>
      </c>
      <c r="D8916" s="45" t="s">
        <v>11363</v>
      </c>
      <c r="E8916" s="45" t="s">
        <v>7105</v>
      </c>
      <c r="AO8916" s="376"/>
    </row>
    <row r="8917" spans="1:41" x14ac:dyDescent="0.3">
      <c r="A8917" s="57" t="s">
        <v>11580</v>
      </c>
      <c r="B8917" s="57" t="s">
        <v>2173</v>
      </c>
      <c r="C8917" s="62">
        <v>24030</v>
      </c>
      <c r="D8917" s="62" t="s">
        <v>20886</v>
      </c>
      <c r="E8917" s="60">
        <v>47057</v>
      </c>
      <c r="F8917" s="32"/>
      <c r="G8917" s="32"/>
      <c r="H8917" s="32"/>
      <c r="I8917" s="31"/>
      <c r="J8917" s="31"/>
      <c r="K8917" s="31"/>
      <c r="L8917" s="31"/>
      <c r="M8917" s="31"/>
      <c r="N8917" s="31"/>
      <c r="O8917" s="31"/>
      <c r="P8917" s="31"/>
      <c r="Q8917" s="31"/>
      <c r="R8917" s="31"/>
      <c r="S8917" s="31"/>
      <c r="T8917" s="31"/>
      <c r="U8917" s="31"/>
      <c r="V8917" s="31"/>
      <c r="W8917" s="31"/>
      <c r="X8917" s="31"/>
      <c r="Y8917" s="31"/>
      <c r="Z8917" s="31"/>
      <c r="AA8917" s="31"/>
      <c r="AB8917" s="31"/>
      <c r="AC8917" s="31"/>
      <c r="AD8917" s="31"/>
      <c r="AE8917" s="31"/>
      <c r="AF8917" s="31"/>
      <c r="AG8917" s="31"/>
      <c r="AH8917" s="31"/>
      <c r="AI8917" s="31"/>
      <c r="AJ8917" s="31"/>
      <c r="AK8917" s="31"/>
      <c r="AL8917" s="31"/>
      <c r="AO8917" s="376"/>
    </row>
    <row r="8918" spans="1:41" x14ac:dyDescent="0.25">
      <c r="A8918" s="76" t="s">
        <v>16100</v>
      </c>
      <c r="B8918" s="44" t="s">
        <v>12100</v>
      </c>
      <c r="C8918" s="45">
        <v>3.26</v>
      </c>
      <c r="D8918" s="45" t="s">
        <v>12549</v>
      </c>
      <c r="E8918" s="46">
        <v>47787</v>
      </c>
      <c r="F8918" s="45"/>
      <c r="G8918" s="93"/>
      <c r="H8918" s="93"/>
      <c r="I8918" s="99"/>
      <c r="J8918" s="99"/>
      <c r="K8918" s="99"/>
      <c r="L8918" s="99"/>
      <c r="M8918" s="99"/>
      <c r="N8918" s="99"/>
      <c r="O8918" s="99"/>
      <c r="P8918" s="99"/>
      <c r="Q8918" s="99"/>
      <c r="R8918" s="99"/>
      <c r="S8918" s="99"/>
      <c r="T8918" s="99"/>
      <c r="U8918" s="99"/>
      <c r="V8918" s="99"/>
      <c r="W8918" s="99"/>
      <c r="X8918" s="99"/>
      <c r="Y8918" s="99"/>
      <c r="Z8918" s="99"/>
      <c r="AA8918" s="99"/>
      <c r="AB8918" s="99"/>
      <c r="AC8918" s="99"/>
      <c r="AD8918" s="99"/>
      <c r="AE8918" s="99"/>
      <c r="AF8918" s="99"/>
      <c r="AG8918" s="99"/>
      <c r="AH8918" s="31"/>
      <c r="AI8918" s="31"/>
      <c r="AJ8918" s="31"/>
      <c r="AK8918" s="31"/>
      <c r="AL8918" s="31"/>
      <c r="AO8918" s="376"/>
    </row>
    <row r="8919" spans="1:41" x14ac:dyDescent="0.25">
      <c r="A8919" s="44" t="s">
        <v>17946</v>
      </c>
      <c r="B8919" s="44" t="s">
        <v>5321</v>
      </c>
      <c r="C8919" s="45">
        <v>26010401</v>
      </c>
      <c r="D8919" s="45" t="s">
        <v>11363</v>
      </c>
      <c r="E8919" s="45" t="s">
        <v>17459</v>
      </c>
      <c r="AO8919" s="376"/>
    </row>
    <row r="8920" spans="1:41" x14ac:dyDescent="0.25">
      <c r="A8920" s="91" t="s">
        <v>19212</v>
      </c>
      <c r="B8920" s="92" t="s">
        <v>19284</v>
      </c>
      <c r="C8920" s="93" t="s">
        <v>19285</v>
      </c>
      <c r="D8920" s="93" t="s">
        <v>1201</v>
      </c>
      <c r="E8920" s="94">
        <v>46582</v>
      </c>
      <c r="F8920" s="93"/>
      <c r="G8920" s="93"/>
      <c r="H8920" s="93"/>
      <c r="I8920" s="99"/>
      <c r="J8920" s="99"/>
      <c r="K8920" s="99"/>
      <c r="L8920" s="99"/>
      <c r="M8920" s="99"/>
      <c r="N8920" s="99"/>
      <c r="O8920" s="99"/>
      <c r="P8920" s="99"/>
      <c r="Q8920" s="99"/>
      <c r="R8920" s="99"/>
      <c r="S8920" s="99"/>
      <c r="T8920" s="99"/>
      <c r="U8920" s="99"/>
      <c r="V8920" s="99"/>
      <c r="W8920" s="99"/>
      <c r="X8920" s="99"/>
      <c r="Y8920" s="99"/>
      <c r="Z8920" s="99"/>
      <c r="AA8920" s="99"/>
      <c r="AB8920" s="99"/>
      <c r="AC8920" s="99"/>
      <c r="AD8920" s="99"/>
      <c r="AE8920" s="99"/>
      <c r="AF8920" s="99"/>
      <c r="AG8920" s="99"/>
      <c r="AH8920" s="31"/>
      <c r="AI8920" s="31"/>
      <c r="AJ8920" s="31"/>
      <c r="AK8920" s="31"/>
      <c r="AL8920" s="31"/>
      <c r="AO8920" s="376"/>
    </row>
    <row r="8921" spans="1:41" x14ac:dyDescent="0.3">
      <c r="A8921" s="333" t="s">
        <v>11457</v>
      </c>
      <c r="B8921" s="333" t="s">
        <v>11377</v>
      </c>
      <c r="C8921" s="125" t="s">
        <v>11214</v>
      </c>
      <c r="D8921" s="32" t="s">
        <v>20309</v>
      </c>
      <c r="E8921" s="125" t="s">
        <v>4966</v>
      </c>
      <c r="F8921" s="125" t="s">
        <v>1189</v>
      </c>
      <c r="G8921" s="125" t="s">
        <v>1190</v>
      </c>
      <c r="AO8921" s="376"/>
    </row>
    <row r="8922" spans="1:41" x14ac:dyDescent="0.3">
      <c r="A8922" s="333" t="s">
        <v>11457</v>
      </c>
      <c r="B8922" s="333" t="s">
        <v>1159</v>
      </c>
      <c r="C8922" s="125" t="s">
        <v>19092</v>
      </c>
      <c r="D8922" s="32" t="s">
        <v>20309</v>
      </c>
      <c r="E8922" s="125" t="s">
        <v>9249</v>
      </c>
      <c r="F8922" s="125" t="s">
        <v>1189</v>
      </c>
      <c r="G8922" s="125" t="s">
        <v>1190</v>
      </c>
      <c r="AO8922" s="376"/>
    </row>
    <row r="8923" spans="1:41" x14ac:dyDescent="0.25">
      <c r="A8923" s="44" t="s">
        <v>11457</v>
      </c>
      <c r="B8923" s="44" t="s">
        <v>21362</v>
      </c>
      <c r="C8923" s="45" t="s">
        <v>11608</v>
      </c>
      <c r="D8923" s="45" t="s">
        <v>21447</v>
      </c>
      <c r="E8923" s="46">
        <v>46752</v>
      </c>
      <c r="AO8923" s="376"/>
    </row>
    <row r="8924" spans="1:41" x14ac:dyDescent="0.25">
      <c r="A8924" s="44" t="s">
        <v>1628</v>
      </c>
      <c r="B8924" s="44" t="s">
        <v>5321</v>
      </c>
      <c r="C8924" s="45">
        <v>23010401</v>
      </c>
      <c r="D8924" s="45" t="s">
        <v>11363</v>
      </c>
      <c r="E8924" s="45" t="s">
        <v>5322</v>
      </c>
      <c r="AO8924" s="376"/>
    </row>
    <row r="8925" spans="1:41" x14ac:dyDescent="0.25">
      <c r="A8925" s="44" t="s">
        <v>13487</v>
      </c>
      <c r="B8925" s="44" t="s">
        <v>21362</v>
      </c>
      <c r="C8925" s="45" t="s">
        <v>13474</v>
      </c>
      <c r="D8925" s="45" t="s">
        <v>21447</v>
      </c>
      <c r="E8925" s="46">
        <v>46752</v>
      </c>
      <c r="AO8925" s="376"/>
    </row>
    <row r="8926" spans="1:41" x14ac:dyDescent="0.3">
      <c r="A8926" s="333" t="s">
        <v>8063</v>
      </c>
      <c r="B8926" s="333" t="s">
        <v>1162</v>
      </c>
      <c r="C8926" s="125" t="s">
        <v>8016</v>
      </c>
      <c r="D8926" s="32" t="s">
        <v>20309</v>
      </c>
      <c r="E8926" s="125" t="s">
        <v>7871</v>
      </c>
      <c r="F8926" s="125" t="s">
        <v>1189</v>
      </c>
      <c r="G8926" s="125" t="s">
        <v>1190</v>
      </c>
      <c r="AO8926" s="376"/>
    </row>
    <row r="8927" spans="1:41" x14ac:dyDescent="0.3">
      <c r="A8927" s="333" t="s">
        <v>15372</v>
      </c>
      <c r="B8927" s="333" t="s">
        <v>1598</v>
      </c>
      <c r="C8927" s="125" t="s">
        <v>13387</v>
      </c>
      <c r="D8927" s="32" t="s">
        <v>20309</v>
      </c>
      <c r="E8927" s="125" t="s">
        <v>11886</v>
      </c>
      <c r="F8927" s="125" t="s">
        <v>1189</v>
      </c>
      <c r="G8927" s="125" t="s">
        <v>1190</v>
      </c>
      <c r="AO8927" s="376"/>
    </row>
    <row r="8928" spans="1:41" x14ac:dyDescent="0.25">
      <c r="A8928" s="44" t="s">
        <v>6484</v>
      </c>
      <c r="B8928" s="44" t="s">
        <v>5321</v>
      </c>
      <c r="C8928" s="45">
        <v>23010401</v>
      </c>
      <c r="D8928" s="45" t="s">
        <v>11363</v>
      </c>
      <c r="E8928" s="45" t="s">
        <v>5322</v>
      </c>
      <c r="AO8928" s="376"/>
    </row>
    <row r="8929" spans="1:41" x14ac:dyDescent="0.25">
      <c r="A8929" s="44" t="s">
        <v>16461</v>
      </c>
      <c r="B8929" s="44" t="s">
        <v>21343</v>
      </c>
      <c r="C8929" s="45" t="s">
        <v>16459</v>
      </c>
      <c r="D8929" s="45" t="s">
        <v>21447</v>
      </c>
      <c r="E8929" s="46">
        <v>46752</v>
      </c>
      <c r="AO8929" s="376"/>
    </row>
    <row r="8930" spans="1:41" x14ac:dyDescent="0.3">
      <c r="A8930" s="333" t="s">
        <v>2311</v>
      </c>
      <c r="B8930" s="333" t="s">
        <v>6927</v>
      </c>
      <c r="C8930" s="125" t="s">
        <v>19098</v>
      </c>
      <c r="D8930" s="32" t="s">
        <v>20309</v>
      </c>
      <c r="E8930" s="125" t="s">
        <v>9249</v>
      </c>
      <c r="F8930" s="125" t="s">
        <v>1189</v>
      </c>
      <c r="G8930" s="125" t="s">
        <v>1190</v>
      </c>
      <c r="AO8930" s="376"/>
    </row>
    <row r="8931" spans="1:41" x14ac:dyDescent="0.25">
      <c r="A8931" s="44" t="s">
        <v>2978</v>
      </c>
      <c r="B8931" s="44" t="s">
        <v>7824</v>
      </c>
      <c r="C8931" s="45">
        <v>230804</v>
      </c>
      <c r="D8931" s="45" t="s">
        <v>11363</v>
      </c>
      <c r="E8931" s="45" t="s">
        <v>4151</v>
      </c>
      <c r="AO8931" s="376"/>
    </row>
    <row r="8932" spans="1:41" x14ac:dyDescent="0.25">
      <c r="A8932" s="44" t="s">
        <v>2978</v>
      </c>
      <c r="B8932" s="44" t="s">
        <v>3042</v>
      </c>
      <c r="C8932" s="45">
        <v>230903</v>
      </c>
      <c r="D8932" s="45" t="s">
        <v>11363</v>
      </c>
      <c r="E8932" s="45" t="s">
        <v>7871</v>
      </c>
      <c r="AO8932" s="376"/>
    </row>
    <row r="8933" spans="1:41" x14ac:dyDescent="0.25">
      <c r="A8933" s="44" t="s">
        <v>2978</v>
      </c>
      <c r="B8933" s="44" t="s">
        <v>938</v>
      </c>
      <c r="C8933" s="45">
        <v>260103</v>
      </c>
      <c r="D8933" s="45" t="s">
        <v>11363</v>
      </c>
      <c r="E8933" s="45" t="s">
        <v>8292</v>
      </c>
      <c r="AO8933" s="376"/>
    </row>
    <row r="8934" spans="1:41" x14ac:dyDescent="0.25">
      <c r="A8934" s="44" t="s">
        <v>2978</v>
      </c>
      <c r="B8934" s="44" t="s">
        <v>21449</v>
      </c>
      <c r="C8934" s="45">
        <v>260504</v>
      </c>
      <c r="D8934" s="45" t="s">
        <v>11363</v>
      </c>
      <c r="E8934" s="45" t="s">
        <v>21450</v>
      </c>
      <c r="AO8934" s="376"/>
    </row>
    <row r="8935" spans="1:41" x14ac:dyDescent="0.25">
      <c r="A8935" s="44" t="s">
        <v>2978</v>
      </c>
      <c r="B8935" s="44" t="s">
        <v>21553</v>
      </c>
      <c r="C8935" s="45">
        <v>260603</v>
      </c>
      <c r="D8935" s="45" t="s">
        <v>11363</v>
      </c>
      <c r="E8935" s="45" t="s">
        <v>9840</v>
      </c>
      <c r="AO8935" s="376"/>
    </row>
    <row r="8936" spans="1:41" x14ac:dyDescent="0.25">
      <c r="A8936" s="44" t="s">
        <v>2978</v>
      </c>
      <c r="B8936" s="44" t="s">
        <v>7823</v>
      </c>
      <c r="C8936" s="45">
        <v>260701</v>
      </c>
      <c r="D8936" s="45" t="s">
        <v>11363</v>
      </c>
      <c r="E8936" s="45" t="s">
        <v>11150</v>
      </c>
      <c r="AO8936" s="376"/>
    </row>
    <row r="8937" spans="1:41" x14ac:dyDescent="0.25">
      <c r="A8937" s="44" t="s">
        <v>9675</v>
      </c>
      <c r="B8937" s="44" t="s">
        <v>21367</v>
      </c>
      <c r="C8937" s="45" t="s">
        <v>16511</v>
      </c>
      <c r="D8937" s="45" t="s">
        <v>21447</v>
      </c>
      <c r="E8937" s="46">
        <v>46418</v>
      </c>
      <c r="AO8937" s="376"/>
    </row>
    <row r="8938" spans="1:41" x14ac:dyDescent="0.25">
      <c r="A8938" s="44" t="s">
        <v>9675</v>
      </c>
      <c r="B8938" s="44" t="s">
        <v>21398</v>
      </c>
      <c r="C8938" s="45" t="s">
        <v>9319</v>
      </c>
      <c r="D8938" s="45" t="s">
        <v>21447</v>
      </c>
      <c r="E8938" s="46">
        <v>46507</v>
      </c>
      <c r="AO8938" s="376"/>
    </row>
    <row r="8939" spans="1:41" x14ac:dyDescent="0.25">
      <c r="A8939" s="57" t="s">
        <v>3619</v>
      </c>
      <c r="B8939" s="92" t="s">
        <v>3682</v>
      </c>
      <c r="C8939" s="93" t="s">
        <v>19106</v>
      </c>
      <c r="D8939" s="93" t="s">
        <v>3681</v>
      </c>
      <c r="E8939" s="94">
        <v>48029</v>
      </c>
      <c r="F8939" s="93"/>
      <c r="G8939" s="93"/>
      <c r="H8939" s="93"/>
      <c r="I8939" s="99"/>
      <c r="J8939" s="99"/>
      <c r="K8939" s="99"/>
      <c r="L8939" s="99"/>
      <c r="M8939" s="99"/>
      <c r="N8939" s="44"/>
      <c r="O8939" s="44"/>
      <c r="P8939" s="99"/>
      <c r="Q8939" s="99"/>
      <c r="R8939" s="99"/>
      <c r="S8939" s="99"/>
      <c r="T8939" s="99"/>
      <c r="U8939" s="99"/>
      <c r="V8939" s="99"/>
      <c r="W8939" s="99"/>
      <c r="X8939" s="99"/>
      <c r="Y8939" s="99"/>
      <c r="Z8939" s="99"/>
      <c r="AA8939" s="99"/>
      <c r="AB8939" s="99"/>
      <c r="AC8939" s="99"/>
      <c r="AD8939" s="99"/>
      <c r="AE8939" s="99"/>
      <c r="AF8939" s="99"/>
      <c r="AG8939" s="99"/>
      <c r="AH8939" s="31"/>
      <c r="AI8939" s="31"/>
      <c r="AJ8939" s="31"/>
      <c r="AK8939" s="31"/>
      <c r="AL8939" s="31"/>
      <c r="AO8939" s="376"/>
    </row>
    <row r="8940" spans="1:41" x14ac:dyDescent="0.25">
      <c r="A8940" s="86" t="s">
        <v>12302</v>
      </c>
      <c r="B8940" s="44" t="s">
        <v>16074</v>
      </c>
      <c r="C8940" s="45">
        <v>8.26</v>
      </c>
      <c r="D8940" s="45" t="s">
        <v>12549</v>
      </c>
      <c r="E8940" s="46">
        <v>47787</v>
      </c>
      <c r="F8940" s="45"/>
      <c r="G8940" s="93"/>
      <c r="H8940" s="93"/>
      <c r="I8940" s="99"/>
      <c r="J8940" s="99"/>
      <c r="K8940" s="99"/>
      <c r="L8940" s="99"/>
      <c r="M8940" s="99"/>
      <c r="N8940" s="99"/>
      <c r="O8940" s="99"/>
      <c r="P8940" s="99"/>
      <c r="Q8940" s="99"/>
      <c r="R8940" s="99"/>
      <c r="S8940" s="99"/>
      <c r="T8940" s="99"/>
      <c r="U8940" s="99"/>
      <c r="V8940" s="99"/>
      <c r="W8940" s="99"/>
      <c r="X8940" s="99"/>
      <c r="Y8940" s="99"/>
      <c r="Z8940" s="99"/>
      <c r="AA8940" s="99"/>
      <c r="AB8940" s="99"/>
      <c r="AC8940" s="99"/>
      <c r="AD8940" s="99"/>
      <c r="AE8940" s="99"/>
      <c r="AF8940" s="99"/>
      <c r="AG8940" s="99"/>
      <c r="AH8940" s="31"/>
      <c r="AI8940" s="31"/>
      <c r="AJ8940" s="31"/>
      <c r="AK8940" s="31"/>
      <c r="AL8940" s="31"/>
      <c r="AO8940" s="376"/>
    </row>
    <row r="8941" spans="1:41" x14ac:dyDescent="0.25">
      <c r="A8941" s="44" t="s">
        <v>12302</v>
      </c>
      <c r="B8941" s="44" t="s">
        <v>12111</v>
      </c>
      <c r="C8941" s="45">
        <v>13.25</v>
      </c>
      <c r="D8941" s="45" t="s">
        <v>12549</v>
      </c>
      <c r="E8941" s="46">
        <v>47664</v>
      </c>
      <c r="F8941" s="45"/>
      <c r="G8941" s="93"/>
      <c r="H8941" s="93"/>
      <c r="I8941" s="99"/>
      <c r="J8941" s="99"/>
      <c r="K8941" s="99"/>
      <c r="L8941" s="99"/>
      <c r="M8941" s="99"/>
      <c r="N8941" s="99"/>
      <c r="O8941" s="99"/>
      <c r="P8941" s="99"/>
      <c r="Q8941" s="99"/>
      <c r="R8941" s="99"/>
      <c r="S8941" s="99"/>
      <c r="T8941" s="99"/>
      <c r="U8941" s="99"/>
      <c r="V8941" s="99"/>
      <c r="W8941" s="99"/>
      <c r="X8941" s="99"/>
      <c r="Y8941" s="99"/>
      <c r="Z8941" s="99"/>
      <c r="AA8941" s="99"/>
      <c r="AB8941" s="99"/>
      <c r="AC8941" s="99"/>
      <c r="AD8941" s="99"/>
      <c r="AE8941" s="99"/>
      <c r="AF8941" s="99"/>
      <c r="AG8941" s="99"/>
      <c r="AH8941" s="31"/>
      <c r="AI8941" s="31"/>
      <c r="AJ8941" s="31"/>
      <c r="AK8941" s="31"/>
      <c r="AL8941" s="31"/>
      <c r="AO8941" s="376"/>
    </row>
    <row r="8942" spans="1:41" x14ac:dyDescent="0.25">
      <c r="A8942" s="44" t="s">
        <v>12302</v>
      </c>
      <c r="B8942" s="44" t="s">
        <v>12129</v>
      </c>
      <c r="C8942" s="45">
        <v>20.239999999999998</v>
      </c>
      <c r="D8942" s="45" t="s">
        <v>12549</v>
      </c>
      <c r="E8942" s="46">
        <v>47299</v>
      </c>
      <c r="F8942" s="45"/>
      <c r="G8942" s="93"/>
      <c r="H8942" s="93"/>
      <c r="I8942" s="99"/>
      <c r="J8942" s="99"/>
      <c r="K8942" s="99"/>
      <c r="L8942" s="99"/>
      <c r="M8942" s="99"/>
      <c r="N8942" s="99"/>
      <c r="O8942" s="99"/>
      <c r="P8942" s="99"/>
      <c r="Q8942" s="99"/>
      <c r="R8942" s="99"/>
      <c r="S8942" s="99"/>
      <c r="T8942" s="99"/>
      <c r="U8942" s="99"/>
      <c r="V8942" s="99"/>
      <c r="W8942" s="99"/>
      <c r="X8942" s="99"/>
      <c r="Y8942" s="99"/>
      <c r="Z8942" s="99"/>
      <c r="AA8942" s="99"/>
      <c r="AB8942" s="99"/>
      <c r="AC8942" s="99"/>
      <c r="AD8942" s="99"/>
      <c r="AE8942" s="99"/>
      <c r="AF8942" s="99"/>
      <c r="AG8942" s="99"/>
      <c r="AH8942" s="31"/>
      <c r="AI8942" s="31"/>
      <c r="AJ8942" s="31"/>
      <c r="AK8942" s="31"/>
      <c r="AL8942" s="31"/>
      <c r="AO8942" s="376"/>
    </row>
    <row r="8943" spans="1:41" x14ac:dyDescent="0.25">
      <c r="A8943" s="44" t="s">
        <v>3619</v>
      </c>
      <c r="B8943" s="44" t="s">
        <v>5134</v>
      </c>
      <c r="C8943" s="45">
        <v>220802</v>
      </c>
      <c r="D8943" s="45" t="s">
        <v>11363</v>
      </c>
      <c r="E8943" s="45" t="s">
        <v>4966</v>
      </c>
      <c r="AO8943" s="376"/>
    </row>
    <row r="8944" spans="1:41" x14ac:dyDescent="0.3">
      <c r="A8944" s="333" t="s">
        <v>11044</v>
      </c>
      <c r="B8944" s="333" t="s">
        <v>11371</v>
      </c>
      <c r="C8944" s="125" t="s">
        <v>11215</v>
      </c>
      <c r="D8944" s="32" t="s">
        <v>20309</v>
      </c>
      <c r="E8944" s="125" t="s">
        <v>4966</v>
      </c>
      <c r="F8944" s="125" t="s">
        <v>1189</v>
      </c>
      <c r="G8944" s="125" t="s">
        <v>1190</v>
      </c>
      <c r="AO8944" s="376"/>
    </row>
    <row r="8945" spans="1:41" x14ac:dyDescent="0.3">
      <c r="A8945" s="333" t="s">
        <v>11044</v>
      </c>
      <c r="B8945" s="333" t="s">
        <v>11377</v>
      </c>
      <c r="C8945" s="125" t="s">
        <v>11214</v>
      </c>
      <c r="D8945" s="32" t="s">
        <v>20309</v>
      </c>
      <c r="E8945" s="125" t="s">
        <v>4966</v>
      </c>
      <c r="F8945" s="125" t="s">
        <v>1189</v>
      </c>
      <c r="G8945" s="125" t="s">
        <v>1190</v>
      </c>
      <c r="AO8945" s="376"/>
    </row>
    <row r="8946" spans="1:41" x14ac:dyDescent="0.25">
      <c r="A8946" s="91" t="s">
        <v>19213</v>
      </c>
      <c r="B8946" s="92" t="s">
        <v>19284</v>
      </c>
      <c r="C8946" s="93" t="s">
        <v>19285</v>
      </c>
      <c r="D8946" s="93" t="s">
        <v>1201</v>
      </c>
      <c r="E8946" s="94">
        <v>46582</v>
      </c>
      <c r="F8946" s="93"/>
      <c r="G8946" s="93"/>
      <c r="H8946" s="93"/>
      <c r="I8946" s="99"/>
      <c r="J8946" s="99"/>
      <c r="K8946" s="99"/>
      <c r="L8946" s="99"/>
      <c r="M8946" s="99"/>
      <c r="N8946" s="99"/>
      <c r="O8946" s="99"/>
      <c r="P8946" s="99"/>
      <c r="Q8946" s="99"/>
      <c r="R8946" s="99"/>
      <c r="S8946" s="99"/>
      <c r="T8946" s="99"/>
      <c r="U8946" s="99"/>
      <c r="V8946" s="99"/>
      <c r="W8946" s="99"/>
      <c r="X8946" s="99"/>
      <c r="Y8946" s="99"/>
      <c r="Z8946" s="99"/>
      <c r="AA8946" s="99"/>
      <c r="AB8946" s="99"/>
      <c r="AC8946" s="99"/>
      <c r="AD8946" s="99"/>
      <c r="AE8946" s="99"/>
      <c r="AF8946" s="99"/>
      <c r="AG8946" s="99"/>
      <c r="AH8946" s="31"/>
      <c r="AI8946" s="31"/>
      <c r="AJ8946" s="31"/>
      <c r="AK8946" s="31"/>
      <c r="AL8946" s="31"/>
      <c r="AO8946" s="376"/>
    </row>
    <row r="8947" spans="1:41" x14ac:dyDescent="0.25">
      <c r="A8947" s="44" t="s">
        <v>13647</v>
      </c>
      <c r="B8947" s="44" t="s">
        <v>12129</v>
      </c>
      <c r="C8947" s="45">
        <v>20.25</v>
      </c>
      <c r="D8947" s="45" t="s">
        <v>12549</v>
      </c>
      <c r="E8947" s="46">
        <v>47664</v>
      </c>
      <c r="F8947" s="45"/>
      <c r="G8947" s="93"/>
      <c r="H8947" s="93"/>
      <c r="I8947" s="99"/>
      <c r="J8947" s="99"/>
      <c r="K8947" s="99"/>
      <c r="L8947" s="99"/>
      <c r="M8947" s="99"/>
      <c r="N8947" s="99"/>
      <c r="O8947" s="99"/>
      <c r="P8947" s="99"/>
      <c r="Q8947" s="99"/>
      <c r="R8947" s="99"/>
      <c r="S8947" s="99"/>
      <c r="T8947" s="99"/>
      <c r="U8947" s="99"/>
      <c r="V8947" s="99"/>
      <c r="W8947" s="99"/>
      <c r="X8947" s="99"/>
      <c r="Y8947" s="99"/>
      <c r="Z8947" s="99"/>
      <c r="AA8947" s="99"/>
      <c r="AB8947" s="99"/>
      <c r="AC8947" s="99"/>
      <c r="AD8947" s="99"/>
      <c r="AE8947" s="99"/>
      <c r="AF8947" s="99"/>
      <c r="AG8947" s="99"/>
      <c r="AH8947" s="31"/>
      <c r="AI8947" s="31"/>
      <c r="AJ8947" s="31"/>
      <c r="AK8947" s="31"/>
      <c r="AL8947" s="31"/>
      <c r="AO8947" s="376"/>
    </row>
    <row r="8948" spans="1:41" x14ac:dyDescent="0.25">
      <c r="A8948" s="44" t="s">
        <v>2400</v>
      </c>
      <c r="B8948" s="44" t="s">
        <v>3475</v>
      </c>
      <c r="C8948" s="45">
        <v>230301</v>
      </c>
      <c r="D8948" s="45" t="s">
        <v>11363</v>
      </c>
      <c r="E8948" s="45" t="s">
        <v>5265</v>
      </c>
      <c r="AO8948" s="376"/>
    </row>
    <row r="8949" spans="1:41" x14ac:dyDescent="0.3">
      <c r="A8949" s="333" t="s">
        <v>18974</v>
      </c>
      <c r="B8949" s="333" t="s">
        <v>1170</v>
      </c>
      <c r="C8949" s="125" t="s">
        <v>19097</v>
      </c>
      <c r="D8949" s="32" t="s">
        <v>20309</v>
      </c>
      <c r="E8949" s="125" t="s">
        <v>9249</v>
      </c>
      <c r="F8949" s="125" t="s">
        <v>1189</v>
      </c>
      <c r="G8949" s="125" t="s">
        <v>1190</v>
      </c>
      <c r="AO8949" s="376"/>
    </row>
    <row r="8950" spans="1:41" x14ac:dyDescent="0.25">
      <c r="A8950" s="44" t="s">
        <v>18974</v>
      </c>
      <c r="B8950" s="44" t="s">
        <v>20327</v>
      </c>
      <c r="C8950" s="45" t="s">
        <v>20382</v>
      </c>
      <c r="D8950" s="46" t="s">
        <v>21328</v>
      </c>
      <c r="E8950" s="46">
        <v>46554</v>
      </c>
      <c r="AO8950" s="376"/>
    </row>
    <row r="8951" spans="1:41" x14ac:dyDescent="0.25">
      <c r="A8951" s="44" t="s">
        <v>21685</v>
      </c>
      <c r="B8951" s="44" t="s">
        <v>936</v>
      </c>
      <c r="C8951" s="45">
        <v>260703</v>
      </c>
      <c r="D8951" s="45" t="s">
        <v>11363</v>
      </c>
      <c r="E8951" s="45" t="s">
        <v>11150</v>
      </c>
      <c r="AO8951" s="376"/>
    </row>
    <row r="8952" spans="1:41" x14ac:dyDescent="0.25">
      <c r="A8952" s="44" t="s">
        <v>12686</v>
      </c>
      <c r="B8952" s="44" t="s">
        <v>199</v>
      </c>
      <c r="C8952" s="45">
        <v>241001</v>
      </c>
      <c r="D8952" s="45" t="s">
        <v>11363</v>
      </c>
      <c r="E8952" s="45" t="s">
        <v>5332</v>
      </c>
      <c r="AO8952" s="376"/>
    </row>
    <row r="8953" spans="1:41" x14ac:dyDescent="0.25">
      <c r="A8953" s="99" t="s">
        <v>11210</v>
      </c>
      <c r="B8953" s="92" t="s">
        <v>11208</v>
      </c>
      <c r="C8953" s="93" t="s">
        <v>11207</v>
      </c>
      <c r="D8953" s="93" t="s">
        <v>1201</v>
      </c>
      <c r="E8953" s="46">
        <v>46682</v>
      </c>
      <c r="F8953" s="93"/>
      <c r="G8953" s="93"/>
      <c r="H8953" s="93"/>
      <c r="I8953" s="99"/>
      <c r="J8953" s="99"/>
      <c r="K8953" s="99"/>
      <c r="L8953" s="99"/>
      <c r="M8953" s="99"/>
      <c r="N8953" s="44"/>
      <c r="O8953" s="44"/>
      <c r="P8953" s="99"/>
      <c r="Q8953" s="99"/>
      <c r="R8953" s="99"/>
      <c r="S8953" s="99"/>
      <c r="T8953" s="99"/>
      <c r="U8953" s="99"/>
      <c r="V8953" s="99"/>
      <c r="W8953" s="99"/>
      <c r="X8953" s="99"/>
      <c r="Y8953" s="99"/>
      <c r="Z8953" s="99"/>
      <c r="AA8953" s="99"/>
      <c r="AB8953" s="99"/>
      <c r="AC8953" s="99"/>
      <c r="AD8953" s="99"/>
      <c r="AE8953" s="99"/>
      <c r="AF8953" s="99"/>
      <c r="AG8953" s="99"/>
      <c r="AH8953" s="31"/>
      <c r="AI8953" s="31"/>
      <c r="AJ8953" s="31"/>
      <c r="AK8953" s="31"/>
      <c r="AL8953" s="31"/>
      <c r="AO8953" s="376"/>
    </row>
    <row r="8954" spans="1:41" x14ac:dyDescent="0.25">
      <c r="A8954" s="91" t="s">
        <v>11210</v>
      </c>
      <c r="B8954" s="92" t="s">
        <v>19284</v>
      </c>
      <c r="C8954" s="93" t="s">
        <v>19285</v>
      </c>
      <c r="D8954" s="93" t="s">
        <v>1201</v>
      </c>
      <c r="E8954" s="94">
        <v>46582</v>
      </c>
      <c r="F8954" s="93"/>
      <c r="G8954" s="93"/>
      <c r="H8954" s="93"/>
      <c r="I8954" s="99"/>
      <c r="J8954" s="99"/>
      <c r="K8954" s="99"/>
      <c r="L8954" s="99"/>
      <c r="M8954" s="99"/>
      <c r="N8954" s="99"/>
      <c r="O8954" s="99"/>
      <c r="P8954" s="99"/>
      <c r="Q8954" s="99"/>
      <c r="R8954" s="99"/>
      <c r="S8954" s="99"/>
      <c r="T8954" s="99"/>
      <c r="U8954" s="99"/>
      <c r="V8954" s="99"/>
      <c r="W8954" s="99"/>
      <c r="X8954" s="99"/>
      <c r="Y8954" s="99"/>
      <c r="Z8954" s="99"/>
      <c r="AA8954" s="99"/>
      <c r="AB8954" s="99"/>
      <c r="AC8954" s="99"/>
      <c r="AD8954" s="99"/>
      <c r="AE8954" s="99"/>
      <c r="AF8954" s="99"/>
      <c r="AG8954" s="99"/>
      <c r="AH8954" s="31"/>
      <c r="AI8954" s="31"/>
      <c r="AJ8954" s="31"/>
      <c r="AK8954" s="31"/>
      <c r="AL8954" s="31"/>
      <c r="AO8954" s="376"/>
    </row>
    <row r="8955" spans="1:41" x14ac:dyDescent="0.3">
      <c r="A8955" s="333" t="s">
        <v>13336</v>
      </c>
      <c r="B8955" s="333" t="s">
        <v>1157</v>
      </c>
      <c r="C8955" s="125" t="s">
        <v>13318</v>
      </c>
      <c r="D8955" s="32" t="s">
        <v>20309</v>
      </c>
      <c r="E8955" s="125" t="s">
        <v>12551</v>
      </c>
      <c r="F8955" s="125" t="s">
        <v>1189</v>
      </c>
      <c r="G8955" s="125" t="s">
        <v>1190</v>
      </c>
      <c r="AO8955" s="376"/>
    </row>
    <row r="8956" spans="1:41" x14ac:dyDescent="0.3">
      <c r="A8956" s="333" t="s">
        <v>13337</v>
      </c>
      <c r="B8956" s="333" t="s">
        <v>1157</v>
      </c>
      <c r="C8956" s="125" t="s">
        <v>13318</v>
      </c>
      <c r="D8956" s="32" t="s">
        <v>20309</v>
      </c>
      <c r="E8956" s="125" t="s">
        <v>12551</v>
      </c>
      <c r="F8956" s="125" t="s">
        <v>1189</v>
      </c>
      <c r="G8956" s="125" t="s">
        <v>1190</v>
      </c>
      <c r="AO8956" s="376"/>
    </row>
    <row r="8957" spans="1:41" x14ac:dyDescent="0.25">
      <c r="A8957" s="44" t="s">
        <v>21686</v>
      </c>
      <c r="B8957" s="44" t="s">
        <v>9248</v>
      </c>
      <c r="C8957" s="45">
        <v>260105</v>
      </c>
      <c r="D8957" s="45" t="s">
        <v>11363</v>
      </c>
      <c r="E8957" s="45" t="s">
        <v>17625</v>
      </c>
      <c r="AO8957" s="376"/>
    </row>
    <row r="8958" spans="1:41" x14ac:dyDescent="0.25">
      <c r="A8958" s="44" t="s">
        <v>16578</v>
      </c>
      <c r="B8958" s="44" t="s">
        <v>21434</v>
      </c>
      <c r="C8958" s="45" t="s">
        <v>16562</v>
      </c>
      <c r="D8958" s="45" t="s">
        <v>21447</v>
      </c>
      <c r="E8958" s="46">
        <v>46418</v>
      </c>
      <c r="AO8958" s="376"/>
    </row>
    <row r="8959" spans="1:41" x14ac:dyDescent="0.25">
      <c r="A8959" s="44" t="s">
        <v>8169</v>
      </c>
      <c r="B8959" s="44" t="s">
        <v>21365</v>
      </c>
      <c r="C8959" s="45" t="s">
        <v>8133</v>
      </c>
      <c r="D8959" s="45" t="s">
        <v>21447</v>
      </c>
      <c r="E8959" s="46">
        <v>46752</v>
      </c>
      <c r="AO8959" s="376"/>
    </row>
    <row r="8960" spans="1:41" x14ac:dyDescent="0.25">
      <c r="A8960" s="99" t="s">
        <v>1341</v>
      </c>
      <c r="B8960" s="92" t="s">
        <v>5748</v>
      </c>
      <c r="C8960" s="93" t="s">
        <v>5749</v>
      </c>
      <c r="D8960" s="93" t="s">
        <v>1201</v>
      </c>
      <c r="E8960" s="94">
        <v>46961</v>
      </c>
      <c r="F8960" s="93"/>
      <c r="G8960" s="93"/>
      <c r="H8960" s="93"/>
      <c r="I8960" s="99"/>
      <c r="J8960" s="99"/>
      <c r="K8960" s="99"/>
      <c r="L8960" s="99"/>
      <c r="M8960" s="99"/>
      <c r="N8960" s="44"/>
      <c r="O8960" s="44"/>
      <c r="P8960" s="99"/>
      <c r="Q8960" s="99"/>
      <c r="R8960" s="99"/>
      <c r="S8960" s="99"/>
      <c r="T8960" s="99"/>
      <c r="U8960" s="99"/>
      <c r="V8960" s="99"/>
      <c r="W8960" s="99"/>
      <c r="X8960" s="99"/>
      <c r="Y8960" s="99"/>
      <c r="Z8960" s="99"/>
      <c r="AA8960" s="99"/>
      <c r="AB8960" s="99"/>
      <c r="AC8960" s="99"/>
      <c r="AD8960" s="99"/>
      <c r="AE8960" s="99"/>
      <c r="AF8960" s="99"/>
      <c r="AG8960" s="99"/>
      <c r="AH8960" s="31"/>
      <c r="AI8960" s="31"/>
      <c r="AJ8960" s="31"/>
      <c r="AK8960" s="31"/>
      <c r="AL8960" s="31"/>
      <c r="AO8960" s="376"/>
    </row>
    <row r="8961" spans="1:41" x14ac:dyDescent="0.25">
      <c r="A8961" s="44" t="s">
        <v>11974</v>
      </c>
      <c r="B8961" s="44" t="s">
        <v>3474</v>
      </c>
      <c r="C8961" s="45">
        <v>250503</v>
      </c>
      <c r="D8961" s="45" t="s">
        <v>11363</v>
      </c>
      <c r="E8961" s="45" t="s">
        <v>15608</v>
      </c>
      <c r="AO8961" s="376"/>
    </row>
    <row r="8962" spans="1:41" x14ac:dyDescent="0.25">
      <c r="A8962" s="44" t="s">
        <v>17947</v>
      </c>
      <c r="B8962" s="44" t="s">
        <v>5321</v>
      </c>
      <c r="C8962" s="45">
        <v>26010401</v>
      </c>
      <c r="D8962" s="45" t="s">
        <v>11363</v>
      </c>
      <c r="E8962" s="45" t="s">
        <v>17459</v>
      </c>
      <c r="AO8962" s="376"/>
    </row>
    <row r="8963" spans="1:41" x14ac:dyDescent="0.25">
      <c r="A8963" s="44" t="s">
        <v>17947</v>
      </c>
      <c r="B8963" s="44" t="s">
        <v>3176</v>
      </c>
      <c r="C8963" s="45">
        <v>26010402</v>
      </c>
      <c r="D8963" s="45" t="s">
        <v>11363</v>
      </c>
      <c r="E8963" s="45" t="s">
        <v>17459</v>
      </c>
      <c r="AO8963" s="376"/>
    </row>
    <row r="8964" spans="1:41" x14ac:dyDescent="0.25">
      <c r="A8964" s="44" t="s">
        <v>20383</v>
      </c>
      <c r="B8964" s="44" t="s">
        <v>1887</v>
      </c>
      <c r="C8964" s="45" t="s">
        <v>7324</v>
      </c>
      <c r="D8964" s="46" t="s">
        <v>21328</v>
      </c>
      <c r="E8964" s="46">
        <v>46599</v>
      </c>
      <c r="AO8964" s="376"/>
    </row>
    <row r="8965" spans="1:41" x14ac:dyDescent="0.25">
      <c r="A8965" s="44" t="s">
        <v>20384</v>
      </c>
      <c r="B8965" s="44" t="s">
        <v>20385</v>
      </c>
      <c r="C8965" s="45" t="s">
        <v>20386</v>
      </c>
      <c r="D8965" s="46" t="s">
        <v>21328</v>
      </c>
      <c r="E8965" s="46">
        <v>46492</v>
      </c>
      <c r="AO8965" s="376"/>
    </row>
    <row r="8966" spans="1:41" x14ac:dyDescent="0.25">
      <c r="A8966" s="44" t="s">
        <v>15791</v>
      </c>
      <c r="B8966" s="44" t="s">
        <v>5134</v>
      </c>
      <c r="C8966" s="45">
        <v>250802</v>
      </c>
      <c r="D8966" s="45" t="s">
        <v>11363</v>
      </c>
      <c r="E8966" s="45" t="s">
        <v>9880</v>
      </c>
      <c r="AO8966" s="376"/>
    </row>
    <row r="8967" spans="1:41" x14ac:dyDescent="0.25">
      <c r="A8967" s="44" t="s">
        <v>10566</v>
      </c>
      <c r="B8967" s="44" t="s">
        <v>3176</v>
      </c>
      <c r="C8967" s="45">
        <v>24010402</v>
      </c>
      <c r="D8967" s="45" t="s">
        <v>11363</v>
      </c>
      <c r="E8967" s="45" t="s">
        <v>9238</v>
      </c>
      <c r="AO8967" s="376"/>
    </row>
    <row r="8968" spans="1:41" x14ac:dyDescent="0.25">
      <c r="A8968" s="44" t="s">
        <v>3521</v>
      </c>
      <c r="B8968" s="44" t="s">
        <v>5321</v>
      </c>
      <c r="C8968" s="45">
        <v>23010401</v>
      </c>
      <c r="D8968" s="45" t="s">
        <v>11363</v>
      </c>
      <c r="E8968" s="45" t="s">
        <v>5322</v>
      </c>
      <c r="AO8968" s="376"/>
    </row>
    <row r="8969" spans="1:41" x14ac:dyDescent="0.25">
      <c r="A8969" s="44" t="s">
        <v>3521</v>
      </c>
      <c r="B8969" s="44" t="s">
        <v>199</v>
      </c>
      <c r="C8969" s="45">
        <v>241001</v>
      </c>
      <c r="D8969" s="45" t="s">
        <v>11363</v>
      </c>
      <c r="E8969" s="45" t="s">
        <v>5332</v>
      </c>
      <c r="AO8969" s="376"/>
    </row>
    <row r="8970" spans="1:41" x14ac:dyDescent="0.25">
      <c r="A8970" s="44" t="s">
        <v>20675</v>
      </c>
      <c r="B8970" s="44" t="s">
        <v>20674</v>
      </c>
      <c r="C8970" s="45" t="s">
        <v>20770</v>
      </c>
      <c r="D8970" s="32" t="s">
        <v>5559</v>
      </c>
      <c r="E8970" s="45" t="s">
        <v>20878</v>
      </c>
      <c r="F8970" s="32"/>
      <c r="G8970" s="32"/>
      <c r="H8970" s="32"/>
      <c r="I8970" s="31"/>
      <c r="J8970" s="31"/>
      <c r="K8970" s="31"/>
      <c r="L8970" s="31"/>
      <c r="M8970" s="31"/>
      <c r="N8970" s="31"/>
      <c r="O8970" s="31"/>
      <c r="P8970" s="31"/>
      <c r="Q8970" s="31"/>
      <c r="R8970" s="31"/>
      <c r="S8970" s="31"/>
      <c r="T8970" s="31"/>
      <c r="U8970" s="31"/>
      <c r="V8970" s="31"/>
      <c r="W8970" s="31"/>
      <c r="X8970" s="31"/>
      <c r="Y8970" s="31"/>
      <c r="Z8970" s="31"/>
      <c r="AA8970" s="31"/>
      <c r="AB8970" s="31"/>
      <c r="AC8970" s="31"/>
      <c r="AD8970" s="31"/>
      <c r="AE8970" s="31"/>
      <c r="AF8970" s="31"/>
      <c r="AG8970" s="31"/>
      <c r="AH8970" s="31"/>
      <c r="AI8970" s="31"/>
      <c r="AJ8970" s="31"/>
      <c r="AK8970" s="31"/>
      <c r="AL8970" s="31"/>
      <c r="AO8970" s="376"/>
    </row>
    <row r="8971" spans="1:41" x14ac:dyDescent="0.25">
      <c r="A8971" s="44" t="s">
        <v>7870</v>
      </c>
      <c r="B8971" s="44" t="s">
        <v>3042</v>
      </c>
      <c r="C8971" s="45">
        <v>230903</v>
      </c>
      <c r="D8971" s="45" t="s">
        <v>11363</v>
      </c>
      <c r="E8971" s="45" t="s">
        <v>7871</v>
      </c>
      <c r="AO8971" s="376"/>
    </row>
    <row r="8972" spans="1:41" x14ac:dyDescent="0.25">
      <c r="A8972" s="44" t="s">
        <v>729</v>
      </c>
      <c r="B8972" s="44" t="s">
        <v>926</v>
      </c>
      <c r="C8972" s="45">
        <v>24060402</v>
      </c>
      <c r="D8972" s="45" t="s">
        <v>11363</v>
      </c>
      <c r="E8972" s="45" t="s">
        <v>4962</v>
      </c>
      <c r="AO8972" s="376"/>
    </row>
    <row r="8973" spans="1:41" x14ac:dyDescent="0.25">
      <c r="A8973" s="44" t="s">
        <v>729</v>
      </c>
      <c r="B8973" s="44" t="s">
        <v>199</v>
      </c>
      <c r="C8973" s="45">
        <v>241001</v>
      </c>
      <c r="D8973" s="45" t="s">
        <v>11363</v>
      </c>
      <c r="E8973" s="45" t="s">
        <v>5332</v>
      </c>
      <c r="AO8973" s="376"/>
    </row>
    <row r="8974" spans="1:41" x14ac:dyDescent="0.25">
      <c r="A8974" s="44" t="s">
        <v>9448</v>
      </c>
      <c r="B8974" s="92" t="s">
        <v>9602</v>
      </c>
      <c r="C8974" s="45" t="s">
        <v>9334</v>
      </c>
      <c r="D8974" s="93" t="s">
        <v>9601</v>
      </c>
      <c r="E8974" s="94">
        <v>46568</v>
      </c>
      <c r="F8974" s="93"/>
      <c r="G8974" s="93"/>
      <c r="H8974" s="93"/>
      <c r="I8974" s="99"/>
      <c r="J8974" s="99"/>
      <c r="K8974" s="99"/>
      <c r="L8974" s="99"/>
      <c r="M8974" s="99"/>
      <c r="N8974" s="44"/>
      <c r="O8974" s="44"/>
      <c r="P8974" s="99"/>
      <c r="Q8974" s="99"/>
      <c r="R8974" s="99"/>
      <c r="S8974" s="99"/>
      <c r="T8974" s="99"/>
      <c r="U8974" s="99"/>
      <c r="V8974" s="99"/>
      <c r="W8974" s="99"/>
      <c r="X8974" s="99"/>
      <c r="Y8974" s="99"/>
      <c r="Z8974" s="99"/>
      <c r="AA8974" s="99"/>
      <c r="AB8974" s="99"/>
      <c r="AC8974" s="99"/>
      <c r="AD8974" s="99"/>
      <c r="AE8974" s="99"/>
      <c r="AF8974" s="99"/>
      <c r="AG8974" s="99"/>
      <c r="AH8974" s="31"/>
      <c r="AI8974" s="31"/>
      <c r="AJ8974" s="31"/>
      <c r="AK8974" s="31"/>
      <c r="AL8974" s="31"/>
      <c r="AO8974" s="376"/>
    </row>
    <row r="8975" spans="1:41" x14ac:dyDescent="0.25">
      <c r="A8975" s="44" t="s">
        <v>7422</v>
      </c>
      <c r="B8975" s="319" t="s">
        <v>19522</v>
      </c>
      <c r="C8975" s="318" t="s">
        <v>19709</v>
      </c>
      <c r="D8975" s="93" t="s">
        <v>19934</v>
      </c>
      <c r="E8975" s="320">
        <v>46568</v>
      </c>
      <c r="F8975" s="93"/>
      <c r="G8975" s="93"/>
      <c r="H8975" s="93"/>
      <c r="I8975" s="99"/>
      <c r="J8975" s="99"/>
      <c r="K8975" s="99"/>
      <c r="L8975" s="99"/>
      <c r="M8975" s="99"/>
      <c r="N8975" s="99"/>
      <c r="O8975" s="99"/>
      <c r="P8975" s="99"/>
      <c r="Q8975" s="99"/>
      <c r="R8975" s="99"/>
      <c r="S8975" s="99"/>
      <c r="T8975" s="99"/>
      <c r="U8975" s="99"/>
      <c r="V8975" s="99"/>
      <c r="W8975" s="99"/>
      <c r="X8975" s="99"/>
      <c r="Y8975" s="99"/>
      <c r="Z8975" s="99"/>
      <c r="AA8975" s="99"/>
      <c r="AB8975" s="99"/>
      <c r="AC8975" s="99"/>
      <c r="AD8975" s="99"/>
      <c r="AE8975" s="99"/>
      <c r="AF8975" s="99"/>
      <c r="AG8975" s="99"/>
      <c r="AH8975" s="31"/>
      <c r="AI8975" s="31"/>
      <c r="AJ8975" s="31"/>
      <c r="AK8975" s="31"/>
      <c r="AL8975" s="31"/>
      <c r="AO8975" s="376"/>
    </row>
    <row r="8976" spans="1:41" x14ac:dyDescent="0.25">
      <c r="A8976" s="44" t="s">
        <v>7422</v>
      </c>
      <c r="B8976" s="44" t="s">
        <v>7423</v>
      </c>
      <c r="C8976" s="45" t="s">
        <v>4492</v>
      </c>
      <c r="D8976" s="45" t="s">
        <v>11204</v>
      </c>
      <c r="E8976" s="45" t="s">
        <v>2538</v>
      </c>
      <c r="F8976" s="93"/>
      <c r="G8976" s="93"/>
      <c r="H8976" s="93"/>
      <c r="I8976" s="99"/>
      <c r="J8976" s="99"/>
      <c r="K8976" s="99"/>
      <c r="L8976" s="99"/>
      <c r="M8976" s="99"/>
      <c r="N8976" s="99"/>
      <c r="O8976" s="99"/>
      <c r="P8976" s="99"/>
      <c r="Q8976" s="99"/>
      <c r="R8976" s="99"/>
      <c r="S8976" s="99"/>
      <c r="T8976" s="99"/>
      <c r="U8976" s="99"/>
      <c r="V8976" s="99"/>
      <c r="W8976" s="99"/>
      <c r="X8976" s="99"/>
      <c r="Y8976" s="99"/>
      <c r="Z8976" s="99"/>
      <c r="AA8976" s="99"/>
      <c r="AB8976" s="99"/>
      <c r="AC8976" s="99"/>
      <c r="AD8976" s="99"/>
      <c r="AE8976" s="99"/>
      <c r="AF8976" s="99"/>
      <c r="AG8976" s="99"/>
      <c r="AH8976" s="31"/>
      <c r="AI8976" s="31"/>
      <c r="AJ8976" s="31"/>
      <c r="AK8976" s="31"/>
      <c r="AL8976" s="31"/>
      <c r="AO8976" s="376"/>
    </row>
    <row r="8977" spans="1:41" x14ac:dyDescent="0.25">
      <c r="A8977" s="44" t="s">
        <v>7422</v>
      </c>
      <c r="B8977" s="44" t="s">
        <v>7423</v>
      </c>
      <c r="C8977" s="45" t="s">
        <v>4492</v>
      </c>
      <c r="D8977" s="93" t="s">
        <v>17443</v>
      </c>
      <c r="E8977" s="45" t="s">
        <v>2538</v>
      </c>
      <c r="F8977" s="93"/>
      <c r="G8977" s="93"/>
      <c r="H8977" s="93"/>
      <c r="I8977" s="99"/>
      <c r="J8977" s="99"/>
      <c r="K8977" s="99"/>
      <c r="L8977" s="99"/>
      <c r="M8977" s="99"/>
      <c r="N8977" s="99"/>
      <c r="O8977" s="99"/>
      <c r="P8977" s="99"/>
      <c r="Q8977" s="99"/>
      <c r="R8977" s="99"/>
      <c r="S8977" s="99"/>
      <c r="T8977" s="99"/>
      <c r="U8977" s="99"/>
      <c r="V8977" s="99"/>
      <c r="W8977" s="99"/>
      <c r="X8977" s="99"/>
      <c r="Y8977" s="99"/>
      <c r="Z8977" s="99"/>
      <c r="AA8977" s="99"/>
      <c r="AB8977" s="99"/>
      <c r="AC8977" s="99"/>
      <c r="AD8977" s="99"/>
      <c r="AE8977" s="99"/>
      <c r="AF8977" s="99"/>
      <c r="AG8977" s="99"/>
      <c r="AH8977" s="31"/>
      <c r="AI8977" s="31"/>
      <c r="AJ8977" s="31"/>
      <c r="AK8977" s="31"/>
      <c r="AL8977" s="31"/>
      <c r="AO8977" s="376"/>
    </row>
    <row r="8978" spans="1:41" x14ac:dyDescent="0.25">
      <c r="A8978" s="44" t="s">
        <v>3522</v>
      </c>
      <c r="B8978" s="44" t="s">
        <v>9237</v>
      </c>
      <c r="C8978" s="45">
        <v>24010401</v>
      </c>
      <c r="D8978" s="45" t="s">
        <v>11363</v>
      </c>
      <c r="E8978" s="45" t="s">
        <v>9238</v>
      </c>
      <c r="AO8978" s="376"/>
    </row>
    <row r="8979" spans="1:41" x14ac:dyDescent="0.25">
      <c r="A8979" s="44" t="s">
        <v>3522</v>
      </c>
      <c r="B8979" s="44" t="s">
        <v>3176</v>
      </c>
      <c r="C8979" s="45">
        <v>24010402</v>
      </c>
      <c r="D8979" s="45" t="s">
        <v>11363</v>
      </c>
      <c r="E8979" s="45" t="s">
        <v>9238</v>
      </c>
      <c r="AO8979" s="376"/>
    </row>
    <row r="8980" spans="1:41" x14ac:dyDescent="0.25">
      <c r="A8980" s="44" t="s">
        <v>17948</v>
      </c>
      <c r="B8980" s="44" t="s">
        <v>5321</v>
      </c>
      <c r="C8980" s="45">
        <v>26010401</v>
      </c>
      <c r="D8980" s="45" t="s">
        <v>11363</v>
      </c>
      <c r="E8980" s="45" t="s">
        <v>17459</v>
      </c>
      <c r="AO8980" s="376"/>
    </row>
    <row r="8981" spans="1:41" x14ac:dyDescent="0.25">
      <c r="A8981" s="44" t="s">
        <v>17948</v>
      </c>
      <c r="B8981" s="44" t="s">
        <v>3176</v>
      </c>
      <c r="C8981" s="45">
        <v>26010402</v>
      </c>
      <c r="D8981" s="45" t="s">
        <v>11363</v>
      </c>
      <c r="E8981" s="45" t="s">
        <v>17459</v>
      </c>
      <c r="AO8981" s="376"/>
    </row>
    <row r="8982" spans="1:41" x14ac:dyDescent="0.25">
      <c r="A8982" s="44" t="s">
        <v>1499</v>
      </c>
      <c r="B8982" s="44" t="s">
        <v>8312</v>
      </c>
      <c r="C8982" s="45" t="s">
        <v>8313</v>
      </c>
      <c r="D8982" s="45" t="s">
        <v>11204</v>
      </c>
      <c r="E8982" s="45" t="s">
        <v>7871</v>
      </c>
      <c r="F8982" s="93"/>
      <c r="G8982" s="93"/>
      <c r="H8982" s="93"/>
      <c r="I8982" s="99"/>
      <c r="J8982" s="99"/>
      <c r="K8982" s="99"/>
      <c r="L8982" s="99"/>
      <c r="M8982" s="99"/>
      <c r="N8982" s="99"/>
      <c r="O8982" s="99"/>
      <c r="P8982" s="99"/>
      <c r="Q8982" s="99"/>
      <c r="R8982" s="99"/>
      <c r="S8982" s="99"/>
      <c r="T8982" s="99"/>
      <c r="U8982" s="99"/>
      <c r="V8982" s="99"/>
      <c r="W8982" s="99"/>
      <c r="X8982" s="99"/>
      <c r="Y8982" s="99"/>
      <c r="Z8982" s="99"/>
      <c r="AA8982" s="99"/>
      <c r="AB8982" s="99"/>
      <c r="AC8982" s="99"/>
      <c r="AD8982" s="99"/>
      <c r="AE8982" s="99"/>
      <c r="AF8982" s="99"/>
      <c r="AG8982" s="99"/>
      <c r="AH8982" s="31"/>
      <c r="AI8982" s="31"/>
      <c r="AJ8982" s="31"/>
      <c r="AK8982" s="31"/>
      <c r="AL8982" s="31"/>
      <c r="AO8982" s="376"/>
    </row>
    <row r="8983" spans="1:41" x14ac:dyDescent="0.25">
      <c r="A8983" s="44" t="s">
        <v>1499</v>
      </c>
      <c r="B8983" s="44" t="s">
        <v>8312</v>
      </c>
      <c r="C8983" s="45" t="s">
        <v>8313</v>
      </c>
      <c r="D8983" s="93" t="s">
        <v>17443</v>
      </c>
      <c r="E8983" s="45" t="s">
        <v>7871</v>
      </c>
      <c r="F8983" s="93"/>
      <c r="G8983" s="93"/>
      <c r="H8983" s="93"/>
      <c r="I8983" s="99"/>
      <c r="J8983" s="99"/>
      <c r="K8983" s="99"/>
      <c r="L8983" s="99"/>
      <c r="M8983" s="99"/>
      <c r="N8983" s="99"/>
      <c r="O8983" s="99"/>
      <c r="P8983" s="99"/>
      <c r="Q8983" s="99"/>
      <c r="R8983" s="99"/>
      <c r="S8983" s="99"/>
      <c r="T8983" s="99"/>
      <c r="U8983" s="99"/>
      <c r="V8983" s="99"/>
      <c r="W8983" s="99"/>
      <c r="X8983" s="99"/>
      <c r="Y8983" s="99"/>
      <c r="Z8983" s="99"/>
      <c r="AA8983" s="99"/>
      <c r="AB8983" s="99"/>
      <c r="AC8983" s="99"/>
      <c r="AD8983" s="99"/>
      <c r="AE8983" s="99"/>
      <c r="AF8983" s="99"/>
      <c r="AG8983" s="99"/>
      <c r="AH8983" s="31"/>
      <c r="AI8983" s="31"/>
      <c r="AJ8983" s="31"/>
      <c r="AK8983" s="31"/>
      <c r="AL8983" s="31"/>
      <c r="AO8983" s="376"/>
    </row>
    <row r="8984" spans="1:41" x14ac:dyDescent="0.25">
      <c r="A8984" s="44" t="s">
        <v>1499</v>
      </c>
      <c r="B8984" s="44" t="s">
        <v>8312</v>
      </c>
      <c r="C8984" s="45" t="s">
        <v>8313</v>
      </c>
      <c r="D8984" s="45" t="s">
        <v>9895</v>
      </c>
      <c r="E8984" s="45" t="s">
        <v>7871</v>
      </c>
      <c r="F8984" s="93"/>
      <c r="G8984" s="93"/>
      <c r="H8984" s="93"/>
      <c r="I8984" s="99"/>
      <c r="J8984" s="99"/>
      <c r="K8984" s="99"/>
      <c r="L8984" s="99"/>
      <c r="M8984" s="99"/>
      <c r="N8984" s="44"/>
      <c r="O8984" s="44"/>
      <c r="P8984" s="99"/>
      <c r="Q8984" s="99"/>
      <c r="R8984" s="99"/>
      <c r="S8984" s="99"/>
      <c r="T8984" s="99"/>
      <c r="U8984" s="99"/>
      <c r="V8984" s="99"/>
      <c r="W8984" s="99"/>
      <c r="X8984" s="99"/>
      <c r="Y8984" s="99"/>
      <c r="Z8984" s="99"/>
      <c r="AA8984" s="99"/>
      <c r="AB8984" s="99"/>
      <c r="AC8984" s="99"/>
      <c r="AD8984" s="99"/>
      <c r="AE8984" s="99"/>
      <c r="AF8984" s="99"/>
      <c r="AG8984" s="99"/>
      <c r="AH8984" s="31"/>
      <c r="AI8984" s="31"/>
      <c r="AJ8984" s="31"/>
      <c r="AK8984" s="31"/>
      <c r="AL8984" s="31"/>
      <c r="AO8984" s="376"/>
    </row>
    <row r="8985" spans="1:41" x14ac:dyDescent="0.3">
      <c r="A8985" s="333" t="s">
        <v>18975</v>
      </c>
      <c r="B8985" s="333" t="s">
        <v>6930</v>
      </c>
      <c r="C8985" s="125" t="s">
        <v>19100</v>
      </c>
      <c r="D8985" s="32" t="s">
        <v>20309</v>
      </c>
      <c r="E8985" s="125" t="s">
        <v>9249</v>
      </c>
      <c r="F8985" s="125" t="s">
        <v>1189</v>
      </c>
      <c r="G8985" s="125" t="s">
        <v>1190</v>
      </c>
      <c r="AO8985" s="376"/>
    </row>
    <row r="8986" spans="1:41" x14ac:dyDescent="0.3">
      <c r="A8986" s="333" t="s">
        <v>18975</v>
      </c>
      <c r="B8986" s="333" t="s">
        <v>6928</v>
      </c>
      <c r="C8986" s="125" t="s">
        <v>19094</v>
      </c>
      <c r="D8986" s="32" t="s">
        <v>20309</v>
      </c>
      <c r="E8986" s="125" t="s">
        <v>9249</v>
      </c>
      <c r="F8986" s="125" t="s">
        <v>1189</v>
      </c>
      <c r="G8986" s="125" t="s">
        <v>1190</v>
      </c>
      <c r="AO8986" s="376"/>
    </row>
    <row r="8987" spans="1:41" x14ac:dyDescent="0.25">
      <c r="A8987" s="44" t="s">
        <v>3932</v>
      </c>
      <c r="B8987" s="44" t="s">
        <v>21402</v>
      </c>
      <c r="C8987" s="45" t="s">
        <v>5503</v>
      </c>
      <c r="D8987" s="45" t="s">
        <v>21447</v>
      </c>
      <c r="E8987" s="46">
        <v>46507</v>
      </c>
      <c r="AO8987" s="376"/>
    </row>
    <row r="8988" spans="1:41" x14ac:dyDescent="0.25">
      <c r="A8988" s="44" t="s">
        <v>7011</v>
      </c>
      <c r="B8988" s="44" t="s">
        <v>9248</v>
      </c>
      <c r="C8988" s="45">
        <v>260105</v>
      </c>
      <c r="D8988" s="45" t="s">
        <v>11363</v>
      </c>
      <c r="E8988" s="45" t="s">
        <v>17625</v>
      </c>
      <c r="AO8988" s="376"/>
    </row>
    <row r="8989" spans="1:41" x14ac:dyDescent="0.25">
      <c r="A8989" s="44" t="s">
        <v>7012</v>
      </c>
      <c r="B8989" s="44" t="s">
        <v>3176</v>
      </c>
      <c r="C8989" s="45">
        <v>23010402</v>
      </c>
      <c r="D8989" s="45" t="s">
        <v>11363</v>
      </c>
      <c r="E8989" s="45" t="s">
        <v>5322</v>
      </c>
      <c r="AO8989" s="376"/>
    </row>
    <row r="8990" spans="1:41" x14ac:dyDescent="0.25">
      <c r="A8990" s="44" t="s">
        <v>12687</v>
      </c>
      <c r="B8990" s="44" t="s">
        <v>5130</v>
      </c>
      <c r="C8990" s="45">
        <v>22010701</v>
      </c>
      <c r="D8990" s="45" t="s">
        <v>11363</v>
      </c>
      <c r="E8990" s="45" t="s">
        <v>5131</v>
      </c>
      <c r="AO8990" s="376"/>
    </row>
    <row r="8991" spans="1:41" x14ac:dyDescent="0.25">
      <c r="A8991" s="44" t="s">
        <v>12687</v>
      </c>
      <c r="B8991" s="44" t="s">
        <v>924</v>
      </c>
      <c r="C8991" s="45">
        <v>22010702</v>
      </c>
      <c r="D8991" s="45" t="s">
        <v>11363</v>
      </c>
      <c r="E8991" s="45" t="s">
        <v>5131</v>
      </c>
      <c r="AO8991" s="376"/>
    </row>
    <row r="8992" spans="1:41" x14ac:dyDescent="0.25">
      <c r="A8992" s="44" t="s">
        <v>12687</v>
      </c>
      <c r="B8992" s="44" t="s">
        <v>199</v>
      </c>
      <c r="C8992" s="45">
        <v>241001</v>
      </c>
      <c r="D8992" s="45" t="s">
        <v>11363</v>
      </c>
      <c r="E8992" s="45" t="s">
        <v>5332</v>
      </c>
      <c r="AO8992" s="376"/>
    </row>
    <row r="8993" spans="1:41" x14ac:dyDescent="0.25">
      <c r="A8993" s="44" t="s">
        <v>12687</v>
      </c>
      <c r="B8993" s="44" t="s">
        <v>17452</v>
      </c>
      <c r="C8993" s="45">
        <v>25010501</v>
      </c>
      <c r="D8993" s="45" t="s">
        <v>11363</v>
      </c>
      <c r="E8993" s="45" t="s">
        <v>12551</v>
      </c>
      <c r="AO8993" s="376"/>
    </row>
    <row r="8994" spans="1:41" x14ac:dyDescent="0.25">
      <c r="A8994" s="44" t="s">
        <v>2979</v>
      </c>
      <c r="B8994" s="44" t="s">
        <v>5321</v>
      </c>
      <c r="C8994" s="45">
        <v>23010401</v>
      </c>
      <c r="D8994" s="45" t="s">
        <v>11363</v>
      </c>
      <c r="E8994" s="45" t="s">
        <v>5322</v>
      </c>
      <c r="AO8994" s="376"/>
    </row>
    <row r="8995" spans="1:41" x14ac:dyDescent="0.25">
      <c r="A8995" s="44" t="s">
        <v>2979</v>
      </c>
      <c r="B8995" s="44" t="s">
        <v>3176</v>
      </c>
      <c r="C8995" s="45">
        <v>23010402</v>
      </c>
      <c r="D8995" s="45" t="s">
        <v>11363</v>
      </c>
      <c r="E8995" s="45" t="s">
        <v>5322</v>
      </c>
      <c r="AO8995" s="376"/>
    </row>
    <row r="8996" spans="1:41" x14ac:dyDescent="0.25">
      <c r="A8996" s="44" t="s">
        <v>5267</v>
      </c>
      <c r="B8996" s="44" t="s">
        <v>924</v>
      </c>
      <c r="C8996" s="45">
        <v>22010702</v>
      </c>
      <c r="D8996" s="45" t="s">
        <v>11363</v>
      </c>
      <c r="E8996" s="45" t="s">
        <v>5131</v>
      </c>
      <c r="AO8996" s="376"/>
    </row>
    <row r="8997" spans="1:41" x14ac:dyDescent="0.25">
      <c r="A8997" s="44" t="s">
        <v>5472</v>
      </c>
      <c r="B8997" s="44" t="s">
        <v>21365</v>
      </c>
      <c r="C8997" s="45" t="s">
        <v>8133</v>
      </c>
      <c r="D8997" s="45" t="s">
        <v>21447</v>
      </c>
      <c r="E8997" s="46">
        <v>46752</v>
      </c>
      <c r="AO8997" s="376"/>
    </row>
    <row r="8998" spans="1:41" x14ac:dyDescent="0.25">
      <c r="A8998" s="44" t="s">
        <v>10567</v>
      </c>
      <c r="B8998" s="44" t="s">
        <v>3842</v>
      </c>
      <c r="C8998" s="45">
        <v>240506</v>
      </c>
      <c r="D8998" s="45" t="s">
        <v>11363</v>
      </c>
      <c r="E8998" s="45" t="s">
        <v>5155</v>
      </c>
      <c r="AO8998" s="376"/>
    </row>
    <row r="8999" spans="1:41" x14ac:dyDescent="0.3">
      <c r="A8999" s="333" t="s">
        <v>20279</v>
      </c>
      <c r="B8999" s="333" t="s">
        <v>2696</v>
      </c>
      <c r="C8999" s="125" t="s">
        <v>21307</v>
      </c>
      <c r="D8999" s="32" t="s">
        <v>20309</v>
      </c>
      <c r="E8999" s="125" t="s">
        <v>9840</v>
      </c>
      <c r="F8999" s="125" t="s">
        <v>1189</v>
      </c>
      <c r="G8999" s="125" t="s">
        <v>1190</v>
      </c>
      <c r="AO8999" s="376"/>
    </row>
    <row r="9000" spans="1:41" x14ac:dyDescent="0.25">
      <c r="A9000" s="44" t="s">
        <v>7146</v>
      </c>
      <c r="B9000" s="44" t="s">
        <v>5130</v>
      </c>
      <c r="C9000" s="45">
        <v>22010701</v>
      </c>
      <c r="D9000" s="45" t="s">
        <v>11363</v>
      </c>
      <c r="E9000" s="45" t="s">
        <v>5131</v>
      </c>
      <c r="AO9000" s="376"/>
    </row>
    <row r="9001" spans="1:41" x14ac:dyDescent="0.25">
      <c r="A9001" s="44" t="s">
        <v>7146</v>
      </c>
      <c r="B9001" s="44" t="s">
        <v>924</v>
      </c>
      <c r="C9001" s="45">
        <v>22010702</v>
      </c>
      <c r="D9001" s="45" t="s">
        <v>11363</v>
      </c>
      <c r="E9001" s="45" t="s">
        <v>5131</v>
      </c>
      <c r="AO9001" s="376"/>
    </row>
    <row r="9002" spans="1:41" x14ac:dyDescent="0.25">
      <c r="A9002" s="44" t="s">
        <v>7146</v>
      </c>
      <c r="B9002" s="44" t="s">
        <v>3841</v>
      </c>
      <c r="C9002" s="45">
        <v>24060401</v>
      </c>
      <c r="D9002" s="45" t="s">
        <v>11363</v>
      </c>
      <c r="E9002" s="45" t="s">
        <v>4962</v>
      </c>
      <c r="AO9002" s="376"/>
    </row>
    <row r="9003" spans="1:41" x14ac:dyDescent="0.25">
      <c r="A9003" s="44" t="s">
        <v>7146</v>
      </c>
      <c r="B9003" s="44" t="s">
        <v>926</v>
      </c>
      <c r="C9003" s="45">
        <v>24060402</v>
      </c>
      <c r="D9003" s="45" t="s">
        <v>11363</v>
      </c>
      <c r="E9003" s="45" t="s">
        <v>4962</v>
      </c>
      <c r="AO9003" s="376"/>
    </row>
    <row r="9004" spans="1:41" x14ac:dyDescent="0.25">
      <c r="A9004" s="44" t="s">
        <v>7146</v>
      </c>
      <c r="B9004" s="44" t="s">
        <v>7823</v>
      </c>
      <c r="C9004" s="45">
        <v>260701</v>
      </c>
      <c r="D9004" s="45" t="s">
        <v>11363</v>
      </c>
      <c r="E9004" s="45" t="s">
        <v>11150</v>
      </c>
      <c r="AO9004" s="376"/>
    </row>
    <row r="9005" spans="1:41" x14ac:dyDescent="0.25">
      <c r="A9005" s="44" t="s">
        <v>6485</v>
      </c>
      <c r="B9005" s="44" t="s">
        <v>2350</v>
      </c>
      <c r="C9005" s="45">
        <v>230105</v>
      </c>
      <c r="D9005" s="45" t="s">
        <v>11363</v>
      </c>
      <c r="E9005" s="45" t="s">
        <v>5265</v>
      </c>
      <c r="AO9005" s="376"/>
    </row>
    <row r="9006" spans="1:41" x14ac:dyDescent="0.25">
      <c r="A9006" s="44" t="s">
        <v>7547</v>
      </c>
      <c r="B9006" s="319" t="s">
        <v>19519</v>
      </c>
      <c r="C9006" s="318" t="s">
        <v>19710</v>
      </c>
      <c r="D9006" s="93" t="s">
        <v>19934</v>
      </c>
      <c r="E9006" s="320">
        <v>46752</v>
      </c>
      <c r="F9006" s="93"/>
      <c r="G9006" s="93"/>
      <c r="H9006" s="93"/>
      <c r="I9006" s="99"/>
      <c r="J9006" s="99"/>
      <c r="K9006" s="99"/>
      <c r="L9006" s="99"/>
      <c r="M9006" s="99"/>
      <c r="N9006" s="99"/>
      <c r="O9006" s="99"/>
      <c r="P9006" s="99"/>
      <c r="Q9006" s="99"/>
      <c r="R9006" s="99"/>
      <c r="S9006" s="99"/>
      <c r="T9006" s="99"/>
      <c r="U9006" s="99"/>
      <c r="V9006" s="99"/>
      <c r="W9006" s="99"/>
      <c r="X9006" s="99"/>
      <c r="Y9006" s="99"/>
      <c r="Z9006" s="99"/>
      <c r="AA9006" s="99"/>
      <c r="AB9006" s="99"/>
      <c r="AC9006" s="99"/>
      <c r="AD9006" s="99"/>
      <c r="AE9006" s="99"/>
      <c r="AF9006" s="99"/>
      <c r="AG9006" s="99"/>
      <c r="AH9006" s="31"/>
      <c r="AI9006" s="31"/>
      <c r="AJ9006" s="31"/>
      <c r="AK9006" s="31"/>
      <c r="AL9006" s="31"/>
      <c r="AO9006" s="376"/>
    </row>
    <row r="9007" spans="1:41" x14ac:dyDescent="0.25">
      <c r="A9007" s="44" t="s">
        <v>7547</v>
      </c>
      <c r="B9007" s="44" t="s">
        <v>143</v>
      </c>
      <c r="C9007" s="45" t="s">
        <v>7548</v>
      </c>
      <c r="D9007" s="45" t="s">
        <v>11204</v>
      </c>
      <c r="E9007" s="45" t="s">
        <v>4146</v>
      </c>
      <c r="F9007" s="93"/>
      <c r="G9007" s="93"/>
      <c r="H9007" s="93"/>
      <c r="I9007" s="99"/>
      <c r="J9007" s="99"/>
      <c r="K9007" s="99"/>
      <c r="L9007" s="99"/>
      <c r="M9007" s="99"/>
      <c r="N9007" s="99"/>
      <c r="O9007" s="99"/>
      <c r="P9007" s="99"/>
      <c r="Q9007" s="99"/>
      <c r="R9007" s="99"/>
      <c r="S9007" s="99"/>
      <c r="T9007" s="99"/>
      <c r="U9007" s="99"/>
      <c r="V9007" s="99"/>
      <c r="W9007" s="99"/>
      <c r="X9007" s="99"/>
      <c r="Y9007" s="99"/>
      <c r="Z9007" s="99"/>
      <c r="AA9007" s="99"/>
      <c r="AB9007" s="99"/>
      <c r="AC9007" s="99"/>
      <c r="AD9007" s="99"/>
      <c r="AE9007" s="99"/>
      <c r="AF9007" s="99"/>
      <c r="AG9007" s="99"/>
      <c r="AH9007" s="31"/>
      <c r="AI9007" s="31"/>
      <c r="AJ9007" s="31"/>
      <c r="AK9007" s="31"/>
      <c r="AL9007" s="31"/>
      <c r="AO9007" s="376"/>
    </row>
    <row r="9008" spans="1:41" x14ac:dyDescent="0.25">
      <c r="A9008" s="44" t="s">
        <v>7547</v>
      </c>
      <c r="B9008" s="44" t="s">
        <v>143</v>
      </c>
      <c r="C9008" s="45" t="s">
        <v>7548</v>
      </c>
      <c r="D9008" s="93" t="s">
        <v>17443</v>
      </c>
      <c r="E9008" s="45" t="s">
        <v>4146</v>
      </c>
      <c r="F9008" s="93"/>
      <c r="G9008" s="93"/>
      <c r="H9008" s="93"/>
      <c r="I9008" s="99"/>
      <c r="J9008" s="99"/>
      <c r="K9008" s="99"/>
      <c r="L9008" s="99"/>
      <c r="M9008" s="99"/>
      <c r="N9008" s="99"/>
      <c r="O9008" s="99"/>
      <c r="P9008" s="99"/>
      <c r="Q9008" s="99"/>
      <c r="R9008" s="99"/>
      <c r="S9008" s="99"/>
      <c r="T9008" s="99"/>
      <c r="U9008" s="99"/>
      <c r="V9008" s="99"/>
      <c r="W9008" s="99"/>
      <c r="X9008" s="99"/>
      <c r="Y9008" s="99"/>
      <c r="Z9008" s="99"/>
      <c r="AA9008" s="99"/>
      <c r="AB9008" s="99"/>
      <c r="AC9008" s="99"/>
      <c r="AD9008" s="99"/>
      <c r="AE9008" s="99"/>
      <c r="AF9008" s="99"/>
      <c r="AG9008" s="99"/>
      <c r="AH9008" s="31"/>
      <c r="AI9008" s="31"/>
      <c r="AJ9008" s="31"/>
      <c r="AK9008" s="31"/>
      <c r="AL9008" s="31"/>
      <c r="AO9008" s="376"/>
    </row>
    <row r="9009" spans="1:41" x14ac:dyDescent="0.25">
      <c r="A9009" s="44" t="s">
        <v>7547</v>
      </c>
      <c r="B9009" s="44" t="s">
        <v>143</v>
      </c>
      <c r="C9009" s="45" t="s">
        <v>7548</v>
      </c>
      <c r="D9009" s="45" t="s">
        <v>9895</v>
      </c>
      <c r="E9009" s="46">
        <v>47756</v>
      </c>
      <c r="F9009" s="93"/>
      <c r="G9009" s="93"/>
      <c r="H9009" s="93"/>
      <c r="I9009" s="99"/>
      <c r="J9009" s="99"/>
      <c r="K9009" s="99"/>
      <c r="L9009" s="99"/>
      <c r="M9009" s="99"/>
      <c r="N9009" s="44"/>
      <c r="O9009" s="44"/>
      <c r="P9009" s="99"/>
      <c r="Q9009" s="99"/>
      <c r="R9009" s="99"/>
      <c r="S9009" s="99"/>
      <c r="T9009" s="99"/>
      <c r="U9009" s="99"/>
      <c r="V9009" s="99"/>
      <c r="W9009" s="99"/>
      <c r="X9009" s="99"/>
      <c r="Y9009" s="99"/>
      <c r="Z9009" s="99"/>
      <c r="AA9009" s="99"/>
      <c r="AB9009" s="99"/>
      <c r="AC9009" s="99"/>
      <c r="AD9009" s="99"/>
      <c r="AE9009" s="99"/>
      <c r="AF9009" s="99"/>
      <c r="AG9009" s="99"/>
      <c r="AH9009" s="31"/>
      <c r="AI9009" s="31"/>
      <c r="AJ9009" s="31"/>
      <c r="AK9009" s="31"/>
      <c r="AL9009" s="31"/>
      <c r="AO9009" s="376"/>
    </row>
    <row r="9010" spans="1:41" x14ac:dyDescent="0.25">
      <c r="A9010" s="44" t="s">
        <v>1629</v>
      </c>
      <c r="B9010" s="44" t="s">
        <v>3475</v>
      </c>
      <c r="C9010" s="45">
        <v>260301</v>
      </c>
      <c r="D9010" s="45" t="s">
        <v>11363</v>
      </c>
      <c r="E9010" s="45" t="s">
        <v>17625</v>
      </c>
      <c r="AO9010" s="376"/>
    </row>
    <row r="9011" spans="1:41" x14ac:dyDescent="0.25">
      <c r="A9011" s="44" t="s">
        <v>15792</v>
      </c>
      <c r="B9011" s="44" t="s">
        <v>2350</v>
      </c>
      <c r="C9011" s="45">
        <v>250106</v>
      </c>
      <c r="D9011" s="45" t="s">
        <v>11363</v>
      </c>
      <c r="E9011" s="45" t="s">
        <v>11887</v>
      </c>
      <c r="AO9011" s="376"/>
    </row>
    <row r="9012" spans="1:41" x14ac:dyDescent="0.25">
      <c r="A9012" s="44" t="s">
        <v>8830</v>
      </c>
      <c r="B9012" s="44" t="s">
        <v>14956</v>
      </c>
      <c r="C9012" s="45" t="s">
        <v>9123</v>
      </c>
      <c r="D9012" s="367" t="s">
        <v>3696</v>
      </c>
      <c r="E9012" s="328">
        <f>DATE(2027,7,19)</f>
        <v>46587</v>
      </c>
      <c r="F9012" s="32"/>
      <c r="G9012" s="32"/>
      <c r="H9012" s="32"/>
      <c r="I9012" s="31"/>
      <c r="J9012" s="31"/>
      <c r="K9012" s="31"/>
      <c r="L9012" s="31"/>
      <c r="M9012" s="31"/>
      <c r="N9012" s="31"/>
      <c r="O9012" s="31"/>
      <c r="P9012" s="31"/>
      <c r="Q9012" s="31"/>
      <c r="R9012" s="31"/>
      <c r="S9012" s="31"/>
      <c r="T9012" s="31"/>
      <c r="U9012" s="31"/>
      <c r="V9012" s="31"/>
      <c r="W9012" s="31"/>
      <c r="X9012" s="31"/>
      <c r="Y9012" s="31"/>
      <c r="Z9012" s="31"/>
      <c r="AA9012" s="31"/>
      <c r="AB9012" s="31"/>
      <c r="AC9012" s="31"/>
      <c r="AD9012" s="31"/>
      <c r="AE9012" s="31"/>
      <c r="AF9012" s="31"/>
      <c r="AG9012" s="31"/>
      <c r="AH9012" s="31"/>
      <c r="AI9012" s="31"/>
      <c r="AJ9012" s="31"/>
      <c r="AK9012" s="31"/>
      <c r="AL9012" s="31"/>
      <c r="AO9012" s="376"/>
    </row>
    <row r="9013" spans="1:41" x14ac:dyDescent="0.25">
      <c r="A9013" s="44" t="s">
        <v>13648</v>
      </c>
      <c r="B9013" s="44" t="s">
        <v>12103</v>
      </c>
      <c r="C9013" s="45">
        <v>22.24</v>
      </c>
      <c r="D9013" s="45" t="s">
        <v>12549</v>
      </c>
      <c r="E9013" s="46">
        <v>47299</v>
      </c>
      <c r="F9013" s="45"/>
      <c r="G9013" s="93"/>
      <c r="H9013" s="93"/>
      <c r="I9013" s="99"/>
      <c r="J9013" s="99"/>
      <c r="K9013" s="99"/>
      <c r="L9013" s="99"/>
      <c r="M9013" s="99"/>
      <c r="N9013" s="99"/>
      <c r="O9013" s="99"/>
      <c r="P9013" s="99"/>
      <c r="Q9013" s="99"/>
      <c r="R9013" s="99"/>
      <c r="S9013" s="99"/>
      <c r="T9013" s="99"/>
      <c r="U9013" s="99"/>
      <c r="V9013" s="99"/>
      <c r="W9013" s="99"/>
      <c r="X9013" s="99"/>
      <c r="Y9013" s="99"/>
      <c r="Z9013" s="99"/>
      <c r="AA9013" s="99"/>
      <c r="AB9013" s="99"/>
      <c r="AC9013" s="99"/>
      <c r="AD9013" s="99"/>
      <c r="AE9013" s="99"/>
      <c r="AF9013" s="99"/>
      <c r="AG9013" s="99"/>
      <c r="AH9013" s="31"/>
      <c r="AI9013" s="31"/>
      <c r="AJ9013" s="31"/>
      <c r="AK9013" s="31"/>
      <c r="AL9013" s="31"/>
      <c r="AO9013" s="376"/>
    </row>
    <row r="9014" spans="1:41" x14ac:dyDescent="0.3">
      <c r="A9014" s="333" t="s">
        <v>11045</v>
      </c>
      <c r="B9014" s="333" t="s">
        <v>11377</v>
      </c>
      <c r="C9014" s="125" t="s">
        <v>11214</v>
      </c>
      <c r="D9014" s="32" t="s">
        <v>20309</v>
      </c>
      <c r="E9014" s="125" t="s">
        <v>4966</v>
      </c>
      <c r="F9014" s="125" t="s">
        <v>1189</v>
      </c>
      <c r="G9014" s="125" t="s">
        <v>1190</v>
      </c>
      <c r="AO9014" s="376"/>
    </row>
    <row r="9015" spans="1:41" x14ac:dyDescent="0.3">
      <c r="A9015" s="333" t="s">
        <v>11045</v>
      </c>
      <c r="B9015" s="333" t="s">
        <v>11217</v>
      </c>
      <c r="C9015" s="125" t="s">
        <v>11218</v>
      </c>
      <c r="D9015" s="32" t="s">
        <v>20309</v>
      </c>
      <c r="E9015" s="125" t="s">
        <v>4966</v>
      </c>
      <c r="F9015" s="125" t="s">
        <v>1189</v>
      </c>
      <c r="G9015" s="125" t="s">
        <v>1190</v>
      </c>
      <c r="AO9015" s="376"/>
    </row>
    <row r="9016" spans="1:41" x14ac:dyDescent="0.25">
      <c r="A9016" s="44" t="s">
        <v>441</v>
      </c>
      <c r="B9016" s="44" t="s">
        <v>21365</v>
      </c>
      <c r="C9016" s="45" t="s">
        <v>8133</v>
      </c>
      <c r="D9016" s="45" t="s">
        <v>21447</v>
      </c>
      <c r="E9016" s="46">
        <v>46752</v>
      </c>
      <c r="AO9016" s="376"/>
    </row>
    <row r="9017" spans="1:41" x14ac:dyDescent="0.25">
      <c r="A9017" s="329" t="s">
        <v>13037</v>
      </c>
      <c r="B9017" s="92" t="s">
        <v>13051</v>
      </c>
      <c r="C9017" s="93" t="s">
        <v>13052</v>
      </c>
      <c r="D9017" s="93" t="s">
        <v>1201</v>
      </c>
      <c r="E9017" s="94">
        <v>47223</v>
      </c>
      <c r="F9017" s="93"/>
      <c r="G9017" s="93"/>
      <c r="H9017" s="93"/>
      <c r="I9017" s="99"/>
      <c r="J9017" s="99"/>
      <c r="K9017" s="99"/>
      <c r="L9017" s="99"/>
      <c r="M9017" s="99"/>
      <c r="N9017" s="99"/>
      <c r="O9017" s="99"/>
      <c r="P9017" s="99"/>
      <c r="Q9017" s="99"/>
      <c r="R9017" s="99"/>
      <c r="S9017" s="99"/>
      <c r="T9017" s="99"/>
      <c r="U9017" s="99"/>
      <c r="V9017" s="99"/>
      <c r="W9017" s="99"/>
      <c r="X9017" s="99"/>
      <c r="Y9017" s="99"/>
      <c r="Z9017" s="99"/>
      <c r="AA9017" s="99"/>
      <c r="AB9017" s="99"/>
      <c r="AC9017" s="99"/>
      <c r="AD9017" s="99"/>
      <c r="AE9017" s="99"/>
      <c r="AF9017" s="99"/>
      <c r="AG9017" s="99"/>
      <c r="AH9017" s="31"/>
      <c r="AI9017" s="31"/>
      <c r="AJ9017" s="31"/>
      <c r="AK9017" s="31"/>
      <c r="AL9017" s="31"/>
      <c r="AO9017" s="376"/>
    </row>
    <row r="9018" spans="1:41" x14ac:dyDescent="0.25">
      <c r="A9018" s="91" t="s">
        <v>19136</v>
      </c>
      <c r="B9018" s="92" t="s">
        <v>3182</v>
      </c>
      <c r="C9018" s="93" t="s">
        <v>19170</v>
      </c>
      <c r="D9018" s="93" t="s">
        <v>1201</v>
      </c>
      <c r="E9018" s="94">
        <v>46582</v>
      </c>
      <c r="F9018" s="93"/>
      <c r="G9018" s="93"/>
      <c r="H9018" s="93"/>
      <c r="I9018" s="99"/>
      <c r="J9018" s="99"/>
      <c r="K9018" s="99"/>
      <c r="L9018" s="99"/>
      <c r="M9018" s="99"/>
      <c r="N9018" s="99"/>
      <c r="O9018" s="99"/>
      <c r="P9018" s="99"/>
      <c r="Q9018" s="99"/>
      <c r="R9018" s="99"/>
      <c r="S9018" s="99"/>
      <c r="T9018" s="99"/>
      <c r="U9018" s="99"/>
      <c r="V9018" s="99"/>
      <c r="W9018" s="99"/>
      <c r="X9018" s="99"/>
      <c r="Y9018" s="99"/>
      <c r="Z9018" s="99"/>
      <c r="AA9018" s="99"/>
      <c r="AB9018" s="99"/>
      <c r="AC9018" s="99"/>
      <c r="AD9018" s="99"/>
      <c r="AE9018" s="99"/>
      <c r="AF9018" s="99"/>
      <c r="AG9018" s="99"/>
      <c r="AH9018" s="31"/>
      <c r="AI9018" s="31"/>
      <c r="AJ9018" s="31"/>
      <c r="AK9018" s="31"/>
      <c r="AL9018" s="31"/>
      <c r="AO9018" s="376"/>
    </row>
    <row r="9019" spans="1:41" x14ac:dyDescent="0.25">
      <c r="A9019" s="44" t="s">
        <v>8831</v>
      </c>
      <c r="B9019" s="44" t="s">
        <v>14957</v>
      </c>
      <c r="C9019" s="45" t="s">
        <v>9124</v>
      </c>
      <c r="D9019" s="367" t="s">
        <v>3696</v>
      </c>
      <c r="E9019" s="328">
        <f>DATE(2027,8,18)</f>
        <v>46617</v>
      </c>
      <c r="F9019" s="32"/>
      <c r="G9019" s="32"/>
      <c r="H9019" s="32"/>
      <c r="I9019" s="31"/>
      <c r="J9019" s="31"/>
      <c r="K9019" s="31"/>
      <c r="L9019" s="31"/>
      <c r="M9019" s="31"/>
      <c r="N9019" s="31"/>
      <c r="O9019" s="31"/>
      <c r="P9019" s="31"/>
      <c r="Q9019" s="31"/>
      <c r="R9019" s="31"/>
      <c r="S9019" s="31"/>
      <c r="T9019" s="31"/>
      <c r="U9019" s="31"/>
      <c r="V9019" s="31"/>
      <c r="W9019" s="31"/>
      <c r="X9019" s="31"/>
      <c r="Y9019" s="31"/>
      <c r="Z9019" s="31"/>
      <c r="AA9019" s="31"/>
      <c r="AB9019" s="31"/>
      <c r="AC9019" s="31"/>
      <c r="AD9019" s="31"/>
      <c r="AE9019" s="31"/>
      <c r="AF9019" s="31"/>
      <c r="AG9019" s="31"/>
      <c r="AH9019" s="31"/>
      <c r="AI9019" s="31"/>
      <c r="AJ9019" s="31"/>
      <c r="AK9019" s="31"/>
      <c r="AL9019" s="31"/>
      <c r="AO9019" s="376"/>
    </row>
    <row r="9020" spans="1:41" x14ac:dyDescent="0.25">
      <c r="A9020" s="44" t="s">
        <v>17949</v>
      </c>
      <c r="B9020" s="44" t="s">
        <v>7104</v>
      </c>
      <c r="C9020" s="45">
        <v>230504</v>
      </c>
      <c r="D9020" s="45" t="s">
        <v>11363</v>
      </c>
      <c r="E9020" s="45" t="s">
        <v>7105</v>
      </c>
      <c r="AO9020" s="376"/>
    </row>
    <row r="9021" spans="1:41" x14ac:dyDescent="0.25">
      <c r="A9021" s="44" t="s">
        <v>17949</v>
      </c>
      <c r="B9021" s="44" t="s">
        <v>925</v>
      </c>
      <c r="C9021" s="45">
        <v>230601</v>
      </c>
      <c r="D9021" s="45" t="s">
        <v>11363</v>
      </c>
      <c r="E9021" s="45" t="s">
        <v>7770</v>
      </c>
      <c r="AO9021" s="376"/>
    </row>
    <row r="9022" spans="1:41" x14ac:dyDescent="0.25">
      <c r="A9022" s="44" t="s">
        <v>17949</v>
      </c>
      <c r="B9022" s="44" t="s">
        <v>9235</v>
      </c>
      <c r="C9022" s="45">
        <v>240102</v>
      </c>
      <c r="D9022" s="45" t="s">
        <v>11363</v>
      </c>
      <c r="E9022" s="45" t="s">
        <v>5139</v>
      </c>
      <c r="AO9022" s="376"/>
    </row>
    <row r="9023" spans="1:41" x14ac:dyDescent="0.25">
      <c r="A9023" s="44" t="s">
        <v>17949</v>
      </c>
      <c r="B9023" s="44" t="s">
        <v>10350</v>
      </c>
      <c r="C9023" s="45">
        <v>24020301</v>
      </c>
      <c r="D9023" s="45" t="s">
        <v>11363</v>
      </c>
      <c r="E9023" s="45" t="s">
        <v>5131</v>
      </c>
      <c r="AO9023" s="376"/>
    </row>
    <row r="9024" spans="1:41" x14ac:dyDescent="0.25">
      <c r="A9024" s="44" t="s">
        <v>17949</v>
      </c>
      <c r="B9024" s="44" t="s">
        <v>9248</v>
      </c>
      <c r="C9024" s="45">
        <v>240101</v>
      </c>
      <c r="D9024" s="45" t="s">
        <v>11363</v>
      </c>
      <c r="E9024" s="45" t="s">
        <v>9249</v>
      </c>
      <c r="AO9024" s="376"/>
    </row>
    <row r="9025" spans="1:41" x14ac:dyDescent="0.25">
      <c r="A9025" s="44" t="s">
        <v>3523</v>
      </c>
      <c r="B9025" s="44" t="s">
        <v>10348</v>
      </c>
      <c r="C9025" s="45">
        <v>240501</v>
      </c>
      <c r="D9025" s="45" t="s">
        <v>11363</v>
      </c>
      <c r="E9025" s="45" t="s">
        <v>10349</v>
      </c>
      <c r="AO9025" s="376"/>
    </row>
    <row r="9026" spans="1:41" x14ac:dyDescent="0.25">
      <c r="A9026" s="44" t="s">
        <v>3523</v>
      </c>
      <c r="B9026" s="44" t="s">
        <v>5321</v>
      </c>
      <c r="C9026" s="45">
        <v>26010401</v>
      </c>
      <c r="D9026" s="45" t="s">
        <v>11363</v>
      </c>
      <c r="E9026" s="45" t="s">
        <v>17459</v>
      </c>
      <c r="AO9026" s="376"/>
    </row>
    <row r="9027" spans="1:41" x14ac:dyDescent="0.25">
      <c r="A9027" s="44" t="s">
        <v>3523</v>
      </c>
      <c r="B9027" s="44" t="s">
        <v>3176</v>
      </c>
      <c r="C9027" s="45">
        <v>26010402</v>
      </c>
      <c r="D9027" s="45" t="s">
        <v>11363</v>
      </c>
      <c r="E9027" s="45" t="s">
        <v>17459</v>
      </c>
      <c r="AO9027" s="376"/>
    </row>
    <row r="9028" spans="1:41" x14ac:dyDescent="0.25">
      <c r="A9028" s="44" t="s">
        <v>10568</v>
      </c>
      <c r="B9028" s="44" t="s">
        <v>10347</v>
      </c>
      <c r="C9028" s="45">
        <v>240402</v>
      </c>
      <c r="D9028" s="45" t="s">
        <v>11363</v>
      </c>
      <c r="E9028" s="45" t="s">
        <v>5037</v>
      </c>
      <c r="AO9028" s="376"/>
    </row>
    <row r="9029" spans="1:41" x14ac:dyDescent="0.25">
      <c r="A9029" s="44" t="s">
        <v>2548</v>
      </c>
      <c r="B9029" s="44" t="s">
        <v>2543</v>
      </c>
      <c r="C9029" s="45" t="s">
        <v>2549</v>
      </c>
      <c r="D9029" s="45" t="s">
        <v>11204</v>
      </c>
      <c r="E9029" s="45" t="s">
        <v>4125</v>
      </c>
      <c r="F9029" s="93"/>
      <c r="G9029" s="93"/>
      <c r="H9029" s="93"/>
      <c r="I9029" s="99"/>
      <c r="J9029" s="99"/>
      <c r="K9029" s="99"/>
      <c r="L9029" s="99"/>
      <c r="M9029" s="99"/>
      <c r="N9029" s="99"/>
      <c r="O9029" s="99"/>
      <c r="P9029" s="99"/>
      <c r="Q9029" s="99"/>
      <c r="R9029" s="99"/>
      <c r="S9029" s="99"/>
      <c r="T9029" s="99"/>
      <c r="U9029" s="99"/>
      <c r="V9029" s="99"/>
      <c r="W9029" s="99"/>
      <c r="X9029" s="99"/>
      <c r="Y9029" s="99"/>
      <c r="Z9029" s="99"/>
      <c r="AA9029" s="99"/>
      <c r="AB9029" s="99"/>
      <c r="AC9029" s="99"/>
      <c r="AD9029" s="99"/>
      <c r="AE9029" s="99"/>
      <c r="AF9029" s="99"/>
      <c r="AG9029" s="99"/>
      <c r="AH9029" s="31"/>
      <c r="AI9029" s="31"/>
      <c r="AJ9029" s="31"/>
      <c r="AK9029" s="31"/>
      <c r="AL9029" s="31"/>
      <c r="AO9029" s="376"/>
    </row>
    <row r="9030" spans="1:41" x14ac:dyDescent="0.25">
      <c r="A9030" s="44" t="s">
        <v>2548</v>
      </c>
      <c r="B9030" s="44" t="s">
        <v>2543</v>
      </c>
      <c r="C9030" s="45" t="s">
        <v>2549</v>
      </c>
      <c r="D9030" s="93" t="s">
        <v>17443</v>
      </c>
      <c r="E9030" s="45" t="s">
        <v>2538</v>
      </c>
      <c r="F9030" s="93"/>
      <c r="G9030" s="93"/>
      <c r="H9030" s="93"/>
      <c r="I9030" s="99"/>
      <c r="J9030" s="99"/>
      <c r="K9030" s="99"/>
      <c r="L9030" s="99"/>
      <c r="M9030" s="99"/>
      <c r="N9030" s="99"/>
      <c r="O9030" s="99"/>
      <c r="P9030" s="99"/>
      <c r="Q9030" s="99"/>
      <c r="R9030" s="99"/>
      <c r="S9030" s="99"/>
      <c r="T9030" s="99"/>
      <c r="U9030" s="99"/>
      <c r="V9030" s="99"/>
      <c r="W9030" s="99"/>
      <c r="X9030" s="99"/>
      <c r="Y9030" s="99"/>
      <c r="Z9030" s="99"/>
      <c r="AA9030" s="99"/>
      <c r="AB9030" s="99"/>
      <c r="AC9030" s="99"/>
      <c r="AD9030" s="99"/>
      <c r="AE9030" s="99"/>
      <c r="AF9030" s="99"/>
      <c r="AG9030" s="99"/>
      <c r="AH9030" s="31"/>
      <c r="AI9030" s="31"/>
      <c r="AJ9030" s="31"/>
      <c r="AK9030" s="31"/>
      <c r="AL9030" s="31"/>
      <c r="AO9030" s="376"/>
    </row>
    <row r="9031" spans="1:41" x14ac:dyDescent="0.25">
      <c r="A9031" s="44" t="s">
        <v>2548</v>
      </c>
      <c r="B9031" s="44" t="s">
        <v>14958</v>
      </c>
      <c r="C9031" s="45" t="s">
        <v>9125</v>
      </c>
      <c r="D9031" s="367" t="s">
        <v>3696</v>
      </c>
      <c r="E9031" s="328">
        <f>DATE(2027,12,4)</f>
        <v>46725</v>
      </c>
      <c r="F9031" s="32"/>
      <c r="G9031" s="32"/>
      <c r="H9031" s="32"/>
      <c r="I9031" s="31"/>
      <c r="J9031" s="31"/>
      <c r="K9031" s="31"/>
      <c r="L9031" s="31"/>
      <c r="M9031" s="31"/>
      <c r="N9031" s="31"/>
      <c r="O9031" s="31"/>
      <c r="P9031" s="31"/>
      <c r="Q9031" s="31"/>
      <c r="R9031" s="31"/>
      <c r="S9031" s="31"/>
      <c r="T9031" s="31"/>
      <c r="U9031" s="31"/>
      <c r="V9031" s="31"/>
      <c r="W9031" s="31"/>
      <c r="X9031" s="31"/>
      <c r="Y9031" s="31"/>
      <c r="Z9031" s="31"/>
      <c r="AA9031" s="31"/>
      <c r="AB9031" s="31"/>
      <c r="AC9031" s="31"/>
      <c r="AD9031" s="31"/>
      <c r="AE9031" s="31"/>
      <c r="AF9031" s="31"/>
      <c r="AG9031" s="31"/>
      <c r="AH9031" s="31"/>
      <c r="AI9031" s="31"/>
      <c r="AJ9031" s="31"/>
      <c r="AK9031" s="31"/>
      <c r="AL9031" s="31"/>
      <c r="AO9031" s="376"/>
    </row>
    <row r="9032" spans="1:41" x14ac:dyDescent="0.25">
      <c r="A9032" s="150" t="s">
        <v>1840</v>
      </c>
      <c r="B9032" s="57" t="s">
        <v>2150</v>
      </c>
      <c r="C9032" s="286" t="s">
        <v>3939</v>
      </c>
      <c r="D9032" s="146" t="s">
        <v>1416</v>
      </c>
      <c r="E9032" s="259">
        <v>45535</v>
      </c>
      <c r="F9032" s="93"/>
      <c r="G9032" s="93"/>
      <c r="H9032" s="93" t="s">
        <v>1190</v>
      </c>
      <c r="I9032" s="99"/>
      <c r="J9032" s="99"/>
      <c r="K9032" s="99"/>
      <c r="L9032" s="99"/>
      <c r="M9032" s="99"/>
      <c r="N9032" s="44"/>
      <c r="O9032" s="44"/>
      <c r="P9032" s="99"/>
      <c r="Q9032" s="99"/>
      <c r="R9032" s="99"/>
      <c r="S9032" s="99"/>
      <c r="T9032" s="99"/>
      <c r="U9032" s="99"/>
      <c r="V9032" s="99"/>
      <c r="W9032" s="99"/>
      <c r="X9032" s="99"/>
      <c r="Y9032" s="99"/>
      <c r="Z9032" s="99"/>
      <c r="AA9032" s="99"/>
      <c r="AB9032" s="99"/>
      <c r="AC9032" s="99"/>
      <c r="AD9032" s="99"/>
      <c r="AE9032" s="99"/>
      <c r="AF9032" s="99"/>
      <c r="AG9032" s="99"/>
      <c r="AH9032" s="31"/>
      <c r="AI9032" s="31"/>
      <c r="AJ9032" s="31"/>
      <c r="AK9032" s="31"/>
      <c r="AL9032" s="31"/>
      <c r="AO9032" s="376"/>
    </row>
    <row r="9033" spans="1:41" x14ac:dyDescent="0.3">
      <c r="A9033" s="333" t="s">
        <v>6939</v>
      </c>
      <c r="B9033" s="333" t="s">
        <v>6934</v>
      </c>
      <c r="C9033" s="125" t="s">
        <v>19099</v>
      </c>
      <c r="D9033" s="32" t="s">
        <v>20309</v>
      </c>
      <c r="E9033" s="125" t="s">
        <v>9249</v>
      </c>
      <c r="F9033" s="125" t="s">
        <v>1189</v>
      </c>
      <c r="G9033" s="125" t="s">
        <v>1190</v>
      </c>
      <c r="AO9033" s="376"/>
    </row>
    <row r="9034" spans="1:41" x14ac:dyDescent="0.25">
      <c r="A9034" s="44" t="s">
        <v>17950</v>
      </c>
      <c r="B9034" s="44" t="s">
        <v>5147</v>
      </c>
      <c r="C9034" s="45">
        <v>251003</v>
      </c>
      <c r="D9034" s="45" t="s">
        <v>11363</v>
      </c>
      <c r="E9034" s="45" t="s">
        <v>11146</v>
      </c>
      <c r="AO9034" s="376"/>
    </row>
    <row r="9035" spans="1:41" x14ac:dyDescent="0.25">
      <c r="A9035" s="44" t="s">
        <v>7719</v>
      </c>
      <c r="B9035" s="44" t="s">
        <v>7104</v>
      </c>
      <c r="C9035" s="45">
        <v>230504</v>
      </c>
      <c r="D9035" s="45" t="s">
        <v>11363</v>
      </c>
      <c r="E9035" s="45" t="s">
        <v>7105</v>
      </c>
      <c r="AO9035" s="376"/>
    </row>
    <row r="9036" spans="1:41" x14ac:dyDescent="0.25">
      <c r="A9036" s="44" t="s">
        <v>17951</v>
      </c>
      <c r="B9036" s="44" t="s">
        <v>925</v>
      </c>
      <c r="C9036" s="45">
        <v>220601</v>
      </c>
      <c r="D9036" s="45" t="s">
        <v>11363</v>
      </c>
      <c r="E9036" s="45" t="s">
        <v>4962</v>
      </c>
      <c r="AO9036" s="376"/>
    </row>
    <row r="9037" spans="1:41" x14ac:dyDescent="0.25">
      <c r="A9037" s="44" t="s">
        <v>17952</v>
      </c>
      <c r="B9037" s="44" t="s">
        <v>5321</v>
      </c>
      <c r="C9037" s="45">
        <v>26010401</v>
      </c>
      <c r="D9037" s="45" t="s">
        <v>11363</v>
      </c>
      <c r="E9037" s="45" t="s">
        <v>17459</v>
      </c>
      <c r="AO9037" s="376"/>
    </row>
    <row r="9038" spans="1:41" x14ac:dyDescent="0.25">
      <c r="A9038" s="44" t="s">
        <v>17952</v>
      </c>
      <c r="B9038" s="44" t="s">
        <v>3176</v>
      </c>
      <c r="C9038" s="45">
        <v>26010402</v>
      </c>
      <c r="D9038" s="45" t="s">
        <v>11363</v>
      </c>
      <c r="E9038" s="45" t="s">
        <v>17459</v>
      </c>
      <c r="AO9038" s="376"/>
    </row>
    <row r="9039" spans="1:41" x14ac:dyDescent="0.25">
      <c r="A9039" s="44" t="s">
        <v>233</v>
      </c>
      <c r="B9039" s="44" t="s">
        <v>7424</v>
      </c>
      <c r="C9039" s="45" t="s">
        <v>3255</v>
      </c>
      <c r="D9039" s="45" t="s">
        <v>11204</v>
      </c>
      <c r="E9039" s="45" t="s">
        <v>5158</v>
      </c>
      <c r="F9039" s="93"/>
      <c r="G9039" s="93"/>
      <c r="H9039" s="93"/>
      <c r="I9039" s="99"/>
      <c r="J9039" s="99"/>
      <c r="K9039" s="99"/>
      <c r="L9039" s="99"/>
      <c r="M9039" s="99"/>
      <c r="N9039" s="99"/>
      <c r="O9039" s="99"/>
      <c r="P9039" s="99"/>
      <c r="Q9039" s="99"/>
      <c r="R9039" s="99"/>
      <c r="S9039" s="99"/>
      <c r="T9039" s="99"/>
      <c r="U9039" s="99"/>
      <c r="V9039" s="99"/>
      <c r="W9039" s="99"/>
      <c r="X9039" s="99"/>
      <c r="Y9039" s="99"/>
      <c r="Z9039" s="99"/>
      <c r="AA9039" s="99"/>
      <c r="AB9039" s="99"/>
      <c r="AC9039" s="99"/>
      <c r="AD9039" s="99"/>
      <c r="AE9039" s="99"/>
      <c r="AF9039" s="99"/>
      <c r="AG9039" s="99"/>
      <c r="AH9039" s="31"/>
      <c r="AI9039" s="31"/>
      <c r="AJ9039" s="31"/>
      <c r="AK9039" s="31"/>
      <c r="AL9039" s="31"/>
      <c r="AO9039" s="376"/>
    </row>
    <row r="9040" spans="1:41" x14ac:dyDescent="0.25">
      <c r="A9040" s="44" t="s">
        <v>233</v>
      </c>
      <c r="B9040" s="44" t="s">
        <v>7424</v>
      </c>
      <c r="C9040" s="45" t="s">
        <v>3255</v>
      </c>
      <c r="D9040" s="45" t="s">
        <v>9895</v>
      </c>
      <c r="E9040" s="45" t="s">
        <v>5158</v>
      </c>
      <c r="F9040" s="93"/>
      <c r="G9040" s="93"/>
      <c r="H9040" s="93"/>
      <c r="I9040" s="99"/>
      <c r="J9040" s="99"/>
      <c r="K9040" s="99"/>
      <c r="L9040" s="99"/>
      <c r="M9040" s="99"/>
      <c r="N9040" s="44"/>
      <c r="O9040" s="44"/>
      <c r="P9040" s="99"/>
      <c r="Q9040" s="99"/>
      <c r="R9040" s="99"/>
      <c r="S9040" s="99"/>
      <c r="T9040" s="99"/>
      <c r="U9040" s="99"/>
      <c r="V9040" s="99"/>
      <c r="W9040" s="99"/>
      <c r="X9040" s="99"/>
      <c r="Y9040" s="99"/>
      <c r="Z9040" s="99"/>
      <c r="AA9040" s="99"/>
      <c r="AB9040" s="99"/>
      <c r="AC9040" s="99"/>
      <c r="AD9040" s="99"/>
      <c r="AE9040" s="99"/>
      <c r="AF9040" s="99"/>
      <c r="AG9040" s="99"/>
      <c r="AH9040" s="31"/>
      <c r="AI9040" s="31"/>
      <c r="AJ9040" s="31"/>
      <c r="AK9040" s="31"/>
      <c r="AL9040" s="31"/>
      <c r="AO9040" s="376"/>
    </row>
    <row r="9041" spans="1:41" x14ac:dyDescent="0.25">
      <c r="A9041" s="44" t="s">
        <v>12303</v>
      </c>
      <c r="B9041" s="44" t="s">
        <v>12146</v>
      </c>
      <c r="C9041" s="45">
        <v>29.23</v>
      </c>
      <c r="D9041" s="45" t="s">
        <v>12549</v>
      </c>
      <c r="E9041" s="46">
        <v>46934</v>
      </c>
      <c r="F9041" s="45" t="s">
        <v>1335</v>
      </c>
      <c r="G9041" s="93"/>
      <c r="H9041" s="93"/>
      <c r="I9041" s="99"/>
      <c r="J9041" s="99"/>
      <c r="K9041" s="99"/>
      <c r="L9041" s="99"/>
      <c r="M9041" s="99"/>
      <c r="N9041" s="99"/>
      <c r="O9041" s="99"/>
      <c r="P9041" s="99"/>
      <c r="Q9041" s="99"/>
      <c r="R9041" s="99"/>
      <c r="S9041" s="99"/>
      <c r="T9041" s="99"/>
      <c r="U9041" s="99"/>
      <c r="V9041" s="99"/>
      <c r="W9041" s="99"/>
      <c r="X9041" s="99"/>
      <c r="Y9041" s="99"/>
      <c r="Z9041" s="99"/>
      <c r="AA9041" s="99"/>
      <c r="AB9041" s="99"/>
      <c r="AC9041" s="99"/>
      <c r="AD9041" s="99"/>
      <c r="AE9041" s="99"/>
      <c r="AF9041" s="99"/>
      <c r="AG9041" s="99"/>
      <c r="AH9041" s="31"/>
      <c r="AI9041" s="31"/>
      <c r="AJ9041" s="31"/>
      <c r="AK9041" s="31"/>
      <c r="AL9041" s="31"/>
      <c r="AO9041" s="376"/>
    </row>
    <row r="9042" spans="1:41" x14ac:dyDescent="0.25">
      <c r="A9042" s="44" t="s">
        <v>7720</v>
      </c>
      <c r="B9042" s="44" t="s">
        <v>7766</v>
      </c>
      <c r="C9042" s="45">
        <v>230505</v>
      </c>
      <c r="D9042" s="45" t="s">
        <v>11363</v>
      </c>
      <c r="E9042" s="45" t="s">
        <v>7105</v>
      </c>
      <c r="AO9042" s="376"/>
    </row>
    <row r="9043" spans="1:41" x14ac:dyDescent="0.25">
      <c r="A9043" s="44" t="s">
        <v>16458</v>
      </c>
      <c r="B9043" s="44" t="s">
        <v>21336</v>
      </c>
      <c r="C9043" s="45" t="s">
        <v>9700</v>
      </c>
      <c r="D9043" s="45" t="s">
        <v>21447</v>
      </c>
      <c r="E9043" s="46">
        <v>46538</v>
      </c>
      <c r="AO9043" s="376"/>
    </row>
    <row r="9044" spans="1:41" x14ac:dyDescent="0.25">
      <c r="A9044" s="44" t="s">
        <v>16458</v>
      </c>
      <c r="B9044" s="44" t="s">
        <v>21434</v>
      </c>
      <c r="C9044" s="45" t="s">
        <v>16562</v>
      </c>
      <c r="D9044" s="45" t="s">
        <v>21447</v>
      </c>
      <c r="E9044" s="46">
        <v>46418</v>
      </c>
      <c r="AO9044" s="376"/>
    </row>
    <row r="9045" spans="1:41" x14ac:dyDescent="0.25">
      <c r="A9045" s="44" t="s">
        <v>16579</v>
      </c>
      <c r="B9045" s="44" t="s">
        <v>21434</v>
      </c>
      <c r="C9045" s="45" t="s">
        <v>16562</v>
      </c>
      <c r="D9045" s="45" t="s">
        <v>21447</v>
      </c>
      <c r="E9045" s="46">
        <v>46418</v>
      </c>
      <c r="AO9045" s="376"/>
    </row>
    <row r="9046" spans="1:41" x14ac:dyDescent="0.25">
      <c r="A9046" s="44" t="s">
        <v>12304</v>
      </c>
      <c r="B9046" s="44" t="s">
        <v>12180</v>
      </c>
      <c r="C9046" s="45">
        <v>15.23</v>
      </c>
      <c r="D9046" s="45" t="s">
        <v>12549</v>
      </c>
      <c r="E9046" s="46">
        <v>46934</v>
      </c>
      <c r="F9046" s="45" t="s">
        <v>1335</v>
      </c>
      <c r="G9046" s="93"/>
      <c r="H9046" s="93"/>
      <c r="I9046" s="99"/>
      <c r="J9046" s="99"/>
      <c r="K9046" s="99"/>
      <c r="L9046" s="99"/>
      <c r="M9046" s="99"/>
      <c r="N9046" s="99"/>
      <c r="O9046" s="99"/>
      <c r="P9046" s="99"/>
      <c r="Q9046" s="99"/>
      <c r="R9046" s="99"/>
      <c r="S9046" s="99"/>
      <c r="T9046" s="99"/>
      <c r="U9046" s="99"/>
      <c r="V9046" s="99"/>
      <c r="W9046" s="99"/>
      <c r="X9046" s="99"/>
      <c r="Y9046" s="99"/>
      <c r="Z9046" s="99"/>
      <c r="AA9046" s="99"/>
      <c r="AB9046" s="99"/>
      <c r="AC9046" s="99"/>
      <c r="AD9046" s="99"/>
      <c r="AE9046" s="99"/>
      <c r="AF9046" s="99"/>
      <c r="AG9046" s="99"/>
      <c r="AH9046" s="31"/>
      <c r="AI9046" s="31"/>
      <c r="AJ9046" s="31"/>
      <c r="AK9046" s="31"/>
      <c r="AL9046" s="31"/>
      <c r="AO9046" s="376"/>
    </row>
    <row r="9047" spans="1:41" x14ac:dyDescent="0.25">
      <c r="A9047" s="44" t="s">
        <v>12304</v>
      </c>
      <c r="B9047" s="44" t="s">
        <v>12181</v>
      </c>
      <c r="C9047" s="45">
        <v>16.23</v>
      </c>
      <c r="D9047" s="45" t="s">
        <v>12549</v>
      </c>
      <c r="E9047" s="46">
        <v>46934</v>
      </c>
      <c r="F9047" s="45" t="s">
        <v>1335</v>
      </c>
      <c r="G9047" s="93"/>
      <c r="H9047" s="93"/>
      <c r="I9047" s="99"/>
      <c r="J9047" s="99"/>
      <c r="K9047" s="99"/>
      <c r="L9047" s="99"/>
      <c r="M9047" s="99"/>
      <c r="N9047" s="99"/>
      <c r="O9047" s="99"/>
      <c r="P9047" s="99"/>
      <c r="Q9047" s="99"/>
      <c r="R9047" s="99"/>
      <c r="S9047" s="99"/>
      <c r="T9047" s="99"/>
      <c r="U9047" s="99"/>
      <c r="V9047" s="99"/>
      <c r="W9047" s="99"/>
      <c r="X9047" s="99"/>
      <c r="Y9047" s="99"/>
      <c r="Z9047" s="99"/>
      <c r="AA9047" s="99"/>
      <c r="AB9047" s="99"/>
      <c r="AC9047" s="99"/>
      <c r="AD9047" s="99"/>
      <c r="AE9047" s="99"/>
      <c r="AF9047" s="99"/>
      <c r="AG9047" s="99"/>
      <c r="AH9047" s="31"/>
      <c r="AI9047" s="31"/>
      <c r="AJ9047" s="31"/>
      <c r="AK9047" s="31"/>
      <c r="AL9047" s="31"/>
      <c r="AO9047" s="376"/>
    </row>
    <row r="9048" spans="1:41" x14ac:dyDescent="0.25">
      <c r="A9048" s="44" t="s">
        <v>21687</v>
      </c>
      <c r="B9048" s="44" t="s">
        <v>936</v>
      </c>
      <c r="C9048" s="45">
        <v>260703</v>
      </c>
      <c r="D9048" s="45" t="s">
        <v>11363</v>
      </c>
      <c r="E9048" s="45" t="s">
        <v>11150</v>
      </c>
      <c r="AO9048" s="376"/>
    </row>
    <row r="9049" spans="1:41" x14ac:dyDescent="0.25">
      <c r="A9049" s="44" t="s">
        <v>730</v>
      </c>
      <c r="B9049" s="44" t="s">
        <v>5321</v>
      </c>
      <c r="C9049" s="45">
        <v>25010401</v>
      </c>
      <c r="D9049" s="45" t="s">
        <v>11363</v>
      </c>
      <c r="E9049" s="45" t="s">
        <v>12564</v>
      </c>
      <c r="AO9049" s="376"/>
    </row>
    <row r="9050" spans="1:41" x14ac:dyDescent="0.25">
      <c r="A9050" s="44" t="s">
        <v>730</v>
      </c>
      <c r="B9050" s="44" t="s">
        <v>3176</v>
      </c>
      <c r="C9050" s="45">
        <v>25010402</v>
      </c>
      <c r="D9050" s="45" t="s">
        <v>11363</v>
      </c>
      <c r="E9050" s="45" t="s">
        <v>12564</v>
      </c>
      <c r="AO9050" s="376"/>
    </row>
    <row r="9051" spans="1:41" x14ac:dyDescent="0.3">
      <c r="A9051" s="333" t="s">
        <v>18976</v>
      </c>
      <c r="B9051" s="333" t="s">
        <v>11372</v>
      </c>
      <c r="C9051" s="125" t="s">
        <v>11373</v>
      </c>
      <c r="D9051" s="32" t="s">
        <v>20309</v>
      </c>
      <c r="E9051" s="125" t="s">
        <v>4826</v>
      </c>
      <c r="F9051" s="125" t="s">
        <v>1189</v>
      </c>
      <c r="G9051" s="125" t="s">
        <v>1190</v>
      </c>
      <c r="AO9051" s="376"/>
    </row>
    <row r="9052" spans="1:41" x14ac:dyDescent="0.3">
      <c r="A9052" s="333" t="s">
        <v>18976</v>
      </c>
      <c r="B9052" s="333" t="s">
        <v>11374</v>
      </c>
      <c r="C9052" s="125" t="s">
        <v>11375</v>
      </c>
      <c r="D9052" s="32" t="s">
        <v>20309</v>
      </c>
      <c r="E9052" s="125" t="s">
        <v>4826</v>
      </c>
      <c r="F9052" s="125" t="s">
        <v>1189</v>
      </c>
      <c r="G9052" s="125" t="s">
        <v>1190</v>
      </c>
      <c r="AO9052" s="376"/>
    </row>
    <row r="9053" spans="1:41" x14ac:dyDescent="0.3">
      <c r="A9053" s="333" t="s">
        <v>18976</v>
      </c>
      <c r="B9053" s="333" t="s">
        <v>6928</v>
      </c>
      <c r="C9053" s="125" t="s">
        <v>19094</v>
      </c>
      <c r="D9053" s="32" t="s">
        <v>20309</v>
      </c>
      <c r="E9053" s="125" t="s">
        <v>9249</v>
      </c>
      <c r="F9053" s="125" t="s">
        <v>1189</v>
      </c>
      <c r="G9053" s="125" t="s">
        <v>1190</v>
      </c>
      <c r="AO9053" s="376"/>
    </row>
    <row r="9054" spans="1:41" x14ac:dyDescent="0.25">
      <c r="A9054" s="44" t="s">
        <v>21688</v>
      </c>
      <c r="B9054" s="44" t="s">
        <v>9248</v>
      </c>
      <c r="C9054" s="45">
        <v>260105</v>
      </c>
      <c r="D9054" s="45" t="s">
        <v>11363</v>
      </c>
      <c r="E9054" s="45" t="s">
        <v>17625</v>
      </c>
      <c r="AO9054" s="376"/>
    </row>
    <row r="9055" spans="1:41" x14ac:dyDescent="0.25">
      <c r="A9055" s="44" t="s">
        <v>21688</v>
      </c>
      <c r="B9055" s="44" t="s">
        <v>936</v>
      </c>
      <c r="C9055" s="45">
        <v>260703</v>
      </c>
      <c r="D9055" s="45" t="s">
        <v>11363</v>
      </c>
      <c r="E9055" s="45" t="s">
        <v>11150</v>
      </c>
      <c r="AO9055" s="376"/>
    </row>
    <row r="9056" spans="1:41" x14ac:dyDescent="0.25">
      <c r="A9056" s="44" t="s">
        <v>6321</v>
      </c>
      <c r="B9056" s="44" t="s">
        <v>145</v>
      </c>
      <c r="C9056" s="45" t="s">
        <v>6322</v>
      </c>
      <c r="D9056" s="46" t="s">
        <v>21328</v>
      </c>
      <c r="E9056" s="46">
        <v>46441</v>
      </c>
      <c r="AO9056" s="376"/>
    </row>
    <row r="9057" spans="1:41" x14ac:dyDescent="0.3">
      <c r="A9057" s="333" t="s">
        <v>6486</v>
      </c>
      <c r="B9057" s="333" t="s">
        <v>1171</v>
      </c>
      <c r="C9057" s="125" t="s">
        <v>10962</v>
      </c>
      <c r="D9057" s="32" t="s">
        <v>20309</v>
      </c>
      <c r="E9057" s="125" t="s">
        <v>8292</v>
      </c>
      <c r="F9057" s="125" t="s">
        <v>1190</v>
      </c>
      <c r="G9057" s="125" t="s">
        <v>1190</v>
      </c>
      <c r="AO9057" s="376"/>
    </row>
    <row r="9058" spans="1:41" x14ac:dyDescent="0.25">
      <c r="A9058" s="44" t="s">
        <v>6486</v>
      </c>
      <c r="B9058" s="44" t="s">
        <v>3176</v>
      </c>
      <c r="C9058" s="45">
        <v>23010402</v>
      </c>
      <c r="D9058" s="45" t="s">
        <v>11363</v>
      </c>
      <c r="E9058" s="45" t="s">
        <v>5322</v>
      </c>
      <c r="AO9058" s="376"/>
    </row>
    <row r="9059" spans="1:41" x14ac:dyDescent="0.3">
      <c r="A9059" s="333" t="s">
        <v>16202</v>
      </c>
      <c r="B9059" s="333" t="s">
        <v>4812</v>
      </c>
      <c r="C9059" s="125" t="s">
        <v>16162</v>
      </c>
      <c r="D9059" s="32" t="s">
        <v>20309</v>
      </c>
      <c r="E9059" s="125" t="s">
        <v>4972</v>
      </c>
      <c r="F9059" s="125" t="s">
        <v>1189</v>
      </c>
      <c r="G9059" s="125" t="s">
        <v>1190</v>
      </c>
      <c r="AO9059" s="376"/>
    </row>
    <row r="9060" spans="1:41" x14ac:dyDescent="0.25">
      <c r="A9060" s="44" t="s">
        <v>7721</v>
      </c>
      <c r="B9060" s="44" t="s">
        <v>21452</v>
      </c>
      <c r="C9060" s="45">
        <v>26060201</v>
      </c>
      <c r="D9060" s="45" t="s">
        <v>11363</v>
      </c>
      <c r="E9060" s="45" t="s">
        <v>9840</v>
      </c>
      <c r="AO9060" s="376"/>
    </row>
    <row r="9061" spans="1:41" x14ac:dyDescent="0.25">
      <c r="A9061" s="44" t="s">
        <v>1500</v>
      </c>
      <c r="B9061" s="44" t="s">
        <v>1551</v>
      </c>
      <c r="C9061" s="45" t="s">
        <v>2217</v>
      </c>
      <c r="D9061" s="45" t="s">
        <v>11204</v>
      </c>
      <c r="E9061" s="45" t="s">
        <v>2538</v>
      </c>
      <c r="F9061" s="93"/>
      <c r="G9061" s="93"/>
      <c r="H9061" s="93"/>
      <c r="I9061" s="99"/>
      <c r="J9061" s="99"/>
      <c r="K9061" s="99"/>
      <c r="L9061" s="99"/>
      <c r="M9061" s="99"/>
      <c r="N9061" s="99"/>
      <c r="O9061" s="99"/>
      <c r="P9061" s="99"/>
      <c r="Q9061" s="99"/>
      <c r="R9061" s="99"/>
      <c r="S9061" s="99"/>
      <c r="T9061" s="99"/>
      <c r="U9061" s="99"/>
      <c r="V9061" s="99"/>
      <c r="W9061" s="99"/>
      <c r="X9061" s="99"/>
      <c r="Y9061" s="99"/>
      <c r="Z9061" s="99"/>
      <c r="AA9061" s="99"/>
      <c r="AB9061" s="99"/>
      <c r="AC9061" s="99"/>
      <c r="AD9061" s="99"/>
      <c r="AE9061" s="99"/>
      <c r="AF9061" s="99"/>
      <c r="AG9061" s="99"/>
      <c r="AH9061" s="31"/>
      <c r="AI9061" s="31"/>
      <c r="AJ9061" s="31"/>
      <c r="AK9061" s="31"/>
      <c r="AL9061" s="31"/>
      <c r="AO9061" s="376"/>
    </row>
    <row r="9062" spans="1:41" x14ac:dyDescent="0.25">
      <c r="A9062" s="44" t="s">
        <v>1500</v>
      </c>
      <c r="B9062" s="44" t="s">
        <v>1551</v>
      </c>
      <c r="C9062" s="45" t="s">
        <v>2217</v>
      </c>
      <c r="D9062" s="93" t="s">
        <v>17443</v>
      </c>
      <c r="E9062" s="45" t="s">
        <v>2538</v>
      </c>
      <c r="F9062" s="93"/>
      <c r="G9062" s="93"/>
      <c r="H9062" s="93"/>
      <c r="I9062" s="99"/>
      <c r="J9062" s="99"/>
      <c r="K9062" s="99"/>
      <c r="L9062" s="99"/>
      <c r="M9062" s="99"/>
      <c r="N9062" s="99"/>
      <c r="O9062" s="99"/>
      <c r="P9062" s="99"/>
      <c r="Q9062" s="99"/>
      <c r="R9062" s="99"/>
      <c r="S9062" s="99"/>
      <c r="T9062" s="99"/>
      <c r="U9062" s="99"/>
      <c r="V9062" s="99"/>
      <c r="W9062" s="99"/>
      <c r="X9062" s="99"/>
      <c r="Y9062" s="99"/>
      <c r="Z9062" s="99"/>
      <c r="AA9062" s="99"/>
      <c r="AB9062" s="99"/>
      <c r="AC9062" s="99"/>
      <c r="AD9062" s="99"/>
      <c r="AE9062" s="99"/>
      <c r="AF9062" s="99"/>
      <c r="AG9062" s="99"/>
      <c r="AH9062" s="31"/>
      <c r="AI9062" s="31"/>
      <c r="AJ9062" s="31"/>
      <c r="AK9062" s="31"/>
      <c r="AL9062" s="31"/>
      <c r="AO9062" s="376"/>
    </row>
    <row r="9063" spans="1:41" x14ac:dyDescent="0.25">
      <c r="A9063" s="44" t="s">
        <v>1500</v>
      </c>
      <c r="B9063" s="44" t="s">
        <v>1562</v>
      </c>
      <c r="C9063" s="45" t="s">
        <v>17431</v>
      </c>
      <c r="D9063" s="93" t="s">
        <v>17443</v>
      </c>
      <c r="E9063" s="45" t="s">
        <v>17351</v>
      </c>
      <c r="F9063" s="93"/>
      <c r="G9063" s="93"/>
      <c r="H9063" s="93"/>
      <c r="I9063" s="99"/>
      <c r="J9063" s="99"/>
      <c r="K9063" s="99"/>
      <c r="L9063" s="99"/>
      <c r="M9063" s="99"/>
      <c r="N9063" s="99"/>
      <c r="O9063" s="99"/>
      <c r="P9063" s="99"/>
      <c r="Q9063" s="99"/>
      <c r="R9063" s="99"/>
      <c r="S9063" s="99"/>
      <c r="T9063" s="99"/>
      <c r="U9063" s="99"/>
      <c r="V9063" s="99"/>
      <c r="W9063" s="99"/>
      <c r="X9063" s="99"/>
      <c r="Y9063" s="99"/>
      <c r="Z9063" s="99"/>
      <c r="AA9063" s="99"/>
      <c r="AB9063" s="99"/>
      <c r="AC9063" s="99"/>
      <c r="AD9063" s="99"/>
      <c r="AE9063" s="99"/>
      <c r="AF9063" s="99"/>
      <c r="AG9063" s="99"/>
      <c r="AH9063" s="31"/>
      <c r="AI9063" s="31"/>
      <c r="AJ9063" s="31"/>
      <c r="AK9063" s="31"/>
      <c r="AL9063" s="31"/>
      <c r="AO9063" s="376"/>
    </row>
    <row r="9064" spans="1:41" x14ac:dyDescent="0.25">
      <c r="A9064" s="44" t="s">
        <v>1500</v>
      </c>
      <c r="B9064" s="44" t="s">
        <v>1551</v>
      </c>
      <c r="C9064" s="45" t="s">
        <v>2217</v>
      </c>
      <c r="D9064" s="45" t="s">
        <v>9895</v>
      </c>
      <c r="E9064" s="45" t="s">
        <v>2538</v>
      </c>
      <c r="F9064" s="93"/>
      <c r="G9064" s="93"/>
      <c r="H9064" s="93"/>
      <c r="I9064" s="99"/>
      <c r="J9064" s="99"/>
      <c r="K9064" s="99"/>
      <c r="L9064" s="99"/>
      <c r="M9064" s="99"/>
      <c r="N9064" s="44"/>
      <c r="O9064" s="44"/>
      <c r="P9064" s="99"/>
      <c r="Q9064" s="99"/>
      <c r="R9064" s="99"/>
      <c r="S9064" s="99"/>
      <c r="T9064" s="99"/>
      <c r="U9064" s="99"/>
      <c r="V9064" s="99"/>
      <c r="W9064" s="99"/>
      <c r="X9064" s="99"/>
      <c r="Y9064" s="99"/>
      <c r="Z9064" s="99"/>
      <c r="AA9064" s="99"/>
      <c r="AB9064" s="99"/>
      <c r="AC9064" s="99"/>
      <c r="AD9064" s="99"/>
      <c r="AE9064" s="99"/>
      <c r="AF9064" s="99"/>
      <c r="AG9064" s="99"/>
      <c r="AH9064" s="31"/>
      <c r="AI9064" s="31"/>
      <c r="AJ9064" s="31"/>
      <c r="AK9064" s="31"/>
      <c r="AL9064" s="31"/>
      <c r="AO9064" s="376"/>
    </row>
    <row r="9065" spans="1:41" x14ac:dyDescent="0.3">
      <c r="A9065" s="333" t="s">
        <v>11458</v>
      </c>
      <c r="B9065" s="333" t="s">
        <v>1160</v>
      </c>
      <c r="C9065" s="125" t="s">
        <v>10947</v>
      </c>
      <c r="D9065" s="32" t="s">
        <v>20309</v>
      </c>
      <c r="E9065" s="125" t="s">
        <v>7420</v>
      </c>
      <c r="F9065" s="125" t="s">
        <v>1189</v>
      </c>
      <c r="G9065" s="125" t="s">
        <v>1190</v>
      </c>
      <c r="AO9065" s="376"/>
    </row>
    <row r="9066" spans="1:41" x14ac:dyDescent="0.3">
      <c r="A9066" s="333" t="s">
        <v>11458</v>
      </c>
      <c r="B9066" s="333" t="s">
        <v>11374</v>
      </c>
      <c r="C9066" s="125" t="s">
        <v>11375</v>
      </c>
      <c r="D9066" s="32" t="s">
        <v>20309</v>
      </c>
      <c r="E9066" s="125" t="s">
        <v>4826</v>
      </c>
      <c r="F9066" s="125" t="s">
        <v>1189</v>
      </c>
      <c r="G9066" s="125" t="s">
        <v>1190</v>
      </c>
      <c r="AO9066" s="376"/>
    </row>
    <row r="9067" spans="1:41" x14ac:dyDescent="0.25">
      <c r="A9067" s="44" t="s">
        <v>11145</v>
      </c>
      <c r="B9067" s="44" t="s">
        <v>1561</v>
      </c>
      <c r="C9067" s="45" t="s">
        <v>14124</v>
      </c>
      <c r="D9067" s="45" t="s">
        <v>11204</v>
      </c>
      <c r="E9067" s="46">
        <v>48029</v>
      </c>
      <c r="F9067" s="93"/>
      <c r="G9067" s="93"/>
      <c r="H9067" s="93"/>
      <c r="I9067" s="99"/>
      <c r="J9067" s="99"/>
      <c r="K9067" s="99"/>
      <c r="L9067" s="99"/>
      <c r="M9067" s="99"/>
      <c r="N9067" s="99"/>
      <c r="O9067" s="99"/>
      <c r="P9067" s="99"/>
      <c r="Q9067" s="99"/>
      <c r="R9067" s="99"/>
      <c r="S9067" s="99"/>
      <c r="T9067" s="99"/>
      <c r="U9067" s="99"/>
      <c r="V9067" s="99"/>
      <c r="W9067" s="99"/>
      <c r="X9067" s="99"/>
      <c r="Y9067" s="99"/>
      <c r="Z9067" s="99"/>
      <c r="AA9067" s="99"/>
      <c r="AB9067" s="99"/>
      <c r="AC9067" s="99"/>
      <c r="AD9067" s="99"/>
      <c r="AE9067" s="99"/>
      <c r="AF9067" s="99"/>
      <c r="AG9067" s="99"/>
      <c r="AH9067" s="31"/>
      <c r="AI9067" s="31"/>
      <c r="AJ9067" s="31"/>
      <c r="AK9067" s="31"/>
      <c r="AL9067" s="31"/>
      <c r="AO9067" s="376"/>
    </row>
    <row r="9068" spans="1:41" x14ac:dyDescent="0.25">
      <c r="A9068" s="44" t="s">
        <v>11145</v>
      </c>
      <c r="B9068" s="44" t="s">
        <v>2576</v>
      </c>
      <c r="C9068" s="45" t="s">
        <v>2592</v>
      </c>
      <c r="D9068" s="45" t="s">
        <v>11204</v>
      </c>
      <c r="E9068" s="45" t="s">
        <v>2593</v>
      </c>
      <c r="F9068" s="93"/>
      <c r="G9068" s="93"/>
      <c r="H9068" s="93"/>
      <c r="I9068" s="99"/>
      <c r="J9068" s="99"/>
      <c r="K9068" s="99"/>
      <c r="L9068" s="99"/>
      <c r="M9068" s="99"/>
      <c r="N9068" s="99"/>
      <c r="O9068" s="99"/>
      <c r="P9068" s="99"/>
      <c r="Q9068" s="99"/>
      <c r="R9068" s="99"/>
      <c r="S9068" s="99"/>
      <c r="T9068" s="99"/>
      <c r="U9068" s="99"/>
      <c r="V9068" s="99"/>
      <c r="W9068" s="99"/>
      <c r="X9068" s="99"/>
      <c r="Y9068" s="99"/>
      <c r="Z9068" s="99"/>
      <c r="AA9068" s="99"/>
      <c r="AB9068" s="99"/>
      <c r="AC9068" s="99"/>
      <c r="AD9068" s="99"/>
      <c r="AE9068" s="99"/>
      <c r="AF9068" s="99"/>
      <c r="AG9068" s="99"/>
      <c r="AH9068" s="31"/>
      <c r="AI9068" s="31"/>
      <c r="AJ9068" s="31"/>
      <c r="AK9068" s="31"/>
      <c r="AL9068" s="31"/>
      <c r="AO9068" s="376"/>
    </row>
    <row r="9069" spans="1:41" x14ac:dyDescent="0.25">
      <c r="A9069" s="44" t="s">
        <v>11145</v>
      </c>
      <c r="B9069" s="44" t="s">
        <v>1562</v>
      </c>
      <c r="C9069" s="45" t="s">
        <v>2217</v>
      </c>
      <c r="D9069" s="45" t="s">
        <v>11204</v>
      </c>
      <c r="E9069" s="45" t="s">
        <v>2538</v>
      </c>
      <c r="F9069" s="93"/>
      <c r="G9069" s="93"/>
      <c r="H9069" s="93"/>
      <c r="I9069" s="99"/>
      <c r="J9069" s="99"/>
      <c r="K9069" s="99"/>
      <c r="L9069" s="99"/>
      <c r="M9069" s="99"/>
      <c r="N9069" s="99"/>
      <c r="O9069" s="99"/>
      <c r="P9069" s="99"/>
      <c r="Q9069" s="99"/>
      <c r="R9069" s="99"/>
      <c r="S9069" s="99"/>
      <c r="T9069" s="99"/>
      <c r="U9069" s="99"/>
      <c r="V9069" s="99"/>
      <c r="W9069" s="99"/>
      <c r="X9069" s="99"/>
      <c r="Y9069" s="99"/>
      <c r="Z9069" s="99"/>
      <c r="AA9069" s="99"/>
      <c r="AB9069" s="99"/>
      <c r="AC9069" s="99"/>
      <c r="AD9069" s="99"/>
      <c r="AE9069" s="99"/>
      <c r="AF9069" s="99"/>
      <c r="AG9069" s="99"/>
      <c r="AH9069" s="31"/>
      <c r="AI9069" s="31"/>
      <c r="AJ9069" s="31"/>
      <c r="AK9069" s="31"/>
      <c r="AL9069" s="31"/>
      <c r="AO9069" s="376"/>
    </row>
    <row r="9070" spans="1:41" x14ac:dyDescent="0.25">
      <c r="A9070" s="44" t="s">
        <v>11145</v>
      </c>
      <c r="B9070" s="44" t="s">
        <v>14123</v>
      </c>
      <c r="C9070" s="45" t="s">
        <v>14124</v>
      </c>
      <c r="D9070" s="45" t="s">
        <v>11204</v>
      </c>
      <c r="E9070" s="45" t="s">
        <v>5037</v>
      </c>
      <c r="F9070" s="93"/>
      <c r="G9070" s="93"/>
      <c r="H9070" s="93"/>
      <c r="I9070" s="99"/>
      <c r="J9070" s="99"/>
      <c r="K9070" s="99"/>
      <c r="L9070" s="99"/>
      <c r="M9070" s="99"/>
      <c r="N9070" s="99"/>
      <c r="O9070" s="99"/>
      <c r="P9070" s="99"/>
      <c r="Q9070" s="99"/>
      <c r="R9070" s="99"/>
      <c r="S9070" s="99"/>
      <c r="T9070" s="99"/>
      <c r="U9070" s="99"/>
      <c r="V9070" s="99"/>
      <c r="W9070" s="99"/>
      <c r="X9070" s="99"/>
      <c r="Y9070" s="99"/>
      <c r="Z9070" s="99"/>
      <c r="AA9070" s="99"/>
      <c r="AB9070" s="99"/>
      <c r="AC9070" s="99"/>
      <c r="AD9070" s="99"/>
      <c r="AE9070" s="99"/>
      <c r="AF9070" s="99"/>
      <c r="AG9070" s="99"/>
      <c r="AH9070" s="31"/>
      <c r="AI9070" s="31"/>
      <c r="AJ9070" s="31"/>
      <c r="AK9070" s="31"/>
      <c r="AL9070" s="31"/>
      <c r="AO9070" s="376"/>
    </row>
    <row r="9071" spans="1:41" x14ac:dyDescent="0.25">
      <c r="A9071" s="44" t="s">
        <v>11145</v>
      </c>
      <c r="B9071" s="44" t="s">
        <v>2576</v>
      </c>
      <c r="C9071" s="45" t="s">
        <v>2592</v>
      </c>
      <c r="D9071" s="93" t="s">
        <v>17443</v>
      </c>
      <c r="E9071" s="45" t="s">
        <v>2593</v>
      </c>
      <c r="F9071" s="93"/>
      <c r="G9071" s="93"/>
      <c r="H9071" s="93"/>
      <c r="I9071" s="99"/>
      <c r="J9071" s="99"/>
      <c r="K9071" s="99"/>
      <c r="L9071" s="99"/>
      <c r="M9071" s="99"/>
      <c r="N9071" s="99"/>
      <c r="O9071" s="99"/>
      <c r="P9071" s="99"/>
      <c r="Q9071" s="99"/>
      <c r="R9071" s="99"/>
      <c r="S9071" s="99"/>
      <c r="T9071" s="99"/>
      <c r="U9071" s="99"/>
      <c r="V9071" s="99"/>
      <c r="W9071" s="99"/>
      <c r="X9071" s="99"/>
      <c r="Y9071" s="99"/>
      <c r="Z9071" s="99"/>
      <c r="AA9071" s="99"/>
      <c r="AB9071" s="99"/>
      <c r="AC9071" s="99"/>
      <c r="AD9071" s="99"/>
      <c r="AE9071" s="99"/>
      <c r="AF9071" s="99"/>
      <c r="AG9071" s="99"/>
      <c r="AH9071" s="31"/>
      <c r="AI9071" s="31"/>
      <c r="AJ9071" s="31"/>
      <c r="AK9071" s="31"/>
      <c r="AL9071" s="31"/>
      <c r="AO9071" s="376"/>
    </row>
    <row r="9072" spans="1:41" x14ac:dyDescent="0.25">
      <c r="A9072" s="44" t="s">
        <v>11145</v>
      </c>
      <c r="B9072" s="44" t="s">
        <v>1562</v>
      </c>
      <c r="C9072" s="45" t="s">
        <v>2217</v>
      </c>
      <c r="D9072" s="93" t="s">
        <v>17443</v>
      </c>
      <c r="E9072" s="45" t="s">
        <v>2538</v>
      </c>
      <c r="F9072" s="93"/>
      <c r="G9072" s="93"/>
      <c r="H9072" s="93"/>
      <c r="I9072" s="99"/>
      <c r="J9072" s="99"/>
      <c r="K9072" s="99"/>
      <c r="L9072" s="99"/>
      <c r="M9072" s="99"/>
      <c r="N9072" s="99"/>
      <c r="O9072" s="99"/>
      <c r="P9072" s="99"/>
      <c r="Q9072" s="99"/>
      <c r="R9072" s="99"/>
      <c r="S9072" s="99"/>
      <c r="T9072" s="99"/>
      <c r="U9072" s="99"/>
      <c r="V9072" s="99"/>
      <c r="W9072" s="99"/>
      <c r="X9072" s="99"/>
      <c r="Y9072" s="99"/>
      <c r="Z9072" s="99"/>
      <c r="AA9072" s="99"/>
      <c r="AB9072" s="99"/>
      <c r="AC9072" s="99"/>
      <c r="AD9072" s="99"/>
      <c r="AE9072" s="99"/>
      <c r="AF9072" s="99"/>
      <c r="AG9072" s="99"/>
      <c r="AH9072" s="31"/>
      <c r="AI9072" s="31"/>
      <c r="AJ9072" s="31"/>
      <c r="AK9072" s="31"/>
      <c r="AL9072" s="31"/>
      <c r="AO9072" s="376"/>
    </row>
    <row r="9073" spans="1:41" x14ac:dyDescent="0.25">
      <c r="A9073" s="44" t="s">
        <v>11145</v>
      </c>
      <c r="B9073" s="44" t="s">
        <v>14123</v>
      </c>
      <c r="C9073" s="45" t="s">
        <v>14124</v>
      </c>
      <c r="D9073" s="93" t="s">
        <v>17443</v>
      </c>
      <c r="E9073" s="45" t="s">
        <v>5037</v>
      </c>
      <c r="F9073" s="93"/>
      <c r="G9073" s="93"/>
      <c r="H9073" s="93"/>
      <c r="I9073" s="99"/>
      <c r="J9073" s="99"/>
      <c r="K9073" s="99"/>
      <c r="L9073" s="99"/>
      <c r="M9073" s="99"/>
      <c r="N9073" s="99"/>
      <c r="O9073" s="99"/>
      <c r="P9073" s="99"/>
      <c r="Q9073" s="99"/>
      <c r="R9073" s="99"/>
      <c r="S9073" s="99"/>
      <c r="T9073" s="99"/>
      <c r="U9073" s="99"/>
      <c r="V9073" s="99"/>
      <c r="W9073" s="99"/>
      <c r="X9073" s="99"/>
      <c r="Y9073" s="99"/>
      <c r="Z9073" s="99"/>
      <c r="AA9073" s="99"/>
      <c r="AB9073" s="99"/>
      <c r="AC9073" s="99"/>
      <c r="AD9073" s="99"/>
      <c r="AE9073" s="99"/>
      <c r="AF9073" s="99"/>
      <c r="AG9073" s="99"/>
      <c r="AH9073" s="31"/>
      <c r="AI9073" s="31"/>
      <c r="AJ9073" s="31"/>
      <c r="AK9073" s="31"/>
      <c r="AL9073" s="31"/>
      <c r="AO9073" s="376"/>
    </row>
    <row r="9074" spans="1:41" x14ac:dyDescent="0.25">
      <c r="A9074" s="44" t="s">
        <v>12688</v>
      </c>
      <c r="B9074" s="44" t="s">
        <v>939</v>
      </c>
      <c r="C9074" s="45">
        <v>241202</v>
      </c>
      <c r="D9074" s="45" t="s">
        <v>11363</v>
      </c>
      <c r="E9074" s="45" t="s">
        <v>12554</v>
      </c>
      <c r="AO9074" s="376"/>
    </row>
    <row r="9075" spans="1:41" x14ac:dyDescent="0.25">
      <c r="A9075" s="44" t="s">
        <v>21689</v>
      </c>
      <c r="B9075" s="44" t="s">
        <v>925</v>
      </c>
      <c r="C9075" s="45">
        <v>260601</v>
      </c>
      <c r="D9075" s="45" t="s">
        <v>11363</v>
      </c>
      <c r="E9075" s="45" t="s">
        <v>17341</v>
      </c>
      <c r="AO9075" s="376"/>
    </row>
    <row r="9076" spans="1:41" x14ac:dyDescent="0.25">
      <c r="A9076" s="44" t="s">
        <v>7872</v>
      </c>
      <c r="B9076" s="44" t="s">
        <v>936</v>
      </c>
      <c r="C9076" s="45">
        <v>260703</v>
      </c>
      <c r="D9076" s="45" t="s">
        <v>11363</v>
      </c>
      <c r="E9076" s="45" t="s">
        <v>11150</v>
      </c>
      <c r="AO9076" s="376"/>
    </row>
    <row r="9077" spans="1:41" x14ac:dyDescent="0.25">
      <c r="A9077" s="91" t="s">
        <v>19214</v>
      </c>
      <c r="B9077" s="92" t="s">
        <v>19284</v>
      </c>
      <c r="C9077" s="93" t="s">
        <v>19285</v>
      </c>
      <c r="D9077" s="93" t="s">
        <v>1201</v>
      </c>
      <c r="E9077" s="94">
        <v>46582</v>
      </c>
      <c r="F9077" s="93"/>
      <c r="G9077" s="93"/>
      <c r="H9077" s="93"/>
      <c r="I9077" s="99"/>
      <c r="J9077" s="99"/>
      <c r="K9077" s="99"/>
      <c r="L9077" s="99"/>
      <c r="M9077" s="99"/>
      <c r="N9077" s="99"/>
      <c r="O9077" s="99"/>
      <c r="P9077" s="99"/>
      <c r="Q9077" s="99"/>
      <c r="R9077" s="99"/>
      <c r="S9077" s="99"/>
      <c r="T9077" s="99"/>
      <c r="U9077" s="99"/>
      <c r="V9077" s="99"/>
      <c r="W9077" s="99"/>
      <c r="X9077" s="99"/>
      <c r="Y9077" s="99"/>
      <c r="Z9077" s="99"/>
      <c r="AA9077" s="99"/>
      <c r="AB9077" s="99"/>
      <c r="AC9077" s="99"/>
      <c r="AD9077" s="99"/>
      <c r="AE9077" s="99"/>
      <c r="AF9077" s="99"/>
      <c r="AG9077" s="99"/>
      <c r="AH9077" s="31"/>
      <c r="AI9077" s="31"/>
      <c r="AJ9077" s="31"/>
      <c r="AK9077" s="31"/>
      <c r="AL9077" s="31"/>
      <c r="AO9077" s="376"/>
    </row>
    <row r="9078" spans="1:41" x14ac:dyDescent="0.25">
      <c r="A9078" s="44" t="s">
        <v>3524</v>
      </c>
      <c r="B9078" s="44" t="s">
        <v>4897</v>
      </c>
      <c r="C9078" s="45" t="s">
        <v>4890</v>
      </c>
      <c r="D9078" s="46" t="s">
        <v>21328</v>
      </c>
      <c r="E9078" s="46">
        <v>46342</v>
      </c>
      <c r="AO9078" s="376"/>
    </row>
    <row r="9079" spans="1:41" x14ac:dyDescent="0.25">
      <c r="A9079" s="44" t="s">
        <v>3524</v>
      </c>
      <c r="B9079" s="44" t="s">
        <v>21498</v>
      </c>
      <c r="C9079" s="45">
        <v>260402</v>
      </c>
      <c r="D9079" s="45" t="s">
        <v>11363</v>
      </c>
      <c r="E9079" s="45" t="s">
        <v>11152</v>
      </c>
      <c r="AO9079" s="376"/>
    </row>
    <row r="9080" spans="1:41" x14ac:dyDescent="0.25">
      <c r="A9080" s="44" t="s">
        <v>7396</v>
      </c>
      <c r="B9080" s="44" t="s">
        <v>7397</v>
      </c>
      <c r="C9080" s="45" t="s">
        <v>7398</v>
      </c>
      <c r="D9080" s="45" t="s">
        <v>11204</v>
      </c>
      <c r="E9080" s="45" t="s">
        <v>7871</v>
      </c>
      <c r="F9080" s="93"/>
      <c r="G9080" s="93"/>
      <c r="H9080" s="93"/>
      <c r="I9080" s="99"/>
      <c r="J9080" s="99"/>
      <c r="K9080" s="99"/>
      <c r="L9080" s="99"/>
      <c r="M9080" s="99"/>
      <c r="N9080" s="99"/>
      <c r="O9080" s="99"/>
      <c r="P9080" s="99"/>
      <c r="Q9080" s="99"/>
      <c r="R9080" s="99"/>
      <c r="S9080" s="99"/>
      <c r="T9080" s="99"/>
      <c r="U9080" s="99"/>
      <c r="V9080" s="99"/>
      <c r="W9080" s="99"/>
      <c r="X9080" s="99"/>
      <c r="Y9080" s="99"/>
      <c r="Z9080" s="99"/>
      <c r="AA9080" s="99"/>
      <c r="AB9080" s="99"/>
      <c r="AC9080" s="99"/>
      <c r="AD9080" s="99"/>
      <c r="AE9080" s="99"/>
      <c r="AF9080" s="99"/>
      <c r="AG9080" s="99"/>
      <c r="AH9080" s="31"/>
      <c r="AI9080" s="31"/>
      <c r="AJ9080" s="31"/>
      <c r="AK9080" s="31"/>
      <c r="AL9080" s="31"/>
      <c r="AO9080" s="376"/>
    </row>
    <row r="9081" spans="1:41" x14ac:dyDescent="0.25">
      <c r="A9081" s="44" t="s">
        <v>7396</v>
      </c>
      <c r="B9081" s="44" t="s">
        <v>7397</v>
      </c>
      <c r="C9081" s="45" t="s">
        <v>7398</v>
      </c>
      <c r="D9081" s="45" t="s">
        <v>9895</v>
      </c>
      <c r="E9081" s="45" t="s">
        <v>4823</v>
      </c>
      <c r="F9081" s="93"/>
      <c r="G9081" s="93"/>
      <c r="H9081" s="93"/>
      <c r="I9081" s="99"/>
      <c r="J9081" s="99"/>
      <c r="K9081" s="99"/>
      <c r="L9081" s="99"/>
      <c r="M9081" s="99"/>
      <c r="N9081" s="44"/>
      <c r="O9081" s="44"/>
      <c r="P9081" s="99"/>
      <c r="Q9081" s="99"/>
      <c r="R9081" s="99"/>
      <c r="S9081" s="99"/>
      <c r="T9081" s="99"/>
      <c r="U9081" s="99"/>
      <c r="V9081" s="99"/>
      <c r="W9081" s="99"/>
      <c r="X9081" s="99"/>
      <c r="Y9081" s="99"/>
      <c r="Z9081" s="99"/>
      <c r="AA9081" s="99"/>
      <c r="AB9081" s="99"/>
      <c r="AC9081" s="99"/>
      <c r="AD9081" s="99"/>
      <c r="AE9081" s="99"/>
      <c r="AF9081" s="99"/>
      <c r="AG9081" s="99"/>
      <c r="AH9081" s="31"/>
      <c r="AI9081" s="31"/>
      <c r="AJ9081" s="31"/>
      <c r="AK9081" s="31"/>
      <c r="AL9081" s="31"/>
      <c r="AO9081" s="376"/>
    </row>
    <row r="9082" spans="1:41" x14ac:dyDescent="0.25">
      <c r="A9082" s="44" t="s">
        <v>8206</v>
      </c>
      <c r="B9082" s="44" t="s">
        <v>21385</v>
      </c>
      <c r="C9082" s="45" t="s">
        <v>8134</v>
      </c>
      <c r="D9082" s="45" t="s">
        <v>21447</v>
      </c>
      <c r="E9082" s="46">
        <v>46477</v>
      </c>
      <c r="AO9082" s="376"/>
    </row>
    <row r="9083" spans="1:41" x14ac:dyDescent="0.25">
      <c r="A9083" s="44" t="s">
        <v>8832</v>
      </c>
      <c r="B9083" s="44" t="s">
        <v>20936</v>
      </c>
      <c r="C9083" s="45" t="s">
        <v>21061</v>
      </c>
      <c r="D9083" s="367" t="s">
        <v>3696</v>
      </c>
      <c r="E9083" s="328">
        <f>DATE(2030,5,14)</f>
        <v>47617</v>
      </c>
      <c r="F9083" s="32"/>
      <c r="G9083" s="32"/>
      <c r="H9083" s="32"/>
      <c r="I9083" s="31"/>
      <c r="J9083" s="31"/>
      <c r="K9083" s="31"/>
      <c r="L9083" s="31"/>
      <c r="M9083" s="31"/>
      <c r="N9083" s="31"/>
      <c r="O9083" s="31"/>
      <c r="P9083" s="31"/>
      <c r="Q9083" s="31"/>
      <c r="R9083" s="31"/>
      <c r="S9083" s="31"/>
      <c r="T9083" s="31"/>
      <c r="U9083" s="31"/>
      <c r="V9083" s="31"/>
      <c r="W9083" s="31"/>
      <c r="X9083" s="31"/>
      <c r="Y9083" s="31"/>
      <c r="Z9083" s="31"/>
      <c r="AA9083" s="31"/>
      <c r="AB9083" s="31"/>
      <c r="AC9083" s="31"/>
      <c r="AD9083" s="31"/>
      <c r="AE9083" s="31"/>
      <c r="AF9083" s="31"/>
      <c r="AG9083" s="31"/>
      <c r="AH9083" s="31"/>
      <c r="AI9083" s="31"/>
      <c r="AJ9083" s="31"/>
      <c r="AK9083" s="31"/>
      <c r="AL9083" s="31"/>
      <c r="AO9083" s="376"/>
    </row>
    <row r="9084" spans="1:41" x14ac:dyDescent="0.25">
      <c r="A9084" s="44" t="s">
        <v>17953</v>
      </c>
      <c r="B9084" s="44" t="s">
        <v>5321</v>
      </c>
      <c r="C9084" s="45">
        <v>26010401</v>
      </c>
      <c r="D9084" s="45" t="s">
        <v>11363</v>
      </c>
      <c r="E9084" s="45" t="s">
        <v>17459</v>
      </c>
      <c r="AO9084" s="376"/>
    </row>
    <row r="9085" spans="1:41" x14ac:dyDescent="0.25">
      <c r="A9085" s="44" t="s">
        <v>17953</v>
      </c>
      <c r="B9085" s="44" t="s">
        <v>3176</v>
      </c>
      <c r="C9085" s="45">
        <v>26010402</v>
      </c>
      <c r="D9085" s="45" t="s">
        <v>11363</v>
      </c>
      <c r="E9085" s="45" t="s">
        <v>17459</v>
      </c>
      <c r="AO9085" s="376"/>
    </row>
    <row r="9086" spans="1:41" x14ac:dyDescent="0.3">
      <c r="A9086" s="333" t="s">
        <v>12887</v>
      </c>
      <c r="B9086" s="333" t="s">
        <v>15470</v>
      </c>
      <c r="C9086" s="125" t="s">
        <v>13319</v>
      </c>
      <c r="D9086" s="32" t="s">
        <v>20309</v>
      </c>
      <c r="E9086" s="125" t="s">
        <v>12551</v>
      </c>
      <c r="F9086" s="125" t="s">
        <v>1190</v>
      </c>
      <c r="G9086" s="125" t="s">
        <v>1190</v>
      </c>
      <c r="AO9086" s="376"/>
    </row>
    <row r="9087" spans="1:41" x14ac:dyDescent="0.25">
      <c r="A9087" s="44" t="s">
        <v>5268</v>
      </c>
      <c r="B9087" s="44" t="s">
        <v>2350</v>
      </c>
      <c r="C9087" s="45">
        <v>220105</v>
      </c>
      <c r="D9087" s="45" t="s">
        <v>11363</v>
      </c>
      <c r="E9087" s="45" t="s">
        <v>2593</v>
      </c>
      <c r="AO9087" s="376"/>
    </row>
    <row r="9088" spans="1:41" x14ac:dyDescent="0.25">
      <c r="A9088" s="44" t="s">
        <v>12689</v>
      </c>
      <c r="B9088" s="44" t="s">
        <v>12639</v>
      </c>
      <c r="C9088" s="45">
        <v>250103</v>
      </c>
      <c r="D9088" s="45" t="s">
        <v>11363</v>
      </c>
      <c r="E9088" s="45" t="s">
        <v>12551</v>
      </c>
      <c r="AO9088" s="376"/>
    </row>
    <row r="9089" spans="1:41" x14ac:dyDescent="0.3">
      <c r="A9089" s="57" t="s">
        <v>4685</v>
      </c>
      <c r="B9089" s="57" t="s">
        <v>4730</v>
      </c>
      <c r="C9089" s="62" t="s">
        <v>4734</v>
      </c>
      <c r="D9089" s="62" t="s">
        <v>20886</v>
      </c>
      <c r="E9089" s="368" t="s">
        <v>9707</v>
      </c>
      <c r="F9089" s="32"/>
      <c r="G9089" s="32"/>
      <c r="H9089" s="32"/>
      <c r="I9089" s="31"/>
      <c r="J9089" s="31"/>
      <c r="K9089" s="31"/>
      <c r="L9089" s="31"/>
      <c r="M9089" s="31"/>
      <c r="N9089" s="31"/>
      <c r="O9089" s="31"/>
      <c r="P9089" s="31"/>
      <c r="Q9089" s="31"/>
      <c r="R9089" s="31"/>
      <c r="S9089" s="31"/>
      <c r="T9089" s="31"/>
      <c r="U9089" s="31"/>
      <c r="V9089" s="31"/>
      <c r="W9089" s="31"/>
      <c r="X9089" s="31"/>
      <c r="Y9089" s="31"/>
      <c r="Z9089" s="31"/>
      <c r="AA9089" s="31"/>
      <c r="AB9089" s="31"/>
      <c r="AC9089" s="31"/>
      <c r="AD9089" s="31"/>
      <c r="AE9089" s="31"/>
      <c r="AF9089" s="31"/>
      <c r="AG9089" s="31"/>
      <c r="AH9089" s="31"/>
      <c r="AI9089" s="31"/>
      <c r="AJ9089" s="31"/>
      <c r="AK9089" s="31"/>
      <c r="AL9089" s="31"/>
      <c r="AO9089" s="376"/>
    </row>
    <row r="9090" spans="1:41" x14ac:dyDescent="0.3">
      <c r="A9090" s="92" t="s">
        <v>4685</v>
      </c>
      <c r="B9090" s="92" t="s">
        <v>12983</v>
      </c>
      <c r="C9090" s="318" t="s">
        <v>4734</v>
      </c>
      <c r="D9090" s="318" t="s">
        <v>13017</v>
      </c>
      <c r="E9090" s="320">
        <v>46752</v>
      </c>
      <c r="F9090" s="93"/>
      <c r="G9090" s="93"/>
      <c r="H9090" s="93"/>
      <c r="I9090" s="99"/>
      <c r="J9090" s="99"/>
      <c r="K9090" s="99"/>
      <c r="L9090" s="99"/>
      <c r="M9090" s="99"/>
      <c r="N9090" s="99"/>
      <c r="O9090" s="99"/>
      <c r="P9090" s="99"/>
      <c r="Q9090" s="99"/>
      <c r="R9090" s="99"/>
      <c r="S9090" s="99"/>
      <c r="T9090" s="99"/>
      <c r="U9090" s="99"/>
      <c r="V9090" s="99"/>
      <c r="W9090" s="99"/>
      <c r="X9090" s="99"/>
      <c r="Y9090" s="99"/>
      <c r="Z9090" s="99"/>
      <c r="AA9090" s="99"/>
      <c r="AB9090" s="99"/>
      <c r="AC9090" s="99"/>
      <c r="AD9090" s="99"/>
      <c r="AE9090" s="99"/>
      <c r="AF9090" s="99"/>
      <c r="AG9090" s="99"/>
      <c r="AH9090" s="31"/>
      <c r="AI9090" s="31"/>
      <c r="AJ9090" s="31"/>
      <c r="AK9090" s="31"/>
      <c r="AL9090" s="31"/>
      <c r="AO9090" s="376"/>
    </row>
    <row r="9091" spans="1:41" x14ac:dyDescent="0.25">
      <c r="A9091" s="44" t="s">
        <v>136</v>
      </c>
      <c r="B9091" s="44" t="s">
        <v>4897</v>
      </c>
      <c r="C9091" s="45" t="s">
        <v>4891</v>
      </c>
      <c r="D9091" s="46" t="s">
        <v>21328</v>
      </c>
      <c r="E9091" s="46">
        <v>46342</v>
      </c>
      <c r="AO9091" s="376"/>
    </row>
    <row r="9092" spans="1:41" x14ac:dyDescent="0.25">
      <c r="A9092" s="44" t="s">
        <v>136</v>
      </c>
      <c r="B9092" s="44" t="s">
        <v>4897</v>
      </c>
      <c r="C9092" s="45" t="s">
        <v>4891</v>
      </c>
      <c r="D9092" s="46" t="s">
        <v>21328</v>
      </c>
      <c r="E9092" s="46">
        <v>46342</v>
      </c>
      <c r="AO9092" s="376"/>
    </row>
    <row r="9093" spans="1:41" x14ac:dyDescent="0.25">
      <c r="A9093" s="44" t="s">
        <v>136</v>
      </c>
      <c r="B9093" s="44" t="s">
        <v>946</v>
      </c>
      <c r="C9093" s="45">
        <v>240904</v>
      </c>
      <c r="D9093" s="45" t="s">
        <v>11363</v>
      </c>
      <c r="E9093" s="45" t="s">
        <v>4826</v>
      </c>
      <c r="AO9093" s="376"/>
    </row>
    <row r="9094" spans="1:41" x14ac:dyDescent="0.3">
      <c r="A9094" s="333" t="s">
        <v>8064</v>
      </c>
      <c r="B9094" s="333" t="s">
        <v>1162</v>
      </c>
      <c r="C9094" s="125" t="s">
        <v>8016</v>
      </c>
      <c r="D9094" s="32" t="s">
        <v>20309</v>
      </c>
      <c r="E9094" s="125" t="s">
        <v>7871</v>
      </c>
      <c r="F9094" s="125" t="s">
        <v>1189</v>
      </c>
      <c r="G9094" s="125" t="s">
        <v>1190</v>
      </c>
      <c r="AO9094" s="376"/>
    </row>
    <row r="9095" spans="1:41" x14ac:dyDescent="0.25">
      <c r="A9095" s="44" t="s">
        <v>8064</v>
      </c>
      <c r="B9095" s="44" t="s">
        <v>5321</v>
      </c>
      <c r="C9095" s="45">
        <v>26010401</v>
      </c>
      <c r="D9095" s="45" t="s">
        <v>11363</v>
      </c>
      <c r="E9095" s="45" t="s">
        <v>17459</v>
      </c>
      <c r="AO9095" s="376"/>
    </row>
    <row r="9096" spans="1:41" x14ac:dyDescent="0.25">
      <c r="A9096" s="44" t="s">
        <v>8064</v>
      </c>
      <c r="B9096" s="44" t="s">
        <v>3176</v>
      </c>
      <c r="C9096" s="45">
        <v>26010402</v>
      </c>
      <c r="D9096" s="45" t="s">
        <v>11363</v>
      </c>
      <c r="E9096" s="45" t="s">
        <v>17459</v>
      </c>
      <c r="AO9096" s="376"/>
    </row>
    <row r="9097" spans="1:41" x14ac:dyDescent="0.25">
      <c r="A9097" s="44" t="s">
        <v>3854</v>
      </c>
      <c r="B9097" s="44" t="s">
        <v>3682</v>
      </c>
      <c r="C9097" s="56" t="s">
        <v>3707</v>
      </c>
      <c r="D9097" s="56" t="s">
        <v>1791</v>
      </c>
      <c r="E9097" s="69">
        <v>45536</v>
      </c>
      <c r="F9097" s="45"/>
      <c r="G9097" s="45"/>
      <c r="H9097" s="93"/>
      <c r="I9097" s="99"/>
      <c r="J9097" s="99"/>
      <c r="K9097" s="99"/>
      <c r="L9097" s="99"/>
      <c r="M9097" s="99"/>
      <c r="N9097" s="44"/>
      <c r="O9097" s="44"/>
      <c r="P9097" s="99"/>
      <c r="Q9097" s="99"/>
      <c r="R9097" s="99"/>
      <c r="S9097" s="99"/>
      <c r="T9097" s="99"/>
      <c r="U9097" s="99"/>
      <c r="V9097" s="99"/>
      <c r="W9097" s="99"/>
      <c r="X9097" s="99"/>
      <c r="Y9097" s="99"/>
      <c r="Z9097" s="99"/>
      <c r="AA9097" s="99"/>
      <c r="AB9097" s="99"/>
      <c r="AC9097" s="99"/>
      <c r="AD9097" s="99"/>
      <c r="AE9097" s="99"/>
      <c r="AF9097" s="99"/>
      <c r="AG9097" s="99"/>
      <c r="AH9097" s="31"/>
      <c r="AI9097" s="31"/>
      <c r="AJ9097" s="31"/>
      <c r="AK9097" s="31"/>
      <c r="AL9097" s="31"/>
      <c r="AO9097" s="376"/>
    </row>
    <row r="9098" spans="1:41" x14ac:dyDescent="0.3">
      <c r="A9098" s="57" t="s">
        <v>1239</v>
      </c>
      <c r="B9098" s="57" t="s">
        <v>1311</v>
      </c>
      <c r="C9098" s="62" t="s">
        <v>4752</v>
      </c>
      <c r="D9098" s="62" t="s">
        <v>20886</v>
      </c>
      <c r="E9098" s="368" t="s">
        <v>9707</v>
      </c>
      <c r="F9098" s="32"/>
      <c r="G9098" s="32"/>
      <c r="H9098" s="32"/>
      <c r="I9098" s="31"/>
      <c r="J9098" s="31"/>
      <c r="K9098" s="31"/>
      <c r="L9098" s="31"/>
      <c r="M9098" s="31"/>
      <c r="N9098" s="31"/>
      <c r="O9098" s="31"/>
      <c r="P9098" s="31"/>
      <c r="Q9098" s="31"/>
      <c r="R9098" s="31"/>
      <c r="S9098" s="31"/>
      <c r="T9098" s="31"/>
      <c r="U9098" s="31"/>
      <c r="V9098" s="31"/>
      <c r="W9098" s="31"/>
      <c r="X9098" s="31"/>
      <c r="Y9098" s="31"/>
      <c r="Z9098" s="31"/>
      <c r="AA9098" s="31"/>
      <c r="AB9098" s="31"/>
      <c r="AC9098" s="31"/>
      <c r="AD9098" s="31"/>
      <c r="AE9098" s="31"/>
      <c r="AF9098" s="31"/>
      <c r="AG9098" s="31"/>
      <c r="AH9098" s="31"/>
      <c r="AI9098" s="31"/>
      <c r="AJ9098" s="31"/>
      <c r="AK9098" s="31"/>
      <c r="AL9098" s="31"/>
      <c r="AO9098" s="376"/>
    </row>
    <row r="9099" spans="1:41" x14ac:dyDescent="0.3">
      <c r="A9099" s="92" t="s">
        <v>1239</v>
      </c>
      <c r="B9099" s="92" t="s">
        <v>1311</v>
      </c>
      <c r="C9099" s="318" t="s">
        <v>4752</v>
      </c>
      <c r="D9099" s="318" t="s">
        <v>13017</v>
      </c>
      <c r="E9099" s="320">
        <v>47118</v>
      </c>
      <c r="F9099" s="93"/>
      <c r="G9099" s="93"/>
      <c r="H9099" s="93"/>
      <c r="I9099" s="99"/>
      <c r="J9099" s="99"/>
      <c r="K9099" s="99"/>
      <c r="L9099" s="99"/>
      <c r="M9099" s="99"/>
      <c r="N9099" s="99"/>
      <c r="O9099" s="99"/>
      <c r="P9099" s="99"/>
      <c r="Q9099" s="99"/>
      <c r="R9099" s="99"/>
      <c r="S9099" s="99"/>
      <c r="T9099" s="99"/>
      <c r="U9099" s="99"/>
      <c r="V9099" s="99"/>
      <c r="W9099" s="99"/>
      <c r="X9099" s="99"/>
      <c r="Y9099" s="99"/>
      <c r="Z9099" s="99"/>
      <c r="AA9099" s="99"/>
      <c r="AB9099" s="99"/>
      <c r="AC9099" s="99"/>
      <c r="AD9099" s="99"/>
      <c r="AE9099" s="99"/>
      <c r="AF9099" s="99"/>
      <c r="AG9099" s="99"/>
      <c r="AH9099" s="31"/>
      <c r="AI9099" s="31"/>
      <c r="AJ9099" s="31"/>
      <c r="AK9099" s="31"/>
      <c r="AL9099" s="31"/>
      <c r="AO9099" s="376"/>
    </row>
    <row r="9100" spans="1:41" x14ac:dyDescent="0.25">
      <c r="A9100" s="44" t="s">
        <v>1853</v>
      </c>
      <c r="B9100" s="44" t="s">
        <v>21359</v>
      </c>
      <c r="C9100" s="45" t="s">
        <v>9701</v>
      </c>
      <c r="D9100" s="45" t="s">
        <v>21447</v>
      </c>
      <c r="E9100" s="46">
        <v>46752</v>
      </c>
      <c r="AO9100" s="376"/>
    </row>
    <row r="9101" spans="1:41" x14ac:dyDescent="0.25">
      <c r="A9101" s="44" t="s">
        <v>11306</v>
      </c>
      <c r="B9101" s="44" t="s">
        <v>4244</v>
      </c>
      <c r="C9101" s="45">
        <v>240906</v>
      </c>
      <c r="D9101" s="45" t="s">
        <v>11363</v>
      </c>
      <c r="E9101" s="45" t="s">
        <v>4826</v>
      </c>
      <c r="AO9101" s="376"/>
    </row>
    <row r="9102" spans="1:41" x14ac:dyDescent="0.25">
      <c r="A9102" s="44" t="s">
        <v>11306</v>
      </c>
      <c r="B9102" s="44" t="s">
        <v>21449</v>
      </c>
      <c r="C9102" s="45">
        <v>260504</v>
      </c>
      <c r="D9102" s="45" t="s">
        <v>11363</v>
      </c>
      <c r="E9102" s="45" t="s">
        <v>21450</v>
      </c>
      <c r="AO9102" s="376"/>
    </row>
    <row r="9103" spans="1:41" x14ac:dyDescent="0.25">
      <c r="A9103" s="44" t="s">
        <v>8381</v>
      </c>
      <c r="B9103" s="44" t="s">
        <v>5134</v>
      </c>
      <c r="C9103" s="45">
        <v>230807</v>
      </c>
      <c r="D9103" s="45" t="s">
        <v>11363</v>
      </c>
      <c r="E9103" s="45" t="s">
        <v>8282</v>
      </c>
      <c r="AO9103" s="376"/>
    </row>
    <row r="9104" spans="1:41" x14ac:dyDescent="0.25">
      <c r="A9104" s="44" t="s">
        <v>2253</v>
      </c>
      <c r="B9104" s="44" t="s">
        <v>14959</v>
      </c>
      <c r="C9104" s="45" t="s">
        <v>9126</v>
      </c>
      <c r="D9104" s="367" t="s">
        <v>3696</v>
      </c>
      <c r="E9104" s="328">
        <f>DATE(2027,12,28)</f>
        <v>46749</v>
      </c>
      <c r="F9104" s="32"/>
      <c r="G9104" s="32"/>
      <c r="H9104" s="32"/>
      <c r="I9104" s="31"/>
      <c r="J9104" s="31"/>
      <c r="K9104" s="31"/>
      <c r="L9104" s="31"/>
      <c r="M9104" s="31"/>
      <c r="N9104" s="31"/>
      <c r="O9104" s="31"/>
      <c r="P9104" s="31"/>
      <c r="Q9104" s="31"/>
      <c r="R9104" s="31"/>
      <c r="S9104" s="31"/>
      <c r="T9104" s="31"/>
      <c r="U9104" s="31"/>
      <c r="V9104" s="31"/>
      <c r="W9104" s="31"/>
      <c r="X9104" s="31"/>
      <c r="Y9104" s="31"/>
      <c r="Z9104" s="31"/>
      <c r="AA9104" s="31"/>
      <c r="AB9104" s="31"/>
      <c r="AC9104" s="31"/>
      <c r="AD9104" s="31"/>
      <c r="AE9104" s="31"/>
      <c r="AF9104" s="31"/>
      <c r="AG9104" s="31"/>
      <c r="AH9104" s="31"/>
      <c r="AI9104" s="31"/>
      <c r="AJ9104" s="31"/>
      <c r="AK9104" s="31"/>
      <c r="AL9104" s="31"/>
      <c r="AO9104" s="376"/>
    </row>
    <row r="9105" spans="1:41" x14ac:dyDescent="0.25">
      <c r="A9105" s="44" t="s">
        <v>1783</v>
      </c>
      <c r="B9105" s="92" t="s">
        <v>12068</v>
      </c>
      <c r="C9105" s="93" t="s">
        <v>12038</v>
      </c>
      <c r="D9105" s="93" t="s">
        <v>1201</v>
      </c>
      <c r="E9105" s="94">
        <v>47208</v>
      </c>
      <c r="F9105" s="93"/>
      <c r="G9105" s="93"/>
      <c r="H9105" s="93"/>
      <c r="I9105" s="99"/>
      <c r="J9105" s="99"/>
      <c r="K9105" s="99"/>
      <c r="L9105" s="99"/>
      <c r="M9105" s="99"/>
      <c r="N9105" s="99"/>
      <c r="O9105" s="44"/>
      <c r="P9105" s="99"/>
      <c r="Q9105" s="99"/>
      <c r="R9105" s="99"/>
      <c r="S9105" s="99"/>
      <c r="T9105" s="99"/>
      <c r="U9105" s="99"/>
      <c r="V9105" s="99"/>
      <c r="W9105" s="99"/>
      <c r="X9105" s="99"/>
      <c r="Y9105" s="99"/>
      <c r="Z9105" s="99"/>
      <c r="AA9105" s="99"/>
      <c r="AB9105" s="99"/>
      <c r="AC9105" s="99"/>
      <c r="AD9105" s="99"/>
      <c r="AE9105" s="99"/>
      <c r="AF9105" s="99"/>
      <c r="AG9105" s="99"/>
      <c r="AH9105" s="31"/>
      <c r="AI9105" s="31"/>
      <c r="AJ9105" s="31"/>
      <c r="AK9105" s="31"/>
      <c r="AL9105" s="31"/>
      <c r="AO9105" s="376"/>
    </row>
    <row r="9106" spans="1:41" x14ac:dyDescent="0.25">
      <c r="A9106" s="91" t="s">
        <v>19215</v>
      </c>
      <c r="B9106" s="92" t="s">
        <v>19284</v>
      </c>
      <c r="C9106" s="93" t="s">
        <v>19285</v>
      </c>
      <c r="D9106" s="93" t="s">
        <v>1201</v>
      </c>
      <c r="E9106" s="94">
        <v>46582</v>
      </c>
      <c r="F9106" s="93"/>
      <c r="G9106" s="93"/>
      <c r="H9106" s="93"/>
      <c r="I9106" s="99"/>
      <c r="J9106" s="99"/>
      <c r="K9106" s="99"/>
      <c r="L9106" s="99"/>
      <c r="M9106" s="99"/>
      <c r="N9106" s="99"/>
      <c r="O9106" s="99"/>
      <c r="P9106" s="99"/>
      <c r="Q9106" s="99"/>
      <c r="R9106" s="99"/>
      <c r="S9106" s="99"/>
      <c r="T9106" s="99"/>
      <c r="U9106" s="99"/>
      <c r="V9106" s="99"/>
      <c r="W9106" s="99"/>
      <c r="X9106" s="99"/>
      <c r="Y9106" s="99"/>
      <c r="Z9106" s="99"/>
      <c r="AA9106" s="99"/>
      <c r="AB9106" s="99"/>
      <c r="AC9106" s="99"/>
      <c r="AD9106" s="99"/>
      <c r="AE9106" s="99"/>
      <c r="AF9106" s="99"/>
      <c r="AG9106" s="99"/>
      <c r="AH9106" s="31"/>
      <c r="AI9106" s="31"/>
      <c r="AJ9106" s="31"/>
      <c r="AK9106" s="31"/>
      <c r="AL9106" s="31"/>
      <c r="AO9106" s="376"/>
    </row>
    <row r="9107" spans="1:41" x14ac:dyDescent="0.3">
      <c r="A9107" s="57" t="s">
        <v>4686</v>
      </c>
      <c r="B9107" s="57" t="s">
        <v>2173</v>
      </c>
      <c r="C9107" s="62">
        <v>24030</v>
      </c>
      <c r="D9107" s="62" t="s">
        <v>20886</v>
      </c>
      <c r="E9107" s="60">
        <v>47057</v>
      </c>
      <c r="F9107" s="32"/>
      <c r="G9107" s="32"/>
      <c r="H9107" s="32"/>
      <c r="I9107" s="31"/>
      <c r="J9107" s="31"/>
      <c r="K9107" s="31"/>
      <c r="L9107" s="31"/>
      <c r="M9107" s="31"/>
      <c r="N9107" s="31"/>
      <c r="O9107" s="31"/>
      <c r="P9107" s="31"/>
      <c r="Q9107" s="31"/>
      <c r="R9107" s="31"/>
      <c r="S9107" s="31"/>
      <c r="T9107" s="31"/>
      <c r="U9107" s="31"/>
      <c r="V9107" s="31"/>
      <c r="W9107" s="31"/>
      <c r="X9107" s="31"/>
      <c r="Y9107" s="31"/>
      <c r="Z9107" s="31"/>
      <c r="AA9107" s="31"/>
      <c r="AB9107" s="31"/>
      <c r="AC9107" s="31"/>
      <c r="AD9107" s="31"/>
      <c r="AE9107" s="31"/>
      <c r="AF9107" s="31"/>
      <c r="AG9107" s="31"/>
      <c r="AH9107" s="31"/>
      <c r="AI9107" s="31"/>
      <c r="AJ9107" s="31"/>
      <c r="AK9107" s="31"/>
      <c r="AL9107" s="31"/>
      <c r="AO9107" s="376"/>
    </row>
    <row r="9108" spans="1:41" x14ac:dyDescent="0.25">
      <c r="A9108" s="44" t="s">
        <v>5595</v>
      </c>
      <c r="B9108" s="44" t="s">
        <v>20685</v>
      </c>
      <c r="C9108" s="45" t="s">
        <v>20794</v>
      </c>
      <c r="D9108" s="32" t="s">
        <v>5559</v>
      </c>
      <c r="E9108" s="45" t="s">
        <v>20882</v>
      </c>
      <c r="F9108" s="32"/>
      <c r="G9108" s="32"/>
      <c r="H9108" s="32"/>
      <c r="I9108" s="31"/>
      <c r="J9108" s="31"/>
      <c r="K9108" s="31"/>
      <c r="L9108" s="31"/>
      <c r="M9108" s="31"/>
      <c r="N9108" s="31"/>
      <c r="O9108" s="31"/>
      <c r="P9108" s="31"/>
      <c r="Q9108" s="31"/>
      <c r="R9108" s="31"/>
      <c r="S9108" s="31"/>
      <c r="T9108" s="31"/>
      <c r="U9108" s="31"/>
      <c r="V9108" s="31"/>
      <c r="W9108" s="31"/>
      <c r="X9108" s="31"/>
      <c r="Y9108" s="31"/>
      <c r="Z9108" s="31"/>
      <c r="AA9108" s="31"/>
      <c r="AB9108" s="31"/>
      <c r="AC9108" s="31"/>
      <c r="AD9108" s="31"/>
      <c r="AE9108" s="31"/>
      <c r="AF9108" s="31"/>
      <c r="AG9108" s="31"/>
      <c r="AH9108" s="31"/>
      <c r="AI9108" s="31"/>
      <c r="AJ9108" s="31"/>
      <c r="AK9108" s="31"/>
      <c r="AL9108" s="31"/>
      <c r="AO9108" s="376"/>
    </row>
    <row r="9109" spans="1:41" x14ac:dyDescent="0.25">
      <c r="A9109" s="44" t="s">
        <v>1865</v>
      </c>
      <c r="B9109" s="44" t="s">
        <v>21442</v>
      </c>
      <c r="C9109" s="45" t="s">
        <v>5558</v>
      </c>
      <c r="D9109" s="45" t="s">
        <v>21447</v>
      </c>
      <c r="E9109" s="46">
        <v>46568</v>
      </c>
      <c r="AO9109" s="376"/>
    </row>
    <row r="9110" spans="1:41" x14ac:dyDescent="0.25">
      <c r="A9110" s="44" t="s">
        <v>11975</v>
      </c>
      <c r="B9110" s="44" t="s">
        <v>17605</v>
      </c>
      <c r="C9110" s="45">
        <v>240901</v>
      </c>
      <c r="D9110" s="45" t="s">
        <v>11363</v>
      </c>
      <c r="E9110" s="45" t="s">
        <v>4826</v>
      </c>
      <c r="AO9110" s="376"/>
    </row>
    <row r="9111" spans="1:41" x14ac:dyDescent="0.25">
      <c r="A9111" s="44" t="s">
        <v>13649</v>
      </c>
      <c r="B9111" s="44" t="s">
        <v>13591</v>
      </c>
      <c r="C9111" s="45">
        <v>22.25</v>
      </c>
      <c r="D9111" s="45" t="s">
        <v>12549</v>
      </c>
      <c r="E9111" s="46">
        <v>47664</v>
      </c>
      <c r="F9111" s="45"/>
      <c r="G9111" s="93"/>
      <c r="H9111" s="93"/>
      <c r="I9111" s="99"/>
      <c r="J9111" s="99"/>
      <c r="K9111" s="99"/>
      <c r="L9111" s="99"/>
      <c r="M9111" s="99"/>
      <c r="N9111" s="99"/>
      <c r="O9111" s="99"/>
      <c r="P9111" s="99"/>
      <c r="Q9111" s="99"/>
      <c r="R9111" s="99"/>
      <c r="S9111" s="99"/>
      <c r="T9111" s="99"/>
      <c r="U9111" s="99"/>
      <c r="V9111" s="99"/>
      <c r="W9111" s="99"/>
      <c r="X9111" s="99"/>
      <c r="Y9111" s="99"/>
      <c r="Z9111" s="99"/>
      <c r="AA9111" s="99"/>
      <c r="AB9111" s="99"/>
      <c r="AC9111" s="99"/>
      <c r="AD9111" s="99"/>
      <c r="AE9111" s="99"/>
      <c r="AF9111" s="99"/>
      <c r="AG9111" s="99"/>
      <c r="AH9111" s="31"/>
      <c r="AI9111" s="31"/>
      <c r="AJ9111" s="31"/>
      <c r="AK9111" s="31"/>
      <c r="AL9111" s="31"/>
      <c r="AO9111" s="376"/>
    </row>
    <row r="9112" spans="1:41" x14ac:dyDescent="0.25">
      <c r="A9112" s="44" t="s">
        <v>13649</v>
      </c>
      <c r="B9112" s="44" t="s">
        <v>2350</v>
      </c>
      <c r="C9112" s="45">
        <v>230105</v>
      </c>
      <c r="D9112" s="45" t="s">
        <v>11363</v>
      </c>
      <c r="E9112" s="45" t="s">
        <v>5265</v>
      </c>
      <c r="AO9112" s="376"/>
    </row>
    <row r="9113" spans="1:41" x14ac:dyDescent="0.25">
      <c r="A9113" s="44" t="s">
        <v>5533</v>
      </c>
      <c r="B9113" s="44" t="s">
        <v>21433</v>
      </c>
      <c r="C9113" s="45" t="s">
        <v>5528</v>
      </c>
      <c r="D9113" s="45" t="s">
        <v>21447</v>
      </c>
      <c r="E9113" s="46">
        <v>46418</v>
      </c>
      <c r="AO9113" s="376"/>
    </row>
    <row r="9114" spans="1:41" x14ac:dyDescent="0.25">
      <c r="A9114" s="44" t="s">
        <v>731</v>
      </c>
      <c r="B9114" s="44" t="s">
        <v>3176</v>
      </c>
      <c r="C9114" s="45">
        <v>23010402</v>
      </c>
      <c r="D9114" s="45" t="s">
        <v>11363</v>
      </c>
      <c r="E9114" s="45" t="s">
        <v>5322</v>
      </c>
      <c r="AO9114" s="376"/>
    </row>
    <row r="9115" spans="1:41" x14ac:dyDescent="0.3">
      <c r="A9115" s="333" t="s">
        <v>543</v>
      </c>
      <c r="B9115" s="333" t="s">
        <v>3456</v>
      </c>
      <c r="C9115" s="125" t="s">
        <v>10963</v>
      </c>
      <c r="D9115" s="32" t="s">
        <v>20309</v>
      </c>
      <c r="E9115" s="125" t="s">
        <v>2593</v>
      </c>
      <c r="F9115" s="125" t="s">
        <v>1189</v>
      </c>
      <c r="G9115" s="125" t="s">
        <v>1190</v>
      </c>
      <c r="AO9115" s="376"/>
    </row>
    <row r="9116" spans="1:41" x14ac:dyDescent="0.3">
      <c r="A9116" s="333" t="s">
        <v>543</v>
      </c>
      <c r="B9116" s="333" t="s">
        <v>15583</v>
      </c>
      <c r="C9116" s="125" t="s">
        <v>15584</v>
      </c>
      <c r="D9116" s="32" t="s">
        <v>20309</v>
      </c>
      <c r="E9116" s="125" t="s">
        <v>15591</v>
      </c>
      <c r="F9116" s="125" t="s">
        <v>1189</v>
      </c>
      <c r="G9116" s="125" t="s">
        <v>1190</v>
      </c>
      <c r="AO9116" s="376"/>
    </row>
    <row r="9117" spans="1:41" x14ac:dyDescent="0.25">
      <c r="A9117" s="44" t="s">
        <v>543</v>
      </c>
      <c r="B9117" s="44" t="s">
        <v>14960</v>
      </c>
      <c r="C9117" s="45" t="s">
        <v>5095</v>
      </c>
      <c r="D9117" s="367" t="s">
        <v>3696</v>
      </c>
      <c r="E9117" s="328">
        <f>DATE(2027,5,26)</f>
        <v>46533</v>
      </c>
      <c r="F9117" s="32"/>
      <c r="G9117" s="32"/>
      <c r="H9117" s="32"/>
      <c r="I9117" s="31"/>
      <c r="J9117" s="31"/>
      <c r="K9117" s="31"/>
      <c r="L9117" s="31"/>
      <c r="M9117" s="31"/>
      <c r="N9117" s="31"/>
      <c r="O9117" s="31"/>
      <c r="P9117" s="31"/>
      <c r="Q9117" s="31"/>
      <c r="R9117" s="31"/>
      <c r="S9117" s="31"/>
      <c r="T9117" s="31"/>
      <c r="U9117" s="31"/>
      <c r="V9117" s="31"/>
      <c r="W9117" s="31"/>
      <c r="X9117" s="31"/>
      <c r="Y9117" s="31"/>
      <c r="Z9117" s="31"/>
      <c r="AA9117" s="31"/>
      <c r="AB9117" s="31"/>
      <c r="AC9117" s="31"/>
      <c r="AD9117" s="31"/>
      <c r="AE9117" s="31"/>
      <c r="AF9117" s="31"/>
      <c r="AG9117" s="31"/>
      <c r="AH9117" s="31"/>
      <c r="AI9117" s="31"/>
      <c r="AJ9117" s="31"/>
      <c r="AK9117" s="31"/>
      <c r="AL9117" s="31"/>
      <c r="AO9117" s="376"/>
    </row>
    <row r="9118" spans="1:41" x14ac:dyDescent="0.25">
      <c r="A9118" s="44" t="s">
        <v>543</v>
      </c>
      <c r="B9118" s="44" t="s">
        <v>14829</v>
      </c>
      <c r="C9118" s="45" t="s">
        <v>9127</v>
      </c>
      <c r="D9118" s="367" t="s">
        <v>3696</v>
      </c>
      <c r="E9118" s="328">
        <f>DATE(2027,6,16)</f>
        <v>46554</v>
      </c>
      <c r="F9118" s="32"/>
      <c r="G9118" s="32"/>
      <c r="H9118" s="32"/>
      <c r="I9118" s="31"/>
      <c r="J9118" s="31"/>
      <c r="K9118" s="31"/>
      <c r="L9118" s="31"/>
      <c r="M9118" s="31"/>
      <c r="N9118" s="31"/>
      <c r="O9118" s="31"/>
      <c r="P9118" s="31"/>
      <c r="Q9118" s="31"/>
      <c r="R9118" s="31"/>
      <c r="S9118" s="31"/>
      <c r="T9118" s="31"/>
      <c r="U9118" s="31"/>
      <c r="V9118" s="31"/>
      <c r="W9118" s="31"/>
      <c r="X9118" s="31"/>
      <c r="Y9118" s="31"/>
      <c r="Z9118" s="31"/>
      <c r="AA9118" s="31"/>
      <c r="AB9118" s="31"/>
      <c r="AC9118" s="31"/>
      <c r="AD9118" s="31"/>
      <c r="AE9118" s="31"/>
      <c r="AF9118" s="31"/>
      <c r="AG9118" s="31"/>
      <c r="AH9118" s="31"/>
      <c r="AI9118" s="31"/>
      <c r="AJ9118" s="31"/>
      <c r="AK9118" s="31"/>
      <c r="AL9118" s="31"/>
      <c r="AO9118" s="376"/>
    </row>
    <row r="9119" spans="1:41" x14ac:dyDescent="0.25">
      <c r="A9119" s="44" t="s">
        <v>20530</v>
      </c>
      <c r="B9119" s="44" t="s">
        <v>5583</v>
      </c>
      <c r="C9119" s="45" t="s">
        <v>5596</v>
      </c>
      <c r="D9119" s="32" t="s">
        <v>5559</v>
      </c>
      <c r="E9119" s="45" t="s">
        <v>20837</v>
      </c>
      <c r="F9119" s="32"/>
      <c r="G9119" s="32"/>
      <c r="H9119" s="32"/>
      <c r="I9119" s="31"/>
      <c r="J9119" s="31"/>
      <c r="K9119" s="31"/>
      <c r="L9119" s="31"/>
      <c r="M9119" s="31"/>
      <c r="N9119" s="31"/>
      <c r="O9119" s="31"/>
      <c r="P9119" s="31"/>
      <c r="Q9119" s="31"/>
      <c r="R9119" s="31"/>
      <c r="S9119" s="31"/>
      <c r="T9119" s="31"/>
      <c r="U9119" s="31"/>
      <c r="V9119" s="31"/>
      <c r="W9119" s="31"/>
      <c r="X9119" s="31"/>
      <c r="Y9119" s="31"/>
      <c r="Z9119" s="31"/>
      <c r="AA9119" s="31"/>
      <c r="AB9119" s="31"/>
      <c r="AC9119" s="31"/>
      <c r="AD9119" s="31"/>
      <c r="AE9119" s="31"/>
      <c r="AF9119" s="31"/>
      <c r="AG9119" s="31"/>
      <c r="AH9119" s="31"/>
      <c r="AI9119" s="31"/>
      <c r="AJ9119" s="31"/>
      <c r="AK9119" s="31"/>
      <c r="AL9119" s="31"/>
      <c r="AO9119" s="376"/>
    </row>
    <row r="9120" spans="1:41" x14ac:dyDescent="0.25">
      <c r="A9120" s="44" t="s">
        <v>20530</v>
      </c>
      <c r="B9120" s="44" t="s">
        <v>8476</v>
      </c>
      <c r="C9120" s="45" t="s">
        <v>8530</v>
      </c>
      <c r="D9120" s="32" t="s">
        <v>5559</v>
      </c>
      <c r="E9120" s="45" t="s">
        <v>20853</v>
      </c>
      <c r="F9120" s="32"/>
      <c r="G9120" s="32"/>
      <c r="H9120" s="32"/>
      <c r="I9120" s="31"/>
      <c r="J9120" s="31"/>
      <c r="K9120" s="31"/>
      <c r="L9120" s="31"/>
      <c r="M9120" s="31"/>
      <c r="N9120" s="31"/>
      <c r="O9120" s="31"/>
      <c r="P9120" s="31"/>
      <c r="Q9120" s="31"/>
      <c r="R9120" s="31"/>
      <c r="S9120" s="31"/>
      <c r="T9120" s="31"/>
      <c r="U9120" s="31"/>
      <c r="V9120" s="31"/>
      <c r="W9120" s="31"/>
      <c r="X9120" s="31"/>
      <c r="Y9120" s="31"/>
      <c r="Z9120" s="31"/>
      <c r="AA9120" s="31"/>
      <c r="AB9120" s="31"/>
      <c r="AC9120" s="31"/>
      <c r="AD9120" s="31"/>
      <c r="AE9120" s="31"/>
      <c r="AF9120" s="31"/>
      <c r="AG9120" s="31"/>
      <c r="AH9120" s="31"/>
      <c r="AI9120" s="31"/>
      <c r="AJ9120" s="31"/>
      <c r="AK9120" s="31"/>
      <c r="AL9120" s="31"/>
      <c r="AO9120" s="376"/>
    </row>
    <row r="9121" spans="1:41" x14ac:dyDescent="0.25">
      <c r="A9121" s="44" t="s">
        <v>8382</v>
      </c>
      <c r="B9121" s="44" t="s">
        <v>928</v>
      </c>
      <c r="C9121" s="45">
        <v>231104</v>
      </c>
      <c r="D9121" s="45" t="s">
        <v>11363</v>
      </c>
      <c r="E9121" s="45" t="s">
        <v>8334</v>
      </c>
      <c r="AO9121" s="376"/>
    </row>
    <row r="9122" spans="1:41" x14ac:dyDescent="0.25">
      <c r="A9122" s="44" t="s">
        <v>7013</v>
      </c>
      <c r="B9122" s="44" t="s">
        <v>3475</v>
      </c>
      <c r="C9122" s="45">
        <v>230301</v>
      </c>
      <c r="D9122" s="45" t="s">
        <v>11363</v>
      </c>
      <c r="E9122" s="45" t="s">
        <v>5265</v>
      </c>
      <c r="AO9122" s="376"/>
    </row>
    <row r="9123" spans="1:41" x14ac:dyDescent="0.25">
      <c r="A9123" s="44" t="s">
        <v>17954</v>
      </c>
      <c r="B9123" s="44" t="s">
        <v>5134</v>
      </c>
      <c r="C9123" s="45">
        <v>220802</v>
      </c>
      <c r="D9123" s="45" t="s">
        <v>11363</v>
      </c>
      <c r="E9123" s="45" t="s">
        <v>4966</v>
      </c>
      <c r="AO9123" s="376"/>
    </row>
    <row r="9124" spans="1:41" x14ac:dyDescent="0.25">
      <c r="A9124" s="44" t="s">
        <v>8228</v>
      </c>
      <c r="B9124" s="44" t="s">
        <v>21359</v>
      </c>
      <c r="C9124" s="45" t="s">
        <v>9701</v>
      </c>
      <c r="D9124" s="45" t="s">
        <v>21447</v>
      </c>
      <c r="E9124" s="46">
        <v>46752</v>
      </c>
      <c r="AO9124" s="376"/>
    </row>
    <row r="9125" spans="1:41" x14ac:dyDescent="0.25">
      <c r="A9125" s="44" t="s">
        <v>8228</v>
      </c>
      <c r="B9125" s="44" t="s">
        <v>21433</v>
      </c>
      <c r="C9125" s="45" t="s">
        <v>8135</v>
      </c>
      <c r="D9125" s="45" t="s">
        <v>21447</v>
      </c>
      <c r="E9125" s="46">
        <v>46418</v>
      </c>
      <c r="AO9125" s="376"/>
    </row>
    <row r="9126" spans="1:41" x14ac:dyDescent="0.25">
      <c r="A9126" s="44" t="s">
        <v>19366</v>
      </c>
      <c r="B9126" s="319" t="s">
        <v>19511</v>
      </c>
      <c r="C9126" s="318" t="s">
        <v>19711</v>
      </c>
      <c r="D9126" s="93" t="s">
        <v>19934</v>
      </c>
      <c r="E9126" s="320">
        <v>46507</v>
      </c>
      <c r="F9126" s="93"/>
      <c r="G9126" s="93"/>
      <c r="H9126" s="93"/>
      <c r="I9126" s="99"/>
      <c r="J9126" s="99"/>
      <c r="K9126" s="99"/>
      <c r="L9126" s="99"/>
      <c r="M9126" s="99"/>
      <c r="N9126" s="99"/>
      <c r="O9126" s="99"/>
      <c r="P9126" s="99"/>
      <c r="Q9126" s="99"/>
      <c r="R9126" s="99"/>
      <c r="S9126" s="99"/>
      <c r="T9126" s="99"/>
      <c r="U9126" s="99"/>
      <c r="V9126" s="99"/>
      <c r="W9126" s="99"/>
      <c r="X9126" s="99"/>
      <c r="Y9126" s="99"/>
      <c r="Z9126" s="99"/>
      <c r="AA9126" s="99"/>
      <c r="AB9126" s="99"/>
      <c r="AC9126" s="99"/>
      <c r="AD9126" s="99"/>
      <c r="AE9126" s="99"/>
      <c r="AF9126" s="99"/>
      <c r="AG9126" s="99"/>
      <c r="AH9126" s="31"/>
      <c r="AI9126" s="31"/>
      <c r="AJ9126" s="31"/>
      <c r="AK9126" s="31"/>
      <c r="AL9126" s="31"/>
      <c r="AO9126" s="376"/>
    </row>
    <row r="9127" spans="1:41" x14ac:dyDescent="0.25">
      <c r="A9127" s="44" t="s">
        <v>19366</v>
      </c>
      <c r="B9127" s="319" t="s">
        <v>19515</v>
      </c>
      <c r="C9127" s="318" t="s">
        <v>19712</v>
      </c>
      <c r="D9127" s="93" t="s">
        <v>19934</v>
      </c>
      <c r="E9127" s="320">
        <v>46691</v>
      </c>
      <c r="F9127" s="93"/>
      <c r="G9127" s="93"/>
      <c r="H9127" s="93"/>
      <c r="I9127" s="99"/>
      <c r="J9127" s="99"/>
      <c r="K9127" s="99"/>
      <c r="L9127" s="99"/>
      <c r="M9127" s="99"/>
      <c r="N9127" s="99"/>
      <c r="O9127" s="99"/>
      <c r="P9127" s="99"/>
      <c r="Q9127" s="99"/>
      <c r="R9127" s="99"/>
      <c r="S9127" s="99"/>
      <c r="T9127" s="99"/>
      <c r="U9127" s="99"/>
      <c r="V9127" s="99"/>
      <c r="W9127" s="99"/>
      <c r="X9127" s="99"/>
      <c r="Y9127" s="99"/>
      <c r="Z9127" s="99"/>
      <c r="AA9127" s="99"/>
      <c r="AB9127" s="99"/>
      <c r="AC9127" s="99"/>
      <c r="AD9127" s="99"/>
      <c r="AE9127" s="99"/>
      <c r="AF9127" s="99"/>
      <c r="AG9127" s="99"/>
      <c r="AH9127" s="31"/>
      <c r="AI9127" s="31"/>
      <c r="AJ9127" s="31"/>
      <c r="AK9127" s="31"/>
      <c r="AL9127" s="31"/>
      <c r="AO9127" s="376"/>
    </row>
    <row r="9128" spans="1:41" x14ac:dyDescent="0.25">
      <c r="A9128" s="44" t="s">
        <v>9449</v>
      </c>
      <c r="B9128" s="92" t="s">
        <v>9602</v>
      </c>
      <c r="C9128" s="77" t="s">
        <v>9336</v>
      </c>
      <c r="D9128" s="93" t="s">
        <v>9601</v>
      </c>
      <c r="E9128" s="94">
        <v>46568</v>
      </c>
      <c r="F9128" s="93"/>
      <c r="G9128" s="93"/>
      <c r="H9128" s="93"/>
      <c r="I9128" s="99"/>
      <c r="J9128" s="99"/>
      <c r="K9128" s="99"/>
      <c r="L9128" s="99"/>
      <c r="M9128" s="99"/>
      <c r="N9128" s="44"/>
      <c r="O9128" s="44"/>
      <c r="P9128" s="99"/>
      <c r="Q9128" s="99"/>
      <c r="R9128" s="99"/>
      <c r="S9128" s="99"/>
      <c r="T9128" s="99"/>
      <c r="U9128" s="99"/>
      <c r="V9128" s="99"/>
      <c r="W9128" s="99"/>
      <c r="X9128" s="99"/>
      <c r="Y9128" s="99"/>
      <c r="Z9128" s="99"/>
      <c r="AA9128" s="99"/>
      <c r="AB9128" s="99"/>
      <c r="AC9128" s="99"/>
      <c r="AD9128" s="99"/>
      <c r="AE9128" s="99"/>
      <c r="AF9128" s="99"/>
      <c r="AG9128" s="99"/>
      <c r="AH9128" s="31"/>
      <c r="AI9128" s="31"/>
      <c r="AJ9128" s="31"/>
      <c r="AK9128" s="31"/>
      <c r="AL9128" s="31"/>
      <c r="AO9128" s="376"/>
    </row>
    <row r="9129" spans="1:41" x14ac:dyDescent="0.25">
      <c r="A9129" s="44" t="s">
        <v>15793</v>
      </c>
      <c r="B9129" s="44" t="s">
        <v>932</v>
      </c>
      <c r="C9129" s="45">
        <v>220104</v>
      </c>
      <c r="D9129" s="45" t="s">
        <v>11363</v>
      </c>
      <c r="E9129" s="45" t="s">
        <v>5139</v>
      </c>
      <c r="AO9129" s="376"/>
    </row>
    <row r="9130" spans="1:41" x14ac:dyDescent="0.25">
      <c r="A9130" s="44" t="s">
        <v>15793</v>
      </c>
      <c r="B9130" s="44" t="s">
        <v>199</v>
      </c>
      <c r="C9130" s="45">
        <v>241001</v>
      </c>
      <c r="D9130" s="45" t="s">
        <v>11363</v>
      </c>
      <c r="E9130" s="45" t="s">
        <v>5332</v>
      </c>
      <c r="AO9130" s="376"/>
    </row>
    <row r="9131" spans="1:41" x14ac:dyDescent="0.25">
      <c r="A9131" s="44" t="s">
        <v>15793</v>
      </c>
      <c r="B9131" s="44" t="s">
        <v>5129</v>
      </c>
      <c r="C9131" s="45">
        <v>25010502</v>
      </c>
      <c r="D9131" s="45" t="s">
        <v>11363</v>
      </c>
      <c r="E9131" s="45" t="s">
        <v>12551</v>
      </c>
      <c r="AO9131" s="376"/>
    </row>
    <row r="9132" spans="1:41" x14ac:dyDescent="0.25">
      <c r="A9132" s="44" t="s">
        <v>17955</v>
      </c>
      <c r="B9132" s="44" t="s">
        <v>3176</v>
      </c>
      <c r="C9132" s="45">
        <v>26010402</v>
      </c>
      <c r="D9132" s="45" t="s">
        <v>11363</v>
      </c>
      <c r="E9132" s="45" t="s">
        <v>17459</v>
      </c>
      <c r="AO9132" s="376"/>
    </row>
    <row r="9133" spans="1:41" x14ac:dyDescent="0.25">
      <c r="A9133" s="44" t="s">
        <v>3062</v>
      </c>
      <c r="B9133" s="44" t="s">
        <v>14696</v>
      </c>
      <c r="C9133" s="45" t="s">
        <v>7675</v>
      </c>
      <c r="D9133" s="367" t="s">
        <v>3696</v>
      </c>
      <c r="E9133" s="328">
        <f>DATE(2027,5,30)</f>
        <v>46537</v>
      </c>
      <c r="F9133" s="32"/>
      <c r="G9133" s="32"/>
      <c r="H9133" s="32"/>
      <c r="I9133" s="31"/>
      <c r="J9133" s="31"/>
      <c r="K9133" s="31"/>
      <c r="L9133" s="31"/>
      <c r="M9133" s="31"/>
      <c r="N9133" s="31"/>
      <c r="O9133" s="31"/>
      <c r="P9133" s="31"/>
      <c r="Q9133" s="31"/>
      <c r="R9133" s="31"/>
      <c r="S9133" s="31"/>
      <c r="T9133" s="31"/>
      <c r="U9133" s="31"/>
      <c r="V9133" s="31"/>
      <c r="W9133" s="31"/>
      <c r="X9133" s="31"/>
      <c r="Y9133" s="31"/>
      <c r="Z9133" s="31"/>
      <c r="AA9133" s="31"/>
      <c r="AB9133" s="31"/>
      <c r="AC9133" s="31"/>
      <c r="AD9133" s="31"/>
      <c r="AE9133" s="31"/>
      <c r="AF9133" s="31"/>
      <c r="AG9133" s="31"/>
      <c r="AH9133" s="31"/>
      <c r="AI9133" s="31"/>
      <c r="AJ9133" s="31"/>
      <c r="AK9133" s="31"/>
      <c r="AL9133" s="31"/>
      <c r="AO9133" s="376"/>
    </row>
    <row r="9134" spans="1:41" x14ac:dyDescent="0.25">
      <c r="A9134" s="44" t="s">
        <v>3062</v>
      </c>
      <c r="B9134" s="44" t="s">
        <v>20937</v>
      </c>
      <c r="C9134" s="45" t="s">
        <v>21062</v>
      </c>
      <c r="D9134" s="367" t="s">
        <v>3696</v>
      </c>
      <c r="E9134" s="328">
        <f>DATE(2030,6,11)</f>
        <v>47645</v>
      </c>
      <c r="F9134" s="32"/>
      <c r="G9134" s="32"/>
      <c r="H9134" s="32"/>
      <c r="I9134" s="31"/>
      <c r="J9134" s="31"/>
      <c r="K9134" s="31"/>
      <c r="L9134" s="31"/>
      <c r="M9134" s="31"/>
      <c r="N9134" s="31"/>
      <c r="O9134" s="31"/>
      <c r="P9134" s="31"/>
      <c r="Q9134" s="31"/>
      <c r="R9134" s="31"/>
      <c r="S9134" s="31"/>
      <c r="T9134" s="31"/>
      <c r="U9134" s="31"/>
      <c r="V9134" s="31"/>
      <c r="W9134" s="31"/>
      <c r="X9134" s="31"/>
      <c r="Y9134" s="31"/>
      <c r="Z9134" s="31"/>
      <c r="AA9134" s="31"/>
      <c r="AB9134" s="31"/>
      <c r="AC9134" s="31"/>
      <c r="AD9134" s="31"/>
      <c r="AE9134" s="31"/>
      <c r="AF9134" s="31"/>
      <c r="AG9134" s="31"/>
      <c r="AH9134" s="31"/>
      <c r="AI9134" s="31"/>
      <c r="AJ9134" s="31"/>
      <c r="AK9134" s="31"/>
      <c r="AL9134" s="31"/>
      <c r="AO9134" s="376"/>
    </row>
    <row r="9135" spans="1:41" x14ac:dyDescent="0.25">
      <c r="A9135" s="44" t="s">
        <v>1862</v>
      </c>
      <c r="B9135" s="44" t="s">
        <v>21336</v>
      </c>
      <c r="C9135" s="45" t="s">
        <v>9700</v>
      </c>
      <c r="D9135" s="45" t="s">
        <v>21447</v>
      </c>
      <c r="E9135" s="46">
        <v>46538</v>
      </c>
      <c r="AO9135" s="376"/>
    </row>
    <row r="9136" spans="1:41" x14ac:dyDescent="0.25">
      <c r="A9136" s="44" t="s">
        <v>10569</v>
      </c>
      <c r="B9136" s="44" t="s">
        <v>17517</v>
      </c>
      <c r="C9136" s="45">
        <v>24070201</v>
      </c>
      <c r="D9136" s="45" t="s">
        <v>11363</v>
      </c>
      <c r="E9136" s="45" t="s">
        <v>7420</v>
      </c>
      <c r="AO9136" s="376"/>
    </row>
    <row r="9137" spans="1:41" x14ac:dyDescent="0.25">
      <c r="A9137" s="44" t="s">
        <v>10569</v>
      </c>
      <c r="B9137" s="44" t="s">
        <v>3048</v>
      </c>
      <c r="C9137" s="45">
        <v>24070202</v>
      </c>
      <c r="D9137" s="45" t="s">
        <v>11363</v>
      </c>
      <c r="E9137" s="45" t="s">
        <v>7420</v>
      </c>
      <c r="AO9137" s="376"/>
    </row>
    <row r="9138" spans="1:41" x14ac:dyDescent="0.25">
      <c r="A9138" s="44" t="s">
        <v>16741</v>
      </c>
      <c r="B9138" s="44" t="s">
        <v>17306</v>
      </c>
      <c r="C9138" s="45" t="s">
        <v>17403</v>
      </c>
      <c r="D9138" s="93" t="s">
        <v>17443</v>
      </c>
      <c r="E9138" s="45" t="s">
        <v>9839</v>
      </c>
      <c r="F9138" s="93"/>
      <c r="G9138" s="93"/>
      <c r="H9138" s="93"/>
      <c r="I9138" s="99"/>
      <c r="J9138" s="99"/>
      <c r="K9138" s="99"/>
      <c r="L9138" s="99"/>
      <c r="M9138" s="99"/>
      <c r="N9138" s="99"/>
      <c r="O9138" s="99"/>
      <c r="P9138" s="99"/>
      <c r="Q9138" s="99"/>
      <c r="R9138" s="99"/>
      <c r="S9138" s="99"/>
      <c r="T9138" s="99"/>
      <c r="U9138" s="99"/>
      <c r="V9138" s="99"/>
      <c r="W9138" s="99"/>
      <c r="X9138" s="99"/>
      <c r="Y9138" s="99"/>
      <c r="Z9138" s="99"/>
      <c r="AA9138" s="99"/>
      <c r="AB9138" s="99"/>
      <c r="AC9138" s="99"/>
      <c r="AD9138" s="99"/>
      <c r="AE9138" s="99"/>
      <c r="AF9138" s="99"/>
      <c r="AG9138" s="99"/>
      <c r="AH9138" s="31"/>
      <c r="AI9138" s="31"/>
      <c r="AJ9138" s="31"/>
      <c r="AK9138" s="31"/>
      <c r="AL9138" s="31"/>
      <c r="AO9138" s="376"/>
    </row>
    <row r="9139" spans="1:41" x14ac:dyDescent="0.25">
      <c r="A9139" s="44" t="s">
        <v>16741</v>
      </c>
      <c r="B9139" s="44" t="s">
        <v>16742</v>
      </c>
      <c r="C9139" s="45" t="s">
        <v>17015</v>
      </c>
      <c r="D9139" s="367" t="s">
        <v>3696</v>
      </c>
      <c r="E9139" s="328">
        <f>DATE(2029,11,13)</f>
        <v>47435</v>
      </c>
      <c r="F9139" s="32"/>
      <c r="G9139" s="32"/>
      <c r="H9139" s="32"/>
      <c r="I9139" s="31"/>
      <c r="J9139" s="31"/>
      <c r="K9139" s="31"/>
      <c r="L9139" s="31"/>
      <c r="M9139" s="31"/>
      <c r="N9139" s="31"/>
      <c r="O9139" s="31"/>
      <c r="P9139" s="31"/>
      <c r="Q9139" s="31"/>
      <c r="R9139" s="31"/>
      <c r="S9139" s="31"/>
      <c r="T9139" s="31"/>
      <c r="U9139" s="31"/>
      <c r="V9139" s="31"/>
      <c r="W9139" s="31"/>
      <c r="X9139" s="31"/>
      <c r="Y9139" s="31"/>
      <c r="Z9139" s="31"/>
      <c r="AA9139" s="31"/>
      <c r="AB9139" s="31"/>
      <c r="AC9139" s="31"/>
      <c r="AD9139" s="31"/>
      <c r="AE9139" s="31"/>
      <c r="AF9139" s="31"/>
      <c r="AG9139" s="31"/>
      <c r="AH9139" s="31"/>
      <c r="AI9139" s="31"/>
      <c r="AJ9139" s="31"/>
      <c r="AK9139" s="31"/>
      <c r="AL9139" s="31"/>
      <c r="AO9139" s="376"/>
    </row>
    <row r="9140" spans="1:41" x14ac:dyDescent="0.25">
      <c r="A9140" s="44" t="s">
        <v>20938</v>
      </c>
      <c r="B9140" s="44" t="s">
        <v>14738</v>
      </c>
      <c r="C9140" s="45" t="s">
        <v>21063</v>
      </c>
      <c r="D9140" s="367" t="s">
        <v>3696</v>
      </c>
      <c r="E9140" s="328">
        <f>DATE(2030,6,11)</f>
        <v>47645</v>
      </c>
      <c r="F9140" s="32"/>
      <c r="G9140" s="32"/>
      <c r="H9140" s="32"/>
      <c r="I9140" s="31"/>
      <c r="J9140" s="31"/>
      <c r="K9140" s="31"/>
      <c r="L9140" s="31"/>
      <c r="M9140" s="31"/>
      <c r="N9140" s="31"/>
      <c r="O9140" s="31"/>
      <c r="P9140" s="31"/>
      <c r="Q9140" s="31"/>
      <c r="R9140" s="31"/>
      <c r="S9140" s="31"/>
      <c r="T9140" s="31"/>
      <c r="U9140" s="31"/>
      <c r="V9140" s="31"/>
      <c r="W9140" s="31"/>
      <c r="X9140" s="31"/>
      <c r="Y9140" s="31"/>
      <c r="Z9140" s="31"/>
      <c r="AA9140" s="31"/>
      <c r="AB9140" s="31"/>
      <c r="AC9140" s="31"/>
      <c r="AD9140" s="31"/>
      <c r="AE9140" s="31"/>
      <c r="AF9140" s="31"/>
      <c r="AG9140" s="31"/>
      <c r="AH9140" s="31"/>
      <c r="AI9140" s="31"/>
      <c r="AJ9140" s="31"/>
      <c r="AK9140" s="31"/>
      <c r="AL9140" s="31"/>
      <c r="AO9140" s="376"/>
    </row>
    <row r="9141" spans="1:41" x14ac:dyDescent="0.3">
      <c r="A9141" s="57" t="s">
        <v>13148</v>
      </c>
      <c r="B9141" s="57" t="s">
        <v>1290</v>
      </c>
      <c r="C9141" s="62">
        <v>24027</v>
      </c>
      <c r="D9141" s="62" t="s">
        <v>20886</v>
      </c>
      <c r="E9141" s="60">
        <v>46873</v>
      </c>
      <c r="F9141" s="32"/>
      <c r="G9141" s="32"/>
      <c r="H9141" s="32"/>
      <c r="I9141" s="31"/>
      <c r="J9141" s="31"/>
      <c r="K9141" s="31"/>
      <c r="L9141" s="31"/>
      <c r="M9141" s="31"/>
      <c r="N9141" s="31"/>
      <c r="O9141" s="31"/>
      <c r="P9141" s="31"/>
      <c r="Q9141" s="31"/>
      <c r="R9141" s="31"/>
      <c r="S9141" s="31"/>
      <c r="T9141" s="31"/>
      <c r="U9141" s="31"/>
      <c r="V9141" s="31"/>
      <c r="W9141" s="31"/>
      <c r="X9141" s="31"/>
      <c r="Y9141" s="31"/>
      <c r="Z9141" s="31"/>
      <c r="AA9141" s="31"/>
      <c r="AB9141" s="31"/>
      <c r="AC9141" s="31"/>
      <c r="AD9141" s="31"/>
      <c r="AE9141" s="31"/>
      <c r="AF9141" s="31"/>
      <c r="AG9141" s="31"/>
      <c r="AH9141" s="31"/>
      <c r="AI9141" s="31"/>
      <c r="AJ9141" s="31"/>
      <c r="AK9141" s="31"/>
      <c r="AL9141" s="31"/>
      <c r="AO9141" s="376"/>
    </row>
    <row r="9142" spans="1:41" x14ac:dyDescent="0.25">
      <c r="A9142" s="44" t="s">
        <v>9676</v>
      </c>
      <c r="B9142" s="44" t="s">
        <v>21398</v>
      </c>
      <c r="C9142" s="45" t="s">
        <v>9319</v>
      </c>
      <c r="D9142" s="45" t="s">
        <v>21447</v>
      </c>
      <c r="E9142" s="46">
        <v>46507</v>
      </c>
      <c r="AO9142" s="376"/>
    </row>
    <row r="9143" spans="1:41" x14ac:dyDescent="0.25">
      <c r="A9143" s="44" t="s">
        <v>8383</v>
      </c>
      <c r="B9143" s="44" t="s">
        <v>3475</v>
      </c>
      <c r="C9143" s="45">
        <v>250303</v>
      </c>
      <c r="D9143" s="45" t="s">
        <v>11363</v>
      </c>
      <c r="E9143" s="45" t="s">
        <v>11887</v>
      </c>
      <c r="AO9143" s="376"/>
    </row>
    <row r="9144" spans="1:41" x14ac:dyDescent="0.3">
      <c r="A9144" s="57" t="s">
        <v>11790</v>
      </c>
      <c r="B9144" s="57" t="s">
        <v>17214</v>
      </c>
      <c r="C9144" s="62" t="s">
        <v>17215</v>
      </c>
      <c r="D9144" s="93" t="s">
        <v>1394</v>
      </c>
      <c r="E9144" s="60">
        <v>47361</v>
      </c>
      <c r="F9144" s="93"/>
      <c r="G9144" s="93"/>
      <c r="H9144" s="93"/>
      <c r="I9144" s="99"/>
      <c r="J9144" s="99"/>
      <c r="K9144" s="99"/>
      <c r="L9144" s="99"/>
      <c r="M9144" s="99"/>
      <c r="N9144" s="99"/>
      <c r="O9144" s="99"/>
      <c r="P9144" s="99"/>
      <c r="Q9144" s="99"/>
      <c r="R9144" s="99"/>
      <c r="S9144" s="99"/>
      <c r="T9144" s="99"/>
      <c r="U9144" s="99"/>
      <c r="V9144" s="99"/>
      <c r="W9144" s="99"/>
      <c r="X9144" s="99"/>
      <c r="Y9144" s="99"/>
      <c r="Z9144" s="99"/>
      <c r="AA9144" s="99"/>
      <c r="AB9144" s="99"/>
      <c r="AC9144" s="99"/>
      <c r="AD9144" s="99"/>
      <c r="AE9144" s="99"/>
      <c r="AF9144" s="99"/>
      <c r="AG9144" s="99"/>
      <c r="AH9144" s="31"/>
      <c r="AI9144" s="31"/>
      <c r="AJ9144" s="31"/>
      <c r="AK9144" s="31"/>
      <c r="AL9144" s="31"/>
      <c r="AO9144" s="376"/>
    </row>
    <row r="9145" spans="1:41" x14ac:dyDescent="0.25">
      <c r="A9145" s="44" t="s">
        <v>11790</v>
      </c>
      <c r="B9145" s="44" t="s">
        <v>14961</v>
      </c>
      <c r="C9145" s="45" t="s">
        <v>11791</v>
      </c>
      <c r="D9145" s="367" t="s">
        <v>3696</v>
      </c>
      <c r="E9145" s="328">
        <f>DATE(2027,11,6)</f>
        <v>46697</v>
      </c>
      <c r="F9145" s="32"/>
      <c r="G9145" s="32"/>
      <c r="H9145" s="32"/>
      <c r="I9145" s="31"/>
      <c r="J9145" s="31"/>
      <c r="K9145" s="31"/>
      <c r="L9145" s="31"/>
      <c r="M9145" s="31"/>
      <c r="N9145" s="31"/>
      <c r="O9145" s="31"/>
      <c r="P9145" s="31"/>
      <c r="Q9145" s="31"/>
      <c r="R9145" s="31"/>
      <c r="S9145" s="31"/>
      <c r="T9145" s="31"/>
      <c r="U9145" s="31"/>
      <c r="V9145" s="31"/>
      <c r="W9145" s="31"/>
      <c r="X9145" s="31"/>
      <c r="Y9145" s="31"/>
      <c r="Z9145" s="31"/>
      <c r="AA9145" s="31"/>
      <c r="AB9145" s="31"/>
      <c r="AC9145" s="31"/>
      <c r="AD9145" s="31"/>
      <c r="AE9145" s="31"/>
      <c r="AF9145" s="31"/>
      <c r="AG9145" s="31"/>
      <c r="AH9145" s="31"/>
      <c r="AI9145" s="31"/>
      <c r="AJ9145" s="31"/>
      <c r="AK9145" s="31"/>
      <c r="AL9145" s="31"/>
      <c r="AO9145" s="376"/>
    </row>
    <row r="9146" spans="1:41" x14ac:dyDescent="0.25">
      <c r="A9146" s="44" t="s">
        <v>11790</v>
      </c>
      <c r="B9146" s="44" t="s">
        <v>16743</v>
      </c>
      <c r="C9146" s="45" t="s">
        <v>17016</v>
      </c>
      <c r="D9146" s="367" t="s">
        <v>3696</v>
      </c>
      <c r="E9146" s="328">
        <f>DATE(2030,1,5)</f>
        <v>47488</v>
      </c>
      <c r="F9146" s="32"/>
      <c r="G9146" s="32"/>
      <c r="H9146" s="32"/>
      <c r="I9146" s="31"/>
      <c r="J9146" s="31"/>
      <c r="K9146" s="31"/>
      <c r="L9146" s="31"/>
      <c r="M9146" s="31"/>
      <c r="N9146" s="31"/>
      <c r="O9146" s="31"/>
      <c r="P9146" s="31"/>
      <c r="Q9146" s="31"/>
      <c r="R9146" s="31"/>
      <c r="S9146" s="31"/>
      <c r="T9146" s="31"/>
      <c r="U9146" s="31"/>
      <c r="V9146" s="31"/>
      <c r="W9146" s="31"/>
      <c r="X9146" s="31"/>
      <c r="Y9146" s="31"/>
      <c r="Z9146" s="31"/>
      <c r="AA9146" s="31"/>
      <c r="AB9146" s="31"/>
      <c r="AC9146" s="31"/>
      <c r="AD9146" s="31"/>
      <c r="AE9146" s="31"/>
      <c r="AF9146" s="31"/>
      <c r="AG9146" s="31"/>
      <c r="AH9146" s="31"/>
      <c r="AI9146" s="31"/>
      <c r="AJ9146" s="31"/>
      <c r="AK9146" s="31"/>
      <c r="AL9146" s="31"/>
      <c r="AO9146" s="376"/>
    </row>
    <row r="9147" spans="1:41" x14ac:dyDescent="0.25">
      <c r="A9147" s="100" t="s">
        <v>3436</v>
      </c>
      <c r="B9147" s="92" t="s">
        <v>3452</v>
      </c>
      <c r="C9147" s="93" t="s">
        <v>3453</v>
      </c>
      <c r="D9147" s="93" t="s">
        <v>1201</v>
      </c>
      <c r="E9147" s="94">
        <v>46496</v>
      </c>
      <c r="F9147" s="93"/>
      <c r="G9147" s="93"/>
      <c r="H9147" s="93"/>
      <c r="I9147" s="99"/>
      <c r="J9147" s="99"/>
      <c r="K9147" s="99"/>
      <c r="L9147" s="99"/>
      <c r="M9147" s="99"/>
      <c r="N9147" s="44"/>
      <c r="O9147" s="44"/>
      <c r="P9147" s="99"/>
      <c r="Q9147" s="99"/>
      <c r="R9147" s="99"/>
      <c r="S9147" s="99"/>
      <c r="T9147" s="99"/>
      <c r="U9147" s="99"/>
      <c r="V9147" s="99"/>
      <c r="W9147" s="99"/>
      <c r="X9147" s="99"/>
      <c r="Y9147" s="99"/>
      <c r="Z9147" s="99"/>
      <c r="AA9147" s="99"/>
      <c r="AB9147" s="99"/>
      <c r="AC9147" s="99"/>
      <c r="AD9147" s="99"/>
      <c r="AE9147" s="99"/>
      <c r="AF9147" s="99"/>
      <c r="AG9147" s="99"/>
      <c r="AH9147" s="31"/>
      <c r="AI9147" s="31"/>
      <c r="AJ9147" s="31"/>
      <c r="AK9147" s="31"/>
      <c r="AL9147" s="31"/>
      <c r="AO9147" s="376"/>
    </row>
    <row r="9148" spans="1:41" x14ac:dyDescent="0.3">
      <c r="A9148" s="333" t="s">
        <v>1038</v>
      </c>
      <c r="B9148" s="333" t="s">
        <v>1168</v>
      </c>
      <c r="C9148" s="125" t="s">
        <v>19096</v>
      </c>
      <c r="D9148" s="32" t="s">
        <v>20309</v>
      </c>
      <c r="E9148" s="125" t="s">
        <v>9249</v>
      </c>
      <c r="F9148" s="125" t="s">
        <v>1189</v>
      </c>
      <c r="G9148" s="125" t="s">
        <v>1190</v>
      </c>
      <c r="AO9148" s="376"/>
    </row>
    <row r="9149" spans="1:41" x14ac:dyDescent="0.25">
      <c r="A9149" s="44" t="s">
        <v>1038</v>
      </c>
      <c r="B9149" s="44" t="s">
        <v>4084</v>
      </c>
      <c r="C9149" s="45" t="s">
        <v>4085</v>
      </c>
      <c r="D9149" s="93" t="s">
        <v>17443</v>
      </c>
      <c r="E9149" s="45" t="s">
        <v>11146</v>
      </c>
      <c r="F9149" s="93"/>
      <c r="G9149" s="93"/>
      <c r="H9149" s="93"/>
      <c r="I9149" s="99"/>
      <c r="J9149" s="99"/>
      <c r="K9149" s="99"/>
      <c r="L9149" s="99"/>
      <c r="M9149" s="99"/>
      <c r="N9149" s="99"/>
      <c r="O9149" s="99"/>
      <c r="P9149" s="99"/>
      <c r="Q9149" s="99"/>
      <c r="R9149" s="99"/>
      <c r="S9149" s="99"/>
      <c r="T9149" s="99"/>
      <c r="U9149" s="99"/>
      <c r="V9149" s="99"/>
      <c r="W9149" s="99"/>
      <c r="X9149" s="99"/>
      <c r="Y9149" s="99"/>
      <c r="Z9149" s="99"/>
      <c r="AA9149" s="99"/>
      <c r="AB9149" s="99"/>
      <c r="AC9149" s="99"/>
      <c r="AD9149" s="99"/>
      <c r="AE9149" s="99"/>
      <c r="AF9149" s="99"/>
      <c r="AG9149" s="99"/>
      <c r="AH9149" s="31"/>
      <c r="AI9149" s="31"/>
      <c r="AJ9149" s="31"/>
      <c r="AK9149" s="31"/>
      <c r="AL9149" s="31"/>
      <c r="AO9149" s="376"/>
    </row>
    <row r="9150" spans="1:41" x14ac:dyDescent="0.25">
      <c r="A9150" s="44" t="s">
        <v>1038</v>
      </c>
      <c r="B9150" s="44" t="s">
        <v>4084</v>
      </c>
      <c r="C9150" s="45" t="s">
        <v>4085</v>
      </c>
      <c r="D9150" s="45" t="s">
        <v>11204</v>
      </c>
      <c r="E9150" s="46">
        <v>47149</v>
      </c>
      <c r="F9150" s="93"/>
      <c r="G9150" s="93"/>
      <c r="H9150" s="93"/>
      <c r="I9150" s="99"/>
      <c r="J9150" s="99"/>
      <c r="K9150" s="99"/>
      <c r="L9150" s="99"/>
      <c r="M9150" s="99"/>
      <c r="N9150" s="44"/>
      <c r="O9150" s="44"/>
      <c r="P9150" s="99"/>
      <c r="Q9150" s="99"/>
      <c r="R9150" s="99"/>
      <c r="S9150" s="99"/>
      <c r="T9150" s="99"/>
      <c r="U9150" s="99"/>
      <c r="V9150" s="99"/>
      <c r="W9150" s="99"/>
      <c r="X9150" s="99"/>
      <c r="Y9150" s="99"/>
      <c r="Z9150" s="99"/>
      <c r="AA9150" s="99"/>
      <c r="AB9150" s="99"/>
      <c r="AC9150" s="99"/>
      <c r="AD9150" s="99"/>
      <c r="AE9150" s="99"/>
      <c r="AF9150" s="99"/>
      <c r="AG9150" s="99"/>
      <c r="AH9150" s="31"/>
      <c r="AI9150" s="31"/>
      <c r="AJ9150" s="31"/>
      <c r="AK9150" s="31"/>
      <c r="AL9150" s="31"/>
      <c r="AO9150" s="376"/>
    </row>
    <row r="9151" spans="1:41" x14ac:dyDescent="0.25">
      <c r="A9151" s="111" t="s">
        <v>1805</v>
      </c>
      <c r="B9151" s="111" t="s">
        <v>1806</v>
      </c>
      <c r="C9151" s="287" t="s">
        <v>3109</v>
      </c>
      <c r="D9151" s="146" t="s">
        <v>7771</v>
      </c>
      <c r="E9151" s="153">
        <v>45566</v>
      </c>
      <c r="F9151" s="142"/>
      <c r="G9151" s="142"/>
      <c r="H9151" s="93" t="s">
        <v>1190</v>
      </c>
      <c r="I9151" s="99"/>
      <c r="J9151" s="99"/>
      <c r="K9151" s="99"/>
      <c r="L9151" s="99"/>
      <c r="M9151" s="99"/>
      <c r="N9151" s="44"/>
      <c r="O9151" s="44"/>
      <c r="P9151" s="99"/>
      <c r="Q9151" s="99"/>
      <c r="R9151" s="99"/>
      <c r="S9151" s="99"/>
      <c r="T9151" s="99"/>
      <c r="U9151" s="99"/>
      <c r="V9151" s="99"/>
      <c r="W9151" s="99"/>
      <c r="X9151" s="99"/>
      <c r="Y9151" s="99"/>
      <c r="Z9151" s="99"/>
      <c r="AA9151" s="99"/>
      <c r="AB9151" s="99"/>
      <c r="AC9151" s="99"/>
      <c r="AD9151" s="99"/>
      <c r="AE9151" s="99"/>
      <c r="AF9151" s="99"/>
      <c r="AG9151" s="99"/>
      <c r="AH9151" s="31"/>
      <c r="AI9151" s="31"/>
      <c r="AJ9151" s="31"/>
      <c r="AK9151" s="31"/>
      <c r="AL9151" s="31"/>
      <c r="AO9151" s="376"/>
    </row>
    <row r="9152" spans="1:41" x14ac:dyDescent="0.3">
      <c r="A9152" s="92" t="s">
        <v>13009</v>
      </c>
      <c r="B9152" s="92" t="s">
        <v>199</v>
      </c>
      <c r="C9152" s="318" t="s">
        <v>4751</v>
      </c>
      <c r="D9152" s="318" t="s">
        <v>13017</v>
      </c>
      <c r="E9152" s="320">
        <v>47118</v>
      </c>
      <c r="F9152" s="93"/>
      <c r="G9152" s="93"/>
      <c r="H9152" s="93"/>
      <c r="I9152" s="99"/>
      <c r="J9152" s="99"/>
      <c r="K9152" s="99"/>
      <c r="L9152" s="99"/>
      <c r="M9152" s="99"/>
      <c r="N9152" s="99"/>
      <c r="O9152" s="99"/>
      <c r="P9152" s="99"/>
      <c r="Q9152" s="99"/>
      <c r="R9152" s="99"/>
      <c r="S9152" s="99"/>
      <c r="T9152" s="99"/>
      <c r="U9152" s="99"/>
      <c r="V9152" s="99"/>
      <c r="W9152" s="99"/>
      <c r="X9152" s="99"/>
      <c r="Y9152" s="99"/>
      <c r="Z9152" s="99"/>
      <c r="AA9152" s="99"/>
      <c r="AB9152" s="99"/>
      <c r="AC9152" s="99"/>
      <c r="AD9152" s="99"/>
      <c r="AE9152" s="99"/>
      <c r="AF9152" s="99"/>
      <c r="AG9152" s="99"/>
      <c r="AH9152" s="31"/>
      <c r="AI9152" s="31"/>
      <c r="AJ9152" s="31"/>
      <c r="AK9152" s="31"/>
      <c r="AL9152" s="31"/>
      <c r="AO9152" s="376"/>
    </row>
    <row r="9153" spans="1:41" x14ac:dyDescent="0.25">
      <c r="A9153" s="44" t="s">
        <v>13009</v>
      </c>
      <c r="B9153" s="44" t="s">
        <v>5321</v>
      </c>
      <c r="C9153" s="45">
        <v>26010401</v>
      </c>
      <c r="D9153" s="45" t="s">
        <v>11363</v>
      </c>
      <c r="E9153" s="45" t="s">
        <v>17459</v>
      </c>
      <c r="AO9153" s="376"/>
    </row>
    <row r="9154" spans="1:41" x14ac:dyDescent="0.25">
      <c r="A9154" s="44" t="s">
        <v>13009</v>
      </c>
      <c r="B9154" s="44" t="s">
        <v>3176</v>
      </c>
      <c r="C9154" s="45">
        <v>26010402</v>
      </c>
      <c r="D9154" s="45" t="s">
        <v>11363</v>
      </c>
      <c r="E9154" s="45" t="s">
        <v>17459</v>
      </c>
      <c r="AO9154" s="376"/>
    </row>
    <row r="9155" spans="1:41" x14ac:dyDescent="0.3">
      <c r="A9155" s="333" t="s">
        <v>8653</v>
      </c>
      <c r="B9155" s="333" t="s">
        <v>8622</v>
      </c>
      <c r="C9155" s="125" t="s">
        <v>8623</v>
      </c>
      <c r="D9155" s="32" t="s">
        <v>20309</v>
      </c>
      <c r="E9155" s="125" t="s">
        <v>7871</v>
      </c>
      <c r="F9155" s="125" t="s">
        <v>1189</v>
      </c>
      <c r="G9155" s="125" t="s">
        <v>1189</v>
      </c>
      <c r="AO9155" s="376"/>
    </row>
    <row r="9156" spans="1:41" x14ac:dyDescent="0.3">
      <c r="A9156" s="57" t="s">
        <v>4687</v>
      </c>
      <c r="B9156" s="57" t="s">
        <v>199</v>
      </c>
      <c r="C9156" s="62" t="s">
        <v>4751</v>
      </c>
      <c r="D9156" s="62" t="s">
        <v>20886</v>
      </c>
      <c r="E9156" s="368" t="s">
        <v>9707</v>
      </c>
      <c r="F9156" s="32"/>
      <c r="G9156" s="32"/>
      <c r="H9156" s="32"/>
      <c r="I9156" s="31"/>
      <c r="J9156" s="31"/>
      <c r="K9156" s="31"/>
      <c r="L9156" s="31"/>
      <c r="M9156" s="31"/>
      <c r="N9156" s="31"/>
      <c r="O9156" s="31"/>
      <c r="P9156" s="31"/>
      <c r="Q9156" s="31"/>
      <c r="R9156" s="31"/>
      <c r="S9156" s="31"/>
      <c r="T9156" s="31"/>
      <c r="U9156" s="31"/>
      <c r="V9156" s="31"/>
      <c r="W9156" s="31"/>
      <c r="X9156" s="31"/>
      <c r="Y9156" s="31"/>
      <c r="Z9156" s="31"/>
      <c r="AA9156" s="31"/>
      <c r="AB9156" s="31"/>
      <c r="AC9156" s="31"/>
      <c r="AD9156" s="31"/>
      <c r="AE9156" s="31"/>
      <c r="AF9156" s="31"/>
      <c r="AG9156" s="31"/>
      <c r="AH9156" s="31"/>
      <c r="AI9156" s="31"/>
      <c r="AJ9156" s="31"/>
      <c r="AK9156" s="31"/>
      <c r="AL9156" s="31"/>
      <c r="AO9156" s="376"/>
    </row>
    <row r="9157" spans="1:41" x14ac:dyDescent="0.25">
      <c r="A9157" s="44" t="s">
        <v>2980</v>
      </c>
      <c r="B9157" s="44" t="s">
        <v>7824</v>
      </c>
      <c r="C9157" s="45">
        <v>230804</v>
      </c>
      <c r="D9157" s="45" t="s">
        <v>11363</v>
      </c>
      <c r="E9157" s="45" t="s">
        <v>4151</v>
      </c>
      <c r="AO9157" s="376"/>
    </row>
    <row r="9158" spans="1:41" x14ac:dyDescent="0.25">
      <c r="A9158" s="44" t="s">
        <v>2980</v>
      </c>
      <c r="B9158" s="44" t="s">
        <v>3042</v>
      </c>
      <c r="C9158" s="45">
        <v>230903</v>
      </c>
      <c r="D9158" s="45" t="s">
        <v>11363</v>
      </c>
      <c r="E9158" s="45" t="s">
        <v>7871</v>
      </c>
      <c r="AO9158" s="376"/>
    </row>
    <row r="9159" spans="1:41" x14ac:dyDescent="0.25">
      <c r="A9159" s="44" t="s">
        <v>6674</v>
      </c>
      <c r="B9159" s="44" t="s">
        <v>1544</v>
      </c>
      <c r="C9159" s="45" t="s">
        <v>4097</v>
      </c>
      <c r="D9159" s="45" t="s">
        <v>11204</v>
      </c>
      <c r="E9159" s="45" t="s">
        <v>4966</v>
      </c>
      <c r="F9159" s="93"/>
      <c r="G9159" s="93"/>
      <c r="H9159" s="93"/>
      <c r="I9159" s="99"/>
      <c r="J9159" s="99"/>
      <c r="K9159" s="99"/>
      <c r="L9159" s="99"/>
      <c r="M9159" s="99"/>
      <c r="N9159" s="99"/>
      <c r="O9159" s="99"/>
      <c r="P9159" s="99"/>
      <c r="Q9159" s="99"/>
      <c r="R9159" s="99"/>
      <c r="S9159" s="99"/>
      <c r="T9159" s="99"/>
      <c r="U9159" s="99"/>
      <c r="V9159" s="99"/>
      <c r="W9159" s="99"/>
      <c r="X9159" s="99"/>
      <c r="Y9159" s="99"/>
      <c r="Z9159" s="99"/>
      <c r="AA9159" s="99"/>
      <c r="AB9159" s="99"/>
      <c r="AC9159" s="99"/>
      <c r="AD9159" s="99"/>
      <c r="AE9159" s="99"/>
      <c r="AF9159" s="99"/>
      <c r="AG9159" s="99"/>
      <c r="AH9159" s="31"/>
      <c r="AI9159" s="31"/>
      <c r="AJ9159" s="31"/>
      <c r="AK9159" s="31"/>
      <c r="AL9159" s="31"/>
      <c r="AO9159" s="376"/>
    </row>
    <row r="9160" spans="1:41" x14ac:dyDescent="0.25">
      <c r="A9160" s="44" t="s">
        <v>6674</v>
      </c>
      <c r="B9160" s="44" t="s">
        <v>1544</v>
      </c>
      <c r="C9160" s="45" t="s">
        <v>4097</v>
      </c>
      <c r="D9160" s="93" t="s">
        <v>17443</v>
      </c>
      <c r="E9160" s="45" t="s">
        <v>4966</v>
      </c>
      <c r="F9160" s="93"/>
      <c r="G9160" s="93"/>
      <c r="H9160" s="93"/>
      <c r="I9160" s="99"/>
      <c r="J9160" s="99"/>
      <c r="K9160" s="99"/>
      <c r="L9160" s="99"/>
      <c r="M9160" s="99"/>
      <c r="N9160" s="99"/>
      <c r="O9160" s="99"/>
      <c r="P9160" s="99"/>
      <c r="Q9160" s="99"/>
      <c r="R9160" s="99"/>
      <c r="S9160" s="99"/>
      <c r="T9160" s="99"/>
      <c r="U9160" s="99"/>
      <c r="V9160" s="99"/>
      <c r="W9160" s="99"/>
      <c r="X9160" s="99"/>
      <c r="Y9160" s="99"/>
      <c r="Z9160" s="99"/>
      <c r="AA9160" s="99"/>
      <c r="AB9160" s="99"/>
      <c r="AC9160" s="99"/>
      <c r="AD9160" s="99"/>
      <c r="AE9160" s="99"/>
      <c r="AF9160" s="99"/>
      <c r="AG9160" s="99"/>
      <c r="AH9160" s="31"/>
      <c r="AI9160" s="31"/>
      <c r="AJ9160" s="31"/>
      <c r="AK9160" s="31"/>
      <c r="AL9160" s="31"/>
      <c r="AO9160" s="376"/>
    </row>
    <row r="9161" spans="1:41" x14ac:dyDescent="0.25">
      <c r="A9161" s="44" t="s">
        <v>6674</v>
      </c>
      <c r="B9161" s="44" t="s">
        <v>14799</v>
      </c>
      <c r="C9161" s="45" t="s">
        <v>11792</v>
      </c>
      <c r="D9161" s="367" t="s">
        <v>3696</v>
      </c>
      <c r="E9161" s="328">
        <f>DATE(2028,6,11)</f>
        <v>46915</v>
      </c>
      <c r="F9161" s="32"/>
      <c r="G9161" s="32"/>
      <c r="H9161" s="32"/>
      <c r="I9161" s="31"/>
      <c r="J9161" s="31"/>
      <c r="K9161" s="31"/>
      <c r="L9161" s="31"/>
      <c r="M9161" s="31"/>
      <c r="N9161" s="31"/>
      <c r="O9161" s="31"/>
      <c r="P9161" s="31"/>
      <c r="Q9161" s="31"/>
      <c r="R9161" s="31"/>
      <c r="S9161" s="31"/>
      <c r="T9161" s="31"/>
      <c r="U9161" s="31"/>
      <c r="V9161" s="31"/>
      <c r="W9161" s="31"/>
      <c r="X9161" s="31"/>
      <c r="Y9161" s="31"/>
      <c r="Z9161" s="31"/>
      <c r="AA9161" s="31"/>
      <c r="AB9161" s="31"/>
      <c r="AC9161" s="31"/>
      <c r="AD9161" s="31"/>
      <c r="AE9161" s="31"/>
      <c r="AF9161" s="31"/>
      <c r="AG9161" s="31"/>
      <c r="AH9161" s="31"/>
      <c r="AI9161" s="31"/>
      <c r="AJ9161" s="31"/>
      <c r="AK9161" s="31"/>
      <c r="AL9161" s="31"/>
      <c r="AO9161" s="376"/>
    </row>
    <row r="9162" spans="1:41" x14ac:dyDescent="0.25">
      <c r="A9162" s="44" t="s">
        <v>6674</v>
      </c>
      <c r="B9162" s="44" t="s">
        <v>1544</v>
      </c>
      <c r="C9162" s="45" t="s">
        <v>4097</v>
      </c>
      <c r="D9162" s="45" t="s">
        <v>9895</v>
      </c>
      <c r="E9162" s="45" t="s">
        <v>4083</v>
      </c>
      <c r="F9162" s="93"/>
      <c r="G9162" s="93"/>
      <c r="H9162" s="93"/>
      <c r="I9162" s="99"/>
      <c r="J9162" s="99"/>
      <c r="K9162" s="99"/>
      <c r="L9162" s="99"/>
      <c r="M9162" s="99"/>
      <c r="N9162" s="44"/>
      <c r="O9162" s="44"/>
      <c r="P9162" s="99"/>
      <c r="Q9162" s="99"/>
      <c r="R9162" s="99"/>
      <c r="S9162" s="99"/>
      <c r="T9162" s="99"/>
      <c r="U9162" s="99"/>
      <c r="V9162" s="99"/>
      <c r="W9162" s="99"/>
      <c r="X9162" s="99"/>
      <c r="Y9162" s="99"/>
      <c r="Z9162" s="99"/>
      <c r="AA9162" s="99"/>
      <c r="AB9162" s="99"/>
      <c r="AC9162" s="99"/>
      <c r="AD9162" s="99"/>
      <c r="AE9162" s="99"/>
      <c r="AF9162" s="99"/>
      <c r="AG9162" s="99"/>
      <c r="AH9162" s="31"/>
      <c r="AI9162" s="31"/>
      <c r="AJ9162" s="31"/>
      <c r="AK9162" s="31"/>
      <c r="AL9162" s="31"/>
      <c r="AO9162" s="376"/>
    </row>
    <row r="9163" spans="1:41" x14ac:dyDescent="0.3">
      <c r="A9163" s="333" t="s">
        <v>1501</v>
      </c>
      <c r="B9163" s="333" t="s">
        <v>4812</v>
      </c>
      <c r="C9163" s="125" t="s">
        <v>16162</v>
      </c>
      <c r="D9163" s="32" t="s">
        <v>20309</v>
      </c>
      <c r="E9163" s="125" t="s">
        <v>4972</v>
      </c>
      <c r="F9163" s="125" t="s">
        <v>1189</v>
      </c>
      <c r="G9163" s="125" t="s">
        <v>1190</v>
      </c>
      <c r="AO9163" s="376"/>
    </row>
    <row r="9164" spans="1:41" x14ac:dyDescent="0.25">
      <c r="A9164" s="44" t="s">
        <v>6821</v>
      </c>
      <c r="B9164" s="44" t="s">
        <v>21398</v>
      </c>
      <c r="C9164" s="45" t="s">
        <v>6810</v>
      </c>
      <c r="D9164" s="45" t="s">
        <v>21447</v>
      </c>
      <c r="E9164" s="46">
        <v>46507</v>
      </c>
      <c r="AO9164" s="376"/>
    </row>
    <row r="9165" spans="1:41" x14ac:dyDescent="0.3">
      <c r="A9165" s="99" t="s">
        <v>13409</v>
      </c>
      <c r="B9165" s="92" t="s">
        <v>13413</v>
      </c>
      <c r="C9165" s="93" t="s">
        <v>13414</v>
      </c>
      <c r="D9165" s="93" t="s">
        <v>1201</v>
      </c>
      <c r="E9165" s="94">
        <v>47320</v>
      </c>
      <c r="F9165" s="93"/>
      <c r="G9165" s="93"/>
      <c r="H9165" s="93"/>
      <c r="I9165" s="99"/>
      <c r="J9165" s="99"/>
      <c r="K9165" s="99"/>
      <c r="L9165" s="99"/>
      <c r="M9165" s="99"/>
      <c r="N9165" s="99"/>
      <c r="O9165" s="99"/>
      <c r="P9165" s="99"/>
      <c r="Q9165" s="99"/>
      <c r="R9165" s="99"/>
      <c r="S9165" s="99"/>
      <c r="T9165" s="99"/>
      <c r="U9165" s="99"/>
      <c r="V9165" s="99"/>
      <c r="W9165" s="99"/>
      <c r="X9165" s="99"/>
      <c r="Y9165" s="99"/>
      <c r="Z9165" s="99"/>
      <c r="AA9165" s="99"/>
      <c r="AB9165" s="99"/>
      <c r="AC9165" s="99"/>
      <c r="AD9165" s="99"/>
      <c r="AE9165" s="99"/>
      <c r="AF9165" s="99"/>
      <c r="AG9165" s="99"/>
      <c r="AH9165" s="31"/>
      <c r="AI9165" s="31"/>
      <c r="AJ9165" s="31"/>
      <c r="AK9165" s="31"/>
      <c r="AL9165" s="31"/>
      <c r="AO9165" s="376"/>
    </row>
    <row r="9166" spans="1:41" x14ac:dyDescent="0.25">
      <c r="A9166" s="76" t="s">
        <v>12305</v>
      </c>
      <c r="B9166" s="44" t="s">
        <v>12100</v>
      </c>
      <c r="C9166" s="45">
        <v>3.26</v>
      </c>
      <c r="D9166" s="45" t="s">
        <v>12549</v>
      </c>
      <c r="E9166" s="46">
        <v>47787</v>
      </c>
      <c r="F9166" s="45"/>
      <c r="G9166" s="93"/>
      <c r="H9166" s="93"/>
      <c r="I9166" s="99"/>
      <c r="J9166" s="99"/>
      <c r="K9166" s="99"/>
      <c r="L9166" s="99"/>
      <c r="M9166" s="99"/>
      <c r="N9166" s="99"/>
      <c r="O9166" s="99"/>
      <c r="P9166" s="99"/>
      <c r="Q9166" s="99"/>
      <c r="R9166" s="99"/>
      <c r="S9166" s="99"/>
      <c r="T9166" s="99"/>
      <c r="U9166" s="99"/>
      <c r="V9166" s="99"/>
      <c r="W9166" s="99"/>
      <c r="X9166" s="99"/>
      <c r="Y9166" s="99"/>
      <c r="Z9166" s="99"/>
      <c r="AA9166" s="99"/>
      <c r="AB9166" s="99"/>
      <c r="AC9166" s="99"/>
      <c r="AD9166" s="99"/>
      <c r="AE9166" s="99"/>
      <c r="AF9166" s="99"/>
      <c r="AG9166" s="99"/>
      <c r="AH9166" s="31"/>
      <c r="AI9166" s="31"/>
      <c r="AJ9166" s="31"/>
      <c r="AK9166" s="31"/>
      <c r="AL9166" s="31"/>
      <c r="AO9166" s="376"/>
    </row>
    <row r="9167" spans="1:41" x14ac:dyDescent="0.25">
      <c r="A9167" s="44" t="s">
        <v>12305</v>
      </c>
      <c r="B9167" s="44" t="s">
        <v>12101</v>
      </c>
      <c r="C9167" s="45">
        <v>11.25</v>
      </c>
      <c r="D9167" s="45" t="s">
        <v>12549</v>
      </c>
      <c r="E9167" s="46">
        <v>47664</v>
      </c>
      <c r="F9167" s="45"/>
      <c r="G9167" s="93"/>
      <c r="H9167" s="93"/>
      <c r="I9167" s="99"/>
      <c r="J9167" s="99"/>
      <c r="K9167" s="99"/>
      <c r="L9167" s="99"/>
      <c r="M9167" s="99"/>
      <c r="N9167" s="99"/>
      <c r="O9167" s="99"/>
      <c r="P9167" s="99"/>
      <c r="Q9167" s="99"/>
      <c r="R9167" s="99"/>
      <c r="S9167" s="99"/>
      <c r="T9167" s="99"/>
      <c r="U9167" s="99"/>
      <c r="V9167" s="99"/>
      <c r="W9167" s="99"/>
      <c r="X9167" s="99"/>
      <c r="Y9167" s="99"/>
      <c r="Z9167" s="99"/>
      <c r="AA9167" s="99"/>
      <c r="AB9167" s="99"/>
      <c r="AC9167" s="99"/>
      <c r="AD9167" s="99"/>
      <c r="AE9167" s="99"/>
      <c r="AF9167" s="99"/>
      <c r="AG9167" s="99"/>
      <c r="AH9167" s="31"/>
      <c r="AI9167" s="31"/>
      <c r="AJ9167" s="31"/>
      <c r="AK9167" s="31"/>
      <c r="AL9167" s="31"/>
      <c r="AO9167" s="376"/>
    </row>
    <row r="9168" spans="1:41" x14ac:dyDescent="0.25">
      <c r="A9168" s="44" t="s">
        <v>12305</v>
      </c>
      <c r="B9168" s="44" t="s">
        <v>12094</v>
      </c>
      <c r="C9168" s="45">
        <v>12.25</v>
      </c>
      <c r="D9168" s="45" t="s">
        <v>12549</v>
      </c>
      <c r="E9168" s="46">
        <v>47664</v>
      </c>
      <c r="F9168" s="45"/>
      <c r="G9168" s="93"/>
      <c r="H9168" s="93"/>
      <c r="I9168" s="99"/>
      <c r="J9168" s="99"/>
      <c r="K9168" s="99"/>
      <c r="L9168" s="99"/>
      <c r="M9168" s="99"/>
      <c r="N9168" s="99"/>
      <c r="O9168" s="99"/>
      <c r="P9168" s="99"/>
      <c r="Q9168" s="99"/>
      <c r="R9168" s="99"/>
      <c r="S9168" s="99"/>
      <c r="T9168" s="99"/>
      <c r="U9168" s="99"/>
      <c r="V9168" s="99"/>
      <c r="W9168" s="99"/>
      <c r="X9168" s="99"/>
      <c r="Y9168" s="99"/>
      <c r="Z9168" s="99"/>
      <c r="AA9168" s="99"/>
      <c r="AB9168" s="99"/>
      <c r="AC9168" s="99"/>
      <c r="AD9168" s="99"/>
      <c r="AE9168" s="99"/>
      <c r="AF9168" s="99"/>
      <c r="AG9168" s="99"/>
      <c r="AH9168" s="31"/>
      <c r="AI9168" s="31"/>
      <c r="AJ9168" s="31"/>
      <c r="AK9168" s="31"/>
      <c r="AL9168" s="31"/>
      <c r="AO9168" s="376"/>
    </row>
    <row r="9169" spans="1:41" x14ac:dyDescent="0.25">
      <c r="A9169" s="44" t="s">
        <v>12306</v>
      </c>
      <c r="B9169" s="44" t="s">
        <v>12128</v>
      </c>
      <c r="C9169" s="45">
        <v>17.239999999999998</v>
      </c>
      <c r="D9169" s="45" t="s">
        <v>12549</v>
      </c>
      <c r="E9169" s="46">
        <v>47299</v>
      </c>
      <c r="F9169" s="45"/>
      <c r="G9169" s="93"/>
      <c r="H9169" s="93"/>
      <c r="I9169" s="99"/>
      <c r="J9169" s="99"/>
      <c r="K9169" s="99"/>
      <c r="L9169" s="99"/>
      <c r="M9169" s="99"/>
      <c r="N9169" s="99"/>
      <c r="O9169" s="99"/>
      <c r="P9169" s="99"/>
      <c r="Q9169" s="99"/>
      <c r="R9169" s="99"/>
      <c r="S9169" s="99"/>
      <c r="T9169" s="99"/>
      <c r="U9169" s="99"/>
      <c r="V9169" s="99"/>
      <c r="W9169" s="99"/>
      <c r="X9169" s="99"/>
      <c r="Y9169" s="99"/>
      <c r="Z9169" s="99"/>
      <c r="AA9169" s="99"/>
      <c r="AB9169" s="99"/>
      <c r="AC9169" s="99"/>
      <c r="AD9169" s="99"/>
      <c r="AE9169" s="99"/>
      <c r="AF9169" s="99"/>
      <c r="AG9169" s="99"/>
      <c r="AH9169" s="31"/>
      <c r="AI9169" s="31"/>
      <c r="AJ9169" s="31"/>
      <c r="AK9169" s="31"/>
      <c r="AL9169" s="31"/>
      <c r="AO9169" s="376"/>
    </row>
    <row r="9170" spans="1:41" x14ac:dyDescent="0.25">
      <c r="A9170" s="44" t="s">
        <v>12306</v>
      </c>
      <c r="B9170" s="44" t="s">
        <v>12267</v>
      </c>
      <c r="C9170" s="45">
        <v>42.25</v>
      </c>
      <c r="D9170" s="45" t="s">
        <v>12549</v>
      </c>
      <c r="E9170" s="46">
        <v>47514</v>
      </c>
      <c r="F9170" s="45"/>
      <c r="G9170" s="93"/>
      <c r="H9170" s="93"/>
      <c r="I9170" s="99"/>
      <c r="J9170" s="99"/>
      <c r="K9170" s="99"/>
      <c r="L9170" s="99"/>
      <c r="M9170" s="99"/>
      <c r="N9170" s="99"/>
      <c r="O9170" s="99"/>
      <c r="P9170" s="99"/>
      <c r="Q9170" s="99"/>
      <c r="R9170" s="99"/>
      <c r="S9170" s="99"/>
      <c r="T9170" s="99"/>
      <c r="U9170" s="99"/>
      <c r="V9170" s="99"/>
      <c r="W9170" s="99"/>
      <c r="X9170" s="99"/>
      <c r="Y9170" s="99"/>
      <c r="Z9170" s="99"/>
      <c r="AA9170" s="99"/>
      <c r="AB9170" s="99"/>
      <c r="AC9170" s="99"/>
      <c r="AD9170" s="99"/>
      <c r="AE9170" s="99"/>
      <c r="AF9170" s="99"/>
      <c r="AG9170" s="99"/>
      <c r="AH9170" s="31"/>
      <c r="AI9170" s="31"/>
      <c r="AJ9170" s="31"/>
      <c r="AK9170" s="31"/>
      <c r="AL9170" s="31"/>
      <c r="AO9170" s="376"/>
    </row>
    <row r="9171" spans="1:41" x14ac:dyDescent="0.3">
      <c r="A9171" s="333" t="s">
        <v>4781</v>
      </c>
      <c r="B9171" s="333" t="s">
        <v>4813</v>
      </c>
      <c r="C9171" s="125" t="s">
        <v>13056</v>
      </c>
      <c r="D9171" s="32" t="s">
        <v>20309</v>
      </c>
      <c r="E9171" s="125" t="s">
        <v>12551</v>
      </c>
      <c r="F9171" s="125" t="s">
        <v>1189</v>
      </c>
      <c r="G9171" s="125" t="s">
        <v>1190</v>
      </c>
      <c r="AO9171" s="376"/>
    </row>
    <row r="9172" spans="1:41" x14ac:dyDescent="0.3">
      <c r="A9172" s="333" t="s">
        <v>4781</v>
      </c>
      <c r="B9172" s="333" t="s">
        <v>1774</v>
      </c>
      <c r="C9172" s="125" t="s">
        <v>15318</v>
      </c>
      <c r="D9172" s="32" t="s">
        <v>20309</v>
      </c>
      <c r="E9172" s="125" t="s">
        <v>11886</v>
      </c>
      <c r="F9172" s="125" t="s">
        <v>1189</v>
      </c>
      <c r="G9172" s="125" t="s">
        <v>1190</v>
      </c>
      <c r="AO9172" s="376"/>
    </row>
    <row r="9173" spans="1:41" x14ac:dyDescent="0.25">
      <c r="A9173" s="44" t="s">
        <v>4781</v>
      </c>
      <c r="B9173" s="44" t="s">
        <v>1881</v>
      </c>
      <c r="C9173" s="45" t="s">
        <v>6323</v>
      </c>
      <c r="D9173" s="46" t="s">
        <v>21328</v>
      </c>
      <c r="E9173" s="46">
        <v>46404</v>
      </c>
      <c r="AO9173" s="376"/>
    </row>
    <row r="9174" spans="1:41" x14ac:dyDescent="0.25">
      <c r="A9174" s="44" t="s">
        <v>11706</v>
      </c>
      <c r="B9174" s="44" t="s">
        <v>1882</v>
      </c>
      <c r="C9174" s="45" t="s">
        <v>11707</v>
      </c>
      <c r="D9174" s="46" t="s">
        <v>21328</v>
      </c>
      <c r="E9174" s="46">
        <v>46647</v>
      </c>
      <c r="AO9174" s="376"/>
    </row>
    <row r="9175" spans="1:41" x14ac:dyDescent="0.25">
      <c r="A9175" s="44" t="s">
        <v>11706</v>
      </c>
      <c r="B9175" s="44" t="s">
        <v>1882</v>
      </c>
      <c r="C9175" s="45" t="s">
        <v>16375</v>
      </c>
      <c r="D9175" s="46" t="s">
        <v>21328</v>
      </c>
      <c r="E9175" s="46">
        <v>46639</v>
      </c>
      <c r="AO9175" s="376"/>
    </row>
    <row r="9176" spans="1:41" x14ac:dyDescent="0.3">
      <c r="A9176" s="333" t="s">
        <v>18977</v>
      </c>
      <c r="B9176" s="333" t="s">
        <v>6928</v>
      </c>
      <c r="C9176" s="125" t="s">
        <v>19094</v>
      </c>
      <c r="D9176" s="32" t="s">
        <v>20309</v>
      </c>
      <c r="E9176" s="125" t="s">
        <v>9249</v>
      </c>
      <c r="F9176" s="125" t="s">
        <v>1189</v>
      </c>
      <c r="G9176" s="125" t="s">
        <v>1190</v>
      </c>
      <c r="AO9176" s="376"/>
    </row>
    <row r="9177" spans="1:41" x14ac:dyDescent="0.3">
      <c r="A9177" s="333" t="s">
        <v>18977</v>
      </c>
      <c r="B9177" s="333" t="s">
        <v>6930</v>
      </c>
      <c r="C9177" s="125" t="s">
        <v>19100</v>
      </c>
      <c r="D9177" s="32" t="s">
        <v>20309</v>
      </c>
      <c r="E9177" s="125" t="s">
        <v>9249</v>
      </c>
      <c r="F9177" s="125" t="s">
        <v>1189</v>
      </c>
      <c r="G9177" s="125" t="s">
        <v>1190</v>
      </c>
      <c r="AO9177" s="376"/>
    </row>
    <row r="9178" spans="1:41" x14ac:dyDescent="0.25">
      <c r="A9178" s="44" t="s">
        <v>732</v>
      </c>
      <c r="B9178" s="44" t="s">
        <v>3841</v>
      </c>
      <c r="C9178" s="45">
        <v>24060401</v>
      </c>
      <c r="D9178" s="45" t="s">
        <v>11363</v>
      </c>
      <c r="E9178" s="45" t="s">
        <v>4962</v>
      </c>
      <c r="AO9178" s="376"/>
    </row>
    <row r="9179" spans="1:41" x14ac:dyDescent="0.25">
      <c r="A9179" s="44" t="s">
        <v>732</v>
      </c>
      <c r="B9179" s="44" t="s">
        <v>199</v>
      </c>
      <c r="C9179" s="45">
        <v>241001</v>
      </c>
      <c r="D9179" s="45" t="s">
        <v>11363</v>
      </c>
      <c r="E9179" s="45" t="s">
        <v>5332</v>
      </c>
      <c r="AO9179" s="376"/>
    </row>
    <row r="9180" spans="1:41" x14ac:dyDescent="0.25">
      <c r="A9180" s="44" t="s">
        <v>9450</v>
      </c>
      <c r="B9180" s="92" t="s">
        <v>9602</v>
      </c>
      <c r="C9180" s="77" t="s">
        <v>9336</v>
      </c>
      <c r="D9180" s="93" t="s">
        <v>9601</v>
      </c>
      <c r="E9180" s="94">
        <v>46568</v>
      </c>
      <c r="F9180" s="93"/>
      <c r="G9180" s="93"/>
      <c r="H9180" s="93"/>
      <c r="I9180" s="99"/>
      <c r="J9180" s="99"/>
      <c r="K9180" s="99"/>
      <c r="L9180" s="99"/>
      <c r="M9180" s="99"/>
      <c r="N9180" s="44"/>
      <c r="O9180" s="44"/>
      <c r="P9180" s="99"/>
      <c r="Q9180" s="99"/>
      <c r="R9180" s="99"/>
      <c r="S9180" s="99"/>
      <c r="T9180" s="99"/>
      <c r="U9180" s="99"/>
      <c r="V9180" s="99"/>
      <c r="W9180" s="99"/>
      <c r="X9180" s="99"/>
      <c r="Y9180" s="99"/>
      <c r="Z9180" s="99"/>
      <c r="AA9180" s="99"/>
      <c r="AB9180" s="99"/>
      <c r="AC9180" s="99"/>
      <c r="AD9180" s="99"/>
      <c r="AE9180" s="99"/>
      <c r="AF9180" s="99"/>
      <c r="AG9180" s="99"/>
      <c r="AH9180" s="31"/>
      <c r="AI9180" s="31"/>
      <c r="AJ9180" s="31"/>
      <c r="AK9180" s="31"/>
      <c r="AL9180" s="31"/>
      <c r="AO9180" s="376"/>
    </row>
    <row r="9181" spans="1:41" x14ac:dyDescent="0.25">
      <c r="A9181" s="44" t="s">
        <v>12307</v>
      </c>
      <c r="B9181" s="44" t="s">
        <v>12224</v>
      </c>
      <c r="C9181" s="45">
        <v>34.229999999999997</v>
      </c>
      <c r="D9181" s="45" t="s">
        <v>12549</v>
      </c>
      <c r="E9181" s="46">
        <v>46934</v>
      </c>
      <c r="F9181" s="45"/>
      <c r="G9181" s="93"/>
      <c r="H9181" s="93"/>
      <c r="I9181" s="99"/>
      <c r="J9181" s="99"/>
      <c r="K9181" s="99"/>
      <c r="L9181" s="99"/>
      <c r="M9181" s="99"/>
      <c r="N9181" s="99"/>
      <c r="O9181" s="99"/>
      <c r="P9181" s="99"/>
      <c r="Q9181" s="99"/>
      <c r="R9181" s="99"/>
      <c r="S9181" s="99"/>
      <c r="T9181" s="99"/>
      <c r="U9181" s="99"/>
      <c r="V9181" s="99"/>
      <c r="W9181" s="99"/>
      <c r="X9181" s="99"/>
      <c r="Y9181" s="99"/>
      <c r="Z9181" s="99"/>
      <c r="AA9181" s="99"/>
      <c r="AB9181" s="99"/>
      <c r="AC9181" s="99"/>
      <c r="AD9181" s="99"/>
      <c r="AE9181" s="99"/>
      <c r="AF9181" s="99"/>
      <c r="AG9181" s="99"/>
      <c r="AH9181" s="31"/>
      <c r="AI9181" s="31"/>
      <c r="AJ9181" s="31"/>
      <c r="AK9181" s="31"/>
      <c r="AL9181" s="31"/>
      <c r="AO9181" s="376"/>
    </row>
    <row r="9182" spans="1:41" x14ac:dyDescent="0.3">
      <c r="A9182" s="333" t="s">
        <v>20280</v>
      </c>
      <c r="B9182" s="333" t="s">
        <v>1161</v>
      </c>
      <c r="C9182" s="125" t="s">
        <v>10225</v>
      </c>
      <c r="D9182" s="32" t="s">
        <v>20309</v>
      </c>
      <c r="E9182" s="125" t="s">
        <v>2593</v>
      </c>
      <c r="F9182" s="125" t="s">
        <v>1189</v>
      </c>
      <c r="G9182" s="125" t="s">
        <v>1190</v>
      </c>
      <c r="AO9182" s="376"/>
    </row>
    <row r="9183" spans="1:41" x14ac:dyDescent="0.3">
      <c r="A9183" s="333" t="s">
        <v>20280</v>
      </c>
      <c r="B9183" s="333" t="s">
        <v>4004</v>
      </c>
      <c r="C9183" s="125" t="s">
        <v>11370</v>
      </c>
      <c r="D9183" s="32" t="s">
        <v>20309</v>
      </c>
      <c r="E9183" s="125" t="s">
        <v>4826</v>
      </c>
      <c r="F9183" s="125" t="s">
        <v>1189</v>
      </c>
      <c r="G9183" s="125" t="s">
        <v>1190</v>
      </c>
      <c r="AO9183" s="376"/>
    </row>
    <row r="9184" spans="1:41" x14ac:dyDescent="0.3">
      <c r="A9184" s="333" t="s">
        <v>20280</v>
      </c>
      <c r="B9184" s="333" t="s">
        <v>2690</v>
      </c>
      <c r="C9184" s="125" t="s">
        <v>21253</v>
      </c>
      <c r="D9184" s="32" t="s">
        <v>20309</v>
      </c>
      <c r="E9184" s="125" t="s">
        <v>21312</v>
      </c>
      <c r="F9184" s="125" t="s">
        <v>1189</v>
      </c>
      <c r="G9184" s="125" t="s">
        <v>1190</v>
      </c>
      <c r="AO9184" s="376"/>
    </row>
    <row r="9185" spans="1:41" x14ac:dyDescent="0.25">
      <c r="A9185" s="44" t="s">
        <v>13232</v>
      </c>
      <c r="B9185" s="44" t="s">
        <v>5321</v>
      </c>
      <c r="C9185" s="45">
        <v>25010401</v>
      </c>
      <c r="D9185" s="45" t="s">
        <v>11363</v>
      </c>
      <c r="E9185" s="45" t="s">
        <v>12564</v>
      </c>
      <c r="AO9185" s="376"/>
    </row>
    <row r="9186" spans="1:41" x14ac:dyDescent="0.3">
      <c r="A9186" s="333" t="s">
        <v>8654</v>
      </c>
      <c r="B9186" s="333" t="s">
        <v>1171</v>
      </c>
      <c r="C9186" s="125" t="s">
        <v>10962</v>
      </c>
      <c r="D9186" s="32" t="s">
        <v>20309</v>
      </c>
      <c r="E9186" s="125" t="s">
        <v>8292</v>
      </c>
      <c r="F9186" s="125" t="s">
        <v>1190</v>
      </c>
      <c r="G9186" s="125" t="s">
        <v>1190</v>
      </c>
      <c r="AO9186" s="376"/>
    </row>
    <row r="9187" spans="1:41" x14ac:dyDescent="0.25">
      <c r="A9187" s="44" t="s">
        <v>21690</v>
      </c>
      <c r="B9187" s="44" t="s">
        <v>12639</v>
      </c>
      <c r="C9187" s="45">
        <v>260605</v>
      </c>
      <c r="D9187" s="45" t="s">
        <v>11363</v>
      </c>
      <c r="E9187" s="45" t="s">
        <v>12551</v>
      </c>
      <c r="AO9187" s="376"/>
    </row>
    <row r="9188" spans="1:41" x14ac:dyDescent="0.25">
      <c r="A9188" s="44" t="s">
        <v>14098</v>
      </c>
      <c r="B9188" s="44" t="s">
        <v>14099</v>
      </c>
      <c r="C9188" s="45" t="s">
        <v>14100</v>
      </c>
      <c r="D9188" s="45" t="s">
        <v>11204</v>
      </c>
      <c r="E9188" s="45" t="s">
        <v>14101</v>
      </c>
      <c r="F9188" s="93"/>
      <c r="G9188" s="93"/>
      <c r="H9188" s="93"/>
      <c r="I9188" s="99"/>
      <c r="J9188" s="99"/>
      <c r="K9188" s="99"/>
      <c r="L9188" s="99"/>
      <c r="M9188" s="99"/>
      <c r="N9188" s="99"/>
      <c r="O9188" s="99"/>
      <c r="P9188" s="99"/>
      <c r="Q9188" s="99"/>
      <c r="R9188" s="99"/>
      <c r="S9188" s="99"/>
      <c r="T9188" s="99"/>
      <c r="U9188" s="99"/>
      <c r="V9188" s="99"/>
      <c r="W9188" s="99"/>
      <c r="X9188" s="99"/>
      <c r="Y9188" s="99"/>
      <c r="Z9188" s="99"/>
      <c r="AA9188" s="99"/>
      <c r="AB9188" s="99"/>
      <c r="AC9188" s="99"/>
      <c r="AD9188" s="99"/>
      <c r="AE9188" s="99"/>
      <c r="AF9188" s="99"/>
      <c r="AG9188" s="99"/>
      <c r="AH9188" s="31"/>
      <c r="AI9188" s="31"/>
      <c r="AJ9188" s="31"/>
      <c r="AK9188" s="31"/>
      <c r="AL9188" s="31"/>
      <c r="AO9188" s="376"/>
    </row>
    <row r="9189" spans="1:41" x14ac:dyDescent="0.25">
      <c r="A9189" s="44" t="s">
        <v>14098</v>
      </c>
      <c r="B9189" s="44" t="s">
        <v>14099</v>
      </c>
      <c r="C9189" s="45" t="s">
        <v>14100</v>
      </c>
      <c r="D9189" s="93" t="s">
        <v>17443</v>
      </c>
      <c r="E9189" s="45" t="s">
        <v>14101</v>
      </c>
      <c r="F9189" s="93"/>
      <c r="G9189" s="93"/>
      <c r="H9189" s="93"/>
      <c r="I9189" s="99"/>
      <c r="J9189" s="99"/>
      <c r="K9189" s="99"/>
      <c r="L9189" s="99"/>
      <c r="M9189" s="99"/>
      <c r="N9189" s="99"/>
      <c r="O9189" s="99"/>
      <c r="P9189" s="99"/>
      <c r="Q9189" s="99"/>
      <c r="R9189" s="99"/>
      <c r="S9189" s="99"/>
      <c r="T9189" s="99"/>
      <c r="U9189" s="99"/>
      <c r="V9189" s="99"/>
      <c r="W9189" s="99"/>
      <c r="X9189" s="99"/>
      <c r="Y9189" s="99"/>
      <c r="Z9189" s="99"/>
      <c r="AA9189" s="99"/>
      <c r="AB9189" s="99"/>
      <c r="AC9189" s="99"/>
      <c r="AD9189" s="99"/>
      <c r="AE9189" s="99"/>
      <c r="AF9189" s="99"/>
      <c r="AG9189" s="99"/>
      <c r="AH9189" s="31"/>
      <c r="AI9189" s="31"/>
      <c r="AJ9189" s="31"/>
      <c r="AK9189" s="31"/>
      <c r="AL9189" s="31"/>
      <c r="AO9189" s="376"/>
    </row>
    <row r="9190" spans="1:41" x14ac:dyDescent="0.3">
      <c r="A9190" s="333" t="s">
        <v>733</v>
      </c>
      <c r="B9190" s="333" t="s">
        <v>1157</v>
      </c>
      <c r="C9190" s="125" t="s">
        <v>13318</v>
      </c>
      <c r="D9190" s="32" t="s">
        <v>20309</v>
      </c>
      <c r="E9190" s="125" t="s">
        <v>12551</v>
      </c>
      <c r="F9190" s="125" t="s">
        <v>1189</v>
      </c>
      <c r="G9190" s="125" t="s">
        <v>1190</v>
      </c>
      <c r="AO9190" s="376"/>
    </row>
    <row r="9191" spans="1:41" x14ac:dyDescent="0.25">
      <c r="A9191" s="44" t="s">
        <v>733</v>
      </c>
      <c r="B9191" s="44" t="s">
        <v>9248</v>
      </c>
      <c r="C9191" s="45">
        <v>260105</v>
      </c>
      <c r="D9191" s="45" t="s">
        <v>11363</v>
      </c>
      <c r="E9191" s="45" t="s">
        <v>17625</v>
      </c>
      <c r="AO9191" s="376"/>
    </row>
    <row r="9192" spans="1:41" x14ac:dyDescent="0.25">
      <c r="A9192" s="44" t="s">
        <v>733</v>
      </c>
      <c r="B9192" s="44" t="s">
        <v>3475</v>
      </c>
      <c r="C9192" s="45">
        <v>260301</v>
      </c>
      <c r="D9192" s="45" t="s">
        <v>11363</v>
      </c>
      <c r="E9192" s="45" t="s">
        <v>17625</v>
      </c>
      <c r="AO9192" s="376"/>
    </row>
    <row r="9193" spans="1:41" x14ac:dyDescent="0.25">
      <c r="A9193" s="91" t="s">
        <v>19216</v>
      </c>
      <c r="B9193" s="92" t="s">
        <v>19284</v>
      </c>
      <c r="C9193" s="93" t="s">
        <v>19285</v>
      </c>
      <c r="D9193" s="93" t="s">
        <v>1201</v>
      </c>
      <c r="E9193" s="94">
        <v>46582</v>
      </c>
      <c r="F9193" s="93"/>
      <c r="G9193" s="93"/>
      <c r="H9193" s="93"/>
      <c r="I9193" s="99"/>
      <c r="J9193" s="99"/>
      <c r="K9193" s="99"/>
      <c r="L9193" s="99"/>
      <c r="M9193" s="99"/>
      <c r="N9193" s="99"/>
      <c r="O9193" s="99"/>
      <c r="P9193" s="99"/>
      <c r="Q9193" s="99"/>
      <c r="R9193" s="99"/>
      <c r="S9193" s="99"/>
      <c r="T9193" s="99"/>
      <c r="U9193" s="99"/>
      <c r="V9193" s="99"/>
      <c r="W9193" s="99"/>
      <c r="X9193" s="99"/>
      <c r="Y9193" s="99"/>
      <c r="Z9193" s="99"/>
      <c r="AA9193" s="99"/>
      <c r="AB9193" s="99"/>
      <c r="AC9193" s="99"/>
      <c r="AD9193" s="99"/>
      <c r="AE9193" s="99"/>
      <c r="AF9193" s="99"/>
      <c r="AG9193" s="99"/>
      <c r="AH9193" s="31"/>
      <c r="AI9193" s="31"/>
      <c r="AJ9193" s="31"/>
      <c r="AK9193" s="31"/>
      <c r="AL9193" s="31"/>
      <c r="AO9193" s="376"/>
    </row>
    <row r="9194" spans="1:41" x14ac:dyDescent="0.25">
      <c r="A9194" s="57" t="s">
        <v>20485</v>
      </c>
      <c r="B9194" s="92" t="s">
        <v>3682</v>
      </c>
      <c r="C9194" s="93" t="s">
        <v>19106</v>
      </c>
      <c r="D9194" s="93" t="s">
        <v>3681</v>
      </c>
      <c r="E9194" s="94">
        <v>48029</v>
      </c>
      <c r="F9194" s="93"/>
      <c r="G9194" s="93"/>
      <c r="H9194" s="93"/>
      <c r="I9194" s="99"/>
      <c r="J9194" s="99"/>
      <c r="K9194" s="99"/>
      <c r="L9194" s="99"/>
      <c r="M9194" s="99"/>
      <c r="N9194" s="44"/>
      <c r="O9194" s="44"/>
      <c r="P9194" s="99"/>
      <c r="Q9194" s="99"/>
      <c r="R9194" s="99"/>
      <c r="S9194" s="99"/>
      <c r="T9194" s="99"/>
      <c r="U9194" s="99"/>
      <c r="V9194" s="99"/>
      <c r="W9194" s="99"/>
      <c r="X9194" s="99"/>
      <c r="Y9194" s="99"/>
      <c r="Z9194" s="99"/>
      <c r="AA9194" s="99"/>
      <c r="AB9194" s="99"/>
      <c r="AC9194" s="99"/>
      <c r="AD9194" s="99"/>
      <c r="AE9194" s="99"/>
      <c r="AF9194" s="99"/>
      <c r="AG9194" s="99"/>
      <c r="AH9194" s="31"/>
      <c r="AI9194" s="31"/>
      <c r="AJ9194" s="31"/>
      <c r="AK9194" s="31"/>
      <c r="AL9194" s="31"/>
      <c r="AO9194" s="376"/>
    </row>
    <row r="9195" spans="1:41" x14ac:dyDescent="0.3">
      <c r="A9195" s="333" t="s">
        <v>18978</v>
      </c>
      <c r="B9195" s="333" t="s">
        <v>1159</v>
      </c>
      <c r="C9195" s="125" t="s">
        <v>19092</v>
      </c>
      <c r="D9195" s="32" t="s">
        <v>20309</v>
      </c>
      <c r="E9195" s="125" t="s">
        <v>9249</v>
      </c>
      <c r="F9195" s="125" t="s">
        <v>1189</v>
      </c>
      <c r="G9195" s="125" t="s">
        <v>1190</v>
      </c>
      <c r="AO9195" s="376"/>
    </row>
    <row r="9196" spans="1:41" x14ac:dyDescent="0.25">
      <c r="A9196" s="44" t="s">
        <v>4493</v>
      </c>
      <c r="B9196" s="319" t="s">
        <v>19512</v>
      </c>
      <c r="C9196" s="318" t="s">
        <v>19713</v>
      </c>
      <c r="D9196" s="93" t="s">
        <v>19934</v>
      </c>
      <c r="E9196" s="320">
        <v>47848</v>
      </c>
      <c r="F9196" s="93"/>
      <c r="G9196" s="93"/>
      <c r="H9196" s="93"/>
      <c r="I9196" s="99"/>
      <c r="J9196" s="99"/>
      <c r="K9196" s="99"/>
      <c r="L9196" s="99"/>
      <c r="M9196" s="99"/>
      <c r="N9196" s="99"/>
      <c r="O9196" s="99"/>
      <c r="P9196" s="99"/>
      <c r="Q9196" s="99"/>
      <c r="R9196" s="99"/>
      <c r="S9196" s="99"/>
      <c r="T9196" s="99"/>
      <c r="U9196" s="99"/>
      <c r="V9196" s="99"/>
      <c r="W9196" s="99"/>
      <c r="X9196" s="99"/>
      <c r="Y9196" s="99"/>
      <c r="Z9196" s="99"/>
      <c r="AA9196" s="99"/>
      <c r="AB9196" s="99"/>
      <c r="AC9196" s="99"/>
      <c r="AD9196" s="99"/>
      <c r="AE9196" s="99"/>
      <c r="AF9196" s="99"/>
      <c r="AG9196" s="99"/>
      <c r="AH9196" s="31"/>
      <c r="AI9196" s="31"/>
      <c r="AJ9196" s="31"/>
      <c r="AK9196" s="31"/>
      <c r="AL9196" s="31"/>
      <c r="AO9196" s="376"/>
    </row>
    <row r="9197" spans="1:41" x14ac:dyDescent="0.25">
      <c r="A9197" s="44" t="s">
        <v>4493</v>
      </c>
      <c r="B9197" s="44" t="s">
        <v>7425</v>
      </c>
      <c r="C9197" s="45" t="s">
        <v>4495</v>
      </c>
      <c r="D9197" s="45" t="s">
        <v>11204</v>
      </c>
      <c r="E9197" s="45" t="s">
        <v>5137</v>
      </c>
      <c r="F9197" s="93"/>
      <c r="G9197" s="93"/>
      <c r="H9197" s="93"/>
      <c r="I9197" s="99"/>
      <c r="J9197" s="99"/>
      <c r="K9197" s="99"/>
      <c r="L9197" s="99"/>
      <c r="M9197" s="99"/>
      <c r="N9197" s="99"/>
      <c r="O9197" s="99"/>
      <c r="P9197" s="99"/>
      <c r="Q9197" s="99"/>
      <c r="R9197" s="99"/>
      <c r="S9197" s="99"/>
      <c r="T9197" s="99"/>
      <c r="U9197" s="99"/>
      <c r="V9197" s="99"/>
      <c r="W9197" s="99"/>
      <c r="X9197" s="99"/>
      <c r="Y9197" s="99"/>
      <c r="Z9197" s="99"/>
      <c r="AA9197" s="99"/>
      <c r="AB9197" s="99"/>
      <c r="AC9197" s="99"/>
      <c r="AD9197" s="99"/>
      <c r="AE9197" s="99"/>
      <c r="AF9197" s="99"/>
      <c r="AG9197" s="99"/>
      <c r="AH9197" s="31"/>
      <c r="AI9197" s="31"/>
      <c r="AJ9197" s="31"/>
      <c r="AK9197" s="31"/>
      <c r="AL9197" s="31"/>
      <c r="AO9197" s="376"/>
    </row>
    <row r="9198" spans="1:41" x14ac:dyDescent="0.25">
      <c r="A9198" s="44" t="s">
        <v>4493</v>
      </c>
      <c r="B9198" s="44" t="s">
        <v>7425</v>
      </c>
      <c r="C9198" s="45" t="s">
        <v>4495</v>
      </c>
      <c r="D9198" s="45" t="s">
        <v>9895</v>
      </c>
      <c r="E9198" s="45" t="s">
        <v>5137</v>
      </c>
      <c r="F9198" s="93"/>
      <c r="G9198" s="93"/>
      <c r="H9198" s="93"/>
      <c r="I9198" s="99"/>
      <c r="J9198" s="99"/>
      <c r="K9198" s="99"/>
      <c r="L9198" s="99"/>
      <c r="M9198" s="99"/>
      <c r="N9198" s="44"/>
      <c r="O9198" s="44"/>
      <c r="P9198" s="99"/>
      <c r="Q9198" s="99"/>
      <c r="R9198" s="99"/>
      <c r="S9198" s="99"/>
      <c r="T9198" s="99"/>
      <c r="U9198" s="99"/>
      <c r="V9198" s="99"/>
      <c r="W9198" s="99"/>
      <c r="X9198" s="99"/>
      <c r="Y9198" s="99"/>
      <c r="Z9198" s="99"/>
      <c r="AA9198" s="99"/>
      <c r="AB9198" s="99"/>
      <c r="AC9198" s="99"/>
      <c r="AD9198" s="99"/>
      <c r="AE9198" s="99"/>
      <c r="AF9198" s="99"/>
      <c r="AG9198" s="99"/>
      <c r="AH9198" s="31"/>
      <c r="AI9198" s="31"/>
      <c r="AJ9198" s="31"/>
      <c r="AK9198" s="31"/>
      <c r="AL9198" s="31"/>
      <c r="AO9198" s="376"/>
    </row>
    <row r="9199" spans="1:41" x14ac:dyDescent="0.25">
      <c r="A9199" s="44" t="s">
        <v>14183</v>
      </c>
      <c r="B9199" s="44" t="s">
        <v>14166</v>
      </c>
      <c r="C9199" s="45" t="s">
        <v>14245</v>
      </c>
      <c r="D9199" s="32" t="s">
        <v>5559</v>
      </c>
      <c r="E9199" s="45" t="s">
        <v>20866</v>
      </c>
      <c r="F9199" s="32"/>
      <c r="G9199" s="32"/>
      <c r="H9199" s="32"/>
      <c r="I9199" s="31"/>
      <c r="J9199" s="31"/>
      <c r="K9199" s="31"/>
      <c r="L9199" s="31"/>
      <c r="M9199" s="31"/>
      <c r="N9199" s="31"/>
      <c r="O9199" s="31"/>
      <c r="P9199" s="31"/>
      <c r="Q9199" s="31"/>
      <c r="R9199" s="31"/>
      <c r="S9199" s="31"/>
      <c r="T9199" s="31"/>
      <c r="U9199" s="31"/>
      <c r="V9199" s="31"/>
      <c r="W9199" s="31"/>
      <c r="X9199" s="31"/>
      <c r="Y9199" s="31"/>
      <c r="Z9199" s="31"/>
      <c r="AA9199" s="31"/>
      <c r="AB9199" s="31"/>
      <c r="AC9199" s="31"/>
      <c r="AD9199" s="31"/>
      <c r="AE9199" s="31"/>
      <c r="AF9199" s="31"/>
      <c r="AG9199" s="31"/>
      <c r="AH9199" s="31"/>
      <c r="AI9199" s="31"/>
      <c r="AJ9199" s="31"/>
      <c r="AK9199" s="31"/>
      <c r="AL9199" s="31"/>
      <c r="AO9199" s="376"/>
    </row>
    <row r="9200" spans="1:41" x14ac:dyDescent="0.3">
      <c r="A9200" s="333" t="s">
        <v>1039</v>
      </c>
      <c r="B9200" s="333" t="s">
        <v>1172</v>
      </c>
      <c r="C9200" s="125" t="s">
        <v>8628</v>
      </c>
      <c r="D9200" s="32" t="s">
        <v>20309</v>
      </c>
      <c r="E9200" s="125" t="s">
        <v>8619</v>
      </c>
      <c r="F9200" s="125" t="s">
        <v>1189</v>
      </c>
      <c r="G9200" s="125" t="s">
        <v>1190</v>
      </c>
      <c r="AO9200" s="376"/>
    </row>
    <row r="9201" spans="1:41" x14ac:dyDescent="0.25">
      <c r="A9201" s="44" t="s">
        <v>18854</v>
      </c>
      <c r="B9201" s="44" t="s">
        <v>21399</v>
      </c>
      <c r="C9201" s="45" t="s">
        <v>18888</v>
      </c>
      <c r="D9201" s="45" t="s">
        <v>21447</v>
      </c>
      <c r="E9201" s="46">
        <v>46507</v>
      </c>
      <c r="AO9201" s="376"/>
    </row>
    <row r="9202" spans="1:41" x14ac:dyDescent="0.25">
      <c r="A9202" s="44" t="s">
        <v>5269</v>
      </c>
      <c r="B9202" s="44" t="s">
        <v>3474</v>
      </c>
      <c r="C9202" s="45">
        <v>220605</v>
      </c>
      <c r="D9202" s="45" t="s">
        <v>11363</v>
      </c>
      <c r="E9202" s="45" t="s">
        <v>5155</v>
      </c>
      <c r="AO9202" s="376"/>
    </row>
    <row r="9203" spans="1:41" x14ac:dyDescent="0.25">
      <c r="A9203" s="44" t="s">
        <v>2981</v>
      </c>
      <c r="B9203" s="44" t="s">
        <v>3039</v>
      </c>
      <c r="C9203" s="45">
        <v>230904</v>
      </c>
      <c r="D9203" s="45" t="s">
        <v>11363</v>
      </c>
      <c r="E9203" s="45" t="s">
        <v>7871</v>
      </c>
      <c r="AO9203" s="376"/>
    </row>
    <row r="9204" spans="1:41" x14ac:dyDescent="0.25">
      <c r="A9204" s="76" t="s">
        <v>5690</v>
      </c>
      <c r="B9204" s="76" t="s">
        <v>2173</v>
      </c>
      <c r="C9204" s="56" t="s">
        <v>8462</v>
      </c>
      <c r="D9204" s="56" t="s">
        <v>8463</v>
      </c>
      <c r="E9204" s="69">
        <v>45565</v>
      </c>
      <c r="F9204" s="93"/>
      <c r="G9204" s="93"/>
      <c r="H9204" s="93"/>
      <c r="I9204" s="99"/>
      <c r="J9204" s="99"/>
      <c r="K9204" s="99"/>
      <c r="L9204" s="99"/>
      <c r="M9204" s="99"/>
      <c r="N9204" s="44"/>
      <c r="O9204" s="44"/>
      <c r="P9204" s="99"/>
      <c r="Q9204" s="99"/>
      <c r="R9204" s="99"/>
      <c r="S9204" s="99"/>
      <c r="T9204" s="99"/>
      <c r="U9204" s="99"/>
      <c r="V9204" s="99"/>
      <c r="W9204" s="99"/>
      <c r="X9204" s="99"/>
      <c r="Y9204" s="99"/>
      <c r="Z9204" s="99"/>
      <c r="AA9204" s="99"/>
      <c r="AB9204" s="99"/>
      <c r="AC9204" s="99"/>
      <c r="AD9204" s="99"/>
      <c r="AE9204" s="99"/>
      <c r="AF9204" s="99"/>
      <c r="AG9204" s="99"/>
      <c r="AH9204" s="31"/>
      <c r="AI9204" s="31"/>
      <c r="AJ9204" s="31"/>
      <c r="AK9204" s="31"/>
      <c r="AL9204" s="31"/>
      <c r="AO9204" s="376"/>
    </row>
    <row r="9205" spans="1:41" x14ac:dyDescent="0.25">
      <c r="A9205" s="57" t="s">
        <v>20486</v>
      </c>
      <c r="B9205" s="92" t="s">
        <v>3682</v>
      </c>
      <c r="C9205" s="93" t="s">
        <v>19106</v>
      </c>
      <c r="D9205" s="93" t="s">
        <v>3681</v>
      </c>
      <c r="E9205" s="94">
        <v>48029</v>
      </c>
      <c r="F9205" s="93"/>
      <c r="G9205" s="93"/>
      <c r="H9205" s="93"/>
      <c r="I9205" s="99"/>
      <c r="J9205" s="99"/>
      <c r="K9205" s="99"/>
      <c r="L9205" s="99"/>
      <c r="M9205" s="99"/>
      <c r="N9205" s="44"/>
      <c r="O9205" s="44"/>
      <c r="P9205" s="99"/>
      <c r="Q9205" s="99"/>
      <c r="R9205" s="99"/>
      <c r="S9205" s="99"/>
      <c r="T9205" s="99"/>
      <c r="U9205" s="99"/>
      <c r="V9205" s="99"/>
      <c r="W9205" s="99"/>
      <c r="X9205" s="99"/>
      <c r="Y9205" s="99"/>
      <c r="Z9205" s="99"/>
      <c r="AA9205" s="99"/>
      <c r="AB9205" s="99"/>
      <c r="AC9205" s="99"/>
      <c r="AD9205" s="99"/>
      <c r="AE9205" s="99"/>
      <c r="AF9205" s="99"/>
      <c r="AG9205" s="99"/>
      <c r="AH9205" s="31"/>
      <c r="AI9205" s="31"/>
      <c r="AJ9205" s="31"/>
      <c r="AK9205" s="31"/>
      <c r="AL9205" s="31"/>
      <c r="AO9205" s="376"/>
    </row>
    <row r="9206" spans="1:41" x14ac:dyDescent="0.25">
      <c r="A9206" s="44" t="s">
        <v>7338</v>
      </c>
      <c r="B9206" s="44" t="s">
        <v>21359</v>
      </c>
      <c r="C9206" s="45" t="s">
        <v>9701</v>
      </c>
      <c r="D9206" s="45" t="s">
        <v>21447</v>
      </c>
      <c r="E9206" s="46">
        <v>46752</v>
      </c>
      <c r="AO9206" s="376"/>
    </row>
    <row r="9207" spans="1:41" x14ac:dyDescent="0.25">
      <c r="A9207" s="44" t="s">
        <v>15794</v>
      </c>
      <c r="B9207" s="44" t="s">
        <v>5134</v>
      </c>
      <c r="C9207" s="45">
        <v>250802</v>
      </c>
      <c r="D9207" s="45" t="s">
        <v>11363</v>
      </c>
      <c r="E9207" s="45" t="s">
        <v>9880</v>
      </c>
      <c r="AO9207" s="376"/>
    </row>
    <row r="9208" spans="1:41" x14ac:dyDescent="0.25">
      <c r="A9208" s="44" t="s">
        <v>16520</v>
      </c>
      <c r="B9208" s="44" t="s">
        <v>21372</v>
      </c>
      <c r="C9208" s="45" t="s">
        <v>16518</v>
      </c>
      <c r="D9208" s="45" t="s">
        <v>21447</v>
      </c>
      <c r="E9208" s="46">
        <v>46477</v>
      </c>
      <c r="AO9208" s="376"/>
    </row>
    <row r="9209" spans="1:41" x14ac:dyDescent="0.25">
      <c r="A9209" s="44" t="s">
        <v>1630</v>
      </c>
      <c r="B9209" s="44" t="s">
        <v>2350</v>
      </c>
      <c r="C9209" s="45">
        <v>220105</v>
      </c>
      <c r="D9209" s="45" t="s">
        <v>11363</v>
      </c>
      <c r="E9209" s="45" t="s">
        <v>2593</v>
      </c>
      <c r="AO9209" s="376"/>
    </row>
    <row r="9210" spans="1:41" x14ac:dyDescent="0.25">
      <c r="A9210" s="44" t="s">
        <v>1631</v>
      </c>
      <c r="B9210" s="44" t="s">
        <v>3475</v>
      </c>
      <c r="C9210" s="45">
        <v>230301</v>
      </c>
      <c r="D9210" s="45" t="s">
        <v>11363</v>
      </c>
      <c r="E9210" s="45" t="s">
        <v>5265</v>
      </c>
      <c r="AO9210" s="376"/>
    </row>
    <row r="9211" spans="1:41" x14ac:dyDescent="0.25">
      <c r="A9211" s="44" t="s">
        <v>10570</v>
      </c>
      <c r="B9211" s="44" t="s">
        <v>3475</v>
      </c>
      <c r="C9211" s="45">
        <v>240301</v>
      </c>
      <c r="D9211" s="45" t="s">
        <v>11363</v>
      </c>
      <c r="E9211" s="45" t="s">
        <v>9249</v>
      </c>
      <c r="AO9211" s="376"/>
    </row>
    <row r="9212" spans="1:41" x14ac:dyDescent="0.25">
      <c r="A9212" s="44" t="s">
        <v>5270</v>
      </c>
      <c r="B9212" s="44" t="s">
        <v>2350</v>
      </c>
      <c r="C9212" s="45">
        <v>220105</v>
      </c>
      <c r="D9212" s="45" t="s">
        <v>11363</v>
      </c>
      <c r="E9212" s="45" t="s">
        <v>2593</v>
      </c>
      <c r="AO9212" s="376"/>
    </row>
    <row r="9213" spans="1:41" x14ac:dyDescent="0.25">
      <c r="A9213" s="91" t="s">
        <v>19217</v>
      </c>
      <c r="B9213" s="92" t="s">
        <v>19284</v>
      </c>
      <c r="C9213" s="93" t="s">
        <v>19285</v>
      </c>
      <c r="D9213" s="93" t="s">
        <v>1201</v>
      </c>
      <c r="E9213" s="94">
        <v>46582</v>
      </c>
      <c r="F9213" s="93"/>
      <c r="G9213" s="93"/>
      <c r="H9213" s="93"/>
      <c r="I9213" s="99"/>
      <c r="J9213" s="99"/>
      <c r="K9213" s="99"/>
      <c r="L9213" s="99"/>
      <c r="M9213" s="99"/>
      <c r="N9213" s="99"/>
      <c r="O9213" s="99"/>
      <c r="P9213" s="99"/>
      <c r="Q9213" s="99"/>
      <c r="R9213" s="99"/>
      <c r="S9213" s="99"/>
      <c r="T9213" s="99"/>
      <c r="U9213" s="99"/>
      <c r="V9213" s="99"/>
      <c r="W9213" s="99"/>
      <c r="X9213" s="99"/>
      <c r="Y9213" s="99"/>
      <c r="Z9213" s="99"/>
      <c r="AA9213" s="99"/>
      <c r="AB9213" s="99"/>
      <c r="AC9213" s="99"/>
      <c r="AD9213" s="99"/>
      <c r="AE9213" s="99"/>
      <c r="AF9213" s="99"/>
      <c r="AG9213" s="99"/>
      <c r="AH9213" s="31"/>
      <c r="AI9213" s="31"/>
      <c r="AJ9213" s="31"/>
      <c r="AK9213" s="31"/>
      <c r="AL9213" s="31"/>
      <c r="AO9213" s="376"/>
    </row>
    <row r="9214" spans="1:41" x14ac:dyDescent="0.25">
      <c r="A9214" s="44" t="s">
        <v>14487</v>
      </c>
      <c r="B9214" s="44" t="s">
        <v>2522</v>
      </c>
      <c r="C9214" s="45" t="s">
        <v>14488</v>
      </c>
      <c r="D9214" s="46" t="s">
        <v>21328</v>
      </c>
      <c r="E9214" s="46">
        <v>46527</v>
      </c>
      <c r="AO9214" s="376"/>
    </row>
    <row r="9215" spans="1:41" x14ac:dyDescent="0.25">
      <c r="A9215" s="44" t="s">
        <v>14487</v>
      </c>
      <c r="B9215" s="44" t="s">
        <v>2522</v>
      </c>
      <c r="C9215" s="45" t="s">
        <v>14488</v>
      </c>
      <c r="D9215" s="46" t="s">
        <v>21328</v>
      </c>
      <c r="E9215" s="46">
        <v>46527</v>
      </c>
      <c r="AO9215" s="376"/>
    </row>
    <row r="9216" spans="1:41" x14ac:dyDescent="0.25">
      <c r="A9216" s="44" t="s">
        <v>14487</v>
      </c>
      <c r="B9216" s="44" t="s">
        <v>2522</v>
      </c>
      <c r="C9216" s="45" t="s">
        <v>14488</v>
      </c>
      <c r="D9216" s="46" t="s">
        <v>21328</v>
      </c>
      <c r="E9216" s="46">
        <v>46527</v>
      </c>
      <c r="AO9216" s="376"/>
    </row>
    <row r="9217" spans="1:41" x14ac:dyDescent="0.3">
      <c r="A9217" s="57" t="s">
        <v>11581</v>
      </c>
      <c r="B9217" s="57" t="s">
        <v>1309</v>
      </c>
      <c r="C9217" s="62" t="s">
        <v>4750</v>
      </c>
      <c r="D9217" s="62" t="s">
        <v>20886</v>
      </c>
      <c r="E9217" s="368" t="s">
        <v>9707</v>
      </c>
      <c r="F9217" s="32"/>
      <c r="G9217" s="32"/>
      <c r="H9217" s="32"/>
      <c r="I9217" s="31"/>
      <c r="J9217" s="31"/>
      <c r="K9217" s="31"/>
      <c r="L9217" s="31"/>
      <c r="M9217" s="31"/>
      <c r="N9217" s="31"/>
      <c r="O9217" s="31"/>
      <c r="P9217" s="31"/>
      <c r="Q9217" s="31"/>
      <c r="R9217" s="31"/>
      <c r="S9217" s="31"/>
      <c r="T9217" s="31"/>
      <c r="U9217" s="31"/>
      <c r="V9217" s="31"/>
      <c r="W9217" s="31"/>
      <c r="X9217" s="31"/>
      <c r="Y9217" s="31"/>
      <c r="Z9217" s="31"/>
      <c r="AA9217" s="31"/>
      <c r="AB9217" s="31"/>
      <c r="AC9217" s="31"/>
      <c r="AD9217" s="31"/>
      <c r="AE9217" s="31"/>
      <c r="AF9217" s="31"/>
      <c r="AG9217" s="31"/>
      <c r="AH9217" s="31"/>
      <c r="AI9217" s="31"/>
      <c r="AJ9217" s="31"/>
      <c r="AK9217" s="31"/>
      <c r="AL9217" s="31"/>
      <c r="AO9217" s="376"/>
    </row>
    <row r="9218" spans="1:41" x14ac:dyDescent="0.25">
      <c r="A9218" s="44" t="s">
        <v>13518</v>
      </c>
      <c r="B9218" s="44" t="s">
        <v>21395</v>
      </c>
      <c r="C9218" s="45" t="s">
        <v>13516</v>
      </c>
      <c r="D9218" s="45" t="s">
        <v>21447</v>
      </c>
      <c r="E9218" s="46">
        <v>46568</v>
      </c>
      <c r="AO9218" s="376"/>
    </row>
    <row r="9219" spans="1:41" x14ac:dyDescent="0.25">
      <c r="A9219" s="44" t="s">
        <v>21692</v>
      </c>
      <c r="B9219" s="44" t="s">
        <v>925</v>
      </c>
      <c r="C9219" s="45">
        <v>260601</v>
      </c>
      <c r="D9219" s="45" t="s">
        <v>11363</v>
      </c>
      <c r="E9219" s="45" t="s">
        <v>17341</v>
      </c>
      <c r="AO9219" s="376"/>
    </row>
    <row r="9220" spans="1:41" x14ac:dyDescent="0.25">
      <c r="A9220" s="44" t="s">
        <v>14489</v>
      </c>
      <c r="B9220" s="44" t="s">
        <v>6292</v>
      </c>
      <c r="C9220" s="45" t="s">
        <v>14490</v>
      </c>
      <c r="D9220" s="46" t="s">
        <v>21328</v>
      </c>
      <c r="E9220" s="46">
        <v>46568</v>
      </c>
      <c r="AO9220" s="376"/>
    </row>
    <row r="9221" spans="1:41" x14ac:dyDescent="0.25">
      <c r="A9221" s="44" t="s">
        <v>14489</v>
      </c>
      <c r="B9221" s="44" t="s">
        <v>6292</v>
      </c>
      <c r="C9221" s="45" t="s">
        <v>14490</v>
      </c>
      <c r="D9221" s="46" t="s">
        <v>21328</v>
      </c>
      <c r="E9221" s="46">
        <v>46568</v>
      </c>
      <c r="AO9221" s="376"/>
    </row>
    <row r="9222" spans="1:41" x14ac:dyDescent="0.25">
      <c r="A9222" s="44" t="s">
        <v>12308</v>
      </c>
      <c r="B9222" s="44" t="s">
        <v>12105</v>
      </c>
      <c r="C9222" s="45">
        <v>39.25</v>
      </c>
      <c r="D9222" s="45" t="s">
        <v>12549</v>
      </c>
      <c r="E9222" s="46">
        <v>47514</v>
      </c>
      <c r="F9222" s="45"/>
      <c r="G9222" s="93"/>
      <c r="H9222" s="93"/>
      <c r="I9222" s="99"/>
      <c r="J9222" s="99"/>
      <c r="K9222" s="99"/>
      <c r="L9222" s="99"/>
      <c r="M9222" s="99"/>
      <c r="N9222" s="99"/>
      <c r="O9222" s="99"/>
      <c r="P9222" s="99"/>
      <c r="Q9222" s="99"/>
      <c r="R9222" s="99"/>
      <c r="S9222" s="99"/>
      <c r="T9222" s="99"/>
      <c r="U9222" s="99"/>
      <c r="V9222" s="99"/>
      <c r="W9222" s="99"/>
      <c r="X9222" s="99"/>
      <c r="Y9222" s="99"/>
      <c r="Z9222" s="99"/>
      <c r="AA9222" s="99"/>
      <c r="AB9222" s="99"/>
      <c r="AC9222" s="99"/>
      <c r="AD9222" s="99"/>
      <c r="AE9222" s="99"/>
      <c r="AF9222" s="99"/>
      <c r="AG9222" s="99"/>
      <c r="AH9222" s="31"/>
      <c r="AI9222" s="31"/>
      <c r="AJ9222" s="31"/>
      <c r="AK9222" s="31"/>
      <c r="AL9222" s="31"/>
      <c r="AO9222" s="376"/>
    </row>
    <row r="9223" spans="1:41" x14ac:dyDescent="0.25">
      <c r="A9223" s="44" t="s">
        <v>96</v>
      </c>
      <c r="B9223" s="44" t="s">
        <v>151</v>
      </c>
      <c r="C9223" s="45" t="s">
        <v>4844</v>
      </c>
      <c r="D9223" s="46" t="s">
        <v>21328</v>
      </c>
      <c r="E9223" s="46">
        <v>46650</v>
      </c>
      <c r="AO9223" s="376"/>
    </row>
    <row r="9224" spans="1:41" x14ac:dyDescent="0.25">
      <c r="A9224" s="44" t="s">
        <v>96</v>
      </c>
      <c r="B9224" s="44" t="s">
        <v>151</v>
      </c>
      <c r="C9224" s="45" t="s">
        <v>4844</v>
      </c>
      <c r="D9224" s="46" t="s">
        <v>21328</v>
      </c>
      <c r="E9224" s="46">
        <v>46650</v>
      </c>
      <c r="AO9224" s="376"/>
    </row>
    <row r="9225" spans="1:41" x14ac:dyDescent="0.25">
      <c r="A9225" s="44" t="s">
        <v>96</v>
      </c>
      <c r="B9225" s="44" t="s">
        <v>151</v>
      </c>
      <c r="C9225" s="45" t="s">
        <v>4844</v>
      </c>
      <c r="D9225" s="46" t="s">
        <v>21328</v>
      </c>
      <c r="E9225" s="46">
        <v>46650</v>
      </c>
      <c r="AO9225" s="376"/>
    </row>
    <row r="9226" spans="1:41" x14ac:dyDescent="0.25">
      <c r="A9226" s="44" t="s">
        <v>96</v>
      </c>
      <c r="B9226" s="44" t="s">
        <v>151</v>
      </c>
      <c r="C9226" s="45" t="s">
        <v>4844</v>
      </c>
      <c r="D9226" s="46" t="s">
        <v>21328</v>
      </c>
      <c r="E9226" s="46">
        <v>46650</v>
      </c>
      <c r="AO9226" s="376"/>
    </row>
    <row r="9227" spans="1:41" x14ac:dyDescent="0.25">
      <c r="A9227" s="44" t="s">
        <v>96</v>
      </c>
      <c r="B9227" s="44" t="s">
        <v>151</v>
      </c>
      <c r="C9227" s="45" t="s">
        <v>4844</v>
      </c>
      <c r="D9227" s="46" t="s">
        <v>21328</v>
      </c>
      <c r="E9227" s="46">
        <v>46650</v>
      </c>
      <c r="AO9227" s="376"/>
    </row>
    <row r="9228" spans="1:41" x14ac:dyDescent="0.25">
      <c r="A9228" s="44" t="s">
        <v>10571</v>
      </c>
      <c r="B9228" s="44" t="s">
        <v>928</v>
      </c>
      <c r="C9228" s="45">
        <v>231104</v>
      </c>
      <c r="D9228" s="45" t="s">
        <v>11363</v>
      </c>
      <c r="E9228" s="45" t="s">
        <v>8334</v>
      </c>
      <c r="AO9228" s="376"/>
    </row>
    <row r="9229" spans="1:41" x14ac:dyDescent="0.25">
      <c r="A9229" s="44" t="s">
        <v>10571</v>
      </c>
      <c r="B9229" s="44" t="s">
        <v>3475</v>
      </c>
      <c r="C9229" s="45">
        <v>240301</v>
      </c>
      <c r="D9229" s="45" t="s">
        <v>11363</v>
      </c>
      <c r="E9229" s="45" t="s">
        <v>9249</v>
      </c>
      <c r="AO9229" s="376"/>
    </row>
    <row r="9230" spans="1:41" x14ac:dyDescent="0.25">
      <c r="A9230" s="44" t="s">
        <v>15795</v>
      </c>
      <c r="B9230" s="44" t="s">
        <v>925</v>
      </c>
      <c r="C9230" s="45">
        <v>250601</v>
      </c>
      <c r="D9230" s="45" t="s">
        <v>11363</v>
      </c>
      <c r="E9230" s="45" t="s">
        <v>15609</v>
      </c>
      <c r="AO9230" s="376"/>
    </row>
    <row r="9231" spans="1:41" x14ac:dyDescent="0.25">
      <c r="A9231" s="44" t="s">
        <v>15795</v>
      </c>
      <c r="B9231" s="44" t="s">
        <v>9248</v>
      </c>
      <c r="C9231" s="45">
        <v>260105</v>
      </c>
      <c r="D9231" s="45" t="s">
        <v>11363</v>
      </c>
      <c r="E9231" s="45" t="s">
        <v>17625</v>
      </c>
      <c r="AO9231" s="376"/>
    </row>
    <row r="9232" spans="1:41" x14ac:dyDescent="0.3">
      <c r="A9232" s="57" t="s">
        <v>1240</v>
      </c>
      <c r="B9232" s="57" t="s">
        <v>1290</v>
      </c>
      <c r="C9232" s="62">
        <v>24027</v>
      </c>
      <c r="D9232" s="62" t="s">
        <v>20886</v>
      </c>
      <c r="E9232" s="60">
        <v>46873</v>
      </c>
      <c r="F9232" s="32"/>
      <c r="G9232" s="32"/>
      <c r="H9232" s="32"/>
      <c r="I9232" s="31"/>
      <c r="J9232" s="31"/>
      <c r="K9232" s="31"/>
      <c r="L9232" s="31"/>
      <c r="M9232" s="31"/>
      <c r="N9232" s="31"/>
      <c r="O9232" s="31"/>
      <c r="P9232" s="31"/>
      <c r="Q9232" s="31"/>
      <c r="R9232" s="31"/>
      <c r="S9232" s="31"/>
      <c r="T9232" s="31"/>
      <c r="U9232" s="31"/>
      <c r="V9232" s="31"/>
      <c r="W9232" s="31"/>
      <c r="X9232" s="31"/>
      <c r="Y9232" s="31"/>
      <c r="Z9232" s="31"/>
      <c r="AA9232" s="31"/>
      <c r="AB9232" s="31"/>
      <c r="AC9232" s="31"/>
      <c r="AD9232" s="31"/>
      <c r="AE9232" s="31"/>
      <c r="AF9232" s="31"/>
      <c r="AG9232" s="31"/>
      <c r="AH9232" s="31"/>
      <c r="AI9232" s="31"/>
      <c r="AJ9232" s="31"/>
      <c r="AK9232" s="31"/>
      <c r="AL9232" s="31"/>
      <c r="AO9232" s="376"/>
    </row>
    <row r="9233" spans="1:41" x14ac:dyDescent="0.25">
      <c r="A9233" s="44" t="s">
        <v>17956</v>
      </c>
      <c r="B9233" s="44" t="s">
        <v>3176</v>
      </c>
      <c r="C9233" s="45">
        <v>26010402</v>
      </c>
      <c r="D9233" s="45" t="s">
        <v>11363</v>
      </c>
      <c r="E9233" s="45" t="s">
        <v>17459</v>
      </c>
      <c r="AO9233" s="376"/>
    </row>
    <row r="9234" spans="1:41" x14ac:dyDescent="0.25">
      <c r="A9234" s="120" t="s">
        <v>1985</v>
      </c>
      <c r="B9234" s="114" t="s">
        <v>1965</v>
      </c>
      <c r="C9234" s="106" t="s">
        <v>2733</v>
      </c>
      <c r="D9234" s="93" t="s">
        <v>1394</v>
      </c>
      <c r="E9234" s="115">
        <v>47695</v>
      </c>
      <c r="F9234" s="93"/>
      <c r="G9234" s="93"/>
      <c r="H9234" s="93"/>
      <c r="I9234" s="99"/>
      <c r="J9234" s="99"/>
      <c r="K9234" s="99"/>
      <c r="L9234" s="99"/>
      <c r="M9234" s="99"/>
      <c r="N9234" s="44"/>
      <c r="O9234" s="44"/>
      <c r="P9234" s="99"/>
      <c r="Q9234" s="99"/>
      <c r="R9234" s="99"/>
      <c r="S9234" s="99"/>
      <c r="T9234" s="99"/>
      <c r="U9234" s="99"/>
      <c r="V9234" s="99"/>
      <c r="W9234" s="99"/>
      <c r="X9234" s="99"/>
      <c r="Y9234" s="99"/>
      <c r="Z9234" s="99"/>
      <c r="AA9234" s="99"/>
      <c r="AB9234" s="99"/>
      <c r="AC9234" s="99"/>
      <c r="AD9234" s="99"/>
      <c r="AE9234" s="99"/>
      <c r="AF9234" s="99"/>
      <c r="AG9234" s="99"/>
      <c r="AH9234" s="31"/>
      <c r="AI9234" s="31"/>
      <c r="AJ9234" s="31"/>
      <c r="AK9234" s="31"/>
      <c r="AL9234" s="31"/>
      <c r="AO9234" s="376"/>
    </row>
    <row r="9235" spans="1:41" x14ac:dyDescent="0.25">
      <c r="A9235" s="44" t="s">
        <v>8833</v>
      </c>
      <c r="B9235" s="44" t="s">
        <v>14924</v>
      </c>
      <c r="C9235" s="45" t="s">
        <v>13839</v>
      </c>
      <c r="D9235" s="367" t="s">
        <v>3696</v>
      </c>
      <c r="E9235" s="328">
        <f>DATE(2028,12,23)</f>
        <v>47110</v>
      </c>
      <c r="F9235" s="32"/>
      <c r="G9235" s="32"/>
      <c r="H9235" s="32"/>
      <c r="I9235" s="31"/>
      <c r="J9235" s="31"/>
      <c r="K9235" s="31"/>
      <c r="L9235" s="31"/>
      <c r="M9235" s="31"/>
      <c r="N9235" s="31"/>
      <c r="O9235" s="31"/>
      <c r="P9235" s="31"/>
      <c r="Q9235" s="31"/>
      <c r="R9235" s="31"/>
      <c r="S9235" s="31"/>
      <c r="T9235" s="31"/>
      <c r="U9235" s="31"/>
      <c r="V9235" s="31"/>
      <c r="W9235" s="31"/>
      <c r="X9235" s="31"/>
      <c r="Y9235" s="31"/>
      <c r="Z9235" s="31"/>
      <c r="AA9235" s="31"/>
      <c r="AB9235" s="31"/>
      <c r="AC9235" s="31"/>
      <c r="AD9235" s="31"/>
      <c r="AE9235" s="31"/>
      <c r="AF9235" s="31"/>
      <c r="AG9235" s="31"/>
      <c r="AH9235" s="31"/>
      <c r="AI9235" s="31"/>
      <c r="AJ9235" s="31"/>
      <c r="AK9235" s="31"/>
      <c r="AL9235" s="31"/>
      <c r="AO9235" s="376"/>
    </row>
    <row r="9236" spans="1:41" x14ac:dyDescent="0.25">
      <c r="A9236" s="44" t="s">
        <v>20387</v>
      </c>
      <c r="B9236" s="44" t="s">
        <v>20349</v>
      </c>
      <c r="C9236" s="45" t="s">
        <v>20388</v>
      </c>
      <c r="D9236" s="46" t="s">
        <v>21328</v>
      </c>
      <c r="E9236" s="46">
        <v>46554</v>
      </c>
      <c r="AO9236" s="376"/>
    </row>
    <row r="9237" spans="1:41" x14ac:dyDescent="0.25">
      <c r="A9237" s="44" t="s">
        <v>20387</v>
      </c>
      <c r="B9237" s="44" t="s">
        <v>20349</v>
      </c>
      <c r="C9237" s="45" t="s">
        <v>20388</v>
      </c>
      <c r="D9237" s="46" t="s">
        <v>21328</v>
      </c>
      <c r="E9237" s="46">
        <v>46554</v>
      </c>
      <c r="AO9237" s="376"/>
    </row>
    <row r="9238" spans="1:41" x14ac:dyDescent="0.25">
      <c r="A9238" s="44" t="s">
        <v>20387</v>
      </c>
      <c r="B9238" s="44" t="s">
        <v>20349</v>
      </c>
      <c r="C9238" s="45" t="s">
        <v>20388</v>
      </c>
      <c r="D9238" s="46" t="s">
        <v>21328</v>
      </c>
      <c r="E9238" s="46">
        <v>46553</v>
      </c>
      <c r="AO9238" s="376"/>
    </row>
    <row r="9239" spans="1:41" x14ac:dyDescent="0.25">
      <c r="A9239" s="91" t="s">
        <v>19137</v>
      </c>
      <c r="B9239" s="92" t="s">
        <v>3182</v>
      </c>
      <c r="C9239" s="93" t="s">
        <v>19170</v>
      </c>
      <c r="D9239" s="93" t="s">
        <v>1201</v>
      </c>
      <c r="E9239" s="94">
        <v>46582</v>
      </c>
      <c r="F9239" s="93"/>
      <c r="G9239" s="93"/>
      <c r="H9239" s="93"/>
      <c r="I9239" s="99"/>
      <c r="J9239" s="99"/>
      <c r="K9239" s="99"/>
      <c r="L9239" s="99"/>
      <c r="M9239" s="99"/>
      <c r="N9239" s="99"/>
      <c r="O9239" s="99"/>
      <c r="P9239" s="99"/>
      <c r="Q9239" s="99"/>
      <c r="R9239" s="99"/>
      <c r="S9239" s="99"/>
      <c r="T9239" s="99"/>
      <c r="U9239" s="99"/>
      <c r="V9239" s="99"/>
      <c r="W9239" s="99"/>
      <c r="X9239" s="99"/>
      <c r="Y9239" s="99"/>
      <c r="Z9239" s="99"/>
      <c r="AA9239" s="99"/>
      <c r="AB9239" s="99"/>
      <c r="AC9239" s="99"/>
      <c r="AD9239" s="99"/>
      <c r="AE9239" s="99"/>
      <c r="AF9239" s="99"/>
      <c r="AG9239" s="99"/>
      <c r="AH9239" s="31"/>
      <c r="AI9239" s="31"/>
      <c r="AJ9239" s="31"/>
      <c r="AK9239" s="31"/>
      <c r="AL9239" s="31"/>
      <c r="AO9239" s="376"/>
    </row>
    <row r="9240" spans="1:41" x14ac:dyDescent="0.25">
      <c r="A9240" s="91" t="s">
        <v>19137</v>
      </c>
      <c r="B9240" s="92" t="s">
        <v>19284</v>
      </c>
      <c r="C9240" s="93" t="s">
        <v>19285</v>
      </c>
      <c r="D9240" s="93" t="s">
        <v>1201</v>
      </c>
      <c r="E9240" s="94">
        <v>46582</v>
      </c>
      <c r="F9240" s="93"/>
      <c r="G9240" s="93"/>
      <c r="H9240" s="93"/>
      <c r="I9240" s="99"/>
      <c r="J9240" s="99"/>
      <c r="K9240" s="99"/>
      <c r="L9240" s="99"/>
      <c r="M9240" s="99"/>
      <c r="N9240" s="99"/>
      <c r="O9240" s="99"/>
      <c r="P9240" s="99"/>
      <c r="Q9240" s="99"/>
      <c r="R9240" s="99"/>
      <c r="S9240" s="99"/>
      <c r="T9240" s="99"/>
      <c r="U9240" s="99"/>
      <c r="V9240" s="99"/>
      <c r="W9240" s="99"/>
      <c r="X9240" s="99"/>
      <c r="Y9240" s="99"/>
      <c r="Z9240" s="99"/>
      <c r="AA9240" s="99"/>
      <c r="AB9240" s="99"/>
      <c r="AC9240" s="99"/>
      <c r="AD9240" s="99"/>
      <c r="AE9240" s="99"/>
      <c r="AF9240" s="99"/>
      <c r="AG9240" s="99"/>
      <c r="AH9240" s="31"/>
      <c r="AI9240" s="31"/>
      <c r="AJ9240" s="31"/>
      <c r="AK9240" s="31"/>
      <c r="AL9240" s="31"/>
      <c r="AO9240" s="376"/>
    </row>
    <row r="9241" spans="1:41" x14ac:dyDescent="0.25">
      <c r="A9241" s="44" t="s">
        <v>8834</v>
      </c>
      <c r="B9241" s="44" t="s">
        <v>16744</v>
      </c>
      <c r="C9241" s="45" t="s">
        <v>17017</v>
      </c>
      <c r="D9241" s="367" t="s">
        <v>3696</v>
      </c>
      <c r="E9241" s="328">
        <f>DATE(2029,9,18)</f>
        <v>47379</v>
      </c>
      <c r="F9241" s="32"/>
      <c r="G9241" s="32"/>
      <c r="H9241" s="32"/>
      <c r="I9241" s="31"/>
      <c r="J9241" s="31"/>
      <c r="K9241" s="31"/>
      <c r="L9241" s="31"/>
      <c r="M9241" s="31"/>
      <c r="N9241" s="31"/>
      <c r="O9241" s="31"/>
      <c r="P9241" s="31"/>
      <c r="Q9241" s="31"/>
      <c r="R9241" s="31"/>
      <c r="S9241" s="31"/>
      <c r="T9241" s="31"/>
      <c r="U9241" s="31"/>
      <c r="V9241" s="31"/>
      <c r="W9241" s="31"/>
      <c r="X9241" s="31"/>
      <c r="Y9241" s="31"/>
      <c r="Z9241" s="31"/>
      <c r="AA9241" s="31"/>
      <c r="AB9241" s="31"/>
      <c r="AC9241" s="31"/>
      <c r="AD9241" s="31"/>
      <c r="AE9241" s="31"/>
      <c r="AF9241" s="31"/>
      <c r="AG9241" s="31"/>
      <c r="AH9241" s="31"/>
      <c r="AI9241" s="31"/>
      <c r="AJ9241" s="31"/>
      <c r="AK9241" s="31"/>
      <c r="AL9241" s="31"/>
      <c r="AO9241" s="376"/>
    </row>
    <row r="9242" spans="1:41" x14ac:dyDescent="0.25">
      <c r="A9242" s="44" t="s">
        <v>8834</v>
      </c>
      <c r="B9242" s="44" t="s">
        <v>20939</v>
      </c>
      <c r="C9242" s="45" t="s">
        <v>9128</v>
      </c>
      <c r="D9242" s="367" t="s">
        <v>3696</v>
      </c>
      <c r="E9242" s="328">
        <f>DATE(2027,7,19)</f>
        <v>46587</v>
      </c>
      <c r="F9242" s="32"/>
      <c r="G9242" s="32"/>
      <c r="H9242" s="32"/>
      <c r="I9242" s="31"/>
      <c r="J9242" s="31"/>
      <c r="K9242" s="31"/>
      <c r="L9242" s="31"/>
      <c r="M9242" s="31"/>
      <c r="N9242" s="31"/>
      <c r="O9242" s="31"/>
      <c r="P9242" s="31"/>
      <c r="Q9242" s="31"/>
      <c r="R9242" s="31"/>
      <c r="S9242" s="31"/>
      <c r="T9242" s="31"/>
      <c r="U9242" s="31"/>
      <c r="V9242" s="31"/>
      <c r="W9242" s="31"/>
      <c r="X9242" s="31"/>
      <c r="Y9242" s="31"/>
      <c r="Z9242" s="31"/>
      <c r="AA9242" s="31"/>
      <c r="AB9242" s="31"/>
      <c r="AC9242" s="31"/>
      <c r="AD9242" s="31"/>
      <c r="AE9242" s="31"/>
      <c r="AF9242" s="31"/>
      <c r="AG9242" s="31"/>
      <c r="AH9242" s="31"/>
      <c r="AI9242" s="31"/>
      <c r="AJ9242" s="31"/>
      <c r="AK9242" s="31"/>
      <c r="AL9242" s="31"/>
      <c r="AO9242" s="376"/>
    </row>
    <row r="9243" spans="1:41" x14ac:dyDescent="0.25">
      <c r="A9243" s="44" t="s">
        <v>13233</v>
      </c>
      <c r="B9243" s="44" t="s">
        <v>3176</v>
      </c>
      <c r="C9243" s="45">
        <v>25010402</v>
      </c>
      <c r="D9243" s="45" t="s">
        <v>11363</v>
      </c>
      <c r="E9243" s="45" t="s">
        <v>12564</v>
      </c>
      <c r="AO9243" s="376"/>
    </row>
    <row r="9244" spans="1:41" x14ac:dyDescent="0.25">
      <c r="A9244" s="44" t="s">
        <v>13233</v>
      </c>
      <c r="B9244" s="44" t="s">
        <v>5321</v>
      </c>
      <c r="C9244" s="45">
        <v>25010401</v>
      </c>
      <c r="D9244" s="45" t="s">
        <v>11363</v>
      </c>
      <c r="E9244" s="45" t="s">
        <v>12564</v>
      </c>
      <c r="AO9244" s="376"/>
    </row>
    <row r="9245" spans="1:41" x14ac:dyDescent="0.25">
      <c r="A9245" s="44" t="s">
        <v>1040</v>
      </c>
      <c r="B9245" s="44" t="s">
        <v>5321</v>
      </c>
      <c r="C9245" s="45">
        <v>23010401</v>
      </c>
      <c r="D9245" s="45" t="s">
        <v>11363</v>
      </c>
      <c r="E9245" s="45" t="s">
        <v>5322</v>
      </c>
      <c r="AO9245" s="376"/>
    </row>
    <row r="9246" spans="1:41" x14ac:dyDescent="0.25">
      <c r="A9246" s="44" t="s">
        <v>1040</v>
      </c>
      <c r="B9246" s="44" t="s">
        <v>17497</v>
      </c>
      <c r="C9246" s="45">
        <v>24060301</v>
      </c>
      <c r="D9246" s="45" t="s">
        <v>11363</v>
      </c>
      <c r="E9246" s="45" t="s">
        <v>4962</v>
      </c>
      <c r="AO9246" s="376"/>
    </row>
    <row r="9247" spans="1:41" x14ac:dyDescent="0.25">
      <c r="A9247" s="44" t="s">
        <v>1040</v>
      </c>
      <c r="B9247" s="44" t="s">
        <v>10361</v>
      </c>
      <c r="C9247" s="45">
        <v>24060302</v>
      </c>
      <c r="D9247" s="45" t="s">
        <v>11363</v>
      </c>
      <c r="E9247" s="45" t="s">
        <v>4962</v>
      </c>
      <c r="AO9247" s="376"/>
    </row>
    <row r="9248" spans="1:41" x14ac:dyDescent="0.25">
      <c r="A9248" s="44" t="s">
        <v>1040</v>
      </c>
      <c r="B9248" s="44" t="s">
        <v>17529</v>
      </c>
      <c r="C9248" s="45">
        <v>24120301</v>
      </c>
      <c r="D9248" s="45" t="s">
        <v>11363</v>
      </c>
      <c r="E9248" s="45" t="s">
        <v>12554</v>
      </c>
      <c r="AO9248" s="376"/>
    </row>
    <row r="9249" spans="1:41" x14ac:dyDescent="0.25">
      <c r="A9249" s="44" t="s">
        <v>1040</v>
      </c>
      <c r="B9249" s="44" t="s">
        <v>3054</v>
      </c>
      <c r="C9249" s="45">
        <v>24120302</v>
      </c>
      <c r="D9249" s="45" t="s">
        <v>11363</v>
      </c>
      <c r="E9249" s="45" t="s">
        <v>12554</v>
      </c>
      <c r="AO9249" s="376"/>
    </row>
    <row r="9250" spans="1:41" x14ac:dyDescent="0.25">
      <c r="A9250" s="44" t="s">
        <v>1040</v>
      </c>
      <c r="B9250" s="44" t="s">
        <v>17463</v>
      </c>
      <c r="C9250" s="45">
        <v>260202</v>
      </c>
      <c r="D9250" s="45" t="s">
        <v>11363</v>
      </c>
      <c r="E9250" s="45" t="s">
        <v>9238</v>
      </c>
      <c r="AO9250" s="376"/>
    </row>
    <row r="9251" spans="1:41" x14ac:dyDescent="0.25">
      <c r="A9251" s="44" t="s">
        <v>1040</v>
      </c>
      <c r="B9251" s="44" t="s">
        <v>9248</v>
      </c>
      <c r="C9251" s="45">
        <v>260105</v>
      </c>
      <c r="D9251" s="45" t="s">
        <v>11363</v>
      </c>
      <c r="E9251" s="45" t="s">
        <v>17625</v>
      </c>
      <c r="AO9251" s="376"/>
    </row>
    <row r="9252" spans="1:41" x14ac:dyDescent="0.3">
      <c r="A9252" s="333" t="s">
        <v>18685</v>
      </c>
      <c r="B9252" s="333" t="s">
        <v>1154</v>
      </c>
      <c r="C9252" s="125" t="s">
        <v>10117</v>
      </c>
      <c r="D9252" s="32" t="s">
        <v>20309</v>
      </c>
      <c r="E9252" s="125" t="s">
        <v>5139</v>
      </c>
      <c r="F9252" s="125" t="s">
        <v>1189</v>
      </c>
      <c r="G9252" s="125" t="s">
        <v>1189</v>
      </c>
      <c r="AO9252" s="376"/>
    </row>
    <row r="9253" spans="1:41" x14ac:dyDescent="0.3">
      <c r="A9253" s="333" t="s">
        <v>18685</v>
      </c>
      <c r="B9253" s="333" t="s">
        <v>1178</v>
      </c>
      <c r="C9253" s="125" t="s">
        <v>18815</v>
      </c>
      <c r="D9253" s="32" t="s">
        <v>20309</v>
      </c>
      <c r="E9253" s="125" t="s">
        <v>8292</v>
      </c>
      <c r="F9253" s="125" t="s">
        <v>1189</v>
      </c>
      <c r="G9253" s="125" t="s">
        <v>1189</v>
      </c>
      <c r="AO9253" s="376"/>
    </row>
    <row r="9254" spans="1:41" x14ac:dyDescent="0.25">
      <c r="A9254" s="44" t="s">
        <v>12309</v>
      </c>
      <c r="B9254" s="44" t="s">
        <v>12128</v>
      </c>
      <c r="C9254" s="45">
        <v>17.25</v>
      </c>
      <c r="D9254" s="45" t="s">
        <v>12549</v>
      </c>
      <c r="E9254" s="46">
        <v>47664</v>
      </c>
      <c r="F9254" s="45"/>
      <c r="G9254" s="93"/>
      <c r="H9254" s="93"/>
      <c r="I9254" s="99"/>
      <c r="J9254" s="99"/>
      <c r="K9254" s="99"/>
      <c r="L9254" s="99"/>
      <c r="M9254" s="99"/>
      <c r="N9254" s="99"/>
      <c r="O9254" s="99"/>
      <c r="P9254" s="99"/>
      <c r="Q9254" s="99"/>
      <c r="R9254" s="99"/>
      <c r="S9254" s="99"/>
      <c r="T9254" s="99"/>
      <c r="U9254" s="99"/>
      <c r="V9254" s="99"/>
      <c r="W9254" s="99"/>
      <c r="X9254" s="99"/>
      <c r="Y9254" s="99"/>
      <c r="Z9254" s="99"/>
      <c r="AA9254" s="99"/>
      <c r="AB9254" s="99"/>
      <c r="AC9254" s="99"/>
      <c r="AD9254" s="99"/>
      <c r="AE9254" s="99"/>
      <c r="AF9254" s="99"/>
      <c r="AG9254" s="99"/>
      <c r="AH9254" s="31"/>
      <c r="AI9254" s="31"/>
      <c r="AJ9254" s="31"/>
      <c r="AK9254" s="31"/>
      <c r="AL9254" s="31"/>
      <c r="AO9254" s="376"/>
    </row>
    <row r="9255" spans="1:41" x14ac:dyDescent="0.25">
      <c r="A9255" s="57" t="s">
        <v>4056</v>
      </c>
      <c r="B9255" s="92" t="s">
        <v>3682</v>
      </c>
      <c r="C9255" s="93" t="s">
        <v>19106</v>
      </c>
      <c r="D9255" s="93" t="s">
        <v>3681</v>
      </c>
      <c r="E9255" s="94">
        <v>48029</v>
      </c>
      <c r="F9255" s="93"/>
      <c r="G9255" s="93"/>
      <c r="H9255" s="93"/>
      <c r="I9255" s="99"/>
      <c r="J9255" s="99"/>
      <c r="K9255" s="99"/>
      <c r="L9255" s="99"/>
      <c r="M9255" s="99"/>
      <c r="N9255" s="44"/>
      <c r="O9255" s="44"/>
      <c r="P9255" s="99"/>
      <c r="Q9255" s="99"/>
      <c r="R9255" s="99"/>
      <c r="S9255" s="99"/>
      <c r="T9255" s="99"/>
      <c r="U9255" s="99"/>
      <c r="V9255" s="99"/>
      <c r="W9255" s="99"/>
      <c r="X9255" s="99"/>
      <c r="Y9255" s="99"/>
      <c r="Z9255" s="99"/>
      <c r="AA9255" s="99"/>
      <c r="AB9255" s="99"/>
      <c r="AC9255" s="99"/>
      <c r="AD9255" s="99"/>
      <c r="AE9255" s="99"/>
      <c r="AF9255" s="99"/>
      <c r="AG9255" s="99"/>
      <c r="AH9255" s="31"/>
      <c r="AI9255" s="31"/>
      <c r="AJ9255" s="31"/>
      <c r="AK9255" s="31"/>
      <c r="AL9255" s="31"/>
      <c r="AO9255" s="376"/>
    </row>
    <row r="9256" spans="1:41" x14ac:dyDescent="0.25">
      <c r="A9256" s="44" t="s">
        <v>4056</v>
      </c>
      <c r="B9256" s="44" t="s">
        <v>12111</v>
      </c>
      <c r="C9256" s="45">
        <v>13.25</v>
      </c>
      <c r="D9256" s="45" t="s">
        <v>12549</v>
      </c>
      <c r="E9256" s="46">
        <v>47664</v>
      </c>
      <c r="F9256" s="45"/>
      <c r="G9256" s="93"/>
      <c r="H9256" s="93"/>
      <c r="I9256" s="99"/>
      <c r="J9256" s="99"/>
      <c r="K9256" s="99"/>
      <c r="L9256" s="99"/>
      <c r="M9256" s="99"/>
      <c r="N9256" s="99"/>
      <c r="O9256" s="99"/>
      <c r="P9256" s="99"/>
      <c r="Q9256" s="99"/>
      <c r="R9256" s="99"/>
      <c r="S9256" s="99"/>
      <c r="T9256" s="99"/>
      <c r="U9256" s="99"/>
      <c r="V9256" s="99"/>
      <c r="W9256" s="99"/>
      <c r="X9256" s="99"/>
      <c r="Y9256" s="99"/>
      <c r="Z9256" s="99"/>
      <c r="AA9256" s="99"/>
      <c r="AB9256" s="99"/>
      <c r="AC9256" s="99"/>
      <c r="AD9256" s="99"/>
      <c r="AE9256" s="99"/>
      <c r="AF9256" s="99"/>
      <c r="AG9256" s="99"/>
      <c r="AH9256" s="31"/>
      <c r="AI9256" s="31"/>
      <c r="AJ9256" s="31"/>
      <c r="AK9256" s="31"/>
      <c r="AL9256" s="31"/>
      <c r="AO9256" s="376"/>
    </row>
    <row r="9257" spans="1:41" x14ac:dyDescent="0.25">
      <c r="A9257" s="44" t="s">
        <v>4056</v>
      </c>
      <c r="B9257" s="44" t="s">
        <v>21359</v>
      </c>
      <c r="C9257" s="45" t="s">
        <v>9701</v>
      </c>
      <c r="D9257" s="45" t="s">
        <v>21447</v>
      </c>
      <c r="E9257" s="46">
        <v>46752</v>
      </c>
      <c r="AO9257" s="376"/>
    </row>
    <row r="9258" spans="1:41" x14ac:dyDescent="0.25">
      <c r="A9258" s="44" t="s">
        <v>4056</v>
      </c>
      <c r="B9258" s="92" t="s">
        <v>12068</v>
      </c>
      <c r="C9258" s="93" t="s">
        <v>12038</v>
      </c>
      <c r="D9258" s="93" t="s">
        <v>1201</v>
      </c>
      <c r="E9258" s="94">
        <v>47208</v>
      </c>
      <c r="F9258" s="93"/>
      <c r="G9258" s="93"/>
      <c r="H9258" s="93"/>
      <c r="I9258" s="99"/>
      <c r="J9258" s="99"/>
      <c r="K9258" s="99"/>
      <c r="L9258" s="99"/>
      <c r="M9258" s="99"/>
      <c r="N9258" s="99"/>
      <c r="O9258" s="44"/>
      <c r="P9258" s="99"/>
      <c r="Q9258" s="99"/>
      <c r="R9258" s="99"/>
      <c r="S9258" s="99"/>
      <c r="T9258" s="99"/>
      <c r="U9258" s="99"/>
      <c r="V9258" s="99"/>
      <c r="W9258" s="99"/>
      <c r="X9258" s="99"/>
      <c r="Y9258" s="99"/>
      <c r="Z9258" s="99"/>
      <c r="AA9258" s="99"/>
      <c r="AB9258" s="99"/>
      <c r="AC9258" s="99"/>
      <c r="AD9258" s="99"/>
      <c r="AE9258" s="99"/>
      <c r="AF9258" s="99"/>
      <c r="AG9258" s="99"/>
      <c r="AH9258" s="31"/>
      <c r="AI9258" s="31"/>
      <c r="AJ9258" s="31"/>
      <c r="AK9258" s="31"/>
      <c r="AL9258" s="31"/>
      <c r="AO9258" s="376"/>
    </row>
    <row r="9259" spans="1:41" x14ac:dyDescent="0.25">
      <c r="A9259" s="44" t="s">
        <v>4056</v>
      </c>
      <c r="B9259" s="44" t="s">
        <v>5134</v>
      </c>
      <c r="C9259" s="45">
        <v>250802</v>
      </c>
      <c r="D9259" s="45" t="s">
        <v>11363</v>
      </c>
      <c r="E9259" s="45" t="s">
        <v>9880</v>
      </c>
      <c r="AO9259" s="376"/>
    </row>
    <row r="9260" spans="1:41" x14ac:dyDescent="0.25">
      <c r="A9260" s="44" t="s">
        <v>7549</v>
      </c>
      <c r="B9260" s="44" t="s">
        <v>143</v>
      </c>
      <c r="C9260" s="45" t="s">
        <v>7550</v>
      </c>
      <c r="D9260" s="45" t="s">
        <v>11204</v>
      </c>
      <c r="E9260" s="45" t="s">
        <v>4146</v>
      </c>
      <c r="F9260" s="93"/>
      <c r="G9260" s="93"/>
      <c r="H9260" s="93"/>
      <c r="I9260" s="99"/>
      <c r="J9260" s="99"/>
      <c r="K9260" s="99"/>
      <c r="L9260" s="99"/>
      <c r="M9260" s="99"/>
      <c r="N9260" s="99"/>
      <c r="O9260" s="99"/>
      <c r="P9260" s="99"/>
      <c r="Q9260" s="99"/>
      <c r="R9260" s="99"/>
      <c r="S9260" s="99"/>
      <c r="T9260" s="99"/>
      <c r="U9260" s="99"/>
      <c r="V9260" s="99"/>
      <c r="W9260" s="99"/>
      <c r="X9260" s="99"/>
      <c r="Y9260" s="99"/>
      <c r="Z9260" s="99"/>
      <c r="AA9260" s="99"/>
      <c r="AB9260" s="99"/>
      <c r="AC9260" s="99"/>
      <c r="AD9260" s="99"/>
      <c r="AE9260" s="99"/>
      <c r="AF9260" s="99"/>
      <c r="AG9260" s="99"/>
      <c r="AH9260" s="31"/>
      <c r="AI9260" s="31"/>
      <c r="AJ9260" s="31"/>
      <c r="AK9260" s="31"/>
      <c r="AL9260" s="31"/>
      <c r="AO9260" s="376"/>
    </row>
    <row r="9261" spans="1:41" x14ac:dyDescent="0.25">
      <c r="A9261" s="44" t="s">
        <v>7549</v>
      </c>
      <c r="B9261" s="44" t="s">
        <v>143</v>
      </c>
      <c r="C9261" s="45" t="s">
        <v>7550</v>
      </c>
      <c r="D9261" s="93" t="s">
        <v>17443</v>
      </c>
      <c r="E9261" s="45" t="s">
        <v>4146</v>
      </c>
      <c r="F9261" s="93"/>
      <c r="G9261" s="93"/>
      <c r="H9261" s="93"/>
      <c r="I9261" s="99"/>
      <c r="J9261" s="99"/>
      <c r="K9261" s="99"/>
      <c r="L9261" s="99"/>
      <c r="M9261" s="99"/>
      <c r="N9261" s="99"/>
      <c r="O9261" s="99"/>
      <c r="P9261" s="99"/>
      <c r="Q9261" s="99"/>
      <c r="R9261" s="99"/>
      <c r="S9261" s="99"/>
      <c r="T9261" s="99"/>
      <c r="U9261" s="99"/>
      <c r="V9261" s="99"/>
      <c r="W9261" s="99"/>
      <c r="X9261" s="99"/>
      <c r="Y9261" s="99"/>
      <c r="Z9261" s="99"/>
      <c r="AA9261" s="99"/>
      <c r="AB9261" s="99"/>
      <c r="AC9261" s="99"/>
      <c r="AD9261" s="99"/>
      <c r="AE9261" s="99"/>
      <c r="AF9261" s="99"/>
      <c r="AG9261" s="99"/>
      <c r="AH9261" s="31"/>
      <c r="AI9261" s="31"/>
      <c r="AJ9261" s="31"/>
      <c r="AK9261" s="31"/>
      <c r="AL9261" s="31"/>
      <c r="AO9261" s="376"/>
    </row>
    <row r="9262" spans="1:41" x14ac:dyDescent="0.25">
      <c r="A9262" s="44" t="s">
        <v>7549</v>
      </c>
      <c r="B9262" s="44" t="s">
        <v>143</v>
      </c>
      <c r="C9262" s="45" t="s">
        <v>7550</v>
      </c>
      <c r="D9262" s="45" t="s">
        <v>9895</v>
      </c>
      <c r="E9262" s="46">
        <v>47756</v>
      </c>
      <c r="F9262" s="93"/>
      <c r="G9262" s="93"/>
      <c r="H9262" s="93"/>
      <c r="I9262" s="99"/>
      <c r="J9262" s="99"/>
      <c r="K9262" s="99"/>
      <c r="L9262" s="99"/>
      <c r="M9262" s="99"/>
      <c r="N9262" s="44"/>
      <c r="O9262" s="44"/>
      <c r="P9262" s="99"/>
      <c r="Q9262" s="99"/>
      <c r="R9262" s="99"/>
      <c r="S9262" s="99"/>
      <c r="T9262" s="99"/>
      <c r="U9262" s="99"/>
      <c r="V9262" s="99"/>
      <c r="W9262" s="99"/>
      <c r="X9262" s="99"/>
      <c r="Y9262" s="99"/>
      <c r="Z9262" s="99"/>
      <c r="AA9262" s="99"/>
      <c r="AB9262" s="99"/>
      <c r="AC9262" s="99"/>
      <c r="AD9262" s="99"/>
      <c r="AE9262" s="99"/>
      <c r="AF9262" s="99"/>
      <c r="AG9262" s="99"/>
      <c r="AH9262" s="31"/>
      <c r="AI9262" s="31"/>
      <c r="AJ9262" s="31"/>
      <c r="AK9262" s="31"/>
      <c r="AL9262" s="31"/>
      <c r="AO9262" s="376"/>
    </row>
    <row r="9263" spans="1:41" x14ac:dyDescent="0.25">
      <c r="A9263" s="44" t="s">
        <v>4847</v>
      </c>
      <c r="B9263" s="44" t="s">
        <v>147</v>
      </c>
      <c r="C9263" s="45" t="s">
        <v>14491</v>
      </c>
      <c r="D9263" s="46" t="s">
        <v>21328</v>
      </c>
      <c r="E9263" s="46">
        <v>46599</v>
      </c>
      <c r="AO9263" s="376"/>
    </row>
    <row r="9264" spans="1:41" x14ac:dyDescent="0.25">
      <c r="A9264" s="44" t="s">
        <v>2554</v>
      </c>
      <c r="B9264" s="44" t="s">
        <v>11934</v>
      </c>
      <c r="C9264" s="45" t="s">
        <v>11942</v>
      </c>
      <c r="D9264" s="45" t="s">
        <v>11204</v>
      </c>
      <c r="E9264" s="45" t="s">
        <v>4966</v>
      </c>
      <c r="F9264" s="93"/>
      <c r="G9264" s="93"/>
      <c r="H9264" s="93"/>
      <c r="I9264" s="99"/>
      <c r="J9264" s="99"/>
      <c r="K9264" s="99"/>
      <c r="L9264" s="99"/>
      <c r="M9264" s="99"/>
      <c r="N9264" s="99"/>
      <c r="O9264" s="99"/>
      <c r="P9264" s="99"/>
      <c r="Q9264" s="99"/>
      <c r="R9264" s="99"/>
      <c r="S9264" s="99"/>
      <c r="T9264" s="99"/>
      <c r="U9264" s="99"/>
      <c r="V9264" s="99"/>
      <c r="W9264" s="99"/>
      <c r="X9264" s="99"/>
      <c r="Y9264" s="99"/>
      <c r="Z9264" s="99"/>
      <c r="AA9264" s="99"/>
      <c r="AB9264" s="99"/>
      <c r="AC9264" s="99"/>
      <c r="AD9264" s="99"/>
      <c r="AE9264" s="99"/>
      <c r="AF9264" s="99"/>
      <c r="AG9264" s="99"/>
      <c r="AH9264" s="31"/>
      <c r="AI9264" s="31"/>
      <c r="AJ9264" s="31"/>
      <c r="AK9264" s="31"/>
      <c r="AL9264" s="31"/>
      <c r="AO9264" s="376"/>
    </row>
    <row r="9265" spans="1:41" x14ac:dyDescent="0.25">
      <c r="A9265" s="44" t="s">
        <v>2554</v>
      </c>
      <c r="B9265" s="44" t="s">
        <v>11934</v>
      </c>
      <c r="C9265" s="45" t="s">
        <v>11942</v>
      </c>
      <c r="D9265" s="93" t="s">
        <v>17443</v>
      </c>
      <c r="E9265" s="45" t="s">
        <v>4966</v>
      </c>
      <c r="F9265" s="93"/>
      <c r="G9265" s="93"/>
      <c r="H9265" s="93"/>
      <c r="I9265" s="99"/>
      <c r="J9265" s="99"/>
      <c r="K9265" s="99"/>
      <c r="L9265" s="99"/>
      <c r="M9265" s="99"/>
      <c r="N9265" s="99"/>
      <c r="O9265" s="99"/>
      <c r="P9265" s="99"/>
      <c r="Q9265" s="99"/>
      <c r="R9265" s="99"/>
      <c r="S9265" s="99"/>
      <c r="T9265" s="99"/>
      <c r="U9265" s="99"/>
      <c r="V9265" s="99"/>
      <c r="W9265" s="99"/>
      <c r="X9265" s="99"/>
      <c r="Y9265" s="99"/>
      <c r="Z9265" s="99"/>
      <c r="AA9265" s="99"/>
      <c r="AB9265" s="99"/>
      <c r="AC9265" s="99"/>
      <c r="AD9265" s="99"/>
      <c r="AE9265" s="99"/>
      <c r="AF9265" s="99"/>
      <c r="AG9265" s="99"/>
      <c r="AH9265" s="31"/>
      <c r="AI9265" s="31"/>
      <c r="AJ9265" s="31"/>
      <c r="AK9265" s="31"/>
      <c r="AL9265" s="31"/>
      <c r="AO9265" s="376"/>
    </row>
    <row r="9266" spans="1:41" x14ac:dyDescent="0.25">
      <c r="A9266" s="44" t="s">
        <v>2554</v>
      </c>
      <c r="B9266" s="44" t="s">
        <v>4076</v>
      </c>
      <c r="C9266" s="45" t="s">
        <v>11942</v>
      </c>
      <c r="D9266" s="45" t="s">
        <v>9895</v>
      </c>
      <c r="E9266" s="46">
        <v>47422</v>
      </c>
      <c r="F9266" s="93"/>
      <c r="G9266" s="93"/>
      <c r="H9266" s="93"/>
      <c r="I9266" s="99"/>
      <c r="J9266" s="99"/>
      <c r="K9266" s="99"/>
      <c r="L9266" s="99"/>
      <c r="M9266" s="99"/>
      <c r="N9266" s="44"/>
      <c r="O9266" s="44"/>
      <c r="P9266" s="99"/>
      <c r="Q9266" s="99"/>
      <c r="R9266" s="99"/>
      <c r="S9266" s="99"/>
      <c r="T9266" s="99"/>
      <c r="U9266" s="99"/>
      <c r="V9266" s="99"/>
      <c r="W9266" s="99"/>
      <c r="X9266" s="99"/>
      <c r="Y9266" s="99"/>
      <c r="Z9266" s="99"/>
      <c r="AA9266" s="99"/>
      <c r="AB9266" s="99"/>
      <c r="AC9266" s="99"/>
      <c r="AD9266" s="99"/>
      <c r="AE9266" s="99"/>
      <c r="AF9266" s="99"/>
      <c r="AG9266" s="99"/>
      <c r="AH9266" s="31"/>
      <c r="AI9266" s="31"/>
      <c r="AJ9266" s="31"/>
      <c r="AK9266" s="31"/>
      <c r="AL9266" s="31"/>
      <c r="AO9266" s="376"/>
    </row>
    <row r="9267" spans="1:41" x14ac:dyDescent="0.25">
      <c r="A9267" s="44" t="s">
        <v>9451</v>
      </c>
      <c r="B9267" s="92" t="s">
        <v>9602</v>
      </c>
      <c r="C9267" s="77" t="s">
        <v>9336</v>
      </c>
      <c r="D9267" s="93" t="s">
        <v>9601</v>
      </c>
      <c r="E9267" s="94">
        <v>46568</v>
      </c>
      <c r="F9267" s="93"/>
      <c r="G9267" s="93"/>
      <c r="H9267" s="93"/>
      <c r="I9267" s="99"/>
      <c r="J9267" s="99"/>
      <c r="K9267" s="99"/>
      <c r="L9267" s="99"/>
      <c r="M9267" s="99"/>
      <c r="N9267" s="44"/>
      <c r="O9267" s="44"/>
      <c r="P9267" s="99"/>
      <c r="Q9267" s="99"/>
      <c r="R9267" s="99"/>
      <c r="S9267" s="99"/>
      <c r="T9267" s="99"/>
      <c r="U9267" s="99"/>
      <c r="V9267" s="99"/>
      <c r="W9267" s="99"/>
      <c r="X9267" s="99"/>
      <c r="Y9267" s="99"/>
      <c r="Z9267" s="99"/>
      <c r="AA9267" s="99"/>
      <c r="AB9267" s="99"/>
      <c r="AC9267" s="99"/>
      <c r="AD9267" s="99"/>
      <c r="AE9267" s="99"/>
      <c r="AF9267" s="99"/>
      <c r="AG9267" s="99"/>
      <c r="AH9267" s="31"/>
      <c r="AI9267" s="31"/>
      <c r="AJ9267" s="31"/>
      <c r="AK9267" s="31"/>
      <c r="AL9267" s="31"/>
      <c r="AO9267" s="376"/>
    </row>
    <row r="9268" spans="1:41" x14ac:dyDescent="0.25">
      <c r="A9268" s="44" t="s">
        <v>8835</v>
      </c>
      <c r="B9268" s="44" t="s">
        <v>14962</v>
      </c>
      <c r="C9268" s="45" t="s">
        <v>5096</v>
      </c>
      <c r="D9268" s="367" t="s">
        <v>3696</v>
      </c>
      <c r="E9268" s="328">
        <f>DATE(2028,1,13)</f>
        <v>46765</v>
      </c>
      <c r="F9268" s="32"/>
      <c r="G9268" s="32"/>
      <c r="H9268" s="32"/>
      <c r="I9268" s="31"/>
      <c r="J9268" s="31"/>
      <c r="K9268" s="31"/>
      <c r="L9268" s="31"/>
      <c r="M9268" s="31"/>
      <c r="N9268" s="31"/>
      <c r="O9268" s="31"/>
      <c r="P9268" s="31"/>
      <c r="Q9268" s="31"/>
      <c r="R9268" s="31"/>
      <c r="S9268" s="31"/>
      <c r="T9268" s="31"/>
      <c r="U9268" s="31"/>
      <c r="V9268" s="31"/>
      <c r="W9268" s="31"/>
      <c r="X9268" s="31"/>
      <c r="Y9268" s="31"/>
      <c r="Z9268" s="31"/>
      <c r="AA9268" s="31"/>
      <c r="AB9268" s="31"/>
      <c r="AC9268" s="31"/>
      <c r="AD9268" s="31"/>
      <c r="AE9268" s="31"/>
      <c r="AF9268" s="31"/>
      <c r="AG9268" s="31"/>
      <c r="AH9268" s="31"/>
      <c r="AI9268" s="31"/>
      <c r="AJ9268" s="31"/>
      <c r="AK9268" s="31"/>
      <c r="AL9268" s="31"/>
      <c r="AO9268" s="376"/>
    </row>
    <row r="9269" spans="1:41" x14ac:dyDescent="0.3">
      <c r="A9269" s="333" t="s">
        <v>15373</v>
      </c>
      <c r="B9269" s="333" t="s">
        <v>15474</v>
      </c>
      <c r="C9269" s="125" t="s">
        <v>15475</v>
      </c>
      <c r="D9269" s="32" t="s">
        <v>20309</v>
      </c>
      <c r="E9269" s="125" t="s">
        <v>11886</v>
      </c>
      <c r="F9269" s="125" t="s">
        <v>1189</v>
      </c>
      <c r="G9269" s="125" t="s">
        <v>1190</v>
      </c>
      <c r="AO9269" s="376"/>
    </row>
    <row r="9270" spans="1:41" x14ac:dyDescent="0.25">
      <c r="A9270" s="44" t="s">
        <v>15796</v>
      </c>
      <c r="B9270" s="44" t="s">
        <v>15611</v>
      </c>
      <c r="C9270" s="45">
        <v>25050401</v>
      </c>
      <c r="D9270" s="45" t="s">
        <v>11363</v>
      </c>
      <c r="E9270" s="45" t="s">
        <v>7105</v>
      </c>
      <c r="AO9270" s="376"/>
    </row>
    <row r="9271" spans="1:41" x14ac:dyDescent="0.25">
      <c r="A9271" s="44" t="s">
        <v>21693</v>
      </c>
      <c r="B9271" s="44" t="s">
        <v>21449</v>
      </c>
      <c r="C9271" s="45">
        <v>260504</v>
      </c>
      <c r="D9271" s="45" t="s">
        <v>11363</v>
      </c>
      <c r="E9271" s="45" t="s">
        <v>21450</v>
      </c>
      <c r="AO9271" s="376"/>
    </row>
    <row r="9272" spans="1:41" x14ac:dyDescent="0.3">
      <c r="A9272" s="333" t="s">
        <v>21280</v>
      </c>
      <c r="B9272" s="333" t="s">
        <v>2689</v>
      </c>
      <c r="C9272" s="125" t="s">
        <v>21305</v>
      </c>
      <c r="D9272" s="32" t="s">
        <v>20309</v>
      </c>
      <c r="E9272" s="125" t="s">
        <v>9840</v>
      </c>
      <c r="F9272" s="125" t="s">
        <v>1190</v>
      </c>
      <c r="G9272" s="125" t="s">
        <v>1190</v>
      </c>
      <c r="AO9272" s="376"/>
    </row>
    <row r="9273" spans="1:41" x14ac:dyDescent="0.25">
      <c r="A9273" s="44" t="s">
        <v>17957</v>
      </c>
      <c r="B9273" s="44" t="s">
        <v>3482</v>
      </c>
      <c r="C9273" s="45">
        <v>240401</v>
      </c>
      <c r="D9273" s="45" t="s">
        <v>11363</v>
      </c>
      <c r="E9273" s="45" t="s">
        <v>5037</v>
      </c>
      <c r="AO9273" s="376"/>
    </row>
    <row r="9274" spans="1:41" x14ac:dyDescent="0.3">
      <c r="A9274" s="57" t="s">
        <v>1241</v>
      </c>
      <c r="B9274" s="57" t="s">
        <v>1290</v>
      </c>
      <c r="C9274" s="62">
        <v>24027</v>
      </c>
      <c r="D9274" s="62" t="s">
        <v>20886</v>
      </c>
      <c r="E9274" s="60">
        <v>46873</v>
      </c>
      <c r="F9274" s="32"/>
      <c r="G9274" s="32"/>
      <c r="H9274" s="32"/>
      <c r="I9274" s="31"/>
      <c r="J9274" s="31"/>
      <c r="K9274" s="31"/>
      <c r="L9274" s="31"/>
      <c r="M9274" s="31"/>
      <c r="N9274" s="31"/>
      <c r="O9274" s="31"/>
      <c r="P9274" s="31"/>
      <c r="Q9274" s="31"/>
      <c r="R9274" s="31"/>
      <c r="S9274" s="31"/>
      <c r="T9274" s="31"/>
      <c r="U9274" s="31"/>
      <c r="V9274" s="31"/>
      <c r="W9274" s="31"/>
      <c r="X9274" s="31"/>
      <c r="Y9274" s="31"/>
      <c r="Z9274" s="31"/>
      <c r="AA9274" s="31"/>
      <c r="AB9274" s="31"/>
      <c r="AC9274" s="31"/>
      <c r="AD9274" s="31"/>
      <c r="AE9274" s="31"/>
      <c r="AF9274" s="31"/>
      <c r="AG9274" s="31"/>
      <c r="AH9274" s="31"/>
      <c r="AI9274" s="31"/>
      <c r="AJ9274" s="31"/>
      <c r="AK9274" s="31"/>
      <c r="AL9274" s="31"/>
      <c r="AO9274" s="376"/>
    </row>
    <row r="9275" spans="1:41" x14ac:dyDescent="0.3">
      <c r="A9275" s="333" t="s">
        <v>1241</v>
      </c>
      <c r="B9275" s="333" t="s">
        <v>2690</v>
      </c>
      <c r="C9275" s="125" t="s">
        <v>21253</v>
      </c>
      <c r="D9275" s="32" t="s">
        <v>20309</v>
      </c>
      <c r="E9275" s="125" t="s">
        <v>21312</v>
      </c>
      <c r="F9275" s="125" t="s">
        <v>1189</v>
      </c>
      <c r="G9275" s="125" t="s">
        <v>1190</v>
      </c>
      <c r="AO9275" s="376"/>
    </row>
    <row r="9276" spans="1:41" x14ac:dyDescent="0.25">
      <c r="A9276" s="44" t="s">
        <v>5271</v>
      </c>
      <c r="B9276" s="44" t="s">
        <v>5134</v>
      </c>
      <c r="C9276" s="45">
        <v>220802</v>
      </c>
      <c r="D9276" s="45" t="s">
        <v>11363</v>
      </c>
      <c r="E9276" s="45" t="s">
        <v>4966</v>
      </c>
      <c r="AO9276" s="376"/>
    </row>
    <row r="9277" spans="1:41" x14ac:dyDescent="0.25">
      <c r="A9277" s="44" t="s">
        <v>2982</v>
      </c>
      <c r="B9277" s="44" t="s">
        <v>3042</v>
      </c>
      <c r="C9277" s="45">
        <v>230903</v>
      </c>
      <c r="D9277" s="45" t="s">
        <v>11363</v>
      </c>
      <c r="E9277" s="45" t="s">
        <v>7871</v>
      </c>
      <c r="AO9277" s="376"/>
    </row>
    <row r="9278" spans="1:41" x14ac:dyDescent="0.25">
      <c r="A9278" s="44" t="s">
        <v>2982</v>
      </c>
      <c r="B9278" s="44" t="s">
        <v>938</v>
      </c>
      <c r="C9278" s="45">
        <v>260103</v>
      </c>
      <c r="D9278" s="45" t="s">
        <v>11363</v>
      </c>
      <c r="E9278" s="45" t="s">
        <v>8292</v>
      </c>
      <c r="AO9278" s="376"/>
    </row>
    <row r="9279" spans="1:41" x14ac:dyDescent="0.3">
      <c r="A9279" s="333" t="s">
        <v>11046</v>
      </c>
      <c r="B9279" s="333" t="s">
        <v>1160</v>
      </c>
      <c r="C9279" s="125" t="s">
        <v>10947</v>
      </c>
      <c r="D9279" s="32" t="s">
        <v>20309</v>
      </c>
      <c r="E9279" s="125" t="s">
        <v>7420</v>
      </c>
      <c r="F9279" s="125" t="s">
        <v>1189</v>
      </c>
      <c r="G9279" s="125" t="s">
        <v>1190</v>
      </c>
      <c r="AO9279" s="376"/>
    </row>
    <row r="9280" spans="1:41" x14ac:dyDescent="0.25">
      <c r="A9280" s="44" t="s">
        <v>20575</v>
      </c>
      <c r="B9280" s="44" t="s">
        <v>5592</v>
      </c>
      <c r="C9280" s="45" t="s">
        <v>8531</v>
      </c>
      <c r="D9280" s="32" t="s">
        <v>5559</v>
      </c>
      <c r="E9280" s="45" t="s">
        <v>20854</v>
      </c>
      <c r="F9280" s="32"/>
      <c r="G9280" s="32"/>
      <c r="H9280" s="32"/>
      <c r="I9280" s="31"/>
      <c r="J9280" s="31"/>
      <c r="K9280" s="31"/>
      <c r="L9280" s="31"/>
      <c r="M9280" s="31"/>
      <c r="N9280" s="31"/>
      <c r="O9280" s="31"/>
      <c r="P9280" s="31"/>
      <c r="Q9280" s="31"/>
      <c r="R9280" s="31"/>
      <c r="S9280" s="31"/>
      <c r="T9280" s="31"/>
      <c r="U9280" s="31"/>
      <c r="V9280" s="31"/>
      <c r="W9280" s="31"/>
      <c r="X9280" s="31"/>
      <c r="Y9280" s="31"/>
      <c r="Z9280" s="31"/>
      <c r="AA9280" s="31"/>
      <c r="AB9280" s="31"/>
      <c r="AC9280" s="31"/>
      <c r="AD9280" s="31"/>
      <c r="AE9280" s="31"/>
      <c r="AF9280" s="31"/>
      <c r="AG9280" s="31"/>
      <c r="AH9280" s="31"/>
      <c r="AI9280" s="31"/>
      <c r="AJ9280" s="31"/>
      <c r="AK9280" s="31"/>
      <c r="AL9280" s="31"/>
      <c r="AO9280" s="376"/>
    </row>
    <row r="9281" spans="1:41" x14ac:dyDescent="0.25">
      <c r="A9281" s="91" t="s">
        <v>19218</v>
      </c>
      <c r="B9281" s="92" t="s">
        <v>19284</v>
      </c>
      <c r="C9281" s="93" t="s">
        <v>19285</v>
      </c>
      <c r="D9281" s="93" t="s">
        <v>1201</v>
      </c>
      <c r="E9281" s="94">
        <v>46582</v>
      </c>
      <c r="F9281" s="93"/>
      <c r="G9281" s="93"/>
      <c r="H9281" s="93"/>
      <c r="I9281" s="99"/>
      <c r="J9281" s="99"/>
      <c r="K9281" s="99"/>
      <c r="L9281" s="99"/>
      <c r="M9281" s="99"/>
      <c r="N9281" s="99"/>
      <c r="O9281" s="99"/>
      <c r="P9281" s="99"/>
      <c r="Q9281" s="99"/>
      <c r="R9281" s="99"/>
      <c r="S9281" s="99"/>
      <c r="T9281" s="99"/>
      <c r="U9281" s="99"/>
      <c r="V9281" s="99"/>
      <c r="W9281" s="99"/>
      <c r="X9281" s="99"/>
      <c r="Y9281" s="99"/>
      <c r="Z9281" s="99"/>
      <c r="AA9281" s="99"/>
      <c r="AB9281" s="99"/>
      <c r="AC9281" s="99"/>
      <c r="AD9281" s="99"/>
      <c r="AE9281" s="99"/>
      <c r="AF9281" s="99"/>
      <c r="AG9281" s="99"/>
      <c r="AH9281" s="31"/>
      <c r="AI9281" s="31"/>
      <c r="AJ9281" s="31"/>
      <c r="AK9281" s="31"/>
      <c r="AL9281" s="31"/>
      <c r="AO9281" s="376"/>
    </row>
    <row r="9282" spans="1:41" x14ac:dyDescent="0.3">
      <c r="A9282" s="333" t="s">
        <v>11459</v>
      </c>
      <c r="B9282" s="333" t="s">
        <v>11374</v>
      </c>
      <c r="C9282" s="125" t="s">
        <v>11375</v>
      </c>
      <c r="D9282" s="32" t="s">
        <v>20309</v>
      </c>
      <c r="E9282" s="125" t="s">
        <v>4826</v>
      </c>
      <c r="F9282" s="125" t="s">
        <v>1189</v>
      </c>
      <c r="G9282" s="125" t="s">
        <v>1190</v>
      </c>
      <c r="AO9282" s="376"/>
    </row>
    <row r="9283" spans="1:41" x14ac:dyDescent="0.25">
      <c r="A9283" s="44" t="s">
        <v>8384</v>
      </c>
      <c r="B9283" s="44" t="s">
        <v>3042</v>
      </c>
      <c r="C9283" s="45">
        <v>230903</v>
      </c>
      <c r="D9283" s="45" t="s">
        <v>11363</v>
      </c>
      <c r="E9283" s="45" t="s">
        <v>7871</v>
      </c>
      <c r="AO9283" s="376"/>
    </row>
    <row r="9284" spans="1:41" x14ac:dyDescent="0.3">
      <c r="A9284" s="333" t="s">
        <v>18979</v>
      </c>
      <c r="B9284" s="333" t="s">
        <v>6927</v>
      </c>
      <c r="C9284" s="125" t="s">
        <v>19098</v>
      </c>
      <c r="D9284" s="32" t="s">
        <v>20309</v>
      </c>
      <c r="E9284" s="125" t="s">
        <v>9249</v>
      </c>
      <c r="F9284" s="125" t="s">
        <v>1189</v>
      </c>
      <c r="G9284" s="125" t="s">
        <v>1190</v>
      </c>
      <c r="AO9284" s="376"/>
    </row>
    <row r="9285" spans="1:41" x14ac:dyDescent="0.25">
      <c r="A9285" s="44" t="s">
        <v>8836</v>
      </c>
      <c r="B9285" s="44" t="s">
        <v>14963</v>
      </c>
      <c r="C9285" s="45" t="s">
        <v>5097</v>
      </c>
      <c r="D9285" s="367" t="s">
        <v>3696</v>
      </c>
      <c r="E9285" s="328">
        <f>DATE(2027,3,29)</f>
        <v>46475</v>
      </c>
      <c r="F9285" s="32"/>
      <c r="G9285" s="32"/>
      <c r="H9285" s="32"/>
      <c r="I9285" s="31"/>
      <c r="J9285" s="31"/>
      <c r="K9285" s="31"/>
      <c r="L9285" s="31"/>
      <c r="M9285" s="31"/>
      <c r="N9285" s="31"/>
      <c r="O9285" s="31"/>
      <c r="P9285" s="31"/>
      <c r="Q9285" s="31"/>
      <c r="R9285" s="31"/>
      <c r="S9285" s="31"/>
      <c r="T9285" s="31"/>
      <c r="U9285" s="31"/>
      <c r="V9285" s="31"/>
      <c r="W9285" s="31"/>
      <c r="X9285" s="31"/>
      <c r="Y9285" s="31"/>
      <c r="Z9285" s="31"/>
      <c r="AA9285" s="31"/>
      <c r="AB9285" s="31"/>
      <c r="AC9285" s="31"/>
      <c r="AD9285" s="31"/>
      <c r="AE9285" s="31"/>
      <c r="AF9285" s="31"/>
      <c r="AG9285" s="31"/>
      <c r="AH9285" s="31"/>
      <c r="AI9285" s="31"/>
      <c r="AJ9285" s="31"/>
      <c r="AK9285" s="31"/>
      <c r="AL9285" s="31"/>
      <c r="AO9285" s="376"/>
    </row>
    <row r="9286" spans="1:41" x14ac:dyDescent="0.25">
      <c r="A9286" s="44" t="s">
        <v>21694</v>
      </c>
      <c r="B9286" s="44" t="s">
        <v>3053</v>
      </c>
      <c r="C9286" s="45">
        <v>230802</v>
      </c>
      <c r="D9286" s="45" t="s">
        <v>11363</v>
      </c>
      <c r="E9286" s="45" t="s">
        <v>4151</v>
      </c>
      <c r="AO9286" s="376"/>
    </row>
    <row r="9287" spans="1:41" x14ac:dyDescent="0.25">
      <c r="A9287" s="44" t="s">
        <v>5272</v>
      </c>
      <c r="B9287" s="44" t="s">
        <v>925</v>
      </c>
      <c r="C9287" s="45">
        <v>220601</v>
      </c>
      <c r="D9287" s="45" t="s">
        <v>11363</v>
      </c>
      <c r="E9287" s="45" t="s">
        <v>4962</v>
      </c>
      <c r="AO9287" s="376"/>
    </row>
    <row r="9288" spans="1:41" x14ac:dyDescent="0.25">
      <c r="A9288" s="44" t="s">
        <v>2620</v>
      </c>
      <c r="B9288" s="44" t="s">
        <v>21359</v>
      </c>
      <c r="C9288" s="45" t="s">
        <v>9701</v>
      </c>
      <c r="D9288" s="45" t="s">
        <v>21447</v>
      </c>
      <c r="E9288" s="46">
        <v>46752</v>
      </c>
      <c r="AO9288" s="376"/>
    </row>
    <row r="9289" spans="1:41" x14ac:dyDescent="0.25">
      <c r="A9289" s="44" t="s">
        <v>11902</v>
      </c>
      <c r="B9289" s="44" t="s">
        <v>11899</v>
      </c>
      <c r="C9289" s="45" t="s">
        <v>11903</v>
      </c>
      <c r="D9289" s="45" t="s">
        <v>11204</v>
      </c>
      <c r="E9289" s="45" t="s">
        <v>6714</v>
      </c>
      <c r="F9289" s="93"/>
      <c r="G9289" s="93"/>
      <c r="H9289" s="93"/>
      <c r="I9289" s="99"/>
      <c r="J9289" s="99"/>
      <c r="K9289" s="99"/>
      <c r="L9289" s="99"/>
      <c r="M9289" s="99"/>
      <c r="N9289" s="99"/>
      <c r="O9289" s="99"/>
      <c r="P9289" s="99"/>
      <c r="Q9289" s="99"/>
      <c r="R9289" s="99"/>
      <c r="S9289" s="99"/>
      <c r="T9289" s="99"/>
      <c r="U9289" s="99"/>
      <c r="V9289" s="99"/>
      <c r="W9289" s="99"/>
      <c r="X9289" s="99"/>
      <c r="Y9289" s="99"/>
      <c r="Z9289" s="99"/>
      <c r="AA9289" s="99"/>
      <c r="AB9289" s="99"/>
      <c r="AC9289" s="99"/>
      <c r="AD9289" s="99"/>
      <c r="AE9289" s="99"/>
      <c r="AF9289" s="99"/>
      <c r="AG9289" s="99"/>
      <c r="AH9289" s="31"/>
      <c r="AI9289" s="31"/>
      <c r="AJ9289" s="31"/>
      <c r="AK9289" s="31"/>
      <c r="AL9289" s="31"/>
      <c r="AO9289" s="376"/>
    </row>
    <row r="9290" spans="1:41" x14ac:dyDescent="0.25">
      <c r="A9290" s="44" t="s">
        <v>11902</v>
      </c>
      <c r="B9290" s="44" t="s">
        <v>11899</v>
      </c>
      <c r="C9290" s="45" t="s">
        <v>11903</v>
      </c>
      <c r="D9290" s="93" t="s">
        <v>17443</v>
      </c>
      <c r="E9290" s="45" t="s">
        <v>6714</v>
      </c>
      <c r="F9290" s="93"/>
      <c r="G9290" s="93"/>
      <c r="H9290" s="93"/>
      <c r="I9290" s="99"/>
      <c r="J9290" s="99"/>
      <c r="K9290" s="99"/>
      <c r="L9290" s="99"/>
      <c r="M9290" s="99"/>
      <c r="N9290" s="99"/>
      <c r="O9290" s="99"/>
      <c r="P9290" s="99"/>
      <c r="Q9290" s="99"/>
      <c r="R9290" s="99"/>
      <c r="S9290" s="99"/>
      <c r="T9290" s="99"/>
      <c r="U9290" s="99"/>
      <c r="V9290" s="99"/>
      <c r="W9290" s="99"/>
      <c r="X9290" s="99"/>
      <c r="Y9290" s="99"/>
      <c r="Z9290" s="99"/>
      <c r="AA9290" s="99"/>
      <c r="AB9290" s="99"/>
      <c r="AC9290" s="99"/>
      <c r="AD9290" s="99"/>
      <c r="AE9290" s="99"/>
      <c r="AF9290" s="99"/>
      <c r="AG9290" s="99"/>
      <c r="AH9290" s="31"/>
      <c r="AI9290" s="31"/>
      <c r="AJ9290" s="31"/>
      <c r="AK9290" s="31"/>
      <c r="AL9290" s="31"/>
      <c r="AO9290" s="376"/>
    </row>
    <row r="9291" spans="1:41" x14ac:dyDescent="0.25">
      <c r="A9291" s="44" t="s">
        <v>16274</v>
      </c>
      <c r="B9291" s="44" t="s">
        <v>4163</v>
      </c>
      <c r="C9291" s="45" t="s">
        <v>16275</v>
      </c>
      <c r="D9291" s="93" t="s">
        <v>9601</v>
      </c>
      <c r="E9291" s="94">
        <v>46568</v>
      </c>
      <c r="F9291" s="93"/>
      <c r="G9291" s="93"/>
      <c r="H9291" s="93"/>
      <c r="I9291" s="99"/>
      <c r="J9291" s="99"/>
      <c r="K9291" s="99"/>
      <c r="L9291" s="99"/>
      <c r="M9291" s="99"/>
      <c r="N9291" s="99"/>
      <c r="O9291" s="99"/>
      <c r="P9291" s="99"/>
      <c r="Q9291" s="99"/>
      <c r="R9291" s="99"/>
      <c r="S9291" s="99"/>
      <c r="T9291" s="99"/>
      <c r="U9291" s="99"/>
      <c r="V9291" s="99"/>
      <c r="W9291" s="99"/>
      <c r="X9291" s="99"/>
      <c r="Y9291" s="99"/>
      <c r="Z9291" s="99"/>
      <c r="AA9291" s="99"/>
      <c r="AB9291" s="99"/>
      <c r="AC9291" s="99"/>
      <c r="AD9291" s="99"/>
      <c r="AE9291" s="99"/>
      <c r="AF9291" s="99"/>
      <c r="AG9291" s="99"/>
      <c r="AH9291" s="31"/>
      <c r="AI9291" s="31"/>
      <c r="AJ9291" s="31"/>
      <c r="AK9291" s="31"/>
      <c r="AL9291" s="31"/>
      <c r="AO9291" s="376"/>
    </row>
    <row r="9292" spans="1:41" x14ac:dyDescent="0.25">
      <c r="A9292" s="44" t="s">
        <v>5551</v>
      </c>
      <c r="B9292" s="44" t="s">
        <v>21437</v>
      </c>
      <c r="C9292" s="45" t="s">
        <v>5547</v>
      </c>
      <c r="D9292" s="45" t="s">
        <v>21447</v>
      </c>
      <c r="E9292" s="46">
        <v>46660</v>
      </c>
      <c r="AO9292" s="376"/>
    </row>
    <row r="9293" spans="1:41" x14ac:dyDescent="0.25">
      <c r="A9293" s="44" t="s">
        <v>19367</v>
      </c>
      <c r="B9293" s="319" t="s">
        <v>19543</v>
      </c>
      <c r="C9293" s="318" t="s">
        <v>19714</v>
      </c>
      <c r="D9293" s="93" t="s">
        <v>19934</v>
      </c>
      <c r="E9293" s="320">
        <v>46996</v>
      </c>
      <c r="F9293" s="93"/>
      <c r="G9293" s="93"/>
      <c r="H9293" s="93"/>
      <c r="I9293" s="99"/>
      <c r="J9293" s="99"/>
      <c r="K9293" s="99"/>
      <c r="L9293" s="99"/>
      <c r="M9293" s="99"/>
      <c r="N9293" s="99"/>
      <c r="O9293" s="99"/>
      <c r="P9293" s="99"/>
      <c r="Q9293" s="99"/>
      <c r="R9293" s="99"/>
      <c r="S9293" s="99"/>
      <c r="T9293" s="99"/>
      <c r="U9293" s="99"/>
      <c r="V9293" s="99"/>
      <c r="W9293" s="99"/>
      <c r="X9293" s="99"/>
      <c r="Y9293" s="99"/>
      <c r="Z9293" s="99"/>
      <c r="AA9293" s="99"/>
      <c r="AB9293" s="99"/>
      <c r="AC9293" s="99"/>
      <c r="AD9293" s="99"/>
      <c r="AE9293" s="99"/>
      <c r="AF9293" s="99"/>
      <c r="AG9293" s="99"/>
      <c r="AH9293" s="31"/>
      <c r="AI9293" s="31"/>
      <c r="AJ9293" s="31"/>
      <c r="AK9293" s="31"/>
      <c r="AL9293" s="31"/>
      <c r="AO9293" s="376"/>
    </row>
    <row r="9294" spans="1:41" x14ac:dyDescent="0.25">
      <c r="A9294" s="120" t="s">
        <v>1986</v>
      </c>
      <c r="B9294" s="114" t="s">
        <v>1966</v>
      </c>
      <c r="C9294" s="106" t="s">
        <v>8007</v>
      </c>
      <c r="D9294" s="93" t="s">
        <v>1394</v>
      </c>
      <c r="E9294" s="115">
        <v>46873</v>
      </c>
      <c r="F9294" s="93"/>
      <c r="G9294" s="93"/>
      <c r="H9294" s="93"/>
      <c r="I9294" s="99"/>
      <c r="J9294" s="99"/>
      <c r="K9294" s="99"/>
      <c r="L9294" s="99"/>
      <c r="M9294" s="99"/>
      <c r="N9294" s="44"/>
      <c r="O9294" s="44"/>
      <c r="P9294" s="99"/>
      <c r="Q9294" s="99"/>
      <c r="R9294" s="99"/>
      <c r="S9294" s="99"/>
      <c r="T9294" s="99"/>
      <c r="U9294" s="99"/>
      <c r="V9294" s="99"/>
      <c r="W9294" s="99"/>
      <c r="X9294" s="99"/>
      <c r="Y9294" s="99"/>
      <c r="Z9294" s="99"/>
      <c r="AA9294" s="99"/>
      <c r="AB9294" s="99"/>
      <c r="AC9294" s="99"/>
      <c r="AD9294" s="99"/>
      <c r="AE9294" s="99"/>
      <c r="AF9294" s="99"/>
      <c r="AG9294" s="99"/>
      <c r="AH9294" s="31"/>
      <c r="AI9294" s="31"/>
      <c r="AJ9294" s="31"/>
      <c r="AK9294" s="31"/>
      <c r="AL9294" s="31"/>
      <c r="AO9294" s="376"/>
    </row>
    <row r="9295" spans="1:41" x14ac:dyDescent="0.25">
      <c r="A9295" s="44" t="s">
        <v>14492</v>
      </c>
      <c r="B9295" s="44" t="s">
        <v>3910</v>
      </c>
      <c r="C9295" s="45" t="s">
        <v>14493</v>
      </c>
      <c r="D9295" s="46" t="s">
        <v>21328</v>
      </c>
      <c r="E9295" s="46">
        <v>46583</v>
      </c>
      <c r="AO9295" s="376"/>
    </row>
    <row r="9296" spans="1:41" x14ac:dyDescent="0.25">
      <c r="A9296" s="44" t="s">
        <v>14492</v>
      </c>
      <c r="B9296" s="44" t="s">
        <v>3910</v>
      </c>
      <c r="C9296" s="45" t="s">
        <v>14493</v>
      </c>
      <c r="D9296" s="46" t="s">
        <v>21328</v>
      </c>
      <c r="E9296" s="46">
        <v>46583</v>
      </c>
      <c r="AO9296" s="376"/>
    </row>
    <row r="9297" spans="1:41" x14ac:dyDescent="0.25">
      <c r="A9297" s="44" t="s">
        <v>8837</v>
      </c>
      <c r="B9297" s="44" t="s">
        <v>14797</v>
      </c>
      <c r="C9297" s="45" t="s">
        <v>6628</v>
      </c>
      <c r="D9297" s="367" t="s">
        <v>3696</v>
      </c>
      <c r="E9297" s="328">
        <f>DATE(2027,4,14)</f>
        <v>46491</v>
      </c>
      <c r="F9297" s="32"/>
      <c r="G9297" s="32"/>
      <c r="H9297" s="32"/>
      <c r="I9297" s="31"/>
      <c r="J9297" s="31"/>
      <c r="K9297" s="31"/>
      <c r="L9297" s="31"/>
      <c r="M9297" s="31"/>
      <c r="N9297" s="31"/>
      <c r="O9297" s="31"/>
      <c r="P9297" s="31"/>
      <c r="Q9297" s="31"/>
      <c r="R9297" s="31"/>
      <c r="S9297" s="31"/>
      <c r="T9297" s="31"/>
      <c r="U9297" s="31"/>
      <c r="V9297" s="31"/>
      <c r="W9297" s="31"/>
      <c r="X9297" s="31"/>
      <c r="Y9297" s="31"/>
      <c r="Z9297" s="31"/>
      <c r="AA9297" s="31"/>
      <c r="AB9297" s="31"/>
      <c r="AC9297" s="31"/>
      <c r="AD9297" s="31"/>
      <c r="AE9297" s="31"/>
      <c r="AF9297" s="31"/>
      <c r="AG9297" s="31"/>
      <c r="AH9297" s="31"/>
      <c r="AI9297" s="31"/>
      <c r="AJ9297" s="31"/>
      <c r="AK9297" s="31"/>
      <c r="AL9297" s="31"/>
      <c r="AO9297" s="376"/>
    </row>
    <row r="9298" spans="1:41" x14ac:dyDescent="0.25">
      <c r="A9298" s="44" t="s">
        <v>21691</v>
      </c>
      <c r="B9298" s="44" t="s">
        <v>17463</v>
      </c>
      <c r="C9298" s="45">
        <v>260202</v>
      </c>
      <c r="D9298" s="45" t="s">
        <v>11363</v>
      </c>
      <c r="E9298" s="45" t="s">
        <v>9238</v>
      </c>
      <c r="AO9298" s="376"/>
    </row>
    <row r="9299" spans="1:41" ht="24" x14ac:dyDescent="0.25">
      <c r="A9299" s="44" t="s">
        <v>19368</v>
      </c>
      <c r="B9299" s="319" t="s">
        <v>19547</v>
      </c>
      <c r="C9299" s="318" t="s">
        <v>19715</v>
      </c>
      <c r="D9299" s="93" t="s">
        <v>19934</v>
      </c>
      <c r="E9299" s="320">
        <v>46691</v>
      </c>
      <c r="F9299" s="93"/>
      <c r="G9299" s="93"/>
      <c r="H9299" s="93"/>
      <c r="I9299" s="99"/>
      <c r="J9299" s="99"/>
      <c r="K9299" s="99"/>
      <c r="L9299" s="99"/>
      <c r="M9299" s="99"/>
      <c r="N9299" s="99"/>
      <c r="O9299" s="99"/>
      <c r="P9299" s="99"/>
      <c r="Q9299" s="99"/>
      <c r="R9299" s="99"/>
      <c r="S9299" s="99"/>
      <c r="T9299" s="99"/>
      <c r="U9299" s="99"/>
      <c r="V9299" s="99"/>
      <c r="W9299" s="99"/>
      <c r="X9299" s="99"/>
      <c r="Y9299" s="99"/>
      <c r="Z9299" s="99"/>
      <c r="AA9299" s="99"/>
      <c r="AB9299" s="99"/>
      <c r="AC9299" s="99"/>
      <c r="AD9299" s="99"/>
      <c r="AE9299" s="99"/>
      <c r="AF9299" s="99"/>
      <c r="AG9299" s="99"/>
      <c r="AH9299" s="31"/>
      <c r="AI9299" s="31"/>
      <c r="AJ9299" s="31"/>
      <c r="AK9299" s="31"/>
      <c r="AL9299" s="31"/>
      <c r="AO9299" s="376"/>
    </row>
    <row r="9300" spans="1:41" x14ac:dyDescent="0.25">
      <c r="A9300" s="44" t="s">
        <v>19369</v>
      </c>
      <c r="B9300" s="319" t="s">
        <v>19517</v>
      </c>
      <c r="C9300" s="318" t="s">
        <v>19716</v>
      </c>
      <c r="D9300" s="93" t="s">
        <v>19934</v>
      </c>
      <c r="E9300" s="320">
        <v>46752</v>
      </c>
      <c r="F9300" s="93"/>
      <c r="G9300" s="93"/>
      <c r="H9300" s="93"/>
      <c r="I9300" s="99"/>
      <c r="J9300" s="99"/>
      <c r="K9300" s="99"/>
      <c r="L9300" s="99"/>
      <c r="M9300" s="99"/>
      <c r="N9300" s="99"/>
      <c r="O9300" s="99"/>
      <c r="P9300" s="99"/>
      <c r="Q9300" s="99"/>
      <c r="R9300" s="99"/>
      <c r="S9300" s="99"/>
      <c r="T9300" s="99"/>
      <c r="U9300" s="99"/>
      <c r="V9300" s="99"/>
      <c r="W9300" s="99"/>
      <c r="X9300" s="99"/>
      <c r="Y9300" s="99"/>
      <c r="Z9300" s="99"/>
      <c r="AA9300" s="99"/>
      <c r="AB9300" s="99"/>
      <c r="AC9300" s="99"/>
      <c r="AD9300" s="99"/>
      <c r="AE9300" s="99"/>
      <c r="AF9300" s="99"/>
      <c r="AG9300" s="99"/>
      <c r="AH9300" s="31"/>
      <c r="AI9300" s="31"/>
      <c r="AJ9300" s="31"/>
      <c r="AK9300" s="31"/>
      <c r="AL9300" s="31"/>
      <c r="AO9300" s="376"/>
    </row>
    <row r="9301" spans="1:41" x14ac:dyDescent="0.25">
      <c r="A9301" s="44" t="s">
        <v>7426</v>
      </c>
      <c r="B9301" s="44" t="s">
        <v>7411</v>
      </c>
      <c r="C9301" s="45" t="s">
        <v>9843</v>
      </c>
      <c r="D9301" s="45" t="s">
        <v>11204</v>
      </c>
      <c r="E9301" s="45" t="s">
        <v>5137</v>
      </c>
      <c r="F9301" s="93"/>
      <c r="G9301" s="93"/>
      <c r="H9301" s="93"/>
      <c r="I9301" s="99"/>
      <c r="J9301" s="99"/>
      <c r="K9301" s="99"/>
      <c r="L9301" s="99"/>
      <c r="M9301" s="99"/>
      <c r="N9301" s="99"/>
      <c r="O9301" s="99"/>
      <c r="P9301" s="99"/>
      <c r="Q9301" s="99"/>
      <c r="R9301" s="99"/>
      <c r="S9301" s="99"/>
      <c r="T9301" s="99"/>
      <c r="U9301" s="99"/>
      <c r="V9301" s="99"/>
      <c r="W9301" s="99"/>
      <c r="X9301" s="99"/>
      <c r="Y9301" s="99"/>
      <c r="Z9301" s="99"/>
      <c r="AA9301" s="99"/>
      <c r="AB9301" s="99"/>
      <c r="AC9301" s="99"/>
      <c r="AD9301" s="99"/>
      <c r="AE9301" s="99"/>
      <c r="AF9301" s="99"/>
      <c r="AG9301" s="99"/>
      <c r="AH9301" s="31"/>
      <c r="AI9301" s="31"/>
      <c r="AJ9301" s="31"/>
      <c r="AK9301" s="31"/>
      <c r="AL9301" s="31"/>
      <c r="AO9301" s="376"/>
    </row>
    <row r="9302" spans="1:41" x14ac:dyDescent="0.25">
      <c r="A9302" s="44" t="s">
        <v>7426</v>
      </c>
      <c r="B9302" s="44" t="s">
        <v>199</v>
      </c>
      <c r="C9302" s="45" t="s">
        <v>8242</v>
      </c>
      <c r="D9302" s="45" t="s">
        <v>11204</v>
      </c>
      <c r="E9302" s="45" t="s">
        <v>4235</v>
      </c>
      <c r="F9302" s="93"/>
      <c r="G9302" s="93"/>
      <c r="H9302" s="93"/>
      <c r="I9302" s="99"/>
      <c r="J9302" s="99"/>
      <c r="K9302" s="99"/>
      <c r="L9302" s="99"/>
      <c r="M9302" s="99"/>
      <c r="N9302" s="99"/>
      <c r="O9302" s="99"/>
      <c r="P9302" s="99"/>
      <c r="Q9302" s="99"/>
      <c r="R9302" s="99"/>
      <c r="S9302" s="99"/>
      <c r="T9302" s="99"/>
      <c r="U9302" s="99"/>
      <c r="V9302" s="99"/>
      <c r="W9302" s="99"/>
      <c r="X9302" s="99"/>
      <c r="Y9302" s="99"/>
      <c r="Z9302" s="99"/>
      <c r="AA9302" s="99"/>
      <c r="AB9302" s="99"/>
      <c r="AC9302" s="99"/>
      <c r="AD9302" s="99"/>
      <c r="AE9302" s="99"/>
      <c r="AF9302" s="99"/>
      <c r="AG9302" s="99"/>
      <c r="AH9302" s="31"/>
      <c r="AI9302" s="31"/>
      <c r="AJ9302" s="31"/>
      <c r="AK9302" s="31"/>
      <c r="AL9302" s="31"/>
      <c r="AO9302" s="376"/>
    </row>
    <row r="9303" spans="1:41" x14ac:dyDescent="0.25">
      <c r="A9303" s="44" t="s">
        <v>7426</v>
      </c>
      <c r="B9303" s="44" t="s">
        <v>199</v>
      </c>
      <c r="C9303" s="45" t="s">
        <v>8242</v>
      </c>
      <c r="D9303" s="93" t="s">
        <v>17443</v>
      </c>
      <c r="E9303" s="45" t="s">
        <v>4235</v>
      </c>
      <c r="F9303" s="93"/>
      <c r="G9303" s="93"/>
      <c r="H9303" s="93"/>
      <c r="I9303" s="99"/>
      <c r="J9303" s="99"/>
      <c r="K9303" s="99"/>
      <c r="L9303" s="99"/>
      <c r="M9303" s="99"/>
      <c r="N9303" s="99"/>
      <c r="O9303" s="99"/>
      <c r="P9303" s="99"/>
      <c r="Q9303" s="99"/>
      <c r="R9303" s="99"/>
      <c r="S9303" s="99"/>
      <c r="T9303" s="99"/>
      <c r="U9303" s="99"/>
      <c r="V9303" s="99"/>
      <c r="W9303" s="99"/>
      <c r="X9303" s="99"/>
      <c r="Y9303" s="99"/>
      <c r="Z9303" s="99"/>
      <c r="AA9303" s="99"/>
      <c r="AB9303" s="99"/>
      <c r="AC9303" s="99"/>
      <c r="AD9303" s="99"/>
      <c r="AE9303" s="99"/>
      <c r="AF9303" s="99"/>
      <c r="AG9303" s="99"/>
      <c r="AH9303" s="31"/>
      <c r="AI9303" s="31"/>
      <c r="AJ9303" s="31"/>
      <c r="AK9303" s="31"/>
      <c r="AL9303" s="31"/>
      <c r="AO9303" s="376"/>
    </row>
    <row r="9304" spans="1:41" x14ac:dyDescent="0.25">
      <c r="A9304" s="44" t="s">
        <v>7426</v>
      </c>
      <c r="B9304" s="44" t="s">
        <v>7411</v>
      </c>
      <c r="C9304" s="45" t="s">
        <v>9843</v>
      </c>
      <c r="D9304" s="45" t="s">
        <v>9895</v>
      </c>
      <c r="E9304" s="45" t="s">
        <v>5137</v>
      </c>
      <c r="F9304" s="93"/>
      <c r="G9304" s="93"/>
      <c r="H9304" s="93"/>
      <c r="I9304" s="99"/>
      <c r="J9304" s="99"/>
      <c r="K9304" s="99"/>
      <c r="L9304" s="99"/>
      <c r="M9304" s="99"/>
      <c r="N9304" s="44"/>
      <c r="O9304" s="44"/>
      <c r="P9304" s="99"/>
      <c r="Q9304" s="99"/>
      <c r="R9304" s="99"/>
      <c r="S9304" s="99"/>
      <c r="T9304" s="99"/>
      <c r="U9304" s="99"/>
      <c r="V9304" s="99"/>
      <c r="W9304" s="99"/>
      <c r="X9304" s="99"/>
      <c r="Y9304" s="99"/>
      <c r="Z9304" s="99"/>
      <c r="AA9304" s="99"/>
      <c r="AB9304" s="99"/>
      <c r="AC9304" s="99"/>
      <c r="AD9304" s="99"/>
      <c r="AE9304" s="99"/>
      <c r="AF9304" s="99"/>
      <c r="AG9304" s="99"/>
      <c r="AH9304" s="31"/>
      <c r="AI9304" s="31"/>
      <c r="AJ9304" s="31"/>
      <c r="AK9304" s="31"/>
      <c r="AL9304" s="31"/>
      <c r="AO9304" s="376"/>
    </row>
    <row r="9305" spans="1:41" x14ac:dyDescent="0.25">
      <c r="A9305" s="44" t="s">
        <v>7426</v>
      </c>
      <c r="B9305" s="44" t="s">
        <v>8272</v>
      </c>
      <c r="C9305" s="45" t="s">
        <v>8242</v>
      </c>
      <c r="D9305" s="45" t="s">
        <v>9895</v>
      </c>
      <c r="E9305" s="45" t="s">
        <v>4235</v>
      </c>
      <c r="F9305" s="93"/>
      <c r="G9305" s="93"/>
      <c r="H9305" s="93"/>
      <c r="I9305" s="99"/>
      <c r="J9305" s="99"/>
      <c r="K9305" s="99"/>
      <c r="L9305" s="99"/>
      <c r="M9305" s="99"/>
      <c r="N9305" s="44"/>
      <c r="O9305" s="44"/>
      <c r="P9305" s="99"/>
      <c r="Q9305" s="99"/>
      <c r="R9305" s="99"/>
      <c r="S9305" s="99"/>
      <c r="T9305" s="99"/>
      <c r="U9305" s="99"/>
      <c r="V9305" s="99"/>
      <c r="W9305" s="99"/>
      <c r="X9305" s="99"/>
      <c r="Y9305" s="99"/>
      <c r="Z9305" s="99"/>
      <c r="AA9305" s="99"/>
      <c r="AB9305" s="99"/>
      <c r="AC9305" s="99"/>
      <c r="AD9305" s="99"/>
      <c r="AE9305" s="99"/>
      <c r="AF9305" s="99"/>
      <c r="AG9305" s="99"/>
      <c r="AH9305" s="31"/>
      <c r="AI9305" s="31"/>
      <c r="AJ9305" s="31"/>
      <c r="AK9305" s="31"/>
      <c r="AL9305" s="31"/>
      <c r="AO9305" s="376"/>
    </row>
    <row r="9306" spans="1:41" x14ac:dyDescent="0.25">
      <c r="A9306" s="114" t="s">
        <v>1987</v>
      </c>
      <c r="B9306" s="114" t="s">
        <v>1910</v>
      </c>
      <c r="C9306" s="106" t="s">
        <v>1968</v>
      </c>
      <c r="D9306" s="93" t="s">
        <v>1394</v>
      </c>
      <c r="E9306" s="115">
        <v>46568</v>
      </c>
      <c r="F9306" s="93"/>
      <c r="G9306" s="93"/>
      <c r="H9306" s="93"/>
      <c r="I9306" s="99"/>
      <c r="J9306" s="99"/>
      <c r="K9306" s="99"/>
      <c r="L9306" s="99"/>
      <c r="M9306" s="99"/>
      <c r="N9306" s="44"/>
      <c r="O9306" s="44"/>
      <c r="P9306" s="99"/>
      <c r="Q9306" s="99"/>
      <c r="R9306" s="99"/>
      <c r="S9306" s="99"/>
      <c r="T9306" s="99"/>
      <c r="U9306" s="99"/>
      <c r="V9306" s="99"/>
      <c r="W9306" s="99"/>
      <c r="X9306" s="99"/>
      <c r="Y9306" s="99"/>
      <c r="Z9306" s="99"/>
      <c r="AA9306" s="99"/>
      <c r="AB9306" s="99"/>
      <c r="AC9306" s="99"/>
      <c r="AD9306" s="99"/>
      <c r="AE9306" s="99"/>
      <c r="AF9306" s="99"/>
      <c r="AG9306" s="99"/>
      <c r="AH9306" s="31"/>
      <c r="AI9306" s="31"/>
      <c r="AJ9306" s="31"/>
      <c r="AK9306" s="31"/>
      <c r="AL9306" s="31"/>
      <c r="AO9306" s="376"/>
    </row>
    <row r="9307" spans="1:41" x14ac:dyDescent="0.25">
      <c r="A9307" s="44" t="s">
        <v>20940</v>
      </c>
      <c r="B9307" s="44" t="s">
        <v>20941</v>
      </c>
      <c r="C9307" s="45" t="s">
        <v>21064</v>
      </c>
      <c r="D9307" s="367" t="s">
        <v>3696</v>
      </c>
      <c r="E9307" s="328">
        <f>DATE(2030,6,11)</f>
        <v>47645</v>
      </c>
      <c r="F9307" s="32"/>
      <c r="G9307" s="32"/>
      <c r="H9307" s="32"/>
      <c r="I9307" s="31"/>
      <c r="J9307" s="31"/>
      <c r="K9307" s="31"/>
      <c r="L9307" s="31"/>
      <c r="M9307" s="31"/>
      <c r="N9307" s="31"/>
      <c r="O9307" s="31"/>
      <c r="P9307" s="31"/>
      <c r="Q9307" s="31"/>
      <c r="R9307" s="31"/>
      <c r="S9307" s="31"/>
      <c r="T9307" s="31"/>
      <c r="U9307" s="31"/>
      <c r="V9307" s="31"/>
      <c r="W9307" s="31"/>
      <c r="X9307" s="31"/>
      <c r="Y9307" s="31"/>
      <c r="Z9307" s="31"/>
      <c r="AA9307" s="31"/>
      <c r="AB9307" s="31"/>
      <c r="AC9307" s="31"/>
      <c r="AD9307" s="31"/>
      <c r="AE9307" s="31"/>
      <c r="AF9307" s="31"/>
      <c r="AG9307" s="31"/>
      <c r="AH9307" s="31"/>
      <c r="AI9307" s="31"/>
      <c r="AJ9307" s="31"/>
      <c r="AK9307" s="31"/>
      <c r="AL9307" s="31"/>
      <c r="AO9307" s="376"/>
    </row>
    <row r="9308" spans="1:41" x14ac:dyDescent="0.25">
      <c r="A9308" s="44" t="s">
        <v>10276</v>
      </c>
      <c r="B9308" s="44" t="s">
        <v>10228</v>
      </c>
      <c r="C9308" s="45" t="s">
        <v>10277</v>
      </c>
      <c r="D9308" s="46" t="s">
        <v>21328</v>
      </c>
      <c r="E9308" s="46">
        <v>46556</v>
      </c>
      <c r="AO9308" s="376"/>
    </row>
    <row r="9309" spans="1:41" x14ac:dyDescent="0.25">
      <c r="A9309" s="44" t="s">
        <v>4270</v>
      </c>
      <c r="B9309" s="44" t="s">
        <v>2350</v>
      </c>
      <c r="C9309" s="45">
        <v>220105</v>
      </c>
      <c r="D9309" s="45" t="s">
        <v>11363</v>
      </c>
      <c r="E9309" s="45" t="s">
        <v>2593</v>
      </c>
      <c r="AO9309" s="376"/>
    </row>
    <row r="9310" spans="1:41" x14ac:dyDescent="0.25">
      <c r="A9310" s="44" t="s">
        <v>5273</v>
      </c>
      <c r="B9310" s="44" t="s">
        <v>3910</v>
      </c>
      <c r="C9310" s="45" t="s">
        <v>14494</v>
      </c>
      <c r="D9310" s="46" t="s">
        <v>21328</v>
      </c>
      <c r="E9310" s="46">
        <v>46583</v>
      </c>
      <c r="AO9310" s="376"/>
    </row>
    <row r="9311" spans="1:41" x14ac:dyDescent="0.25">
      <c r="A9311" s="44" t="s">
        <v>5273</v>
      </c>
      <c r="B9311" s="44" t="s">
        <v>925</v>
      </c>
      <c r="C9311" s="45">
        <v>220601</v>
      </c>
      <c r="D9311" s="45" t="s">
        <v>11363</v>
      </c>
      <c r="E9311" s="45" t="s">
        <v>4962</v>
      </c>
      <c r="AO9311" s="376"/>
    </row>
    <row r="9312" spans="1:41" x14ac:dyDescent="0.25">
      <c r="A9312" s="44" t="s">
        <v>5273</v>
      </c>
      <c r="B9312" s="44" t="s">
        <v>936</v>
      </c>
      <c r="C9312" s="45">
        <v>260703</v>
      </c>
      <c r="D9312" s="45" t="s">
        <v>11363</v>
      </c>
      <c r="E9312" s="45" t="s">
        <v>11150</v>
      </c>
      <c r="AO9312" s="376"/>
    </row>
    <row r="9313" spans="1:41" x14ac:dyDescent="0.25">
      <c r="A9313" s="44" t="s">
        <v>12690</v>
      </c>
      <c r="B9313" s="44" t="s">
        <v>199</v>
      </c>
      <c r="C9313" s="45">
        <v>241001</v>
      </c>
      <c r="D9313" s="45" t="s">
        <v>11363</v>
      </c>
      <c r="E9313" s="45" t="s">
        <v>5332</v>
      </c>
      <c r="AO9313" s="376"/>
    </row>
    <row r="9314" spans="1:41" x14ac:dyDescent="0.25">
      <c r="A9314" s="44" t="s">
        <v>12690</v>
      </c>
      <c r="B9314" s="44" t="s">
        <v>5321</v>
      </c>
      <c r="C9314" s="45">
        <v>25010401</v>
      </c>
      <c r="D9314" s="45" t="s">
        <v>11363</v>
      </c>
      <c r="E9314" s="45" t="s">
        <v>12564</v>
      </c>
      <c r="AO9314" s="376"/>
    </row>
    <row r="9315" spans="1:41" x14ac:dyDescent="0.25">
      <c r="A9315" s="44" t="s">
        <v>12690</v>
      </c>
      <c r="B9315" s="44" t="s">
        <v>3176</v>
      </c>
      <c r="C9315" s="45">
        <v>25010402</v>
      </c>
      <c r="D9315" s="45" t="s">
        <v>11363</v>
      </c>
      <c r="E9315" s="45" t="s">
        <v>12564</v>
      </c>
      <c r="AO9315" s="376"/>
    </row>
    <row r="9316" spans="1:41" x14ac:dyDescent="0.3">
      <c r="A9316" s="333" t="s">
        <v>15528</v>
      </c>
      <c r="B9316" s="333" t="s">
        <v>15583</v>
      </c>
      <c r="C9316" s="125" t="s">
        <v>15584</v>
      </c>
      <c r="D9316" s="32" t="s">
        <v>20309</v>
      </c>
      <c r="E9316" s="125" t="s">
        <v>15591</v>
      </c>
      <c r="F9316" s="125" t="s">
        <v>1189</v>
      </c>
      <c r="G9316" s="125" t="s">
        <v>1190</v>
      </c>
      <c r="AO9316" s="376"/>
    </row>
    <row r="9317" spans="1:41" x14ac:dyDescent="0.3">
      <c r="A9317" s="333" t="s">
        <v>15528</v>
      </c>
      <c r="B9317" s="333" t="s">
        <v>1184</v>
      </c>
      <c r="C9317" s="125" t="s">
        <v>21308</v>
      </c>
      <c r="D9317" s="32" t="s">
        <v>20309</v>
      </c>
      <c r="E9317" s="125" t="s">
        <v>9840</v>
      </c>
      <c r="F9317" s="125" t="s">
        <v>1189</v>
      </c>
      <c r="G9317" s="125" t="s">
        <v>1190</v>
      </c>
      <c r="AO9317" s="376"/>
    </row>
    <row r="9318" spans="1:41" x14ac:dyDescent="0.25">
      <c r="A9318" s="44" t="s">
        <v>6760</v>
      </c>
      <c r="B9318" s="44" t="s">
        <v>6756</v>
      </c>
      <c r="C9318" s="45" t="s">
        <v>6761</v>
      </c>
      <c r="D9318" s="45" t="s">
        <v>11204</v>
      </c>
      <c r="E9318" s="45" t="s">
        <v>4146</v>
      </c>
      <c r="F9318" s="93"/>
      <c r="G9318" s="93"/>
      <c r="H9318" s="93"/>
      <c r="I9318" s="99"/>
      <c r="J9318" s="99"/>
      <c r="K9318" s="99"/>
      <c r="L9318" s="99"/>
      <c r="M9318" s="99"/>
      <c r="N9318" s="99"/>
      <c r="O9318" s="99"/>
      <c r="P9318" s="99"/>
      <c r="Q9318" s="99"/>
      <c r="R9318" s="99"/>
      <c r="S9318" s="99"/>
      <c r="T9318" s="99"/>
      <c r="U9318" s="99"/>
      <c r="V9318" s="99"/>
      <c r="W9318" s="99"/>
      <c r="X9318" s="99"/>
      <c r="Y9318" s="99"/>
      <c r="Z9318" s="99"/>
      <c r="AA9318" s="99"/>
      <c r="AB9318" s="99"/>
      <c r="AC9318" s="99"/>
      <c r="AD9318" s="99"/>
      <c r="AE9318" s="99"/>
      <c r="AF9318" s="99"/>
      <c r="AG9318" s="99"/>
      <c r="AH9318" s="31"/>
      <c r="AI9318" s="31"/>
      <c r="AJ9318" s="31"/>
      <c r="AK9318" s="31"/>
      <c r="AL9318" s="31"/>
      <c r="AO9318" s="376"/>
    </row>
    <row r="9319" spans="1:41" x14ac:dyDescent="0.25">
      <c r="A9319" s="44" t="s">
        <v>6760</v>
      </c>
      <c r="B9319" s="44" t="s">
        <v>6756</v>
      </c>
      <c r="C9319" s="45" t="s">
        <v>6761</v>
      </c>
      <c r="D9319" s="93" t="s">
        <v>17443</v>
      </c>
      <c r="E9319" s="45" t="s">
        <v>7420</v>
      </c>
      <c r="F9319" s="93"/>
      <c r="G9319" s="93"/>
      <c r="H9319" s="93"/>
      <c r="I9319" s="99"/>
      <c r="J9319" s="99"/>
      <c r="K9319" s="99"/>
      <c r="L9319" s="99"/>
      <c r="M9319" s="99"/>
      <c r="N9319" s="99"/>
      <c r="O9319" s="99"/>
      <c r="P9319" s="99"/>
      <c r="Q9319" s="99"/>
      <c r="R9319" s="99"/>
      <c r="S9319" s="99"/>
      <c r="T9319" s="99"/>
      <c r="U9319" s="99"/>
      <c r="V9319" s="99"/>
      <c r="W9319" s="99"/>
      <c r="X9319" s="99"/>
      <c r="Y9319" s="99"/>
      <c r="Z9319" s="99"/>
      <c r="AA9319" s="99"/>
      <c r="AB9319" s="99"/>
      <c r="AC9319" s="99"/>
      <c r="AD9319" s="99"/>
      <c r="AE9319" s="99"/>
      <c r="AF9319" s="99"/>
      <c r="AG9319" s="99"/>
      <c r="AH9319" s="31"/>
      <c r="AI9319" s="31"/>
      <c r="AJ9319" s="31"/>
      <c r="AK9319" s="31"/>
      <c r="AL9319" s="31"/>
      <c r="AO9319" s="376"/>
    </row>
    <row r="9320" spans="1:41" x14ac:dyDescent="0.25">
      <c r="A9320" s="44" t="s">
        <v>6760</v>
      </c>
      <c r="B9320" s="44" t="s">
        <v>6756</v>
      </c>
      <c r="C9320" s="45" t="s">
        <v>6761</v>
      </c>
      <c r="D9320" s="45" t="s">
        <v>9895</v>
      </c>
      <c r="E9320" s="45" t="s">
        <v>4824</v>
      </c>
      <c r="F9320" s="93"/>
      <c r="G9320" s="93"/>
      <c r="H9320" s="93"/>
      <c r="I9320" s="99"/>
      <c r="J9320" s="99"/>
      <c r="K9320" s="99"/>
      <c r="L9320" s="99"/>
      <c r="M9320" s="99"/>
      <c r="N9320" s="44"/>
      <c r="O9320" s="44"/>
      <c r="P9320" s="99"/>
      <c r="Q9320" s="99"/>
      <c r="R9320" s="99"/>
      <c r="S9320" s="99"/>
      <c r="T9320" s="99"/>
      <c r="U9320" s="99"/>
      <c r="V9320" s="99"/>
      <c r="W9320" s="99"/>
      <c r="X9320" s="99"/>
      <c r="Y9320" s="99"/>
      <c r="Z9320" s="99"/>
      <c r="AA9320" s="99"/>
      <c r="AB9320" s="99"/>
      <c r="AC9320" s="99"/>
      <c r="AD9320" s="99"/>
      <c r="AE9320" s="99"/>
      <c r="AF9320" s="99"/>
      <c r="AG9320" s="99"/>
      <c r="AH9320" s="31"/>
      <c r="AI9320" s="31"/>
      <c r="AJ9320" s="31"/>
      <c r="AK9320" s="31"/>
      <c r="AL9320" s="31"/>
      <c r="AO9320" s="376"/>
    </row>
    <row r="9321" spans="1:41" x14ac:dyDescent="0.25">
      <c r="A9321" s="44" t="s">
        <v>7873</v>
      </c>
      <c r="B9321" s="44" t="s">
        <v>925</v>
      </c>
      <c r="C9321" s="45">
        <v>230601</v>
      </c>
      <c r="D9321" s="45" t="s">
        <v>11363</v>
      </c>
      <c r="E9321" s="45" t="s">
        <v>7770</v>
      </c>
      <c r="AO9321" s="376"/>
    </row>
    <row r="9322" spans="1:41" x14ac:dyDescent="0.25">
      <c r="A9322" s="44" t="s">
        <v>21165</v>
      </c>
      <c r="B9322" s="44" t="s">
        <v>21421</v>
      </c>
      <c r="C9322" s="45" t="s">
        <v>21184</v>
      </c>
      <c r="D9322" s="45" t="s">
        <v>21447</v>
      </c>
      <c r="E9322" s="46">
        <v>46630</v>
      </c>
      <c r="AO9322" s="376"/>
    </row>
    <row r="9323" spans="1:41" x14ac:dyDescent="0.25">
      <c r="A9323" s="44" t="s">
        <v>21165</v>
      </c>
      <c r="B9323" s="44" t="s">
        <v>21446</v>
      </c>
      <c r="C9323" s="45" t="s">
        <v>11661</v>
      </c>
      <c r="D9323" s="45" t="s">
        <v>21447</v>
      </c>
      <c r="E9323" s="46">
        <v>46691</v>
      </c>
      <c r="AO9323" s="376"/>
    </row>
    <row r="9324" spans="1:41" x14ac:dyDescent="0.25">
      <c r="A9324" s="44" t="s">
        <v>8838</v>
      </c>
      <c r="B9324" s="44" t="s">
        <v>16745</v>
      </c>
      <c r="C9324" s="45" t="s">
        <v>17018</v>
      </c>
      <c r="D9324" s="367" t="s">
        <v>3696</v>
      </c>
      <c r="E9324" s="328">
        <f>DATE(2029,12,8)</f>
        <v>47460</v>
      </c>
      <c r="F9324" s="32"/>
      <c r="G9324" s="32"/>
      <c r="H9324" s="32"/>
      <c r="I9324" s="31"/>
      <c r="J9324" s="31"/>
      <c r="K9324" s="31"/>
      <c r="L9324" s="31"/>
      <c r="M9324" s="31"/>
      <c r="N9324" s="31"/>
      <c r="O9324" s="31"/>
      <c r="P9324" s="31"/>
      <c r="Q9324" s="31"/>
      <c r="R9324" s="31"/>
      <c r="S9324" s="31"/>
      <c r="T9324" s="31"/>
      <c r="U9324" s="31"/>
      <c r="V9324" s="31"/>
      <c r="W9324" s="31"/>
      <c r="X9324" s="31"/>
      <c r="Y9324" s="31"/>
      <c r="Z9324" s="31"/>
      <c r="AA9324" s="31"/>
      <c r="AB9324" s="31"/>
      <c r="AC9324" s="31"/>
      <c r="AD9324" s="31"/>
      <c r="AE9324" s="31"/>
      <c r="AF9324" s="31"/>
      <c r="AG9324" s="31"/>
      <c r="AH9324" s="31"/>
      <c r="AI9324" s="31"/>
      <c r="AJ9324" s="31"/>
      <c r="AK9324" s="31"/>
      <c r="AL9324" s="31"/>
      <c r="AO9324" s="376"/>
    </row>
    <row r="9325" spans="1:41" x14ac:dyDescent="0.3">
      <c r="A9325" s="57" t="s">
        <v>17178</v>
      </c>
      <c r="B9325" s="57" t="s">
        <v>2173</v>
      </c>
      <c r="C9325" s="62">
        <v>24030</v>
      </c>
      <c r="D9325" s="62" t="s">
        <v>20886</v>
      </c>
      <c r="E9325" s="60">
        <v>47057</v>
      </c>
      <c r="F9325" s="32"/>
      <c r="G9325" s="32"/>
      <c r="H9325" s="32"/>
      <c r="I9325" s="31"/>
      <c r="J9325" s="31"/>
      <c r="K9325" s="31"/>
      <c r="L9325" s="31"/>
      <c r="M9325" s="31"/>
      <c r="N9325" s="31"/>
      <c r="O9325" s="31"/>
      <c r="P9325" s="31"/>
      <c r="Q9325" s="31"/>
      <c r="R9325" s="31"/>
      <c r="S9325" s="31"/>
      <c r="T9325" s="31"/>
      <c r="U9325" s="31"/>
      <c r="V9325" s="31"/>
      <c r="W9325" s="31"/>
      <c r="X9325" s="31"/>
      <c r="Y9325" s="31"/>
      <c r="Z9325" s="31"/>
      <c r="AA9325" s="31"/>
      <c r="AB9325" s="31"/>
      <c r="AC9325" s="31"/>
      <c r="AD9325" s="31"/>
      <c r="AE9325" s="31"/>
      <c r="AF9325" s="31"/>
      <c r="AG9325" s="31"/>
      <c r="AH9325" s="31"/>
      <c r="AI9325" s="31"/>
      <c r="AJ9325" s="31"/>
      <c r="AK9325" s="31"/>
      <c r="AL9325" s="31"/>
      <c r="AO9325" s="376"/>
    </row>
    <row r="9326" spans="1:41" x14ac:dyDescent="0.25">
      <c r="A9326" s="57" t="s">
        <v>17178</v>
      </c>
      <c r="B9326" s="92" t="s">
        <v>3682</v>
      </c>
      <c r="C9326" s="93" t="s">
        <v>19106</v>
      </c>
      <c r="D9326" s="93" t="s">
        <v>3681</v>
      </c>
      <c r="E9326" s="94">
        <v>48029</v>
      </c>
      <c r="F9326" s="93"/>
      <c r="G9326" s="93"/>
      <c r="H9326" s="93"/>
      <c r="I9326" s="99"/>
      <c r="J9326" s="99"/>
      <c r="K9326" s="99"/>
      <c r="L9326" s="99"/>
      <c r="M9326" s="99"/>
      <c r="N9326" s="44"/>
      <c r="O9326" s="44"/>
      <c r="P9326" s="99"/>
      <c r="Q9326" s="99"/>
      <c r="R9326" s="99"/>
      <c r="S9326" s="99"/>
      <c r="T9326" s="99"/>
      <c r="U9326" s="99"/>
      <c r="V9326" s="99"/>
      <c r="W9326" s="99"/>
      <c r="X9326" s="99"/>
      <c r="Y9326" s="99"/>
      <c r="Z9326" s="99"/>
      <c r="AA9326" s="99"/>
      <c r="AB9326" s="99"/>
      <c r="AC9326" s="99"/>
      <c r="AD9326" s="99"/>
      <c r="AE9326" s="99"/>
      <c r="AF9326" s="99"/>
      <c r="AG9326" s="99"/>
      <c r="AH9326" s="31"/>
      <c r="AI9326" s="31"/>
      <c r="AJ9326" s="31"/>
      <c r="AK9326" s="31"/>
      <c r="AL9326" s="31"/>
      <c r="AO9326" s="376"/>
    </row>
    <row r="9327" spans="1:41" x14ac:dyDescent="0.3">
      <c r="A9327" s="333" t="s">
        <v>15374</v>
      </c>
      <c r="B9327" s="333" t="s">
        <v>11377</v>
      </c>
      <c r="C9327" s="125" t="s">
        <v>11214</v>
      </c>
      <c r="D9327" s="32" t="s">
        <v>20309</v>
      </c>
      <c r="E9327" s="125" t="s">
        <v>4966</v>
      </c>
      <c r="F9327" s="125" t="s">
        <v>1189</v>
      </c>
      <c r="G9327" s="125" t="s">
        <v>1190</v>
      </c>
      <c r="AO9327" s="376"/>
    </row>
    <row r="9328" spans="1:41" x14ac:dyDescent="0.25">
      <c r="A9328" s="44" t="s">
        <v>8170</v>
      </c>
      <c r="B9328" s="44" t="s">
        <v>21365</v>
      </c>
      <c r="C9328" s="45" t="s">
        <v>8133</v>
      </c>
      <c r="D9328" s="45" t="s">
        <v>21447</v>
      </c>
      <c r="E9328" s="46">
        <v>46752</v>
      </c>
      <c r="AO9328" s="376"/>
    </row>
    <row r="9329" spans="1:41" x14ac:dyDescent="0.25">
      <c r="A9329" s="44" t="s">
        <v>12691</v>
      </c>
      <c r="B9329" s="44" t="s">
        <v>17452</v>
      </c>
      <c r="C9329" s="45">
        <v>25010501</v>
      </c>
      <c r="D9329" s="45" t="s">
        <v>11363</v>
      </c>
      <c r="E9329" s="45" t="s">
        <v>12551</v>
      </c>
      <c r="AO9329" s="376"/>
    </row>
    <row r="9330" spans="1:41" x14ac:dyDescent="0.25">
      <c r="A9330" s="44" t="s">
        <v>10572</v>
      </c>
      <c r="B9330" s="44" t="s">
        <v>9237</v>
      </c>
      <c r="C9330" s="45">
        <v>24010401</v>
      </c>
      <c r="D9330" s="45" t="s">
        <v>11363</v>
      </c>
      <c r="E9330" s="45" t="s">
        <v>9238</v>
      </c>
      <c r="AO9330" s="376"/>
    </row>
    <row r="9331" spans="1:41" x14ac:dyDescent="0.25">
      <c r="A9331" s="44" t="s">
        <v>10572</v>
      </c>
      <c r="B9331" s="44" t="s">
        <v>3176</v>
      </c>
      <c r="C9331" s="45">
        <v>24010402</v>
      </c>
      <c r="D9331" s="45" t="s">
        <v>11363</v>
      </c>
      <c r="E9331" s="45" t="s">
        <v>9238</v>
      </c>
      <c r="AO9331" s="376"/>
    </row>
    <row r="9332" spans="1:41" x14ac:dyDescent="0.25">
      <c r="A9332" s="44" t="s">
        <v>13443</v>
      </c>
      <c r="B9332" s="44" t="s">
        <v>13415</v>
      </c>
      <c r="C9332" s="45" t="s">
        <v>13444</v>
      </c>
      <c r="D9332" s="46" t="s">
        <v>21328</v>
      </c>
      <c r="E9332" s="46">
        <v>46493</v>
      </c>
      <c r="AO9332" s="376"/>
    </row>
    <row r="9333" spans="1:41" x14ac:dyDescent="0.25">
      <c r="A9333" s="44" t="s">
        <v>13443</v>
      </c>
      <c r="B9333" s="44" t="s">
        <v>13415</v>
      </c>
      <c r="C9333" s="45" t="s">
        <v>13444</v>
      </c>
      <c r="D9333" s="46" t="s">
        <v>21328</v>
      </c>
      <c r="E9333" s="46">
        <v>46493</v>
      </c>
      <c r="AO9333" s="376"/>
    </row>
    <row r="9334" spans="1:41" x14ac:dyDescent="0.25">
      <c r="A9334" s="44" t="s">
        <v>13443</v>
      </c>
      <c r="B9334" s="44" t="s">
        <v>13415</v>
      </c>
      <c r="C9334" s="45" t="s">
        <v>13444</v>
      </c>
      <c r="D9334" s="46" t="s">
        <v>21328</v>
      </c>
      <c r="E9334" s="46">
        <v>46493</v>
      </c>
      <c r="AO9334" s="376"/>
    </row>
    <row r="9335" spans="1:41" x14ac:dyDescent="0.25">
      <c r="A9335" s="44" t="s">
        <v>13443</v>
      </c>
      <c r="B9335" s="44" t="s">
        <v>13415</v>
      </c>
      <c r="C9335" s="45" t="s">
        <v>13444</v>
      </c>
      <c r="D9335" s="46" t="s">
        <v>21328</v>
      </c>
      <c r="E9335" s="46">
        <v>46493</v>
      </c>
      <c r="AO9335" s="376"/>
    </row>
    <row r="9336" spans="1:41" x14ac:dyDescent="0.25">
      <c r="A9336" s="111" t="s">
        <v>3965</v>
      </c>
      <c r="B9336" s="92" t="s">
        <v>3962</v>
      </c>
      <c r="C9336" s="93" t="s">
        <v>15481</v>
      </c>
      <c r="D9336" s="93" t="s">
        <v>1201</v>
      </c>
      <c r="E9336" s="94">
        <v>46681</v>
      </c>
      <c r="F9336" s="142"/>
      <c r="G9336" s="142"/>
      <c r="H9336" s="93" t="s">
        <v>1190</v>
      </c>
      <c r="I9336" s="99"/>
      <c r="J9336" s="99"/>
      <c r="K9336" s="99"/>
      <c r="L9336" s="99"/>
      <c r="M9336" s="99"/>
      <c r="N9336" s="44"/>
      <c r="O9336" s="44"/>
      <c r="P9336" s="99"/>
      <c r="Q9336" s="99"/>
      <c r="R9336" s="99"/>
      <c r="S9336" s="99"/>
      <c r="T9336" s="99"/>
      <c r="U9336" s="99"/>
      <c r="V9336" s="99"/>
      <c r="W9336" s="99"/>
      <c r="X9336" s="99"/>
      <c r="Y9336" s="99"/>
      <c r="Z9336" s="99"/>
      <c r="AA9336" s="99"/>
      <c r="AB9336" s="99"/>
      <c r="AC9336" s="99"/>
      <c r="AD9336" s="99"/>
      <c r="AE9336" s="99"/>
      <c r="AF9336" s="99"/>
      <c r="AG9336" s="99"/>
      <c r="AH9336" s="31"/>
      <c r="AI9336" s="31"/>
      <c r="AJ9336" s="31"/>
      <c r="AK9336" s="31"/>
      <c r="AL9336" s="31"/>
      <c r="AO9336" s="376"/>
    </row>
    <row r="9337" spans="1:41" x14ac:dyDescent="0.25">
      <c r="A9337" s="91" t="s">
        <v>19219</v>
      </c>
      <c r="B9337" s="92" t="s">
        <v>19284</v>
      </c>
      <c r="C9337" s="93" t="s">
        <v>19285</v>
      </c>
      <c r="D9337" s="93" t="s">
        <v>1201</v>
      </c>
      <c r="E9337" s="94">
        <v>46582</v>
      </c>
      <c r="F9337" s="93"/>
      <c r="G9337" s="93"/>
      <c r="H9337" s="93"/>
      <c r="I9337" s="99"/>
      <c r="J9337" s="99"/>
      <c r="K9337" s="99"/>
      <c r="L9337" s="99"/>
      <c r="M9337" s="99"/>
      <c r="N9337" s="99"/>
      <c r="O9337" s="99"/>
      <c r="P9337" s="99"/>
      <c r="Q9337" s="99"/>
      <c r="R9337" s="99"/>
      <c r="S9337" s="99"/>
      <c r="T9337" s="99"/>
      <c r="U9337" s="99"/>
      <c r="V9337" s="99"/>
      <c r="W9337" s="99"/>
      <c r="X9337" s="99"/>
      <c r="Y9337" s="99"/>
      <c r="Z9337" s="99"/>
      <c r="AA9337" s="99"/>
      <c r="AB9337" s="99"/>
      <c r="AC9337" s="99"/>
      <c r="AD9337" s="99"/>
      <c r="AE9337" s="99"/>
      <c r="AF9337" s="99"/>
      <c r="AG9337" s="99"/>
      <c r="AH9337" s="31"/>
      <c r="AI9337" s="31"/>
      <c r="AJ9337" s="31"/>
      <c r="AK9337" s="31"/>
      <c r="AL9337" s="31"/>
      <c r="AO9337" s="376"/>
    </row>
    <row r="9338" spans="1:41" x14ac:dyDescent="0.25">
      <c r="A9338" s="44" t="s">
        <v>10573</v>
      </c>
      <c r="B9338" s="44" t="s">
        <v>3475</v>
      </c>
      <c r="C9338" s="45">
        <v>240301</v>
      </c>
      <c r="D9338" s="45" t="s">
        <v>11363</v>
      </c>
      <c r="E9338" s="45" t="s">
        <v>9249</v>
      </c>
      <c r="AO9338" s="376"/>
    </row>
    <row r="9339" spans="1:41" x14ac:dyDescent="0.25">
      <c r="A9339" s="44" t="s">
        <v>9865</v>
      </c>
      <c r="B9339" s="44" t="s">
        <v>9866</v>
      </c>
      <c r="C9339" s="45" t="s">
        <v>9867</v>
      </c>
      <c r="D9339" s="45" t="s">
        <v>11204</v>
      </c>
      <c r="E9339" s="45" t="s">
        <v>9868</v>
      </c>
      <c r="F9339" s="93"/>
      <c r="G9339" s="93"/>
      <c r="H9339" s="93"/>
      <c r="I9339" s="99"/>
      <c r="J9339" s="99"/>
      <c r="K9339" s="99"/>
      <c r="L9339" s="99"/>
      <c r="M9339" s="99"/>
      <c r="N9339" s="99"/>
      <c r="O9339" s="99"/>
      <c r="P9339" s="99"/>
      <c r="Q9339" s="99"/>
      <c r="R9339" s="99"/>
      <c r="S9339" s="99"/>
      <c r="T9339" s="99"/>
      <c r="U9339" s="99"/>
      <c r="V9339" s="99"/>
      <c r="W9339" s="99"/>
      <c r="X9339" s="99"/>
      <c r="Y9339" s="99"/>
      <c r="Z9339" s="99"/>
      <c r="AA9339" s="99"/>
      <c r="AB9339" s="99"/>
      <c r="AC9339" s="99"/>
      <c r="AD9339" s="99"/>
      <c r="AE9339" s="99"/>
      <c r="AF9339" s="99"/>
      <c r="AG9339" s="99"/>
      <c r="AH9339" s="31"/>
      <c r="AI9339" s="31"/>
      <c r="AJ9339" s="31"/>
      <c r="AK9339" s="31"/>
      <c r="AL9339" s="31"/>
      <c r="AO9339" s="376"/>
    </row>
    <row r="9340" spans="1:41" x14ac:dyDescent="0.25">
      <c r="A9340" s="44" t="s">
        <v>9865</v>
      </c>
      <c r="B9340" s="44" t="s">
        <v>9866</v>
      </c>
      <c r="C9340" s="45" t="s">
        <v>9867</v>
      </c>
      <c r="D9340" s="93" t="s">
        <v>17443</v>
      </c>
      <c r="E9340" s="45" t="s">
        <v>9868</v>
      </c>
      <c r="F9340" s="93"/>
      <c r="G9340" s="93"/>
      <c r="H9340" s="93"/>
      <c r="I9340" s="99"/>
      <c r="J9340" s="99"/>
      <c r="K9340" s="99"/>
      <c r="L9340" s="99"/>
      <c r="M9340" s="99"/>
      <c r="N9340" s="99"/>
      <c r="O9340" s="99"/>
      <c r="P9340" s="99"/>
      <c r="Q9340" s="99"/>
      <c r="R9340" s="99"/>
      <c r="S9340" s="99"/>
      <c r="T9340" s="99"/>
      <c r="U9340" s="99"/>
      <c r="V9340" s="99"/>
      <c r="W9340" s="99"/>
      <c r="X9340" s="99"/>
      <c r="Y9340" s="99"/>
      <c r="Z9340" s="99"/>
      <c r="AA9340" s="99"/>
      <c r="AB9340" s="99"/>
      <c r="AC9340" s="99"/>
      <c r="AD9340" s="99"/>
      <c r="AE9340" s="99"/>
      <c r="AF9340" s="99"/>
      <c r="AG9340" s="99"/>
      <c r="AH9340" s="31"/>
      <c r="AI9340" s="31"/>
      <c r="AJ9340" s="31"/>
      <c r="AK9340" s="31"/>
      <c r="AL9340" s="31"/>
      <c r="AO9340" s="376"/>
    </row>
    <row r="9341" spans="1:41" x14ac:dyDescent="0.25">
      <c r="A9341" s="44" t="s">
        <v>9865</v>
      </c>
      <c r="B9341" s="44" t="s">
        <v>9866</v>
      </c>
      <c r="C9341" s="45" t="s">
        <v>9867</v>
      </c>
      <c r="D9341" s="45" t="s">
        <v>9895</v>
      </c>
      <c r="E9341" s="45" t="s">
        <v>9868</v>
      </c>
      <c r="F9341" s="93"/>
      <c r="G9341" s="93"/>
      <c r="H9341" s="93"/>
      <c r="I9341" s="99"/>
      <c r="J9341" s="99"/>
      <c r="K9341" s="99"/>
      <c r="L9341" s="99"/>
      <c r="M9341" s="99"/>
      <c r="N9341" s="44"/>
      <c r="O9341" s="44"/>
      <c r="P9341" s="99"/>
      <c r="Q9341" s="99"/>
      <c r="R9341" s="99"/>
      <c r="S9341" s="99"/>
      <c r="T9341" s="99"/>
      <c r="U9341" s="99"/>
      <c r="V9341" s="99"/>
      <c r="W9341" s="99"/>
      <c r="X9341" s="99"/>
      <c r="Y9341" s="99"/>
      <c r="Z9341" s="99"/>
      <c r="AA9341" s="99"/>
      <c r="AB9341" s="99"/>
      <c r="AC9341" s="99"/>
      <c r="AD9341" s="99"/>
      <c r="AE9341" s="99"/>
      <c r="AF9341" s="99"/>
      <c r="AG9341" s="99"/>
      <c r="AH9341" s="31"/>
      <c r="AI9341" s="31"/>
      <c r="AJ9341" s="31"/>
      <c r="AK9341" s="31"/>
      <c r="AL9341" s="31"/>
      <c r="AO9341" s="376"/>
    </row>
    <row r="9342" spans="1:41" x14ac:dyDescent="0.25">
      <c r="A9342" s="44" t="s">
        <v>20942</v>
      </c>
      <c r="B9342" s="44" t="s">
        <v>14834</v>
      </c>
      <c r="C9342" s="45" t="s">
        <v>14964</v>
      </c>
      <c r="D9342" s="367" t="s">
        <v>3696</v>
      </c>
      <c r="E9342" s="328">
        <f>DATE(2029,7,7)</f>
        <v>47306</v>
      </c>
      <c r="F9342" s="32"/>
      <c r="G9342" s="32"/>
      <c r="H9342" s="32"/>
      <c r="I9342" s="31"/>
      <c r="J9342" s="31"/>
      <c r="K9342" s="31"/>
      <c r="L9342" s="31"/>
      <c r="M9342" s="31"/>
      <c r="N9342" s="31"/>
      <c r="O9342" s="31"/>
      <c r="P9342" s="31"/>
      <c r="Q9342" s="31"/>
      <c r="R9342" s="31"/>
      <c r="S9342" s="31"/>
      <c r="T9342" s="31"/>
      <c r="U9342" s="31"/>
      <c r="V9342" s="31"/>
      <c r="W9342" s="31"/>
      <c r="X9342" s="31"/>
      <c r="Y9342" s="31"/>
      <c r="Z9342" s="31"/>
      <c r="AA9342" s="31"/>
      <c r="AB9342" s="31"/>
      <c r="AC9342" s="31"/>
      <c r="AD9342" s="31"/>
      <c r="AE9342" s="31"/>
      <c r="AF9342" s="31"/>
      <c r="AG9342" s="31"/>
      <c r="AH9342" s="31"/>
      <c r="AI9342" s="31"/>
      <c r="AJ9342" s="31"/>
      <c r="AK9342" s="31"/>
      <c r="AL9342" s="31"/>
      <c r="AO9342" s="376"/>
    </row>
    <row r="9343" spans="1:41" x14ac:dyDescent="0.3">
      <c r="A9343" s="333" t="s">
        <v>11047</v>
      </c>
      <c r="B9343" s="333" t="s">
        <v>1187</v>
      </c>
      <c r="C9343" s="125" t="s">
        <v>10988</v>
      </c>
      <c r="D9343" s="32" t="s">
        <v>20309</v>
      </c>
      <c r="E9343" s="125" t="s">
        <v>7420</v>
      </c>
      <c r="F9343" s="125" t="s">
        <v>1190</v>
      </c>
      <c r="G9343" s="125" t="s">
        <v>1190</v>
      </c>
      <c r="AO9343" s="376"/>
    </row>
    <row r="9344" spans="1:41" x14ac:dyDescent="0.3">
      <c r="A9344" s="333" t="s">
        <v>11047</v>
      </c>
      <c r="B9344" s="333" t="s">
        <v>4004</v>
      </c>
      <c r="C9344" s="125" t="s">
        <v>11370</v>
      </c>
      <c r="D9344" s="32" t="s">
        <v>20309</v>
      </c>
      <c r="E9344" s="125" t="s">
        <v>4826</v>
      </c>
      <c r="F9344" s="125" t="s">
        <v>1190</v>
      </c>
      <c r="G9344" s="125" t="s">
        <v>1190</v>
      </c>
      <c r="AO9344" s="376"/>
    </row>
    <row r="9345" spans="1:41" x14ac:dyDescent="0.25">
      <c r="A9345" s="44" t="s">
        <v>13650</v>
      </c>
      <c r="B9345" s="44" t="s">
        <v>13600</v>
      </c>
      <c r="C9345" s="45">
        <v>35.25</v>
      </c>
      <c r="D9345" s="45" t="s">
        <v>12549</v>
      </c>
      <c r="E9345" s="46">
        <v>47664</v>
      </c>
      <c r="F9345" s="45"/>
      <c r="G9345" s="93"/>
      <c r="H9345" s="93"/>
      <c r="I9345" s="99"/>
      <c r="J9345" s="99"/>
      <c r="K9345" s="99"/>
      <c r="L9345" s="99"/>
      <c r="M9345" s="99"/>
      <c r="N9345" s="99"/>
      <c r="O9345" s="99"/>
      <c r="P9345" s="99"/>
      <c r="Q9345" s="99"/>
      <c r="R9345" s="99"/>
      <c r="S9345" s="99"/>
      <c r="T9345" s="99"/>
      <c r="U9345" s="99"/>
      <c r="V9345" s="99"/>
      <c r="W9345" s="99"/>
      <c r="X9345" s="99"/>
      <c r="Y9345" s="99"/>
      <c r="Z9345" s="99"/>
      <c r="AA9345" s="99"/>
      <c r="AB9345" s="99"/>
      <c r="AC9345" s="99"/>
      <c r="AD9345" s="99"/>
      <c r="AE9345" s="99"/>
      <c r="AF9345" s="99"/>
      <c r="AG9345" s="99"/>
      <c r="AH9345" s="31"/>
      <c r="AI9345" s="31"/>
      <c r="AJ9345" s="31"/>
      <c r="AK9345" s="31"/>
      <c r="AL9345" s="31"/>
      <c r="AO9345" s="376"/>
    </row>
    <row r="9346" spans="1:41" x14ac:dyDescent="0.25">
      <c r="A9346" s="44" t="s">
        <v>506</v>
      </c>
      <c r="B9346" s="44" t="s">
        <v>21385</v>
      </c>
      <c r="C9346" s="45" t="s">
        <v>8134</v>
      </c>
      <c r="D9346" s="45" t="s">
        <v>21447</v>
      </c>
      <c r="E9346" s="46">
        <v>46477</v>
      </c>
      <c r="AO9346" s="376"/>
    </row>
    <row r="9347" spans="1:41" x14ac:dyDescent="0.25">
      <c r="A9347" s="44" t="s">
        <v>21695</v>
      </c>
      <c r="B9347" s="44" t="s">
        <v>21452</v>
      </c>
      <c r="C9347" s="45">
        <v>26060201</v>
      </c>
      <c r="D9347" s="45" t="s">
        <v>11363</v>
      </c>
      <c r="E9347" s="45" t="s">
        <v>9840</v>
      </c>
      <c r="AO9347" s="376"/>
    </row>
    <row r="9348" spans="1:41" x14ac:dyDescent="0.25">
      <c r="A9348" s="44" t="s">
        <v>7967</v>
      </c>
      <c r="B9348" s="44" t="s">
        <v>7968</v>
      </c>
      <c r="C9348" s="45" t="s">
        <v>7969</v>
      </c>
      <c r="D9348" s="46" t="s">
        <v>21328</v>
      </c>
      <c r="E9348" s="46">
        <v>46312</v>
      </c>
      <c r="AO9348" s="376"/>
    </row>
    <row r="9349" spans="1:41" x14ac:dyDescent="0.25">
      <c r="A9349" s="44" t="s">
        <v>17958</v>
      </c>
      <c r="B9349" s="44" t="s">
        <v>17605</v>
      </c>
      <c r="C9349" s="45">
        <v>240901</v>
      </c>
      <c r="D9349" s="45" t="s">
        <v>11363</v>
      </c>
      <c r="E9349" s="45" t="s">
        <v>4826</v>
      </c>
      <c r="AO9349" s="376"/>
    </row>
    <row r="9350" spans="1:41" x14ac:dyDescent="0.25">
      <c r="A9350" s="44" t="s">
        <v>10574</v>
      </c>
      <c r="B9350" s="44" t="s">
        <v>925</v>
      </c>
      <c r="C9350" s="45">
        <v>230601</v>
      </c>
      <c r="D9350" s="45" t="s">
        <v>11363</v>
      </c>
      <c r="E9350" s="45" t="s">
        <v>7770</v>
      </c>
      <c r="AO9350" s="376"/>
    </row>
    <row r="9351" spans="1:41" x14ac:dyDescent="0.25">
      <c r="A9351" s="44" t="s">
        <v>10574</v>
      </c>
      <c r="B9351" s="44" t="s">
        <v>8347</v>
      </c>
      <c r="C9351" s="45">
        <v>23100201</v>
      </c>
      <c r="D9351" s="45" t="s">
        <v>11363</v>
      </c>
      <c r="E9351" s="45" t="s">
        <v>2538</v>
      </c>
      <c r="AO9351" s="376"/>
    </row>
    <row r="9352" spans="1:41" x14ac:dyDescent="0.25">
      <c r="A9352" s="44" t="s">
        <v>10574</v>
      </c>
      <c r="B9352" s="44" t="s">
        <v>10359</v>
      </c>
      <c r="C9352" s="45">
        <v>24020101</v>
      </c>
      <c r="D9352" s="45" t="s">
        <v>11363</v>
      </c>
      <c r="E9352" s="45" t="s">
        <v>9238</v>
      </c>
      <c r="AO9352" s="376"/>
    </row>
    <row r="9353" spans="1:41" x14ac:dyDescent="0.25">
      <c r="A9353" s="44" t="s">
        <v>10574</v>
      </c>
      <c r="B9353" s="44" t="s">
        <v>10360</v>
      </c>
      <c r="C9353" s="45">
        <v>24020102</v>
      </c>
      <c r="D9353" s="45" t="s">
        <v>11363</v>
      </c>
      <c r="E9353" s="45" t="s">
        <v>9238</v>
      </c>
      <c r="AO9353" s="376"/>
    </row>
    <row r="9354" spans="1:41" x14ac:dyDescent="0.25">
      <c r="A9354" s="44" t="s">
        <v>10574</v>
      </c>
      <c r="B9354" s="44" t="s">
        <v>17529</v>
      </c>
      <c r="C9354" s="45">
        <v>24120301</v>
      </c>
      <c r="D9354" s="45" t="s">
        <v>11363</v>
      </c>
      <c r="E9354" s="45" t="s">
        <v>12554</v>
      </c>
      <c r="AO9354" s="376"/>
    </row>
    <row r="9355" spans="1:41" x14ac:dyDescent="0.25">
      <c r="A9355" s="44" t="s">
        <v>10574</v>
      </c>
      <c r="B9355" s="44" t="s">
        <v>2368</v>
      </c>
      <c r="C9355" s="45">
        <v>251004</v>
      </c>
      <c r="D9355" s="45" t="s">
        <v>11363</v>
      </c>
      <c r="E9355" s="45" t="s">
        <v>11146</v>
      </c>
      <c r="AO9355" s="376"/>
    </row>
    <row r="9356" spans="1:41" x14ac:dyDescent="0.25">
      <c r="A9356" s="44" t="s">
        <v>10574</v>
      </c>
      <c r="B9356" s="44" t="s">
        <v>5321</v>
      </c>
      <c r="C9356" s="45">
        <v>26010401</v>
      </c>
      <c r="D9356" s="45" t="s">
        <v>11363</v>
      </c>
      <c r="E9356" s="45" t="s">
        <v>17459</v>
      </c>
      <c r="AO9356" s="376"/>
    </row>
    <row r="9357" spans="1:41" x14ac:dyDescent="0.25">
      <c r="A9357" s="44" t="s">
        <v>10574</v>
      </c>
      <c r="B9357" s="44" t="s">
        <v>3176</v>
      </c>
      <c r="C9357" s="45">
        <v>26010402</v>
      </c>
      <c r="D9357" s="45" t="s">
        <v>11363</v>
      </c>
      <c r="E9357" s="45" t="s">
        <v>17459</v>
      </c>
      <c r="AO9357" s="376"/>
    </row>
    <row r="9358" spans="1:41" x14ac:dyDescent="0.25">
      <c r="A9358" s="44" t="s">
        <v>5064</v>
      </c>
      <c r="B9358" s="44" t="s">
        <v>14965</v>
      </c>
      <c r="C9358" s="45" t="s">
        <v>21065</v>
      </c>
      <c r="D9358" s="367" t="s">
        <v>3696</v>
      </c>
      <c r="E9358" s="328">
        <f>DATE(2030,6,11)</f>
        <v>47645</v>
      </c>
      <c r="F9358" s="32"/>
      <c r="G9358" s="32"/>
      <c r="H9358" s="32"/>
      <c r="I9358" s="31"/>
      <c r="J9358" s="31"/>
      <c r="K9358" s="31"/>
      <c r="L9358" s="31"/>
      <c r="M9358" s="31"/>
      <c r="N9358" s="31"/>
      <c r="O9358" s="31"/>
      <c r="P9358" s="31"/>
      <c r="Q9358" s="31"/>
      <c r="R9358" s="31"/>
      <c r="S9358" s="31"/>
      <c r="T9358" s="31"/>
      <c r="U9358" s="31"/>
      <c r="V9358" s="31"/>
      <c r="W9358" s="31"/>
      <c r="X9358" s="31"/>
      <c r="Y9358" s="31"/>
      <c r="Z9358" s="31"/>
      <c r="AA9358" s="31"/>
      <c r="AB9358" s="31"/>
      <c r="AC9358" s="31"/>
      <c r="AD9358" s="31"/>
      <c r="AE9358" s="31"/>
      <c r="AF9358" s="31"/>
      <c r="AG9358" s="31"/>
      <c r="AH9358" s="31"/>
      <c r="AI9358" s="31"/>
      <c r="AJ9358" s="31"/>
      <c r="AK9358" s="31"/>
      <c r="AL9358" s="31"/>
      <c r="AO9358" s="376"/>
    </row>
    <row r="9359" spans="1:41" x14ac:dyDescent="0.25">
      <c r="A9359" s="44" t="s">
        <v>17959</v>
      </c>
      <c r="B9359" s="44" t="s">
        <v>5321</v>
      </c>
      <c r="C9359" s="45">
        <v>26010401</v>
      </c>
      <c r="D9359" s="45" t="s">
        <v>11363</v>
      </c>
      <c r="E9359" s="45" t="s">
        <v>17459</v>
      </c>
      <c r="AO9359" s="376"/>
    </row>
    <row r="9360" spans="1:41" x14ac:dyDescent="0.25">
      <c r="A9360" s="44" t="s">
        <v>8839</v>
      </c>
      <c r="B9360" s="44" t="s">
        <v>14892</v>
      </c>
      <c r="C9360" s="45" t="s">
        <v>5075</v>
      </c>
      <c r="D9360" s="367" t="s">
        <v>3696</v>
      </c>
      <c r="E9360" s="328">
        <f>DATE(2027,4,18)</f>
        <v>46495</v>
      </c>
      <c r="F9360" s="32"/>
      <c r="G9360" s="32"/>
      <c r="H9360" s="32"/>
      <c r="I9360" s="31"/>
      <c r="J9360" s="31"/>
      <c r="K9360" s="31"/>
      <c r="L9360" s="31"/>
      <c r="M9360" s="31"/>
      <c r="N9360" s="31"/>
      <c r="O9360" s="31"/>
      <c r="P9360" s="31"/>
      <c r="Q9360" s="31"/>
      <c r="R9360" s="31"/>
      <c r="S9360" s="31"/>
      <c r="T9360" s="31"/>
      <c r="U9360" s="31"/>
      <c r="V9360" s="31"/>
      <c r="W9360" s="31"/>
      <c r="X9360" s="31"/>
      <c r="Y9360" s="31"/>
      <c r="Z9360" s="31"/>
      <c r="AA9360" s="31"/>
      <c r="AB9360" s="31"/>
      <c r="AC9360" s="31"/>
      <c r="AD9360" s="31"/>
      <c r="AE9360" s="31"/>
      <c r="AF9360" s="31"/>
      <c r="AG9360" s="31"/>
      <c r="AH9360" s="31"/>
      <c r="AI9360" s="31"/>
      <c r="AJ9360" s="31"/>
      <c r="AK9360" s="31"/>
      <c r="AL9360" s="31"/>
      <c r="AO9360" s="376"/>
    </row>
    <row r="9361" spans="1:41" ht="24" x14ac:dyDescent="0.25">
      <c r="A9361" s="44" t="s">
        <v>19370</v>
      </c>
      <c r="B9361" s="319" t="s">
        <v>19561</v>
      </c>
      <c r="C9361" s="318" t="s">
        <v>19717</v>
      </c>
      <c r="D9361" s="93" t="s">
        <v>19934</v>
      </c>
      <c r="E9361" s="320">
        <v>46507</v>
      </c>
      <c r="F9361" s="93"/>
      <c r="G9361" s="93"/>
      <c r="H9361" s="93"/>
      <c r="I9361" s="99"/>
      <c r="J9361" s="99"/>
      <c r="K9361" s="99"/>
      <c r="L9361" s="99"/>
      <c r="M9361" s="99"/>
      <c r="N9361" s="99"/>
      <c r="O9361" s="99"/>
      <c r="P9361" s="99"/>
      <c r="Q9361" s="99"/>
      <c r="R9361" s="99"/>
      <c r="S9361" s="99"/>
      <c r="T9361" s="99"/>
      <c r="U9361" s="99"/>
      <c r="V9361" s="99"/>
      <c r="W9361" s="99"/>
      <c r="X9361" s="99"/>
      <c r="Y9361" s="99"/>
      <c r="Z9361" s="99"/>
      <c r="AA9361" s="99"/>
      <c r="AB9361" s="99"/>
      <c r="AC9361" s="99"/>
      <c r="AD9361" s="99"/>
      <c r="AE9361" s="99"/>
      <c r="AF9361" s="99"/>
      <c r="AG9361" s="99"/>
      <c r="AH9361" s="31"/>
      <c r="AI9361" s="31"/>
      <c r="AJ9361" s="31"/>
      <c r="AK9361" s="31"/>
      <c r="AL9361" s="31"/>
      <c r="AO9361" s="376"/>
    </row>
    <row r="9362" spans="1:41" x14ac:dyDescent="0.25">
      <c r="A9362" s="44" t="s">
        <v>9452</v>
      </c>
      <c r="B9362" s="92" t="s">
        <v>9602</v>
      </c>
      <c r="C9362" s="45" t="s">
        <v>9334</v>
      </c>
      <c r="D9362" s="93" t="s">
        <v>9601</v>
      </c>
      <c r="E9362" s="94">
        <v>46568</v>
      </c>
      <c r="F9362" s="93"/>
      <c r="G9362" s="93"/>
      <c r="H9362" s="93"/>
      <c r="I9362" s="99"/>
      <c r="J9362" s="99"/>
      <c r="K9362" s="99"/>
      <c r="L9362" s="99"/>
      <c r="M9362" s="99"/>
      <c r="N9362" s="44"/>
      <c r="O9362" s="44"/>
      <c r="P9362" s="99"/>
      <c r="Q9362" s="99"/>
      <c r="R9362" s="99"/>
      <c r="S9362" s="99"/>
      <c r="T9362" s="99"/>
      <c r="U9362" s="99"/>
      <c r="V9362" s="99"/>
      <c r="W9362" s="99"/>
      <c r="X9362" s="99"/>
      <c r="Y9362" s="99"/>
      <c r="Z9362" s="99"/>
      <c r="AA9362" s="99"/>
      <c r="AB9362" s="99"/>
      <c r="AC9362" s="99"/>
      <c r="AD9362" s="99"/>
      <c r="AE9362" s="99"/>
      <c r="AF9362" s="99"/>
      <c r="AG9362" s="99"/>
      <c r="AH9362" s="31"/>
      <c r="AI9362" s="31"/>
      <c r="AJ9362" s="31"/>
      <c r="AK9362" s="31"/>
      <c r="AL9362" s="31"/>
      <c r="AO9362" s="376"/>
    </row>
    <row r="9363" spans="1:41" x14ac:dyDescent="0.3">
      <c r="A9363" s="333" t="s">
        <v>16203</v>
      </c>
      <c r="B9363" s="333" t="s">
        <v>4818</v>
      </c>
      <c r="C9363" s="125" t="s">
        <v>16161</v>
      </c>
      <c r="D9363" s="32" t="s">
        <v>20309</v>
      </c>
      <c r="E9363" s="125" t="s">
        <v>4972</v>
      </c>
      <c r="F9363" s="125" t="s">
        <v>1189</v>
      </c>
      <c r="G9363" s="125" t="s">
        <v>1190</v>
      </c>
      <c r="AO9363" s="376"/>
    </row>
    <row r="9364" spans="1:41" x14ac:dyDescent="0.25">
      <c r="A9364" s="44" t="s">
        <v>5508</v>
      </c>
      <c r="B9364" s="44" t="s">
        <v>21402</v>
      </c>
      <c r="C9364" s="45" t="s">
        <v>5503</v>
      </c>
      <c r="D9364" s="45" t="s">
        <v>21447</v>
      </c>
      <c r="E9364" s="46">
        <v>46507</v>
      </c>
      <c r="AO9364" s="376"/>
    </row>
    <row r="9365" spans="1:41" x14ac:dyDescent="0.25">
      <c r="A9365" s="44" t="s">
        <v>16746</v>
      </c>
      <c r="B9365" s="44" t="s">
        <v>16747</v>
      </c>
      <c r="C9365" s="45" t="s">
        <v>17019</v>
      </c>
      <c r="D9365" s="367" t="s">
        <v>3696</v>
      </c>
      <c r="E9365" s="328">
        <f>DATE(2029,11,13)</f>
        <v>47435</v>
      </c>
      <c r="F9365" s="32"/>
      <c r="G9365" s="32"/>
      <c r="H9365" s="32"/>
      <c r="I9365" s="31"/>
      <c r="J9365" s="31"/>
      <c r="K9365" s="31"/>
      <c r="L9365" s="31"/>
      <c r="M9365" s="31"/>
      <c r="N9365" s="31"/>
      <c r="O9365" s="31"/>
      <c r="P9365" s="31"/>
      <c r="Q9365" s="31"/>
      <c r="R9365" s="31"/>
      <c r="S9365" s="31"/>
      <c r="T9365" s="31"/>
      <c r="U9365" s="31"/>
      <c r="V9365" s="31"/>
      <c r="W9365" s="31"/>
      <c r="X9365" s="31"/>
      <c r="Y9365" s="31"/>
      <c r="Z9365" s="31"/>
      <c r="AA9365" s="31"/>
      <c r="AB9365" s="31"/>
      <c r="AC9365" s="31"/>
      <c r="AD9365" s="31"/>
      <c r="AE9365" s="31"/>
      <c r="AF9365" s="31"/>
      <c r="AG9365" s="31"/>
      <c r="AH9365" s="31"/>
      <c r="AI9365" s="31"/>
      <c r="AJ9365" s="31"/>
      <c r="AK9365" s="31"/>
      <c r="AL9365" s="31"/>
      <c r="AO9365" s="376"/>
    </row>
    <row r="9366" spans="1:41" x14ac:dyDescent="0.25">
      <c r="A9366" s="44" t="s">
        <v>6185</v>
      </c>
      <c r="B9366" s="92" t="s">
        <v>9602</v>
      </c>
      <c r="C9366" s="45">
        <v>16154</v>
      </c>
      <c r="D9366" s="93" t="s">
        <v>9895</v>
      </c>
      <c r="E9366" s="94">
        <v>46387</v>
      </c>
      <c r="F9366" s="93"/>
      <c r="G9366" s="93"/>
      <c r="H9366" s="93"/>
      <c r="I9366" s="99"/>
      <c r="J9366" s="99"/>
      <c r="K9366" s="99"/>
      <c r="L9366" s="99"/>
      <c r="M9366" s="99"/>
      <c r="N9366" s="44"/>
      <c r="O9366" s="44"/>
      <c r="P9366" s="99"/>
      <c r="Q9366" s="99"/>
      <c r="R9366" s="99"/>
      <c r="S9366" s="99"/>
      <c r="T9366" s="99"/>
      <c r="U9366" s="99"/>
      <c r="V9366" s="99"/>
      <c r="W9366" s="99"/>
      <c r="X9366" s="99"/>
      <c r="Y9366" s="99"/>
      <c r="Z9366" s="99"/>
      <c r="AA9366" s="99"/>
      <c r="AB9366" s="99"/>
      <c r="AC9366" s="99"/>
      <c r="AD9366" s="99"/>
      <c r="AE9366" s="99"/>
      <c r="AF9366" s="99"/>
      <c r="AG9366" s="99"/>
      <c r="AH9366" s="31"/>
      <c r="AI9366" s="31"/>
      <c r="AJ9366" s="31"/>
      <c r="AK9366" s="31"/>
      <c r="AL9366" s="31"/>
      <c r="AO9366" s="376"/>
    </row>
    <row r="9367" spans="1:41" x14ac:dyDescent="0.25">
      <c r="A9367" s="44" t="s">
        <v>6487</v>
      </c>
      <c r="B9367" s="44" t="s">
        <v>5321</v>
      </c>
      <c r="C9367" s="45">
        <v>23010401</v>
      </c>
      <c r="D9367" s="45" t="s">
        <v>11363</v>
      </c>
      <c r="E9367" s="45" t="s">
        <v>5322</v>
      </c>
      <c r="AO9367" s="376"/>
    </row>
    <row r="9368" spans="1:41" x14ac:dyDescent="0.25">
      <c r="A9368" s="44" t="s">
        <v>7551</v>
      </c>
      <c r="B9368" s="44" t="s">
        <v>143</v>
      </c>
      <c r="C9368" s="45" t="s">
        <v>7552</v>
      </c>
      <c r="D9368" s="45" t="s">
        <v>11204</v>
      </c>
      <c r="E9368" s="45" t="s">
        <v>4824</v>
      </c>
      <c r="F9368" s="93"/>
      <c r="G9368" s="93"/>
      <c r="H9368" s="93"/>
      <c r="I9368" s="99"/>
      <c r="J9368" s="99"/>
      <c r="K9368" s="99"/>
      <c r="L9368" s="99"/>
      <c r="M9368" s="99"/>
      <c r="N9368" s="99"/>
      <c r="O9368" s="99"/>
      <c r="P9368" s="99"/>
      <c r="Q9368" s="99"/>
      <c r="R9368" s="99"/>
      <c r="S9368" s="99"/>
      <c r="T9368" s="99"/>
      <c r="U9368" s="99"/>
      <c r="V9368" s="99"/>
      <c r="W9368" s="99"/>
      <c r="X9368" s="99"/>
      <c r="Y9368" s="99"/>
      <c r="Z9368" s="99"/>
      <c r="AA9368" s="99"/>
      <c r="AB9368" s="99"/>
      <c r="AC9368" s="99"/>
      <c r="AD9368" s="99"/>
      <c r="AE9368" s="99"/>
      <c r="AF9368" s="99"/>
      <c r="AG9368" s="99"/>
      <c r="AH9368" s="31"/>
      <c r="AI9368" s="31"/>
      <c r="AJ9368" s="31"/>
      <c r="AK9368" s="31"/>
      <c r="AL9368" s="31"/>
      <c r="AO9368" s="376"/>
    </row>
    <row r="9369" spans="1:41" x14ac:dyDescent="0.25">
      <c r="A9369" s="44" t="s">
        <v>7551</v>
      </c>
      <c r="B9369" s="44" t="s">
        <v>143</v>
      </c>
      <c r="C9369" s="45" t="s">
        <v>7552</v>
      </c>
      <c r="D9369" s="45" t="s">
        <v>9895</v>
      </c>
      <c r="E9369" s="46">
        <v>47756</v>
      </c>
      <c r="F9369" s="93"/>
      <c r="G9369" s="93"/>
      <c r="H9369" s="93"/>
      <c r="I9369" s="99"/>
      <c r="J9369" s="99"/>
      <c r="K9369" s="99"/>
      <c r="L9369" s="99"/>
      <c r="M9369" s="99"/>
      <c r="N9369" s="44"/>
      <c r="O9369" s="44"/>
      <c r="P9369" s="99"/>
      <c r="Q9369" s="99"/>
      <c r="R9369" s="99"/>
      <c r="S9369" s="99"/>
      <c r="T9369" s="99"/>
      <c r="U9369" s="99"/>
      <c r="V9369" s="99"/>
      <c r="W9369" s="99"/>
      <c r="X9369" s="99"/>
      <c r="Y9369" s="99"/>
      <c r="Z9369" s="99"/>
      <c r="AA9369" s="99"/>
      <c r="AB9369" s="99"/>
      <c r="AC9369" s="99"/>
      <c r="AD9369" s="99"/>
      <c r="AE9369" s="99"/>
      <c r="AF9369" s="99"/>
      <c r="AG9369" s="99"/>
      <c r="AH9369" s="31"/>
      <c r="AI9369" s="31"/>
      <c r="AJ9369" s="31"/>
      <c r="AK9369" s="31"/>
      <c r="AL9369" s="31"/>
      <c r="AO9369" s="376"/>
    </row>
    <row r="9370" spans="1:41" x14ac:dyDescent="0.25">
      <c r="A9370" s="44" t="s">
        <v>4194</v>
      </c>
      <c r="B9370" s="44" t="s">
        <v>4163</v>
      </c>
      <c r="C9370" s="45" t="s">
        <v>4195</v>
      </c>
      <c r="D9370" s="45" t="s">
        <v>11204</v>
      </c>
      <c r="E9370" s="45" t="s">
        <v>2538</v>
      </c>
      <c r="F9370" s="93"/>
      <c r="G9370" s="93"/>
      <c r="H9370" s="93"/>
      <c r="I9370" s="99"/>
      <c r="J9370" s="99"/>
      <c r="K9370" s="99"/>
      <c r="L9370" s="99"/>
      <c r="M9370" s="99"/>
      <c r="N9370" s="99"/>
      <c r="O9370" s="99"/>
      <c r="P9370" s="99"/>
      <c r="Q9370" s="99"/>
      <c r="R9370" s="99"/>
      <c r="S9370" s="99"/>
      <c r="T9370" s="99"/>
      <c r="U9370" s="99"/>
      <c r="V9370" s="99"/>
      <c r="W9370" s="99"/>
      <c r="X9370" s="99"/>
      <c r="Y9370" s="99"/>
      <c r="Z9370" s="99"/>
      <c r="AA9370" s="99"/>
      <c r="AB9370" s="99"/>
      <c r="AC9370" s="99"/>
      <c r="AD9370" s="99"/>
      <c r="AE9370" s="99"/>
      <c r="AF9370" s="99"/>
      <c r="AG9370" s="99"/>
      <c r="AH9370" s="31"/>
      <c r="AI9370" s="31"/>
      <c r="AJ9370" s="31"/>
      <c r="AK9370" s="31"/>
      <c r="AL9370" s="31"/>
      <c r="AO9370" s="376"/>
    </row>
    <row r="9371" spans="1:41" x14ac:dyDescent="0.25">
      <c r="A9371" s="44" t="s">
        <v>4194</v>
      </c>
      <c r="B9371" s="44" t="s">
        <v>4163</v>
      </c>
      <c r="C9371" s="45" t="s">
        <v>4195</v>
      </c>
      <c r="D9371" s="93" t="s">
        <v>17443</v>
      </c>
      <c r="E9371" s="45" t="s">
        <v>2538</v>
      </c>
      <c r="F9371" s="93"/>
      <c r="G9371" s="93"/>
      <c r="H9371" s="93"/>
      <c r="I9371" s="99"/>
      <c r="J9371" s="99"/>
      <c r="K9371" s="99"/>
      <c r="L9371" s="99"/>
      <c r="M9371" s="99"/>
      <c r="N9371" s="99"/>
      <c r="O9371" s="99"/>
      <c r="P9371" s="99"/>
      <c r="Q9371" s="99"/>
      <c r="R9371" s="99"/>
      <c r="S9371" s="99"/>
      <c r="T9371" s="99"/>
      <c r="U9371" s="99"/>
      <c r="V9371" s="99"/>
      <c r="W9371" s="99"/>
      <c r="X9371" s="99"/>
      <c r="Y9371" s="99"/>
      <c r="Z9371" s="99"/>
      <c r="AA9371" s="99"/>
      <c r="AB9371" s="99"/>
      <c r="AC9371" s="99"/>
      <c r="AD9371" s="99"/>
      <c r="AE9371" s="99"/>
      <c r="AF9371" s="99"/>
      <c r="AG9371" s="99"/>
      <c r="AH9371" s="31"/>
      <c r="AI9371" s="31"/>
      <c r="AJ9371" s="31"/>
      <c r="AK9371" s="31"/>
      <c r="AL9371" s="31"/>
      <c r="AO9371" s="376"/>
    </row>
    <row r="9372" spans="1:41" x14ac:dyDescent="0.25">
      <c r="A9372" s="44" t="s">
        <v>12692</v>
      </c>
      <c r="B9372" s="44" t="s">
        <v>5130</v>
      </c>
      <c r="C9372" s="45">
        <v>22010701</v>
      </c>
      <c r="D9372" s="45" t="s">
        <v>11363</v>
      </c>
      <c r="E9372" s="45" t="s">
        <v>5131</v>
      </c>
      <c r="AO9372" s="376"/>
    </row>
    <row r="9373" spans="1:41" x14ac:dyDescent="0.25">
      <c r="A9373" s="44" t="s">
        <v>12692</v>
      </c>
      <c r="B9373" s="44" t="s">
        <v>2350</v>
      </c>
      <c r="C9373" s="45">
        <v>230105</v>
      </c>
      <c r="D9373" s="45" t="s">
        <v>11363</v>
      </c>
      <c r="E9373" s="45" t="s">
        <v>5265</v>
      </c>
      <c r="AO9373" s="376"/>
    </row>
    <row r="9374" spans="1:41" x14ac:dyDescent="0.25">
      <c r="A9374" s="44" t="s">
        <v>12692</v>
      </c>
      <c r="B9374" s="44" t="s">
        <v>17463</v>
      </c>
      <c r="C9374" s="45">
        <v>260202</v>
      </c>
      <c r="D9374" s="45" t="s">
        <v>11363</v>
      </c>
      <c r="E9374" s="45" t="s">
        <v>9238</v>
      </c>
      <c r="AO9374" s="376"/>
    </row>
    <row r="9375" spans="1:41" x14ac:dyDescent="0.25">
      <c r="A9375" s="44" t="s">
        <v>12692</v>
      </c>
      <c r="B9375" s="44" t="s">
        <v>3040</v>
      </c>
      <c r="C9375" s="45">
        <v>260305</v>
      </c>
      <c r="D9375" s="45" t="s">
        <v>11363</v>
      </c>
      <c r="E9375" s="45" t="s">
        <v>9249</v>
      </c>
      <c r="AO9375" s="376"/>
    </row>
    <row r="9376" spans="1:41" x14ac:dyDescent="0.25">
      <c r="A9376" s="44" t="s">
        <v>17960</v>
      </c>
      <c r="B9376" s="44" t="s">
        <v>3176</v>
      </c>
      <c r="C9376" s="45">
        <v>26010402</v>
      </c>
      <c r="D9376" s="45" t="s">
        <v>11363</v>
      </c>
      <c r="E9376" s="45" t="s">
        <v>17459</v>
      </c>
      <c r="AO9376" s="376"/>
    </row>
    <row r="9377" spans="1:41" x14ac:dyDescent="0.25">
      <c r="A9377" s="44" t="s">
        <v>1502</v>
      </c>
      <c r="B9377" s="44" t="s">
        <v>11947</v>
      </c>
      <c r="C9377" s="45" t="s">
        <v>14042</v>
      </c>
      <c r="D9377" s="45" t="s">
        <v>11204</v>
      </c>
      <c r="E9377" s="45" t="s">
        <v>6714</v>
      </c>
      <c r="F9377" s="93"/>
      <c r="G9377" s="93"/>
      <c r="H9377" s="93"/>
      <c r="I9377" s="99"/>
      <c r="J9377" s="99"/>
      <c r="K9377" s="99"/>
      <c r="L9377" s="99"/>
      <c r="M9377" s="99"/>
      <c r="N9377" s="99"/>
      <c r="O9377" s="99"/>
      <c r="P9377" s="99"/>
      <c r="Q9377" s="99"/>
      <c r="R9377" s="99"/>
      <c r="S9377" s="99"/>
      <c r="T9377" s="99"/>
      <c r="U9377" s="99"/>
      <c r="V9377" s="99"/>
      <c r="W9377" s="99"/>
      <c r="X9377" s="99"/>
      <c r="Y9377" s="99"/>
      <c r="Z9377" s="99"/>
      <c r="AA9377" s="99"/>
      <c r="AB9377" s="99"/>
      <c r="AC9377" s="99"/>
      <c r="AD9377" s="99"/>
      <c r="AE9377" s="99"/>
      <c r="AF9377" s="99"/>
      <c r="AG9377" s="99"/>
      <c r="AH9377" s="31"/>
      <c r="AI9377" s="31"/>
      <c r="AJ9377" s="31"/>
      <c r="AK9377" s="31"/>
      <c r="AL9377" s="31"/>
      <c r="AO9377" s="376"/>
    </row>
    <row r="9378" spans="1:41" x14ac:dyDescent="0.25">
      <c r="A9378" s="44" t="s">
        <v>1502</v>
      </c>
      <c r="B9378" s="44" t="s">
        <v>11947</v>
      </c>
      <c r="C9378" s="45" t="s">
        <v>14042</v>
      </c>
      <c r="D9378" s="93" t="s">
        <v>17443</v>
      </c>
      <c r="E9378" s="45" t="s">
        <v>6714</v>
      </c>
      <c r="F9378" s="93"/>
      <c r="G9378" s="93"/>
      <c r="H9378" s="93"/>
      <c r="I9378" s="99"/>
      <c r="J9378" s="99"/>
      <c r="K9378" s="99"/>
      <c r="L9378" s="99"/>
      <c r="M9378" s="99"/>
      <c r="N9378" s="99"/>
      <c r="O9378" s="99"/>
      <c r="P9378" s="99"/>
      <c r="Q9378" s="99"/>
      <c r="R9378" s="99"/>
      <c r="S9378" s="99"/>
      <c r="T9378" s="99"/>
      <c r="U9378" s="99"/>
      <c r="V9378" s="99"/>
      <c r="W9378" s="99"/>
      <c r="X9378" s="99"/>
      <c r="Y9378" s="99"/>
      <c r="Z9378" s="99"/>
      <c r="AA9378" s="99"/>
      <c r="AB9378" s="99"/>
      <c r="AC9378" s="99"/>
      <c r="AD9378" s="99"/>
      <c r="AE9378" s="99"/>
      <c r="AF9378" s="99"/>
      <c r="AG9378" s="99"/>
      <c r="AH9378" s="31"/>
      <c r="AI9378" s="31"/>
      <c r="AJ9378" s="31"/>
      <c r="AK9378" s="31"/>
      <c r="AL9378" s="31"/>
      <c r="AO9378" s="376"/>
    </row>
    <row r="9379" spans="1:41" x14ac:dyDescent="0.25">
      <c r="A9379" s="44" t="s">
        <v>1502</v>
      </c>
      <c r="B9379" s="44" t="s">
        <v>2529</v>
      </c>
      <c r="C9379" s="45" t="s">
        <v>14042</v>
      </c>
      <c r="D9379" s="45" t="s">
        <v>9895</v>
      </c>
      <c r="E9379" s="46">
        <v>47483</v>
      </c>
      <c r="F9379" s="93"/>
      <c r="G9379" s="93"/>
      <c r="H9379" s="93"/>
      <c r="I9379" s="99"/>
      <c r="J9379" s="99"/>
      <c r="K9379" s="99"/>
      <c r="L9379" s="99"/>
      <c r="M9379" s="99"/>
      <c r="N9379" s="44"/>
      <c r="O9379" s="44"/>
      <c r="P9379" s="99"/>
      <c r="Q9379" s="99"/>
      <c r="R9379" s="99"/>
      <c r="S9379" s="99"/>
      <c r="T9379" s="99"/>
      <c r="U9379" s="99"/>
      <c r="V9379" s="99"/>
      <c r="W9379" s="99"/>
      <c r="X9379" s="99"/>
      <c r="Y9379" s="99"/>
      <c r="Z9379" s="99"/>
      <c r="AA9379" s="99"/>
      <c r="AB9379" s="99"/>
      <c r="AC9379" s="99"/>
      <c r="AD9379" s="99"/>
      <c r="AE9379" s="99"/>
      <c r="AF9379" s="99"/>
      <c r="AG9379" s="99"/>
      <c r="AH9379" s="31"/>
      <c r="AI9379" s="31"/>
      <c r="AJ9379" s="31"/>
      <c r="AK9379" s="31"/>
      <c r="AL9379" s="31"/>
      <c r="AO9379" s="376"/>
    </row>
    <row r="9380" spans="1:41" x14ac:dyDescent="0.25">
      <c r="A9380" s="44" t="s">
        <v>4271</v>
      </c>
      <c r="B9380" s="44" t="s">
        <v>7823</v>
      </c>
      <c r="C9380" s="45">
        <v>260701</v>
      </c>
      <c r="D9380" s="45" t="s">
        <v>11363</v>
      </c>
      <c r="E9380" s="45" t="s">
        <v>11150</v>
      </c>
      <c r="AO9380" s="376"/>
    </row>
    <row r="9381" spans="1:41" x14ac:dyDescent="0.25">
      <c r="A9381" s="44" t="s">
        <v>7987</v>
      </c>
      <c r="B9381" s="44" t="s">
        <v>21356</v>
      </c>
      <c r="C9381" s="45" t="s">
        <v>7981</v>
      </c>
      <c r="D9381" s="45" t="s">
        <v>21447</v>
      </c>
      <c r="E9381" s="46">
        <v>46326</v>
      </c>
      <c r="AO9381" s="376"/>
    </row>
    <row r="9382" spans="1:41" x14ac:dyDescent="0.25">
      <c r="A9382" s="44" t="s">
        <v>734</v>
      </c>
      <c r="B9382" s="44" t="s">
        <v>3841</v>
      </c>
      <c r="C9382" s="45">
        <v>24060401</v>
      </c>
      <c r="D9382" s="45" t="s">
        <v>11363</v>
      </c>
      <c r="E9382" s="45" t="s">
        <v>4962</v>
      </c>
      <c r="AO9382" s="376"/>
    </row>
    <row r="9383" spans="1:41" x14ac:dyDescent="0.25">
      <c r="A9383" s="44" t="s">
        <v>734</v>
      </c>
      <c r="B9383" s="44" t="s">
        <v>926</v>
      </c>
      <c r="C9383" s="45">
        <v>24060402</v>
      </c>
      <c r="D9383" s="45" t="s">
        <v>11363</v>
      </c>
      <c r="E9383" s="45" t="s">
        <v>4962</v>
      </c>
      <c r="AO9383" s="376"/>
    </row>
    <row r="9384" spans="1:41" x14ac:dyDescent="0.25">
      <c r="A9384" s="44" t="s">
        <v>734</v>
      </c>
      <c r="B9384" s="44" t="s">
        <v>5321</v>
      </c>
      <c r="C9384" s="45">
        <v>26010401</v>
      </c>
      <c r="D9384" s="45" t="s">
        <v>11363</v>
      </c>
      <c r="E9384" s="45" t="s">
        <v>17459</v>
      </c>
      <c r="AO9384" s="376"/>
    </row>
    <row r="9385" spans="1:41" x14ac:dyDescent="0.25">
      <c r="A9385" s="44" t="s">
        <v>734</v>
      </c>
      <c r="B9385" s="44" t="s">
        <v>3176</v>
      </c>
      <c r="C9385" s="45">
        <v>26010402</v>
      </c>
      <c r="D9385" s="45" t="s">
        <v>11363</v>
      </c>
      <c r="E9385" s="45" t="s">
        <v>17459</v>
      </c>
      <c r="AO9385" s="376"/>
    </row>
    <row r="9386" spans="1:41" x14ac:dyDescent="0.25">
      <c r="A9386" s="44" t="s">
        <v>7374</v>
      </c>
      <c r="B9386" s="319" t="s">
        <v>19515</v>
      </c>
      <c r="C9386" s="318" t="s">
        <v>19718</v>
      </c>
      <c r="D9386" s="93" t="s">
        <v>19934</v>
      </c>
      <c r="E9386" s="320">
        <v>46752</v>
      </c>
      <c r="F9386" s="93"/>
      <c r="G9386" s="93"/>
      <c r="H9386" s="93"/>
      <c r="I9386" s="99"/>
      <c r="J9386" s="99"/>
      <c r="K9386" s="99"/>
      <c r="L9386" s="99"/>
      <c r="M9386" s="99"/>
      <c r="N9386" s="99"/>
      <c r="O9386" s="99"/>
      <c r="P9386" s="99"/>
      <c r="Q9386" s="99"/>
      <c r="R9386" s="99"/>
      <c r="S9386" s="99"/>
      <c r="T9386" s="99"/>
      <c r="U9386" s="99"/>
      <c r="V9386" s="99"/>
      <c r="W9386" s="99"/>
      <c r="X9386" s="99"/>
      <c r="Y9386" s="99"/>
      <c r="Z9386" s="99"/>
      <c r="AA9386" s="99"/>
      <c r="AB9386" s="99"/>
      <c r="AC9386" s="99"/>
      <c r="AD9386" s="99"/>
      <c r="AE9386" s="99"/>
      <c r="AF9386" s="99"/>
      <c r="AG9386" s="99"/>
      <c r="AH9386" s="31"/>
      <c r="AI9386" s="31"/>
      <c r="AJ9386" s="31"/>
      <c r="AK9386" s="31"/>
      <c r="AL9386" s="31"/>
      <c r="AO9386" s="376"/>
    </row>
    <row r="9387" spans="1:41" x14ac:dyDescent="0.25">
      <c r="A9387" s="44" t="s">
        <v>7374</v>
      </c>
      <c r="B9387" s="44" t="s">
        <v>7352</v>
      </c>
      <c r="C9387" s="45" t="s">
        <v>7375</v>
      </c>
      <c r="D9387" s="45" t="s">
        <v>11204</v>
      </c>
      <c r="E9387" s="45" t="s">
        <v>7354</v>
      </c>
      <c r="F9387" s="93"/>
      <c r="G9387" s="93"/>
      <c r="H9387" s="93"/>
      <c r="I9387" s="99"/>
      <c r="J9387" s="99"/>
      <c r="K9387" s="99"/>
      <c r="L9387" s="99"/>
      <c r="M9387" s="99"/>
      <c r="N9387" s="99"/>
      <c r="O9387" s="99"/>
      <c r="P9387" s="99"/>
      <c r="Q9387" s="99"/>
      <c r="R9387" s="99"/>
      <c r="S9387" s="99"/>
      <c r="T9387" s="99"/>
      <c r="U9387" s="99"/>
      <c r="V9387" s="99"/>
      <c r="W9387" s="99"/>
      <c r="X9387" s="99"/>
      <c r="Y9387" s="99"/>
      <c r="Z9387" s="99"/>
      <c r="AA9387" s="99"/>
      <c r="AB9387" s="99"/>
      <c r="AC9387" s="99"/>
      <c r="AD9387" s="99"/>
      <c r="AE9387" s="99"/>
      <c r="AF9387" s="99"/>
      <c r="AG9387" s="99"/>
      <c r="AH9387" s="31"/>
      <c r="AI9387" s="31"/>
      <c r="AJ9387" s="31"/>
      <c r="AK9387" s="31"/>
      <c r="AL9387" s="31"/>
      <c r="AO9387" s="376"/>
    </row>
    <row r="9388" spans="1:41" x14ac:dyDescent="0.25">
      <c r="A9388" s="44" t="s">
        <v>7374</v>
      </c>
      <c r="B9388" s="44" t="s">
        <v>7352</v>
      </c>
      <c r="C9388" s="45" t="s">
        <v>7375</v>
      </c>
      <c r="D9388" s="93" t="s">
        <v>17443</v>
      </c>
      <c r="E9388" s="45" t="s">
        <v>5037</v>
      </c>
      <c r="F9388" s="93"/>
      <c r="G9388" s="93"/>
      <c r="H9388" s="93"/>
      <c r="I9388" s="99"/>
      <c r="J9388" s="99"/>
      <c r="K9388" s="99"/>
      <c r="L9388" s="99"/>
      <c r="M9388" s="99"/>
      <c r="N9388" s="99"/>
      <c r="O9388" s="99"/>
      <c r="P9388" s="99"/>
      <c r="Q9388" s="99"/>
      <c r="R9388" s="99"/>
      <c r="S9388" s="99"/>
      <c r="T9388" s="99"/>
      <c r="U9388" s="99"/>
      <c r="V9388" s="99"/>
      <c r="W9388" s="99"/>
      <c r="X9388" s="99"/>
      <c r="Y9388" s="99"/>
      <c r="Z9388" s="99"/>
      <c r="AA9388" s="99"/>
      <c r="AB9388" s="99"/>
      <c r="AC9388" s="99"/>
      <c r="AD9388" s="99"/>
      <c r="AE9388" s="99"/>
      <c r="AF9388" s="99"/>
      <c r="AG9388" s="99"/>
      <c r="AH9388" s="31"/>
      <c r="AI9388" s="31"/>
      <c r="AJ9388" s="31"/>
      <c r="AK9388" s="31"/>
      <c r="AL9388" s="31"/>
      <c r="AO9388" s="376"/>
    </row>
    <row r="9389" spans="1:41" x14ac:dyDescent="0.25">
      <c r="A9389" s="44" t="s">
        <v>7374</v>
      </c>
      <c r="B9389" s="44" t="s">
        <v>14891</v>
      </c>
      <c r="C9389" s="45" t="s">
        <v>13841</v>
      </c>
      <c r="D9389" s="367" t="s">
        <v>3696</v>
      </c>
      <c r="E9389" s="328">
        <f>DATE(2028,9,25)</f>
        <v>47021</v>
      </c>
      <c r="F9389" s="32"/>
      <c r="G9389" s="32"/>
      <c r="H9389" s="32"/>
      <c r="I9389" s="31"/>
      <c r="J9389" s="31"/>
      <c r="K9389" s="31"/>
      <c r="L9389" s="31"/>
      <c r="M9389" s="31"/>
      <c r="N9389" s="31"/>
      <c r="O9389" s="31"/>
      <c r="P9389" s="31"/>
      <c r="Q9389" s="31"/>
      <c r="R9389" s="31"/>
      <c r="S9389" s="31"/>
      <c r="T9389" s="31"/>
      <c r="U9389" s="31"/>
      <c r="V9389" s="31"/>
      <c r="W9389" s="31"/>
      <c r="X9389" s="31"/>
      <c r="Y9389" s="31"/>
      <c r="Z9389" s="31"/>
      <c r="AA9389" s="31"/>
      <c r="AB9389" s="31"/>
      <c r="AC9389" s="31"/>
      <c r="AD9389" s="31"/>
      <c r="AE9389" s="31"/>
      <c r="AF9389" s="31"/>
      <c r="AG9389" s="31"/>
      <c r="AH9389" s="31"/>
      <c r="AI9389" s="31"/>
      <c r="AJ9389" s="31"/>
      <c r="AK9389" s="31"/>
      <c r="AL9389" s="31"/>
      <c r="AO9389" s="376"/>
    </row>
    <row r="9390" spans="1:41" x14ac:dyDescent="0.25">
      <c r="A9390" s="44" t="s">
        <v>7374</v>
      </c>
      <c r="B9390" s="44" t="s">
        <v>14795</v>
      </c>
      <c r="C9390" s="45" t="s">
        <v>11793</v>
      </c>
      <c r="D9390" s="367" t="s">
        <v>3696</v>
      </c>
      <c r="E9390" s="328">
        <f>DATE(2028,11,1)</f>
        <v>47058</v>
      </c>
      <c r="F9390" s="32"/>
      <c r="G9390" s="32"/>
      <c r="H9390" s="32"/>
      <c r="I9390" s="31"/>
      <c r="J9390" s="31"/>
      <c r="K9390" s="31"/>
      <c r="L9390" s="31"/>
      <c r="M9390" s="31"/>
      <c r="N9390" s="31"/>
      <c r="O9390" s="31"/>
      <c r="P9390" s="31"/>
      <c r="Q9390" s="31"/>
      <c r="R9390" s="31"/>
      <c r="S9390" s="31"/>
      <c r="T9390" s="31"/>
      <c r="U9390" s="31"/>
      <c r="V9390" s="31"/>
      <c r="W9390" s="31"/>
      <c r="X9390" s="31"/>
      <c r="Y9390" s="31"/>
      <c r="Z9390" s="31"/>
      <c r="AA9390" s="31"/>
      <c r="AB9390" s="31"/>
      <c r="AC9390" s="31"/>
      <c r="AD9390" s="31"/>
      <c r="AE9390" s="31"/>
      <c r="AF9390" s="31"/>
      <c r="AG9390" s="31"/>
      <c r="AH9390" s="31"/>
      <c r="AI9390" s="31"/>
      <c r="AJ9390" s="31"/>
      <c r="AK9390" s="31"/>
      <c r="AL9390" s="31"/>
      <c r="AO9390" s="376"/>
    </row>
    <row r="9391" spans="1:41" x14ac:dyDescent="0.25">
      <c r="A9391" s="44" t="s">
        <v>7374</v>
      </c>
      <c r="B9391" s="44" t="s">
        <v>14730</v>
      </c>
      <c r="C9391" s="45" t="s">
        <v>13842</v>
      </c>
      <c r="D9391" s="367" t="s">
        <v>3696</v>
      </c>
      <c r="E9391" s="328">
        <f>DATE(2029,2,18)</f>
        <v>47167</v>
      </c>
      <c r="F9391" s="32"/>
      <c r="G9391" s="32"/>
      <c r="H9391" s="32"/>
      <c r="I9391" s="31"/>
      <c r="J9391" s="31"/>
      <c r="K9391" s="31"/>
      <c r="L9391" s="31"/>
      <c r="M9391" s="31"/>
      <c r="N9391" s="31"/>
      <c r="O9391" s="31"/>
      <c r="P9391" s="31"/>
      <c r="Q9391" s="31"/>
      <c r="R9391" s="31"/>
      <c r="S9391" s="31"/>
      <c r="T9391" s="31"/>
      <c r="U9391" s="31"/>
      <c r="V9391" s="31"/>
      <c r="W9391" s="31"/>
      <c r="X9391" s="31"/>
      <c r="Y9391" s="31"/>
      <c r="Z9391" s="31"/>
      <c r="AA9391" s="31"/>
      <c r="AB9391" s="31"/>
      <c r="AC9391" s="31"/>
      <c r="AD9391" s="31"/>
      <c r="AE9391" s="31"/>
      <c r="AF9391" s="31"/>
      <c r="AG9391" s="31"/>
      <c r="AH9391" s="31"/>
      <c r="AI9391" s="31"/>
      <c r="AJ9391" s="31"/>
      <c r="AK9391" s="31"/>
      <c r="AL9391" s="31"/>
      <c r="AO9391" s="376"/>
    </row>
    <row r="9392" spans="1:41" x14ac:dyDescent="0.25">
      <c r="A9392" s="44" t="s">
        <v>7374</v>
      </c>
      <c r="B9392" s="44" t="s">
        <v>7352</v>
      </c>
      <c r="C9392" s="45" t="s">
        <v>7375</v>
      </c>
      <c r="D9392" s="45" t="s">
        <v>9895</v>
      </c>
      <c r="E9392" s="45" t="s">
        <v>7354</v>
      </c>
      <c r="F9392" s="93"/>
      <c r="G9392" s="93"/>
      <c r="H9392" s="93"/>
      <c r="I9392" s="99"/>
      <c r="J9392" s="99"/>
      <c r="K9392" s="99"/>
      <c r="L9392" s="99"/>
      <c r="M9392" s="99"/>
      <c r="N9392" s="44"/>
      <c r="O9392" s="44"/>
      <c r="P9392" s="99"/>
      <c r="Q9392" s="99"/>
      <c r="R9392" s="99"/>
      <c r="S9392" s="99"/>
      <c r="T9392" s="99"/>
      <c r="U9392" s="99"/>
      <c r="V9392" s="99"/>
      <c r="W9392" s="99"/>
      <c r="X9392" s="99"/>
      <c r="Y9392" s="99"/>
      <c r="Z9392" s="99"/>
      <c r="AA9392" s="99"/>
      <c r="AB9392" s="99"/>
      <c r="AC9392" s="99"/>
      <c r="AD9392" s="99"/>
      <c r="AE9392" s="99"/>
      <c r="AF9392" s="99"/>
      <c r="AG9392" s="99"/>
      <c r="AH9392" s="31"/>
      <c r="AI9392" s="31"/>
      <c r="AJ9392" s="31"/>
      <c r="AK9392" s="31"/>
      <c r="AL9392" s="31"/>
      <c r="AO9392" s="376"/>
    </row>
    <row r="9393" spans="1:41" x14ac:dyDescent="0.25">
      <c r="A9393" s="44" t="s">
        <v>17961</v>
      </c>
      <c r="B9393" s="44" t="s">
        <v>932</v>
      </c>
      <c r="C9393" s="45">
        <v>220104</v>
      </c>
      <c r="D9393" s="45" t="s">
        <v>11363</v>
      </c>
      <c r="E9393" s="45" t="s">
        <v>5139</v>
      </c>
      <c r="AO9393" s="376"/>
    </row>
    <row r="9394" spans="1:41" x14ac:dyDescent="0.25">
      <c r="A9394" s="44" t="s">
        <v>17961</v>
      </c>
      <c r="B9394" s="44" t="s">
        <v>2350</v>
      </c>
      <c r="C9394" s="45">
        <v>220105</v>
      </c>
      <c r="D9394" s="45" t="s">
        <v>11363</v>
      </c>
      <c r="E9394" s="45" t="s">
        <v>2593</v>
      </c>
      <c r="AO9394" s="376"/>
    </row>
    <row r="9395" spans="1:41" x14ac:dyDescent="0.25">
      <c r="A9395" s="44" t="s">
        <v>17961</v>
      </c>
      <c r="B9395" s="44" t="s">
        <v>10350</v>
      </c>
      <c r="C9395" s="45">
        <v>24020301</v>
      </c>
      <c r="D9395" s="45" t="s">
        <v>11363</v>
      </c>
      <c r="E9395" s="45" t="s">
        <v>5131</v>
      </c>
      <c r="AO9395" s="376"/>
    </row>
    <row r="9396" spans="1:41" x14ac:dyDescent="0.25">
      <c r="A9396" s="44" t="s">
        <v>17961</v>
      </c>
      <c r="B9396" s="44" t="s">
        <v>3177</v>
      </c>
      <c r="C9396" s="45">
        <v>24020302</v>
      </c>
      <c r="D9396" s="45" t="s">
        <v>11363</v>
      </c>
      <c r="E9396" s="45" t="s">
        <v>5131</v>
      </c>
      <c r="AO9396" s="376"/>
    </row>
    <row r="9397" spans="1:41" x14ac:dyDescent="0.25">
      <c r="A9397" s="44" t="s">
        <v>17961</v>
      </c>
      <c r="B9397" s="44" t="s">
        <v>10360</v>
      </c>
      <c r="C9397" s="45">
        <v>24020102</v>
      </c>
      <c r="D9397" s="45" t="s">
        <v>11363</v>
      </c>
      <c r="E9397" s="45" t="s">
        <v>9238</v>
      </c>
      <c r="AO9397" s="376"/>
    </row>
    <row r="9398" spans="1:41" x14ac:dyDescent="0.25">
      <c r="A9398" s="44" t="s">
        <v>17961</v>
      </c>
      <c r="B9398" s="44" t="s">
        <v>17452</v>
      </c>
      <c r="C9398" s="45">
        <v>25010501</v>
      </c>
      <c r="D9398" s="45" t="s">
        <v>11363</v>
      </c>
      <c r="E9398" s="45" t="s">
        <v>12551</v>
      </c>
      <c r="AO9398" s="376"/>
    </row>
    <row r="9399" spans="1:41" x14ac:dyDescent="0.25">
      <c r="A9399" s="44" t="s">
        <v>20595</v>
      </c>
      <c r="B9399" s="44" t="s">
        <v>5569</v>
      </c>
      <c r="C9399" s="45" t="s">
        <v>10888</v>
      </c>
      <c r="D9399" s="32" t="s">
        <v>5559</v>
      </c>
      <c r="E9399" s="45" t="s">
        <v>11200</v>
      </c>
      <c r="F9399" s="32"/>
      <c r="G9399" s="32"/>
      <c r="H9399" s="32"/>
      <c r="I9399" s="31"/>
      <c r="J9399" s="31"/>
      <c r="K9399" s="31"/>
      <c r="L9399" s="31"/>
      <c r="M9399" s="31"/>
      <c r="N9399" s="31"/>
      <c r="O9399" s="31"/>
      <c r="P9399" s="31"/>
      <c r="Q9399" s="31"/>
      <c r="R9399" s="31"/>
      <c r="S9399" s="31"/>
      <c r="T9399" s="31"/>
      <c r="U9399" s="31"/>
      <c r="V9399" s="31"/>
      <c r="W9399" s="31"/>
      <c r="X9399" s="31"/>
      <c r="Y9399" s="31"/>
      <c r="Z9399" s="31"/>
      <c r="AA9399" s="31"/>
      <c r="AB9399" s="31"/>
      <c r="AC9399" s="31"/>
      <c r="AD9399" s="31"/>
      <c r="AE9399" s="31"/>
      <c r="AF9399" s="31"/>
      <c r="AG9399" s="31"/>
      <c r="AH9399" s="31"/>
      <c r="AI9399" s="31"/>
      <c r="AJ9399" s="31"/>
      <c r="AK9399" s="31"/>
      <c r="AL9399" s="31"/>
      <c r="AO9399" s="376"/>
    </row>
    <row r="9400" spans="1:41" x14ac:dyDescent="0.25">
      <c r="A9400" s="44" t="s">
        <v>20943</v>
      </c>
      <c r="B9400" s="44" t="s">
        <v>20944</v>
      </c>
      <c r="C9400" s="45" t="s">
        <v>21066</v>
      </c>
      <c r="D9400" s="367" t="s">
        <v>3696</v>
      </c>
      <c r="E9400" s="328">
        <f>DATE(2030,7,1)</f>
        <v>47665</v>
      </c>
      <c r="F9400" s="32"/>
      <c r="G9400" s="32"/>
      <c r="H9400" s="32"/>
      <c r="I9400" s="31"/>
      <c r="J9400" s="31"/>
      <c r="K9400" s="31"/>
      <c r="L9400" s="31"/>
      <c r="M9400" s="31"/>
      <c r="N9400" s="31"/>
      <c r="O9400" s="31"/>
      <c r="P9400" s="31"/>
      <c r="Q9400" s="31"/>
      <c r="R9400" s="31"/>
      <c r="S9400" s="31"/>
      <c r="T9400" s="31"/>
      <c r="U9400" s="31"/>
      <c r="V9400" s="31"/>
      <c r="W9400" s="31"/>
      <c r="X9400" s="31"/>
      <c r="Y9400" s="31"/>
      <c r="Z9400" s="31"/>
      <c r="AA9400" s="31"/>
      <c r="AB9400" s="31"/>
      <c r="AC9400" s="31"/>
      <c r="AD9400" s="31"/>
      <c r="AE9400" s="31"/>
      <c r="AF9400" s="31"/>
      <c r="AG9400" s="31"/>
      <c r="AH9400" s="31"/>
      <c r="AI9400" s="31"/>
      <c r="AJ9400" s="31"/>
      <c r="AK9400" s="31"/>
      <c r="AL9400" s="31"/>
      <c r="AO9400" s="376"/>
    </row>
    <row r="9401" spans="1:41" x14ac:dyDescent="0.25">
      <c r="A9401" s="44" t="s">
        <v>4196</v>
      </c>
      <c r="B9401" s="44" t="s">
        <v>17325</v>
      </c>
      <c r="C9401" s="45" t="s">
        <v>17433</v>
      </c>
      <c r="D9401" s="93" t="s">
        <v>17443</v>
      </c>
      <c r="E9401" s="45" t="s">
        <v>11891</v>
      </c>
      <c r="F9401" s="93"/>
      <c r="G9401" s="93"/>
      <c r="H9401" s="93"/>
      <c r="I9401" s="99"/>
      <c r="J9401" s="99"/>
      <c r="K9401" s="99"/>
      <c r="L9401" s="99"/>
      <c r="M9401" s="99"/>
      <c r="N9401" s="99"/>
      <c r="O9401" s="99"/>
      <c r="P9401" s="99"/>
      <c r="Q9401" s="99"/>
      <c r="R9401" s="99"/>
      <c r="S9401" s="99"/>
      <c r="T9401" s="99"/>
      <c r="U9401" s="99"/>
      <c r="V9401" s="99"/>
      <c r="W9401" s="99"/>
      <c r="X9401" s="99"/>
      <c r="Y9401" s="99"/>
      <c r="Z9401" s="99"/>
      <c r="AA9401" s="99"/>
      <c r="AB9401" s="99"/>
      <c r="AC9401" s="99"/>
      <c r="AD9401" s="99"/>
      <c r="AE9401" s="99"/>
      <c r="AF9401" s="99"/>
      <c r="AG9401" s="99"/>
      <c r="AH9401" s="31"/>
      <c r="AI9401" s="31"/>
      <c r="AJ9401" s="31"/>
      <c r="AK9401" s="31"/>
      <c r="AL9401" s="31"/>
      <c r="AO9401" s="376"/>
    </row>
    <row r="9402" spans="1:41" x14ac:dyDescent="0.25">
      <c r="A9402" s="44" t="s">
        <v>4196</v>
      </c>
      <c r="B9402" s="44" t="s">
        <v>4178</v>
      </c>
      <c r="C9402" s="45" t="s">
        <v>17433</v>
      </c>
      <c r="D9402" s="45" t="s">
        <v>11204</v>
      </c>
      <c r="E9402" s="46">
        <v>47848</v>
      </c>
      <c r="F9402" s="93"/>
      <c r="G9402" s="93"/>
      <c r="H9402" s="93"/>
      <c r="I9402" s="99"/>
      <c r="J9402" s="99"/>
      <c r="K9402" s="99"/>
      <c r="L9402" s="99"/>
      <c r="M9402" s="99"/>
      <c r="N9402" s="44"/>
      <c r="O9402" s="44"/>
      <c r="P9402" s="99"/>
      <c r="Q9402" s="99"/>
      <c r="R9402" s="99"/>
      <c r="S9402" s="99"/>
      <c r="T9402" s="99"/>
      <c r="U9402" s="99"/>
      <c r="V9402" s="99"/>
      <c r="W9402" s="99"/>
      <c r="X9402" s="99"/>
      <c r="Y9402" s="99"/>
      <c r="Z9402" s="99"/>
      <c r="AA9402" s="99"/>
      <c r="AB9402" s="99"/>
      <c r="AC9402" s="99"/>
      <c r="AD9402" s="99"/>
      <c r="AE9402" s="99"/>
      <c r="AF9402" s="99"/>
      <c r="AG9402" s="99"/>
      <c r="AH9402" s="31"/>
      <c r="AI9402" s="31"/>
      <c r="AJ9402" s="31"/>
      <c r="AK9402" s="31"/>
      <c r="AL9402" s="31"/>
      <c r="AO9402" s="376"/>
    </row>
    <row r="9403" spans="1:41" x14ac:dyDescent="0.25">
      <c r="A9403" s="44" t="s">
        <v>8464</v>
      </c>
      <c r="B9403" s="44" t="s">
        <v>8465</v>
      </c>
      <c r="C9403" s="45" t="s">
        <v>8466</v>
      </c>
      <c r="D9403" s="45" t="s">
        <v>8467</v>
      </c>
      <c r="E9403" s="46">
        <v>46507</v>
      </c>
      <c r="F9403" s="45"/>
      <c r="G9403" s="45"/>
      <c r="H9403" s="93"/>
      <c r="I9403" s="99"/>
      <c r="J9403" s="99"/>
      <c r="K9403" s="99"/>
      <c r="L9403" s="99"/>
      <c r="M9403" s="99"/>
      <c r="N9403" s="44"/>
      <c r="O9403" s="44"/>
      <c r="P9403" s="99"/>
      <c r="Q9403" s="99"/>
      <c r="R9403" s="99"/>
      <c r="S9403" s="99"/>
      <c r="T9403" s="99"/>
      <c r="U9403" s="99"/>
      <c r="V9403" s="99"/>
      <c r="W9403" s="99"/>
      <c r="X9403" s="99"/>
      <c r="Y9403" s="99"/>
      <c r="Z9403" s="99"/>
      <c r="AA9403" s="99"/>
      <c r="AB9403" s="99"/>
      <c r="AC9403" s="99"/>
      <c r="AD9403" s="99"/>
      <c r="AE9403" s="99"/>
      <c r="AF9403" s="99"/>
      <c r="AG9403" s="99"/>
      <c r="AH9403" s="31"/>
      <c r="AI9403" s="31"/>
      <c r="AJ9403" s="31"/>
      <c r="AK9403" s="31"/>
      <c r="AL9403" s="31"/>
      <c r="AO9403" s="376"/>
    </row>
    <row r="9404" spans="1:41" x14ac:dyDescent="0.25">
      <c r="A9404" s="44" t="s">
        <v>2280</v>
      </c>
      <c r="B9404" s="44" t="s">
        <v>2662</v>
      </c>
      <c r="C9404" s="45" t="s">
        <v>6324</v>
      </c>
      <c r="D9404" s="46" t="s">
        <v>21328</v>
      </c>
      <c r="E9404" s="46">
        <v>46441</v>
      </c>
      <c r="AO9404" s="376"/>
    </row>
    <row r="9405" spans="1:41" x14ac:dyDescent="0.25">
      <c r="A9405" s="44" t="s">
        <v>2280</v>
      </c>
      <c r="B9405" s="44" t="s">
        <v>16748</v>
      </c>
      <c r="C9405" s="45" t="s">
        <v>9129</v>
      </c>
      <c r="D9405" s="367" t="s">
        <v>3696</v>
      </c>
      <c r="E9405" s="328">
        <f>DATE(2027,8,8)</f>
        <v>46607</v>
      </c>
      <c r="F9405" s="32"/>
      <c r="G9405" s="32"/>
      <c r="H9405" s="32"/>
      <c r="I9405" s="31"/>
      <c r="J9405" s="31"/>
      <c r="K9405" s="31"/>
      <c r="L9405" s="31"/>
      <c r="M9405" s="31"/>
      <c r="N9405" s="31"/>
      <c r="O9405" s="31"/>
      <c r="P9405" s="31"/>
      <c r="Q9405" s="31"/>
      <c r="R9405" s="31"/>
      <c r="S9405" s="31"/>
      <c r="T9405" s="31"/>
      <c r="U9405" s="31"/>
      <c r="V9405" s="31"/>
      <c r="W9405" s="31"/>
      <c r="X9405" s="31"/>
      <c r="Y9405" s="31"/>
      <c r="Z9405" s="31"/>
      <c r="AA9405" s="31"/>
      <c r="AB9405" s="31"/>
      <c r="AC9405" s="31"/>
      <c r="AD9405" s="31"/>
      <c r="AE9405" s="31"/>
      <c r="AF9405" s="31"/>
      <c r="AG9405" s="31"/>
      <c r="AH9405" s="31"/>
      <c r="AI9405" s="31"/>
      <c r="AJ9405" s="31"/>
      <c r="AK9405" s="31"/>
      <c r="AL9405" s="31"/>
      <c r="AO9405" s="376"/>
    </row>
    <row r="9406" spans="1:41" x14ac:dyDescent="0.25">
      <c r="A9406" s="44" t="s">
        <v>479</v>
      </c>
      <c r="B9406" s="44" t="s">
        <v>21439</v>
      </c>
      <c r="C9406" s="45" t="s">
        <v>9318</v>
      </c>
      <c r="D9406" s="45" t="s">
        <v>21447</v>
      </c>
      <c r="E9406" s="46">
        <v>46446</v>
      </c>
      <c r="AO9406" s="376"/>
    </row>
    <row r="9407" spans="1:41" x14ac:dyDescent="0.25">
      <c r="A9407" s="44" t="s">
        <v>15797</v>
      </c>
      <c r="B9407" s="44" t="s">
        <v>5134</v>
      </c>
      <c r="C9407" s="45">
        <v>240804</v>
      </c>
      <c r="D9407" s="45" t="s">
        <v>11363</v>
      </c>
      <c r="E9407" s="45" t="s">
        <v>11260</v>
      </c>
      <c r="AO9407" s="376"/>
    </row>
    <row r="9408" spans="1:41" x14ac:dyDescent="0.25">
      <c r="A9408" s="44" t="s">
        <v>15797</v>
      </c>
      <c r="B9408" s="44" t="s">
        <v>2350</v>
      </c>
      <c r="C9408" s="45">
        <v>250106</v>
      </c>
      <c r="D9408" s="45" t="s">
        <v>11363</v>
      </c>
      <c r="E9408" s="45" t="s">
        <v>11887</v>
      </c>
      <c r="AO9408" s="376"/>
    </row>
    <row r="9409" spans="1:41" x14ac:dyDescent="0.3">
      <c r="A9409" s="333" t="s">
        <v>15529</v>
      </c>
      <c r="B9409" s="333" t="s">
        <v>4814</v>
      </c>
      <c r="C9409" s="125" t="s">
        <v>15585</v>
      </c>
      <c r="D9409" s="32" t="s">
        <v>20309</v>
      </c>
      <c r="E9409" s="125" t="s">
        <v>9839</v>
      </c>
      <c r="F9409" s="125" t="s">
        <v>1190</v>
      </c>
      <c r="G9409" s="125" t="s">
        <v>1190</v>
      </c>
      <c r="AO9409" s="376"/>
    </row>
    <row r="9410" spans="1:41" x14ac:dyDescent="0.25">
      <c r="A9410" s="44" t="s">
        <v>7014</v>
      </c>
      <c r="B9410" s="44" t="s">
        <v>3475</v>
      </c>
      <c r="C9410" s="45">
        <v>230301</v>
      </c>
      <c r="D9410" s="45" t="s">
        <v>11363</v>
      </c>
      <c r="E9410" s="45" t="s">
        <v>5265</v>
      </c>
      <c r="AO9410" s="376"/>
    </row>
    <row r="9411" spans="1:41" x14ac:dyDescent="0.3">
      <c r="A9411" s="333" t="s">
        <v>18980</v>
      </c>
      <c r="B9411" s="333" t="s">
        <v>6930</v>
      </c>
      <c r="C9411" s="125" t="s">
        <v>19100</v>
      </c>
      <c r="D9411" s="32" t="s">
        <v>20309</v>
      </c>
      <c r="E9411" s="125" t="s">
        <v>9249</v>
      </c>
      <c r="F9411" s="125" t="s">
        <v>1189</v>
      </c>
      <c r="G9411" s="125" t="s">
        <v>1190</v>
      </c>
      <c r="AO9411" s="376"/>
    </row>
    <row r="9412" spans="1:41" x14ac:dyDescent="0.25">
      <c r="A9412" s="99" t="s">
        <v>1819</v>
      </c>
      <c r="B9412" s="92" t="s">
        <v>1165</v>
      </c>
      <c r="C9412" s="146" t="s">
        <v>3867</v>
      </c>
      <c r="D9412" s="146" t="s">
        <v>1743</v>
      </c>
      <c r="E9412" s="107">
        <v>46231</v>
      </c>
      <c r="F9412" s="93"/>
      <c r="G9412" s="93"/>
      <c r="H9412" s="93" t="s">
        <v>1335</v>
      </c>
      <c r="I9412" s="99"/>
      <c r="J9412" s="99"/>
      <c r="K9412" s="99"/>
      <c r="L9412" s="99"/>
      <c r="M9412" s="99"/>
      <c r="N9412" s="44"/>
      <c r="O9412" s="44"/>
      <c r="P9412" s="99"/>
      <c r="Q9412" s="99"/>
      <c r="R9412" s="99"/>
      <c r="S9412" s="99"/>
      <c r="T9412" s="99"/>
      <c r="U9412" s="99"/>
      <c r="V9412" s="99"/>
      <c r="W9412" s="99"/>
      <c r="X9412" s="99"/>
      <c r="Y9412" s="99"/>
      <c r="Z9412" s="99"/>
      <c r="AA9412" s="99"/>
      <c r="AB9412" s="99"/>
      <c r="AC9412" s="99"/>
      <c r="AD9412" s="99"/>
      <c r="AE9412" s="99"/>
      <c r="AF9412" s="99"/>
      <c r="AG9412" s="99"/>
      <c r="AH9412" s="31"/>
      <c r="AI9412" s="31"/>
      <c r="AJ9412" s="31"/>
      <c r="AK9412" s="31"/>
      <c r="AL9412" s="31"/>
      <c r="AO9412" s="376"/>
    </row>
    <row r="9413" spans="1:41" x14ac:dyDescent="0.25">
      <c r="A9413" s="99" t="s">
        <v>1333</v>
      </c>
      <c r="B9413" s="92" t="s">
        <v>1334</v>
      </c>
      <c r="C9413" s="93" t="s">
        <v>10079</v>
      </c>
      <c r="D9413" s="93" t="s">
        <v>1201</v>
      </c>
      <c r="E9413" s="94">
        <v>46590</v>
      </c>
      <c r="F9413" s="93" t="s">
        <v>1336</v>
      </c>
      <c r="G9413" s="93"/>
      <c r="H9413" s="93" t="s">
        <v>1335</v>
      </c>
      <c r="I9413" s="99"/>
      <c r="J9413" s="99"/>
      <c r="K9413" s="99"/>
      <c r="L9413" s="99"/>
      <c r="M9413" s="99"/>
      <c r="N9413" s="44"/>
      <c r="O9413" s="44"/>
      <c r="P9413" s="99"/>
      <c r="Q9413" s="99"/>
      <c r="R9413" s="99"/>
      <c r="S9413" s="99"/>
      <c r="T9413" s="99"/>
      <c r="U9413" s="99"/>
      <c r="V9413" s="99"/>
      <c r="W9413" s="99"/>
      <c r="X9413" s="99"/>
      <c r="Y9413" s="99"/>
      <c r="Z9413" s="99"/>
      <c r="AA9413" s="99"/>
      <c r="AB9413" s="99"/>
      <c r="AC9413" s="99"/>
      <c r="AD9413" s="99"/>
      <c r="AE9413" s="99"/>
      <c r="AF9413" s="99"/>
      <c r="AG9413" s="99"/>
      <c r="AH9413" s="31"/>
      <c r="AI9413" s="31"/>
      <c r="AJ9413" s="31"/>
      <c r="AK9413" s="31"/>
      <c r="AL9413" s="31"/>
      <c r="AO9413" s="376"/>
    </row>
    <row r="9414" spans="1:41" x14ac:dyDescent="0.25">
      <c r="A9414" s="91" t="s">
        <v>1333</v>
      </c>
      <c r="B9414" s="92" t="s">
        <v>19284</v>
      </c>
      <c r="C9414" s="93" t="s">
        <v>19285</v>
      </c>
      <c r="D9414" s="93" t="s">
        <v>1201</v>
      </c>
      <c r="E9414" s="94">
        <v>46582</v>
      </c>
      <c r="F9414" s="93"/>
      <c r="G9414" s="93"/>
      <c r="H9414" s="93"/>
      <c r="I9414" s="99"/>
      <c r="J9414" s="99"/>
      <c r="K9414" s="99"/>
      <c r="L9414" s="99"/>
      <c r="M9414" s="99"/>
      <c r="N9414" s="99"/>
      <c r="O9414" s="99"/>
      <c r="P9414" s="99"/>
      <c r="Q9414" s="99"/>
      <c r="R9414" s="99"/>
      <c r="S9414" s="99"/>
      <c r="T9414" s="99"/>
      <c r="U9414" s="99"/>
      <c r="V9414" s="99"/>
      <c r="W9414" s="99"/>
      <c r="X9414" s="99"/>
      <c r="Y9414" s="99"/>
      <c r="Z9414" s="99"/>
      <c r="AA9414" s="99"/>
      <c r="AB9414" s="99"/>
      <c r="AC9414" s="99"/>
      <c r="AD9414" s="99"/>
      <c r="AE9414" s="99"/>
      <c r="AF9414" s="99"/>
      <c r="AG9414" s="99"/>
      <c r="AH9414" s="31"/>
      <c r="AI9414" s="31"/>
      <c r="AJ9414" s="31"/>
      <c r="AK9414" s="31"/>
      <c r="AL9414" s="31"/>
      <c r="AO9414" s="376"/>
    </row>
    <row r="9415" spans="1:41" x14ac:dyDescent="0.3">
      <c r="A9415" s="99" t="s">
        <v>13404</v>
      </c>
      <c r="B9415" s="92" t="s">
        <v>13413</v>
      </c>
      <c r="C9415" s="93" t="s">
        <v>13414</v>
      </c>
      <c r="D9415" s="93" t="s">
        <v>1201</v>
      </c>
      <c r="E9415" s="94">
        <v>47320</v>
      </c>
      <c r="F9415" s="93"/>
      <c r="G9415" s="93"/>
      <c r="H9415" s="93"/>
      <c r="I9415" s="99"/>
      <c r="J9415" s="99"/>
      <c r="K9415" s="99"/>
      <c r="L9415" s="99"/>
      <c r="M9415" s="99"/>
      <c r="N9415" s="99"/>
      <c r="O9415" s="99"/>
      <c r="P9415" s="99"/>
      <c r="Q9415" s="99"/>
      <c r="R9415" s="99"/>
      <c r="S9415" s="99"/>
      <c r="T9415" s="99"/>
      <c r="U9415" s="99"/>
      <c r="V9415" s="99"/>
      <c r="W9415" s="99"/>
      <c r="X9415" s="99"/>
      <c r="Y9415" s="99"/>
      <c r="Z9415" s="99"/>
      <c r="AA9415" s="99"/>
      <c r="AB9415" s="99"/>
      <c r="AC9415" s="99"/>
      <c r="AD9415" s="99"/>
      <c r="AE9415" s="99"/>
      <c r="AF9415" s="99"/>
      <c r="AG9415" s="99"/>
      <c r="AH9415" s="31"/>
      <c r="AI9415" s="31"/>
      <c r="AJ9415" s="31"/>
      <c r="AK9415" s="31"/>
      <c r="AL9415" s="31"/>
      <c r="AO9415" s="376"/>
    </row>
    <row r="9416" spans="1:41" x14ac:dyDescent="0.25">
      <c r="A9416" s="44" t="s">
        <v>8655</v>
      </c>
      <c r="B9416" s="44" t="s">
        <v>145</v>
      </c>
      <c r="C9416" s="45" t="s">
        <v>6325</v>
      </c>
      <c r="D9416" s="46" t="s">
        <v>21328</v>
      </c>
      <c r="E9416" s="46">
        <v>46441</v>
      </c>
      <c r="AO9416" s="376"/>
    </row>
    <row r="9417" spans="1:41" x14ac:dyDescent="0.25">
      <c r="A9417" s="44" t="s">
        <v>8655</v>
      </c>
      <c r="B9417" s="44" t="s">
        <v>145</v>
      </c>
      <c r="C9417" s="45" t="s">
        <v>6325</v>
      </c>
      <c r="D9417" s="46" t="s">
        <v>21328</v>
      </c>
      <c r="E9417" s="46">
        <v>46441</v>
      </c>
      <c r="AO9417" s="376"/>
    </row>
    <row r="9418" spans="1:41" x14ac:dyDescent="0.25">
      <c r="A9418" s="44" t="s">
        <v>8655</v>
      </c>
      <c r="B9418" s="44" t="s">
        <v>145</v>
      </c>
      <c r="C9418" s="45" t="s">
        <v>14495</v>
      </c>
      <c r="D9418" s="46" t="s">
        <v>21328</v>
      </c>
      <c r="E9418" s="46">
        <v>46583</v>
      </c>
      <c r="AO9418" s="376"/>
    </row>
    <row r="9419" spans="1:41" x14ac:dyDescent="0.25">
      <c r="A9419" s="44" t="s">
        <v>8655</v>
      </c>
      <c r="B9419" s="44" t="s">
        <v>145</v>
      </c>
      <c r="C9419" s="45" t="s">
        <v>14495</v>
      </c>
      <c r="D9419" s="46" t="s">
        <v>21328</v>
      </c>
      <c r="E9419" s="46">
        <v>46583</v>
      </c>
      <c r="AO9419" s="376"/>
    </row>
    <row r="9420" spans="1:41" x14ac:dyDescent="0.25">
      <c r="A9420" s="44" t="s">
        <v>8655</v>
      </c>
      <c r="B9420" s="44" t="s">
        <v>16283</v>
      </c>
      <c r="C9420" s="45" t="s">
        <v>16376</v>
      </c>
      <c r="D9420" s="46" t="s">
        <v>21328</v>
      </c>
      <c r="E9420" s="46">
        <v>46344</v>
      </c>
      <c r="AO9420" s="376"/>
    </row>
    <row r="9421" spans="1:41" x14ac:dyDescent="0.25">
      <c r="A9421" s="44" t="s">
        <v>8655</v>
      </c>
      <c r="B9421" s="44" t="s">
        <v>16283</v>
      </c>
      <c r="C9421" s="45" t="s">
        <v>16376</v>
      </c>
      <c r="D9421" s="46" t="s">
        <v>21328</v>
      </c>
      <c r="E9421" s="46">
        <v>46344</v>
      </c>
      <c r="AO9421" s="376"/>
    </row>
    <row r="9422" spans="1:41" x14ac:dyDescent="0.25">
      <c r="A9422" s="44" t="s">
        <v>8655</v>
      </c>
      <c r="B9422" s="44" t="s">
        <v>16283</v>
      </c>
      <c r="C9422" s="45" t="s">
        <v>16376</v>
      </c>
      <c r="D9422" s="46" t="s">
        <v>21328</v>
      </c>
      <c r="E9422" s="46">
        <v>46344</v>
      </c>
      <c r="AO9422" s="376"/>
    </row>
    <row r="9423" spans="1:41" x14ac:dyDescent="0.25">
      <c r="A9423" s="44" t="s">
        <v>4272</v>
      </c>
      <c r="B9423" s="44" t="s">
        <v>199</v>
      </c>
      <c r="C9423" s="45">
        <v>241001</v>
      </c>
      <c r="D9423" s="45" t="s">
        <v>11363</v>
      </c>
      <c r="E9423" s="45" t="s">
        <v>5332</v>
      </c>
      <c r="AO9423" s="376"/>
    </row>
    <row r="9424" spans="1:41" x14ac:dyDescent="0.25">
      <c r="A9424" s="44" t="s">
        <v>735</v>
      </c>
      <c r="B9424" s="44" t="s">
        <v>2350</v>
      </c>
      <c r="C9424" s="45">
        <v>230105</v>
      </c>
      <c r="D9424" s="45" t="s">
        <v>11363</v>
      </c>
      <c r="E9424" s="45" t="s">
        <v>5265</v>
      </c>
      <c r="AO9424" s="376"/>
    </row>
    <row r="9425" spans="1:41" x14ac:dyDescent="0.3">
      <c r="A9425" s="333" t="s">
        <v>11460</v>
      </c>
      <c r="B9425" s="333" t="s">
        <v>1153</v>
      </c>
      <c r="C9425" s="125" t="s">
        <v>11369</v>
      </c>
      <c r="D9425" s="32" t="s">
        <v>20309</v>
      </c>
      <c r="E9425" s="125" t="s">
        <v>4826</v>
      </c>
      <c r="F9425" s="125" t="s">
        <v>1189</v>
      </c>
      <c r="G9425" s="125" t="s">
        <v>1190</v>
      </c>
      <c r="AO9425" s="376"/>
    </row>
    <row r="9426" spans="1:41" x14ac:dyDescent="0.25">
      <c r="A9426" s="44" t="s">
        <v>14496</v>
      </c>
      <c r="B9426" s="44" t="s">
        <v>6292</v>
      </c>
      <c r="C9426" s="45" t="s">
        <v>14497</v>
      </c>
      <c r="D9426" s="46" t="s">
        <v>21328</v>
      </c>
      <c r="E9426" s="46">
        <v>46568</v>
      </c>
      <c r="AO9426" s="376"/>
    </row>
    <row r="9427" spans="1:41" x14ac:dyDescent="0.25">
      <c r="A9427" s="44" t="s">
        <v>5274</v>
      </c>
      <c r="B9427" s="44" t="s">
        <v>924</v>
      </c>
      <c r="C9427" s="45">
        <v>22010702</v>
      </c>
      <c r="D9427" s="45" t="s">
        <v>11363</v>
      </c>
      <c r="E9427" s="45" t="s">
        <v>5131</v>
      </c>
      <c r="AO9427" s="376"/>
    </row>
    <row r="9428" spans="1:41" x14ac:dyDescent="0.3">
      <c r="A9428" s="333" t="s">
        <v>21281</v>
      </c>
      <c r="B9428" s="333" t="s">
        <v>2690</v>
      </c>
      <c r="C9428" s="125" t="s">
        <v>21253</v>
      </c>
      <c r="D9428" s="32" t="s">
        <v>20309</v>
      </c>
      <c r="E9428" s="125" t="s">
        <v>21312</v>
      </c>
      <c r="F9428" s="125" t="s">
        <v>1189</v>
      </c>
      <c r="G9428" s="125" t="s">
        <v>1190</v>
      </c>
      <c r="AO9428" s="376"/>
    </row>
    <row r="9429" spans="1:41" x14ac:dyDescent="0.25">
      <c r="A9429" s="44" t="s">
        <v>13234</v>
      </c>
      <c r="B9429" s="44" t="s">
        <v>3176</v>
      </c>
      <c r="C9429" s="45">
        <v>25010402</v>
      </c>
      <c r="D9429" s="45" t="s">
        <v>11363</v>
      </c>
      <c r="E9429" s="45" t="s">
        <v>12564</v>
      </c>
      <c r="AO9429" s="376"/>
    </row>
    <row r="9430" spans="1:41" x14ac:dyDescent="0.3">
      <c r="A9430" s="333" t="s">
        <v>15530</v>
      </c>
      <c r="B9430" s="333" t="s">
        <v>15583</v>
      </c>
      <c r="C9430" s="125" t="s">
        <v>15584</v>
      </c>
      <c r="D9430" s="32" t="s">
        <v>20309</v>
      </c>
      <c r="E9430" s="125" t="s">
        <v>15591</v>
      </c>
      <c r="F9430" s="125" t="s">
        <v>1189</v>
      </c>
      <c r="G9430" s="125" t="s">
        <v>1190</v>
      </c>
      <c r="AO9430" s="376"/>
    </row>
    <row r="9431" spans="1:41" x14ac:dyDescent="0.25">
      <c r="A9431" s="44" t="s">
        <v>20945</v>
      </c>
      <c r="B9431" s="44" t="s">
        <v>14967</v>
      </c>
      <c r="C9431" s="45" t="s">
        <v>9789</v>
      </c>
      <c r="D9431" s="367" t="s">
        <v>3696</v>
      </c>
      <c r="E9431" s="328">
        <f>DATE(2028,2,28)</f>
        <v>46811</v>
      </c>
      <c r="F9431" s="32"/>
      <c r="G9431" s="32"/>
      <c r="H9431" s="32"/>
      <c r="I9431" s="31"/>
      <c r="J9431" s="31"/>
      <c r="K9431" s="31"/>
      <c r="L9431" s="31"/>
      <c r="M9431" s="31"/>
      <c r="N9431" s="31"/>
      <c r="O9431" s="31"/>
      <c r="P9431" s="31"/>
      <c r="Q9431" s="31"/>
      <c r="R9431" s="31"/>
      <c r="S9431" s="31"/>
      <c r="T9431" s="31"/>
      <c r="U9431" s="31"/>
      <c r="V9431" s="31"/>
      <c r="W9431" s="31"/>
      <c r="X9431" s="31"/>
      <c r="Y9431" s="31"/>
      <c r="Z9431" s="31"/>
      <c r="AA9431" s="31"/>
      <c r="AB9431" s="31"/>
      <c r="AC9431" s="31"/>
      <c r="AD9431" s="31"/>
      <c r="AE9431" s="31"/>
      <c r="AF9431" s="31"/>
      <c r="AG9431" s="31"/>
      <c r="AH9431" s="31"/>
      <c r="AI9431" s="31"/>
      <c r="AJ9431" s="31"/>
      <c r="AK9431" s="31"/>
      <c r="AL9431" s="31"/>
      <c r="AO9431" s="376"/>
    </row>
    <row r="9432" spans="1:41" x14ac:dyDescent="0.25">
      <c r="A9432" s="44" t="s">
        <v>17962</v>
      </c>
      <c r="B9432" s="44" t="s">
        <v>2350</v>
      </c>
      <c r="C9432" s="45">
        <v>250106</v>
      </c>
      <c r="D9432" s="45" t="s">
        <v>11363</v>
      </c>
      <c r="E9432" s="45" t="s">
        <v>11887</v>
      </c>
      <c r="AO9432" s="376"/>
    </row>
    <row r="9433" spans="1:41" x14ac:dyDescent="0.25">
      <c r="A9433" s="44" t="s">
        <v>15798</v>
      </c>
      <c r="B9433" s="44" t="s">
        <v>925</v>
      </c>
      <c r="C9433" s="45">
        <v>250601</v>
      </c>
      <c r="D9433" s="45" t="s">
        <v>11363</v>
      </c>
      <c r="E9433" s="45" t="s">
        <v>15609</v>
      </c>
      <c r="AO9433" s="376"/>
    </row>
    <row r="9434" spans="1:41" x14ac:dyDescent="0.25">
      <c r="A9434" s="44" t="s">
        <v>15799</v>
      </c>
      <c r="B9434" s="44" t="s">
        <v>3474</v>
      </c>
      <c r="C9434" s="45">
        <v>250503</v>
      </c>
      <c r="D9434" s="45" t="s">
        <v>11363</v>
      </c>
      <c r="E9434" s="45" t="s">
        <v>15608</v>
      </c>
      <c r="AO9434" s="376"/>
    </row>
    <row r="9435" spans="1:41" x14ac:dyDescent="0.25">
      <c r="A9435" s="44" t="s">
        <v>15799</v>
      </c>
      <c r="B9435" s="44" t="s">
        <v>5176</v>
      </c>
      <c r="C9435" s="45">
        <v>250603</v>
      </c>
      <c r="D9435" s="45" t="s">
        <v>11363</v>
      </c>
      <c r="E9435" s="45" t="s">
        <v>7770</v>
      </c>
      <c r="AO9435" s="376"/>
    </row>
    <row r="9436" spans="1:41" x14ac:dyDescent="0.25">
      <c r="A9436" s="44" t="s">
        <v>9858</v>
      </c>
      <c r="B9436" s="44" t="s">
        <v>9859</v>
      </c>
      <c r="C9436" s="45" t="s">
        <v>9860</v>
      </c>
      <c r="D9436" s="45" t="s">
        <v>11204</v>
      </c>
      <c r="E9436" s="45" t="s">
        <v>9861</v>
      </c>
      <c r="F9436" s="93"/>
      <c r="G9436" s="93"/>
      <c r="H9436" s="93"/>
      <c r="I9436" s="99"/>
      <c r="J9436" s="99"/>
      <c r="K9436" s="99"/>
      <c r="L9436" s="99"/>
      <c r="M9436" s="99"/>
      <c r="N9436" s="99"/>
      <c r="O9436" s="99"/>
      <c r="P9436" s="99"/>
      <c r="Q9436" s="99"/>
      <c r="R9436" s="99"/>
      <c r="S9436" s="99"/>
      <c r="T9436" s="99"/>
      <c r="U9436" s="99"/>
      <c r="V9436" s="99"/>
      <c r="W9436" s="99"/>
      <c r="X9436" s="99"/>
      <c r="Y9436" s="99"/>
      <c r="Z9436" s="99"/>
      <c r="AA9436" s="99"/>
      <c r="AB9436" s="99"/>
      <c r="AC9436" s="99"/>
      <c r="AD9436" s="99"/>
      <c r="AE9436" s="99"/>
      <c r="AF9436" s="99"/>
      <c r="AG9436" s="99"/>
      <c r="AH9436" s="31"/>
      <c r="AI9436" s="31"/>
      <c r="AJ9436" s="31"/>
      <c r="AK9436" s="31"/>
      <c r="AL9436" s="31"/>
      <c r="AO9436" s="376"/>
    </row>
    <row r="9437" spans="1:41" x14ac:dyDescent="0.25">
      <c r="A9437" s="44" t="s">
        <v>9858</v>
      </c>
      <c r="B9437" s="44" t="s">
        <v>9859</v>
      </c>
      <c r="C9437" s="45" t="s">
        <v>9860</v>
      </c>
      <c r="D9437" s="93" t="s">
        <v>17443</v>
      </c>
      <c r="E9437" s="45" t="s">
        <v>17343</v>
      </c>
      <c r="F9437" s="93"/>
      <c r="G9437" s="93"/>
      <c r="H9437" s="93"/>
      <c r="I9437" s="99"/>
      <c r="J9437" s="99"/>
      <c r="K9437" s="99"/>
      <c r="L9437" s="99"/>
      <c r="M9437" s="99"/>
      <c r="N9437" s="99"/>
      <c r="O9437" s="99"/>
      <c r="P9437" s="99"/>
      <c r="Q9437" s="99"/>
      <c r="R9437" s="99"/>
      <c r="S9437" s="99"/>
      <c r="T9437" s="99"/>
      <c r="U9437" s="99"/>
      <c r="V9437" s="99"/>
      <c r="W9437" s="99"/>
      <c r="X9437" s="99"/>
      <c r="Y9437" s="99"/>
      <c r="Z9437" s="99"/>
      <c r="AA9437" s="99"/>
      <c r="AB9437" s="99"/>
      <c r="AC9437" s="99"/>
      <c r="AD9437" s="99"/>
      <c r="AE9437" s="99"/>
      <c r="AF9437" s="99"/>
      <c r="AG9437" s="99"/>
      <c r="AH9437" s="31"/>
      <c r="AI9437" s="31"/>
      <c r="AJ9437" s="31"/>
      <c r="AK9437" s="31"/>
      <c r="AL9437" s="31"/>
      <c r="AO9437" s="376"/>
    </row>
    <row r="9438" spans="1:41" x14ac:dyDescent="0.25">
      <c r="A9438" s="44" t="s">
        <v>9858</v>
      </c>
      <c r="B9438" s="44" t="s">
        <v>9859</v>
      </c>
      <c r="C9438" s="45" t="s">
        <v>9860</v>
      </c>
      <c r="D9438" s="45" t="s">
        <v>9895</v>
      </c>
      <c r="E9438" s="45" t="s">
        <v>9861</v>
      </c>
      <c r="F9438" s="93"/>
      <c r="G9438" s="93"/>
      <c r="H9438" s="93"/>
      <c r="I9438" s="99"/>
      <c r="J9438" s="99"/>
      <c r="K9438" s="99"/>
      <c r="L9438" s="99"/>
      <c r="M9438" s="99"/>
      <c r="N9438" s="44"/>
      <c r="O9438" s="44"/>
      <c r="P9438" s="99"/>
      <c r="Q9438" s="99"/>
      <c r="R9438" s="99"/>
      <c r="S9438" s="99"/>
      <c r="T9438" s="99"/>
      <c r="U9438" s="99"/>
      <c r="V9438" s="99"/>
      <c r="W9438" s="99"/>
      <c r="X9438" s="99"/>
      <c r="Y9438" s="99"/>
      <c r="Z9438" s="99"/>
      <c r="AA9438" s="99"/>
      <c r="AB9438" s="99"/>
      <c r="AC9438" s="99"/>
      <c r="AD9438" s="99"/>
      <c r="AE9438" s="99"/>
      <c r="AF9438" s="99"/>
      <c r="AG9438" s="99"/>
      <c r="AH9438" s="31"/>
      <c r="AI9438" s="31"/>
      <c r="AJ9438" s="31"/>
      <c r="AK9438" s="31"/>
      <c r="AL9438" s="31"/>
      <c r="AO9438" s="376"/>
    </row>
    <row r="9439" spans="1:41" x14ac:dyDescent="0.25">
      <c r="A9439" s="44" t="s">
        <v>19371</v>
      </c>
      <c r="B9439" s="319" t="s">
        <v>19549</v>
      </c>
      <c r="C9439" s="318" t="s">
        <v>19719</v>
      </c>
      <c r="D9439" s="93" t="s">
        <v>19934</v>
      </c>
      <c r="E9439" s="320">
        <v>46934</v>
      </c>
      <c r="F9439" s="93"/>
      <c r="G9439" s="93"/>
      <c r="H9439" s="93"/>
      <c r="I9439" s="99"/>
      <c r="J9439" s="99"/>
      <c r="K9439" s="99"/>
      <c r="L9439" s="99"/>
      <c r="M9439" s="99"/>
      <c r="N9439" s="99"/>
      <c r="O9439" s="99"/>
      <c r="P9439" s="99"/>
      <c r="Q9439" s="99"/>
      <c r="R9439" s="99"/>
      <c r="S9439" s="99"/>
      <c r="T9439" s="99"/>
      <c r="U9439" s="99"/>
      <c r="V9439" s="99"/>
      <c r="W9439" s="99"/>
      <c r="X9439" s="99"/>
      <c r="Y9439" s="99"/>
      <c r="Z9439" s="99"/>
      <c r="AA9439" s="99"/>
      <c r="AB9439" s="99"/>
      <c r="AC9439" s="99"/>
      <c r="AD9439" s="99"/>
      <c r="AE9439" s="99"/>
      <c r="AF9439" s="99"/>
      <c r="AG9439" s="99"/>
      <c r="AH9439" s="31"/>
      <c r="AI9439" s="31"/>
      <c r="AJ9439" s="31"/>
      <c r="AK9439" s="31"/>
      <c r="AL9439" s="31"/>
      <c r="AO9439" s="376"/>
    </row>
    <row r="9440" spans="1:41" x14ac:dyDescent="0.25">
      <c r="A9440" s="76" t="s">
        <v>5678</v>
      </c>
      <c r="B9440" s="76" t="s">
        <v>4002</v>
      </c>
      <c r="C9440" s="45" t="s">
        <v>19287</v>
      </c>
      <c r="D9440" s="93" t="s">
        <v>1833</v>
      </c>
      <c r="E9440" s="46">
        <v>47619</v>
      </c>
      <c r="F9440" s="93"/>
      <c r="G9440" s="93"/>
      <c r="H9440" s="93"/>
      <c r="I9440" s="99"/>
      <c r="J9440" s="99"/>
      <c r="K9440" s="99"/>
      <c r="L9440" s="99"/>
      <c r="M9440" s="99"/>
      <c r="N9440" s="44"/>
      <c r="O9440" s="44"/>
      <c r="P9440" s="99"/>
      <c r="Q9440" s="99"/>
      <c r="R9440" s="99"/>
      <c r="S9440" s="99"/>
      <c r="T9440" s="99"/>
      <c r="U9440" s="99"/>
      <c r="V9440" s="99"/>
      <c r="W9440" s="99"/>
      <c r="X9440" s="99"/>
      <c r="Y9440" s="99"/>
      <c r="Z9440" s="99"/>
      <c r="AA9440" s="99"/>
      <c r="AB9440" s="99"/>
      <c r="AC9440" s="99"/>
      <c r="AD9440" s="99"/>
      <c r="AE9440" s="99"/>
      <c r="AF9440" s="99"/>
      <c r="AG9440" s="99"/>
      <c r="AH9440" s="31"/>
      <c r="AI9440" s="31"/>
      <c r="AJ9440" s="31"/>
      <c r="AK9440" s="31"/>
      <c r="AL9440" s="31"/>
      <c r="AO9440" s="376"/>
    </row>
    <row r="9441" spans="1:41" x14ac:dyDescent="0.25">
      <c r="A9441" s="44" t="s">
        <v>17963</v>
      </c>
      <c r="B9441" s="44" t="s">
        <v>947</v>
      </c>
      <c r="C9441" s="45">
        <v>260102</v>
      </c>
      <c r="D9441" s="45" t="s">
        <v>11363</v>
      </c>
      <c r="E9441" s="45" t="s">
        <v>8292</v>
      </c>
      <c r="AO9441" s="376"/>
    </row>
    <row r="9442" spans="1:41" x14ac:dyDescent="0.3">
      <c r="A9442" s="333" t="s">
        <v>14184</v>
      </c>
      <c r="B9442" s="333" t="s">
        <v>2690</v>
      </c>
      <c r="C9442" s="125" t="s">
        <v>21253</v>
      </c>
      <c r="D9442" s="32" t="s">
        <v>20309</v>
      </c>
      <c r="E9442" s="125" t="s">
        <v>21312</v>
      </c>
      <c r="F9442" s="125" t="s">
        <v>1189</v>
      </c>
      <c r="G9442" s="125" t="s">
        <v>1190</v>
      </c>
      <c r="AO9442" s="376"/>
    </row>
    <row r="9443" spans="1:41" x14ac:dyDescent="0.3">
      <c r="A9443" s="99" t="s">
        <v>14184</v>
      </c>
      <c r="B9443" s="92" t="s">
        <v>3962</v>
      </c>
      <c r="C9443" s="93" t="s">
        <v>15481</v>
      </c>
      <c r="D9443" s="93" t="s">
        <v>1201</v>
      </c>
      <c r="E9443" s="94">
        <v>46681</v>
      </c>
      <c r="F9443" s="93"/>
      <c r="G9443" s="93"/>
      <c r="H9443" s="93" t="s">
        <v>1190</v>
      </c>
      <c r="I9443" s="99"/>
      <c r="J9443" s="99"/>
      <c r="K9443" s="99"/>
      <c r="L9443" s="99"/>
      <c r="M9443" s="99"/>
      <c r="N9443" s="99"/>
      <c r="O9443" s="99"/>
      <c r="P9443" s="99"/>
      <c r="Q9443" s="99"/>
      <c r="R9443" s="99"/>
      <c r="S9443" s="99"/>
      <c r="T9443" s="99"/>
      <c r="U9443" s="99"/>
      <c r="V9443" s="99"/>
      <c r="W9443" s="99"/>
      <c r="X9443" s="99"/>
      <c r="Y9443" s="99"/>
      <c r="Z9443" s="99"/>
      <c r="AA9443" s="99"/>
      <c r="AB9443" s="99"/>
      <c r="AC9443" s="99"/>
      <c r="AD9443" s="99"/>
      <c r="AE9443" s="99"/>
      <c r="AF9443" s="99"/>
      <c r="AG9443" s="99"/>
      <c r="AH9443" s="31"/>
      <c r="AI9443" s="31"/>
      <c r="AJ9443" s="31"/>
      <c r="AK9443" s="31"/>
      <c r="AL9443" s="31"/>
      <c r="AO9443" s="376"/>
    </row>
    <row r="9444" spans="1:41" x14ac:dyDescent="0.25">
      <c r="A9444" s="91" t="s">
        <v>14184</v>
      </c>
      <c r="B9444" s="92" t="s">
        <v>19284</v>
      </c>
      <c r="C9444" s="93" t="s">
        <v>19285</v>
      </c>
      <c r="D9444" s="93" t="s">
        <v>1201</v>
      </c>
      <c r="E9444" s="94">
        <v>46582</v>
      </c>
      <c r="F9444" s="93"/>
      <c r="G9444" s="93"/>
      <c r="H9444" s="93"/>
      <c r="I9444" s="99"/>
      <c r="J9444" s="99"/>
      <c r="K9444" s="99"/>
      <c r="L9444" s="99"/>
      <c r="M9444" s="99"/>
      <c r="N9444" s="99"/>
      <c r="O9444" s="99"/>
      <c r="P9444" s="99"/>
      <c r="Q9444" s="99"/>
      <c r="R9444" s="99"/>
      <c r="S9444" s="99"/>
      <c r="T9444" s="99"/>
      <c r="U9444" s="99"/>
      <c r="V9444" s="99"/>
      <c r="W9444" s="99"/>
      <c r="X9444" s="99"/>
      <c r="Y9444" s="99"/>
      <c r="Z9444" s="99"/>
      <c r="AA9444" s="99"/>
      <c r="AB9444" s="99"/>
      <c r="AC9444" s="99"/>
      <c r="AD9444" s="99"/>
      <c r="AE9444" s="99"/>
      <c r="AF9444" s="99"/>
      <c r="AG9444" s="99"/>
      <c r="AH9444" s="31"/>
      <c r="AI9444" s="31"/>
      <c r="AJ9444" s="31"/>
      <c r="AK9444" s="31"/>
      <c r="AL9444" s="31"/>
      <c r="AO9444" s="376"/>
    </row>
    <row r="9445" spans="1:41" x14ac:dyDescent="0.25">
      <c r="A9445" s="44" t="s">
        <v>20590</v>
      </c>
      <c r="B9445" s="44" t="s">
        <v>14180</v>
      </c>
      <c r="C9445" s="45" t="s">
        <v>14246</v>
      </c>
      <c r="D9445" s="32" t="s">
        <v>5559</v>
      </c>
      <c r="E9445" s="45" t="s">
        <v>20859</v>
      </c>
      <c r="F9445" s="32"/>
      <c r="G9445" s="32"/>
      <c r="H9445" s="32"/>
      <c r="I9445" s="31"/>
      <c r="J9445" s="31"/>
      <c r="K9445" s="31"/>
      <c r="L9445" s="31"/>
      <c r="M9445" s="31"/>
      <c r="N9445" s="31"/>
      <c r="O9445" s="31"/>
      <c r="P9445" s="31"/>
      <c r="Q9445" s="31"/>
      <c r="R9445" s="31"/>
      <c r="S9445" s="31"/>
      <c r="T9445" s="31"/>
      <c r="U9445" s="31"/>
      <c r="V9445" s="31"/>
      <c r="W9445" s="31"/>
      <c r="X9445" s="31"/>
      <c r="Y9445" s="31"/>
      <c r="Z9445" s="31"/>
      <c r="AA9445" s="31"/>
      <c r="AB9445" s="31"/>
      <c r="AC9445" s="31"/>
      <c r="AD9445" s="31"/>
      <c r="AE9445" s="31"/>
      <c r="AF9445" s="31"/>
      <c r="AG9445" s="31"/>
      <c r="AH9445" s="31"/>
      <c r="AI9445" s="31"/>
      <c r="AJ9445" s="31"/>
      <c r="AK9445" s="31"/>
      <c r="AL9445" s="31"/>
      <c r="AO9445" s="376"/>
    </row>
    <row r="9446" spans="1:41" x14ac:dyDescent="0.25">
      <c r="A9446" s="92" t="s">
        <v>10192</v>
      </c>
      <c r="B9446" s="92" t="s">
        <v>10212</v>
      </c>
      <c r="C9446" s="93" t="s">
        <v>10213</v>
      </c>
      <c r="D9446" s="93" t="s">
        <v>1201</v>
      </c>
      <c r="E9446" s="94">
        <v>47012</v>
      </c>
      <c r="F9446" s="93"/>
      <c r="G9446" s="93"/>
      <c r="H9446" s="93"/>
      <c r="I9446" s="99"/>
      <c r="J9446" s="99"/>
      <c r="K9446" s="99"/>
      <c r="L9446" s="99"/>
      <c r="M9446" s="99"/>
      <c r="N9446" s="44"/>
      <c r="O9446" s="44"/>
      <c r="P9446" s="99"/>
      <c r="Q9446" s="99"/>
      <c r="R9446" s="99"/>
      <c r="S9446" s="99"/>
      <c r="T9446" s="99"/>
      <c r="U9446" s="99"/>
      <c r="V9446" s="99"/>
      <c r="W9446" s="99"/>
      <c r="X9446" s="99"/>
      <c r="Y9446" s="99"/>
      <c r="Z9446" s="99"/>
      <c r="AA9446" s="99"/>
      <c r="AB9446" s="99"/>
      <c r="AC9446" s="99"/>
      <c r="AD9446" s="99"/>
      <c r="AE9446" s="99"/>
      <c r="AF9446" s="99"/>
      <c r="AG9446" s="99"/>
      <c r="AH9446" s="31"/>
      <c r="AI9446" s="31"/>
      <c r="AJ9446" s="31"/>
      <c r="AK9446" s="31"/>
      <c r="AL9446" s="31"/>
      <c r="AO9446" s="376"/>
    </row>
    <row r="9447" spans="1:41" x14ac:dyDescent="0.25">
      <c r="A9447" s="44" t="s">
        <v>491</v>
      </c>
      <c r="B9447" s="92" t="s">
        <v>12068</v>
      </c>
      <c r="C9447" s="93" t="s">
        <v>12038</v>
      </c>
      <c r="D9447" s="93" t="s">
        <v>1201</v>
      </c>
      <c r="E9447" s="94">
        <v>47208</v>
      </c>
      <c r="F9447" s="93"/>
      <c r="G9447" s="93"/>
      <c r="H9447" s="93"/>
      <c r="I9447" s="99"/>
      <c r="J9447" s="99"/>
      <c r="K9447" s="99"/>
      <c r="L9447" s="99"/>
      <c r="M9447" s="99"/>
      <c r="N9447" s="99"/>
      <c r="O9447" s="44"/>
      <c r="P9447" s="99"/>
      <c r="Q9447" s="99"/>
      <c r="R9447" s="99"/>
      <c r="S9447" s="99"/>
      <c r="T9447" s="99"/>
      <c r="U9447" s="99"/>
      <c r="V9447" s="99"/>
      <c r="W9447" s="99"/>
      <c r="X9447" s="99"/>
      <c r="Y9447" s="99"/>
      <c r="Z9447" s="99"/>
      <c r="AA9447" s="99"/>
      <c r="AB9447" s="99"/>
      <c r="AC9447" s="99"/>
      <c r="AD9447" s="99"/>
      <c r="AE9447" s="99"/>
      <c r="AF9447" s="99"/>
      <c r="AG9447" s="99"/>
      <c r="AH9447" s="31"/>
      <c r="AI9447" s="31"/>
      <c r="AJ9447" s="31"/>
      <c r="AK9447" s="31"/>
      <c r="AL9447" s="31"/>
      <c r="AO9447" s="376"/>
    </row>
    <row r="9448" spans="1:41" x14ac:dyDescent="0.25">
      <c r="A9448" s="91" t="s">
        <v>491</v>
      </c>
      <c r="B9448" s="92" t="s">
        <v>19284</v>
      </c>
      <c r="C9448" s="93" t="s">
        <v>19285</v>
      </c>
      <c r="D9448" s="93" t="s">
        <v>1201</v>
      </c>
      <c r="E9448" s="94">
        <v>46582</v>
      </c>
      <c r="F9448" s="93"/>
      <c r="G9448" s="93"/>
      <c r="H9448" s="93"/>
      <c r="I9448" s="99"/>
      <c r="J9448" s="99"/>
      <c r="K9448" s="99"/>
      <c r="L9448" s="99"/>
      <c r="M9448" s="99"/>
      <c r="N9448" s="99"/>
      <c r="O9448" s="99"/>
      <c r="P9448" s="99"/>
      <c r="Q9448" s="99"/>
      <c r="R9448" s="99"/>
      <c r="S9448" s="99"/>
      <c r="T9448" s="99"/>
      <c r="U9448" s="99"/>
      <c r="V9448" s="99"/>
      <c r="W9448" s="99"/>
      <c r="X9448" s="99"/>
      <c r="Y9448" s="99"/>
      <c r="Z9448" s="99"/>
      <c r="AA9448" s="99"/>
      <c r="AB9448" s="99"/>
      <c r="AC9448" s="99"/>
      <c r="AD9448" s="99"/>
      <c r="AE9448" s="99"/>
      <c r="AF9448" s="99"/>
      <c r="AG9448" s="99"/>
      <c r="AH9448" s="31"/>
      <c r="AI9448" s="31"/>
      <c r="AJ9448" s="31"/>
      <c r="AK9448" s="31"/>
      <c r="AL9448" s="31"/>
      <c r="AO9448" s="376"/>
    </row>
    <row r="9449" spans="1:41" x14ac:dyDescent="0.25">
      <c r="A9449" s="44" t="s">
        <v>14498</v>
      </c>
      <c r="B9449" s="44" t="s">
        <v>2522</v>
      </c>
      <c r="C9449" s="45" t="s">
        <v>14499</v>
      </c>
      <c r="D9449" s="46" t="s">
        <v>21328</v>
      </c>
      <c r="E9449" s="46">
        <v>46527</v>
      </c>
      <c r="AO9449" s="376"/>
    </row>
    <row r="9450" spans="1:41" x14ac:dyDescent="0.25">
      <c r="A9450" s="44" t="s">
        <v>14498</v>
      </c>
      <c r="B9450" s="44" t="s">
        <v>2522</v>
      </c>
      <c r="C9450" s="45" t="s">
        <v>14499</v>
      </c>
      <c r="D9450" s="46" t="s">
        <v>21328</v>
      </c>
      <c r="E9450" s="46">
        <v>46527</v>
      </c>
      <c r="AO9450" s="376"/>
    </row>
    <row r="9451" spans="1:41" x14ac:dyDescent="0.25">
      <c r="A9451" s="44" t="s">
        <v>17964</v>
      </c>
      <c r="B9451" s="44" t="s">
        <v>12555</v>
      </c>
      <c r="C9451" s="45">
        <v>241101</v>
      </c>
      <c r="D9451" s="45" t="s">
        <v>11363</v>
      </c>
      <c r="E9451" s="45" t="s">
        <v>5332</v>
      </c>
      <c r="AO9451" s="376"/>
    </row>
    <row r="9452" spans="1:41" x14ac:dyDescent="0.25">
      <c r="A9452" s="44" t="s">
        <v>12052</v>
      </c>
      <c r="B9452" s="92" t="s">
        <v>12068</v>
      </c>
      <c r="C9452" s="93" t="s">
        <v>12038</v>
      </c>
      <c r="D9452" s="93" t="s">
        <v>1201</v>
      </c>
      <c r="E9452" s="94">
        <v>47208</v>
      </c>
      <c r="F9452" s="93"/>
      <c r="G9452" s="93"/>
      <c r="H9452" s="93"/>
      <c r="I9452" s="99"/>
      <c r="J9452" s="99"/>
      <c r="K9452" s="99"/>
      <c r="L9452" s="99"/>
      <c r="M9452" s="99"/>
      <c r="N9452" s="99"/>
      <c r="O9452" s="44"/>
      <c r="P9452" s="99"/>
      <c r="Q9452" s="99"/>
      <c r="R9452" s="99"/>
      <c r="S9452" s="99"/>
      <c r="T9452" s="99"/>
      <c r="U9452" s="99"/>
      <c r="V9452" s="99"/>
      <c r="W9452" s="99"/>
      <c r="X9452" s="99"/>
      <c r="Y9452" s="99"/>
      <c r="Z9452" s="99"/>
      <c r="AA9452" s="99"/>
      <c r="AB9452" s="99"/>
      <c r="AC9452" s="99"/>
      <c r="AD9452" s="99"/>
      <c r="AE9452" s="99"/>
      <c r="AF9452" s="99"/>
      <c r="AG9452" s="99"/>
      <c r="AH9452" s="31"/>
      <c r="AI9452" s="31"/>
      <c r="AJ9452" s="31"/>
      <c r="AK9452" s="31"/>
      <c r="AL9452" s="31"/>
      <c r="AO9452" s="376"/>
    </row>
    <row r="9453" spans="1:41" x14ac:dyDescent="0.25">
      <c r="A9453" s="44" t="s">
        <v>2983</v>
      </c>
      <c r="B9453" s="44" t="s">
        <v>925</v>
      </c>
      <c r="C9453" s="45">
        <v>230601</v>
      </c>
      <c r="D9453" s="45" t="s">
        <v>11363</v>
      </c>
      <c r="E9453" s="45" t="s">
        <v>7770</v>
      </c>
      <c r="AO9453" s="376"/>
    </row>
    <row r="9454" spans="1:41" x14ac:dyDescent="0.25">
      <c r="A9454" s="44" t="s">
        <v>2919</v>
      </c>
      <c r="B9454" s="44" t="s">
        <v>21362</v>
      </c>
      <c r="C9454" s="45" t="s">
        <v>13474</v>
      </c>
      <c r="D9454" s="45" t="s">
        <v>21447</v>
      </c>
      <c r="E9454" s="46">
        <v>46752</v>
      </c>
      <c r="AO9454" s="376"/>
    </row>
    <row r="9455" spans="1:41" x14ac:dyDescent="0.3">
      <c r="A9455" s="333" t="s">
        <v>13338</v>
      </c>
      <c r="B9455" s="333" t="s">
        <v>4813</v>
      </c>
      <c r="C9455" s="125" t="s">
        <v>13056</v>
      </c>
      <c r="D9455" s="32" t="s">
        <v>20309</v>
      </c>
      <c r="E9455" s="125" t="s">
        <v>12551</v>
      </c>
      <c r="F9455" s="125" t="s">
        <v>1189</v>
      </c>
      <c r="G9455" s="125" t="s">
        <v>1189</v>
      </c>
      <c r="AO9455" s="376"/>
    </row>
    <row r="9456" spans="1:41" x14ac:dyDescent="0.3">
      <c r="A9456" s="333" t="s">
        <v>16204</v>
      </c>
      <c r="B9456" s="333" t="s">
        <v>4812</v>
      </c>
      <c r="C9456" s="125" t="s">
        <v>16162</v>
      </c>
      <c r="D9456" s="32" t="s">
        <v>20309</v>
      </c>
      <c r="E9456" s="125" t="s">
        <v>4972</v>
      </c>
      <c r="F9456" s="125" t="s">
        <v>1189</v>
      </c>
      <c r="G9456" s="125" t="s">
        <v>1190</v>
      </c>
      <c r="AO9456" s="376"/>
    </row>
    <row r="9457" spans="1:41" x14ac:dyDescent="0.25">
      <c r="A9457" s="44" t="s">
        <v>15800</v>
      </c>
      <c r="B9457" s="44" t="s">
        <v>5303</v>
      </c>
      <c r="C9457" s="45">
        <v>250602</v>
      </c>
      <c r="D9457" s="45" t="s">
        <v>11363</v>
      </c>
      <c r="E9457" s="45" t="s">
        <v>7770</v>
      </c>
      <c r="AO9457" s="376"/>
    </row>
    <row r="9458" spans="1:41" x14ac:dyDescent="0.25">
      <c r="A9458" s="44" t="s">
        <v>12310</v>
      </c>
      <c r="B9458" s="44" t="s">
        <v>12155</v>
      </c>
      <c r="C9458" s="45">
        <v>38.229999999999997</v>
      </c>
      <c r="D9458" s="45" t="s">
        <v>12549</v>
      </c>
      <c r="E9458" s="46">
        <v>46934</v>
      </c>
      <c r="F9458" s="45"/>
      <c r="G9458" s="93"/>
      <c r="H9458" s="93"/>
      <c r="I9458" s="99"/>
      <c r="J9458" s="99"/>
      <c r="K9458" s="99"/>
      <c r="L9458" s="99"/>
      <c r="M9458" s="99"/>
      <c r="N9458" s="99"/>
      <c r="O9458" s="99"/>
      <c r="P9458" s="99"/>
      <c r="Q9458" s="99"/>
      <c r="R9458" s="99"/>
      <c r="S9458" s="99"/>
      <c r="T9458" s="99"/>
      <c r="U9458" s="99"/>
      <c r="V9458" s="99"/>
      <c r="W9458" s="99"/>
      <c r="X9458" s="99"/>
      <c r="Y9458" s="99"/>
      <c r="Z9458" s="99"/>
      <c r="AA9458" s="99"/>
      <c r="AB9458" s="99"/>
      <c r="AC9458" s="99"/>
      <c r="AD9458" s="99"/>
      <c r="AE9458" s="99"/>
      <c r="AF9458" s="99"/>
      <c r="AG9458" s="99"/>
      <c r="AH9458" s="31"/>
      <c r="AI9458" s="31"/>
      <c r="AJ9458" s="31"/>
      <c r="AK9458" s="31"/>
      <c r="AL9458" s="31"/>
      <c r="AO9458" s="376"/>
    </row>
    <row r="9459" spans="1:41" x14ac:dyDescent="0.25">
      <c r="A9459" s="44" t="s">
        <v>17965</v>
      </c>
      <c r="B9459" s="44" t="s">
        <v>5321</v>
      </c>
      <c r="C9459" s="45">
        <v>26010401</v>
      </c>
      <c r="D9459" s="45" t="s">
        <v>11363</v>
      </c>
      <c r="E9459" s="45" t="s">
        <v>17459</v>
      </c>
      <c r="AO9459" s="376"/>
    </row>
    <row r="9460" spans="1:41" x14ac:dyDescent="0.25">
      <c r="A9460" s="44" t="s">
        <v>17966</v>
      </c>
      <c r="B9460" s="44" t="s">
        <v>938</v>
      </c>
      <c r="C9460" s="45">
        <v>260103</v>
      </c>
      <c r="D9460" s="45" t="s">
        <v>11363</v>
      </c>
      <c r="E9460" s="45" t="s">
        <v>8292</v>
      </c>
      <c r="AO9460" s="376"/>
    </row>
    <row r="9461" spans="1:41" x14ac:dyDescent="0.3">
      <c r="A9461" s="333" t="s">
        <v>11461</v>
      </c>
      <c r="B9461" s="333" t="s">
        <v>12848</v>
      </c>
      <c r="C9461" s="125" t="s">
        <v>12849</v>
      </c>
      <c r="D9461" s="32" t="s">
        <v>20309</v>
      </c>
      <c r="E9461" s="125" t="s">
        <v>5332</v>
      </c>
      <c r="F9461" s="125" t="s">
        <v>1189</v>
      </c>
      <c r="G9461" s="125" t="s">
        <v>1190</v>
      </c>
      <c r="AO9461" s="376"/>
    </row>
    <row r="9462" spans="1:41" x14ac:dyDescent="0.3">
      <c r="A9462" s="333" t="s">
        <v>11461</v>
      </c>
      <c r="B9462" s="333" t="s">
        <v>15582</v>
      </c>
      <c r="C9462" s="125" t="s">
        <v>12850</v>
      </c>
      <c r="D9462" s="32" t="s">
        <v>20309</v>
      </c>
      <c r="E9462" s="125" t="s">
        <v>5332</v>
      </c>
      <c r="F9462" s="125" t="s">
        <v>1189</v>
      </c>
      <c r="G9462" s="125" t="s">
        <v>1190</v>
      </c>
      <c r="AO9462" s="376"/>
    </row>
    <row r="9463" spans="1:41" x14ac:dyDescent="0.25">
      <c r="A9463" s="99" t="s">
        <v>70</v>
      </c>
      <c r="B9463" s="92" t="s">
        <v>3872</v>
      </c>
      <c r="C9463" s="93" t="s">
        <v>3873</v>
      </c>
      <c r="D9463" s="93" t="s">
        <v>1201</v>
      </c>
      <c r="E9463" s="94">
        <v>46651</v>
      </c>
      <c r="F9463" s="93"/>
      <c r="G9463" s="93"/>
      <c r="H9463" s="93" t="s">
        <v>1190</v>
      </c>
      <c r="I9463" s="99"/>
      <c r="J9463" s="99"/>
      <c r="K9463" s="99"/>
      <c r="L9463" s="99"/>
      <c r="M9463" s="99"/>
      <c r="N9463" s="44"/>
      <c r="O9463" s="44"/>
      <c r="P9463" s="99"/>
      <c r="Q9463" s="99"/>
      <c r="R9463" s="99"/>
      <c r="S9463" s="99"/>
      <c r="T9463" s="99"/>
      <c r="U9463" s="99"/>
      <c r="V9463" s="99"/>
      <c r="W9463" s="99"/>
      <c r="X9463" s="99"/>
      <c r="Y9463" s="99"/>
      <c r="Z9463" s="99"/>
      <c r="AA9463" s="99"/>
      <c r="AB9463" s="99"/>
      <c r="AC9463" s="99"/>
      <c r="AD9463" s="99"/>
      <c r="AE9463" s="99"/>
      <c r="AF9463" s="99"/>
      <c r="AG9463" s="99"/>
      <c r="AH9463" s="31"/>
      <c r="AI9463" s="31"/>
      <c r="AJ9463" s="31"/>
      <c r="AK9463" s="31"/>
      <c r="AL9463" s="31"/>
      <c r="AO9463" s="376"/>
    </row>
    <row r="9464" spans="1:41" x14ac:dyDescent="0.25">
      <c r="A9464" s="44" t="s">
        <v>70</v>
      </c>
      <c r="B9464" s="44" t="s">
        <v>3156</v>
      </c>
      <c r="C9464" s="45" t="s">
        <v>7644</v>
      </c>
      <c r="D9464" s="45" t="s">
        <v>11204</v>
      </c>
      <c r="E9464" s="45" t="s">
        <v>7871</v>
      </c>
      <c r="F9464" s="93"/>
      <c r="G9464" s="93"/>
      <c r="H9464" s="93"/>
      <c r="I9464" s="99"/>
      <c r="J9464" s="99"/>
      <c r="K9464" s="99"/>
      <c r="L9464" s="99"/>
      <c r="M9464" s="99"/>
      <c r="N9464" s="99"/>
      <c r="O9464" s="99"/>
      <c r="P9464" s="99"/>
      <c r="Q9464" s="99"/>
      <c r="R9464" s="99"/>
      <c r="S9464" s="99"/>
      <c r="T9464" s="99"/>
      <c r="U9464" s="99"/>
      <c r="V9464" s="99"/>
      <c r="W9464" s="99"/>
      <c r="X9464" s="99"/>
      <c r="Y9464" s="99"/>
      <c r="Z9464" s="99"/>
      <c r="AA9464" s="99"/>
      <c r="AB9464" s="99"/>
      <c r="AC9464" s="99"/>
      <c r="AD9464" s="99"/>
      <c r="AE9464" s="99"/>
      <c r="AF9464" s="99"/>
      <c r="AG9464" s="99"/>
      <c r="AH9464" s="31"/>
      <c r="AI9464" s="31"/>
      <c r="AJ9464" s="31"/>
      <c r="AK9464" s="31"/>
      <c r="AL9464" s="31"/>
      <c r="AO9464" s="376"/>
    </row>
    <row r="9465" spans="1:41" x14ac:dyDescent="0.25">
      <c r="A9465" s="44" t="s">
        <v>70</v>
      </c>
      <c r="B9465" s="44" t="s">
        <v>3156</v>
      </c>
      <c r="C9465" s="45" t="s">
        <v>7644</v>
      </c>
      <c r="D9465" s="93" t="s">
        <v>17443</v>
      </c>
      <c r="E9465" s="45" t="s">
        <v>7871</v>
      </c>
      <c r="F9465" s="93"/>
      <c r="G9465" s="93"/>
      <c r="H9465" s="93"/>
      <c r="I9465" s="99"/>
      <c r="J9465" s="99"/>
      <c r="K9465" s="99"/>
      <c r="L9465" s="99"/>
      <c r="M9465" s="99"/>
      <c r="N9465" s="99"/>
      <c r="O9465" s="99"/>
      <c r="P9465" s="99"/>
      <c r="Q9465" s="99"/>
      <c r="R9465" s="99"/>
      <c r="S9465" s="99"/>
      <c r="T9465" s="99"/>
      <c r="U9465" s="99"/>
      <c r="V9465" s="99"/>
      <c r="W9465" s="99"/>
      <c r="X9465" s="99"/>
      <c r="Y9465" s="99"/>
      <c r="Z9465" s="99"/>
      <c r="AA9465" s="99"/>
      <c r="AB9465" s="99"/>
      <c r="AC9465" s="99"/>
      <c r="AD9465" s="99"/>
      <c r="AE9465" s="99"/>
      <c r="AF9465" s="99"/>
      <c r="AG9465" s="99"/>
      <c r="AH9465" s="31"/>
      <c r="AI9465" s="31"/>
      <c r="AJ9465" s="31"/>
      <c r="AK9465" s="31"/>
      <c r="AL9465" s="31"/>
      <c r="AO9465" s="376"/>
    </row>
    <row r="9466" spans="1:41" x14ac:dyDescent="0.25">
      <c r="A9466" s="44" t="s">
        <v>70</v>
      </c>
      <c r="B9466" s="44" t="s">
        <v>2350</v>
      </c>
      <c r="C9466" s="45">
        <v>230105</v>
      </c>
      <c r="D9466" s="45" t="s">
        <v>11363</v>
      </c>
      <c r="E9466" s="45" t="s">
        <v>5265</v>
      </c>
      <c r="AO9466" s="376"/>
    </row>
    <row r="9467" spans="1:41" x14ac:dyDescent="0.25">
      <c r="A9467" s="44" t="s">
        <v>70</v>
      </c>
      <c r="B9467" s="44" t="s">
        <v>3043</v>
      </c>
      <c r="C9467" s="45">
        <v>230901</v>
      </c>
      <c r="D9467" s="45" t="s">
        <v>11363</v>
      </c>
      <c r="E9467" s="45" t="s">
        <v>7871</v>
      </c>
      <c r="AO9467" s="376"/>
    </row>
    <row r="9468" spans="1:41" x14ac:dyDescent="0.25">
      <c r="A9468" s="44" t="s">
        <v>70</v>
      </c>
      <c r="B9468" s="44" t="s">
        <v>10382</v>
      </c>
      <c r="C9468" s="45">
        <v>24050301</v>
      </c>
      <c r="D9468" s="45" t="s">
        <v>11363</v>
      </c>
      <c r="E9468" s="45" t="s">
        <v>5155</v>
      </c>
      <c r="AO9468" s="376"/>
    </row>
    <row r="9469" spans="1:41" x14ac:dyDescent="0.25">
      <c r="A9469" s="44" t="s">
        <v>70</v>
      </c>
      <c r="B9469" s="44" t="s">
        <v>3040</v>
      </c>
      <c r="C9469" s="45">
        <v>260305</v>
      </c>
      <c r="D9469" s="45" t="s">
        <v>11363</v>
      </c>
      <c r="E9469" s="45" t="s">
        <v>9249</v>
      </c>
      <c r="AO9469" s="376"/>
    </row>
    <row r="9470" spans="1:41" x14ac:dyDescent="0.25">
      <c r="A9470" s="44" t="s">
        <v>70</v>
      </c>
      <c r="B9470" s="44" t="s">
        <v>3156</v>
      </c>
      <c r="C9470" s="45" t="s">
        <v>7644</v>
      </c>
      <c r="D9470" s="45" t="s">
        <v>9895</v>
      </c>
      <c r="E9470" s="45" t="s">
        <v>4823</v>
      </c>
      <c r="F9470" s="93"/>
      <c r="G9470" s="93"/>
      <c r="H9470" s="93"/>
      <c r="I9470" s="99"/>
      <c r="J9470" s="99"/>
      <c r="K9470" s="99"/>
      <c r="L9470" s="99"/>
      <c r="M9470" s="99"/>
      <c r="N9470" s="44"/>
      <c r="O9470" s="44"/>
      <c r="P9470" s="99"/>
      <c r="Q9470" s="99"/>
      <c r="R9470" s="99"/>
      <c r="S9470" s="99"/>
      <c r="T9470" s="99"/>
      <c r="U9470" s="99"/>
      <c r="V9470" s="99"/>
      <c r="W9470" s="99"/>
      <c r="X9470" s="99"/>
      <c r="Y9470" s="99"/>
      <c r="Z9470" s="99"/>
      <c r="AA9470" s="99"/>
      <c r="AB9470" s="99"/>
      <c r="AC9470" s="99"/>
      <c r="AD9470" s="99"/>
      <c r="AE9470" s="99"/>
      <c r="AF9470" s="99"/>
      <c r="AG9470" s="99"/>
      <c r="AH9470" s="31"/>
      <c r="AI9470" s="31"/>
      <c r="AJ9470" s="31"/>
      <c r="AK9470" s="31"/>
      <c r="AL9470" s="31"/>
      <c r="AO9470" s="376"/>
    </row>
    <row r="9471" spans="1:41" x14ac:dyDescent="0.25">
      <c r="A9471" s="91" t="s">
        <v>19220</v>
      </c>
      <c r="B9471" s="92" t="s">
        <v>19284</v>
      </c>
      <c r="C9471" s="93" t="s">
        <v>19285</v>
      </c>
      <c r="D9471" s="93" t="s">
        <v>1201</v>
      </c>
      <c r="E9471" s="94">
        <v>46582</v>
      </c>
      <c r="F9471" s="93"/>
      <c r="G9471" s="93"/>
      <c r="H9471" s="93"/>
      <c r="I9471" s="99"/>
      <c r="J9471" s="99"/>
      <c r="K9471" s="99"/>
      <c r="L9471" s="99"/>
      <c r="M9471" s="99"/>
      <c r="N9471" s="99"/>
      <c r="O9471" s="99"/>
      <c r="P9471" s="99"/>
      <c r="Q9471" s="99"/>
      <c r="R9471" s="99"/>
      <c r="S9471" s="99"/>
      <c r="T9471" s="99"/>
      <c r="U9471" s="99"/>
      <c r="V9471" s="99"/>
      <c r="W9471" s="99"/>
      <c r="X9471" s="99"/>
      <c r="Y9471" s="99"/>
      <c r="Z9471" s="99"/>
      <c r="AA9471" s="99"/>
      <c r="AB9471" s="99"/>
      <c r="AC9471" s="99"/>
      <c r="AD9471" s="99"/>
      <c r="AE9471" s="99"/>
      <c r="AF9471" s="99"/>
      <c r="AG9471" s="99"/>
      <c r="AH9471" s="31"/>
      <c r="AI9471" s="31"/>
      <c r="AJ9471" s="31"/>
      <c r="AK9471" s="31"/>
      <c r="AL9471" s="31"/>
      <c r="AO9471" s="376"/>
    </row>
    <row r="9472" spans="1:41" x14ac:dyDescent="0.25">
      <c r="A9472" s="44" t="s">
        <v>13107</v>
      </c>
      <c r="B9472" s="44" t="s">
        <v>21434</v>
      </c>
      <c r="C9472" s="45" t="s">
        <v>13058</v>
      </c>
      <c r="D9472" s="45" t="s">
        <v>21447</v>
      </c>
      <c r="E9472" s="46">
        <v>46418</v>
      </c>
      <c r="AO9472" s="376"/>
    </row>
    <row r="9473" spans="1:41" x14ac:dyDescent="0.25">
      <c r="A9473" s="44" t="s">
        <v>7808</v>
      </c>
      <c r="B9473" s="92" t="s">
        <v>3452</v>
      </c>
      <c r="C9473" s="93" t="s">
        <v>7817</v>
      </c>
      <c r="D9473" s="93" t="s">
        <v>1201</v>
      </c>
      <c r="E9473" s="94">
        <v>46496</v>
      </c>
      <c r="F9473" s="93"/>
      <c r="G9473" s="93"/>
      <c r="H9473" s="93"/>
      <c r="I9473" s="99"/>
      <c r="J9473" s="99"/>
      <c r="K9473" s="99"/>
      <c r="L9473" s="99"/>
      <c r="M9473" s="99"/>
      <c r="N9473" s="44"/>
      <c r="O9473" s="44"/>
      <c r="P9473" s="99"/>
      <c r="Q9473" s="99"/>
      <c r="R9473" s="99"/>
      <c r="S9473" s="99"/>
      <c r="T9473" s="99"/>
      <c r="U9473" s="99"/>
      <c r="V9473" s="99"/>
      <c r="W9473" s="99"/>
      <c r="X9473" s="99"/>
      <c r="Y9473" s="99"/>
      <c r="Z9473" s="99"/>
      <c r="AA9473" s="99"/>
      <c r="AB9473" s="99"/>
      <c r="AC9473" s="99"/>
      <c r="AD9473" s="99"/>
      <c r="AE9473" s="99"/>
      <c r="AF9473" s="99"/>
      <c r="AG9473" s="99"/>
      <c r="AH9473" s="31"/>
      <c r="AI9473" s="31"/>
      <c r="AJ9473" s="31"/>
      <c r="AK9473" s="31"/>
      <c r="AL9473" s="31"/>
      <c r="AO9473" s="376"/>
    </row>
    <row r="9474" spans="1:41" x14ac:dyDescent="0.25">
      <c r="A9474" s="44" t="s">
        <v>9453</v>
      </c>
      <c r="B9474" s="92" t="s">
        <v>9602</v>
      </c>
      <c r="C9474" s="45" t="s">
        <v>9334</v>
      </c>
      <c r="D9474" s="93" t="s">
        <v>9601</v>
      </c>
      <c r="E9474" s="94">
        <v>46568</v>
      </c>
      <c r="F9474" s="93"/>
      <c r="G9474" s="93"/>
      <c r="H9474" s="93"/>
      <c r="I9474" s="99"/>
      <c r="J9474" s="99"/>
      <c r="K9474" s="99"/>
      <c r="L9474" s="99"/>
      <c r="M9474" s="99"/>
      <c r="N9474" s="44"/>
      <c r="O9474" s="44"/>
      <c r="P9474" s="99"/>
      <c r="Q9474" s="99"/>
      <c r="R9474" s="99"/>
      <c r="S9474" s="99"/>
      <c r="T9474" s="99"/>
      <c r="U9474" s="99"/>
      <c r="V9474" s="99"/>
      <c r="W9474" s="99"/>
      <c r="X9474" s="99"/>
      <c r="Y9474" s="99"/>
      <c r="Z9474" s="99"/>
      <c r="AA9474" s="99"/>
      <c r="AB9474" s="99"/>
      <c r="AC9474" s="99"/>
      <c r="AD9474" s="99"/>
      <c r="AE9474" s="99"/>
      <c r="AF9474" s="99"/>
      <c r="AG9474" s="99"/>
      <c r="AH9474" s="31"/>
      <c r="AI9474" s="31"/>
      <c r="AJ9474" s="31"/>
      <c r="AK9474" s="31"/>
      <c r="AL9474" s="31"/>
      <c r="AO9474" s="376"/>
    </row>
    <row r="9475" spans="1:41" x14ac:dyDescent="0.25">
      <c r="A9475" s="44" t="s">
        <v>9453</v>
      </c>
      <c r="B9475" s="44" t="s">
        <v>1666</v>
      </c>
      <c r="C9475" s="45">
        <v>250101</v>
      </c>
      <c r="D9475" s="45" t="s">
        <v>11363</v>
      </c>
      <c r="E9475" s="45" t="s">
        <v>12551</v>
      </c>
      <c r="AO9475" s="376"/>
    </row>
    <row r="9476" spans="1:41" x14ac:dyDescent="0.25">
      <c r="A9476" s="44" t="s">
        <v>9453</v>
      </c>
      <c r="B9476" s="44" t="s">
        <v>5321</v>
      </c>
      <c r="C9476" s="45">
        <v>25010401</v>
      </c>
      <c r="D9476" s="45" t="s">
        <v>11363</v>
      </c>
      <c r="E9476" s="45" t="s">
        <v>12564</v>
      </c>
      <c r="AO9476" s="376"/>
    </row>
    <row r="9477" spans="1:41" x14ac:dyDescent="0.25">
      <c r="A9477" s="44" t="s">
        <v>9453</v>
      </c>
      <c r="B9477" s="44" t="s">
        <v>17477</v>
      </c>
      <c r="C9477" s="45">
        <v>25100201</v>
      </c>
      <c r="D9477" s="45" t="s">
        <v>11363</v>
      </c>
      <c r="E9477" s="45" t="s">
        <v>11146</v>
      </c>
      <c r="AO9477" s="376"/>
    </row>
    <row r="9478" spans="1:41" x14ac:dyDescent="0.25">
      <c r="A9478" s="44" t="s">
        <v>9453</v>
      </c>
      <c r="B9478" s="44" t="s">
        <v>3046</v>
      </c>
      <c r="C9478" s="45">
        <v>25100202</v>
      </c>
      <c r="D9478" s="45" t="s">
        <v>11363</v>
      </c>
      <c r="E9478" s="45" t="s">
        <v>11146</v>
      </c>
      <c r="AO9478" s="376"/>
    </row>
    <row r="9479" spans="1:41" x14ac:dyDescent="0.25">
      <c r="A9479" s="91" t="s">
        <v>19138</v>
      </c>
      <c r="B9479" s="92" t="s">
        <v>3182</v>
      </c>
      <c r="C9479" s="93" t="s">
        <v>19170</v>
      </c>
      <c r="D9479" s="93" t="s">
        <v>1201</v>
      </c>
      <c r="E9479" s="94">
        <v>46582</v>
      </c>
      <c r="F9479" s="93"/>
      <c r="G9479" s="93"/>
      <c r="H9479" s="93"/>
      <c r="I9479" s="99"/>
      <c r="J9479" s="99"/>
      <c r="K9479" s="99"/>
      <c r="L9479" s="99"/>
      <c r="M9479" s="99"/>
      <c r="N9479" s="99"/>
      <c r="O9479" s="99"/>
      <c r="P9479" s="99"/>
      <c r="Q9479" s="99"/>
      <c r="R9479" s="99"/>
      <c r="S9479" s="99"/>
      <c r="T9479" s="99"/>
      <c r="U9479" s="99"/>
      <c r="V9479" s="99"/>
      <c r="W9479" s="99"/>
      <c r="X9479" s="99"/>
      <c r="Y9479" s="99"/>
      <c r="Z9479" s="99"/>
      <c r="AA9479" s="99"/>
      <c r="AB9479" s="99"/>
      <c r="AC9479" s="99"/>
      <c r="AD9479" s="99"/>
      <c r="AE9479" s="99"/>
      <c r="AF9479" s="99"/>
      <c r="AG9479" s="99"/>
      <c r="AH9479" s="31"/>
      <c r="AI9479" s="31"/>
      <c r="AJ9479" s="31"/>
      <c r="AK9479" s="31"/>
      <c r="AL9479" s="31"/>
      <c r="AO9479" s="376"/>
    </row>
    <row r="9480" spans="1:41" x14ac:dyDescent="0.25">
      <c r="A9480" s="44" t="s">
        <v>1503</v>
      </c>
      <c r="B9480" s="44" t="s">
        <v>3156</v>
      </c>
      <c r="C9480" s="45" t="s">
        <v>4120</v>
      </c>
      <c r="D9480" s="45" t="s">
        <v>11204</v>
      </c>
      <c r="E9480" s="45" t="s">
        <v>3157</v>
      </c>
      <c r="F9480" s="93"/>
      <c r="G9480" s="93"/>
      <c r="H9480" s="93"/>
      <c r="I9480" s="99"/>
      <c r="J9480" s="99"/>
      <c r="K9480" s="99"/>
      <c r="L9480" s="99"/>
      <c r="M9480" s="99"/>
      <c r="N9480" s="99"/>
      <c r="O9480" s="99"/>
      <c r="P9480" s="99"/>
      <c r="Q9480" s="99"/>
      <c r="R9480" s="99"/>
      <c r="S9480" s="99"/>
      <c r="T9480" s="99"/>
      <c r="U9480" s="99"/>
      <c r="V9480" s="99"/>
      <c r="W9480" s="99"/>
      <c r="X9480" s="99"/>
      <c r="Y9480" s="99"/>
      <c r="Z9480" s="99"/>
      <c r="AA9480" s="99"/>
      <c r="AB9480" s="99"/>
      <c r="AC9480" s="99"/>
      <c r="AD9480" s="99"/>
      <c r="AE9480" s="99"/>
      <c r="AF9480" s="99"/>
      <c r="AG9480" s="99"/>
      <c r="AH9480" s="31"/>
      <c r="AI9480" s="31"/>
      <c r="AJ9480" s="31"/>
      <c r="AK9480" s="31"/>
      <c r="AL9480" s="31"/>
      <c r="AO9480" s="376"/>
    </row>
    <row r="9481" spans="1:41" x14ac:dyDescent="0.25">
      <c r="A9481" s="44" t="s">
        <v>1503</v>
      </c>
      <c r="B9481" s="44" t="s">
        <v>3156</v>
      </c>
      <c r="C9481" s="45" t="s">
        <v>4120</v>
      </c>
      <c r="D9481" s="93" t="s">
        <v>17443</v>
      </c>
      <c r="E9481" s="45" t="s">
        <v>3157</v>
      </c>
      <c r="F9481" s="93"/>
      <c r="G9481" s="93"/>
      <c r="H9481" s="93"/>
      <c r="I9481" s="99"/>
      <c r="J9481" s="99"/>
      <c r="K9481" s="99"/>
      <c r="L9481" s="99"/>
      <c r="M9481" s="99"/>
      <c r="N9481" s="99"/>
      <c r="O9481" s="99"/>
      <c r="P9481" s="99"/>
      <c r="Q9481" s="99"/>
      <c r="R9481" s="99"/>
      <c r="S9481" s="99"/>
      <c r="T9481" s="99"/>
      <c r="U9481" s="99"/>
      <c r="V9481" s="99"/>
      <c r="W9481" s="99"/>
      <c r="X9481" s="99"/>
      <c r="Y9481" s="99"/>
      <c r="Z9481" s="99"/>
      <c r="AA9481" s="99"/>
      <c r="AB9481" s="99"/>
      <c r="AC9481" s="99"/>
      <c r="AD9481" s="99"/>
      <c r="AE9481" s="99"/>
      <c r="AF9481" s="99"/>
      <c r="AG9481" s="99"/>
      <c r="AH9481" s="31"/>
      <c r="AI9481" s="31"/>
      <c r="AJ9481" s="31"/>
      <c r="AK9481" s="31"/>
      <c r="AL9481" s="31"/>
      <c r="AO9481" s="376"/>
    </row>
    <row r="9482" spans="1:41" x14ac:dyDescent="0.25">
      <c r="A9482" s="44" t="s">
        <v>1503</v>
      </c>
      <c r="B9482" s="44" t="s">
        <v>3156</v>
      </c>
      <c r="C9482" s="45" t="s">
        <v>17442</v>
      </c>
      <c r="D9482" s="93" t="s">
        <v>17443</v>
      </c>
      <c r="E9482" s="45" t="s">
        <v>17352</v>
      </c>
      <c r="F9482" s="93"/>
      <c r="G9482" s="93"/>
      <c r="H9482" s="93"/>
      <c r="I9482" s="99"/>
      <c r="J9482" s="99"/>
      <c r="K9482" s="99"/>
      <c r="L9482" s="99"/>
      <c r="M9482" s="99"/>
      <c r="N9482" s="99"/>
      <c r="O9482" s="99"/>
      <c r="P9482" s="99"/>
      <c r="Q9482" s="99"/>
      <c r="R9482" s="99"/>
      <c r="S9482" s="99"/>
      <c r="T9482" s="99"/>
      <c r="U9482" s="99"/>
      <c r="V9482" s="99"/>
      <c r="W9482" s="99"/>
      <c r="X9482" s="99"/>
      <c r="Y9482" s="99"/>
      <c r="Z9482" s="99"/>
      <c r="AA9482" s="99"/>
      <c r="AB9482" s="99"/>
      <c r="AC9482" s="99"/>
      <c r="AD9482" s="99"/>
      <c r="AE9482" s="99"/>
      <c r="AF9482" s="99"/>
      <c r="AG9482" s="99"/>
      <c r="AH9482" s="31"/>
      <c r="AI9482" s="31"/>
      <c r="AJ9482" s="31"/>
      <c r="AK9482" s="31"/>
      <c r="AL9482" s="31"/>
      <c r="AO9482" s="376"/>
    </row>
    <row r="9483" spans="1:41" x14ac:dyDescent="0.25">
      <c r="A9483" s="44" t="s">
        <v>1503</v>
      </c>
      <c r="B9483" s="44" t="s">
        <v>14968</v>
      </c>
      <c r="C9483" s="45" t="s">
        <v>13843</v>
      </c>
      <c r="D9483" s="367" t="s">
        <v>3696</v>
      </c>
      <c r="E9483" s="328">
        <f>DATE(2029,1,10)</f>
        <v>47128</v>
      </c>
      <c r="F9483" s="32"/>
      <c r="G9483" s="32"/>
      <c r="H9483" s="32"/>
      <c r="I9483" s="31"/>
      <c r="J9483" s="31"/>
      <c r="K9483" s="31"/>
      <c r="L9483" s="31"/>
      <c r="M9483" s="31"/>
      <c r="N9483" s="31"/>
      <c r="O9483" s="31"/>
      <c r="P9483" s="31"/>
      <c r="Q9483" s="31"/>
      <c r="R9483" s="31"/>
      <c r="S9483" s="31"/>
      <c r="T9483" s="31"/>
      <c r="U9483" s="31"/>
      <c r="V9483" s="31"/>
      <c r="W9483" s="31"/>
      <c r="X9483" s="31"/>
      <c r="Y9483" s="31"/>
      <c r="Z9483" s="31"/>
      <c r="AA9483" s="31"/>
      <c r="AB9483" s="31"/>
      <c r="AC9483" s="31"/>
      <c r="AD9483" s="31"/>
      <c r="AE9483" s="31"/>
      <c r="AF9483" s="31"/>
      <c r="AG9483" s="31"/>
      <c r="AH9483" s="31"/>
      <c r="AI9483" s="31"/>
      <c r="AJ9483" s="31"/>
      <c r="AK9483" s="31"/>
      <c r="AL9483" s="31"/>
      <c r="AO9483" s="376"/>
    </row>
    <row r="9484" spans="1:41" x14ac:dyDescent="0.25">
      <c r="A9484" s="44" t="s">
        <v>1503</v>
      </c>
      <c r="B9484" s="44" t="s">
        <v>3156</v>
      </c>
      <c r="C9484" s="45" t="s">
        <v>4120</v>
      </c>
      <c r="D9484" s="45" t="s">
        <v>9895</v>
      </c>
      <c r="E9484" s="45" t="s">
        <v>4825</v>
      </c>
      <c r="F9484" s="93"/>
      <c r="G9484" s="93"/>
      <c r="H9484" s="93"/>
      <c r="I9484" s="99"/>
      <c r="J9484" s="99"/>
      <c r="K9484" s="99"/>
      <c r="L9484" s="99"/>
      <c r="M9484" s="99"/>
      <c r="N9484" s="44"/>
      <c r="O9484" s="44"/>
      <c r="P9484" s="99"/>
      <c r="Q9484" s="99"/>
      <c r="R9484" s="99"/>
      <c r="S9484" s="99"/>
      <c r="T9484" s="99"/>
      <c r="U9484" s="99"/>
      <c r="V9484" s="99"/>
      <c r="W9484" s="99"/>
      <c r="X9484" s="99"/>
      <c r="Y9484" s="99"/>
      <c r="Z9484" s="99"/>
      <c r="AA9484" s="99"/>
      <c r="AB9484" s="99"/>
      <c r="AC9484" s="99"/>
      <c r="AD9484" s="99"/>
      <c r="AE9484" s="99"/>
      <c r="AF9484" s="99"/>
      <c r="AG9484" s="99"/>
      <c r="AH9484" s="31"/>
      <c r="AI9484" s="31"/>
      <c r="AJ9484" s="31"/>
      <c r="AK9484" s="31"/>
      <c r="AL9484" s="31"/>
      <c r="AO9484" s="376"/>
    </row>
    <row r="9485" spans="1:41" x14ac:dyDescent="0.25">
      <c r="A9485" s="44" t="s">
        <v>5275</v>
      </c>
      <c r="B9485" s="44" t="s">
        <v>2350</v>
      </c>
      <c r="C9485" s="45">
        <v>220105</v>
      </c>
      <c r="D9485" s="45" t="s">
        <v>11363</v>
      </c>
      <c r="E9485" s="45" t="s">
        <v>2593</v>
      </c>
      <c r="AO9485" s="376"/>
    </row>
    <row r="9486" spans="1:41" x14ac:dyDescent="0.25">
      <c r="A9486" s="44" t="s">
        <v>16580</v>
      </c>
      <c r="B9486" s="44" t="s">
        <v>21434</v>
      </c>
      <c r="C9486" s="45" t="s">
        <v>16562</v>
      </c>
      <c r="D9486" s="45" t="s">
        <v>21447</v>
      </c>
      <c r="E9486" s="46">
        <v>46418</v>
      </c>
      <c r="AO9486" s="376"/>
    </row>
    <row r="9487" spans="1:41" x14ac:dyDescent="0.25">
      <c r="A9487" s="44" t="s">
        <v>13467</v>
      </c>
      <c r="B9487" s="44" t="s">
        <v>21335</v>
      </c>
      <c r="C9487" s="45" t="s">
        <v>13465</v>
      </c>
      <c r="D9487" s="45" t="s">
        <v>21447</v>
      </c>
      <c r="E9487" s="46">
        <v>46538</v>
      </c>
      <c r="AO9487" s="376"/>
    </row>
    <row r="9488" spans="1:41" x14ac:dyDescent="0.3">
      <c r="A9488" s="333" t="s">
        <v>11048</v>
      </c>
      <c r="B9488" s="333" t="s">
        <v>1161</v>
      </c>
      <c r="C9488" s="125" t="s">
        <v>10225</v>
      </c>
      <c r="D9488" s="32" t="s">
        <v>20309</v>
      </c>
      <c r="E9488" s="125" t="s">
        <v>2593</v>
      </c>
      <c r="F9488" s="125" t="s">
        <v>1189</v>
      </c>
      <c r="G9488" s="125" t="s">
        <v>1190</v>
      </c>
      <c r="AO9488" s="376"/>
    </row>
    <row r="9489" spans="1:41" x14ac:dyDescent="0.25">
      <c r="A9489" s="44" t="s">
        <v>10575</v>
      </c>
      <c r="B9489" s="44" t="s">
        <v>10348</v>
      </c>
      <c r="C9489" s="45">
        <v>240501</v>
      </c>
      <c r="D9489" s="45" t="s">
        <v>11363</v>
      </c>
      <c r="E9489" s="45" t="s">
        <v>10349</v>
      </c>
      <c r="AO9489" s="376"/>
    </row>
    <row r="9490" spans="1:41" x14ac:dyDescent="0.25">
      <c r="A9490" s="44" t="s">
        <v>19372</v>
      </c>
      <c r="B9490" s="319" t="s">
        <v>19548</v>
      </c>
      <c r="C9490" s="318" t="s">
        <v>19720</v>
      </c>
      <c r="D9490" s="93" t="s">
        <v>19934</v>
      </c>
      <c r="E9490" s="320">
        <v>46752</v>
      </c>
      <c r="F9490" s="93"/>
      <c r="G9490" s="93"/>
      <c r="H9490" s="93"/>
      <c r="I9490" s="99"/>
      <c r="J9490" s="99"/>
      <c r="K9490" s="99"/>
      <c r="L9490" s="99"/>
      <c r="M9490" s="99"/>
      <c r="N9490" s="99"/>
      <c r="O9490" s="99"/>
      <c r="P9490" s="99"/>
      <c r="Q9490" s="99"/>
      <c r="R9490" s="99"/>
      <c r="S9490" s="99"/>
      <c r="T9490" s="99"/>
      <c r="U9490" s="99"/>
      <c r="V9490" s="99"/>
      <c r="W9490" s="99"/>
      <c r="X9490" s="99"/>
      <c r="Y9490" s="99"/>
      <c r="Z9490" s="99"/>
      <c r="AA9490" s="99"/>
      <c r="AB9490" s="99"/>
      <c r="AC9490" s="99"/>
      <c r="AD9490" s="99"/>
      <c r="AE9490" s="99"/>
      <c r="AF9490" s="99"/>
      <c r="AG9490" s="99"/>
      <c r="AH9490" s="31"/>
      <c r="AI9490" s="31"/>
      <c r="AJ9490" s="31"/>
      <c r="AK9490" s="31"/>
      <c r="AL9490" s="31"/>
      <c r="AO9490" s="376"/>
    </row>
    <row r="9491" spans="1:41" x14ac:dyDescent="0.25">
      <c r="A9491" s="44" t="s">
        <v>20946</v>
      </c>
      <c r="B9491" s="44" t="s">
        <v>20947</v>
      </c>
      <c r="C9491" s="45" t="s">
        <v>21067</v>
      </c>
      <c r="D9491" s="367" t="s">
        <v>3696</v>
      </c>
      <c r="E9491" s="328">
        <f>DATE(2030,5,14)</f>
        <v>47617</v>
      </c>
      <c r="F9491" s="32"/>
      <c r="G9491" s="32"/>
      <c r="H9491" s="32"/>
      <c r="I9491" s="31"/>
      <c r="J9491" s="31"/>
      <c r="K9491" s="31"/>
      <c r="L9491" s="31"/>
      <c r="M9491" s="31"/>
      <c r="N9491" s="31"/>
      <c r="O9491" s="31"/>
      <c r="P9491" s="31"/>
      <c r="Q9491" s="31"/>
      <c r="R9491" s="31"/>
      <c r="S9491" s="31"/>
      <c r="T9491" s="31"/>
      <c r="U9491" s="31"/>
      <c r="V9491" s="31"/>
      <c r="W9491" s="31"/>
      <c r="X9491" s="31"/>
      <c r="Y9491" s="31"/>
      <c r="Z9491" s="31"/>
      <c r="AA9491" s="31"/>
      <c r="AB9491" s="31"/>
      <c r="AC9491" s="31"/>
      <c r="AD9491" s="31"/>
      <c r="AE9491" s="31"/>
      <c r="AF9491" s="31"/>
      <c r="AG9491" s="31"/>
      <c r="AH9491" s="31"/>
      <c r="AI9491" s="31"/>
      <c r="AJ9491" s="31"/>
      <c r="AK9491" s="31"/>
      <c r="AL9491" s="31"/>
      <c r="AO9491" s="376"/>
    </row>
    <row r="9492" spans="1:41" x14ac:dyDescent="0.25">
      <c r="A9492" s="44" t="s">
        <v>17967</v>
      </c>
      <c r="B9492" s="44" t="s">
        <v>21399</v>
      </c>
      <c r="C9492" s="45" t="s">
        <v>18888</v>
      </c>
      <c r="D9492" s="45" t="s">
        <v>21447</v>
      </c>
      <c r="E9492" s="46">
        <v>46507</v>
      </c>
      <c r="AO9492" s="376"/>
    </row>
    <row r="9493" spans="1:41" x14ac:dyDescent="0.3">
      <c r="A9493" s="333" t="s">
        <v>13339</v>
      </c>
      <c r="B9493" s="333" t="s">
        <v>1157</v>
      </c>
      <c r="C9493" s="125" t="s">
        <v>13318</v>
      </c>
      <c r="D9493" s="32" t="s">
        <v>20309</v>
      </c>
      <c r="E9493" s="125" t="s">
        <v>12551</v>
      </c>
      <c r="F9493" s="125" t="s">
        <v>1189</v>
      </c>
      <c r="G9493" s="125" t="s">
        <v>1190</v>
      </c>
      <c r="AO9493" s="376"/>
    </row>
    <row r="9494" spans="1:41" x14ac:dyDescent="0.25">
      <c r="A9494" s="44" t="s">
        <v>238</v>
      </c>
      <c r="B9494" s="44" t="s">
        <v>163</v>
      </c>
      <c r="C9494" s="45" t="s">
        <v>3256</v>
      </c>
      <c r="D9494" s="45" t="s">
        <v>11204</v>
      </c>
      <c r="E9494" s="45" t="s">
        <v>5158</v>
      </c>
      <c r="F9494" s="93"/>
      <c r="G9494" s="93"/>
      <c r="H9494" s="93"/>
      <c r="I9494" s="99"/>
      <c r="J9494" s="99"/>
      <c r="K9494" s="99"/>
      <c r="L9494" s="99"/>
      <c r="M9494" s="99"/>
      <c r="N9494" s="99"/>
      <c r="O9494" s="99"/>
      <c r="P9494" s="99"/>
      <c r="Q9494" s="99"/>
      <c r="R9494" s="99"/>
      <c r="S9494" s="99"/>
      <c r="T9494" s="99"/>
      <c r="U9494" s="99"/>
      <c r="V9494" s="99"/>
      <c r="W9494" s="99"/>
      <c r="X9494" s="99"/>
      <c r="Y9494" s="99"/>
      <c r="Z9494" s="99"/>
      <c r="AA9494" s="99"/>
      <c r="AB9494" s="99"/>
      <c r="AC9494" s="99"/>
      <c r="AD9494" s="99"/>
      <c r="AE9494" s="99"/>
      <c r="AF9494" s="99"/>
      <c r="AG9494" s="99"/>
      <c r="AH9494" s="31"/>
      <c r="AI9494" s="31"/>
      <c r="AJ9494" s="31"/>
      <c r="AK9494" s="31"/>
      <c r="AL9494" s="31"/>
      <c r="AO9494" s="376"/>
    </row>
    <row r="9495" spans="1:41" x14ac:dyDescent="0.25">
      <c r="A9495" s="44" t="s">
        <v>238</v>
      </c>
      <c r="B9495" s="44" t="s">
        <v>163</v>
      </c>
      <c r="C9495" s="45" t="s">
        <v>3256</v>
      </c>
      <c r="D9495" s="45" t="s">
        <v>9895</v>
      </c>
      <c r="E9495" s="45" t="s">
        <v>5158</v>
      </c>
      <c r="F9495" s="93"/>
      <c r="G9495" s="93"/>
      <c r="H9495" s="93"/>
      <c r="I9495" s="99"/>
      <c r="J9495" s="99"/>
      <c r="K9495" s="99"/>
      <c r="L9495" s="99"/>
      <c r="M9495" s="99"/>
      <c r="N9495" s="44"/>
      <c r="O9495" s="44"/>
      <c r="P9495" s="99"/>
      <c r="Q9495" s="99"/>
      <c r="R9495" s="99"/>
      <c r="S9495" s="99"/>
      <c r="T9495" s="99"/>
      <c r="U9495" s="99"/>
      <c r="V9495" s="99"/>
      <c r="W9495" s="99"/>
      <c r="X9495" s="99"/>
      <c r="Y9495" s="99"/>
      <c r="Z9495" s="99"/>
      <c r="AA9495" s="99"/>
      <c r="AB9495" s="99"/>
      <c r="AC9495" s="99"/>
      <c r="AD9495" s="99"/>
      <c r="AE9495" s="99"/>
      <c r="AF9495" s="99"/>
      <c r="AG9495" s="99"/>
      <c r="AH9495" s="31"/>
      <c r="AI9495" s="31"/>
      <c r="AJ9495" s="31"/>
      <c r="AK9495" s="31"/>
      <c r="AL9495" s="31"/>
      <c r="AO9495" s="376"/>
    </row>
    <row r="9496" spans="1:41" x14ac:dyDescent="0.25">
      <c r="A9496" s="91" t="s">
        <v>19139</v>
      </c>
      <c r="B9496" s="92" t="s">
        <v>3182</v>
      </c>
      <c r="C9496" s="93" t="s">
        <v>19170</v>
      </c>
      <c r="D9496" s="93" t="s">
        <v>1201</v>
      </c>
      <c r="E9496" s="94">
        <v>46582</v>
      </c>
      <c r="F9496" s="93"/>
      <c r="G9496" s="93"/>
      <c r="H9496" s="93"/>
      <c r="I9496" s="99"/>
      <c r="J9496" s="99"/>
      <c r="K9496" s="99"/>
      <c r="L9496" s="99"/>
      <c r="M9496" s="99"/>
      <c r="N9496" s="99"/>
      <c r="O9496" s="99"/>
      <c r="P9496" s="99"/>
      <c r="Q9496" s="99"/>
      <c r="R9496" s="99"/>
      <c r="S9496" s="99"/>
      <c r="T9496" s="99"/>
      <c r="U9496" s="99"/>
      <c r="V9496" s="99"/>
      <c r="W9496" s="99"/>
      <c r="X9496" s="99"/>
      <c r="Y9496" s="99"/>
      <c r="Z9496" s="99"/>
      <c r="AA9496" s="99"/>
      <c r="AB9496" s="99"/>
      <c r="AC9496" s="99"/>
      <c r="AD9496" s="99"/>
      <c r="AE9496" s="99"/>
      <c r="AF9496" s="99"/>
      <c r="AG9496" s="99"/>
      <c r="AH9496" s="31"/>
      <c r="AI9496" s="31"/>
      <c r="AJ9496" s="31"/>
      <c r="AK9496" s="31"/>
      <c r="AL9496" s="31"/>
      <c r="AO9496" s="376"/>
    </row>
    <row r="9497" spans="1:41" x14ac:dyDescent="0.3">
      <c r="A9497" s="99" t="s">
        <v>3721</v>
      </c>
      <c r="B9497" s="92" t="s">
        <v>13413</v>
      </c>
      <c r="C9497" s="93" t="s">
        <v>13414</v>
      </c>
      <c r="D9497" s="93" t="s">
        <v>1201</v>
      </c>
      <c r="E9497" s="94">
        <v>47320</v>
      </c>
      <c r="F9497" s="93"/>
      <c r="G9497" s="93"/>
      <c r="H9497" s="93"/>
      <c r="I9497" s="99"/>
      <c r="J9497" s="99"/>
      <c r="K9497" s="99"/>
      <c r="L9497" s="99"/>
      <c r="M9497" s="99"/>
      <c r="N9497" s="99"/>
      <c r="O9497" s="99"/>
      <c r="P9497" s="99"/>
      <c r="Q9497" s="99"/>
      <c r="R9497" s="99"/>
      <c r="S9497" s="99"/>
      <c r="T9497" s="99"/>
      <c r="U9497" s="99"/>
      <c r="V9497" s="99"/>
      <c r="W9497" s="99"/>
      <c r="X9497" s="99"/>
      <c r="Y9497" s="99"/>
      <c r="Z9497" s="99"/>
      <c r="AA9497" s="99"/>
      <c r="AB9497" s="99"/>
      <c r="AC9497" s="99"/>
      <c r="AD9497" s="99"/>
      <c r="AE9497" s="99"/>
      <c r="AF9497" s="99"/>
      <c r="AG9497" s="99"/>
      <c r="AH9497" s="31"/>
      <c r="AI9497" s="31"/>
      <c r="AJ9497" s="31"/>
      <c r="AK9497" s="31"/>
      <c r="AL9497" s="31"/>
      <c r="AO9497" s="376"/>
    </row>
    <row r="9498" spans="1:41" x14ac:dyDescent="0.25">
      <c r="A9498" s="91" t="s">
        <v>3721</v>
      </c>
      <c r="B9498" s="92" t="s">
        <v>19284</v>
      </c>
      <c r="C9498" s="93" t="s">
        <v>19285</v>
      </c>
      <c r="D9498" s="93" t="s">
        <v>1201</v>
      </c>
      <c r="E9498" s="94">
        <v>46582</v>
      </c>
      <c r="F9498" s="93"/>
      <c r="G9498" s="93"/>
      <c r="H9498" s="93"/>
      <c r="I9498" s="99"/>
      <c r="J9498" s="99"/>
      <c r="K9498" s="99"/>
      <c r="L9498" s="99"/>
      <c r="M9498" s="99"/>
      <c r="N9498" s="99"/>
      <c r="O9498" s="99"/>
      <c r="P9498" s="99"/>
      <c r="Q9498" s="99"/>
      <c r="R9498" s="99"/>
      <c r="S9498" s="99"/>
      <c r="T9498" s="99"/>
      <c r="U9498" s="99"/>
      <c r="V9498" s="99"/>
      <c r="W9498" s="99"/>
      <c r="X9498" s="99"/>
      <c r="Y9498" s="99"/>
      <c r="Z9498" s="99"/>
      <c r="AA9498" s="99"/>
      <c r="AB9498" s="99"/>
      <c r="AC9498" s="99"/>
      <c r="AD9498" s="99"/>
      <c r="AE9498" s="99"/>
      <c r="AF9498" s="99"/>
      <c r="AG9498" s="99"/>
      <c r="AH9498" s="31"/>
      <c r="AI9498" s="31"/>
      <c r="AJ9498" s="31"/>
      <c r="AK9498" s="31"/>
      <c r="AL9498" s="31"/>
      <c r="AO9498" s="376"/>
    </row>
    <row r="9499" spans="1:41" x14ac:dyDescent="0.25">
      <c r="A9499" s="44" t="s">
        <v>19373</v>
      </c>
      <c r="B9499" s="319" t="s">
        <v>19509</v>
      </c>
      <c r="C9499" s="318" t="s">
        <v>19721</v>
      </c>
      <c r="D9499" s="93" t="s">
        <v>19934</v>
      </c>
      <c r="E9499" s="320">
        <v>46387</v>
      </c>
      <c r="F9499" s="93"/>
      <c r="G9499" s="93"/>
      <c r="H9499" s="93"/>
      <c r="I9499" s="99"/>
      <c r="J9499" s="99"/>
      <c r="K9499" s="99"/>
      <c r="L9499" s="99"/>
      <c r="M9499" s="99"/>
      <c r="N9499" s="99"/>
      <c r="O9499" s="99"/>
      <c r="P9499" s="99"/>
      <c r="Q9499" s="99"/>
      <c r="R9499" s="99"/>
      <c r="S9499" s="99"/>
      <c r="T9499" s="99"/>
      <c r="U9499" s="99"/>
      <c r="V9499" s="99"/>
      <c r="W9499" s="99"/>
      <c r="X9499" s="99"/>
      <c r="Y9499" s="99"/>
      <c r="Z9499" s="99"/>
      <c r="AA9499" s="99"/>
      <c r="AB9499" s="99"/>
      <c r="AC9499" s="99"/>
      <c r="AD9499" s="99"/>
      <c r="AE9499" s="99"/>
      <c r="AF9499" s="99"/>
      <c r="AG9499" s="99"/>
      <c r="AH9499" s="31"/>
      <c r="AI9499" s="31"/>
      <c r="AJ9499" s="31"/>
      <c r="AK9499" s="31"/>
      <c r="AL9499" s="31"/>
      <c r="AO9499" s="376"/>
    </row>
    <row r="9500" spans="1:41" x14ac:dyDescent="0.25">
      <c r="A9500" s="44" t="s">
        <v>17968</v>
      </c>
      <c r="B9500" s="44" t="s">
        <v>3176</v>
      </c>
      <c r="C9500" s="45">
        <v>26010402</v>
      </c>
      <c r="D9500" s="45" t="s">
        <v>11363</v>
      </c>
      <c r="E9500" s="45" t="s">
        <v>17459</v>
      </c>
      <c r="AO9500" s="376"/>
    </row>
    <row r="9501" spans="1:41" x14ac:dyDescent="0.25">
      <c r="A9501" s="44" t="s">
        <v>16749</v>
      </c>
      <c r="B9501" s="44" t="s">
        <v>16750</v>
      </c>
      <c r="C9501" s="45" t="s">
        <v>17020</v>
      </c>
      <c r="D9501" s="367" t="s">
        <v>3696</v>
      </c>
      <c r="E9501" s="328">
        <f>DATE(2029,12,8)</f>
        <v>47460</v>
      </c>
      <c r="F9501" s="32"/>
      <c r="G9501" s="32"/>
      <c r="H9501" s="32"/>
      <c r="I9501" s="31"/>
      <c r="J9501" s="31"/>
      <c r="K9501" s="31"/>
      <c r="L9501" s="31"/>
      <c r="M9501" s="31"/>
      <c r="N9501" s="31"/>
      <c r="O9501" s="31"/>
      <c r="P9501" s="31"/>
      <c r="Q9501" s="31"/>
      <c r="R9501" s="31"/>
      <c r="S9501" s="31"/>
      <c r="T9501" s="31"/>
      <c r="U9501" s="31"/>
      <c r="V9501" s="31"/>
      <c r="W9501" s="31"/>
      <c r="X9501" s="31"/>
      <c r="Y9501" s="31"/>
      <c r="Z9501" s="31"/>
      <c r="AA9501" s="31"/>
      <c r="AB9501" s="31"/>
      <c r="AC9501" s="31"/>
      <c r="AD9501" s="31"/>
      <c r="AE9501" s="31"/>
      <c r="AF9501" s="31"/>
      <c r="AG9501" s="31"/>
      <c r="AH9501" s="31"/>
      <c r="AI9501" s="31"/>
      <c r="AJ9501" s="31"/>
      <c r="AK9501" s="31"/>
      <c r="AL9501" s="31"/>
      <c r="AO9501" s="376"/>
    </row>
    <row r="9502" spans="1:41" x14ac:dyDescent="0.25">
      <c r="A9502" s="44" t="s">
        <v>8488</v>
      </c>
      <c r="B9502" s="44" t="s">
        <v>8478</v>
      </c>
      <c r="C9502" s="45" t="s">
        <v>8532</v>
      </c>
      <c r="D9502" s="32" t="s">
        <v>5559</v>
      </c>
      <c r="E9502" s="45" t="s">
        <v>20852</v>
      </c>
      <c r="F9502" s="32"/>
      <c r="G9502" s="32"/>
      <c r="H9502" s="32"/>
      <c r="I9502" s="31"/>
      <c r="J9502" s="31"/>
      <c r="K9502" s="31"/>
      <c r="L9502" s="31"/>
      <c r="M9502" s="31"/>
      <c r="N9502" s="31"/>
      <c r="O9502" s="31"/>
      <c r="P9502" s="31"/>
      <c r="Q9502" s="31"/>
      <c r="R9502" s="31"/>
      <c r="S9502" s="31"/>
      <c r="T9502" s="31"/>
      <c r="U9502" s="31"/>
      <c r="V9502" s="31"/>
      <c r="W9502" s="31"/>
      <c r="X9502" s="31"/>
      <c r="Y9502" s="31"/>
      <c r="Z9502" s="31"/>
      <c r="AA9502" s="31"/>
      <c r="AB9502" s="31"/>
      <c r="AC9502" s="31"/>
      <c r="AD9502" s="31"/>
      <c r="AE9502" s="31"/>
      <c r="AF9502" s="31"/>
      <c r="AG9502" s="31"/>
      <c r="AH9502" s="31"/>
      <c r="AI9502" s="31"/>
      <c r="AJ9502" s="31"/>
      <c r="AK9502" s="31"/>
      <c r="AL9502" s="31"/>
      <c r="AO9502" s="376"/>
    </row>
    <row r="9503" spans="1:41" x14ac:dyDescent="0.25">
      <c r="A9503" s="44" t="s">
        <v>15801</v>
      </c>
      <c r="B9503" s="44" t="s">
        <v>5134</v>
      </c>
      <c r="C9503" s="45">
        <v>250802</v>
      </c>
      <c r="D9503" s="45" t="s">
        <v>11363</v>
      </c>
      <c r="E9503" s="45" t="s">
        <v>9880</v>
      </c>
      <c r="AO9503" s="376"/>
    </row>
    <row r="9504" spans="1:41" x14ac:dyDescent="0.25">
      <c r="A9504" s="44" t="s">
        <v>9454</v>
      </c>
      <c r="B9504" s="92" t="s">
        <v>9602</v>
      </c>
      <c r="C9504" s="45" t="s">
        <v>9343</v>
      </c>
      <c r="D9504" s="93" t="s">
        <v>9601</v>
      </c>
      <c r="E9504" s="94">
        <v>46568</v>
      </c>
      <c r="F9504" s="93"/>
      <c r="G9504" s="93"/>
      <c r="H9504" s="93"/>
      <c r="I9504" s="99"/>
      <c r="J9504" s="99"/>
      <c r="K9504" s="99"/>
      <c r="L9504" s="99"/>
      <c r="M9504" s="99"/>
      <c r="N9504" s="44"/>
      <c r="O9504" s="44"/>
      <c r="P9504" s="99"/>
      <c r="Q9504" s="99"/>
      <c r="R9504" s="99"/>
      <c r="S9504" s="99"/>
      <c r="T9504" s="99"/>
      <c r="U9504" s="99"/>
      <c r="V9504" s="99"/>
      <c r="W9504" s="99"/>
      <c r="X9504" s="99"/>
      <c r="Y9504" s="99"/>
      <c r="Z9504" s="99"/>
      <c r="AA9504" s="99"/>
      <c r="AB9504" s="99"/>
      <c r="AC9504" s="99"/>
      <c r="AD9504" s="99"/>
      <c r="AE9504" s="99"/>
      <c r="AF9504" s="99"/>
      <c r="AG9504" s="99"/>
      <c r="AH9504" s="31"/>
      <c r="AI9504" s="31"/>
      <c r="AJ9504" s="31"/>
      <c r="AK9504" s="31"/>
      <c r="AL9504" s="31"/>
      <c r="AO9504" s="376"/>
    </row>
    <row r="9505" spans="1:41" x14ac:dyDescent="0.25">
      <c r="A9505" s="44" t="s">
        <v>15802</v>
      </c>
      <c r="B9505" s="44" t="s">
        <v>2350</v>
      </c>
      <c r="C9505" s="45">
        <v>250106</v>
      </c>
      <c r="D9505" s="45" t="s">
        <v>11363</v>
      </c>
      <c r="E9505" s="45" t="s">
        <v>11887</v>
      </c>
      <c r="AO9505" s="376"/>
    </row>
    <row r="9506" spans="1:41" x14ac:dyDescent="0.25">
      <c r="A9506" s="44" t="s">
        <v>21696</v>
      </c>
      <c r="B9506" s="44" t="s">
        <v>925</v>
      </c>
      <c r="C9506" s="45">
        <v>260601</v>
      </c>
      <c r="D9506" s="45" t="s">
        <v>11363</v>
      </c>
      <c r="E9506" s="45" t="s">
        <v>17341</v>
      </c>
      <c r="AO9506" s="376"/>
    </row>
    <row r="9507" spans="1:41" x14ac:dyDescent="0.25">
      <c r="A9507" s="44" t="s">
        <v>19374</v>
      </c>
      <c r="B9507" s="319" t="s">
        <v>19513</v>
      </c>
      <c r="C9507" s="318" t="s">
        <v>19722</v>
      </c>
      <c r="D9507" s="93" t="s">
        <v>19934</v>
      </c>
      <c r="E9507" s="320">
        <v>47177</v>
      </c>
      <c r="F9507" s="93"/>
      <c r="G9507" s="93"/>
      <c r="H9507" s="93"/>
      <c r="I9507" s="99"/>
      <c r="J9507" s="99"/>
      <c r="K9507" s="99"/>
      <c r="L9507" s="99"/>
      <c r="M9507" s="99"/>
      <c r="N9507" s="99"/>
      <c r="O9507" s="99"/>
      <c r="P9507" s="99"/>
      <c r="Q9507" s="99"/>
      <c r="R9507" s="99"/>
      <c r="S9507" s="99"/>
      <c r="T9507" s="99"/>
      <c r="U9507" s="99"/>
      <c r="V9507" s="99"/>
      <c r="W9507" s="99"/>
      <c r="X9507" s="99"/>
      <c r="Y9507" s="99"/>
      <c r="Z9507" s="99"/>
      <c r="AA9507" s="99"/>
      <c r="AB9507" s="99"/>
      <c r="AC9507" s="99"/>
      <c r="AD9507" s="99"/>
      <c r="AE9507" s="99"/>
      <c r="AF9507" s="99"/>
      <c r="AG9507" s="99"/>
      <c r="AH9507" s="31"/>
      <c r="AI9507" s="31"/>
      <c r="AJ9507" s="31"/>
      <c r="AK9507" s="31"/>
      <c r="AL9507" s="31"/>
      <c r="AO9507" s="376"/>
    </row>
    <row r="9508" spans="1:41" x14ac:dyDescent="0.25">
      <c r="A9508" s="44" t="s">
        <v>7874</v>
      </c>
      <c r="B9508" s="44" t="s">
        <v>14969</v>
      </c>
      <c r="C9508" s="45" t="s">
        <v>14970</v>
      </c>
      <c r="D9508" s="367" t="s">
        <v>3696</v>
      </c>
      <c r="E9508" s="328">
        <f>DATE(2029,5,19)</f>
        <v>47257</v>
      </c>
      <c r="F9508" s="32"/>
      <c r="G9508" s="32"/>
      <c r="H9508" s="32"/>
      <c r="I9508" s="31"/>
      <c r="J9508" s="31"/>
      <c r="K9508" s="31"/>
      <c r="L9508" s="31"/>
      <c r="M9508" s="31"/>
      <c r="N9508" s="31"/>
      <c r="O9508" s="31"/>
      <c r="P9508" s="31"/>
      <c r="Q9508" s="31"/>
      <c r="R9508" s="31"/>
      <c r="S9508" s="31"/>
      <c r="T9508" s="31"/>
      <c r="U9508" s="31"/>
      <c r="V9508" s="31"/>
      <c r="W9508" s="31"/>
      <c r="X9508" s="31"/>
      <c r="Y9508" s="31"/>
      <c r="Z9508" s="31"/>
      <c r="AA9508" s="31"/>
      <c r="AB9508" s="31"/>
      <c r="AC9508" s="31"/>
      <c r="AD9508" s="31"/>
      <c r="AE9508" s="31"/>
      <c r="AF9508" s="31"/>
      <c r="AG9508" s="31"/>
      <c r="AH9508" s="31"/>
      <c r="AI9508" s="31"/>
      <c r="AJ9508" s="31"/>
      <c r="AK9508" s="31"/>
      <c r="AL9508" s="31"/>
      <c r="AO9508" s="376"/>
    </row>
    <row r="9509" spans="1:41" x14ac:dyDescent="0.25">
      <c r="A9509" s="44" t="s">
        <v>5276</v>
      </c>
      <c r="B9509" s="44" t="s">
        <v>3475</v>
      </c>
      <c r="C9509" s="45">
        <v>230301</v>
      </c>
      <c r="D9509" s="45" t="s">
        <v>11363</v>
      </c>
      <c r="E9509" s="45" t="s">
        <v>5265</v>
      </c>
      <c r="AO9509" s="376"/>
    </row>
    <row r="9510" spans="1:41" x14ac:dyDescent="0.25">
      <c r="A9510" s="44" t="s">
        <v>11624</v>
      </c>
      <c r="B9510" s="44" t="s">
        <v>21362</v>
      </c>
      <c r="C9510" s="45" t="s">
        <v>11608</v>
      </c>
      <c r="D9510" s="45" t="s">
        <v>21447</v>
      </c>
      <c r="E9510" s="46">
        <v>46752</v>
      </c>
      <c r="AO9510" s="376"/>
    </row>
    <row r="9511" spans="1:41" x14ac:dyDescent="0.25">
      <c r="A9511" s="44" t="s">
        <v>5022</v>
      </c>
      <c r="B9511" s="44" t="s">
        <v>5012</v>
      </c>
      <c r="C9511" s="45" t="s">
        <v>5023</v>
      </c>
      <c r="D9511" s="45" t="s">
        <v>11204</v>
      </c>
      <c r="E9511" s="45" t="s">
        <v>2538</v>
      </c>
      <c r="F9511" s="93"/>
      <c r="G9511" s="93"/>
      <c r="H9511" s="93"/>
      <c r="I9511" s="99"/>
      <c r="J9511" s="99"/>
      <c r="K9511" s="99"/>
      <c r="L9511" s="99"/>
      <c r="M9511" s="99"/>
      <c r="N9511" s="99"/>
      <c r="O9511" s="99"/>
      <c r="P9511" s="99"/>
      <c r="Q9511" s="99"/>
      <c r="R9511" s="99"/>
      <c r="S9511" s="99"/>
      <c r="T9511" s="99"/>
      <c r="U9511" s="99"/>
      <c r="V9511" s="99"/>
      <c r="W9511" s="99"/>
      <c r="X9511" s="99"/>
      <c r="Y9511" s="99"/>
      <c r="Z9511" s="99"/>
      <c r="AA9511" s="99"/>
      <c r="AB9511" s="99"/>
      <c r="AC9511" s="99"/>
      <c r="AD9511" s="99"/>
      <c r="AE9511" s="99"/>
      <c r="AF9511" s="99"/>
      <c r="AG9511" s="99"/>
      <c r="AH9511" s="31"/>
      <c r="AI9511" s="31"/>
      <c r="AJ9511" s="31"/>
      <c r="AK9511" s="31"/>
      <c r="AL9511" s="31"/>
      <c r="AO9511" s="376"/>
    </row>
    <row r="9512" spans="1:41" x14ac:dyDescent="0.25">
      <c r="A9512" s="44" t="s">
        <v>5022</v>
      </c>
      <c r="B9512" s="44" t="s">
        <v>5012</v>
      </c>
      <c r="C9512" s="45" t="s">
        <v>5023</v>
      </c>
      <c r="D9512" s="93" t="s">
        <v>17443</v>
      </c>
      <c r="E9512" s="45" t="s">
        <v>2538</v>
      </c>
      <c r="F9512" s="93"/>
      <c r="G9512" s="93"/>
      <c r="H9512" s="93"/>
      <c r="I9512" s="99"/>
      <c r="J9512" s="99"/>
      <c r="K9512" s="99"/>
      <c r="L9512" s="99"/>
      <c r="M9512" s="99"/>
      <c r="N9512" s="99"/>
      <c r="O9512" s="99"/>
      <c r="P9512" s="99"/>
      <c r="Q9512" s="99"/>
      <c r="R9512" s="99"/>
      <c r="S9512" s="99"/>
      <c r="T9512" s="99"/>
      <c r="U9512" s="99"/>
      <c r="V9512" s="99"/>
      <c r="W9512" s="99"/>
      <c r="X9512" s="99"/>
      <c r="Y9512" s="99"/>
      <c r="Z9512" s="99"/>
      <c r="AA9512" s="99"/>
      <c r="AB9512" s="99"/>
      <c r="AC9512" s="99"/>
      <c r="AD9512" s="99"/>
      <c r="AE9512" s="99"/>
      <c r="AF9512" s="99"/>
      <c r="AG9512" s="99"/>
      <c r="AH9512" s="31"/>
      <c r="AI9512" s="31"/>
      <c r="AJ9512" s="31"/>
      <c r="AK9512" s="31"/>
      <c r="AL9512" s="31"/>
      <c r="AO9512" s="376"/>
    </row>
    <row r="9513" spans="1:41" x14ac:dyDescent="0.25">
      <c r="A9513" s="44" t="s">
        <v>5022</v>
      </c>
      <c r="B9513" s="44" t="s">
        <v>5012</v>
      </c>
      <c r="C9513" s="45" t="s">
        <v>5023</v>
      </c>
      <c r="D9513" s="45" t="s">
        <v>9895</v>
      </c>
      <c r="E9513" s="45" t="s">
        <v>4125</v>
      </c>
      <c r="F9513" s="93"/>
      <c r="G9513" s="93"/>
      <c r="H9513" s="93"/>
      <c r="I9513" s="99"/>
      <c r="J9513" s="99"/>
      <c r="K9513" s="99"/>
      <c r="L9513" s="99"/>
      <c r="M9513" s="99"/>
      <c r="N9513" s="44"/>
      <c r="O9513" s="44"/>
      <c r="P9513" s="99"/>
      <c r="Q9513" s="99"/>
      <c r="R9513" s="99"/>
      <c r="S9513" s="99"/>
      <c r="T9513" s="99"/>
      <c r="U9513" s="99"/>
      <c r="V9513" s="99"/>
      <c r="W9513" s="99"/>
      <c r="X9513" s="99"/>
      <c r="Y9513" s="99"/>
      <c r="Z9513" s="99"/>
      <c r="AA9513" s="99"/>
      <c r="AB9513" s="99"/>
      <c r="AC9513" s="99"/>
      <c r="AD9513" s="99"/>
      <c r="AE9513" s="99"/>
      <c r="AF9513" s="99"/>
      <c r="AG9513" s="99"/>
      <c r="AH9513" s="31"/>
      <c r="AI9513" s="31"/>
      <c r="AJ9513" s="31"/>
      <c r="AK9513" s="31"/>
      <c r="AL9513" s="31"/>
      <c r="AO9513" s="376"/>
    </row>
    <row r="9514" spans="1:41" x14ac:dyDescent="0.25">
      <c r="A9514" s="108" t="s">
        <v>1988</v>
      </c>
      <c r="B9514" s="114" t="s">
        <v>1969</v>
      </c>
      <c r="C9514" s="106" t="s">
        <v>2925</v>
      </c>
      <c r="D9514" s="93" t="s">
        <v>1394</v>
      </c>
      <c r="E9514" s="115">
        <v>47695</v>
      </c>
      <c r="F9514" s="93"/>
      <c r="G9514" s="93"/>
      <c r="H9514" s="93"/>
      <c r="I9514" s="99"/>
      <c r="J9514" s="99"/>
      <c r="K9514" s="99"/>
      <c r="L9514" s="99"/>
      <c r="M9514" s="99"/>
      <c r="N9514" s="44"/>
      <c r="O9514" s="44"/>
      <c r="P9514" s="99"/>
      <c r="Q9514" s="99"/>
      <c r="R9514" s="99"/>
      <c r="S9514" s="99"/>
      <c r="T9514" s="99"/>
      <c r="U9514" s="99"/>
      <c r="V9514" s="99"/>
      <c r="W9514" s="99"/>
      <c r="X9514" s="99"/>
      <c r="Y9514" s="99"/>
      <c r="Z9514" s="99"/>
      <c r="AA9514" s="99"/>
      <c r="AB9514" s="99"/>
      <c r="AC9514" s="99"/>
      <c r="AD9514" s="99"/>
      <c r="AE9514" s="99"/>
      <c r="AF9514" s="99"/>
      <c r="AG9514" s="99"/>
      <c r="AH9514" s="31"/>
      <c r="AI9514" s="31"/>
      <c r="AJ9514" s="31"/>
      <c r="AK9514" s="31"/>
      <c r="AL9514" s="31"/>
      <c r="AO9514" s="376"/>
    </row>
    <row r="9515" spans="1:41" x14ac:dyDescent="0.25">
      <c r="A9515" s="76" t="s">
        <v>12311</v>
      </c>
      <c r="B9515" s="44" t="s">
        <v>16091</v>
      </c>
      <c r="C9515" s="45">
        <v>1.26</v>
      </c>
      <c r="D9515" s="45" t="s">
        <v>12549</v>
      </c>
      <c r="E9515" s="46">
        <v>47787</v>
      </c>
      <c r="F9515" s="45"/>
      <c r="G9515" s="93"/>
      <c r="H9515" s="93"/>
      <c r="I9515" s="99"/>
      <c r="J9515" s="99"/>
      <c r="K9515" s="99"/>
      <c r="L9515" s="99"/>
      <c r="M9515" s="99"/>
      <c r="N9515" s="99"/>
      <c r="O9515" s="99"/>
      <c r="P9515" s="99"/>
      <c r="Q9515" s="99"/>
      <c r="R9515" s="99"/>
      <c r="S9515" s="99"/>
      <c r="T9515" s="99"/>
      <c r="U9515" s="99"/>
      <c r="V9515" s="99"/>
      <c r="W9515" s="99"/>
      <c r="X9515" s="99"/>
      <c r="Y9515" s="99"/>
      <c r="Z9515" s="99"/>
      <c r="AA9515" s="99"/>
      <c r="AB9515" s="99"/>
      <c r="AC9515" s="99"/>
      <c r="AD9515" s="99"/>
      <c r="AE9515" s="99"/>
      <c r="AF9515" s="99"/>
      <c r="AG9515" s="99"/>
      <c r="AH9515" s="31"/>
      <c r="AI9515" s="31"/>
      <c r="AJ9515" s="31"/>
      <c r="AK9515" s="31"/>
      <c r="AL9515" s="31"/>
      <c r="AO9515" s="376"/>
    </row>
    <row r="9516" spans="1:41" x14ac:dyDescent="0.3">
      <c r="A9516" s="333" t="s">
        <v>8656</v>
      </c>
      <c r="B9516" s="333" t="s">
        <v>1154</v>
      </c>
      <c r="C9516" s="125" t="s">
        <v>10117</v>
      </c>
      <c r="D9516" s="32" t="s">
        <v>20309</v>
      </c>
      <c r="E9516" s="125" t="s">
        <v>5139</v>
      </c>
      <c r="F9516" s="125" t="s">
        <v>1189</v>
      </c>
      <c r="G9516" s="125" t="s">
        <v>1189</v>
      </c>
      <c r="AO9516" s="376"/>
    </row>
    <row r="9517" spans="1:41" x14ac:dyDescent="0.25">
      <c r="A9517" s="44" t="s">
        <v>17969</v>
      </c>
      <c r="B9517" s="44" t="s">
        <v>5321</v>
      </c>
      <c r="C9517" s="45">
        <v>26010401</v>
      </c>
      <c r="D9517" s="45" t="s">
        <v>11363</v>
      </c>
      <c r="E9517" s="45" t="s">
        <v>17459</v>
      </c>
      <c r="AO9517" s="376"/>
    </row>
    <row r="9518" spans="1:41" x14ac:dyDescent="0.25">
      <c r="A9518" s="44" t="s">
        <v>10576</v>
      </c>
      <c r="B9518" s="44" t="s">
        <v>3176</v>
      </c>
      <c r="C9518" s="45">
        <v>24010402</v>
      </c>
      <c r="D9518" s="45" t="s">
        <v>11363</v>
      </c>
      <c r="E9518" s="45" t="s">
        <v>9238</v>
      </c>
      <c r="AO9518" s="376"/>
    </row>
    <row r="9519" spans="1:41" x14ac:dyDescent="0.25">
      <c r="A9519" s="44" t="s">
        <v>17970</v>
      </c>
      <c r="B9519" s="44" t="s">
        <v>5321</v>
      </c>
      <c r="C9519" s="45">
        <v>25010401</v>
      </c>
      <c r="D9519" s="45" t="s">
        <v>11363</v>
      </c>
      <c r="E9519" s="45" t="s">
        <v>12564</v>
      </c>
      <c r="AO9519" s="376"/>
    </row>
    <row r="9520" spans="1:41" x14ac:dyDescent="0.25">
      <c r="A9520" s="44" t="s">
        <v>4197</v>
      </c>
      <c r="B9520" s="44" t="s">
        <v>4198</v>
      </c>
      <c r="C9520" s="45" t="s">
        <v>4199</v>
      </c>
      <c r="D9520" s="45" t="s">
        <v>11204</v>
      </c>
      <c r="E9520" s="45" t="s">
        <v>4146</v>
      </c>
      <c r="F9520" s="93"/>
      <c r="G9520" s="93"/>
      <c r="H9520" s="93"/>
      <c r="I9520" s="99"/>
      <c r="J9520" s="99"/>
      <c r="K9520" s="99"/>
      <c r="L9520" s="99"/>
      <c r="M9520" s="99"/>
      <c r="N9520" s="99"/>
      <c r="O9520" s="99"/>
      <c r="P9520" s="99"/>
      <c r="Q9520" s="99"/>
      <c r="R9520" s="99"/>
      <c r="S9520" s="99"/>
      <c r="T9520" s="99"/>
      <c r="U9520" s="99"/>
      <c r="V9520" s="99"/>
      <c r="W9520" s="99"/>
      <c r="X9520" s="99"/>
      <c r="Y9520" s="99"/>
      <c r="Z9520" s="99"/>
      <c r="AA9520" s="99"/>
      <c r="AB9520" s="99"/>
      <c r="AC9520" s="99"/>
      <c r="AD9520" s="99"/>
      <c r="AE9520" s="99"/>
      <c r="AF9520" s="99"/>
      <c r="AG9520" s="99"/>
      <c r="AH9520" s="31"/>
      <c r="AI9520" s="31"/>
      <c r="AJ9520" s="31"/>
      <c r="AK9520" s="31"/>
      <c r="AL9520" s="31"/>
      <c r="AO9520" s="376"/>
    </row>
    <row r="9521" spans="1:41" x14ac:dyDescent="0.25">
      <c r="A9521" s="44" t="s">
        <v>4197</v>
      </c>
      <c r="B9521" s="44" t="s">
        <v>4198</v>
      </c>
      <c r="C9521" s="45" t="s">
        <v>4199</v>
      </c>
      <c r="D9521" s="93" t="s">
        <v>17443</v>
      </c>
      <c r="E9521" s="45" t="s">
        <v>4146</v>
      </c>
      <c r="F9521" s="93"/>
      <c r="G9521" s="93"/>
      <c r="H9521" s="93"/>
      <c r="I9521" s="99"/>
      <c r="J9521" s="99"/>
      <c r="K9521" s="99"/>
      <c r="L9521" s="99"/>
      <c r="M9521" s="99"/>
      <c r="N9521" s="99"/>
      <c r="O9521" s="99"/>
      <c r="P9521" s="99"/>
      <c r="Q9521" s="99"/>
      <c r="R9521" s="99"/>
      <c r="S9521" s="99"/>
      <c r="T9521" s="99"/>
      <c r="U9521" s="99"/>
      <c r="V9521" s="99"/>
      <c r="W9521" s="99"/>
      <c r="X9521" s="99"/>
      <c r="Y9521" s="99"/>
      <c r="Z9521" s="99"/>
      <c r="AA9521" s="99"/>
      <c r="AB9521" s="99"/>
      <c r="AC9521" s="99"/>
      <c r="AD9521" s="99"/>
      <c r="AE9521" s="99"/>
      <c r="AF9521" s="99"/>
      <c r="AG9521" s="99"/>
      <c r="AH9521" s="31"/>
      <c r="AI9521" s="31"/>
      <c r="AJ9521" s="31"/>
      <c r="AK9521" s="31"/>
      <c r="AL9521" s="31"/>
      <c r="AO9521" s="376"/>
    </row>
    <row r="9522" spans="1:41" x14ac:dyDescent="0.25">
      <c r="A9522" s="44" t="s">
        <v>4197</v>
      </c>
      <c r="B9522" s="44" t="s">
        <v>4198</v>
      </c>
      <c r="C9522" s="45" t="s">
        <v>4199</v>
      </c>
      <c r="D9522" s="45" t="s">
        <v>9895</v>
      </c>
      <c r="E9522" s="45" t="s">
        <v>4824</v>
      </c>
      <c r="F9522" s="93"/>
      <c r="G9522" s="93"/>
      <c r="H9522" s="93"/>
      <c r="I9522" s="99"/>
      <c r="J9522" s="99"/>
      <c r="K9522" s="99"/>
      <c r="L9522" s="99"/>
      <c r="M9522" s="99"/>
      <c r="N9522" s="44"/>
      <c r="O9522" s="44"/>
      <c r="P9522" s="99"/>
      <c r="Q9522" s="99"/>
      <c r="R9522" s="99"/>
      <c r="S9522" s="99"/>
      <c r="T9522" s="99"/>
      <c r="U9522" s="99"/>
      <c r="V9522" s="99"/>
      <c r="W9522" s="99"/>
      <c r="X9522" s="99"/>
      <c r="Y9522" s="99"/>
      <c r="Z9522" s="99"/>
      <c r="AA9522" s="99"/>
      <c r="AB9522" s="99"/>
      <c r="AC9522" s="99"/>
      <c r="AD9522" s="99"/>
      <c r="AE9522" s="99"/>
      <c r="AF9522" s="99"/>
      <c r="AG9522" s="99"/>
      <c r="AH9522" s="31"/>
      <c r="AI9522" s="31"/>
      <c r="AJ9522" s="31"/>
      <c r="AK9522" s="31"/>
      <c r="AL9522" s="31"/>
      <c r="AO9522" s="376"/>
    </row>
    <row r="9523" spans="1:41" x14ac:dyDescent="0.25">
      <c r="A9523" s="44" t="s">
        <v>19375</v>
      </c>
      <c r="B9523" s="319" t="s">
        <v>19523</v>
      </c>
      <c r="C9523" s="318" t="s">
        <v>19723</v>
      </c>
      <c r="D9523" s="93" t="s">
        <v>19934</v>
      </c>
      <c r="E9523" s="320">
        <v>47177</v>
      </c>
      <c r="F9523" s="93"/>
      <c r="G9523" s="93"/>
      <c r="H9523" s="93"/>
      <c r="I9523" s="99"/>
      <c r="J9523" s="99"/>
      <c r="K9523" s="99"/>
      <c r="L9523" s="99"/>
      <c r="M9523" s="99"/>
      <c r="N9523" s="99"/>
      <c r="O9523" s="99"/>
      <c r="P9523" s="99"/>
      <c r="Q9523" s="99"/>
      <c r="R9523" s="99"/>
      <c r="S9523" s="99"/>
      <c r="T9523" s="99"/>
      <c r="U9523" s="99"/>
      <c r="V9523" s="99"/>
      <c r="W9523" s="99"/>
      <c r="X9523" s="99"/>
      <c r="Y9523" s="99"/>
      <c r="Z9523" s="99"/>
      <c r="AA9523" s="99"/>
      <c r="AB9523" s="99"/>
      <c r="AC9523" s="99"/>
      <c r="AD9523" s="99"/>
      <c r="AE9523" s="99"/>
      <c r="AF9523" s="99"/>
      <c r="AG9523" s="99"/>
      <c r="AH9523" s="31"/>
      <c r="AI9523" s="31"/>
      <c r="AJ9523" s="31"/>
      <c r="AK9523" s="31"/>
      <c r="AL9523" s="31"/>
      <c r="AO9523" s="376"/>
    </row>
    <row r="9524" spans="1:41" x14ac:dyDescent="0.3">
      <c r="A9524" s="333" t="s">
        <v>4782</v>
      </c>
      <c r="B9524" s="333" t="s">
        <v>4815</v>
      </c>
      <c r="C9524" s="125" t="s">
        <v>15581</v>
      </c>
      <c r="D9524" s="32" t="s">
        <v>20309</v>
      </c>
      <c r="E9524" s="125" t="s">
        <v>9839</v>
      </c>
      <c r="F9524" s="125" t="s">
        <v>1189</v>
      </c>
      <c r="G9524" s="125" t="s">
        <v>1190</v>
      </c>
      <c r="AO9524" s="376"/>
    </row>
    <row r="9525" spans="1:41" x14ac:dyDescent="0.25">
      <c r="A9525" s="44" t="s">
        <v>15803</v>
      </c>
      <c r="B9525" s="44" t="s">
        <v>5134</v>
      </c>
      <c r="C9525" s="45">
        <v>250802</v>
      </c>
      <c r="D9525" s="45" t="s">
        <v>11363</v>
      </c>
      <c r="E9525" s="45" t="s">
        <v>9880</v>
      </c>
      <c r="AO9525" s="376"/>
    </row>
    <row r="9526" spans="1:41" x14ac:dyDescent="0.3">
      <c r="A9526" s="333" t="s">
        <v>15375</v>
      </c>
      <c r="B9526" s="333" t="s">
        <v>1774</v>
      </c>
      <c r="C9526" s="125" t="s">
        <v>15318</v>
      </c>
      <c r="D9526" s="32" t="s">
        <v>20309</v>
      </c>
      <c r="E9526" s="125" t="s">
        <v>11886</v>
      </c>
      <c r="F9526" s="125" t="s">
        <v>1190</v>
      </c>
      <c r="G9526" s="125" t="s">
        <v>1190</v>
      </c>
      <c r="AO9526" s="376"/>
    </row>
    <row r="9527" spans="1:41" x14ac:dyDescent="0.3">
      <c r="A9527" s="333" t="s">
        <v>15375</v>
      </c>
      <c r="B9527" s="333" t="s">
        <v>4814</v>
      </c>
      <c r="C9527" s="125" t="s">
        <v>15585</v>
      </c>
      <c r="D9527" s="32" t="s">
        <v>20309</v>
      </c>
      <c r="E9527" s="125" t="s">
        <v>9839</v>
      </c>
      <c r="F9527" s="125" t="s">
        <v>1190</v>
      </c>
      <c r="G9527" s="125" t="s">
        <v>1190</v>
      </c>
      <c r="AO9527" s="376"/>
    </row>
    <row r="9528" spans="1:41" x14ac:dyDescent="0.3">
      <c r="A9528" s="333" t="s">
        <v>8065</v>
      </c>
      <c r="B9528" s="333" t="s">
        <v>1162</v>
      </c>
      <c r="C9528" s="125" t="s">
        <v>8016</v>
      </c>
      <c r="D9528" s="32" t="s">
        <v>20309</v>
      </c>
      <c r="E9528" s="125" t="s">
        <v>7871</v>
      </c>
      <c r="F9528" s="125" t="s">
        <v>1189</v>
      </c>
      <c r="G9528" s="125" t="s">
        <v>1190</v>
      </c>
      <c r="AO9528" s="376"/>
    </row>
    <row r="9529" spans="1:41" x14ac:dyDescent="0.25">
      <c r="A9529" s="44" t="s">
        <v>8065</v>
      </c>
      <c r="B9529" s="44" t="s">
        <v>148</v>
      </c>
      <c r="C9529" s="45" t="s">
        <v>9938</v>
      </c>
      <c r="D9529" s="46" t="s">
        <v>21328</v>
      </c>
      <c r="E9529" s="46">
        <v>46493</v>
      </c>
      <c r="AO9529" s="376"/>
    </row>
    <row r="9530" spans="1:41" x14ac:dyDescent="0.25">
      <c r="A9530" s="44" t="s">
        <v>8065</v>
      </c>
      <c r="B9530" s="44" t="s">
        <v>148</v>
      </c>
      <c r="C9530" s="45" t="s">
        <v>9938</v>
      </c>
      <c r="D9530" s="46" t="s">
        <v>21328</v>
      </c>
      <c r="E9530" s="46">
        <v>46493</v>
      </c>
      <c r="AO9530" s="376"/>
    </row>
    <row r="9531" spans="1:41" x14ac:dyDescent="0.25">
      <c r="A9531" s="262" t="s">
        <v>6252</v>
      </c>
      <c r="B9531" s="262" t="s">
        <v>6249</v>
      </c>
      <c r="C9531" s="263">
        <v>791202207007</v>
      </c>
      <c r="D9531" s="263" t="s">
        <v>6271</v>
      </c>
      <c r="E9531" s="264">
        <v>46630</v>
      </c>
      <c r="F9531" s="93"/>
      <c r="G9531" s="93"/>
      <c r="H9531" s="93"/>
      <c r="I9531" s="99"/>
      <c r="J9531" s="99"/>
      <c r="K9531" s="99"/>
      <c r="L9531" s="99"/>
      <c r="M9531" s="99"/>
      <c r="N9531" s="44"/>
      <c r="O9531" s="44"/>
      <c r="P9531" s="99"/>
      <c r="Q9531" s="99"/>
      <c r="R9531" s="99"/>
      <c r="S9531" s="99"/>
      <c r="T9531" s="99"/>
      <c r="U9531" s="99"/>
      <c r="V9531" s="99"/>
      <c r="W9531" s="99"/>
      <c r="X9531" s="99"/>
      <c r="Y9531" s="99"/>
      <c r="Z9531" s="99"/>
      <c r="AA9531" s="99"/>
      <c r="AB9531" s="99"/>
      <c r="AC9531" s="99"/>
      <c r="AD9531" s="99"/>
      <c r="AE9531" s="99"/>
      <c r="AF9531" s="99"/>
      <c r="AG9531" s="99"/>
      <c r="AH9531" s="31"/>
      <c r="AI9531" s="31"/>
      <c r="AJ9531" s="31"/>
      <c r="AK9531" s="31"/>
      <c r="AL9531" s="31"/>
      <c r="AO9531" s="376"/>
    </row>
    <row r="9532" spans="1:41" x14ac:dyDescent="0.3">
      <c r="A9532" s="333" t="s">
        <v>6252</v>
      </c>
      <c r="B9532" s="333" t="s">
        <v>6931</v>
      </c>
      <c r="C9532" s="125" t="s">
        <v>4822</v>
      </c>
      <c r="D9532" s="32" t="s">
        <v>20309</v>
      </c>
      <c r="E9532" s="125" t="s">
        <v>4826</v>
      </c>
      <c r="F9532" s="125" t="s">
        <v>1189</v>
      </c>
      <c r="G9532" s="125" t="s">
        <v>1190</v>
      </c>
      <c r="AO9532" s="376"/>
    </row>
    <row r="9533" spans="1:41" x14ac:dyDescent="0.3">
      <c r="A9533" s="333" t="s">
        <v>6252</v>
      </c>
      <c r="B9533" s="333" t="s">
        <v>1162</v>
      </c>
      <c r="C9533" s="125" t="s">
        <v>8016</v>
      </c>
      <c r="D9533" s="32" t="s">
        <v>20309</v>
      </c>
      <c r="E9533" s="125" t="s">
        <v>7871</v>
      </c>
      <c r="F9533" s="125" t="s">
        <v>1189</v>
      </c>
      <c r="G9533" s="125" t="s">
        <v>1190</v>
      </c>
      <c r="AO9533" s="376"/>
    </row>
    <row r="9534" spans="1:41" x14ac:dyDescent="0.25">
      <c r="A9534" s="44" t="s">
        <v>6252</v>
      </c>
      <c r="B9534" s="44" t="s">
        <v>13594</v>
      </c>
      <c r="C9534" s="45">
        <v>29.25</v>
      </c>
      <c r="D9534" s="45" t="s">
        <v>12549</v>
      </c>
      <c r="E9534" s="46">
        <v>47664</v>
      </c>
      <c r="F9534" s="45"/>
      <c r="G9534" s="93"/>
      <c r="H9534" s="93"/>
      <c r="I9534" s="99"/>
      <c r="J9534" s="99"/>
      <c r="K9534" s="99"/>
      <c r="L9534" s="99"/>
      <c r="M9534" s="99"/>
      <c r="N9534" s="99"/>
      <c r="O9534" s="99"/>
      <c r="P9534" s="99"/>
      <c r="Q9534" s="99"/>
      <c r="R9534" s="99"/>
      <c r="S9534" s="99"/>
      <c r="T9534" s="99"/>
      <c r="U9534" s="99"/>
      <c r="V9534" s="99"/>
      <c r="W9534" s="99"/>
      <c r="X9534" s="99"/>
      <c r="Y9534" s="99"/>
      <c r="Z9534" s="99"/>
      <c r="AA9534" s="99"/>
      <c r="AB9534" s="99"/>
      <c r="AC9534" s="99"/>
      <c r="AD9534" s="99"/>
      <c r="AE9534" s="99"/>
      <c r="AF9534" s="99"/>
      <c r="AG9534" s="99"/>
      <c r="AH9534" s="31"/>
      <c r="AI9534" s="31"/>
      <c r="AJ9534" s="31"/>
      <c r="AK9534" s="31"/>
      <c r="AL9534" s="31"/>
      <c r="AO9534" s="376"/>
    </row>
    <row r="9535" spans="1:41" x14ac:dyDescent="0.25">
      <c r="A9535" s="44" t="s">
        <v>6252</v>
      </c>
      <c r="B9535" s="44" t="s">
        <v>17452</v>
      </c>
      <c r="C9535" s="45">
        <v>25010501</v>
      </c>
      <c r="D9535" s="45" t="s">
        <v>11363</v>
      </c>
      <c r="E9535" s="45" t="s">
        <v>12551</v>
      </c>
      <c r="AO9535" s="376"/>
    </row>
    <row r="9536" spans="1:41" x14ac:dyDescent="0.25">
      <c r="A9536" s="44" t="s">
        <v>6252</v>
      </c>
      <c r="B9536" s="44" t="s">
        <v>5129</v>
      </c>
      <c r="C9536" s="45">
        <v>25010502</v>
      </c>
      <c r="D9536" s="45" t="s">
        <v>11363</v>
      </c>
      <c r="E9536" s="45" t="s">
        <v>12551</v>
      </c>
      <c r="AO9536" s="376"/>
    </row>
    <row r="9537" spans="1:41" x14ac:dyDescent="0.25">
      <c r="A9537" s="44" t="s">
        <v>6252</v>
      </c>
      <c r="B9537" s="44" t="s">
        <v>947</v>
      </c>
      <c r="C9537" s="45">
        <v>260102</v>
      </c>
      <c r="D9537" s="45" t="s">
        <v>11363</v>
      </c>
      <c r="E9537" s="45" t="s">
        <v>8292</v>
      </c>
      <c r="AO9537" s="376"/>
    </row>
    <row r="9538" spans="1:41" x14ac:dyDescent="0.25">
      <c r="A9538" s="44" t="s">
        <v>6252</v>
      </c>
      <c r="B9538" s="44" t="s">
        <v>21449</v>
      </c>
      <c r="C9538" s="45">
        <v>260504</v>
      </c>
      <c r="D9538" s="45" t="s">
        <v>11363</v>
      </c>
      <c r="E9538" s="45" t="s">
        <v>21450</v>
      </c>
      <c r="AO9538" s="376"/>
    </row>
    <row r="9539" spans="1:41" x14ac:dyDescent="0.25">
      <c r="A9539" s="44" t="s">
        <v>6252</v>
      </c>
      <c r="B9539" s="44" t="s">
        <v>7823</v>
      </c>
      <c r="C9539" s="45">
        <v>260701</v>
      </c>
      <c r="D9539" s="45" t="s">
        <v>11363</v>
      </c>
      <c r="E9539" s="45" t="s">
        <v>11150</v>
      </c>
      <c r="AO9539" s="376"/>
    </row>
    <row r="9540" spans="1:41" x14ac:dyDescent="0.25">
      <c r="A9540" s="44" t="s">
        <v>1</v>
      </c>
      <c r="B9540" s="44" t="s">
        <v>156</v>
      </c>
      <c r="C9540" s="45" t="s">
        <v>4876</v>
      </c>
      <c r="D9540" s="46" t="s">
        <v>21328</v>
      </c>
      <c r="E9540" s="46">
        <v>46650</v>
      </c>
      <c r="AO9540" s="376"/>
    </row>
    <row r="9541" spans="1:41" x14ac:dyDescent="0.25">
      <c r="A9541" s="44" t="s">
        <v>1</v>
      </c>
      <c r="B9541" s="44" t="s">
        <v>156</v>
      </c>
      <c r="C9541" s="45" t="s">
        <v>4876</v>
      </c>
      <c r="D9541" s="46" t="s">
        <v>21328</v>
      </c>
      <c r="E9541" s="46">
        <v>46650</v>
      </c>
      <c r="AO9541" s="376"/>
    </row>
    <row r="9542" spans="1:41" x14ac:dyDescent="0.25">
      <c r="A9542" s="44" t="s">
        <v>1</v>
      </c>
      <c r="B9542" s="44" t="s">
        <v>156</v>
      </c>
      <c r="C9542" s="45" t="s">
        <v>4876</v>
      </c>
      <c r="D9542" s="46" t="s">
        <v>21328</v>
      </c>
      <c r="E9542" s="46">
        <v>46650</v>
      </c>
      <c r="AO9542" s="376"/>
    </row>
    <row r="9543" spans="1:41" x14ac:dyDescent="0.25">
      <c r="A9543" s="44" t="s">
        <v>1</v>
      </c>
      <c r="B9543" s="44" t="s">
        <v>156</v>
      </c>
      <c r="C9543" s="45" t="s">
        <v>4876</v>
      </c>
      <c r="D9543" s="46" t="s">
        <v>21328</v>
      </c>
      <c r="E9543" s="46">
        <v>46650</v>
      </c>
      <c r="AO9543" s="376"/>
    </row>
    <row r="9544" spans="1:41" x14ac:dyDescent="0.25">
      <c r="A9544" s="44" t="s">
        <v>1</v>
      </c>
      <c r="B9544" s="44" t="s">
        <v>156</v>
      </c>
      <c r="C9544" s="45" t="s">
        <v>4876</v>
      </c>
      <c r="D9544" s="46" t="s">
        <v>21328</v>
      </c>
      <c r="E9544" s="46">
        <v>46650</v>
      </c>
      <c r="AO9544" s="376"/>
    </row>
    <row r="9545" spans="1:41" x14ac:dyDescent="0.25">
      <c r="A9545" s="44" t="s">
        <v>1</v>
      </c>
      <c r="B9545" s="44" t="s">
        <v>156</v>
      </c>
      <c r="C9545" s="45" t="s">
        <v>4876</v>
      </c>
      <c r="D9545" s="46" t="s">
        <v>21328</v>
      </c>
      <c r="E9545" s="46">
        <v>46650</v>
      </c>
      <c r="AO9545" s="376"/>
    </row>
    <row r="9546" spans="1:41" x14ac:dyDescent="0.25">
      <c r="A9546" s="44" t="s">
        <v>1</v>
      </c>
      <c r="B9546" s="44" t="s">
        <v>145</v>
      </c>
      <c r="C9546" s="45" t="s">
        <v>6326</v>
      </c>
      <c r="D9546" s="46" t="s">
        <v>21328</v>
      </c>
      <c r="E9546" s="46">
        <v>46441</v>
      </c>
      <c r="AO9546" s="376"/>
    </row>
    <row r="9547" spans="1:41" x14ac:dyDescent="0.25">
      <c r="A9547" s="44" t="s">
        <v>1</v>
      </c>
      <c r="B9547" s="44" t="s">
        <v>145</v>
      </c>
      <c r="C9547" s="45" t="s">
        <v>6326</v>
      </c>
      <c r="D9547" s="46" t="s">
        <v>21328</v>
      </c>
      <c r="E9547" s="46">
        <v>46441</v>
      </c>
      <c r="AO9547" s="376"/>
    </row>
    <row r="9548" spans="1:41" x14ac:dyDescent="0.25">
      <c r="A9548" s="44" t="s">
        <v>1</v>
      </c>
      <c r="B9548" s="44" t="s">
        <v>145</v>
      </c>
      <c r="C9548" s="45" t="s">
        <v>6326</v>
      </c>
      <c r="D9548" s="46" t="s">
        <v>21328</v>
      </c>
      <c r="E9548" s="46">
        <v>46441</v>
      </c>
      <c r="AO9548" s="376"/>
    </row>
    <row r="9549" spans="1:41" x14ac:dyDescent="0.25">
      <c r="A9549" s="44" t="s">
        <v>1</v>
      </c>
      <c r="B9549" s="44" t="s">
        <v>145</v>
      </c>
      <c r="C9549" s="45" t="s">
        <v>6326</v>
      </c>
      <c r="D9549" s="46" t="s">
        <v>21328</v>
      </c>
      <c r="E9549" s="46">
        <v>46441</v>
      </c>
      <c r="AO9549" s="376"/>
    </row>
    <row r="9550" spans="1:41" x14ac:dyDescent="0.25">
      <c r="A9550" s="44" t="s">
        <v>1</v>
      </c>
      <c r="B9550" s="44" t="s">
        <v>145</v>
      </c>
      <c r="C9550" s="45" t="s">
        <v>6326</v>
      </c>
      <c r="D9550" s="46" t="s">
        <v>21328</v>
      </c>
      <c r="E9550" s="46">
        <v>46441</v>
      </c>
      <c r="AO9550" s="376"/>
    </row>
    <row r="9551" spans="1:41" x14ac:dyDescent="0.25">
      <c r="A9551" s="44" t="s">
        <v>1</v>
      </c>
      <c r="B9551" s="44" t="s">
        <v>145</v>
      </c>
      <c r="C9551" s="45" t="s">
        <v>6326</v>
      </c>
      <c r="D9551" s="46" t="s">
        <v>21328</v>
      </c>
      <c r="E9551" s="46">
        <v>46441</v>
      </c>
      <c r="AO9551" s="376"/>
    </row>
    <row r="9552" spans="1:41" x14ac:dyDescent="0.25">
      <c r="A9552" s="44" t="s">
        <v>1</v>
      </c>
      <c r="B9552" s="44" t="s">
        <v>145</v>
      </c>
      <c r="C9552" s="45" t="s">
        <v>6326</v>
      </c>
      <c r="D9552" s="46" t="s">
        <v>21328</v>
      </c>
      <c r="E9552" s="46">
        <v>46441</v>
      </c>
      <c r="AO9552" s="376"/>
    </row>
    <row r="9553" spans="1:41" x14ac:dyDescent="0.25">
      <c r="A9553" s="44" t="s">
        <v>1</v>
      </c>
      <c r="B9553" s="44" t="s">
        <v>153</v>
      </c>
      <c r="C9553" s="45" t="s">
        <v>7147</v>
      </c>
      <c r="D9553" s="46" t="s">
        <v>21328</v>
      </c>
      <c r="E9553" s="46">
        <v>46579</v>
      </c>
      <c r="AO9553" s="376"/>
    </row>
    <row r="9554" spans="1:41" x14ac:dyDescent="0.25">
      <c r="A9554" s="44" t="s">
        <v>1</v>
      </c>
      <c r="B9554" s="44" t="s">
        <v>153</v>
      </c>
      <c r="C9554" s="45" t="s">
        <v>7147</v>
      </c>
      <c r="D9554" s="46" t="s">
        <v>21328</v>
      </c>
      <c r="E9554" s="46">
        <v>46579</v>
      </c>
      <c r="AO9554" s="376"/>
    </row>
    <row r="9555" spans="1:41" x14ac:dyDescent="0.25">
      <c r="A9555" s="44" t="s">
        <v>1</v>
      </c>
      <c r="B9555" s="44" t="s">
        <v>153</v>
      </c>
      <c r="C9555" s="45" t="s">
        <v>7147</v>
      </c>
      <c r="D9555" s="46" t="s">
        <v>21328</v>
      </c>
      <c r="E9555" s="46">
        <v>46579</v>
      </c>
      <c r="AO9555" s="376"/>
    </row>
    <row r="9556" spans="1:41" x14ac:dyDescent="0.25">
      <c r="A9556" s="44" t="s">
        <v>1</v>
      </c>
      <c r="B9556" s="44" t="s">
        <v>145</v>
      </c>
      <c r="C9556" s="45" t="s">
        <v>9939</v>
      </c>
      <c r="D9556" s="46" t="s">
        <v>21328</v>
      </c>
      <c r="E9556" s="46">
        <v>46403</v>
      </c>
      <c r="AO9556" s="376"/>
    </row>
    <row r="9557" spans="1:41" x14ac:dyDescent="0.25">
      <c r="A9557" s="44" t="s">
        <v>1</v>
      </c>
      <c r="B9557" s="44" t="s">
        <v>145</v>
      </c>
      <c r="C9557" s="45" t="s">
        <v>9939</v>
      </c>
      <c r="D9557" s="46" t="s">
        <v>21328</v>
      </c>
      <c r="E9557" s="46">
        <v>46403</v>
      </c>
      <c r="AO9557" s="376"/>
    </row>
    <row r="9558" spans="1:41" x14ac:dyDescent="0.25">
      <c r="A9558" s="44" t="s">
        <v>1</v>
      </c>
      <c r="B9558" s="44" t="s">
        <v>145</v>
      </c>
      <c r="C9558" s="45" t="s">
        <v>9939</v>
      </c>
      <c r="D9558" s="46" t="s">
        <v>21328</v>
      </c>
      <c r="E9558" s="46">
        <v>46403</v>
      </c>
      <c r="AO9558" s="376"/>
    </row>
    <row r="9559" spans="1:41" x14ac:dyDescent="0.25">
      <c r="A9559" s="44" t="s">
        <v>1</v>
      </c>
      <c r="B9559" s="44" t="s">
        <v>145</v>
      </c>
      <c r="C9559" s="45" t="s">
        <v>9939</v>
      </c>
      <c r="D9559" s="46" t="s">
        <v>21328</v>
      </c>
      <c r="E9559" s="46">
        <v>46403</v>
      </c>
      <c r="AO9559" s="376"/>
    </row>
    <row r="9560" spans="1:41" x14ac:dyDescent="0.25">
      <c r="A9560" s="44" t="s">
        <v>1</v>
      </c>
      <c r="B9560" s="44" t="s">
        <v>145</v>
      </c>
      <c r="C9560" s="45" t="s">
        <v>9939</v>
      </c>
      <c r="D9560" s="46" t="s">
        <v>21328</v>
      </c>
      <c r="E9560" s="46">
        <v>46403</v>
      </c>
      <c r="AO9560" s="376"/>
    </row>
    <row r="9561" spans="1:41" x14ac:dyDescent="0.25">
      <c r="A9561" s="44" t="s">
        <v>1</v>
      </c>
      <c r="B9561" s="44" t="s">
        <v>145</v>
      </c>
      <c r="C9561" s="45" t="s">
        <v>9939</v>
      </c>
      <c r="D9561" s="46" t="s">
        <v>21328</v>
      </c>
      <c r="E9561" s="46">
        <v>46403</v>
      </c>
      <c r="AO9561" s="376"/>
    </row>
    <row r="9562" spans="1:41" x14ac:dyDescent="0.25">
      <c r="A9562" s="44" t="s">
        <v>1</v>
      </c>
      <c r="B9562" s="44" t="s">
        <v>145</v>
      </c>
      <c r="C9562" s="45" t="s">
        <v>9939</v>
      </c>
      <c r="D9562" s="46" t="s">
        <v>21328</v>
      </c>
      <c r="E9562" s="46">
        <v>46403</v>
      </c>
      <c r="AO9562" s="376"/>
    </row>
    <row r="9563" spans="1:41" x14ac:dyDescent="0.25">
      <c r="A9563" s="44" t="s">
        <v>1</v>
      </c>
      <c r="B9563" s="44" t="s">
        <v>145</v>
      </c>
      <c r="C9563" s="45" t="s">
        <v>9939</v>
      </c>
      <c r="D9563" s="46" t="s">
        <v>21328</v>
      </c>
      <c r="E9563" s="46">
        <v>46403</v>
      </c>
      <c r="AO9563" s="376"/>
    </row>
    <row r="9564" spans="1:41" x14ac:dyDescent="0.25">
      <c r="A9564" s="44" t="s">
        <v>1</v>
      </c>
      <c r="B9564" s="44" t="s">
        <v>145</v>
      </c>
      <c r="C9564" s="45" t="s">
        <v>14500</v>
      </c>
      <c r="D9564" s="46" t="s">
        <v>21328</v>
      </c>
      <c r="E9564" s="46">
        <v>46583</v>
      </c>
      <c r="AO9564" s="376"/>
    </row>
    <row r="9565" spans="1:41" x14ac:dyDescent="0.25">
      <c r="A9565" s="44" t="s">
        <v>1</v>
      </c>
      <c r="B9565" s="44" t="s">
        <v>145</v>
      </c>
      <c r="C9565" s="45" t="s">
        <v>14500</v>
      </c>
      <c r="D9565" s="46" t="s">
        <v>21328</v>
      </c>
      <c r="E9565" s="46">
        <v>46583</v>
      </c>
      <c r="AO9565" s="376"/>
    </row>
    <row r="9566" spans="1:41" x14ac:dyDescent="0.25">
      <c r="A9566" s="44" t="s">
        <v>1</v>
      </c>
      <c r="B9566" s="44" t="s">
        <v>145</v>
      </c>
      <c r="C9566" s="45" t="s">
        <v>14500</v>
      </c>
      <c r="D9566" s="46" t="s">
        <v>21328</v>
      </c>
      <c r="E9566" s="46">
        <v>46583</v>
      </c>
      <c r="AO9566" s="376"/>
    </row>
    <row r="9567" spans="1:41" x14ac:dyDescent="0.25">
      <c r="A9567" s="44" t="s">
        <v>1</v>
      </c>
      <c r="B9567" s="44" t="s">
        <v>145</v>
      </c>
      <c r="C9567" s="45" t="s">
        <v>14500</v>
      </c>
      <c r="D9567" s="46" t="s">
        <v>21328</v>
      </c>
      <c r="E9567" s="46">
        <v>46583</v>
      </c>
      <c r="AO9567" s="376"/>
    </row>
    <row r="9568" spans="1:41" x14ac:dyDescent="0.25">
      <c r="A9568" s="44" t="s">
        <v>1</v>
      </c>
      <c r="B9568" s="44" t="s">
        <v>145</v>
      </c>
      <c r="C9568" s="45" t="s">
        <v>14500</v>
      </c>
      <c r="D9568" s="46" t="s">
        <v>21328</v>
      </c>
      <c r="E9568" s="46">
        <v>46583</v>
      </c>
      <c r="AO9568" s="376"/>
    </row>
    <row r="9569" spans="1:41" x14ac:dyDescent="0.25">
      <c r="A9569" s="44" t="s">
        <v>1</v>
      </c>
      <c r="B9569" s="44" t="s">
        <v>145</v>
      </c>
      <c r="C9569" s="45" t="s">
        <v>14500</v>
      </c>
      <c r="D9569" s="46" t="s">
        <v>21328</v>
      </c>
      <c r="E9569" s="46">
        <v>46583</v>
      </c>
      <c r="AO9569" s="376"/>
    </row>
    <row r="9570" spans="1:41" x14ac:dyDescent="0.25">
      <c r="A9570" s="44" t="s">
        <v>1</v>
      </c>
      <c r="B9570" s="44" t="s">
        <v>145</v>
      </c>
      <c r="C9570" s="45" t="s">
        <v>14500</v>
      </c>
      <c r="D9570" s="46" t="s">
        <v>21328</v>
      </c>
      <c r="E9570" s="46">
        <v>46583</v>
      </c>
      <c r="AO9570" s="376"/>
    </row>
    <row r="9571" spans="1:41" x14ac:dyDescent="0.25">
      <c r="A9571" s="44" t="s">
        <v>1</v>
      </c>
      <c r="B9571" s="44" t="s">
        <v>145</v>
      </c>
      <c r="C9571" s="45" t="s">
        <v>14500</v>
      </c>
      <c r="D9571" s="46" t="s">
        <v>21328</v>
      </c>
      <c r="E9571" s="46">
        <v>46583</v>
      </c>
      <c r="AO9571" s="376"/>
    </row>
    <row r="9572" spans="1:41" x14ac:dyDescent="0.25">
      <c r="A9572" s="44" t="s">
        <v>1</v>
      </c>
      <c r="B9572" s="44" t="s">
        <v>1882</v>
      </c>
      <c r="C9572" s="45" t="s">
        <v>16377</v>
      </c>
      <c r="D9572" s="46" t="s">
        <v>21328</v>
      </c>
      <c r="E9572" s="46">
        <v>46639</v>
      </c>
      <c r="AO9572" s="376"/>
    </row>
    <row r="9573" spans="1:41" x14ac:dyDescent="0.25">
      <c r="A9573" s="44" t="s">
        <v>1</v>
      </c>
      <c r="B9573" s="44" t="s">
        <v>1882</v>
      </c>
      <c r="C9573" s="45" t="s">
        <v>16377</v>
      </c>
      <c r="D9573" s="46" t="s">
        <v>21328</v>
      </c>
      <c r="E9573" s="46">
        <v>46639</v>
      </c>
      <c r="AO9573" s="376"/>
    </row>
    <row r="9574" spans="1:41" x14ac:dyDescent="0.25">
      <c r="A9574" s="44" t="s">
        <v>1</v>
      </c>
      <c r="B9574" s="44" t="s">
        <v>1882</v>
      </c>
      <c r="C9574" s="45" t="s">
        <v>16377</v>
      </c>
      <c r="D9574" s="46" t="s">
        <v>21328</v>
      </c>
      <c r="E9574" s="46">
        <v>46639</v>
      </c>
      <c r="AO9574" s="376"/>
    </row>
    <row r="9575" spans="1:41" x14ac:dyDescent="0.25">
      <c r="A9575" s="44" t="s">
        <v>1</v>
      </c>
      <c r="B9575" s="44" t="s">
        <v>1882</v>
      </c>
      <c r="C9575" s="45" t="s">
        <v>16377</v>
      </c>
      <c r="D9575" s="46" t="s">
        <v>21328</v>
      </c>
      <c r="E9575" s="46">
        <v>46639</v>
      </c>
      <c r="AO9575" s="376"/>
    </row>
    <row r="9576" spans="1:41" x14ac:dyDescent="0.25">
      <c r="A9576" s="44" t="s">
        <v>1</v>
      </c>
      <c r="B9576" s="44" t="s">
        <v>1882</v>
      </c>
      <c r="C9576" s="45" t="s">
        <v>16377</v>
      </c>
      <c r="D9576" s="46" t="s">
        <v>21328</v>
      </c>
      <c r="E9576" s="46">
        <v>46639</v>
      </c>
      <c r="AO9576" s="376"/>
    </row>
    <row r="9577" spans="1:41" x14ac:dyDescent="0.25">
      <c r="A9577" s="44" t="s">
        <v>1</v>
      </c>
      <c r="B9577" s="44" t="s">
        <v>1882</v>
      </c>
      <c r="C9577" s="45" t="s">
        <v>16377</v>
      </c>
      <c r="D9577" s="46" t="s">
        <v>21328</v>
      </c>
      <c r="E9577" s="46">
        <v>46639</v>
      </c>
      <c r="AO9577" s="376"/>
    </row>
    <row r="9578" spans="1:41" x14ac:dyDescent="0.25">
      <c r="A9578" s="44" t="s">
        <v>1</v>
      </c>
      <c r="B9578" s="44" t="s">
        <v>1882</v>
      </c>
      <c r="C9578" s="45" t="s">
        <v>16377</v>
      </c>
      <c r="D9578" s="46" t="s">
        <v>21328</v>
      </c>
      <c r="E9578" s="46">
        <v>46639</v>
      </c>
      <c r="AO9578" s="376"/>
    </row>
    <row r="9579" spans="1:41" x14ac:dyDescent="0.25">
      <c r="A9579" s="44" t="s">
        <v>1</v>
      </c>
      <c r="B9579" s="44" t="s">
        <v>1882</v>
      </c>
      <c r="C9579" s="45" t="s">
        <v>16377</v>
      </c>
      <c r="D9579" s="46" t="s">
        <v>21328</v>
      </c>
      <c r="E9579" s="46">
        <v>46639</v>
      </c>
      <c r="AO9579" s="376"/>
    </row>
    <row r="9580" spans="1:41" x14ac:dyDescent="0.3">
      <c r="A9580" s="333" t="s">
        <v>8066</v>
      </c>
      <c r="B9580" s="333" t="s">
        <v>1162</v>
      </c>
      <c r="C9580" s="125" t="s">
        <v>8016</v>
      </c>
      <c r="D9580" s="32" t="s">
        <v>20309</v>
      </c>
      <c r="E9580" s="125" t="s">
        <v>7871</v>
      </c>
      <c r="F9580" s="125" t="s">
        <v>1189</v>
      </c>
      <c r="G9580" s="125" t="s">
        <v>1190</v>
      </c>
      <c r="AO9580" s="376"/>
    </row>
    <row r="9581" spans="1:41" x14ac:dyDescent="0.3">
      <c r="A9581" s="333" t="s">
        <v>15531</v>
      </c>
      <c r="B9581" s="333" t="s">
        <v>1176</v>
      </c>
      <c r="C9581" s="125" t="s">
        <v>15480</v>
      </c>
      <c r="D9581" s="32" t="s">
        <v>20309</v>
      </c>
      <c r="E9581" s="125" t="s">
        <v>9839</v>
      </c>
      <c r="F9581" s="125" t="s">
        <v>1189</v>
      </c>
      <c r="G9581" s="125" t="s">
        <v>1190</v>
      </c>
      <c r="AO9581" s="376"/>
    </row>
    <row r="9582" spans="1:41" x14ac:dyDescent="0.3">
      <c r="A9582" s="333" t="s">
        <v>11462</v>
      </c>
      <c r="B9582" s="333" t="s">
        <v>11372</v>
      </c>
      <c r="C9582" s="125" t="s">
        <v>11373</v>
      </c>
      <c r="D9582" s="32" t="s">
        <v>20309</v>
      </c>
      <c r="E9582" s="125" t="s">
        <v>4826</v>
      </c>
      <c r="F9582" s="125" t="s">
        <v>1190</v>
      </c>
      <c r="G9582" s="125" t="s">
        <v>1190</v>
      </c>
      <c r="AO9582" s="376"/>
    </row>
    <row r="9583" spans="1:41" x14ac:dyDescent="0.25">
      <c r="A9583" s="99" t="s">
        <v>9886</v>
      </c>
      <c r="B9583" s="92" t="s">
        <v>10916</v>
      </c>
      <c r="C9583" s="93" t="s">
        <v>10925</v>
      </c>
      <c r="D9583" s="93" t="s">
        <v>1394</v>
      </c>
      <c r="E9583" s="94">
        <v>46389</v>
      </c>
      <c r="F9583" s="93"/>
      <c r="G9583" s="93"/>
      <c r="H9583" s="93"/>
      <c r="I9583" s="99"/>
      <c r="J9583" s="99"/>
      <c r="K9583" s="99"/>
      <c r="L9583" s="99"/>
      <c r="M9583" s="99"/>
      <c r="N9583" s="44"/>
      <c r="O9583" s="44"/>
      <c r="P9583" s="99"/>
      <c r="Q9583" s="99"/>
      <c r="R9583" s="99"/>
      <c r="S9583" s="99"/>
      <c r="T9583" s="99"/>
      <c r="U9583" s="99"/>
      <c r="V9583" s="99"/>
      <c r="W9583" s="99"/>
      <c r="X9583" s="99"/>
      <c r="Y9583" s="99"/>
      <c r="Z9583" s="99"/>
      <c r="AA9583" s="99"/>
      <c r="AB9583" s="99"/>
      <c r="AC9583" s="99"/>
      <c r="AD9583" s="99"/>
      <c r="AE9583" s="99"/>
      <c r="AF9583" s="99"/>
      <c r="AG9583" s="99"/>
      <c r="AH9583" s="31"/>
      <c r="AI9583" s="31"/>
      <c r="AJ9583" s="31"/>
      <c r="AK9583" s="31"/>
      <c r="AL9583" s="31"/>
      <c r="AO9583" s="376"/>
    </row>
    <row r="9584" spans="1:41" x14ac:dyDescent="0.25">
      <c r="A9584" s="44" t="s">
        <v>9886</v>
      </c>
      <c r="B9584" s="44" t="s">
        <v>9848</v>
      </c>
      <c r="C9584" s="45" t="s">
        <v>9887</v>
      </c>
      <c r="D9584" s="45" t="s">
        <v>11204</v>
      </c>
      <c r="E9584" s="45" t="s">
        <v>8334</v>
      </c>
      <c r="F9584" s="93"/>
      <c r="G9584" s="93"/>
      <c r="H9584" s="93"/>
      <c r="I9584" s="99"/>
      <c r="J9584" s="99"/>
      <c r="K9584" s="99"/>
      <c r="L9584" s="99"/>
      <c r="M9584" s="99"/>
      <c r="N9584" s="99"/>
      <c r="O9584" s="99"/>
      <c r="P9584" s="99"/>
      <c r="Q9584" s="99"/>
      <c r="R9584" s="99"/>
      <c r="S9584" s="99"/>
      <c r="T9584" s="99"/>
      <c r="U9584" s="99"/>
      <c r="V9584" s="99"/>
      <c r="W9584" s="99"/>
      <c r="X9584" s="99"/>
      <c r="Y9584" s="99"/>
      <c r="Z9584" s="99"/>
      <c r="AA9584" s="99"/>
      <c r="AB9584" s="99"/>
      <c r="AC9584" s="99"/>
      <c r="AD9584" s="99"/>
      <c r="AE9584" s="99"/>
      <c r="AF9584" s="99"/>
      <c r="AG9584" s="99"/>
      <c r="AH9584" s="31"/>
      <c r="AI9584" s="31"/>
      <c r="AJ9584" s="31"/>
      <c r="AK9584" s="31"/>
      <c r="AL9584" s="31"/>
      <c r="AO9584" s="376"/>
    </row>
    <row r="9585" spans="1:41" x14ac:dyDescent="0.25">
      <c r="A9585" s="44" t="s">
        <v>9886</v>
      </c>
      <c r="B9585" s="44" t="s">
        <v>9848</v>
      </c>
      <c r="C9585" s="45" t="s">
        <v>9887</v>
      </c>
      <c r="D9585" s="93" t="s">
        <v>17443</v>
      </c>
      <c r="E9585" s="45" t="s">
        <v>8334</v>
      </c>
      <c r="F9585" s="93"/>
      <c r="G9585" s="93"/>
      <c r="H9585" s="93"/>
      <c r="I9585" s="99"/>
      <c r="J9585" s="99"/>
      <c r="K9585" s="99"/>
      <c r="L9585" s="99"/>
      <c r="M9585" s="99"/>
      <c r="N9585" s="99"/>
      <c r="O9585" s="99"/>
      <c r="P9585" s="99"/>
      <c r="Q9585" s="99"/>
      <c r="R9585" s="99"/>
      <c r="S9585" s="99"/>
      <c r="T9585" s="99"/>
      <c r="U9585" s="99"/>
      <c r="V9585" s="99"/>
      <c r="W9585" s="99"/>
      <c r="X9585" s="99"/>
      <c r="Y9585" s="99"/>
      <c r="Z9585" s="99"/>
      <c r="AA9585" s="99"/>
      <c r="AB9585" s="99"/>
      <c r="AC9585" s="99"/>
      <c r="AD9585" s="99"/>
      <c r="AE9585" s="99"/>
      <c r="AF9585" s="99"/>
      <c r="AG9585" s="99"/>
      <c r="AH9585" s="31"/>
      <c r="AI9585" s="31"/>
      <c r="AJ9585" s="31"/>
      <c r="AK9585" s="31"/>
      <c r="AL9585" s="31"/>
      <c r="AO9585" s="376"/>
    </row>
    <row r="9586" spans="1:41" x14ac:dyDescent="0.25">
      <c r="A9586" s="44" t="s">
        <v>9886</v>
      </c>
      <c r="B9586" s="44" t="s">
        <v>9848</v>
      </c>
      <c r="C9586" s="45" t="s">
        <v>9887</v>
      </c>
      <c r="D9586" s="45" t="s">
        <v>9895</v>
      </c>
      <c r="E9586" s="45" t="s">
        <v>8334</v>
      </c>
      <c r="F9586" s="93"/>
      <c r="G9586" s="93"/>
      <c r="H9586" s="93"/>
      <c r="I9586" s="99"/>
      <c r="J9586" s="99"/>
      <c r="K9586" s="99"/>
      <c r="L9586" s="99"/>
      <c r="M9586" s="99"/>
      <c r="N9586" s="44"/>
      <c r="O9586" s="44"/>
      <c r="P9586" s="99"/>
      <c r="Q9586" s="99"/>
      <c r="R9586" s="99"/>
      <c r="S9586" s="99"/>
      <c r="T9586" s="99"/>
      <c r="U9586" s="99"/>
      <c r="V9586" s="99"/>
      <c r="W9586" s="99"/>
      <c r="X9586" s="99"/>
      <c r="Y9586" s="99"/>
      <c r="Z9586" s="99"/>
      <c r="AA9586" s="99"/>
      <c r="AB9586" s="99"/>
      <c r="AC9586" s="99"/>
      <c r="AD9586" s="99"/>
      <c r="AE9586" s="99"/>
      <c r="AF9586" s="99"/>
      <c r="AG9586" s="99"/>
      <c r="AH9586" s="31"/>
      <c r="AI9586" s="31"/>
      <c r="AJ9586" s="31"/>
      <c r="AK9586" s="31"/>
      <c r="AL9586" s="31"/>
      <c r="AO9586" s="376"/>
    </row>
    <row r="9587" spans="1:41" x14ac:dyDescent="0.25">
      <c r="A9587" s="44" t="s">
        <v>20655</v>
      </c>
      <c r="B9587" s="44" t="s">
        <v>20652</v>
      </c>
      <c r="C9587" s="45" t="s">
        <v>20752</v>
      </c>
      <c r="D9587" s="32" t="s">
        <v>5559</v>
      </c>
      <c r="E9587" s="45" t="s">
        <v>20873</v>
      </c>
      <c r="F9587" s="32"/>
      <c r="G9587" s="32"/>
      <c r="H9587" s="32"/>
      <c r="I9587" s="31"/>
      <c r="J9587" s="31"/>
      <c r="K9587" s="31"/>
      <c r="L9587" s="31"/>
      <c r="M9587" s="31"/>
      <c r="N9587" s="31"/>
      <c r="O9587" s="31"/>
      <c r="P9587" s="31"/>
      <c r="Q9587" s="31"/>
      <c r="R9587" s="31"/>
      <c r="S9587" s="31"/>
      <c r="T9587" s="31"/>
      <c r="U9587" s="31"/>
      <c r="V9587" s="31"/>
      <c r="W9587" s="31"/>
      <c r="X9587" s="31"/>
      <c r="Y9587" s="31"/>
      <c r="Z9587" s="31"/>
      <c r="AA9587" s="31"/>
      <c r="AB9587" s="31"/>
      <c r="AC9587" s="31"/>
      <c r="AD9587" s="31"/>
      <c r="AE9587" s="31"/>
      <c r="AF9587" s="31"/>
      <c r="AG9587" s="31"/>
      <c r="AH9587" s="31"/>
      <c r="AI9587" s="31"/>
      <c r="AJ9587" s="31"/>
      <c r="AK9587" s="31"/>
      <c r="AL9587" s="31"/>
      <c r="AO9587" s="376"/>
    </row>
    <row r="9588" spans="1:41" x14ac:dyDescent="0.25">
      <c r="A9588" s="44" t="s">
        <v>16378</v>
      </c>
      <c r="B9588" s="44" t="s">
        <v>11704</v>
      </c>
      <c r="C9588" s="45" t="s">
        <v>16379</v>
      </c>
      <c r="D9588" s="46" t="s">
        <v>21328</v>
      </c>
      <c r="E9588" s="46">
        <v>46639</v>
      </c>
      <c r="AO9588" s="376"/>
    </row>
    <row r="9589" spans="1:41" x14ac:dyDescent="0.25">
      <c r="A9589" s="99" t="s">
        <v>10909</v>
      </c>
      <c r="B9589" s="92" t="s">
        <v>10916</v>
      </c>
      <c r="C9589" s="93" t="s">
        <v>10926</v>
      </c>
      <c r="D9589" s="93" t="s">
        <v>1394</v>
      </c>
      <c r="E9589" s="94">
        <v>46389</v>
      </c>
      <c r="F9589" s="93"/>
      <c r="G9589" s="93"/>
      <c r="H9589" s="93"/>
      <c r="I9589" s="99"/>
      <c r="J9589" s="99"/>
      <c r="K9589" s="99"/>
      <c r="L9589" s="99"/>
      <c r="M9589" s="99"/>
      <c r="N9589" s="44"/>
      <c r="O9589" s="44"/>
      <c r="P9589" s="99"/>
      <c r="Q9589" s="99"/>
      <c r="R9589" s="99"/>
      <c r="S9589" s="99"/>
      <c r="T9589" s="99"/>
      <c r="U9589" s="99"/>
      <c r="V9589" s="99"/>
      <c r="W9589" s="99"/>
      <c r="X9589" s="99"/>
      <c r="Y9589" s="99"/>
      <c r="Z9589" s="99"/>
      <c r="AA9589" s="99"/>
      <c r="AB9589" s="99"/>
      <c r="AC9589" s="99"/>
      <c r="AD9589" s="99"/>
      <c r="AE9589" s="99"/>
      <c r="AF9589" s="99"/>
      <c r="AG9589" s="99"/>
      <c r="AH9589" s="31"/>
      <c r="AI9589" s="31"/>
      <c r="AJ9589" s="31"/>
      <c r="AK9589" s="31"/>
      <c r="AL9589" s="31"/>
      <c r="AO9589" s="376"/>
    </row>
    <row r="9590" spans="1:41" x14ac:dyDescent="0.25">
      <c r="A9590" s="44" t="s">
        <v>8840</v>
      </c>
      <c r="B9590" s="44" t="s">
        <v>14778</v>
      </c>
      <c r="C9590" s="45" t="s">
        <v>13844</v>
      </c>
      <c r="D9590" s="367" t="s">
        <v>3696</v>
      </c>
      <c r="E9590" s="328">
        <f>DATE(2029,1,31)</f>
        <v>47149</v>
      </c>
      <c r="F9590" s="32"/>
      <c r="G9590" s="32"/>
      <c r="H9590" s="32"/>
      <c r="I9590" s="31"/>
      <c r="J9590" s="31"/>
      <c r="K9590" s="31"/>
      <c r="L9590" s="31"/>
      <c r="M9590" s="31"/>
      <c r="N9590" s="31"/>
      <c r="O9590" s="31"/>
      <c r="P9590" s="31"/>
      <c r="Q9590" s="31"/>
      <c r="R9590" s="31"/>
      <c r="S9590" s="31"/>
      <c r="T9590" s="31"/>
      <c r="U9590" s="31"/>
      <c r="V9590" s="31"/>
      <c r="W9590" s="31"/>
      <c r="X9590" s="31"/>
      <c r="Y9590" s="31"/>
      <c r="Z9590" s="31"/>
      <c r="AA9590" s="31"/>
      <c r="AB9590" s="31"/>
      <c r="AC9590" s="31"/>
      <c r="AD9590" s="31"/>
      <c r="AE9590" s="31"/>
      <c r="AF9590" s="31"/>
      <c r="AG9590" s="31"/>
      <c r="AH9590" s="31"/>
      <c r="AI9590" s="31"/>
      <c r="AJ9590" s="31"/>
      <c r="AK9590" s="31"/>
      <c r="AL9590" s="31"/>
      <c r="AO9590" s="376"/>
    </row>
    <row r="9591" spans="1:41" x14ac:dyDescent="0.25">
      <c r="A9591" s="44" t="s">
        <v>8841</v>
      </c>
      <c r="B9591" s="44" t="s">
        <v>14846</v>
      </c>
      <c r="C9591" s="45" t="s">
        <v>9130</v>
      </c>
      <c r="D9591" s="367" t="s">
        <v>3696</v>
      </c>
      <c r="E9591" s="328">
        <f>DATE(2027,10,6)</f>
        <v>46666</v>
      </c>
      <c r="F9591" s="32"/>
      <c r="G9591" s="32"/>
      <c r="H9591" s="32"/>
      <c r="I9591" s="31"/>
      <c r="J9591" s="31"/>
      <c r="K9591" s="31"/>
      <c r="L9591" s="31"/>
      <c r="M9591" s="31"/>
      <c r="N9591" s="31"/>
      <c r="O9591" s="31"/>
      <c r="P9591" s="31"/>
      <c r="Q9591" s="31"/>
      <c r="R9591" s="31"/>
      <c r="S9591" s="31"/>
      <c r="T9591" s="31"/>
      <c r="U9591" s="31"/>
      <c r="V9591" s="31"/>
      <c r="W9591" s="31"/>
      <c r="X9591" s="31"/>
      <c r="Y9591" s="31"/>
      <c r="Z9591" s="31"/>
      <c r="AA9591" s="31"/>
      <c r="AB9591" s="31"/>
      <c r="AC9591" s="31"/>
      <c r="AD9591" s="31"/>
      <c r="AE9591" s="31"/>
      <c r="AF9591" s="31"/>
      <c r="AG9591" s="31"/>
      <c r="AH9591" s="31"/>
      <c r="AI9591" s="31"/>
      <c r="AJ9591" s="31"/>
      <c r="AK9591" s="31"/>
      <c r="AL9591" s="31"/>
      <c r="AO9591" s="376"/>
    </row>
    <row r="9592" spans="1:41" x14ac:dyDescent="0.25">
      <c r="A9592" s="44" t="s">
        <v>13845</v>
      </c>
      <c r="B9592" s="44" t="s">
        <v>14971</v>
      </c>
      <c r="C9592" s="45" t="s">
        <v>13846</v>
      </c>
      <c r="D9592" s="367" t="s">
        <v>3696</v>
      </c>
      <c r="E9592" s="328">
        <f>DATE(2029,1,31)</f>
        <v>47149</v>
      </c>
      <c r="F9592" s="32"/>
      <c r="G9592" s="32"/>
      <c r="H9592" s="32"/>
      <c r="I9592" s="31"/>
      <c r="J9592" s="31"/>
      <c r="K9592" s="31"/>
      <c r="L9592" s="31"/>
      <c r="M9592" s="31"/>
      <c r="N9592" s="31"/>
      <c r="O9592" s="31"/>
      <c r="P9592" s="31"/>
      <c r="Q9592" s="31"/>
      <c r="R9592" s="31"/>
      <c r="S9592" s="31"/>
      <c r="T9592" s="31"/>
      <c r="U9592" s="31"/>
      <c r="V9592" s="31"/>
      <c r="W9592" s="31"/>
      <c r="X9592" s="31"/>
      <c r="Y9592" s="31"/>
      <c r="Z9592" s="31"/>
      <c r="AA9592" s="31"/>
      <c r="AB9592" s="31"/>
      <c r="AC9592" s="31"/>
      <c r="AD9592" s="31"/>
      <c r="AE9592" s="31"/>
      <c r="AF9592" s="31"/>
      <c r="AG9592" s="31"/>
      <c r="AH9592" s="31"/>
      <c r="AI9592" s="31"/>
      <c r="AJ9592" s="31"/>
      <c r="AK9592" s="31"/>
      <c r="AL9592" s="31"/>
      <c r="AO9592" s="376"/>
    </row>
    <row r="9593" spans="1:41" x14ac:dyDescent="0.3">
      <c r="A9593" s="333" t="s">
        <v>18981</v>
      </c>
      <c r="B9593" s="333" t="s">
        <v>6928</v>
      </c>
      <c r="C9593" s="125" t="s">
        <v>19094</v>
      </c>
      <c r="D9593" s="32" t="s">
        <v>20309</v>
      </c>
      <c r="E9593" s="125" t="s">
        <v>9249</v>
      </c>
      <c r="F9593" s="125" t="s">
        <v>1189</v>
      </c>
      <c r="G9593" s="125" t="s">
        <v>1190</v>
      </c>
      <c r="AO9593" s="376"/>
    </row>
    <row r="9594" spans="1:41" x14ac:dyDescent="0.25">
      <c r="A9594" s="44" t="s">
        <v>10577</v>
      </c>
      <c r="B9594" s="44" t="s">
        <v>3176</v>
      </c>
      <c r="C9594" s="45">
        <v>24010402</v>
      </c>
      <c r="D9594" s="45" t="s">
        <v>11363</v>
      </c>
      <c r="E9594" s="45" t="s">
        <v>9238</v>
      </c>
      <c r="AO9594" s="376"/>
    </row>
    <row r="9595" spans="1:41" x14ac:dyDescent="0.3">
      <c r="A9595" s="57" t="s">
        <v>17247</v>
      </c>
      <c r="B9595" s="57" t="s">
        <v>1290</v>
      </c>
      <c r="C9595" s="62" t="s">
        <v>17262</v>
      </c>
      <c r="D9595" s="62" t="s">
        <v>20886</v>
      </c>
      <c r="E9595" s="60">
        <v>46873</v>
      </c>
      <c r="F9595" s="32"/>
      <c r="G9595" s="32"/>
      <c r="H9595" s="32"/>
      <c r="I9595" s="31"/>
      <c r="J9595" s="31"/>
      <c r="K9595" s="31"/>
      <c r="L9595" s="31"/>
      <c r="M9595" s="31"/>
      <c r="N9595" s="31"/>
      <c r="O9595" s="31"/>
      <c r="P9595" s="31"/>
      <c r="Q9595" s="31"/>
      <c r="R9595" s="31"/>
      <c r="S9595" s="31"/>
      <c r="T9595" s="31"/>
      <c r="U9595" s="31"/>
      <c r="V9595" s="31"/>
      <c r="W9595" s="31"/>
      <c r="X9595" s="31"/>
      <c r="Y9595" s="31"/>
      <c r="Z9595" s="31"/>
      <c r="AA9595" s="31"/>
      <c r="AB9595" s="31"/>
      <c r="AC9595" s="31"/>
      <c r="AD9595" s="31"/>
      <c r="AE9595" s="31"/>
      <c r="AF9595" s="31"/>
      <c r="AG9595" s="31"/>
      <c r="AH9595" s="31"/>
      <c r="AI9595" s="31"/>
      <c r="AJ9595" s="31"/>
      <c r="AK9595" s="31"/>
      <c r="AL9595" s="31"/>
      <c r="AO9595" s="376"/>
    </row>
    <row r="9596" spans="1:41" x14ac:dyDescent="0.25">
      <c r="A9596" s="44" t="s">
        <v>9660</v>
      </c>
      <c r="B9596" s="44" t="s">
        <v>21396</v>
      </c>
      <c r="C9596" s="45" t="s">
        <v>9703</v>
      </c>
      <c r="D9596" s="45" t="s">
        <v>21447</v>
      </c>
      <c r="E9596" s="46">
        <v>46568</v>
      </c>
      <c r="AO9596" s="376"/>
    </row>
    <row r="9597" spans="1:41" x14ac:dyDescent="0.25">
      <c r="A9597" s="44" t="s">
        <v>9660</v>
      </c>
      <c r="B9597" s="44" t="s">
        <v>21398</v>
      </c>
      <c r="C9597" s="45" t="s">
        <v>9319</v>
      </c>
      <c r="D9597" s="45" t="s">
        <v>21447</v>
      </c>
      <c r="E9597" s="46">
        <v>46507</v>
      </c>
      <c r="AO9597" s="376"/>
    </row>
    <row r="9598" spans="1:41" x14ac:dyDescent="0.25">
      <c r="A9598" s="44" t="s">
        <v>10578</v>
      </c>
      <c r="B9598" s="44" t="s">
        <v>9237</v>
      </c>
      <c r="C9598" s="45">
        <v>24010401</v>
      </c>
      <c r="D9598" s="45" t="s">
        <v>11363</v>
      </c>
      <c r="E9598" s="45" t="s">
        <v>9238</v>
      </c>
      <c r="AO9598" s="376"/>
    </row>
    <row r="9599" spans="1:41" x14ac:dyDescent="0.25">
      <c r="A9599" s="44" t="s">
        <v>10578</v>
      </c>
      <c r="B9599" s="44" t="s">
        <v>3176</v>
      </c>
      <c r="C9599" s="45">
        <v>23010402</v>
      </c>
      <c r="D9599" s="45" t="s">
        <v>11363</v>
      </c>
      <c r="E9599" s="45" t="s">
        <v>5322</v>
      </c>
      <c r="AO9599" s="376"/>
    </row>
    <row r="9600" spans="1:41" x14ac:dyDescent="0.25">
      <c r="A9600" s="44" t="s">
        <v>9256</v>
      </c>
      <c r="B9600" s="44" t="s">
        <v>9235</v>
      </c>
      <c r="C9600" s="45">
        <v>240102</v>
      </c>
      <c r="D9600" s="45" t="s">
        <v>11363</v>
      </c>
      <c r="E9600" s="45" t="s">
        <v>5139</v>
      </c>
      <c r="AO9600" s="376"/>
    </row>
    <row r="9601" spans="1:41" x14ac:dyDescent="0.25">
      <c r="A9601" s="44" t="s">
        <v>9257</v>
      </c>
      <c r="B9601" s="44" t="s">
        <v>9237</v>
      </c>
      <c r="C9601" s="45">
        <v>24010401</v>
      </c>
      <c r="D9601" s="45" t="s">
        <v>11363</v>
      </c>
      <c r="E9601" s="45" t="s">
        <v>9238</v>
      </c>
      <c r="AO9601" s="376"/>
    </row>
    <row r="9602" spans="1:41" x14ac:dyDescent="0.25">
      <c r="A9602" s="44" t="s">
        <v>11625</v>
      </c>
      <c r="B9602" s="44" t="s">
        <v>21362</v>
      </c>
      <c r="C9602" s="45" t="s">
        <v>11608</v>
      </c>
      <c r="D9602" s="45" t="s">
        <v>21447</v>
      </c>
      <c r="E9602" s="46">
        <v>46752</v>
      </c>
      <c r="AO9602" s="376"/>
    </row>
    <row r="9603" spans="1:41" x14ac:dyDescent="0.25">
      <c r="A9603" s="44" t="s">
        <v>16751</v>
      </c>
      <c r="B9603" s="44" t="s">
        <v>16752</v>
      </c>
      <c r="C9603" s="45" t="s">
        <v>17021</v>
      </c>
      <c r="D9603" s="367" t="s">
        <v>3696</v>
      </c>
      <c r="E9603" s="328">
        <f>DATE(2029,12,2)</f>
        <v>47454</v>
      </c>
      <c r="F9603" s="32"/>
      <c r="G9603" s="32"/>
      <c r="H9603" s="32"/>
      <c r="I9603" s="31"/>
      <c r="J9603" s="31"/>
      <c r="K9603" s="31"/>
      <c r="L9603" s="31"/>
      <c r="M9603" s="31"/>
      <c r="N9603" s="31"/>
      <c r="O9603" s="31"/>
      <c r="P9603" s="31"/>
      <c r="Q9603" s="31"/>
      <c r="R9603" s="31"/>
      <c r="S9603" s="31"/>
      <c r="T9603" s="31"/>
      <c r="U9603" s="31"/>
      <c r="V9603" s="31"/>
      <c r="W9603" s="31"/>
      <c r="X9603" s="31"/>
      <c r="Y9603" s="31"/>
      <c r="Z9603" s="31"/>
      <c r="AA9603" s="31"/>
      <c r="AB9603" s="31"/>
      <c r="AC9603" s="31"/>
      <c r="AD9603" s="31"/>
      <c r="AE9603" s="31"/>
      <c r="AF9603" s="31"/>
      <c r="AG9603" s="31"/>
      <c r="AH9603" s="31"/>
      <c r="AI9603" s="31"/>
      <c r="AJ9603" s="31"/>
      <c r="AK9603" s="31"/>
      <c r="AL9603" s="31"/>
      <c r="AO9603" s="376"/>
    </row>
    <row r="9604" spans="1:41" x14ac:dyDescent="0.3">
      <c r="A9604" s="333" t="s">
        <v>18982</v>
      </c>
      <c r="B9604" s="333" t="s">
        <v>6927</v>
      </c>
      <c r="C9604" s="125" t="s">
        <v>19098</v>
      </c>
      <c r="D9604" s="32" t="s">
        <v>20309</v>
      </c>
      <c r="E9604" s="125" t="s">
        <v>9249</v>
      </c>
      <c r="F9604" s="125" t="s">
        <v>1189</v>
      </c>
      <c r="G9604" s="125" t="s">
        <v>1190</v>
      </c>
      <c r="AO9604" s="376"/>
    </row>
    <row r="9605" spans="1:41" x14ac:dyDescent="0.25">
      <c r="A9605" s="44" t="s">
        <v>9455</v>
      </c>
      <c r="B9605" s="92" t="s">
        <v>9602</v>
      </c>
      <c r="C9605" s="45" t="s">
        <v>9334</v>
      </c>
      <c r="D9605" s="93" t="s">
        <v>9601</v>
      </c>
      <c r="E9605" s="94">
        <v>46568</v>
      </c>
      <c r="F9605" s="93"/>
      <c r="G9605" s="93"/>
      <c r="H9605" s="93"/>
      <c r="I9605" s="99"/>
      <c r="J9605" s="99"/>
      <c r="K9605" s="99"/>
      <c r="L9605" s="99"/>
      <c r="M9605" s="99"/>
      <c r="N9605" s="44"/>
      <c r="O9605" s="57"/>
      <c r="P9605" s="99"/>
      <c r="Q9605" s="99"/>
      <c r="R9605" s="99"/>
      <c r="S9605" s="99"/>
      <c r="T9605" s="99"/>
      <c r="U9605" s="99"/>
      <c r="V9605" s="99"/>
      <c r="W9605" s="99"/>
      <c r="X9605" s="99"/>
      <c r="Y9605" s="99"/>
      <c r="Z9605" s="99"/>
      <c r="AA9605" s="99"/>
      <c r="AB9605" s="99"/>
      <c r="AC9605" s="99"/>
      <c r="AD9605" s="99"/>
      <c r="AE9605" s="99"/>
      <c r="AF9605" s="99"/>
      <c r="AG9605" s="99"/>
      <c r="AH9605" s="31"/>
      <c r="AI9605" s="31"/>
      <c r="AJ9605" s="31"/>
      <c r="AK9605" s="31"/>
      <c r="AL9605" s="31"/>
      <c r="AO9605" s="376"/>
    </row>
    <row r="9606" spans="1:41" x14ac:dyDescent="0.25">
      <c r="A9606" s="44" t="s">
        <v>10579</v>
      </c>
      <c r="B9606" s="44" t="s">
        <v>10348</v>
      </c>
      <c r="C9606" s="45">
        <v>240501</v>
      </c>
      <c r="D9606" s="45" t="s">
        <v>11363</v>
      </c>
      <c r="E9606" s="45" t="s">
        <v>10349</v>
      </c>
      <c r="AO9606" s="376"/>
    </row>
    <row r="9607" spans="1:41" x14ac:dyDescent="0.25">
      <c r="A9607" s="44" t="s">
        <v>12693</v>
      </c>
      <c r="B9607" s="44" t="s">
        <v>199</v>
      </c>
      <c r="C9607" s="45">
        <v>241001</v>
      </c>
      <c r="D9607" s="45" t="s">
        <v>11363</v>
      </c>
      <c r="E9607" s="45" t="s">
        <v>5332</v>
      </c>
      <c r="AO9607" s="376"/>
    </row>
    <row r="9608" spans="1:41" x14ac:dyDescent="0.3">
      <c r="A9608" s="333" t="s">
        <v>8067</v>
      </c>
      <c r="B9608" s="333" t="s">
        <v>8021</v>
      </c>
      <c r="C9608" s="125" t="s">
        <v>8022</v>
      </c>
      <c r="D9608" s="32" t="s">
        <v>20309</v>
      </c>
      <c r="E9608" s="125" t="s">
        <v>7871</v>
      </c>
      <c r="F9608" s="125" t="s">
        <v>1189</v>
      </c>
      <c r="G9608" s="125" t="s">
        <v>1190</v>
      </c>
      <c r="AO9608" s="376"/>
    </row>
    <row r="9609" spans="1:41" x14ac:dyDescent="0.25">
      <c r="A9609" s="44" t="s">
        <v>17971</v>
      </c>
      <c r="B9609" s="44" t="s">
        <v>5321</v>
      </c>
      <c r="C9609" s="45">
        <v>26010401</v>
      </c>
      <c r="D9609" s="45" t="s">
        <v>11363</v>
      </c>
      <c r="E9609" s="45" t="s">
        <v>17459</v>
      </c>
      <c r="AO9609" s="376"/>
    </row>
    <row r="9610" spans="1:41" x14ac:dyDescent="0.25">
      <c r="A9610" s="44" t="s">
        <v>12312</v>
      </c>
      <c r="B9610" s="44" t="s">
        <v>12155</v>
      </c>
      <c r="C9610" s="45">
        <v>38.229999999999997</v>
      </c>
      <c r="D9610" s="45" t="s">
        <v>12549</v>
      </c>
      <c r="E9610" s="46">
        <v>46934</v>
      </c>
      <c r="F9610" s="45"/>
      <c r="G9610" s="93"/>
      <c r="H9610" s="93"/>
      <c r="I9610" s="99"/>
      <c r="J9610" s="99"/>
      <c r="K9610" s="99"/>
      <c r="L9610" s="99"/>
      <c r="M9610" s="99"/>
      <c r="N9610" s="99"/>
      <c r="O9610" s="99"/>
      <c r="P9610" s="99"/>
      <c r="Q9610" s="99"/>
      <c r="R9610" s="99"/>
      <c r="S9610" s="99"/>
      <c r="T9610" s="99"/>
      <c r="U9610" s="99"/>
      <c r="V9610" s="99"/>
      <c r="W9610" s="99"/>
      <c r="X9610" s="99"/>
      <c r="Y9610" s="99"/>
      <c r="Z9610" s="99"/>
      <c r="AA9610" s="99"/>
      <c r="AB9610" s="99"/>
      <c r="AC9610" s="99"/>
      <c r="AD9610" s="99"/>
      <c r="AE9610" s="99"/>
      <c r="AF9610" s="99"/>
      <c r="AG9610" s="99"/>
      <c r="AH9610" s="31"/>
      <c r="AI9610" s="31"/>
      <c r="AJ9610" s="31"/>
      <c r="AK9610" s="31"/>
      <c r="AL9610" s="31"/>
      <c r="AO9610" s="376"/>
    </row>
    <row r="9611" spans="1:41" x14ac:dyDescent="0.3">
      <c r="A9611" s="333" t="s">
        <v>18983</v>
      </c>
      <c r="B9611" s="333" t="s">
        <v>1168</v>
      </c>
      <c r="C9611" s="125" t="s">
        <v>19096</v>
      </c>
      <c r="D9611" s="32" t="s">
        <v>20309</v>
      </c>
      <c r="E9611" s="125" t="s">
        <v>9249</v>
      </c>
      <c r="F9611" s="125" t="s">
        <v>1189</v>
      </c>
      <c r="G9611" s="125" t="s">
        <v>1190</v>
      </c>
      <c r="AO9611" s="376"/>
    </row>
    <row r="9612" spans="1:41" x14ac:dyDescent="0.25">
      <c r="A9612" s="44" t="s">
        <v>20516</v>
      </c>
      <c r="B9612" s="44" t="s">
        <v>20513</v>
      </c>
      <c r="C9612" s="45" t="s">
        <v>5597</v>
      </c>
      <c r="D9612" s="32" t="s">
        <v>5559</v>
      </c>
      <c r="E9612" s="45" t="s">
        <v>20831</v>
      </c>
      <c r="F9612" s="32"/>
      <c r="G9612" s="32"/>
      <c r="H9612" s="32"/>
      <c r="I9612" s="31"/>
      <c r="J9612" s="31"/>
      <c r="K9612" s="31"/>
      <c r="L9612" s="31"/>
      <c r="M9612" s="31"/>
      <c r="N9612" s="31"/>
      <c r="O9612" s="31"/>
      <c r="P9612" s="31"/>
      <c r="Q9612" s="31"/>
      <c r="R9612" s="31"/>
      <c r="S9612" s="31"/>
      <c r="T9612" s="31"/>
      <c r="U9612" s="31"/>
      <c r="V9612" s="31"/>
      <c r="W9612" s="31"/>
      <c r="X9612" s="31"/>
      <c r="Y9612" s="31"/>
      <c r="Z9612" s="31"/>
      <c r="AA9612" s="31"/>
      <c r="AB9612" s="31"/>
      <c r="AC9612" s="31"/>
      <c r="AD9612" s="31"/>
      <c r="AE9612" s="31"/>
      <c r="AF9612" s="31"/>
      <c r="AG9612" s="31"/>
      <c r="AH9612" s="31"/>
      <c r="AI9612" s="31"/>
      <c r="AJ9612" s="31"/>
      <c r="AK9612" s="31"/>
      <c r="AL9612" s="31"/>
      <c r="AO9612" s="376"/>
    </row>
    <row r="9613" spans="1:41" x14ac:dyDescent="0.25">
      <c r="A9613" s="44" t="s">
        <v>20516</v>
      </c>
      <c r="B9613" s="44" t="s">
        <v>5570</v>
      </c>
      <c r="C9613" s="45" t="s">
        <v>20741</v>
      </c>
      <c r="D9613" s="32" t="s">
        <v>5559</v>
      </c>
      <c r="E9613" s="45" t="s">
        <v>20872</v>
      </c>
      <c r="F9613" s="32"/>
      <c r="G9613" s="32"/>
      <c r="H9613" s="32"/>
      <c r="I9613" s="31"/>
      <c r="J9613" s="31"/>
      <c r="K9613" s="31"/>
      <c r="L9613" s="31"/>
      <c r="M9613" s="31"/>
      <c r="N9613" s="31"/>
      <c r="O9613" s="31"/>
      <c r="P9613" s="31"/>
      <c r="Q9613" s="31"/>
      <c r="R9613" s="31"/>
      <c r="S9613" s="31"/>
      <c r="T9613" s="31"/>
      <c r="U9613" s="31"/>
      <c r="V9613" s="31"/>
      <c r="W9613" s="31"/>
      <c r="X9613" s="31"/>
      <c r="Y9613" s="31"/>
      <c r="Z9613" s="31"/>
      <c r="AA9613" s="31"/>
      <c r="AB9613" s="31"/>
      <c r="AC9613" s="31"/>
      <c r="AD9613" s="31"/>
      <c r="AE9613" s="31"/>
      <c r="AF9613" s="31"/>
      <c r="AG9613" s="31"/>
      <c r="AH9613" s="31"/>
      <c r="AI9613" s="31"/>
      <c r="AJ9613" s="31"/>
      <c r="AK9613" s="31"/>
      <c r="AL9613" s="31"/>
      <c r="AO9613" s="376"/>
    </row>
    <row r="9614" spans="1:41" x14ac:dyDescent="0.25">
      <c r="A9614" s="44" t="s">
        <v>5277</v>
      </c>
      <c r="B9614" s="44" t="s">
        <v>923</v>
      </c>
      <c r="C9614" s="45">
        <v>220303</v>
      </c>
      <c r="D9614" s="45" t="s">
        <v>11363</v>
      </c>
      <c r="E9614" s="45" t="s">
        <v>2593</v>
      </c>
      <c r="AO9614" s="376"/>
    </row>
    <row r="9615" spans="1:41" x14ac:dyDescent="0.25">
      <c r="A9615" s="44" t="s">
        <v>8842</v>
      </c>
      <c r="B9615" s="44" t="s">
        <v>14972</v>
      </c>
      <c r="C9615" s="45" t="s">
        <v>11794</v>
      </c>
      <c r="D9615" s="367" t="s">
        <v>3696</v>
      </c>
      <c r="E9615" s="328">
        <f>DATE(2028,10,25)</f>
        <v>47051</v>
      </c>
      <c r="F9615" s="32"/>
      <c r="G9615" s="32"/>
      <c r="H9615" s="32"/>
      <c r="I9615" s="31"/>
      <c r="J9615" s="31"/>
      <c r="K9615" s="31"/>
      <c r="L9615" s="31"/>
      <c r="M9615" s="31"/>
      <c r="N9615" s="31"/>
      <c r="O9615" s="31"/>
      <c r="P9615" s="31"/>
      <c r="Q9615" s="31"/>
      <c r="R9615" s="31"/>
      <c r="S9615" s="31"/>
      <c r="T9615" s="31"/>
      <c r="U9615" s="31"/>
      <c r="V9615" s="31"/>
      <c r="W9615" s="31"/>
      <c r="X9615" s="31"/>
      <c r="Y9615" s="31"/>
      <c r="Z9615" s="31"/>
      <c r="AA9615" s="31"/>
      <c r="AB9615" s="31"/>
      <c r="AC9615" s="31"/>
      <c r="AD9615" s="31"/>
      <c r="AE9615" s="31"/>
      <c r="AF9615" s="31"/>
      <c r="AG9615" s="31"/>
      <c r="AH9615" s="31"/>
      <c r="AI9615" s="31"/>
      <c r="AJ9615" s="31"/>
      <c r="AK9615" s="31"/>
      <c r="AL9615" s="31"/>
      <c r="AO9615" s="376"/>
    </row>
    <row r="9616" spans="1:41" x14ac:dyDescent="0.25">
      <c r="A9616" s="44" t="s">
        <v>14037</v>
      </c>
      <c r="B9616" s="44" t="s">
        <v>2220</v>
      </c>
      <c r="C9616" s="45" t="s">
        <v>14038</v>
      </c>
      <c r="D9616" s="45" t="s">
        <v>11204</v>
      </c>
      <c r="E9616" s="45" t="s">
        <v>6714</v>
      </c>
      <c r="F9616" s="93"/>
      <c r="G9616" s="93"/>
      <c r="H9616" s="93"/>
      <c r="I9616" s="99"/>
      <c r="J9616" s="99"/>
      <c r="K9616" s="99"/>
      <c r="L9616" s="99"/>
      <c r="M9616" s="99"/>
      <c r="N9616" s="99"/>
      <c r="O9616" s="99"/>
      <c r="P9616" s="99"/>
      <c r="Q9616" s="99"/>
      <c r="R9616" s="99"/>
      <c r="S9616" s="99"/>
      <c r="T9616" s="99"/>
      <c r="U9616" s="99"/>
      <c r="V9616" s="99"/>
      <c r="W9616" s="99"/>
      <c r="X9616" s="99"/>
      <c r="Y9616" s="99"/>
      <c r="Z9616" s="99"/>
      <c r="AA9616" s="99"/>
      <c r="AB9616" s="99"/>
      <c r="AC9616" s="99"/>
      <c r="AD9616" s="99"/>
      <c r="AE9616" s="99"/>
      <c r="AF9616" s="99"/>
      <c r="AG9616" s="99"/>
      <c r="AH9616" s="31"/>
      <c r="AI9616" s="31"/>
      <c r="AJ9616" s="31"/>
      <c r="AK9616" s="31"/>
      <c r="AL9616" s="31"/>
      <c r="AO9616" s="376"/>
    </row>
    <row r="9617" spans="1:41" x14ac:dyDescent="0.25">
      <c r="A9617" s="44" t="s">
        <v>14037</v>
      </c>
      <c r="B9617" s="44" t="s">
        <v>2220</v>
      </c>
      <c r="C9617" s="45" t="s">
        <v>14038</v>
      </c>
      <c r="D9617" s="93" t="s">
        <v>17443</v>
      </c>
      <c r="E9617" s="45" t="s">
        <v>6714</v>
      </c>
      <c r="F9617" s="93"/>
      <c r="G9617" s="93"/>
      <c r="H9617" s="93"/>
      <c r="I9617" s="99"/>
      <c r="J9617" s="99"/>
      <c r="K9617" s="99"/>
      <c r="L9617" s="99"/>
      <c r="M9617" s="99"/>
      <c r="N9617" s="99"/>
      <c r="O9617" s="99"/>
      <c r="P9617" s="99"/>
      <c r="Q9617" s="99"/>
      <c r="R9617" s="99"/>
      <c r="S9617" s="99"/>
      <c r="T9617" s="99"/>
      <c r="U9617" s="99"/>
      <c r="V9617" s="99"/>
      <c r="W9617" s="99"/>
      <c r="X9617" s="99"/>
      <c r="Y9617" s="99"/>
      <c r="Z9617" s="99"/>
      <c r="AA9617" s="99"/>
      <c r="AB9617" s="99"/>
      <c r="AC9617" s="99"/>
      <c r="AD9617" s="99"/>
      <c r="AE9617" s="99"/>
      <c r="AF9617" s="99"/>
      <c r="AG9617" s="99"/>
      <c r="AH9617" s="31"/>
      <c r="AI9617" s="31"/>
      <c r="AJ9617" s="31"/>
      <c r="AK9617" s="31"/>
      <c r="AL9617" s="31"/>
      <c r="AO9617" s="376"/>
    </row>
    <row r="9618" spans="1:41" x14ac:dyDescent="0.25">
      <c r="A9618" s="44" t="s">
        <v>14039</v>
      </c>
      <c r="B9618" s="44" t="s">
        <v>2220</v>
      </c>
      <c r="C9618" s="45" t="s">
        <v>14040</v>
      </c>
      <c r="D9618" s="45" t="s">
        <v>11204</v>
      </c>
      <c r="E9618" s="45" t="s">
        <v>6714</v>
      </c>
      <c r="F9618" s="93"/>
      <c r="G9618" s="93"/>
      <c r="H9618" s="93"/>
      <c r="I9618" s="99"/>
      <c r="J9618" s="99"/>
      <c r="K9618" s="99"/>
      <c r="L9618" s="99"/>
      <c r="M9618" s="99"/>
      <c r="N9618" s="99"/>
      <c r="O9618" s="99"/>
      <c r="P9618" s="99"/>
      <c r="Q9618" s="99"/>
      <c r="R9618" s="99"/>
      <c r="S9618" s="99"/>
      <c r="T9618" s="99"/>
      <c r="U9618" s="99"/>
      <c r="V9618" s="99"/>
      <c r="W9618" s="99"/>
      <c r="X9618" s="99"/>
      <c r="Y9618" s="99"/>
      <c r="Z9618" s="99"/>
      <c r="AA9618" s="99"/>
      <c r="AB9618" s="99"/>
      <c r="AC9618" s="99"/>
      <c r="AD9618" s="99"/>
      <c r="AE9618" s="99"/>
      <c r="AF9618" s="99"/>
      <c r="AG9618" s="99"/>
      <c r="AH9618" s="31"/>
      <c r="AI9618" s="31"/>
      <c r="AJ9618" s="31"/>
      <c r="AK9618" s="31"/>
      <c r="AL9618" s="31"/>
      <c r="AO9618" s="376"/>
    </row>
    <row r="9619" spans="1:41" x14ac:dyDescent="0.25">
      <c r="A9619" s="44" t="s">
        <v>14039</v>
      </c>
      <c r="B9619" s="44" t="s">
        <v>2220</v>
      </c>
      <c r="C9619" s="45" t="s">
        <v>14040</v>
      </c>
      <c r="D9619" s="93" t="s">
        <v>17443</v>
      </c>
      <c r="E9619" s="45" t="s">
        <v>6714</v>
      </c>
      <c r="F9619" s="93"/>
      <c r="G9619" s="93"/>
      <c r="H9619" s="93"/>
      <c r="I9619" s="99"/>
      <c r="J9619" s="99"/>
      <c r="K9619" s="99"/>
      <c r="L9619" s="99"/>
      <c r="M9619" s="99"/>
      <c r="N9619" s="99"/>
      <c r="O9619" s="99"/>
      <c r="P9619" s="99"/>
      <c r="Q9619" s="99"/>
      <c r="R9619" s="99"/>
      <c r="S9619" s="99"/>
      <c r="T9619" s="99"/>
      <c r="U9619" s="99"/>
      <c r="V9619" s="99"/>
      <c r="W9619" s="99"/>
      <c r="X9619" s="99"/>
      <c r="Y9619" s="99"/>
      <c r="Z9619" s="99"/>
      <c r="AA9619" s="99"/>
      <c r="AB9619" s="99"/>
      <c r="AC9619" s="99"/>
      <c r="AD9619" s="99"/>
      <c r="AE9619" s="99"/>
      <c r="AF9619" s="99"/>
      <c r="AG9619" s="99"/>
      <c r="AH9619" s="31"/>
      <c r="AI9619" s="31"/>
      <c r="AJ9619" s="31"/>
      <c r="AK9619" s="31"/>
      <c r="AL9619" s="31"/>
      <c r="AO9619" s="376"/>
    </row>
    <row r="9620" spans="1:41" x14ac:dyDescent="0.25">
      <c r="A9620" s="44" t="s">
        <v>17972</v>
      </c>
      <c r="B9620" s="44" t="s">
        <v>2350</v>
      </c>
      <c r="C9620" s="45">
        <v>230105</v>
      </c>
      <c r="D9620" s="45" t="s">
        <v>11363</v>
      </c>
      <c r="E9620" s="45" t="s">
        <v>5265</v>
      </c>
      <c r="AO9620" s="376"/>
    </row>
    <row r="9621" spans="1:41" x14ac:dyDescent="0.25">
      <c r="A9621" s="44" t="s">
        <v>11795</v>
      </c>
      <c r="B9621" s="44" t="s">
        <v>14973</v>
      </c>
      <c r="C9621" s="45" t="s">
        <v>11796</v>
      </c>
      <c r="D9621" s="367" t="s">
        <v>3696</v>
      </c>
      <c r="E9621" s="328">
        <f>DATE(2028,7,23)</f>
        <v>46957</v>
      </c>
      <c r="F9621" s="32"/>
      <c r="G9621" s="32"/>
      <c r="H9621" s="32"/>
      <c r="I9621" s="31"/>
      <c r="J9621" s="31"/>
      <c r="K9621" s="31"/>
      <c r="L9621" s="31"/>
      <c r="M9621" s="31"/>
      <c r="N9621" s="31"/>
      <c r="O9621" s="31"/>
      <c r="P9621" s="31"/>
      <c r="Q9621" s="31"/>
      <c r="R9621" s="31"/>
      <c r="S9621" s="31"/>
      <c r="T9621" s="31"/>
      <c r="U9621" s="31"/>
      <c r="V9621" s="31"/>
      <c r="W9621" s="31"/>
      <c r="X9621" s="31"/>
      <c r="Y9621" s="31"/>
      <c r="Z9621" s="31"/>
      <c r="AA9621" s="31"/>
      <c r="AB9621" s="31"/>
      <c r="AC9621" s="31"/>
      <c r="AD9621" s="31"/>
      <c r="AE9621" s="31"/>
      <c r="AF9621" s="31"/>
      <c r="AG9621" s="31"/>
      <c r="AH9621" s="31"/>
      <c r="AI9621" s="31"/>
      <c r="AJ9621" s="31"/>
      <c r="AK9621" s="31"/>
      <c r="AL9621" s="31"/>
      <c r="AO9621" s="376"/>
    </row>
    <row r="9622" spans="1:41" x14ac:dyDescent="0.25">
      <c r="A9622" s="44" t="s">
        <v>5278</v>
      </c>
      <c r="B9622" s="44" t="s">
        <v>2350</v>
      </c>
      <c r="C9622" s="45">
        <v>250106</v>
      </c>
      <c r="D9622" s="45" t="s">
        <v>11363</v>
      </c>
      <c r="E9622" s="45" t="s">
        <v>11887</v>
      </c>
      <c r="AO9622" s="376"/>
    </row>
    <row r="9623" spans="1:41" x14ac:dyDescent="0.3">
      <c r="A9623" s="333" t="s">
        <v>18686</v>
      </c>
      <c r="B9623" s="333" t="s">
        <v>2302</v>
      </c>
      <c r="C9623" s="125" t="s">
        <v>18818</v>
      </c>
      <c r="D9623" s="32" t="s">
        <v>20309</v>
      </c>
      <c r="E9623" s="125" t="s">
        <v>8292</v>
      </c>
      <c r="F9623" s="125" t="s">
        <v>1189</v>
      </c>
      <c r="G9623" s="125" t="s">
        <v>1190</v>
      </c>
      <c r="AO9623" s="376"/>
    </row>
    <row r="9624" spans="1:41" x14ac:dyDescent="0.25">
      <c r="A9624" s="44" t="s">
        <v>8843</v>
      </c>
      <c r="B9624" s="44" t="s">
        <v>14944</v>
      </c>
      <c r="C9624" s="45" t="s">
        <v>6629</v>
      </c>
      <c r="D9624" s="367" t="s">
        <v>3696</v>
      </c>
      <c r="E9624" s="328">
        <f>DATE(2027,4,14)</f>
        <v>46491</v>
      </c>
      <c r="F9624" s="32"/>
      <c r="G9624" s="32"/>
      <c r="H9624" s="32"/>
      <c r="I9624" s="31"/>
      <c r="J9624" s="31"/>
      <c r="K9624" s="31"/>
      <c r="L9624" s="31"/>
      <c r="M9624" s="31"/>
      <c r="N9624" s="31"/>
      <c r="O9624" s="31"/>
      <c r="P9624" s="31"/>
      <c r="Q9624" s="31"/>
      <c r="R9624" s="31"/>
      <c r="S9624" s="31"/>
      <c r="T9624" s="31"/>
      <c r="U9624" s="31"/>
      <c r="V9624" s="31"/>
      <c r="W9624" s="31"/>
      <c r="X9624" s="31"/>
      <c r="Y9624" s="31"/>
      <c r="Z9624" s="31"/>
      <c r="AA9624" s="31"/>
      <c r="AB9624" s="31"/>
      <c r="AC9624" s="31"/>
      <c r="AD9624" s="31"/>
      <c r="AE9624" s="31"/>
      <c r="AF9624" s="31"/>
      <c r="AG9624" s="31"/>
      <c r="AH9624" s="31"/>
      <c r="AI9624" s="31"/>
      <c r="AJ9624" s="31"/>
      <c r="AK9624" s="31"/>
      <c r="AL9624" s="31"/>
      <c r="AO9624" s="376"/>
    </row>
    <row r="9625" spans="1:41" x14ac:dyDescent="0.25">
      <c r="A9625" s="44" t="s">
        <v>8843</v>
      </c>
      <c r="B9625" s="44" t="s">
        <v>14745</v>
      </c>
      <c r="C9625" s="45" t="s">
        <v>11797</v>
      </c>
      <c r="D9625" s="367" t="s">
        <v>3696</v>
      </c>
      <c r="E9625" s="328">
        <f>DATE(2028,7,23)</f>
        <v>46957</v>
      </c>
      <c r="F9625" s="32"/>
      <c r="G9625" s="32"/>
      <c r="H9625" s="32"/>
      <c r="I9625" s="31"/>
      <c r="J9625" s="31"/>
      <c r="K9625" s="31"/>
      <c r="L9625" s="31"/>
      <c r="M9625" s="31"/>
      <c r="N9625" s="31"/>
      <c r="O9625" s="31"/>
      <c r="P9625" s="31"/>
      <c r="Q9625" s="31"/>
      <c r="R9625" s="31"/>
      <c r="S9625" s="31"/>
      <c r="T9625" s="31"/>
      <c r="U9625" s="31"/>
      <c r="V9625" s="31"/>
      <c r="W9625" s="31"/>
      <c r="X9625" s="31"/>
      <c r="Y9625" s="31"/>
      <c r="Z9625" s="31"/>
      <c r="AA9625" s="31"/>
      <c r="AB9625" s="31"/>
      <c r="AC9625" s="31"/>
      <c r="AD9625" s="31"/>
      <c r="AE9625" s="31"/>
      <c r="AF9625" s="31"/>
      <c r="AG9625" s="31"/>
      <c r="AH9625" s="31"/>
      <c r="AI9625" s="31"/>
      <c r="AJ9625" s="31"/>
      <c r="AK9625" s="31"/>
      <c r="AL9625" s="31"/>
      <c r="AO9625" s="376"/>
    </row>
    <row r="9626" spans="1:41" x14ac:dyDescent="0.25">
      <c r="A9626" s="44" t="s">
        <v>17973</v>
      </c>
      <c r="B9626" s="44" t="s">
        <v>5134</v>
      </c>
      <c r="C9626" s="45">
        <v>230807</v>
      </c>
      <c r="D9626" s="45" t="s">
        <v>11363</v>
      </c>
      <c r="E9626" s="45" t="s">
        <v>8282</v>
      </c>
      <c r="AO9626" s="376"/>
    </row>
    <row r="9627" spans="1:41" x14ac:dyDescent="0.25">
      <c r="A9627" s="44" t="s">
        <v>12694</v>
      </c>
      <c r="B9627" s="44" t="s">
        <v>199</v>
      </c>
      <c r="C9627" s="45">
        <v>241001</v>
      </c>
      <c r="D9627" s="45" t="s">
        <v>11363</v>
      </c>
      <c r="E9627" s="45" t="s">
        <v>5332</v>
      </c>
      <c r="AO9627" s="376"/>
    </row>
    <row r="9628" spans="1:41" x14ac:dyDescent="0.25">
      <c r="A9628" s="44" t="s">
        <v>21144</v>
      </c>
      <c r="B9628" s="44" t="s">
        <v>21359</v>
      </c>
      <c r="C9628" s="45" t="s">
        <v>21182</v>
      </c>
      <c r="D9628" s="45" t="s">
        <v>21447</v>
      </c>
      <c r="E9628" s="46">
        <v>46752</v>
      </c>
      <c r="AO9628" s="376"/>
    </row>
    <row r="9629" spans="1:41" x14ac:dyDescent="0.25">
      <c r="A9629" s="57" t="s">
        <v>19221</v>
      </c>
      <c r="B9629" s="92" t="s">
        <v>3682</v>
      </c>
      <c r="C9629" s="93" t="s">
        <v>19106</v>
      </c>
      <c r="D9629" s="93" t="s">
        <v>3681</v>
      </c>
      <c r="E9629" s="94">
        <v>48029</v>
      </c>
      <c r="F9629" s="93"/>
      <c r="G9629" s="93"/>
      <c r="H9629" s="93"/>
      <c r="I9629" s="99"/>
      <c r="J9629" s="99"/>
      <c r="K9629" s="99"/>
      <c r="L9629" s="99"/>
      <c r="M9629" s="99"/>
      <c r="N9629" s="44"/>
      <c r="O9629" s="44"/>
      <c r="P9629" s="99"/>
      <c r="Q9629" s="99"/>
      <c r="R9629" s="99"/>
      <c r="S9629" s="99"/>
      <c r="T9629" s="99"/>
      <c r="U9629" s="99"/>
      <c r="V9629" s="99"/>
      <c r="W9629" s="99"/>
      <c r="X9629" s="99"/>
      <c r="Y9629" s="99"/>
      <c r="Z9629" s="99"/>
      <c r="AA9629" s="99"/>
      <c r="AB9629" s="99"/>
      <c r="AC9629" s="99"/>
      <c r="AD9629" s="99"/>
      <c r="AE9629" s="99"/>
      <c r="AF9629" s="99"/>
      <c r="AG9629" s="99"/>
      <c r="AH9629" s="31"/>
      <c r="AI9629" s="31"/>
      <c r="AJ9629" s="31"/>
      <c r="AK9629" s="31"/>
      <c r="AL9629" s="31"/>
      <c r="AO9629" s="376"/>
    </row>
    <row r="9630" spans="1:41" x14ac:dyDescent="0.25">
      <c r="A9630" s="91" t="s">
        <v>19221</v>
      </c>
      <c r="B9630" s="92" t="s">
        <v>19284</v>
      </c>
      <c r="C9630" s="93" t="s">
        <v>19285</v>
      </c>
      <c r="D9630" s="93" t="s">
        <v>1201</v>
      </c>
      <c r="E9630" s="94">
        <v>46582</v>
      </c>
      <c r="F9630" s="93"/>
      <c r="G9630" s="93"/>
      <c r="H9630" s="93"/>
      <c r="I9630" s="99"/>
      <c r="J9630" s="99"/>
      <c r="K9630" s="99"/>
      <c r="L9630" s="99"/>
      <c r="M9630" s="99"/>
      <c r="N9630" s="99"/>
      <c r="O9630" s="99"/>
      <c r="P9630" s="99"/>
      <c r="Q9630" s="99"/>
      <c r="R9630" s="99"/>
      <c r="S9630" s="99"/>
      <c r="T9630" s="99"/>
      <c r="U9630" s="99"/>
      <c r="V9630" s="99"/>
      <c r="W9630" s="99"/>
      <c r="X9630" s="99"/>
      <c r="Y9630" s="99"/>
      <c r="Z9630" s="99"/>
      <c r="AA9630" s="99"/>
      <c r="AB9630" s="99"/>
      <c r="AC9630" s="99"/>
      <c r="AD9630" s="99"/>
      <c r="AE9630" s="99"/>
      <c r="AF9630" s="99"/>
      <c r="AG9630" s="99"/>
      <c r="AH9630" s="31"/>
      <c r="AI9630" s="31"/>
      <c r="AJ9630" s="31"/>
      <c r="AK9630" s="31"/>
      <c r="AL9630" s="31"/>
      <c r="AO9630" s="376"/>
    </row>
    <row r="9631" spans="1:41" x14ac:dyDescent="0.25">
      <c r="A9631" s="44" t="s">
        <v>10580</v>
      </c>
      <c r="B9631" s="44" t="s">
        <v>3176</v>
      </c>
      <c r="C9631" s="45">
        <v>24010402</v>
      </c>
      <c r="D9631" s="45" t="s">
        <v>11363</v>
      </c>
      <c r="E9631" s="45" t="s">
        <v>9238</v>
      </c>
      <c r="AO9631" s="376"/>
    </row>
    <row r="9632" spans="1:41" x14ac:dyDescent="0.25">
      <c r="A9632" s="44" t="s">
        <v>11919</v>
      </c>
      <c r="B9632" s="44" t="s">
        <v>11911</v>
      </c>
      <c r="C9632" s="45" t="s">
        <v>11920</v>
      </c>
      <c r="D9632" s="45" t="s">
        <v>11204</v>
      </c>
      <c r="E9632" s="45" t="s">
        <v>9840</v>
      </c>
      <c r="F9632" s="93"/>
      <c r="G9632" s="93"/>
      <c r="H9632" s="93"/>
      <c r="I9632" s="99"/>
      <c r="J9632" s="99"/>
      <c r="K9632" s="99"/>
      <c r="L9632" s="99"/>
      <c r="M9632" s="99"/>
      <c r="N9632" s="99"/>
      <c r="O9632" s="99"/>
      <c r="P9632" s="99"/>
      <c r="Q9632" s="99"/>
      <c r="R9632" s="99"/>
      <c r="S9632" s="99"/>
      <c r="T9632" s="99"/>
      <c r="U9632" s="99"/>
      <c r="V9632" s="99"/>
      <c r="W9632" s="99"/>
      <c r="X9632" s="99"/>
      <c r="Y9632" s="99"/>
      <c r="Z9632" s="99"/>
      <c r="AA9632" s="99"/>
      <c r="AB9632" s="99"/>
      <c r="AC9632" s="99"/>
      <c r="AD9632" s="99"/>
      <c r="AE9632" s="99"/>
      <c r="AF9632" s="99"/>
      <c r="AG9632" s="99"/>
      <c r="AH9632" s="31"/>
      <c r="AI9632" s="31"/>
      <c r="AJ9632" s="31"/>
      <c r="AK9632" s="31"/>
      <c r="AL9632" s="31"/>
      <c r="AO9632" s="376"/>
    </row>
    <row r="9633" spans="1:41" x14ac:dyDescent="0.25">
      <c r="A9633" s="44" t="s">
        <v>11919</v>
      </c>
      <c r="B9633" s="44" t="s">
        <v>11911</v>
      </c>
      <c r="C9633" s="45" t="s">
        <v>11920</v>
      </c>
      <c r="D9633" s="93" t="s">
        <v>17443</v>
      </c>
      <c r="E9633" s="45" t="s">
        <v>9840</v>
      </c>
      <c r="F9633" s="93"/>
      <c r="G9633" s="93"/>
      <c r="H9633" s="93"/>
      <c r="I9633" s="99"/>
      <c r="J9633" s="99"/>
      <c r="K9633" s="99"/>
      <c r="L9633" s="99"/>
      <c r="M9633" s="99"/>
      <c r="N9633" s="99"/>
      <c r="O9633" s="99"/>
      <c r="P9633" s="99"/>
      <c r="Q9633" s="99"/>
      <c r="R9633" s="99"/>
      <c r="S9633" s="99"/>
      <c r="T9633" s="99"/>
      <c r="U9633" s="99"/>
      <c r="V9633" s="99"/>
      <c r="W9633" s="99"/>
      <c r="X9633" s="99"/>
      <c r="Y9633" s="99"/>
      <c r="Z9633" s="99"/>
      <c r="AA9633" s="99"/>
      <c r="AB9633" s="99"/>
      <c r="AC9633" s="99"/>
      <c r="AD9633" s="99"/>
      <c r="AE9633" s="99"/>
      <c r="AF9633" s="99"/>
      <c r="AG9633" s="99"/>
      <c r="AH9633" s="31"/>
      <c r="AI9633" s="31"/>
      <c r="AJ9633" s="31"/>
      <c r="AK9633" s="31"/>
      <c r="AL9633" s="31"/>
      <c r="AO9633" s="376"/>
    </row>
    <row r="9634" spans="1:41" x14ac:dyDescent="0.25">
      <c r="A9634" s="44" t="s">
        <v>9456</v>
      </c>
      <c r="B9634" s="92" t="s">
        <v>9602</v>
      </c>
      <c r="C9634" s="77" t="s">
        <v>9336</v>
      </c>
      <c r="D9634" s="93" t="s">
        <v>9601</v>
      </c>
      <c r="E9634" s="94">
        <v>46568</v>
      </c>
      <c r="F9634" s="93"/>
      <c r="G9634" s="93"/>
      <c r="H9634" s="93"/>
      <c r="I9634" s="99"/>
      <c r="J9634" s="99"/>
      <c r="K9634" s="99"/>
      <c r="L9634" s="99"/>
      <c r="M9634" s="99"/>
      <c r="N9634" s="44"/>
      <c r="O9634" s="57"/>
      <c r="P9634" s="99"/>
      <c r="Q9634" s="99"/>
      <c r="R9634" s="99"/>
      <c r="S9634" s="99"/>
      <c r="T9634" s="99"/>
      <c r="U9634" s="99"/>
      <c r="V9634" s="99"/>
      <c r="W9634" s="99"/>
      <c r="X9634" s="99"/>
      <c r="Y9634" s="99"/>
      <c r="Z9634" s="99"/>
      <c r="AA9634" s="99"/>
      <c r="AB9634" s="99"/>
      <c r="AC9634" s="99"/>
      <c r="AD9634" s="99"/>
      <c r="AE9634" s="99"/>
      <c r="AF9634" s="99"/>
      <c r="AG9634" s="99"/>
      <c r="AH9634" s="31"/>
      <c r="AI9634" s="31"/>
      <c r="AJ9634" s="31"/>
      <c r="AK9634" s="31"/>
      <c r="AL9634" s="31"/>
      <c r="AO9634" s="376"/>
    </row>
    <row r="9635" spans="1:41" x14ac:dyDescent="0.25">
      <c r="A9635" s="44" t="s">
        <v>17974</v>
      </c>
      <c r="B9635" s="44" t="s">
        <v>17475</v>
      </c>
      <c r="C9635" s="45">
        <v>260205</v>
      </c>
      <c r="D9635" s="45" t="s">
        <v>11363</v>
      </c>
      <c r="E9635" s="45" t="s">
        <v>9238</v>
      </c>
      <c r="AO9635" s="376"/>
    </row>
    <row r="9636" spans="1:41" x14ac:dyDescent="0.25">
      <c r="A9636" s="44" t="s">
        <v>15804</v>
      </c>
      <c r="B9636" s="44" t="s">
        <v>934</v>
      </c>
      <c r="C9636" s="45">
        <v>25010201</v>
      </c>
      <c r="D9636" s="45" t="s">
        <v>11363</v>
      </c>
      <c r="E9636" s="45" t="s">
        <v>12551</v>
      </c>
      <c r="AO9636" s="376"/>
    </row>
    <row r="9637" spans="1:41" x14ac:dyDescent="0.25">
      <c r="A9637" s="44" t="s">
        <v>15804</v>
      </c>
      <c r="B9637" s="44" t="s">
        <v>5141</v>
      </c>
      <c r="C9637" s="45">
        <v>25010202</v>
      </c>
      <c r="D9637" s="45" t="s">
        <v>11363</v>
      </c>
      <c r="E9637" s="45" t="s">
        <v>12551</v>
      </c>
      <c r="AO9637" s="376"/>
    </row>
    <row r="9638" spans="1:41" x14ac:dyDescent="0.25">
      <c r="A9638" s="44" t="s">
        <v>15804</v>
      </c>
      <c r="B9638" s="44" t="s">
        <v>2186</v>
      </c>
      <c r="C9638" s="45">
        <v>25090101</v>
      </c>
      <c r="D9638" s="45" t="s">
        <v>11363</v>
      </c>
      <c r="E9638" s="45" t="s">
        <v>4972</v>
      </c>
      <c r="AO9638" s="376"/>
    </row>
    <row r="9639" spans="1:41" x14ac:dyDescent="0.25">
      <c r="A9639" s="44" t="s">
        <v>15804</v>
      </c>
      <c r="B9639" s="44" t="s">
        <v>3044</v>
      </c>
      <c r="C9639" s="45">
        <v>25090102</v>
      </c>
      <c r="D9639" s="45" t="s">
        <v>11363</v>
      </c>
      <c r="E9639" s="45" t="s">
        <v>4972</v>
      </c>
      <c r="AO9639" s="376"/>
    </row>
    <row r="9640" spans="1:41" x14ac:dyDescent="0.25">
      <c r="A9640" s="44" t="s">
        <v>8385</v>
      </c>
      <c r="B9640" s="44" t="s">
        <v>3043</v>
      </c>
      <c r="C9640" s="45">
        <v>230901</v>
      </c>
      <c r="D9640" s="45" t="s">
        <v>11363</v>
      </c>
      <c r="E9640" s="45" t="s">
        <v>7871</v>
      </c>
      <c r="AO9640" s="376"/>
    </row>
    <row r="9641" spans="1:41" x14ac:dyDescent="0.25">
      <c r="A9641" s="44" t="s">
        <v>15805</v>
      </c>
      <c r="B9641" s="44" t="s">
        <v>3475</v>
      </c>
      <c r="C9641" s="45">
        <v>250303</v>
      </c>
      <c r="D9641" s="45" t="s">
        <v>11363</v>
      </c>
      <c r="E9641" s="45" t="s">
        <v>11887</v>
      </c>
      <c r="AO9641" s="376"/>
    </row>
    <row r="9642" spans="1:41" x14ac:dyDescent="0.25">
      <c r="A9642" s="44" t="s">
        <v>12695</v>
      </c>
      <c r="B9642" s="44" t="s">
        <v>2350</v>
      </c>
      <c r="C9642" s="45">
        <v>250106</v>
      </c>
      <c r="D9642" s="45" t="s">
        <v>11363</v>
      </c>
      <c r="E9642" s="45" t="s">
        <v>11887</v>
      </c>
      <c r="AO9642" s="376"/>
    </row>
    <row r="9643" spans="1:41" x14ac:dyDescent="0.3">
      <c r="A9643" s="333" t="s">
        <v>18687</v>
      </c>
      <c r="B9643" s="333" t="s">
        <v>2301</v>
      </c>
      <c r="C9643" s="125" t="s">
        <v>18816</v>
      </c>
      <c r="D9643" s="32" t="s">
        <v>20309</v>
      </c>
      <c r="E9643" s="125" t="s">
        <v>8292</v>
      </c>
      <c r="F9643" s="125" t="s">
        <v>1189</v>
      </c>
      <c r="G9643" s="125" t="s">
        <v>1190</v>
      </c>
      <c r="AO9643" s="376"/>
    </row>
    <row r="9644" spans="1:41" x14ac:dyDescent="0.25">
      <c r="A9644" s="262" t="s">
        <v>8598</v>
      </c>
      <c r="B9644" s="262" t="s">
        <v>8578</v>
      </c>
      <c r="C9644" s="263">
        <v>791202303002</v>
      </c>
      <c r="D9644" s="263" t="s">
        <v>6271</v>
      </c>
      <c r="E9644" s="264" t="s">
        <v>3157</v>
      </c>
      <c r="F9644" s="93"/>
      <c r="G9644" s="93"/>
      <c r="H9644" s="93"/>
      <c r="I9644" s="99"/>
      <c r="J9644" s="99"/>
      <c r="K9644" s="99"/>
      <c r="L9644" s="99"/>
      <c r="M9644" s="99"/>
      <c r="N9644" s="44"/>
      <c r="O9644" s="44"/>
      <c r="P9644" s="99"/>
      <c r="Q9644" s="99"/>
      <c r="R9644" s="99"/>
      <c r="S9644" s="99"/>
      <c r="T9644" s="99"/>
      <c r="U9644" s="99"/>
      <c r="V9644" s="99"/>
      <c r="W9644" s="99"/>
      <c r="X9644" s="99"/>
      <c r="Y9644" s="99"/>
      <c r="Z9644" s="99"/>
      <c r="AA9644" s="99"/>
      <c r="AB9644" s="99"/>
      <c r="AC9644" s="99"/>
      <c r="AD9644" s="99"/>
      <c r="AE9644" s="99"/>
      <c r="AF9644" s="99"/>
      <c r="AG9644" s="99"/>
      <c r="AH9644" s="31"/>
      <c r="AI9644" s="31"/>
      <c r="AJ9644" s="31"/>
      <c r="AK9644" s="31"/>
      <c r="AL9644" s="31"/>
      <c r="AO9644" s="376"/>
    </row>
    <row r="9645" spans="1:41" x14ac:dyDescent="0.25">
      <c r="A9645" s="44" t="s">
        <v>4688</v>
      </c>
      <c r="B9645" s="44" t="s">
        <v>5134</v>
      </c>
      <c r="C9645" s="45">
        <v>220802</v>
      </c>
      <c r="D9645" s="45" t="s">
        <v>11363</v>
      </c>
      <c r="E9645" s="45" t="s">
        <v>4966</v>
      </c>
      <c r="AO9645" s="376"/>
    </row>
    <row r="9646" spans="1:41" x14ac:dyDescent="0.25">
      <c r="A9646" s="44" t="s">
        <v>4688</v>
      </c>
      <c r="B9646" s="44" t="s">
        <v>9248</v>
      </c>
      <c r="C9646" s="45">
        <v>240101</v>
      </c>
      <c r="D9646" s="45" t="s">
        <v>11363</v>
      </c>
      <c r="E9646" s="45" t="s">
        <v>9249</v>
      </c>
      <c r="AO9646" s="376"/>
    </row>
    <row r="9647" spans="1:41" x14ac:dyDescent="0.25">
      <c r="A9647" s="44" t="s">
        <v>5534</v>
      </c>
      <c r="B9647" s="44" t="s">
        <v>21433</v>
      </c>
      <c r="C9647" s="45" t="s">
        <v>5528</v>
      </c>
      <c r="D9647" s="45" t="s">
        <v>21447</v>
      </c>
      <c r="E9647" s="46">
        <v>46418</v>
      </c>
      <c r="AO9647" s="376"/>
    </row>
    <row r="9648" spans="1:41" x14ac:dyDescent="0.25">
      <c r="A9648" s="44" t="s">
        <v>12313</v>
      </c>
      <c r="B9648" s="44" t="s">
        <v>12103</v>
      </c>
      <c r="C9648" s="45">
        <v>22.23</v>
      </c>
      <c r="D9648" s="45" t="s">
        <v>12549</v>
      </c>
      <c r="E9648" s="46">
        <v>46934</v>
      </c>
      <c r="F9648" s="45" t="s">
        <v>1335</v>
      </c>
      <c r="G9648" s="93"/>
      <c r="H9648" s="93"/>
      <c r="I9648" s="99"/>
      <c r="J9648" s="99"/>
      <c r="K9648" s="99"/>
      <c r="L9648" s="99"/>
      <c r="M9648" s="99"/>
      <c r="N9648" s="99"/>
      <c r="O9648" s="99"/>
      <c r="P9648" s="99"/>
      <c r="Q9648" s="99"/>
      <c r="R9648" s="99"/>
      <c r="S9648" s="99"/>
      <c r="T9648" s="99"/>
      <c r="U9648" s="99"/>
      <c r="V9648" s="99"/>
      <c r="W9648" s="99"/>
      <c r="X9648" s="99"/>
      <c r="Y9648" s="99"/>
      <c r="Z9648" s="99"/>
      <c r="AA9648" s="99"/>
      <c r="AB9648" s="99"/>
      <c r="AC9648" s="99"/>
      <c r="AD9648" s="99"/>
      <c r="AE9648" s="99"/>
      <c r="AF9648" s="99"/>
      <c r="AG9648" s="99"/>
      <c r="AH9648" s="31"/>
      <c r="AI9648" s="31"/>
      <c r="AJ9648" s="31"/>
      <c r="AK9648" s="31"/>
      <c r="AL9648" s="31"/>
      <c r="AO9648" s="376"/>
    </row>
    <row r="9649" spans="1:41" x14ac:dyDescent="0.25">
      <c r="A9649" s="91" t="s">
        <v>12313</v>
      </c>
      <c r="B9649" s="92" t="s">
        <v>19284</v>
      </c>
      <c r="C9649" s="93" t="s">
        <v>19285</v>
      </c>
      <c r="D9649" s="93" t="s">
        <v>1201</v>
      </c>
      <c r="E9649" s="94">
        <v>46582</v>
      </c>
      <c r="F9649" s="93"/>
      <c r="G9649" s="93"/>
      <c r="H9649" s="93"/>
      <c r="I9649" s="99"/>
      <c r="J9649" s="99"/>
      <c r="K9649" s="99"/>
      <c r="L9649" s="99"/>
      <c r="M9649" s="99"/>
      <c r="N9649" s="99"/>
      <c r="O9649" s="99"/>
      <c r="P9649" s="99"/>
      <c r="Q9649" s="99"/>
      <c r="R9649" s="99"/>
      <c r="S9649" s="99"/>
      <c r="T9649" s="99"/>
      <c r="U9649" s="99"/>
      <c r="V9649" s="99"/>
      <c r="W9649" s="99"/>
      <c r="X9649" s="99"/>
      <c r="Y9649" s="99"/>
      <c r="Z9649" s="99"/>
      <c r="AA9649" s="99"/>
      <c r="AB9649" s="99"/>
      <c r="AC9649" s="99"/>
      <c r="AD9649" s="99"/>
      <c r="AE9649" s="99"/>
      <c r="AF9649" s="99"/>
      <c r="AG9649" s="99"/>
      <c r="AH9649" s="31"/>
      <c r="AI9649" s="31"/>
      <c r="AJ9649" s="31"/>
      <c r="AK9649" s="31"/>
      <c r="AL9649" s="31"/>
      <c r="AO9649" s="376"/>
    </row>
    <row r="9650" spans="1:41" x14ac:dyDescent="0.25">
      <c r="A9650" s="44" t="s">
        <v>17975</v>
      </c>
      <c r="B9650" s="44" t="s">
        <v>3176</v>
      </c>
      <c r="C9650" s="45">
        <v>25010402</v>
      </c>
      <c r="D9650" s="45" t="s">
        <v>11363</v>
      </c>
      <c r="E9650" s="45" t="s">
        <v>12564</v>
      </c>
      <c r="AO9650" s="376"/>
    </row>
    <row r="9651" spans="1:41" x14ac:dyDescent="0.25">
      <c r="A9651" s="44" t="s">
        <v>21697</v>
      </c>
      <c r="B9651" s="44" t="s">
        <v>925</v>
      </c>
      <c r="C9651" s="45">
        <v>260601</v>
      </c>
      <c r="D9651" s="45" t="s">
        <v>11363</v>
      </c>
      <c r="E9651" s="45" t="s">
        <v>17341</v>
      </c>
      <c r="AO9651" s="376"/>
    </row>
    <row r="9652" spans="1:41" x14ac:dyDescent="0.25">
      <c r="A9652" s="44" t="s">
        <v>239</v>
      </c>
      <c r="B9652" s="44" t="s">
        <v>240</v>
      </c>
      <c r="C9652" s="45" t="s">
        <v>14046</v>
      </c>
      <c r="D9652" s="45" t="s">
        <v>11204</v>
      </c>
      <c r="E9652" s="45" t="s">
        <v>14047</v>
      </c>
      <c r="F9652" s="93"/>
      <c r="G9652" s="93"/>
      <c r="H9652" s="93"/>
      <c r="I9652" s="99"/>
      <c r="J9652" s="99"/>
      <c r="K9652" s="99"/>
      <c r="L9652" s="99"/>
      <c r="M9652" s="99"/>
      <c r="N9652" s="99"/>
      <c r="O9652" s="99"/>
      <c r="P9652" s="99"/>
      <c r="Q9652" s="99"/>
      <c r="R9652" s="99"/>
      <c r="S9652" s="99"/>
      <c r="T9652" s="99"/>
      <c r="U9652" s="99"/>
      <c r="V9652" s="99"/>
      <c r="W9652" s="99"/>
      <c r="X9652" s="99"/>
      <c r="Y9652" s="99"/>
      <c r="Z9652" s="99"/>
      <c r="AA9652" s="99"/>
      <c r="AB9652" s="99"/>
      <c r="AC9652" s="99"/>
      <c r="AD9652" s="99"/>
      <c r="AE9652" s="99"/>
      <c r="AF9652" s="99"/>
      <c r="AG9652" s="99"/>
      <c r="AH9652" s="31"/>
      <c r="AI9652" s="31"/>
      <c r="AJ9652" s="31"/>
      <c r="AK9652" s="31"/>
      <c r="AL9652" s="31"/>
      <c r="AO9652" s="376"/>
    </row>
    <row r="9653" spans="1:41" x14ac:dyDescent="0.25">
      <c r="A9653" s="44" t="s">
        <v>239</v>
      </c>
      <c r="B9653" s="44" t="s">
        <v>240</v>
      </c>
      <c r="C9653" s="45" t="s">
        <v>14046</v>
      </c>
      <c r="D9653" s="93" t="s">
        <v>17443</v>
      </c>
      <c r="E9653" s="45" t="s">
        <v>14047</v>
      </c>
      <c r="F9653" s="93"/>
      <c r="G9653" s="93"/>
      <c r="H9653" s="93"/>
      <c r="I9653" s="99"/>
      <c r="J9653" s="99"/>
      <c r="K9653" s="99"/>
      <c r="L9653" s="99"/>
      <c r="M9653" s="99"/>
      <c r="N9653" s="99"/>
      <c r="O9653" s="99"/>
      <c r="P9653" s="99"/>
      <c r="Q9653" s="99"/>
      <c r="R9653" s="99"/>
      <c r="S9653" s="99"/>
      <c r="T9653" s="99"/>
      <c r="U9653" s="99"/>
      <c r="V9653" s="99"/>
      <c r="W9653" s="99"/>
      <c r="X9653" s="99"/>
      <c r="Y9653" s="99"/>
      <c r="Z9653" s="99"/>
      <c r="AA9653" s="99"/>
      <c r="AB9653" s="99"/>
      <c r="AC9653" s="99"/>
      <c r="AD9653" s="99"/>
      <c r="AE9653" s="99"/>
      <c r="AF9653" s="99"/>
      <c r="AG9653" s="99"/>
      <c r="AH9653" s="31"/>
      <c r="AI9653" s="31"/>
      <c r="AJ9653" s="31"/>
      <c r="AK9653" s="31"/>
      <c r="AL9653" s="31"/>
      <c r="AO9653" s="376"/>
    </row>
    <row r="9654" spans="1:41" x14ac:dyDescent="0.25">
      <c r="A9654" s="44" t="s">
        <v>3526</v>
      </c>
      <c r="B9654" s="44" t="s">
        <v>2350</v>
      </c>
      <c r="C9654" s="45">
        <v>230105</v>
      </c>
      <c r="D9654" s="45" t="s">
        <v>11363</v>
      </c>
      <c r="E9654" s="45" t="s">
        <v>5265</v>
      </c>
      <c r="AO9654" s="376"/>
    </row>
    <row r="9655" spans="1:41" x14ac:dyDescent="0.25">
      <c r="A9655" s="44" t="s">
        <v>5041</v>
      </c>
      <c r="B9655" s="44" t="s">
        <v>4216</v>
      </c>
      <c r="C9655" s="45" t="s">
        <v>5042</v>
      </c>
      <c r="D9655" s="45" t="s">
        <v>11204</v>
      </c>
      <c r="E9655" s="45" t="s">
        <v>4125</v>
      </c>
      <c r="F9655" s="93"/>
      <c r="G9655" s="93"/>
      <c r="H9655" s="93"/>
      <c r="I9655" s="99"/>
      <c r="J9655" s="99"/>
      <c r="K9655" s="99"/>
      <c r="L9655" s="99"/>
      <c r="M9655" s="99"/>
      <c r="N9655" s="99"/>
      <c r="O9655" s="99"/>
      <c r="P9655" s="99"/>
      <c r="Q9655" s="99"/>
      <c r="R9655" s="99"/>
      <c r="S9655" s="99"/>
      <c r="T9655" s="99"/>
      <c r="U9655" s="99"/>
      <c r="V9655" s="99"/>
      <c r="W9655" s="99"/>
      <c r="X9655" s="99"/>
      <c r="Y9655" s="99"/>
      <c r="Z9655" s="99"/>
      <c r="AA9655" s="99"/>
      <c r="AB9655" s="99"/>
      <c r="AC9655" s="99"/>
      <c r="AD9655" s="99"/>
      <c r="AE9655" s="99"/>
      <c r="AF9655" s="99"/>
      <c r="AG9655" s="99"/>
      <c r="AH9655" s="31"/>
      <c r="AI9655" s="31"/>
      <c r="AJ9655" s="31"/>
      <c r="AK9655" s="31"/>
      <c r="AL9655" s="31"/>
      <c r="AO9655" s="376"/>
    </row>
    <row r="9656" spans="1:41" x14ac:dyDescent="0.25">
      <c r="A9656" s="44" t="s">
        <v>5041</v>
      </c>
      <c r="B9656" s="44" t="s">
        <v>4216</v>
      </c>
      <c r="C9656" s="45" t="s">
        <v>5042</v>
      </c>
      <c r="D9656" s="93" t="s">
        <v>17443</v>
      </c>
      <c r="E9656" s="45" t="s">
        <v>6714</v>
      </c>
      <c r="F9656" s="93"/>
      <c r="G9656" s="93"/>
      <c r="H9656" s="93"/>
      <c r="I9656" s="99"/>
      <c r="J9656" s="99"/>
      <c r="K9656" s="99"/>
      <c r="L9656" s="99"/>
      <c r="M9656" s="99"/>
      <c r="N9656" s="99"/>
      <c r="O9656" s="99"/>
      <c r="P9656" s="99"/>
      <c r="Q9656" s="99"/>
      <c r="R9656" s="99"/>
      <c r="S9656" s="99"/>
      <c r="T9656" s="99"/>
      <c r="U9656" s="99"/>
      <c r="V9656" s="99"/>
      <c r="W9656" s="99"/>
      <c r="X9656" s="99"/>
      <c r="Y9656" s="99"/>
      <c r="Z9656" s="99"/>
      <c r="AA9656" s="99"/>
      <c r="AB9656" s="99"/>
      <c r="AC9656" s="99"/>
      <c r="AD9656" s="99"/>
      <c r="AE9656" s="99"/>
      <c r="AF9656" s="99"/>
      <c r="AG9656" s="99"/>
      <c r="AH9656" s="31"/>
      <c r="AI9656" s="31"/>
      <c r="AJ9656" s="31"/>
      <c r="AK9656" s="31"/>
      <c r="AL9656" s="31"/>
      <c r="AO9656" s="376"/>
    </row>
    <row r="9657" spans="1:41" x14ac:dyDescent="0.25">
      <c r="A9657" s="44" t="s">
        <v>5041</v>
      </c>
      <c r="B9657" s="44" t="s">
        <v>4216</v>
      </c>
      <c r="C9657" s="45" t="s">
        <v>5042</v>
      </c>
      <c r="D9657" s="45" t="s">
        <v>9895</v>
      </c>
      <c r="E9657" s="45" t="s">
        <v>4125</v>
      </c>
      <c r="F9657" s="93"/>
      <c r="G9657" s="93"/>
      <c r="H9657" s="93"/>
      <c r="I9657" s="99"/>
      <c r="J9657" s="99"/>
      <c r="K9657" s="99"/>
      <c r="L9657" s="99"/>
      <c r="M9657" s="99"/>
      <c r="N9657" s="44"/>
      <c r="O9657" s="44"/>
      <c r="P9657" s="99"/>
      <c r="Q9657" s="99"/>
      <c r="R9657" s="99"/>
      <c r="S9657" s="99"/>
      <c r="T9657" s="99"/>
      <c r="U9657" s="99"/>
      <c r="V9657" s="99"/>
      <c r="W9657" s="99"/>
      <c r="X9657" s="99"/>
      <c r="Y9657" s="99"/>
      <c r="Z9657" s="99"/>
      <c r="AA9657" s="99"/>
      <c r="AB9657" s="99"/>
      <c r="AC9657" s="99"/>
      <c r="AD9657" s="99"/>
      <c r="AE9657" s="99"/>
      <c r="AF9657" s="99"/>
      <c r="AG9657" s="99"/>
      <c r="AH9657" s="31"/>
      <c r="AI9657" s="31"/>
      <c r="AJ9657" s="31"/>
      <c r="AK9657" s="31"/>
      <c r="AL9657" s="31"/>
      <c r="AO9657" s="376"/>
    </row>
    <row r="9658" spans="1:41" x14ac:dyDescent="0.25">
      <c r="A9658" s="44" t="s">
        <v>8844</v>
      </c>
      <c r="B9658" s="44" t="s">
        <v>14771</v>
      </c>
      <c r="C9658" s="45" t="s">
        <v>9131</v>
      </c>
      <c r="D9658" s="367" t="s">
        <v>3696</v>
      </c>
      <c r="E9658" s="328">
        <f>DATE(2027,12,22)</f>
        <v>46743</v>
      </c>
      <c r="F9658" s="32"/>
      <c r="G9658" s="32"/>
      <c r="H9658" s="32"/>
      <c r="I9658" s="31"/>
      <c r="J9658" s="31"/>
      <c r="K9658" s="31"/>
      <c r="L9658" s="31"/>
      <c r="M9658" s="31"/>
      <c r="N9658" s="31"/>
      <c r="O9658" s="31"/>
      <c r="P9658" s="31"/>
      <c r="Q9658" s="31"/>
      <c r="R9658" s="31"/>
      <c r="S9658" s="31"/>
      <c r="T9658" s="31"/>
      <c r="U9658" s="31"/>
      <c r="V9658" s="31"/>
      <c r="W9658" s="31"/>
      <c r="X9658" s="31"/>
      <c r="Y9658" s="31"/>
      <c r="Z9658" s="31"/>
      <c r="AA9658" s="31"/>
      <c r="AB9658" s="31"/>
      <c r="AC9658" s="31"/>
      <c r="AD9658" s="31"/>
      <c r="AE9658" s="31"/>
      <c r="AF9658" s="31"/>
      <c r="AG9658" s="31"/>
      <c r="AH9658" s="31"/>
      <c r="AI9658" s="31"/>
      <c r="AJ9658" s="31"/>
      <c r="AK9658" s="31"/>
      <c r="AL9658" s="31"/>
      <c r="AO9658" s="376"/>
    </row>
    <row r="9659" spans="1:41" x14ac:dyDescent="0.25">
      <c r="A9659" s="44" t="s">
        <v>4045</v>
      </c>
      <c r="B9659" s="44" t="s">
        <v>2350</v>
      </c>
      <c r="C9659" s="45">
        <v>220105</v>
      </c>
      <c r="D9659" s="45" t="s">
        <v>11363</v>
      </c>
      <c r="E9659" s="45" t="s">
        <v>2593</v>
      </c>
      <c r="AO9659" s="376"/>
    </row>
    <row r="9660" spans="1:41" x14ac:dyDescent="0.25">
      <c r="A9660" s="44" t="s">
        <v>8845</v>
      </c>
      <c r="B9660" s="44" t="s">
        <v>14974</v>
      </c>
      <c r="C9660" s="45" t="s">
        <v>9132</v>
      </c>
      <c r="D9660" s="367" t="s">
        <v>3696</v>
      </c>
      <c r="E9660" s="328">
        <f>DATE(2027,7,19)</f>
        <v>46587</v>
      </c>
      <c r="F9660" s="32"/>
      <c r="G9660" s="32"/>
      <c r="H9660" s="32"/>
      <c r="I9660" s="31"/>
      <c r="J9660" s="31"/>
      <c r="K9660" s="31"/>
      <c r="L9660" s="31"/>
      <c r="M9660" s="31"/>
      <c r="N9660" s="31"/>
      <c r="O9660" s="31"/>
      <c r="P9660" s="31"/>
      <c r="Q9660" s="31"/>
      <c r="R9660" s="31"/>
      <c r="S9660" s="31"/>
      <c r="T9660" s="31"/>
      <c r="U9660" s="31"/>
      <c r="V9660" s="31"/>
      <c r="W9660" s="31"/>
      <c r="X9660" s="31"/>
      <c r="Y9660" s="31"/>
      <c r="Z9660" s="31"/>
      <c r="AA9660" s="31"/>
      <c r="AB9660" s="31"/>
      <c r="AC9660" s="31"/>
      <c r="AD9660" s="31"/>
      <c r="AE9660" s="31"/>
      <c r="AF9660" s="31"/>
      <c r="AG9660" s="31"/>
      <c r="AH9660" s="31"/>
      <c r="AI9660" s="31"/>
      <c r="AJ9660" s="31"/>
      <c r="AK9660" s="31"/>
      <c r="AL9660" s="31"/>
      <c r="AO9660" s="376"/>
    </row>
    <row r="9661" spans="1:41" x14ac:dyDescent="0.25">
      <c r="A9661" s="44" t="s">
        <v>8846</v>
      </c>
      <c r="B9661" s="44" t="s">
        <v>14975</v>
      </c>
      <c r="C9661" s="45" t="s">
        <v>14976</v>
      </c>
      <c r="D9661" s="367" t="s">
        <v>3696</v>
      </c>
      <c r="E9661" s="328">
        <f>DATE(2029,7,24)</f>
        <v>47323</v>
      </c>
      <c r="F9661" s="32"/>
      <c r="G9661" s="32"/>
      <c r="H9661" s="32"/>
      <c r="I9661" s="31"/>
      <c r="J9661" s="31"/>
      <c r="K9661" s="31"/>
      <c r="L9661" s="31"/>
      <c r="M9661" s="31"/>
      <c r="N9661" s="31"/>
      <c r="O9661" s="31"/>
      <c r="P9661" s="31"/>
      <c r="Q9661" s="31"/>
      <c r="R9661" s="31"/>
      <c r="S9661" s="31"/>
      <c r="T9661" s="31"/>
      <c r="U9661" s="31"/>
      <c r="V9661" s="31"/>
      <c r="W9661" s="31"/>
      <c r="X9661" s="31"/>
      <c r="Y9661" s="31"/>
      <c r="Z9661" s="31"/>
      <c r="AA9661" s="31"/>
      <c r="AB9661" s="31"/>
      <c r="AC9661" s="31"/>
      <c r="AD9661" s="31"/>
      <c r="AE9661" s="31"/>
      <c r="AF9661" s="31"/>
      <c r="AG9661" s="31"/>
      <c r="AH9661" s="31"/>
      <c r="AI9661" s="31"/>
      <c r="AJ9661" s="31"/>
      <c r="AK9661" s="31"/>
      <c r="AL9661" s="31"/>
      <c r="AO9661" s="376"/>
    </row>
    <row r="9662" spans="1:41" x14ac:dyDescent="0.25">
      <c r="A9662" s="44" t="s">
        <v>9457</v>
      </c>
      <c r="B9662" s="92" t="s">
        <v>9602</v>
      </c>
      <c r="C9662" s="45" t="s">
        <v>9334</v>
      </c>
      <c r="D9662" s="93" t="s">
        <v>9601</v>
      </c>
      <c r="E9662" s="94">
        <v>46568</v>
      </c>
      <c r="F9662" s="93"/>
      <c r="G9662" s="93"/>
      <c r="H9662" s="93"/>
      <c r="I9662" s="99"/>
      <c r="J9662" s="99"/>
      <c r="K9662" s="99"/>
      <c r="L9662" s="99"/>
      <c r="M9662" s="99"/>
      <c r="N9662" s="44"/>
      <c r="O9662" s="57"/>
      <c r="P9662" s="99"/>
      <c r="Q9662" s="99"/>
      <c r="R9662" s="99"/>
      <c r="S9662" s="99"/>
      <c r="T9662" s="99"/>
      <c r="U9662" s="99"/>
      <c r="V9662" s="99"/>
      <c r="W9662" s="99"/>
      <c r="X9662" s="99"/>
      <c r="Y9662" s="99"/>
      <c r="Z9662" s="99"/>
      <c r="AA9662" s="99"/>
      <c r="AB9662" s="99"/>
      <c r="AC9662" s="99"/>
      <c r="AD9662" s="99"/>
      <c r="AE9662" s="99"/>
      <c r="AF9662" s="99"/>
      <c r="AG9662" s="99"/>
      <c r="AH9662" s="31"/>
      <c r="AI9662" s="31"/>
      <c r="AJ9662" s="31"/>
      <c r="AK9662" s="31"/>
      <c r="AL9662" s="31"/>
      <c r="AO9662" s="376"/>
    </row>
    <row r="9663" spans="1:41" x14ac:dyDescent="0.25">
      <c r="A9663" s="44" t="s">
        <v>16753</v>
      </c>
      <c r="B9663" s="44" t="s">
        <v>16754</v>
      </c>
      <c r="C9663" s="45" t="s">
        <v>17022</v>
      </c>
      <c r="D9663" s="367" t="s">
        <v>3696</v>
      </c>
      <c r="E9663" s="328">
        <f>DATE(2029,11,7)</f>
        <v>47429</v>
      </c>
      <c r="F9663" s="32"/>
      <c r="G9663" s="32"/>
      <c r="H9663" s="32"/>
      <c r="I9663" s="31"/>
      <c r="J9663" s="31"/>
      <c r="K9663" s="31"/>
      <c r="L9663" s="31"/>
      <c r="M9663" s="31"/>
      <c r="N9663" s="31"/>
      <c r="O9663" s="31"/>
      <c r="P9663" s="31"/>
      <c r="Q9663" s="31"/>
      <c r="R9663" s="31"/>
      <c r="S9663" s="31"/>
      <c r="T9663" s="31"/>
      <c r="U9663" s="31"/>
      <c r="V9663" s="31"/>
      <c r="W9663" s="31"/>
      <c r="X9663" s="31"/>
      <c r="Y9663" s="31"/>
      <c r="Z9663" s="31"/>
      <c r="AA9663" s="31"/>
      <c r="AB9663" s="31"/>
      <c r="AC9663" s="31"/>
      <c r="AD9663" s="31"/>
      <c r="AE9663" s="31"/>
      <c r="AF9663" s="31"/>
      <c r="AG9663" s="31"/>
      <c r="AH9663" s="31"/>
      <c r="AI9663" s="31"/>
      <c r="AJ9663" s="31"/>
      <c r="AK9663" s="31"/>
      <c r="AL9663" s="31"/>
      <c r="AO9663" s="376"/>
    </row>
    <row r="9664" spans="1:41" x14ac:dyDescent="0.25">
      <c r="A9664" s="44" t="s">
        <v>736</v>
      </c>
      <c r="B9664" s="44" t="s">
        <v>17463</v>
      </c>
      <c r="C9664" s="45">
        <v>260202</v>
      </c>
      <c r="D9664" s="45" t="s">
        <v>11363</v>
      </c>
      <c r="E9664" s="45" t="s">
        <v>9238</v>
      </c>
      <c r="AO9664" s="376"/>
    </row>
    <row r="9665" spans="1:41" x14ac:dyDescent="0.3">
      <c r="A9665" s="333" t="s">
        <v>11463</v>
      </c>
      <c r="B9665" s="333" t="s">
        <v>11374</v>
      </c>
      <c r="C9665" s="125" t="s">
        <v>11375</v>
      </c>
      <c r="D9665" s="32" t="s">
        <v>20309</v>
      </c>
      <c r="E9665" s="125" t="s">
        <v>4826</v>
      </c>
      <c r="F9665" s="125" t="s">
        <v>1190</v>
      </c>
      <c r="G9665" s="125" t="s">
        <v>1190</v>
      </c>
      <c r="AO9665" s="376"/>
    </row>
    <row r="9666" spans="1:41" x14ac:dyDescent="0.25">
      <c r="A9666" s="44" t="s">
        <v>11463</v>
      </c>
      <c r="B9666" s="44" t="s">
        <v>934</v>
      </c>
      <c r="C9666" s="45">
        <v>25010201</v>
      </c>
      <c r="D9666" s="45" t="s">
        <v>11363</v>
      </c>
      <c r="E9666" s="45" t="s">
        <v>12551</v>
      </c>
      <c r="AO9666" s="376"/>
    </row>
    <row r="9667" spans="1:41" x14ac:dyDescent="0.3">
      <c r="A9667" s="333" t="s">
        <v>11464</v>
      </c>
      <c r="B9667" s="333" t="s">
        <v>1163</v>
      </c>
      <c r="C9667" s="125" t="s">
        <v>11367</v>
      </c>
      <c r="D9667" s="32" t="s">
        <v>20309</v>
      </c>
      <c r="E9667" s="125" t="s">
        <v>4826</v>
      </c>
      <c r="F9667" s="125" t="s">
        <v>1190</v>
      </c>
      <c r="G9667" s="125" t="s">
        <v>1190</v>
      </c>
      <c r="AO9667" s="376"/>
    </row>
    <row r="9668" spans="1:41" x14ac:dyDescent="0.3">
      <c r="A9668" s="333" t="s">
        <v>11464</v>
      </c>
      <c r="B9668" s="333" t="s">
        <v>1157</v>
      </c>
      <c r="C9668" s="125" t="s">
        <v>13318</v>
      </c>
      <c r="D9668" s="32" t="s">
        <v>20309</v>
      </c>
      <c r="E9668" s="125" t="s">
        <v>12551</v>
      </c>
      <c r="F9668" s="125" t="s">
        <v>1190</v>
      </c>
      <c r="G9668" s="125" t="s">
        <v>1190</v>
      </c>
      <c r="AO9668" s="376"/>
    </row>
    <row r="9669" spans="1:41" x14ac:dyDescent="0.25">
      <c r="A9669" s="44" t="s">
        <v>8386</v>
      </c>
      <c r="B9669" s="44" t="s">
        <v>8347</v>
      </c>
      <c r="C9669" s="45">
        <v>23100201</v>
      </c>
      <c r="D9669" s="45" t="s">
        <v>11363</v>
      </c>
      <c r="E9669" s="45" t="s">
        <v>2538</v>
      </c>
      <c r="AO9669" s="376"/>
    </row>
    <row r="9670" spans="1:41" x14ac:dyDescent="0.25">
      <c r="A9670" s="44" t="s">
        <v>8386</v>
      </c>
      <c r="B9670" s="44" t="s">
        <v>3051</v>
      </c>
      <c r="C9670" s="45">
        <v>23100202</v>
      </c>
      <c r="D9670" s="45" t="s">
        <v>11363</v>
      </c>
      <c r="E9670" s="45" t="s">
        <v>2538</v>
      </c>
      <c r="AO9670" s="376"/>
    </row>
    <row r="9671" spans="1:41" x14ac:dyDescent="0.25">
      <c r="A9671" s="44" t="s">
        <v>8386</v>
      </c>
      <c r="B9671" s="44" t="s">
        <v>17497</v>
      </c>
      <c r="C9671" s="45">
        <v>24060301</v>
      </c>
      <c r="D9671" s="45" t="s">
        <v>11363</v>
      </c>
      <c r="E9671" s="45" t="s">
        <v>4962</v>
      </c>
      <c r="AO9671" s="376"/>
    </row>
    <row r="9672" spans="1:41" x14ac:dyDescent="0.25">
      <c r="A9672" s="44" t="s">
        <v>8386</v>
      </c>
      <c r="B9672" s="44" t="s">
        <v>10361</v>
      </c>
      <c r="C9672" s="45">
        <v>24060302</v>
      </c>
      <c r="D9672" s="45" t="s">
        <v>11363</v>
      </c>
      <c r="E9672" s="45" t="s">
        <v>4962</v>
      </c>
      <c r="AO9672" s="376"/>
    </row>
    <row r="9673" spans="1:41" x14ac:dyDescent="0.3">
      <c r="A9673" s="333" t="s">
        <v>8068</v>
      </c>
      <c r="B9673" s="333" t="s">
        <v>8025</v>
      </c>
      <c r="C9673" s="125" t="s">
        <v>8026</v>
      </c>
      <c r="D9673" s="32" t="s">
        <v>20309</v>
      </c>
      <c r="E9673" s="125" t="s">
        <v>7871</v>
      </c>
      <c r="F9673" s="125" t="s">
        <v>1189</v>
      </c>
      <c r="G9673" s="125" t="s">
        <v>1190</v>
      </c>
      <c r="AO9673" s="376"/>
    </row>
    <row r="9674" spans="1:41" x14ac:dyDescent="0.3">
      <c r="A9674" s="333" t="s">
        <v>3466</v>
      </c>
      <c r="B9674" s="333" t="s">
        <v>1599</v>
      </c>
      <c r="C9674" s="125" t="s">
        <v>15472</v>
      </c>
      <c r="D9674" s="32" t="s">
        <v>20309</v>
      </c>
      <c r="E9674" s="125" t="s">
        <v>5265</v>
      </c>
      <c r="F9674" s="125" t="s">
        <v>1189</v>
      </c>
      <c r="G9674" s="125" t="s">
        <v>1189</v>
      </c>
      <c r="AO9674" s="376"/>
    </row>
    <row r="9675" spans="1:41" x14ac:dyDescent="0.25">
      <c r="A9675" s="44" t="s">
        <v>14501</v>
      </c>
      <c r="B9675" s="44" t="s">
        <v>6292</v>
      </c>
      <c r="C9675" s="45" t="s">
        <v>14502</v>
      </c>
      <c r="D9675" s="46" t="s">
        <v>21328</v>
      </c>
      <c r="E9675" s="46">
        <v>46568</v>
      </c>
      <c r="AO9675" s="376"/>
    </row>
    <row r="9676" spans="1:41" x14ac:dyDescent="0.25">
      <c r="A9676" s="44" t="s">
        <v>14501</v>
      </c>
      <c r="B9676" s="44" t="s">
        <v>6292</v>
      </c>
      <c r="C9676" s="45" t="s">
        <v>14502</v>
      </c>
      <c r="D9676" s="46" t="s">
        <v>21328</v>
      </c>
      <c r="E9676" s="46">
        <v>46568</v>
      </c>
      <c r="AO9676" s="376"/>
    </row>
    <row r="9677" spans="1:41" x14ac:dyDescent="0.25">
      <c r="A9677" s="44" t="s">
        <v>21698</v>
      </c>
      <c r="B9677" s="44" t="s">
        <v>9248</v>
      </c>
      <c r="C9677" s="45">
        <v>260105</v>
      </c>
      <c r="D9677" s="45" t="s">
        <v>11363</v>
      </c>
      <c r="E9677" s="45" t="s">
        <v>17625</v>
      </c>
      <c r="AO9677" s="376"/>
    </row>
    <row r="9678" spans="1:41" x14ac:dyDescent="0.25">
      <c r="A9678" s="44" t="s">
        <v>11976</v>
      </c>
      <c r="B9678" s="44" t="s">
        <v>4237</v>
      </c>
      <c r="C9678" s="45">
        <v>241002</v>
      </c>
      <c r="D9678" s="45" t="s">
        <v>11363</v>
      </c>
      <c r="E9678" s="45" t="s">
        <v>5332</v>
      </c>
      <c r="AO9678" s="376"/>
    </row>
    <row r="9679" spans="1:41" x14ac:dyDescent="0.25">
      <c r="A9679" s="44" t="s">
        <v>13651</v>
      </c>
      <c r="B9679" s="44" t="s">
        <v>12095</v>
      </c>
      <c r="C9679" s="45">
        <v>33.25</v>
      </c>
      <c r="D9679" s="45" t="s">
        <v>12549</v>
      </c>
      <c r="E9679" s="46">
        <v>47664</v>
      </c>
      <c r="F9679" s="45" t="s">
        <v>1335</v>
      </c>
      <c r="G9679" s="93"/>
      <c r="H9679" s="93"/>
      <c r="I9679" s="99"/>
      <c r="J9679" s="99"/>
      <c r="K9679" s="99"/>
      <c r="L9679" s="99"/>
      <c r="M9679" s="99"/>
      <c r="N9679" s="99"/>
      <c r="O9679" s="99"/>
      <c r="P9679" s="99"/>
      <c r="Q9679" s="99"/>
      <c r="R9679" s="99"/>
      <c r="S9679" s="99"/>
      <c r="T9679" s="99"/>
      <c r="U9679" s="99"/>
      <c r="V9679" s="99"/>
      <c r="W9679" s="99"/>
      <c r="X9679" s="99"/>
      <c r="Y9679" s="99"/>
      <c r="Z9679" s="99"/>
      <c r="AA9679" s="99"/>
      <c r="AB9679" s="99"/>
      <c r="AC9679" s="99"/>
      <c r="AD9679" s="99"/>
      <c r="AE9679" s="99"/>
      <c r="AF9679" s="99"/>
      <c r="AG9679" s="99"/>
      <c r="AH9679" s="31"/>
      <c r="AI9679" s="31"/>
      <c r="AJ9679" s="31"/>
      <c r="AK9679" s="31"/>
      <c r="AL9679" s="31"/>
      <c r="AO9679" s="376"/>
    </row>
    <row r="9680" spans="1:41" x14ac:dyDescent="0.25">
      <c r="A9680" s="44" t="s">
        <v>17976</v>
      </c>
      <c r="B9680" s="44" t="s">
        <v>2350</v>
      </c>
      <c r="C9680" s="45">
        <v>230105</v>
      </c>
      <c r="D9680" s="45" t="s">
        <v>11363</v>
      </c>
      <c r="E9680" s="45" t="s">
        <v>5265</v>
      </c>
      <c r="AO9680" s="376"/>
    </row>
    <row r="9681" spans="1:41" x14ac:dyDescent="0.25">
      <c r="A9681" s="44" t="s">
        <v>3527</v>
      </c>
      <c r="B9681" s="44" t="s">
        <v>3176</v>
      </c>
      <c r="C9681" s="45">
        <v>26010402</v>
      </c>
      <c r="D9681" s="45" t="s">
        <v>11363</v>
      </c>
      <c r="E9681" s="45" t="s">
        <v>17459</v>
      </c>
      <c r="AO9681" s="376"/>
    </row>
    <row r="9682" spans="1:41" x14ac:dyDescent="0.25">
      <c r="A9682" s="44" t="s">
        <v>8387</v>
      </c>
      <c r="B9682" s="44" t="s">
        <v>8347</v>
      </c>
      <c r="C9682" s="45">
        <v>23100201</v>
      </c>
      <c r="D9682" s="45" t="s">
        <v>11363</v>
      </c>
      <c r="E9682" s="45" t="s">
        <v>2538</v>
      </c>
      <c r="AO9682" s="376"/>
    </row>
    <row r="9683" spans="1:41" x14ac:dyDescent="0.25">
      <c r="A9683" s="44" t="s">
        <v>8847</v>
      </c>
      <c r="B9683" s="44" t="s">
        <v>14804</v>
      </c>
      <c r="C9683" s="45" t="s">
        <v>9133</v>
      </c>
      <c r="D9683" s="367" t="s">
        <v>3696</v>
      </c>
      <c r="E9683" s="328">
        <f>DATE(2028,2,27)</f>
        <v>46810</v>
      </c>
      <c r="F9683" s="32"/>
      <c r="G9683" s="32"/>
      <c r="H9683" s="32"/>
      <c r="I9683" s="31"/>
      <c r="J9683" s="31"/>
      <c r="K9683" s="31"/>
      <c r="L9683" s="31"/>
      <c r="M9683" s="31"/>
      <c r="N9683" s="31"/>
      <c r="O9683" s="31"/>
      <c r="P9683" s="31"/>
      <c r="Q9683" s="31"/>
      <c r="R9683" s="31"/>
      <c r="S9683" s="31"/>
      <c r="T9683" s="31"/>
      <c r="U9683" s="31"/>
      <c r="V9683" s="31"/>
      <c r="W9683" s="31"/>
      <c r="X9683" s="31"/>
      <c r="Y9683" s="31"/>
      <c r="Z9683" s="31"/>
      <c r="AA9683" s="31"/>
      <c r="AB9683" s="31"/>
      <c r="AC9683" s="31"/>
      <c r="AD9683" s="31"/>
      <c r="AE9683" s="31"/>
      <c r="AF9683" s="31"/>
      <c r="AG9683" s="31"/>
      <c r="AH9683" s="31"/>
      <c r="AI9683" s="31"/>
      <c r="AJ9683" s="31"/>
      <c r="AK9683" s="31"/>
      <c r="AL9683" s="31"/>
      <c r="AO9683" s="376"/>
    </row>
    <row r="9684" spans="1:41" x14ac:dyDescent="0.25">
      <c r="A9684" s="44" t="s">
        <v>10581</v>
      </c>
      <c r="B9684" s="44" t="s">
        <v>9248</v>
      </c>
      <c r="C9684" s="45">
        <v>240101</v>
      </c>
      <c r="D9684" s="45" t="s">
        <v>11363</v>
      </c>
      <c r="E9684" s="45" t="s">
        <v>9249</v>
      </c>
      <c r="AO9684" s="376"/>
    </row>
    <row r="9685" spans="1:41" x14ac:dyDescent="0.25">
      <c r="A9685" s="44" t="s">
        <v>4273</v>
      </c>
      <c r="B9685" s="44" t="s">
        <v>941</v>
      </c>
      <c r="C9685" s="45">
        <v>241102</v>
      </c>
      <c r="D9685" s="45" t="s">
        <v>11363</v>
      </c>
      <c r="E9685" s="45" t="s">
        <v>5332</v>
      </c>
      <c r="AO9685" s="376"/>
    </row>
    <row r="9686" spans="1:41" x14ac:dyDescent="0.25">
      <c r="A9686" s="44" t="s">
        <v>4273</v>
      </c>
      <c r="B9686" s="44" t="s">
        <v>17463</v>
      </c>
      <c r="C9686" s="45">
        <v>260202</v>
      </c>
      <c r="D9686" s="45" t="s">
        <v>11363</v>
      </c>
      <c r="E9686" s="45" t="s">
        <v>9238</v>
      </c>
      <c r="AO9686" s="376"/>
    </row>
    <row r="9687" spans="1:41" x14ac:dyDescent="0.25">
      <c r="A9687" s="44" t="s">
        <v>2401</v>
      </c>
      <c r="B9687" s="44" t="s">
        <v>2350</v>
      </c>
      <c r="C9687" s="45">
        <v>250106</v>
      </c>
      <c r="D9687" s="45" t="s">
        <v>11363</v>
      </c>
      <c r="E9687" s="45" t="s">
        <v>11887</v>
      </c>
      <c r="AO9687" s="376"/>
    </row>
    <row r="9688" spans="1:41" x14ac:dyDescent="0.25">
      <c r="A9688" s="44" t="s">
        <v>2401</v>
      </c>
      <c r="B9688" s="44" t="s">
        <v>21498</v>
      </c>
      <c r="C9688" s="45">
        <v>260402</v>
      </c>
      <c r="D9688" s="45" t="s">
        <v>11363</v>
      </c>
      <c r="E9688" s="45" t="s">
        <v>11152</v>
      </c>
      <c r="AO9688" s="376"/>
    </row>
    <row r="9689" spans="1:41" x14ac:dyDescent="0.3">
      <c r="A9689" s="333" t="s">
        <v>1042</v>
      </c>
      <c r="B9689" s="333" t="s">
        <v>15582</v>
      </c>
      <c r="C9689" s="125" t="s">
        <v>12850</v>
      </c>
      <c r="D9689" s="32" t="s">
        <v>20309</v>
      </c>
      <c r="E9689" s="125" t="s">
        <v>5332</v>
      </c>
      <c r="F9689" s="125" t="s">
        <v>1189</v>
      </c>
      <c r="G9689" s="125" t="s">
        <v>1190</v>
      </c>
      <c r="AO9689" s="376"/>
    </row>
    <row r="9690" spans="1:41" x14ac:dyDescent="0.3">
      <c r="A9690" s="333" t="s">
        <v>1042</v>
      </c>
      <c r="B9690" s="333" t="s">
        <v>12848</v>
      </c>
      <c r="C9690" s="125" t="s">
        <v>12849</v>
      </c>
      <c r="D9690" s="32" t="s">
        <v>20309</v>
      </c>
      <c r="E9690" s="125" t="s">
        <v>5332</v>
      </c>
      <c r="F9690" s="125" t="s">
        <v>1189</v>
      </c>
      <c r="G9690" s="125" t="s">
        <v>1190</v>
      </c>
      <c r="AO9690" s="376"/>
    </row>
    <row r="9691" spans="1:41" x14ac:dyDescent="0.3">
      <c r="A9691" s="333" t="s">
        <v>1042</v>
      </c>
      <c r="B9691" s="333" t="s">
        <v>1774</v>
      </c>
      <c r="C9691" s="125" t="s">
        <v>15318</v>
      </c>
      <c r="D9691" s="32" t="s">
        <v>20309</v>
      </c>
      <c r="E9691" s="125" t="s">
        <v>11886</v>
      </c>
      <c r="F9691" s="125" t="s">
        <v>1189</v>
      </c>
      <c r="G9691" s="125" t="s">
        <v>1190</v>
      </c>
      <c r="AO9691" s="376"/>
    </row>
    <row r="9692" spans="1:41" x14ac:dyDescent="0.3">
      <c r="A9692" s="333" t="s">
        <v>1042</v>
      </c>
      <c r="B9692" s="333" t="s">
        <v>2301</v>
      </c>
      <c r="C9692" s="125" t="s">
        <v>18816</v>
      </c>
      <c r="D9692" s="32" t="s">
        <v>20309</v>
      </c>
      <c r="E9692" s="125" t="s">
        <v>8292</v>
      </c>
      <c r="F9692" s="125" t="s">
        <v>1189</v>
      </c>
      <c r="G9692" s="125" t="s">
        <v>1190</v>
      </c>
      <c r="AO9692" s="376"/>
    </row>
    <row r="9693" spans="1:41" x14ac:dyDescent="0.25">
      <c r="A9693" s="44" t="s">
        <v>15806</v>
      </c>
      <c r="B9693" s="44" t="s">
        <v>2350</v>
      </c>
      <c r="C9693" s="45">
        <v>250106</v>
      </c>
      <c r="D9693" s="45" t="s">
        <v>11363</v>
      </c>
      <c r="E9693" s="45" t="s">
        <v>11887</v>
      </c>
      <c r="AO9693" s="376"/>
    </row>
    <row r="9694" spans="1:41" x14ac:dyDescent="0.3">
      <c r="A9694" s="333" t="s">
        <v>18688</v>
      </c>
      <c r="B9694" s="333" t="s">
        <v>15582</v>
      </c>
      <c r="C9694" s="125" t="s">
        <v>12850</v>
      </c>
      <c r="D9694" s="32" t="s">
        <v>20309</v>
      </c>
      <c r="E9694" s="125" t="s">
        <v>5332</v>
      </c>
      <c r="F9694" s="125" t="s">
        <v>1189</v>
      </c>
      <c r="G9694" s="125" t="s">
        <v>1190</v>
      </c>
      <c r="AO9694" s="376"/>
    </row>
    <row r="9695" spans="1:41" x14ac:dyDescent="0.3">
      <c r="A9695" s="333" t="s">
        <v>18688</v>
      </c>
      <c r="B9695" s="333" t="s">
        <v>2301</v>
      </c>
      <c r="C9695" s="125" t="s">
        <v>18816</v>
      </c>
      <c r="D9695" s="32" t="s">
        <v>20309</v>
      </c>
      <c r="E9695" s="125" t="s">
        <v>8292</v>
      </c>
      <c r="F9695" s="125" t="s">
        <v>1189</v>
      </c>
      <c r="G9695" s="125" t="s">
        <v>1190</v>
      </c>
      <c r="AO9695" s="376"/>
    </row>
    <row r="9696" spans="1:41" x14ac:dyDescent="0.25">
      <c r="A9696" s="44" t="s">
        <v>11949</v>
      </c>
      <c r="B9696" s="44" t="s">
        <v>11947</v>
      </c>
      <c r="C9696" s="45" t="s">
        <v>11950</v>
      </c>
      <c r="D9696" s="45" t="s">
        <v>11204</v>
      </c>
      <c r="E9696" s="45" t="s">
        <v>6714</v>
      </c>
      <c r="F9696" s="93"/>
      <c r="G9696" s="93"/>
      <c r="H9696" s="93"/>
      <c r="I9696" s="99"/>
      <c r="J9696" s="99"/>
      <c r="K9696" s="99"/>
      <c r="L9696" s="99"/>
      <c r="M9696" s="99"/>
      <c r="N9696" s="99"/>
      <c r="O9696" s="99"/>
      <c r="P9696" s="99"/>
      <c r="Q9696" s="99"/>
      <c r="R9696" s="99"/>
      <c r="S9696" s="99"/>
      <c r="T9696" s="99"/>
      <c r="U9696" s="99"/>
      <c r="V9696" s="99"/>
      <c r="W9696" s="99"/>
      <c r="X9696" s="99"/>
      <c r="Y9696" s="99"/>
      <c r="Z9696" s="99"/>
      <c r="AA9696" s="99"/>
      <c r="AB9696" s="99"/>
      <c r="AC9696" s="99"/>
      <c r="AD9696" s="99"/>
      <c r="AE9696" s="99"/>
      <c r="AF9696" s="99"/>
      <c r="AG9696" s="99"/>
      <c r="AH9696" s="31"/>
      <c r="AI9696" s="31"/>
      <c r="AJ9696" s="31"/>
      <c r="AK9696" s="31"/>
      <c r="AL9696" s="31"/>
      <c r="AO9696" s="376"/>
    </row>
    <row r="9697" spans="1:41" x14ac:dyDescent="0.25">
      <c r="A9697" s="44" t="s">
        <v>11949</v>
      </c>
      <c r="B9697" s="44" t="s">
        <v>11947</v>
      </c>
      <c r="C9697" s="45" t="s">
        <v>11950</v>
      </c>
      <c r="D9697" s="93" t="s">
        <v>17443</v>
      </c>
      <c r="E9697" s="45" t="s">
        <v>6714</v>
      </c>
      <c r="F9697" s="93"/>
      <c r="G9697" s="93"/>
      <c r="H9697" s="93"/>
      <c r="I9697" s="99"/>
      <c r="J9697" s="99"/>
      <c r="K9697" s="99"/>
      <c r="L9697" s="99"/>
      <c r="M9697" s="99"/>
      <c r="N9697" s="99"/>
      <c r="O9697" s="99"/>
      <c r="P9697" s="99"/>
      <c r="Q9697" s="99"/>
      <c r="R9697" s="99"/>
      <c r="S9697" s="99"/>
      <c r="T9697" s="99"/>
      <c r="U9697" s="99"/>
      <c r="V9697" s="99"/>
      <c r="W9697" s="99"/>
      <c r="X9697" s="99"/>
      <c r="Y9697" s="99"/>
      <c r="Z9697" s="99"/>
      <c r="AA9697" s="99"/>
      <c r="AB9697" s="99"/>
      <c r="AC9697" s="99"/>
      <c r="AD9697" s="99"/>
      <c r="AE9697" s="99"/>
      <c r="AF9697" s="99"/>
      <c r="AG9697" s="99"/>
      <c r="AH9697" s="31"/>
      <c r="AI9697" s="31"/>
      <c r="AJ9697" s="31"/>
      <c r="AK9697" s="31"/>
      <c r="AL9697" s="31"/>
      <c r="AO9697" s="376"/>
    </row>
    <row r="9698" spans="1:41" x14ac:dyDescent="0.25">
      <c r="A9698" s="44" t="s">
        <v>13445</v>
      </c>
      <c r="B9698" s="44" t="s">
        <v>3704</v>
      </c>
      <c r="C9698" s="45" t="s">
        <v>13446</v>
      </c>
      <c r="D9698" s="46" t="s">
        <v>21328</v>
      </c>
      <c r="E9698" s="46">
        <v>46555</v>
      </c>
      <c r="AO9698" s="376"/>
    </row>
    <row r="9699" spans="1:41" x14ac:dyDescent="0.25">
      <c r="A9699" s="44" t="s">
        <v>21145</v>
      </c>
      <c r="B9699" s="44" t="s">
        <v>21359</v>
      </c>
      <c r="C9699" s="45" t="s">
        <v>21182</v>
      </c>
      <c r="D9699" s="45" t="s">
        <v>21447</v>
      </c>
      <c r="E9699" s="46">
        <v>46752</v>
      </c>
      <c r="AO9699" s="376"/>
    </row>
    <row r="9700" spans="1:41" x14ac:dyDescent="0.25">
      <c r="A9700" s="44" t="s">
        <v>7015</v>
      </c>
      <c r="B9700" s="44" t="s">
        <v>2350</v>
      </c>
      <c r="C9700" s="45">
        <v>230105</v>
      </c>
      <c r="D9700" s="45" t="s">
        <v>11363</v>
      </c>
      <c r="E9700" s="45" t="s">
        <v>5265</v>
      </c>
      <c r="AO9700" s="376"/>
    </row>
    <row r="9701" spans="1:41" x14ac:dyDescent="0.25">
      <c r="A9701" s="44" t="s">
        <v>17977</v>
      </c>
      <c r="B9701" s="44" t="s">
        <v>947</v>
      </c>
      <c r="C9701" s="45">
        <v>260102</v>
      </c>
      <c r="D9701" s="45" t="s">
        <v>11363</v>
      </c>
      <c r="E9701" s="45" t="s">
        <v>8292</v>
      </c>
      <c r="AO9701" s="376"/>
    </row>
    <row r="9702" spans="1:41" x14ac:dyDescent="0.25">
      <c r="A9702" s="44" t="s">
        <v>17977</v>
      </c>
      <c r="B9702" s="44" t="s">
        <v>3176</v>
      </c>
      <c r="C9702" s="45">
        <v>26010402</v>
      </c>
      <c r="D9702" s="45" t="s">
        <v>11363</v>
      </c>
      <c r="E9702" s="45" t="s">
        <v>17459</v>
      </c>
      <c r="AO9702" s="376"/>
    </row>
    <row r="9703" spans="1:41" x14ac:dyDescent="0.25">
      <c r="A9703" s="44" t="s">
        <v>21699</v>
      </c>
      <c r="B9703" s="44" t="s">
        <v>17463</v>
      </c>
      <c r="C9703" s="45">
        <v>260202</v>
      </c>
      <c r="D9703" s="45" t="s">
        <v>11363</v>
      </c>
      <c r="E9703" s="45" t="s">
        <v>9238</v>
      </c>
      <c r="AO9703" s="376"/>
    </row>
    <row r="9704" spans="1:41" x14ac:dyDescent="0.25">
      <c r="A9704" s="44" t="s">
        <v>16581</v>
      </c>
      <c r="B9704" s="44" t="s">
        <v>21434</v>
      </c>
      <c r="C9704" s="45" t="s">
        <v>16562</v>
      </c>
      <c r="D9704" s="45" t="s">
        <v>21447</v>
      </c>
      <c r="E9704" s="46">
        <v>46418</v>
      </c>
      <c r="AO9704" s="376"/>
    </row>
    <row r="9705" spans="1:41" x14ac:dyDescent="0.25">
      <c r="A9705" s="44" t="s">
        <v>9458</v>
      </c>
      <c r="B9705" s="92" t="s">
        <v>9602</v>
      </c>
      <c r="C9705" s="77" t="s">
        <v>9336</v>
      </c>
      <c r="D9705" s="93" t="s">
        <v>9601</v>
      </c>
      <c r="E9705" s="94">
        <v>46568</v>
      </c>
      <c r="F9705" s="93"/>
      <c r="G9705" s="93"/>
      <c r="H9705" s="93"/>
      <c r="I9705" s="99"/>
      <c r="J9705" s="99"/>
      <c r="K9705" s="99"/>
      <c r="L9705" s="99"/>
      <c r="M9705" s="99"/>
      <c r="N9705" s="44"/>
      <c r="O9705" s="57"/>
      <c r="P9705" s="99"/>
      <c r="Q9705" s="99"/>
      <c r="R9705" s="99"/>
      <c r="S9705" s="99"/>
      <c r="T9705" s="99"/>
      <c r="U9705" s="99"/>
      <c r="V9705" s="99"/>
      <c r="W9705" s="99"/>
      <c r="X9705" s="99"/>
      <c r="Y9705" s="99"/>
      <c r="Z9705" s="99"/>
      <c r="AA9705" s="99"/>
      <c r="AB9705" s="99"/>
      <c r="AC9705" s="99"/>
      <c r="AD9705" s="99"/>
      <c r="AE9705" s="99"/>
      <c r="AF9705" s="99"/>
      <c r="AG9705" s="99"/>
      <c r="AH9705" s="31"/>
      <c r="AI9705" s="31"/>
      <c r="AJ9705" s="31"/>
      <c r="AK9705" s="31"/>
      <c r="AL9705" s="31"/>
      <c r="AO9705" s="376"/>
    </row>
    <row r="9706" spans="1:41" x14ac:dyDescent="0.3">
      <c r="A9706" s="333" t="s">
        <v>11465</v>
      </c>
      <c r="B9706" s="333" t="s">
        <v>11374</v>
      </c>
      <c r="C9706" s="125" t="s">
        <v>11375</v>
      </c>
      <c r="D9706" s="32" t="s">
        <v>20309</v>
      </c>
      <c r="E9706" s="125" t="s">
        <v>4826</v>
      </c>
      <c r="F9706" s="125" t="s">
        <v>1189</v>
      </c>
      <c r="G9706" s="125" t="s">
        <v>1190</v>
      </c>
      <c r="AO9706" s="376"/>
    </row>
    <row r="9707" spans="1:41" x14ac:dyDescent="0.25">
      <c r="A9707" s="44" t="s">
        <v>10582</v>
      </c>
      <c r="B9707" s="44" t="s">
        <v>9248</v>
      </c>
      <c r="C9707" s="45">
        <v>240101</v>
      </c>
      <c r="D9707" s="45" t="s">
        <v>11363</v>
      </c>
      <c r="E9707" s="45" t="s">
        <v>9249</v>
      </c>
      <c r="AO9707" s="376"/>
    </row>
    <row r="9708" spans="1:41" x14ac:dyDescent="0.25">
      <c r="A9708" s="44" t="s">
        <v>16531</v>
      </c>
      <c r="B9708" s="44" t="s">
        <v>21380</v>
      </c>
      <c r="C9708" s="45" t="s">
        <v>16524</v>
      </c>
      <c r="D9708" s="45" t="s">
        <v>21447</v>
      </c>
      <c r="E9708" s="46">
        <v>46477</v>
      </c>
      <c r="AO9708" s="376"/>
    </row>
    <row r="9709" spans="1:41" x14ac:dyDescent="0.25">
      <c r="A9709" s="44" t="s">
        <v>9459</v>
      </c>
      <c r="B9709" s="92" t="s">
        <v>9602</v>
      </c>
      <c r="C9709" s="45" t="s">
        <v>9343</v>
      </c>
      <c r="D9709" s="93" t="s">
        <v>9601</v>
      </c>
      <c r="E9709" s="94">
        <v>46568</v>
      </c>
      <c r="F9709" s="93"/>
      <c r="G9709" s="93"/>
      <c r="H9709" s="93"/>
      <c r="I9709" s="99"/>
      <c r="J9709" s="99"/>
      <c r="K9709" s="99"/>
      <c r="L9709" s="99"/>
      <c r="M9709" s="99"/>
      <c r="N9709" s="44"/>
      <c r="O9709" s="57"/>
      <c r="P9709" s="99"/>
      <c r="Q9709" s="99"/>
      <c r="R9709" s="99"/>
      <c r="S9709" s="99"/>
      <c r="T9709" s="99"/>
      <c r="U9709" s="99"/>
      <c r="V9709" s="99"/>
      <c r="W9709" s="99"/>
      <c r="X9709" s="99"/>
      <c r="Y9709" s="99"/>
      <c r="Z9709" s="99"/>
      <c r="AA9709" s="99"/>
      <c r="AB9709" s="99"/>
      <c r="AC9709" s="99"/>
      <c r="AD9709" s="99"/>
      <c r="AE9709" s="99"/>
      <c r="AF9709" s="99"/>
      <c r="AG9709" s="99"/>
      <c r="AH9709" s="31"/>
      <c r="AI9709" s="31"/>
      <c r="AJ9709" s="31"/>
      <c r="AK9709" s="31"/>
      <c r="AL9709" s="31"/>
      <c r="AO9709" s="376"/>
    </row>
    <row r="9710" spans="1:41" x14ac:dyDescent="0.25">
      <c r="A9710" s="44" t="s">
        <v>8171</v>
      </c>
      <c r="B9710" s="44" t="s">
        <v>21365</v>
      </c>
      <c r="C9710" s="45" t="s">
        <v>8133</v>
      </c>
      <c r="D9710" s="45" t="s">
        <v>21447</v>
      </c>
      <c r="E9710" s="46">
        <v>46752</v>
      </c>
      <c r="AO9710" s="376"/>
    </row>
    <row r="9711" spans="1:41" x14ac:dyDescent="0.25">
      <c r="A9711" s="44" t="s">
        <v>7875</v>
      </c>
      <c r="B9711" s="44" t="s">
        <v>5134</v>
      </c>
      <c r="C9711" s="45">
        <v>230807</v>
      </c>
      <c r="D9711" s="45" t="s">
        <v>11363</v>
      </c>
      <c r="E9711" s="45" t="s">
        <v>8282</v>
      </c>
      <c r="AO9711" s="376"/>
    </row>
    <row r="9712" spans="1:41" x14ac:dyDescent="0.3">
      <c r="A9712" s="333" t="s">
        <v>11049</v>
      </c>
      <c r="B9712" s="333" t="s">
        <v>1161</v>
      </c>
      <c r="C9712" s="125" t="s">
        <v>10225</v>
      </c>
      <c r="D9712" s="32" t="s">
        <v>20309</v>
      </c>
      <c r="E9712" s="125" t="s">
        <v>2593</v>
      </c>
      <c r="F9712" s="125" t="s">
        <v>1189</v>
      </c>
      <c r="G9712" s="125" t="s">
        <v>1190</v>
      </c>
      <c r="AO9712" s="376"/>
    </row>
    <row r="9713" spans="1:41" x14ac:dyDescent="0.25">
      <c r="A9713" s="44" t="s">
        <v>7016</v>
      </c>
      <c r="B9713" s="44" t="s">
        <v>2350</v>
      </c>
      <c r="C9713" s="45">
        <v>230105</v>
      </c>
      <c r="D9713" s="45" t="s">
        <v>11363</v>
      </c>
      <c r="E9713" s="45" t="s">
        <v>5265</v>
      </c>
      <c r="AO9713" s="376"/>
    </row>
    <row r="9714" spans="1:41" x14ac:dyDescent="0.25">
      <c r="A9714" s="44" t="s">
        <v>5279</v>
      </c>
      <c r="B9714" s="44" t="s">
        <v>2350</v>
      </c>
      <c r="C9714" s="45">
        <v>230105</v>
      </c>
      <c r="D9714" s="45" t="s">
        <v>11363</v>
      </c>
      <c r="E9714" s="45" t="s">
        <v>5265</v>
      </c>
      <c r="AO9714" s="376"/>
    </row>
    <row r="9715" spans="1:41" x14ac:dyDescent="0.25">
      <c r="A9715" s="44" t="s">
        <v>5279</v>
      </c>
      <c r="B9715" s="44" t="s">
        <v>3043</v>
      </c>
      <c r="C9715" s="45">
        <v>230901</v>
      </c>
      <c r="D9715" s="45" t="s">
        <v>11363</v>
      </c>
      <c r="E9715" s="45" t="s">
        <v>7871</v>
      </c>
      <c r="AO9715" s="376"/>
    </row>
    <row r="9716" spans="1:41" x14ac:dyDescent="0.25">
      <c r="A9716" s="44" t="s">
        <v>17978</v>
      </c>
      <c r="B9716" s="44" t="s">
        <v>17463</v>
      </c>
      <c r="C9716" s="45">
        <v>260202</v>
      </c>
      <c r="D9716" s="45" t="s">
        <v>11363</v>
      </c>
      <c r="E9716" s="45" t="s">
        <v>9238</v>
      </c>
      <c r="AO9716" s="376"/>
    </row>
    <row r="9717" spans="1:41" x14ac:dyDescent="0.25">
      <c r="A9717" s="44" t="s">
        <v>11626</v>
      </c>
      <c r="B9717" s="44" t="s">
        <v>21362</v>
      </c>
      <c r="C9717" s="45" t="s">
        <v>11608</v>
      </c>
      <c r="D9717" s="45" t="s">
        <v>21447</v>
      </c>
      <c r="E9717" s="46">
        <v>46752</v>
      </c>
      <c r="AO9717" s="376"/>
    </row>
    <row r="9718" spans="1:41" x14ac:dyDescent="0.25">
      <c r="A9718" s="44" t="s">
        <v>11626</v>
      </c>
      <c r="B9718" s="44" t="s">
        <v>5134</v>
      </c>
      <c r="C9718" s="45">
        <v>250802</v>
      </c>
      <c r="D9718" s="45" t="s">
        <v>11363</v>
      </c>
      <c r="E9718" s="45" t="s">
        <v>9880</v>
      </c>
      <c r="AO9718" s="376"/>
    </row>
    <row r="9719" spans="1:41" x14ac:dyDescent="0.25">
      <c r="A9719" s="44" t="s">
        <v>14185</v>
      </c>
      <c r="B9719" s="44" t="s">
        <v>14186</v>
      </c>
      <c r="C9719" s="45" t="s">
        <v>14247</v>
      </c>
      <c r="D9719" s="32" t="s">
        <v>5559</v>
      </c>
      <c r="E9719" s="45" t="s">
        <v>20868</v>
      </c>
      <c r="F9719" s="32"/>
      <c r="G9719" s="32"/>
      <c r="H9719" s="32"/>
      <c r="I9719" s="31"/>
      <c r="J9719" s="31"/>
      <c r="K9719" s="31"/>
      <c r="L9719" s="31"/>
      <c r="M9719" s="31"/>
      <c r="N9719" s="31"/>
      <c r="O9719" s="31"/>
      <c r="P9719" s="31"/>
      <c r="Q9719" s="31"/>
      <c r="R9719" s="31"/>
      <c r="S9719" s="31"/>
      <c r="T9719" s="31"/>
      <c r="U9719" s="31"/>
      <c r="V9719" s="31"/>
      <c r="W9719" s="31"/>
      <c r="X9719" s="31"/>
      <c r="Y9719" s="31"/>
      <c r="Z9719" s="31"/>
      <c r="AA9719" s="31"/>
      <c r="AB9719" s="31"/>
      <c r="AC9719" s="31"/>
      <c r="AD9719" s="31"/>
      <c r="AE9719" s="31"/>
      <c r="AF9719" s="31"/>
      <c r="AG9719" s="31"/>
      <c r="AH9719" s="31"/>
      <c r="AI9719" s="31"/>
      <c r="AJ9719" s="31"/>
      <c r="AK9719" s="31"/>
      <c r="AL9719" s="31"/>
      <c r="AO9719" s="376"/>
    </row>
    <row r="9720" spans="1:41" x14ac:dyDescent="0.25">
      <c r="A9720" s="44" t="s">
        <v>17979</v>
      </c>
      <c r="B9720" s="44" t="s">
        <v>5321</v>
      </c>
      <c r="C9720" s="45">
        <v>26010401</v>
      </c>
      <c r="D9720" s="45" t="s">
        <v>11363</v>
      </c>
      <c r="E9720" s="45" t="s">
        <v>17459</v>
      </c>
      <c r="AO9720" s="376"/>
    </row>
    <row r="9721" spans="1:41" x14ac:dyDescent="0.25">
      <c r="A9721" s="44" t="s">
        <v>17979</v>
      </c>
      <c r="B9721" s="44" t="s">
        <v>3176</v>
      </c>
      <c r="C9721" s="45">
        <v>26010402</v>
      </c>
      <c r="D9721" s="45" t="s">
        <v>11363</v>
      </c>
      <c r="E9721" s="45" t="s">
        <v>17459</v>
      </c>
      <c r="AO9721" s="376"/>
    </row>
    <row r="9722" spans="1:41" x14ac:dyDescent="0.25">
      <c r="A9722" s="262" t="s">
        <v>6253</v>
      </c>
      <c r="B9722" s="262" t="s">
        <v>6245</v>
      </c>
      <c r="C9722" s="263">
        <v>791202103006</v>
      </c>
      <c r="D9722" s="263" t="s">
        <v>6271</v>
      </c>
      <c r="E9722" s="264" t="s">
        <v>3157</v>
      </c>
      <c r="F9722" s="93"/>
      <c r="G9722" s="93"/>
      <c r="H9722" s="93"/>
      <c r="I9722" s="99"/>
      <c r="J9722" s="99"/>
      <c r="K9722" s="99"/>
      <c r="L9722" s="99"/>
      <c r="M9722" s="99"/>
      <c r="N9722" s="44"/>
      <c r="O9722" s="44"/>
      <c r="P9722" s="99"/>
      <c r="Q9722" s="99"/>
      <c r="R9722" s="99"/>
      <c r="S9722" s="99"/>
      <c r="T9722" s="99"/>
      <c r="U9722" s="99"/>
      <c r="V9722" s="99"/>
      <c r="W9722" s="99"/>
      <c r="X9722" s="99"/>
      <c r="Y9722" s="99"/>
      <c r="Z9722" s="99"/>
      <c r="AA9722" s="99"/>
      <c r="AB9722" s="99"/>
      <c r="AC9722" s="99"/>
      <c r="AD9722" s="99"/>
      <c r="AE9722" s="99"/>
      <c r="AF9722" s="99"/>
      <c r="AG9722" s="99"/>
      <c r="AH9722" s="31"/>
      <c r="AI9722" s="31"/>
      <c r="AJ9722" s="31"/>
      <c r="AK9722" s="31"/>
      <c r="AL9722" s="31"/>
      <c r="AO9722" s="376"/>
    </row>
    <row r="9723" spans="1:41" x14ac:dyDescent="0.25">
      <c r="A9723" s="44" t="s">
        <v>17980</v>
      </c>
      <c r="B9723" s="44" t="s">
        <v>3475</v>
      </c>
      <c r="C9723" s="45">
        <v>230301</v>
      </c>
      <c r="D9723" s="45" t="s">
        <v>11363</v>
      </c>
      <c r="E9723" s="45" t="s">
        <v>5265</v>
      </c>
      <c r="AO9723" s="376"/>
    </row>
    <row r="9724" spans="1:41" x14ac:dyDescent="0.25">
      <c r="A9724" s="44" t="s">
        <v>737</v>
      </c>
      <c r="B9724" s="44" t="s">
        <v>2350</v>
      </c>
      <c r="C9724" s="45">
        <v>230105</v>
      </c>
      <c r="D9724" s="45" t="s">
        <v>11363</v>
      </c>
      <c r="E9724" s="45" t="s">
        <v>5265</v>
      </c>
      <c r="AO9724" s="376"/>
    </row>
    <row r="9725" spans="1:41" x14ac:dyDescent="0.25">
      <c r="A9725" s="44" t="s">
        <v>737</v>
      </c>
      <c r="B9725" s="44" t="s">
        <v>17463</v>
      </c>
      <c r="C9725" s="45">
        <v>260202</v>
      </c>
      <c r="D9725" s="45" t="s">
        <v>11363</v>
      </c>
      <c r="E9725" s="45" t="s">
        <v>9238</v>
      </c>
      <c r="AO9725" s="376"/>
    </row>
    <row r="9726" spans="1:41" x14ac:dyDescent="0.3">
      <c r="A9726" s="333" t="s">
        <v>10583</v>
      </c>
      <c r="B9726" s="333" t="s">
        <v>1178</v>
      </c>
      <c r="C9726" s="125" t="s">
        <v>18815</v>
      </c>
      <c r="D9726" s="32" t="s">
        <v>20309</v>
      </c>
      <c r="E9726" s="125" t="s">
        <v>8292</v>
      </c>
      <c r="F9726" s="125" t="s">
        <v>1190</v>
      </c>
      <c r="G9726" s="125" t="s">
        <v>1189</v>
      </c>
      <c r="AO9726" s="376"/>
    </row>
    <row r="9727" spans="1:41" x14ac:dyDescent="0.25">
      <c r="A9727" s="44" t="s">
        <v>19376</v>
      </c>
      <c r="B9727" s="319" t="s">
        <v>19515</v>
      </c>
      <c r="C9727" s="318" t="s">
        <v>19724</v>
      </c>
      <c r="D9727" s="93" t="s">
        <v>19934</v>
      </c>
      <c r="E9727" s="320">
        <v>46691</v>
      </c>
      <c r="F9727" s="93"/>
      <c r="G9727" s="93"/>
      <c r="H9727" s="93"/>
      <c r="I9727" s="99"/>
      <c r="J9727" s="99"/>
      <c r="K9727" s="99"/>
      <c r="L9727" s="99"/>
      <c r="M9727" s="99"/>
      <c r="N9727" s="99"/>
      <c r="O9727" s="99"/>
      <c r="P9727" s="99"/>
      <c r="Q9727" s="99"/>
      <c r="R9727" s="99"/>
      <c r="S9727" s="99"/>
      <c r="T9727" s="99"/>
      <c r="U9727" s="99"/>
      <c r="V9727" s="99"/>
      <c r="W9727" s="99"/>
      <c r="X9727" s="99"/>
      <c r="Y9727" s="99"/>
      <c r="Z9727" s="99"/>
      <c r="AA9727" s="99"/>
      <c r="AB9727" s="99"/>
      <c r="AC9727" s="99"/>
      <c r="AD9727" s="99"/>
      <c r="AE9727" s="99"/>
      <c r="AF9727" s="99"/>
      <c r="AG9727" s="99"/>
      <c r="AH9727" s="31"/>
      <c r="AI9727" s="31"/>
      <c r="AJ9727" s="31"/>
      <c r="AK9727" s="31"/>
      <c r="AL9727" s="31"/>
      <c r="AO9727" s="376"/>
    </row>
    <row r="9728" spans="1:41" x14ac:dyDescent="0.25">
      <c r="A9728" s="44" t="s">
        <v>10583</v>
      </c>
      <c r="B9728" s="44" t="s">
        <v>17497</v>
      </c>
      <c r="C9728" s="45">
        <v>24060301</v>
      </c>
      <c r="D9728" s="45" t="s">
        <v>11363</v>
      </c>
      <c r="E9728" s="45" t="s">
        <v>4962</v>
      </c>
      <c r="AO9728" s="376"/>
    </row>
    <row r="9729" spans="1:41" x14ac:dyDescent="0.25">
      <c r="A9729" s="44" t="s">
        <v>10583</v>
      </c>
      <c r="B9729" s="44" t="s">
        <v>10361</v>
      </c>
      <c r="C9729" s="45">
        <v>24060302</v>
      </c>
      <c r="D9729" s="45" t="s">
        <v>11363</v>
      </c>
      <c r="E9729" s="45" t="s">
        <v>4962</v>
      </c>
      <c r="AO9729" s="376"/>
    </row>
    <row r="9730" spans="1:41" x14ac:dyDescent="0.3">
      <c r="A9730" s="333" t="s">
        <v>21282</v>
      </c>
      <c r="B9730" s="333" t="s">
        <v>1184</v>
      </c>
      <c r="C9730" s="125" t="s">
        <v>21308</v>
      </c>
      <c r="D9730" s="32" t="s">
        <v>20309</v>
      </c>
      <c r="E9730" s="125" t="s">
        <v>9840</v>
      </c>
      <c r="F9730" s="125" t="s">
        <v>1190</v>
      </c>
      <c r="G9730" s="125" t="s">
        <v>1190</v>
      </c>
      <c r="AO9730" s="376"/>
    </row>
    <row r="9731" spans="1:41" x14ac:dyDescent="0.25">
      <c r="A9731" s="44" t="s">
        <v>4274</v>
      </c>
      <c r="B9731" s="44" t="s">
        <v>199</v>
      </c>
      <c r="C9731" s="45">
        <v>241001</v>
      </c>
      <c r="D9731" s="45" t="s">
        <v>11363</v>
      </c>
      <c r="E9731" s="45" t="s">
        <v>5332</v>
      </c>
      <c r="AO9731" s="376"/>
    </row>
    <row r="9732" spans="1:41" x14ac:dyDescent="0.25">
      <c r="A9732" s="44" t="s">
        <v>5280</v>
      </c>
      <c r="B9732" s="44" t="s">
        <v>5134</v>
      </c>
      <c r="C9732" s="45">
        <v>220802</v>
      </c>
      <c r="D9732" s="45" t="s">
        <v>11363</v>
      </c>
      <c r="E9732" s="45" t="s">
        <v>4966</v>
      </c>
      <c r="AO9732" s="376"/>
    </row>
    <row r="9733" spans="1:41" x14ac:dyDescent="0.25">
      <c r="A9733" s="44" t="s">
        <v>7017</v>
      </c>
      <c r="B9733" s="44" t="s">
        <v>2350</v>
      </c>
      <c r="C9733" s="45">
        <v>230105</v>
      </c>
      <c r="D9733" s="45" t="s">
        <v>11363</v>
      </c>
      <c r="E9733" s="45" t="s">
        <v>5265</v>
      </c>
      <c r="AO9733" s="376"/>
    </row>
    <row r="9734" spans="1:41" x14ac:dyDescent="0.3">
      <c r="A9734" s="333" t="s">
        <v>16205</v>
      </c>
      <c r="B9734" s="333" t="s">
        <v>4812</v>
      </c>
      <c r="C9734" s="125" t="s">
        <v>16162</v>
      </c>
      <c r="D9734" s="32" t="s">
        <v>20309</v>
      </c>
      <c r="E9734" s="125" t="s">
        <v>4972</v>
      </c>
      <c r="F9734" s="125" t="s">
        <v>1189</v>
      </c>
      <c r="G9734" s="125" t="s">
        <v>1190</v>
      </c>
      <c r="AO9734" s="376"/>
    </row>
    <row r="9735" spans="1:41" x14ac:dyDescent="0.25">
      <c r="A9735" s="44" t="s">
        <v>13652</v>
      </c>
      <c r="B9735" s="44" t="s">
        <v>12095</v>
      </c>
      <c r="C9735" s="45">
        <v>33.25</v>
      </c>
      <c r="D9735" s="45" t="s">
        <v>12549</v>
      </c>
      <c r="E9735" s="46">
        <v>47664</v>
      </c>
      <c r="F9735" s="45" t="s">
        <v>1335</v>
      </c>
      <c r="G9735" s="93"/>
      <c r="H9735" s="93"/>
      <c r="I9735" s="99"/>
      <c r="J9735" s="99"/>
      <c r="K9735" s="99"/>
      <c r="L9735" s="99"/>
      <c r="M9735" s="99"/>
      <c r="N9735" s="99"/>
      <c r="O9735" s="99"/>
      <c r="P9735" s="99"/>
      <c r="Q9735" s="99"/>
      <c r="R9735" s="99"/>
      <c r="S9735" s="99"/>
      <c r="T9735" s="99"/>
      <c r="U9735" s="99"/>
      <c r="V9735" s="99"/>
      <c r="W9735" s="99"/>
      <c r="X9735" s="99"/>
      <c r="Y9735" s="99"/>
      <c r="Z9735" s="99"/>
      <c r="AA9735" s="99"/>
      <c r="AB9735" s="99"/>
      <c r="AC9735" s="99"/>
      <c r="AD9735" s="99"/>
      <c r="AE9735" s="99"/>
      <c r="AF9735" s="99"/>
      <c r="AG9735" s="99"/>
      <c r="AH9735" s="31"/>
      <c r="AI9735" s="31"/>
      <c r="AJ9735" s="31"/>
      <c r="AK9735" s="31"/>
      <c r="AL9735" s="31"/>
      <c r="AO9735" s="376"/>
    </row>
    <row r="9736" spans="1:41" x14ac:dyDescent="0.25">
      <c r="A9736" s="44" t="s">
        <v>8172</v>
      </c>
      <c r="B9736" s="44" t="s">
        <v>21365</v>
      </c>
      <c r="C9736" s="45" t="s">
        <v>8133</v>
      </c>
      <c r="D9736" s="45" t="s">
        <v>21447</v>
      </c>
      <c r="E9736" s="46">
        <v>46752</v>
      </c>
      <c r="AO9736" s="376"/>
    </row>
    <row r="9737" spans="1:41" x14ac:dyDescent="0.25">
      <c r="A9737" s="44" t="s">
        <v>17981</v>
      </c>
      <c r="B9737" s="44" t="s">
        <v>2350</v>
      </c>
      <c r="C9737" s="45">
        <v>250106</v>
      </c>
      <c r="D9737" s="45" t="s">
        <v>11363</v>
      </c>
      <c r="E9737" s="45" t="s">
        <v>11887</v>
      </c>
      <c r="AO9737" s="376"/>
    </row>
    <row r="9738" spans="1:41" x14ac:dyDescent="0.3">
      <c r="A9738" s="333" t="s">
        <v>1043</v>
      </c>
      <c r="B9738" s="333" t="s">
        <v>15470</v>
      </c>
      <c r="C9738" s="125" t="s">
        <v>13319</v>
      </c>
      <c r="D9738" s="32" t="s">
        <v>20309</v>
      </c>
      <c r="E9738" s="125" t="s">
        <v>12551</v>
      </c>
      <c r="F9738" s="125" t="s">
        <v>1189</v>
      </c>
      <c r="G9738" s="125" t="s">
        <v>1190</v>
      </c>
      <c r="AO9738" s="376"/>
    </row>
    <row r="9739" spans="1:41" x14ac:dyDescent="0.3">
      <c r="A9739" s="333" t="s">
        <v>1043</v>
      </c>
      <c r="B9739" s="333" t="s">
        <v>1774</v>
      </c>
      <c r="C9739" s="125" t="s">
        <v>15318</v>
      </c>
      <c r="D9739" s="32" t="s">
        <v>20309</v>
      </c>
      <c r="E9739" s="125" t="s">
        <v>11886</v>
      </c>
      <c r="F9739" s="125" t="s">
        <v>1189</v>
      </c>
      <c r="G9739" s="125" t="s">
        <v>1190</v>
      </c>
      <c r="AO9739" s="376"/>
    </row>
    <row r="9740" spans="1:41" x14ac:dyDescent="0.25">
      <c r="A9740" s="44" t="s">
        <v>1043</v>
      </c>
      <c r="B9740" s="92" t="s">
        <v>3452</v>
      </c>
      <c r="C9740" s="93" t="s">
        <v>7817</v>
      </c>
      <c r="D9740" s="93" t="s">
        <v>1201</v>
      </c>
      <c r="E9740" s="94">
        <v>46496</v>
      </c>
      <c r="F9740" s="93"/>
      <c r="G9740" s="93"/>
      <c r="H9740" s="93"/>
      <c r="I9740" s="99"/>
      <c r="J9740" s="99"/>
      <c r="K9740" s="99"/>
      <c r="L9740" s="99"/>
      <c r="M9740" s="99"/>
      <c r="N9740" s="44"/>
      <c r="O9740" s="44"/>
      <c r="P9740" s="99"/>
      <c r="Q9740" s="99"/>
      <c r="R9740" s="99"/>
      <c r="S9740" s="99"/>
      <c r="T9740" s="99"/>
      <c r="U9740" s="99"/>
      <c r="V9740" s="99"/>
      <c r="W9740" s="99"/>
      <c r="X9740" s="99"/>
      <c r="Y9740" s="99"/>
      <c r="Z9740" s="99"/>
      <c r="AA9740" s="99"/>
      <c r="AB9740" s="99"/>
      <c r="AC9740" s="99"/>
      <c r="AD9740" s="99"/>
      <c r="AE9740" s="99"/>
      <c r="AF9740" s="99"/>
      <c r="AG9740" s="99"/>
      <c r="AH9740" s="31"/>
      <c r="AI9740" s="31"/>
      <c r="AJ9740" s="31"/>
      <c r="AK9740" s="31"/>
      <c r="AL9740" s="31"/>
      <c r="AO9740" s="376"/>
    </row>
    <row r="9741" spans="1:41" x14ac:dyDescent="0.25">
      <c r="A9741" s="91" t="s">
        <v>1043</v>
      </c>
      <c r="B9741" s="92" t="s">
        <v>19284</v>
      </c>
      <c r="C9741" s="93" t="s">
        <v>19285</v>
      </c>
      <c r="D9741" s="93" t="s">
        <v>1201</v>
      </c>
      <c r="E9741" s="94">
        <v>46582</v>
      </c>
      <c r="F9741" s="93"/>
      <c r="G9741" s="93"/>
      <c r="H9741" s="93"/>
      <c r="I9741" s="99"/>
      <c r="J9741" s="99"/>
      <c r="K9741" s="99"/>
      <c r="L9741" s="99"/>
      <c r="M9741" s="99"/>
      <c r="N9741" s="99"/>
      <c r="O9741" s="99"/>
      <c r="P9741" s="99"/>
      <c r="Q9741" s="99"/>
      <c r="R9741" s="99"/>
      <c r="S9741" s="99"/>
      <c r="T9741" s="99"/>
      <c r="U9741" s="99"/>
      <c r="V9741" s="99"/>
      <c r="W9741" s="99"/>
      <c r="X9741" s="99"/>
      <c r="Y9741" s="99"/>
      <c r="Z9741" s="99"/>
      <c r="AA9741" s="99"/>
      <c r="AB9741" s="99"/>
      <c r="AC9741" s="99"/>
      <c r="AD9741" s="99"/>
      <c r="AE9741" s="99"/>
      <c r="AF9741" s="99"/>
      <c r="AG9741" s="99"/>
      <c r="AH9741" s="31"/>
      <c r="AI9741" s="31"/>
      <c r="AJ9741" s="31"/>
      <c r="AK9741" s="31"/>
      <c r="AL9741" s="31"/>
      <c r="AO9741" s="376"/>
    </row>
    <row r="9742" spans="1:41" x14ac:dyDescent="0.25">
      <c r="A9742" s="44" t="s">
        <v>2312</v>
      </c>
      <c r="B9742" s="44" t="s">
        <v>2350</v>
      </c>
      <c r="C9742" s="45">
        <v>220105</v>
      </c>
      <c r="D9742" s="45" t="s">
        <v>11363</v>
      </c>
      <c r="E9742" s="45" t="s">
        <v>2593</v>
      </c>
      <c r="AO9742" s="376"/>
    </row>
    <row r="9743" spans="1:41" x14ac:dyDescent="0.25">
      <c r="A9743" s="44" t="s">
        <v>12314</v>
      </c>
      <c r="B9743" s="44" t="s">
        <v>12315</v>
      </c>
      <c r="C9743" s="45">
        <v>43.25</v>
      </c>
      <c r="D9743" s="45" t="s">
        <v>12549</v>
      </c>
      <c r="E9743" s="46">
        <v>47514</v>
      </c>
      <c r="F9743" s="45" t="s">
        <v>1335</v>
      </c>
      <c r="G9743" s="93"/>
      <c r="H9743" s="93"/>
      <c r="I9743" s="99"/>
      <c r="J9743" s="99"/>
      <c r="K9743" s="99"/>
      <c r="L9743" s="99"/>
      <c r="M9743" s="99"/>
      <c r="N9743" s="99"/>
      <c r="O9743" s="99"/>
      <c r="P9743" s="99"/>
      <c r="Q9743" s="99"/>
      <c r="R9743" s="99"/>
      <c r="S9743" s="99"/>
      <c r="T9743" s="99"/>
      <c r="U9743" s="99"/>
      <c r="V9743" s="99"/>
      <c r="W9743" s="99"/>
      <c r="X9743" s="99"/>
      <c r="Y9743" s="99"/>
      <c r="Z9743" s="99"/>
      <c r="AA9743" s="99"/>
      <c r="AB9743" s="99"/>
      <c r="AC9743" s="99"/>
      <c r="AD9743" s="99"/>
      <c r="AE9743" s="99"/>
      <c r="AF9743" s="99"/>
      <c r="AG9743" s="99"/>
      <c r="AH9743" s="31"/>
      <c r="AI9743" s="31"/>
      <c r="AJ9743" s="31"/>
      <c r="AK9743" s="31"/>
      <c r="AL9743" s="31"/>
      <c r="AO9743" s="376"/>
    </row>
    <row r="9744" spans="1:41" x14ac:dyDescent="0.25">
      <c r="A9744" s="44" t="s">
        <v>9258</v>
      </c>
      <c r="B9744" s="44" t="s">
        <v>9234</v>
      </c>
      <c r="C9744" s="45">
        <v>240103</v>
      </c>
      <c r="D9744" s="45" t="s">
        <v>11363</v>
      </c>
      <c r="E9744" s="45" t="s">
        <v>5139</v>
      </c>
      <c r="AO9744" s="376"/>
    </row>
    <row r="9745" spans="1:41" x14ac:dyDescent="0.25">
      <c r="A9745" s="44" t="s">
        <v>9258</v>
      </c>
      <c r="B9745" s="44" t="s">
        <v>9248</v>
      </c>
      <c r="C9745" s="45">
        <v>260105</v>
      </c>
      <c r="D9745" s="45" t="s">
        <v>11363</v>
      </c>
      <c r="E9745" s="45" t="s">
        <v>17625</v>
      </c>
      <c r="AO9745" s="376"/>
    </row>
    <row r="9746" spans="1:41" x14ac:dyDescent="0.25">
      <c r="A9746" s="44" t="s">
        <v>7610</v>
      </c>
      <c r="B9746" s="44" t="s">
        <v>194</v>
      </c>
      <c r="C9746" s="45" t="s">
        <v>7611</v>
      </c>
      <c r="D9746" s="45" t="s">
        <v>11204</v>
      </c>
      <c r="E9746" s="45" t="s">
        <v>4823</v>
      </c>
      <c r="F9746" s="93"/>
      <c r="G9746" s="93"/>
      <c r="H9746" s="93"/>
      <c r="I9746" s="99"/>
      <c r="J9746" s="99"/>
      <c r="K9746" s="99"/>
      <c r="L9746" s="99"/>
      <c r="M9746" s="99"/>
      <c r="N9746" s="99"/>
      <c r="O9746" s="99"/>
      <c r="P9746" s="99"/>
      <c r="Q9746" s="99"/>
      <c r="R9746" s="99"/>
      <c r="S9746" s="99"/>
      <c r="T9746" s="99"/>
      <c r="U9746" s="99"/>
      <c r="V9746" s="99"/>
      <c r="W9746" s="99"/>
      <c r="X9746" s="99"/>
      <c r="Y9746" s="99"/>
      <c r="Z9746" s="99"/>
      <c r="AA9746" s="99"/>
      <c r="AB9746" s="99"/>
      <c r="AC9746" s="99"/>
      <c r="AD9746" s="99"/>
      <c r="AE9746" s="99"/>
      <c r="AF9746" s="99"/>
      <c r="AG9746" s="99"/>
      <c r="AH9746" s="31"/>
      <c r="AI9746" s="31"/>
      <c r="AJ9746" s="31"/>
      <c r="AK9746" s="31"/>
      <c r="AL9746" s="31"/>
      <c r="AO9746" s="376"/>
    </row>
    <row r="9747" spans="1:41" x14ac:dyDescent="0.25">
      <c r="A9747" s="44" t="s">
        <v>7610</v>
      </c>
      <c r="B9747" s="44" t="s">
        <v>194</v>
      </c>
      <c r="C9747" s="45" t="s">
        <v>7611</v>
      </c>
      <c r="D9747" s="45" t="s">
        <v>9895</v>
      </c>
      <c r="E9747" s="45" t="s">
        <v>4823</v>
      </c>
      <c r="F9747" s="93"/>
      <c r="G9747" s="93"/>
      <c r="H9747" s="93"/>
      <c r="I9747" s="99"/>
      <c r="J9747" s="99"/>
      <c r="K9747" s="99"/>
      <c r="L9747" s="99"/>
      <c r="M9747" s="99"/>
      <c r="N9747" s="44"/>
      <c r="O9747" s="44"/>
      <c r="P9747" s="99"/>
      <c r="Q9747" s="99"/>
      <c r="R9747" s="99"/>
      <c r="S9747" s="99"/>
      <c r="T9747" s="99"/>
      <c r="U9747" s="99"/>
      <c r="V9747" s="99"/>
      <c r="W9747" s="99"/>
      <c r="X9747" s="99"/>
      <c r="Y9747" s="99"/>
      <c r="Z9747" s="99"/>
      <c r="AA9747" s="99"/>
      <c r="AB9747" s="99"/>
      <c r="AC9747" s="99"/>
      <c r="AD9747" s="99"/>
      <c r="AE9747" s="99"/>
      <c r="AF9747" s="99"/>
      <c r="AG9747" s="99"/>
      <c r="AH9747" s="31"/>
      <c r="AI9747" s="31"/>
      <c r="AJ9747" s="31"/>
      <c r="AK9747" s="31"/>
      <c r="AL9747" s="31"/>
      <c r="AO9747" s="376"/>
    </row>
    <row r="9748" spans="1:41" x14ac:dyDescent="0.25">
      <c r="A9748" s="44" t="s">
        <v>16755</v>
      </c>
      <c r="B9748" s="44" t="s">
        <v>16756</v>
      </c>
      <c r="C9748" s="45" t="s">
        <v>17023</v>
      </c>
      <c r="D9748" s="367" t="s">
        <v>3696</v>
      </c>
      <c r="E9748" s="328">
        <f>DATE(2029,7,17)</f>
        <v>47316</v>
      </c>
      <c r="F9748" s="32"/>
      <c r="G9748" s="32"/>
      <c r="H9748" s="32"/>
      <c r="I9748" s="31"/>
      <c r="J9748" s="31"/>
      <c r="K9748" s="31"/>
      <c r="L9748" s="31"/>
      <c r="M9748" s="31"/>
      <c r="N9748" s="31"/>
      <c r="O9748" s="31"/>
      <c r="P9748" s="31"/>
      <c r="Q9748" s="31"/>
      <c r="R9748" s="31"/>
      <c r="S9748" s="31"/>
      <c r="T9748" s="31"/>
      <c r="U9748" s="31"/>
      <c r="V9748" s="31"/>
      <c r="W9748" s="31"/>
      <c r="X9748" s="31"/>
      <c r="Y9748" s="31"/>
      <c r="Z9748" s="31"/>
      <c r="AA9748" s="31"/>
      <c r="AB9748" s="31"/>
      <c r="AC9748" s="31"/>
      <c r="AD9748" s="31"/>
      <c r="AE9748" s="31"/>
      <c r="AF9748" s="31"/>
      <c r="AG9748" s="31"/>
      <c r="AH9748" s="31"/>
      <c r="AI9748" s="31"/>
      <c r="AJ9748" s="31"/>
      <c r="AK9748" s="31"/>
      <c r="AL9748" s="31"/>
      <c r="AO9748" s="376"/>
    </row>
    <row r="9749" spans="1:41" x14ac:dyDescent="0.25">
      <c r="A9749" s="44" t="s">
        <v>21700</v>
      </c>
      <c r="B9749" s="44" t="s">
        <v>9248</v>
      </c>
      <c r="C9749" s="45">
        <v>260105</v>
      </c>
      <c r="D9749" s="45" t="s">
        <v>11363</v>
      </c>
      <c r="E9749" s="45" t="s">
        <v>17625</v>
      </c>
      <c r="AO9749" s="376"/>
    </row>
    <row r="9750" spans="1:41" x14ac:dyDescent="0.25">
      <c r="A9750" s="44" t="s">
        <v>17982</v>
      </c>
      <c r="B9750" s="44" t="s">
        <v>5321</v>
      </c>
      <c r="C9750" s="45">
        <v>26010401</v>
      </c>
      <c r="D9750" s="45" t="s">
        <v>11363</v>
      </c>
      <c r="E9750" s="45" t="s">
        <v>17459</v>
      </c>
      <c r="AO9750" s="376"/>
    </row>
    <row r="9751" spans="1:41" x14ac:dyDescent="0.25">
      <c r="A9751" s="44" t="s">
        <v>17982</v>
      </c>
      <c r="B9751" s="44" t="s">
        <v>3176</v>
      </c>
      <c r="C9751" s="45">
        <v>26010402</v>
      </c>
      <c r="D9751" s="45" t="s">
        <v>11363</v>
      </c>
      <c r="E9751" s="45" t="s">
        <v>17459</v>
      </c>
      <c r="AO9751" s="376"/>
    </row>
    <row r="9752" spans="1:41" x14ac:dyDescent="0.25">
      <c r="A9752" s="57" t="s">
        <v>3622</v>
      </c>
      <c r="B9752" s="92" t="s">
        <v>3682</v>
      </c>
      <c r="C9752" s="93" t="s">
        <v>19106</v>
      </c>
      <c r="D9752" s="93" t="s">
        <v>3681</v>
      </c>
      <c r="E9752" s="94">
        <v>48029</v>
      </c>
      <c r="F9752" s="93"/>
      <c r="G9752" s="93"/>
      <c r="H9752" s="93"/>
      <c r="I9752" s="99"/>
      <c r="J9752" s="99"/>
      <c r="K9752" s="99"/>
      <c r="L9752" s="99"/>
      <c r="M9752" s="99"/>
      <c r="N9752" s="44"/>
      <c r="O9752" s="44"/>
      <c r="P9752" s="99"/>
      <c r="Q9752" s="99"/>
      <c r="R9752" s="99"/>
      <c r="S9752" s="99"/>
      <c r="T9752" s="99"/>
      <c r="U9752" s="99"/>
      <c r="V9752" s="99"/>
      <c r="W9752" s="99"/>
      <c r="X9752" s="99"/>
      <c r="Y9752" s="99"/>
      <c r="Z9752" s="99"/>
      <c r="AA9752" s="99"/>
      <c r="AB9752" s="99"/>
      <c r="AC9752" s="99"/>
      <c r="AD9752" s="99"/>
      <c r="AE9752" s="99"/>
      <c r="AF9752" s="99"/>
      <c r="AG9752" s="99"/>
      <c r="AH9752" s="31"/>
      <c r="AI9752" s="31"/>
      <c r="AJ9752" s="31"/>
      <c r="AK9752" s="31"/>
      <c r="AL9752" s="31"/>
      <c r="AO9752" s="376"/>
    </row>
    <row r="9753" spans="1:41" x14ac:dyDescent="0.25">
      <c r="A9753" s="44" t="s">
        <v>20547</v>
      </c>
      <c r="B9753" s="44" t="s">
        <v>6877</v>
      </c>
      <c r="C9753" s="45" t="s">
        <v>6903</v>
      </c>
      <c r="D9753" s="32" t="s">
        <v>5559</v>
      </c>
      <c r="E9753" s="45" t="s">
        <v>20846</v>
      </c>
      <c r="F9753" s="32"/>
      <c r="G9753" s="32"/>
      <c r="H9753" s="32"/>
      <c r="I9753" s="31"/>
      <c r="J9753" s="31"/>
      <c r="K9753" s="31"/>
      <c r="L9753" s="31"/>
      <c r="M9753" s="31"/>
      <c r="N9753" s="31"/>
      <c r="O9753" s="31"/>
      <c r="P9753" s="31"/>
      <c r="Q9753" s="31"/>
      <c r="R9753" s="31"/>
      <c r="S9753" s="31"/>
      <c r="T9753" s="31"/>
      <c r="U9753" s="31"/>
      <c r="V9753" s="31"/>
      <c r="W9753" s="31"/>
      <c r="X9753" s="31"/>
      <c r="Y9753" s="31"/>
      <c r="Z9753" s="31"/>
      <c r="AA9753" s="31"/>
      <c r="AB9753" s="31"/>
      <c r="AC9753" s="31"/>
      <c r="AD9753" s="31"/>
      <c r="AE9753" s="31"/>
      <c r="AF9753" s="31"/>
      <c r="AG9753" s="31"/>
      <c r="AH9753" s="31"/>
      <c r="AI9753" s="31"/>
      <c r="AJ9753" s="31"/>
      <c r="AK9753" s="31"/>
      <c r="AL9753" s="31"/>
      <c r="AO9753" s="376"/>
    </row>
    <row r="9754" spans="1:41" x14ac:dyDescent="0.3">
      <c r="A9754" s="57" t="s">
        <v>4689</v>
      </c>
      <c r="B9754" s="58" t="s">
        <v>3909</v>
      </c>
      <c r="C9754" s="62">
        <v>23022</v>
      </c>
      <c r="D9754" s="62" t="s">
        <v>20886</v>
      </c>
      <c r="E9754" s="60">
        <v>46630</v>
      </c>
      <c r="F9754" s="32"/>
      <c r="G9754" s="32"/>
      <c r="H9754" s="32"/>
      <c r="I9754" s="31"/>
      <c r="J9754" s="31"/>
      <c r="K9754" s="31"/>
      <c r="L9754" s="31"/>
      <c r="M9754" s="31"/>
      <c r="N9754" s="31"/>
      <c r="O9754" s="31"/>
      <c r="P9754" s="31"/>
      <c r="Q9754" s="31"/>
      <c r="R9754" s="31"/>
      <c r="S9754" s="31"/>
      <c r="T9754" s="31"/>
      <c r="U9754" s="31"/>
      <c r="V9754" s="31"/>
      <c r="W9754" s="31"/>
      <c r="X9754" s="31"/>
      <c r="Y9754" s="31"/>
      <c r="Z9754" s="31"/>
      <c r="AA9754" s="31"/>
      <c r="AB9754" s="31"/>
      <c r="AC9754" s="31"/>
      <c r="AD9754" s="31"/>
      <c r="AE9754" s="31"/>
      <c r="AF9754" s="31"/>
      <c r="AG9754" s="31"/>
      <c r="AH9754" s="31"/>
      <c r="AI9754" s="31"/>
      <c r="AJ9754" s="31"/>
      <c r="AK9754" s="31"/>
      <c r="AL9754" s="31"/>
      <c r="AO9754" s="376"/>
    </row>
    <row r="9755" spans="1:41" x14ac:dyDescent="0.25">
      <c r="A9755" s="44" t="s">
        <v>12316</v>
      </c>
      <c r="B9755" s="44" t="s">
        <v>12101</v>
      </c>
      <c r="C9755" s="45">
        <v>11.24</v>
      </c>
      <c r="D9755" s="45" t="s">
        <v>12549</v>
      </c>
      <c r="E9755" s="46">
        <v>47299</v>
      </c>
      <c r="F9755" s="45"/>
      <c r="G9755" s="93"/>
      <c r="H9755" s="93"/>
      <c r="I9755" s="99"/>
      <c r="J9755" s="99"/>
      <c r="K9755" s="99"/>
      <c r="L9755" s="99"/>
      <c r="M9755" s="99"/>
      <c r="N9755" s="99"/>
      <c r="O9755" s="99"/>
      <c r="P9755" s="99"/>
      <c r="Q9755" s="99"/>
      <c r="R9755" s="99"/>
      <c r="S9755" s="99"/>
      <c r="T9755" s="99"/>
      <c r="U9755" s="99"/>
      <c r="V9755" s="99"/>
      <c r="W9755" s="99"/>
      <c r="X9755" s="99"/>
      <c r="Y9755" s="99"/>
      <c r="Z9755" s="99"/>
      <c r="AA9755" s="99"/>
      <c r="AB9755" s="99"/>
      <c r="AC9755" s="99"/>
      <c r="AD9755" s="99"/>
      <c r="AE9755" s="99"/>
      <c r="AF9755" s="99"/>
      <c r="AG9755" s="99"/>
      <c r="AH9755" s="31"/>
      <c r="AI9755" s="31"/>
      <c r="AJ9755" s="31"/>
      <c r="AK9755" s="31"/>
      <c r="AL9755" s="31"/>
      <c r="AO9755" s="376"/>
    </row>
    <row r="9756" spans="1:41" x14ac:dyDescent="0.25">
      <c r="A9756" s="44" t="s">
        <v>12316</v>
      </c>
      <c r="B9756" s="44" t="s">
        <v>12094</v>
      </c>
      <c r="C9756" s="45">
        <v>12.24</v>
      </c>
      <c r="D9756" s="45" t="s">
        <v>12549</v>
      </c>
      <c r="E9756" s="46">
        <v>47299</v>
      </c>
      <c r="F9756" s="45"/>
      <c r="G9756" s="93"/>
      <c r="H9756" s="93"/>
      <c r="I9756" s="99"/>
      <c r="J9756" s="99"/>
      <c r="K9756" s="99"/>
      <c r="L9756" s="99"/>
      <c r="M9756" s="99"/>
      <c r="N9756" s="99"/>
      <c r="O9756" s="99"/>
      <c r="P9756" s="99"/>
      <c r="Q9756" s="99"/>
      <c r="R9756" s="99"/>
      <c r="S9756" s="99"/>
      <c r="T9756" s="99"/>
      <c r="U9756" s="99"/>
      <c r="V9756" s="99"/>
      <c r="W9756" s="99"/>
      <c r="X9756" s="99"/>
      <c r="Y9756" s="99"/>
      <c r="Z9756" s="99"/>
      <c r="AA9756" s="99"/>
      <c r="AB9756" s="99"/>
      <c r="AC9756" s="99"/>
      <c r="AD9756" s="99"/>
      <c r="AE9756" s="99"/>
      <c r="AF9756" s="99"/>
      <c r="AG9756" s="99"/>
      <c r="AH9756" s="31"/>
      <c r="AI9756" s="31"/>
      <c r="AJ9756" s="31"/>
      <c r="AK9756" s="31"/>
      <c r="AL9756" s="31"/>
      <c r="AO9756" s="376"/>
    </row>
    <row r="9757" spans="1:41" x14ac:dyDescent="0.25">
      <c r="A9757" s="44" t="s">
        <v>12316</v>
      </c>
      <c r="B9757" s="44" t="s">
        <v>12128</v>
      </c>
      <c r="C9757" s="45">
        <v>17.239999999999998</v>
      </c>
      <c r="D9757" s="45" t="s">
        <v>12549</v>
      </c>
      <c r="E9757" s="46">
        <v>47299</v>
      </c>
      <c r="F9757" s="45"/>
      <c r="G9757" s="93"/>
      <c r="H9757" s="93"/>
      <c r="I9757" s="99"/>
      <c r="J9757" s="99"/>
      <c r="K9757" s="99"/>
      <c r="L9757" s="99"/>
      <c r="M9757" s="99"/>
      <c r="N9757" s="99"/>
      <c r="O9757" s="99"/>
      <c r="P9757" s="99"/>
      <c r="Q9757" s="99"/>
      <c r="R9757" s="99"/>
      <c r="S9757" s="99"/>
      <c r="T9757" s="99"/>
      <c r="U9757" s="99"/>
      <c r="V9757" s="99"/>
      <c r="W9757" s="99"/>
      <c r="X9757" s="99"/>
      <c r="Y9757" s="99"/>
      <c r="Z9757" s="99"/>
      <c r="AA9757" s="99"/>
      <c r="AB9757" s="99"/>
      <c r="AC9757" s="99"/>
      <c r="AD9757" s="99"/>
      <c r="AE9757" s="99"/>
      <c r="AF9757" s="99"/>
      <c r="AG9757" s="99"/>
      <c r="AH9757" s="31"/>
      <c r="AI9757" s="31"/>
      <c r="AJ9757" s="31"/>
      <c r="AK9757" s="31"/>
      <c r="AL9757" s="31"/>
      <c r="AO9757" s="376"/>
    </row>
    <row r="9758" spans="1:41" x14ac:dyDescent="0.25">
      <c r="A9758" s="92" t="s">
        <v>10193</v>
      </c>
      <c r="B9758" s="92" t="s">
        <v>10212</v>
      </c>
      <c r="C9758" s="93" t="s">
        <v>10213</v>
      </c>
      <c r="D9758" s="93" t="s">
        <v>1201</v>
      </c>
      <c r="E9758" s="94">
        <v>47012</v>
      </c>
      <c r="F9758" s="93"/>
      <c r="G9758" s="93"/>
      <c r="H9758" s="93" t="s">
        <v>1189</v>
      </c>
      <c r="I9758" s="99"/>
      <c r="J9758" s="99"/>
      <c r="K9758" s="99"/>
      <c r="L9758" s="99"/>
      <c r="M9758" s="99"/>
      <c r="N9758" s="44"/>
      <c r="O9758" s="57"/>
      <c r="P9758" s="99"/>
      <c r="Q9758" s="99"/>
      <c r="R9758" s="99"/>
      <c r="S9758" s="99"/>
      <c r="T9758" s="99"/>
      <c r="U9758" s="99"/>
      <c r="V9758" s="99"/>
      <c r="W9758" s="99"/>
      <c r="X9758" s="99"/>
      <c r="Y9758" s="99"/>
      <c r="Z9758" s="99"/>
      <c r="AA9758" s="99"/>
      <c r="AB9758" s="99"/>
      <c r="AC9758" s="99"/>
      <c r="AD9758" s="99"/>
      <c r="AE9758" s="99"/>
      <c r="AF9758" s="99"/>
      <c r="AG9758" s="99"/>
      <c r="AH9758" s="31"/>
      <c r="AI9758" s="31"/>
      <c r="AJ9758" s="31"/>
      <c r="AK9758" s="31"/>
      <c r="AL9758" s="31"/>
      <c r="AO9758" s="376"/>
    </row>
    <row r="9759" spans="1:41" x14ac:dyDescent="0.3">
      <c r="A9759" s="333" t="s">
        <v>5281</v>
      </c>
      <c r="B9759" s="333" t="s">
        <v>11377</v>
      </c>
      <c r="C9759" s="125" t="s">
        <v>11214</v>
      </c>
      <c r="D9759" s="32" t="s">
        <v>20309</v>
      </c>
      <c r="E9759" s="125" t="s">
        <v>4966</v>
      </c>
      <c r="F9759" s="125" t="s">
        <v>1189</v>
      </c>
      <c r="G9759" s="125" t="s">
        <v>1190</v>
      </c>
      <c r="AO9759" s="376"/>
    </row>
    <row r="9760" spans="1:41" x14ac:dyDescent="0.25">
      <c r="A9760" s="44" t="s">
        <v>5281</v>
      </c>
      <c r="B9760" s="44" t="s">
        <v>2350</v>
      </c>
      <c r="C9760" s="45">
        <v>230105</v>
      </c>
      <c r="D9760" s="45" t="s">
        <v>11363</v>
      </c>
      <c r="E9760" s="45" t="s">
        <v>5265</v>
      </c>
      <c r="AO9760" s="376"/>
    </row>
    <row r="9761" spans="1:41" x14ac:dyDescent="0.25">
      <c r="A9761" s="44" t="s">
        <v>16582</v>
      </c>
      <c r="B9761" s="44" t="s">
        <v>21434</v>
      </c>
      <c r="C9761" s="45" t="s">
        <v>16562</v>
      </c>
      <c r="D9761" s="45" t="s">
        <v>21447</v>
      </c>
      <c r="E9761" s="46">
        <v>46418</v>
      </c>
      <c r="AO9761" s="376"/>
    </row>
    <row r="9762" spans="1:41" x14ac:dyDescent="0.25">
      <c r="A9762" s="44" t="s">
        <v>15807</v>
      </c>
      <c r="B9762" s="44" t="s">
        <v>2350</v>
      </c>
      <c r="C9762" s="45">
        <v>250106</v>
      </c>
      <c r="D9762" s="45" t="s">
        <v>11363</v>
      </c>
      <c r="E9762" s="45" t="s">
        <v>11887</v>
      </c>
      <c r="AO9762" s="376"/>
    </row>
    <row r="9763" spans="1:41" x14ac:dyDescent="0.25">
      <c r="A9763" s="44" t="s">
        <v>5282</v>
      </c>
      <c r="B9763" s="44" t="s">
        <v>2350</v>
      </c>
      <c r="C9763" s="45">
        <v>220105</v>
      </c>
      <c r="D9763" s="45" t="s">
        <v>11363</v>
      </c>
      <c r="E9763" s="45" t="s">
        <v>2593</v>
      </c>
      <c r="AO9763" s="376"/>
    </row>
    <row r="9764" spans="1:41" x14ac:dyDescent="0.25">
      <c r="A9764" s="44" t="s">
        <v>9259</v>
      </c>
      <c r="B9764" s="44" t="s">
        <v>9235</v>
      </c>
      <c r="C9764" s="45">
        <v>240102</v>
      </c>
      <c r="D9764" s="45" t="s">
        <v>11363</v>
      </c>
      <c r="E9764" s="45" t="s">
        <v>5139</v>
      </c>
      <c r="AO9764" s="376"/>
    </row>
    <row r="9765" spans="1:41" x14ac:dyDescent="0.25">
      <c r="A9765" s="44" t="s">
        <v>13532</v>
      </c>
      <c r="B9765" s="44" t="s">
        <v>21399</v>
      </c>
      <c r="C9765" s="45" t="s">
        <v>13524</v>
      </c>
      <c r="D9765" s="45" t="s">
        <v>21447</v>
      </c>
      <c r="E9765" s="46">
        <v>46507</v>
      </c>
      <c r="AO9765" s="376"/>
    </row>
    <row r="9766" spans="1:41" x14ac:dyDescent="0.25">
      <c r="A9766" s="99" t="s">
        <v>11211</v>
      </c>
      <c r="B9766" s="92" t="s">
        <v>11208</v>
      </c>
      <c r="C9766" s="93" t="s">
        <v>11207</v>
      </c>
      <c r="D9766" s="93" t="s">
        <v>1201</v>
      </c>
      <c r="E9766" s="46">
        <v>46682</v>
      </c>
      <c r="F9766" s="93"/>
      <c r="G9766" s="93"/>
      <c r="H9766" s="93"/>
      <c r="I9766" s="99"/>
      <c r="J9766" s="99"/>
      <c r="K9766" s="99"/>
      <c r="L9766" s="99"/>
      <c r="M9766" s="99"/>
      <c r="N9766" s="57"/>
      <c r="O9766" s="57"/>
      <c r="P9766" s="99"/>
      <c r="Q9766" s="99"/>
      <c r="R9766" s="99"/>
      <c r="S9766" s="99"/>
      <c r="T9766" s="99"/>
      <c r="U9766" s="99"/>
      <c r="V9766" s="99"/>
      <c r="W9766" s="99"/>
      <c r="X9766" s="99"/>
      <c r="Y9766" s="99"/>
      <c r="Z9766" s="99"/>
      <c r="AA9766" s="99"/>
      <c r="AB9766" s="99"/>
      <c r="AC9766" s="99"/>
      <c r="AD9766" s="99"/>
      <c r="AE9766" s="99"/>
      <c r="AF9766" s="99"/>
      <c r="AG9766" s="99"/>
      <c r="AH9766" s="31"/>
      <c r="AI9766" s="31"/>
      <c r="AJ9766" s="31"/>
      <c r="AK9766" s="31"/>
      <c r="AL9766" s="31"/>
      <c r="AO9766" s="376"/>
    </row>
    <row r="9767" spans="1:41" x14ac:dyDescent="0.25">
      <c r="A9767" s="44" t="s">
        <v>15808</v>
      </c>
      <c r="B9767" s="44" t="s">
        <v>5134</v>
      </c>
      <c r="C9767" s="45">
        <v>250802</v>
      </c>
      <c r="D9767" s="45" t="s">
        <v>11363</v>
      </c>
      <c r="E9767" s="45" t="s">
        <v>9880</v>
      </c>
      <c r="AO9767" s="376"/>
    </row>
    <row r="9768" spans="1:41" x14ac:dyDescent="0.25">
      <c r="A9768" s="44" t="s">
        <v>13063</v>
      </c>
      <c r="B9768" s="44" t="s">
        <v>21362</v>
      </c>
      <c r="C9768" s="45" t="s">
        <v>11608</v>
      </c>
      <c r="D9768" s="45" t="s">
        <v>21447</v>
      </c>
      <c r="E9768" s="46">
        <v>46752</v>
      </c>
      <c r="AO9768" s="376"/>
    </row>
    <row r="9769" spans="1:41" x14ac:dyDescent="0.25">
      <c r="A9769" s="44" t="s">
        <v>81</v>
      </c>
      <c r="B9769" s="44" t="s">
        <v>1880</v>
      </c>
      <c r="C9769" s="45" t="s">
        <v>4871</v>
      </c>
      <c r="D9769" s="46" t="s">
        <v>21328</v>
      </c>
      <c r="E9769" s="46">
        <v>46313</v>
      </c>
      <c r="AO9769" s="376"/>
    </row>
    <row r="9770" spans="1:41" x14ac:dyDescent="0.25">
      <c r="A9770" s="44" t="s">
        <v>81</v>
      </c>
      <c r="B9770" s="44" t="s">
        <v>1880</v>
      </c>
      <c r="C9770" s="45" t="s">
        <v>4871</v>
      </c>
      <c r="D9770" s="46" t="s">
        <v>21328</v>
      </c>
      <c r="E9770" s="46">
        <v>46313</v>
      </c>
      <c r="AO9770" s="376"/>
    </row>
    <row r="9771" spans="1:41" x14ac:dyDescent="0.25">
      <c r="A9771" s="44" t="s">
        <v>17983</v>
      </c>
      <c r="B9771" s="44" t="s">
        <v>17477</v>
      </c>
      <c r="C9771" s="45">
        <v>25100201</v>
      </c>
      <c r="D9771" s="45" t="s">
        <v>11363</v>
      </c>
      <c r="E9771" s="45" t="s">
        <v>11146</v>
      </c>
      <c r="AO9771" s="376"/>
    </row>
    <row r="9772" spans="1:41" x14ac:dyDescent="0.3">
      <c r="A9772" s="333" t="s">
        <v>15376</v>
      </c>
      <c r="B9772" s="333" t="s">
        <v>1774</v>
      </c>
      <c r="C9772" s="125" t="s">
        <v>15318</v>
      </c>
      <c r="D9772" s="32" t="s">
        <v>20309</v>
      </c>
      <c r="E9772" s="125" t="s">
        <v>11886</v>
      </c>
      <c r="F9772" s="125" t="s">
        <v>1189</v>
      </c>
      <c r="G9772" s="125" t="s">
        <v>1190</v>
      </c>
      <c r="AO9772" s="376"/>
    </row>
    <row r="9773" spans="1:41" x14ac:dyDescent="0.25">
      <c r="A9773" s="44" t="s">
        <v>11977</v>
      </c>
      <c r="B9773" s="44" t="s">
        <v>7766</v>
      </c>
      <c r="C9773" s="45">
        <v>230505</v>
      </c>
      <c r="D9773" s="45" t="s">
        <v>11363</v>
      </c>
      <c r="E9773" s="45" t="s">
        <v>7105</v>
      </c>
      <c r="AO9773" s="376"/>
    </row>
    <row r="9774" spans="1:41" x14ac:dyDescent="0.3">
      <c r="A9774" s="99" t="s">
        <v>13403</v>
      </c>
      <c r="B9774" s="92" t="s">
        <v>13413</v>
      </c>
      <c r="C9774" s="93" t="s">
        <v>13414</v>
      </c>
      <c r="D9774" s="93" t="s">
        <v>1201</v>
      </c>
      <c r="E9774" s="94">
        <v>47320</v>
      </c>
      <c r="F9774" s="93"/>
      <c r="G9774" s="93"/>
      <c r="H9774" s="93"/>
      <c r="I9774" s="99"/>
      <c r="J9774" s="99"/>
      <c r="K9774" s="99"/>
      <c r="L9774" s="99"/>
      <c r="M9774" s="99"/>
      <c r="N9774" s="99"/>
      <c r="O9774" s="99"/>
      <c r="P9774" s="99"/>
      <c r="Q9774" s="99"/>
      <c r="R9774" s="99"/>
      <c r="S9774" s="99"/>
      <c r="T9774" s="99"/>
      <c r="U9774" s="99"/>
      <c r="V9774" s="99"/>
      <c r="W9774" s="99"/>
      <c r="X9774" s="99"/>
      <c r="Y9774" s="99"/>
      <c r="Z9774" s="99"/>
      <c r="AA9774" s="99"/>
      <c r="AB9774" s="99"/>
      <c r="AC9774" s="99"/>
      <c r="AD9774" s="99"/>
      <c r="AE9774" s="99"/>
      <c r="AF9774" s="99"/>
      <c r="AG9774" s="99"/>
      <c r="AH9774" s="31"/>
      <c r="AI9774" s="31"/>
      <c r="AJ9774" s="31"/>
      <c r="AK9774" s="31"/>
      <c r="AL9774" s="31"/>
      <c r="AO9774" s="376"/>
    </row>
    <row r="9775" spans="1:41" x14ac:dyDescent="0.3">
      <c r="A9775" s="333" t="s">
        <v>15377</v>
      </c>
      <c r="B9775" s="333" t="s">
        <v>1598</v>
      </c>
      <c r="C9775" s="125" t="s">
        <v>13387</v>
      </c>
      <c r="D9775" s="32" t="s">
        <v>20309</v>
      </c>
      <c r="E9775" s="125" t="s">
        <v>11886</v>
      </c>
      <c r="F9775" s="125" t="s">
        <v>1189</v>
      </c>
      <c r="G9775" s="125" t="s">
        <v>1190</v>
      </c>
      <c r="AO9775" s="376"/>
    </row>
    <row r="9776" spans="1:41" x14ac:dyDescent="0.3">
      <c r="A9776" s="333" t="s">
        <v>18984</v>
      </c>
      <c r="B9776" s="333" t="s">
        <v>6836</v>
      </c>
      <c r="C9776" s="125" t="s">
        <v>18820</v>
      </c>
      <c r="D9776" s="32" t="s">
        <v>20309</v>
      </c>
      <c r="E9776" s="125" t="s">
        <v>8292</v>
      </c>
      <c r="F9776" s="125" t="s">
        <v>1189</v>
      </c>
      <c r="G9776" s="125" t="s">
        <v>1190</v>
      </c>
      <c r="AO9776" s="376"/>
    </row>
    <row r="9777" spans="1:41" x14ac:dyDescent="0.3">
      <c r="A9777" s="333" t="s">
        <v>18984</v>
      </c>
      <c r="B9777" s="333" t="s">
        <v>1174</v>
      </c>
      <c r="C9777" s="125" t="s">
        <v>19093</v>
      </c>
      <c r="D9777" s="32" t="s">
        <v>20309</v>
      </c>
      <c r="E9777" s="125" t="s">
        <v>9249</v>
      </c>
      <c r="F9777" s="125" t="s">
        <v>1189</v>
      </c>
      <c r="G9777" s="125" t="s">
        <v>1190</v>
      </c>
      <c r="AO9777" s="376"/>
    </row>
    <row r="9778" spans="1:41" x14ac:dyDescent="0.25">
      <c r="A9778" s="44" t="s">
        <v>13235</v>
      </c>
      <c r="B9778" s="44" t="s">
        <v>5321</v>
      </c>
      <c r="C9778" s="45">
        <v>25010401</v>
      </c>
      <c r="D9778" s="45" t="s">
        <v>11363</v>
      </c>
      <c r="E9778" s="45" t="s">
        <v>12564</v>
      </c>
      <c r="AO9778" s="376"/>
    </row>
    <row r="9779" spans="1:41" x14ac:dyDescent="0.25">
      <c r="A9779" s="44" t="s">
        <v>7591</v>
      </c>
      <c r="B9779" s="44" t="s">
        <v>7592</v>
      </c>
      <c r="C9779" s="45" t="s">
        <v>7593</v>
      </c>
      <c r="D9779" s="45" t="s">
        <v>11204</v>
      </c>
      <c r="E9779" s="45" t="s">
        <v>4823</v>
      </c>
      <c r="F9779" s="93"/>
      <c r="G9779" s="93"/>
      <c r="H9779" s="93"/>
      <c r="I9779" s="99"/>
      <c r="J9779" s="99"/>
      <c r="K9779" s="99"/>
      <c r="L9779" s="99"/>
      <c r="M9779" s="99"/>
      <c r="N9779" s="99"/>
      <c r="O9779" s="99"/>
      <c r="P9779" s="99"/>
      <c r="Q9779" s="99"/>
      <c r="R9779" s="99"/>
      <c r="S9779" s="99"/>
      <c r="T9779" s="99"/>
      <c r="U9779" s="99"/>
      <c r="V9779" s="99"/>
      <c r="W9779" s="99"/>
      <c r="X9779" s="99"/>
      <c r="Y9779" s="99"/>
      <c r="Z9779" s="99"/>
      <c r="AA9779" s="99"/>
      <c r="AB9779" s="99"/>
      <c r="AC9779" s="99"/>
      <c r="AD9779" s="99"/>
      <c r="AE9779" s="99"/>
      <c r="AF9779" s="99"/>
      <c r="AG9779" s="99"/>
      <c r="AH9779" s="31"/>
      <c r="AI9779" s="31"/>
      <c r="AJ9779" s="31"/>
      <c r="AK9779" s="31"/>
      <c r="AL9779" s="31"/>
      <c r="AO9779" s="376"/>
    </row>
    <row r="9780" spans="1:41" x14ac:dyDescent="0.25">
      <c r="A9780" s="44" t="s">
        <v>7591</v>
      </c>
      <c r="B9780" s="44" t="s">
        <v>7592</v>
      </c>
      <c r="C9780" s="45" t="s">
        <v>7593</v>
      </c>
      <c r="D9780" s="45" t="s">
        <v>9895</v>
      </c>
      <c r="E9780" s="45" t="s">
        <v>4823</v>
      </c>
      <c r="F9780" s="93"/>
      <c r="G9780" s="93"/>
      <c r="H9780" s="93"/>
      <c r="I9780" s="99"/>
      <c r="J9780" s="99"/>
      <c r="K9780" s="99"/>
      <c r="L9780" s="99"/>
      <c r="M9780" s="99"/>
      <c r="N9780" s="57"/>
      <c r="O9780" s="44"/>
      <c r="P9780" s="99"/>
      <c r="Q9780" s="99"/>
      <c r="R9780" s="99"/>
      <c r="S9780" s="99"/>
      <c r="T9780" s="99"/>
      <c r="U9780" s="99"/>
      <c r="V9780" s="99"/>
      <c r="W9780" s="99"/>
      <c r="X9780" s="99"/>
      <c r="Y9780" s="99"/>
      <c r="Z9780" s="99"/>
      <c r="AA9780" s="99"/>
      <c r="AB9780" s="99"/>
      <c r="AC9780" s="99"/>
      <c r="AD9780" s="99"/>
      <c r="AE9780" s="99"/>
      <c r="AF9780" s="99"/>
      <c r="AG9780" s="99"/>
      <c r="AH9780" s="31"/>
      <c r="AI9780" s="31"/>
      <c r="AJ9780" s="31"/>
      <c r="AK9780" s="31"/>
      <c r="AL9780" s="31"/>
      <c r="AO9780" s="376"/>
    </row>
    <row r="9781" spans="1:41" x14ac:dyDescent="0.3">
      <c r="A9781" s="333" t="s">
        <v>11050</v>
      </c>
      <c r="B9781" s="333" t="s">
        <v>1160</v>
      </c>
      <c r="C9781" s="125" t="s">
        <v>10947</v>
      </c>
      <c r="D9781" s="32" t="s">
        <v>20309</v>
      </c>
      <c r="E9781" s="125" t="s">
        <v>7420</v>
      </c>
      <c r="F9781" s="125" t="s">
        <v>1189</v>
      </c>
      <c r="G9781" s="125" t="s">
        <v>1190</v>
      </c>
      <c r="AO9781" s="376"/>
    </row>
    <row r="9782" spans="1:41" x14ac:dyDescent="0.3">
      <c r="A9782" s="333" t="s">
        <v>11051</v>
      </c>
      <c r="B9782" s="333" t="s">
        <v>1160</v>
      </c>
      <c r="C9782" s="125" t="s">
        <v>10947</v>
      </c>
      <c r="D9782" s="32" t="s">
        <v>20309</v>
      </c>
      <c r="E9782" s="125" t="s">
        <v>7420</v>
      </c>
      <c r="F9782" s="125" t="s">
        <v>1189</v>
      </c>
      <c r="G9782" s="125" t="s">
        <v>1190</v>
      </c>
      <c r="AO9782" s="376"/>
    </row>
    <row r="9783" spans="1:41" x14ac:dyDescent="0.3">
      <c r="A9783" s="333" t="s">
        <v>18985</v>
      </c>
      <c r="B9783" s="333" t="s">
        <v>1160</v>
      </c>
      <c r="C9783" s="125" t="s">
        <v>10947</v>
      </c>
      <c r="D9783" s="32" t="s">
        <v>20309</v>
      </c>
      <c r="E9783" s="125" t="s">
        <v>7420</v>
      </c>
      <c r="F9783" s="125" t="s">
        <v>1189</v>
      </c>
      <c r="G9783" s="125" t="s">
        <v>1189</v>
      </c>
      <c r="AO9783" s="376"/>
    </row>
    <row r="9784" spans="1:41" x14ac:dyDescent="0.3">
      <c r="A9784" s="333" t="s">
        <v>18985</v>
      </c>
      <c r="B9784" s="333" t="s">
        <v>1166</v>
      </c>
      <c r="C9784" s="125" t="s">
        <v>19095</v>
      </c>
      <c r="D9784" s="32" t="s">
        <v>20309</v>
      </c>
      <c r="E9784" s="125" t="s">
        <v>9249</v>
      </c>
      <c r="F9784" s="125" t="s">
        <v>1189</v>
      </c>
      <c r="G9784" s="125" t="s">
        <v>1189</v>
      </c>
      <c r="AO9784" s="376"/>
    </row>
    <row r="9785" spans="1:41" x14ac:dyDescent="0.3">
      <c r="A9785" s="99" t="s">
        <v>6199</v>
      </c>
      <c r="B9785" s="92" t="s">
        <v>1195</v>
      </c>
      <c r="C9785" s="93" t="s">
        <v>6197</v>
      </c>
      <c r="D9785" s="93" t="s">
        <v>1199</v>
      </c>
      <c r="E9785" s="94">
        <v>46322</v>
      </c>
      <c r="F9785" s="93"/>
      <c r="G9785" s="93"/>
      <c r="H9785" s="93"/>
      <c r="I9785" s="99"/>
      <c r="J9785" s="99"/>
      <c r="K9785" s="99"/>
      <c r="L9785" s="99"/>
      <c r="M9785" s="99"/>
      <c r="N9785" s="57"/>
      <c r="O9785" s="57"/>
      <c r="P9785" s="99"/>
      <c r="Q9785" s="99"/>
      <c r="R9785" s="99"/>
      <c r="S9785" s="99"/>
      <c r="T9785" s="99"/>
      <c r="U9785" s="99"/>
      <c r="V9785" s="99"/>
      <c r="W9785" s="99"/>
      <c r="X9785" s="99"/>
      <c r="Y9785" s="99"/>
      <c r="Z9785" s="99"/>
      <c r="AA9785" s="99"/>
      <c r="AB9785" s="99"/>
      <c r="AC9785" s="99"/>
      <c r="AD9785" s="99"/>
      <c r="AE9785" s="99"/>
      <c r="AF9785" s="99"/>
      <c r="AG9785" s="99"/>
      <c r="AH9785" s="31"/>
      <c r="AI9785" s="31"/>
      <c r="AJ9785" s="31"/>
      <c r="AK9785" s="31"/>
      <c r="AL9785" s="31"/>
      <c r="AO9785" s="376"/>
    </row>
    <row r="9786" spans="1:41" x14ac:dyDescent="0.25">
      <c r="A9786" s="44" t="s">
        <v>6196</v>
      </c>
      <c r="B9786" s="92" t="s">
        <v>9602</v>
      </c>
      <c r="C9786" s="45" t="s">
        <v>9334</v>
      </c>
      <c r="D9786" s="93" t="s">
        <v>9601</v>
      </c>
      <c r="E9786" s="94">
        <v>46568</v>
      </c>
      <c r="F9786" s="93"/>
      <c r="G9786" s="93"/>
      <c r="H9786" s="93"/>
      <c r="I9786" s="99"/>
      <c r="J9786" s="99"/>
      <c r="K9786" s="99"/>
      <c r="L9786" s="99"/>
      <c r="M9786" s="99"/>
      <c r="N9786" s="57"/>
      <c r="O9786" s="57"/>
      <c r="P9786" s="99"/>
      <c r="Q9786" s="99"/>
      <c r="R9786" s="99"/>
      <c r="S9786" s="99"/>
      <c r="T9786" s="99"/>
      <c r="U9786" s="99"/>
      <c r="V9786" s="99"/>
      <c r="W9786" s="99"/>
      <c r="X9786" s="99"/>
      <c r="Y9786" s="99"/>
      <c r="Z9786" s="99"/>
      <c r="AA9786" s="99"/>
      <c r="AB9786" s="99"/>
      <c r="AC9786" s="99"/>
      <c r="AD9786" s="99"/>
      <c r="AE9786" s="99"/>
      <c r="AF9786" s="99"/>
      <c r="AG9786" s="99"/>
      <c r="AH9786" s="31"/>
      <c r="AI9786" s="31"/>
      <c r="AJ9786" s="31"/>
      <c r="AK9786" s="31"/>
      <c r="AL9786" s="31"/>
      <c r="AO9786" s="376"/>
    </row>
    <row r="9787" spans="1:41" x14ac:dyDescent="0.25">
      <c r="A9787" s="44" t="s">
        <v>17984</v>
      </c>
      <c r="B9787" s="44" t="s">
        <v>5321</v>
      </c>
      <c r="C9787" s="45">
        <v>26010401</v>
      </c>
      <c r="D9787" s="45" t="s">
        <v>11363</v>
      </c>
      <c r="E9787" s="45" t="s">
        <v>17459</v>
      </c>
      <c r="AO9787" s="376"/>
    </row>
    <row r="9788" spans="1:41" x14ac:dyDescent="0.25">
      <c r="A9788" s="44" t="s">
        <v>17984</v>
      </c>
      <c r="B9788" s="44" t="s">
        <v>3176</v>
      </c>
      <c r="C9788" s="45">
        <v>26010402</v>
      </c>
      <c r="D9788" s="45" t="s">
        <v>11363</v>
      </c>
      <c r="E9788" s="45" t="s">
        <v>17459</v>
      </c>
      <c r="AO9788" s="376"/>
    </row>
    <row r="9789" spans="1:41" x14ac:dyDescent="0.3">
      <c r="A9789" s="57" t="s">
        <v>17179</v>
      </c>
      <c r="B9789" s="57" t="s">
        <v>1300</v>
      </c>
      <c r="C9789" s="62">
        <v>2501</v>
      </c>
      <c r="D9789" s="62" t="s">
        <v>20886</v>
      </c>
      <c r="E9789" s="60">
        <v>46356</v>
      </c>
      <c r="F9789" s="32"/>
      <c r="G9789" s="32"/>
      <c r="H9789" s="32"/>
      <c r="I9789" s="31"/>
      <c r="J9789" s="31"/>
      <c r="K9789" s="31"/>
      <c r="L9789" s="31"/>
      <c r="M9789" s="31"/>
      <c r="N9789" s="31"/>
      <c r="O9789" s="31"/>
      <c r="P9789" s="31"/>
      <c r="Q9789" s="31"/>
      <c r="R9789" s="31"/>
      <c r="S9789" s="31"/>
      <c r="T9789" s="31"/>
      <c r="U9789" s="31"/>
      <c r="V9789" s="31"/>
      <c r="W9789" s="31"/>
      <c r="X9789" s="31"/>
      <c r="Y9789" s="31"/>
      <c r="Z9789" s="31"/>
      <c r="AA9789" s="31"/>
      <c r="AB9789" s="31"/>
      <c r="AC9789" s="31"/>
      <c r="AD9789" s="31"/>
      <c r="AE9789" s="31"/>
      <c r="AF9789" s="31"/>
      <c r="AG9789" s="31"/>
      <c r="AH9789" s="31"/>
      <c r="AI9789" s="31"/>
      <c r="AJ9789" s="31"/>
      <c r="AK9789" s="31"/>
      <c r="AL9789" s="31"/>
      <c r="AO9789" s="376"/>
    </row>
    <row r="9790" spans="1:41" x14ac:dyDescent="0.3">
      <c r="A9790" s="57" t="s">
        <v>17179</v>
      </c>
      <c r="B9790" s="57" t="s">
        <v>1299</v>
      </c>
      <c r="C9790" s="62">
        <v>2511</v>
      </c>
      <c r="D9790" s="62" t="s">
        <v>20886</v>
      </c>
      <c r="E9790" s="60">
        <v>46326</v>
      </c>
      <c r="F9790" s="32"/>
      <c r="G9790" s="32"/>
      <c r="H9790" s="32"/>
      <c r="I9790" s="31"/>
      <c r="J9790" s="31"/>
      <c r="K9790" s="31"/>
      <c r="L9790" s="31"/>
      <c r="M9790" s="31"/>
      <c r="N9790" s="31"/>
      <c r="O9790" s="31"/>
      <c r="P9790" s="31"/>
      <c r="Q9790" s="31"/>
      <c r="R9790" s="31"/>
      <c r="S9790" s="31"/>
      <c r="T9790" s="31"/>
      <c r="U9790" s="31"/>
      <c r="V9790" s="31"/>
      <c r="W9790" s="31"/>
      <c r="X9790" s="31"/>
      <c r="Y9790" s="31"/>
      <c r="Z9790" s="31"/>
      <c r="AA9790" s="31"/>
      <c r="AB9790" s="31"/>
      <c r="AC9790" s="31"/>
      <c r="AD9790" s="31"/>
      <c r="AE9790" s="31"/>
      <c r="AF9790" s="31"/>
      <c r="AG9790" s="31"/>
      <c r="AH9790" s="31"/>
      <c r="AI9790" s="31"/>
      <c r="AJ9790" s="31"/>
      <c r="AK9790" s="31"/>
      <c r="AL9790" s="31"/>
      <c r="AO9790" s="376"/>
    </row>
    <row r="9791" spans="1:41" x14ac:dyDescent="0.25">
      <c r="A9791" s="44" t="s">
        <v>8848</v>
      </c>
      <c r="B9791" s="44" t="s">
        <v>14977</v>
      </c>
      <c r="C9791" s="45" t="s">
        <v>13847</v>
      </c>
      <c r="D9791" s="367" t="s">
        <v>3696</v>
      </c>
      <c r="E9791" s="328">
        <f>DATE(2029,1,10)</f>
        <v>47128</v>
      </c>
      <c r="F9791" s="32"/>
      <c r="G9791" s="32"/>
      <c r="H9791" s="32"/>
      <c r="I9791" s="31"/>
      <c r="J9791" s="31"/>
      <c r="K9791" s="31"/>
      <c r="L9791" s="31"/>
      <c r="M9791" s="31"/>
      <c r="N9791" s="31"/>
      <c r="O9791" s="31"/>
      <c r="P9791" s="31"/>
      <c r="Q9791" s="31"/>
      <c r="R9791" s="31"/>
      <c r="S9791" s="31"/>
      <c r="T9791" s="31"/>
      <c r="U9791" s="31"/>
      <c r="V9791" s="31"/>
      <c r="W9791" s="31"/>
      <c r="X9791" s="31"/>
      <c r="Y9791" s="31"/>
      <c r="Z9791" s="31"/>
      <c r="AA9791" s="31"/>
      <c r="AB9791" s="31"/>
      <c r="AC9791" s="31"/>
      <c r="AD9791" s="31"/>
      <c r="AE9791" s="31"/>
      <c r="AF9791" s="31"/>
      <c r="AG9791" s="31"/>
      <c r="AH9791" s="31"/>
      <c r="AI9791" s="31"/>
      <c r="AJ9791" s="31"/>
      <c r="AK9791" s="31"/>
      <c r="AL9791" s="31"/>
      <c r="AO9791" s="376"/>
    </row>
    <row r="9792" spans="1:41" x14ac:dyDescent="0.25">
      <c r="A9792" s="44" t="s">
        <v>12317</v>
      </c>
      <c r="B9792" s="44" t="s">
        <v>12095</v>
      </c>
      <c r="C9792" s="45">
        <v>33.24</v>
      </c>
      <c r="D9792" s="45" t="s">
        <v>12549</v>
      </c>
      <c r="E9792" s="46">
        <v>47299</v>
      </c>
      <c r="F9792" s="45"/>
      <c r="G9792" s="93"/>
      <c r="H9792" s="93"/>
      <c r="I9792" s="99"/>
      <c r="J9792" s="99"/>
      <c r="K9792" s="99"/>
      <c r="L9792" s="99"/>
      <c r="M9792" s="99"/>
      <c r="N9792" s="99"/>
      <c r="O9792" s="99"/>
      <c r="P9792" s="99"/>
      <c r="Q9792" s="99"/>
      <c r="R9792" s="99"/>
      <c r="S9792" s="99"/>
      <c r="T9792" s="99"/>
      <c r="U9792" s="99"/>
      <c r="V9792" s="99"/>
      <c r="W9792" s="99"/>
      <c r="X9792" s="99"/>
      <c r="Y9792" s="99"/>
      <c r="Z9792" s="99"/>
      <c r="AA9792" s="99"/>
      <c r="AB9792" s="99"/>
      <c r="AC9792" s="99"/>
      <c r="AD9792" s="99"/>
      <c r="AE9792" s="99"/>
      <c r="AF9792" s="99"/>
      <c r="AG9792" s="99"/>
      <c r="AH9792" s="31"/>
      <c r="AI9792" s="31"/>
      <c r="AJ9792" s="31"/>
      <c r="AK9792" s="31"/>
      <c r="AL9792" s="31"/>
      <c r="AO9792" s="376"/>
    </row>
    <row r="9793" spans="1:41" x14ac:dyDescent="0.25">
      <c r="A9793" s="44" t="s">
        <v>17985</v>
      </c>
      <c r="B9793" s="44" t="s">
        <v>2368</v>
      </c>
      <c r="C9793" s="45">
        <v>251004</v>
      </c>
      <c r="D9793" s="45" t="s">
        <v>11363</v>
      </c>
      <c r="E9793" s="45" t="s">
        <v>11146</v>
      </c>
      <c r="AO9793" s="376"/>
    </row>
    <row r="9794" spans="1:41" x14ac:dyDescent="0.25">
      <c r="A9794" s="44" t="s">
        <v>17985</v>
      </c>
      <c r="B9794" s="44" t="s">
        <v>925</v>
      </c>
      <c r="C9794" s="45">
        <v>260601</v>
      </c>
      <c r="D9794" s="45" t="s">
        <v>11363</v>
      </c>
      <c r="E9794" s="45" t="s">
        <v>17341</v>
      </c>
      <c r="AO9794" s="376"/>
    </row>
    <row r="9795" spans="1:41" x14ac:dyDescent="0.25">
      <c r="A9795" s="44" t="s">
        <v>21701</v>
      </c>
      <c r="B9795" s="44" t="s">
        <v>9248</v>
      </c>
      <c r="C9795" s="45">
        <v>260105</v>
      </c>
      <c r="D9795" s="45" t="s">
        <v>11363</v>
      </c>
      <c r="E9795" s="45" t="s">
        <v>17625</v>
      </c>
      <c r="AO9795" s="376"/>
    </row>
    <row r="9796" spans="1:41" x14ac:dyDescent="0.25">
      <c r="A9796" s="44" t="s">
        <v>12318</v>
      </c>
      <c r="B9796" s="44" t="s">
        <v>12100</v>
      </c>
      <c r="C9796" s="45">
        <v>3.24</v>
      </c>
      <c r="D9796" s="45" t="s">
        <v>12549</v>
      </c>
      <c r="E9796" s="46">
        <v>47057</v>
      </c>
      <c r="F9796" s="45"/>
      <c r="G9796" s="93"/>
      <c r="H9796" s="93"/>
      <c r="I9796" s="99"/>
      <c r="J9796" s="99"/>
      <c r="K9796" s="99"/>
      <c r="L9796" s="99"/>
      <c r="M9796" s="99"/>
      <c r="N9796" s="99"/>
      <c r="O9796" s="99"/>
      <c r="P9796" s="99"/>
      <c r="Q9796" s="99"/>
      <c r="R9796" s="99"/>
      <c r="S9796" s="99"/>
      <c r="T9796" s="99"/>
      <c r="U9796" s="99"/>
      <c r="V9796" s="99"/>
      <c r="W9796" s="99"/>
      <c r="X9796" s="99"/>
      <c r="Y9796" s="99"/>
      <c r="Z9796" s="99"/>
      <c r="AA9796" s="99"/>
      <c r="AB9796" s="99"/>
      <c r="AC9796" s="99"/>
      <c r="AD9796" s="99"/>
      <c r="AE9796" s="99"/>
      <c r="AF9796" s="99"/>
      <c r="AG9796" s="99"/>
      <c r="AH9796" s="31"/>
      <c r="AI9796" s="31"/>
      <c r="AJ9796" s="31"/>
      <c r="AK9796" s="31"/>
      <c r="AL9796" s="31"/>
      <c r="AO9796" s="376"/>
    </row>
    <row r="9797" spans="1:41" x14ac:dyDescent="0.25">
      <c r="A9797" s="44" t="s">
        <v>12318</v>
      </c>
      <c r="B9797" s="44" t="s">
        <v>12094</v>
      </c>
      <c r="C9797" s="45">
        <v>12.24</v>
      </c>
      <c r="D9797" s="45" t="s">
        <v>12549</v>
      </c>
      <c r="E9797" s="46">
        <v>47299</v>
      </c>
      <c r="F9797" s="45"/>
      <c r="G9797" s="93"/>
      <c r="H9797" s="93"/>
      <c r="I9797" s="99"/>
      <c r="J9797" s="99"/>
      <c r="K9797" s="99"/>
      <c r="L9797" s="99"/>
      <c r="M9797" s="99"/>
      <c r="N9797" s="99"/>
      <c r="O9797" s="99"/>
      <c r="P9797" s="99"/>
      <c r="Q9797" s="99"/>
      <c r="R9797" s="99"/>
      <c r="S9797" s="99"/>
      <c r="T9797" s="99"/>
      <c r="U9797" s="99"/>
      <c r="V9797" s="99"/>
      <c r="W9797" s="99"/>
      <c r="X9797" s="99"/>
      <c r="Y9797" s="99"/>
      <c r="Z9797" s="99"/>
      <c r="AA9797" s="99"/>
      <c r="AB9797" s="99"/>
      <c r="AC9797" s="99"/>
      <c r="AD9797" s="99"/>
      <c r="AE9797" s="99"/>
      <c r="AF9797" s="99"/>
      <c r="AG9797" s="99"/>
      <c r="AH9797" s="31"/>
      <c r="AI9797" s="31"/>
      <c r="AJ9797" s="31"/>
      <c r="AK9797" s="31"/>
      <c r="AL9797" s="31"/>
      <c r="AO9797" s="376"/>
    </row>
    <row r="9798" spans="1:41" x14ac:dyDescent="0.25">
      <c r="A9798" s="44" t="s">
        <v>12318</v>
      </c>
      <c r="B9798" s="44" t="s">
        <v>12128</v>
      </c>
      <c r="C9798" s="45">
        <v>17.239999999999998</v>
      </c>
      <c r="D9798" s="45" t="s">
        <v>12549</v>
      </c>
      <c r="E9798" s="46">
        <v>47299</v>
      </c>
      <c r="F9798" s="45"/>
      <c r="G9798" s="93"/>
      <c r="H9798" s="93"/>
      <c r="I9798" s="99"/>
      <c r="J9798" s="99"/>
      <c r="K9798" s="99"/>
      <c r="L9798" s="99"/>
      <c r="M9798" s="99"/>
      <c r="N9798" s="99"/>
      <c r="O9798" s="99"/>
      <c r="P9798" s="99"/>
      <c r="Q9798" s="99"/>
      <c r="R9798" s="99"/>
      <c r="S9798" s="99"/>
      <c r="T9798" s="99"/>
      <c r="U9798" s="99"/>
      <c r="V9798" s="99"/>
      <c r="W9798" s="99"/>
      <c r="X9798" s="99"/>
      <c r="Y9798" s="99"/>
      <c r="Z9798" s="99"/>
      <c r="AA9798" s="99"/>
      <c r="AB9798" s="99"/>
      <c r="AC9798" s="99"/>
      <c r="AD9798" s="99"/>
      <c r="AE9798" s="99"/>
      <c r="AF9798" s="99"/>
      <c r="AG9798" s="99"/>
      <c r="AH9798" s="31"/>
      <c r="AI9798" s="31"/>
      <c r="AJ9798" s="31"/>
      <c r="AK9798" s="31"/>
      <c r="AL9798" s="31"/>
      <c r="AO9798" s="376"/>
    </row>
    <row r="9799" spans="1:41" x14ac:dyDescent="0.25">
      <c r="A9799" s="44" t="s">
        <v>15809</v>
      </c>
      <c r="B9799" s="44" t="s">
        <v>3043</v>
      </c>
      <c r="C9799" s="45">
        <v>230901</v>
      </c>
      <c r="D9799" s="45" t="s">
        <v>11363</v>
      </c>
      <c r="E9799" s="45" t="s">
        <v>7871</v>
      </c>
      <c r="AO9799" s="376"/>
    </row>
    <row r="9800" spans="1:41" x14ac:dyDescent="0.25">
      <c r="A9800" s="44" t="s">
        <v>15809</v>
      </c>
      <c r="B9800" s="44" t="s">
        <v>5303</v>
      </c>
      <c r="C9800" s="45">
        <v>250602</v>
      </c>
      <c r="D9800" s="45" t="s">
        <v>11363</v>
      </c>
      <c r="E9800" s="45" t="s">
        <v>7770</v>
      </c>
      <c r="AO9800" s="376"/>
    </row>
    <row r="9801" spans="1:41" x14ac:dyDescent="0.25">
      <c r="A9801" s="113" t="s">
        <v>10001</v>
      </c>
      <c r="B9801" s="265" t="s">
        <v>5748</v>
      </c>
      <c r="C9801" s="59" t="s">
        <v>10012</v>
      </c>
      <c r="D9801" s="93" t="s">
        <v>1201</v>
      </c>
      <c r="E9801" s="94">
        <v>46961</v>
      </c>
      <c r="F9801" s="93"/>
      <c r="G9801" s="93"/>
      <c r="H9801" s="93"/>
      <c r="I9801" s="99"/>
      <c r="J9801" s="99"/>
      <c r="K9801" s="99"/>
      <c r="L9801" s="99"/>
      <c r="M9801" s="99"/>
      <c r="N9801" s="57"/>
      <c r="O9801" s="57"/>
      <c r="P9801" s="99"/>
      <c r="Q9801" s="99"/>
      <c r="R9801" s="99"/>
      <c r="S9801" s="99"/>
      <c r="T9801" s="99"/>
      <c r="U9801" s="99"/>
      <c r="V9801" s="99"/>
      <c r="W9801" s="99"/>
      <c r="X9801" s="99"/>
      <c r="Y9801" s="99"/>
      <c r="Z9801" s="99"/>
      <c r="AA9801" s="99"/>
      <c r="AB9801" s="99"/>
      <c r="AC9801" s="99"/>
      <c r="AD9801" s="99"/>
      <c r="AE9801" s="99"/>
      <c r="AF9801" s="99"/>
      <c r="AG9801" s="99"/>
      <c r="AH9801" s="31"/>
      <c r="AI9801" s="31"/>
      <c r="AJ9801" s="31"/>
      <c r="AK9801" s="31"/>
      <c r="AL9801" s="31"/>
      <c r="AO9801" s="376"/>
    </row>
    <row r="9802" spans="1:41" x14ac:dyDescent="0.25">
      <c r="A9802" s="44" t="s">
        <v>9260</v>
      </c>
      <c r="B9802" s="44" t="s">
        <v>9248</v>
      </c>
      <c r="C9802" s="45">
        <v>240101</v>
      </c>
      <c r="D9802" s="45" t="s">
        <v>11363</v>
      </c>
      <c r="E9802" s="45" t="s">
        <v>9249</v>
      </c>
      <c r="AO9802" s="376"/>
    </row>
    <row r="9803" spans="1:41" x14ac:dyDescent="0.25">
      <c r="A9803" s="44" t="s">
        <v>9260</v>
      </c>
      <c r="B9803" s="44" t="s">
        <v>17463</v>
      </c>
      <c r="C9803" s="45">
        <v>260202</v>
      </c>
      <c r="D9803" s="45" t="s">
        <v>11363</v>
      </c>
      <c r="E9803" s="45" t="s">
        <v>9238</v>
      </c>
      <c r="AO9803" s="376"/>
    </row>
    <row r="9804" spans="1:41" x14ac:dyDescent="0.25">
      <c r="A9804" s="44" t="s">
        <v>21702</v>
      </c>
      <c r="B9804" s="44" t="s">
        <v>3475</v>
      </c>
      <c r="C9804" s="45">
        <v>260301</v>
      </c>
      <c r="D9804" s="45" t="s">
        <v>11363</v>
      </c>
      <c r="E9804" s="45" t="s">
        <v>17625</v>
      </c>
      <c r="AO9804" s="376"/>
    </row>
    <row r="9805" spans="1:41" x14ac:dyDescent="0.25">
      <c r="A9805" s="44" t="s">
        <v>11307</v>
      </c>
      <c r="B9805" s="44" t="s">
        <v>3051</v>
      </c>
      <c r="C9805" s="45">
        <v>23100202</v>
      </c>
      <c r="D9805" s="45" t="s">
        <v>11363</v>
      </c>
      <c r="E9805" s="45" t="s">
        <v>2538</v>
      </c>
      <c r="AO9805" s="376"/>
    </row>
    <row r="9806" spans="1:41" x14ac:dyDescent="0.25">
      <c r="A9806" s="44" t="s">
        <v>11307</v>
      </c>
      <c r="B9806" s="44" t="s">
        <v>5321</v>
      </c>
      <c r="C9806" s="45">
        <v>26010401</v>
      </c>
      <c r="D9806" s="45" t="s">
        <v>11363</v>
      </c>
      <c r="E9806" s="45" t="s">
        <v>17459</v>
      </c>
      <c r="AO9806" s="376"/>
    </row>
    <row r="9807" spans="1:41" x14ac:dyDescent="0.25">
      <c r="A9807" s="44" t="s">
        <v>11307</v>
      </c>
      <c r="B9807" s="44" t="s">
        <v>3176</v>
      </c>
      <c r="C9807" s="45">
        <v>26010402</v>
      </c>
      <c r="D9807" s="45" t="s">
        <v>11363</v>
      </c>
      <c r="E9807" s="45" t="s">
        <v>17459</v>
      </c>
      <c r="AO9807" s="376"/>
    </row>
    <row r="9808" spans="1:41" x14ac:dyDescent="0.25">
      <c r="A9808" s="44" t="s">
        <v>7018</v>
      </c>
      <c r="B9808" s="44" t="s">
        <v>2350</v>
      </c>
      <c r="C9808" s="45">
        <v>230105</v>
      </c>
      <c r="D9808" s="45" t="s">
        <v>11363</v>
      </c>
      <c r="E9808" s="45" t="s">
        <v>5265</v>
      </c>
      <c r="AO9808" s="376"/>
    </row>
    <row r="9809" spans="1:41" x14ac:dyDescent="0.25">
      <c r="A9809" s="44" t="s">
        <v>8849</v>
      </c>
      <c r="B9809" s="44" t="s">
        <v>16758</v>
      </c>
      <c r="C9809" s="45" t="s">
        <v>9134</v>
      </c>
      <c r="D9809" s="367" t="s">
        <v>3696</v>
      </c>
      <c r="E9809" s="328">
        <f>DATE(2027,7,19)</f>
        <v>46587</v>
      </c>
      <c r="F9809" s="32"/>
      <c r="G9809" s="32"/>
      <c r="H9809" s="32"/>
      <c r="I9809" s="31"/>
      <c r="J9809" s="31"/>
      <c r="K9809" s="31"/>
      <c r="L9809" s="31"/>
      <c r="M9809" s="31"/>
      <c r="N9809" s="31"/>
      <c r="O9809" s="31"/>
      <c r="P9809" s="31"/>
      <c r="Q9809" s="31"/>
      <c r="R9809" s="31"/>
      <c r="S9809" s="31"/>
      <c r="T9809" s="31"/>
      <c r="U9809" s="31"/>
      <c r="V9809" s="31"/>
      <c r="W9809" s="31"/>
      <c r="X9809" s="31"/>
      <c r="Y9809" s="31"/>
      <c r="Z9809" s="31"/>
      <c r="AA9809" s="31"/>
      <c r="AB9809" s="31"/>
      <c r="AC9809" s="31"/>
      <c r="AD9809" s="31"/>
      <c r="AE9809" s="31"/>
      <c r="AF9809" s="31"/>
      <c r="AG9809" s="31"/>
      <c r="AH9809" s="31"/>
      <c r="AI9809" s="31"/>
      <c r="AJ9809" s="31"/>
      <c r="AK9809" s="31"/>
      <c r="AL9809" s="31"/>
      <c r="AO9809" s="376"/>
    </row>
    <row r="9810" spans="1:41" x14ac:dyDescent="0.25">
      <c r="A9810" s="44" t="s">
        <v>8849</v>
      </c>
      <c r="B9810" s="44" t="s">
        <v>16757</v>
      </c>
      <c r="C9810" s="45" t="s">
        <v>17024</v>
      </c>
      <c r="D9810" s="367" t="s">
        <v>3696</v>
      </c>
      <c r="E9810" s="328">
        <f>DATE(2029,9,18)</f>
        <v>47379</v>
      </c>
      <c r="F9810" s="32"/>
      <c r="G9810" s="32"/>
      <c r="H9810" s="32"/>
      <c r="I9810" s="31"/>
      <c r="J9810" s="31"/>
      <c r="K9810" s="31"/>
      <c r="L9810" s="31"/>
      <c r="M9810" s="31"/>
      <c r="N9810" s="31"/>
      <c r="O9810" s="31"/>
      <c r="P9810" s="31"/>
      <c r="Q9810" s="31"/>
      <c r="R9810" s="31"/>
      <c r="S9810" s="31"/>
      <c r="T9810" s="31"/>
      <c r="U9810" s="31"/>
      <c r="V9810" s="31"/>
      <c r="W9810" s="31"/>
      <c r="X9810" s="31"/>
      <c r="Y9810" s="31"/>
      <c r="Z9810" s="31"/>
      <c r="AA9810" s="31"/>
      <c r="AB9810" s="31"/>
      <c r="AC9810" s="31"/>
      <c r="AD9810" s="31"/>
      <c r="AE9810" s="31"/>
      <c r="AF9810" s="31"/>
      <c r="AG9810" s="31"/>
      <c r="AH9810" s="31"/>
      <c r="AI9810" s="31"/>
      <c r="AJ9810" s="31"/>
      <c r="AK9810" s="31"/>
      <c r="AL9810" s="31"/>
      <c r="AO9810" s="376"/>
    </row>
    <row r="9811" spans="1:41" x14ac:dyDescent="0.25">
      <c r="A9811" s="44" t="s">
        <v>7722</v>
      </c>
      <c r="B9811" s="44" t="s">
        <v>7764</v>
      </c>
      <c r="C9811" s="45">
        <v>260604</v>
      </c>
      <c r="D9811" s="45" t="s">
        <v>11363</v>
      </c>
      <c r="E9811" s="45" t="s">
        <v>9840</v>
      </c>
      <c r="AO9811" s="376"/>
    </row>
    <row r="9812" spans="1:41" x14ac:dyDescent="0.25">
      <c r="A9812" s="44" t="s">
        <v>5283</v>
      </c>
      <c r="B9812" s="44" t="s">
        <v>2350</v>
      </c>
      <c r="C9812" s="45">
        <v>220105</v>
      </c>
      <c r="D9812" s="45" t="s">
        <v>11363</v>
      </c>
      <c r="E9812" s="45" t="s">
        <v>2593</v>
      </c>
      <c r="AO9812" s="376"/>
    </row>
    <row r="9813" spans="1:41" x14ac:dyDescent="0.25">
      <c r="A9813" s="44" t="s">
        <v>21703</v>
      </c>
      <c r="B9813" s="44" t="s">
        <v>9248</v>
      </c>
      <c r="C9813" s="45">
        <v>260105</v>
      </c>
      <c r="D9813" s="45" t="s">
        <v>11363</v>
      </c>
      <c r="E9813" s="45" t="s">
        <v>17625</v>
      </c>
      <c r="AO9813" s="376"/>
    </row>
    <row r="9814" spans="1:41" x14ac:dyDescent="0.25">
      <c r="A9814" s="76" t="s">
        <v>5659</v>
      </c>
      <c r="B9814" s="76" t="s">
        <v>5640</v>
      </c>
      <c r="C9814" s="56" t="s">
        <v>10178</v>
      </c>
      <c r="D9814" s="147" t="s">
        <v>2495</v>
      </c>
      <c r="E9814" s="69">
        <v>45838</v>
      </c>
      <c r="F9814" s="93"/>
      <c r="G9814" s="93"/>
      <c r="H9814" s="93"/>
      <c r="I9814" s="99"/>
      <c r="J9814" s="99"/>
      <c r="K9814" s="99"/>
      <c r="L9814" s="99"/>
      <c r="M9814" s="99"/>
      <c r="N9814" s="57"/>
      <c r="O9814" s="57"/>
      <c r="P9814" s="99"/>
      <c r="Q9814" s="99"/>
      <c r="R9814" s="99"/>
      <c r="S9814" s="99"/>
      <c r="T9814" s="99"/>
      <c r="U9814" s="99"/>
      <c r="V9814" s="99"/>
      <c r="W9814" s="99"/>
      <c r="X9814" s="99"/>
      <c r="Y9814" s="99"/>
      <c r="Z9814" s="99"/>
      <c r="AA9814" s="99"/>
      <c r="AB9814" s="99"/>
      <c r="AC9814" s="99"/>
      <c r="AD9814" s="99"/>
      <c r="AE9814" s="99"/>
      <c r="AF9814" s="99"/>
      <c r="AG9814" s="99"/>
      <c r="AH9814" s="31"/>
      <c r="AI9814" s="31"/>
      <c r="AJ9814" s="31"/>
      <c r="AK9814" s="31"/>
      <c r="AL9814" s="31"/>
      <c r="AO9814" s="376"/>
    </row>
    <row r="9815" spans="1:41" x14ac:dyDescent="0.25">
      <c r="A9815" s="44" t="s">
        <v>10584</v>
      </c>
      <c r="B9815" s="44" t="s">
        <v>3475</v>
      </c>
      <c r="C9815" s="45">
        <v>240301</v>
      </c>
      <c r="D9815" s="45" t="s">
        <v>11363</v>
      </c>
      <c r="E9815" s="45" t="s">
        <v>9249</v>
      </c>
      <c r="AO9815" s="376"/>
    </row>
    <row r="9816" spans="1:41" x14ac:dyDescent="0.25">
      <c r="A9816" s="91" t="s">
        <v>2402</v>
      </c>
      <c r="B9816" s="92" t="s">
        <v>19284</v>
      </c>
      <c r="C9816" s="93" t="s">
        <v>19285</v>
      </c>
      <c r="D9816" s="93" t="s">
        <v>1201</v>
      </c>
      <c r="E9816" s="94">
        <v>46582</v>
      </c>
      <c r="F9816" s="93"/>
      <c r="G9816" s="93"/>
      <c r="H9816" s="93"/>
      <c r="I9816" s="99"/>
      <c r="J9816" s="99"/>
      <c r="K9816" s="99"/>
      <c r="L9816" s="99"/>
      <c r="M9816" s="99"/>
      <c r="N9816" s="99"/>
      <c r="O9816" s="99"/>
      <c r="P9816" s="99"/>
      <c r="Q9816" s="99"/>
      <c r="R9816" s="99"/>
      <c r="S9816" s="99"/>
      <c r="T9816" s="99"/>
      <c r="U9816" s="99"/>
      <c r="V9816" s="99"/>
      <c r="W9816" s="99"/>
      <c r="X9816" s="99"/>
      <c r="Y9816" s="99"/>
      <c r="Z9816" s="99"/>
      <c r="AA9816" s="99"/>
      <c r="AB9816" s="99"/>
      <c r="AC9816" s="99"/>
      <c r="AD9816" s="99"/>
      <c r="AE9816" s="99"/>
      <c r="AF9816" s="99"/>
      <c r="AG9816" s="99"/>
      <c r="AH9816" s="31"/>
      <c r="AI9816" s="31"/>
      <c r="AJ9816" s="31"/>
      <c r="AK9816" s="31"/>
      <c r="AL9816" s="31"/>
      <c r="AO9816" s="376"/>
    </row>
    <row r="9817" spans="1:41" x14ac:dyDescent="0.25">
      <c r="A9817" s="44" t="s">
        <v>2402</v>
      </c>
      <c r="B9817" s="44" t="s">
        <v>3475</v>
      </c>
      <c r="C9817" s="45">
        <v>250303</v>
      </c>
      <c r="D9817" s="45" t="s">
        <v>11363</v>
      </c>
      <c r="E9817" s="45" t="s">
        <v>11887</v>
      </c>
      <c r="AO9817" s="376"/>
    </row>
    <row r="9818" spans="1:41" x14ac:dyDescent="0.3">
      <c r="A9818" s="333" t="s">
        <v>12888</v>
      </c>
      <c r="B9818" s="333" t="s">
        <v>1157</v>
      </c>
      <c r="C9818" s="125" t="s">
        <v>13318</v>
      </c>
      <c r="D9818" s="32" t="s">
        <v>20309</v>
      </c>
      <c r="E9818" s="125" t="s">
        <v>12551</v>
      </c>
      <c r="F9818" s="125" t="s">
        <v>1189</v>
      </c>
      <c r="G9818" s="125" t="s">
        <v>1190</v>
      </c>
      <c r="AO9818" s="376"/>
    </row>
    <row r="9819" spans="1:41" x14ac:dyDescent="0.25">
      <c r="A9819" s="44" t="s">
        <v>1044</v>
      </c>
      <c r="B9819" s="44" t="s">
        <v>1587</v>
      </c>
      <c r="C9819" s="45" t="s">
        <v>6327</v>
      </c>
      <c r="D9819" s="46" t="s">
        <v>21328</v>
      </c>
      <c r="E9819" s="46">
        <v>46495</v>
      </c>
      <c r="AO9819" s="376"/>
    </row>
    <row r="9820" spans="1:41" x14ac:dyDescent="0.25">
      <c r="A9820" s="44" t="s">
        <v>1044</v>
      </c>
      <c r="B9820" s="44" t="s">
        <v>1587</v>
      </c>
      <c r="C9820" s="45" t="s">
        <v>6327</v>
      </c>
      <c r="D9820" s="46" t="s">
        <v>21328</v>
      </c>
      <c r="E9820" s="46">
        <v>46495</v>
      </c>
      <c r="AO9820" s="376"/>
    </row>
    <row r="9821" spans="1:41" x14ac:dyDescent="0.3">
      <c r="A9821" s="57" t="s">
        <v>3623</v>
      </c>
      <c r="B9821" s="92" t="s">
        <v>3682</v>
      </c>
      <c r="C9821" s="93" t="s">
        <v>19106</v>
      </c>
      <c r="D9821" s="93" t="s">
        <v>3681</v>
      </c>
      <c r="E9821" s="94">
        <v>48029</v>
      </c>
      <c r="F9821" s="93"/>
      <c r="G9821" s="93"/>
      <c r="H9821" s="93"/>
      <c r="I9821" s="99"/>
      <c r="J9821" s="99"/>
      <c r="K9821" s="99"/>
      <c r="L9821" s="99"/>
      <c r="M9821" s="99"/>
      <c r="N9821" s="57"/>
      <c r="O9821" s="57"/>
      <c r="P9821" s="99"/>
      <c r="Q9821" s="99"/>
      <c r="R9821" s="99"/>
      <c r="S9821" s="99"/>
      <c r="T9821" s="99"/>
      <c r="U9821" s="99"/>
      <c r="V9821" s="99"/>
      <c r="W9821" s="99"/>
      <c r="X9821" s="99"/>
      <c r="Y9821" s="99"/>
      <c r="Z9821" s="99"/>
      <c r="AA9821" s="99"/>
      <c r="AB9821" s="99"/>
      <c r="AC9821" s="99"/>
      <c r="AD9821" s="99"/>
      <c r="AE9821" s="99"/>
      <c r="AF9821" s="99"/>
      <c r="AG9821" s="99"/>
      <c r="AH9821" s="31"/>
      <c r="AI9821" s="31"/>
      <c r="AJ9821" s="31"/>
      <c r="AK9821" s="31"/>
      <c r="AL9821" s="31"/>
      <c r="AO9821" s="376"/>
    </row>
    <row r="9822" spans="1:41" x14ac:dyDescent="0.25">
      <c r="A9822" s="44" t="s">
        <v>12319</v>
      </c>
      <c r="B9822" s="44" t="s">
        <v>12129</v>
      </c>
      <c r="C9822" s="45">
        <v>20.25</v>
      </c>
      <c r="D9822" s="45" t="s">
        <v>12549</v>
      </c>
      <c r="E9822" s="46">
        <v>47664</v>
      </c>
      <c r="F9822" s="45"/>
      <c r="G9822" s="93"/>
      <c r="H9822" s="93"/>
      <c r="I9822" s="99"/>
      <c r="J9822" s="99"/>
      <c r="K9822" s="99"/>
      <c r="L9822" s="99"/>
      <c r="M9822" s="99"/>
      <c r="N9822" s="99"/>
      <c r="O9822" s="99"/>
      <c r="P9822" s="99"/>
      <c r="Q9822" s="99"/>
      <c r="R9822" s="99"/>
      <c r="S9822" s="99"/>
      <c r="T9822" s="99"/>
      <c r="U9822" s="99"/>
      <c r="V9822" s="99"/>
      <c r="W9822" s="99"/>
      <c r="X9822" s="99"/>
      <c r="Y9822" s="99"/>
      <c r="Z9822" s="99"/>
      <c r="AA9822" s="99"/>
      <c r="AB9822" s="99"/>
      <c r="AC9822" s="99"/>
      <c r="AD9822" s="99"/>
      <c r="AE9822" s="99"/>
      <c r="AF9822" s="99"/>
      <c r="AG9822" s="99"/>
      <c r="AH9822" s="31"/>
      <c r="AI9822" s="31"/>
      <c r="AJ9822" s="31"/>
      <c r="AK9822" s="31"/>
      <c r="AL9822" s="31"/>
      <c r="AO9822" s="376"/>
    </row>
    <row r="9823" spans="1:41" x14ac:dyDescent="0.3">
      <c r="A9823" s="333" t="s">
        <v>6488</v>
      </c>
      <c r="B9823" s="333" t="s">
        <v>1176</v>
      </c>
      <c r="C9823" s="125" t="s">
        <v>15480</v>
      </c>
      <c r="D9823" s="32" t="s">
        <v>20309</v>
      </c>
      <c r="E9823" s="125" t="s">
        <v>9839</v>
      </c>
      <c r="F9823" s="125" t="s">
        <v>1189</v>
      </c>
      <c r="G9823" s="125" t="s">
        <v>1190</v>
      </c>
      <c r="AO9823" s="376"/>
    </row>
    <row r="9824" spans="1:41" x14ac:dyDescent="0.25">
      <c r="A9824" s="44" t="s">
        <v>6488</v>
      </c>
      <c r="B9824" s="44" t="s">
        <v>5321</v>
      </c>
      <c r="C9824" s="45">
        <v>23010401</v>
      </c>
      <c r="D9824" s="45" t="s">
        <v>11363</v>
      </c>
      <c r="E9824" s="45" t="s">
        <v>5322</v>
      </c>
      <c r="AO9824" s="376"/>
    </row>
    <row r="9825" spans="1:41" x14ac:dyDescent="0.25">
      <c r="A9825" s="44" t="s">
        <v>6488</v>
      </c>
      <c r="B9825" s="44" t="s">
        <v>3052</v>
      </c>
      <c r="C9825" s="45">
        <v>260502</v>
      </c>
      <c r="D9825" s="45" t="s">
        <v>11363</v>
      </c>
      <c r="E9825" s="45" t="s">
        <v>10349</v>
      </c>
      <c r="AO9825" s="376"/>
    </row>
    <row r="9826" spans="1:41" x14ac:dyDescent="0.25">
      <c r="A9826" s="44" t="s">
        <v>14505</v>
      </c>
      <c r="B9826" s="44" t="s">
        <v>145</v>
      </c>
      <c r="C9826" s="45" t="s">
        <v>14506</v>
      </c>
      <c r="D9826" s="46" t="s">
        <v>21328</v>
      </c>
      <c r="E9826" s="46">
        <v>46583</v>
      </c>
      <c r="AO9826" s="376"/>
    </row>
    <row r="9827" spans="1:41" x14ac:dyDescent="0.25">
      <c r="A9827" s="44" t="s">
        <v>241</v>
      </c>
      <c r="B9827" s="44" t="s">
        <v>143</v>
      </c>
      <c r="C9827" s="45" t="s">
        <v>7554</v>
      </c>
      <c r="D9827" s="45" t="s">
        <v>11204</v>
      </c>
      <c r="E9827" s="45" t="s">
        <v>4146</v>
      </c>
      <c r="F9827" s="93"/>
      <c r="G9827" s="93"/>
      <c r="H9827" s="93"/>
      <c r="I9827" s="99"/>
      <c r="J9827" s="99"/>
      <c r="K9827" s="99"/>
      <c r="L9827" s="99"/>
      <c r="M9827" s="99"/>
      <c r="N9827" s="99"/>
      <c r="O9827" s="99"/>
      <c r="P9827" s="99"/>
      <c r="Q9827" s="99"/>
      <c r="R9827" s="99"/>
      <c r="S9827" s="99"/>
      <c r="T9827" s="99"/>
      <c r="U9827" s="99"/>
      <c r="V9827" s="99"/>
      <c r="W9827" s="99"/>
      <c r="X9827" s="99"/>
      <c r="Y9827" s="99"/>
      <c r="Z9827" s="99"/>
      <c r="AA9827" s="99"/>
      <c r="AB9827" s="99"/>
      <c r="AC9827" s="99"/>
      <c r="AD9827" s="99"/>
      <c r="AE9827" s="99"/>
      <c r="AF9827" s="99"/>
      <c r="AG9827" s="99"/>
      <c r="AH9827" s="31"/>
      <c r="AI9827" s="31"/>
      <c r="AJ9827" s="31"/>
      <c r="AK9827" s="31"/>
      <c r="AL9827" s="31"/>
      <c r="AO9827" s="376"/>
    </row>
    <row r="9828" spans="1:41" x14ac:dyDescent="0.25">
      <c r="A9828" s="44" t="s">
        <v>241</v>
      </c>
      <c r="B9828" s="44" t="s">
        <v>143</v>
      </c>
      <c r="C9828" s="45" t="s">
        <v>7554</v>
      </c>
      <c r="D9828" s="93" t="s">
        <v>17443</v>
      </c>
      <c r="E9828" s="45" t="s">
        <v>4146</v>
      </c>
      <c r="F9828" s="93"/>
      <c r="G9828" s="93"/>
      <c r="H9828" s="93"/>
      <c r="I9828" s="99"/>
      <c r="J9828" s="99"/>
      <c r="K9828" s="99"/>
      <c r="L9828" s="99"/>
      <c r="M9828" s="99"/>
      <c r="N9828" s="99"/>
      <c r="O9828" s="99"/>
      <c r="P9828" s="99"/>
      <c r="Q9828" s="99"/>
      <c r="R9828" s="99"/>
      <c r="S9828" s="99"/>
      <c r="T9828" s="99"/>
      <c r="U9828" s="99"/>
      <c r="V9828" s="99"/>
      <c r="W9828" s="99"/>
      <c r="X9828" s="99"/>
      <c r="Y9828" s="99"/>
      <c r="Z9828" s="99"/>
      <c r="AA9828" s="99"/>
      <c r="AB9828" s="99"/>
      <c r="AC9828" s="99"/>
      <c r="AD9828" s="99"/>
      <c r="AE9828" s="99"/>
      <c r="AF9828" s="99"/>
      <c r="AG9828" s="99"/>
      <c r="AH9828" s="31"/>
      <c r="AI9828" s="31"/>
      <c r="AJ9828" s="31"/>
      <c r="AK9828" s="31"/>
      <c r="AL9828" s="31"/>
      <c r="AO9828" s="376"/>
    </row>
    <row r="9829" spans="1:41" x14ac:dyDescent="0.25">
      <c r="A9829" s="44" t="s">
        <v>241</v>
      </c>
      <c r="B9829" s="44" t="s">
        <v>3475</v>
      </c>
      <c r="C9829" s="45">
        <v>250303</v>
      </c>
      <c r="D9829" s="45" t="s">
        <v>11363</v>
      </c>
      <c r="E9829" s="45" t="s">
        <v>11887</v>
      </c>
      <c r="AO9829" s="376"/>
    </row>
    <row r="9830" spans="1:41" x14ac:dyDescent="0.25">
      <c r="A9830" s="44" t="s">
        <v>241</v>
      </c>
      <c r="B9830" s="44" t="s">
        <v>143</v>
      </c>
      <c r="C9830" s="45" t="s">
        <v>7554</v>
      </c>
      <c r="D9830" s="45" t="s">
        <v>9895</v>
      </c>
      <c r="E9830" s="46">
        <v>47756</v>
      </c>
      <c r="F9830" s="93"/>
      <c r="G9830" s="93"/>
      <c r="H9830" s="93"/>
      <c r="I9830" s="99"/>
      <c r="J9830" s="99"/>
      <c r="K9830" s="99"/>
      <c r="L9830" s="99"/>
      <c r="M9830" s="99"/>
      <c r="N9830" s="57"/>
      <c r="O9830" s="57"/>
      <c r="P9830" s="99"/>
      <c r="Q9830" s="99"/>
      <c r="R9830" s="99"/>
      <c r="S9830" s="99"/>
      <c r="T9830" s="99"/>
      <c r="U9830" s="99"/>
      <c r="V9830" s="99"/>
      <c r="W9830" s="99"/>
      <c r="X9830" s="99"/>
      <c r="Y9830" s="99"/>
      <c r="Z9830" s="99"/>
      <c r="AA9830" s="99"/>
      <c r="AB9830" s="99"/>
      <c r="AC9830" s="99"/>
      <c r="AD9830" s="99"/>
      <c r="AE9830" s="99"/>
      <c r="AF9830" s="99"/>
      <c r="AG9830" s="99"/>
      <c r="AH9830" s="31"/>
      <c r="AI9830" s="31"/>
      <c r="AJ9830" s="31"/>
      <c r="AK9830" s="31"/>
      <c r="AL9830" s="31"/>
      <c r="AO9830" s="376"/>
    </row>
    <row r="9831" spans="1:41" x14ac:dyDescent="0.25">
      <c r="A9831" s="44" t="s">
        <v>14978</v>
      </c>
      <c r="B9831" s="44" t="s">
        <v>14979</v>
      </c>
      <c r="C9831" s="45" t="s">
        <v>14980</v>
      </c>
      <c r="D9831" s="367" t="s">
        <v>3696</v>
      </c>
      <c r="E9831" s="328">
        <f>DATE(2029,7,17)</f>
        <v>47316</v>
      </c>
      <c r="F9831" s="32"/>
      <c r="G9831" s="32"/>
      <c r="H9831" s="32"/>
      <c r="I9831" s="31"/>
      <c r="J9831" s="31"/>
      <c r="K9831" s="31"/>
      <c r="L9831" s="31"/>
      <c r="M9831" s="31"/>
      <c r="N9831" s="31"/>
      <c r="O9831" s="31"/>
      <c r="P9831" s="31"/>
      <c r="Q9831" s="31"/>
      <c r="R9831" s="31"/>
      <c r="S9831" s="31"/>
      <c r="T9831" s="31"/>
      <c r="U9831" s="31"/>
      <c r="V9831" s="31"/>
      <c r="W9831" s="31"/>
      <c r="X9831" s="31"/>
      <c r="Y9831" s="31"/>
      <c r="Z9831" s="31"/>
      <c r="AA9831" s="31"/>
      <c r="AB9831" s="31"/>
      <c r="AC9831" s="31"/>
      <c r="AD9831" s="31"/>
      <c r="AE9831" s="31"/>
      <c r="AF9831" s="31"/>
      <c r="AG9831" s="31"/>
      <c r="AH9831" s="31"/>
      <c r="AI9831" s="31"/>
      <c r="AJ9831" s="31"/>
      <c r="AK9831" s="31"/>
      <c r="AL9831" s="31"/>
      <c r="AO9831" s="376"/>
    </row>
    <row r="9832" spans="1:41" x14ac:dyDescent="0.25">
      <c r="A9832" s="44" t="s">
        <v>13488</v>
      </c>
      <c r="B9832" s="44" t="s">
        <v>21362</v>
      </c>
      <c r="C9832" s="45" t="s">
        <v>13474</v>
      </c>
      <c r="D9832" s="45" t="s">
        <v>21447</v>
      </c>
      <c r="E9832" s="46">
        <v>46752</v>
      </c>
      <c r="AO9832" s="376"/>
    </row>
    <row r="9833" spans="1:41" x14ac:dyDescent="0.25">
      <c r="A9833" s="44" t="s">
        <v>10585</v>
      </c>
      <c r="B9833" s="44" t="s">
        <v>10355</v>
      </c>
      <c r="C9833" s="45">
        <v>240403</v>
      </c>
      <c r="D9833" s="45" t="s">
        <v>11363</v>
      </c>
      <c r="E9833" s="45" t="s">
        <v>5037</v>
      </c>
      <c r="AO9833" s="376"/>
    </row>
    <row r="9834" spans="1:41" x14ac:dyDescent="0.25">
      <c r="A9834" s="44" t="s">
        <v>19377</v>
      </c>
      <c r="B9834" s="319" t="s">
        <v>19550</v>
      </c>
      <c r="C9834" s="318" t="s">
        <v>19725</v>
      </c>
      <c r="D9834" s="93" t="s">
        <v>19934</v>
      </c>
      <c r="E9834" s="320">
        <v>46934</v>
      </c>
      <c r="F9834" s="93"/>
      <c r="G9834" s="93"/>
      <c r="H9834" s="93"/>
      <c r="I9834" s="99"/>
      <c r="J9834" s="99"/>
      <c r="K9834" s="99"/>
      <c r="L9834" s="99"/>
      <c r="M9834" s="99"/>
      <c r="N9834" s="99"/>
      <c r="O9834" s="99"/>
      <c r="P9834" s="99"/>
      <c r="Q9834" s="99"/>
      <c r="R9834" s="99"/>
      <c r="S9834" s="99"/>
      <c r="T9834" s="99"/>
      <c r="U9834" s="99"/>
      <c r="V9834" s="99"/>
      <c r="W9834" s="99"/>
      <c r="X9834" s="99"/>
      <c r="Y9834" s="99"/>
      <c r="Z9834" s="99"/>
      <c r="AA9834" s="99"/>
      <c r="AB9834" s="99"/>
      <c r="AC9834" s="99"/>
      <c r="AD9834" s="99"/>
      <c r="AE9834" s="99"/>
      <c r="AF9834" s="99"/>
      <c r="AG9834" s="99"/>
      <c r="AH9834" s="31"/>
      <c r="AI9834" s="31"/>
      <c r="AJ9834" s="31"/>
      <c r="AK9834" s="31"/>
      <c r="AL9834" s="31"/>
      <c r="AO9834" s="376"/>
    </row>
    <row r="9835" spans="1:41" x14ac:dyDescent="0.25">
      <c r="A9835" s="44" t="s">
        <v>15810</v>
      </c>
      <c r="B9835" s="44" t="s">
        <v>21377</v>
      </c>
      <c r="C9835" s="45" t="s">
        <v>18887</v>
      </c>
      <c r="D9835" s="45" t="s">
        <v>21447</v>
      </c>
      <c r="E9835" s="46">
        <v>46507</v>
      </c>
      <c r="AO9835" s="376"/>
    </row>
    <row r="9836" spans="1:41" x14ac:dyDescent="0.25">
      <c r="A9836" s="44" t="s">
        <v>15810</v>
      </c>
      <c r="B9836" s="44" t="s">
        <v>21399</v>
      </c>
      <c r="C9836" s="45" t="s">
        <v>18888</v>
      </c>
      <c r="D9836" s="45" t="s">
        <v>21447</v>
      </c>
      <c r="E9836" s="46">
        <v>46507</v>
      </c>
      <c r="AO9836" s="376"/>
    </row>
    <row r="9837" spans="1:41" x14ac:dyDescent="0.25">
      <c r="A9837" s="44" t="s">
        <v>15810</v>
      </c>
      <c r="B9837" s="44" t="s">
        <v>21410</v>
      </c>
      <c r="C9837" s="45" t="s">
        <v>5515</v>
      </c>
      <c r="D9837" s="45" t="s">
        <v>21447</v>
      </c>
      <c r="E9837" s="46">
        <v>46630</v>
      </c>
      <c r="AO9837" s="376"/>
    </row>
    <row r="9838" spans="1:41" x14ac:dyDescent="0.25">
      <c r="A9838" s="44" t="s">
        <v>15810</v>
      </c>
      <c r="B9838" s="44" t="s">
        <v>3475</v>
      </c>
      <c r="C9838" s="45">
        <v>230301</v>
      </c>
      <c r="D9838" s="45" t="s">
        <v>11363</v>
      </c>
      <c r="E9838" s="45" t="s">
        <v>5265</v>
      </c>
      <c r="AO9838" s="376"/>
    </row>
    <row r="9839" spans="1:41" x14ac:dyDescent="0.25">
      <c r="A9839" s="44" t="s">
        <v>15810</v>
      </c>
      <c r="B9839" s="44" t="s">
        <v>3474</v>
      </c>
      <c r="C9839" s="45">
        <v>250503</v>
      </c>
      <c r="D9839" s="45" t="s">
        <v>11363</v>
      </c>
      <c r="E9839" s="45" t="s">
        <v>15608</v>
      </c>
      <c r="AO9839" s="376"/>
    </row>
    <row r="9840" spans="1:41" x14ac:dyDescent="0.3">
      <c r="A9840" s="333" t="s">
        <v>1045</v>
      </c>
      <c r="B9840" s="333" t="s">
        <v>1162</v>
      </c>
      <c r="C9840" s="125" t="s">
        <v>8016</v>
      </c>
      <c r="D9840" s="32" t="s">
        <v>20309</v>
      </c>
      <c r="E9840" s="125" t="s">
        <v>7871</v>
      </c>
      <c r="F9840" s="125" t="s">
        <v>1189</v>
      </c>
      <c r="G9840" s="125" t="s">
        <v>1189</v>
      </c>
      <c r="AO9840" s="376"/>
    </row>
    <row r="9841" spans="1:41" x14ac:dyDescent="0.3">
      <c r="A9841" s="333" t="s">
        <v>1045</v>
      </c>
      <c r="B9841" s="333" t="s">
        <v>1154</v>
      </c>
      <c r="C9841" s="125" t="s">
        <v>10117</v>
      </c>
      <c r="D9841" s="32" t="s">
        <v>20309</v>
      </c>
      <c r="E9841" s="125" t="s">
        <v>5139</v>
      </c>
      <c r="F9841" s="125" t="s">
        <v>1189</v>
      </c>
      <c r="G9841" s="125" t="s">
        <v>1189</v>
      </c>
      <c r="AO9841" s="376"/>
    </row>
    <row r="9842" spans="1:41" x14ac:dyDescent="0.25">
      <c r="A9842" s="44" t="s">
        <v>738</v>
      </c>
      <c r="B9842" s="44" t="s">
        <v>17452</v>
      </c>
      <c r="C9842" s="45">
        <v>25010501</v>
      </c>
      <c r="D9842" s="45" t="s">
        <v>11363</v>
      </c>
      <c r="E9842" s="45" t="s">
        <v>12551</v>
      </c>
      <c r="AO9842" s="376"/>
    </row>
    <row r="9843" spans="1:41" x14ac:dyDescent="0.25">
      <c r="A9843" s="44" t="s">
        <v>738</v>
      </c>
      <c r="B9843" s="44" t="s">
        <v>5129</v>
      </c>
      <c r="C9843" s="45">
        <v>25010502</v>
      </c>
      <c r="D9843" s="45" t="s">
        <v>11363</v>
      </c>
      <c r="E9843" s="45" t="s">
        <v>12551</v>
      </c>
      <c r="AO9843" s="376"/>
    </row>
    <row r="9844" spans="1:41" x14ac:dyDescent="0.25">
      <c r="A9844" s="44" t="s">
        <v>738</v>
      </c>
      <c r="B9844" s="44" t="s">
        <v>2350</v>
      </c>
      <c r="C9844" s="45">
        <v>250106</v>
      </c>
      <c r="D9844" s="45" t="s">
        <v>11363</v>
      </c>
      <c r="E9844" s="45" t="s">
        <v>11887</v>
      </c>
      <c r="AO9844" s="376"/>
    </row>
    <row r="9845" spans="1:41" x14ac:dyDescent="0.25">
      <c r="A9845" s="44" t="s">
        <v>738</v>
      </c>
      <c r="B9845" s="44" t="s">
        <v>5321</v>
      </c>
      <c r="C9845" s="45">
        <v>26010401</v>
      </c>
      <c r="D9845" s="45" t="s">
        <v>11363</v>
      </c>
      <c r="E9845" s="45" t="s">
        <v>17459</v>
      </c>
      <c r="AO9845" s="376"/>
    </row>
    <row r="9846" spans="1:41" x14ac:dyDescent="0.25">
      <c r="A9846" s="44" t="s">
        <v>738</v>
      </c>
      <c r="B9846" s="44" t="s">
        <v>3176</v>
      </c>
      <c r="C9846" s="45">
        <v>26010402</v>
      </c>
      <c r="D9846" s="45" t="s">
        <v>11363</v>
      </c>
      <c r="E9846" s="45" t="s">
        <v>17459</v>
      </c>
      <c r="AO9846" s="376"/>
    </row>
    <row r="9847" spans="1:41" x14ac:dyDescent="0.25">
      <c r="A9847" s="44" t="s">
        <v>17986</v>
      </c>
      <c r="B9847" s="44" t="s">
        <v>2368</v>
      </c>
      <c r="C9847" s="45">
        <v>251004</v>
      </c>
      <c r="D9847" s="45" t="s">
        <v>11363</v>
      </c>
      <c r="E9847" s="45" t="s">
        <v>11146</v>
      </c>
      <c r="AO9847" s="376"/>
    </row>
    <row r="9848" spans="1:41" x14ac:dyDescent="0.25">
      <c r="A9848" s="44" t="s">
        <v>2862</v>
      </c>
      <c r="B9848" s="44" t="s">
        <v>2350</v>
      </c>
      <c r="C9848" s="45">
        <v>230105</v>
      </c>
      <c r="D9848" s="45" t="s">
        <v>11363</v>
      </c>
      <c r="E9848" s="45" t="s">
        <v>5265</v>
      </c>
      <c r="AO9848" s="376"/>
    </row>
    <row r="9849" spans="1:41" x14ac:dyDescent="0.25">
      <c r="A9849" s="44" t="s">
        <v>2862</v>
      </c>
      <c r="B9849" s="44" t="s">
        <v>12555</v>
      </c>
      <c r="C9849" s="45">
        <v>241101</v>
      </c>
      <c r="D9849" s="45" t="s">
        <v>11363</v>
      </c>
      <c r="E9849" s="45" t="s">
        <v>5332</v>
      </c>
      <c r="AO9849" s="376"/>
    </row>
    <row r="9850" spans="1:41" x14ac:dyDescent="0.25">
      <c r="A9850" s="44" t="s">
        <v>17987</v>
      </c>
      <c r="B9850" s="44" t="s">
        <v>2355</v>
      </c>
      <c r="C9850" s="45">
        <v>251001</v>
      </c>
      <c r="D9850" s="45" t="s">
        <v>11363</v>
      </c>
      <c r="E9850" s="45" t="s">
        <v>11146</v>
      </c>
      <c r="AO9850" s="376"/>
    </row>
    <row r="9851" spans="1:41" x14ac:dyDescent="0.25">
      <c r="A9851" s="44" t="s">
        <v>5284</v>
      </c>
      <c r="B9851" s="44" t="s">
        <v>5134</v>
      </c>
      <c r="C9851" s="45">
        <v>220802</v>
      </c>
      <c r="D9851" s="45" t="s">
        <v>11363</v>
      </c>
      <c r="E9851" s="45" t="s">
        <v>4966</v>
      </c>
      <c r="AO9851" s="376"/>
    </row>
    <row r="9852" spans="1:41" x14ac:dyDescent="0.3">
      <c r="A9852" s="333" t="s">
        <v>5768</v>
      </c>
      <c r="B9852" s="333" t="s">
        <v>8018</v>
      </c>
      <c r="C9852" s="125" t="s">
        <v>8019</v>
      </c>
      <c r="D9852" s="32" t="s">
        <v>20309</v>
      </c>
      <c r="E9852" s="125" t="s">
        <v>7871</v>
      </c>
      <c r="F9852" s="125" t="s">
        <v>1189</v>
      </c>
      <c r="G9852" s="125" t="s">
        <v>1190</v>
      </c>
      <c r="AO9852" s="376"/>
    </row>
    <row r="9853" spans="1:41" x14ac:dyDescent="0.3">
      <c r="A9853" s="333" t="s">
        <v>5768</v>
      </c>
      <c r="B9853" s="333" t="s">
        <v>8040</v>
      </c>
      <c r="C9853" s="125" t="s">
        <v>8041</v>
      </c>
      <c r="D9853" s="32" t="s">
        <v>20309</v>
      </c>
      <c r="E9853" s="125" t="s">
        <v>7871</v>
      </c>
      <c r="F9853" s="125" t="s">
        <v>1189</v>
      </c>
      <c r="G9853" s="125" t="s">
        <v>1190</v>
      </c>
      <c r="AO9853" s="376"/>
    </row>
    <row r="9854" spans="1:41" x14ac:dyDescent="0.3">
      <c r="A9854" s="258" t="s">
        <v>5768</v>
      </c>
      <c r="B9854" s="99" t="s">
        <v>5761</v>
      </c>
      <c r="C9854" s="93" t="s">
        <v>10082</v>
      </c>
      <c r="D9854" s="94" t="s">
        <v>1201</v>
      </c>
      <c r="E9854" s="94">
        <v>46342</v>
      </c>
      <c r="F9854" s="93"/>
      <c r="G9854" s="93"/>
      <c r="H9854" s="93"/>
      <c r="I9854" s="99"/>
      <c r="J9854" s="99"/>
      <c r="K9854" s="99"/>
      <c r="L9854" s="99"/>
      <c r="M9854" s="99"/>
      <c r="N9854" s="57"/>
      <c r="O9854" s="57"/>
      <c r="P9854" s="99"/>
      <c r="Q9854" s="99"/>
      <c r="R9854" s="99"/>
      <c r="S9854" s="99"/>
      <c r="T9854" s="99"/>
      <c r="U9854" s="99"/>
      <c r="V9854" s="99"/>
      <c r="W9854" s="99"/>
      <c r="X9854" s="99"/>
      <c r="Y9854" s="99"/>
      <c r="Z9854" s="99"/>
      <c r="AA9854" s="99"/>
      <c r="AB9854" s="99"/>
      <c r="AC9854" s="99"/>
      <c r="AD9854" s="99"/>
      <c r="AE9854" s="99"/>
      <c r="AF9854" s="99"/>
      <c r="AG9854" s="99"/>
      <c r="AH9854" s="31"/>
      <c r="AI9854" s="31"/>
      <c r="AJ9854" s="31"/>
      <c r="AK9854" s="31"/>
      <c r="AL9854" s="31"/>
      <c r="AO9854" s="376"/>
    </row>
    <row r="9855" spans="1:41" x14ac:dyDescent="0.25">
      <c r="A9855" s="91" t="s">
        <v>5768</v>
      </c>
      <c r="B9855" s="92" t="s">
        <v>19284</v>
      </c>
      <c r="C9855" s="93" t="s">
        <v>19285</v>
      </c>
      <c r="D9855" s="93" t="s">
        <v>1201</v>
      </c>
      <c r="E9855" s="94">
        <v>46582</v>
      </c>
      <c r="F9855" s="93"/>
      <c r="G9855" s="93"/>
      <c r="H9855" s="93"/>
      <c r="I9855" s="99"/>
      <c r="J9855" s="99"/>
      <c r="K9855" s="99"/>
      <c r="L9855" s="99"/>
      <c r="M9855" s="99"/>
      <c r="N9855" s="99"/>
      <c r="O9855" s="99"/>
      <c r="P9855" s="99"/>
      <c r="Q9855" s="99"/>
      <c r="R9855" s="99"/>
      <c r="S9855" s="99"/>
      <c r="T9855" s="99"/>
      <c r="U9855" s="99"/>
      <c r="V9855" s="99"/>
      <c r="W9855" s="99"/>
      <c r="X9855" s="99"/>
      <c r="Y9855" s="99"/>
      <c r="Z9855" s="99"/>
      <c r="AA9855" s="99"/>
      <c r="AB9855" s="99"/>
      <c r="AC9855" s="99"/>
      <c r="AD9855" s="99"/>
      <c r="AE9855" s="99"/>
      <c r="AF9855" s="99"/>
      <c r="AG9855" s="99"/>
      <c r="AH9855" s="31"/>
      <c r="AI9855" s="31"/>
      <c r="AJ9855" s="31"/>
      <c r="AK9855" s="31"/>
      <c r="AL9855" s="31"/>
      <c r="AO9855" s="376"/>
    </row>
    <row r="9856" spans="1:41" x14ac:dyDescent="0.25">
      <c r="A9856" s="44" t="s">
        <v>9460</v>
      </c>
      <c r="B9856" s="92" t="s">
        <v>9602</v>
      </c>
      <c r="C9856" s="45" t="s">
        <v>9334</v>
      </c>
      <c r="D9856" s="93" t="s">
        <v>9601</v>
      </c>
      <c r="E9856" s="94">
        <v>46568</v>
      </c>
      <c r="F9856" s="93"/>
      <c r="G9856" s="93"/>
      <c r="H9856" s="93"/>
      <c r="I9856" s="99"/>
      <c r="J9856" s="99"/>
      <c r="K9856" s="99"/>
      <c r="L9856" s="99"/>
      <c r="M9856" s="99"/>
      <c r="N9856" s="57"/>
      <c r="O9856" s="57"/>
      <c r="P9856" s="99"/>
      <c r="Q9856" s="99"/>
      <c r="R9856" s="99"/>
      <c r="S9856" s="99"/>
      <c r="T9856" s="99"/>
      <c r="U9856" s="99"/>
      <c r="V9856" s="99"/>
      <c r="W9856" s="99"/>
      <c r="X9856" s="99"/>
      <c r="Y9856" s="99"/>
      <c r="Z9856" s="99"/>
      <c r="AA9856" s="99"/>
      <c r="AB9856" s="99"/>
      <c r="AC9856" s="99"/>
      <c r="AD9856" s="99"/>
      <c r="AE9856" s="99"/>
      <c r="AF9856" s="99"/>
      <c r="AG9856" s="99"/>
      <c r="AH9856" s="31"/>
      <c r="AI9856" s="31"/>
      <c r="AJ9856" s="31"/>
      <c r="AK9856" s="31"/>
      <c r="AL9856" s="31"/>
      <c r="AO9856" s="376"/>
    </row>
    <row r="9857" spans="1:41" x14ac:dyDescent="0.25">
      <c r="A9857" s="44" t="s">
        <v>17988</v>
      </c>
      <c r="B9857" s="44" t="s">
        <v>3053</v>
      </c>
      <c r="C9857" s="45">
        <v>230802</v>
      </c>
      <c r="D9857" s="45" t="s">
        <v>11363</v>
      </c>
      <c r="E9857" s="45" t="s">
        <v>4151</v>
      </c>
      <c r="AO9857" s="376"/>
    </row>
    <row r="9858" spans="1:41" x14ac:dyDescent="0.25">
      <c r="A9858" s="44" t="s">
        <v>17988</v>
      </c>
      <c r="B9858" s="44" t="s">
        <v>3045</v>
      </c>
      <c r="C9858" s="45">
        <v>230803</v>
      </c>
      <c r="D9858" s="45" t="s">
        <v>11363</v>
      </c>
      <c r="E9858" s="45" t="s">
        <v>4151</v>
      </c>
      <c r="AO9858" s="376"/>
    </row>
    <row r="9859" spans="1:41" x14ac:dyDescent="0.25">
      <c r="A9859" s="44" t="s">
        <v>17988</v>
      </c>
      <c r="B9859" s="44" t="s">
        <v>21461</v>
      </c>
      <c r="C9859" s="45">
        <v>260405</v>
      </c>
      <c r="D9859" s="45" t="s">
        <v>11363</v>
      </c>
      <c r="E9859" s="45" t="s">
        <v>11152</v>
      </c>
      <c r="AO9859" s="376"/>
    </row>
    <row r="9860" spans="1:41" x14ac:dyDescent="0.25">
      <c r="A9860" s="44" t="s">
        <v>9461</v>
      </c>
      <c r="B9860" s="92" t="s">
        <v>9602</v>
      </c>
      <c r="C9860" s="45" t="s">
        <v>9346</v>
      </c>
      <c r="D9860" s="93" t="s">
        <v>9601</v>
      </c>
      <c r="E9860" s="94">
        <v>46568</v>
      </c>
      <c r="F9860" s="93"/>
      <c r="G9860" s="93"/>
      <c r="H9860" s="93"/>
      <c r="I9860" s="99"/>
      <c r="J9860" s="99"/>
      <c r="K9860" s="99"/>
      <c r="L9860" s="99"/>
      <c r="M9860" s="99"/>
      <c r="N9860" s="57"/>
      <c r="O9860" s="57"/>
      <c r="P9860" s="99"/>
      <c r="Q9860" s="99"/>
      <c r="R9860" s="99"/>
      <c r="S9860" s="99"/>
      <c r="T9860" s="99"/>
      <c r="U9860" s="99"/>
      <c r="V9860" s="99"/>
      <c r="W9860" s="99"/>
      <c r="X9860" s="99"/>
      <c r="Y9860" s="99"/>
      <c r="Z9860" s="99"/>
      <c r="AA9860" s="99"/>
      <c r="AB9860" s="99"/>
      <c r="AC9860" s="99"/>
      <c r="AD9860" s="99"/>
      <c r="AE9860" s="99"/>
      <c r="AF9860" s="99"/>
      <c r="AG9860" s="99"/>
      <c r="AH9860" s="31"/>
      <c r="AI9860" s="31"/>
      <c r="AJ9860" s="31"/>
      <c r="AK9860" s="31"/>
      <c r="AL9860" s="31"/>
      <c r="AO9860" s="376"/>
    </row>
    <row r="9861" spans="1:41" x14ac:dyDescent="0.25">
      <c r="A9861" s="44" t="s">
        <v>9677</v>
      </c>
      <c r="B9861" s="44" t="s">
        <v>21398</v>
      </c>
      <c r="C9861" s="45" t="s">
        <v>9319</v>
      </c>
      <c r="D9861" s="45" t="s">
        <v>21447</v>
      </c>
      <c r="E9861" s="46">
        <v>46507</v>
      </c>
      <c r="AO9861" s="376"/>
    </row>
    <row r="9862" spans="1:41" x14ac:dyDescent="0.25">
      <c r="A9862" s="44" t="s">
        <v>9677</v>
      </c>
      <c r="B9862" s="44" t="s">
        <v>5321</v>
      </c>
      <c r="C9862" s="45">
        <v>26010401</v>
      </c>
      <c r="D9862" s="45" t="s">
        <v>11363</v>
      </c>
      <c r="E9862" s="45" t="s">
        <v>17459</v>
      </c>
      <c r="AO9862" s="376"/>
    </row>
    <row r="9863" spans="1:41" x14ac:dyDescent="0.25">
      <c r="A9863" s="44" t="s">
        <v>9677</v>
      </c>
      <c r="B9863" s="44" t="s">
        <v>3176</v>
      </c>
      <c r="C9863" s="45">
        <v>26010402</v>
      </c>
      <c r="D9863" s="45" t="s">
        <v>11363</v>
      </c>
      <c r="E9863" s="45" t="s">
        <v>17459</v>
      </c>
      <c r="AO9863" s="376"/>
    </row>
    <row r="9864" spans="1:41" x14ac:dyDescent="0.25">
      <c r="A9864" s="44" t="s">
        <v>13533</v>
      </c>
      <c r="B9864" s="44" t="s">
        <v>21394</v>
      </c>
      <c r="C9864" s="45" t="s">
        <v>16540</v>
      </c>
      <c r="D9864" s="45" t="s">
        <v>21447</v>
      </c>
      <c r="E9864" s="46">
        <v>46477</v>
      </c>
      <c r="AO9864" s="376"/>
    </row>
    <row r="9865" spans="1:41" x14ac:dyDescent="0.25">
      <c r="A9865" s="44" t="s">
        <v>13533</v>
      </c>
      <c r="B9865" s="44" t="s">
        <v>21399</v>
      </c>
      <c r="C9865" s="45" t="s">
        <v>13524</v>
      </c>
      <c r="D9865" s="45" t="s">
        <v>21447</v>
      </c>
      <c r="E9865" s="46">
        <v>46507</v>
      </c>
      <c r="AO9865" s="376"/>
    </row>
    <row r="9866" spans="1:41" x14ac:dyDescent="0.25">
      <c r="A9866" s="44" t="s">
        <v>15811</v>
      </c>
      <c r="B9866" s="44" t="s">
        <v>3474</v>
      </c>
      <c r="C9866" s="45">
        <v>250503</v>
      </c>
      <c r="D9866" s="45" t="s">
        <v>11363</v>
      </c>
      <c r="E9866" s="45" t="s">
        <v>15608</v>
      </c>
      <c r="AO9866" s="376"/>
    </row>
    <row r="9867" spans="1:41" x14ac:dyDescent="0.3">
      <c r="A9867" s="333" t="s">
        <v>18986</v>
      </c>
      <c r="B9867" s="333" t="s">
        <v>1170</v>
      </c>
      <c r="C9867" s="125" t="s">
        <v>19097</v>
      </c>
      <c r="D9867" s="32" t="s">
        <v>20309</v>
      </c>
      <c r="E9867" s="125" t="s">
        <v>9249</v>
      </c>
      <c r="F9867" s="125" t="s">
        <v>1190</v>
      </c>
      <c r="G9867" s="125" t="s">
        <v>1190</v>
      </c>
      <c r="AO9867" s="376"/>
    </row>
    <row r="9868" spans="1:41" x14ac:dyDescent="0.25">
      <c r="A9868" s="44" t="s">
        <v>17989</v>
      </c>
      <c r="B9868" s="44" t="s">
        <v>7104</v>
      </c>
      <c r="C9868" s="45">
        <v>230504</v>
      </c>
      <c r="D9868" s="45" t="s">
        <v>11363</v>
      </c>
      <c r="E9868" s="45" t="s">
        <v>7105</v>
      </c>
      <c r="AO9868" s="376"/>
    </row>
    <row r="9869" spans="1:41" x14ac:dyDescent="0.25">
      <c r="A9869" s="44" t="s">
        <v>8850</v>
      </c>
      <c r="B9869" s="44" t="s">
        <v>14981</v>
      </c>
      <c r="C9869" s="45" t="s">
        <v>9135</v>
      </c>
      <c r="D9869" s="367" t="s">
        <v>3696</v>
      </c>
      <c r="E9869" s="328">
        <f>DATE(2027,7,19)</f>
        <v>46587</v>
      </c>
      <c r="F9869" s="32"/>
      <c r="G9869" s="32"/>
      <c r="H9869" s="32"/>
      <c r="I9869" s="31"/>
      <c r="J9869" s="31"/>
      <c r="K9869" s="31"/>
      <c r="L9869" s="31"/>
      <c r="M9869" s="31"/>
      <c r="N9869" s="31"/>
      <c r="O9869" s="31"/>
      <c r="P9869" s="31"/>
      <c r="Q9869" s="31"/>
      <c r="R9869" s="31"/>
      <c r="S9869" s="31"/>
      <c r="T9869" s="31"/>
      <c r="U9869" s="31"/>
      <c r="V9869" s="31"/>
      <c r="W9869" s="31"/>
      <c r="X9869" s="31"/>
      <c r="Y9869" s="31"/>
      <c r="Z9869" s="31"/>
      <c r="AA9869" s="31"/>
      <c r="AB9869" s="31"/>
      <c r="AC9869" s="31"/>
      <c r="AD9869" s="31"/>
      <c r="AE9869" s="31"/>
      <c r="AF9869" s="31"/>
      <c r="AG9869" s="31"/>
      <c r="AH9869" s="31"/>
      <c r="AI9869" s="31"/>
      <c r="AJ9869" s="31"/>
      <c r="AK9869" s="31"/>
      <c r="AL9869" s="31"/>
      <c r="AO9869" s="376"/>
    </row>
    <row r="9870" spans="1:41" x14ac:dyDescent="0.25">
      <c r="A9870" s="44" t="s">
        <v>8850</v>
      </c>
      <c r="B9870" s="44" t="s">
        <v>16759</v>
      </c>
      <c r="C9870" s="45" t="s">
        <v>17025</v>
      </c>
      <c r="D9870" s="367" t="s">
        <v>3696</v>
      </c>
      <c r="E9870" s="328">
        <f>DATE(2029,9,18)</f>
        <v>47379</v>
      </c>
      <c r="F9870" s="32"/>
      <c r="G9870" s="32"/>
      <c r="H9870" s="32"/>
      <c r="I9870" s="31"/>
      <c r="J9870" s="31"/>
      <c r="K9870" s="31"/>
      <c r="L9870" s="31"/>
      <c r="M9870" s="31"/>
      <c r="N9870" s="31"/>
      <c r="O9870" s="31"/>
      <c r="P9870" s="31"/>
      <c r="Q9870" s="31"/>
      <c r="R9870" s="31"/>
      <c r="S9870" s="31"/>
      <c r="T9870" s="31"/>
      <c r="U9870" s="31"/>
      <c r="V9870" s="31"/>
      <c r="W9870" s="31"/>
      <c r="X9870" s="31"/>
      <c r="Y9870" s="31"/>
      <c r="Z9870" s="31"/>
      <c r="AA9870" s="31"/>
      <c r="AB9870" s="31"/>
      <c r="AC9870" s="31"/>
      <c r="AD9870" s="31"/>
      <c r="AE9870" s="31"/>
      <c r="AF9870" s="31"/>
      <c r="AG9870" s="31"/>
      <c r="AH9870" s="31"/>
      <c r="AI9870" s="31"/>
      <c r="AJ9870" s="31"/>
      <c r="AK9870" s="31"/>
      <c r="AL9870" s="31"/>
      <c r="AO9870" s="376"/>
    </row>
    <row r="9871" spans="1:41" x14ac:dyDescent="0.25">
      <c r="A9871" s="44" t="s">
        <v>452</v>
      </c>
      <c r="B9871" s="44" t="s">
        <v>21402</v>
      </c>
      <c r="C9871" s="45" t="s">
        <v>5503</v>
      </c>
      <c r="D9871" s="45" t="s">
        <v>21447</v>
      </c>
      <c r="E9871" s="46">
        <v>46507</v>
      </c>
      <c r="AO9871" s="376"/>
    </row>
    <row r="9872" spans="1:41" x14ac:dyDescent="0.25">
      <c r="A9872" s="44" t="s">
        <v>21704</v>
      </c>
      <c r="B9872" s="44" t="s">
        <v>936</v>
      </c>
      <c r="C9872" s="45">
        <v>260703</v>
      </c>
      <c r="D9872" s="45" t="s">
        <v>11363</v>
      </c>
      <c r="E9872" s="45" t="s">
        <v>11150</v>
      </c>
      <c r="AO9872" s="376"/>
    </row>
    <row r="9873" spans="1:41" x14ac:dyDescent="0.3">
      <c r="A9873" s="99" t="s">
        <v>5703</v>
      </c>
      <c r="B9873" s="92" t="s">
        <v>5748</v>
      </c>
      <c r="C9873" s="93" t="s">
        <v>5749</v>
      </c>
      <c r="D9873" s="93" t="s">
        <v>1201</v>
      </c>
      <c r="E9873" s="94">
        <v>46961</v>
      </c>
      <c r="F9873" s="93"/>
      <c r="G9873" s="93"/>
      <c r="H9873" s="93"/>
      <c r="I9873" s="99"/>
      <c r="J9873" s="99"/>
      <c r="K9873" s="99"/>
      <c r="L9873" s="99"/>
      <c r="M9873" s="99"/>
      <c r="N9873" s="57"/>
      <c r="O9873" s="57"/>
      <c r="P9873" s="99"/>
      <c r="Q9873" s="99"/>
      <c r="R9873" s="99"/>
      <c r="S9873" s="99"/>
      <c r="T9873" s="99"/>
      <c r="U9873" s="99"/>
      <c r="V9873" s="99"/>
      <c r="W9873" s="99"/>
      <c r="X9873" s="99"/>
      <c r="Y9873" s="99"/>
      <c r="Z9873" s="99"/>
      <c r="AA9873" s="99"/>
      <c r="AB9873" s="99"/>
      <c r="AC9873" s="99"/>
      <c r="AD9873" s="99"/>
      <c r="AE9873" s="99"/>
      <c r="AF9873" s="99"/>
      <c r="AG9873" s="99"/>
      <c r="AH9873" s="31"/>
      <c r="AI9873" s="31"/>
      <c r="AJ9873" s="31"/>
      <c r="AK9873" s="31"/>
      <c r="AL9873" s="31"/>
      <c r="AO9873" s="376"/>
    </row>
    <row r="9874" spans="1:41" x14ac:dyDescent="0.25">
      <c r="A9874" s="44" t="s">
        <v>13848</v>
      </c>
      <c r="B9874" s="44" t="s">
        <v>14982</v>
      </c>
      <c r="C9874" s="45" t="s">
        <v>13849</v>
      </c>
      <c r="D9874" s="367" t="s">
        <v>3696</v>
      </c>
      <c r="E9874" s="328">
        <f>DATE(2028,10,24)</f>
        <v>47050</v>
      </c>
      <c r="F9874" s="32"/>
      <c r="G9874" s="32"/>
      <c r="H9874" s="32"/>
      <c r="I9874" s="31"/>
      <c r="J9874" s="31"/>
      <c r="K9874" s="31"/>
      <c r="L9874" s="31"/>
      <c r="M9874" s="31"/>
      <c r="N9874" s="31"/>
      <c r="O9874" s="31"/>
      <c r="P9874" s="31"/>
      <c r="Q9874" s="31"/>
      <c r="R9874" s="31"/>
      <c r="S9874" s="31"/>
      <c r="T9874" s="31"/>
      <c r="U9874" s="31"/>
      <c r="V9874" s="31"/>
      <c r="W9874" s="31"/>
      <c r="X9874" s="31"/>
      <c r="Y9874" s="31"/>
      <c r="Z9874" s="31"/>
      <c r="AA9874" s="31"/>
      <c r="AB9874" s="31"/>
      <c r="AC9874" s="31"/>
      <c r="AD9874" s="31"/>
      <c r="AE9874" s="31"/>
      <c r="AF9874" s="31"/>
      <c r="AG9874" s="31"/>
      <c r="AH9874" s="31"/>
      <c r="AI9874" s="31"/>
      <c r="AJ9874" s="31"/>
      <c r="AK9874" s="31"/>
      <c r="AL9874" s="31"/>
      <c r="AO9874" s="376"/>
    </row>
    <row r="9875" spans="1:41" x14ac:dyDescent="0.25">
      <c r="A9875" s="44" t="s">
        <v>10586</v>
      </c>
      <c r="B9875" s="44" t="s">
        <v>9248</v>
      </c>
      <c r="C9875" s="45">
        <v>240101</v>
      </c>
      <c r="D9875" s="45" t="s">
        <v>11363</v>
      </c>
      <c r="E9875" s="45" t="s">
        <v>9249</v>
      </c>
      <c r="AO9875" s="376"/>
    </row>
    <row r="9876" spans="1:41" x14ac:dyDescent="0.25">
      <c r="A9876" s="44" t="s">
        <v>8388</v>
      </c>
      <c r="B9876" s="44" t="s">
        <v>3043</v>
      </c>
      <c r="C9876" s="45">
        <v>230901</v>
      </c>
      <c r="D9876" s="45" t="s">
        <v>11363</v>
      </c>
      <c r="E9876" s="45" t="s">
        <v>7871</v>
      </c>
      <c r="AO9876" s="376"/>
    </row>
    <row r="9877" spans="1:41" x14ac:dyDescent="0.25">
      <c r="A9877" s="44" t="s">
        <v>20659</v>
      </c>
      <c r="B9877" s="44" t="s">
        <v>20660</v>
      </c>
      <c r="C9877" s="45" t="s">
        <v>20757</v>
      </c>
      <c r="D9877" s="32" t="s">
        <v>5559</v>
      </c>
      <c r="E9877" s="45" t="s">
        <v>20874</v>
      </c>
      <c r="F9877" s="32"/>
      <c r="G9877" s="32"/>
      <c r="H9877" s="32"/>
      <c r="I9877" s="31"/>
      <c r="J9877" s="31"/>
      <c r="K9877" s="31"/>
      <c r="L9877" s="31"/>
      <c r="M9877" s="31"/>
      <c r="N9877" s="31"/>
      <c r="O9877" s="31"/>
      <c r="P9877" s="31"/>
      <c r="Q9877" s="31"/>
      <c r="R9877" s="31"/>
      <c r="S9877" s="31"/>
      <c r="T9877" s="31"/>
      <c r="U9877" s="31"/>
      <c r="V9877" s="31"/>
      <c r="W9877" s="31"/>
      <c r="X9877" s="31"/>
      <c r="Y9877" s="31"/>
      <c r="Z9877" s="31"/>
      <c r="AA9877" s="31"/>
      <c r="AB9877" s="31"/>
      <c r="AC9877" s="31"/>
      <c r="AD9877" s="31"/>
      <c r="AE9877" s="31"/>
      <c r="AF9877" s="31"/>
      <c r="AG9877" s="31"/>
      <c r="AH9877" s="31"/>
      <c r="AI9877" s="31"/>
      <c r="AJ9877" s="31"/>
      <c r="AK9877" s="31"/>
      <c r="AL9877" s="31"/>
      <c r="AO9877" s="376"/>
    </row>
    <row r="9878" spans="1:41" x14ac:dyDescent="0.25">
      <c r="A9878" s="44" t="s">
        <v>20659</v>
      </c>
      <c r="B9878" s="44" t="s">
        <v>925</v>
      </c>
      <c r="C9878" s="45">
        <v>260601</v>
      </c>
      <c r="D9878" s="45" t="s">
        <v>11363</v>
      </c>
      <c r="E9878" s="45" t="s">
        <v>17341</v>
      </c>
      <c r="AO9878" s="376"/>
    </row>
    <row r="9879" spans="1:41" x14ac:dyDescent="0.3">
      <c r="A9879" s="333" t="s">
        <v>1046</v>
      </c>
      <c r="B9879" s="333" t="s">
        <v>12848</v>
      </c>
      <c r="C9879" s="125" t="s">
        <v>12849</v>
      </c>
      <c r="D9879" s="32" t="s">
        <v>20309</v>
      </c>
      <c r="E9879" s="125" t="s">
        <v>5332</v>
      </c>
      <c r="F9879" s="125" t="s">
        <v>1190</v>
      </c>
      <c r="G9879" s="125" t="s">
        <v>1190</v>
      </c>
      <c r="AO9879" s="376"/>
    </row>
    <row r="9880" spans="1:41" x14ac:dyDescent="0.3">
      <c r="A9880" s="333" t="s">
        <v>11466</v>
      </c>
      <c r="B9880" s="333" t="s">
        <v>11372</v>
      </c>
      <c r="C9880" s="125" t="s">
        <v>11373</v>
      </c>
      <c r="D9880" s="32" t="s">
        <v>20309</v>
      </c>
      <c r="E9880" s="125" t="s">
        <v>4826</v>
      </c>
      <c r="F9880" s="125" t="s">
        <v>1189</v>
      </c>
      <c r="G9880" s="125" t="s">
        <v>1190</v>
      </c>
      <c r="AO9880" s="376"/>
    </row>
    <row r="9881" spans="1:41" x14ac:dyDescent="0.25">
      <c r="A9881" s="44" t="s">
        <v>13236</v>
      </c>
      <c r="B9881" s="44" t="s">
        <v>17452</v>
      </c>
      <c r="C9881" s="45">
        <v>25010501</v>
      </c>
      <c r="D9881" s="45" t="s">
        <v>11363</v>
      </c>
      <c r="E9881" s="45" t="s">
        <v>12551</v>
      </c>
      <c r="AO9881" s="376"/>
    </row>
    <row r="9882" spans="1:41" x14ac:dyDescent="0.25">
      <c r="A9882" s="44" t="s">
        <v>13236</v>
      </c>
      <c r="B9882" s="44" t="s">
        <v>5129</v>
      </c>
      <c r="C9882" s="45">
        <v>25010502</v>
      </c>
      <c r="D9882" s="45" t="s">
        <v>11363</v>
      </c>
      <c r="E9882" s="45" t="s">
        <v>12551</v>
      </c>
      <c r="AO9882" s="376"/>
    </row>
    <row r="9883" spans="1:41" x14ac:dyDescent="0.25">
      <c r="A9883" s="44" t="s">
        <v>13236</v>
      </c>
      <c r="B9883" s="44" t="s">
        <v>5321</v>
      </c>
      <c r="C9883" s="45">
        <v>25010401</v>
      </c>
      <c r="D9883" s="45" t="s">
        <v>11363</v>
      </c>
      <c r="E9883" s="45" t="s">
        <v>12564</v>
      </c>
      <c r="AO9883" s="376"/>
    </row>
    <row r="9884" spans="1:41" x14ac:dyDescent="0.25">
      <c r="A9884" s="44" t="s">
        <v>13236</v>
      </c>
      <c r="B9884" s="44" t="s">
        <v>3176</v>
      </c>
      <c r="C9884" s="45">
        <v>25010402</v>
      </c>
      <c r="D9884" s="45" t="s">
        <v>11363</v>
      </c>
      <c r="E9884" s="45" t="s">
        <v>12564</v>
      </c>
      <c r="AO9884" s="376"/>
    </row>
    <row r="9885" spans="1:41" x14ac:dyDescent="0.25">
      <c r="A9885" s="44" t="s">
        <v>12696</v>
      </c>
      <c r="B9885" s="44" t="s">
        <v>17452</v>
      </c>
      <c r="C9885" s="45">
        <v>25010501</v>
      </c>
      <c r="D9885" s="45" t="s">
        <v>11363</v>
      </c>
      <c r="E9885" s="45" t="s">
        <v>12551</v>
      </c>
      <c r="AO9885" s="376"/>
    </row>
    <row r="9886" spans="1:41" x14ac:dyDescent="0.25">
      <c r="A9886" s="44" t="s">
        <v>12696</v>
      </c>
      <c r="B9886" s="44" t="s">
        <v>5129</v>
      </c>
      <c r="C9886" s="45">
        <v>25010502</v>
      </c>
      <c r="D9886" s="45" t="s">
        <v>11363</v>
      </c>
      <c r="E9886" s="45" t="s">
        <v>12551</v>
      </c>
      <c r="AO9886" s="376"/>
    </row>
    <row r="9887" spans="1:41" x14ac:dyDescent="0.25">
      <c r="A9887" s="44" t="s">
        <v>8389</v>
      </c>
      <c r="B9887" s="44" t="s">
        <v>8340</v>
      </c>
      <c r="C9887" s="45">
        <v>231001</v>
      </c>
      <c r="D9887" s="45" t="s">
        <v>11363</v>
      </c>
      <c r="E9887" s="45" t="s">
        <v>2538</v>
      </c>
      <c r="AO9887" s="376"/>
    </row>
    <row r="9888" spans="1:41" x14ac:dyDescent="0.25">
      <c r="A9888" s="91" t="s">
        <v>8390</v>
      </c>
      <c r="B9888" s="92" t="s">
        <v>3182</v>
      </c>
      <c r="C9888" s="93" t="s">
        <v>19170</v>
      </c>
      <c r="D9888" s="93" t="s">
        <v>1201</v>
      </c>
      <c r="E9888" s="94">
        <v>46582</v>
      </c>
      <c r="F9888" s="93"/>
      <c r="G9888" s="93"/>
      <c r="H9888" s="93"/>
      <c r="I9888" s="99"/>
      <c r="J9888" s="99"/>
      <c r="K9888" s="99"/>
      <c r="L9888" s="99"/>
      <c r="M9888" s="99"/>
      <c r="N9888" s="99"/>
      <c r="O9888" s="99"/>
      <c r="P9888" s="99"/>
      <c r="Q9888" s="99"/>
      <c r="R9888" s="99"/>
      <c r="S9888" s="99"/>
      <c r="T9888" s="99"/>
      <c r="U9888" s="99"/>
      <c r="V9888" s="99"/>
      <c r="W9888" s="99"/>
      <c r="X9888" s="99"/>
      <c r="Y9888" s="99"/>
      <c r="Z9888" s="99"/>
      <c r="AA9888" s="99"/>
      <c r="AB9888" s="99"/>
      <c r="AC9888" s="99"/>
      <c r="AD9888" s="99"/>
      <c r="AE9888" s="99"/>
      <c r="AF9888" s="99"/>
      <c r="AG9888" s="99"/>
      <c r="AH9888" s="31"/>
      <c r="AI9888" s="31"/>
      <c r="AJ9888" s="31"/>
      <c r="AK9888" s="31"/>
      <c r="AL9888" s="31"/>
      <c r="AO9888" s="376"/>
    </row>
    <row r="9889" spans="1:41" x14ac:dyDescent="0.25">
      <c r="A9889" s="44" t="s">
        <v>8390</v>
      </c>
      <c r="B9889" s="44" t="s">
        <v>3043</v>
      </c>
      <c r="C9889" s="45">
        <v>230901</v>
      </c>
      <c r="D9889" s="45" t="s">
        <v>11363</v>
      </c>
      <c r="E9889" s="45" t="s">
        <v>7871</v>
      </c>
      <c r="AO9889" s="376"/>
    </row>
    <row r="9890" spans="1:41" x14ac:dyDescent="0.3">
      <c r="A9890" s="135" t="s">
        <v>5779</v>
      </c>
      <c r="B9890" s="131" t="s">
        <v>5776</v>
      </c>
      <c r="C9890" s="96" t="s">
        <v>5777</v>
      </c>
      <c r="D9890" s="96" t="s">
        <v>1201</v>
      </c>
      <c r="E9890" s="112">
        <v>46341</v>
      </c>
      <c r="F9890" s="93"/>
      <c r="G9890" s="93"/>
      <c r="H9890" s="93"/>
      <c r="I9890" s="99"/>
      <c r="J9890" s="99"/>
      <c r="K9890" s="99"/>
      <c r="L9890" s="99"/>
      <c r="M9890" s="99"/>
      <c r="N9890" s="57"/>
      <c r="O9890" s="57"/>
      <c r="P9890" s="99"/>
      <c r="Q9890" s="99"/>
      <c r="R9890" s="99"/>
      <c r="S9890" s="99"/>
      <c r="T9890" s="99"/>
      <c r="U9890" s="99"/>
      <c r="V9890" s="99"/>
      <c r="W9890" s="99"/>
      <c r="X9890" s="99"/>
      <c r="Y9890" s="99"/>
      <c r="Z9890" s="99"/>
      <c r="AA9890" s="99"/>
      <c r="AB9890" s="99"/>
      <c r="AC9890" s="99"/>
      <c r="AD9890" s="99"/>
      <c r="AE9890" s="99"/>
      <c r="AF9890" s="99"/>
      <c r="AG9890" s="99"/>
      <c r="AH9890" s="31"/>
      <c r="AI9890" s="31"/>
      <c r="AJ9890" s="31"/>
      <c r="AK9890" s="31"/>
      <c r="AL9890" s="31"/>
      <c r="AO9890" s="376"/>
    </row>
    <row r="9891" spans="1:41" x14ac:dyDescent="0.3">
      <c r="A9891" s="333" t="s">
        <v>1047</v>
      </c>
      <c r="B9891" s="333" t="s">
        <v>1161</v>
      </c>
      <c r="C9891" s="125" t="s">
        <v>10225</v>
      </c>
      <c r="D9891" s="32" t="s">
        <v>20309</v>
      </c>
      <c r="E9891" s="125" t="s">
        <v>2593</v>
      </c>
      <c r="F9891" s="125" t="s">
        <v>1189</v>
      </c>
      <c r="G9891" s="125" t="s">
        <v>1190</v>
      </c>
      <c r="AO9891" s="376"/>
    </row>
    <row r="9892" spans="1:41" x14ac:dyDescent="0.3">
      <c r="A9892" s="333" t="s">
        <v>1047</v>
      </c>
      <c r="B9892" s="333" t="s">
        <v>4004</v>
      </c>
      <c r="C9892" s="125" t="s">
        <v>11370</v>
      </c>
      <c r="D9892" s="32" t="s">
        <v>20309</v>
      </c>
      <c r="E9892" s="125" t="s">
        <v>4826</v>
      </c>
      <c r="F9892" s="125" t="s">
        <v>1189</v>
      </c>
      <c r="G9892" s="125" t="s">
        <v>1190</v>
      </c>
      <c r="AO9892" s="376"/>
    </row>
    <row r="9893" spans="1:41" x14ac:dyDescent="0.3">
      <c r="A9893" s="333" t="s">
        <v>1047</v>
      </c>
      <c r="B9893" s="333" t="s">
        <v>4817</v>
      </c>
      <c r="C9893" s="125" t="s">
        <v>13321</v>
      </c>
      <c r="D9893" s="32" t="s">
        <v>20309</v>
      </c>
      <c r="E9893" s="125" t="s">
        <v>12551</v>
      </c>
      <c r="F9893" s="125" t="s">
        <v>1189</v>
      </c>
      <c r="G9893" s="125" t="s">
        <v>1190</v>
      </c>
      <c r="AO9893" s="376"/>
    </row>
    <row r="9894" spans="1:41" x14ac:dyDescent="0.25">
      <c r="A9894" s="44" t="s">
        <v>6489</v>
      </c>
      <c r="B9894" s="44" t="s">
        <v>2350</v>
      </c>
      <c r="C9894" s="45">
        <v>230105</v>
      </c>
      <c r="D9894" s="45" t="s">
        <v>11363</v>
      </c>
      <c r="E9894" s="45" t="s">
        <v>5265</v>
      </c>
      <c r="AO9894" s="376"/>
    </row>
    <row r="9895" spans="1:41" x14ac:dyDescent="0.3">
      <c r="A9895" s="57" t="s">
        <v>3624</v>
      </c>
      <c r="B9895" s="92" t="s">
        <v>3682</v>
      </c>
      <c r="C9895" s="93" t="s">
        <v>19106</v>
      </c>
      <c r="D9895" s="93" t="s">
        <v>3681</v>
      </c>
      <c r="E9895" s="94">
        <v>48029</v>
      </c>
      <c r="F9895" s="93"/>
      <c r="G9895" s="93"/>
      <c r="H9895" s="93"/>
      <c r="I9895" s="99"/>
      <c r="J9895" s="99"/>
      <c r="K9895" s="99"/>
      <c r="L9895" s="99"/>
      <c r="M9895" s="99"/>
      <c r="N9895" s="57"/>
      <c r="O9895" s="57"/>
      <c r="P9895" s="99"/>
      <c r="Q9895" s="99"/>
      <c r="R9895" s="99"/>
      <c r="S9895" s="99"/>
      <c r="T9895" s="99"/>
      <c r="U9895" s="99"/>
      <c r="V9895" s="99"/>
      <c r="W9895" s="99"/>
      <c r="X9895" s="99"/>
      <c r="Y9895" s="99"/>
      <c r="Z9895" s="99"/>
      <c r="AA9895" s="99"/>
      <c r="AB9895" s="99"/>
      <c r="AC9895" s="99"/>
      <c r="AD9895" s="99"/>
      <c r="AE9895" s="99"/>
      <c r="AF9895" s="99"/>
      <c r="AG9895" s="99"/>
      <c r="AH9895" s="31"/>
      <c r="AI9895" s="31"/>
      <c r="AJ9895" s="31"/>
      <c r="AK9895" s="31"/>
      <c r="AL9895" s="31"/>
      <c r="AO9895" s="376"/>
    </row>
    <row r="9896" spans="1:41" x14ac:dyDescent="0.25">
      <c r="A9896" s="44" t="s">
        <v>12320</v>
      </c>
      <c r="B9896" s="44" t="s">
        <v>12102</v>
      </c>
      <c r="C9896" s="45">
        <v>21.23</v>
      </c>
      <c r="D9896" s="45" t="s">
        <v>12549</v>
      </c>
      <c r="E9896" s="46">
        <v>46934</v>
      </c>
      <c r="F9896" s="45"/>
      <c r="G9896" s="93"/>
      <c r="H9896" s="93"/>
      <c r="I9896" s="99"/>
      <c r="J9896" s="99"/>
      <c r="K9896" s="99"/>
      <c r="L9896" s="99"/>
      <c r="M9896" s="99"/>
      <c r="N9896" s="99"/>
      <c r="O9896" s="99"/>
      <c r="P9896" s="99"/>
      <c r="Q9896" s="99"/>
      <c r="R9896" s="99"/>
      <c r="S9896" s="99"/>
      <c r="T9896" s="99"/>
      <c r="U9896" s="99"/>
      <c r="V9896" s="99"/>
      <c r="W9896" s="99"/>
      <c r="X9896" s="99"/>
      <c r="Y9896" s="99"/>
      <c r="Z9896" s="99"/>
      <c r="AA9896" s="99"/>
      <c r="AB9896" s="99"/>
      <c r="AC9896" s="99"/>
      <c r="AD9896" s="99"/>
      <c r="AE9896" s="99"/>
      <c r="AF9896" s="99"/>
      <c r="AG9896" s="99"/>
      <c r="AH9896" s="31"/>
      <c r="AI9896" s="31"/>
      <c r="AJ9896" s="31"/>
      <c r="AK9896" s="31"/>
      <c r="AL9896" s="31"/>
      <c r="AO9896" s="376"/>
    </row>
    <row r="9897" spans="1:41" x14ac:dyDescent="0.25">
      <c r="A9897" s="44" t="s">
        <v>739</v>
      </c>
      <c r="B9897" s="44" t="s">
        <v>7104</v>
      </c>
      <c r="C9897" s="45">
        <v>230504</v>
      </c>
      <c r="D9897" s="45" t="s">
        <v>11363</v>
      </c>
      <c r="E9897" s="45" t="s">
        <v>7105</v>
      </c>
      <c r="AO9897" s="376"/>
    </row>
    <row r="9898" spans="1:41" x14ac:dyDescent="0.25">
      <c r="A9898" s="44" t="s">
        <v>739</v>
      </c>
      <c r="B9898" s="44" t="s">
        <v>925</v>
      </c>
      <c r="C9898" s="45">
        <v>230601</v>
      </c>
      <c r="D9898" s="45" t="s">
        <v>11363</v>
      </c>
      <c r="E9898" s="45" t="s">
        <v>7770</v>
      </c>
      <c r="AO9898" s="376"/>
    </row>
    <row r="9899" spans="1:41" x14ac:dyDescent="0.25">
      <c r="A9899" s="44" t="s">
        <v>739</v>
      </c>
      <c r="B9899" s="44" t="s">
        <v>9248</v>
      </c>
      <c r="C9899" s="45">
        <v>240101</v>
      </c>
      <c r="D9899" s="45" t="s">
        <v>11363</v>
      </c>
      <c r="E9899" s="45" t="s">
        <v>9249</v>
      </c>
      <c r="AO9899" s="376"/>
    </row>
    <row r="9900" spans="1:41" x14ac:dyDescent="0.25">
      <c r="A9900" s="44" t="s">
        <v>739</v>
      </c>
      <c r="B9900" s="44" t="s">
        <v>944</v>
      </c>
      <c r="C9900" s="45">
        <v>240303</v>
      </c>
      <c r="D9900" s="45" t="s">
        <v>11363</v>
      </c>
      <c r="E9900" s="45" t="s">
        <v>2593</v>
      </c>
      <c r="AO9900" s="376"/>
    </row>
    <row r="9901" spans="1:41" x14ac:dyDescent="0.25">
      <c r="A9901" s="44" t="s">
        <v>739</v>
      </c>
      <c r="B9901" s="44" t="s">
        <v>10355</v>
      </c>
      <c r="C9901" s="45">
        <v>240403</v>
      </c>
      <c r="D9901" s="45" t="s">
        <v>11363</v>
      </c>
      <c r="E9901" s="45" t="s">
        <v>5037</v>
      </c>
      <c r="AO9901" s="376"/>
    </row>
    <row r="9902" spans="1:41" x14ac:dyDescent="0.25">
      <c r="A9902" s="44" t="s">
        <v>13850</v>
      </c>
      <c r="B9902" s="44" t="s">
        <v>14983</v>
      </c>
      <c r="C9902" s="45" t="s">
        <v>13851</v>
      </c>
      <c r="D9902" s="367" t="s">
        <v>3696</v>
      </c>
      <c r="E9902" s="328">
        <f>DATE(2029,4,18)</f>
        <v>47226</v>
      </c>
      <c r="F9902" s="32"/>
      <c r="G9902" s="32"/>
      <c r="H9902" s="32"/>
      <c r="I9902" s="31"/>
      <c r="J9902" s="31"/>
      <c r="K9902" s="31"/>
      <c r="L9902" s="31"/>
      <c r="M9902" s="31"/>
      <c r="N9902" s="31"/>
      <c r="O9902" s="31"/>
      <c r="P9902" s="31"/>
      <c r="Q9902" s="31"/>
      <c r="R9902" s="31"/>
      <c r="S9902" s="31"/>
      <c r="T9902" s="31"/>
      <c r="U9902" s="31"/>
      <c r="V9902" s="31"/>
      <c r="W9902" s="31"/>
      <c r="X9902" s="31"/>
      <c r="Y9902" s="31"/>
      <c r="Z9902" s="31"/>
      <c r="AA9902" s="31"/>
      <c r="AB9902" s="31"/>
      <c r="AC9902" s="31"/>
      <c r="AD9902" s="31"/>
      <c r="AE9902" s="31"/>
      <c r="AF9902" s="31"/>
      <c r="AG9902" s="31"/>
      <c r="AH9902" s="31"/>
      <c r="AI9902" s="31"/>
      <c r="AJ9902" s="31"/>
      <c r="AK9902" s="31"/>
      <c r="AL9902" s="31"/>
      <c r="AO9902" s="376"/>
    </row>
    <row r="9903" spans="1:41" x14ac:dyDescent="0.25">
      <c r="A9903" s="44" t="s">
        <v>2984</v>
      </c>
      <c r="B9903" s="319" t="s">
        <v>19508</v>
      </c>
      <c r="C9903" s="318" t="s">
        <v>19726</v>
      </c>
      <c r="D9903" s="93" t="s">
        <v>19934</v>
      </c>
      <c r="E9903" s="320">
        <v>46630</v>
      </c>
      <c r="F9903" s="93"/>
      <c r="G9903" s="93"/>
      <c r="H9903" s="93"/>
      <c r="I9903" s="99"/>
      <c r="J9903" s="99"/>
      <c r="K9903" s="99"/>
      <c r="L9903" s="99"/>
      <c r="M9903" s="99"/>
      <c r="N9903" s="99"/>
      <c r="O9903" s="99"/>
      <c r="P9903" s="99"/>
      <c r="Q9903" s="99"/>
      <c r="R9903" s="99"/>
      <c r="S9903" s="99"/>
      <c r="T9903" s="99"/>
      <c r="U9903" s="99"/>
      <c r="V9903" s="99"/>
      <c r="W9903" s="99"/>
      <c r="X9903" s="99"/>
      <c r="Y9903" s="99"/>
      <c r="Z9903" s="99"/>
      <c r="AA9903" s="99"/>
      <c r="AB9903" s="99"/>
      <c r="AC9903" s="99"/>
      <c r="AD9903" s="99"/>
      <c r="AE9903" s="99"/>
      <c r="AF9903" s="99"/>
      <c r="AG9903" s="99"/>
      <c r="AH9903" s="31"/>
      <c r="AI9903" s="31"/>
      <c r="AJ9903" s="31"/>
      <c r="AK9903" s="31"/>
      <c r="AL9903" s="31"/>
      <c r="AO9903" s="376"/>
    </row>
    <row r="9904" spans="1:41" x14ac:dyDescent="0.25">
      <c r="A9904" s="44" t="s">
        <v>2984</v>
      </c>
      <c r="B9904" s="319" t="s">
        <v>19509</v>
      </c>
      <c r="C9904" s="318" t="s">
        <v>19727</v>
      </c>
      <c r="D9904" s="93" t="s">
        <v>19934</v>
      </c>
      <c r="E9904" s="320">
        <v>47057</v>
      </c>
      <c r="F9904" s="93"/>
      <c r="G9904" s="93"/>
      <c r="H9904" s="93"/>
      <c r="I9904" s="99"/>
      <c r="J9904" s="99"/>
      <c r="K9904" s="99"/>
      <c r="L9904" s="99"/>
      <c r="M9904" s="99"/>
      <c r="N9904" s="99"/>
      <c r="O9904" s="99"/>
      <c r="P9904" s="99"/>
      <c r="Q9904" s="99"/>
      <c r="R9904" s="99"/>
      <c r="S9904" s="99"/>
      <c r="T9904" s="99"/>
      <c r="U9904" s="99"/>
      <c r="V9904" s="99"/>
      <c r="W9904" s="99"/>
      <c r="X9904" s="99"/>
      <c r="Y9904" s="99"/>
      <c r="Z9904" s="99"/>
      <c r="AA9904" s="99"/>
      <c r="AB9904" s="99"/>
      <c r="AC9904" s="99"/>
      <c r="AD9904" s="99"/>
      <c r="AE9904" s="99"/>
      <c r="AF9904" s="99"/>
      <c r="AG9904" s="99"/>
      <c r="AH9904" s="31"/>
      <c r="AI9904" s="31"/>
      <c r="AJ9904" s="31"/>
      <c r="AK9904" s="31"/>
      <c r="AL9904" s="31"/>
      <c r="AO9904" s="376"/>
    </row>
    <row r="9905" spans="1:41" x14ac:dyDescent="0.25">
      <c r="A9905" s="44" t="s">
        <v>2984</v>
      </c>
      <c r="B9905" s="44" t="s">
        <v>14985</v>
      </c>
      <c r="C9905" s="45" t="s">
        <v>13852</v>
      </c>
      <c r="D9905" s="367" t="s">
        <v>3696</v>
      </c>
      <c r="E9905" s="328">
        <f>DATE(2029,3,31)</f>
        <v>47208</v>
      </c>
      <c r="F9905" s="32"/>
      <c r="G9905" s="32"/>
      <c r="H9905" s="32"/>
      <c r="I9905" s="31"/>
      <c r="J9905" s="31"/>
      <c r="K9905" s="31"/>
      <c r="L9905" s="31"/>
      <c r="M9905" s="31"/>
      <c r="N9905" s="31"/>
      <c r="O9905" s="31"/>
      <c r="P9905" s="31"/>
      <c r="Q9905" s="31"/>
      <c r="R9905" s="31"/>
      <c r="S9905" s="31"/>
      <c r="T9905" s="31"/>
      <c r="U9905" s="31"/>
      <c r="V9905" s="31"/>
      <c r="W9905" s="31"/>
      <c r="X9905" s="31"/>
      <c r="Y9905" s="31"/>
      <c r="Z9905" s="31"/>
      <c r="AA9905" s="31"/>
      <c r="AB9905" s="31"/>
      <c r="AC9905" s="31"/>
      <c r="AD9905" s="31"/>
      <c r="AE9905" s="31"/>
      <c r="AF9905" s="31"/>
      <c r="AG9905" s="31"/>
      <c r="AH9905" s="31"/>
      <c r="AI9905" s="31"/>
      <c r="AJ9905" s="31"/>
      <c r="AK9905" s="31"/>
      <c r="AL9905" s="31"/>
      <c r="AO9905" s="376"/>
    </row>
    <row r="9906" spans="1:41" x14ac:dyDescent="0.25">
      <c r="A9906" s="44" t="s">
        <v>2984</v>
      </c>
      <c r="B9906" s="44" t="s">
        <v>14986</v>
      </c>
      <c r="C9906" s="45" t="s">
        <v>9136</v>
      </c>
      <c r="D9906" s="367" t="s">
        <v>3696</v>
      </c>
      <c r="E9906" s="328">
        <f>DATE(2027,9,10)</f>
        <v>46640</v>
      </c>
      <c r="F9906" s="32"/>
      <c r="G9906" s="32"/>
      <c r="H9906" s="32"/>
      <c r="I9906" s="31"/>
      <c r="J9906" s="31"/>
      <c r="K9906" s="31"/>
      <c r="L9906" s="31"/>
      <c r="M9906" s="31"/>
      <c r="N9906" s="31"/>
      <c r="O9906" s="31"/>
      <c r="P9906" s="31"/>
      <c r="Q9906" s="31"/>
      <c r="R9906" s="31"/>
      <c r="S9906" s="31"/>
      <c r="T9906" s="31"/>
      <c r="U9906" s="31"/>
      <c r="V9906" s="31"/>
      <c r="W9906" s="31"/>
      <c r="X9906" s="31"/>
      <c r="Y9906" s="31"/>
      <c r="Z9906" s="31"/>
      <c r="AA9906" s="31"/>
      <c r="AB9906" s="31"/>
      <c r="AC9906" s="31"/>
      <c r="AD9906" s="31"/>
      <c r="AE9906" s="31"/>
      <c r="AF9906" s="31"/>
      <c r="AG9906" s="31"/>
      <c r="AH9906" s="31"/>
      <c r="AI9906" s="31"/>
      <c r="AJ9906" s="31"/>
      <c r="AK9906" s="31"/>
      <c r="AL9906" s="31"/>
      <c r="AO9906" s="376"/>
    </row>
    <row r="9907" spans="1:41" x14ac:dyDescent="0.25">
      <c r="A9907" s="44" t="s">
        <v>2984</v>
      </c>
      <c r="B9907" s="44" t="s">
        <v>14984</v>
      </c>
      <c r="C9907" s="45" t="s">
        <v>11798</v>
      </c>
      <c r="D9907" s="367" t="s">
        <v>3696</v>
      </c>
      <c r="E9907" s="328">
        <f>DATE(2028,10,24)</f>
        <v>47050</v>
      </c>
      <c r="F9907" s="32"/>
      <c r="G9907" s="32"/>
      <c r="H9907" s="32"/>
      <c r="I9907" s="31"/>
      <c r="J9907" s="31"/>
      <c r="K9907" s="31"/>
      <c r="L9907" s="31"/>
      <c r="M9907" s="31"/>
      <c r="N9907" s="31"/>
      <c r="O9907" s="31"/>
      <c r="P9907" s="31"/>
      <c r="Q9907" s="31"/>
      <c r="R9907" s="31"/>
      <c r="S9907" s="31"/>
      <c r="T9907" s="31"/>
      <c r="U9907" s="31"/>
      <c r="V9907" s="31"/>
      <c r="W9907" s="31"/>
      <c r="X9907" s="31"/>
      <c r="Y9907" s="31"/>
      <c r="Z9907" s="31"/>
      <c r="AA9907" s="31"/>
      <c r="AB9907" s="31"/>
      <c r="AC9907" s="31"/>
      <c r="AD9907" s="31"/>
      <c r="AE9907" s="31"/>
      <c r="AF9907" s="31"/>
      <c r="AG9907" s="31"/>
      <c r="AH9907" s="31"/>
      <c r="AI9907" s="31"/>
      <c r="AJ9907" s="31"/>
      <c r="AK9907" s="31"/>
      <c r="AL9907" s="31"/>
      <c r="AO9907" s="376"/>
    </row>
    <row r="9908" spans="1:41" x14ac:dyDescent="0.25">
      <c r="A9908" s="44" t="s">
        <v>2984</v>
      </c>
      <c r="B9908" s="44" t="s">
        <v>10355</v>
      </c>
      <c r="C9908" s="45">
        <v>240403</v>
      </c>
      <c r="D9908" s="45" t="s">
        <v>11363</v>
      </c>
      <c r="E9908" s="45" t="s">
        <v>5037</v>
      </c>
      <c r="AO9908" s="376"/>
    </row>
    <row r="9909" spans="1:41" x14ac:dyDescent="0.25">
      <c r="A9909" s="44" t="s">
        <v>2984</v>
      </c>
      <c r="B9909" s="44" t="s">
        <v>2350</v>
      </c>
      <c r="C9909" s="45">
        <v>250106</v>
      </c>
      <c r="D9909" s="45" t="s">
        <v>11363</v>
      </c>
      <c r="E9909" s="45" t="s">
        <v>11887</v>
      </c>
      <c r="AO9909" s="376"/>
    </row>
    <row r="9910" spans="1:41" x14ac:dyDescent="0.25">
      <c r="A9910" s="44" t="s">
        <v>2984</v>
      </c>
      <c r="B9910" s="44" t="s">
        <v>936</v>
      </c>
      <c r="C9910" s="45">
        <v>260703</v>
      </c>
      <c r="D9910" s="45" t="s">
        <v>11363</v>
      </c>
      <c r="E9910" s="45" t="s">
        <v>11150</v>
      </c>
      <c r="AO9910" s="376"/>
    </row>
    <row r="9911" spans="1:41" x14ac:dyDescent="0.25">
      <c r="A9911" s="44" t="s">
        <v>14507</v>
      </c>
      <c r="B9911" s="44" t="s">
        <v>5570</v>
      </c>
      <c r="C9911" s="45" t="s">
        <v>20742</v>
      </c>
      <c r="D9911" s="32" t="s">
        <v>5559</v>
      </c>
      <c r="E9911" s="45" t="s">
        <v>20872</v>
      </c>
      <c r="F9911" s="32"/>
      <c r="G9911" s="32"/>
      <c r="H9911" s="32"/>
      <c r="I9911" s="31"/>
      <c r="J9911" s="31"/>
      <c r="K9911" s="31"/>
      <c r="L9911" s="31"/>
      <c r="M9911" s="31"/>
      <c r="N9911" s="31"/>
      <c r="O9911" s="31"/>
      <c r="P9911" s="31"/>
      <c r="Q9911" s="31"/>
      <c r="R9911" s="31"/>
      <c r="S9911" s="31"/>
      <c r="T9911" s="31"/>
      <c r="U9911" s="31"/>
      <c r="V9911" s="31"/>
      <c r="W9911" s="31"/>
      <c r="X9911" s="31"/>
      <c r="Y9911" s="31"/>
      <c r="Z9911" s="31"/>
      <c r="AA9911" s="31"/>
      <c r="AB9911" s="31"/>
      <c r="AC9911" s="31"/>
      <c r="AD9911" s="31"/>
      <c r="AE9911" s="31"/>
      <c r="AF9911" s="31"/>
      <c r="AG9911" s="31"/>
      <c r="AH9911" s="31"/>
      <c r="AI9911" s="31"/>
      <c r="AJ9911" s="31"/>
      <c r="AK9911" s="31"/>
      <c r="AL9911" s="31"/>
      <c r="AO9911" s="376"/>
    </row>
    <row r="9912" spans="1:41" x14ac:dyDescent="0.25">
      <c r="A9912" s="44" t="s">
        <v>14507</v>
      </c>
      <c r="B9912" s="44" t="s">
        <v>20706</v>
      </c>
      <c r="C9912" s="45" t="s">
        <v>20823</v>
      </c>
      <c r="D9912" s="32" t="s">
        <v>5559</v>
      </c>
      <c r="E9912" s="45" t="s">
        <v>20882</v>
      </c>
      <c r="F9912" s="32"/>
      <c r="G9912" s="32"/>
      <c r="H9912" s="32"/>
      <c r="I9912" s="31"/>
      <c r="J9912" s="31"/>
      <c r="K9912" s="31"/>
      <c r="L9912" s="31"/>
      <c r="M9912" s="31"/>
      <c r="N9912" s="31"/>
      <c r="O9912" s="31"/>
      <c r="P9912" s="31"/>
      <c r="Q9912" s="31"/>
      <c r="R9912" s="31"/>
      <c r="S9912" s="31"/>
      <c r="T9912" s="31"/>
      <c r="U9912" s="31"/>
      <c r="V9912" s="31"/>
      <c r="W9912" s="31"/>
      <c r="X9912" s="31"/>
      <c r="Y9912" s="31"/>
      <c r="Z9912" s="31"/>
      <c r="AA9912" s="31"/>
      <c r="AB9912" s="31"/>
      <c r="AC9912" s="31"/>
      <c r="AD9912" s="31"/>
      <c r="AE9912" s="31"/>
      <c r="AF9912" s="31"/>
      <c r="AG9912" s="31"/>
      <c r="AH9912" s="31"/>
      <c r="AI9912" s="31"/>
      <c r="AJ9912" s="31"/>
      <c r="AK9912" s="31"/>
      <c r="AL9912" s="31"/>
      <c r="AO9912" s="376"/>
    </row>
    <row r="9913" spans="1:41" x14ac:dyDescent="0.25">
      <c r="A9913" s="44" t="s">
        <v>14507</v>
      </c>
      <c r="B9913" s="44" t="s">
        <v>3910</v>
      </c>
      <c r="C9913" s="45" t="s">
        <v>14508</v>
      </c>
      <c r="D9913" s="46" t="s">
        <v>21328</v>
      </c>
      <c r="E9913" s="46">
        <v>46583</v>
      </c>
      <c r="AO9913" s="376"/>
    </row>
    <row r="9914" spans="1:41" x14ac:dyDescent="0.25">
      <c r="A9914" s="91" t="s">
        <v>453</v>
      </c>
      <c r="B9914" s="57" t="s">
        <v>17204</v>
      </c>
      <c r="C9914" s="62">
        <v>2515</v>
      </c>
      <c r="D9914" s="62" t="s">
        <v>20886</v>
      </c>
      <c r="E9914" s="60">
        <v>47149</v>
      </c>
      <c r="F9914" s="32"/>
      <c r="G9914" s="32"/>
      <c r="H9914" s="32"/>
      <c r="I9914" s="31"/>
      <c r="J9914" s="31"/>
      <c r="K9914" s="31"/>
      <c r="L9914" s="31"/>
      <c r="M9914" s="31"/>
      <c r="N9914" s="31"/>
      <c r="O9914" s="31"/>
      <c r="P9914" s="31"/>
      <c r="Q9914" s="31"/>
      <c r="R9914" s="31"/>
      <c r="S9914" s="31"/>
      <c r="T9914" s="31"/>
      <c r="U9914" s="31"/>
      <c r="V9914" s="31"/>
      <c r="W9914" s="31"/>
      <c r="X9914" s="31"/>
      <c r="Y9914" s="31"/>
      <c r="Z9914" s="31"/>
      <c r="AA9914" s="31"/>
      <c r="AB9914" s="31"/>
      <c r="AC9914" s="31"/>
      <c r="AD9914" s="31"/>
      <c r="AE9914" s="31"/>
      <c r="AF9914" s="31"/>
      <c r="AG9914" s="31"/>
      <c r="AH9914" s="31"/>
      <c r="AI9914" s="31"/>
      <c r="AJ9914" s="31"/>
      <c r="AK9914" s="31"/>
      <c r="AL9914" s="31"/>
      <c r="AO9914" s="376"/>
    </row>
    <row r="9915" spans="1:41" x14ac:dyDescent="0.25">
      <c r="A9915" s="44" t="s">
        <v>453</v>
      </c>
      <c r="B9915" s="44" t="s">
        <v>21437</v>
      </c>
      <c r="C9915" s="45" t="s">
        <v>5547</v>
      </c>
      <c r="D9915" s="45" t="s">
        <v>21447</v>
      </c>
      <c r="E9915" s="46">
        <v>46660</v>
      </c>
      <c r="AO9915" s="376"/>
    </row>
    <row r="9916" spans="1:41" x14ac:dyDescent="0.3">
      <c r="A9916" s="333" t="s">
        <v>18689</v>
      </c>
      <c r="B9916" s="333" t="s">
        <v>2301</v>
      </c>
      <c r="C9916" s="125" t="s">
        <v>18816</v>
      </c>
      <c r="D9916" s="32" t="s">
        <v>20309</v>
      </c>
      <c r="E9916" s="125" t="s">
        <v>8292</v>
      </c>
      <c r="F9916" s="125" t="s">
        <v>1190</v>
      </c>
      <c r="G9916" s="125" t="s">
        <v>1190</v>
      </c>
      <c r="AO9916" s="376"/>
    </row>
    <row r="9917" spans="1:41" x14ac:dyDescent="0.25">
      <c r="A9917" s="44" t="s">
        <v>17990</v>
      </c>
      <c r="B9917" s="44" t="s">
        <v>2350</v>
      </c>
      <c r="C9917" s="45">
        <v>230105</v>
      </c>
      <c r="D9917" s="45" t="s">
        <v>11363</v>
      </c>
      <c r="E9917" s="45" t="s">
        <v>5265</v>
      </c>
      <c r="AO9917" s="376"/>
    </row>
    <row r="9918" spans="1:41" x14ac:dyDescent="0.25">
      <c r="A9918" s="44" t="s">
        <v>5535</v>
      </c>
      <c r="B9918" s="44" t="s">
        <v>21433</v>
      </c>
      <c r="C9918" s="45" t="s">
        <v>5528</v>
      </c>
      <c r="D9918" s="45" t="s">
        <v>21447</v>
      </c>
      <c r="E9918" s="46">
        <v>46418</v>
      </c>
      <c r="AO9918" s="376"/>
    </row>
    <row r="9919" spans="1:41" x14ac:dyDescent="0.3">
      <c r="A9919" s="333" t="s">
        <v>2126</v>
      </c>
      <c r="B9919" s="333" t="s">
        <v>1176</v>
      </c>
      <c r="C9919" s="125" t="s">
        <v>15480</v>
      </c>
      <c r="D9919" s="32" t="s">
        <v>20309</v>
      </c>
      <c r="E9919" s="125" t="s">
        <v>9839</v>
      </c>
      <c r="F9919" s="125" t="s">
        <v>1189</v>
      </c>
      <c r="G9919" s="125" t="s">
        <v>1190</v>
      </c>
      <c r="AO9919" s="376"/>
    </row>
    <row r="9920" spans="1:41" x14ac:dyDescent="0.25">
      <c r="A9920" s="44" t="s">
        <v>2985</v>
      </c>
      <c r="B9920" s="44" t="s">
        <v>9248</v>
      </c>
      <c r="C9920" s="45">
        <v>240101</v>
      </c>
      <c r="D9920" s="45" t="s">
        <v>11363</v>
      </c>
      <c r="E9920" s="45" t="s">
        <v>9249</v>
      </c>
      <c r="AO9920" s="376"/>
    </row>
    <row r="9921" spans="1:41" x14ac:dyDescent="0.25">
      <c r="A9921" s="44" t="s">
        <v>13108</v>
      </c>
      <c r="B9921" s="44" t="s">
        <v>21434</v>
      </c>
      <c r="C9921" s="45" t="s">
        <v>13058</v>
      </c>
      <c r="D9921" s="45" t="s">
        <v>21447</v>
      </c>
      <c r="E9921" s="46">
        <v>46418</v>
      </c>
      <c r="AO9921" s="376"/>
    </row>
    <row r="9922" spans="1:41" x14ac:dyDescent="0.25">
      <c r="A9922" s="44" t="s">
        <v>13108</v>
      </c>
      <c r="B9922" s="44" t="s">
        <v>2350</v>
      </c>
      <c r="C9922" s="45">
        <v>250106</v>
      </c>
      <c r="D9922" s="45" t="s">
        <v>11363</v>
      </c>
      <c r="E9922" s="45" t="s">
        <v>11887</v>
      </c>
      <c r="AO9922" s="376"/>
    </row>
    <row r="9923" spans="1:41" x14ac:dyDescent="0.3">
      <c r="A9923" s="99" t="s">
        <v>10910</v>
      </c>
      <c r="B9923" s="92" t="s">
        <v>10916</v>
      </c>
      <c r="C9923" s="93" t="s">
        <v>10927</v>
      </c>
      <c r="D9923" s="93" t="s">
        <v>1394</v>
      </c>
      <c r="E9923" s="94">
        <v>46389</v>
      </c>
      <c r="F9923" s="93"/>
      <c r="G9923" s="93"/>
      <c r="H9923" s="93"/>
      <c r="I9923" s="99"/>
      <c r="J9923" s="99"/>
      <c r="K9923" s="99"/>
      <c r="L9923" s="99"/>
      <c r="M9923" s="99"/>
      <c r="N9923" s="57"/>
      <c r="O9923" s="57"/>
      <c r="P9923" s="99"/>
      <c r="Q9923" s="99"/>
      <c r="R9923" s="99"/>
      <c r="S9923" s="99"/>
      <c r="T9923" s="99"/>
      <c r="U9923" s="99"/>
      <c r="V9923" s="99"/>
      <c r="W9923" s="99"/>
      <c r="X9923" s="99"/>
      <c r="Y9923" s="99"/>
      <c r="Z9923" s="99"/>
      <c r="AA9923" s="99"/>
      <c r="AB9923" s="99"/>
      <c r="AC9923" s="99"/>
      <c r="AD9923" s="99"/>
      <c r="AE9923" s="99"/>
      <c r="AF9923" s="99"/>
      <c r="AG9923" s="99"/>
      <c r="AH9923" s="31"/>
      <c r="AI9923" s="31"/>
      <c r="AJ9923" s="31"/>
      <c r="AK9923" s="31"/>
      <c r="AL9923" s="31"/>
      <c r="AO9923" s="376"/>
    </row>
    <row r="9924" spans="1:41" x14ac:dyDescent="0.25">
      <c r="A9924" s="44" t="s">
        <v>21705</v>
      </c>
      <c r="B9924" s="44" t="s">
        <v>936</v>
      </c>
      <c r="C9924" s="45">
        <v>260703</v>
      </c>
      <c r="D9924" s="45" t="s">
        <v>11363</v>
      </c>
      <c r="E9924" s="45" t="s">
        <v>11150</v>
      </c>
      <c r="AO9924" s="376"/>
    </row>
    <row r="9925" spans="1:41" x14ac:dyDescent="0.25">
      <c r="A9925" s="44" t="s">
        <v>13653</v>
      </c>
      <c r="B9925" s="44" t="s">
        <v>12102</v>
      </c>
      <c r="C9925" s="45">
        <v>21.25</v>
      </c>
      <c r="D9925" s="45" t="s">
        <v>12549</v>
      </c>
      <c r="E9925" s="46">
        <v>47664</v>
      </c>
      <c r="F9925" s="45" t="s">
        <v>1335</v>
      </c>
      <c r="G9925" s="93"/>
      <c r="H9925" s="93"/>
      <c r="I9925" s="99"/>
      <c r="J9925" s="99"/>
      <c r="K9925" s="99"/>
      <c r="L9925" s="99"/>
      <c r="M9925" s="99"/>
      <c r="N9925" s="99"/>
      <c r="O9925" s="99"/>
      <c r="P9925" s="99"/>
      <c r="Q9925" s="99"/>
      <c r="R9925" s="99"/>
      <c r="S9925" s="99"/>
      <c r="T9925" s="99"/>
      <c r="U9925" s="99"/>
      <c r="V9925" s="99"/>
      <c r="W9925" s="99"/>
      <c r="X9925" s="99"/>
      <c r="Y9925" s="99"/>
      <c r="Z9925" s="99"/>
      <c r="AA9925" s="99"/>
      <c r="AB9925" s="99"/>
      <c r="AC9925" s="99"/>
      <c r="AD9925" s="99"/>
      <c r="AE9925" s="99"/>
      <c r="AF9925" s="99"/>
      <c r="AG9925" s="99"/>
      <c r="AH9925" s="31"/>
      <c r="AI9925" s="31"/>
      <c r="AJ9925" s="31"/>
      <c r="AK9925" s="31"/>
      <c r="AL9925" s="31"/>
      <c r="AO9925" s="376"/>
    </row>
    <row r="9926" spans="1:41" x14ac:dyDescent="0.25">
      <c r="A9926" s="44" t="s">
        <v>19378</v>
      </c>
      <c r="B9926" s="319" t="s">
        <v>19509</v>
      </c>
      <c r="C9926" s="318" t="s">
        <v>19728</v>
      </c>
      <c r="D9926" s="93" t="s">
        <v>19934</v>
      </c>
      <c r="E9926" s="320">
        <v>47057</v>
      </c>
      <c r="F9926" s="93"/>
      <c r="G9926" s="93"/>
      <c r="H9926" s="93"/>
      <c r="I9926" s="99"/>
      <c r="J9926" s="99"/>
      <c r="K9926" s="99"/>
      <c r="L9926" s="99"/>
      <c r="M9926" s="99"/>
      <c r="N9926" s="99"/>
      <c r="O9926" s="99"/>
      <c r="P9926" s="99"/>
      <c r="Q9926" s="99"/>
      <c r="R9926" s="99"/>
      <c r="S9926" s="99"/>
      <c r="T9926" s="99"/>
      <c r="U9926" s="99"/>
      <c r="V9926" s="99"/>
      <c r="W9926" s="99"/>
      <c r="X9926" s="99"/>
      <c r="Y9926" s="99"/>
      <c r="Z9926" s="99"/>
      <c r="AA9926" s="99"/>
      <c r="AB9926" s="99"/>
      <c r="AC9926" s="99"/>
      <c r="AD9926" s="99"/>
      <c r="AE9926" s="99"/>
      <c r="AF9926" s="99"/>
      <c r="AG9926" s="99"/>
      <c r="AH9926" s="31"/>
      <c r="AI9926" s="31"/>
      <c r="AJ9926" s="31"/>
      <c r="AK9926" s="31"/>
      <c r="AL9926" s="31"/>
      <c r="AO9926" s="376"/>
    </row>
    <row r="9927" spans="1:41" x14ac:dyDescent="0.25">
      <c r="A9927" s="44" t="s">
        <v>11191</v>
      </c>
      <c r="B9927" s="44" t="s">
        <v>11188</v>
      </c>
      <c r="C9927" s="45" t="s">
        <v>11192</v>
      </c>
      <c r="D9927" s="45" t="s">
        <v>11204</v>
      </c>
      <c r="E9927" s="45" t="s">
        <v>10349</v>
      </c>
      <c r="F9927" s="93"/>
      <c r="G9927" s="93"/>
      <c r="H9927" s="93"/>
      <c r="I9927" s="99"/>
      <c r="J9927" s="99"/>
      <c r="K9927" s="99"/>
      <c r="L9927" s="99"/>
      <c r="M9927" s="99"/>
      <c r="N9927" s="99"/>
      <c r="O9927" s="99"/>
      <c r="P9927" s="99"/>
      <c r="Q9927" s="99"/>
      <c r="R9927" s="99"/>
      <c r="S9927" s="99"/>
      <c r="T9927" s="99"/>
      <c r="U9927" s="99"/>
      <c r="V9927" s="99"/>
      <c r="W9927" s="99"/>
      <c r="X9927" s="99"/>
      <c r="Y9927" s="99"/>
      <c r="Z9927" s="99"/>
      <c r="AA9927" s="99"/>
      <c r="AB9927" s="99"/>
      <c r="AC9927" s="99"/>
      <c r="AD9927" s="99"/>
      <c r="AE9927" s="99"/>
      <c r="AF9927" s="99"/>
      <c r="AG9927" s="99"/>
      <c r="AH9927" s="31"/>
      <c r="AI9927" s="31"/>
      <c r="AJ9927" s="31"/>
      <c r="AK9927" s="31"/>
      <c r="AL9927" s="31"/>
      <c r="AO9927" s="376"/>
    </row>
    <row r="9928" spans="1:41" x14ac:dyDescent="0.25">
      <c r="A9928" s="44" t="s">
        <v>11191</v>
      </c>
      <c r="B9928" s="44" t="s">
        <v>11188</v>
      </c>
      <c r="C9928" s="45" t="s">
        <v>11192</v>
      </c>
      <c r="D9928" s="93" t="s">
        <v>17443</v>
      </c>
      <c r="E9928" s="45" t="s">
        <v>10349</v>
      </c>
      <c r="F9928" s="93"/>
      <c r="G9928" s="93"/>
      <c r="H9928" s="93"/>
      <c r="I9928" s="99"/>
      <c r="J9928" s="99"/>
      <c r="K9928" s="99"/>
      <c r="L9928" s="99"/>
      <c r="M9928" s="99"/>
      <c r="N9928" s="99"/>
      <c r="O9928" s="99"/>
      <c r="P9928" s="99"/>
      <c r="Q9928" s="99"/>
      <c r="R9928" s="99"/>
      <c r="S9928" s="99"/>
      <c r="T9928" s="99"/>
      <c r="U9928" s="99"/>
      <c r="V9928" s="99"/>
      <c r="W9928" s="99"/>
      <c r="X9928" s="99"/>
      <c r="Y9928" s="99"/>
      <c r="Z9928" s="99"/>
      <c r="AA9928" s="99"/>
      <c r="AB9928" s="99"/>
      <c r="AC9928" s="99"/>
      <c r="AD9928" s="99"/>
      <c r="AE9928" s="99"/>
      <c r="AF9928" s="99"/>
      <c r="AG9928" s="99"/>
      <c r="AH9928" s="31"/>
      <c r="AI9928" s="31"/>
      <c r="AJ9928" s="31"/>
      <c r="AK9928" s="31"/>
      <c r="AL9928" s="31"/>
      <c r="AO9928" s="376"/>
    </row>
    <row r="9929" spans="1:41" x14ac:dyDescent="0.25">
      <c r="A9929" s="44" t="s">
        <v>21146</v>
      </c>
      <c r="B9929" s="44" t="s">
        <v>21359</v>
      </c>
      <c r="C9929" s="45" t="s">
        <v>21182</v>
      </c>
      <c r="D9929" s="45" t="s">
        <v>21447</v>
      </c>
      <c r="E9929" s="46">
        <v>46752</v>
      </c>
      <c r="AO9929" s="376"/>
    </row>
    <row r="9930" spans="1:41" x14ac:dyDescent="0.25">
      <c r="A9930" s="44" t="s">
        <v>17991</v>
      </c>
      <c r="B9930" s="44" t="s">
        <v>2355</v>
      </c>
      <c r="C9930" s="45">
        <v>251001</v>
      </c>
      <c r="D9930" s="45" t="s">
        <v>11363</v>
      </c>
      <c r="E9930" s="45" t="s">
        <v>11146</v>
      </c>
      <c r="AO9930" s="376"/>
    </row>
    <row r="9931" spans="1:41" x14ac:dyDescent="0.25">
      <c r="A9931" s="44" t="s">
        <v>8229</v>
      </c>
      <c r="B9931" s="44" t="s">
        <v>21406</v>
      </c>
      <c r="C9931" s="45" t="s">
        <v>18890</v>
      </c>
      <c r="D9931" s="45" t="s">
        <v>21447</v>
      </c>
      <c r="E9931" s="46">
        <v>46507</v>
      </c>
      <c r="AO9931" s="376"/>
    </row>
    <row r="9932" spans="1:41" x14ac:dyDescent="0.25">
      <c r="A9932" s="44" t="s">
        <v>8229</v>
      </c>
      <c r="B9932" s="44" t="s">
        <v>21433</v>
      </c>
      <c r="C9932" s="45" t="s">
        <v>8135</v>
      </c>
      <c r="D9932" s="45" t="s">
        <v>21447</v>
      </c>
      <c r="E9932" s="46">
        <v>46418</v>
      </c>
      <c r="AO9932" s="376"/>
    </row>
    <row r="9933" spans="1:41" x14ac:dyDescent="0.25">
      <c r="A9933" s="44" t="s">
        <v>8229</v>
      </c>
      <c r="B9933" s="44" t="s">
        <v>9248</v>
      </c>
      <c r="C9933" s="45">
        <v>260105</v>
      </c>
      <c r="D9933" s="45" t="s">
        <v>11363</v>
      </c>
      <c r="E9933" s="45" t="s">
        <v>17625</v>
      </c>
      <c r="AO9933" s="376"/>
    </row>
    <row r="9934" spans="1:41" x14ac:dyDescent="0.25">
      <c r="A9934" s="44" t="s">
        <v>8229</v>
      </c>
      <c r="B9934" s="44" t="s">
        <v>936</v>
      </c>
      <c r="C9934" s="45">
        <v>260703</v>
      </c>
      <c r="D9934" s="45" t="s">
        <v>11363</v>
      </c>
      <c r="E9934" s="45" t="s">
        <v>11150</v>
      </c>
      <c r="AO9934" s="376"/>
    </row>
    <row r="9935" spans="1:41" x14ac:dyDescent="0.25">
      <c r="A9935" s="44" t="s">
        <v>7379</v>
      </c>
      <c r="B9935" s="44" t="s">
        <v>4957</v>
      </c>
      <c r="C9935" s="45" t="s">
        <v>4983</v>
      </c>
      <c r="D9935" s="45" t="s">
        <v>11204</v>
      </c>
      <c r="E9935" s="45" t="s">
        <v>4146</v>
      </c>
      <c r="F9935" s="93"/>
      <c r="G9935" s="93"/>
      <c r="H9935" s="93"/>
      <c r="I9935" s="99"/>
      <c r="J9935" s="99"/>
      <c r="K9935" s="99"/>
      <c r="L9935" s="99"/>
      <c r="M9935" s="99"/>
      <c r="N9935" s="99"/>
      <c r="O9935" s="99"/>
      <c r="P9935" s="99"/>
      <c r="Q9935" s="99"/>
      <c r="R9935" s="99"/>
      <c r="S9935" s="99"/>
      <c r="T9935" s="99"/>
      <c r="U9935" s="99"/>
      <c r="V9935" s="99"/>
      <c r="W9935" s="99"/>
      <c r="X9935" s="99"/>
      <c r="Y9935" s="99"/>
      <c r="Z9935" s="99"/>
      <c r="AA9935" s="99"/>
      <c r="AB9935" s="99"/>
      <c r="AC9935" s="99"/>
      <c r="AD9935" s="99"/>
      <c r="AE9935" s="99"/>
      <c r="AF9935" s="99"/>
      <c r="AG9935" s="99"/>
      <c r="AH9935" s="31"/>
      <c r="AI9935" s="31"/>
      <c r="AJ9935" s="31"/>
      <c r="AK9935" s="31"/>
      <c r="AL9935" s="31"/>
      <c r="AO9935" s="376"/>
    </row>
    <row r="9936" spans="1:41" x14ac:dyDescent="0.25">
      <c r="A9936" s="44" t="s">
        <v>7379</v>
      </c>
      <c r="B9936" s="44" t="s">
        <v>4957</v>
      </c>
      <c r="C9936" s="45" t="s">
        <v>4983</v>
      </c>
      <c r="D9936" s="93" t="s">
        <v>17443</v>
      </c>
      <c r="E9936" s="45" t="s">
        <v>4146</v>
      </c>
      <c r="F9936" s="93"/>
      <c r="G9936" s="93"/>
      <c r="H9936" s="93"/>
      <c r="I9936" s="99"/>
      <c r="J9936" s="99"/>
      <c r="K9936" s="99"/>
      <c r="L9936" s="99"/>
      <c r="M9936" s="99"/>
      <c r="N9936" s="99"/>
      <c r="O9936" s="99"/>
      <c r="P9936" s="99"/>
      <c r="Q9936" s="99"/>
      <c r="R9936" s="99"/>
      <c r="S9936" s="99"/>
      <c r="T9936" s="99"/>
      <c r="U9936" s="99"/>
      <c r="V9936" s="99"/>
      <c r="W9936" s="99"/>
      <c r="X9936" s="99"/>
      <c r="Y9936" s="99"/>
      <c r="Z9936" s="99"/>
      <c r="AA9936" s="99"/>
      <c r="AB9936" s="99"/>
      <c r="AC9936" s="99"/>
      <c r="AD9936" s="99"/>
      <c r="AE9936" s="99"/>
      <c r="AF9936" s="99"/>
      <c r="AG9936" s="99"/>
      <c r="AH9936" s="31"/>
      <c r="AI9936" s="31"/>
      <c r="AJ9936" s="31"/>
      <c r="AK9936" s="31"/>
      <c r="AL9936" s="31"/>
      <c r="AO9936" s="376"/>
    </row>
    <row r="9937" spans="1:41" x14ac:dyDescent="0.25">
      <c r="A9937" s="44" t="s">
        <v>7379</v>
      </c>
      <c r="B9937" s="44" t="s">
        <v>4957</v>
      </c>
      <c r="C9937" s="45" t="s">
        <v>4983</v>
      </c>
      <c r="D9937" s="45" t="s">
        <v>9895</v>
      </c>
      <c r="E9937" s="45" t="s">
        <v>4824</v>
      </c>
      <c r="F9937" s="93"/>
      <c r="G9937" s="93"/>
      <c r="H9937" s="93"/>
      <c r="I9937" s="99"/>
      <c r="J9937" s="99"/>
      <c r="K9937" s="99"/>
      <c r="L9937" s="99"/>
      <c r="M9937" s="99"/>
      <c r="N9937" s="57"/>
      <c r="O9937" s="57"/>
      <c r="P9937" s="99"/>
      <c r="Q9937" s="99"/>
      <c r="R9937" s="99"/>
      <c r="S9937" s="99"/>
      <c r="T9937" s="99"/>
      <c r="U9937" s="99"/>
      <c r="V9937" s="99"/>
      <c r="W9937" s="99"/>
      <c r="X9937" s="99"/>
      <c r="Y9937" s="99"/>
      <c r="Z9937" s="99"/>
      <c r="AA9937" s="99"/>
      <c r="AB9937" s="99"/>
      <c r="AC9937" s="99"/>
      <c r="AD9937" s="99"/>
      <c r="AE9937" s="99"/>
      <c r="AF9937" s="99"/>
      <c r="AG9937" s="99"/>
      <c r="AH9937" s="31"/>
      <c r="AI9937" s="31"/>
      <c r="AJ9937" s="31"/>
      <c r="AK9937" s="31"/>
      <c r="AL9937" s="31"/>
      <c r="AO9937" s="376"/>
    </row>
    <row r="9938" spans="1:41" x14ac:dyDescent="0.25">
      <c r="A9938" s="44" t="s">
        <v>15812</v>
      </c>
      <c r="B9938" s="44" t="s">
        <v>2350</v>
      </c>
      <c r="C9938" s="45">
        <v>250106</v>
      </c>
      <c r="D9938" s="45" t="s">
        <v>11363</v>
      </c>
      <c r="E9938" s="45" t="s">
        <v>11887</v>
      </c>
      <c r="AO9938" s="376"/>
    </row>
    <row r="9939" spans="1:41" x14ac:dyDescent="0.25">
      <c r="A9939" s="44" t="s">
        <v>21706</v>
      </c>
      <c r="B9939" s="44" t="s">
        <v>9248</v>
      </c>
      <c r="C9939" s="45">
        <v>260105</v>
      </c>
      <c r="D9939" s="45" t="s">
        <v>11363</v>
      </c>
      <c r="E9939" s="45" t="s">
        <v>17625</v>
      </c>
      <c r="AO9939" s="376"/>
    </row>
    <row r="9940" spans="1:41" x14ac:dyDescent="0.25">
      <c r="A9940" s="44" t="s">
        <v>6490</v>
      </c>
      <c r="B9940" s="44" t="s">
        <v>2350</v>
      </c>
      <c r="C9940" s="45">
        <v>230105</v>
      </c>
      <c r="D9940" s="45" t="s">
        <v>11363</v>
      </c>
      <c r="E9940" s="45" t="s">
        <v>5265</v>
      </c>
      <c r="AO9940" s="376"/>
    </row>
    <row r="9941" spans="1:41" x14ac:dyDescent="0.25">
      <c r="A9941" s="44" t="s">
        <v>6490</v>
      </c>
      <c r="B9941" s="44" t="s">
        <v>17463</v>
      </c>
      <c r="C9941" s="45">
        <v>260202</v>
      </c>
      <c r="D9941" s="45" t="s">
        <v>11363</v>
      </c>
      <c r="E9941" s="45" t="s">
        <v>9238</v>
      </c>
      <c r="AO9941" s="376"/>
    </row>
    <row r="9942" spans="1:41" x14ac:dyDescent="0.25">
      <c r="A9942" s="44" t="s">
        <v>12321</v>
      </c>
      <c r="B9942" s="44" t="s">
        <v>12107</v>
      </c>
      <c r="C9942" s="45">
        <v>10.23</v>
      </c>
      <c r="D9942" s="45" t="s">
        <v>12549</v>
      </c>
      <c r="E9942" s="46">
        <v>46934</v>
      </c>
      <c r="F9942" s="45"/>
      <c r="G9942" s="93"/>
      <c r="H9942" s="93"/>
      <c r="I9942" s="99"/>
      <c r="J9942" s="99"/>
      <c r="K9942" s="99"/>
      <c r="L9942" s="99"/>
      <c r="M9942" s="99"/>
      <c r="N9942" s="99"/>
      <c r="O9942" s="99"/>
      <c r="P9942" s="99"/>
      <c r="Q9942" s="99"/>
      <c r="R9942" s="99"/>
      <c r="S9942" s="99"/>
      <c r="T9942" s="99"/>
      <c r="U9942" s="99"/>
      <c r="V9942" s="99"/>
      <c r="W9942" s="99"/>
      <c r="X9942" s="99"/>
      <c r="Y9942" s="99"/>
      <c r="Z9942" s="99"/>
      <c r="AA9942" s="99"/>
      <c r="AB9942" s="99"/>
      <c r="AC9942" s="99"/>
      <c r="AD9942" s="99"/>
      <c r="AE9942" s="99"/>
      <c r="AF9942" s="99"/>
      <c r="AG9942" s="99"/>
      <c r="AH9942" s="31"/>
      <c r="AI9942" s="31"/>
      <c r="AJ9942" s="31"/>
      <c r="AK9942" s="31"/>
      <c r="AL9942" s="31"/>
      <c r="AO9942" s="376"/>
    </row>
    <row r="9943" spans="1:41" x14ac:dyDescent="0.25">
      <c r="A9943" s="44" t="s">
        <v>12321</v>
      </c>
      <c r="B9943" s="44" t="s">
        <v>12094</v>
      </c>
      <c r="C9943" s="45">
        <v>12.23</v>
      </c>
      <c r="D9943" s="45" t="s">
        <v>12549</v>
      </c>
      <c r="E9943" s="46">
        <v>46934</v>
      </c>
      <c r="F9943" s="45"/>
      <c r="G9943" s="93"/>
      <c r="H9943" s="93"/>
      <c r="I9943" s="99"/>
      <c r="J9943" s="99"/>
      <c r="K9943" s="99"/>
      <c r="L9943" s="99"/>
      <c r="M9943" s="99"/>
      <c r="N9943" s="99"/>
      <c r="O9943" s="99"/>
      <c r="P9943" s="99"/>
      <c r="Q9943" s="99"/>
      <c r="R9943" s="99"/>
      <c r="S9943" s="99"/>
      <c r="T9943" s="99"/>
      <c r="U9943" s="99"/>
      <c r="V9943" s="99"/>
      <c r="W9943" s="99"/>
      <c r="X9943" s="99"/>
      <c r="Y9943" s="99"/>
      <c r="Z9943" s="99"/>
      <c r="AA9943" s="99"/>
      <c r="AB9943" s="99"/>
      <c r="AC9943" s="99"/>
      <c r="AD9943" s="99"/>
      <c r="AE9943" s="99"/>
      <c r="AF9943" s="99"/>
      <c r="AG9943" s="99"/>
      <c r="AH9943" s="31"/>
      <c r="AI9943" s="31"/>
      <c r="AJ9943" s="31"/>
      <c r="AK9943" s="31"/>
      <c r="AL9943" s="31"/>
      <c r="AO9943" s="376"/>
    </row>
    <row r="9944" spans="1:41" x14ac:dyDescent="0.25">
      <c r="A9944" s="44" t="s">
        <v>21707</v>
      </c>
      <c r="B9944" s="44" t="s">
        <v>3475</v>
      </c>
      <c r="C9944" s="45">
        <v>260301</v>
      </c>
      <c r="D9944" s="45" t="s">
        <v>11363</v>
      </c>
      <c r="E9944" s="45" t="s">
        <v>17625</v>
      </c>
      <c r="AO9944" s="376"/>
    </row>
    <row r="9945" spans="1:41" x14ac:dyDescent="0.25">
      <c r="A9945" s="44" t="s">
        <v>21174</v>
      </c>
      <c r="B9945" s="44" t="s">
        <v>21421</v>
      </c>
      <c r="C9945" s="45" t="s">
        <v>21184</v>
      </c>
      <c r="D9945" s="45" t="s">
        <v>21447</v>
      </c>
      <c r="E9945" s="46">
        <v>46630</v>
      </c>
      <c r="AO9945" s="376"/>
    </row>
    <row r="9946" spans="1:41" x14ac:dyDescent="0.25">
      <c r="A9946" s="44" t="s">
        <v>7019</v>
      </c>
      <c r="B9946" s="44" t="s">
        <v>3475</v>
      </c>
      <c r="C9946" s="45">
        <v>230301</v>
      </c>
      <c r="D9946" s="45" t="s">
        <v>11363</v>
      </c>
      <c r="E9946" s="45" t="s">
        <v>5265</v>
      </c>
      <c r="AO9946" s="376"/>
    </row>
    <row r="9947" spans="1:41" x14ac:dyDescent="0.25">
      <c r="A9947" s="44" t="s">
        <v>17992</v>
      </c>
      <c r="B9947" s="44" t="s">
        <v>2350</v>
      </c>
      <c r="C9947" s="45">
        <v>230105</v>
      </c>
      <c r="D9947" s="45" t="s">
        <v>11363</v>
      </c>
      <c r="E9947" s="45" t="s">
        <v>5265</v>
      </c>
      <c r="AO9947" s="376"/>
    </row>
    <row r="9948" spans="1:41" x14ac:dyDescent="0.3">
      <c r="A9948" s="57" t="s">
        <v>3625</v>
      </c>
      <c r="B9948" s="92" t="s">
        <v>3682</v>
      </c>
      <c r="C9948" s="93" t="s">
        <v>19106</v>
      </c>
      <c r="D9948" s="93" t="s">
        <v>3681</v>
      </c>
      <c r="E9948" s="94">
        <v>48029</v>
      </c>
      <c r="F9948" s="93"/>
      <c r="G9948" s="93"/>
      <c r="H9948" s="93"/>
      <c r="I9948" s="99"/>
      <c r="J9948" s="99"/>
      <c r="K9948" s="99"/>
      <c r="L9948" s="99"/>
      <c r="M9948" s="99"/>
      <c r="N9948" s="57"/>
      <c r="O9948" s="57"/>
      <c r="P9948" s="99"/>
      <c r="Q9948" s="99"/>
      <c r="R9948" s="99"/>
      <c r="S9948" s="99"/>
      <c r="T9948" s="99"/>
      <c r="U9948" s="99"/>
      <c r="V9948" s="99"/>
      <c r="W9948" s="99"/>
      <c r="X9948" s="99"/>
      <c r="Y9948" s="99"/>
      <c r="Z9948" s="99"/>
      <c r="AA9948" s="99"/>
      <c r="AB9948" s="99"/>
      <c r="AC9948" s="99"/>
      <c r="AD9948" s="99"/>
      <c r="AE9948" s="99"/>
      <c r="AF9948" s="99"/>
      <c r="AG9948" s="99"/>
      <c r="AH9948" s="31"/>
      <c r="AI9948" s="31"/>
      <c r="AJ9948" s="31"/>
      <c r="AK9948" s="31"/>
      <c r="AL9948" s="31"/>
      <c r="AO9948" s="376"/>
    </row>
    <row r="9949" spans="1:41" x14ac:dyDescent="0.25">
      <c r="A9949" s="44" t="s">
        <v>10278</v>
      </c>
      <c r="B9949" s="44" t="s">
        <v>1877</v>
      </c>
      <c r="C9949" s="45" t="s">
        <v>10279</v>
      </c>
      <c r="D9949" s="46" t="s">
        <v>21328</v>
      </c>
      <c r="E9949" s="46">
        <v>46599</v>
      </c>
      <c r="AO9949" s="376"/>
    </row>
    <row r="9950" spans="1:41" x14ac:dyDescent="0.25">
      <c r="A9950" s="44" t="s">
        <v>10278</v>
      </c>
      <c r="B9950" s="44" t="s">
        <v>1877</v>
      </c>
      <c r="C9950" s="45" t="s">
        <v>10279</v>
      </c>
      <c r="D9950" s="46" t="s">
        <v>21328</v>
      </c>
      <c r="E9950" s="46">
        <v>46599</v>
      </c>
      <c r="AO9950" s="376"/>
    </row>
    <row r="9951" spans="1:41" x14ac:dyDescent="0.3">
      <c r="A9951" s="333" t="s">
        <v>2403</v>
      </c>
      <c r="B9951" s="333" t="s">
        <v>4810</v>
      </c>
      <c r="C9951" s="125" t="s">
        <v>16155</v>
      </c>
      <c r="D9951" s="32" t="s">
        <v>20309</v>
      </c>
      <c r="E9951" s="125" t="s">
        <v>4972</v>
      </c>
      <c r="F9951" s="125" t="s">
        <v>1189</v>
      </c>
      <c r="G9951" s="125" t="s">
        <v>1190</v>
      </c>
      <c r="AO9951" s="376"/>
    </row>
    <row r="9952" spans="1:41" x14ac:dyDescent="0.25">
      <c r="A9952" s="44" t="s">
        <v>17993</v>
      </c>
      <c r="B9952" s="44" t="s">
        <v>938</v>
      </c>
      <c r="C9952" s="45">
        <v>260103</v>
      </c>
      <c r="D9952" s="45" t="s">
        <v>11363</v>
      </c>
      <c r="E9952" s="45" t="s">
        <v>8292</v>
      </c>
      <c r="AO9952" s="376"/>
    </row>
    <row r="9953" spans="1:41" x14ac:dyDescent="0.25">
      <c r="A9953" s="44" t="s">
        <v>17993</v>
      </c>
      <c r="B9953" s="44" t="s">
        <v>7763</v>
      </c>
      <c r="C9953" s="45">
        <v>260401</v>
      </c>
      <c r="D9953" s="45" t="s">
        <v>11363</v>
      </c>
      <c r="E9953" s="45" t="s">
        <v>11152</v>
      </c>
      <c r="AO9953" s="376"/>
    </row>
    <row r="9954" spans="1:41" x14ac:dyDescent="0.25">
      <c r="A9954" s="44" t="s">
        <v>13038</v>
      </c>
      <c r="B9954" s="44" t="s">
        <v>12111</v>
      </c>
      <c r="C9954" s="45">
        <v>13.25</v>
      </c>
      <c r="D9954" s="45" t="s">
        <v>12549</v>
      </c>
      <c r="E9954" s="46">
        <v>47664</v>
      </c>
      <c r="F9954" s="45" t="s">
        <v>1335</v>
      </c>
      <c r="G9954" s="93"/>
      <c r="H9954" s="93"/>
      <c r="I9954" s="99"/>
      <c r="J9954" s="99"/>
      <c r="K9954" s="99"/>
      <c r="L9954" s="99"/>
      <c r="M9954" s="99"/>
      <c r="N9954" s="99"/>
      <c r="O9954" s="99"/>
      <c r="P9954" s="99"/>
      <c r="Q9954" s="99"/>
      <c r="R9954" s="99"/>
      <c r="S9954" s="99"/>
      <c r="T9954" s="99"/>
      <c r="U9954" s="99"/>
      <c r="V9954" s="99"/>
      <c r="W9954" s="99"/>
      <c r="X9954" s="99"/>
      <c r="Y9954" s="99"/>
      <c r="Z9954" s="99"/>
      <c r="AA9954" s="99"/>
      <c r="AB9954" s="99"/>
      <c r="AC9954" s="99"/>
      <c r="AD9954" s="99"/>
      <c r="AE9954" s="99"/>
      <c r="AF9954" s="99"/>
      <c r="AG9954" s="99"/>
      <c r="AH9954" s="31"/>
      <c r="AI9954" s="31"/>
      <c r="AJ9954" s="31"/>
      <c r="AK9954" s="31"/>
      <c r="AL9954" s="31"/>
      <c r="AO9954" s="376"/>
    </row>
    <row r="9955" spans="1:41" x14ac:dyDescent="0.25">
      <c r="A9955" s="44" t="s">
        <v>13038</v>
      </c>
      <c r="B9955" s="44" t="s">
        <v>13591</v>
      </c>
      <c r="C9955" s="45">
        <v>22.25</v>
      </c>
      <c r="D9955" s="45" t="s">
        <v>12549</v>
      </c>
      <c r="E9955" s="46">
        <v>47664</v>
      </c>
      <c r="F9955" s="45" t="s">
        <v>1335</v>
      </c>
      <c r="G9955" s="93"/>
      <c r="H9955" s="93"/>
      <c r="I9955" s="99"/>
      <c r="J9955" s="99"/>
      <c r="K9955" s="99"/>
      <c r="L9955" s="99"/>
      <c r="M9955" s="99"/>
      <c r="N9955" s="99"/>
      <c r="O9955" s="99"/>
      <c r="P9955" s="99"/>
      <c r="Q9955" s="99"/>
      <c r="R9955" s="99"/>
      <c r="S9955" s="99"/>
      <c r="T9955" s="99"/>
      <c r="U9955" s="99"/>
      <c r="V9955" s="99"/>
      <c r="W9955" s="99"/>
      <c r="X9955" s="99"/>
      <c r="Y9955" s="99"/>
      <c r="Z9955" s="99"/>
      <c r="AA9955" s="99"/>
      <c r="AB9955" s="99"/>
      <c r="AC9955" s="99"/>
      <c r="AD9955" s="99"/>
      <c r="AE9955" s="99"/>
      <c r="AF9955" s="99"/>
      <c r="AG9955" s="99"/>
      <c r="AH9955" s="31"/>
      <c r="AI9955" s="31"/>
      <c r="AJ9955" s="31"/>
      <c r="AK9955" s="31"/>
      <c r="AL9955" s="31"/>
      <c r="AO9955" s="376"/>
    </row>
    <row r="9956" spans="1:41" x14ac:dyDescent="0.25">
      <c r="A9956" s="44" t="s">
        <v>16485</v>
      </c>
      <c r="B9956" s="44" t="s">
        <v>21362</v>
      </c>
      <c r="C9956" s="45" t="s">
        <v>16468</v>
      </c>
      <c r="D9956" s="45" t="s">
        <v>21447</v>
      </c>
      <c r="E9956" s="46">
        <v>46752</v>
      </c>
      <c r="AO9956" s="376"/>
    </row>
    <row r="9957" spans="1:41" x14ac:dyDescent="0.25">
      <c r="A9957" s="329" t="s">
        <v>13038</v>
      </c>
      <c r="B9957" s="92" t="s">
        <v>13051</v>
      </c>
      <c r="C9957" s="93" t="s">
        <v>13052</v>
      </c>
      <c r="D9957" s="93" t="s">
        <v>1201</v>
      </c>
      <c r="E9957" s="94">
        <v>47223</v>
      </c>
      <c r="F9957" s="93"/>
      <c r="G9957" s="93"/>
      <c r="H9957" s="93"/>
      <c r="I9957" s="99"/>
      <c r="J9957" s="99"/>
      <c r="K9957" s="99"/>
      <c r="L9957" s="99"/>
      <c r="M9957" s="99"/>
      <c r="N9957" s="99"/>
      <c r="O9957" s="99"/>
      <c r="P9957" s="99"/>
      <c r="Q9957" s="99"/>
      <c r="R9957" s="99"/>
      <c r="S9957" s="99"/>
      <c r="T9957" s="99"/>
      <c r="U9957" s="99"/>
      <c r="V9957" s="99"/>
      <c r="W9957" s="99"/>
      <c r="X9957" s="99"/>
      <c r="Y9957" s="99"/>
      <c r="Z9957" s="99"/>
      <c r="AA9957" s="99"/>
      <c r="AB9957" s="99"/>
      <c r="AC9957" s="99"/>
      <c r="AD9957" s="99"/>
      <c r="AE9957" s="99"/>
      <c r="AF9957" s="99"/>
      <c r="AG9957" s="99"/>
      <c r="AH9957" s="31"/>
      <c r="AI9957" s="31"/>
      <c r="AJ9957" s="31"/>
      <c r="AK9957" s="31"/>
      <c r="AL9957" s="31"/>
      <c r="AO9957" s="376"/>
    </row>
    <row r="9958" spans="1:41" x14ac:dyDescent="0.25">
      <c r="A9958" s="44" t="s">
        <v>7020</v>
      </c>
      <c r="B9958" s="44" t="s">
        <v>2350</v>
      </c>
      <c r="C9958" s="45">
        <v>230105</v>
      </c>
      <c r="D9958" s="45" t="s">
        <v>11363</v>
      </c>
      <c r="E9958" s="45" t="s">
        <v>5265</v>
      </c>
      <c r="AO9958" s="376"/>
    </row>
    <row r="9959" spans="1:41" x14ac:dyDescent="0.25">
      <c r="A9959" s="44" t="s">
        <v>2986</v>
      </c>
      <c r="B9959" s="44" t="s">
        <v>3043</v>
      </c>
      <c r="C9959" s="45">
        <v>230901</v>
      </c>
      <c r="D9959" s="45" t="s">
        <v>11363</v>
      </c>
      <c r="E9959" s="45" t="s">
        <v>7871</v>
      </c>
      <c r="AO9959" s="376"/>
    </row>
    <row r="9960" spans="1:41" x14ac:dyDescent="0.25">
      <c r="A9960" s="44" t="s">
        <v>525</v>
      </c>
      <c r="B9960" s="44" t="s">
        <v>21402</v>
      </c>
      <c r="C9960" s="45" t="s">
        <v>5503</v>
      </c>
      <c r="D9960" s="45" t="s">
        <v>21447</v>
      </c>
      <c r="E9960" s="46">
        <v>46507</v>
      </c>
      <c r="AO9960" s="376"/>
    </row>
    <row r="9961" spans="1:41" x14ac:dyDescent="0.3">
      <c r="A9961" s="333" t="s">
        <v>15378</v>
      </c>
      <c r="B9961" s="333" t="s">
        <v>1154</v>
      </c>
      <c r="C9961" s="125" t="s">
        <v>10117</v>
      </c>
      <c r="D9961" s="32" t="s">
        <v>20309</v>
      </c>
      <c r="E9961" s="125" t="s">
        <v>5139</v>
      </c>
      <c r="F9961" s="125" t="s">
        <v>1190</v>
      </c>
      <c r="G9961" s="125" t="s">
        <v>1190</v>
      </c>
      <c r="AO9961" s="376"/>
    </row>
    <row r="9962" spans="1:41" x14ac:dyDescent="0.3">
      <c r="A9962" s="333" t="s">
        <v>15378</v>
      </c>
      <c r="B9962" s="333" t="s">
        <v>15583</v>
      </c>
      <c r="C9962" s="125" t="s">
        <v>15584</v>
      </c>
      <c r="D9962" s="32" t="s">
        <v>20309</v>
      </c>
      <c r="E9962" s="125" t="s">
        <v>15591</v>
      </c>
      <c r="F9962" s="125" t="s">
        <v>1190</v>
      </c>
      <c r="G9962" s="125" t="s">
        <v>1190</v>
      </c>
      <c r="AO9962" s="376"/>
    </row>
    <row r="9963" spans="1:41" x14ac:dyDescent="0.25">
      <c r="A9963" s="44" t="s">
        <v>16462</v>
      </c>
      <c r="B9963" s="44" t="s">
        <v>21343</v>
      </c>
      <c r="C9963" s="45" t="s">
        <v>16459</v>
      </c>
      <c r="D9963" s="45" t="s">
        <v>21447</v>
      </c>
      <c r="E9963" s="46">
        <v>46752</v>
      </c>
      <c r="AO9963" s="376"/>
    </row>
    <row r="9964" spans="1:41" x14ac:dyDescent="0.25">
      <c r="A9964" s="44" t="s">
        <v>14187</v>
      </c>
      <c r="B9964" s="44" t="s">
        <v>5594</v>
      </c>
      <c r="C9964" s="45" t="s">
        <v>14248</v>
      </c>
      <c r="D9964" s="32" t="s">
        <v>5559</v>
      </c>
      <c r="E9964" s="45" t="s">
        <v>20869</v>
      </c>
      <c r="F9964" s="32"/>
      <c r="G9964" s="32"/>
      <c r="H9964" s="32"/>
      <c r="I9964" s="31"/>
      <c r="J9964" s="31"/>
      <c r="K9964" s="31"/>
      <c r="L9964" s="31"/>
      <c r="M9964" s="31"/>
      <c r="N9964" s="31"/>
      <c r="O9964" s="31"/>
      <c r="P9964" s="31"/>
      <c r="Q9964" s="31"/>
      <c r="R9964" s="31"/>
      <c r="S9964" s="31"/>
      <c r="T9964" s="31"/>
      <c r="U9964" s="31"/>
      <c r="V9964" s="31"/>
      <c r="W9964" s="31"/>
      <c r="X9964" s="31"/>
      <c r="Y9964" s="31"/>
      <c r="Z9964" s="31"/>
      <c r="AA9964" s="31"/>
      <c r="AB9964" s="31"/>
      <c r="AC9964" s="31"/>
      <c r="AD9964" s="31"/>
      <c r="AE9964" s="31"/>
      <c r="AF9964" s="31"/>
      <c r="AG9964" s="31"/>
      <c r="AH9964" s="31"/>
      <c r="AI9964" s="31"/>
      <c r="AJ9964" s="31"/>
      <c r="AK9964" s="31"/>
      <c r="AL9964" s="31"/>
      <c r="AO9964" s="376"/>
    </row>
    <row r="9965" spans="1:41" x14ac:dyDescent="0.25">
      <c r="A9965" s="44" t="s">
        <v>21166</v>
      </c>
      <c r="B9965" s="44" t="s">
        <v>21421</v>
      </c>
      <c r="C9965" s="45" t="s">
        <v>21184</v>
      </c>
      <c r="D9965" s="45" t="s">
        <v>21447</v>
      </c>
      <c r="E9965" s="46">
        <v>46630</v>
      </c>
      <c r="AO9965" s="376"/>
    </row>
    <row r="9966" spans="1:41" x14ac:dyDescent="0.25">
      <c r="A9966" s="44" t="s">
        <v>15813</v>
      </c>
      <c r="B9966" s="44" t="s">
        <v>925</v>
      </c>
      <c r="C9966" s="45">
        <v>250601</v>
      </c>
      <c r="D9966" s="45" t="s">
        <v>11363</v>
      </c>
      <c r="E9966" s="45" t="s">
        <v>15609</v>
      </c>
      <c r="AO9966" s="376"/>
    </row>
    <row r="9967" spans="1:41" x14ac:dyDescent="0.25">
      <c r="A9967" s="44" t="s">
        <v>10587</v>
      </c>
      <c r="B9967" s="44" t="s">
        <v>17517</v>
      </c>
      <c r="C9967" s="45">
        <v>24070201</v>
      </c>
      <c r="D9967" s="45" t="s">
        <v>11363</v>
      </c>
      <c r="E9967" s="45" t="s">
        <v>7420</v>
      </c>
      <c r="AO9967" s="376"/>
    </row>
    <row r="9968" spans="1:41" x14ac:dyDescent="0.25">
      <c r="A9968" s="44" t="s">
        <v>10587</v>
      </c>
      <c r="B9968" s="44" t="s">
        <v>3048</v>
      </c>
      <c r="C9968" s="45">
        <v>24070202</v>
      </c>
      <c r="D9968" s="45" t="s">
        <v>11363</v>
      </c>
      <c r="E9968" s="45" t="s">
        <v>7420</v>
      </c>
      <c r="AO9968" s="376"/>
    </row>
    <row r="9969" spans="1:41" x14ac:dyDescent="0.25">
      <c r="A9969" s="44" t="s">
        <v>7809</v>
      </c>
      <c r="B9969" s="92" t="s">
        <v>3452</v>
      </c>
      <c r="C9969" s="93" t="s">
        <v>7817</v>
      </c>
      <c r="D9969" s="93" t="s">
        <v>1201</v>
      </c>
      <c r="E9969" s="94">
        <v>46496</v>
      </c>
      <c r="F9969" s="93"/>
      <c r="G9969" s="93"/>
      <c r="H9969" s="93"/>
      <c r="I9969" s="99"/>
      <c r="J9969" s="99"/>
      <c r="K9969" s="99"/>
      <c r="L9969" s="99"/>
      <c r="M9969" s="99"/>
      <c r="N9969" s="57"/>
      <c r="O9969" s="57"/>
      <c r="P9969" s="99"/>
      <c r="Q9969" s="99"/>
      <c r="R9969" s="99"/>
      <c r="S9969" s="99"/>
      <c r="T9969" s="99"/>
      <c r="U9969" s="99"/>
      <c r="V9969" s="99"/>
      <c r="W9969" s="99"/>
      <c r="X9969" s="99"/>
      <c r="Y9969" s="99"/>
      <c r="Z9969" s="99"/>
      <c r="AA9969" s="99"/>
      <c r="AB9969" s="99"/>
      <c r="AC9969" s="99"/>
      <c r="AD9969" s="99"/>
      <c r="AE9969" s="99"/>
      <c r="AF9969" s="99"/>
      <c r="AG9969" s="99"/>
      <c r="AH9969" s="31"/>
      <c r="AI9969" s="31"/>
      <c r="AJ9969" s="31"/>
      <c r="AK9969" s="31"/>
      <c r="AL9969" s="31"/>
      <c r="AO9969" s="376"/>
    </row>
    <row r="9970" spans="1:41" x14ac:dyDescent="0.3">
      <c r="A9970" s="333" t="s">
        <v>18987</v>
      </c>
      <c r="B9970" s="333" t="s">
        <v>1168</v>
      </c>
      <c r="C9970" s="125" t="s">
        <v>19096</v>
      </c>
      <c r="D9970" s="32" t="s">
        <v>20309</v>
      </c>
      <c r="E9970" s="125" t="s">
        <v>9249</v>
      </c>
      <c r="F9970" s="125" t="s">
        <v>1189</v>
      </c>
      <c r="G9970" s="125" t="s">
        <v>1190</v>
      </c>
      <c r="AO9970" s="376"/>
    </row>
    <row r="9971" spans="1:41" x14ac:dyDescent="0.25">
      <c r="A9971" s="44" t="s">
        <v>20389</v>
      </c>
      <c r="B9971" s="44" t="s">
        <v>14509</v>
      </c>
      <c r="C9971" s="45" t="s">
        <v>14510</v>
      </c>
      <c r="D9971" s="46" t="s">
        <v>21328</v>
      </c>
      <c r="E9971" s="46">
        <v>46555</v>
      </c>
      <c r="AO9971" s="376"/>
    </row>
    <row r="9972" spans="1:41" x14ac:dyDescent="0.3">
      <c r="A9972" s="333" t="s">
        <v>18988</v>
      </c>
      <c r="B9972" s="333" t="s">
        <v>6930</v>
      </c>
      <c r="C9972" s="125" t="s">
        <v>19100</v>
      </c>
      <c r="D9972" s="32" t="s">
        <v>20309</v>
      </c>
      <c r="E9972" s="125" t="s">
        <v>9249</v>
      </c>
      <c r="F9972" s="125" t="s">
        <v>1189</v>
      </c>
      <c r="G9972" s="125" t="s">
        <v>1190</v>
      </c>
      <c r="AO9972" s="376"/>
    </row>
    <row r="9973" spans="1:41" x14ac:dyDescent="0.25">
      <c r="A9973" s="44" t="s">
        <v>18882</v>
      </c>
      <c r="B9973" s="44" t="s">
        <v>21406</v>
      </c>
      <c r="C9973" s="45" t="s">
        <v>18890</v>
      </c>
      <c r="D9973" s="45" t="s">
        <v>21447</v>
      </c>
      <c r="E9973" s="46">
        <v>46507</v>
      </c>
      <c r="AO9973" s="376"/>
    </row>
    <row r="9974" spans="1:41" x14ac:dyDescent="0.25">
      <c r="A9974" s="44" t="s">
        <v>5285</v>
      </c>
      <c r="B9974" s="44" t="s">
        <v>3043</v>
      </c>
      <c r="C9974" s="45">
        <v>230901</v>
      </c>
      <c r="D9974" s="45" t="s">
        <v>11363</v>
      </c>
      <c r="E9974" s="45" t="s">
        <v>7871</v>
      </c>
      <c r="AO9974" s="376"/>
    </row>
    <row r="9975" spans="1:41" x14ac:dyDescent="0.25">
      <c r="A9975" s="44" t="s">
        <v>15814</v>
      </c>
      <c r="B9975" s="44" t="s">
        <v>3474</v>
      </c>
      <c r="C9975" s="45">
        <v>250503</v>
      </c>
      <c r="D9975" s="45" t="s">
        <v>11363</v>
      </c>
      <c r="E9975" s="45" t="s">
        <v>15608</v>
      </c>
      <c r="AO9975" s="376"/>
    </row>
    <row r="9976" spans="1:41" x14ac:dyDescent="0.25">
      <c r="A9976" s="44" t="s">
        <v>8851</v>
      </c>
      <c r="B9976" s="44" t="s">
        <v>14987</v>
      </c>
      <c r="C9976" s="45" t="s">
        <v>9137</v>
      </c>
      <c r="D9976" s="367" t="s">
        <v>3696</v>
      </c>
      <c r="E9976" s="328">
        <f>DATE(2028,1,15)</f>
        <v>46767</v>
      </c>
      <c r="F9976" s="32"/>
      <c r="G9976" s="32"/>
      <c r="H9976" s="32"/>
      <c r="I9976" s="31"/>
      <c r="J9976" s="31"/>
      <c r="K9976" s="31"/>
      <c r="L9976" s="31"/>
      <c r="M9976" s="31"/>
      <c r="N9976" s="31"/>
      <c r="O9976" s="31"/>
      <c r="P9976" s="31"/>
      <c r="Q9976" s="31"/>
      <c r="R9976" s="31"/>
      <c r="S9976" s="31"/>
      <c r="T9976" s="31"/>
      <c r="U9976" s="31"/>
      <c r="V9976" s="31"/>
      <c r="W9976" s="31"/>
      <c r="X9976" s="31"/>
      <c r="Y9976" s="31"/>
      <c r="Z9976" s="31"/>
      <c r="AA9976" s="31"/>
      <c r="AB9976" s="31"/>
      <c r="AC9976" s="31"/>
      <c r="AD9976" s="31"/>
      <c r="AE9976" s="31"/>
      <c r="AF9976" s="31"/>
      <c r="AG9976" s="31"/>
      <c r="AH9976" s="31"/>
      <c r="AI9976" s="31"/>
      <c r="AJ9976" s="31"/>
      <c r="AK9976" s="31"/>
      <c r="AL9976" s="31"/>
      <c r="AO9976" s="376"/>
    </row>
    <row r="9977" spans="1:41" x14ac:dyDescent="0.3">
      <c r="A9977" s="333" t="s">
        <v>12889</v>
      </c>
      <c r="B9977" s="333" t="s">
        <v>12848</v>
      </c>
      <c r="C9977" s="125" t="s">
        <v>12849</v>
      </c>
      <c r="D9977" s="32" t="s">
        <v>20309</v>
      </c>
      <c r="E9977" s="125" t="s">
        <v>5332</v>
      </c>
      <c r="F9977" s="125" t="s">
        <v>1189</v>
      </c>
      <c r="G9977" s="125" t="s">
        <v>1190</v>
      </c>
      <c r="AO9977" s="376"/>
    </row>
    <row r="9978" spans="1:41" x14ac:dyDescent="0.25">
      <c r="A9978" s="44" t="s">
        <v>5286</v>
      </c>
      <c r="B9978" s="44" t="s">
        <v>923</v>
      </c>
      <c r="C9978" s="45">
        <v>220303</v>
      </c>
      <c r="D9978" s="45" t="s">
        <v>11363</v>
      </c>
      <c r="E9978" s="45" t="s">
        <v>2593</v>
      </c>
      <c r="AO9978" s="376"/>
    </row>
    <row r="9979" spans="1:41" x14ac:dyDescent="0.3">
      <c r="A9979" s="333" t="s">
        <v>8069</v>
      </c>
      <c r="B9979" s="333" t="s">
        <v>1162</v>
      </c>
      <c r="C9979" s="125" t="s">
        <v>8016</v>
      </c>
      <c r="D9979" s="32" t="s">
        <v>20309</v>
      </c>
      <c r="E9979" s="125" t="s">
        <v>7871</v>
      </c>
      <c r="F9979" s="125" t="s">
        <v>1189</v>
      </c>
      <c r="G9979" s="125" t="s">
        <v>1190</v>
      </c>
      <c r="AO9979" s="376"/>
    </row>
    <row r="9980" spans="1:41" x14ac:dyDescent="0.3">
      <c r="A9980" s="333" t="s">
        <v>8069</v>
      </c>
      <c r="B9980" s="333" t="s">
        <v>11372</v>
      </c>
      <c r="C9980" s="125" t="s">
        <v>11373</v>
      </c>
      <c r="D9980" s="32" t="s">
        <v>20309</v>
      </c>
      <c r="E9980" s="125" t="s">
        <v>4826</v>
      </c>
      <c r="F9980" s="125" t="s">
        <v>1189</v>
      </c>
      <c r="G9980" s="125" t="s">
        <v>1190</v>
      </c>
      <c r="AO9980" s="376"/>
    </row>
    <row r="9981" spans="1:41" x14ac:dyDescent="0.25">
      <c r="A9981" s="44" t="s">
        <v>2194</v>
      </c>
      <c r="B9981" s="44" t="s">
        <v>8122</v>
      </c>
      <c r="C9981" s="97" t="s">
        <v>16276</v>
      </c>
      <c r="D9981" s="97" t="s">
        <v>16277</v>
      </c>
      <c r="E9981" s="64">
        <v>47573</v>
      </c>
      <c r="F9981" s="45"/>
      <c r="G9981" s="45"/>
      <c r="H9981" s="93"/>
      <c r="I9981" s="99"/>
      <c r="J9981" s="99"/>
      <c r="K9981" s="99"/>
      <c r="L9981" s="99"/>
      <c r="M9981" s="99"/>
      <c r="N9981" s="57"/>
      <c r="O9981" s="57"/>
      <c r="P9981" s="99"/>
      <c r="Q9981" s="99"/>
      <c r="R9981" s="99"/>
      <c r="S9981" s="99"/>
      <c r="T9981" s="99"/>
      <c r="U9981" s="99"/>
      <c r="V9981" s="99"/>
      <c r="W9981" s="99"/>
      <c r="X9981" s="99"/>
      <c r="Y9981" s="99"/>
      <c r="Z9981" s="99"/>
      <c r="AA9981" s="99"/>
      <c r="AB9981" s="99"/>
      <c r="AC9981" s="99"/>
      <c r="AD9981" s="99"/>
      <c r="AE9981" s="99"/>
      <c r="AF9981" s="99"/>
      <c r="AG9981" s="99"/>
      <c r="AH9981" s="31"/>
      <c r="AI9981" s="31"/>
      <c r="AJ9981" s="31"/>
      <c r="AK9981" s="31"/>
      <c r="AL9981" s="31"/>
      <c r="AO9981" s="376"/>
    </row>
    <row r="9982" spans="1:41" x14ac:dyDescent="0.3">
      <c r="A9982" s="333" t="s">
        <v>11052</v>
      </c>
      <c r="B9982" s="333" t="s">
        <v>3455</v>
      </c>
      <c r="C9982" s="125" t="s">
        <v>10959</v>
      </c>
      <c r="D9982" s="32" t="s">
        <v>20309</v>
      </c>
      <c r="E9982" s="125" t="s">
        <v>2593</v>
      </c>
      <c r="F9982" s="125" t="s">
        <v>1189</v>
      </c>
      <c r="G9982" s="125" t="s">
        <v>1190</v>
      </c>
      <c r="AO9982" s="376"/>
    </row>
    <row r="9983" spans="1:41" x14ac:dyDescent="0.25">
      <c r="A9983" s="44" t="s">
        <v>19379</v>
      </c>
      <c r="B9983" s="319" t="s">
        <v>19517</v>
      </c>
      <c r="C9983" s="318" t="s">
        <v>19729</v>
      </c>
      <c r="D9983" s="93" t="s">
        <v>19934</v>
      </c>
      <c r="E9983" s="320">
        <v>46752</v>
      </c>
      <c r="F9983" s="93"/>
      <c r="G9983" s="93"/>
      <c r="H9983" s="93"/>
      <c r="I9983" s="99"/>
      <c r="J9983" s="99"/>
      <c r="K9983" s="99"/>
      <c r="L9983" s="99"/>
      <c r="M9983" s="99"/>
      <c r="N9983" s="99"/>
      <c r="O9983" s="99"/>
      <c r="P9983" s="99"/>
      <c r="Q9983" s="99"/>
      <c r="R9983" s="99"/>
      <c r="S9983" s="99"/>
      <c r="T9983" s="99"/>
      <c r="U9983" s="99"/>
      <c r="V9983" s="99"/>
      <c r="W9983" s="99"/>
      <c r="X9983" s="99"/>
      <c r="Y9983" s="99"/>
      <c r="Z9983" s="99"/>
      <c r="AA9983" s="99"/>
      <c r="AB9983" s="99"/>
      <c r="AC9983" s="99"/>
      <c r="AD9983" s="99"/>
      <c r="AE9983" s="99"/>
      <c r="AF9983" s="99"/>
      <c r="AG9983" s="99"/>
      <c r="AH9983" s="31"/>
      <c r="AI9983" s="31"/>
      <c r="AJ9983" s="31"/>
      <c r="AK9983" s="31"/>
      <c r="AL9983" s="31"/>
      <c r="AO9983" s="376"/>
    </row>
    <row r="9984" spans="1:41" x14ac:dyDescent="0.25">
      <c r="A9984" s="44" t="s">
        <v>8003</v>
      </c>
      <c r="B9984" s="44" t="s">
        <v>21436</v>
      </c>
      <c r="C9984" s="45" t="s">
        <v>8000</v>
      </c>
      <c r="D9984" s="45" t="s">
        <v>21447</v>
      </c>
      <c r="E9984" s="46">
        <v>46660</v>
      </c>
      <c r="AO9984" s="376"/>
    </row>
    <row r="9985" spans="1:41" x14ac:dyDescent="0.25">
      <c r="A9985" s="44" t="s">
        <v>4147</v>
      </c>
      <c r="B9985" s="44" t="s">
        <v>4144</v>
      </c>
      <c r="C9985" s="45" t="s">
        <v>4148</v>
      </c>
      <c r="D9985" s="45" t="s">
        <v>11204</v>
      </c>
      <c r="E9985" s="45" t="s">
        <v>4146</v>
      </c>
      <c r="F9985" s="93"/>
      <c r="G9985" s="93"/>
      <c r="H9985" s="93"/>
      <c r="I9985" s="99"/>
      <c r="J9985" s="99"/>
      <c r="K9985" s="99"/>
      <c r="L9985" s="99"/>
      <c r="M9985" s="99"/>
      <c r="N9985" s="99"/>
      <c r="O9985" s="99"/>
      <c r="P9985" s="99"/>
      <c r="Q9985" s="99"/>
      <c r="R9985" s="99"/>
      <c r="S9985" s="99"/>
      <c r="T9985" s="99"/>
      <c r="U9985" s="99"/>
      <c r="V9985" s="99"/>
      <c r="W9985" s="99"/>
      <c r="X9985" s="99"/>
      <c r="Y9985" s="99"/>
      <c r="Z9985" s="99"/>
      <c r="AA9985" s="99"/>
      <c r="AB9985" s="99"/>
      <c r="AC9985" s="99"/>
      <c r="AD9985" s="99"/>
      <c r="AE9985" s="99"/>
      <c r="AF9985" s="99"/>
      <c r="AG9985" s="99"/>
      <c r="AH9985" s="31"/>
      <c r="AI9985" s="31"/>
      <c r="AJ9985" s="31"/>
      <c r="AK9985" s="31"/>
      <c r="AL9985" s="31"/>
      <c r="AO9985" s="376"/>
    </row>
    <row r="9986" spans="1:41" x14ac:dyDescent="0.25">
      <c r="A9986" s="44" t="s">
        <v>4147</v>
      </c>
      <c r="B9986" s="44" t="s">
        <v>4144</v>
      </c>
      <c r="C9986" s="45" t="s">
        <v>4148</v>
      </c>
      <c r="D9986" s="93" t="s">
        <v>17443</v>
      </c>
      <c r="E9986" s="45" t="s">
        <v>4146</v>
      </c>
      <c r="F9986" s="93"/>
      <c r="G9986" s="93"/>
      <c r="H9986" s="93"/>
      <c r="I9986" s="99"/>
      <c r="J9986" s="99"/>
      <c r="K9986" s="99"/>
      <c r="L9986" s="99"/>
      <c r="M9986" s="99"/>
      <c r="N9986" s="99"/>
      <c r="O9986" s="99"/>
      <c r="P9986" s="99"/>
      <c r="Q9986" s="99"/>
      <c r="R9986" s="99"/>
      <c r="S9986" s="99"/>
      <c r="T9986" s="99"/>
      <c r="U9986" s="99"/>
      <c r="V9986" s="99"/>
      <c r="W9986" s="99"/>
      <c r="X9986" s="99"/>
      <c r="Y9986" s="99"/>
      <c r="Z9986" s="99"/>
      <c r="AA9986" s="99"/>
      <c r="AB9986" s="99"/>
      <c r="AC9986" s="99"/>
      <c r="AD9986" s="99"/>
      <c r="AE9986" s="99"/>
      <c r="AF9986" s="99"/>
      <c r="AG9986" s="99"/>
      <c r="AH9986" s="31"/>
      <c r="AI9986" s="31"/>
      <c r="AJ9986" s="31"/>
      <c r="AK9986" s="31"/>
      <c r="AL9986" s="31"/>
      <c r="AO9986" s="376"/>
    </row>
    <row r="9987" spans="1:41" x14ac:dyDescent="0.25">
      <c r="A9987" s="44" t="s">
        <v>4147</v>
      </c>
      <c r="B9987" s="44" t="s">
        <v>14988</v>
      </c>
      <c r="C9987" s="45" t="s">
        <v>11799</v>
      </c>
      <c r="D9987" s="367" t="s">
        <v>3696</v>
      </c>
      <c r="E9987" s="328">
        <f>DATE(2028,10,24)</f>
        <v>47050</v>
      </c>
      <c r="F9987" s="32"/>
      <c r="G9987" s="32"/>
      <c r="H9987" s="32"/>
      <c r="I9987" s="31"/>
      <c r="J9987" s="31"/>
      <c r="K9987" s="31"/>
      <c r="L9987" s="31"/>
      <c r="M9987" s="31"/>
      <c r="N9987" s="31"/>
      <c r="O9987" s="31"/>
      <c r="P9987" s="31"/>
      <c r="Q9987" s="31"/>
      <c r="R9987" s="31"/>
      <c r="S9987" s="31"/>
      <c r="T9987" s="31"/>
      <c r="U9987" s="31"/>
      <c r="V9987" s="31"/>
      <c r="W9987" s="31"/>
      <c r="X9987" s="31"/>
      <c r="Y9987" s="31"/>
      <c r="Z9987" s="31"/>
      <c r="AA9987" s="31"/>
      <c r="AB9987" s="31"/>
      <c r="AC9987" s="31"/>
      <c r="AD9987" s="31"/>
      <c r="AE9987" s="31"/>
      <c r="AF9987" s="31"/>
      <c r="AG9987" s="31"/>
      <c r="AH9987" s="31"/>
      <c r="AI9987" s="31"/>
      <c r="AJ9987" s="31"/>
      <c r="AK9987" s="31"/>
      <c r="AL9987" s="31"/>
      <c r="AO9987" s="376"/>
    </row>
    <row r="9988" spans="1:41" x14ac:dyDescent="0.25">
      <c r="A9988" s="44" t="s">
        <v>4147</v>
      </c>
      <c r="B9988" s="44" t="s">
        <v>4144</v>
      </c>
      <c r="C9988" s="45" t="s">
        <v>4148</v>
      </c>
      <c r="D9988" s="45" t="s">
        <v>9895</v>
      </c>
      <c r="E9988" s="45" t="s">
        <v>4146</v>
      </c>
      <c r="F9988" s="93"/>
      <c r="G9988" s="93"/>
      <c r="H9988" s="93"/>
      <c r="I9988" s="99"/>
      <c r="J9988" s="99"/>
      <c r="K9988" s="99"/>
      <c r="L9988" s="99"/>
      <c r="M9988" s="99"/>
      <c r="N9988" s="57"/>
      <c r="O9988" s="57"/>
      <c r="P9988" s="99"/>
      <c r="Q9988" s="99"/>
      <c r="R9988" s="99"/>
      <c r="S9988" s="99"/>
      <c r="T9988" s="99"/>
      <c r="U9988" s="99"/>
      <c r="V9988" s="99"/>
      <c r="W9988" s="99"/>
      <c r="X9988" s="99"/>
      <c r="Y9988" s="99"/>
      <c r="Z9988" s="99"/>
      <c r="AA9988" s="99"/>
      <c r="AB9988" s="99"/>
      <c r="AC9988" s="99"/>
      <c r="AD9988" s="99"/>
      <c r="AE9988" s="99"/>
      <c r="AF9988" s="99"/>
      <c r="AG9988" s="99"/>
      <c r="AH9988" s="31"/>
      <c r="AI9988" s="31"/>
      <c r="AJ9988" s="31"/>
      <c r="AK9988" s="31"/>
      <c r="AL9988" s="31"/>
      <c r="AO9988" s="376"/>
    </row>
    <row r="9989" spans="1:41" x14ac:dyDescent="0.25">
      <c r="A9989" s="44" t="s">
        <v>119</v>
      </c>
      <c r="B9989" s="44" t="s">
        <v>1883</v>
      </c>
      <c r="C9989" s="45" t="s">
        <v>4878</v>
      </c>
      <c r="D9989" s="46" t="s">
        <v>21328</v>
      </c>
      <c r="E9989" s="46">
        <v>46615</v>
      </c>
      <c r="AO9989" s="376"/>
    </row>
    <row r="9990" spans="1:41" x14ac:dyDescent="0.25">
      <c r="A9990" s="44" t="s">
        <v>119</v>
      </c>
      <c r="B9990" s="44" t="s">
        <v>1883</v>
      </c>
      <c r="C9990" s="45" t="s">
        <v>4878</v>
      </c>
      <c r="D9990" s="46" t="s">
        <v>21328</v>
      </c>
      <c r="E9990" s="46">
        <v>46615</v>
      </c>
      <c r="AO9990" s="376"/>
    </row>
    <row r="9991" spans="1:41" ht="24" x14ac:dyDescent="0.25">
      <c r="A9991" s="44" t="s">
        <v>6669</v>
      </c>
      <c r="B9991" s="319" t="s">
        <v>19514</v>
      </c>
      <c r="C9991" s="318" t="s">
        <v>19730</v>
      </c>
      <c r="D9991" s="93" t="s">
        <v>19934</v>
      </c>
      <c r="E9991" s="320">
        <v>46811</v>
      </c>
      <c r="F9991" s="93"/>
      <c r="G9991" s="93"/>
      <c r="H9991" s="93"/>
      <c r="I9991" s="99"/>
      <c r="J9991" s="99"/>
      <c r="K9991" s="99"/>
      <c r="L9991" s="99"/>
      <c r="M9991" s="99"/>
      <c r="N9991" s="99"/>
      <c r="O9991" s="99"/>
      <c r="P9991" s="99"/>
      <c r="Q9991" s="99"/>
      <c r="R9991" s="99"/>
      <c r="S9991" s="99"/>
      <c r="T9991" s="99"/>
      <c r="U9991" s="99"/>
      <c r="V9991" s="99"/>
      <c r="W9991" s="99"/>
      <c r="X9991" s="99"/>
      <c r="Y9991" s="99"/>
      <c r="Z9991" s="99"/>
      <c r="AA9991" s="99"/>
      <c r="AB9991" s="99"/>
      <c r="AC9991" s="99"/>
      <c r="AD9991" s="99"/>
      <c r="AE9991" s="99"/>
      <c r="AF9991" s="99"/>
      <c r="AG9991" s="99"/>
      <c r="AH9991" s="31"/>
      <c r="AI9991" s="31"/>
      <c r="AJ9991" s="31"/>
      <c r="AK9991" s="31"/>
      <c r="AL9991" s="31"/>
      <c r="AO9991" s="376"/>
    </row>
    <row r="9992" spans="1:41" x14ac:dyDescent="0.25">
      <c r="A9992" s="44" t="s">
        <v>6669</v>
      </c>
      <c r="B9992" s="44" t="s">
        <v>7618</v>
      </c>
      <c r="C9992" s="45" t="s">
        <v>7621</v>
      </c>
      <c r="D9992" s="45" t="s">
        <v>11204</v>
      </c>
      <c r="E9992" s="45" t="s">
        <v>5322</v>
      </c>
      <c r="F9992" s="93"/>
      <c r="G9992" s="93"/>
      <c r="H9992" s="93"/>
      <c r="I9992" s="99"/>
      <c r="J9992" s="99"/>
      <c r="K9992" s="99"/>
      <c r="L9992" s="99"/>
      <c r="M9992" s="99"/>
      <c r="N9992" s="99"/>
      <c r="O9992" s="99"/>
      <c r="P9992" s="99"/>
      <c r="Q9992" s="99"/>
      <c r="R9992" s="99"/>
      <c r="S9992" s="99"/>
      <c r="T9992" s="99"/>
      <c r="U9992" s="99"/>
      <c r="V9992" s="99"/>
      <c r="W9992" s="99"/>
      <c r="X9992" s="99"/>
      <c r="Y9992" s="99"/>
      <c r="Z9992" s="99"/>
      <c r="AA9992" s="99"/>
      <c r="AB9992" s="99"/>
      <c r="AC9992" s="99"/>
      <c r="AD9992" s="99"/>
      <c r="AE9992" s="99"/>
      <c r="AF9992" s="99"/>
      <c r="AG9992" s="99"/>
      <c r="AH9992" s="31"/>
      <c r="AI9992" s="31"/>
      <c r="AJ9992" s="31"/>
      <c r="AK9992" s="31"/>
      <c r="AL9992" s="31"/>
      <c r="AO9992" s="376"/>
    </row>
    <row r="9993" spans="1:41" x14ac:dyDescent="0.25">
      <c r="A9993" s="44" t="s">
        <v>6669</v>
      </c>
      <c r="B9993" s="44" t="s">
        <v>7618</v>
      </c>
      <c r="C9993" s="45" t="s">
        <v>7621</v>
      </c>
      <c r="D9993" s="93" t="s">
        <v>17443</v>
      </c>
      <c r="E9993" s="45" t="s">
        <v>5322</v>
      </c>
      <c r="F9993" s="93"/>
      <c r="G9993" s="93"/>
      <c r="H9993" s="93"/>
      <c r="I9993" s="99"/>
      <c r="J9993" s="99"/>
      <c r="K9993" s="99"/>
      <c r="L9993" s="99"/>
      <c r="M9993" s="99"/>
      <c r="N9993" s="99"/>
      <c r="O9993" s="99"/>
      <c r="P9993" s="99"/>
      <c r="Q9993" s="99"/>
      <c r="R9993" s="99"/>
      <c r="S9993" s="99"/>
      <c r="T9993" s="99"/>
      <c r="U9993" s="99"/>
      <c r="V9993" s="99"/>
      <c r="W9993" s="99"/>
      <c r="X9993" s="99"/>
      <c r="Y9993" s="99"/>
      <c r="Z9993" s="99"/>
      <c r="AA9993" s="99"/>
      <c r="AB9993" s="99"/>
      <c r="AC9993" s="99"/>
      <c r="AD9993" s="99"/>
      <c r="AE9993" s="99"/>
      <c r="AF9993" s="99"/>
      <c r="AG9993" s="99"/>
      <c r="AH9993" s="31"/>
      <c r="AI9993" s="31"/>
      <c r="AJ9993" s="31"/>
      <c r="AK9993" s="31"/>
      <c r="AL9993" s="31"/>
      <c r="AO9993" s="376"/>
    </row>
    <row r="9994" spans="1:41" x14ac:dyDescent="0.25">
      <c r="A9994" s="44" t="s">
        <v>6669</v>
      </c>
      <c r="B9994" s="44" t="s">
        <v>3156</v>
      </c>
      <c r="C9994" s="45" t="s">
        <v>17438</v>
      </c>
      <c r="D9994" s="93" t="s">
        <v>17443</v>
      </c>
      <c r="E9994" s="45" t="s">
        <v>17352</v>
      </c>
      <c r="F9994" s="93"/>
      <c r="G9994" s="93"/>
      <c r="H9994" s="93"/>
      <c r="I9994" s="99"/>
      <c r="J9994" s="99"/>
      <c r="K9994" s="99"/>
      <c r="L9994" s="99"/>
      <c r="M9994" s="99"/>
      <c r="N9994" s="99"/>
      <c r="O9994" s="99"/>
      <c r="P9994" s="99"/>
      <c r="Q9994" s="99"/>
      <c r="R9994" s="99"/>
      <c r="S9994" s="99"/>
      <c r="T9994" s="99"/>
      <c r="U9994" s="99"/>
      <c r="V9994" s="99"/>
      <c r="W9994" s="99"/>
      <c r="X9994" s="99"/>
      <c r="Y9994" s="99"/>
      <c r="Z9994" s="99"/>
      <c r="AA9994" s="99"/>
      <c r="AB9994" s="99"/>
      <c r="AC9994" s="99"/>
      <c r="AD9994" s="99"/>
      <c r="AE9994" s="99"/>
      <c r="AF9994" s="99"/>
      <c r="AG9994" s="99"/>
      <c r="AH9994" s="31"/>
      <c r="AI9994" s="31"/>
      <c r="AJ9994" s="31"/>
      <c r="AK9994" s="31"/>
      <c r="AL9994" s="31"/>
      <c r="AO9994" s="376"/>
    </row>
    <row r="9995" spans="1:41" x14ac:dyDescent="0.25">
      <c r="A9995" s="44" t="s">
        <v>6669</v>
      </c>
      <c r="B9995" s="44" t="s">
        <v>7618</v>
      </c>
      <c r="C9995" s="45" t="s">
        <v>17438</v>
      </c>
      <c r="D9995" s="45" t="s">
        <v>9895</v>
      </c>
      <c r="E9995" s="46">
        <v>47907</v>
      </c>
      <c r="F9995" s="93"/>
      <c r="G9995" s="93"/>
      <c r="H9995" s="93"/>
      <c r="I9995" s="99"/>
      <c r="J9995" s="99"/>
      <c r="K9995" s="99"/>
      <c r="L9995" s="99"/>
      <c r="M9995" s="99"/>
      <c r="N9995" s="57"/>
      <c r="O9995" s="57"/>
      <c r="P9995" s="99"/>
      <c r="Q9995" s="99"/>
      <c r="R9995" s="99"/>
      <c r="S9995" s="99"/>
      <c r="T9995" s="99"/>
      <c r="U9995" s="99"/>
      <c r="V9995" s="99"/>
      <c r="W9995" s="99"/>
      <c r="X9995" s="99"/>
      <c r="Y9995" s="99"/>
      <c r="Z9995" s="99"/>
      <c r="AA9995" s="99"/>
      <c r="AB9995" s="99"/>
      <c r="AC9995" s="99"/>
      <c r="AD9995" s="99"/>
      <c r="AE9995" s="99"/>
      <c r="AF9995" s="99"/>
      <c r="AG9995" s="99"/>
      <c r="AH9995" s="31"/>
      <c r="AI9995" s="31"/>
      <c r="AJ9995" s="31"/>
      <c r="AK9995" s="31"/>
      <c r="AL9995" s="31"/>
      <c r="AO9995" s="376"/>
    </row>
    <row r="9996" spans="1:41" x14ac:dyDescent="0.25">
      <c r="A9996" s="44" t="s">
        <v>13489</v>
      </c>
      <c r="B9996" s="44" t="s">
        <v>21362</v>
      </c>
      <c r="C9996" s="45" t="s">
        <v>13474</v>
      </c>
      <c r="D9996" s="45" t="s">
        <v>21447</v>
      </c>
      <c r="E9996" s="46">
        <v>46752</v>
      </c>
      <c r="AO9996" s="376"/>
    </row>
    <row r="9997" spans="1:41" x14ac:dyDescent="0.25">
      <c r="A9997" s="92" t="s">
        <v>10194</v>
      </c>
      <c r="B9997" s="92" t="s">
        <v>10212</v>
      </c>
      <c r="C9997" s="93" t="s">
        <v>10213</v>
      </c>
      <c r="D9997" s="93" t="s">
        <v>1201</v>
      </c>
      <c r="E9997" s="94">
        <v>47012</v>
      </c>
      <c r="F9997" s="93"/>
      <c r="G9997" s="93"/>
      <c r="H9997" s="93" t="s">
        <v>1189</v>
      </c>
      <c r="I9997" s="99"/>
      <c r="J9997" s="99"/>
      <c r="K9997" s="99"/>
      <c r="L9997" s="99"/>
      <c r="M9997" s="99"/>
      <c r="N9997" s="57"/>
      <c r="O9997" s="44"/>
      <c r="P9997" s="99"/>
      <c r="Q9997" s="99"/>
      <c r="R9997" s="99"/>
      <c r="S9997" s="99"/>
      <c r="T9997" s="99"/>
      <c r="U9997" s="99"/>
      <c r="V9997" s="99"/>
      <c r="W9997" s="99"/>
      <c r="X9997" s="99"/>
      <c r="Y9997" s="99"/>
      <c r="Z9997" s="99"/>
      <c r="AA9997" s="99"/>
      <c r="AB9997" s="99"/>
      <c r="AC9997" s="99"/>
      <c r="AD9997" s="99"/>
      <c r="AE9997" s="99"/>
      <c r="AF9997" s="99"/>
      <c r="AG9997" s="99"/>
      <c r="AH9997" s="31"/>
      <c r="AI9997" s="31"/>
      <c r="AJ9997" s="31"/>
      <c r="AK9997" s="31"/>
      <c r="AL9997" s="31"/>
      <c r="AO9997" s="376"/>
    </row>
    <row r="9998" spans="1:41" x14ac:dyDescent="0.25">
      <c r="A9998" s="44" t="s">
        <v>8391</v>
      </c>
      <c r="B9998" s="44" t="s">
        <v>3039</v>
      </c>
      <c r="C9998" s="45">
        <v>230904</v>
      </c>
      <c r="D9998" s="45" t="s">
        <v>11363</v>
      </c>
      <c r="E9998" s="45" t="s">
        <v>7871</v>
      </c>
      <c r="AO9998" s="376"/>
    </row>
    <row r="9999" spans="1:41" x14ac:dyDescent="0.25">
      <c r="A9999" s="44" t="s">
        <v>9869</v>
      </c>
      <c r="B9999" s="44" t="s">
        <v>9866</v>
      </c>
      <c r="C9999" s="45" t="s">
        <v>9870</v>
      </c>
      <c r="D9999" s="45" t="s">
        <v>11204</v>
      </c>
      <c r="E9999" s="45" t="s">
        <v>9868</v>
      </c>
      <c r="F9999" s="93"/>
      <c r="G9999" s="93"/>
      <c r="H9999" s="93"/>
      <c r="I9999" s="99"/>
      <c r="J9999" s="99"/>
      <c r="K9999" s="99"/>
      <c r="L9999" s="99"/>
      <c r="M9999" s="99"/>
      <c r="N9999" s="99"/>
      <c r="O9999" s="99"/>
      <c r="P9999" s="99"/>
      <c r="Q9999" s="99"/>
      <c r="R9999" s="99"/>
      <c r="S9999" s="99"/>
      <c r="T9999" s="99"/>
      <c r="U9999" s="99"/>
      <c r="V9999" s="99"/>
      <c r="W9999" s="99"/>
      <c r="X9999" s="99"/>
      <c r="Y9999" s="99"/>
      <c r="Z9999" s="99"/>
      <c r="AA9999" s="99"/>
      <c r="AB9999" s="99"/>
      <c r="AC9999" s="99"/>
      <c r="AD9999" s="99"/>
      <c r="AE9999" s="99"/>
      <c r="AF9999" s="99"/>
      <c r="AG9999" s="99"/>
      <c r="AH9999" s="31"/>
      <c r="AI9999" s="31"/>
      <c r="AJ9999" s="31"/>
      <c r="AK9999" s="31"/>
      <c r="AL9999" s="31"/>
      <c r="AO9999" s="376"/>
    </row>
    <row r="10000" spans="1:41" x14ac:dyDescent="0.25">
      <c r="A10000" s="44" t="s">
        <v>9869</v>
      </c>
      <c r="B10000" s="44" t="s">
        <v>9866</v>
      </c>
      <c r="C10000" s="45" t="s">
        <v>9870</v>
      </c>
      <c r="D10000" s="93" t="s">
        <v>17443</v>
      </c>
      <c r="E10000" s="45" t="s">
        <v>9868</v>
      </c>
      <c r="F10000" s="93"/>
      <c r="G10000" s="93"/>
      <c r="H10000" s="93"/>
      <c r="I10000" s="99"/>
      <c r="J10000" s="99"/>
      <c r="K10000" s="99"/>
      <c r="L10000" s="99"/>
      <c r="M10000" s="99"/>
      <c r="N10000" s="99"/>
      <c r="O10000" s="99"/>
      <c r="P10000" s="99"/>
      <c r="Q10000" s="99"/>
      <c r="R10000" s="99"/>
      <c r="S10000" s="99"/>
      <c r="T10000" s="99"/>
      <c r="U10000" s="99"/>
      <c r="V10000" s="99"/>
      <c r="W10000" s="99"/>
      <c r="X10000" s="99"/>
      <c r="Y10000" s="99"/>
      <c r="Z10000" s="99"/>
      <c r="AA10000" s="99"/>
      <c r="AB10000" s="99"/>
      <c r="AC10000" s="99"/>
      <c r="AD10000" s="99"/>
      <c r="AE10000" s="99"/>
      <c r="AF10000" s="99"/>
      <c r="AG10000" s="99"/>
      <c r="AH10000" s="31"/>
      <c r="AI10000" s="31"/>
      <c r="AJ10000" s="31"/>
      <c r="AK10000" s="31"/>
      <c r="AL10000" s="31"/>
      <c r="AO10000" s="376"/>
    </row>
    <row r="10001" spans="1:41" x14ac:dyDescent="0.25">
      <c r="A10001" s="44" t="s">
        <v>9869</v>
      </c>
      <c r="B10001" s="44" t="s">
        <v>9866</v>
      </c>
      <c r="C10001" s="45" t="s">
        <v>9870</v>
      </c>
      <c r="D10001" s="45" t="s">
        <v>9895</v>
      </c>
      <c r="E10001" s="45" t="s">
        <v>9868</v>
      </c>
      <c r="F10001" s="93"/>
      <c r="G10001" s="93"/>
      <c r="H10001" s="93"/>
      <c r="I10001" s="99"/>
      <c r="J10001" s="99"/>
      <c r="K10001" s="99"/>
      <c r="L10001" s="99"/>
      <c r="M10001" s="99"/>
      <c r="N10001" s="57"/>
      <c r="O10001" s="57"/>
      <c r="P10001" s="99"/>
      <c r="Q10001" s="99"/>
      <c r="R10001" s="99"/>
      <c r="S10001" s="99"/>
      <c r="T10001" s="99"/>
      <c r="U10001" s="99"/>
      <c r="V10001" s="99"/>
      <c r="W10001" s="99"/>
      <c r="X10001" s="99"/>
      <c r="Y10001" s="99"/>
      <c r="Z10001" s="99"/>
      <c r="AA10001" s="99"/>
      <c r="AB10001" s="99"/>
      <c r="AC10001" s="99"/>
      <c r="AD10001" s="99"/>
      <c r="AE10001" s="99"/>
      <c r="AF10001" s="99"/>
      <c r="AG10001" s="99"/>
      <c r="AH10001" s="31"/>
      <c r="AI10001" s="31"/>
      <c r="AJ10001" s="31"/>
      <c r="AK10001" s="31"/>
      <c r="AL10001" s="31"/>
      <c r="AO10001" s="376"/>
    </row>
    <row r="10002" spans="1:41" x14ac:dyDescent="0.3">
      <c r="A10002" s="333" t="s">
        <v>3134</v>
      </c>
      <c r="B10002" s="333" t="s">
        <v>11021</v>
      </c>
      <c r="C10002" s="125" t="s">
        <v>11022</v>
      </c>
      <c r="D10002" s="32" t="s">
        <v>20309</v>
      </c>
      <c r="E10002" s="125" t="s">
        <v>5139</v>
      </c>
      <c r="F10002" s="125" t="s">
        <v>1189</v>
      </c>
      <c r="G10002" s="125" t="s">
        <v>1189</v>
      </c>
      <c r="AO10002" s="376"/>
    </row>
    <row r="10003" spans="1:41" x14ac:dyDescent="0.25">
      <c r="A10003" s="44" t="s">
        <v>21708</v>
      </c>
      <c r="B10003" s="44" t="s">
        <v>925</v>
      </c>
      <c r="C10003" s="45">
        <v>260601</v>
      </c>
      <c r="D10003" s="45" t="s">
        <v>11363</v>
      </c>
      <c r="E10003" s="45" t="s">
        <v>17341</v>
      </c>
      <c r="AO10003" s="376"/>
    </row>
    <row r="10004" spans="1:41" x14ac:dyDescent="0.25">
      <c r="A10004" s="44" t="s">
        <v>17299</v>
      </c>
      <c r="B10004" s="44" t="s">
        <v>17300</v>
      </c>
      <c r="C10004" s="45" t="s">
        <v>17396</v>
      </c>
      <c r="D10004" s="93" t="s">
        <v>17443</v>
      </c>
      <c r="E10004" s="45" t="s">
        <v>9839</v>
      </c>
      <c r="F10004" s="93"/>
      <c r="G10004" s="93"/>
      <c r="H10004" s="93"/>
      <c r="I10004" s="99"/>
      <c r="J10004" s="99"/>
      <c r="K10004" s="99"/>
      <c r="L10004" s="99"/>
      <c r="M10004" s="99"/>
      <c r="N10004" s="99"/>
      <c r="O10004" s="99"/>
      <c r="P10004" s="99"/>
      <c r="Q10004" s="99"/>
      <c r="R10004" s="99"/>
      <c r="S10004" s="99"/>
      <c r="T10004" s="99"/>
      <c r="U10004" s="99"/>
      <c r="V10004" s="99"/>
      <c r="W10004" s="99"/>
      <c r="X10004" s="99"/>
      <c r="Y10004" s="99"/>
      <c r="Z10004" s="99"/>
      <c r="AA10004" s="99"/>
      <c r="AB10004" s="99"/>
      <c r="AC10004" s="99"/>
      <c r="AD10004" s="99"/>
      <c r="AE10004" s="99"/>
      <c r="AF10004" s="99"/>
      <c r="AG10004" s="99"/>
      <c r="AH10004" s="31"/>
      <c r="AI10004" s="31"/>
      <c r="AJ10004" s="31"/>
      <c r="AK10004" s="31"/>
      <c r="AL10004" s="31"/>
      <c r="AO10004" s="376"/>
    </row>
    <row r="10005" spans="1:41" x14ac:dyDescent="0.3">
      <c r="A10005" s="333" t="s">
        <v>18690</v>
      </c>
      <c r="B10005" s="333" t="s">
        <v>2301</v>
      </c>
      <c r="C10005" s="125" t="s">
        <v>18816</v>
      </c>
      <c r="D10005" s="32" t="s">
        <v>20309</v>
      </c>
      <c r="E10005" s="125" t="s">
        <v>8292</v>
      </c>
      <c r="F10005" s="125" t="s">
        <v>1189</v>
      </c>
      <c r="G10005" s="125" t="s">
        <v>1190</v>
      </c>
      <c r="AO10005" s="376"/>
    </row>
    <row r="10006" spans="1:41" x14ac:dyDescent="0.25">
      <c r="A10006" s="44" t="s">
        <v>15815</v>
      </c>
      <c r="B10006" s="44" t="s">
        <v>2350</v>
      </c>
      <c r="C10006" s="45">
        <v>250106</v>
      </c>
      <c r="D10006" s="45" t="s">
        <v>11363</v>
      </c>
      <c r="E10006" s="45" t="s">
        <v>11887</v>
      </c>
      <c r="AO10006" s="376"/>
    </row>
    <row r="10007" spans="1:41" x14ac:dyDescent="0.25">
      <c r="A10007" s="44" t="s">
        <v>492</v>
      </c>
      <c r="B10007" s="44" t="s">
        <v>21359</v>
      </c>
      <c r="C10007" s="45" t="s">
        <v>9701</v>
      </c>
      <c r="D10007" s="45" t="s">
        <v>21447</v>
      </c>
      <c r="E10007" s="46">
        <v>46752</v>
      </c>
      <c r="AO10007" s="376"/>
    </row>
    <row r="10008" spans="1:41" x14ac:dyDescent="0.25">
      <c r="A10008" s="44" t="s">
        <v>21709</v>
      </c>
      <c r="B10008" s="44" t="s">
        <v>15620</v>
      </c>
      <c r="C10008" s="45">
        <v>25080301</v>
      </c>
      <c r="D10008" s="45" t="s">
        <v>11363</v>
      </c>
      <c r="E10008" s="45" t="s">
        <v>8282</v>
      </c>
      <c r="AO10008" s="376"/>
    </row>
    <row r="10009" spans="1:41" x14ac:dyDescent="0.3">
      <c r="A10009" s="333" t="s">
        <v>18989</v>
      </c>
      <c r="B10009" s="333" t="s">
        <v>1168</v>
      </c>
      <c r="C10009" s="125" t="s">
        <v>19096</v>
      </c>
      <c r="D10009" s="32" t="s">
        <v>20309</v>
      </c>
      <c r="E10009" s="125" t="s">
        <v>9249</v>
      </c>
      <c r="F10009" s="125" t="s">
        <v>1189</v>
      </c>
      <c r="G10009" s="125" t="s">
        <v>1190</v>
      </c>
      <c r="AO10009" s="376"/>
    </row>
    <row r="10010" spans="1:41" x14ac:dyDescent="0.25">
      <c r="A10010" s="44" t="s">
        <v>13490</v>
      </c>
      <c r="B10010" s="44" t="s">
        <v>21362</v>
      </c>
      <c r="C10010" s="45" t="s">
        <v>13474</v>
      </c>
      <c r="D10010" s="45" t="s">
        <v>21447</v>
      </c>
      <c r="E10010" s="46">
        <v>46752</v>
      </c>
      <c r="AO10010" s="376"/>
    </row>
    <row r="10011" spans="1:41" x14ac:dyDescent="0.25">
      <c r="A10011" s="44" t="s">
        <v>15816</v>
      </c>
      <c r="B10011" s="44" t="s">
        <v>2350</v>
      </c>
      <c r="C10011" s="45">
        <v>250106</v>
      </c>
      <c r="D10011" s="45" t="s">
        <v>11363</v>
      </c>
      <c r="E10011" s="45" t="s">
        <v>11887</v>
      </c>
      <c r="AO10011" s="376"/>
    </row>
    <row r="10012" spans="1:41" x14ac:dyDescent="0.25">
      <c r="A10012" s="44" t="s">
        <v>21710</v>
      </c>
      <c r="B10012" s="44" t="s">
        <v>3475</v>
      </c>
      <c r="C10012" s="45">
        <v>260301</v>
      </c>
      <c r="D10012" s="45" t="s">
        <v>11363</v>
      </c>
      <c r="E10012" s="45" t="s">
        <v>17625</v>
      </c>
      <c r="AO10012" s="376"/>
    </row>
    <row r="10013" spans="1:41" x14ac:dyDescent="0.25">
      <c r="A10013" s="44" t="s">
        <v>14511</v>
      </c>
      <c r="B10013" s="44" t="s">
        <v>3910</v>
      </c>
      <c r="C10013" s="45" t="s">
        <v>14512</v>
      </c>
      <c r="D10013" s="46" t="s">
        <v>21328</v>
      </c>
      <c r="E10013" s="46">
        <v>46583</v>
      </c>
      <c r="AO10013" s="376"/>
    </row>
    <row r="10014" spans="1:41" x14ac:dyDescent="0.25">
      <c r="A10014" s="44" t="s">
        <v>15379</v>
      </c>
      <c r="B10014" s="44" t="s">
        <v>20685</v>
      </c>
      <c r="C10014" s="45" t="s">
        <v>20795</v>
      </c>
      <c r="D10014" s="32" t="s">
        <v>5559</v>
      </c>
      <c r="E10014" s="45" t="s">
        <v>20882</v>
      </c>
      <c r="F10014" s="32"/>
      <c r="G10014" s="32"/>
      <c r="H10014" s="32"/>
      <c r="I10014" s="31"/>
      <c r="J10014" s="31"/>
      <c r="K10014" s="31"/>
      <c r="L10014" s="31"/>
      <c r="M10014" s="31"/>
      <c r="N10014" s="31"/>
      <c r="O10014" s="31"/>
      <c r="P10014" s="31"/>
      <c r="Q10014" s="31"/>
      <c r="R10014" s="31"/>
      <c r="S10014" s="31"/>
      <c r="T10014" s="31"/>
      <c r="U10014" s="31"/>
      <c r="V10014" s="31"/>
      <c r="W10014" s="31"/>
      <c r="X10014" s="31"/>
      <c r="Y10014" s="31"/>
      <c r="Z10014" s="31"/>
      <c r="AA10014" s="31"/>
      <c r="AB10014" s="31"/>
      <c r="AC10014" s="31"/>
      <c r="AD10014" s="31"/>
      <c r="AE10014" s="31"/>
      <c r="AF10014" s="31"/>
      <c r="AG10014" s="31"/>
      <c r="AH10014" s="31"/>
      <c r="AI10014" s="31"/>
      <c r="AJ10014" s="31"/>
      <c r="AK10014" s="31"/>
      <c r="AL10014" s="31"/>
      <c r="AO10014" s="376"/>
    </row>
    <row r="10015" spans="1:41" x14ac:dyDescent="0.25">
      <c r="A10015" s="91" t="s">
        <v>15379</v>
      </c>
      <c r="B10015" s="57" t="s">
        <v>17204</v>
      </c>
      <c r="C10015" s="62">
        <v>2515</v>
      </c>
      <c r="D10015" s="62" t="s">
        <v>20886</v>
      </c>
      <c r="E10015" s="60">
        <v>47149</v>
      </c>
      <c r="F10015" s="32"/>
      <c r="G10015" s="32"/>
      <c r="H10015" s="32"/>
      <c r="I10015" s="31"/>
      <c r="J10015" s="31"/>
      <c r="K10015" s="31"/>
      <c r="L10015" s="31"/>
      <c r="M10015" s="31"/>
      <c r="N10015" s="31"/>
      <c r="O10015" s="31"/>
      <c r="P10015" s="31"/>
      <c r="Q10015" s="31"/>
      <c r="R10015" s="31"/>
      <c r="S10015" s="31"/>
      <c r="T10015" s="31"/>
      <c r="U10015" s="31"/>
      <c r="V10015" s="31"/>
      <c r="W10015" s="31"/>
      <c r="X10015" s="31"/>
      <c r="Y10015" s="31"/>
      <c r="Z10015" s="31"/>
      <c r="AA10015" s="31"/>
      <c r="AB10015" s="31"/>
      <c r="AC10015" s="31"/>
      <c r="AD10015" s="31"/>
      <c r="AE10015" s="31"/>
      <c r="AF10015" s="31"/>
      <c r="AG10015" s="31"/>
      <c r="AH10015" s="31"/>
      <c r="AI10015" s="31"/>
      <c r="AJ10015" s="31"/>
      <c r="AK10015" s="31"/>
      <c r="AL10015" s="31"/>
      <c r="AO10015" s="376"/>
    </row>
    <row r="10016" spans="1:41" x14ac:dyDescent="0.25">
      <c r="A10016" s="44" t="s">
        <v>15379</v>
      </c>
      <c r="B10016" s="44" t="s">
        <v>936</v>
      </c>
      <c r="C10016" s="45">
        <v>260703</v>
      </c>
      <c r="D10016" s="45" t="s">
        <v>11363</v>
      </c>
      <c r="E10016" s="45" t="s">
        <v>11150</v>
      </c>
      <c r="AO10016" s="376"/>
    </row>
    <row r="10017" spans="1:41" x14ac:dyDescent="0.25">
      <c r="A10017" s="44" t="s">
        <v>8004</v>
      </c>
      <c r="B10017" s="319" t="s">
        <v>19509</v>
      </c>
      <c r="C10017" s="318" t="s">
        <v>19731</v>
      </c>
      <c r="D10017" s="93" t="s">
        <v>19934</v>
      </c>
      <c r="E10017" s="320">
        <v>47057</v>
      </c>
      <c r="F10017" s="93"/>
      <c r="G10017" s="93"/>
      <c r="H10017" s="93"/>
      <c r="I10017" s="99"/>
      <c r="J10017" s="99"/>
      <c r="K10017" s="99"/>
      <c r="L10017" s="99"/>
      <c r="M10017" s="99"/>
      <c r="N10017" s="99"/>
      <c r="O10017" s="99"/>
      <c r="P10017" s="99"/>
      <c r="Q10017" s="99"/>
      <c r="R10017" s="99"/>
      <c r="S10017" s="99"/>
      <c r="T10017" s="99"/>
      <c r="U10017" s="99"/>
      <c r="V10017" s="99"/>
      <c r="W10017" s="99"/>
      <c r="X10017" s="99"/>
      <c r="Y10017" s="99"/>
      <c r="Z10017" s="99"/>
      <c r="AA10017" s="99"/>
      <c r="AB10017" s="99"/>
      <c r="AC10017" s="99"/>
      <c r="AD10017" s="99"/>
      <c r="AE10017" s="99"/>
      <c r="AF10017" s="99"/>
      <c r="AG10017" s="99"/>
      <c r="AH10017" s="31"/>
      <c r="AI10017" s="31"/>
      <c r="AJ10017" s="31"/>
      <c r="AK10017" s="31"/>
      <c r="AL10017" s="31"/>
      <c r="AO10017" s="376"/>
    </row>
    <row r="10018" spans="1:41" x14ac:dyDescent="0.25">
      <c r="A10018" s="44" t="s">
        <v>8004</v>
      </c>
      <c r="B10018" s="44" t="s">
        <v>21436</v>
      </c>
      <c r="C10018" s="45" t="s">
        <v>8000</v>
      </c>
      <c r="D10018" s="45" t="s">
        <v>21447</v>
      </c>
      <c r="E10018" s="46">
        <v>46660</v>
      </c>
      <c r="AO10018" s="376"/>
    </row>
    <row r="10019" spans="1:41" x14ac:dyDescent="0.25">
      <c r="A10019" s="44" t="s">
        <v>8489</v>
      </c>
      <c r="B10019" s="44" t="s">
        <v>8472</v>
      </c>
      <c r="C10019" s="45" t="s">
        <v>8533</v>
      </c>
      <c r="D10019" s="32" t="s">
        <v>5559</v>
      </c>
      <c r="E10019" s="45" t="s">
        <v>20851</v>
      </c>
      <c r="F10019" s="32"/>
      <c r="G10019" s="32"/>
      <c r="H10019" s="32"/>
      <c r="I10019" s="31"/>
      <c r="J10019" s="31"/>
      <c r="K10019" s="31"/>
      <c r="L10019" s="31"/>
      <c r="M10019" s="31"/>
      <c r="N10019" s="31"/>
      <c r="O10019" s="31"/>
      <c r="P10019" s="31"/>
      <c r="Q10019" s="31"/>
      <c r="R10019" s="31"/>
      <c r="S10019" s="31"/>
      <c r="T10019" s="31"/>
      <c r="U10019" s="31"/>
      <c r="V10019" s="31"/>
      <c r="W10019" s="31"/>
      <c r="X10019" s="31"/>
      <c r="Y10019" s="31"/>
      <c r="Z10019" s="31"/>
      <c r="AA10019" s="31"/>
      <c r="AB10019" s="31"/>
      <c r="AC10019" s="31"/>
      <c r="AD10019" s="31"/>
      <c r="AE10019" s="31"/>
      <c r="AF10019" s="31"/>
      <c r="AG10019" s="31"/>
      <c r="AH10019" s="31"/>
      <c r="AI10019" s="31"/>
      <c r="AJ10019" s="31"/>
      <c r="AK10019" s="31"/>
      <c r="AL10019" s="31"/>
      <c r="AO10019" s="376"/>
    </row>
    <row r="10020" spans="1:41" x14ac:dyDescent="0.3">
      <c r="A10020" s="333" t="s">
        <v>8489</v>
      </c>
      <c r="B10020" s="333" t="s">
        <v>11377</v>
      </c>
      <c r="C10020" s="125" t="s">
        <v>11214</v>
      </c>
      <c r="D10020" s="32" t="s">
        <v>20309</v>
      </c>
      <c r="E10020" s="125" t="s">
        <v>4966</v>
      </c>
      <c r="F10020" s="125" t="s">
        <v>1190</v>
      </c>
      <c r="G10020" s="125" t="s">
        <v>1190</v>
      </c>
      <c r="AO10020" s="376"/>
    </row>
    <row r="10021" spans="1:41" x14ac:dyDescent="0.25">
      <c r="A10021" s="44" t="s">
        <v>11627</v>
      </c>
      <c r="B10021" s="44" t="s">
        <v>21362</v>
      </c>
      <c r="C10021" s="45" t="s">
        <v>11608</v>
      </c>
      <c r="D10021" s="45" t="s">
        <v>21447</v>
      </c>
      <c r="E10021" s="46">
        <v>46752</v>
      </c>
      <c r="AO10021" s="376"/>
    </row>
    <row r="10022" spans="1:41" x14ac:dyDescent="0.25">
      <c r="A10022" s="44" t="s">
        <v>8173</v>
      </c>
      <c r="B10022" s="44" t="s">
        <v>21365</v>
      </c>
      <c r="C10022" s="45" t="s">
        <v>8133</v>
      </c>
      <c r="D10022" s="45" t="s">
        <v>21447</v>
      </c>
      <c r="E10022" s="46">
        <v>46752</v>
      </c>
      <c r="AO10022" s="376"/>
    </row>
    <row r="10023" spans="1:41" x14ac:dyDescent="0.25">
      <c r="A10023" s="44" t="s">
        <v>4150</v>
      </c>
      <c r="B10023" s="44" t="s">
        <v>4149</v>
      </c>
      <c r="C10023" s="45" t="s">
        <v>17375</v>
      </c>
      <c r="D10023" s="93" t="s">
        <v>17443</v>
      </c>
      <c r="E10023" s="45" t="s">
        <v>4979</v>
      </c>
      <c r="F10023" s="93"/>
      <c r="G10023" s="93"/>
      <c r="H10023" s="93"/>
      <c r="I10023" s="99"/>
      <c r="J10023" s="99"/>
      <c r="K10023" s="99"/>
      <c r="L10023" s="99"/>
      <c r="M10023" s="99"/>
      <c r="N10023" s="99"/>
      <c r="O10023" s="99"/>
      <c r="P10023" s="99"/>
      <c r="Q10023" s="99"/>
      <c r="R10023" s="99"/>
      <c r="S10023" s="99"/>
      <c r="T10023" s="99"/>
      <c r="U10023" s="99"/>
      <c r="V10023" s="99"/>
      <c r="W10023" s="99"/>
      <c r="X10023" s="99"/>
      <c r="Y10023" s="99"/>
      <c r="Z10023" s="99"/>
      <c r="AA10023" s="99"/>
      <c r="AB10023" s="99"/>
      <c r="AC10023" s="99"/>
      <c r="AD10023" s="99"/>
      <c r="AE10023" s="99"/>
      <c r="AF10023" s="99"/>
      <c r="AG10023" s="99"/>
      <c r="AH10023" s="31"/>
      <c r="AI10023" s="31"/>
      <c r="AJ10023" s="31"/>
      <c r="AK10023" s="31"/>
      <c r="AL10023" s="31"/>
      <c r="AO10023" s="376"/>
    </row>
    <row r="10024" spans="1:41" x14ac:dyDescent="0.25">
      <c r="A10024" s="44" t="s">
        <v>4150</v>
      </c>
      <c r="B10024" s="44" t="s">
        <v>4149</v>
      </c>
      <c r="C10024" s="45" t="s">
        <v>17375</v>
      </c>
      <c r="D10024" s="45" t="s">
        <v>9895</v>
      </c>
      <c r="E10024" s="46">
        <v>47057</v>
      </c>
      <c r="F10024" s="93"/>
      <c r="G10024" s="93"/>
      <c r="H10024" s="93"/>
      <c r="I10024" s="99"/>
      <c r="J10024" s="99"/>
      <c r="K10024" s="99"/>
      <c r="L10024" s="99"/>
      <c r="M10024" s="99"/>
      <c r="N10024" s="57"/>
      <c r="O10024" s="57"/>
      <c r="P10024" s="99"/>
      <c r="Q10024" s="99"/>
      <c r="R10024" s="99"/>
      <c r="S10024" s="99"/>
      <c r="T10024" s="99"/>
      <c r="U10024" s="99"/>
      <c r="V10024" s="99"/>
      <c r="W10024" s="99"/>
      <c r="X10024" s="99"/>
      <c r="Y10024" s="99"/>
      <c r="Z10024" s="99"/>
      <c r="AA10024" s="99"/>
      <c r="AB10024" s="99"/>
      <c r="AC10024" s="99"/>
      <c r="AD10024" s="99"/>
      <c r="AE10024" s="99"/>
      <c r="AF10024" s="99"/>
      <c r="AG10024" s="99"/>
      <c r="AH10024" s="31"/>
      <c r="AI10024" s="31"/>
      <c r="AJ10024" s="31"/>
      <c r="AK10024" s="31"/>
      <c r="AL10024" s="31"/>
      <c r="AO10024" s="376"/>
    </row>
    <row r="10025" spans="1:41" x14ac:dyDescent="0.25">
      <c r="A10025" s="44" t="s">
        <v>7723</v>
      </c>
      <c r="B10025" s="44" t="s">
        <v>2350</v>
      </c>
      <c r="C10025" s="45">
        <v>230105</v>
      </c>
      <c r="D10025" s="45" t="s">
        <v>11363</v>
      </c>
      <c r="E10025" s="45" t="s">
        <v>5265</v>
      </c>
      <c r="AO10025" s="376"/>
    </row>
    <row r="10026" spans="1:41" x14ac:dyDescent="0.25">
      <c r="A10026" s="44" t="s">
        <v>17994</v>
      </c>
      <c r="B10026" s="44" t="s">
        <v>5321</v>
      </c>
      <c r="C10026" s="45">
        <v>23010401</v>
      </c>
      <c r="D10026" s="45" t="s">
        <v>11363</v>
      </c>
      <c r="E10026" s="45" t="s">
        <v>5322</v>
      </c>
      <c r="AO10026" s="376"/>
    </row>
    <row r="10027" spans="1:41" x14ac:dyDescent="0.25">
      <c r="A10027" s="44" t="s">
        <v>17994</v>
      </c>
      <c r="B10027" s="44" t="s">
        <v>3176</v>
      </c>
      <c r="C10027" s="45">
        <v>23010402</v>
      </c>
      <c r="D10027" s="45" t="s">
        <v>11363</v>
      </c>
      <c r="E10027" s="45" t="s">
        <v>5322</v>
      </c>
      <c r="AO10027" s="376"/>
    </row>
    <row r="10028" spans="1:41" x14ac:dyDescent="0.3">
      <c r="A10028" s="57" t="s">
        <v>740</v>
      </c>
      <c r="B10028" s="58" t="s">
        <v>3909</v>
      </c>
      <c r="C10028" s="62">
        <v>23022</v>
      </c>
      <c r="D10028" s="62" t="s">
        <v>20886</v>
      </c>
      <c r="E10028" s="60">
        <v>46630</v>
      </c>
      <c r="F10028" s="32"/>
      <c r="G10028" s="32"/>
      <c r="H10028" s="32"/>
      <c r="I10028" s="31"/>
      <c r="J10028" s="31"/>
      <c r="K10028" s="31"/>
      <c r="L10028" s="31"/>
      <c r="M10028" s="31"/>
      <c r="N10028" s="31"/>
      <c r="O10028" s="31"/>
      <c r="P10028" s="31"/>
      <c r="Q10028" s="31"/>
      <c r="R10028" s="31"/>
      <c r="S10028" s="31"/>
      <c r="T10028" s="31"/>
      <c r="U10028" s="31"/>
      <c r="V10028" s="31"/>
      <c r="W10028" s="31"/>
      <c r="X10028" s="31"/>
      <c r="Y10028" s="31"/>
      <c r="Z10028" s="31"/>
      <c r="AA10028" s="31"/>
      <c r="AB10028" s="31"/>
      <c r="AC10028" s="31"/>
      <c r="AD10028" s="31"/>
      <c r="AE10028" s="31"/>
      <c r="AF10028" s="31"/>
      <c r="AG10028" s="31"/>
      <c r="AH10028" s="31"/>
      <c r="AI10028" s="31"/>
      <c r="AJ10028" s="31"/>
      <c r="AK10028" s="31"/>
      <c r="AL10028" s="31"/>
      <c r="AO10028" s="376"/>
    </row>
    <row r="10029" spans="1:41" x14ac:dyDescent="0.3">
      <c r="A10029" s="333" t="s">
        <v>10588</v>
      </c>
      <c r="B10029" s="333" t="s">
        <v>12848</v>
      </c>
      <c r="C10029" s="125" t="s">
        <v>12849</v>
      </c>
      <c r="D10029" s="32" t="s">
        <v>20309</v>
      </c>
      <c r="E10029" s="125" t="s">
        <v>5332</v>
      </c>
      <c r="F10029" s="125" t="s">
        <v>1189</v>
      </c>
      <c r="G10029" s="125" t="s">
        <v>1190</v>
      </c>
      <c r="AO10029" s="376"/>
    </row>
    <row r="10030" spans="1:41" x14ac:dyDescent="0.25">
      <c r="A10030" s="44" t="s">
        <v>10588</v>
      </c>
      <c r="B10030" s="44" t="s">
        <v>2350</v>
      </c>
      <c r="C10030" s="45">
        <v>230105</v>
      </c>
      <c r="D10030" s="45" t="s">
        <v>11363</v>
      </c>
      <c r="E10030" s="45" t="s">
        <v>5265</v>
      </c>
      <c r="AO10030" s="376"/>
    </row>
    <row r="10031" spans="1:41" x14ac:dyDescent="0.25">
      <c r="A10031" s="44" t="s">
        <v>10588</v>
      </c>
      <c r="B10031" s="44" t="s">
        <v>10382</v>
      </c>
      <c r="C10031" s="45">
        <v>24050301</v>
      </c>
      <c r="D10031" s="45" t="s">
        <v>11363</v>
      </c>
      <c r="E10031" s="45" t="s">
        <v>5155</v>
      </c>
      <c r="AO10031" s="376"/>
    </row>
    <row r="10032" spans="1:41" x14ac:dyDescent="0.25">
      <c r="A10032" s="44" t="s">
        <v>10588</v>
      </c>
      <c r="B10032" s="44" t="s">
        <v>3840</v>
      </c>
      <c r="C10032" s="45">
        <v>24050302</v>
      </c>
      <c r="D10032" s="45" t="s">
        <v>11363</v>
      </c>
      <c r="E10032" s="45" t="s">
        <v>5155</v>
      </c>
      <c r="AO10032" s="376"/>
    </row>
    <row r="10033" spans="1:41" x14ac:dyDescent="0.25">
      <c r="A10033" s="44" t="s">
        <v>7021</v>
      </c>
      <c r="B10033" s="44" t="s">
        <v>3475</v>
      </c>
      <c r="C10033" s="45">
        <v>230301</v>
      </c>
      <c r="D10033" s="45" t="s">
        <v>11363</v>
      </c>
      <c r="E10033" s="45" t="s">
        <v>5265</v>
      </c>
      <c r="AO10033" s="376"/>
    </row>
    <row r="10034" spans="1:41" x14ac:dyDescent="0.25">
      <c r="A10034" s="44" t="s">
        <v>12697</v>
      </c>
      <c r="B10034" s="44" t="s">
        <v>199</v>
      </c>
      <c r="C10034" s="45">
        <v>241001</v>
      </c>
      <c r="D10034" s="45" t="s">
        <v>11363</v>
      </c>
      <c r="E10034" s="45" t="s">
        <v>5332</v>
      </c>
      <c r="AO10034" s="376"/>
    </row>
    <row r="10035" spans="1:41" x14ac:dyDescent="0.25">
      <c r="A10035" s="44" t="s">
        <v>5287</v>
      </c>
      <c r="B10035" s="44" t="s">
        <v>3043</v>
      </c>
      <c r="C10035" s="45">
        <v>230901</v>
      </c>
      <c r="D10035" s="45" t="s">
        <v>11363</v>
      </c>
      <c r="E10035" s="45" t="s">
        <v>7871</v>
      </c>
      <c r="AO10035" s="376"/>
    </row>
    <row r="10036" spans="1:41" x14ac:dyDescent="0.3">
      <c r="A10036" s="57" t="s">
        <v>4690</v>
      </c>
      <c r="B10036" s="57" t="s">
        <v>2173</v>
      </c>
      <c r="C10036" s="62">
        <v>24030</v>
      </c>
      <c r="D10036" s="62" t="s">
        <v>20886</v>
      </c>
      <c r="E10036" s="60">
        <v>47057</v>
      </c>
      <c r="F10036" s="32"/>
      <c r="G10036" s="32"/>
      <c r="H10036" s="32"/>
      <c r="I10036" s="31"/>
      <c r="J10036" s="31"/>
      <c r="K10036" s="31"/>
      <c r="L10036" s="31"/>
      <c r="M10036" s="31"/>
      <c r="N10036" s="31"/>
      <c r="O10036" s="31"/>
      <c r="P10036" s="31"/>
      <c r="Q10036" s="31"/>
      <c r="R10036" s="31"/>
      <c r="S10036" s="31"/>
      <c r="T10036" s="31"/>
      <c r="U10036" s="31"/>
      <c r="V10036" s="31"/>
      <c r="W10036" s="31"/>
      <c r="X10036" s="31"/>
      <c r="Y10036" s="31"/>
      <c r="Z10036" s="31"/>
      <c r="AA10036" s="31"/>
      <c r="AB10036" s="31"/>
      <c r="AC10036" s="31"/>
      <c r="AD10036" s="31"/>
      <c r="AE10036" s="31"/>
      <c r="AF10036" s="31"/>
      <c r="AG10036" s="31"/>
      <c r="AH10036" s="31"/>
      <c r="AI10036" s="31"/>
      <c r="AJ10036" s="31"/>
      <c r="AK10036" s="31"/>
      <c r="AL10036" s="31"/>
      <c r="AO10036" s="376"/>
    </row>
    <row r="10037" spans="1:41" x14ac:dyDescent="0.3">
      <c r="A10037" s="57" t="s">
        <v>430</v>
      </c>
      <c r="B10037" s="92" t="s">
        <v>3682</v>
      </c>
      <c r="C10037" s="93" t="s">
        <v>19106</v>
      </c>
      <c r="D10037" s="93" t="s">
        <v>3681</v>
      </c>
      <c r="E10037" s="94">
        <v>48029</v>
      </c>
      <c r="F10037" s="93"/>
      <c r="G10037" s="93"/>
      <c r="H10037" s="93"/>
      <c r="I10037" s="99"/>
      <c r="J10037" s="99"/>
      <c r="K10037" s="99"/>
      <c r="L10037" s="99"/>
      <c r="M10037" s="99"/>
      <c r="N10037" s="57"/>
      <c r="O10037" s="57"/>
      <c r="P10037" s="99"/>
      <c r="Q10037" s="99"/>
      <c r="R10037" s="99"/>
      <c r="S10037" s="99"/>
      <c r="T10037" s="99"/>
      <c r="U10037" s="99"/>
      <c r="V10037" s="99"/>
      <c r="W10037" s="99"/>
      <c r="X10037" s="99"/>
      <c r="Y10037" s="99"/>
      <c r="Z10037" s="99"/>
      <c r="AA10037" s="99"/>
      <c r="AB10037" s="99"/>
      <c r="AC10037" s="99"/>
      <c r="AD10037" s="99"/>
      <c r="AE10037" s="99"/>
      <c r="AF10037" s="99"/>
      <c r="AG10037" s="99"/>
      <c r="AH10037" s="31"/>
      <c r="AI10037" s="31"/>
      <c r="AJ10037" s="31"/>
      <c r="AK10037" s="31"/>
      <c r="AL10037" s="31"/>
      <c r="AO10037" s="376"/>
    </row>
    <row r="10038" spans="1:41" x14ac:dyDescent="0.25">
      <c r="A10038" s="91" t="s">
        <v>430</v>
      </c>
      <c r="B10038" s="92" t="s">
        <v>19284</v>
      </c>
      <c r="C10038" s="93" t="s">
        <v>19285</v>
      </c>
      <c r="D10038" s="93" t="s">
        <v>1201</v>
      </c>
      <c r="E10038" s="94">
        <v>46582</v>
      </c>
      <c r="F10038" s="93"/>
      <c r="G10038" s="93"/>
      <c r="H10038" s="93"/>
      <c r="I10038" s="99"/>
      <c r="J10038" s="99"/>
      <c r="K10038" s="99"/>
      <c r="L10038" s="99"/>
      <c r="M10038" s="99"/>
      <c r="N10038" s="99"/>
      <c r="O10038" s="99"/>
      <c r="P10038" s="99"/>
      <c r="Q10038" s="99"/>
      <c r="R10038" s="99"/>
      <c r="S10038" s="99"/>
      <c r="T10038" s="99"/>
      <c r="U10038" s="99"/>
      <c r="V10038" s="99"/>
      <c r="W10038" s="99"/>
      <c r="X10038" s="99"/>
      <c r="Y10038" s="99"/>
      <c r="Z10038" s="99"/>
      <c r="AA10038" s="99"/>
      <c r="AB10038" s="99"/>
      <c r="AC10038" s="99"/>
      <c r="AD10038" s="99"/>
      <c r="AE10038" s="99"/>
      <c r="AF10038" s="99"/>
      <c r="AG10038" s="99"/>
      <c r="AH10038" s="31"/>
      <c r="AI10038" s="31"/>
      <c r="AJ10038" s="31"/>
      <c r="AK10038" s="31"/>
      <c r="AL10038" s="31"/>
      <c r="AO10038" s="376"/>
    </row>
    <row r="10039" spans="1:41" x14ac:dyDescent="0.3">
      <c r="A10039" s="333" t="s">
        <v>18691</v>
      </c>
      <c r="B10039" s="333" t="s">
        <v>2301</v>
      </c>
      <c r="C10039" s="125" t="s">
        <v>18816</v>
      </c>
      <c r="D10039" s="32" t="s">
        <v>20309</v>
      </c>
      <c r="E10039" s="125" t="s">
        <v>8292</v>
      </c>
      <c r="F10039" s="125" t="s">
        <v>1189</v>
      </c>
      <c r="G10039" s="125" t="s">
        <v>1190</v>
      </c>
      <c r="AO10039" s="376"/>
    </row>
    <row r="10040" spans="1:41" x14ac:dyDescent="0.25">
      <c r="A10040" s="44" t="s">
        <v>6328</v>
      </c>
      <c r="B10040" s="44" t="s">
        <v>6292</v>
      </c>
      <c r="C10040" s="45" t="s">
        <v>9940</v>
      </c>
      <c r="D10040" s="46" t="s">
        <v>21328</v>
      </c>
      <c r="E10040" s="46">
        <v>46568</v>
      </c>
      <c r="AO10040" s="376"/>
    </row>
    <row r="10041" spans="1:41" x14ac:dyDescent="0.25">
      <c r="A10041" s="44" t="s">
        <v>6328</v>
      </c>
      <c r="B10041" s="44" t="s">
        <v>6292</v>
      </c>
      <c r="C10041" s="45" t="s">
        <v>9940</v>
      </c>
      <c r="D10041" s="46" t="s">
        <v>21328</v>
      </c>
      <c r="E10041" s="46">
        <v>46568</v>
      </c>
      <c r="AO10041" s="376"/>
    </row>
    <row r="10042" spans="1:41" x14ac:dyDescent="0.25">
      <c r="A10042" s="44" t="s">
        <v>13468</v>
      </c>
      <c r="B10042" s="44" t="s">
        <v>21335</v>
      </c>
      <c r="C10042" s="45" t="s">
        <v>13465</v>
      </c>
      <c r="D10042" s="45" t="s">
        <v>21447</v>
      </c>
      <c r="E10042" s="46">
        <v>46538</v>
      </c>
      <c r="AO10042" s="376"/>
    </row>
    <row r="10043" spans="1:41" x14ac:dyDescent="0.25">
      <c r="A10043" s="44" t="s">
        <v>417</v>
      </c>
      <c r="B10043" s="44" t="s">
        <v>21348</v>
      </c>
      <c r="C10043" s="45" t="s">
        <v>8132</v>
      </c>
      <c r="D10043" s="45" t="s">
        <v>21447</v>
      </c>
      <c r="E10043" s="46">
        <v>46752</v>
      </c>
      <c r="AO10043" s="376"/>
    </row>
    <row r="10044" spans="1:41" x14ac:dyDescent="0.25">
      <c r="A10044" s="44" t="s">
        <v>6491</v>
      </c>
      <c r="B10044" s="44" t="s">
        <v>5321</v>
      </c>
      <c r="C10044" s="45">
        <v>23010401</v>
      </c>
      <c r="D10044" s="45" t="s">
        <v>11363</v>
      </c>
      <c r="E10044" s="45" t="s">
        <v>5322</v>
      </c>
      <c r="AO10044" s="376"/>
    </row>
    <row r="10045" spans="1:41" x14ac:dyDescent="0.25">
      <c r="A10045" s="44" t="s">
        <v>7116</v>
      </c>
      <c r="B10045" s="44" t="s">
        <v>144</v>
      </c>
      <c r="C10045" s="45" t="s">
        <v>7117</v>
      </c>
      <c r="D10045" s="46" t="s">
        <v>21328</v>
      </c>
      <c r="E10045" s="46">
        <v>46523</v>
      </c>
      <c r="AO10045" s="376"/>
    </row>
    <row r="10046" spans="1:41" x14ac:dyDescent="0.25">
      <c r="A10046" s="44" t="s">
        <v>11628</v>
      </c>
      <c r="B10046" s="44" t="s">
        <v>21362</v>
      </c>
      <c r="C10046" s="45" t="s">
        <v>11608</v>
      </c>
      <c r="D10046" s="45" t="s">
        <v>21447</v>
      </c>
      <c r="E10046" s="46">
        <v>46752</v>
      </c>
      <c r="AO10046" s="376"/>
    </row>
    <row r="10047" spans="1:41" x14ac:dyDescent="0.25">
      <c r="A10047" s="44" t="s">
        <v>16583</v>
      </c>
      <c r="B10047" s="44" t="s">
        <v>21434</v>
      </c>
      <c r="C10047" s="45" t="s">
        <v>16562</v>
      </c>
      <c r="D10047" s="45" t="s">
        <v>21447</v>
      </c>
      <c r="E10047" s="46">
        <v>46418</v>
      </c>
      <c r="AO10047" s="376"/>
    </row>
    <row r="10048" spans="1:41" x14ac:dyDescent="0.25">
      <c r="A10048" s="44" t="s">
        <v>16583</v>
      </c>
      <c r="B10048" s="44" t="s">
        <v>936</v>
      </c>
      <c r="C10048" s="45">
        <v>260703</v>
      </c>
      <c r="D10048" s="45" t="s">
        <v>11363</v>
      </c>
      <c r="E10048" s="45" t="s">
        <v>11150</v>
      </c>
      <c r="AO10048" s="376"/>
    </row>
    <row r="10049" spans="1:41" x14ac:dyDescent="0.25">
      <c r="A10049" s="44" t="s">
        <v>12322</v>
      </c>
      <c r="B10049" s="44" t="s">
        <v>12101</v>
      </c>
      <c r="C10049" s="45">
        <v>11.25</v>
      </c>
      <c r="D10049" s="45" t="s">
        <v>12549</v>
      </c>
      <c r="E10049" s="46">
        <v>47664</v>
      </c>
      <c r="F10049" s="45"/>
      <c r="G10049" s="93"/>
      <c r="H10049" s="93"/>
      <c r="I10049" s="99"/>
      <c r="J10049" s="99"/>
      <c r="K10049" s="99"/>
      <c r="L10049" s="99"/>
      <c r="M10049" s="99"/>
      <c r="N10049" s="99"/>
      <c r="O10049" s="99"/>
      <c r="P10049" s="99"/>
      <c r="Q10049" s="99"/>
      <c r="R10049" s="99"/>
      <c r="S10049" s="99"/>
      <c r="T10049" s="99"/>
      <c r="U10049" s="99"/>
      <c r="V10049" s="99"/>
      <c r="W10049" s="99"/>
      <c r="X10049" s="99"/>
      <c r="Y10049" s="99"/>
      <c r="Z10049" s="99"/>
      <c r="AA10049" s="99"/>
      <c r="AB10049" s="99"/>
      <c r="AC10049" s="99"/>
      <c r="AD10049" s="99"/>
      <c r="AE10049" s="99"/>
      <c r="AF10049" s="99"/>
      <c r="AG10049" s="99"/>
      <c r="AH10049" s="31"/>
      <c r="AI10049" s="31"/>
      <c r="AJ10049" s="31"/>
      <c r="AK10049" s="31"/>
      <c r="AL10049" s="31"/>
      <c r="AO10049" s="376"/>
    </row>
    <row r="10050" spans="1:41" x14ac:dyDescent="0.25">
      <c r="A10050" s="44" t="s">
        <v>9261</v>
      </c>
      <c r="B10050" s="44" t="s">
        <v>9237</v>
      </c>
      <c r="C10050" s="45">
        <v>24010401</v>
      </c>
      <c r="D10050" s="45" t="s">
        <v>11363</v>
      </c>
      <c r="E10050" s="45" t="s">
        <v>9238</v>
      </c>
      <c r="AO10050" s="376"/>
    </row>
    <row r="10051" spans="1:41" x14ac:dyDescent="0.25">
      <c r="A10051" s="44" t="s">
        <v>9261</v>
      </c>
      <c r="B10051" s="44" t="s">
        <v>3176</v>
      </c>
      <c r="C10051" s="45">
        <v>24010402</v>
      </c>
      <c r="D10051" s="45" t="s">
        <v>11363</v>
      </c>
      <c r="E10051" s="45" t="s">
        <v>9238</v>
      </c>
      <c r="AO10051" s="376"/>
    </row>
    <row r="10052" spans="1:41" x14ac:dyDescent="0.25">
      <c r="A10052" s="44" t="s">
        <v>17995</v>
      </c>
      <c r="B10052" s="44" t="s">
        <v>6608</v>
      </c>
      <c r="C10052" s="45">
        <v>260203</v>
      </c>
      <c r="D10052" s="45" t="s">
        <v>11363</v>
      </c>
      <c r="E10052" s="45" t="s">
        <v>9238</v>
      </c>
      <c r="AO10052" s="376"/>
    </row>
    <row r="10053" spans="1:41" x14ac:dyDescent="0.25">
      <c r="A10053" s="44" t="s">
        <v>14503</v>
      </c>
      <c r="B10053" s="44" t="s">
        <v>2522</v>
      </c>
      <c r="C10053" s="45" t="s">
        <v>14504</v>
      </c>
      <c r="D10053" s="46" t="s">
        <v>21328</v>
      </c>
      <c r="E10053" s="46">
        <v>46527</v>
      </c>
      <c r="AO10053" s="376"/>
    </row>
    <row r="10054" spans="1:41" x14ac:dyDescent="0.25">
      <c r="A10054" s="44" t="s">
        <v>14503</v>
      </c>
      <c r="B10054" s="44" t="s">
        <v>2522</v>
      </c>
      <c r="C10054" s="45" t="s">
        <v>14504</v>
      </c>
      <c r="D10054" s="46" t="s">
        <v>21328</v>
      </c>
      <c r="E10054" s="46">
        <v>46527</v>
      </c>
      <c r="AO10054" s="376"/>
    </row>
    <row r="10055" spans="1:41" x14ac:dyDescent="0.25">
      <c r="A10055" s="44" t="s">
        <v>21711</v>
      </c>
      <c r="B10055" s="44" t="s">
        <v>9248</v>
      </c>
      <c r="C10055" s="45">
        <v>260105</v>
      </c>
      <c r="D10055" s="45" t="s">
        <v>11363</v>
      </c>
      <c r="E10055" s="45" t="s">
        <v>17625</v>
      </c>
      <c r="AO10055" s="376"/>
    </row>
    <row r="10056" spans="1:41" x14ac:dyDescent="0.25">
      <c r="A10056" s="44" t="s">
        <v>21711</v>
      </c>
      <c r="B10056" s="44" t="s">
        <v>936</v>
      </c>
      <c r="C10056" s="45">
        <v>260703</v>
      </c>
      <c r="D10056" s="45" t="s">
        <v>11363</v>
      </c>
      <c r="E10056" s="45" t="s">
        <v>11150</v>
      </c>
      <c r="AO10056" s="376"/>
    </row>
    <row r="10057" spans="1:41" x14ac:dyDescent="0.25">
      <c r="A10057" s="44" t="s">
        <v>15817</v>
      </c>
      <c r="B10057" s="44" t="s">
        <v>10355</v>
      </c>
      <c r="C10057" s="45">
        <v>240403</v>
      </c>
      <c r="D10057" s="45" t="s">
        <v>11363</v>
      </c>
      <c r="E10057" s="45" t="s">
        <v>5037</v>
      </c>
      <c r="AO10057" s="376"/>
    </row>
    <row r="10058" spans="1:41" x14ac:dyDescent="0.25">
      <c r="A10058" s="44" t="s">
        <v>15817</v>
      </c>
      <c r="B10058" s="44" t="s">
        <v>2350</v>
      </c>
      <c r="C10058" s="45">
        <v>250106</v>
      </c>
      <c r="D10058" s="45" t="s">
        <v>11363</v>
      </c>
      <c r="E10058" s="45" t="s">
        <v>11887</v>
      </c>
      <c r="AO10058" s="376"/>
    </row>
    <row r="10059" spans="1:41" x14ac:dyDescent="0.3">
      <c r="A10059" s="333" t="s">
        <v>18692</v>
      </c>
      <c r="B10059" s="333" t="s">
        <v>2301</v>
      </c>
      <c r="C10059" s="125" t="s">
        <v>18816</v>
      </c>
      <c r="D10059" s="32" t="s">
        <v>20309</v>
      </c>
      <c r="E10059" s="125" t="s">
        <v>8292</v>
      </c>
      <c r="F10059" s="125" t="s">
        <v>1189</v>
      </c>
      <c r="G10059" s="125" t="s">
        <v>1190</v>
      </c>
      <c r="AO10059" s="376"/>
    </row>
    <row r="10060" spans="1:41" x14ac:dyDescent="0.3">
      <c r="A10060" s="333" t="s">
        <v>13340</v>
      </c>
      <c r="B10060" s="333" t="s">
        <v>1157</v>
      </c>
      <c r="C10060" s="125" t="s">
        <v>13318</v>
      </c>
      <c r="D10060" s="32" t="s">
        <v>20309</v>
      </c>
      <c r="E10060" s="125" t="s">
        <v>12551</v>
      </c>
      <c r="F10060" s="125" t="s">
        <v>1190</v>
      </c>
      <c r="G10060" s="125" t="s">
        <v>1190</v>
      </c>
      <c r="AO10060" s="376"/>
    </row>
    <row r="10061" spans="1:41" x14ac:dyDescent="0.3">
      <c r="A10061" s="333" t="s">
        <v>18990</v>
      </c>
      <c r="B10061" s="333" t="s">
        <v>6928</v>
      </c>
      <c r="C10061" s="125" t="s">
        <v>19094</v>
      </c>
      <c r="D10061" s="32" t="s">
        <v>20309</v>
      </c>
      <c r="E10061" s="125" t="s">
        <v>9249</v>
      </c>
      <c r="F10061" s="125" t="s">
        <v>1189</v>
      </c>
      <c r="G10061" s="125" t="s">
        <v>1190</v>
      </c>
      <c r="AO10061" s="376"/>
    </row>
    <row r="10062" spans="1:41" x14ac:dyDescent="0.25">
      <c r="A10062" s="44" t="s">
        <v>10589</v>
      </c>
      <c r="B10062" s="44" t="s">
        <v>12180</v>
      </c>
      <c r="C10062" s="45">
        <v>15.23</v>
      </c>
      <c r="D10062" s="45" t="s">
        <v>12549</v>
      </c>
      <c r="E10062" s="46">
        <v>46934</v>
      </c>
      <c r="F10062" s="45" t="s">
        <v>1335</v>
      </c>
      <c r="G10062" s="93"/>
      <c r="H10062" s="93"/>
      <c r="I10062" s="99"/>
      <c r="J10062" s="99"/>
      <c r="K10062" s="99"/>
      <c r="L10062" s="99"/>
      <c r="M10062" s="99"/>
      <c r="N10062" s="99"/>
      <c r="O10062" s="99"/>
      <c r="P10062" s="99"/>
      <c r="Q10062" s="99"/>
      <c r="R10062" s="99"/>
      <c r="S10062" s="99"/>
      <c r="T10062" s="99"/>
      <c r="U10062" s="99"/>
      <c r="V10062" s="99"/>
      <c r="W10062" s="99"/>
      <c r="X10062" s="99"/>
      <c r="Y10062" s="99"/>
      <c r="Z10062" s="99"/>
      <c r="AA10062" s="99"/>
      <c r="AB10062" s="99"/>
      <c r="AC10062" s="99"/>
      <c r="AD10062" s="99"/>
      <c r="AE10062" s="99"/>
      <c r="AF10062" s="99"/>
      <c r="AG10062" s="99"/>
      <c r="AH10062" s="31"/>
      <c r="AI10062" s="31"/>
      <c r="AJ10062" s="31"/>
      <c r="AK10062" s="31"/>
      <c r="AL10062" s="31"/>
      <c r="AO10062" s="376"/>
    </row>
    <row r="10063" spans="1:41" x14ac:dyDescent="0.25">
      <c r="A10063" s="44" t="s">
        <v>10589</v>
      </c>
      <c r="B10063" s="44" t="s">
        <v>9234</v>
      </c>
      <c r="C10063" s="45">
        <v>240103</v>
      </c>
      <c r="D10063" s="45" t="s">
        <v>11363</v>
      </c>
      <c r="E10063" s="45" t="s">
        <v>5139</v>
      </c>
      <c r="AO10063" s="376"/>
    </row>
    <row r="10064" spans="1:41" x14ac:dyDescent="0.25">
      <c r="A10064" s="44" t="s">
        <v>10589</v>
      </c>
      <c r="B10064" s="44" t="s">
        <v>9248</v>
      </c>
      <c r="C10064" s="45">
        <v>240101</v>
      </c>
      <c r="D10064" s="45" t="s">
        <v>11363</v>
      </c>
      <c r="E10064" s="45" t="s">
        <v>9249</v>
      </c>
      <c r="AO10064" s="376"/>
    </row>
    <row r="10065" spans="1:41" x14ac:dyDescent="0.25">
      <c r="A10065" s="44" t="s">
        <v>20611</v>
      </c>
      <c r="B10065" s="44" t="s">
        <v>14169</v>
      </c>
      <c r="C10065" s="45" t="s">
        <v>20733</v>
      </c>
      <c r="D10065" s="32" t="s">
        <v>5559</v>
      </c>
      <c r="E10065" s="45" t="s">
        <v>20863</v>
      </c>
      <c r="F10065" s="32"/>
      <c r="G10065" s="32"/>
      <c r="H10065" s="32"/>
      <c r="I10065" s="31"/>
      <c r="J10065" s="31"/>
      <c r="K10065" s="31"/>
      <c r="L10065" s="31"/>
      <c r="M10065" s="31"/>
      <c r="N10065" s="31"/>
      <c r="O10065" s="31"/>
      <c r="P10065" s="31"/>
      <c r="Q10065" s="31"/>
      <c r="R10065" s="31"/>
      <c r="S10065" s="31"/>
      <c r="T10065" s="31"/>
      <c r="U10065" s="31"/>
      <c r="V10065" s="31"/>
      <c r="W10065" s="31"/>
      <c r="X10065" s="31"/>
      <c r="Y10065" s="31"/>
      <c r="Z10065" s="31"/>
      <c r="AA10065" s="31"/>
      <c r="AB10065" s="31"/>
      <c r="AC10065" s="31"/>
      <c r="AD10065" s="31"/>
      <c r="AE10065" s="31"/>
      <c r="AF10065" s="31"/>
      <c r="AG10065" s="31"/>
      <c r="AH10065" s="31"/>
      <c r="AI10065" s="31"/>
      <c r="AJ10065" s="31"/>
      <c r="AK10065" s="31"/>
      <c r="AL10065" s="31"/>
      <c r="AO10065" s="376"/>
    </row>
    <row r="10066" spans="1:41" x14ac:dyDescent="0.3">
      <c r="A10066" s="333" t="s">
        <v>18693</v>
      </c>
      <c r="B10066" s="333" t="s">
        <v>2301</v>
      </c>
      <c r="C10066" s="125" t="s">
        <v>18816</v>
      </c>
      <c r="D10066" s="32" t="s">
        <v>20309</v>
      </c>
      <c r="E10066" s="125" t="s">
        <v>8292</v>
      </c>
      <c r="F10066" s="125" t="s">
        <v>1189</v>
      </c>
      <c r="G10066" s="125" t="s">
        <v>1190</v>
      </c>
      <c r="AO10066" s="376"/>
    </row>
    <row r="10067" spans="1:41" x14ac:dyDescent="0.25">
      <c r="A10067" s="44" t="s">
        <v>21712</v>
      </c>
      <c r="B10067" s="44" t="s">
        <v>9248</v>
      </c>
      <c r="C10067" s="45">
        <v>260105</v>
      </c>
      <c r="D10067" s="45" t="s">
        <v>11363</v>
      </c>
      <c r="E10067" s="45" t="s">
        <v>17625</v>
      </c>
      <c r="AO10067" s="376"/>
    </row>
    <row r="10068" spans="1:41" x14ac:dyDescent="0.25">
      <c r="A10068" s="44" t="s">
        <v>21712</v>
      </c>
      <c r="B10068" s="44" t="s">
        <v>925</v>
      </c>
      <c r="C10068" s="45">
        <v>260601</v>
      </c>
      <c r="D10068" s="45" t="s">
        <v>11363</v>
      </c>
      <c r="E10068" s="45" t="s">
        <v>17341</v>
      </c>
      <c r="AO10068" s="376"/>
    </row>
    <row r="10069" spans="1:41" x14ac:dyDescent="0.25">
      <c r="A10069" s="44" t="s">
        <v>21712</v>
      </c>
      <c r="B10069" s="44" t="s">
        <v>21531</v>
      </c>
      <c r="C10069" s="45">
        <v>260704</v>
      </c>
      <c r="D10069" s="45" t="s">
        <v>11363</v>
      </c>
      <c r="E10069" s="45" t="s">
        <v>11150</v>
      </c>
      <c r="AO10069" s="376"/>
    </row>
    <row r="10070" spans="1:41" x14ac:dyDescent="0.25">
      <c r="A10070" s="44" t="s">
        <v>21712</v>
      </c>
      <c r="B10070" s="44" t="s">
        <v>936</v>
      </c>
      <c r="C10070" s="45">
        <v>260703</v>
      </c>
      <c r="D10070" s="45" t="s">
        <v>11363</v>
      </c>
      <c r="E10070" s="45" t="s">
        <v>11150</v>
      </c>
      <c r="AO10070" s="376"/>
    </row>
    <row r="10071" spans="1:41" x14ac:dyDescent="0.25">
      <c r="A10071" s="44" t="s">
        <v>12323</v>
      </c>
      <c r="B10071" s="44" t="s">
        <v>12095</v>
      </c>
      <c r="C10071" s="45">
        <v>33.229999999999997</v>
      </c>
      <c r="D10071" s="45" t="s">
        <v>12549</v>
      </c>
      <c r="E10071" s="46">
        <v>46934</v>
      </c>
      <c r="F10071" s="45" t="s">
        <v>1335</v>
      </c>
      <c r="G10071" s="93"/>
      <c r="H10071" s="93"/>
      <c r="I10071" s="99"/>
      <c r="J10071" s="99"/>
      <c r="K10071" s="99"/>
      <c r="L10071" s="99"/>
      <c r="M10071" s="99"/>
      <c r="N10071" s="99"/>
      <c r="O10071" s="99"/>
      <c r="P10071" s="99"/>
      <c r="Q10071" s="99"/>
      <c r="R10071" s="99"/>
      <c r="S10071" s="99"/>
      <c r="T10071" s="99"/>
      <c r="U10071" s="99"/>
      <c r="V10071" s="99"/>
      <c r="W10071" s="99"/>
      <c r="X10071" s="99"/>
      <c r="Y10071" s="99"/>
      <c r="Z10071" s="99"/>
      <c r="AA10071" s="99"/>
      <c r="AB10071" s="99"/>
      <c r="AC10071" s="99"/>
      <c r="AD10071" s="99"/>
      <c r="AE10071" s="99"/>
      <c r="AF10071" s="99"/>
      <c r="AG10071" s="99"/>
      <c r="AH10071" s="31"/>
      <c r="AI10071" s="31"/>
      <c r="AJ10071" s="31"/>
      <c r="AK10071" s="31"/>
      <c r="AL10071" s="31"/>
      <c r="AO10071" s="376"/>
    </row>
    <row r="10072" spans="1:41" x14ac:dyDescent="0.25">
      <c r="A10072" s="44" t="s">
        <v>16532</v>
      </c>
      <c r="B10072" s="44" t="s">
        <v>21380</v>
      </c>
      <c r="C10072" s="45" t="s">
        <v>16524</v>
      </c>
      <c r="D10072" s="45" t="s">
        <v>21447</v>
      </c>
      <c r="E10072" s="46">
        <v>46477</v>
      </c>
      <c r="AO10072" s="376"/>
    </row>
    <row r="10073" spans="1:41" x14ac:dyDescent="0.25">
      <c r="A10073" s="44" t="s">
        <v>21713</v>
      </c>
      <c r="B10073" s="44" t="s">
        <v>9248</v>
      </c>
      <c r="C10073" s="45">
        <v>260105</v>
      </c>
      <c r="D10073" s="45" t="s">
        <v>11363</v>
      </c>
      <c r="E10073" s="45" t="s">
        <v>17625</v>
      </c>
      <c r="AO10073" s="376"/>
    </row>
    <row r="10074" spans="1:41" x14ac:dyDescent="0.3">
      <c r="A10074" s="57" t="s">
        <v>3978</v>
      </c>
      <c r="B10074" s="57" t="s">
        <v>1299</v>
      </c>
      <c r="C10074" s="62">
        <v>2511</v>
      </c>
      <c r="D10074" s="62" t="s">
        <v>20886</v>
      </c>
      <c r="E10074" s="60">
        <v>46326</v>
      </c>
      <c r="F10074" s="32"/>
      <c r="G10074" s="32"/>
      <c r="H10074" s="32"/>
      <c r="I10074" s="31"/>
      <c r="J10074" s="31"/>
      <c r="K10074" s="31"/>
      <c r="L10074" s="31"/>
      <c r="M10074" s="31"/>
      <c r="N10074" s="31"/>
      <c r="O10074" s="31"/>
      <c r="P10074" s="31"/>
      <c r="Q10074" s="31"/>
      <c r="R10074" s="31"/>
      <c r="S10074" s="31"/>
      <c r="T10074" s="31"/>
      <c r="U10074" s="31"/>
      <c r="V10074" s="31"/>
      <c r="W10074" s="31"/>
      <c r="X10074" s="31"/>
      <c r="Y10074" s="31"/>
      <c r="Z10074" s="31"/>
      <c r="AA10074" s="31"/>
      <c r="AB10074" s="31"/>
      <c r="AC10074" s="31"/>
      <c r="AD10074" s="31"/>
      <c r="AE10074" s="31"/>
      <c r="AF10074" s="31"/>
      <c r="AG10074" s="31"/>
      <c r="AH10074" s="31"/>
      <c r="AI10074" s="31"/>
      <c r="AJ10074" s="31"/>
      <c r="AK10074" s="31"/>
      <c r="AL10074" s="31"/>
      <c r="AO10074" s="376"/>
    </row>
    <row r="10075" spans="1:41" x14ac:dyDescent="0.25">
      <c r="A10075" s="44" t="s">
        <v>4506</v>
      </c>
      <c r="B10075" s="44" t="s">
        <v>4507</v>
      </c>
      <c r="C10075" s="45" t="s">
        <v>4508</v>
      </c>
      <c r="D10075" s="45" t="s">
        <v>11204</v>
      </c>
      <c r="E10075" s="45" t="s">
        <v>2538</v>
      </c>
      <c r="F10075" s="93"/>
      <c r="G10075" s="93"/>
      <c r="H10075" s="93"/>
      <c r="I10075" s="99"/>
      <c r="J10075" s="99"/>
      <c r="K10075" s="99"/>
      <c r="L10075" s="99"/>
      <c r="M10075" s="99"/>
      <c r="N10075" s="99"/>
      <c r="O10075" s="99"/>
      <c r="P10075" s="99"/>
      <c r="Q10075" s="99"/>
      <c r="R10075" s="99"/>
      <c r="S10075" s="99"/>
      <c r="T10075" s="99"/>
      <c r="U10075" s="99"/>
      <c r="V10075" s="99"/>
      <c r="W10075" s="99"/>
      <c r="X10075" s="99"/>
      <c r="Y10075" s="99"/>
      <c r="Z10075" s="99"/>
      <c r="AA10075" s="99"/>
      <c r="AB10075" s="99"/>
      <c r="AC10075" s="99"/>
      <c r="AD10075" s="99"/>
      <c r="AE10075" s="99"/>
      <c r="AF10075" s="99"/>
      <c r="AG10075" s="99"/>
      <c r="AH10075" s="31"/>
      <c r="AI10075" s="31"/>
      <c r="AJ10075" s="31"/>
      <c r="AK10075" s="31"/>
      <c r="AL10075" s="31"/>
      <c r="AO10075" s="376"/>
    </row>
    <row r="10076" spans="1:41" x14ac:dyDescent="0.25">
      <c r="A10076" s="44" t="s">
        <v>4506</v>
      </c>
      <c r="B10076" s="44" t="s">
        <v>4507</v>
      </c>
      <c r="C10076" s="45" t="s">
        <v>4508</v>
      </c>
      <c r="D10076" s="93" t="s">
        <v>17443</v>
      </c>
      <c r="E10076" s="45" t="s">
        <v>5139</v>
      </c>
      <c r="F10076" s="93"/>
      <c r="G10076" s="93"/>
      <c r="H10076" s="93"/>
      <c r="I10076" s="99"/>
      <c r="J10076" s="99"/>
      <c r="K10076" s="99"/>
      <c r="L10076" s="99"/>
      <c r="M10076" s="99"/>
      <c r="N10076" s="99"/>
      <c r="O10076" s="99"/>
      <c r="P10076" s="99"/>
      <c r="Q10076" s="99"/>
      <c r="R10076" s="99"/>
      <c r="S10076" s="99"/>
      <c r="T10076" s="99"/>
      <c r="U10076" s="99"/>
      <c r="V10076" s="99"/>
      <c r="W10076" s="99"/>
      <c r="X10076" s="99"/>
      <c r="Y10076" s="99"/>
      <c r="Z10076" s="99"/>
      <c r="AA10076" s="99"/>
      <c r="AB10076" s="99"/>
      <c r="AC10076" s="99"/>
      <c r="AD10076" s="99"/>
      <c r="AE10076" s="99"/>
      <c r="AF10076" s="99"/>
      <c r="AG10076" s="99"/>
      <c r="AH10076" s="31"/>
      <c r="AI10076" s="31"/>
      <c r="AJ10076" s="31"/>
      <c r="AK10076" s="31"/>
      <c r="AL10076" s="31"/>
      <c r="AO10076" s="376"/>
    </row>
    <row r="10077" spans="1:41" x14ac:dyDescent="0.3">
      <c r="A10077" s="333" t="s">
        <v>2900</v>
      </c>
      <c r="B10077" s="333" t="s">
        <v>8018</v>
      </c>
      <c r="C10077" s="125" t="s">
        <v>8019</v>
      </c>
      <c r="D10077" s="32" t="s">
        <v>20309</v>
      </c>
      <c r="E10077" s="125" t="s">
        <v>7871</v>
      </c>
      <c r="F10077" s="125" t="s">
        <v>1189</v>
      </c>
      <c r="G10077" s="125" t="s">
        <v>1190</v>
      </c>
      <c r="AO10077" s="376"/>
    </row>
    <row r="10078" spans="1:41" x14ac:dyDescent="0.25">
      <c r="A10078" s="120" t="s">
        <v>3936</v>
      </c>
      <c r="B10078" s="114" t="s">
        <v>1970</v>
      </c>
      <c r="C10078" s="106" t="s">
        <v>3938</v>
      </c>
      <c r="D10078" s="93" t="s">
        <v>1394</v>
      </c>
      <c r="E10078" s="55">
        <v>48029</v>
      </c>
      <c r="F10078" s="93"/>
      <c r="G10078" s="93"/>
      <c r="H10078" s="93"/>
      <c r="I10078" s="99"/>
      <c r="J10078" s="99"/>
      <c r="K10078" s="99"/>
      <c r="L10078" s="99"/>
      <c r="M10078" s="99"/>
      <c r="N10078" s="57"/>
      <c r="O10078" s="57"/>
      <c r="P10078" s="99"/>
      <c r="Q10078" s="99"/>
      <c r="R10078" s="99"/>
      <c r="S10078" s="99"/>
      <c r="T10078" s="99"/>
      <c r="U10078" s="99"/>
      <c r="V10078" s="99"/>
      <c r="W10078" s="99"/>
      <c r="X10078" s="99"/>
      <c r="Y10078" s="99"/>
      <c r="Z10078" s="99"/>
      <c r="AA10078" s="99"/>
      <c r="AB10078" s="99"/>
      <c r="AC10078" s="99"/>
      <c r="AD10078" s="99"/>
      <c r="AE10078" s="99"/>
      <c r="AF10078" s="99"/>
      <c r="AG10078" s="99"/>
      <c r="AH10078" s="31"/>
      <c r="AI10078" s="31"/>
      <c r="AJ10078" s="31"/>
      <c r="AK10078" s="31"/>
      <c r="AL10078" s="31"/>
      <c r="AO10078" s="376"/>
    </row>
    <row r="10079" spans="1:41" x14ac:dyDescent="0.25">
      <c r="A10079" s="44" t="s">
        <v>1367</v>
      </c>
      <c r="B10079" s="44" t="s">
        <v>2533</v>
      </c>
      <c r="C10079" s="45" t="s">
        <v>2555</v>
      </c>
      <c r="D10079" s="45" t="s">
        <v>11204</v>
      </c>
      <c r="E10079" s="45" t="s">
        <v>13998</v>
      </c>
      <c r="F10079" s="93"/>
      <c r="G10079" s="93"/>
      <c r="H10079" s="93"/>
      <c r="I10079" s="99"/>
      <c r="J10079" s="99"/>
      <c r="K10079" s="99"/>
      <c r="L10079" s="99"/>
      <c r="M10079" s="99"/>
      <c r="N10079" s="99"/>
      <c r="O10079" s="99"/>
      <c r="P10079" s="99"/>
      <c r="Q10079" s="99"/>
      <c r="R10079" s="99"/>
      <c r="S10079" s="99"/>
      <c r="T10079" s="99"/>
      <c r="U10079" s="99"/>
      <c r="V10079" s="99"/>
      <c r="W10079" s="99"/>
      <c r="X10079" s="99"/>
      <c r="Y10079" s="99"/>
      <c r="Z10079" s="99"/>
      <c r="AA10079" s="99"/>
      <c r="AB10079" s="99"/>
      <c r="AC10079" s="99"/>
      <c r="AD10079" s="99"/>
      <c r="AE10079" s="99"/>
      <c r="AF10079" s="99"/>
      <c r="AG10079" s="99"/>
      <c r="AH10079" s="31"/>
      <c r="AI10079" s="31"/>
      <c r="AJ10079" s="31"/>
      <c r="AK10079" s="31"/>
      <c r="AL10079" s="31"/>
      <c r="AO10079" s="376"/>
    </row>
    <row r="10080" spans="1:41" x14ac:dyDescent="0.25">
      <c r="A10080" s="44" t="s">
        <v>1367</v>
      </c>
      <c r="B10080" s="44" t="s">
        <v>2533</v>
      </c>
      <c r="C10080" s="45" t="s">
        <v>2555</v>
      </c>
      <c r="D10080" s="93" t="s">
        <v>17443</v>
      </c>
      <c r="E10080" s="45" t="s">
        <v>13998</v>
      </c>
      <c r="F10080" s="93"/>
      <c r="G10080" s="93"/>
      <c r="H10080" s="93"/>
      <c r="I10080" s="99"/>
      <c r="J10080" s="99"/>
      <c r="K10080" s="99"/>
      <c r="L10080" s="99"/>
      <c r="M10080" s="99"/>
      <c r="N10080" s="99"/>
      <c r="O10080" s="99"/>
      <c r="P10080" s="99"/>
      <c r="Q10080" s="99"/>
      <c r="R10080" s="99"/>
      <c r="S10080" s="99"/>
      <c r="T10080" s="99"/>
      <c r="U10080" s="99"/>
      <c r="V10080" s="99"/>
      <c r="W10080" s="99"/>
      <c r="X10080" s="99"/>
      <c r="Y10080" s="99"/>
      <c r="Z10080" s="99"/>
      <c r="AA10080" s="99"/>
      <c r="AB10080" s="99"/>
      <c r="AC10080" s="99"/>
      <c r="AD10080" s="99"/>
      <c r="AE10080" s="99"/>
      <c r="AF10080" s="99"/>
      <c r="AG10080" s="99"/>
      <c r="AH10080" s="31"/>
      <c r="AI10080" s="31"/>
      <c r="AJ10080" s="31"/>
      <c r="AK10080" s="31"/>
      <c r="AL10080" s="31"/>
      <c r="AO10080" s="376"/>
    </row>
    <row r="10081" spans="1:41" x14ac:dyDescent="0.25">
      <c r="A10081" s="44" t="s">
        <v>1367</v>
      </c>
      <c r="B10081" s="44" t="s">
        <v>14989</v>
      </c>
      <c r="C10081" s="45" t="s">
        <v>9138</v>
      </c>
      <c r="D10081" s="367" t="s">
        <v>3696</v>
      </c>
      <c r="E10081" s="328">
        <f>DATE(2027,8,9)</f>
        <v>46608</v>
      </c>
      <c r="F10081" s="32"/>
      <c r="G10081" s="32"/>
      <c r="H10081" s="32"/>
      <c r="I10081" s="31"/>
      <c r="J10081" s="31"/>
      <c r="K10081" s="31"/>
      <c r="L10081" s="31"/>
      <c r="M10081" s="31"/>
      <c r="N10081" s="31"/>
      <c r="O10081" s="31"/>
      <c r="P10081" s="31"/>
      <c r="Q10081" s="31"/>
      <c r="R10081" s="31"/>
      <c r="S10081" s="31"/>
      <c r="T10081" s="31"/>
      <c r="U10081" s="31"/>
      <c r="V10081" s="31"/>
      <c r="W10081" s="31"/>
      <c r="X10081" s="31"/>
      <c r="Y10081" s="31"/>
      <c r="Z10081" s="31"/>
      <c r="AA10081" s="31"/>
      <c r="AB10081" s="31"/>
      <c r="AC10081" s="31"/>
      <c r="AD10081" s="31"/>
      <c r="AE10081" s="31"/>
      <c r="AF10081" s="31"/>
      <c r="AG10081" s="31"/>
      <c r="AH10081" s="31"/>
      <c r="AI10081" s="31"/>
      <c r="AJ10081" s="31"/>
      <c r="AK10081" s="31"/>
      <c r="AL10081" s="31"/>
      <c r="AO10081" s="376"/>
    </row>
    <row r="10082" spans="1:41" x14ac:dyDescent="0.25">
      <c r="A10082" s="44" t="s">
        <v>19380</v>
      </c>
      <c r="B10082" s="319" t="s">
        <v>19519</v>
      </c>
      <c r="C10082" s="318" t="s">
        <v>19732</v>
      </c>
      <c r="D10082" s="93" t="s">
        <v>19934</v>
      </c>
      <c r="E10082" s="320">
        <v>46752</v>
      </c>
      <c r="F10082" s="93"/>
      <c r="G10082" s="93"/>
      <c r="H10082" s="93"/>
      <c r="I10082" s="99"/>
      <c r="J10082" s="99"/>
      <c r="K10082" s="99"/>
      <c r="L10082" s="99"/>
      <c r="M10082" s="99"/>
      <c r="N10082" s="99"/>
      <c r="O10082" s="99"/>
      <c r="P10082" s="99"/>
      <c r="Q10082" s="99"/>
      <c r="R10082" s="99"/>
      <c r="S10082" s="99"/>
      <c r="T10082" s="99"/>
      <c r="U10082" s="99"/>
      <c r="V10082" s="99"/>
      <c r="W10082" s="99"/>
      <c r="X10082" s="99"/>
      <c r="Y10082" s="99"/>
      <c r="Z10082" s="99"/>
      <c r="AA10082" s="99"/>
      <c r="AB10082" s="99"/>
      <c r="AC10082" s="99"/>
      <c r="AD10082" s="99"/>
      <c r="AE10082" s="99"/>
      <c r="AF10082" s="99"/>
      <c r="AG10082" s="99"/>
      <c r="AH10082" s="31"/>
      <c r="AI10082" s="31"/>
      <c r="AJ10082" s="31"/>
      <c r="AK10082" s="31"/>
      <c r="AL10082" s="31"/>
      <c r="AO10082" s="376"/>
    </row>
    <row r="10083" spans="1:41" x14ac:dyDescent="0.25">
      <c r="A10083" s="44" t="s">
        <v>15818</v>
      </c>
      <c r="B10083" s="44" t="s">
        <v>5321</v>
      </c>
      <c r="C10083" s="45">
        <v>25010401</v>
      </c>
      <c r="D10083" s="45" t="s">
        <v>11363</v>
      </c>
      <c r="E10083" s="45" t="s">
        <v>12564</v>
      </c>
      <c r="AO10083" s="376"/>
    </row>
    <row r="10084" spans="1:41" x14ac:dyDescent="0.25">
      <c r="A10084" s="44" t="s">
        <v>15818</v>
      </c>
      <c r="B10084" s="44" t="s">
        <v>3475</v>
      </c>
      <c r="C10084" s="45">
        <v>250303</v>
      </c>
      <c r="D10084" s="45" t="s">
        <v>11363</v>
      </c>
      <c r="E10084" s="45" t="s">
        <v>11887</v>
      </c>
      <c r="AO10084" s="376"/>
    </row>
    <row r="10085" spans="1:41" x14ac:dyDescent="0.25">
      <c r="A10085" s="44" t="s">
        <v>741</v>
      </c>
      <c r="B10085" s="44" t="s">
        <v>7826</v>
      </c>
      <c r="C10085" s="45">
        <v>23080101</v>
      </c>
      <c r="D10085" s="45" t="s">
        <v>11363</v>
      </c>
      <c r="E10085" s="45" t="s">
        <v>4151</v>
      </c>
      <c r="AO10085" s="376"/>
    </row>
    <row r="10086" spans="1:41" x14ac:dyDescent="0.25">
      <c r="A10086" s="44" t="s">
        <v>741</v>
      </c>
      <c r="B10086" s="44" t="s">
        <v>7851</v>
      </c>
      <c r="C10086" s="45">
        <v>23080102</v>
      </c>
      <c r="D10086" s="45" t="s">
        <v>11363</v>
      </c>
      <c r="E10086" s="45" t="s">
        <v>4151</v>
      </c>
      <c r="AO10086" s="376"/>
    </row>
    <row r="10087" spans="1:41" x14ac:dyDescent="0.3">
      <c r="A10087" s="57" t="s">
        <v>3626</v>
      </c>
      <c r="B10087" s="92" t="s">
        <v>3682</v>
      </c>
      <c r="C10087" s="93" t="s">
        <v>19106</v>
      </c>
      <c r="D10087" s="93" t="s">
        <v>3681</v>
      </c>
      <c r="E10087" s="94">
        <v>48029</v>
      </c>
      <c r="F10087" s="93"/>
      <c r="G10087" s="93"/>
      <c r="H10087" s="93"/>
      <c r="I10087" s="99"/>
      <c r="J10087" s="99"/>
      <c r="K10087" s="99"/>
      <c r="L10087" s="99"/>
      <c r="M10087" s="99"/>
      <c r="N10087" s="57"/>
      <c r="O10087" s="57"/>
      <c r="P10087" s="99"/>
      <c r="Q10087" s="99"/>
      <c r="R10087" s="99"/>
      <c r="S10087" s="99"/>
      <c r="T10087" s="99"/>
      <c r="U10087" s="99"/>
      <c r="V10087" s="99"/>
      <c r="W10087" s="99"/>
      <c r="X10087" s="99"/>
      <c r="Y10087" s="99"/>
      <c r="Z10087" s="99"/>
      <c r="AA10087" s="99"/>
      <c r="AB10087" s="99"/>
      <c r="AC10087" s="99"/>
      <c r="AD10087" s="99"/>
      <c r="AE10087" s="99"/>
      <c r="AF10087" s="99"/>
      <c r="AG10087" s="99"/>
      <c r="AH10087" s="31"/>
      <c r="AI10087" s="31"/>
      <c r="AJ10087" s="31"/>
      <c r="AK10087" s="31"/>
      <c r="AL10087" s="31"/>
      <c r="AO10087" s="376"/>
    </row>
    <row r="10088" spans="1:41" x14ac:dyDescent="0.25">
      <c r="A10088" s="44" t="s">
        <v>10590</v>
      </c>
      <c r="B10088" s="44" t="s">
        <v>10382</v>
      </c>
      <c r="C10088" s="45">
        <v>24050301</v>
      </c>
      <c r="D10088" s="45" t="s">
        <v>11363</v>
      </c>
      <c r="E10088" s="45" t="s">
        <v>5155</v>
      </c>
      <c r="AO10088" s="376"/>
    </row>
    <row r="10089" spans="1:41" x14ac:dyDescent="0.25">
      <c r="A10089" s="44" t="s">
        <v>10590</v>
      </c>
      <c r="B10089" s="44" t="s">
        <v>9248</v>
      </c>
      <c r="C10089" s="45">
        <v>260105</v>
      </c>
      <c r="D10089" s="45" t="s">
        <v>11363</v>
      </c>
      <c r="E10089" s="45" t="s">
        <v>17625</v>
      </c>
      <c r="AO10089" s="376"/>
    </row>
    <row r="10090" spans="1:41" x14ac:dyDescent="0.25">
      <c r="A10090" s="44" t="s">
        <v>14188</v>
      </c>
      <c r="B10090" s="44" t="s">
        <v>5573</v>
      </c>
      <c r="C10090" s="45" t="s">
        <v>14249</v>
      </c>
      <c r="D10090" s="32" t="s">
        <v>5559</v>
      </c>
      <c r="E10090" s="45" t="s">
        <v>20864</v>
      </c>
      <c r="F10090" s="32"/>
      <c r="G10090" s="32"/>
      <c r="H10090" s="32"/>
      <c r="I10090" s="31"/>
      <c r="J10090" s="31"/>
      <c r="K10090" s="31"/>
      <c r="L10090" s="31"/>
      <c r="M10090" s="31"/>
      <c r="N10090" s="31"/>
      <c r="O10090" s="31"/>
      <c r="P10090" s="31"/>
      <c r="Q10090" s="31"/>
      <c r="R10090" s="31"/>
      <c r="S10090" s="31"/>
      <c r="T10090" s="31"/>
      <c r="U10090" s="31"/>
      <c r="V10090" s="31"/>
      <c r="W10090" s="31"/>
      <c r="X10090" s="31"/>
      <c r="Y10090" s="31"/>
      <c r="Z10090" s="31"/>
      <c r="AA10090" s="31"/>
      <c r="AB10090" s="31"/>
      <c r="AC10090" s="31"/>
      <c r="AD10090" s="31"/>
      <c r="AE10090" s="31"/>
      <c r="AF10090" s="31"/>
      <c r="AG10090" s="31"/>
      <c r="AH10090" s="31"/>
      <c r="AI10090" s="31"/>
      <c r="AJ10090" s="31"/>
      <c r="AK10090" s="31"/>
      <c r="AL10090" s="31"/>
      <c r="AO10090" s="376"/>
    </row>
    <row r="10091" spans="1:41" x14ac:dyDescent="0.25">
      <c r="A10091" s="44" t="s">
        <v>15819</v>
      </c>
      <c r="B10091" s="44" t="s">
        <v>3474</v>
      </c>
      <c r="C10091" s="45">
        <v>250503</v>
      </c>
      <c r="D10091" s="45" t="s">
        <v>11363</v>
      </c>
      <c r="E10091" s="45" t="s">
        <v>15608</v>
      </c>
      <c r="AO10091" s="376"/>
    </row>
    <row r="10092" spans="1:41" x14ac:dyDescent="0.25">
      <c r="A10092" s="44" t="s">
        <v>20714</v>
      </c>
      <c r="B10092" s="44" t="s">
        <v>20706</v>
      </c>
      <c r="C10092" s="45" t="s">
        <v>20824</v>
      </c>
      <c r="D10092" s="32" t="s">
        <v>5559</v>
      </c>
      <c r="E10092" s="45" t="s">
        <v>20882</v>
      </c>
      <c r="F10092" s="32"/>
      <c r="G10092" s="32"/>
      <c r="H10092" s="32"/>
      <c r="I10092" s="31"/>
      <c r="J10092" s="31"/>
      <c r="K10092" s="31"/>
      <c r="L10092" s="31"/>
      <c r="M10092" s="31"/>
      <c r="N10092" s="31"/>
      <c r="O10092" s="31"/>
      <c r="P10092" s="31"/>
      <c r="Q10092" s="31"/>
      <c r="R10092" s="31"/>
      <c r="S10092" s="31"/>
      <c r="T10092" s="31"/>
      <c r="U10092" s="31"/>
      <c r="V10092" s="31"/>
      <c r="W10092" s="31"/>
      <c r="X10092" s="31"/>
      <c r="Y10092" s="31"/>
      <c r="Z10092" s="31"/>
      <c r="AA10092" s="31"/>
      <c r="AB10092" s="31"/>
      <c r="AC10092" s="31"/>
      <c r="AD10092" s="31"/>
      <c r="AE10092" s="31"/>
      <c r="AF10092" s="31"/>
      <c r="AG10092" s="31"/>
      <c r="AH10092" s="31"/>
      <c r="AI10092" s="31"/>
      <c r="AJ10092" s="31"/>
      <c r="AK10092" s="31"/>
      <c r="AL10092" s="31"/>
      <c r="AO10092" s="376"/>
    </row>
    <row r="10093" spans="1:41" x14ac:dyDescent="0.25">
      <c r="A10093" s="262" t="s">
        <v>6254</v>
      </c>
      <c r="B10093" s="262" t="s">
        <v>6225</v>
      </c>
      <c r="C10093" s="263">
        <v>791202107001</v>
      </c>
      <c r="D10093" s="263" t="s">
        <v>6271</v>
      </c>
      <c r="E10093" s="264" t="s">
        <v>6874</v>
      </c>
      <c r="F10093" s="93"/>
      <c r="G10093" s="93"/>
      <c r="H10093" s="93"/>
      <c r="I10093" s="99"/>
      <c r="J10093" s="99"/>
      <c r="K10093" s="99"/>
      <c r="L10093" s="99"/>
      <c r="M10093" s="99"/>
      <c r="N10093" s="57"/>
      <c r="O10093" s="57"/>
      <c r="P10093" s="99"/>
      <c r="Q10093" s="99"/>
      <c r="R10093" s="99"/>
      <c r="S10093" s="99"/>
      <c r="T10093" s="99"/>
      <c r="U10093" s="99"/>
      <c r="V10093" s="99"/>
      <c r="W10093" s="99"/>
      <c r="X10093" s="99"/>
      <c r="Y10093" s="99"/>
      <c r="Z10093" s="99"/>
      <c r="AA10093" s="99"/>
      <c r="AB10093" s="99"/>
      <c r="AC10093" s="99"/>
      <c r="AD10093" s="99"/>
      <c r="AE10093" s="99"/>
      <c r="AF10093" s="99"/>
      <c r="AG10093" s="99"/>
      <c r="AH10093" s="31"/>
      <c r="AI10093" s="31"/>
      <c r="AJ10093" s="31"/>
      <c r="AK10093" s="31"/>
      <c r="AL10093" s="31"/>
      <c r="AO10093" s="376"/>
    </row>
    <row r="10094" spans="1:41" x14ac:dyDescent="0.25">
      <c r="A10094" s="44" t="s">
        <v>16760</v>
      </c>
      <c r="B10094" s="44" t="s">
        <v>16761</v>
      </c>
      <c r="C10094" s="45" t="s">
        <v>17026</v>
      </c>
      <c r="D10094" s="367" t="s">
        <v>3696</v>
      </c>
      <c r="E10094" s="328">
        <f>DATE(2029,12,2)</f>
        <v>47454</v>
      </c>
      <c r="F10094" s="32"/>
      <c r="G10094" s="32"/>
      <c r="H10094" s="32"/>
      <c r="I10094" s="31"/>
      <c r="J10094" s="31"/>
      <c r="K10094" s="31"/>
      <c r="L10094" s="31"/>
      <c r="M10094" s="31"/>
      <c r="N10094" s="31"/>
      <c r="O10094" s="31"/>
      <c r="P10094" s="31"/>
      <c r="Q10094" s="31"/>
      <c r="R10094" s="31"/>
      <c r="S10094" s="31"/>
      <c r="T10094" s="31"/>
      <c r="U10094" s="31"/>
      <c r="V10094" s="31"/>
      <c r="W10094" s="31"/>
      <c r="X10094" s="31"/>
      <c r="Y10094" s="31"/>
      <c r="Z10094" s="31"/>
      <c r="AA10094" s="31"/>
      <c r="AB10094" s="31"/>
      <c r="AC10094" s="31"/>
      <c r="AD10094" s="31"/>
      <c r="AE10094" s="31"/>
      <c r="AF10094" s="31"/>
      <c r="AG10094" s="31"/>
      <c r="AH10094" s="31"/>
      <c r="AI10094" s="31"/>
      <c r="AJ10094" s="31"/>
      <c r="AK10094" s="31"/>
      <c r="AL10094" s="31"/>
      <c r="AO10094" s="376"/>
    </row>
    <row r="10095" spans="1:41" x14ac:dyDescent="0.25">
      <c r="A10095" s="44" t="s">
        <v>11800</v>
      </c>
      <c r="B10095" s="44" t="s">
        <v>14990</v>
      </c>
      <c r="C10095" s="45" t="s">
        <v>11801</v>
      </c>
      <c r="D10095" s="367" t="s">
        <v>3696</v>
      </c>
      <c r="E10095" s="328">
        <f>DATE(2028,11,14)</f>
        <v>47071</v>
      </c>
      <c r="F10095" s="32"/>
      <c r="G10095" s="32"/>
      <c r="H10095" s="32"/>
      <c r="I10095" s="31"/>
      <c r="J10095" s="31"/>
      <c r="K10095" s="31"/>
      <c r="L10095" s="31"/>
      <c r="M10095" s="31"/>
      <c r="N10095" s="31"/>
      <c r="O10095" s="31"/>
      <c r="P10095" s="31"/>
      <c r="Q10095" s="31"/>
      <c r="R10095" s="31"/>
      <c r="S10095" s="31"/>
      <c r="T10095" s="31"/>
      <c r="U10095" s="31"/>
      <c r="V10095" s="31"/>
      <c r="W10095" s="31"/>
      <c r="X10095" s="31"/>
      <c r="Y10095" s="31"/>
      <c r="Z10095" s="31"/>
      <c r="AA10095" s="31"/>
      <c r="AB10095" s="31"/>
      <c r="AC10095" s="31"/>
      <c r="AD10095" s="31"/>
      <c r="AE10095" s="31"/>
      <c r="AF10095" s="31"/>
      <c r="AG10095" s="31"/>
      <c r="AH10095" s="31"/>
      <c r="AI10095" s="31"/>
      <c r="AJ10095" s="31"/>
      <c r="AK10095" s="31"/>
      <c r="AL10095" s="31"/>
      <c r="AO10095" s="376"/>
    </row>
    <row r="10096" spans="1:41" x14ac:dyDescent="0.25">
      <c r="A10096" s="44" t="s">
        <v>16762</v>
      </c>
      <c r="B10096" s="44" t="s">
        <v>16763</v>
      </c>
      <c r="C10096" s="45" t="s">
        <v>17027</v>
      </c>
      <c r="D10096" s="367" t="s">
        <v>3696</v>
      </c>
      <c r="E10096" s="328">
        <f>DATE(2029,7,17)</f>
        <v>47316</v>
      </c>
      <c r="F10096" s="32"/>
      <c r="G10096" s="32"/>
      <c r="H10096" s="32"/>
      <c r="I10096" s="31"/>
      <c r="J10096" s="31"/>
      <c r="K10096" s="31"/>
      <c r="L10096" s="31"/>
      <c r="M10096" s="31"/>
      <c r="N10096" s="31"/>
      <c r="O10096" s="31"/>
      <c r="P10096" s="31"/>
      <c r="Q10096" s="31"/>
      <c r="R10096" s="31"/>
      <c r="S10096" s="31"/>
      <c r="T10096" s="31"/>
      <c r="U10096" s="31"/>
      <c r="V10096" s="31"/>
      <c r="W10096" s="31"/>
      <c r="X10096" s="31"/>
      <c r="Y10096" s="31"/>
      <c r="Z10096" s="31"/>
      <c r="AA10096" s="31"/>
      <c r="AB10096" s="31"/>
      <c r="AC10096" s="31"/>
      <c r="AD10096" s="31"/>
      <c r="AE10096" s="31"/>
      <c r="AF10096" s="31"/>
      <c r="AG10096" s="31"/>
      <c r="AH10096" s="31"/>
      <c r="AI10096" s="31"/>
      <c r="AJ10096" s="31"/>
      <c r="AK10096" s="31"/>
      <c r="AL10096" s="31"/>
      <c r="AO10096" s="376"/>
    </row>
    <row r="10097" spans="1:41" x14ac:dyDescent="0.25">
      <c r="A10097" s="44" t="s">
        <v>15820</v>
      </c>
      <c r="B10097" s="44" t="s">
        <v>925</v>
      </c>
      <c r="C10097" s="45">
        <v>250601</v>
      </c>
      <c r="D10097" s="45" t="s">
        <v>11363</v>
      </c>
      <c r="E10097" s="45" t="s">
        <v>15609</v>
      </c>
      <c r="AO10097" s="376"/>
    </row>
    <row r="10098" spans="1:41" x14ac:dyDescent="0.25">
      <c r="A10098" s="44" t="s">
        <v>15820</v>
      </c>
      <c r="B10098" s="44" t="s">
        <v>9248</v>
      </c>
      <c r="C10098" s="45">
        <v>260105</v>
      </c>
      <c r="D10098" s="45" t="s">
        <v>11363</v>
      </c>
      <c r="E10098" s="45" t="s">
        <v>17625</v>
      </c>
      <c r="AO10098" s="376"/>
    </row>
    <row r="10099" spans="1:41" x14ac:dyDescent="0.25">
      <c r="A10099" s="44" t="s">
        <v>8852</v>
      </c>
      <c r="B10099" s="44" t="s">
        <v>14991</v>
      </c>
      <c r="C10099" s="45" t="s">
        <v>11802</v>
      </c>
      <c r="D10099" s="367" t="s">
        <v>3696</v>
      </c>
      <c r="E10099" s="328">
        <f>DATE(2028,7,9)</f>
        <v>46943</v>
      </c>
      <c r="F10099" s="32"/>
      <c r="G10099" s="32"/>
      <c r="H10099" s="32"/>
      <c r="I10099" s="31"/>
      <c r="J10099" s="31"/>
      <c r="K10099" s="31"/>
      <c r="L10099" s="31"/>
      <c r="M10099" s="31"/>
      <c r="N10099" s="31"/>
      <c r="O10099" s="31"/>
      <c r="P10099" s="31"/>
      <c r="Q10099" s="31"/>
      <c r="R10099" s="31"/>
      <c r="S10099" s="31"/>
      <c r="T10099" s="31"/>
      <c r="U10099" s="31"/>
      <c r="V10099" s="31"/>
      <c r="W10099" s="31"/>
      <c r="X10099" s="31"/>
      <c r="Y10099" s="31"/>
      <c r="Z10099" s="31"/>
      <c r="AA10099" s="31"/>
      <c r="AB10099" s="31"/>
      <c r="AC10099" s="31"/>
      <c r="AD10099" s="31"/>
      <c r="AE10099" s="31"/>
      <c r="AF10099" s="31"/>
      <c r="AG10099" s="31"/>
      <c r="AH10099" s="31"/>
      <c r="AI10099" s="31"/>
      <c r="AJ10099" s="31"/>
      <c r="AK10099" s="31"/>
      <c r="AL10099" s="31"/>
      <c r="AO10099" s="376"/>
    </row>
    <row r="10100" spans="1:41" x14ac:dyDescent="0.25">
      <c r="A10100" s="44" t="s">
        <v>10591</v>
      </c>
      <c r="B10100" s="44" t="s">
        <v>2220</v>
      </c>
      <c r="C10100" s="45" t="s">
        <v>14031</v>
      </c>
      <c r="D10100" s="45" t="s">
        <v>11204</v>
      </c>
      <c r="E10100" s="45" t="s">
        <v>6714</v>
      </c>
      <c r="F10100" s="93"/>
      <c r="G10100" s="93"/>
      <c r="H10100" s="93"/>
      <c r="I10100" s="99"/>
      <c r="J10100" s="99"/>
      <c r="K10100" s="99"/>
      <c r="L10100" s="99"/>
      <c r="M10100" s="99"/>
      <c r="N10100" s="99"/>
      <c r="O10100" s="99"/>
      <c r="P10100" s="99"/>
      <c r="Q10100" s="99"/>
      <c r="R10100" s="99"/>
      <c r="S10100" s="99"/>
      <c r="T10100" s="99"/>
      <c r="U10100" s="99"/>
      <c r="V10100" s="99"/>
      <c r="W10100" s="99"/>
      <c r="X10100" s="99"/>
      <c r="Y10100" s="99"/>
      <c r="Z10100" s="99"/>
      <c r="AA10100" s="99"/>
      <c r="AB10100" s="99"/>
      <c r="AC10100" s="99"/>
      <c r="AD10100" s="99"/>
      <c r="AE10100" s="99"/>
      <c r="AF10100" s="99"/>
      <c r="AG10100" s="99"/>
      <c r="AH10100" s="31"/>
      <c r="AI10100" s="31"/>
      <c r="AJ10100" s="31"/>
      <c r="AK10100" s="31"/>
      <c r="AL10100" s="31"/>
      <c r="AO10100" s="376"/>
    </row>
    <row r="10101" spans="1:41" x14ac:dyDescent="0.25">
      <c r="A10101" s="44" t="s">
        <v>10591</v>
      </c>
      <c r="B10101" s="44" t="s">
        <v>2220</v>
      </c>
      <c r="C10101" s="45" t="s">
        <v>14031</v>
      </c>
      <c r="D10101" s="93" t="s">
        <v>17443</v>
      </c>
      <c r="E10101" s="45" t="s">
        <v>6714</v>
      </c>
      <c r="F10101" s="93"/>
      <c r="G10101" s="93"/>
      <c r="H10101" s="93"/>
      <c r="I10101" s="99"/>
      <c r="J10101" s="99"/>
      <c r="K10101" s="99"/>
      <c r="L10101" s="99"/>
      <c r="M10101" s="99"/>
      <c r="N10101" s="99"/>
      <c r="O10101" s="99"/>
      <c r="P10101" s="99"/>
      <c r="Q10101" s="99"/>
      <c r="R10101" s="99"/>
      <c r="S10101" s="99"/>
      <c r="T10101" s="99"/>
      <c r="U10101" s="99"/>
      <c r="V10101" s="99"/>
      <c r="W10101" s="99"/>
      <c r="X10101" s="99"/>
      <c r="Y10101" s="99"/>
      <c r="Z10101" s="99"/>
      <c r="AA10101" s="99"/>
      <c r="AB10101" s="99"/>
      <c r="AC10101" s="99"/>
      <c r="AD10101" s="99"/>
      <c r="AE10101" s="99"/>
      <c r="AF10101" s="99"/>
      <c r="AG10101" s="99"/>
      <c r="AH10101" s="31"/>
      <c r="AI10101" s="31"/>
      <c r="AJ10101" s="31"/>
      <c r="AK10101" s="31"/>
      <c r="AL10101" s="31"/>
      <c r="AO10101" s="376"/>
    </row>
    <row r="10102" spans="1:41" x14ac:dyDescent="0.25">
      <c r="A10102" s="44" t="s">
        <v>10591</v>
      </c>
      <c r="B10102" s="44" t="s">
        <v>9248</v>
      </c>
      <c r="C10102" s="45">
        <v>240101</v>
      </c>
      <c r="D10102" s="45" t="s">
        <v>11363</v>
      </c>
      <c r="E10102" s="45" t="s">
        <v>9249</v>
      </c>
      <c r="AO10102" s="376"/>
    </row>
    <row r="10103" spans="1:41" x14ac:dyDescent="0.3">
      <c r="A10103" s="333" t="s">
        <v>18991</v>
      </c>
      <c r="B10103" s="333" t="s">
        <v>1170</v>
      </c>
      <c r="C10103" s="125" t="s">
        <v>19097</v>
      </c>
      <c r="D10103" s="32" t="s">
        <v>20309</v>
      </c>
      <c r="E10103" s="125" t="s">
        <v>9249</v>
      </c>
      <c r="F10103" s="125" t="s">
        <v>1189</v>
      </c>
      <c r="G10103" s="125" t="s">
        <v>1190</v>
      </c>
      <c r="AO10103" s="376"/>
    </row>
    <row r="10104" spans="1:41" x14ac:dyDescent="0.25">
      <c r="A10104" s="44" t="s">
        <v>12698</v>
      </c>
      <c r="B10104" s="44" t="s">
        <v>1666</v>
      </c>
      <c r="C10104" s="45">
        <v>250101</v>
      </c>
      <c r="D10104" s="45" t="s">
        <v>11363</v>
      </c>
      <c r="E10104" s="45" t="s">
        <v>12551</v>
      </c>
      <c r="AO10104" s="376"/>
    </row>
    <row r="10105" spans="1:41" x14ac:dyDescent="0.3">
      <c r="A10105" s="333" t="s">
        <v>6940</v>
      </c>
      <c r="B10105" s="333" t="s">
        <v>6930</v>
      </c>
      <c r="C10105" s="125" t="s">
        <v>19100</v>
      </c>
      <c r="D10105" s="32" t="s">
        <v>20309</v>
      </c>
      <c r="E10105" s="125" t="s">
        <v>9249</v>
      </c>
      <c r="F10105" s="125" t="s">
        <v>1189</v>
      </c>
      <c r="G10105" s="125" t="s">
        <v>1190</v>
      </c>
      <c r="AO10105" s="376"/>
    </row>
    <row r="10106" spans="1:41" x14ac:dyDescent="0.25">
      <c r="A10106" s="44" t="s">
        <v>9734</v>
      </c>
      <c r="B10106" s="44" t="s">
        <v>14992</v>
      </c>
      <c r="C10106" s="45" t="s">
        <v>9790</v>
      </c>
      <c r="D10106" s="367" t="s">
        <v>3696</v>
      </c>
      <c r="E10106" s="328">
        <f>DATE(2028,3,29)</f>
        <v>46841</v>
      </c>
      <c r="F10106" s="32"/>
      <c r="G10106" s="32"/>
      <c r="H10106" s="32"/>
      <c r="I10106" s="31"/>
      <c r="J10106" s="31"/>
      <c r="K10106" s="31"/>
      <c r="L10106" s="31"/>
      <c r="M10106" s="31"/>
      <c r="N10106" s="31"/>
      <c r="O10106" s="31"/>
      <c r="P10106" s="31"/>
      <c r="Q10106" s="31"/>
      <c r="R10106" s="31"/>
      <c r="S10106" s="31"/>
      <c r="T10106" s="31"/>
      <c r="U10106" s="31"/>
      <c r="V10106" s="31"/>
      <c r="W10106" s="31"/>
      <c r="X10106" s="31"/>
      <c r="Y10106" s="31"/>
      <c r="Z10106" s="31"/>
      <c r="AA10106" s="31"/>
      <c r="AB10106" s="31"/>
      <c r="AC10106" s="31"/>
      <c r="AD10106" s="31"/>
      <c r="AE10106" s="31"/>
      <c r="AF10106" s="31"/>
      <c r="AG10106" s="31"/>
      <c r="AH10106" s="31"/>
      <c r="AI10106" s="31"/>
      <c r="AJ10106" s="31"/>
      <c r="AK10106" s="31"/>
      <c r="AL10106" s="31"/>
      <c r="AO10106" s="376"/>
    </row>
    <row r="10107" spans="1:41" x14ac:dyDescent="0.3">
      <c r="A10107" s="333" t="s">
        <v>8070</v>
      </c>
      <c r="B10107" s="333" t="s">
        <v>8018</v>
      </c>
      <c r="C10107" s="125" t="s">
        <v>8019</v>
      </c>
      <c r="D10107" s="32" t="s">
        <v>20309</v>
      </c>
      <c r="E10107" s="125" t="s">
        <v>7871</v>
      </c>
      <c r="F10107" s="125" t="s">
        <v>1189</v>
      </c>
      <c r="G10107" s="125" t="s">
        <v>1190</v>
      </c>
      <c r="AO10107" s="376"/>
    </row>
    <row r="10108" spans="1:41" x14ac:dyDescent="0.25">
      <c r="A10108" s="44" t="s">
        <v>21714</v>
      </c>
      <c r="B10108" s="44" t="s">
        <v>7764</v>
      </c>
      <c r="C10108" s="45">
        <v>260604</v>
      </c>
      <c r="D10108" s="45" t="s">
        <v>11363</v>
      </c>
      <c r="E10108" s="45" t="s">
        <v>9840</v>
      </c>
      <c r="AO10108" s="376"/>
    </row>
    <row r="10109" spans="1:41" x14ac:dyDescent="0.3">
      <c r="A10109" s="333" t="s">
        <v>15380</v>
      </c>
      <c r="B10109" s="333" t="s">
        <v>1164</v>
      </c>
      <c r="C10109" s="125" t="s">
        <v>15586</v>
      </c>
      <c r="D10109" s="32" t="s">
        <v>20309</v>
      </c>
      <c r="E10109" s="125" t="s">
        <v>9839</v>
      </c>
      <c r="F10109" s="125" t="s">
        <v>1189</v>
      </c>
      <c r="G10109" s="125" t="s">
        <v>1190</v>
      </c>
      <c r="AO10109" s="376"/>
    </row>
    <row r="10110" spans="1:41" x14ac:dyDescent="0.3">
      <c r="A10110" s="333" t="s">
        <v>1048</v>
      </c>
      <c r="B10110" s="333" t="s">
        <v>4818</v>
      </c>
      <c r="C10110" s="125" t="s">
        <v>16161</v>
      </c>
      <c r="D10110" s="32" t="s">
        <v>20309</v>
      </c>
      <c r="E10110" s="125" t="s">
        <v>4972</v>
      </c>
      <c r="F10110" s="125" t="s">
        <v>1189</v>
      </c>
      <c r="G10110" s="125" t="s">
        <v>1190</v>
      </c>
      <c r="AO10110" s="376"/>
    </row>
    <row r="10111" spans="1:41" x14ac:dyDescent="0.25">
      <c r="A10111" s="44" t="s">
        <v>17996</v>
      </c>
      <c r="B10111" s="44" t="s">
        <v>5321</v>
      </c>
      <c r="C10111" s="45">
        <v>26010401</v>
      </c>
      <c r="D10111" s="45" t="s">
        <v>11363</v>
      </c>
      <c r="E10111" s="45" t="s">
        <v>17459</v>
      </c>
      <c r="AO10111" s="376"/>
    </row>
    <row r="10112" spans="1:41" x14ac:dyDescent="0.25">
      <c r="A10112" s="44" t="s">
        <v>17996</v>
      </c>
      <c r="B10112" s="44" t="s">
        <v>3176</v>
      </c>
      <c r="C10112" s="45">
        <v>26010402</v>
      </c>
      <c r="D10112" s="45" t="s">
        <v>11363</v>
      </c>
      <c r="E10112" s="45" t="s">
        <v>17459</v>
      </c>
      <c r="AO10112" s="376"/>
    </row>
    <row r="10113" spans="1:41" x14ac:dyDescent="0.25">
      <c r="A10113" s="44" t="s">
        <v>10592</v>
      </c>
      <c r="B10113" s="44" t="s">
        <v>2350</v>
      </c>
      <c r="C10113" s="45">
        <v>220105</v>
      </c>
      <c r="D10113" s="45" t="s">
        <v>11363</v>
      </c>
      <c r="E10113" s="45" t="s">
        <v>2593</v>
      </c>
      <c r="AO10113" s="376"/>
    </row>
    <row r="10114" spans="1:41" x14ac:dyDescent="0.25">
      <c r="A10114" s="44" t="s">
        <v>10592</v>
      </c>
      <c r="B10114" s="44" t="s">
        <v>3039</v>
      </c>
      <c r="C10114" s="45">
        <v>230904</v>
      </c>
      <c r="D10114" s="45" t="s">
        <v>11363</v>
      </c>
      <c r="E10114" s="45" t="s">
        <v>7871</v>
      </c>
      <c r="AO10114" s="376"/>
    </row>
    <row r="10115" spans="1:41" x14ac:dyDescent="0.25">
      <c r="A10115" s="44" t="s">
        <v>14993</v>
      </c>
      <c r="B10115" s="44" t="s">
        <v>16764</v>
      </c>
      <c r="C10115" s="45" t="s">
        <v>14994</v>
      </c>
      <c r="D10115" s="367" t="s">
        <v>3696</v>
      </c>
      <c r="E10115" s="328">
        <f>DATE(2029,6,27)</f>
        <v>47296</v>
      </c>
      <c r="F10115" s="32"/>
      <c r="G10115" s="32"/>
      <c r="H10115" s="32"/>
      <c r="I10115" s="31"/>
      <c r="J10115" s="31"/>
      <c r="K10115" s="31"/>
      <c r="L10115" s="31"/>
      <c r="M10115" s="31"/>
      <c r="N10115" s="31"/>
      <c r="O10115" s="31"/>
      <c r="P10115" s="31"/>
      <c r="Q10115" s="31"/>
      <c r="R10115" s="31"/>
      <c r="S10115" s="31"/>
      <c r="T10115" s="31"/>
      <c r="U10115" s="31"/>
      <c r="V10115" s="31"/>
      <c r="W10115" s="31"/>
      <c r="X10115" s="31"/>
      <c r="Y10115" s="31"/>
      <c r="Z10115" s="31"/>
      <c r="AA10115" s="31"/>
      <c r="AB10115" s="31"/>
      <c r="AC10115" s="31"/>
      <c r="AD10115" s="31"/>
      <c r="AE10115" s="31"/>
      <c r="AF10115" s="31"/>
      <c r="AG10115" s="31"/>
      <c r="AH10115" s="31"/>
      <c r="AI10115" s="31"/>
      <c r="AJ10115" s="31"/>
      <c r="AK10115" s="31"/>
      <c r="AL10115" s="31"/>
      <c r="AO10115" s="376"/>
    </row>
    <row r="10116" spans="1:41" x14ac:dyDescent="0.25">
      <c r="A10116" s="44" t="s">
        <v>6492</v>
      </c>
      <c r="B10116" s="44" t="s">
        <v>3176</v>
      </c>
      <c r="C10116" s="45">
        <v>23010402</v>
      </c>
      <c r="D10116" s="45" t="s">
        <v>11363</v>
      </c>
      <c r="E10116" s="45" t="s">
        <v>5322</v>
      </c>
      <c r="AO10116" s="376"/>
    </row>
    <row r="10117" spans="1:41" x14ac:dyDescent="0.25">
      <c r="A10117" s="44" t="s">
        <v>15821</v>
      </c>
      <c r="B10117" s="44" t="s">
        <v>2350</v>
      </c>
      <c r="C10117" s="45">
        <v>230105</v>
      </c>
      <c r="D10117" s="45" t="s">
        <v>11363</v>
      </c>
      <c r="E10117" s="45" t="s">
        <v>5265</v>
      </c>
      <c r="AO10117" s="376"/>
    </row>
    <row r="10118" spans="1:41" x14ac:dyDescent="0.25">
      <c r="A10118" s="44" t="s">
        <v>2404</v>
      </c>
      <c r="B10118" s="44" t="s">
        <v>2350</v>
      </c>
      <c r="C10118" s="45">
        <v>230105</v>
      </c>
      <c r="D10118" s="45" t="s">
        <v>11363</v>
      </c>
      <c r="E10118" s="45" t="s">
        <v>5265</v>
      </c>
      <c r="AO10118" s="376"/>
    </row>
    <row r="10119" spans="1:41" x14ac:dyDescent="0.25">
      <c r="A10119" s="44" t="s">
        <v>10593</v>
      </c>
      <c r="B10119" s="44" t="s">
        <v>10350</v>
      </c>
      <c r="C10119" s="45">
        <v>24020301</v>
      </c>
      <c r="D10119" s="45" t="s">
        <v>11363</v>
      </c>
      <c r="E10119" s="45" t="s">
        <v>5131</v>
      </c>
      <c r="AO10119" s="376"/>
    </row>
    <row r="10120" spans="1:41" x14ac:dyDescent="0.25">
      <c r="A10120" s="44" t="s">
        <v>410</v>
      </c>
      <c r="B10120" s="44" t="s">
        <v>21336</v>
      </c>
      <c r="C10120" s="45" t="s">
        <v>9700</v>
      </c>
      <c r="D10120" s="45" t="s">
        <v>21447</v>
      </c>
      <c r="E10120" s="46">
        <v>46538</v>
      </c>
      <c r="AO10120" s="376"/>
    </row>
    <row r="10121" spans="1:41" x14ac:dyDescent="0.25">
      <c r="A10121" s="91" t="s">
        <v>9462</v>
      </c>
      <c r="B10121" s="92" t="s">
        <v>9602</v>
      </c>
      <c r="C10121" s="45" t="s">
        <v>9349</v>
      </c>
      <c r="D10121" s="93" t="s">
        <v>9601</v>
      </c>
      <c r="E10121" s="94">
        <v>46568</v>
      </c>
      <c r="F10121" s="93"/>
      <c r="G10121" s="93"/>
      <c r="H10121" s="93"/>
      <c r="I10121" s="99"/>
      <c r="J10121" s="99"/>
      <c r="K10121" s="99"/>
      <c r="L10121" s="99"/>
      <c r="M10121" s="99"/>
      <c r="N10121" s="44"/>
      <c r="O10121" s="44"/>
      <c r="P10121" s="99"/>
      <c r="Q10121" s="99"/>
      <c r="R10121" s="99"/>
      <c r="S10121" s="99"/>
      <c r="T10121" s="99"/>
      <c r="U10121" s="99"/>
      <c r="V10121" s="99"/>
      <c r="W10121" s="99"/>
      <c r="X10121" s="99"/>
      <c r="Y10121" s="99"/>
      <c r="Z10121" s="99"/>
      <c r="AA10121" s="99"/>
      <c r="AB10121" s="99"/>
      <c r="AC10121" s="99"/>
      <c r="AD10121" s="99"/>
      <c r="AE10121" s="99"/>
      <c r="AF10121" s="99"/>
      <c r="AG10121" s="99"/>
      <c r="AH10121" s="31"/>
      <c r="AI10121" s="31"/>
      <c r="AJ10121" s="31"/>
      <c r="AK10121" s="31"/>
      <c r="AL10121" s="31"/>
      <c r="AO10121" s="376"/>
    </row>
    <row r="10122" spans="1:41" x14ac:dyDescent="0.25">
      <c r="A10122" s="44" t="s">
        <v>12324</v>
      </c>
      <c r="B10122" s="44" t="s">
        <v>12091</v>
      </c>
      <c r="C10122" s="45">
        <v>9.25</v>
      </c>
      <c r="D10122" s="45" t="s">
        <v>12549</v>
      </c>
      <c r="E10122" s="46">
        <v>47664</v>
      </c>
      <c r="F10122" s="45"/>
      <c r="G10122" s="93"/>
      <c r="H10122" s="93"/>
      <c r="I10122" s="99"/>
      <c r="J10122" s="99"/>
      <c r="K10122" s="99"/>
      <c r="L10122" s="99"/>
      <c r="M10122" s="99"/>
      <c r="N10122" s="99"/>
      <c r="O10122" s="99"/>
      <c r="P10122" s="99"/>
      <c r="Q10122" s="99"/>
      <c r="R10122" s="99"/>
      <c r="S10122" s="99"/>
      <c r="T10122" s="99"/>
      <c r="U10122" s="99"/>
      <c r="V10122" s="99"/>
      <c r="W10122" s="99"/>
      <c r="X10122" s="99"/>
      <c r="Y10122" s="99"/>
      <c r="Z10122" s="99"/>
      <c r="AA10122" s="99"/>
      <c r="AB10122" s="99"/>
      <c r="AC10122" s="99"/>
      <c r="AD10122" s="99"/>
      <c r="AE10122" s="99"/>
      <c r="AF10122" s="99"/>
      <c r="AG10122" s="99"/>
      <c r="AH10122" s="31"/>
      <c r="AI10122" s="31"/>
      <c r="AJ10122" s="31"/>
      <c r="AK10122" s="31"/>
      <c r="AL10122" s="31"/>
      <c r="AO10122" s="376"/>
    </row>
    <row r="10123" spans="1:41" x14ac:dyDescent="0.25">
      <c r="A10123" s="44" t="s">
        <v>5458</v>
      </c>
      <c r="B10123" s="44" t="s">
        <v>21334</v>
      </c>
      <c r="C10123" s="45" t="s">
        <v>5454</v>
      </c>
      <c r="D10123" s="45" t="s">
        <v>21447</v>
      </c>
      <c r="E10123" s="46">
        <v>46599</v>
      </c>
      <c r="AO10123" s="376"/>
    </row>
    <row r="10124" spans="1:41" x14ac:dyDescent="0.3">
      <c r="A10124" s="333" t="s">
        <v>13341</v>
      </c>
      <c r="B10124" s="333" t="s">
        <v>1157</v>
      </c>
      <c r="C10124" s="125" t="s">
        <v>13318</v>
      </c>
      <c r="D10124" s="32" t="s">
        <v>20309</v>
      </c>
      <c r="E10124" s="125" t="s">
        <v>12551</v>
      </c>
      <c r="F10124" s="125" t="s">
        <v>1189</v>
      </c>
      <c r="G10124" s="125" t="s">
        <v>1190</v>
      </c>
      <c r="AO10124" s="376"/>
    </row>
    <row r="10125" spans="1:41" x14ac:dyDescent="0.25">
      <c r="A10125" s="44" t="s">
        <v>12325</v>
      </c>
      <c r="B10125" s="44" t="s">
        <v>12099</v>
      </c>
      <c r="C10125" s="45">
        <v>8.25</v>
      </c>
      <c r="D10125" s="45" t="s">
        <v>12549</v>
      </c>
      <c r="E10125" s="46">
        <v>47057</v>
      </c>
      <c r="F10125" s="45"/>
      <c r="G10125" s="93"/>
      <c r="H10125" s="93"/>
      <c r="I10125" s="99"/>
      <c r="J10125" s="99"/>
      <c r="K10125" s="99"/>
      <c r="L10125" s="99"/>
      <c r="M10125" s="99"/>
      <c r="N10125" s="99"/>
      <c r="O10125" s="99"/>
      <c r="P10125" s="99"/>
      <c r="Q10125" s="99"/>
      <c r="R10125" s="99"/>
      <c r="S10125" s="99"/>
      <c r="T10125" s="99"/>
      <c r="U10125" s="99"/>
      <c r="V10125" s="99"/>
      <c r="W10125" s="99"/>
      <c r="X10125" s="99"/>
      <c r="Y10125" s="99"/>
      <c r="Z10125" s="99"/>
      <c r="AA10125" s="99"/>
      <c r="AB10125" s="99"/>
      <c r="AC10125" s="99"/>
      <c r="AD10125" s="99"/>
      <c r="AE10125" s="99"/>
      <c r="AF10125" s="99"/>
      <c r="AG10125" s="99"/>
      <c r="AH10125" s="31"/>
      <c r="AI10125" s="31"/>
      <c r="AJ10125" s="31"/>
      <c r="AK10125" s="31"/>
      <c r="AL10125" s="31"/>
      <c r="AO10125" s="376"/>
    </row>
    <row r="10126" spans="1:41" x14ac:dyDescent="0.25">
      <c r="A10126" s="44" t="s">
        <v>742</v>
      </c>
      <c r="B10126" s="44" t="s">
        <v>2350</v>
      </c>
      <c r="C10126" s="45">
        <v>230105</v>
      </c>
      <c r="D10126" s="45" t="s">
        <v>11363</v>
      </c>
      <c r="E10126" s="45" t="s">
        <v>5265</v>
      </c>
      <c r="AO10126" s="376"/>
    </row>
    <row r="10127" spans="1:41" x14ac:dyDescent="0.25">
      <c r="A10127" s="44" t="s">
        <v>13237</v>
      </c>
      <c r="B10127" s="44" t="s">
        <v>2350</v>
      </c>
      <c r="C10127" s="45">
        <v>250106</v>
      </c>
      <c r="D10127" s="45" t="s">
        <v>11363</v>
      </c>
      <c r="E10127" s="45" t="s">
        <v>11887</v>
      </c>
      <c r="AO10127" s="376"/>
    </row>
    <row r="10128" spans="1:41" x14ac:dyDescent="0.25">
      <c r="A10128" s="44" t="s">
        <v>6493</v>
      </c>
      <c r="B10128" s="44" t="s">
        <v>2350</v>
      </c>
      <c r="C10128" s="45">
        <v>230105</v>
      </c>
      <c r="D10128" s="45" t="s">
        <v>11363</v>
      </c>
      <c r="E10128" s="45" t="s">
        <v>5265</v>
      </c>
      <c r="AO10128" s="376"/>
    </row>
    <row r="10129" spans="1:41" x14ac:dyDescent="0.25">
      <c r="A10129" s="44" t="s">
        <v>6493</v>
      </c>
      <c r="B10129" s="44" t="s">
        <v>7104</v>
      </c>
      <c r="C10129" s="45">
        <v>230504</v>
      </c>
      <c r="D10129" s="45" t="s">
        <v>11363</v>
      </c>
      <c r="E10129" s="45" t="s">
        <v>7105</v>
      </c>
      <c r="AO10129" s="376"/>
    </row>
    <row r="10130" spans="1:41" x14ac:dyDescent="0.25">
      <c r="A10130" s="44" t="s">
        <v>13519</v>
      </c>
      <c r="B10130" s="44" t="s">
        <v>21395</v>
      </c>
      <c r="C10130" s="45" t="s">
        <v>13516</v>
      </c>
      <c r="D10130" s="45" t="s">
        <v>21447</v>
      </c>
      <c r="E10130" s="46">
        <v>46568</v>
      </c>
      <c r="AO10130" s="376"/>
    </row>
    <row r="10131" spans="1:41" x14ac:dyDescent="0.25">
      <c r="A10131" s="44" t="s">
        <v>21715</v>
      </c>
      <c r="B10131" s="44" t="s">
        <v>3475</v>
      </c>
      <c r="C10131" s="45">
        <v>260301</v>
      </c>
      <c r="D10131" s="45" t="s">
        <v>11363</v>
      </c>
      <c r="E10131" s="45" t="s">
        <v>17625</v>
      </c>
      <c r="AO10131" s="376"/>
    </row>
    <row r="10132" spans="1:41" x14ac:dyDescent="0.25">
      <c r="A10132" s="44" t="s">
        <v>243</v>
      </c>
      <c r="B10132" s="44" t="s">
        <v>143</v>
      </c>
      <c r="C10132" s="45" t="s">
        <v>7553</v>
      </c>
      <c r="D10132" s="45" t="s">
        <v>11204</v>
      </c>
      <c r="E10132" s="45" t="s">
        <v>4824</v>
      </c>
      <c r="F10132" s="93"/>
      <c r="G10132" s="93"/>
      <c r="H10132" s="93"/>
      <c r="I10132" s="99"/>
      <c r="J10132" s="99"/>
      <c r="K10132" s="99"/>
      <c r="L10132" s="99"/>
      <c r="M10132" s="99"/>
      <c r="N10132" s="99"/>
      <c r="O10132" s="99"/>
      <c r="P10132" s="99"/>
      <c r="Q10132" s="99"/>
      <c r="R10132" s="99"/>
      <c r="S10132" s="99"/>
      <c r="T10132" s="99"/>
      <c r="U10132" s="99"/>
      <c r="V10132" s="99"/>
      <c r="W10132" s="99"/>
      <c r="X10132" s="99"/>
      <c r="Y10132" s="99"/>
      <c r="Z10132" s="99"/>
      <c r="AA10132" s="99"/>
      <c r="AB10132" s="99"/>
      <c r="AC10132" s="99"/>
      <c r="AD10132" s="99"/>
      <c r="AE10132" s="99"/>
      <c r="AF10132" s="99"/>
      <c r="AG10132" s="99"/>
      <c r="AH10132" s="31"/>
      <c r="AI10132" s="31"/>
      <c r="AJ10132" s="31"/>
      <c r="AK10132" s="31"/>
      <c r="AL10132" s="31"/>
      <c r="AO10132" s="376"/>
    </row>
    <row r="10133" spans="1:41" x14ac:dyDescent="0.25">
      <c r="A10133" s="44" t="s">
        <v>243</v>
      </c>
      <c r="B10133" s="44" t="s">
        <v>143</v>
      </c>
      <c r="C10133" s="45" t="s">
        <v>7553</v>
      </c>
      <c r="D10133" s="45" t="s">
        <v>9895</v>
      </c>
      <c r="E10133" s="46">
        <v>47756</v>
      </c>
      <c r="F10133" s="93"/>
      <c r="G10133" s="93"/>
      <c r="H10133" s="93"/>
      <c r="I10133" s="99"/>
      <c r="J10133" s="99"/>
      <c r="K10133" s="99"/>
      <c r="L10133" s="99"/>
      <c r="M10133" s="99"/>
      <c r="N10133" s="44"/>
      <c r="O10133" s="57"/>
      <c r="P10133" s="99"/>
      <c r="Q10133" s="99"/>
      <c r="R10133" s="99"/>
      <c r="S10133" s="99"/>
      <c r="T10133" s="99"/>
      <c r="U10133" s="99"/>
      <c r="V10133" s="99"/>
      <c r="W10133" s="99"/>
      <c r="X10133" s="99"/>
      <c r="Y10133" s="99"/>
      <c r="Z10133" s="99"/>
      <c r="AA10133" s="99"/>
      <c r="AB10133" s="99"/>
      <c r="AC10133" s="99"/>
      <c r="AD10133" s="99"/>
      <c r="AE10133" s="99"/>
      <c r="AF10133" s="99"/>
      <c r="AG10133" s="99"/>
      <c r="AH10133" s="31"/>
      <c r="AI10133" s="31"/>
      <c r="AJ10133" s="31"/>
      <c r="AK10133" s="31"/>
      <c r="AL10133" s="31"/>
      <c r="AO10133" s="376"/>
    </row>
    <row r="10134" spans="1:41" x14ac:dyDescent="0.25">
      <c r="A10134" s="44" t="s">
        <v>2405</v>
      </c>
      <c r="B10134" s="44" t="s">
        <v>9248</v>
      </c>
      <c r="C10134" s="45">
        <v>260105</v>
      </c>
      <c r="D10134" s="45" t="s">
        <v>11363</v>
      </c>
      <c r="E10134" s="45" t="s">
        <v>17625</v>
      </c>
      <c r="AO10134" s="376"/>
    </row>
    <row r="10135" spans="1:41" x14ac:dyDescent="0.25">
      <c r="A10135" s="44" t="s">
        <v>12326</v>
      </c>
      <c r="B10135" s="44" t="s">
        <v>12091</v>
      </c>
      <c r="C10135" s="45">
        <v>9.24</v>
      </c>
      <c r="D10135" s="45" t="s">
        <v>12549</v>
      </c>
      <c r="E10135" s="46">
        <v>47299</v>
      </c>
      <c r="F10135" s="45"/>
      <c r="G10135" s="93"/>
      <c r="H10135" s="93"/>
      <c r="I10135" s="99"/>
      <c r="J10135" s="99"/>
      <c r="K10135" s="99"/>
      <c r="L10135" s="99"/>
      <c r="M10135" s="99"/>
      <c r="N10135" s="99"/>
      <c r="O10135" s="99"/>
      <c r="P10135" s="99"/>
      <c r="Q10135" s="99"/>
      <c r="R10135" s="99"/>
      <c r="S10135" s="99"/>
      <c r="T10135" s="99"/>
      <c r="U10135" s="99"/>
      <c r="V10135" s="99"/>
      <c r="W10135" s="99"/>
      <c r="X10135" s="99"/>
      <c r="Y10135" s="99"/>
      <c r="Z10135" s="99"/>
      <c r="AA10135" s="99"/>
      <c r="AB10135" s="99"/>
      <c r="AC10135" s="99"/>
      <c r="AD10135" s="99"/>
      <c r="AE10135" s="99"/>
      <c r="AF10135" s="99"/>
      <c r="AG10135" s="99"/>
      <c r="AH10135" s="31"/>
      <c r="AI10135" s="31"/>
      <c r="AJ10135" s="31"/>
      <c r="AK10135" s="31"/>
      <c r="AL10135" s="31"/>
      <c r="AO10135" s="376"/>
    </row>
    <row r="10136" spans="1:41" x14ac:dyDescent="0.25">
      <c r="A10136" s="44" t="s">
        <v>5288</v>
      </c>
      <c r="B10136" s="44" t="s">
        <v>5130</v>
      </c>
      <c r="C10136" s="45">
        <v>22010701</v>
      </c>
      <c r="D10136" s="45" t="s">
        <v>11363</v>
      </c>
      <c r="E10136" s="45" t="s">
        <v>5131</v>
      </c>
      <c r="AO10136" s="376"/>
    </row>
    <row r="10137" spans="1:41" x14ac:dyDescent="0.25">
      <c r="A10137" s="44" t="s">
        <v>5288</v>
      </c>
      <c r="B10137" s="44" t="s">
        <v>924</v>
      </c>
      <c r="C10137" s="45">
        <v>22010702</v>
      </c>
      <c r="D10137" s="45" t="s">
        <v>11363</v>
      </c>
      <c r="E10137" s="45" t="s">
        <v>5131</v>
      </c>
      <c r="AO10137" s="376"/>
    </row>
    <row r="10138" spans="1:41" x14ac:dyDescent="0.25">
      <c r="A10138" s="44" t="s">
        <v>743</v>
      </c>
      <c r="B10138" s="44" t="s">
        <v>3475</v>
      </c>
      <c r="C10138" s="45">
        <v>230301</v>
      </c>
      <c r="D10138" s="45" t="s">
        <v>11363</v>
      </c>
      <c r="E10138" s="45" t="s">
        <v>5265</v>
      </c>
      <c r="AO10138" s="376"/>
    </row>
    <row r="10139" spans="1:41" x14ac:dyDescent="0.25">
      <c r="A10139" s="44" t="s">
        <v>10594</v>
      </c>
      <c r="B10139" s="44" t="s">
        <v>10347</v>
      </c>
      <c r="C10139" s="45">
        <v>240402</v>
      </c>
      <c r="D10139" s="45" t="s">
        <v>11363</v>
      </c>
      <c r="E10139" s="45" t="s">
        <v>5037</v>
      </c>
      <c r="AO10139" s="376"/>
    </row>
    <row r="10140" spans="1:41" x14ac:dyDescent="0.25">
      <c r="A10140" s="44" t="s">
        <v>8853</v>
      </c>
      <c r="B10140" s="44" t="s">
        <v>14995</v>
      </c>
      <c r="C10140" s="45" t="s">
        <v>9791</v>
      </c>
      <c r="D10140" s="367" t="s">
        <v>3696</v>
      </c>
      <c r="E10140" s="328">
        <f>DATE(2028,5,7)</f>
        <v>46880</v>
      </c>
      <c r="F10140" s="32"/>
      <c r="G10140" s="32"/>
      <c r="H10140" s="32"/>
      <c r="I10140" s="31"/>
      <c r="J10140" s="31"/>
      <c r="K10140" s="31"/>
      <c r="L10140" s="31"/>
      <c r="M10140" s="31"/>
      <c r="N10140" s="31"/>
      <c r="O10140" s="31"/>
      <c r="P10140" s="31"/>
      <c r="Q10140" s="31"/>
      <c r="R10140" s="31"/>
      <c r="S10140" s="31"/>
      <c r="T10140" s="31"/>
      <c r="U10140" s="31"/>
      <c r="V10140" s="31"/>
      <c r="W10140" s="31"/>
      <c r="X10140" s="31"/>
      <c r="Y10140" s="31"/>
      <c r="Z10140" s="31"/>
      <c r="AA10140" s="31"/>
      <c r="AB10140" s="31"/>
      <c r="AC10140" s="31"/>
      <c r="AD10140" s="31"/>
      <c r="AE10140" s="31"/>
      <c r="AF10140" s="31"/>
      <c r="AG10140" s="31"/>
      <c r="AH10140" s="31"/>
      <c r="AI10140" s="31"/>
      <c r="AJ10140" s="31"/>
      <c r="AK10140" s="31"/>
      <c r="AL10140" s="31"/>
      <c r="AO10140" s="376"/>
    </row>
    <row r="10141" spans="1:41" x14ac:dyDescent="0.25">
      <c r="A10141" s="44" t="s">
        <v>8853</v>
      </c>
      <c r="B10141" s="44" t="s">
        <v>16765</v>
      </c>
      <c r="C10141" s="45" t="s">
        <v>17028</v>
      </c>
      <c r="D10141" s="367" t="s">
        <v>3696</v>
      </c>
      <c r="E10141" s="328">
        <f>DATE(2029,7,24)</f>
        <v>47323</v>
      </c>
      <c r="F10141" s="32"/>
      <c r="G10141" s="32"/>
      <c r="H10141" s="32"/>
      <c r="I10141" s="31"/>
      <c r="J10141" s="31"/>
      <c r="K10141" s="31"/>
      <c r="L10141" s="31"/>
      <c r="M10141" s="31"/>
      <c r="N10141" s="31"/>
      <c r="O10141" s="31"/>
      <c r="P10141" s="31"/>
      <c r="Q10141" s="31"/>
      <c r="R10141" s="31"/>
      <c r="S10141" s="31"/>
      <c r="T10141" s="31"/>
      <c r="U10141" s="31"/>
      <c r="V10141" s="31"/>
      <c r="W10141" s="31"/>
      <c r="X10141" s="31"/>
      <c r="Y10141" s="31"/>
      <c r="Z10141" s="31"/>
      <c r="AA10141" s="31"/>
      <c r="AB10141" s="31"/>
      <c r="AC10141" s="31"/>
      <c r="AD10141" s="31"/>
      <c r="AE10141" s="31"/>
      <c r="AF10141" s="31"/>
      <c r="AG10141" s="31"/>
      <c r="AH10141" s="31"/>
      <c r="AI10141" s="31"/>
      <c r="AJ10141" s="31"/>
      <c r="AK10141" s="31"/>
      <c r="AL10141" s="31"/>
      <c r="AO10141" s="376"/>
    </row>
    <row r="10142" spans="1:41" x14ac:dyDescent="0.25">
      <c r="A10142" s="44" t="s">
        <v>244</v>
      </c>
      <c r="B10142" s="44" t="s">
        <v>7427</v>
      </c>
      <c r="C10142" s="45" t="s">
        <v>6718</v>
      </c>
      <c r="D10142" s="45" t="s">
        <v>11204</v>
      </c>
      <c r="E10142" s="45" t="s">
        <v>7871</v>
      </c>
      <c r="F10142" s="93"/>
      <c r="G10142" s="93"/>
      <c r="H10142" s="93"/>
      <c r="I10142" s="99"/>
      <c r="J10142" s="99"/>
      <c r="K10142" s="99"/>
      <c r="L10142" s="99"/>
      <c r="M10142" s="99"/>
      <c r="N10142" s="99"/>
      <c r="O10142" s="99"/>
      <c r="P10142" s="99"/>
      <c r="Q10142" s="99"/>
      <c r="R10142" s="99"/>
      <c r="S10142" s="99"/>
      <c r="T10142" s="99"/>
      <c r="U10142" s="99"/>
      <c r="V10142" s="99"/>
      <c r="W10142" s="99"/>
      <c r="X10142" s="99"/>
      <c r="Y10142" s="99"/>
      <c r="Z10142" s="99"/>
      <c r="AA10142" s="99"/>
      <c r="AB10142" s="99"/>
      <c r="AC10142" s="99"/>
      <c r="AD10142" s="99"/>
      <c r="AE10142" s="99"/>
      <c r="AF10142" s="99"/>
      <c r="AG10142" s="99"/>
      <c r="AH10142" s="31"/>
      <c r="AI10142" s="31"/>
      <c r="AJ10142" s="31"/>
      <c r="AK10142" s="31"/>
      <c r="AL10142" s="31"/>
      <c r="AO10142" s="376"/>
    </row>
    <row r="10143" spans="1:41" x14ac:dyDescent="0.25">
      <c r="A10143" s="44" t="s">
        <v>244</v>
      </c>
      <c r="B10143" s="44" t="s">
        <v>7658</v>
      </c>
      <c r="C10143" s="45" t="s">
        <v>8278</v>
      </c>
      <c r="D10143" s="45" t="s">
        <v>11204</v>
      </c>
      <c r="E10143" s="45" t="s">
        <v>8279</v>
      </c>
      <c r="F10143" s="93"/>
      <c r="G10143" s="93"/>
      <c r="H10143" s="93"/>
      <c r="I10143" s="99"/>
      <c r="J10143" s="99"/>
      <c r="K10143" s="99"/>
      <c r="L10143" s="99"/>
      <c r="M10143" s="99"/>
      <c r="N10143" s="99"/>
      <c r="O10143" s="99"/>
      <c r="P10143" s="99"/>
      <c r="Q10143" s="99"/>
      <c r="R10143" s="99"/>
      <c r="S10143" s="99"/>
      <c r="T10143" s="99"/>
      <c r="U10143" s="99"/>
      <c r="V10143" s="99"/>
      <c r="W10143" s="99"/>
      <c r="X10143" s="99"/>
      <c r="Y10143" s="99"/>
      <c r="Z10143" s="99"/>
      <c r="AA10143" s="99"/>
      <c r="AB10143" s="99"/>
      <c r="AC10143" s="99"/>
      <c r="AD10143" s="99"/>
      <c r="AE10143" s="99"/>
      <c r="AF10143" s="99"/>
      <c r="AG10143" s="99"/>
      <c r="AH10143" s="31"/>
      <c r="AI10143" s="31"/>
      <c r="AJ10143" s="31"/>
      <c r="AK10143" s="31"/>
      <c r="AL10143" s="31"/>
      <c r="AO10143" s="376"/>
    </row>
    <row r="10144" spans="1:41" x14ac:dyDescent="0.25">
      <c r="A10144" s="44" t="s">
        <v>244</v>
      </c>
      <c r="B10144" s="44" t="s">
        <v>7427</v>
      </c>
      <c r="C10144" s="45" t="s">
        <v>6718</v>
      </c>
      <c r="D10144" s="93" t="s">
        <v>17443</v>
      </c>
      <c r="E10144" s="45" t="s">
        <v>7871</v>
      </c>
      <c r="F10144" s="93"/>
      <c r="G10144" s="93"/>
      <c r="H10144" s="93"/>
      <c r="I10144" s="99"/>
      <c r="J10144" s="99"/>
      <c r="K10144" s="99"/>
      <c r="L10144" s="99"/>
      <c r="M10144" s="99"/>
      <c r="N10144" s="99"/>
      <c r="O10144" s="99"/>
      <c r="P10144" s="99"/>
      <c r="Q10144" s="99"/>
      <c r="R10144" s="99"/>
      <c r="S10144" s="99"/>
      <c r="T10144" s="99"/>
      <c r="U10144" s="99"/>
      <c r="V10144" s="99"/>
      <c r="W10144" s="99"/>
      <c r="X10144" s="99"/>
      <c r="Y10144" s="99"/>
      <c r="Z10144" s="99"/>
      <c r="AA10144" s="99"/>
      <c r="AB10144" s="99"/>
      <c r="AC10144" s="99"/>
      <c r="AD10144" s="99"/>
      <c r="AE10144" s="99"/>
      <c r="AF10144" s="99"/>
      <c r="AG10144" s="99"/>
      <c r="AH10144" s="31"/>
      <c r="AI10144" s="31"/>
      <c r="AJ10144" s="31"/>
      <c r="AK10144" s="31"/>
      <c r="AL10144" s="31"/>
      <c r="AO10144" s="376"/>
    </row>
    <row r="10145" spans="1:41" x14ac:dyDescent="0.25">
      <c r="A10145" s="44" t="s">
        <v>244</v>
      </c>
      <c r="B10145" s="44" t="s">
        <v>7658</v>
      </c>
      <c r="C10145" s="45" t="s">
        <v>8278</v>
      </c>
      <c r="D10145" s="93" t="s">
        <v>17443</v>
      </c>
      <c r="E10145" s="45" t="s">
        <v>8279</v>
      </c>
      <c r="F10145" s="93"/>
      <c r="G10145" s="93"/>
      <c r="H10145" s="93"/>
      <c r="I10145" s="99"/>
      <c r="J10145" s="99"/>
      <c r="K10145" s="99"/>
      <c r="L10145" s="99"/>
      <c r="M10145" s="99"/>
      <c r="N10145" s="99"/>
      <c r="O10145" s="99"/>
      <c r="P10145" s="99"/>
      <c r="Q10145" s="99"/>
      <c r="R10145" s="99"/>
      <c r="S10145" s="99"/>
      <c r="T10145" s="99"/>
      <c r="U10145" s="99"/>
      <c r="V10145" s="99"/>
      <c r="W10145" s="99"/>
      <c r="X10145" s="99"/>
      <c r="Y10145" s="99"/>
      <c r="Z10145" s="99"/>
      <c r="AA10145" s="99"/>
      <c r="AB10145" s="99"/>
      <c r="AC10145" s="99"/>
      <c r="AD10145" s="99"/>
      <c r="AE10145" s="99"/>
      <c r="AF10145" s="99"/>
      <c r="AG10145" s="99"/>
      <c r="AH10145" s="31"/>
      <c r="AI10145" s="31"/>
      <c r="AJ10145" s="31"/>
      <c r="AK10145" s="31"/>
      <c r="AL10145" s="31"/>
      <c r="AO10145" s="376"/>
    </row>
    <row r="10146" spans="1:41" x14ac:dyDescent="0.25">
      <c r="A10146" s="44" t="s">
        <v>244</v>
      </c>
      <c r="B10146" s="44" t="s">
        <v>7427</v>
      </c>
      <c r="C10146" s="45" t="s">
        <v>6718</v>
      </c>
      <c r="D10146" s="45" t="s">
        <v>9895</v>
      </c>
      <c r="E10146" s="45" t="s">
        <v>4823</v>
      </c>
      <c r="F10146" s="93"/>
      <c r="G10146" s="93"/>
      <c r="H10146" s="93"/>
      <c r="I10146" s="99"/>
      <c r="J10146" s="99"/>
      <c r="K10146" s="99"/>
      <c r="L10146" s="99"/>
      <c r="M10146" s="99"/>
      <c r="N10146" s="44"/>
      <c r="O10146" s="57"/>
      <c r="P10146" s="99"/>
      <c r="Q10146" s="99"/>
      <c r="R10146" s="99"/>
      <c r="S10146" s="99"/>
      <c r="T10146" s="99"/>
      <c r="U10146" s="99"/>
      <c r="V10146" s="99"/>
      <c r="W10146" s="99"/>
      <c r="X10146" s="99"/>
      <c r="Y10146" s="99"/>
      <c r="Z10146" s="99"/>
      <c r="AA10146" s="99"/>
      <c r="AB10146" s="99"/>
      <c r="AC10146" s="99"/>
      <c r="AD10146" s="99"/>
      <c r="AE10146" s="99"/>
      <c r="AF10146" s="99"/>
      <c r="AG10146" s="99"/>
      <c r="AH10146" s="31"/>
      <c r="AI10146" s="31"/>
      <c r="AJ10146" s="31"/>
      <c r="AK10146" s="31"/>
      <c r="AL10146" s="31"/>
      <c r="AO10146" s="376"/>
    </row>
    <row r="10147" spans="1:41" x14ac:dyDescent="0.25">
      <c r="A10147" s="44" t="s">
        <v>244</v>
      </c>
      <c r="B10147" s="44" t="s">
        <v>7658</v>
      </c>
      <c r="C10147" s="45" t="s">
        <v>8278</v>
      </c>
      <c r="D10147" s="45" t="s">
        <v>9895</v>
      </c>
      <c r="E10147" s="45" t="s">
        <v>8279</v>
      </c>
      <c r="F10147" s="93"/>
      <c r="G10147" s="93"/>
      <c r="H10147" s="93"/>
      <c r="I10147" s="99"/>
      <c r="J10147" s="99"/>
      <c r="K10147" s="99"/>
      <c r="L10147" s="99"/>
      <c r="M10147" s="99"/>
      <c r="N10147" s="44"/>
      <c r="O10147" s="57"/>
      <c r="P10147" s="99"/>
      <c r="Q10147" s="99"/>
      <c r="R10147" s="99"/>
      <c r="S10147" s="99"/>
      <c r="T10147" s="99"/>
      <c r="U10147" s="99"/>
      <c r="V10147" s="99"/>
      <c r="W10147" s="99"/>
      <c r="X10147" s="99"/>
      <c r="Y10147" s="99"/>
      <c r="Z10147" s="99"/>
      <c r="AA10147" s="99"/>
      <c r="AB10147" s="99"/>
      <c r="AC10147" s="99"/>
      <c r="AD10147" s="99"/>
      <c r="AE10147" s="99"/>
      <c r="AF10147" s="99"/>
      <c r="AG10147" s="99"/>
      <c r="AH10147" s="31"/>
      <c r="AI10147" s="31"/>
      <c r="AJ10147" s="31"/>
      <c r="AK10147" s="31"/>
      <c r="AL10147" s="31"/>
      <c r="AO10147" s="376"/>
    </row>
    <row r="10148" spans="1:41" x14ac:dyDescent="0.25">
      <c r="A10148" s="44" t="s">
        <v>18855</v>
      </c>
      <c r="B10148" s="44" t="s">
        <v>21399</v>
      </c>
      <c r="C10148" s="45" t="s">
        <v>18888</v>
      </c>
      <c r="D10148" s="45" t="s">
        <v>21447</v>
      </c>
      <c r="E10148" s="46">
        <v>46507</v>
      </c>
      <c r="AO10148" s="376"/>
    </row>
    <row r="10149" spans="1:41" x14ac:dyDescent="0.25">
      <c r="A10149" s="44" t="s">
        <v>2406</v>
      </c>
      <c r="B10149" s="44" t="s">
        <v>2350</v>
      </c>
      <c r="C10149" s="45">
        <v>230105</v>
      </c>
      <c r="D10149" s="45" t="s">
        <v>11363</v>
      </c>
      <c r="E10149" s="45" t="s">
        <v>5265</v>
      </c>
      <c r="AO10149" s="376"/>
    </row>
    <row r="10150" spans="1:41" x14ac:dyDescent="0.25">
      <c r="A10150" s="44" t="s">
        <v>2406</v>
      </c>
      <c r="B10150" s="44" t="s">
        <v>3043</v>
      </c>
      <c r="C10150" s="45">
        <v>230901</v>
      </c>
      <c r="D10150" s="45" t="s">
        <v>11363</v>
      </c>
      <c r="E10150" s="45" t="s">
        <v>7871</v>
      </c>
      <c r="AO10150" s="376"/>
    </row>
    <row r="10151" spans="1:41" x14ac:dyDescent="0.25">
      <c r="A10151" s="44" t="s">
        <v>2406</v>
      </c>
      <c r="B10151" s="44" t="s">
        <v>10347</v>
      </c>
      <c r="C10151" s="45">
        <v>240402</v>
      </c>
      <c r="D10151" s="45" t="s">
        <v>11363</v>
      </c>
      <c r="E10151" s="45" t="s">
        <v>5037</v>
      </c>
      <c r="AO10151" s="376"/>
    </row>
    <row r="10152" spans="1:41" x14ac:dyDescent="0.25">
      <c r="A10152" s="44" t="s">
        <v>2406</v>
      </c>
      <c r="B10152" s="44" t="s">
        <v>5134</v>
      </c>
      <c r="C10152" s="45">
        <v>240804</v>
      </c>
      <c r="D10152" s="45" t="s">
        <v>11363</v>
      </c>
      <c r="E10152" s="45" t="s">
        <v>11260</v>
      </c>
      <c r="AO10152" s="376"/>
    </row>
    <row r="10153" spans="1:41" x14ac:dyDescent="0.25">
      <c r="A10153" s="99" t="s">
        <v>7599</v>
      </c>
      <c r="B10153" s="92" t="s">
        <v>10892</v>
      </c>
      <c r="C10153" s="93" t="s">
        <v>10894</v>
      </c>
      <c r="D10153" s="93" t="s">
        <v>1394</v>
      </c>
      <c r="E10153" s="94">
        <v>47269</v>
      </c>
      <c r="F10153" s="93"/>
      <c r="G10153" s="93"/>
      <c r="H10153" s="93"/>
      <c r="I10153" s="99"/>
      <c r="J10153" s="99"/>
      <c r="K10153" s="99"/>
      <c r="L10153" s="99"/>
      <c r="M10153" s="99"/>
      <c r="N10153" s="44"/>
      <c r="O10153" s="44"/>
      <c r="P10153" s="99"/>
      <c r="Q10153" s="99"/>
      <c r="R10153" s="99"/>
      <c r="S10153" s="99"/>
      <c r="T10153" s="99"/>
      <c r="U10153" s="99"/>
      <c r="V10153" s="99"/>
      <c r="W10153" s="99"/>
      <c r="X10153" s="99"/>
      <c r="Y10153" s="99"/>
      <c r="Z10153" s="99"/>
      <c r="AA10153" s="99"/>
      <c r="AB10153" s="99"/>
      <c r="AC10153" s="99"/>
      <c r="AD10153" s="99"/>
      <c r="AE10153" s="99"/>
      <c r="AF10153" s="99"/>
      <c r="AG10153" s="99"/>
      <c r="AH10153" s="31"/>
      <c r="AI10153" s="31"/>
      <c r="AJ10153" s="31"/>
      <c r="AK10153" s="31"/>
      <c r="AL10153" s="31"/>
      <c r="AO10153" s="376"/>
    </row>
    <row r="10154" spans="1:41" x14ac:dyDescent="0.25">
      <c r="A10154" s="44" t="s">
        <v>7599</v>
      </c>
      <c r="B10154" s="44" t="s">
        <v>7462</v>
      </c>
      <c r="C10154" s="45" t="s">
        <v>6779</v>
      </c>
      <c r="D10154" s="45" t="s">
        <v>11204</v>
      </c>
      <c r="E10154" s="45" t="s">
        <v>4823</v>
      </c>
      <c r="F10154" s="93"/>
      <c r="G10154" s="93"/>
      <c r="H10154" s="93"/>
      <c r="I10154" s="99"/>
      <c r="J10154" s="99"/>
      <c r="K10154" s="99"/>
      <c r="L10154" s="99"/>
      <c r="M10154" s="99"/>
      <c r="N10154" s="99"/>
      <c r="O10154" s="99"/>
      <c r="P10154" s="99"/>
      <c r="Q10154" s="99"/>
      <c r="R10154" s="99"/>
      <c r="S10154" s="99"/>
      <c r="T10154" s="99"/>
      <c r="U10154" s="99"/>
      <c r="V10154" s="99"/>
      <c r="W10154" s="99"/>
      <c r="X10154" s="99"/>
      <c r="Y10154" s="99"/>
      <c r="Z10154" s="99"/>
      <c r="AA10154" s="99"/>
      <c r="AB10154" s="99"/>
      <c r="AC10154" s="99"/>
      <c r="AD10154" s="99"/>
      <c r="AE10154" s="99"/>
      <c r="AF10154" s="99"/>
      <c r="AG10154" s="99"/>
      <c r="AH10154" s="31"/>
      <c r="AI10154" s="31"/>
      <c r="AJ10154" s="31"/>
      <c r="AK10154" s="31"/>
      <c r="AL10154" s="31"/>
      <c r="AO10154" s="376"/>
    </row>
    <row r="10155" spans="1:41" x14ac:dyDescent="0.25">
      <c r="A10155" s="44" t="s">
        <v>7599</v>
      </c>
      <c r="B10155" s="44" t="s">
        <v>7462</v>
      </c>
      <c r="C10155" s="45" t="s">
        <v>6779</v>
      </c>
      <c r="D10155" s="45" t="s">
        <v>9895</v>
      </c>
      <c r="E10155" s="45" t="s">
        <v>4823</v>
      </c>
      <c r="F10155" s="93"/>
      <c r="G10155" s="93"/>
      <c r="H10155" s="93"/>
      <c r="I10155" s="99"/>
      <c r="J10155" s="99"/>
      <c r="K10155" s="99"/>
      <c r="L10155" s="99"/>
      <c r="M10155" s="99"/>
      <c r="N10155" s="44"/>
      <c r="O10155" s="44"/>
      <c r="P10155" s="99"/>
      <c r="Q10155" s="99"/>
      <c r="R10155" s="99"/>
      <c r="S10155" s="99"/>
      <c r="T10155" s="99"/>
      <c r="U10155" s="99"/>
      <c r="V10155" s="99"/>
      <c r="W10155" s="99"/>
      <c r="X10155" s="99"/>
      <c r="Y10155" s="99"/>
      <c r="Z10155" s="99"/>
      <c r="AA10155" s="99"/>
      <c r="AB10155" s="99"/>
      <c r="AC10155" s="99"/>
      <c r="AD10155" s="99"/>
      <c r="AE10155" s="99"/>
      <c r="AF10155" s="99"/>
      <c r="AG10155" s="99"/>
      <c r="AH10155" s="31"/>
      <c r="AI10155" s="31"/>
      <c r="AJ10155" s="31"/>
      <c r="AK10155" s="31"/>
      <c r="AL10155" s="31"/>
      <c r="AO10155" s="376"/>
    </row>
    <row r="10156" spans="1:41" x14ac:dyDescent="0.25">
      <c r="A10156" s="44" t="s">
        <v>5289</v>
      </c>
      <c r="B10156" s="44" t="s">
        <v>14996</v>
      </c>
      <c r="C10156" s="45" t="s">
        <v>9139</v>
      </c>
      <c r="D10156" s="367" t="s">
        <v>3696</v>
      </c>
      <c r="E10156" s="328">
        <f>DATE(2027,12,15)</f>
        <v>46736</v>
      </c>
      <c r="F10156" s="32"/>
      <c r="G10156" s="32"/>
      <c r="H10156" s="32"/>
      <c r="I10156" s="31"/>
      <c r="J10156" s="31"/>
      <c r="K10156" s="31"/>
      <c r="L10156" s="31"/>
      <c r="M10156" s="31"/>
      <c r="N10156" s="31"/>
      <c r="O10156" s="31"/>
      <c r="P10156" s="31"/>
      <c r="Q10156" s="31"/>
      <c r="R10156" s="31"/>
      <c r="S10156" s="31"/>
      <c r="T10156" s="31"/>
      <c r="U10156" s="31"/>
      <c r="V10156" s="31"/>
      <c r="W10156" s="31"/>
      <c r="X10156" s="31"/>
      <c r="Y10156" s="31"/>
      <c r="Z10156" s="31"/>
      <c r="AA10156" s="31"/>
      <c r="AB10156" s="31"/>
      <c r="AC10156" s="31"/>
      <c r="AD10156" s="31"/>
      <c r="AE10156" s="31"/>
      <c r="AF10156" s="31"/>
      <c r="AG10156" s="31"/>
      <c r="AH10156" s="31"/>
      <c r="AI10156" s="31"/>
      <c r="AJ10156" s="31"/>
      <c r="AK10156" s="31"/>
      <c r="AL10156" s="31"/>
      <c r="AO10156" s="376"/>
    </row>
    <row r="10157" spans="1:41" x14ac:dyDescent="0.25">
      <c r="A10157" s="44" t="s">
        <v>5289</v>
      </c>
      <c r="B10157" s="44" t="s">
        <v>17463</v>
      </c>
      <c r="C10157" s="45">
        <v>260202</v>
      </c>
      <c r="D10157" s="45" t="s">
        <v>11363</v>
      </c>
      <c r="E10157" s="45" t="s">
        <v>9238</v>
      </c>
      <c r="AO10157" s="376"/>
    </row>
    <row r="10158" spans="1:41" x14ac:dyDescent="0.25">
      <c r="A10158" s="44" t="s">
        <v>5289</v>
      </c>
      <c r="B10158" s="44" t="s">
        <v>9248</v>
      </c>
      <c r="C10158" s="45">
        <v>260105</v>
      </c>
      <c r="D10158" s="45" t="s">
        <v>11363</v>
      </c>
      <c r="E10158" s="45" t="s">
        <v>17625</v>
      </c>
      <c r="AO10158" s="376"/>
    </row>
    <row r="10159" spans="1:41" x14ac:dyDescent="0.25">
      <c r="A10159" s="44" t="s">
        <v>4517</v>
      </c>
      <c r="B10159" s="44" t="s">
        <v>7427</v>
      </c>
      <c r="C10159" s="45" t="s">
        <v>7428</v>
      </c>
      <c r="D10159" s="45" t="s">
        <v>11204</v>
      </c>
      <c r="E10159" s="45" t="s">
        <v>4823</v>
      </c>
      <c r="F10159" s="93"/>
      <c r="G10159" s="93"/>
      <c r="H10159" s="93"/>
      <c r="I10159" s="99"/>
      <c r="J10159" s="99"/>
      <c r="K10159" s="99"/>
      <c r="L10159" s="99"/>
      <c r="M10159" s="99"/>
      <c r="N10159" s="99"/>
      <c r="O10159" s="99"/>
      <c r="P10159" s="99"/>
      <c r="Q10159" s="99"/>
      <c r="R10159" s="99"/>
      <c r="S10159" s="99"/>
      <c r="T10159" s="99"/>
      <c r="U10159" s="99"/>
      <c r="V10159" s="99"/>
      <c r="W10159" s="99"/>
      <c r="X10159" s="99"/>
      <c r="Y10159" s="99"/>
      <c r="Z10159" s="99"/>
      <c r="AA10159" s="99"/>
      <c r="AB10159" s="99"/>
      <c r="AC10159" s="99"/>
      <c r="AD10159" s="99"/>
      <c r="AE10159" s="99"/>
      <c r="AF10159" s="99"/>
      <c r="AG10159" s="99"/>
      <c r="AH10159" s="31"/>
      <c r="AI10159" s="31"/>
      <c r="AJ10159" s="31"/>
      <c r="AK10159" s="31"/>
      <c r="AL10159" s="31"/>
      <c r="AO10159" s="376"/>
    </row>
    <row r="10160" spans="1:41" x14ac:dyDescent="0.25">
      <c r="A10160" s="44" t="s">
        <v>4517</v>
      </c>
      <c r="B10160" s="44" t="s">
        <v>7658</v>
      </c>
      <c r="C10160" s="45" t="s">
        <v>7659</v>
      </c>
      <c r="D10160" s="45" t="s">
        <v>11204</v>
      </c>
      <c r="E10160" s="45" t="s">
        <v>7660</v>
      </c>
      <c r="F10160" s="93"/>
      <c r="G10160" s="93"/>
      <c r="H10160" s="93"/>
      <c r="I10160" s="99"/>
      <c r="J10160" s="99"/>
      <c r="K10160" s="99"/>
      <c r="L10160" s="99"/>
      <c r="M10160" s="99"/>
      <c r="N10160" s="99"/>
      <c r="O10160" s="99"/>
      <c r="P10160" s="99"/>
      <c r="Q10160" s="99"/>
      <c r="R10160" s="99"/>
      <c r="S10160" s="99"/>
      <c r="T10160" s="99"/>
      <c r="U10160" s="99"/>
      <c r="V10160" s="99"/>
      <c r="W10160" s="99"/>
      <c r="X10160" s="99"/>
      <c r="Y10160" s="99"/>
      <c r="Z10160" s="99"/>
      <c r="AA10160" s="99"/>
      <c r="AB10160" s="99"/>
      <c r="AC10160" s="99"/>
      <c r="AD10160" s="99"/>
      <c r="AE10160" s="99"/>
      <c r="AF10160" s="99"/>
      <c r="AG10160" s="99"/>
      <c r="AH10160" s="31"/>
      <c r="AI10160" s="31"/>
      <c r="AJ10160" s="31"/>
      <c r="AK10160" s="31"/>
      <c r="AL10160" s="31"/>
      <c r="AO10160" s="376"/>
    </row>
    <row r="10161" spans="1:41" x14ac:dyDescent="0.25">
      <c r="A10161" s="44" t="s">
        <v>4517</v>
      </c>
      <c r="B10161" s="44" t="s">
        <v>7658</v>
      </c>
      <c r="C10161" s="45" t="s">
        <v>7659</v>
      </c>
      <c r="D10161" s="93" t="s">
        <v>17443</v>
      </c>
      <c r="E10161" s="45" t="s">
        <v>7660</v>
      </c>
      <c r="F10161" s="93"/>
      <c r="G10161" s="93"/>
      <c r="H10161" s="93"/>
      <c r="I10161" s="99"/>
      <c r="J10161" s="99"/>
      <c r="K10161" s="99"/>
      <c r="L10161" s="99"/>
      <c r="M10161" s="99"/>
      <c r="N10161" s="99"/>
      <c r="O10161" s="99"/>
      <c r="P10161" s="99"/>
      <c r="Q10161" s="99"/>
      <c r="R10161" s="99"/>
      <c r="S10161" s="99"/>
      <c r="T10161" s="99"/>
      <c r="U10161" s="99"/>
      <c r="V10161" s="99"/>
      <c r="W10161" s="99"/>
      <c r="X10161" s="99"/>
      <c r="Y10161" s="99"/>
      <c r="Z10161" s="99"/>
      <c r="AA10161" s="99"/>
      <c r="AB10161" s="99"/>
      <c r="AC10161" s="99"/>
      <c r="AD10161" s="99"/>
      <c r="AE10161" s="99"/>
      <c r="AF10161" s="99"/>
      <c r="AG10161" s="99"/>
      <c r="AH10161" s="31"/>
      <c r="AI10161" s="31"/>
      <c r="AJ10161" s="31"/>
      <c r="AK10161" s="31"/>
      <c r="AL10161" s="31"/>
      <c r="AO10161" s="376"/>
    </row>
    <row r="10162" spans="1:41" x14ac:dyDescent="0.25">
      <c r="A10162" s="44" t="s">
        <v>4517</v>
      </c>
      <c r="B10162" s="44" t="s">
        <v>14997</v>
      </c>
      <c r="C10162" s="45" t="s">
        <v>9140</v>
      </c>
      <c r="D10162" s="367" t="s">
        <v>3696</v>
      </c>
      <c r="E10162" s="328">
        <f>DATE(2028,1,15)</f>
        <v>46767</v>
      </c>
      <c r="F10162" s="32"/>
      <c r="G10162" s="32"/>
      <c r="H10162" s="32"/>
      <c r="I10162" s="31"/>
      <c r="J10162" s="31"/>
      <c r="K10162" s="31"/>
      <c r="L10162" s="31"/>
      <c r="M10162" s="31"/>
      <c r="N10162" s="31"/>
      <c r="O10162" s="31"/>
      <c r="P10162" s="31"/>
      <c r="Q10162" s="31"/>
      <c r="R10162" s="31"/>
      <c r="S10162" s="31"/>
      <c r="T10162" s="31"/>
      <c r="U10162" s="31"/>
      <c r="V10162" s="31"/>
      <c r="W10162" s="31"/>
      <c r="X10162" s="31"/>
      <c r="Y10162" s="31"/>
      <c r="Z10162" s="31"/>
      <c r="AA10162" s="31"/>
      <c r="AB10162" s="31"/>
      <c r="AC10162" s="31"/>
      <c r="AD10162" s="31"/>
      <c r="AE10162" s="31"/>
      <c r="AF10162" s="31"/>
      <c r="AG10162" s="31"/>
      <c r="AH10162" s="31"/>
      <c r="AI10162" s="31"/>
      <c r="AJ10162" s="31"/>
      <c r="AK10162" s="31"/>
      <c r="AL10162" s="31"/>
      <c r="AO10162" s="376"/>
    </row>
    <row r="10163" spans="1:41" x14ac:dyDescent="0.25">
      <c r="A10163" s="44" t="s">
        <v>4517</v>
      </c>
      <c r="B10163" s="44" t="s">
        <v>7427</v>
      </c>
      <c r="C10163" s="45" t="s">
        <v>7428</v>
      </c>
      <c r="D10163" s="45" t="s">
        <v>9895</v>
      </c>
      <c r="E10163" s="45" t="s">
        <v>4823</v>
      </c>
      <c r="F10163" s="93"/>
      <c r="G10163" s="93"/>
      <c r="H10163" s="93"/>
      <c r="I10163" s="99"/>
      <c r="J10163" s="99"/>
      <c r="K10163" s="99"/>
      <c r="L10163" s="99"/>
      <c r="M10163" s="99"/>
      <c r="N10163" s="44"/>
      <c r="O10163" s="44"/>
      <c r="P10163" s="99"/>
      <c r="Q10163" s="99"/>
      <c r="R10163" s="99"/>
      <c r="S10163" s="99"/>
      <c r="T10163" s="99"/>
      <c r="U10163" s="99"/>
      <c r="V10163" s="99"/>
      <c r="W10163" s="99"/>
      <c r="X10163" s="99"/>
      <c r="Y10163" s="99"/>
      <c r="Z10163" s="99"/>
      <c r="AA10163" s="99"/>
      <c r="AB10163" s="99"/>
      <c r="AC10163" s="99"/>
      <c r="AD10163" s="99"/>
      <c r="AE10163" s="99"/>
      <c r="AF10163" s="99"/>
      <c r="AG10163" s="99"/>
      <c r="AH10163" s="31"/>
      <c r="AI10163" s="31"/>
      <c r="AJ10163" s="31"/>
      <c r="AK10163" s="31"/>
      <c r="AL10163" s="31"/>
      <c r="AO10163" s="376"/>
    </row>
    <row r="10164" spans="1:41" x14ac:dyDescent="0.25">
      <c r="A10164" s="44" t="s">
        <v>4517</v>
      </c>
      <c r="B10164" s="44" t="s">
        <v>7658</v>
      </c>
      <c r="C10164" s="45" t="s">
        <v>7659</v>
      </c>
      <c r="D10164" s="45" t="s">
        <v>9895</v>
      </c>
      <c r="E10164" s="45" t="s">
        <v>7660</v>
      </c>
      <c r="F10164" s="93"/>
      <c r="G10164" s="93"/>
      <c r="H10164" s="93"/>
      <c r="I10164" s="99"/>
      <c r="J10164" s="99"/>
      <c r="K10164" s="99"/>
      <c r="L10164" s="99"/>
      <c r="M10164" s="99"/>
      <c r="N10164" s="44"/>
      <c r="O10164" s="44"/>
      <c r="P10164" s="99"/>
      <c r="Q10164" s="99"/>
      <c r="R10164" s="99"/>
      <c r="S10164" s="99"/>
      <c r="T10164" s="99"/>
      <c r="U10164" s="99"/>
      <c r="V10164" s="99"/>
      <c r="W10164" s="99"/>
      <c r="X10164" s="99"/>
      <c r="Y10164" s="99"/>
      <c r="Z10164" s="99"/>
      <c r="AA10164" s="99"/>
      <c r="AB10164" s="99"/>
      <c r="AC10164" s="99"/>
      <c r="AD10164" s="99"/>
      <c r="AE10164" s="99"/>
      <c r="AF10164" s="99"/>
      <c r="AG10164" s="99"/>
      <c r="AH10164" s="31"/>
      <c r="AI10164" s="31"/>
      <c r="AJ10164" s="31"/>
      <c r="AK10164" s="31"/>
      <c r="AL10164" s="31"/>
      <c r="AO10164" s="376"/>
    </row>
    <row r="10165" spans="1:41" x14ac:dyDescent="0.25">
      <c r="A10165" s="44" t="s">
        <v>11978</v>
      </c>
      <c r="B10165" s="44" t="s">
        <v>5321</v>
      </c>
      <c r="C10165" s="45">
        <v>23010401</v>
      </c>
      <c r="D10165" s="45" t="s">
        <v>11363</v>
      </c>
      <c r="E10165" s="45" t="s">
        <v>5322</v>
      </c>
      <c r="AO10165" s="376"/>
    </row>
    <row r="10166" spans="1:41" x14ac:dyDescent="0.25">
      <c r="A10166" s="44" t="s">
        <v>11978</v>
      </c>
      <c r="B10166" s="44" t="s">
        <v>3176</v>
      </c>
      <c r="C10166" s="45">
        <v>23010402</v>
      </c>
      <c r="D10166" s="45" t="s">
        <v>11363</v>
      </c>
      <c r="E10166" s="45" t="s">
        <v>5322</v>
      </c>
      <c r="AO10166" s="376"/>
    </row>
    <row r="10167" spans="1:41" x14ac:dyDescent="0.25">
      <c r="A10167" s="44" t="s">
        <v>11978</v>
      </c>
      <c r="B10167" s="44" t="s">
        <v>4291</v>
      </c>
      <c r="C10167" s="45">
        <v>241003</v>
      </c>
      <c r="D10167" s="45" t="s">
        <v>11363</v>
      </c>
      <c r="E10167" s="45" t="s">
        <v>5332</v>
      </c>
      <c r="AO10167" s="376"/>
    </row>
    <row r="10168" spans="1:41" x14ac:dyDescent="0.25">
      <c r="A10168" s="44" t="s">
        <v>20576</v>
      </c>
      <c r="B10168" s="44" t="s">
        <v>5592</v>
      </c>
      <c r="C10168" s="45" t="s">
        <v>8534</v>
      </c>
      <c r="D10168" s="32" t="s">
        <v>5559</v>
      </c>
      <c r="E10168" s="45" t="s">
        <v>20854</v>
      </c>
      <c r="F10168" s="32"/>
      <c r="G10168" s="32"/>
      <c r="H10168" s="32"/>
      <c r="I10168" s="31"/>
      <c r="J10168" s="31"/>
      <c r="K10168" s="31"/>
      <c r="L10168" s="31"/>
      <c r="M10168" s="31"/>
      <c r="N10168" s="31"/>
      <c r="O10168" s="31"/>
      <c r="P10168" s="31"/>
      <c r="Q10168" s="31"/>
      <c r="R10168" s="31"/>
      <c r="S10168" s="31"/>
      <c r="T10168" s="31"/>
      <c r="U10168" s="31"/>
      <c r="V10168" s="31"/>
      <c r="W10168" s="31"/>
      <c r="X10168" s="31"/>
      <c r="Y10168" s="31"/>
      <c r="Z10168" s="31"/>
      <c r="AA10168" s="31"/>
      <c r="AB10168" s="31"/>
      <c r="AC10168" s="31"/>
      <c r="AD10168" s="31"/>
      <c r="AE10168" s="31"/>
      <c r="AF10168" s="31"/>
      <c r="AG10168" s="31"/>
      <c r="AH10168" s="31"/>
      <c r="AI10168" s="31"/>
      <c r="AJ10168" s="31"/>
      <c r="AK10168" s="31"/>
      <c r="AL10168" s="31"/>
      <c r="AO10168" s="376"/>
    </row>
    <row r="10169" spans="1:41" x14ac:dyDescent="0.25">
      <c r="A10169" s="44" t="s">
        <v>566</v>
      </c>
      <c r="B10169" s="44" t="s">
        <v>21417</v>
      </c>
      <c r="C10169" s="45" t="s">
        <v>3993</v>
      </c>
      <c r="D10169" s="45" t="s">
        <v>21447</v>
      </c>
      <c r="E10169" s="46">
        <v>46387</v>
      </c>
      <c r="AO10169" s="376"/>
    </row>
    <row r="10170" spans="1:41" x14ac:dyDescent="0.25">
      <c r="A10170" s="44" t="s">
        <v>13238</v>
      </c>
      <c r="B10170" s="44" t="s">
        <v>5321</v>
      </c>
      <c r="C10170" s="45">
        <v>25010401</v>
      </c>
      <c r="D10170" s="45" t="s">
        <v>11363</v>
      </c>
      <c r="E10170" s="45" t="s">
        <v>12564</v>
      </c>
      <c r="AO10170" s="376"/>
    </row>
    <row r="10171" spans="1:41" x14ac:dyDescent="0.25">
      <c r="A10171" s="44" t="s">
        <v>13238</v>
      </c>
      <c r="B10171" s="44" t="s">
        <v>3176</v>
      </c>
      <c r="C10171" s="45">
        <v>25010402</v>
      </c>
      <c r="D10171" s="45" t="s">
        <v>11363</v>
      </c>
      <c r="E10171" s="45" t="s">
        <v>12564</v>
      </c>
      <c r="AO10171" s="376"/>
    </row>
    <row r="10172" spans="1:41" x14ac:dyDescent="0.25">
      <c r="A10172" s="44" t="s">
        <v>7724</v>
      </c>
      <c r="B10172" s="44" t="s">
        <v>938</v>
      </c>
      <c r="C10172" s="45">
        <v>260103</v>
      </c>
      <c r="D10172" s="45" t="s">
        <v>11363</v>
      </c>
      <c r="E10172" s="45" t="s">
        <v>8292</v>
      </c>
      <c r="AO10172" s="376"/>
    </row>
    <row r="10173" spans="1:41" x14ac:dyDescent="0.3">
      <c r="A10173" s="333" t="s">
        <v>8657</v>
      </c>
      <c r="B10173" s="333" t="s">
        <v>1188</v>
      </c>
      <c r="C10173" s="125" t="s">
        <v>8618</v>
      </c>
      <c r="D10173" s="32" t="s">
        <v>20309</v>
      </c>
      <c r="E10173" s="125" t="s">
        <v>8619</v>
      </c>
      <c r="F10173" s="125" t="s">
        <v>1190</v>
      </c>
      <c r="G10173" s="125" t="s">
        <v>1190</v>
      </c>
      <c r="AO10173" s="376"/>
    </row>
    <row r="10174" spans="1:41" x14ac:dyDescent="0.25">
      <c r="A10174" s="44" t="s">
        <v>12327</v>
      </c>
      <c r="B10174" s="44" t="s">
        <v>12091</v>
      </c>
      <c r="C10174" s="45">
        <v>9.23</v>
      </c>
      <c r="D10174" s="45" t="s">
        <v>12549</v>
      </c>
      <c r="E10174" s="46">
        <v>46934</v>
      </c>
      <c r="F10174" s="45"/>
      <c r="G10174" s="93"/>
      <c r="H10174" s="93"/>
      <c r="I10174" s="99"/>
      <c r="J10174" s="99"/>
      <c r="K10174" s="99"/>
      <c r="L10174" s="99"/>
      <c r="M10174" s="99"/>
      <c r="N10174" s="99"/>
      <c r="O10174" s="99"/>
      <c r="P10174" s="99"/>
      <c r="Q10174" s="99"/>
      <c r="R10174" s="99"/>
      <c r="S10174" s="99"/>
      <c r="T10174" s="99"/>
      <c r="U10174" s="99"/>
      <c r="V10174" s="99"/>
      <c r="W10174" s="99"/>
      <c r="X10174" s="99"/>
      <c r="Y10174" s="99"/>
      <c r="Z10174" s="99"/>
      <c r="AA10174" s="99"/>
      <c r="AB10174" s="99"/>
      <c r="AC10174" s="99"/>
      <c r="AD10174" s="99"/>
      <c r="AE10174" s="99"/>
      <c r="AF10174" s="99"/>
      <c r="AG10174" s="99"/>
      <c r="AH10174" s="31"/>
      <c r="AI10174" s="31"/>
      <c r="AJ10174" s="31"/>
      <c r="AK10174" s="31"/>
      <c r="AL10174" s="31"/>
      <c r="AO10174" s="376"/>
    </row>
    <row r="10175" spans="1:41" x14ac:dyDescent="0.25">
      <c r="A10175" s="44" t="s">
        <v>12327</v>
      </c>
      <c r="B10175" s="44" t="s">
        <v>12094</v>
      </c>
      <c r="C10175" s="45">
        <v>12.23</v>
      </c>
      <c r="D10175" s="45" t="s">
        <v>12549</v>
      </c>
      <c r="E10175" s="46">
        <v>46934</v>
      </c>
      <c r="F10175" s="45"/>
      <c r="G10175" s="93"/>
      <c r="H10175" s="93"/>
      <c r="I10175" s="99"/>
      <c r="J10175" s="99"/>
      <c r="K10175" s="99"/>
      <c r="L10175" s="99"/>
      <c r="M10175" s="99"/>
      <c r="N10175" s="99"/>
      <c r="O10175" s="99"/>
      <c r="P10175" s="99"/>
      <c r="Q10175" s="99"/>
      <c r="R10175" s="99"/>
      <c r="S10175" s="99"/>
      <c r="T10175" s="99"/>
      <c r="U10175" s="99"/>
      <c r="V10175" s="99"/>
      <c r="W10175" s="99"/>
      <c r="X10175" s="99"/>
      <c r="Y10175" s="99"/>
      <c r="Z10175" s="99"/>
      <c r="AA10175" s="99"/>
      <c r="AB10175" s="99"/>
      <c r="AC10175" s="99"/>
      <c r="AD10175" s="99"/>
      <c r="AE10175" s="99"/>
      <c r="AF10175" s="99"/>
      <c r="AG10175" s="99"/>
      <c r="AH10175" s="31"/>
      <c r="AI10175" s="31"/>
      <c r="AJ10175" s="31"/>
      <c r="AK10175" s="31"/>
      <c r="AL10175" s="31"/>
      <c r="AO10175" s="376"/>
    </row>
    <row r="10176" spans="1:41" x14ac:dyDescent="0.25">
      <c r="A10176" s="99" t="s">
        <v>1398</v>
      </c>
      <c r="B10176" s="92" t="s">
        <v>1396</v>
      </c>
      <c r="C10176" s="93" t="s">
        <v>6220</v>
      </c>
      <c r="D10176" s="93" t="s">
        <v>1201</v>
      </c>
      <c r="E10176" s="94">
        <v>46488</v>
      </c>
      <c r="F10176" s="93"/>
      <c r="G10176" s="93"/>
      <c r="H10176" s="93" t="s">
        <v>1190</v>
      </c>
      <c r="I10176" s="99"/>
      <c r="J10176" s="99"/>
      <c r="K10176" s="99"/>
      <c r="L10176" s="99"/>
      <c r="M10176" s="99"/>
      <c r="N10176" s="44"/>
      <c r="O10176" s="44"/>
      <c r="P10176" s="99"/>
      <c r="Q10176" s="99"/>
      <c r="R10176" s="99"/>
      <c r="S10176" s="99"/>
      <c r="T10176" s="99"/>
      <c r="U10176" s="99"/>
      <c r="V10176" s="99"/>
      <c r="W10176" s="99"/>
      <c r="X10176" s="99"/>
      <c r="Y10176" s="99"/>
      <c r="Z10176" s="99"/>
      <c r="AA10176" s="99"/>
      <c r="AB10176" s="99"/>
      <c r="AC10176" s="99"/>
      <c r="AD10176" s="99"/>
      <c r="AE10176" s="99"/>
      <c r="AF10176" s="99"/>
      <c r="AG10176" s="99"/>
      <c r="AH10176" s="31"/>
      <c r="AI10176" s="31"/>
      <c r="AJ10176" s="31"/>
      <c r="AK10176" s="31"/>
      <c r="AL10176" s="31"/>
      <c r="AO10176" s="376"/>
    </row>
    <row r="10177" spans="1:41" x14ac:dyDescent="0.25">
      <c r="A10177" s="44" t="s">
        <v>15822</v>
      </c>
      <c r="B10177" s="44" t="s">
        <v>2350</v>
      </c>
      <c r="C10177" s="45">
        <v>250106</v>
      </c>
      <c r="D10177" s="45" t="s">
        <v>11363</v>
      </c>
      <c r="E10177" s="45" t="s">
        <v>11887</v>
      </c>
      <c r="AO10177" s="376"/>
    </row>
    <row r="10178" spans="1:41" x14ac:dyDescent="0.25">
      <c r="A10178" s="44" t="s">
        <v>8392</v>
      </c>
      <c r="B10178" s="44" t="s">
        <v>3043</v>
      </c>
      <c r="C10178" s="45">
        <v>230901</v>
      </c>
      <c r="D10178" s="45" t="s">
        <v>11363</v>
      </c>
      <c r="E10178" s="45" t="s">
        <v>7871</v>
      </c>
      <c r="AO10178" s="376"/>
    </row>
    <row r="10179" spans="1:41" x14ac:dyDescent="0.25">
      <c r="A10179" s="44" t="s">
        <v>12699</v>
      </c>
      <c r="B10179" s="44" t="s">
        <v>941</v>
      </c>
      <c r="C10179" s="45">
        <v>241102</v>
      </c>
      <c r="D10179" s="45" t="s">
        <v>11363</v>
      </c>
      <c r="E10179" s="45" t="s">
        <v>5332</v>
      </c>
      <c r="AO10179" s="376"/>
    </row>
    <row r="10180" spans="1:41" x14ac:dyDescent="0.25">
      <c r="A10180" s="44" t="s">
        <v>493</v>
      </c>
      <c r="B10180" s="44" t="s">
        <v>21385</v>
      </c>
      <c r="C10180" s="45" t="s">
        <v>8134</v>
      </c>
      <c r="D10180" s="45" t="s">
        <v>21447</v>
      </c>
      <c r="E10180" s="46">
        <v>46477</v>
      </c>
      <c r="AO10180" s="376"/>
    </row>
    <row r="10181" spans="1:41" x14ac:dyDescent="0.25">
      <c r="A10181" s="44" t="s">
        <v>4141</v>
      </c>
      <c r="B10181" s="44" t="s">
        <v>3156</v>
      </c>
      <c r="C10181" s="45" t="s">
        <v>4142</v>
      </c>
      <c r="D10181" s="45" t="s">
        <v>11204</v>
      </c>
      <c r="E10181" s="45" t="s">
        <v>3157</v>
      </c>
      <c r="F10181" s="93"/>
      <c r="G10181" s="93"/>
      <c r="H10181" s="93"/>
      <c r="I10181" s="99"/>
      <c r="J10181" s="99"/>
      <c r="K10181" s="99"/>
      <c r="L10181" s="99"/>
      <c r="M10181" s="99"/>
      <c r="N10181" s="99"/>
      <c r="O10181" s="99"/>
      <c r="P10181" s="99"/>
      <c r="Q10181" s="99"/>
      <c r="R10181" s="99"/>
      <c r="S10181" s="99"/>
      <c r="T10181" s="99"/>
      <c r="U10181" s="99"/>
      <c r="V10181" s="99"/>
      <c r="W10181" s="99"/>
      <c r="X10181" s="99"/>
      <c r="Y10181" s="99"/>
      <c r="Z10181" s="99"/>
      <c r="AA10181" s="99"/>
      <c r="AB10181" s="99"/>
      <c r="AC10181" s="99"/>
      <c r="AD10181" s="99"/>
      <c r="AE10181" s="99"/>
      <c r="AF10181" s="99"/>
      <c r="AG10181" s="99"/>
      <c r="AH10181" s="31"/>
      <c r="AI10181" s="31"/>
      <c r="AJ10181" s="31"/>
      <c r="AK10181" s="31"/>
      <c r="AL10181" s="31"/>
      <c r="AO10181" s="376"/>
    </row>
    <row r="10182" spans="1:41" x14ac:dyDescent="0.25">
      <c r="A10182" s="44" t="s">
        <v>4141</v>
      </c>
      <c r="B10182" s="44" t="s">
        <v>7618</v>
      </c>
      <c r="C10182" s="45" t="s">
        <v>7623</v>
      </c>
      <c r="D10182" s="45" t="s">
        <v>11204</v>
      </c>
      <c r="E10182" s="45" t="s">
        <v>5322</v>
      </c>
      <c r="F10182" s="93"/>
      <c r="G10182" s="93"/>
      <c r="H10182" s="93"/>
      <c r="I10182" s="99"/>
      <c r="J10182" s="99"/>
      <c r="K10182" s="99"/>
      <c r="L10182" s="99"/>
      <c r="M10182" s="99"/>
      <c r="N10182" s="99"/>
      <c r="O10182" s="99"/>
      <c r="P10182" s="99"/>
      <c r="Q10182" s="99"/>
      <c r="R10182" s="99"/>
      <c r="S10182" s="99"/>
      <c r="T10182" s="99"/>
      <c r="U10182" s="99"/>
      <c r="V10182" s="99"/>
      <c r="W10182" s="99"/>
      <c r="X10182" s="99"/>
      <c r="Y10182" s="99"/>
      <c r="Z10182" s="99"/>
      <c r="AA10182" s="99"/>
      <c r="AB10182" s="99"/>
      <c r="AC10182" s="99"/>
      <c r="AD10182" s="99"/>
      <c r="AE10182" s="99"/>
      <c r="AF10182" s="99"/>
      <c r="AG10182" s="99"/>
      <c r="AH10182" s="31"/>
      <c r="AI10182" s="31"/>
      <c r="AJ10182" s="31"/>
      <c r="AK10182" s="31"/>
      <c r="AL10182" s="31"/>
      <c r="AO10182" s="376"/>
    </row>
    <row r="10183" spans="1:41" x14ac:dyDescent="0.25">
      <c r="A10183" s="44" t="s">
        <v>4141</v>
      </c>
      <c r="B10183" s="44" t="s">
        <v>3156</v>
      </c>
      <c r="C10183" s="45" t="s">
        <v>4142</v>
      </c>
      <c r="D10183" s="93" t="s">
        <v>17443</v>
      </c>
      <c r="E10183" s="45" t="s">
        <v>3157</v>
      </c>
      <c r="F10183" s="93"/>
      <c r="G10183" s="93"/>
      <c r="H10183" s="93"/>
      <c r="I10183" s="99"/>
      <c r="J10183" s="99"/>
      <c r="K10183" s="99"/>
      <c r="L10183" s="99"/>
      <c r="M10183" s="99"/>
      <c r="N10183" s="99"/>
      <c r="O10183" s="99"/>
      <c r="P10183" s="99"/>
      <c r="Q10183" s="99"/>
      <c r="R10183" s="99"/>
      <c r="S10183" s="99"/>
      <c r="T10183" s="99"/>
      <c r="U10183" s="99"/>
      <c r="V10183" s="99"/>
      <c r="W10183" s="99"/>
      <c r="X10183" s="99"/>
      <c r="Y10183" s="99"/>
      <c r="Z10183" s="99"/>
      <c r="AA10183" s="99"/>
      <c r="AB10183" s="99"/>
      <c r="AC10183" s="99"/>
      <c r="AD10183" s="99"/>
      <c r="AE10183" s="99"/>
      <c r="AF10183" s="99"/>
      <c r="AG10183" s="99"/>
      <c r="AH10183" s="31"/>
      <c r="AI10183" s="31"/>
      <c r="AJ10183" s="31"/>
      <c r="AK10183" s="31"/>
      <c r="AL10183" s="31"/>
      <c r="AO10183" s="376"/>
    </row>
    <row r="10184" spans="1:41" x14ac:dyDescent="0.25">
      <c r="A10184" s="44" t="s">
        <v>4141</v>
      </c>
      <c r="B10184" s="44" t="s">
        <v>7618</v>
      </c>
      <c r="C10184" s="45" t="s">
        <v>7623</v>
      </c>
      <c r="D10184" s="93" t="s">
        <v>17443</v>
      </c>
      <c r="E10184" s="45" t="s">
        <v>5322</v>
      </c>
      <c r="F10184" s="93"/>
      <c r="G10184" s="93"/>
      <c r="H10184" s="93"/>
      <c r="I10184" s="99"/>
      <c r="J10184" s="99"/>
      <c r="K10184" s="99"/>
      <c r="L10184" s="99"/>
      <c r="M10184" s="99"/>
      <c r="N10184" s="99"/>
      <c r="O10184" s="99"/>
      <c r="P10184" s="99"/>
      <c r="Q10184" s="99"/>
      <c r="R10184" s="99"/>
      <c r="S10184" s="99"/>
      <c r="T10184" s="99"/>
      <c r="U10184" s="99"/>
      <c r="V10184" s="99"/>
      <c r="W10184" s="99"/>
      <c r="X10184" s="99"/>
      <c r="Y10184" s="99"/>
      <c r="Z10184" s="99"/>
      <c r="AA10184" s="99"/>
      <c r="AB10184" s="99"/>
      <c r="AC10184" s="99"/>
      <c r="AD10184" s="99"/>
      <c r="AE10184" s="99"/>
      <c r="AF10184" s="99"/>
      <c r="AG10184" s="99"/>
      <c r="AH10184" s="31"/>
      <c r="AI10184" s="31"/>
      <c r="AJ10184" s="31"/>
      <c r="AK10184" s="31"/>
      <c r="AL10184" s="31"/>
      <c r="AO10184" s="376"/>
    </row>
    <row r="10185" spans="1:41" x14ac:dyDescent="0.25">
      <c r="A10185" s="44" t="s">
        <v>4141</v>
      </c>
      <c r="B10185" s="44" t="s">
        <v>3156</v>
      </c>
      <c r="C10185" s="45" t="s">
        <v>4142</v>
      </c>
      <c r="D10185" s="45" t="s">
        <v>9895</v>
      </c>
      <c r="E10185" s="45" t="s">
        <v>4825</v>
      </c>
      <c r="F10185" s="93"/>
      <c r="G10185" s="93"/>
      <c r="H10185" s="93"/>
      <c r="I10185" s="99"/>
      <c r="J10185" s="99"/>
      <c r="K10185" s="99"/>
      <c r="L10185" s="99"/>
      <c r="M10185" s="99"/>
      <c r="N10185" s="44"/>
      <c r="O10185" s="44"/>
      <c r="P10185" s="99"/>
      <c r="Q10185" s="99"/>
      <c r="R10185" s="99"/>
      <c r="S10185" s="99"/>
      <c r="T10185" s="99"/>
      <c r="U10185" s="99"/>
      <c r="V10185" s="99"/>
      <c r="W10185" s="99"/>
      <c r="X10185" s="99"/>
      <c r="Y10185" s="99"/>
      <c r="Z10185" s="99"/>
      <c r="AA10185" s="99"/>
      <c r="AB10185" s="99"/>
      <c r="AC10185" s="99"/>
      <c r="AD10185" s="99"/>
      <c r="AE10185" s="99"/>
      <c r="AF10185" s="99"/>
      <c r="AG10185" s="99"/>
      <c r="AH10185" s="31"/>
      <c r="AI10185" s="31"/>
      <c r="AJ10185" s="31"/>
      <c r="AK10185" s="31"/>
      <c r="AL10185" s="31"/>
      <c r="AO10185" s="376"/>
    </row>
    <row r="10186" spans="1:41" x14ac:dyDescent="0.25">
      <c r="A10186" s="44" t="s">
        <v>744</v>
      </c>
      <c r="B10186" s="44" t="s">
        <v>3176</v>
      </c>
      <c r="C10186" s="45">
        <v>23010402</v>
      </c>
      <c r="D10186" s="45" t="s">
        <v>11363</v>
      </c>
      <c r="E10186" s="45" t="s">
        <v>5322</v>
      </c>
      <c r="AO10186" s="376"/>
    </row>
    <row r="10187" spans="1:41" x14ac:dyDescent="0.25">
      <c r="A10187" s="44" t="s">
        <v>4080</v>
      </c>
      <c r="B10187" s="44" t="s">
        <v>4081</v>
      </c>
      <c r="C10187" s="45" t="s">
        <v>4082</v>
      </c>
      <c r="D10187" s="45" t="s">
        <v>11204</v>
      </c>
      <c r="E10187" s="46">
        <v>46327</v>
      </c>
      <c r="F10187" s="93"/>
      <c r="G10187" s="93"/>
      <c r="H10187" s="93"/>
      <c r="I10187" s="99"/>
      <c r="J10187" s="99"/>
      <c r="K10187" s="99"/>
      <c r="L10187" s="99"/>
      <c r="M10187" s="99"/>
      <c r="N10187" s="99"/>
      <c r="O10187" s="99"/>
      <c r="P10187" s="99"/>
      <c r="Q10187" s="99"/>
      <c r="R10187" s="99"/>
      <c r="S10187" s="99"/>
      <c r="T10187" s="99"/>
      <c r="U10187" s="99"/>
      <c r="V10187" s="99"/>
      <c r="W10187" s="99"/>
      <c r="X10187" s="99"/>
      <c r="Y10187" s="99"/>
      <c r="Z10187" s="99"/>
      <c r="AA10187" s="99"/>
      <c r="AB10187" s="99"/>
      <c r="AC10187" s="99"/>
      <c r="AD10187" s="99"/>
      <c r="AE10187" s="99"/>
      <c r="AF10187" s="99"/>
      <c r="AG10187" s="99"/>
      <c r="AH10187" s="31"/>
      <c r="AI10187" s="31"/>
      <c r="AJ10187" s="31"/>
      <c r="AK10187" s="31"/>
      <c r="AL10187" s="31"/>
      <c r="AO10187" s="376"/>
    </row>
    <row r="10188" spans="1:41" x14ac:dyDescent="0.25">
      <c r="A10188" s="44" t="s">
        <v>4080</v>
      </c>
      <c r="B10188" s="44" t="s">
        <v>4081</v>
      </c>
      <c r="C10188" s="45" t="s">
        <v>4082</v>
      </c>
      <c r="D10188" s="93" t="s">
        <v>17443</v>
      </c>
      <c r="E10188" s="45" t="s">
        <v>17335</v>
      </c>
      <c r="F10188" s="93"/>
      <c r="G10188" s="93"/>
      <c r="H10188" s="93"/>
      <c r="I10188" s="99"/>
      <c r="J10188" s="99"/>
      <c r="K10188" s="99"/>
      <c r="L10188" s="99"/>
      <c r="M10188" s="99"/>
      <c r="N10188" s="99"/>
      <c r="O10188" s="99"/>
      <c r="P10188" s="99"/>
      <c r="Q10188" s="99"/>
      <c r="R10188" s="99"/>
      <c r="S10188" s="99"/>
      <c r="T10188" s="99"/>
      <c r="U10188" s="99"/>
      <c r="V10188" s="99"/>
      <c r="W10188" s="99"/>
      <c r="X10188" s="99"/>
      <c r="Y10188" s="99"/>
      <c r="Z10188" s="99"/>
      <c r="AA10188" s="99"/>
      <c r="AB10188" s="99"/>
      <c r="AC10188" s="99"/>
      <c r="AD10188" s="99"/>
      <c r="AE10188" s="99"/>
      <c r="AF10188" s="99"/>
      <c r="AG10188" s="99"/>
      <c r="AH10188" s="31"/>
      <c r="AI10188" s="31"/>
      <c r="AJ10188" s="31"/>
      <c r="AK10188" s="31"/>
      <c r="AL10188" s="31"/>
      <c r="AO10188" s="376"/>
    </row>
    <row r="10189" spans="1:41" x14ac:dyDescent="0.25">
      <c r="A10189" s="44" t="s">
        <v>19381</v>
      </c>
      <c r="B10189" s="319" t="s">
        <v>19562</v>
      </c>
      <c r="C10189" s="318" t="s">
        <v>19733</v>
      </c>
      <c r="D10189" s="93" t="s">
        <v>19934</v>
      </c>
      <c r="E10189" s="320">
        <v>47422</v>
      </c>
      <c r="F10189" s="93"/>
      <c r="G10189" s="93"/>
      <c r="H10189" s="93"/>
      <c r="I10189" s="99"/>
      <c r="J10189" s="99"/>
      <c r="K10189" s="99"/>
      <c r="L10189" s="99"/>
      <c r="M10189" s="99"/>
      <c r="N10189" s="99"/>
      <c r="O10189" s="99"/>
      <c r="P10189" s="99"/>
      <c r="Q10189" s="99"/>
      <c r="R10189" s="99"/>
      <c r="S10189" s="99"/>
      <c r="T10189" s="99"/>
      <c r="U10189" s="99"/>
      <c r="V10189" s="99"/>
      <c r="W10189" s="99"/>
      <c r="X10189" s="99"/>
      <c r="Y10189" s="99"/>
      <c r="Z10189" s="99"/>
      <c r="AA10189" s="99"/>
      <c r="AB10189" s="99"/>
      <c r="AC10189" s="99"/>
      <c r="AD10189" s="99"/>
      <c r="AE10189" s="99"/>
      <c r="AF10189" s="99"/>
      <c r="AG10189" s="99"/>
      <c r="AH10189" s="31"/>
      <c r="AI10189" s="31"/>
      <c r="AJ10189" s="31"/>
      <c r="AK10189" s="31"/>
      <c r="AL10189" s="31"/>
      <c r="AO10189" s="376"/>
    </row>
    <row r="10190" spans="1:41" x14ac:dyDescent="0.25">
      <c r="A10190" s="44" t="s">
        <v>10595</v>
      </c>
      <c r="B10190" s="44" t="s">
        <v>9237</v>
      </c>
      <c r="C10190" s="45">
        <v>24010401</v>
      </c>
      <c r="D10190" s="45" t="s">
        <v>11363</v>
      </c>
      <c r="E10190" s="45" t="s">
        <v>9238</v>
      </c>
      <c r="AO10190" s="376"/>
    </row>
    <row r="10191" spans="1:41" x14ac:dyDescent="0.25">
      <c r="A10191" s="44" t="s">
        <v>14063</v>
      </c>
      <c r="B10191" s="44" t="s">
        <v>14064</v>
      </c>
      <c r="C10191" s="45" t="s">
        <v>14065</v>
      </c>
      <c r="D10191" s="45" t="s">
        <v>11204</v>
      </c>
      <c r="E10191" s="45" t="s">
        <v>5332</v>
      </c>
      <c r="F10191" s="93"/>
      <c r="G10191" s="93"/>
      <c r="H10191" s="93"/>
      <c r="I10191" s="99"/>
      <c r="J10191" s="99"/>
      <c r="K10191" s="99"/>
      <c r="L10191" s="99"/>
      <c r="M10191" s="99"/>
      <c r="N10191" s="99"/>
      <c r="O10191" s="99"/>
      <c r="P10191" s="99"/>
      <c r="Q10191" s="99"/>
      <c r="R10191" s="99"/>
      <c r="S10191" s="99"/>
      <c r="T10191" s="99"/>
      <c r="U10191" s="99"/>
      <c r="V10191" s="99"/>
      <c r="W10191" s="99"/>
      <c r="X10191" s="99"/>
      <c r="Y10191" s="99"/>
      <c r="Z10191" s="99"/>
      <c r="AA10191" s="99"/>
      <c r="AB10191" s="99"/>
      <c r="AC10191" s="99"/>
      <c r="AD10191" s="99"/>
      <c r="AE10191" s="99"/>
      <c r="AF10191" s="99"/>
      <c r="AG10191" s="99"/>
      <c r="AH10191" s="31"/>
      <c r="AI10191" s="31"/>
      <c r="AJ10191" s="31"/>
      <c r="AK10191" s="31"/>
      <c r="AL10191" s="31"/>
      <c r="AO10191" s="376"/>
    </row>
    <row r="10192" spans="1:41" x14ac:dyDescent="0.25">
      <c r="A10192" s="44" t="s">
        <v>14063</v>
      </c>
      <c r="B10192" s="44" t="s">
        <v>14064</v>
      </c>
      <c r="C10192" s="45" t="s">
        <v>14065</v>
      </c>
      <c r="D10192" s="93" t="s">
        <v>17443</v>
      </c>
      <c r="E10192" s="45" t="s">
        <v>5332</v>
      </c>
      <c r="F10192" s="93"/>
      <c r="G10192" s="93"/>
      <c r="H10192" s="93"/>
      <c r="I10192" s="99"/>
      <c r="J10192" s="99"/>
      <c r="K10192" s="99"/>
      <c r="L10192" s="99"/>
      <c r="M10192" s="99"/>
      <c r="N10192" s="99"/>
      <c r="O10192" s="99"/>
      <c r="P10192" s="99"/>
      <c r="Q10192" s="99"/>
      <c r="R10192" s="99"/>
      <c r="S10192" s="99"/>
      <c r="T10192" s="99"/>
      <c r="U10192" s="99"/>
      <c r="V10192" s="99"/>
      <c r="W10192" s="99"/>
      <c r="X10192" s="99"/>
      <c r="Y10192" s="99"/>
      <c r="Z10192" s="99"/>
      <c r="AA10192" s="99"/>
      <c r="AB10192" s="99"/>
      <c r="AC10192" s="99"/>
      <c r="AD10192" s="99"/>
      <c r="AE10192" s="99"/>
      <c r="AF10192" s="99"/>
      <c r="AG10192" s="99"/>
      <c r="AH10192" s="31"/>
      <c r="AI10192" s="31"/>
      <c r="AJ10192" s="31"/>
      <c r="AK10192" s="31"/>
      <c r="AL10192" s="31"/>
      <c r="AO10192" s="376"/>
    </row>
    <row r="10193" spans="1:41" x14ac:dyDescent="0.25">
      <c r="A10193" s="44" t="s">
        <v>6494</v>
      </c>
      <c r="B10193" s="44" t="s">
        <v>17463</v>
      </c>
      <c r="C10193" s="45">
        <v>260202</v>
      </c>
      <c r="D10193" s="45" t="s">
        <v>11363</v>
      </c>
      <c r="E10193" s="45" t="s">
        <v>9238</v>
      </c>
      <c r="AO10193" s="376"/>
    </row>
    <row r="10194" spans="1:41" x14ac:dyDescent="0.3">
      <c r="A10194" s="333" t="s">
        <v>21283</v>
      </c>
      <c r="B10194" s="333" t="s">
        <v>247</v>
      </c>
      <c r="C10194" s="125" t="s">
        <v>21310</v>
      </c>
      <c r="D10194" s="32" t="s">
        <v>20309</v>
      </c>
      <c r="E10194" s="125" t="s">
        <v>9840</v>
      </c>
      <c r="F10194" s="125" t="s">
        <v>1189</v>
      </c>
      <c r="G10194" s="125" t="s">
        <v>1190</v>
      </c>
      <c r="AO10194" s="376"/>
    </row>
    <row r="10195" spans="1:41" x14ac:dyDescent="0.25">
      <c r="A10195" s="44" t="s">
        <v>2407</v>
      </c>
      <c r="B10195" s="44" t="s">
        <v>3475</v>
      </c>
      <c r="C10195" s="45">
        <v>230301</v>
      </c>
      <c r="D10195" s="45" t="s">
        <v>11363</v>
      </c>
      <c r="E10195" s="45" t="s">
        <v>5265</v>
      </c>
      <c r="AO10195" s="376"/>
    </row>
    <row r="10196" spans="1:41" x14ac:dyDescent="0.25">
      <c r="A10196" s="44" t="s">
        <v>8253</v>
      </c>
      <c r="B10196" s="44" t="s">
        <v>11947</v>
      </c>
      <c r="C10196" s="45" t="s">
        <v>14041</v>
      </c>
      <c r="D10196" s="45" t="s">
        <v>11204</v>
      </c>
      <c r="E10196" s="45" t="s">
        <v>6714</v>
      </c>
      <c r="F10196" s="93"/>
      <c r="G10196" s="93"/>
      <c r="H10196" s="93"/>
      <c r="I10196" s="99"/>
      <c r="J10196" s="99"/>
      <c r="K10196" s="99"/>
      <c r="L10196" s="99"/>
      <c r="M10196" s="99"/>
      <c r="N10196" s="99"/>
      <c r="O10196" s="99"/>
      <c r="P10196" s="99"/>
      <c r="Q10196" s="99"/>
      <c r="R10196" s="99"/>
      <c r="S10196" s="99"/>
      <c r="T10196" s="99"/>
      <c r="U10196" s="99"/>
      <c r="V10196" s="99"/>
      <c r="W10196" s="99"/>
      <c r="X10196" s="99"/>
      <c r="Y10196" s="99"/>
      <c r="Z10196" s="99"/>
      <c r="AA10196" s="99"/>
      <c r="AB10196" s="99"/>
      <c r="AC10196" s="99"/>
      <c r="AD10196" s="99"/>
      <c r="AE10196" s="99"/>
      <c r="AF10196" s="99"/>
      <c r="AG10196" s="99"/>
      <c r="AH10196" s="31"/>
      <c r="AI10196" s="31"/>
      <c r="AJ10196" s="31"/>
      <c r="AK10196" s="31"/>
      <c r="AL10196" s="31"/>
      <c r="AO10196" s="376"/>
    </row>
    <row r="10197" spans="1:41" x14ac:dyDescent="0.25">
      <c r="A10197" s="44" t="s">
        <v>8253</v>
      </c>
      <c r="B10197" s="44" t="s">
        <v>11947</v>
      </c>
      <c r="C10197" s="45" t="s">
        <v>14041</v>
      </c>
      <c r="D10197" s="93" t="s">
        <v>17443</v>
      </c>
      <c r="E10197" s="45" t="s">
        <v>6714</v>
      </c>
      <c r="F10197" s="93"/>
      <c r="G10197" s="93"/>
      <c r="H10197" s="93"/>
      <c r="I10197" s="99"/>
      <c r="J10197" s="99"/>
      <c r="K10197" s="99"/>
      <c r="L10197" s="99"/>
      <c r="M10197" s="99"/>
      <c r="N10197" s="99"/>
      <c r="O10197" s="99"/>
      <c r="P10197" s="99"/>
      <c r="Q10197" s="99"/>
      <c r="R10197" s="99"/>
      <c r="S10197" s="99"/>
      <c r="T10197" s="99"/>
      <c r="U10197" s="99"/>
      <c r="V10197" s="99"/>
      <c r="W10197" s="99"/>
      <c r="X10197" s="99"/>
      <c r="Y10197" s="99"/>
      <c r="Z10197" s="99"/>
      <c r="AA10197" s="99"/>
      <c r="AB10197" s="99"/>
      <c r="AC10197" s="99"/>
      <c r="AD10197" s="99"/>
      <c r="AE10197" s="99"/>
      <c r="AF10197" s="99"/>
      <c r="AG10197" s="99"/>
      <c r="AH10197" s="31"/>
      <c r="AI10197" s="31"/>
      <c r="AJ10197" s="31"/>
      <c r="AK10197" s="31"/>
      <c r="AL10197" s="31"/>
      <c r="AO10197" s="376"/>
    </row>
    <row r="10198" spans="1:41" x14ac:dyDescent="0.25">
      <c r="A10198" s="44" t="s">
        <v>8253</v>
      </c>
      <c r="B10198" s="44" t="s">
        <v>2529</v>
      </c>
      <c r="C10198" s="45" t="s">
        <v>14041</v>
      </c>
      <c r="D10198" s="45" t="s">
        <v>9895</v>
      </c>
      <c r="E10198" s="46">
        <v>47483</v>
      </c>
      <c r="F10198" s="93"/>
      <c r="G10198" s="93"/>
      <c r="H10198" s="93"/>
      <c r="I10198" s="99"/>
      <c r="J10198" s="99"/>
      <c r="K10198" s="99"/>
      <c r="L10198" s="99"/>
      <c r="M10198" s="99"/>
      <c r="N10198" s="44"/>
      <c r="O10198" s="44"/>
      <c r="P10198" s="99"/>
      <c r="Q10198" s="99"/>
      <c r="R10198" s="99"/>
      <c r="S10198" s="99"/>
      <c r="T10198" s="99"/>
      <c r="U10198" s="99"/>
      <c r="V10198" s="99"/>
      <c r="W10198" s="99"/>
      <c r="X10198" s="99"/>
      <c r="Y10198" s="99"/>
      <c r="Z10198" s="99"/>
      <c r="AA10198" s="99"/>
      <c r="AB10198" s="99"/>
      <c r="AC10198" s="99"/>
      <c r="AD10198" s="99"/>
      <c r="AE10198" s="99"/>
      <c r="AF10198" s="99"/>
      <c r="AG10198" s="99"/>
      <c r="AH10198" s="31"/>
      <c r="AI10198" s="31"/>
      <c r="AJ10198" s="31"/>
      <c r="AK10198" s="31"/>
      <c r="AL10198" s="31"/>
      <c r="AO10198" s="376"/>
    </row>
    <row r="10199" spans="1:41" x14ac:dyDescent="0.25">
      <c r="A10199" s="120" t="s">
        <v>2054</v>
      </c>
      <c r="B10199" s="114" t="s">
        <v>1989</v>
      </c>
      <c r="C10199" s="106" t="s">
        <v>6833</v>
      </c>
      <c r="D10199" s="93" t="s">
        <v>1394</v>
      </c>
      <c r="E10199" s="119">
        <v>46295</v>
      </c>
      <c r="F10199" s="93"/>
      <c r="G10199" s="93"/>
      <c r="H10199" s="93"/>
      <c r="I10199" s="99"/>
      <c r="J10199" s="99"/>
      <c r="K10199" s="99"/>
      <c r="L10199" s="99"/>
      <c r="M10199" s="99"/>
      <c r="N10199" s="44"/>
      <c r="O10199" s="44"/>
      <c r="P10199" s="99"/>
      <c r="Q10199" s="99"/>
      <c r="R10199" s="99"/>
      <c r="S10199" s="99"/>
      <c r="T10199" s="99"/>
      <c r="U10199" s="99"/>
      <c r="V10199" s="99"/>
      <c r="W10199" s="99"/>
      <c r="X10199" s="99"/>
      <c r="Y10199" s="99"/>
      <c r="Z10199" s="99"/>
      <c r="AA10199" s="99"/>
      <c r="AB10199" s="99"/>
      <c r="AC10199" s="99"/>
      <c r="AD10199" s="99"/>
      <c r="AE10199" s="99"/>
      <c r="AF10199" s="99"/>
      <c r="AG10199" s="99"/>
      <c r="AH10199" s="31"/>
      <c r="AI10199" s="31"/>
      <c r="AJ10199" s="31"/>
      <c r="AK10199" s="31"/>
      <c r="AL10199" s="31"/>
      <c r="AO10199" s="376"/>
    </row>
    <row r="10200" spans="1:41" x14ac:dyDescent="0.25">
      <c r="A10200" s="44" t="s">
        <v>9463</v>
      </c>
      <c r="B10200" s="92" t="s">
        <v>9602</v>
      </c>
      <c r="C10200" s="45" t="s">
        <v>9346</v>
      </c>
      <c r="D10200" s="93" t="s">
        <v>9601</v>
      </c>
      <c r="E10200" s="94">
        <v>46568</v>
      </c>
      <c r="F10200" s="93"/>
      <c r="G10200" s="93"/>
      <c r="H10200" s="93"/>
      <c r="I10200" s="99"/>
      <c r="J10200" s="99"/>
      <c r="K10200" s="99"/>
      <c r="L10200" s="99"/>
      <c r="M10200" s="99"/>
      <c r="N10200" s="44"/>
      <c r="O10200" s="44"/>
      <c r="P10200" s="99"/>
      <c r="Q10200" s="99"/>
      <c r="R10200" s="99"/>
      <c r="S10200" s="99"/>
      <c r="T10200" s="99"/>
      <c r="U10200" s="99"/>
      <c r="V10200" s="99"/>
      <c r="W10200" s="99"/>
      <c r="X10200" s="99"/>
      <c r="Y10200" s="99"/>
      <c r="Z10200" s="99"/>
      <c r="AA10200" s="99"/>
      <c r="AB10200" s="99"/>
      <c r="AC10200" s="99"/>
      <c r="AD10200" s="99"/>
      <c r="AE10200" s="99"/>
      <c r="AF10200" s="99"/>
      <c r="AG10200" s="99"/>
      <c r="AH10200" s="31"/>
      <c r="AI10200" s="31"/>
      <c r="AJ10200" s="31"/>
      <c r="AK10200" s="31"/>
      <c r="AL10200" s="31"/>
      <c r="AO10200" s="376"/>
    </row>
    <row r="10201" spans="1:41" x14ac:dyDescent="0.25">
      <c r="A10201" s="44" t="s">
        <v>9464</v>
      </c>
      <c r="B10201" s="92" t="s">
        <v>9602</v>
      </c>
      <c r="C10201" s="45" t="s">
        <v>9338</v>
      </c>
      <c r="D10201" s="93" t="s">
        <v>9601</v>
      </c>
      <c r="E10201" s="94">
        <v>46568</v>
      </c>
      <c r="F10201" s="93"/>
      <c r="G10201" s="93"/>
      <c r="H10201" s="93"/>
      <c r="I10201" s="99"/>
      <c r="J10201" s="99"/>
      <c r="K10201" s="99"/>
      <c r="L10201" s="99"/>
      <c r="M10201" s="99"/>
      <c r="N10201" s="44"/>
      <c r="O10201" s="44"/>
      <c r="P10201" s="99"/>
      <c r="Q10201" s="99"/>
      <c r="R10201" s="99"/>
      <c r="S10201" s="99"/>
      <c r="T10201" s="99"/>
      <c r="U10201" s="99"/>
      <c r="V10201" s="99"/>
      <c r="W10201" s="99"/>
      <c r="X10201" s="99"/>
      <c r="Y10201" s="99"/>
      <c r="Z10201" s="99"/>
      <c r="AA10201" s="99"/>
      <c r="AB10201" s="99"/>
      <c r="AC10201" s="99"/>
      <c r="AD10201" s="99"/>
      <c r="AE10201" s="99"/>
      <c r="AF10201" s="99"/>
      <c r="AG10201" s="99"/>
      <c r="AH10201" s="31"/>
      <c r="AI10201" s="31"/>
      <c r="AJ10201" s="31"/>
      <c r="AK10201" s="31"/>
      <c r="AL10201" s="31"/>
      <c r="AO10201" s="376"/>
    </row>
    <row r="10202" spans="1:41" x14ac:dyDescent="0.25">
      <c r="A10202" s="91" t="s">
        <v>9465</v>
      </c>
      <c r="B10202" s="92" t="s">
        <v>9602</v>
      </c>
      <c r="C10202" s="45" t="s">
        <v>9349</v>
      </c>
      <c r="D10202" s="93" t="s">
        <v>9601</v>
      </c>
      <c r="E10202" s="94">
        <v>46568</v>
      </c>
      <c r="F10202" s="93"/>
      <c r="G10202" s="93"/>
      <c r="H10202" s="93"/>
      <c r="I10202" s="99"/>
      <c r="J10202" s="99"/>
      <c r="K10202" s="99"/>
      <c r="L10202" s="99"/>
      <c r="M10202" s="99"/>
      <c r="N10202" s="44"/>
      <c r="O10202" s="44"/>
      <c r="P10202" s="99"/>
      <c r="Q10202" s="99"/>
      <c r="R10202" s="99"/>
      <c r="S10202" s="99"/>
      <c r="T10202" s="99"/>
      <c r="U10202" s="99"/>
      <c r="V10202" s="99"/>
      <c r="W10202" s="99"/>
      <c r="X10202" s="99"/>
      <c r="Y10202" s="99"/>
      <c r="Z10202" s="99"/>
      <c r="AA10202" s="99"/>
      <c r="AB10202" s="99"/>
      <c r="AC10202" s="99"/>
      <c r="AD10202" s="99"/>
      <c r="AE10202" s="99"/>
      <c r="AF10202" s="99"/>
      <c r="AG10202" s="99"/>
      <c r="AH10202" s="31"/>
      <c r="AI10202" s="31"/>
      <c r="AJ10202" s="31"/>
      <c r="AK10202" s="31"/>
      <c r="AL10202" s="31"/>
      <c r="AO10202" s="376"/>
    </row>
    <row r="10203" spans="1:41" x14ac:dyDescent="0.25">
      <c r="A10203" s="44" t="s">
        <v>21716</v>
      </c>
      <c r="B10203" s="44" t="s">
        <v>936</v>
      </c>
      <c r="C10203" s="45">
        <v>260703</v>
      </c>
      <c r="D10203" s="45" t="s">
        <v>11363</v>
      </c>
      <c r="E10203" s="45" t="s">
        <v>11150</v>
      </c>
      <c r="AO10203" s="376"/>
    </row>
    <row r="10204" spans="1:41" x14ac:dyDescent="0.25">
      <c r="A10204" s="44" t="s">
        <v>7134</v>
      </c>
      <c r="B10204" s="44" t="s">
        <v>7824</v>
      </c>
      <c r="C10204" s="45">
        <v>230804</v>
      </c>
      <c r="D10204" s="45" t="s">
        <v>11363</v>
      </c>
      <c r="E10204" s="45" t="s">
        <v>4151</v>
      </c>
      <c r="AO10204" s="376"/>
    </row>
    <row r="10205" spans="1:41" x14ac:dyDescent="0.3">
      <c r="A10205" s="99" t="s">
        <v>13390</v>
      </c>
      <c r="B10205" s="92" t="s">
        <v>13413</v>
      </c>
      <c r="C10205" s="93" t="s">
        <v>13414</v>
      </c>
      <c r="D10205" s="93" t="s">
        <v>1201</v>
      </c>
      <c r="E10205" s="94">
        <v>47320</v>
      </c>
      <c r="F10205" s="93"/>
      <c r="G10205" s="93"/>
      <c r="H10205" s="93"/>
      <c r="I10205" s="99"/>
      <c r="J10205" s="99"/>
      <c r="K10205" s="99"/>
      <c r="L10205" s="99"/>
      <c r="M10205" s="99"/>
      <c r="N10205" s="99"/>
      <c r="O10205" s="99"/>
      <c r="P10205" s="99"/>
      <c r="Q10205" s="99"/>
      <c r="R10205" s="99"/>
      <c r="S10205" s="99"/>
      <c r="T10205" s="99"/>
      <c r="U10205" s="99"/>
      <c r="V10205" s="99"/>
      <c r="W10205" s="99"/>
      <c r="X10205" s="99"/>
      <c r="Y10205" s="99"/>
      <c r="Z10205" s="99"/>
      <c r="AA10205" s="99"/>
      <c r="AB10205" s="99"/>
      <c r="AC10205" s="99"/>
      <c r="AD10205" s="99"/>
      <c r="AE10205" s="99"/>
      <c r="AF10205" s="99"/>
      <c r="AG10205" s="99"/>
      <c r="AH10205" s="31"/>
      <c r="AI10205" s="31"/>
      <c r="AJ10205" s="31"/>
      <c r="AK10205" s="31"/>
      <c r="AL10205" s="31"/>
      <c r="AO10205" s="376"/>
    </row>
    <row r="10206" spans="1:41" x14ac:dyDescent="0.25">
      <c r="A10206" s="44" t="s">
        <v>21147</v>
      </c>
      <c r="B10206" s="44" t="s">
        <v>21359</v>
      </c>
      <c r="C10206" s="45" t="s">
        <v>21182</v>
      </c>
      <c r="D10206" s="45" t="s">
        <v>21447</v>
      </c>
      <c r="E10206" s="46">
        <v>46752</v>
      </c>
      <c r="AO10206" s="376"/>
    </row>
    <row r="10207" spans="1:41" x14ac:dyDescent="0.25">
      <c r="A10207" s="44" t="s">
        <v>21147</v>
      </c>
      <c r="B10207" s="44" t="s">
        <v>9248</v>
      </c>
      <c r="C10207" s="45">
        <v>260105</v>
      </c>
      <c r="D10207" s="45" t="s">
        <v>11363</v>
      </c>
      <c r="E10207" s="45" t="s">
        <v>17625</v>
      </c>
      <c r="AO10207" s="376"/>
    </row>
    <row r="10208" spans="1:41" x14ac:dyDescent="0.25">
      <c r="A10208" s="44" t="s">
        <v>21717</v>
      </c>
      <c r="B10208" s="44" t="s">
        <v>3040</v>
      </c>
      <c r="C10208" s="45">
        <v>260305</v>
      </c>
      <c r="D10208" s="45" t="s">
        <v>11363</v>
      </c>
      <c r="E10208" s="45" t="s">
        <v>9249</v>
      </c>
      <c r="AO10208" s="376"/>
    </row>
    <row r="10209" spans="1:41" x14ac:dyDescent="0.25">
      <c r="A10209" s="44" t="s">
        <v>21718</v>
      </c>
      <c r="B10209" s="44" t="s">
        <v>7823</v>
      </c>
      <c r="C10209" s="45">
        <v>260701</v>
      </c>
      <c r="D10209" s="45" t="s">
        <v>11363</v>
      </c>
      <c r="E10209" s="45" t="s">
        <v>11150</v>
      </c>
      <c r="AO10209" s="376"/>
    </row>
    <row r="10210" spans="1:41" x14ac:dyDescent="0.3">
      <c r="A10210" s="333" t="s">
        <v>2987</v>
      </c>
      <c r="B10210" s="333" t="s">
        <v>12848</v>
      </c>
      <c r="C10210" s="125" t="s">
        <v>12849</v>
      </c>
      <c r="D10210" s="32" t="s">
        <v>20309</v>
      </c>
      <c r="E10210" s="125" t="s">
        <v>5332</v>
      </c>
      <c r="F10210" s="125" t="s">
        <v>1189</v>
      </c>
      <c r="G10210" s="125" t="s">
        <v>1190</v>
      </c>
      <c r="AO10210" s="376"/>
    </row>
    <row r="10211" spans="1:41" x14ac:dyDescent="0.25">
      <c r="A10211" s="44" t="s">
        <v>2987</v>
      </c>
      <c r="B10211" s="44" t="s">
        <v>925</v>
      </c>
      <c r="C10211" s="45">
        <v>220601</v>
      </c>
      <c r="D10211" s="45" t="s">
        <v>11363</v>
      </c>
      <c r="E10211" s="45" t="s">
        <v>4962</v>
      </c>
      <c r="AO10211" s="376"/>
    </row>
    <row r="10212" spans="1:41" x14ac:dyDescent="0.25">
      <c r="A10212" s="44" t="s">
        <v>2987</v>
      </c>
      <c r="B10212" s="44" t="s">
        <v>9248</v>
      </c>
      <c r="C10212" s="45">
        <v>260105</v>
      </c>
      <c r="D10212" s="45" t="s">
        <v>11363</v>
      </c>
      <c r="E10212" s="45" t="s">
        <v>17625</v>
      </c>
      <c r="AO10212" s="376"/>
    </row>
    <row r="10213" spans="1:41" x14ac:dyDescent="0.25">
      <c r="A10213" s="44" t="s">
        <v>2987</v>
      </c>
      <c r="B10213" s="44" t="s">
        <v>936</v>
      </c>
      <c r="C10213" s="45">
        <v>260703</v>
      </c>
      <c r="D10213" s="45" t="s">
        <v>11363</v>
      </c>
      <c r="E10213" s="45" t="s">
        <v>11150</v>
      </c>
      <c r="AO10213" s="376"/>
    </row>
    <row r="10214" spans="1:41" x14ac:dyDescent="0.25">
      <c r="A10214" s="262" t="s">
        <v>47</v>
      </c>
      <c r="B10214" s="262" t="s">
        <v>8578</v>
      </c>
      <c r="C10214" s="263">
        <v>791202303002</v>
      </c>
      <c r="D10214" s="263" t="s">
        <v>6271</v>
      </c>
      <c r="E10214" s="264" t="s">
        <v>3157</v>
      </c>
      <c r="F10214" s="93"/>
      <c r="G10214" s="93"/>
      <c r="H10214" s="93"/>
      <c r="I10214" s="99"/>
      <c r="J10214" s="99"/>
      <c r="K10214" s="99"/>
      <c r="L10214" s="99"/>
      <c r="M10214" s="99"/>
      <c r="N10214" s="44"/>
      <c r="O10214" s="44"/>
      <c r="P10214" s="99"/>
      <c r="Q10214" s="99"/>
      <c r="R10214" s="99"/>
      <c r="S10214" s="99"/>
      <c r="T10214" s="99"/>
      <c r="U10214" s="99"/>
      <c r="V10214" s="99"/>
      <c r="W10214" s="99"/>
      <c r="X10214" s="99"/>
      <c r="Y10214" s="99"/>
      <c r="Z10214" s="99"/>
      <c r="AA10214" s="99"/>
      <c r="AB10214" s="99"/>
      <c r="AC10214" s="99"/>
      <c r="AD10214" s="99"/>
      <c r="AE10214" s="99"/>
      <c r="AF10214" s="99"/>
      <c r="AG10214" s="99"/>
      <c r="AH10214" s="31"/>
      <c r="AI10214" s="31"/>
      <c r="AJ10214" s="31"/>
      <c r="AK10214" s="31"/>
      <c r="AL10214" s="31"/>
      <c r="AO10214" s="376"/>
    </row>
    <row r="10215" spans="1:41" x14ac:dyDescent="0.25">
      <c r="A10215" s="57" t="s">
        <v>47</v>
      </c>
      <c r="B10215" s="92" t="s">
        <v>3682</v>
      </c>
      <c r="C10215" s="93" t="s">
        <v>19106</v>
      </c>
      <c r="D10215" s="93" t="s">
        <v>3681</v>
      </c>
      <c r="E10215" s="94">
        <v>48029</v>
      </c>
      <c r="F10215" s="93"/>
      <c r="G10215" s="93"/>
      <c r="H10215" s="93"/>
      <c r="I10215" s="99"/>
      <c r="J10215" s="99"/>
      <c r="K10215" s="99"/>
      <c r="L10215" s="99"/>
      <c r="M10215" s="99"/>
      <c r="N10215" s="44"/>
      <c r="O10215" s="44"/>
      <c r="P10215" s="99"/>
      <c r="Q10215" s="99"/>
      <c r="R10215" s="99"/>
      <c r="S10215" s="99"/>
      <c r="T10215" s="99"/>
      <c r="U10215" s="99"/>
      <c r="V10215" s="99"/>
      <c r="W10215" s="99"/>
      <c r="X10215" s="99"/>
      <c r="Y10215" s="99"/>
      <c r="Z10215" s="99"/>
      <c r="AA10215" s="99"/>
      <c r="AB10215" s="99"/>
      <c r="AC10215" s="99"/>
      <c r="AD10215" s="99"/>
      <c r="AE10215" s="99"/>
      <c r="AF10215" s="99"/>
      <c r="AG10215" s="99"/>
      <c r="AH10215" s="31"/>
      <c r="AI10215" s="31"/>
      <c r="AJ10215" s="31"/>
      <c r="AK10215" s="31"/>
      <c r="AL10215" s="31"/>
      <c r="AO10215" s="376"/>
    </row>
    <row r="10216" spans="1:41" x14ac:dyDescent="0.25">
      <c r="A10216" s="92" t="s">
        <v>47</v>
      </c>
      <c r="B10216" s="92" t="s">
        <v>10212</v>
      </c>
      <c r="C10216" s="93" t="s">
        <v>10213</v>
      </c>
      <c r="D10216" s="93" t="s">
        <v>1201</v>
      </c>
      <c r="E10216" s="94">
        <v>47012</v>
      </c>
      <c r="F10216" s="93"/>
      <c r="G10216" s="93"/>
      <c r="H10216" s="93"/>
      <c r="I10216" s="99"/>
      <c r="J10216" s="99"/>
      <c r="K10216" s="99"/>
      <c r="L10216" s="99"/>
      <c r="M10216" s="99"/>
      <c r="N10216" s="44"/>
      <c r="O10216" s="44"/>
      <c r="P10216" s="99"/>
      <c r="Q10216" s="99"/>
      <c r="R10216" s="99"/>
      <c r="S10216" s="99"/>
      <c r="T10216" s="99"/>
      <c r="U10216" s="99"/>
      <c r="V10216" s="99"/>
      <c r="W10216" s="99"/>
      <c r="X10216" s="99"/>
      <c r="Y10216" s="99"/>
      <c r="Z10216" s="99"/>
      <c r="AA10216" s="99"/>
      <c r="AB10216" s="99"/>
      <c r="AC10216" s="99"/>
      <c r="AD10216" s="99"/>
      <c r="AE10216" s="99"/>
      <c r="AF10216" s="99"/>
      <c r="AG10216" s="99"/>
      <c r="AH10216" s="31"/>
      <c r="AI10216" s="31"/>
      <c r="AJ10216" s="31"/>
      <c r="AK10216" s="31"/>
      <c r="AL10216" s="31"/>
      <c r="AO10216" s="376"/>
    </row>
    <row r="10217" spans="1:41" x14ac:dyDescent="0.25">
      <c r="A10217" s="44" t="s">
        <v>21719</v>
      </c>
      <c r="B10217" s="44" t="s">
        <v>936</v>
      </c>
      <c r="C10217" s="45">
        <v>260703</v>
      </c>
      <c r="D10217" s="45" t="s">
        <v>11363</v>
      </c>
      <c r="E10217" s="45" t="s">
        <v>11150</v>
      </c>
      <c r="AO10217" s="376"/>
    </row>
    <row r="10218" spans="1:41" x14ac:dyDescent="0.25">
      <c r="A10218" s="44" t="s">
        <v>5290</v>
      </c>
      <c r="B10218" s="44" t="s">
        <v>2350</v>
      </c>
      <c r="C10218" s="45">
        <v>220105</v>
      </c>
      <c r="D10218" s="45" t="s">
        <v>11363</v>
      </c>
      <c r="E10218" s="45" t="s">
        <v>2593</v>
      </c>
      <c r="AO10218" s="376"/>
    </row>
    <row r="10219" spans="1:41" x14ac:dyDescent="0.25">
      <c r="A10219" s="44" t="s">
        <v>745</v>
      </c>
      <c r="B10219" s="44" t="s">
        <v>10382</v>
      </c>
      <c r="C10219" s="45">
        <v>24050301</v>
      </c>
      <c r="D10219" s="45" t="s">
        <v>11363</v>
      </c>
      <c r="E10219" s="45" t="s">
        <v>5155</v>
      </c>
      <c r="AO10219" s="376"/>
    </row>
    <row r="10220" spans="1:41" x14ac:dyDescent="0.25">
      <c r="A10220" s="44" t="s">
        <v>745</v>
      </c>
      <c r="B10220" s="44" t="s">
        <v>17463</v>
      </c>
      <c r="C10220" s="45">
        <v>260202</v>
      </c>
      <c r="D10220" s="45" t="s">
        <v>11363</v>
      </c>
      <c r="E10220" s="45" t="s">
        <v>9238</v>
      </c>
      <c r="AO10220" s="376"/>
    </row>
    <row r="10221" spans="1:41" x14ac:dyDescent="0.3">
      <c r="A10221" s="57" t="s">
        <v>7956</v>
      </c>
      <c r="B10221" s="57" t="s">
        <v>9708</v>
      </c>
      <c r="C10221" s="62" t="s">
        <v>7950</v>
      </c>
      <c r="D10221" s="62" t="s">
        <v>20886</v>
      </c>
      <c r="E10221" s="368" t="s">
        <v>9707</v>
      </c>
      <c r="F10221" s="32"/>
      <c r="G10221" s="32"/>
      <c r="H10221" s="32"/>
      <c r="I10221" s="31"/>
      <c r="J10221" s="31"/>
      <c r="K10221" s="31"/>
      <c r="L10221" s="31"/>
      <c r="M10221" s="31"/>
      <c r="N10221" s="31"/>
      <c r="O10221" s="31"/>
      <c r="P10221" s="31"/>
      <c r="Q10221" s="31"/>
      <c r="R10221" s="31"/>
      <c r="S10221" s="31"/>
      <c r="T10221" s="31"/>
      <c r="U10221" s="31"/>
      <c r="V10221" s="31"/>
      <c r="W10221" s="31"/>
      <c r="X10221" s="31"/>
      <c r="Y10221" s="31"/>
      <c r="Z10221" s="31"/>
      <c r="AA10221" s="31"/>
      <c r="AB10221" s="31"/>
      <c r="AC10221" s="31"/>
      <c r="AD10221" s="31"/>
      <c r="AE10221" s="31"/>
      <c r="AF10221" s="31"/>
      <c r="AG10221" s="31"/>
      <c r="AH10221" s="31"/>
      <c r="AI10221" s="31"/>
      <c r="AJ10221" s="31"/>
      <c r="AK10221" s="31"/>
      <c r="AL10221" s="31"/>
      <c r="AO10221" s="376"/>
    </row>
    <row r="10222" spans="1:41" x14ac:dyDescent="0.3">
      <c r="A10222" s="92" t="s">
        <v>7956</v>
      </c>
      <c r="B10222" s="92" t="s">
        <v>12998</v>
      </c>
      <c r="C10222" s="318" t="s">
        <v>7950</v>
      </c>
      <c r="D10222" s="318" t="s">
        <v>13017</v>
      </c>
      <c r="E10222" s="320">
        <v>47118</v>
      </c>
      <c r="F10222" s="93"/>
      <c r="G10222" s="93"/>
      <c r="H10222" s="93"/>
      <c r="I10222" s="99"/>
      <c r="J10222" s="99"/>
      <c r="K10222" s="99"/>
      <c r="L10222" s="99"/>
      <c r="M10222" s="99"/>
      <c r="N10222" s="99"/>
      <c r="O10222" s="99"/>
      <c r="P10222" s="99"/>
      <c r="Q10222" s="99"/>
      <c r="R10222" s="99"/>
      <c r="S10222" s="99"/>
      <c r="T10222" s="99"/>
      <c r="U10222" s="99"/>
      <c r="V10222" s="99"/>
      <c r="W10222" s="99"/>
      <c r="X10222" s="99"/>
      <c r="Y10222" s="99"/>
      <c r="Z10222" s="99"/>
      <c r="AA10222" s="99"/>
      <c r="AB10222" s="99"/>
      <c r="AC10222" s="99"/>
      <c r="AD10222" s="99"/>
      <c r="AE10222" s="99"/>
      <c r="AF10222" s="99"/>
      <c r="AG10222" s="99"/>
      <c r="AH10222" s="31"/>
      <c r="AI10222" s="31"/>
      <c r="AJ10222" s="31"/>
      <c r="AK10222" s="31"/>
      <c r="AL10222" s="31"/>
      <c r="AO10222" s="376"/>
    </row>
    <row r="10223" spans="1:41" x14ac:dyDescent="0.25">
      <c r="A10223" s="44" t="s">
        <v>21720</v>
      </c>
      <c r="B10223" s="44" t="s">
        <v>9248</v>
      </c>
      <c r="C10223" s="45">
        <v>260105</v>
      </c>
      <c r="D10223" s="45" t="s">
        <v>11363</v>
      </c>
      <c r="E10223" s="45" t="s">
        <v>17625</v>
      </c>
      <c r="AO10223" s="376"/>
    </row>
    <row r="10224" spans="1:41" x14ac:dyDescent="0.25">
      <c r="A10224" s="44" t="s">
        <v>9735</v>
      </c>
      <c r="B10224" s="44" t="s">
        <v>12102</v>
      </c>
      <c r="C10224" s="45">
        <v>21.23</v>
      </c>
      <c r="D10224" s="45" t="s">
        <v>12549</v>
      </c>
      <c r="E10224" s="46">
        <v>46934</v>
      </c>
      <c r="F10224" s="45"/>
      <c r="G10224" s="93"/>
      <c r="H10224" s="93"/>
      <c r="I10224" s="99"/>
      <c r="J10224" s="99"/>
      <c r="K10224" s="99"/>
      <c r="L10224" s="99"/>
      <c r="M10224" s="99"/>
      <c r="N10224" s="99"/>
      <c r="O10224" s="99"/>
      <c r="P10224" s="99"/>
      <c r="Q10224" s="99"/>
      <c r="R10224" s="99"/>
      <c r="S10224" s="99"/>
      <c r="T10224" s="99"/>
      <c r="U10224" s="99"/>
      <c r="V10224" s="99"/>
      <c r="W10224" s="99"/>
      <c r="X10224" s="99"/>
      <c r="Y10224" s="99"/>
      <c r="Z10224" s="99"/>
      <c r="AA10224" s="99"/>
      <c r="AB10224" s="99"/>
      <c r="AC10224" s="99"/>
      <c r="AD10224" s="99"/>
      <c r="AE10224" s="99"/>
      <c r="AF10224" s="99"/>
      <c r="AG10224" s="99"/>
      <c r="AH10224" s="31"/>
      <c r="AI10224" s="31"/>
      <c r="AJ10224" s="31"/>
      <c r="AK10224" s="31"/>
      <c r="AL10224" s="31"/>
      <c r="AO10224" s="376"/>
    </row>
    <row r="10225" spans="1:41" x14ac:dyDescent="0.25">
      <c r="A10225" s="44" t="s">
        <v>7373</v>
      </c>
      <c r="B10225" s="44" t="s">
        <v>4163</v>
      </c>
      <c r="C10225" s="45" t="s">
        <v>4200</v>
      </c>
      <c r="D10225" s="45" t="s">
        <v>11204</v>
      </c>
      <c r="E10225" s="45" t="s">
        <v>4125</v>
      </c>
      <c r="F10225" s="93"/>
      <c r="G10225" s="93"/>
      <c r="H10225" s="93"/>
      <c r="I10225" s="99"/>
      <c r="J10225" s="99"/>
      <c r="K10225" s="99"/>
      <c r="L10225" s="99"/>
      <c r="M10225" s="99"/>
      <c r="N10225" s="99"/>
      <c r="O10225" s="99"/>
      <c r="P10225" s="99"/>
      <c r="Q10225" s="99"/>
      <c r="R10225" s="99"/>
      <c r="S10225" s="99"/>
      <c r="T10225" s="99"/>
      <c r="U10225" s="99"/>
      <c r="V10225" s="99"/>
      <c r="W10225" s="99"/>
      <c r="X10225" s="99"/>
      <c r="Y10225" s="99"/>
      <c r="Z10225" s="99"/>
      <c r="AA10225" s="99"/>
      <c r="AB10225" s="99"/>
      <c r="AC10225" s="99"/>
      <c r="AD10225" s="99"/>
      <c r="AE10225" s="99"/>
      <c r="AF10225" s="99"/>
      <c r="AG10225" s="99"/>
      <c r="AH10225" s="31"/>
      <c r="AI10225" s="31"/>
      <c r="AJ10225" s="31"/>
      <c r="AK10225" s="31"/>
      <c r="AL10225" s="31"/>
      <c r="AO10225" s="376"/>
    </row>
    <row r="10226" spans="1:41" x14ac:dyDescent="0.25">
      <c r="A10226" s="44" t="s">
        <v>7373</v>
      </c>
      <c r="B10226" s="44" t="s">
        <v>4163</v>
      </c>
      <c r="C10226" s="45" t="s">
        <v>4200</v>
      </c>
      <c r="D10226" s="93" t="s">
        <v>17443</v>
      </c>
      <c r="E10226" s="45" t="s">
        <v>2538</v>
      </c>
      <c r="F10226" s="93"/>
      <c r="G10226" s="93"/>
      <c r="H10226" s="93"/>
      <c r="I10226" s="99"/>
      <c r="J10226" s="99"/>
      <c r="K10226" s="99"/>
      <c r="L10226" s="99"/>
      <c r="M10226" s="99"/>
      <c r="N10226" s="99"/>
      <c r="O10226" s="99"/>
      <c r="P10226" s="99"/>
      <c r="Q10226" s="99"/>
      <c r="R10226" s="99"/>
      <c r="S10226" s="99"/>
      <c r="T10226" s="99"/>
      <c r="U10226" s="99"/>
      <c r="V10226" s="99"/>
      <c r="W10226" s="99"/>
      <c r="X10226" s="99"/>
      <c r="Y10226" s="99"/>
      <c r="Z10226" s="99"/>
      <c r="AA10226" s="99"/>
      <c r="AB10226" s="99"/>
      <c r="AC10226" s="99"/>
      <c r="AD10226" s="99"/>
      <c r="AE10226" s="99"/>
      <c r="AF10226" s="99"/>
      <c r="AG10226" s="99"/>
      <c r="AH10226" s="31"/>
      <c r="AI10226" s="31"/>
      <c r="AJ10226" s="31"/>
      <c r="AK10226" s="31"/>
      <c r="AL10226" s="31"/>
      <c r="AO10226" s="376"/>
    </row>
    <row r="10227" spans="1:41" x14ac:dyDescent="0.25">
      <c r="A10227" s="44" t="s">
        <v>21721</v>
      </c>
      <c r="B10227" s="44" t="s">
        <v>21498</v>
      </c>
      <c r="C10227" s="45">
        <v>260402</v>
      </c>
      <c r="D10227" s="45" t="s">
        <v>11363</v>
      </c>
      <c r="E10227" s="45" t="s">
        <v>11152</v>
      </c>
      <c r="AO10227" s="376"/>
    </row>
    <row r="10228" spans="1:41" x14ac:dyDescent="0.25">
      <c r="A10228" s="44" t="s">
        <v>21721</v>
      </c>
      <c r="B10228" s="44" t="s">
        <v>7763</v>
      </c>
      <c r="C10228" s="45">
        <v>260401</v>
      </c>
      <c r="D10228" s="45" t="s">
        <v>11363</v>
      </c>
      <c r="E10228" s="45" t="s">
        <v>11152</v>
      </c>
      <c r="AO10228" s="376"/>
    </row>
    <row r="10229" spans="1:41" x14ac:dyDescent="0.25">
      <c r="A10229" s="44" t="s">
        <v>21722</v>
      </c>
      <c r="B10229" s="44" t="s">
        <v>925</v>
      </c>
      <c r="C10229" s="45">
        <v>260601</v>
      </c>
      <c r="D10229" s="45" t="s">
        <v>11363</v>
      </c>
      <c r="E10229" s="45" t="s">
        <v>17341</v>
      </c>
      <c r="AO10229" s="376"/>
    </row>
    <row r="10230" spans="1:41" x14ac:dyDescent="0.3">
      <c r="A10230" s="333" t="s">
        <v>1049</v>
      </c>
      <c r="B10230" s="333" t="s">
        <v>6836</v>
      </c>
      <c r="C10230" s="125" t="s">
        <v>18820</v>
      </c>
      <c r="D10230" s="32" t="s">
        <v>20309</v>
      </c>
      <c r="E10230" s="125" t="s">
        <v>8292</v>
      </c>
      <c r="F10230" s="125" t="s">
        <v>1189</v>
      </c>
      <c r="G10230" s="125" t="s">
        <v>1190</v>
      </c>
      <c r="AO10230" s="376"/>
    </row>
    <row r="10231" spans="1:41" x14ac:dyDescent="0.25">
      <c r="A10231" s="44" t="s">
        <v>17997</v>
      </c>
      <c r="B10231" s="44" t="s">
        <v>925</v>
      </c>
      <c r="C10231" s="45">
        <v>230601</v>
      </c>
      <c r="D10231" s="45" t="s">
        <v>11363</v>
      </c>
      <c r="E10231" s="45" t="s">
        <v>7770</v>
      </c>
      <c r="AO10231" s="376"/>
    </row>
    <row r="10232" spans="1:41" x14ac:dyDescent="0.25">
      <c r="A10232" s="44" t="s">
        <v>17997</v>
      </c>
      <c r="B10232" s="44" t="s">
        <v>9248</v>
      </c>
      <c r="C10232" s="45">
        <v>240101</v>
      </c>
      <c r="D10232" s="45" t="s">
        <v>11363</v>
      </c>
      <c r="E10232" s="45" t="s">
        <v>9249</v>
      </c>
      <c r="AO10232" s="376"/>
    </row>
    <row r="10233" spans="1:41" x14ac:dyDescent="0.25">
      <c r="A10233" s="44" t="s">
        <v>17997</v>
      </c>
      <c r="B10233" s="44" t="s">
        <v>936</v>
      </c>
      <c r="C10233" s="45">
        <v>260703</v>
      </c>
      <c r="D10233" s="45" t="s">
        <v>11363</v>
      </c>
      <c r="E10233" s="45" t="s">
        <v>11150</v>
      </c>
      <c r="AO10233" s="376"/>
    </row>
    <row r="10234" spans="1:41" x14ac:dyDescent="0.25">
      <c r="A10234" s="44" t="s">
        <v>2408</v>
      </c>
      <c r="B10234" s="44" t="s">
        <v>2350</v>
      </c>
      <c r="C10234" s="45">
        <v>230105</v>
      </c>
      <c r="D10234" s="45" t="s">
        <v>11363</v>
      </c>
      <c r="E10234" s="45" t="s">
        <v>5265</v>
      </c>
      <c r="AO10234" s="376"/>
    </row>
    <row r="10235" spans="1:41" x14ac:dyDescent="0.25">
      <c r="A10235" s="44" t="s">
        <v>7022</v>
      </c>
      <c r="B10235" s="44" t="s">
        <v>7104</v>
      </c>
      <c r="C10235" s="45">
        <v>230504</v>
      </c>
      <c r="D10235" s="45" t="s">
        <v>11363</v>
      </c>
      <c r="E10235" s="45" t="s">
        <v>7105</v>
      </c>
      <c r="AO10235" s="376"/>
    </row>
    <row r="10236" spans="1:41" x14ac:dyDescent="0.25">
      <c r="A10236" s="44" t="s">
        <v>7022</v>
      </c>
      <c r="B10236" s="44" t="s">
        <v>9234</v>
      </c>
      <c r="C10236" s="45">
        <v>240103</v>
      </c>
      <c r="D10236" s="45" t="s">
        <v>11363</v>
      </c>
      <c r="E10236" s="45" t="s">
        <v>5139</v>
      </c>
      <c r="AO10236" s="376"/>
    </row>
    <row r="10237" spans="1:41" x14ac:dyDescent="0.25">
      <c r="A10237" s="44" t="s">
        <v>7022</v>
      </c>
      <c r="B10237" s="44" t="s">
        <v>944</v>
      </c>
      <c r="C10237" s="45">
        <v>240303</v>
      </c>
      <c r="D10237" s="45" t="s">
        <v>11363</v>
      </c>
      <c r="E10237" s="45" t="s">
        <v>2593</v>
      </c>
      <c r="AO10237" s="376"/>
    </row>
    <row r="10238" spans="1:41" x14ac:dyDescent="0.25">
      <c r="A10238" s="44" t="s">
        <v>7022</v>
      </c>
      <c r="B10238" s="44" t="s">
        <v>10355</v>
      </c>
      <c r="C10238" s="45">
        <v>240403</v>
      </c>
      <c r="D10238" s="45" t="s">
        <v>11363</v>
      </c>
      <c r="E10238" s="45" t="s">
        <v>5037</v>
      </c>
      <c r="AO10238" s="376"/>
    </row>
    <row r="10239" spans="1:41" x14ac:dyDescent="0.25">
      <c r="A10239" s="44" t="s">
        <v>7022</v>
      </c>
      <c r="B10239" s="44" t="s">
        <v>10382</v>
      </c>
      <c r="C10239" s="45">
        <v>24050301</v>
      </c>
      <c r="D10239" s="45" t="s">
        <v>11363</v>
      </c>
      <c r="E10239" s="45" t="s">
        <v>5155</v>
      </c>
      <c r="AO10239" s="376"/>
    </row>
    <row r="10240" spans="1:41" x14ac:dyDescent="0.25">
      <c r="A10240" s="44" t="s">
        <v>7022</v>
      </c>
      <c r="B10240" s="44" t="s">
        <v>5147</v>
      </c>
      <c r="C10240" s="45">
        <v>251003</v>
      </c>
      <c r="D10240" s="45" t="s">
        <v>11363</v>
      </c>
      <c r="E10240" s="45" t="s">
        <v>11146</v>
      </c>
      <c r="AO10240" s="376"/>
    </row>
    <row r="10241" spans="1:41" x14ac:dyDescent="0.25">
      <c r="A10241" s="44" t="s">
        <v>7022</v>
      </c>
      <c r="B10241" s="44" t="s">
        <v>9248</v>
      </c>
      <c r="C10241" s="45">
        <v>260105</v>
      </c>
      <c r="D10241" s="45" t="s">
        <v>11363</v>
      </c>
      <c r="E10241" s="45" t="s">
        <v>17625</v>
      </c>
      <c r="AO10241" s="376"/>
    </row>
    <row r="10242" spans="1:41" x14ac:dyDescent="0.25">
      <c r="A10242" s="44" t="s">
        <v>7022</v>
      </c>
      <c r="B10242" s="44" t="s">
        <v>7107</v>
      </c>
      <c r="C10242" s="45">
        <v>260302</v>
      </c>
      <c r="D10242" s="45" t="s">
        <v>11363</v>
      </c>
      <c r="E10242" s="45" t="s">
        <v>9249</v>
      </c>
      <c r="AO10242" s="376"/>
    </row>
    <row r="10243" spans="1:41" x14ac:dyDescent="0.3">
      <c r="A10243" s="333" t="s">
        <v>15381</v>
      </c>
      <c r="B10243" s="333" t="s">
        <v>1598</v>
      </c>
      <c r="C10243" s="125" t="s">
        <v>13387</v>
      </c>
      <c r="D10243" s="32" t="s">
        <v>20309</v>
      </c>
      <c r="E10243" s="125" t="s">
        <v>11886</v>
      </c>
      <c r="F10243" s="125" t="s">
        <v>1189</v>
      </c>
      <c r="G10243" s="125" t="s">
        <v>1190</v>
      </c>
      <c r="AO10243" s="376"/>
    </row>
    <row r="10244" spans="1:41" x14ac:dyDescent="0.25">
      <c r="A10244" s="44" t="s">
        <v>14998</v>
      </c>
      <c r="B10244" s="44" t="s">
        <v>14999</v>
      </c>
      <c r="C10244" s="45" t="s">
        <v>15000</v>
      </c>
      <c r="D10244" s="367" t="s">
        <v>3696</v>
      </c>
      <c r="E10244" s="328">
        <f>DATE(2029,7,22)</f>
        <v>47321</v>
      </c>
      <c r="F10244" s="32"/>
      <c r="G10244" s="32"/>
      <c r="H10244" s="32"/>
      <c r="I10244" s="31"/>
      <c r="J10244" s="31"/>
      <c r="K10244" s="31"/>
      <c r="L10244" s="31"/>
      <c r="M10244" s="31"/>
      <c r="N10244" s="31"/>
      <c r="O10244" s="31"/>
      <c r="P10244" s="31"/>
      <c r="Q10244" s="31"/>
      <c r="R10244" s="31"/>
      <c r="S10244" s="31"/>
      <c r="T10244" s="31"/>
      <c r="U10244" s="31"/>
      <c r="V10244" s="31"/>
      <c r="W10244" s="31"/>
      <c r="X10244" s="31"/>
      <c r="Y10244" s="31"/>
      <c r="Z10244" s="31"/>
      <c r="AA10244" s="31"/>
      <c r="AB10244" s="31"/>
      <c r="AC10244" s="31"/>
      <c r="AD10244" s="31"/>
      <c r="AE10244" s="31"/>
      <c r="AF10244" s="31"/>
      <c r="AG10244" s="31"/>
      <c r="AH10244" s="31"/>
      <c r="AI10244" s="31"/>
      <c r="AJ10244" s="31"/>
      <c r="AK10244" s="31"/>
      <c r="AL10244" s="31"/>
      <c r="AO10244" s="376"/>
    </row>
    <row r="10245" spans="1:41" x14ac:dyDescent="0.3">
      <c r="A10245" s="333" t="s">
        <v>18694</v>
      </c>
      <c r="B10245" s="333" t="s">
        <v>6836</v>
      </c>
      <c r="C10245" s="125" t="s">
        <v>18820</v>
      </c>
      <c r="D10245" s="32" t="s">
        <v>20309</v>
      </c>
      <c r="E10245" s="125" t="s">
        <v>8292</v>
      </c>
      <c r="F10245" s="125" t="s">
        <v>1189</v>
      </c>
      <c r="G10245" s="125" t="s">
        <v>1190</v>
      </c>
      <c r="AO10245" s="376"/>
    </row>
    <row r="10246" spans="1:41" x14ac:dyDescent="0.3">
      <c r="A10246" s="333" t="s">
        <v>18694</v>
      </c>
      <c r="B10246" s="333" t="s">
        <v>1174</v>
      </c>
      <c r="C10246" s="125" t="s">
        <v>19093</v>
      </c>
      <c r="D10246" s="32" t="s">
        <v>20309</v>
      </c>
      <c r="E10246" s="125" t="s">
        <v>9249</v>
      </c>
      <c r="F10246" s="125" t="s">
        <v>1189</v>
      </c>
      <c r="G10246" s="125" t="s">
        <v>1190</v>
      </c>
      <c r="AO10246" s="376"/>
    </row>
    <row r="10247" spans="1:41" x14ac:dyDescent="0.25">
      <c r="A10247" s="44" t="s">
        <v>597</v>
      </c>
      <c r="B10247" s="44" t="s">
        <v>21407</v>
      </c>
      <c r="C10247" s="45" t="s">
        <v>9307</v>
      </c>
      <c r="D10247" s="45" t="s">
        <v>21447</v>
      </c>
      <c r="E10247" s="46">
        <v>46507</v>
      </c>
      <c r="AO10247" s="376"/>
    </row>
    <row r="10248" spans="1:41" x14ac:dyDescent="0.25">
      <c r="A10248" s="44" t="s">
        <v>597</v>
      </c>
      <c r="B10248" s="44" t="s">
        <v>21437</v>
      </c>
      <c r="C10248" s="45" t="s">
        <v>5547</v>
      </c>
      <c r="D10248" s="45" t="s">
        <v>21447</v>
      </c>
      <c r="E10248" s="46">
        <v>46660</v>
      </c>
      <c r="AO10248" s="376"/>
    </row>
    <row r="10249" spans="1:41" x14ac:dyDescent="0.25">
      <c r="A10249" s="44" t="s">
        <v>746</v>
      </c>
      <c r="B10249" s="44" t="s">
        <v>9248</v>
      </c>
      <c r="C10249" s="45">
        <v>240101</v>
      </c>
      <c r="D10249" s="45" t="s">
        <v>11363</v>
      </c>
      <c r="E10249" s="45" t="s">
        <v>9249</v>
      </c>
      <c r="AO10249" s="376"/>
    </row>
    <row r="10250" spans="1:41" x14ac:dyDescent="0.25">
      <c r="A10250" s="44" t="s">
        <v>746</v>
      </c>
      <c r="B10250" s="44" t="s">
        <v>5147</v>
      </c>
      <c r="C10250" s="45">
        <v>251003</v>
      </c>
      <c r="D10250" s="45" t="s">
        <v>11363</v>
      </c>
      <c r="E10250" s="45" t="s">
        <v>11146</v>
      </c>
      <c r="AO10250" s="376"/>
    </row>
    <row r="10251" spans="1:41" x14ac:dyDescent="0.3">
      <c r="A10251" s="333" t="s">
        <v>1243</v>
      </c>
      <c r="B10251" s="333" t="s">
        <v>15582</v>
      </c>
      <c r="C10251" s="125" t="s">
        <v>12850</v>
      </c>
      <c r="D10251" s="32" t="s">
        <v>20309</v>
      </c>
      <c r="E10251" s="125" t="s">
        <v>5332</v>
      </c>
      <c r="F10251" s="125" t="s">
        <v>1189</v>
      </c>
      <c r="G10251" s="125" t="s">
        <v>1190</v>
      </c>
      <c r="AO10251" s="376"/>
    </row>
    <row r="10252" spans="1:41" x14ac:dyDescent="0.25">
      <c r="A10252" s="44" t="s">
        <v>16766</v>
      </c>
      <c r="B10252" s="44" t="s">
        <v>16767</v>
      </c>
      <c r="C10252" s="45" t="s">
        <v>17029</v>
      </c>
      <c r="D10252" s="367" t="s">
        <v>3696</v>
      </c>
      <c r="E10252" s="328">
        <f>DATE(2029,12,8)</f>
        <v>47460</v>
      </c>
      <c r="F10252" s="32"/>
      <c r="G10252" s="32"/>
      <c r="H10252" s="32"/>
      <c r="I10252" s="31"/>
      <c r="J10252" s="31"/>
      <c r="K10252" s="31"/>
      <c r="L10252" s="31"/>
      <c r="M10252" s="31"/>
      <c r="N10252" s="31"/>
      <c r="O10252" s="31"/>
      <c r="P10252" s="31"/>
      <c r="Q10252" s="31"/>
      <c r="R10252" s="31"/>
      <c r="S10252" s="31"/>
      <c r="T10252" s="31"/>
      <c r="U10252" s="31"/>
      <c r="V10252" s="31"/>
      <c r="W10252" s="31"/>
      <c r="X10252" s="31"/>
      <c r="Y10252" s="31"/>
      <c r="Z10252" s="31"/>
      <c r="AA10252" s="31"/>
      <c r="AB10252" s="31"/>
      <c r="AC10252" s="31"/>
      <c r="AD10252" s="31"/>
      <c r="AE10252" s="31"/>
      <c r="AF10252" s="31"/>
      <c r="AG10252" s="31"/>
      <c r="AH10252" s="31"/>
      <c r="AI10252" s="31"/>
      <c r="AJ10252" s="31"/>
      <c r="AK10252" s="31"/>
      <c r="AL10252" s="31"/>
      <c r="AO10252" s="376"/>
    </row>
    <row r="10253" spans="1:41" x14ac:dyDescent="0.25">
      <c r="A10253" s="44" t="s">
        <v>16138</v>
      </c>
      <c r="B10253" s="44" t="s">
        <v>21378</v>
      </c>
      <c r="C10253" s="45" t="s">
        <v>16521</v>
      </c>
      <c r="D10253" s="45" t="s">
        <v>21447</v>
      </c>
      <c r="E10253" s="46">
        <v>46752</v>
      </c>
      <c r="AO10253" s="376"/>
    </row>
    <row r="10254" spans="1:41" x14ac:dyDescent="0.25">
      <c r="A10254" s="44" t="s">
        <v>16138</v>
      </c>
      <c r="B10254" s="44" t="s">
        <v>21418</v>
      </c>
      <c r="C10254" s="45" t="s">
        <v>16143</v>
      </c>
      <c r="D10254" s="45" t="s">
        <v>21447</v>
      </c>
      <c r="E10254" s="46">
        <v>46630</v>
      </c>
      <c r="AO10254" s="376"/>
    </row>
    <row r="10255" spans="1:41" x14ac:dyDescent="0.25">
      <c r="A10255" s="44" t="s">
        <v>20612</v>
      </c>
      <c r="B10255" s="44" t="s">
        <v>14169</v>
      </c>
      <c r="C10255" s="45" t="s">
        <v>14250</v>
      </c>
      <c r="D10255" s="32" t="s">
        <v>5559</v>
      </c>
      <c r="E10255" s="45" t="s">
        <v>20863</v>
      </c>
      <c r="F10255" s="32"/>
      <c r="G10255" s="32"/>
      <c r="H10255" s="32"/>
      <c r="I10255" s="31"/>
      <c r="J10255" s="31"/>
      <c r="K10255" s="31"/>
      <c r="L10255" s="31"/>
      <c r="M10255" s="31"/>
      <c r="N10255" s="31"/>
      <c r="O10255" s="31"/>
      <c r="P10255" s="31"/>
      <c r="Q10255" s="31"/>
      <c r="R10255" s="31"/>
      <c r="S10255" s="31"/>
      <c r="T10255" s="31"/>
      <c r="U10255" s="31"/>
      <c r="V10255" s="31"/>
      <c r="W10255" s="31"/>
      <c r="X10255" s="31"/>
      <c r="Y10255" s="31"/>
      <c r="Z10255" s="31"/>
      <c r="AA10255" s="31"/>
      <c r="AB10255" s="31"/>
      <c r="AC10255" s="31"/>
      <c r="AD10255" s="31"/>
      <c r="AE10255" s="31"/>
      <c r="AF10255" s="31"/>
      <c r="AG10255" s="31"/>
      <c r="AH10255" s="31"/>
      <c r="AI10255" s="31"/>
      <c r="AJ10255" s="31"/>
      <c r="AK10255" s="31"/>
      <c r="AL10255" s="31"/>
      <c r="AO10255" s="376"/>
    </row>
    <row r="10256" spans="1:41" x14ac:dyDescent="0.3">
      <c r="A10256" s="333" t="s">
        <v>18695</v>
      </c>
      <c r="B10256" s="333" t="s">
        <v>2302</v>
      </c>
      <c r="C10256" s="125" t="s">
        <v>18818</v>
      </c>
      <c r="D10256" s="32" t="s">
        <v>20309</v>
      </c>
      <c r="E10256" s="125" t="s">
        <v>8292</v>
      </c>
      <c r="F10256" s="125" t="s">
        <v>1189</v>
      </c>
      <c r="G10256" s="125" t="s">
        <v>1190</v>
      </c>
      <c r="AO10256" s="376"/>
    </row>
    <row r="10257" spans="1:41" x14ac:dyDescent="0.25">
      <c r="A10257" s="44" t="s">
        <v>17998</v>
      </c>
      <c r="B10257" s="44" t="s">
        <v>5134</v>
      </c>
      <c r="C10257" s="45">
        <v>250802</v>
      </c>
      <c r="D10257" s="45" t="s">
        <v>11363</v>
      </c>
      <c r="E10257" s="45" t="s">
        <v>9880</v>
      </c>
      <c r="AO10257" s="376"/>
    </row>
    <row r="10258" spans="1:41" x14ac:dyDescent="0.25">
      <c r="A10258" s="44" t="s">
        <v>13491</v>
      </c>
      <c r="B10258" s="44" t="s">
        <v>21362</v>
      </c>
      <c r="C10258" s="45" t="s">
        <v>13474</v>
      </c>
      <c r="D10258" s="45" t="s">
        <v>21447</v>
      </c>
      <c r="E10258" s="46">
        <v>46752</v>
      </c>
      <c r="AO10258" s="376"/>
    </row>
    <row r="10259" spans="1:41" x14ac:dyDescent="0.25">
      <c r="A10259" s="44" t="s">
        <v>18856</v>
      </c>
      <c r="B10259" s="44" t="s">
        <v>21399</v>
      </c>
      <c r="C10259" s="45" t="s">
        <v>18888</v>
      </c>
      <c r="D10259" s="45" t="s">
        <v>21447</v>
      </c>
      <c r="E10259" s="46">
        <v>46507</v>
      </c>
      <c r="AO10259" s="376"/>
    </row>
    <row r="10260" spans="1:41" x14ac:dyDescent="0.25">
      <c r="A10260" s="57" t="s">
        <v>3627</v>
      </c>
      <c r="B10260" s="92" t="s">
        <v>3682</v>
      </c>
      <c r="C10260" s="93" t="s">
        <v>19106</v>
      </c>
      <c r="D10260" s="93" t="s">
        <v>3681</v>
      </c>
      <c r="E10260" s="94">
        <v>48029</v>
      </c>
      <c r="F10260" s="93"/>
      <c r="G10260" s="93"/>
      <c r="H10260" s="93"/>
      <c r="I10260" s="99"/>
      <c r="J10260" s="99"/>
      <c r="K10260" s="99"/>
      <c r="L10260" s="99"/>
      <c r="M10260" s="99"/>
      <c r="N10260" s="44"/>
      <c r="O10260" s="44"/>
      <c r="P10260" s="99"/>
      <c r="Q10260" s="99"/>
      <c r="R10260" s="99"/>
      <c r="S10260" s="99"/>
      <c r="T10260" s="99"/>
      <c r="U10260" s="99"/>
      <c r="V10260" s="99"/>
      <c r="W10260" s="99"/>
      <c r="X10260" s="99"/>
      <c r="Y10260" s="99"/>
      <c r="Z10260" s="99"/>
      <c r="AA10260" s="99"/>
      <c r="AB10260" s="99"/>
      <c r="AC10260" s="99"/>
      <c r="AD10260" s="99"/>
      <c r="AE10260" s="99"/>
      <c r="AF10260" s="99"/>
      <c r="AG10260" s="99"/>
      <c r="AH10260" s="31"/>
      <c r="AI10260" s="31"/>
      <c r="AJ10260" s="31"/>
      <c r="AK10260" s="31"/>
      <c r="AL10260" s="31"/>
      <c r="AO10260" s="376"/>
    </row>
    <row r="10261" spans="1:41" x14ac:dyDescent="0.25">
      <c r="A10261" s="92" t="s">
        <v>3627</v>
      </c>
      <c r="B10261" s="92" t="s">
        <v>10212</v>
      </c>
      <c r="C10261" s="93" t="s">
        <v>10213</v>
      </c>
      <c r="D10261" s="93" t="s">
        <v>1201</v>
      </c>
      <c r="E10261" s="94">
        <v>47012</v>
      </c>
      <c r="F10261" s="93"/>
      <c r="G10261" s="93"/>
      <c r="H10261" s="93"/>
      <c r="I10261" s="99"/>
      <c r="J10261" s="99"/>
      <c r="K10261" s="99"/>
      <c r="L10261" s="99"/>
      <c r="M10261" s="99"/>
      <c r="N10261" s="44"/>
      <c r="O10261" s="44"/>
      <c r="P10261" s="99"/>
      <c r="Q10261" s="99"/>
      <c r="R10261" s="99"/>
      <c r="S10261" s="99"/>
      <c r="T10261" s="99"/>
      <c r="U10261" s="99"/>
      <c r="V10261" s="99"/>
      <c r="W10261" s="99"/>
      <c r="X10261" s="99"/>
      <c r="Y10261" s="99"/>
      <c r="Z10261" s="99"/>
      <c r="AA10261" s="99"/>
      <c r="AB10261" s="99"/>
      <c r="AC10261" s="99"/>
      <c r="AD10261" s="99"/>
      <c r="AE10261" s="99"/>
      <c r="AF10261" s="99"/>
      <c r="AG10261" s="99"/>
      <c r="AH10261" s="31"/>
      <c r="AI10261" s="31"/>
      <c r="AJ10261" s="31"/>
      <c r="AK10261" s="31"/>
      <c r="AL10261" s="31"/>
      <c r="AO10261" s="376"/>
    </row>
    <row r="10262" spans="1:41" x14ac:dyDescent="0.25">
      <c r="A10262" s="44" t="s">
        <v>1344</v>
      </c>
      <c r="B10262" s="44" t="s">
        <v>2350</v>
      </c>
      <c r="C10262" s="45">
        <v>230105</v>
      </c>
      <c r="D10262" s="45" t="s">
        <v>11363</v>
      </c>
      <c r="E10262" s="45" t="s">
        <v>5265</v>
      </c>
      <c r="AO10262" s="376"/>
    </row>
    <row r="10263" spans="1:41" x14ac:dyDescent="0.25">
      <c r="A10263" s="44" t="s">
        <v>1344</v>
      </c>
      <c r="B10263" s="44" t="s">
        <v>5134</v>
      </c>
      <c r="C10263" s="45">
        <v>250802</v>
      </c>
      <c r="D10263" s="45" t="s">
        <v>11363</v>
      </c>
      <c r="E10263" s="45" t="s">
        <v>9880</v>
      </c>
      <c r="AO10263" s="376"/>
    </row>
    <row r="10264" spans="1:41" x14ac:dyDescent="0.25">
      <c r="A10264" s="44" t="s">
        <v>467</v>
      </c>
      <c r="B10264" s="44" t="s">
        <v>21359</v>
      </c>
      <c r="C10264" s="45" t="s">
        <v>9701</v>
      </c>
      <c r="D10264" s="45" t="s">
        <v>21447</v>
      </c>
      <c r="E10264" s="46">
        <v>46752</v>
      </c>
      <c r="AO10264" s="376"/>
    </row>
    <row r="10265" spans="1:41" x14ac:dyDescent="0.3">
      <c r="A10265" s="63" t="s">
        <v>3979</v>
      </c>
      <c r="B10265" s="57" t="s">
        <v>2173</v>
      </c>
      <c r="C10265" s="62">
        <v>24030</v>
      </c>
      <c r="D10265" s="62" t="s">
        <v>20886</v>
      </c>
      <c r="E10265" s="60">
        <v>47057</v>
      </c>
      <c r="F10265" s="32"/>
      <c r="G10265" s="32"/>
      <c r="H10265" s="32"/>
      <c r="I10265" s="31"/>
      <c r="J10265" s="31"/>
      <c r="K10265" s="31"/>
      <c r="L10265" s="31"/>
      <c r="M10265" s="31"/>
      <c r="N10265" s="31"/>
      <c r="O10265" s="31"/>
      <c r="P10265" s="31"/>
      <c r="Q10265" s="31"/>
      <c r="R10265" s="31"/>
      <c r="S10265" s="31"/>
      <c r="T10265" s="31"/>
      <c r="U10265" s="31"/>
      <c r="V10265" s="31"/>
      <c r="W10265" s="31"/>
      <c r="X10265" s="31"/>
      <c r="Y10265" s="31"/>
      <c r="Z10265" s="31"/>
      <c r="AA10265" s="31"/>
      <c r="AB10265" s="31"/>
      <c r="AC10265" s="31"/>
      <c r="AD10265" s="31"/>
      <c r="AE10265" s="31"/>
      <c r="AF10265" s="31"/>
      <c r="AG10265" s="31"/>
      <c r="AH10265" s="31"/>
      <c r="AI10265" s="31"/>
      <c r="AJ10265" s="31"/>
      <c r="AK10265" s="31"/>
      <c r="AL10265" s="31"/>
      <c r="AO10265" s="376"/>
    </row>
    <row r="10266" spans="1:41" x14ac:dyDescent="0.25">
      <c r="A10266" s="44" t="s">
        <v>3979</v>
      </c>
      <c r="B10266" s="44" t="s">
        <v>12111</v>
      </c>
      <c r="C10266" s="45">
        <v>13.25</v>
      </c>
      <c r="D10266" s="45" t="s">
        <v>12549</v>
      </c>
      <c r="E10266" s="46">
        <v>47664</v>
      </c>
      <c r="F10266" s="45"/>
      <c r="G10266" s="93"/>
      <c r="H10266" s="93"/>
      <c r="I10266" s="99"/>
      <c r="J10266" s="99"/>
      <c r="K10266" s="99"/>
      <c r="L10266" s="99"/>
      <c r="M10266" s="99"/>
      <c r="N10266" s="99"/>
      <c r="O10266" s="99"/>
      <c r="P10266" s="99"/>
      <c r="Q10266" s="99"/>
      <c r="R10266" s="99"/>
      <c r="S10266" s="99"/>
      <c r="T10266" s="99"/>
      <c r="U10266" s="99"/>
      <c r="V10266" s="99"/>
      <c r="W10266" s="99"/>
      <c r="X10266" s="99"/>
      <c r="Y10266" s="99"/>
      <c r="Z10266" s="99"/>
      <c r="AA10266" s="99"/>
      <c r="AB10266" s="99"/>
      <c r="AC10266" s="99"/>
      <c r="AD10266" s="99"/>
      <c r="AE10266" s="99"/>
      <c r="AF10266" s="99"/>
      <c r="AG10266" s="99"/>
      <c r="AH10266" s="31"/>
      <c r="AI10266" s="31"/>
      <c r="AJ10266" s="31"/>
      <c r="AK10266" s="31"/>
      <c r="AL10266" s="31"/>
      <c r="AO10266" s="376"/>
    </row>
    <row r="10267" spans="1:41" x14ac:dyDescent="0.25">
      <c r="A10267" s="44" t="s">
        <v>3979</v>
      </c>
      <c r="B10267" s="44" t="s">
        <v>12102</v>
      </c>
      <c r="C10267" s="45">
        <v>21.25</v>
      </c>
      <c r="D10267" s="45" t="s">
        <v>12549</v>
      </c>
      <c r="E10267" s="46">
        <v>47664</v>
      </c>
      <c r="F10267" s="45"/>
      <c r="G10267" s="93"/>
      <c r="H10267" s="93"/>
      <c r="I10267" s="99"/>
      <c r="J10267" s="99"/>
      <c r="K10267" s="99"/>
      <c r="L10267" s="99"/>
      <c r="M10267" s="99"/>
      <c r="N10267" s="99"/>
      <c r="O10267" s="99"/>
      <c r="P10267" s="99"/>
      <c r="Q10267" s="99"/>
      <c r="R10267" s="99"/>
      <c r="S10267" s="99"/>
      <c r="T10267" s="99"/>
      <c r="U10267" s="99"/>
      <c r="V10267" s="99"/>
      <c r="W10267" s="99"/>
      <c r="X10267" s="99"/>
      <c r="Y10267" s="99"/>
      <c r="Z10267" s="99"/>
      <c r="AA10267" s="99"/>
      <c r="AB10267" s="99"/>
      <c r="AC10267" s="99"/>
      <c r="AD10267" s="99"/>
      <c r="AE10267" s="99"/>
      <c r="AF10267" s="99"/>
      <c r="AG10267" s="99"/>
      <c r="AH10267" s="31"/>
      <c r="AI10267" s="31"/>
      <c r="AJ10267" s="31"/>
      <c r="AK10267" s="31"/>
      <c r="AL10267" s="31"/>
      <c r="AO10267" s="376"/>
    </row>
    <row r="10268" spans="1:41" x14ac:dyDescent="0.25">
      <c r="A10268" s="91" t="s">
        <v>3979</v>
      </c>
      <c r="B10268" s="92" t="s">
        <v>19284</v>
      </c>
      <c r="C10268" s="93" t="s">
        <v>19285</v>
      </c>
      <c r="D10268" s="93" t="s">
        <v>1201</v>
      </c>
      <c r="E10268" s="94">
        <v>46582</v>
      </c>
      <c r="F10268" s="93"/>
      <c r="G10268" s="93"/>
      <c r="H10268" s="93"/>
      <c r="I10268" s="99"/>
      <c r="J10268" s="99"/>
      <c r="K10268" s="99"/>
      <c r="L10268" s="99"/>
      <c r="M10268" s="99"/>
      <c r="N10268" s="99"/>
      <c r="O10268" s="99"/>
      <c r="P10268" s="99"/>
      <c r="Q10268" s="99"/>
      <c r="R10268" s="99"/>
      <c r="S10268" s="99"/>
      <c r="T10268" s="99"/>
      <c r="U10268" s="99"/>
      <c r="V10268" s="99"/>
      <c r="W10268" s="99"/>
      <c r="X10268" s="99"/>
      <c r="Y10268" s="99"/>
      <c r="Z10268" s="99"/>
      <c r="AA10268" s="99"/>
      <c r="AB10268" s="99"/>
      <c r="AC10268" s="99"/>
      <c r="AD10268" s="99"/>
      <c r="AE10268" s="99"/>
      <c r="AF10268" s="99"/>
      <c r="AG10268" s="99"/>
      <c r="AH10268" s="31"/>
      <c r="AI10268" s="31"/>
      <c r="AJ10268" s="31"/>
      <c r="AK10268" s="31"/>
      <c r="AL10268" s="31"/>
      <c r="AO10268" s="376"/>
    </row>
    <row r="10269" spans="1:41" x14ac:dyDescent="0.3">
      <c r="A10269" s="333" t="s">
        <v>8071</v>
      </c>
      <c r="B10269" s="333" t="s">
        <v>1175</v>
      </c>
      <c r="C10269" s="125" t="s">
        <v>8028</v>
      </c>
      <c r="D10269" s="32" t="s">
        <v>20309</v>
      </c>
      <c r="E10269" s="125" t="s">
        <v>7871</v>
      </c>
      <c r="F10269" s="125" t="s">
        <v>1189</v>
      </c>
      <c r="G10269" s="125" t="s">
        <v>1190</v>
      </c>
      <c r="AO10269" s="376"/>
    </row>
    <row r="10270" spans="1:41" x14ac:dyDescent="0.25">
      <c r="A10270" s="44" t="s">
        <v>17999</v>
      </c>
      <c r="B10270" s="44" t="s">
        <v>3841</v>
      </c>
      <c r="C10270" s="45">
        <v>24060401</v>
      </c>
      <c r="D10270" s="45" t="s">
        <v>11363</v>
      </c>
      <c r="E10270" s="45" t="s">
        <v>4962</v>
      </c>
      <c r="AO10270" s="376"/>
    </row>
    <row r="10271" spans="1:41" x14ac:dyDescent="0.25">
      <c r="A10271" s="44" t="s">
        <v>17999</v>
      </c>
      <c r="B10271" s="44" t="s">
        <v>926</v>
      </c>
      <c r="C10271" s="45">
        <v>24060402</v>
      </c>
      <c r="D10271" s="45" t="s">
        <v>11363</v>
      </c>
      <c r="E10271" s="45" t="s">
        <v>4962</v>
      </c>
      <c r="AO10271" s="376"/>
    </row>
    <row r="10272" spans="1:41" x14ac:dyDescent="0.25">
      <c r="A10272" s="44" t="s">
        <v>9661</v>
      </c>
      <c r="B10272" s="44" t="s">
        <v>21396</v>
      </c>
      <c r="C10272" s="45" t="s">
        <v>9703</v>
      </c>
      <c r="D10272" s="45" t="s">
        <v>21447</v>
      </c>
      <c r="E10272" s="46">
        <v>46568</v>
      </c>
      <c r="AO10272" s="376"/>
    </row>
    <row r="10273" spans="1:41" x14ac:dyDescent="0.25">
      <c r="A10273" s="44" t="s">
        <v>10596</v>
      </c>
      <c r="B10273" s="44" t="s">
        <v>9248</v>
      </c>
      <c r="C10273" s="45">
        <v>240101</v>
      </c>
      <c r="D10273" s="45" t="s">
        <v>11363</v>
      </c>
      <c r="E10273" s="45" t="s">
        <v>9249</v>
      </c>
      <c r="AO10273" s="376"/>
    </row>
    <row r="10274" spans="1:41" x14ac:dyDescent="0.25">
      <c r="A10274" s="44" t="s">
        <v>5291</v>
      </c>
      <c r="B10274" s="44" t="s">
        <v>2350</v>
      </c>
      <c r="C10274" s="45">
        <v>230105</v>
      </c>
      <c r="D10274" s="45" t="s">
        <v>11363</v>
      </c>
      <c r="E10274" s="45" t="s">
        <v>5265</v>
      </c>
      <c r="AO10274" s="376"/>
    </row>
    <row r="10275" spans="1:41" x14ac:dyDescent="0.25">
      <c r="A10275" s="44" t="s">
        <v>18000</v>
      </c>
      <c r="B10275" s="44" t="s">
        <v>3475</v>
      </c>
      <c r="C10275" s="45">
        <v>240301</v>
      </c>
      <c r="D10275" s="45" t="s">
        <v>11363</v>
      </c>
      <c r="E10275" s="45" t="s">
        <v>9249</v>
      </c>
      <c r="AO10275" s="376"/>
    </row>
    <row r="10276" spans="1:41" x14ac:dyDescent="0.25">
      <c r="A10276" s="44" t="s">
        <v>16381</v>
      </c>
      <c r="B10276" s="44" t="s">
        <v>3141</v>
      </c>
      <c r="C10276" s="45" t="s">
        <v>16382</v>
      </c>
      <c r="D10276" s="46" t="s">
        <v>21328</v>
      </c>
      <c r="E10276" s="46">
        <v>46639</v>
      </c>
      <c r="AO10276" s="376"/>
    </row>
    <row r="10277" spans="1:41" x14ac:dyDescent="0.25">
      <c r="A10277" s="44" t="s">
        <v>12328</v>
      </c>
      <c r="B10277" s="44" t="s">
        <v>12094</v>
      </c>
      <c r="C10277" s="45">
        <v>12.24</v>
      </c>
      <c r="D10277" s="45" t="s">
        <v>12549</v>
      </c>
      <c r="E10277" s="46">
        <v>47299</v>
      </c>
      <c r="F10277" s="45"/>
      <c r="G10277" s="93"/>
      <c r="H10277" s="93"/>
      <c r="I10277" s="99"/>
      <c r="J10277" s="99"/>
      <c r="K10277" s="99"/>
      <c r="L10277" s="99"/>
      <c r="M10277" s="99"/>
      <c r="N10277" s="99"/>
      <c r="O10277" s="99"/>
      <c r="P10277" s="99"/>
      <c r="Q10277" s="99"/>
      <c r="R10277" s="99"/>
      <c r="S10277" s="99"/>
      <c r="T10277" s="99"/>
      <c r="U10277" s="99"/>
      <c r="V10277" s="99"/>
      <c r="W10277" s="99"/>
      <c r="X10277" s="99"/>
      <c r="Y10277" s="99"/>
      <c r="Z10277" s="99"/>
      <c r="AA10277" s="99"/>
      <c r="AB10277" s="99"/>
      <c r="AC10277" s="99"/>
      <c r="AD10277" s="99"/>
      <c r="AE10277" s="99"/>
      <c r="AF10277" s="99"/>
      <c r="AG10277" s="99"/>
      <c r="AH10277" s="31"/>
      <c r="AI10277" s="31"/>
      <c r="AJ10277" s="31"/>
      <c r="AK10277" s="31"/>
      <c r="AL10277" s="31"/>
      <c r="AO10277" s="376"/>
    </row>
    <row r="10278" spans="1:41" x14ac:dyDescent="0.25">
      <c r="A10278" s="44" t="s">
        <v>6495</v>
      </c>
      <c r="B10278" s="44" t="s">
        <v>3040</v>
      </c>
      <c r="C10278" s="45">
        <v>260305</v>
      </c>
      <c r="D10278" s="45" t="s">
        <v>11363</v>
      </c>
      <c r="E10278" s="45" t="s">
        <v>9249</v>
      </c>
      <c r="AO10278" s="376"/>
    </row>
    <row r="10279" spans="1:41" x14ac:dyDescent="0.3">
      <c r="A10279" s="333" t="s">
        <v>4018</v>
      </c>
      <c r="B10279" s="333" t="s">
        <v>1153</v>
      </c>
      <c r="C10279" s="125" t="s">
        <v>11369</v>
      </c>
      <c r="D10279" s="32" t="s">
        <v>20309</v>
      </c>
      <c r="E10279" s="125" t="s">
        <v>4826</v>
      </c>
      <c r="F10279" s="125" t="s">
        <v>1189</v>
      </c>
      <c r="G10279" s="125" t="s">
        <v>1190</v>
      </c>
      <c r="AO10279" s="376"/>
    </row>
    <row r="10280" spans="1:41" x14ac:dyDescent="0.25">
      <c r="A10280" s="44" t="s">
        <v>15823</v>
      </c>
      <c r="B10280" s="44" t="s">
        <v>4244</v>
      </c>
      <c r="C10280" s="45">
        <v>240906</v>
      </c>
      <c r="D10280" s="45" t="s">
        <v>11363</v>
      </c>
      <c r="E10280" s="45" t="s">
        <v>4826</v>
      </c>
      <c r="AO10280" s="376"/>
    </row>
    <row r="10281" spans="1:41" x14ac:dyDescent="0.25">
      <c r="A10281" s="44" t="s">
        <v>15823</v>
      </c>
      <c r="B10281" s="44" t="s">
        <v>17529</v>
      </c>
      <c r="C10281" s="45">
        <v>24120301</v>
      </c>
      <c r="D10281" s="45" t="s">
        <v>11363</v>
      </c>
      <c r="E10281" s="45" t="s">
        <v>12554</v>
      </c>
      <c r="AO10281" s="376"/>
    </row>
    <row r="10282" spans="1:41" x14ac:dyDescent="0.25">
      <c r="A10282" s="44" t="s">
        <v>15823</v>
      </c>
      <c r="B10282" s="44" t="s">
        <v>3054</v>
      </c>
      <c r="C10282" s="45">
        <v>24120302</v>
      </c>
      <c r="D10282" s="45" t="s">
        <v>11363</v>
      </c>
      <c r="E10282" s="45" t="s">
        <v>12554</v>
      </c>
      <c r="AO10282" s="376"/>
    </row>
    <row r="10283" spans="1:41" x14ac:dyDescent="0.25">
      <c r="A10283" s="44" t="s">
        <v>15823</v>
      </c>
      <c r="B10283" s="44" t="s">
        <v>17452</v>
      </c>
      <c r="C10283" s="45">
        <v>25010501</v>
      </c>
      <c r="D10283" s="45" t="s">
        <v>11363</v>
      </c>
      <c r="E10283" s="45" t="s">
        <v>12551</v>
      </c>
      <c r="AO10283" s="376"/>
    </row>
    <row r="10284" spans="1:41" x14ac:dyDescent="0.25">
      <c r="A10284" s="44" t="s">
        <v>15823</v>
      </c>
      <c r="B10284" s="44" t="s">
        <v>5129</v>
      </c>
      <c r="C10284" s="45">
        <v>25010502</v>
      </c>
      <c r="D10284" s="45" t="s">
        <v>11363</v>
      </c>
      <c r="E10284" s="45" t="s">
        <v>12551</v>
      </c>
      <c r="AO10284" s="376"/>
    </row>
    <row r="10285" spans="1:41" x14ac:dyDescent="0.25">
      <c r="A10285" s="44" t="s">
        <v>15823</v>
      </c>
      <c r="B10285" s="44" t="s">
        <v>15616</v>
      </c>
      <c r="C10285" s="45">
        <v>25050101</v>
      </c>
      <c r="D10285" s="45" t="s">
        <v>11363</v>
      </c>
      <c r="E10285" s="45" t="s">
        <v>7105</v>
      </c>
      <c r="AO10285" s="376"/>
    </row>
    <row r="10286" spans="1:41" x14ac:dyDescent="0.25">
      <c r="A10286" s="44" t="s">
        <v>15823</v>
      </c>
      <c r="B10286" s="44" t="s">
        <v>15617</v>
      </c>
      <c r="C10286" s="45">
        <v>25050102</v>
      </c>
      <c r="D10286" s="45" t="s">
        <v>11363</v>
      </c>
      <c r="E10286" s="45" t="s">
        <v>7105</v>
      </c>
      <c r="AO10286" s="376"/>
    </row>
    <row r="10287" spans="1:41" x14ac:dyDescent="0.25">
      <c r="A10287" s="44" t="s">
        <v>15823</v>
      </c>
      <c r="B10287" s="44" t="s">
        <v>2186</v>
      </c>
      <c r="C10287" s="45">
        <v>25090101</v>
      </c>
      <c r="D10287" s="45" t="s">
        <v>11363</v>
      </c>
      <c r="E10287" s="45" t="s">
        <v>4972</v>
      </c>
      <c r="AO10287" s="376"/>
    </row>
    <row r="10288" spans="1:41" x14ac:dyDescent="0.25">
      <c r="A10288" s="44" t="s">
        <v>15823</v>
      </c>
      <c r="B10288" s="44" t="s">
        <v>3044</v>
      </c>
      <c r="C10288" s="45">
        <v>25090102</v>
      </c>
      <c r="D10288" s="45" t="s">
        <v>11363</v>
      </c>
      <c r="E10288" s="45" t="s">
        <v>4972</v>
      </c>
      <c r="AO10288" s="376"/>
    </row>
    <row r="10289" spans="1:41" x14ac:dyDescent="0.25">
      <c r="A10289" s="44" t="s">
        <v>15823</v>
      </c>
      <c r="B10289" s="44" t="s">
        <v>5321</v>
      </c>
      <c r="C10289" s="45">
        <v>26010401</v>
      </c>
      <c r="D10289" s="45" t="s">
        <v>11363</v>
      </c>
      <c r="E10289" s="45" t="s">
        <v>17459</v>
      </c>
      <c r="AO10289" s="376"/>
    </row>
    <row r="10290" spans="1:41" x14ac:dyDescent="0.25">
      <c r="A10290" s="44" t="s">
        <v>15823</v>
      </c>
      <c r="B10290" s="44" t="s">
        <v>3176</v>
      </c>
      <c r="C10290" s="45">
        <v>26010402</v>
      </c>
      <c r="D10290" s="45" t="s">
        <v>11363</v>
      </c>
      <c r="E10290" s="45" t="s">
        <v>17459</v>
      </c>
      <c r="AO10290" s="376"/>
    </row>
    <row r="10291" spans="1:41" x14ac:dyDescent="0.25">
      <c r="A10291" s="44" t="s">
        <v>2409</v>
      </c>
      <c r="B10291" s="44" t="s">
        <v>3475</v>
      </c>
      <c r="C10291" s="45">
        <v>230301</v>
      </c>
      <c r="D10291" s="45" t="s">
        <v>11363</v>
      </c>
      <c r="E10291" s="45" t="s">
        <v>5265</v>
      </c>
      <c r="AO10291" s="376"/>
    </row>
    <row r="10292" spans="1:41" x14ac:dyDescent="0.3">
      <c r="A10292" s="333" t="s">
        <v>11467</v>
      </c>
      <c r="B10292" s="333" t="s">
        <v>11372</v>
      </c>
      <c r="C10292" s="125" t="s">
        <v>11373</v>
      </c>
      <c r="D10292" s="32" t="s">
        <v>20309</v>
      </c>
      <c r="E10292" s="125" t="s">
        <v>4826</v>
      </c>
      <c r="F10292" s="125" t="s">
        <v>1189</v>
      </c>
      <c r="G10292" s="125" t="s">
        <v>1190</v>
      </c>
      <c r="AO10292" s="376"/>
    </row>
    <row r="10293" spans="1:41" x14ac:dyDescent="0.25">
      <c r="A10293" s="44" t="s">
        <v>11467</v>
      </c>
      <c r="B10293" s="44" t="s">
        <v>3474</v>
      </c>
      <c r="C10293" s="45">
        <v>250503</v>
      </c>
      <c r="D10293" s="45" t="s">
        <v>11363</v>
      </c>
      <c r="E10293" s="45" t="s">
        <v>15608</v>
      </c>
      <c r="AO10293" s="376"/>
    </row>
    <row r="10294" spans="1:41" x14ac:dyDescent="0.25">
      <c r="A10294" s="44" t="s">
        <v>3262</v>
      </c>
      <c r="B10294" s="44" t="s">
        <v>1155</v>
      </c>
      <c r="C10294" s="45" t="s">
        <v>19102</v>
      </c>
      <c r="D10294" s="93" t="s">
        <v>2198</v>
      </c>
      <c r="E10294" s="46">
        <v>46783</v>
      </c>
      <c r="F10294" s="93"/>
      <c r="G10294" s="93"/>
      <c r="H10294" s="93"/>
      <c r="I10294" s="99"/>
      <c r="J10294" s="99"/>
      <c r="K10294" s="99"/>
      <c r="L10294" s="99"/>
      <c r="M10294" s="99"/>
      <c r="N10294" s="44"/>
      <c r="O10294" s="44"/>
      <c r="P10294" s="99"/>
      <c r="Q10294" s="99"/>
      <c r="R10294" s="99"/>
      <c r="S10294" s="99"/>
      <c r="T10294" s="99"/>
      <c r="U10294" s="99"/>
      <c r="V10294" s="99"/>
      <c r="W10294" s="99"/>
      <c r="X10294" s="99"/>
      <c r="Y10294" s="99"/>
      <c r="Z10294" s="99"/>
      <c r="AA10294" s="99"/>
      <c r="AB10294" s="99"/>
      <c r="AC10294" s="99"/>
      <c r="AD10294" s="99"/>
      <c r="AE10294" s="99"/>
      <c r="AF10294" s="99"/>
      <c r="AG10294" s="99"/>
      <c r="AH10294" s="31"/>
      <c r="AI10294" s="31"/>
      <c r="AJ10294" s="31"/>
      <c r="AK10294" s="31"/>
      <c r="AL10294" s="31"/>
      <c r="AO10294" s="376"/>
    </row>
    <row r="10295" spans="1:41" x14ac:dyDescent="0.25">
      <c r="A10295" s="44" t="s">
        <v>15824</v>
      </c>
      <c r="B10295" s="44" t="s">
        <v>5134</v>
      </c>
      <c r="C10295" s="45">
        <v>250802</v>
      </c>
      <c r="D10295" s="45" t="s">
        <v>11363</v>
      </c>
      <c r="E10295" s="45" t="s">
        <v>9880</v>
      </c>
      <c r="AO10295" s="376"/>
    </row>
    <row r="10296" spans="1:41" x14ac:dyDescent="0.25">
      <c r="A10296" s="44" t="s">
        <v>7876</v>
      </c>
      <c r="B10296" s="44" t="s">
        <v>3039</v>
      </c>
      <c r="C10296" s="45">
        <v>230904</v>
      </c>
      <c r="D10296" s="45" t="s">
        <v>11363</v>
      </c>
      <c r="E10296" s="45" t="s">
        <v>7871</v>
      </c>
      <c r="AO10296" s="376"/>
    </row>
    <row r="10297" spans="1:41" x14ac:dyDescent="0.25">
      <c r="A10297" s="91" t="s">
        <v>9466</v>
      </c>
      <c r="B10297" s="92" t="s">
        <v>9602</v>
      </c>
      <c r="C10297" s="45" t="s">
        <v>9349</v>
      </c>
      <c r="D10297" s="93" t="s">
        <v>9601</v>
      </c>
      <c r="E10297" s="94">
        <v>46568</v>
      </c>
      <c r="F10297" s="93"/>
      <c r="G10297" s="93"/>
      <c r="H10297" s="93"/>
      <c r="I10297" s="99"/>
      <c r="J10297" s="99"/>
      <c r="K10297" s="99"/>
      <c r="L10297" s="99"/>
      <c r="M10297" s="99"/>
      <c r="N10297" s="44"/>
      <c r="O10297" s="44"/>
      <c r="P10297" s="99"/>
      <c r="Q10297" s="99"/>
      <c r="R10297" s="99"/>
      <c r="S10297" s="99"/>
      <c r="T10297" s="99"/>
      <c r="U10297" s="99"/>
      <c r="V10297" s="99"/>
      <c r="W10297" s="99"/>
      <c r="X10297" s="99"/>
      <c r="Y10297" s="99"/>
      <c r="Z10297" s="99"/>
      <c r="AA10297" s="99"/>
      <c r="AB10297" s="99"/>
      <c r="AC10297" s="99"/>
      <c r="AD10297" s="99"/>
      <c r="AE10297" s="99"/>
      <c r="AF10297" s="99"/>
      <c r="AG10297" s="99"/>
      <c r="AH10297" s="31"/>
      <c r="AI10297" s="31"/>
      <c r="AJ10297" s="31"/>
      <c r="AK10297" s="31"/>
      <c r="AL10297" s="31"/>
      <c r="AO10297" s="376"/>
    </row>
    <row r="10298" spans="1:41" x14ac:dyDescent="0.25">
      <c r="A10298" s="44" t="s">
        <v>12329</v>
      </c>
      <c r="B10298" s="44" t="s">
        <v>12102</v>
      </c>
      <c r="C10298" s="45">
        <v>21.25</v>
      </c>
      <c r="D10298" s="45" t="s">
        <v>12549</v>
      </c>
      <c r="E10298" s="46">
        <v>47664</v>
      </c>
      <c r="F10298" s="45"/>
      <c r="G10298" s="93"/>
      <c r="H10298" s="93"/>
      <c r="I10298" s="99"/>
      <c r="J10298" s="99"/>
      <c r="K10298" s="99"/>
      <c r="L10298" s="99"/>
      <c r="M10298" s="99"/>
      <c r="N10298" s="99"/>
      <c r="O10298" s="99"/>
      <c r="P10298" s="99"/>
      <c r="Q10298" s="99"/>
      <c r="R10298" s="99"/>
      <c r="S10298" s="99"/>
      <c r="T10298" s="99"/>
      <c r="U10298" s="99"/>
      <c r="V10298" s="99"/>
      <c r="W10298" s="99"/>
      <c r="X10298" s="99"/>
      <c r="Y10298" s="99"/>
      <c r="Z10298" s="99"/>
      <c r="AA10298" s="99"/>
      <c r="AB10298" s="99"/>
      <c r="AC10298" s="99"/>
      <c r="AD10298" s="99"/>
      <c r="AE10298" s="99"/>
      <c r="AF10298" s="99"/>
      <c r="AG10298" s="99"/>
      <c r="AH10298" s="31"/>
      <c r="AI10298" s="31"/>
      <c r="AJ10298" s="31"/>
      <c r="AK10298" s="31"/>
      <c r="AL10298" s="31"/>
      <c r="AO10298" s="376"/>
    </row>
    <row r="10299" spans="1:41" x14ac:dyDescent="0.3">
      <c r="A10299" s="333" t="s">
        <v>18992</v>
      </c>
      <c r="B10299" s="333" t="s">
        <v>1160</v>
      </c>
      <c r="C10299" s="125" t="s">
        <v>10947</v>
      </c>
      <c r="D10299" s="32" t="s">
        <v>20309</v>
      </c>
      <c r="E10299" s="125" t="s">
        <v>7420</v>
      </c>
      <c r="F10299" s="125" t="s">
        <v>1189</v>
      </c>
      <c r="G10299" s="125" t="s">
        <v>1190</v>
      </c>
      <c r="AO10299" s="376"/>
    </row>
    <row r="10300" spans="1:41" x14ac:dyDescent="0.3">
      <c r="A10300" s="333" t="s">
        <v>18992</v>
      </c>
      <c r="B10300" s="333" t="s">
        <v>11374</v>
      </c>
      <c r="C10300" s="125" t="s">
        <v>11375</v>
      </c>
      <c r="D10300" s="32" t="s">
        <v>20309</v>
      </c>
      <c r="E10300" s="125" t="s">
        <v>4826</v>
      </c>
      <c r="F10300" s="125" t="s">
        <v>1189</v>
      </c>
      <c r="G10300" s="125" t="s">
        <v>1190</v>
      </c>
      <c r="AO10300" s="376"/>
    </row>
    <row r="10301" spans="1:41" x14ac:dyDescent="0.3">
      <c r="A10301" s="333" t="s">
        <v>18992</v>
      </c>
      <c r="B10301" s="333" t="s">
        <v>1174</v>
      </c>
      <c r="C10301" s="125" t="s">
        <v>19093</v>
      </c>
      <c r="D10301" s="32" t="s">
        <v>20309</v>
      </c>
      <c r="E10301" s="125" t="s">
        <v>9249</v>
      </c>
      <c r="F10301" s="125" t="s">
        <v>1189</v>
      </c>
      <c r="G10301" s="125" t="s">
        <v>1190</v>
      </c>
      <c r="AO10301" s="376"/>
    </row>
    <row r="10302" spans="1:41" x14ac:dyDescent="0.25">
      <c r="A10302" s="44" t="s">
        <v>13239</v>
      </c>
      <c r="B10302" s="44" t="s">
        <v>3841</v>
      </c>
      <c r="C10302" s="45">
        <v>24060401</v>
      </c>
      <c r="D10302" s="45" t="s">
        <v>11363</v>
      </c>
      <c r="E10302" s="45" t="s">
        <v>4962</v>
      </c>
      <c r="AO10302" s="376"/>
    </row>
    <row r="10303" spans="1:41" x14ac:dyDescent="0.25">
      <c r="A10303" s="44" t="s">
        <v>13239</v>
      </c>
      <c r="B10303" s="44" t="s">
        <v>5321</v>
      </c>
      <c r="C10303" s="45">
        <v>25010401</v>
      </c>
      <c r="D10303" s="45" t="s">
        <v>11363</v>
      </c>
      <c r="E10303" s="45" t="s">
        <v>12564</v>
      </c>
      <c r="AO10303" s="376"/>
    </row>
    <row r="10304" spans="1:41" x14ac:dyDescent="0.25">
      <c r="A10304" s="44" t="s">
        <v>13654</v>
      </c>
      <c r="B10304" s="44" t="s">
        <v>12101</v>
      </c>
      <c r="C10304" s="45">
        <v>11.25</v>
      </c>
      <c r="D10304" s="45" t="s">
        <v>12549</v>
      </c>
      <c r="E10304" s="46">
        <v>47664</v>
      </c>
      <c r="F10304" s="45"/>
      <c r="G10304" s="93"/>
      <c r="H10304" s="93"/>
      <c r="I10304" s="99"/>
      <c r="J10304" s="99"/>
      <c r="K10304" s="99"/>
      <c r="L10304" s="99"/>
      <c r="M10304" s="99"/>
      <c r="N10304" s="99"/>
      <c r="O10304" s="99"/>
      <c r="P10304" s="99"/>
      <c r="Q10304" s="99"/>
      <c r="R10304" s="99"/>
      <c r="S10304" s="99"/>
      <c r="T10304" s="99"/>
      <c r="U10304" s="99"/>
      <c r="V10304" s="99"/>
      <c r="W10304" s="99"/>
      <c r="X10304" s="99"/>
      <c r="Y10304" s="99"/>
      <c r="Z10304" s="99"/>
      <c r="AA10304" s="99"/>
      <c r="AB10304" s="99"/>
      <c r="AC10304" s="99"/>
      <c r="AD10304" s="99"/>
      <c r="AE10304" s="99"/>
      <c r="AF10304" s="99"/>
      <c r="AG10304" s="99"/>
      <c r="AH10304" s="31"/>
      <c r="AI10304" s="31"/>
      <c r="AJ10304" s="31"/>
      <c r="AK10304" s="31"/>
      <c r="AL10304" s="31"/>
      <c r="AO10304" s="376"/>
    </row>
    <row r="10305" spans="1:41" x14ac:dyDescent="0.3">
      <c r="A10305" s="333" t="s">
        <v>15382</v>
      </c>
      <c r="B10305" s="333" t="s">
        <v>1774</v>
      </c>
      <c r="C10305" s="125" t="s">
        <v>15318</v>
      </c>
      <c r="D10305" s="32" t="s">
        <v>20309</v>
      </c>
      <c r="E10305" s="125" t="s">
        <v>11886</v>
      </c>
      <c r="F10305" s="125" t="s">
        <v>1189</v>
      </c>
      <c r="G10305" s="125" t="s">
        <v>1190</v>
      </c>
      <c r="AO10305" s="376"/>
    </row>
    <row r="10306" spans="1:41" x14ac:dyDescent="0.25">
      <c r="A10306" s="44" t="s">
        <v>21</v>
      </c>
      <c r="B10306" s="44" t="s">
        <v>9911</v>
      </c>
      <c r="C10306" s="45" t="s">
        <v>10281</v>
      </c>
      <c r="D10306" s="46" t="s">
        <v>21328</v>
      </c>
      <c r="E10306" s="46">
        <v>46596</v>
      </c>
      <c r="AO10306" s="376"/>
    </row>
    <row r="10307" spans="1:41" x14ac:dyDescent="0.25">
      <c r="A10307" s="44" t="s">
        <v>21</v>
      </c>
      <c r="B10307" s="44" t="s">
        <v>9911</v>
      </c>
      <c r="C10307" s="45" t="s">
        <v>10281</v>
      </c>
      <c r="D10307" s="46" t="s">
        <v>21328</v>
      </c>
      <c r="E10307" s="46">
        <v>46596</v>
      </c>
      <c r="AO10307" s="376"/>
    </row>
    <row r="10308" spans="1:41" x14ac:dyDescent="0.25">
      <c r="A10308" s="44" t="s">
        <v>12330</v>
      </c>
      <c r="B10308" s="44" t="s">
        <v>12119</v>
      </c>
      <c r="C10308" s="45">
        <v>15.25</v>
      </c>
      <c r="D10308" s="45" t="s">
        <v>12549</v>
      </c>
      <c r="E10308" s="46">
        <v>47664</v>
      </c>
      <c r="F10308" s="45" t="s">
        <v>1335</v>
      </c>
      <c r="G10308" s="93"/>
      <c r="H10308" s="93"/>
      <c r="I10308" s="99"/>
      <c r="J10308" s="99"/>
      <c r="K10308" s="99"/>
      <c r="L10308" s="99"/>
      <c r="M10308" s="99"/>
      <c r="N10308" s="99"/>
      <c r="O10308" s="99"/>
      <c r="P10308" s="99"/>
      <c r="Q10308" s="99"/>
      <c r="R10308" s="99"/>
      <c r="S10308" s="99"/>
      <c r="T10308" s="99"/>
      <c r="U10308" s="99"/>
      <c r="V10308" s="99"/>
      <c r="W10308" s="99"/>
      <c r="X10308" s="99"/>
      <c r="Y10308" s="99"/>
      <c r="Z10308" s="99"/>
      <c r="AA10308" s="99"/>
      <c r="AB10308" s="99"/>
      <c r="AC10308" s="99"/>
      <c r="AD10308" s="99"/>
      <c r="AE10308" s="99"/>
      <c r="AF10308" s="99"/>
      <c r="AG10308" s="99"/>
      <c r="AH10308" s="31"/>
      <c r="AI10308" s="31"/>
      <c r="AJ10308" s="31"/>
      <c r="AK10308" s="31"/>
      <c r="AL10308" s="31"/>
      <c r="AO10308" s="376"/>
    </row>
    <row r="10309" spans="1:41" x14ac:dyDescent="0.25">
      <c r="A10309" s="44" t="s">
        <v>12330</v>
      </c>
      <c r="B10309" s="44" t="s">
        <v>13613</v>
      </c>
      <c r="C10309" s="45">
        <v>16.25</v>
      </c>
      <c r="D10309" s="45" t="s">
        <v>12549</v>
      </c>
      <c r="E10309" s="46">
        <v>47664</v>
      </c>
      <c r="F10309" s="45" t="s">
        <v>1335</v>
      </c>
      <c r="G10309" s="93"/>
      <c r="H10309" s="93"/>
      <c r="I10309" s="99"/>
      <c r="J10309" s="99"/>
      <c r="K10309" s="99"/>
      <c r="L10309" s="99"/>
      <c r="M10309" s="99"/>
      <c r="N10309" s="99"/>
      <c r="O10309" s="99"/>
      <c r="P10309" s="99"/>
      <c r="Q10309" s="99"/>
      <c r="R10309" s="99"/>
      <c r="S10309" s="99"/>
      <c r="T10309" s="99"/>
      <c r="U10309" s="99"/>
      <c r="V10309" s="99"/>
      <c r="W10309" s="99"/>
      <c r="X10309" s="99"/>
      <c r="Y10309" s="99"/>
      <c r="Z10309" s="99"/>
      <c r="AA10309" s="99"/>
      <c r="AB10309" s="99"/>
      <c r="AC10309" s="99"/>
      <c r="AD10309" s="99"/>
      <c r="AE10309" s="99"/>
      <c r="AF10309" s="99"/>
      <c r="AG10309" s="99"/>
      <c r="AH10309" s="31"/>
      <c r="AI10309" s="31"/>
      <c r="AJ10309" s="31"/>
      <c r="AK10309" s="31"/>
      <c r="AL10309" s="31"/>
      <c r="AO10309" s="376"/>
    </row>
    <row r="10310" spans="1:41" x14ac:dyDescent="0.25">
      <c r="A10310" s="44" t="s">
        <v>8854</v>
      </c>
      <c r="B10310" s="44" t="s">
        <v>14714</v>
      </c>
      <c r="C10310" s="45" t="s">
        <v>6630</v>
      </c>
      <c r="D10310" s="367" t="s">
        <v>3696</v>
      </c>
      <c r="E10310" s="328">
        <f>DATE(2027,2,3)</f>
        <v>46421</v>
      </c>
      <c r="F10310" s="32"/>
      <c r="G10310" s="32"/>
      <c r="H10310" s="32"/>
      <c r="I10310" s="31"/>
      <c r="J10310" s="31"/>
      <c r="K10310" s="31"/>
      <c r="L10310" s="31"/>
      <c r="M10310" s="31"/>
      <c r="N10310" s="31"/>
      <c r="O10310" s="31"/>
      <c r="P10310" s="31"/>
      <c r="Q10310" s="31"/>
      <c r="R10310" s="31"/>
      <c r="S10310" s="31"/>
      <c r="T10310" s="31"/>
      <c r="U10310" s="31"/>
      <c r="V10310" s="31"/>
      <c r="W10310" s="31"/>
      <c r="X10310" s="31"/>
      <c r="Y10310" s="31"/>
      <c r="Z10310" s="31"/>
      <c r="AA10310" s="31"/>
      <c r="AB10310" s="31"/>
      <c r="AC10310" s="31"/>
      <c r="AD10310" s="31"/>
      <c r="AE10310" s="31"/>
      <c r="AF10310" s="31"/>
      <c r="AG10310" s="31"/>
      <c r="AH10310" s="31"/>
      <c r="AI10310" s="31"/>
      <c r="AJ10310" s="31"/>
      <c r="AK10310" s="31"/>
      <c r="AL10310" s="31"/>
      <c r="AO10310" s="376"/>
    </row>
    <row r="10311" spans="1:41" x14ac:dyDescent="0.25">
      <c r="A10311" s="44" t="s">
        <v>8854</v>
      </c>
      <c r="B10311" s="44" t="s">
        <v>14738</v>
      </c>
      <c r="C10311" s="45" t="s">
        <v>21068</v>
      </c>
      <c r="D10311" s="367" t="s">
        <v>3696</v>
      </c>
      <c r="E10311" s="328">
        <f>DATE(2030,6,11)</f>
        <v>47645</v>
      </c>
      <c r="F10311" s="32"/>
      <c r="G10311" s="32"/>
      <c r="H10311" s="32"/>
      <c r="I10311" s="31"/>
      <c r="J10311" s="31"/>
      <c r="K10311" s="31"/>
      <c r="L10311" s="31"/>
      <c r="M10311" s="31"/>
      <c r="N10311" s="31"/>
      <c r="O10311" s="31"/>
      <c r="P10311" s="31"/>
      <c r="Q10311" s="31"/>
      <c r="R10311" s="31"/>
      <c r="S10311" s="31"/>
      <c r="T10311" s="31"/>
      <c r="U10311" s="31"/>
      <c r="V10311" s="31"/>
      <c r="W10311" s="31"/>
      <c r="X10311" s="31"/>
      <c r="Y10311" s="31"/>
      <c r="Z10311" s="31"/>
      <c r="AA10311" s="31"/>
      <c r="AB10311" s="31"/>
      <c r="AC10311" s="31"/>
      <c r="AD10311" s="31"/>
      <c r="AE10311" s="31"/>
      <c r="AF10311" s="31"/>
      <c r="AG10311" s="31"/>
      <c r="AH10311" s="31"/>
      <c r="AI10311" s="31"/>
      <c r="AJ10311" s="31"/>
      <c r="AK10311" s="31"/>
      <c r="AL10311" s="31"/>
      <c r="AO10311" s="376"/>
    </row>
    <row r="10312" spans="1:41" x14ac:dyDescent="0.3">
      <c r="A10312" s="333" t="s">
        <v>15383</v>
      </c>
      <c r="B10312" s="333" t="s">
        <v>1598</v>
      </c>
      <c r="C10312" s="125" t="s">
        <v>13387</v>
      </c>
      <c r="D10312" s="32" t="s">
        <v>20309</v>
      </c>
      <c r="E10312" s="125" t="s">
        <v>11886</v>
      </c>
      <c r="F10312" s="125" t="s">
        <v>1189</v>
      </c>
      <c r="G10312" s="125" t="s">
        <v>1190</v>
      </c>
      <c r="AO10312" s="376"/>
    </row>
    <row r="10313" spans="1:41" x14ac:dyDescent="0.25">
      <c r="A10313" s="44" t="s">
        <v>18001</v>
      </c>
      <c r="B10313" s="44" t="s">
        <v>5321</v>
      </c>
      <c r="C10313" s="45">
        <v>26010401</v>
      </c>
      <c r="D10313" s="45" t="s">
        <v>11363</v>
      </c>
      <c r="E10313" s="45" t="s">
        <v>17459</v>
      </c>
      <c r="AO10313" s="376"/>
    </row>
    <row r="10314" spans="1:41" x14ac:dyDescent="0.25">
      <c r="A10314" s="44" t="s">
        <v>9467</v>
      </c>
      <c r="B10314" s="92" t="s">
        <v>9602</v>
      </c>
      <c r="C10314" s="45" t="s">
        <v>9346</v>
      </c>
      <c r="D10314" s="93" t="s">
        <v>9601</v>
      </c>
      <c r="E10314" s="94">
        <v>46568</v>
      </c>
      <c r="F10314" s="93"/>
      <c r="G10314" s="93"/>
      <c r="H10314" s="93"/>
      <c r="I10314" s="99"/>
      <c r="J10314" s="99"/>
      <c r="K10314" s="99"/>
      <c r="L10314" s="99"/>
      <c r="M10314" s="99"/>
      <c r="N10314" s="44"/>
      <c r="O10314" s="44"/>
      <c r="P10314" s="99"/>
      <c r="Q10314" s="99"/>
      <c r="R10314" s="99"/>
      <c r="S10314" s="99"/>
      <c r="T10314" s="99"/>
      <c r="U10314" s="99"/>
      <c r="V10314" s="99"/>
      <c r="W10314" s="99"/>
      <c r="X10314" s="99"/>
      <c r="Y10314" s="99"/>
      <c r="Z10314" s="99"/>
      <c r="AA10314" s="99"/>
      <c r="AB10314" s="99"/>
      <c r="AC10314" s="99"/>
      <c r="AD10314" s="99"/>
      <c r="AE10314" s="99"/>
      <c r="AF10314" s="99"/>
      <c r="AG10314" s="99"/>
      <c r="AH10314" s="31"/>
      <c r="AI10314" s="31"/>
      <c r="AJ10314" s="31"/>
      <c r="AK10314" s="31"/>
      <c r="AL10314" s="31"/>
      <c r="AO10314" s="376"/>
    </row>
    <row r="10315" spans="1:41" x14ac:dyDescent="0.3">
      <c r="A10315" s="333" t="s">
        <v>18696</v>
      </c>
      <c r="B10315" s="333" t="s">
        <v>1179</v>
      </c>
      <c r="C10315" s="125" t="s">
        <v>10175</v>
      </c>
      <c r="D10315" s="32" t="s">
        <v>20309</v>
      </c>
      <c r="E10315" s="125" t="s">
        <v>7420</v>
      </c>
      <c r="F10315" s="125" t="s">
        <v>1189</v>
      </c>
      <c r="G10315" s="125" t="s">
        <v>1190</v>
      </c>
      <c r="AO10315" s="376"/>
    </row>
    <row r="10316" spans="1:41" x14ac:dyDescent="0.3">
      <c r="A10316" s="333" t="s">
        <v>18696</v>
      </c>
      <c r="B10316" s="333" t="s">
        <v>2302</v>
      </c>
      <c r="C10316" s="125" t="s">
        <v>18818</v>
      </c>
      <c r="D10316" s="32" t="s">
        <v>20309</v>
      </c>
      <c r="E10316" s="125" t="s">
        <v>8292</v>
      </c>
      <c r="F10316" s="125" t="s">
        <v>1189</v>
      </c>
      <c r="G10316" s="125" t="s">
        <v>1190</v>
      </c>
      <c r="AO10316" s="376"/>
    </row>
    <row r="10317" spans="1:41" x14ac:dyDescent="0.25">
      <c r="A10317" s="91" t="s">
        <v>19140</v>
      </c>
      <c r="B10317" s="92" t="s">
        <v>3182</v>
      </c>
      <c r="C10317" s="93" t="s">
        <v>19170</v>
      </c>
      <c r="D10317" s="93" t="s">
        <v>1201</v>
      </c>
      <c r="E10317" s="94">
        <v>46582</v>
      </c>
      <c r="F10317" s="93"/>
      <c r="G10317" s="93"/>
      <c r="H10317" s="93"/>
      <c r="I10317" s="99"/>
      <c r="J10317" s="99"/>
      <c r="K10317" s="99"/>
      <c r="L10317" s="99"/>
      <c r="M10317" s="99"/>
      <c r="N10317" s="99"/>
      <c r="O10317" s="99"/>
      <c r="P10317" s="99"/>
      <c r="Q10317" s="99"/>
      <c r="R10317" s="99"/>
      <c r="S10317" s="99"/>
      <c r="T10317" s="99"/>
      <c r="U10317" s="99"/>
      <c r="V10317" s="99"/>
      <c r="W10317" s="99"/>
      <c r="X10317" s="99"/>
      <c r="Y10317" s="99"/>
      <c r="Z10317" s="99"/>
      <c r="AA10317" s="99"/>
      <c r="AB10317" s="99"/>
      <c r="AC10317" s="99"/>
      <c r="AD10317" s="99"/>
      <c r="AE10317" s="99"/>
      <c r="AF10317" s="99"/>
      <c r="AG10317" s="99"/>
      <c r="AH10317" s="31"/>
      <c r="AI10317" s="31"/>
      <c r="AJ10317" s="31"/>
      <c r="AK10317" s="31"/>
      <c r="AL10317" s="31"/>
      <c r="AO10317" s="376"/>
    </row>
    <row r="10318" spans="1:41" x14ac:dyDescent="0.3">
      <c r="A10318" s="333" t="s">
        <v>18697</v>
      </c>
      <c r="B10318" s="333" t="s">
        <v>1161</v>
      </c>
      <c r="C10318" s="125" t="s">
        <v>10225</v>
      </c>
      <c r="D10318" s="32" t="s">
        <v>20309</v>
      </c>
      <c r="E10318" s="125" t="s">
        <v>2593</v>
      </c>
      <c r="F10318" s="125" t="s">
        <v>1190</v>
      </c>
      <c r="G10318" s="125" t="s">
        <v>1190</v>
      </c>
      <c r="AO10318" s="376"/>
    </row>
    <row r="10319" spans="1:41" x14ac:dyDescent="0.3">
      <c r="A10319" s="333" t="s">
        <v>18697</v>
      </c>
      <c r="B10319" s="333" t="s">
        <v>1157</v>
      </c>
      <c r="C10319" s="125" t="s">
        <v>13318</v>
      </c>
      <c r="D10319" s="32" t="s">
        <v>20309</v>
      </c>
      <c r="E10319" s="125" t="s">
        <v>12551</v>
      </c>
      <c r="F10319" s="125" t="s">
        <v>1190</v>
      </c>
      <c r="G10319" s="125" t="s">
        <v>1190</v>
      </c>
      <c r="AO10319" s="376"/>
    </row>
    <row r="10320" spans="1:41" x14ac:dyDescent="0.25">
      <c r="A10320" s="57" t="s">
        <v>6204</v>
      </c>
      <c r="B10320" s="111" t="s">
        <v>1169</v>
      </c>
      <c r="C10320" s="56" t="s">
        <v>2745</v>
      </c>
      <c r="D10320" s="146" t="s">
        <v>2198</v>
      </c>
      <c r="E10320" s="69">
        <v>45227</v>
      </c>
      <c r="F10320" s="93"/>
      <c r="G10320" s="93"/>
      <c r="H10320" s="93"/>
      <c r="I10320" s="99"/>
      <c r="J10320" s="99"/>
      <c r="K10320" s="99"/>
      <c r="L10320" s="99"/>
      <c r="M10320" s="99"/>
      <c r="N10320" s="44"/>
      <c r="O10320" s="44"/>
      <c r="P10320" s="99"/>
      <c r="Q10320" s="99"/>
      <c r="R10320" s="99"/>
      <c r="S10320" s="99"/>
      <c r="T10320" s="99"/>
      <c r="U10320" s="99"/>
      <c r="V10320" s="99"/>
      <c r="W10320" s="99"/>
      <c r="X10320" s="99"/>
      <c r="Y10320" s="99"/>
      <c r="Z10320" s="99"/>
      <c r="AA10320" s="99"/>
      <c r="AB10320" s="99"/>
      <c r="AC10320" s="99"/>
      <c r="AD10320" s="99"/>
      <c r="AE10320" s="99"/>
      <c r="AF10320" s="99"/>
      <c r="AG10320" s="99"/>
      <c r="AH10320" s="31"/>
      <c r="AI10320" s="31"/>
      <c r="AJ10320" s="31"/>
      <c r="AK10320" s="31"/>
      <c r="AL10320" s="31"/>
      <c r="AO10320" s="376"/>
    </row>
    <row r="10321" spans="1:41" x14ac:dyDescent="0.25">
      <c r="A10321" s="57" t="s">
        <v>6204</v>
      </c>
      <c r="B10321" s="92" t="s">
        <v>3682</v>
      </c>
      <c r="C10321" s="93" t="s">
        <v>19106</v>
      </c>
      <c r="D10321" s="93" t="s">
        <v>3681</v>
      </c>
      <c r="E10321" s="94">
        <v>48029</v>
      </c>
      <c r="F10321" s="93"/>
      <c r="G10321" s="93"/>
      <c r="H10321" s="93"/>
      <c r="I10321" s="99"/>
      <c r="J10321" s="99"/>
      <c r="K10321" s="99"/>
      <c r="L10321" s="99"/>
      <c r="M10321" s="99"/>
      <c r="N10321" s="44"/>
      <c r="O10321" s="44"/>
      <c r="P10321" s="99"/>
      <c r="Q10321" s="99"/>
      <c r="R10321" s="99"/>
      <c r="S10321" s="99"/>
      <c r="T10321" s="99"/>
      <c r="U10321" s="99"/>
      <c r="V10321" s="99"/>
      <c r="W10321" s="99"/>
      <c r="X10321" s="99"/>
      <c r="Y10321" s="99"/>
      <c r="Z10321" s="99"/>
      <c r="AA10321" s="99"/>
      <c r="AB10321" s="99"/>
      <c r="AC10321" s="99"/>
      <c r="AD10321" s="99"/>
      <c r="AE10321" s="99"/>
      <c r="AF10321" s="99"/>
      <c r="AG10321" s="99"/>
      <c r="AH10321" s="31"/>
      <c r="AI10321" s="31"/>
      <c r="AJ10321" s="31"/>
      <c r="AK10321" s="31"/>
      <c r="AL10321" s="31"/>
      <c r="AO10321" s="376"/>
    </row>
    <row r="10322" spans="1:41" x14ac:dyDescent="0.3">
      <c r="A10322" s="333" t="s">
        <v>1352</v>
      </c>
      <c r="B10322" s="333" t="s">
        <v>2690</v>
      </c>
      <c r="C10322" s="125" t="s">
        <v>21253</v>
      </c>
      <c r="D10322" s="32" t="s">
        <v>20309</v>
      </c>
      <c r="E10322" s="125" t="s">
        <v>21312</v>
      </c>
      <c r="F10322" s="125" t="s">
        <v>1189</v>
      </c>
      <c r="G10322" s="125" t="s">
        <v>1190</v>
      </c>
      <c r="AO10322" s="376"/>
    </row>
    <row r="10323" spans="1:41" x14ac:dyDescent="0.25">
      <c r="A10323" s="91" t="s">
        <v>1352</v>
      </c>
      <c r="B10323" s="92" t="s">
        <v>19284</v>
      </c>
      <c r="C10323" s="93" t="s">
        <v>19285</v>
      </c>
      <c r="D10323" s="93" t="s">
        <v>1201</v>
      </c>
      <c r="E10323" s="94">
        <v>46582</v>
      </c>
      <c r="F10323" s="93"/>
      <c r="G10323" s="93"/>
      <c r="H10323" s="93"/>
      <c r="I10323" s="99"/>
      <c r="J10323" s="99"/>
      <c r="K10323" s="99"/>
      <c r="L10323" s="99"/>
      <c r="M10323" s="99"/>
      <c r="N10323" s="99"/>
      <c r="O10323" s="99"/>
      <c r="P10323" s="99"/>
      <c r="Q10323" s="99"/>
      <c r="R10323" s="99"/>
      <c r="S10323" s="99"/>
      <c r="T10323" s="99"/>
      <c r="U10323" s="99"/>
      <c r="V10323" s="99"/>
      <c r="W10323" s="99"/>
      <c r="X10323" s="99"/>
      <c r="Y10323" s="99"/>
      <c r="Z10323" s="99"/>
      <c r="AA10323" s="99"/>
      <c r="AB10323" s="99"/>
      <c r="AC10323" s="99"/>
      <c r="AD10323" s="99"/>
      <c r="AE10323" s="99"/>
      <c r="AF10323" s="99"/>
      <c r="AG10323" s="99"/>
      <c r="AH10323" s="31"/>
      <c r="AI10323" s="31"/>
      <c r="AJ10323" s="31"/>
      <c r="AK10323" s="31"/>
      <c r="AL10323" s="31"/>
      <c r="AO10323" s="376"/>
    </row>
    <row r="10324" spans="1:41" x14ac:dyDescent="0.25">
      <c r="A10324" s="44" t="s">
        <v>16101</v>
      </c>
      <c r="B10324" s="44" t="s">
        <v>12153</v>
      </c>
      <c r="C10324" s="45">
        <v>19.25</v>
      </c>
      <c r="D10324" s="45" t="s">
        <v>12549</v>
      </c>
      <c r="E10324" s="46">
        <v>47664</v>
      </c>
      <c r="F10324" s="45"/>
      <c r="G10324" s="93"/>
      <c r="H10324" s="93"/>
      <c r="I10324" s="99"/>
      <c r="J10324" s="99"/>
      <c r="K10324" s="99"/>
      <c r="L10324" s="99"/>
      <c r="M10324" s="99"/>
      <c r="N10324" s="99"/>
      <c r="O10324" s="99"/>
      <c r="P10324" s="99"/>
      <c r="Q10324" s="99"/>
      <c r="R10324" s="99"/>
      <c r="S10324" s="99"/>
      <c r="T10324" s="99"/>
      <c r="U10324" s="99"/>
      <c r="V10324" s="99"/>
      <c r="W10324" s="99"/>
      <c r="X10324" s="99"/>
      <c r="Y10324" s="99"/>
      <c r="Z10324" s="99"/>
      <c r="AA10324" s="99"/>
      <c r="AB10324" s="99"/>
      <c r="AC10324" s="99"/>
      <c r="AD10324" s="99"/>
      <c r="AE10324" s="99"/>
      <c r="AF10324" s="99"/>
      <c r="AG10324" s="99"/>
      <c r="AH10324" s="31"/>
      <c r="AI10324" s="31"/>
      <c r="AJ10324" s="31"/>
      <c r="AK10324" s="31"/>
      <c r="AL10324" s="31"/>
      <c r="AO10324" s="376"/>
    </row>
    <row r="10325" spans="1:41" x14ac:dyDescent="0.25">
      <c r="A10325" s="44" t="s">
        <v>21723</v>
      </c>
      <c r="B10325" s="44" t="s">
        <v>9248</v>
      </c>
      <c r="C10325" s="45">
        <v>260105</v>
      </c>
      <c r="D10325" s="45" t="s">
        <v>11363</v>
      </c>
      <c r="E10325" s="45" t="s">
        <v>17625</v>
      </c>
      <c r="AO10325" s="376"/>
    </row>
    <row r="10326" spans="1:41" x14ac:dyDescent="0.25">
      <c r="A10326" s="91" t="s">
        <v>19141</v>
      </c>
      <c r="B10326" s="92" t="s">
        <v>3182</v>
      </c>
      <c r="C10326" s="93" t="s">
        <v>19170</v>
      </c>
      <c r="D10326" s="93" t="s">
        <v>1201</v>
      </c>
      <c r="E10326" s="94">
        <v>46582</v>
      </c>
      <c r="F10326" s="93"/>
      <c r="G10326" s="93"/>
      <c r="H10326" s="93"/>
      <c r="I10326" s="99"/>
      <c r="J10326" s="99"/>
      <c r="K10326" s="99"/>
      <c r="L10326" s="99"/>
      <c r="M10326" s="99"/>
      <c r="N10326" s="99"/>
      <c r="O10326" s="99"/>
      <c r="P10326" s="99"/>
      <c r="Q10326" s="99"/>
      <c r="R10326" s="99"/>
      <c r="S10326" s="99"/>
      <c r="T10326" s="99"/>
      <c r="U10326" s="99"/>
      <c r="V10326" s="99"/>
      <c r="W10326" s="99"/>
      <c r="X10326" s="99"/>
      <c r="Y10326" s="99"/>
      <c r="Z10326" s="99"/>
      <c r="AA10326" s="99"/>
      <c r="AB10326" s="99"/>
      <c r="AC10326" s="99"/>
      <c r="AD10326" s="99"/>
      <c r="AE10326" s="99"/>
      <c r="AF10326" s="99"/>
      <c r="AG10326" s="99"/>
      <c r="AH10326" s="31"/>
      <c r="AI10326" s="31"/>
      <c r="AJ10326" s="31"/>
      <c r="AK10326" s="31"/>
      <c r="AL10326" s="31"/>
      <c r="AO10326" s="376"/>
    </row>
    <row r="10327" spans="1:41" x14ac:dyDescent="0.25">
      <c r="A10327" s="44" t="s">
        <v>9468</v>
      </c>
      <c r="B10327" s="92" t="s">
        <v>9602</v>
      </c>
      <c r="C10327" s="77" t="s">
        <v>9336</v>
      </c>
      <c r="D10327" s="93" t="s">
        <v>9601</v>
      </c>
      <c r="E10327" s="94">
        <v>46568</v>
      </c>
      <c r="F10327" s="93"/>
      <c r="G10327" s="93"/>
      <c r="H10327" s="93"/>
      <c r="I10327" s="99"/>
      <c r="J10327" s="99"/>
      <c r="K10327" s="99"/>
      <c r="L10327" s="99"/>
      <c r="M10327" s="99"/>
      <c r="N10327" s="44"/>
      <c r="O10327" s="44"/>
      <c r="P10327" s="99"/>
      <c r="Q10327" s="99"/>
      <c r="R10327" s="99"/>
      <c r="S10327" s="99"/>
      <c r="T10327" s="99"/>
      <c r="U10327" s="99"/>
      <c r="V10327" s="99"/>
      <c r="W10327" s="99"/>
      <c r="X10327" s="99"/>
      <c r="Y10327" s="99"/>
      <c r="Z10327" s="99"/>
      <c r="AA10327" s="99"/>
      <c r="AB10327" s="99"/>
      <c r="AC10327" s="99"/>
      <c r="AD10327" s="99"/>
      <c r="AE10327" s="99"/>
      <c r="AF10327" s="99"/>
      <c r="AG10327" s="99"/>
      <c r="AH10327" s="31"/>
      <c r="AI10327" s="31"/>
      <c r="AJ10327" s="31"/>
      <c r="AK10327" s="31"/>
      <c r="AL10327" s="31"/>
      <c r="AO10327" s="376"/>
    </row>
    <row r="10328" spans="1:41" x14ac:dyDescent="0.25">
      <c r="A10328" s="44" t="s">
        <v>7023</v>
      </c>
      <c r="B10328" s="44" t="s">
        <v>2350</v>
      </c>
      <c r="C10328" s="45">
        <v>230105</v>
      </c>
      <c r="D10328" s="45" t="s">
        <v>11363</v>
      </c>
      <c r="E10328" s="45" t="s">
        <v>5265</v>
      </c>
      <c r="AO10328" s="376"/>
    </row>
    <row r="10329" spans="1:41" x14ac:dyDescent="0.25">
      <c r="A10329" s="44" t="s">
        <v>21724</v>
      </c>
      <c r="B10329" s="44" t="s">
        <v>21449</v>
      </c>
      <c r="C10329" s="45">
        <v>260504</v>
      </c>
      <c r="D10329" s="45" t="s">
        <v>11363</v>
      </c>
      <c r="E10329" s="45" t="s">
        <v>21450</v>
      </c>
      <c r="AO10329" s="376"/>
    </row>
    <row r="10330" spans="1:41" x14ac:dyDescent="0.25">
      <c r="A10330" s="44" t="s">
        <v>13240</v>
      </c>
      <c r="B10330" s="44" t="s">
        <v>5321</v>
      </c>
      <c r="C10330" s="45">
        <v>25010401</v>
      </c>
      <c r="D10330" s="45" t="s">
        <v>11363</v>
      </c>
      <c r="E10330" s="45" t="s">
        <v>12564</v>
      </c>
      <c r="AO10330" s="376"/>
    </row>
    <row r="10331" spans="1:41" x14ac:dyDescent="0.25">
      <c r="A10331" s="44" t="s">
        <v>13240</v>
      </c>
      <c r="B10331" s="44" t="s">
        <v>3176</v>
      </c>
      <c r="C10331" s="45">
        <v>25010402</v>
      </c>
      <c r="D10331" s="45" t="s">
        <v>11363</v>
      </c>
      <c r="E10331" s="45" t="s">
        <v>12564</v>
      </c>
      <c r="AO10331" s="376"/>
    </row>
    <row r="10332" spans="1:41" x14ac:dyDescent="0.25">
      <c r="A10332" s="44" t="s">
        <v>6496</v>
      </c>
      <c r="B10332" s="44" t="s">
        <v>3176</v>
      </c>
      <c r="C10332" s="45">
        <v>23010402</v>
      </c>
      <c r="D10332" s="45" t="s">
        <v>11363</v>
      </c>
      <c r="E10332" s="45" t="s">
        <v>5322</v>
      </c>
      <c r="AO10332" s="376"/>
    </row>
    <row r="10333" spans="1:41" x14ac:dyDescent="0.25">
      <c r="A10333" s="44" t="s">
        <v>12331</v>
      </c>
      <c r="B10333" s="44" t="s">
        <v>13593</v>
      </c>
      <c r="C10333" s="45">
        <v>27.25</v>
      </c>
      <c r="D10333" s="45" t="s">
        <v>12549</v>
      </c>
      <c r="E10333" s="46">
        <v>47664</v>
      </c>
      <c r="F10333" s="45"/>
      <c r="G10333" s="93"/>
      <c r="H10333" s="93"/>
      <c r="I10333" s="99"/>
      <c r="J10333" s="99"/>
      <c r="K10333" s="99"/>
      <c r="L10333" s="99"/>
      <c r="M10333" s="99"/>
      <c r="N10333" s="99"/>
      <c r="O10333" s="99"/>
      <c r="P10333" s="99"/>
      <c r="Q10333" s="99"/>
      <c r="R10333" s="99"/>
      <c r="S10333" s="99"/>
      <c r="T10333" s="99"/>
      <c r="U10333" s="99"/>
      <c r="V10333" s="99"/>
      <c r="W10333" s="99"/>
      <c r="X10333" s="99"/>
      <c r="Y10333" s="99"/>
      <c r="Z10333" s="99"/>
      <c r="AA10333" s="99"/>
      <c r="AB10333" s="99"/>
      <c r="AC10333" s="99"/>
      <c r="AD10333" s="99"/>
      <c r="AE10333" s="99"/>
      <c r="AF10333" s="99"/>
      <c r="AG10333" s="99"/>
      <c r="AH10333" s="31"/>
      <c r="AI10333" s="31"/>
      <c r="AJ10333" s="31"/>
      <c r="AK10333" s="31"/>
      <c r="AL10333" s="31"/>
      <c r="AO10333" s="376"/>
    </row>
    <row r="10334" spans="1:41" x14ac:dyDescent="0.25">
      <c r="A10334" s="44" t="s">
        <v>12331</v>
      </c>
      <c r="B10334" s="44" t="s">
        <v>12105</v>
      </c>
      <c r="C10334" s="45">
        <v>39.25</v>
      </c>
      <c r="D10334" s="45" t="s">
        <v>12549</v>
      </c>
      <c r="E10334" s="46">
        <v>47514</v>
      </c>
      <c r="F10334" s="45"/>
      <c r="G10334" s="93"/>
      <c r="H10334" s="93"/>
      <c r="I10334" s="99"/>
      <c r="J10334" s="99"/>
      <c r="K10334" s="99"/>
      <c r="L10334" s="99"/>
      <c r="M10334" s="99"/>
      <c r="N10334" s="99"/>
      <c r="O10334" s="99"/>
      <c r="P10334" s="99"/>
      <c r="Q10334" s="99"/>
      <c r="R10334" s="99"/>
      <c r="S10334" s="99"/>
      <c r="T10334" s="99"/>
      <c r="U10334" s="99"/>
      <c r="V10334" s="99"/>
      <c r="W10334" s="99"/>
      <c r="X10334" s="99"/>
      <c r="Y10334" s="99"/>
      <c r="Z10334" s="99"/>
      <c r="AA10334" s="99"/>
      <c r="AB10334" s="99"/>
      <c r="AC10334" s="99"/>
      <c r="AD10334" s="99"/>
      <c r="AE10334" s="99"/>
      <c r="AF10334" s="99"/>
      <c r="AG10334" s="99"/>
      <c r="AH10334" s="31"/>
      <c r="AI10334" s="31"/>
      <c r="AJ10334" s="31"/>
      <c r="AK10334" s="31"/>
      <c r="AL10334" s="31"/>
      <c r="AO10334" s="376"/>
    </row>
    <row r="10335" spans="1:41" x14ac:dyDescent="0.25">
      <c r="A10335" s="44" t="s">
        <v>18857</v>
      </c>
      <c r="B10335" s="44" t="s">
        <v>21399</v>
      </c>
      <c r="C10335" s="45" t="s">
        <v>18888</v>
      </c>
      <c r="D10335" s="45" t="s">
        <v>21447</v>
      </c>
      <c r="E10335" s="46">
        <v>46507</v>
      </c>
      <c r="AO10335" s="376"/>
    </row>
    <row r="10336" spans="1:41" x14ac:dyDescent="0.25">
      <c r="A10336" s="44" t="s">
        <v>12332</v>
      </c>
      <c r="B10336" s="44" t="s">
        <v>12149</v>
      </c>
      <c r="C10336" s="45">
        <v>32.24</v>
      </c>
      <c r="D10336" s="45" t="s">
        <v>12549</v>
      </c>
      <c r="E10336" s="46">
        <v>47299</v>
      </c>
      <c r="F10336" s="45"/>
      <c r="G10336" s="93"/>
      <c r="H10336" s="93"/>
      <c r="I10336" s="99"/>
      <c r="J10336" s="99"/>
      <c r="K10336" s="99"/>
      <c r="L10336" s="99"/>
      <c r="M10336" s="99"/>
      <c r="N10336" s="99"/>
      <c r="O10336" s="99"/>
      <c r="P10336" s="99"/>
      <c r="Q10336" s="99"/>
      <c r="R10336" s="99"/>
      <c r="S10336" s="99"/>
      <c r="T10336" s="99"/>
      <c r="U10336" s="99"/>
      <c r="V10336" s="99"/>
      <c r="W10336" s="99"/>
      <c r="X10336" s="99"/>
      <c r="Y10336" s="99"/>
      <c r="Z10336" s="99"/>
      <c r="AA10336" s="99"/>
      <c r="AB10336" s="99"/>
      <c r="AC10336" s="99"/>
      <c r="AD10336" s="99"/>
      <c r="AE10336" s="99"/>
      <c r="AF10336" s="99"/>
      <c r="AG10336" s="99"/>
      <c r="AH10336" s="31"/>
      <c r="AI10336" s="31"/>
      <c r="AJ10336" s="31"/>
      <c r="AK10336" s="31"/>
      <c r="AL10336" s="31"/>
      <c r="AO10336" s="376"/>
    </row>
    <row r="10337" spans="1:41" x14ac:dyDescent="0.25">
      <c r="A10337" s="44" t="s">
        <v>747</v>
      </c>
      <c r="B10337" s="44" t="s">
        <v>3841</v>
      </c>
      <c r="C10337" s="45">
        <v>24060401</v>
      </c>
      <c r="D10337" s="45" t="s">
        <v>11363</v>
      </c>
      <c r="E10337" s="45" t="s">
        <v>4962</v>
      </c>
      <c r="AO10337" s="376"/>
    </row>
    <row r="10338" spans="1:41" x14ac:dyDescent="0.25">
      <c r="A10338" s="44" t="s">
        <v>747</v>
      </c>
      <c r="B10338" s="44" t="s">
        <v>926</v>
      </c>
      <c r="C10338" s="45">
        <v>24060402</v>
      </c>
      <c r="D10338" s="45" t="s">
        <v>11363</v>
      </c>
      <c r="E10338" s="45" t="s">
        <v>4962</v>
      </c>
      <c r="AO10338" s="376"/>
    </row>
    <row r="10339" spans="1:41" x14ac:dyDescent="0.25">
      <c r="A10339" s="44" t="s">
        <v>747</v>
      </c>
      <c r="B10339" s="44" t="s">
        <v>199</v>
      </c>
      <c r="C10339" s="45">
        <v>241001</v>
      </c>
      <c r="D10339" s="45" t="s">
        <v>11363</v>
      </c>
      <c r="E10339" s="45" t="s">
        <v>5332</v>
      </c>
      <c r="AO10339" s="376"/>
    </row>
    <row r="10340" spans="1:41" x14ac:dyDescent="0.3">
      <c r="A10340" s="333" t="s">
        <v>11053</v>
      </c>
      <c r="B10340" s="333" t="s">
        <v>1161</v>
      </c>
      <c r="C10340" s="125" t="s">
        <v>10225</v>
      </c>
      <c r="D10340" s="32" t="s">
        <v>20309</v>
      </c>
      <c r="E10340" s="125" t="s">
        <v>2593</v>
      </c>
      <c r="F10340" s="125" t="s">
        <v>1190</v>
      </c>
      <c r="G10340" s="125" t="s">
        <v>1190</v>
      </c>
      <c r="AO10340" s="376"/>
    </row>
    <row r="10341" spans="1:41" x14ac:dyDescent="0.25">
      <c r="A10341" s="44" t="s">
        <v>18002</v>
      </c>
      <c r="B10341" s="44" t="s">
        <v>17452</v>
      </c>
      <c r="C10341" s="45">
        <v>25010501</v>
      </c>
      <c r="D10341" s="45" t="s">
        <v>11363</v>
      </c>
      <c r="E10341" s="45" t="s">
        <v>12551</v>
      </c>
      <c r="AO10341" s="376"/>
    </row>
    <row r="10342" spans="1:41" x14ac:dyDescent="0.25">
      <c r="A10342" s="44" t="s">
        <v>18002</v>
      </c>
      <c r="B10342" s="44" t="s">
        <v>5129</v>
      </c>
      <c r="C10342" s="45">
        <v>25010502</v>
      </c>
      <c r="D10342" s="45" t="s">
        <v>11363</v>
      </c>
      <c r="E10342" s="45" t="s">
        <v>12551</v>
      </c>
      <c r="AO10342" s="376"/>
    </row>
    <row r="10343" spans="1:41" x14ac:dyDescent="0.25">
      <c r="A10343" s="44" t="s">
        <v>18002</v>
      </c>
      <c r="B10343" s="44" t="s">
        <v>5321</v>
      </c>
      <c r="C10343" s="45">
        <v>25010401</v>
      </c>
      <c r="D10343" s="45" t="s">
        <v>11363</v>
      </c>
      <c r="E10343" s="45" t="s">
        <v>12564</v>
      </c>
      <c r="AO10343" s="376"/>
    </row>
    <row r="10344" spans="1:41" x14ac:dyDescent="0.25">
      <c r="A10344" s="44" t="s">
        <v>18002</v>
      </c>
      <c r="B10344" s="44" t="s">
        <v>3176</v>
      </c>
      <c r="C10344" s="45">
        <v>25010402</v>
      </c>
      <c r="D10344" s="45" t="s">
        <v>11363</v>
      </c>
      <c r="E10344" s="45" t="s">
        <v>12564</v>
      </c>
      <c r="AO10344" s="376"/>
    </row>
    <row r="10345" spans="1:41" x14ac:dyDescent="0.25">
      <c r="A10345" s="44" t="s">
        <v>5024</v>
      </c>
      <c r="B10345" s="44" t="s">
        <v>5014</v>
      </c>
      <c r="C10345" s="45" t="s">
        <v>5025</v>
      </c>
      <c r="D10345" s="45" t="s">
        <v>11204</v>
      </c>
      <c r="E10345" s="45" t="s">
        <v>14002</v>
      </c>
      <c r="F10345" s="93"/>
      <c r="G10345" s="93"/>
      <c r="H10345" s="93"/>
      <c r="I10345" s="99"/>
      <c r="J10345" s="99"/>
      <c r="K10345" s="99"/>
      <c r="L10345" s="99"/>
      <c r="M10345" s="99"/>
      <c r="N10345" s="99"/>
      <c r="O10345" s="99"/>
      <c r="P10345" s="99"/>
      <c r="Q10345" s="99"/>
      <c r="R10345" s="99"/>
      <c r="S10345" s="99"/>
      <c r="T10345" s="99"/>
      <c r="U10345" s="99"/>
      <c r="V10345" s="99"/>
      <c r="W10345" s="99"/>
      <c r="X10345" s="99"/>
      <c r="Y10345" s="99"/>
      <c r="Z10345" s="99"/>
      <c r="AA10345" s="99"/>
      <c r="AB10345" s="99"/>
      <c r="AC10345" s="99"/>
      <c r="AD10345" s="99"/>
      <c r="AE10345" s="99"/>
      <c r="AF10345" s="99"/>
      <c r="AG10345" s="99"/>
      <c r="AH10345" s="31"/>
      <c r="AI10345" s="31"/>
      <c r="AJ10345" s="31"/>
      <c r="AK10345" s="31"/>
      <c r="AL10345" s="31"/>
      <c r="AO10345" s="376"/>
    </row>
    <row r="10346" spans="1:41" x14ac:dyDescent="0.25">
      <c r="A10346" s="44" t="s">
        <v>5024</v>
      </c>
      <c r="B10346" s="44" t="s">
        <v>5014</v>
      </c>
      <c r="C10346" s="45" t="s">
        <v>5025</v>
      </c>
      <c r="D10346" s="93" t="s">
        <v>17443</v>
      </c>
      <c r="E10346" s="45" t="s">
        <v>11893</v>
      </c>
      <c r="F10346" s="93"/>
      <c r="G10346" s="93"/>
      <c r="H10346" s="93"/>
      <c r="I10346" s="99"/>
      <c r="J10346" s="99"/>
      <c r="K10346" s="99"/>
      <c r="L10346" s="99"/>
      <c r="M10346" s="99"/>
      <c r="N10346" s="99"/>
      <c r="O10346" s="99"/>
      <c r="P10346" s="99"/>
      <c r="Q10346" s="99"/>
      <c r="R10346" s="99"/>
      <c r="S10346" s="99"/>
      <c r="T10346" s="99"/>
      <c r="U10346" s="99"/>
      <c r="V10346" s="99"/>
      <c r="W10346" s="99"/>
      <c r="X10346" s="99"/>
      <c r="Y10346" s="99"/>
      <c r="Z10346" s="99"/>
      <c r="AA10346" s="99"/>
      <c r="AB10346" s="99"/>
      <c r="AC10346" s="99"/>
      <c r="AD10346" s="99"/>
      <c r="AE10346" s="99"/>
      <c r="AF10346" s="99"/>
      <c r="AG10346" s="99"/>
      <c r="AH10346" s="31"/>
      <c r="AI10346" s="31"/>
      <c r="AJ10346" s="31"/>
      <c r="AK10346" s="31"/>
      <c r="AL10346" s="31"/>
      <c r="AO10346" s="376"/>
    </row>
    <row r="10347" spans="1:41" x14ac:dyDescent="0.25">
      <c r="A10347" s="44" t="s">
        <v>5024</v>
      </c>
      <c r="B10347" s="44" t="s">
        <v>15001</v>
      </c>
      <c r="C10347" s="45" t="s">
        <v>13853</v>
      </c>
      <c r="D10347" s="367" t="s">
        <v>3696</v>
      </c>
      <c r="E10347" s="328">
        <f>DATE(2029,1,31)</f>
        <v>47149</v>
      </c>
      <c r="F10347" s="32"/>
      <c r="G10347" s="32"/>
      <c r="H10347" s="32"/>
      <c r="I10347" s="31"/>
      <c r="J10347" s="31"/>
      <c r="K10347" s="31"/>
      <c r="L10347" s="31"/>
      <c r="M10347" s="31"/>
      <c r="N10347" s="31"/>
      <c r="O10347" s="31"/>
      <c r="P10347" s="31"/>
      <c r="Q10347" s="31"/>
      <c r="R10347" s="31"/>
      <c r="S10347" s="31"/>
      <c r="T10347" s="31"/>
      <c r="U10347" s="31"/>
      <c r="V10347" s="31"/>
      <c r="W10347" s="31"/>
      <c r="X10347" s="31"/>
      <c r="Y10347" s="31"/>
      <c r="Z10347" s="31"/>
      <c r="AA10347" s="31"/>
      <c r="AB10347" s="31"/>
      <c r="AC10347" s="31"/>
      <c r="AD10347" s="31"/>
      <c r="AE10347" s="31"/>
      <c r="AF10347" s="31"/>
      <c r="AG10347" s="31"/>
      <c r="AH10347" s="31"/>
      <c r="AI10347" s="31"/>
      <c r="AJ10347" s="31"/>
      <c r="AK10347" s="31"/>
      <c r="AL10347" s="31"/>
      <c r="AO10347" s="376"/>
    </row>
    <row r="10348" spans="1:41" x14ac:dyDescent="0.25">
      <c r="A10348" s="44" t="s">
        <v>5024</v>
      </c>
      <c r="B10348" s="44" t="s">
        <v>5014</v>
      </c>
      <c r="C10348" s="45" t="s">
        <v>5025</v>
      </c>
      <c r="D10348" s="45" t="s">
        <v>9895</v>
      </c>
      <c r="E10348" s="45" t="s">
        <v>5016</v>
      </c>
      <c r="F10348" s="93"/>
      <c r="G10348" s="93"/>
      <c r="H10348" s="93"/>
      <c r="I10348" s="99"/>
      <c r="J10348" s="99"/>
      <c r="K10348" s="99"/>
      <c r="L10348" s="99"/>
      <c r="M10348" s="99"/>
      <c r="N10348" s="44"/>
      <c r="O10348" s="44"/>
      <c r="P10348" s="99"/>
      <c r="Q10348" s="99"/>
      <c r="R10348" s="99"/>
      <c r="S10348" s="99"/>
      <c r="T10348" s="99"/>
      <c r="U10348" s="99"/>
      <c r="V10348" s="99"/>
      <c r="W10348" s="99"/>
      <c r="X10348" s="99"/>
      <c r="Y10348" s="99"/>
      <c r="Z10348" s="99"/>
      <c r="AA10348" s="99"/>
      <c r="AB10348" s="99"/>
      <c r="AC10348" s="99"/>
      <c r="AD10348" s="99"/>
      <c r="AE10348" s="99"/>
      <c r="AF10348" s="99"/>
      <c r="AG10348" s="99"/>
      <c r="AH10348" s="31"/>
      <c r="AI10348" s="31"/>
      <c r="AJ10348" s="31"/>
      <c r="AK10348" s="31"/>
      <c r="AL10348" s="31"/>
      <c r="AO10348" s="376"/>
    </row>
    <row r="10349" spans="1:41" x14ac:dyDescent="0.3">
      <c r="A10349" s="333" t="s">
        <v>12890</v>
      </c>
      <c r="B10349" s="333" t="s">
        <v>12848</v>
      </c>
      <c r="C10349" s="125" t="s">
        <v>12849</v>
      </c>
      <c r="D10349" s="32" t="s">
        <v>20309</v>
      </c>
      <c r="E10349" s="125" t="s">
        <v>5332</v>
      </c>
      <c r="F10349" s="125" t="s">
        <v>1190</v>
      </c>
      <c r="G10349" s="125" t="s">
        <v>1190</v>
      </c>
      <c r="AO10349" s="376"/>
    </row>
    <row r="10350" spans="1:41" x14ac:dyDescent="0.25">
      <c r="A10350" s="44" t="s">
        <v>12700</v>
      </c>
      <c r="B10350" s="44" t="s">
        <v>17452</v>
      </c>
      <c r="C10350" s="45">
        <v>25010501</v>
      </c>
      <c r="D10350" s="45" t="s">
        <v>11363</v>
      </c>
      <c r="E10350" s="45" t="s">
        <v>12551</v>
      </c>
      <c r="AO10350" s="376"/>
    </row>
    <row r="10351" spans="1:41" x14ac:dyDescent="0.25">
      <c r="A10351" s="44" t="s">
        <v>12700</v>
      </c>
      <c r="B10351" s="44" t="s">
        <v>5129</v>
      </c>
      <c r="C10351" s="45">
        <v>25010502</v>
      </c>
      <c r="D10351" s="45" t="s">
        <v>11363</v>
      </c>
      <c r="E10351" s="45" t="s">
        <v>12551</v>
      </c>
      <c r="AO10351" s="376"/>
    </row>
    <row r="10352" spans="1:41" x14ac:dyDescent="0.25">
      <c r="A10352" s="114" t="s">
        <v>2056</v>
      </c>
      <c r="B10352" s="114" t="s">
        <v>17216</v>
      </c>
      <c r="C10352" s="106" t="s">
        <v>17217</v>
      </c>
      <c r="D10352" s="93" t="s">
        <v>1394</v>
      </c>
      <c r="E10352" s="115">
        <v>47361</v>
      </c>
      <c r="F10352" s="93"/>
      <c r="G10352" s="93"/>
      <c r="H10352" s="93"/>
      <c r="I10352" s="99"/>
      <c r="J10352" s="99"/>
      <c r="K10352" s="99"/>
      <c r="L10352" s="99"/>
      <c r="M10352" s="99"/>
      <c r="N10352" s="44"/>
      <c r="O10352" s="44"/>
      <c r="P10352" s="99"/>
      <c r="Q10352" s="99"/>
      <c r="R10352" s="99"/>
      <c r="S10352" s="99"/>
      <c r="T10352" s="99"/>
      <c r="U10352" s="99"/>
      <c r="V10352" s="99"/>
      <c r="W10352" s="99"/>
      <c r="X10352" s="99"/>
      <c r="Y10352" s="99"/>
      <c r="Z10352" s="99"/>
      <c r="AA10352" s="99"/>
      <c r="AB10352" s="99"/>
      <c r="AC10352" s="99"/>
      <c r="AD10352" s="99"/>
      <c r="AE10352" s="99"/>
      <c r="AF10352" s="99"/>
      <c r="AG10352" s="99"/>
      <c r="AH10352" s="31"/>
      <c r="AI10352" s="31"/>
      <c r="AJ10352" s="31"/>
      <c r="AK10352" s="31"/>
      <c r="AL10352" s="31"/>
      <c r="AO10352" s="376"/>
    </row>
    <row r="10353" spans="1:41" x14ac:dyDescent="0.25">
      <c r="A10353" s="44" t="s">
        <v>2286</v>
      </c>
      <c r="B10353" s="44" t="s">
        <v>2285</v>
      </c>
      <c r="C10353" s="45" t="s">
        <v>8694</v>
      </c>
      <c r="D10353" s="46" t="s">
        <v>21328</v>
      </c>
      <c r="E10353" s="46">
        <v>46403</v>
      </c>
      <c r="AO10353" s="376"/>
    </row>
    <row r="10354" spans="1:41" x14ac:dyDescent="0.25">
      <c r="A10354" s="44" t="s">
        <v>18003</v>
      </c>
      <c r="B10354" s="44" t="s">
        <v>5321</v>
      </c>
      <c r="C10354" s="45">
        <v>23010401</v>
      </c>
      <c r="D10354" s="45" t="s">
        <v>11363</v>
      </c>
      <c r="E10354" s="45" t="s">
        <v>5322</v>
      </c>
      <c r="AO10354" s="376"/>
    </row>
    <row r="10355" spans="1:41" x14ac:dyDescent="0.25">
      <c r="A10355" s="44" t="s">
        <v>18003</v>
      </c>
      <c r="B10355" s="44" t="s">
        <v>3176</v>
      </c>
      <c r="C10355" s="45">
        <v>23010402</v>
      </c>
      <c r="D10355" s="45" t="s">
        <v>11363</v>
      </c>
      <c r="E10355" s="45" t="s">
        <v>5322</v>
      </c>
      <c r="AO10355" s="376"/>
    </row>
    <row r="10356" spans="1:41" x14ac:dyDescent="0.3">
      <c r="A10356" s="333" t="s">
        <v>6854</v>
      </c>
      <c r="B10356" s="333" t="s">
        <v>11372</v>
      </c>
      <c r="C10356" s="125" t="s">
        <v>11373</v>
      </c>
      <c r="D10356" s="32" t="s">
        <v>20309</v>
      </c>
      <c r="E10356" s="125" t="s">
        <v>4826</v>
      </c>
      <c r="F10356" s="125" t="s">
        <v>1189</v>
      </c>
      <c r="G10356" s="125" t="s">
        <v>1190</v>
      </c>
      <c r="AO10356" s="376"/>
    </row>
    <row r="10357" spans="1:41" x14ac:dyDescent="0.25">
      <c r="A10357" s="44" t="s">
        <v>3960</v>
      </c>
      <c r="B10357" s="44" t="s">
        <v>3935</v>
      </c>
      <c r="C10357" s="56" t="s">
        <v>3853</v>
      </c>
      <c r="D10357" s="146" t="s">
        <v>1668</v>
      </c>
      <c r="E10357" s="69">
        <v>45900</v>
      </c>
      <c r="F10357" s="93"/>
      <c r="G10357" s="93" t="s">
        <v>2715</v>
      </c>
      <c r="H10357" s="93" t="s">
        <v>2715</v>
      </c>
      <c r="I10357" s="99"/>
      <c r="J10357" s="99"/>
      <c r="K10357" s="99"/>
      <c r="L10357" s="99"/>
      <c r="M10357" s="99"/>
      <c r="N10357" s="44"/>
      <c r="O10357" s="44"/>
      <c r="P10357" s="99"/>
      <c r="Q10357" s="99"/>
      <c r="R10357" s="99"/>
      <c r="S10357" s="99"/>
      <c r="T10357" s="99"/>
      <c r="U10357" s="99"/>
      <c r="V10357" s="99"/>
      <c r="W10357" s="99"/>
      <c r="X10357" s="99"/>
      <c r="Y10357" s="99"/>
      <c r="Z10357" s="99"/>
      <c r="AA10357" s="99"/>
      <c r="AB10357" s="99"/>
      <c r="AC10357" s="99"/>
      <c r="AD10357" s="99"/>
      <c r="AE10357" s="99"/>
      <c r="AF10357" s="99"/>
      <c r="AG10357" s="99"/>
      <c r="AH10357" s="31"/>
      <c r="AI10357" s="31"/>
      <c r="AJ10357" s="31"/>
      <c r="AK10357" s="31"/>
      <c r="AL10357" s="31"/>
      <c r="AO10357" s="376"/>
    </row>
    <row r="10358" spans="1:41" x14ac:dyDescent="0.3">
      <c r="A10358" s="333" t="s">
        <v>8658</v>
      </c>
      <c r="B10358" s="333" t="s">
        <v>8622</v>
      </c>
      <c r="C10358" s="125" t="s">
        <v>8623</v>
      </c>
      <c r="D10358" s="32" t="s">
        <v>20309</v>
      </c>
      <c r="E10358" s="125" t="s">
        <v>7871</v>
      </c>
      <c r="F10358" s="125" t="s">
        <v>1189</v>
      </c>
      <c r="G10358" s="125" t="s">
        <v>1190</v>
      </c>
      <c r="AO10358" s="376"/>
    </row>
    <row r="10359" spans="1:41" x14ac:dyDescent="0.3">
      <c r="A10359" s="333" t="s">
        <v>8658</v>
      </c>
      <c r="B10359" s="333" t="s">
        <v>1171</v>
      </c>
      <c r="C10359" s="125" t="s">
        <v>10962</v>
      </c>
      <c r="D10359" s="32" t="s">
        <v>20309</v>
      </c>
      <c r="E10359" s="125" t="s">
        <v>8292</v>
      </c>
      <c r="F10359" s="125" t="s">
        <v>1189</v>
      </c>
      <c r="G10359" s="125" t="s">
        <v>1190</v>
      </c>
      <c r="AO10359" s="376"/>
    </row>
    <row r="10360" spans="1:41" x14ac:dyDescent="0.3">
      <c r="A10360" s="333" t="s">
        <v>8658</v>
      </c>
      <c r="B10360" s="333" t="s">
        <v>15583</v>
      </c>
      <c r="C10360" s="125" t="s">
        <v>15584</v>
      </c>
      <c r="D10360" s="32" t="s">
        <v>20309</v>
      </c>
      <c r="E10360" s="125" t="s">
        <v>15591</v>
      </c>
      <c r="F10360" s="125" t="s">
        <v>1189</v>
      </c>
      <c r="G10360" s="125" t="s">
        <v>1190</v>
      </c>
      <c r="AO10360" s="376"/>
    </row>
    <row r="10361" spans="1:41" x14ac:dyDescent="0.25">
      <c r="A10361" s="44" t="s">
        <v>8658</v>
      </c>
      <c r="B10361" s="44" t="s">
        <v>145</v>
      </c>
      <c r="C10361" s="45" t="s">
        <v>14513</v>
      </c>
      <c r="D10361" s="46" t="s">
        <v>21328</v>
      </c>
      <c r="E10361" s="46">
        <v>46583</v>
      </c>
      <c r="AO10361" s="376"/>
    </row>
    <row r="10362" spans="1:41" x14ac:dyDescent="0.25">
      <c r="A10362" s="114" t="s">
        <v>2057</v>
      </c>
      <c r="B10362" s="114" t="s">
        <v>1993</v>
      </c>
      <c r="C10362" s="106" t="s">
        <v>1994</v>
      </c>
      <c r="D10362" s="93" t="s">
        <v>1394</v>
      </c>
      <c r="E10362" s="115">
        <v>46568</v>
      </c>
      <c r="F10362" s="93"/>
      <c r="G10362" s="93"/>
      <c r="H10362" s="93"/>
      <c r="I10362" s="99"/>
      <c r="J10362" s="99"/>
      <c r="K10362" s="99"/>
      <c r="L10362" s="99"/>
      <c r="M10362" s="99"/>
      <c r="N10362" s="44"/>
      <c r="O10362" s="44"/>
      <c r="P10362" s="99"/>
      <c r="Q10362" s="99"/>
      <c r="R10362" s="99"/>
      <c r="S10362" s="99"/>
      <c r="T10362" s="99"/>
      <c r="U10362" s="99"/>
      <c r="V10362" s="99"/>
      <c r="W10362" s="99"/>
      <c r="X10362" s="99"/>
      <c r="Y10362" s="99"/>
      <c r="Z10362" s="99"/>
      <c r="AA10362" s="99"/>
      <c r="AB10362" s="99"/>
      <c r="AC10362" s="99"/>
      <c r="AD10362" s="99"/>
      <c r="AE10362" s="99"/>
      <c r="AF10362" s="99"/>
      <c r="AG10362" s="99"/>
      <c r="AH10362" s="31"/>
      <c r="AI10362" s="31"/>
      <c r="AJ10362" s="31"/>
      <c r="AK10362" s="31"/>
      <c r="AL10362" s="31"/>
      <c r="AO10362" s="376"/>
    </row>
    <row r="10363" spans="1:41" x14ac:dyDescent="0.25">
      <c r="A10363" s="44" t="s">
        <v>18004</v>
      </c>
      <c r="B10363" s="44" t="s">
        <v>15669</v>
      </c>
      <c r="C10363" s="45">
        <v>25050402</v>
      </c>
      <c r="D10363" s="45" t="s">
        <v>11363</v>
      </c>
      <c r="E10363" s="45" t="s">
        <v>7105</v>
      </c>
      <c r="AO10363" s="376"/>
    </row>
    <row r="10364" spans="1:41" x14ac:dyDescent="0.25">
      <c r="A10364" s="44" t="s">
        <v>19382</v>
      </c>
      <c r="B10364" s="319" t="s">
        <v>19557</v>
      </c>
      <c r="C10364" s="318" t="s">
        <v>19734</v>
      </c>
      <c r="D10364" s="93" t="s">
        <v>19934</v>
      </c>
      <c r="E10364" s="320">
        <v>46691</v>
      </c>
      <c r="F10364" s="93"/>
      <c r="G10364" s="93"/>
      <c r="H10364" s="93"/>
      <c r="I10364" s="99"/>
      <c r="J10364" s="99"/>
      <c r="K10364" s="99"/>
      <c r="L10364" s="99"/>
      <c r="M10364" s="99"/>
      <c r="N10364" s="99"/>
      <c r="O10364" s="99"/>
      <c r="P10364" s="99"/>
      <c r="Q10364" s="99"/>
      <c r="R10364" s="99"/>
      <c r="S10364" s="99"/>
      <c r="T10364" s="99"/>
      <c r="U10364" s="99"/>
      <c r="V10364" s="99"/>
      <c r="W10364" s="99"/>
      <c r="X10364" s="99"/>
      <c r="Y10364" s="99"/>
      <c r="Z10364" s="99"/>
      <c r="AA10364" s="99"/>
      <c r="AB10364" s="99"/>
      <c r="AC10364" s="99"/>
      <c r="AD10364" s="99"/>
      <c r="AE10364" s="99"/>
      <c r="AF10364" s="99"/>
      <c r="AG10364" s="99"/>
      <c r="AH10364" s="31"/>
      <c r="AI10364" s="31"/>
      <c r="AJ10364" s="31"/>
      <c r="AK10364" s="31"/>
      <c r="AL10364" s="31"/>
      <c r="AO10364" s="376"/>
    </row>
    <row r="10365" spans="1:41" x14ac:dyDescent="0.25">
      <c r="A10365" s="44" t="s">
        <v>18005</v>
      </c>
      <c r="B10365" s="44" t="s">
        <v>3176</v>
      </c>
      <c r="C10365" s="45">
        <v>26010402</v>
      </c>
      <c r="D10365" s="45" t="s">
        <v>11363</v>
      </c>
      <c r="E10365" s="45" t="s">
        <v>17459</v>
      </c>
      <c r="AO10365" s="376"/>
    </row>
    <row r="10366" spans="1:41" x14ac:dyDescent="0.25">
      <c r="A10366" s="44" t="s">
        <v>20390</v>
      </c>
      <c r="B10366" s="44" t="s">
        <v>20314</v>
      </c>
      <c r="C10366" s="45" t="s">
        <v>20391</v>
      </c>
      <c r="D10366" s="46" t="s">
        <v>21328</v>
      </c>
      <c r="E10366" s="46">
        <v>46526</v>
      </c>
      <c r="AO10366" s="376"/>
    </row>
    <row r="10367" spans="1:41" x14ac:dyDescent="0.3">
      <c r="A10367" s="333" t="s">
        <v>11468</v>
      </c>
      <c r="B10367" s="333" t="s">
        <v>11371</v>
      </c>
      <c r="C10367" s="125" t="s">
        <v>11215</v>
      </c>
      <c r="D10367" s="32" t="s">
        <v>20309</v>
      </c>
      <c r="E10367" s="125" t="s">
        <v>4966</v>
      </c>
      <c r="F10367" s="125" t="s">
        <v>1189</v>
      </c>
      <c r="G10367" s="125" t="s">
        <v>1190</v>
      </c>
      <c r="AO10367" s="376"/>
    </row>
    <row r="10368" spans="1:41" x14ac:dyDescent="0.3">
      <c r="A10368" s="333" t="s">
        <v>15384</v>
      </c>
      <c r="B10368" s="333" t="s">
        <v>11374</v>
      </c>
      <c r="C10368" s="125" t="s">
        <v>11375</v>
      </c>
      <c r="D10368" s="32" t="s">
        <v>20309</v>
      </c>
      <c r="E10368" s="125" t="s">
        <v>4826</v>
      </c>
      <c r="F10368" s="125" t="s">
        <v>1189</v>
      </c>
      <c r="G10368" s="125" t="s">
        <v>1190</v>
      </c>
      <c r="AO10368" s="376"/>
    </row>
    <row r="10369" spans="1:41" x14ac:dyDescent="0.3">
      <c r="A10369" s="333" t="s">
        <v>15384</v>
      </c>
      <c r="B10369" s="333" t="s">
        <v>4814</v>
      </c>
      <c r="C10369" s="125" t="s">
        <v>15585</v>
      </c>
      <c r="D10369" s="32" t="s">
        <v>20309</v>
      </c>
      <c r="E10369" s="125" t="s">
        <v>9839</v>
      </c>
      <c r="F10369" s="125" t="s">
        <v>1189</v>
      </c>
      <c r="G10369" s="125" t="s">
        <v>1190</v>
      </c>
      <c r="AO10369" s="376"/>
    </row>
    <row r="10370" spans="1:41" x14ac:dyDescent="0.25">
      <c r="A10370" s="44" t="s">
        <v>10597</v>
      </c>
      <c r="B10370" s="44" t="s">
        <v>3043</v>
      </c>
      <c r="C10370" s="45">
        <v>230901</v>
      </c>
      <c r="D10370" s="45" t="s">
        <v>11363</v>
      </c>
      <c r="E10370" s="45" t="s">
        <v>7871</v>
      </c>
      <c r="AO10370" s="376"/>
    </row>
    <row r="10371" spans="1:41" x14ac:dyDescent="0.25">
      <c r="A10371" s="44" t="s">
        <v>10597</v>
      </c>
      <c r="B10371" s="44" t="s">
        <v>9248</v>
      </c>
      <c r="C10371" s="45">
        <v>240101</v>
      </c>
      <c r="D10371" s="45" t="s">
        <v>11363</v>
      </c>
      <c r="E10371" s="45" t="s">
        <v>9249</v>
      </c>
      <c r="AO10371" s="376"/>
    </row>
    <row r="10372" spans="1:41" x14ac:dyDescent="0.3">
      <c r="A10372" s="333" t="s">
        <v>18993</v>
      </c>
      <c r="B10372" s="333" t="s">
        <v>6928</v>
      </c>
      <c r="C10372" s="125" t="s">
        <v>19094</v>
      </c>
      <c r="D10372" s="32" t="s">
        <v>20309</v>
      </c>
      <c r="E10372" s="125" t="s">
        <v>9249</v>
      </c>
      <c r="F10372" s="125" t="s">
        <v>1189</v>
      </c>
      <c r="G10372" s="125" t="s">
        <v>1190</v>
      </c>
      <c r="AO10372" s="376"/>
    </row>
    <row r="10373" spans="1:41" x14ac:dyDescent="0.25">
      <c r="A10373" s="44" t="s">
        <v>18006</v>
      </c>
      <c r="B10373" s="44" t="s">
        <v>947</v>
      </c>
      <c r="C10373" s="45">
        <v>260102</v>
      </c>
      <c r="D10373" s="45" t="s">
        <v>11363</v>
      </c>
      <c r="E10373" s="45" t="s">
        <v>8292</v>
      </c>
      <c r="AO10373" s="376"/>
    </row>
    <row r="10374" spans="1:41" x14ac:dyDescent="0.25">
      <c r="A10374" s="44" t="s">
        <v>18006</v>
      </c>
      <c r="B10374" s="44" t="s">
        <v>5321</v>
      </c>
      <c r="C10374" s="45">
        <v>26010401</v>
      </c>
      <c r="D10374" s="45" t="s">
        <v>11363</v>
      </c>
      <c r="E10374" s="45" t="s">
        <v>17459</v>
      </c>
      <c r="AO10374" s="376"/>
    </row>
    <row r="10375" spans="1:41" x14ac:dyDescent="0.25">
      <c r="A10375" s="44" t="s">
        <v>13534</v>
      </c>
      <c r="B10375" s="44" t="s">
        <v>21399</v>
      </c>
      <c r="C10375" s="45" t="s">
        <v>13524</v>
      </c>
      <c r="D10375" s="45" t="s">
        <v>21447</v>
      </c>
      <c r="E10375" s="46">
        <v>46507</v>
      </c>
      <c r="AO10375" s="376"/>
    </row>
    <row r="10376" spans="1:41" x14ac:dyDescent="0.25">
      <c r="A10376" s="44" t="s">
        <v>7024</v>
      </c>
      <c r="B10376" s="44" t="s">
        <v>2350</v>
      </c>
      <c r="C10376" s="45">
        <v>230105</v>
      </c>
      <c r="D10376" s="45" t="s">
        <v>11363</v>
      </c>
      <c r="E10376" s="45" t="s">
        <v>5265</v>
      </c>
      <c r="AO10376" s="376"/>
    </row>
    <row r="10377" spans="1:41" x14ac:dyDescent="0.25">
      <c r="A10377" s="44" t="s">
        <v>7024</v>
      </c>
      <c r="B10377" s="44" t="s">
        <v>10382</v>
      </c>
      <c r="C10377" s="45">
        <v>24050301</v>
      </c>
      <c r="D10377" s="45" t="s">
        <v>11363</v>
      </c>
      <c r="E10377" s="45" t="s">
        <v>5155</v>
      </c>
      <c r="AO10377" s="376"/>
    </row>
    <row r="10378" spans="1:41" x14ac:dyDescent="0.25">
      <c r="A10378" s="44" t="s">
        <v>7024</v>
      </c>
      <c r="B10378" s="44" t="s">
        <v>17463</v>
      </c>
      <c r="C10378" s="45">
        <v>260202</v>
      </c>
      <c r="D10378" s="45" t="s">
        <v>11363</v>
      </c>
      <c r="E10378" s="45" t="s">
        <v>9238</v>
      </c>
      <c r="AO10378" s="376"/>
    </row>
    <row r="10379" spans="1:41" x14ac:dyDescent="0.25">
      <c r="A10379" s="44" t="s">
        <v>15825</v>
      </c>
      <c r="B10379" s="44" t="s">
        <v>2350</v>
      </c>
      <c r="C10379" s="45">
        <v>250106</v>
      </c>
      <c r="D10379" s="45" t="s">
        <v>11363</v>
      </c>
      <c r="E10379" s="45" t="s">
        <v>11887</v>
      </c>
      <c r="AO10379" s="376"/>
    </row>
    <row r="10380" spans="1:41" x14ac:dyDescent="0.25">
      <c r="A10380" s="44" t="s">
        <v>20392</v>
      </c>
      <c r="B10380" s="44" t="s">
        <v>20321</v>
      </c>
      <c r="C10380" s="45" t="s">
        <v>20393</v>
      </c>
      <c r="D10380" s="46" t="s">
        <v>21328</v>
      </c>
      <c r="E10380" s="46">
        <v>46582</v>
      </c>
      <c r="AO10380" s="376"/>
    </row>
    <row r="10381" spans="1:41" x14ac:dyDescent="0.3">
      <c r="A10381" s="333" t="s">
        <v>21284</v>
      </c>
      <c r="B10381" s="333" t="s">
        <v>2690</v>
      </c>
      <c r="C10381" s="125" t="s">
        <v>21253</v>
      </c>
      <c r="D10381" s="32" t="s">
        <v>20309</v>
      </c>
      <c r="E10381" s="125" t="s">
        <v>21312</v>
      </c>
      <c r="F10381" s="125" t="s">
        <v>1189</v>
      </c>
      <c r="G10381" s="125" t="s">
        <v>1190</v>
      </c>
      <c r="AO10381" s="376"/>
    </row>
    <row r="10382" spans="1:41" x14ac:dyDescent="0.25">
      <c r="A10382" s="44" t="s">
        <v>18007</v>
      </c>
      <c r="B10382" s="44" t="s">
        <v>2350</v>
      </c>
      <c r="C10382" s="45">
        <v>230105</v>
      </c>
      <c r="D10382" s="45" t="s">
        <v>11363</v>
      </c>
      <c r="E10382" s="45" t="s">
        <v>5265</v>
      </c>
      <c r="AO10382" s="376"/>
    </row>
    <row r="10383" spans="1:41" x14ac:dyDescent="0.25">
      <c r="A10383" s="44" t="s">
        <v>18007</v>
      </c>
      <c r="B10383" s="44" t="s">
        <v>925</v>
      </c>
      <c r="C10383" s="45">
        <v>230601</v>
      </c>
      <c r="D10383" s="45" t="s">
        <v>11363</v>
      </c>
      <c r="E10383" s="45" t="s">
        <v>7770</v>
      </c>
      <c r="AO10383" s="376"/>
    </row>
    <row r="10384" spans="1:41" x14ac:dyDescent="0.25">
      <c r="A10384" s="44" t="s">
        <v>15826</v>
      </c>
      <c r="B10384" s="44" t="s">
        <v>3474</v>
      </c>
      <c r="C10384" s="45">
        <v>250503</v>
      </c>
      <c r="D10384" s="45" t="s">
        <v>11363</v>
      </c>
      <c r="E10384" s="45" t="s">
        <v>15608</v>
      </c>
      <c r="AO10384" s="376"/>
    </row>
    <row r="10385" spans="1:41" x14ac:dyDescent="0.25">
      <c r="A10385" s="44" t="s">
        <v>11803</v>
      </c>
      <c r="B10385" s="44" t="s">
        <v>14799</v>
      </c>
      <c r="C10385" s="45" t="s">
        <v>11804</v>
      </c>
      <c r="D10385" s="367" t="s">
        <v>3696</v>
      </c>
      <c r="E10385" s="328">
        <f>DATE(2028,6,11)</f>
        <v>46915</v>
      </c>
      <c r="F10385" s="32"/>
      <c r="G10385" s="32"/>
      <c r="H10385" s="32"/>
      <c r="I10385" s="31"/>
      <c r="J10385" s="31"/>
      <c r="K10385" s="31"/>
      <c r="L10385" s="31"/>
      <c r="M10385" s="31"/>
      <c r="N10385" s="31"/>
      <c r="O10385" s="31"/>
      <c r="P10385" s="31"/>
      <c r="Q10385" s="31"/>
      <c r="R10385" s="31"/>
      <c r="S10385" s="31"/>
      <c r="T10385" s="31"/>
      <c r="U10385" s="31"/>
      <c r="V10385" s="31"/>
      <c r="W10385" s="31"/>
      <c r="X10385" s="31"/>
      <c r="Y10385" s="31"/>
      <c r="Z10385" s="31"/>
      <c r="AA10385" s="31"/>
      <c r="AB10385" s="31"/>
      <c r="AC10385" s="31"/>
      <c r="AD10385" s="31"/>
      <c r="AE10385" s="31"/>
      <c r="AF10385" s="31"/>
      <c r="AG10385" s="31"/>
      <c r="AH10385" s="31"/>
      <c r="AI10385" s="31"/>
      <c r="AJ10385" s="31"/>
      <c r="AK10385" s="31"/>
      <c r="AL10385" s="31"/>
      <c r="AO10385" s="376"/>
    </row>
    <row r="10386" spans="1:41" x14ac:dyDescent="0.25">
      <c r="A10386" s="44" t="s">
        <v>10598</v>
      </c>
      <c r="B10386" s="44" t="s">
        <v>9248</v>
      </c>
      <c r="C10386" s="45">
        <v>240101</v>
      </c>
      <c r="D10386" s="45" t="s">
        <v>11363</v>
      </c>
      <c r="E10386" s="45" t="s">
        <v>9249</v>
      </c>
      <c r="AO10386" s="376"/>
    </row>
    <row r="10387" spans="1:41" x14ac:dyDescent="0.3">
      <c r="A10387" s="99" t="s">
        <v>15299</v>
      </c>
      <c r="B10387" s="92" t="s">
        <v>15309</v>
      </c>
      <c r="C10387" s="93" t="s">
        <v>15310</v>
      </c>
      <c r="D10387" s="93" t="s">
        <v>10164</v>
      </c>
      <c r="E10387" s="94">
        <v>47361</v>
      </c>
      <c r="F10387" s="93"/>
      <c r="G10387" s="93"/>
      <c r="H10387" s="93"/>
      <c r="I10387" s="99"/>
      <c r="J10387" s="99"/>
      <c r="K10387" s="99"/>
      <c r="L10387" s="99"/>
      <c r="M10387" s="99"/>
      <c r="N10387" s="99"/>
      <c r="O10387" s="99"/>
      <c r="P10387" s="99"/>
      <c r="Q10387" s="99"/>
      <c r="R10387" s="99"/>
      <c r="S10387" s="99"/>
      <c r="T10387" s="99"/>
      <c r="U10387" s="99"/>
      <c r="V10387" s="99"/>
      <c r="W10387" s="99"/>
      <c r="X10387" s="99"/>
      <c r="Y10387" s="99"/>
      <c r="Z10387" s="99"/>
      <c r="AA10387" s="99"/>
      <c r="AB10387" s="99"/>
      <c r="AC10387" s="99"/>
      <c r="AD10387" s="99"/>
      <c r="AE10387" s="99"/>
      <c r="AF10387" s="99"/>
      <c r="AG10387" s="99"/>
      <c r="AH10387" s="31"/>
      <c r="AI10387" s="31"/>
      <c r="AJ10387" s="31"/>
      <c r="AK10387" s="31"/>
      <c r="AL10387" s="31"/>
      <c r="AO10387" s="376"/>
    </row>
    <row r="10388" spans="1:41" x14ac:dyDescent="0.3">
      <c r="A10388" s="333" t="s">
        <v>18994</v>
      </c>
      <c r="B10388" s="333" t="s">
        <v>1159</v>
      </c>
      <c r="C10388" s="125" t="s">
        <v>19092</v>
      </c>
      <c r="D10388" s="32" t="s">
        <v>20309</v>
      </c>
      <c r="E10388" s="125" t="s">
        <v>9249</v>
      </c>
      <c r="F10388" s="125" t="s">
        <v>1189</v>
      </c>
      <c r="G10388" s="125" t="s">
        <v>1190</v>
      </c>
      <c r="AO10388" s="376"/>
    </row>
    <row r="10389" spans="1:41" x14ac:dyDescent="0.25">
      <c r="A10389" s="44" t="s">
        <v>3528</v>
      </c>
      <c r="B10389" s="44" t="s">
        <v>3475</v>
      </c>
      <c r="C10389" s="45">
        <v>260301</v>
      </c>
      <c r="D10389" s="45" t="s">
        <v>11363</v>
      </c>
      <c r="E10389" s="45" t="s">
        <v>17625</v>
      </c>
      <c r="AO10389" s="376"/>
    </row>
    <row r="10390" spans="1:41" x14ac:dyDescent="0.3">
      <c r="A10390" s="333" t="s">
        <v>8072</v>
      </c>
      <c r="B10390" s="333" t="s">
        <v>8018</v>
      </c>
      <c r="C10390" s="125" t="s">
        <v>8019</v>
      </c>
      <c r="D10390" s="32" t="s">
        <v>20309</v>
      </c>
      <c r="E10390" s="125" t="s">
        <v>7871</v>
      </c>
      <c r="F10390" s="125" t="s">
        <v>1189</v>
      </c>
      <c r="G10390" s="125" t="s">
        <v>1190</v>
      </c>
      <c r="AO10390" s="376"/>
    </row>
    <row r="10391" spans="1:41" x14ac:dyDescent="0.25">
      <c r="A10391" s="44" t="s">
        <v>8072</v>
      </c>
      <c r="B10391" s="44" t="s">
        <v>17773</v>
      </c>
      <c r="C10391" s="45">
        <v>240902</v>
      </c>
      <c r="D10391" s="45" t="s">
        <v>11363</v>
      </c>
      <c r="E10391" s="45" t="s">
        <v>4826</v>
      </c>
      <c r="AO10391" s="376"/>
    </row>
    <row r="10392" spans="1:41" x14ac:dyDescent="0.25">
      <c r="A10392" s="44" t="s">
        <v>8072</v>
      </c>
      <c r="B10392" s="44" t="s">
        <v>7764</v>
      </c>
      <c r="C10392" s="45">
        <v>260604</v>
      </c>
      <c r="D10392" s="45" t="s">
        <v>11363</v>
      </c>
      <c r="E10392" s="45" t="s">
        <v>9840</v>
      </c>
      <c r="AO10392" s="376"/>
    </row>
    <row r="10393" spans="1:41" x14ac:dyDescent="0.25">
      <c r="A10393" s="44" t="s">
        <v>7025</v>
      </c>
      <c r="B10393" s="44" t="s">
        <v>3475</v>
      </c>
      <c r="C10393" s="45">
        <v>230301</v>
      </c>
      <c r="D10393" s="45" t="s">
        <v>11363</v>
      </c>
      <c r="E10393" s="45" t="s">
        <v>5265</v>
      </c>
      <c r="AO10393" s="376"/>
    </row>
    <row r="10394" spans="1:41" x14ac:dyDescent="0.3">
      <c r="A10394" s="333" t="s">
        <v>12891</v>
      </c>
      <c r="B10394" s="333" t="s">
        <v>1157</v>
      </c>
      <c r="C10394" s="125" t="s">
        <v>13318</v>
      </c>
      <c r="D10394" s="32" t="s">
        <v>20309</v>
      </c>
      <c r="E10394" s="125" t="s">
        <v>12551</v>
      </c>
      <c r="F10394" s="125" t="s">
        <v>1189</v>
      </c>
      <c r="G10394" s="125" t="s">
        <v>1190</v>
      </c>
      <c r="AO10394" s="376"/>
    </row>
    <row r="10395" spans="1:41" x14ac:dyDescent="0.25">
      <c r="A10395" s="44" t="s">
        <v>20948</v>
      </c>
      <c r="B10395" s="44" t="s">
        <v>20949</v>
      </c>
      <c r="C10395" s="45" t="s">
        <v>21069</v>
      </c>
      <c r="D10395" s="367" t="s">
        <v>3696</v>
      </c>
      <c r="E10395" s="328">
        <f>DATE(2030,4,10)</f>
        <v>47583</v>
      </c>
      <c r="F10395" s="32"/>
      <c r="G10395" s="32"/>
      <c r="H10395" s="32"/>
      <c r="I10395" s="31"/>
      <c r="J10395" s="31"/>
      <c r="K10395" s="31"/>
      <c r="L10395" s="31"/>
      <c r="M10395" s="31"/>
      <c r="N10395" s="31"/>
      <c r="O10395" s="31"/>
      <c r="P10395" s="31"/>
      <c r="Q10395" s="31"/>
      <c r="R10395" s="31"/>
      <c r="S10395" s="31"/>
      <c r="T10395" s="31"/>
      <c r="U10395" s="31"/>
      <c r="V10395" s="31"/>
      <c r="W10395" s="31"/>
      <c r="X10395" s="31"/>
      <c r="Y10395" s="31"/>
      <c r="Z10395" s="31"/>
      <c r="AA10395" s="31"/>
      <c r="AB10395" s="31"/>
      <c r="AC10395" s="31"/>
      <c r="AD10395" s="31"/>
      <c r="AE10395" s="31"/>
      <c r="AF10395" s="31"/>
      <c r="AG10395" s="31"/>
      <c r="AH10395" s="31"/>
      <c r="AI10395" s="31"/>
      <c r="AJ10395" s="31"/>
      <c r="AK10395" s="31"/>
      <c r="AL10395" s="31"/>
      <c r="AO10395" s="376"/>
    </row>
    <row r="10396" spans="1:41" x14ac:dyDescent="0.25">
      <c r="A10396" s="44" t="s">
        <v>18008</v>
      </c>
      <c r="B10396" s="44" t="s">
        <v>5321</v>
      </c>
      <c r="C10396" s="45">
        <v>26010401</v>
      </c>
      <c r="D10396" s="45" t="s">
        <v>11363</v>
      </c>
      <c r="E10396" s="45" t="s">
        <v>17459</v>
      </c>
      <c r="AO10396" s="376"/>
    </row>
    <row r="10397" spans="1:41" x14ac:dyDescent="0.25">
      <c r="A10397" s="44" t="s">
        <v>18008</v>
      </c>
      <c r="B10397" s="44" t="s">
        <v>3176</v>
      </c>
      <c r="C10397" s="45">
        <v>26010402</v>
      </c>
      <c r="D10397" s="45" t="s">
        <v>11363</v>
      </c>
      <c r="E10397" s="45" t="s">
        <v>17459</v>
      </c>
      <c r="AO10397" s="376"/>
    </row>
    <row r="10398" spans="1:41" x14ac:dyDescent="0.25">
      <c r="A10398" s="44" t="s">
        <v>18825</v>
      </c>
      <c r="B10398" s="44" t="s">
        <v>21335</v>
      </c>
      <c r="C10398" s="45" t="s">
        <v>18885</v>
      </c>
      <c r="D10398" s="45" t="s">
        <v>21447</v>
      </c>
      <c r="E10398" s="46">
        <v>46538</v>
      </c>
      <c r="AO10398" s="376"/>
    </row>
    <row r="10399" spans="1:41" x14ac:dyDescent="0.25">
      <c r="A10399" s="44" t="s">
        <v>2988</v>
      </c>
      <c r="B10399" s="44" t="s">
        <v>3043</v>
      </c>
      <c r="C10399" s="45">
        <v>230901</v>
      </c>
      <c r="D10399" s="45" t="s">
        <v>11363</v>
      </c>
      <c r="E10399" s="45" t="s">
        <v>7871</v>
      </c>
      <c r="AO10399" s="376"/>
    </row>
    <row r="10400" spans="1:41" x14ac:dyDescent="0.25">
      <c r="A10400" s="44" t="s">
        <v>7877</v>
      </c>
      <c r="B10400" s="44" t="s">
        <v>15002</v>
      </c>
      <c r="C10400" s="45" t="s">
        <v>11805</v>
      </c>
      <c r="D10400" s="367" t="s">
        <v>3696</v>
      </c>
      <c r="E10400" s="328">
        <f>DATE(2028,7,15)</f>
        <v>46949</v>
      </c>
      <c r="F10400" s="32"/>
      <c r="G10400" s="32"/>
      <c r="H10400" s="32"/>
      <c r="I10400" s="31"/>
      <c r="J10400" s="31"/>
      <c r="K10400" s="31"/>
      <c r="L10400" s="31"/>
      <c r="M10400" s="31"/>
      <c r="N10400" s="31"/>
      <c r="O10400" s="31"/>
      <c r="P10400" s="31"/>
      <c r="Q10400" s="31"/>
      <c r="R10400" s="31"/>
      <c r="S10400" s="31"/>
      <c r="T10400" s="31"/>
      <c r="U10400" s="31"/>
      <c r="V10400" s="31"/>
      <c r="W10400" s="31"/>
      <c r="X10400" s="31"/>
      <c r="Y10400" s="31"/>
      <c r="Z10400" s="31"/>
      <c r="AA10400" s="31"/>
      <c r="AB10400" s="31"/>
      <c r="AC10400" s="31"/>
      <c r="AD10400" s="31"/>
      <c r="AE10400" s="31"/>
      <c r="AF10400" s="31"/>
      <c r="AG10400" s="31"/>
      <c r="AH10400" s="31"/>
      <c r="AI10400" s="31"/>
      <c r="AJ10400" s="31"/>
      <c r="AK10400" s="31"/>
      <c r="AL10400" s="31"/>
      <c r="AO10400" s="376"/>
    </row>
    <row r="10401" spans="1:41" x14ac:dyDescent="0.25">
      <c r="A10401" s="44" t="s">
        <v>7877</v>
      </c>
      <c r="B10401" s="44" t="s">
        <v>7826</v>
      </c>
      <c r="C10401" s="45">
        <v>23080101</v>
      </c>
      <c r="D10401" s="45" t="s">
        <v>11363</v>
      </c>
      <c r="E10401" s="45" t="s">
        <v>4151</v>
      </c>
      <c r="AO10401" s="376"/>
    </row>
    <row r="10402" spans="1:41" x14ac:dyDescent="0.25">
      <c r="A10402" s="44" t="s">
        <v>15592</v>
      </c>
      <c r="B10402" s="44" t="s">
        <v>15593</v>
      </c>
      <c r="C10402" s="45" t="s">
        <v>15594</v>
      </c>
      <c r="D10402" s="45" t="s">
        <v>2269</v>
      </c>
      <c r="E10402" s="46">
        <v>46485</v>
      </c>
      <c r="F10402" s="93"/>
      <c r="G10402" s="93"/>
      <c r="H10402" s="93"/>
      <c r="I10402" s="99"/>
      <c r="J10402" s="99"/>
      <c r="K10402" s="99"/>
      <c r="L10402" s="99"/>
      <c r="M10402" s="99"/>
      <c r="N10402" s="99"/>
      <c r="O10402" s="99"/>
      <c r="P10402" s="99"/>
      <c r="Q10402" s="99"/>
      <c r="R10402" s="99"/>
      <c r="S10402" s="99"/>
      <c r="T10402" s="99"/>
      <c r="U10402" s="99"/>
      <c r="V10402" s="99"/>
      <c r="W10402" s="99"/>
      <c r="X10402" s="99"/>
      <c r="Y10402" s="99"/>
      <c r="Z10402" s="99"/>
      <c r="AA10402" s="99"/>
      <c r="AB10402" s="99"/>
      <c r="AC10402" s="99"/>
      <c r="AD10402" s="99"/>
      <c r="AE10402" s="99"/>
      <c r="AF10402" s="99"/>
      <c r="AG10402" s="99"/>
      <c r="AH10402" s="31"/>
      <c r="AI10402" s="31"/>
      <c r="AJ10402" s="31"/>
      <c r="AK10402" s="31"/>
      <c r="AL10402" s="31"/>
      <c r="AO10402" s="376"/>
    </row>
    <row r="10403" spans="1:41" x14ac:dyDescent="0.25">
      <c r="A10403" s="44" t="s">
        <v>15827</v>
      </c>
      <c r="B10403" s="44" t="s">
        <v>1666</v>
      </c>
      <c r="C10403" s="45">
        <v>250101</v>
      </c>
      <c r="D10403" s="45" t="s">
        <v>11363</v>
      </c>
      <c r="E10403" s="45" t="s">
        <v>12551</v>
      </c>
      <c r="AO10403" s="376"/>
    </row>
    <row r="10404" spans="1:41" x14ac:dyDescent="0.25">
      <c r="A10404" s="44" t="s">
        <v>15827</v>
      </c>
      <c r="B10404" s="44" t="s">
        <v>2350</v>
      </c>
      <c r="C10404" s="45">
        <v>250106</v>
      </c>
      <c r="D10404" s="45" t="s">
        <v>11363</v>
      </c>
      <c r="E10404" s="45" t="s">
        <v>11887</v>
      </c>
      <c r="AO10404" s="376"/>
    </row>
    <row r="10405" spans="1:41" x14ac:dyDescent="0.25">
      <c r="A10405" s="44" t="s">
        <v>15828</v>
      </c>
      <c r="B10405" s="44" t="s">
        <v>925</v>
      </c>
      <c r="C10405" s="45">
        <v>250601</v>
      </c>
      <c r="D10405" s="45" t="s">
        <v>11363</v>
      </c>
      <c r="E10405" s="45" t="s">
        <v>15609</v>
      </c>
      <c r="AO10405" s="376"/>
    </row>
    <row r="10406" spans="1:41" x14ac:dyDescent="0.25">
      <c r="A10406" s="44" t="s">
        <v>15828</v>
      </c>
      <c r="B10406" s="44" t="s">
        <v>5321</v>
      </c>
      <c r="C10406" s="45">
        <v>26010401</v>
      </c>
      <c r="D10406" s="45" t="s">
        <v>11363</v>
      </c>
      <c r="E10406" s="45" t="s">
        <v>17459</v>
      </c>
      <c r="AO10406" s="376"/>
    </row>
    <row r="10407" spans="1:41" x14ac:dyDescent="0.25">
      <c r="A10407" s="44" t="s">
        <v>15828</v>
      </c>
      <c r="B10407" s="44" t="s">
        <v>3176</v>
      </c>
      <c r="C10407" s="45">
        <v>26010402</v>
      </c>
      <c r="D10407" s="45" t="s">
        <v>11363</v>
      </c>
      <c r="E10407" s="45" t="s">
        <v>17459</v>
      </c>
      <c r="AO10407" s="376"/>
    </row>
    <row r="10408" spans="1:41" x14ac:dyDescent="0.25">
      <c r="A10408" s="44" t="s">
        <v>9469</v>
      </c>
      <c r="B10408" s="92" t="s">
        <v>9602</v>
      </c>
      <c r="C10408" s="77" t="s">
        <v>9336</v>
      </c>
      <c r="D10408" s="93" t="s">
        <v>9601</v>
      </c>
      <c r="E10408" s="94">
        <v>46568</v>
      </c>
      <c r="F10408" s="93"/>
      <c r="G10408" s="93"/>
      <c r="H10408" s="93"/>
      <c r="I10408" s="99"/>
      <c r="J10408" s="99"/>
      <c r="K10408" s="99"/>
      <c r="L10408" s="99"/>
      <c r="M10408" s="99"/>
      <c r="N10408" s="44"/>
      <c r="O10408" s="44"/>
      <c r="P10408" s="99"/>
      <c r="Q10408" s="99"/>
      <c r="R10408" s="99"/>
      <c r="S10408" s="99"/>
      <c r="T10408" s="99"/>
      <c r="U10408" s="99"/>
      <c r="V10408" s="99"/>
      <c r="W10408" s="99"/>
      <c r="X10408" s="99"/>
      <c r="Y10408" s="99"/>
      <c r="Z10408" s="99"/>
      <c r="AA10408" s="99"/>
      <c r="AB10408" s="99"/>
      <c r="AC10408" s="99"/>
      <c r="AD10408" s="99"/>
      <c r="AE10408" s="99"/>
      <c r="AF10408" s="99"/>
      <c r="AG10408" s="99"/>
      <c r="AH10408" s="31"/>
      <c r="AI10408" s="31"/>
      <c r="AJ10408" s="31"/>
      <c r="AK10408" s="31"/>
      <c r="AL10408" s="31"/>
      <c r="AO10408" s="376"/>
    </row>
    <row r="10409" spans="1:41" x14ac:dyDescent="0.25">
      <c r="A10409" s="44" t="s">
        <v>21725</v>
      </c>
      <c r="B10409" s="44" t="s">
        <v>21452</v>
      </c>
      <c r="C10409" s="45">
        <v>26060201</v>
      </c>
      <c r="D10409" s="45" t="s">
        <v>11363</v>
      </c>
      <c r="E10409" s="45" t="s">
        <v>9840</v>
      </c>
      <c r="AO10409" s="376"/>
    </row>
    <row r="10410" spans="1:41" x14ac:dyDescent="0.25">
      <c r="A10410" s="44" t="s">
        <v>21725</v>
      </c>
      <c r="B10410" s="44" t="s">
        <v>927</v>
      </c>
      <c r="C10410" s="45">
        <v>26060202</v>
      </c>
      <c r="D10410" s="45" t="s">
        <v>11363</v>
      </c>
      <c r="E10410" s="45" t="s">
        <v>9840</v>
      </c>
      <c r="AO10410" s="376"/>
    </row>
    <row r="10411" spans="1:41" x14ac:dyDescent="0.25">
      <c r="A10411" s="44" t="s">
        <v>7026</v>
      </c>
      <c r="B10411" s="44" t="s">
        <v>2350</v>
      </c>
      <c r="C10411" s="45">
        <v>230105</v>
      </c>
      <c r="D10411" s="45" t="s">
        <v>11363</v>
      </c>
      <c r="E10411" s="45" t="s">
        <v>5265</v>
      </c>
      <c r="AO10411" s="376"/>
    </row>
    <row r="10412" spans="1:41" x14ac:dyDescent="0.25">
      <c r="A10412" s="44" t="s">
        <v>2283</v>
      </c>
      <c r="B10412" s="44" t="s">
        <v>145</v>
      </c>
      <c r="C10412" s="45" t="s">
        <v>6329</v>
      </c>
      <c r="D10412" s="46" t="s">
        <v>21328</v>
      </c>
      <c r="E10412" s="46">
        <v>46441</v>
      </c>
      <c r="AO10412" s="376"/>
    </row>
    <row r="10413" spans="1:41" x14ac:dyDescent="0.25">
      <c r="A10413" s="44" t="s">
        <v>2283</v>
      </c>
      <c r="B10413" s="44" t="s">
        <v>145</v>
      </c>
      <c r="C10413" s="45" t="s">
        <v>14514</v>
      </c>
      <c r="D10413" s="46" t="s">
        <v>21328</v>
      </c>
      <c r="E10413" s="46">
        <v>46583</v>
      </c>
      <c r="AO10413" s="376"/>
    </row>
    <row r="10414" spans="1:41" x14ac:dyDescent="0.25">
      <c r="A10414" s="44" t="s">
        <v>8855</v>
      </c>
      <c r="B10414" s="319" t="s">
        <v>19553</v>
      </c>
      <c r="C10414" s="318" t="s">
        <v>19735</v>
      </c>
      <c r="D10414" s="93" t="s">
        <v>19934</v>
      </c>
      <c r="E10414" s="320">
        <v>46630</v>
      </c>
      <c r="F10414" s="93"/>
      <c r="G10414" s="93"/>
      <c r="H10414" s="93"/>
      <c r="I10414" s="99"/>
      <c r="J10414" s="99"/>
      <c r="K10414" s="99"/>
      <c r="L10414" s="99"/>
      <c r="M10414" s="99"/>
      <c r="N10414" s="99"/>
      <c r="O10414" s="99"/>
      <c r="P10414" s="99"/>
      <c r="Q10414" s="99"/>
      <c r="R10414" s="99"/>
      <c r="S10414" s="99"/>
      <c r="T10414" s="99"/>
      <c r="U10414" s="99"/>
      <c r="V10414" s="99"/>
      <c r="W10414" s="99"/>
      <c r="X10414" s="99"/>
      <c r="Y10414" s="99"/>
      <c r="Z10414" s="99"/>
      <c r="AA10414" s="99"/>
      <c r="AB10414" s="99"/>
      <c r="AC10414" s="99"/>
      <c r="AD10414" s="99"/>
      <c r="AE10414" s="99"/>
      <c r="AF10414" s="99"/>
      <c r="AG10414" s="99"/>
      <c r="AH10414" s="31"/>
      <c r="AI10414" s="31"/>
      <c r="AJ10414" s="31"/>
      <c r="AK10414" s="31"/>
      <c r="AL10414" s="31"/>
      <c r="AO10414" s="376"/>
    </row>
    <row r="10415" spans="1:41" x14ac:dyDescent="0.25">
      <c r="A10415" s="44" t="s">
        <v>8855</v>
      </c>
      <c r="B10415" s="44" t="s">
        <v>14777</v>
      </c>
      <c r="C10415" s="45" t="s">
        <v>6632</v>
      </c>
      <c r="D10415" s="367" t="s">
        <v>3696</v>
      </c>
      <c r="E10415" s="328">
        <f>DATE(2027,4,20)</f>
        <v>46497</v>
      </c>
      <c r="F10415" s="32"/>
      <c r="G10415" s="32"/>
      <c r="H10415" s="32"/>
      <c r="I10415" s="31"/>
      <c r="J10415" s="31"/>
      <c r="K10415" s="31"/>
      <c r="L10415" s="31"/>
      <c r="M10415" s="31"/>
      <c r="N10415" s="31"/>
      <c r="O10415" s="31"/>
      <c r="P10415" s="31"/>
      <c r="Q10415" s="31"/>
      <c r="R10415" s="31"/>
      <c r="S10415" s="31"/>
      <c r="T10415" s="31"/>
      <c r="U10415" s="31"/>
      <c r="V10415" s="31"/>
      <c r="W10415" s="31"/>
      <c r="X10415" s="31"/>
      <c r="Y10415" s="31"/>
      <c r="Z10415" s="31"/>
      <c r="AA10415" s="31"/>
      <c r="AB10415" s="31"/>
      <c r="AC10415" s="31"/>
      <c r="AD10415" s="31"/>
      <c r="AE10415" s="31"/>
      <c r="AF10415" s="31"/>
      <c r="AG10415" s="31"/>
      <c r="AH10415" s="31"/>
      <c r="AI10415" s="31"/>
      <c r="AJ10415" s="31"/>
      <c r="AK10415" s="31"/>
      <c r="AL10415" s="31"/>
      <c r="AO10415" s="376"/>
    </row>
    <row r="10416" spans="1:41" x14ac:dyDescent="0.25">
      <c r="A10416" s="44" t="s">
        <v>8855</v>
      </c>
      <c r="B10416" s="44" t="s">
        <v>14753</v>
      </c>
      <c r="C10416" s="45" t="s">
        <v>6631</v>
      </c>
      <c r="D10416" s="367" t="s">
        <v>3696</v>
      </c>
      <c r="E10416" s="328">
        <f>DATE(2027,4,17)</f>
        <v>46494</v>
      </c>
      <c r="F10416" s="32"/>
      <c r="G10416" s="32"/>
      <c r="H10416" s="32"/>
      <c r="I10416" s="31"/>
      <c r="J10416" s="31"/>
      <c r="K10416" s="31"/>
      <c r="L10416" s="31"/>
      <c r="M10416" s="31"/>
      <c r="N10416" s="31"/>
      <c r="O10416" s="31"/>
      <c r="P10416" s="31"/>
      <c r="Q10416" s="31"/>
      <c r="R10416" s="31"/>
      <c r="S10416" s="31"/>
      <c r="T10416" s="31"/>
      <c r="U10416" s="31"/>
      <c r="V10416" s="31"/>
      <c r="W10416" s="31"/>
      <c r="X10416" s="31"/>
      <c r="Y10416" s="31"/>
      <c r="Z10416" s="31"/>
      <c r="AA10416" s="31"/>
      <c r="AB10416" s="31"/>
      <c r="AC10416" s="31"/>
      <c r="AD10416" s="31"/>
      <c r="AE10416" s="31"/>
      <c r="AF10416" s="31"/>
      <c r="AG10416" s="31"/>
      <c r="AH10416" s="31"/>
      <c r="AI10416" s="31"/>
      <c r="AJ10416" s="31"/>
      <c r="AK10416" s="31"/>
      <c r="AL10416" s="31"/>
      <c r="AO10416" s="376"/>
    </row>
    <row r="10417" spans="1:41" x14ac:dyDescent="0.3">
      <c r="A10417" s="333" t="s">
        <v>16206</v>
      </c>
      <c r="B10417" s="333" t="s">
        <v>4812</v>
      </c>
      <c r="C10417" s="125" t="s">
        <v>16162</v>
      </c>
      <c r="D10417" s="32" t="s">
        <v>20309</v>
      </c>
      <c r="E10417" s="125" t="s">
        <v>4972</v>
      </c>
      <c r="F10417" s="125" t="s">
        <v>1189</v>
      </c>
      <c r="G10417" s="125" t="s">
        <v>1190</v>
      </c>
      <c r="AO10417" s="376"/>
    </row>
    <row r="10418" spans="1:41" x14ac:dyDescent="0.25">
      <c r="A10418" s="44" t="s">
        <v>11904</v>
      </c>
      <c r="B10418" s="44" t="s">
        <v>11899</v>
      </c>
      <c r="C10418" s="45" t="s">
        <v>11905</v>
      </c>
      <c r="D10418" s="45" t="s">
        <v>11204</v>
      </c>
      <c r="E10418" s="45" t="s">
        <v>6714</v>
      </c>
      <c r="F10418" s="93"/>
      <c r="G10418" s="93"/>
      <c r="H10418" s="93"/>
      <c r="I10418" s="99"/>
      <c r="J10418" s="99"/>
      <c r="K10418" s="99"/>
      <c r="L10418" s="99"/>
      <c r="M10418" s="99"/>
      <c r="N10418" s="99"/>
      <c r="O10418" s="99"/>
      <c r="P10418" s="99"/>
      <c r="Q10418" s="99"/>
      <c r="R10418" s="99"/>
      <c r="S10418" s="99"/>
      <c r="T10418" s="99"/>
      <c r="U10418" s="99"/>
      <c r="V10418" s="99"/>
      <c r="W10418" s="99"/>
      <c r="X10418" s="99"/>
      <c r="Y10418" s="99"/>
      <c r="Z10418" s="99"/>
      <c r="AA10418" s="99"/>
      <c r="AB10418" s="99"/>
      <c r="AC10418" s="99"/>
      <c r="AD10418" s="99"/>
      <c r="AE10418" s="99"/>
      <c r="AF10418" s="99"/>
      <c r="AG10418" s="99"/>
      <c r="AH10418" s="31"/>
      <c r="AI10418" s="31"/>
      <c r="AJ10418" s="31"/>
      <c r="AK10418" s="31"/>
      <c r="AL10418" s="31"/>
      <c r="AO10418" s="376"/>
    </row>
    <row r="10419" spans="1:41" x14ac:dyDescent="0.25">
      <c r="A10419" s="44" t="s">
        <v>11904</v>
      </c>
      <c r="B10419" s="44" t="s">
        <v>11899</v>
      </c>
      <c r="C10419" s="45" t="s">
        <v>11905</v>
      </c>
      <c r="D10419" s="93" t="s">
        <v>17443</v>
      </c>
      <c r="E10419" s="45" t="s">
        <v>6714</v>
      </c>
      <c r="F10419" s="93"/>
      <c r="G10419" s="93"/>
      <c r="H10419" s="93"/>
      <c r="I10419" s="99"/>
      <c r="J10419" s="99"/>
      <c r="K10419" s="99"/>
      <c r="L10419" s="99"/>
      <c r="M10419" s="99"/>
      <c r="N10419" s="99"/>
      <c r="O10419" s="99"/>
      <c r="P10419" s="99"/>
      <c r="Q10419" s="99"/>
      <c r="R10419" s="99"/>
      <c r="S10419" s="99"/>
      <c r="T10419" s="99"/>
      <c r="U10419" s="99"/>
      <c r="V10419" s="99"/>
      <c r="W10419" s="99"/>
      <c r="X10419" s="99"/>
      <c r="Y10419" s="99"/>
      <c r="Z10419" s="99"/>
      <c r="AA10419" s="99"/>
      <c r="AB10419" s="99"/>
      <c r="AC10419" s="99"/>
      <c r="AD10419" s="99"/>
      <c r="AE10419" s="99"/>
      <c r="AF10419" s="99"/>
      <c r="AG10419" s="99"/>
      <c r="AH10419" s="31"/>
      <c r="AI10419" s="31"/>
      <c r="AJ10419" s="31"/>
      <c r="AK10419" s="31"/>
      <c r="AL10419" s="31"/>
      <c r="AO10419" s="376"/>
    </row>
    <row r="10420" spans="1:41" x14ac:dyDescent="0.25">
      <c r="A10420" s="44" t="s">
        <v>21726</v>
      </c>
      <c r="B10420" s="44" t="s">
        <v>21449</v>
      </c>
      <c r="C10420" s="45">
        <v>260504</v>
      </c>
      <c r="D10420" s="45" t="s">
        <v>11363</v>
      </c>
      <c r="E10420" s="45" t="s">
        <v>21450</v>
      </c>
      <c r="AO10420" s="376"/>
    </row>
    <row r="10421" spans="1:41" x14ac:dyDescent="0.25">
      <c r="A10421" s="44" t="s">
        <v>9470</v>
      </c>
      <c r="B10421" s="92" t="s">
        <v>9602</v>
      </c>
      <c r="C10421" s="45" t="s">
        <v>9334</v>
      </c>
      <c r="D10421" s="93" t="s">
        <v>9601</v>
      </c>
      <c r="E10421" s="94">
        <v>46568</v>
      </c>
      <c r="F10421" s="93"/>
      <c r="G10421" s="93"/>
      <c r="H10421" s="93"/>
      <c r="I10421" s="99"/>
      <c r="J10421" s="99"/>
      <c r="K10421" s="99"/>
      <c r="L10421" s="99"/>
      <c r="M10421" s="99"/>
      <c r="N10421" s="44"/>
      <c r="O10421" s="44"/>
      <c r="P10421" s="99"/>
      <c r="Q10421" s="99"/>
      <c r="R10421" s="99"/>
      <c r="S10421" s="99"/>
      <c r="T10421" s="99"/>
      <c r="U10421" s="99"/>
      <c r="V10421" s="99"/>
      <c r="W10421" s="99"/>
      <c r="X10421" s="99"/>
      <c r="Y10421" s="99"/>
      <c r="Z10421" s="99"/>
      <c r="AA10421" s="99"/>
      <c r="AB10421" s="99"/>
      <c r="AC10421" s="99"/>
      <c r="AD10421" s="99"/>
      <c r="AE10421" s="99"/>
      <c r="AF10421" s="99"/>
      <c r="AG10421" s="99"/>
      <c r="AH10421" s="31"/>
      <c r="AI10421" s="31"/>
      <c r="AJ10421" s="31"/>
      <c r="AK10421" s="31"/>
      <c r="AL10421" s="31"/>
      <c r="AO10421" s="376"/>
    </row>
    <row r="10422" spans="1:41" x14ac:dyDescent="0.25">
      <c r="A10422" s="44" t="s">
        <v>18009</v>
      </c>
      <c r="B10422" s="44" t="s">
        <v>3176</v>
      </c>
      <c r="C10422" s="45">
        <v>26010402</v>
      </c>
      <c r="D10422" s="45" t="s">
        <v>11363</v>
      </c>
      <c r="E10422" s="45" t="s">
        <v>17459</v>
      </c>
      <c r="AO10422" s="376"/>
    </row>
    <row r="10423" spans="1:41" x14ac:dyDescent="0.25">
      <c r="A10423" s="44" t="s">
        <v>6497</v>
      </c>
      <c r="B10423" s="44" t="s">
        <v>2350</v>
      </c>
      <c r="C10423" s="45">
        <v>230105</v>
      </c>
      <c r="D10423" s="45" t="s">
        <v>11363</v>
      </c>
      <c r="E10423" s="45" t="s">
        <v>5265</v>
      </c>
      <c r="AO10423" s="376"/>
    </row>
    <row r="10424" spans="1:41" x14ac:dyDescent="0.25">
      <c r="A10424" s="44" t="s">
        <v>18010</v>
      </c>
      <c r="B10424" s="44" t="s">
        <v>2350</v>
      </c>
      <c r="C10424" s="45">
        <v>230105</v>
      </c>
      <c r="D10424" s="45" t="s">
        <v>11363</v>
      </c>
      <c r="E10424" s="45" t="s">
        <v>5265</v>
      </c>
      <c r="AO10424" s="376"/>
    </row>
    <row r="10425" spans="1:41" x14ac:dyDescent="0.25">
      <c r="A10425" s="44" t="s">
        <v>18010</v>
      </c>
      <c r="B10425" s="44" t="s">
        <v>7104</v>
      </c>
      <c r="C10425" s="45">
        <v>230504</v>
      </c>
      <c r="D10425" s="45" t="s">
        <v>11363</v>
      </c>
      <c r="E10425" s="45" t="s">
        <v>7105</v>
      </c>
      <c r="AO10425" s="376"/>
    </row>
    <row r="10426" spans="1:41" x14ac:dyDescent="0.25">
      <c r="A10426" s="44" t="s">
        <v>18010</v>
      </c>
      <c r="B10426" s="44" t="s">
        <v>3043</v>
      </c>
      <c r="C10426" s="45">
        <v>230901</v>
      </c>
      <c r="D10426" s="45" t="s">
        <v>11363</v>
      </c>
      <c r="E10426" s="45" t="s">
        <v>7871</v>
      </c>
      <c r="AO10426" s="376"/>
    </row>
    <row r="10427" spans="1:41" x14ac:dyDescent="0.25">
      <c r="A10427" s="44" t="s">
        <v>18010</v>
      </c>
      <c r="B10427" s="44" t="s">
        <v>10350</v>
      </c>
      <c r="C10427" s="45">
        <v>24020301</v>
      </c>
      <c r="D10427" s="45" t="s">
        <v>11363</v>
      </c>
      <c r="E10427" s="45" t="s">
        <v>5131</v>
      </c>
      <c r="AO10427" s="376"/>
    </row>
    <row r="10428" spans="1:41" x14ac:dyDescent="0.25">
      <c r="A10428" s="44" t="s">
        <v>18010</v>
      </c>
      <c r="B10428" s="44" t="s">
        <v>9237</v>
      </c>
      <c r="C10428" s="45">
        <v>24010401</v>
      </c>
      <c r="D10428" s="45" t="s">
        <v>11363</v>
      </c>
      <c r="E10428" s="45" t="s">
        <v>9238</v>
      </c>
      <c r="AO10428" s="376"/>
    </row>
    <row r="10429" spans="1:41" x14ac:dyDescent="0.25">
      <c r="A10429" s="44" t="s">
        <v>18010</v>
      </c>
      <c r="B10429" s="44" t="s">
        <v>944</v>
      </c>
      <c r="C10429" s="45">
        <v>240303</v>
      </c>
      <c r="D10429" s="45" t="s">
        <v>11363</v>
      </c>
      <c r="E10429" s="45" t="s">
        <v>2593</v>
      </c>
      <c r="AO10429" s="376"/>
    </row>
    <row r="10430" spans="1:41" x14ac:dyDescent="0.25">
      <c r="A10430" s="44" t="s">
        <v>18010</v>
      </c>
      <c r="B10430" s="44" t="s">
        <v>10382</v>
      </c>
      <c r="C10430" s="45">
        <v>24050301</v>
      </c>
      <c r="D10430" s="45" t="s">
        <v>11363</v>
      </c>
      <c r="E10430" s="45" t="s">
        <v>5155</v>
      </c>
      <c r="AO10430" s="376"/>
    </row>
    <row r="10431" spans="1:41" x14ac:dyDescent="0.25">
      <c r="A10431" s="44" t="s">
        <v>18010</v>
      </c>
      <c r="B10431" s="44" t="s">
        <v>17463</v>
      </c>
      <c r="C10431" s="45">
        <v>260202</v>
      </c>
      <c r="D10431" s="45" t="s">
        <v>11363</v>
      </c>
      <c r="E10431" s="45" t="s">
        <v>9238</v>
      </c>
      <c r="AO10431" s="376"/>
    </row>
    <row r="10432" spans="1:41" x14ac:dyDescent="0.25">
      <c r="A10432" s="44" t="s">
        <v>39</v>
      </c>
      <c r="B10432" s="44" t="s">
        <v>1877</v>
      </c>
      <c r="C10432" s="45" t="s">
        <v>10282</v>
      </c>
      <c r="D10432" s="46" t="s">
        <v>21328</v>
      </c>
      <c r="E10432" s="46">
        <v>46599</v>
      </c>
      <c r="AO10432" s="376"/>
    </row>
    <row r="10433" spans="1:41" x14ac:dyDescent="0.25">
      <c r="A10433" s="44" t="s">
        <v>39</v>
      </c>
      <c r="B10433" s="44" t="s">
        <v>1877</v>
      </c>
      <c r="C10433" s="45" t="s">
        <v>10282</v>
      </c>
      <c r="D10433" s="46" t="s">
        <v>21328</v>
      </c>
      <c r="E10433" s="46">
        <v>46599</v>
      </c>
      <c r="AO10433" s="376"/>
    </row>
    <row r="10434" spans="1:41" x14ac:dyDescent="0.25">
      <c r="A10434" s="91" t="s">
        <v>19222</v>
      </c>
      <c r="B10434" s="92" t="s">
        <v>19284</v>
      </c>
      <c r="C10434" s="93" t="s">
        <v>19285</v>
      </c>
      <c r="D10434" s="93" t="s">
        <v>1201</v>
      </c>
      <c r="E10434" s="94">
        <v>46582</v>
      </c>
      <c r="F10434" s="93"/>
      <c r="G10434" s="93"/>
      <c r="H10434" s="93"/>
      <c r="I10434" s="99"/>
      <c r="J10434" s="99"/>
      <c r="K10434" s="99"/>
      <c r="L10434" s="99"/>
      <c r="M10434" s="99"/>
      <c r="N10434" s="99"/>
      <c r="O10434" s="99"/>
      <c r="P10434" s="99"/>
      <c r="Q10434" s="99"/>
      <c r="R10434" s="99"/>
      <c r="S10434" s="99"/>
      <c r="T10434" s="99"/>
      <c r="U10434" s="99"/>
      <c r="V10434" s="99"/>
      <c r="W10434" s="99"/>
      <c r="X10434" s="99"/>
      <c r="Y10434" s="99"/>
      <c r="Z10434" s="99"/>
      <c r="AA10434" s="99"/>
      <c r="AB10434" s="99"/>
      <c r="AC10434" s="99"/>
      <c r="AD10434" s="99"/>
      <c r="AE10434" s="99"/>
      <c r="AF10434" s="99"/>
      <c r="AG10434" s="99"/>
      <c r="AH10434" s="31"/>
      <c r="AI10434" s="31"/>
      <c r="AJ10434" s="31"/>
      <c r="AK10434" s="31"/>
      <c r="AL10434" s="31"/>
      <c r="AO10434" s="376"/>
    </row>
    <row r="10435" spans="1:41" x14ac:dyDescent="0.25">
      <c r="A10435" s="44" t="s">
        <v>10599</v>
      </c>
      <c r="B10435" s="44" t="s">
        <v>3841</v>
      </c>
      <c r="C10435" s="45">
        <v>24060401</v>
      </c>
      <c r="D10435" s="45" t="s">
        <v>11363</v>
      </c>
      <c r="E10435" s="45" t="s">
        <v>4962</v>
      </c>
      <c r="AO10435" s="376"/>
    </row>
    <row r="10436" spans="1:41" x14ac:dyDescent="0.25">
      <c r="A10436" s="44" t="s">
        <v>10599</v>
      </c>
      <c r="B10436" s="44" t="s">
        <v>926</v>
      </c>
      <c r="C10436" s="45">
        <v>24060402</v>
      </c>
      <c r="D10436" s="45" t="s">
        <v>11363</v>
      </c>
      <c r="E10436" s="45" t="s">
        <v>4962</v>
      </c>
      <c r="AO10436" s="376"/>
    </row>
    <row r="10437" spans="1:41" x14ac:dyDescent="0.25">
      <c r="A10437" s="44" t="s">
        <v>18011</v>
      </c>
      <c r="B10437" s="44" t="s">
        <v>5321</v>
      </c>
      <c r="C10437" s="45">
        <v>23010401</v>
      </c>
      <c r="D10437" s="45" t="s">
        <v>11363</v>
      </c>
      <c r="E10437" s="45" t="s">
        <v>5322</v>
      </c>
      <c r="AO10437" s="376"/>
    </row>
    <row r="10438" spans="1:41" x14ac:dyDescent="0.25">
      <c r="A10438" s="44" t="s">
        <v>18011</v>
      </c>
      <c r="B10438" s="44" t="s">
        <v>3176</v>
      </c>
      <c r="C10438" s="45">
        <v>23010402</v>
      </c>
      <c r="D10438" s="45" t="s">
        <v>11363</v>
      </c>
      <c r="E10438" s="45" t="s">
        <v>5322</v>
      </c>
      <c r="AO10438" s="376"/>
    </row>
    <row r="10439" spans="1:41" x14ac:dyDescent="0.25">
      <c r="A10439" s="44" t="s">
        <v>18011</v>
      </c>
      <c r="B10439" s="44" t="s">
        <v>11956</v>
      </c>
      <c r="C10439" s="45">
        <v>24090701</v>
      </c>
      <c r="D10439" s="45" t="s">
        <v>11363</v>
      </c>
      <c r="E10439" s="45" t="s">
        <v>4826</v>
      </c>
      <c r="AO10439" s="376"/>
    </row>
    <row r="10440" spans="1:41" x14ac:dyDescent="0.25">
      <c r="A10440" s="44" t="s">
        <v>18011</v>
      </c>
      <c r="B10440" s="44" t="s">
        <v>4243</v>
      </c>
      <c r="C10440" s="45">
        <v>24090702</v>
      </c>
      <c r="D10440" s="45" t="s">
        <v>11363</v>
      </c>
      <c r="E10440" s="45" t="s">
        <v>4826</v>
      </c>
      <c r="AO10440" s="376"/>
    </row>
    <row r="10441" spans="1:41" x14ac:dyDescent="0.25">
      <c r="A10441" s="44" t="s">
        <v>18011</v>
      </c>
      <c r="B10441" s="44" t="s">
        <v>6608</v>
      </c>
      <c r="C10441" s="45">
        <v>260203</v>
      </c>
      <c r="D10441" s="45" t="s">
        <v>11363</v>
      </c>
      <c r="E10441" s="45" t="s">
        <v>9238</v>
      </c>
      <c r="AO10441" s="376"/>
    </row>
    <row r="10442" spans="1:41" x14ac:dyDescent="0.3">
      <c r="A10442" s="333" t="s">
        <v>12892</v>
      </c>
      <c r="B10442" s="333" t="s">
        <v>3456</v>
      </c>
      <c r="C10442" s="125" t="s">
        <v>10963</v>
      </c>
      <c r="D10442" s="32" t="s">
        <v>20309</v>
      </c>
      <c r="E10442" s="125" t="s">
        <v>2593</v>
      </c>
      <c r="F10442" s="125" t="s">
        <v>1189</v>
      </c>
      <c r="G10442" s="125" t="s">
        <v>1190</v>
      </c>
      <c r="AO10442" s="376"/>
    </row>
    <row r="10443" spans="1:41" x14ac:dyDescent="0.3">
      <c r="A10443" s="333" t="s">
        <v>12892</v>
      </c>
      <c r="B10443" s="333" t="s">
        <v>13316</v>
      </c>
      <c r="C10443" s="125" t="s">
        <v>13317</v>
      </c>
      <c r="D10443" s="32" t="s">
        <v>20309</v>
      </c>
      <c r="E10443" s="125" t="s">
        <v>12551</v>
      </c>
      <c r="F10443" s="125" t="s">
        <v>1189</v>
      </c>
      <c r="G10443" s="125" t="s">
        <v>1190</v>
      </c>
      <c r="AO10443" s="376"/>
    </row>
    <row r="10444" spans="1:41" x14ac:dyDescent="0.25">
      <c r="A10444" s="44" t="s">
        <v>7878</v>
      </c>
      <c r="B10444" s="44" t="s">
        <v>7826</v>
      </c>
      <c r="C10444" s="45">
        <v>23080101</v>
      </c>
      <c r="D10444" s="45" t="s">
        <v>11363</v>
      </c>
      <c r="E10444" s="45" t="s">
        <v>4151</v>
      </c>
      <c r="AO10444" s="376"/>
    </row>
    <row r="10445" spans="1:41" x14ac:dyDescent="0.25">
      <c r="A10445" s="44" t="s">
        <v>7878</v>
      </c>
      <c r="B10445" s="44" t="s">
        <v>3475</v>
      </c>
      <c r="C10445" s="45">
        <v>240301</v>
      </c>
      <c r="D10445" s="45" t="s">
        <v>11363</v>
      </c>
      <c r="E10445" s="45" t="s">
        <v>9249</v>
      </c>
      <c r="AO10445" s="376"/>
    </row>
    <row r="10446" spans="1:41" x14ac:dyDescent="0.25">
      <c r="A10446" s="44" t="s">
        <v>9471</v>
      </c>
      <c r="B10446" s="92" t="s">
        <v>9602</v>
      </c>
      <c r="C10446" s="77" t="s">
        <v>9336</v>
      </c>
      <c r="D10446" s="93" t="s">
        <v>9601</v>
      </c>
      <c r="E10446" s="94">
        <v>46568</v>
      </c>
      <c r="F10446" s="93"/>
      <c r="G10446" s="93"/>
      <c r="H10446" s="93"/>
      <c r="I10446" s="99"/>
      <c r="J10446" s="99"/>
      <c r="K10446" s="99"/>
      <c r="L10446" s="99"/>
      <c r="M10446" s="99"/>
      <c r="N10446" s="44"/>
      <c r="O10446" s="44"/>
      <c r="P10446" s="99"/>
      <c r="Q10446" s="99"/>
      <c r="R10446" s="99"/>
      <c r="S10446" s="99"/>
      <c r="T10446" s="99"/>
      <c r="U10446" s="99"/>
      <c r="V10446" s="99"/>
      <c r="W10446" s="99"/>
      <c r="X10446" s="99"/>
      <c r="Y10446" s="99"/>
      <c r="Z10446" s="99"/>
      <c r="AA10446" s="99"/>
      <c r="AB10446" s="99"/>
      <c r="AC10446" s="99"/>
      <c r="AD10446" s="99"/>
      <c r="AE10446" s="99"/>
      <c r="AF10446" s="99"/>
      <c r="AG10446" s="99"/>
      <c r="AH10446" s="31"/>
      <c r="AI10446" s="31"/>
      <c r="AJ10446" s="31"/>
      <c r="AK10446" s="31"/>
      <c r="AL10446" s="31"/>
      <c r="AO10446" s="376"/>
    </row>
    <row r="10447" spans="1:41" x14ac:dyDescent="0.25">
      <c r="A10447" s="44" t="s">
        <v>7429</v>
      </c>
      <c r="B10447" s="44" t="s">
        <v>4398</v>
      </c>
      <c r="C10447" s="45" t="s">
        <v>4527</v>
      </c>
      <c r="D10447" s="45" t="s">
        <v>11204</v>
      </c>
      <c r="E10447" s="45" t="s">
        <v>7657</v>
      </c>
      <c r="F10447" s="93"/>
      <c r="G10447" s="93"/>
      <c r="H10447" s="93"/>
      <c r="I10447" s="99"/>
      <c r="J10447" s="99"/>
      <c r="K10447" s="99"/>
      <c r="L10447" s="99"/>
      <c r="M10447" s="99"/>
      <c r="N10447" s="99"/>
      <c r="O10447" s="99"/>
      <c r="P10447" s="99"/>
      <c r="Q10447" s="99"/>
      <c r="R10447" s="99"/>
      <c r="S10447" s="99"/>
      <c r="T10447" s="99"/>
      <c r="U10447" s="99"/>
      <c r="V10447" s="99"/>
      <c r="W10447" s="99"/>
      <c r="X10447" s="99"/>
      <c r="Y10447" s="99"/>
      <c r="Z10447" s="99"/>
      <c r="AA10447" s="99"/>
      <c r="AB10447" s="99"/>
      <c r="AC10447" s="99"/>
      <c r="AD10447" s="99"/>
      <c r="AE10447" s="99"/>
      <c r="AF10447" s="99"/>
      <c r="AG10447" s="99"/>
      <c r="AH10447" s="31"/>
      <c r="AI10447" s="31"/>
      <c r="AJ10447" s="31"/>
      <c r="AK10447" s="31"/>
      <c r="AL10447" s="31"/>
      <c r="AO10447" s="376"/>
    </row>
    <row r="10448" spans="1:41" x14ac:dyDescent="0.25">
      <c r="A10448" s="44" t="s">
        <v>7429</v>
      </c>
      <c r="B10448" s="44" t="s">
        <v>4398</v>
      </c>
      <c r="C10448" s="45" t="s">
        <v>4527</v>
      </c>
      <c r="D10448" s="93" t="s">
        <v>17443</v>
      </c>
      <c r="E10448" s="45" t="s">
        <v>7657</v>
      </c>
      <c r="F10448" s="93"/>
      <c r="G10448" s="93"/>
      <c r="H10448" s="93"/>
      <c r="I10448" s="99"/>
      <c r="J10448" s="99"/>
      <c r="K10448" s="99"/>
      <c r="L10448" s="99"/>
      <c r="M10448" s="99"/>
      <c r="N10448" s="99"/>
      <c r="O10448" s="99"/>
      <c r="P10448" s="99"/>
      <c r="Q10448" s="99"/>
      <c r="R10448" s="99"/>
      <c r="S10448" s="99"/>
      <c r="T10448" s="99"/>
      <c r="U10448" s="99"/>
      <c r="V10448" s="99"/>
      <c r="W10448" s="99"/>
      <c r="X10448" s="99"/>
      <c r="Y10448" s="99"/>
      <c r="Z10448" s="99"/>
      <c r="AA10448" s="99"/>
      <c r="AB10448" s="99"/>
      <c r="AC10448" s="99"/>
      <c r="AD10448" s="99"/>
      <c r="AE10448" s="99"/>
      <c r="AF10448" s="99"/>
      <c r="AG10448" s="99"/>
      <c r="AH10448" s="31"/>
      <c r="AI10448" s="31"/>
      <c r="AJ10448" s="31"/>
      <c r="AK10448" s="31"/>
      <c r="AL10448" s="31"/>
      <c r="AO10448" s="376"/>
    </row>
    <row r="10449" spans="1:41" x14ac:dyDescent="0.25">
      <c r="A10449" s="44" t="s">
        <v>7429</v>
      </c>
      <c r="B10449" s="44" t="s">
        <v>4398</v>
      </c>
      <c r="C10449" s="45" t="s">
        <v>4527</v>
      </c>
      <c r="D10449" s="45" t="s">
        <v>9895</v>
      </c>
      <c r="E10449" s="46">
        <v>46599</v>
      </c>
      <c r="F10449" s="93"/>
      <c r="G10449" s="93"/>
      <c r="H10449" s="93"/>
      <c r="I10449" s="99"/>
      <c r="J10449" s="99"/>
      <c r="K10449" s="99"/>
      <c r="L10449" s="99"/>
      <c r="M10449" s="99"/>
      <c r="N10449" s="44"/>
      <c r="O10449" s="44"/>
      <c r="P10449" s="99"/>
      <c r="Q10449" s="99"/>
      <c r="R10449" s="99"/>
      <c r="S10449" s="99"/>
      <c r="T10449" s="99"/>
      <c r="U10449" s="99"/>
      <c r="V10449" s="99"/>
      <c r="W10449" s="99"/>
      <c r="X10449" s="99"/>
      <c r="Y10449" s="99"/>
      <c r="Z10449" s="99"/>
      <c r="AA10449" s="99"/>
      <c r="AB10449" s="99"/>
      <c r="AC10449" s="99"/>
      <c r="AD10449" s="99"/>
      <c r="AE10449" s="99"/>
      <c r="AF10449" s="99"/>
      <c r="AG10449" s="99"/>
      <c r="AH10449" s="31"/>
      <c r="AI10449" s="31"/>
      <c r="AJ10449" s="31"/>
      <c r="AK10449" s="31"/>
      <c r="AL10449" s="31"/>
      <c r="AO10449" s="376"/>
    </row>
    <row r="10450" spans="1:41" x14ac:dyDescent="0.25">
      <c r="A10450" s="44" t="s">
        <v>11629</v>
      </c>
      <c r="B10450" s="44" t="s">
        <v>21362</v>
      </c>
      <c r="C10450" s="45" t="s">
        <v>11608</v>
      </c>
      <c r="D10450" s="45" t="s">
        <v>21447</v>
      </c>
      <c r="E10450" s="46">
        <v>46752</v>
      </c>
      <c r="AO10450" s="376"/>
    </row>
    <row r="10451" spans="1:41" x14ac:dyDescent="0.25">
      <c r="A10451" s="44" t="s">
        <v>7574</v>
      </c>
      <c r="B10451" s="44" t="s">
        <v>7573</v>
      </c>
      <c r="C10451" s="45" t="s">
        <v>7575</v>
      </c>
      <c r="D10451" s="93" t="s">
        <v>17443</v>
      </c>
      <c r="E10451" s="45" t="s">
        <v>5131</v>
      </c>
      <c r="F10451" s="93"/>
      <c r="G10451" s="93"/>
      <c r="H10451" s="93"/>
      <c r="I10451" s="99"/>
      <c r="J10451" s="99"/>
      <c r="K10451" s="99"/>
      <c r="L10451" s="99"/>
      <c r="M10451" s="99"/>
      <c r="N10451" s="99"/>
      <c r="O10451" s="99"/>
      <c r="P10451" s="99"/>
      <c r="Q10451" s="99"/>
      <c r="R10451" s="99"/>
      <c r="S10451" s="99"/>
      <c r="T10451" s="99"/>
      <c r="U10451" s="99"/>
      <c r="V10451" s="99"/>
      <c r="W10451" s="99"/>
      <c r="X10451" s="99"/>
      <c r="Y10451" s="99"/>
      <c r="Z10451" s="99"/>
      <c r="AA10451" s="99"/>
      <c r="AB10451" s="99"/>
      <c r="AC10451" s="99"/>
      <c r="AD10451" s="99"/>
      <c r="AE10451" s="99"/>
      <c r="AF10451" s="99"/>
      <c r="AG10451" s="99"/>
      <c r="AH10451" s="31"/>
      <c r="AI10451" s="31"/>
      <c r="AJ10451" s="31"/>
      <c r="AK10451" s="31"/>
      <c r="AL10451" s="31"/>
      <c r="AO10451" s="376"/>
    </row>
    <row r="10452" spans="1:41" x14ac:dyDescent="0.25">
      <c r="A10452" s="44" t="s">
        <v>7574</v>
      </c>
      <c r="B10452" s="44" t="s">
        <v>7573</v>
      </c>
      <c r="C10452" s="45" t="s">
        <v>7575</v>
      </c>
      <c r="D10452" s="45" t="s">
        <v>9895</v>
      </c>
      <c r="E10452" s="46">
        <v>46507</v>
      </c>
      <c r="F10452" s="93"/>
      <c r="G10452" s="93"/>
      <c r="H10452" s="93"/>
      <c r="I10452" s="99"/>
      <c r="J10452" s="99"/>
      <c r="K10452" s="99"/>
      <c r="L10452" s="99"/>
      <c r="M10452" s="99"/>
      <c r="N10452" s="44"/>
      <c r="O10452" s="44"/>
      <c r="P10452" s="99"/>
      <c r="Q10452" s="99"/>
      <c r="R10452" s="99"/>
      <c r="S10452" s="99"/>
      <c r="T10452" s="99"/>
      <c r="U10452" s="99"/>
      <c r="V10452" s="99"/>
      <c r="W10452" s="99"/>
      <c r="X10452" s="99"/>
      <c r="Y10452" s="99"/>
      <c r="Z10452" s="99"/>
      <c r="AA10452" s="99"/>
      <c r="AB10452" s="99"/>
      <c r="AC10452" s="99"/>
      <c r="AD10452" s="99"/>
      <c r="AE10452" s="99"/>
      <c r="AF10452" s="99"/>
      <c r="AG10452" s="99"/>
      <c r="AH10452" s="31"/>
      <c r="AI10452" s="31"/>
      <c r="AJ10452" s="31"/>
      <c r="AK10452" s="31"/>
      <c r="AL10452" s="31"/>
      <c r="AO10452" s="376"/>
    </row>
    <row r="10453" spans="1:41" x14ac:dyDescent="0.25">
      <c r="A10453" s="44" t="s">
        <v>18828</v>
      </c>
      <c r="B10453" s="44" t="s">
        <v>21336</v>
      </c>
      <c r="C10453" s="45" t="s">
        <v>9700</v>
      </c>
      <c r="D10453" s="45" t="s">
        <v>21447</v>
      </c>
      <c r="E10453" s="46">
        <v>46538</v>
      </c>
      <c r="AO10453" s="376"/>
    </row>
    <row r="10454" spans="1:41" x14ac:dyDescent="0.25">
      <c r="A10454" s="44" t="s">
        <v>18828</v>
      </c>
      <c r="B10454" s="44" t="s">
        <v>21434</v>
      </c>
      <c r="C10454" s="45" t="s">
        <v>13058</v>
      </c>
      <c r="D10454" s="45" t="s">
        <v>21447</v>
      </c>
      <c r="E10454" s="46">
        <v>46418</v>
      </c>
      <c r="AO10454" s="376"/>
    </row>
    <row r="10455" spans="1:41" x14ac:dyDescent="0.25">
      <c r="A10455" s="44" t="s">
        <v>2410</v>
      </c>
      <c r="B10455" s="44" t="s">
        <v>2350</v>
      </c>
      <c r="C10455" s="45">
        <v>230105</v>
      </c>
      <c r="D10455" s="45" t="s">
        <v>11363</v>
      </c>
      <c r="E10455" s="45" t="s">
        <v>5265</v>
      </c>
      <c r="AO10455" s="376"/>
    </row>
    <row r="10456" spans="1:41" x14ac:dyDescent="0.25">
      <c r="A10456" s="44" t="s">
        <v>2410</v>
      </c>
      <c r="B10456" s="44" t="s">
        <v>17463</v>
      </c>
      <c r="C10456" s="45">
        <v>260202</v>
      </c>
      <c r="D10456" s="45" t="s">
        <v>11363</v>
      </c>
      <c r="E10456" s="45" t="s">
        <v>9238</v>
      </c>
      <c r="AO10456" s="376"/>
    </row>
    <row r="10457" spans="1:41" x14ac:dyDescent="0.25">
      <c r="A10457" s="44" t="s">
        <v>8856</v>
      </c>
      <c r="B10457" s="44" t="s">
        <v>15003</v>
      </c>
      <c r="C10457" s="45" t="s">
        <v>13854</v>
      </c>
      <c r="D10457" s="367" t="s">
        <v>3696</v>
      </c>
      <c r="E10457" s="328">
        <f>DATE(2028,11,18)</f>
        <v>47075</v>
      </c>
      <c r="F10457" s="32"/>
      <c r="G10457" s="32"/>
      <c r="H10457" s="32"/>
      <c r="I10457" s="31"/>
      <c r="J10457" s="31"/>
      <c r="K10457" s="31"/>
      <c r="L10457" s="31"/>
      <c r="M10457" s="31"/>
      <c r="N10457" s="31"/>
      <c r="O10457" s="31"/>
      <c r="P10457" s="31"/>
      <c r="Q10457" s="31"/>
      <c r="R10457" s="31"/>
      <c r="S10457" s="31"/>
      <c r="T10457" s="31"/>
      <c r="U10457" s="31"/>
      <c r="V10457" s="31"/>
      <c r="W10457" s="31"/>
      <c r="X10457" s="31"/>
      <c r="Y10457" s="31"/>
      <c r="Z10457" s="31"/>
      <c r="AA10457" s="31"/>
      <c r="AB10457" s="31"/>
      <c r="AC10457" s="31"/>
      <c r="AD10457" s="31"/>
      <c r="AE10457" s="31"/>
      <c r="AF10457" s="31"/>
      <c r="AG10457" s="31"/>
      <c r="AH10457" s="31"/>
      <c r="AI10457" s="31"/>
      <c r="AJ10457" s="31"/>
      <c r="AK10457" s="31"/>
      <c r="AL10457" s="31"/>
      <c r="AO10457" s="376"/>
    </row>
    <row r="10458" spans="1:41" x14ac:dyDescent="0.25">
      <c r="A10458" s="262" t="s">
        <v>6255</v>
      </c>
      <c r="B10458" s="262" t="s">
        <v>6231</v>
      </c>
      <c r="C10458" s="263">
        <v>791202207008</v>
      </c>
      <c r="D10458" s="263" t="s">
        <v>6271</v>
      </c>
      <c r="E10458" s="264">
        <v>46630</v>
      </c>
      <c r="F10458" s="93"/>
      <c r="G10458" s="93"/>
      <c r="H10458" s="93"/>
      <c r="I10458" s="99"/>
      <c r="J10458" s="99"/>
      <c r="K10458" s="99"/>
      <c r="L10458" s="99"/>
      <c r="M10458" s="99"/>
      <c r="N10458" s="44"/>
      <c r="O10458" s="44"/>
      <c r="P10458" s="99"/>
      <c r="Q10458" s="99"/>
      <c r="R10458" s="99"/>
      <c r="S10458" s="99"/>
      <c r="T10458" s="99"/>
      <c r="U10458" s="99"/>
      <c r="V10458" s="99"/>
      <c r="W10458" s="99"/>
      <c r="X10458" s="99"/>
      <c r="Y10458" s="99"/>
      <c r="Z10458" s="99"/>
      <c r="AA10458" s="99"/>
      <c r="AB10458" s="99"/>
      <c r="AC10458" s="99"/>
      <c r="AD10458" s="99"/>
      <c r="AE10458" s="99"/>
      <c r="AF10458" s="99"/>
      <c r="AG10458" s="99"/>
      <c r="AH10458" s="31"/>
      <c r="AI10458" s="31"/>
      <c r="AJ10458" s="31"/>
      <c r="AK10458" s="31"/>
      <c r="AL10458" s="31"/>
      <c r="AO10458" s="376"/>
    </row>
    <row r="10459" spans="1:41" x14ac:dyDescent="0.25">
      <c r="A10459" s="44" t="s">
        <v>3529</v>
      </c>
      <c r="B10459" s="44" t="s">
        <v>926</v>
      </c>
      <c r="C10459" s="45">
        <v>24060402</v>
      </c>
      <c r="D10459" s="45" t="s">
        <v>11363</v>
      </c>
      <c r="E10459" s="45" t="s">
        <v>4962</v>
      </c>
      <c r="AO10459" s="376"/>
    </row>
    <row r="10460" spans="1:41" x14ac:dyDescent="0.25">
      <c r="A10460" s="44" t="s">
        <v>3529</v>
      </c>
      <c r="B10460" s="44" t="s">
        <v>5321</v>
      </c>
      <c r="C10460" s="45">
        <v>26010401</v>
      </c>
      <c r="D10460" s="45" t="s">
        <v>11363</v>
      </c>
      <c r="E10460" s="45" t="s">
        <v>17459</v>
      </c>
      <c r="AO10460" s="376"/>
    </row>
    <row r="10461" spans="1:41" x14ac:dyDescent="0.25">
      <c r="A10461" s="44" t="s">
        <v>16383</v>
      </c>
      <c r="B10461" s="44" t="s">
        <v>1889</v>
      </c>
      <c r="C10461" s="45" t="s">
        <v>16384</v>
      </c>
      <c r="D10461" s="46" t="s">
        <v>21328</v>
      </c>
      <c r="E10461" s="46">
        <v>46639</v>
      </c>
      <c r="AO10461" s="376"/>
    </row>
    <row r="10462" spans="1:41" x14ac:dyDescent="0.25">
      <c r="A10462" s="262" t="s">
        <v>6256</v>
      </c>
      <c r="B10462" s="262" t="s">
        <v>6257</v>
      </c>
      <c r="C10462" s="263">
        <v>791202200703</v>
      </c>
      <c r="D10462" s="263" t="s">
        <v>6271</v>
      </c>
      <c r="E10462" s="264">
        <v>46630</v>
      </c>
      <c r="F10462" s="93"/>
      <c r="G10462" s="93"/>
      <c r="H10462" s="93"/>
      <c r="I10462" s="99"/>
      <c r="J10462" s="99"/>
      <c r="K10462" s="99"/>
      <c r="L10462" s="99"/>
      <c r="M10462" s="99"/>
      <c r="N10462" s="44"/>
      <c r="O10462" s="44"/>
      <c r="P10462" s="99"/>
      <c r="Q10462" s="99"/>
      <c r="R10462" s="99"/>
      <c r="S10462" s="99"/>
      <c r="T10462" s="99"/>
      <c r="U10462" s="99"/>
      <c r="V10462" s="99"/>
      <c r="W10462" s="99"/>
      <c r="X10462" s="99"/>
      <c r="Y10462" s="99"/>
      <c r="Z10462" s="99"/>
      <c r="AA10462" s="99"/>
      <c r="AB10462" s="99"/>
      <c r="AC10462" s="99"/>
      <c r="AD10462" s="99"/>
      <c r="AE10462" s="99"/>
      <c r="AF10462" s="99"/>
      <c r="AG10462" s="99"/>
      <c r="AH10462" s="31"/>
      <c r="AI10462" s="31"/>
      <c r="AJ10462" s="31"/>
      <c r="AK10462" s="31"/>
      <c r="AL10462" s="31"/>
      <c r="AO10462" s="376"/>
    </row>
    <row r="10463" spans="1:41" x14ac:dyDescent="0.25">
      <c r="A10463" s="44" t="s">
        <v>6256</v>
      </c>
      <c r="B10463" s="44" t="s">
        <v>13595</v>
      </c>
      <c r="C10463" s="45">
        <v>32.25</v>
      </c>
      <c r="D10463" s="45" t="s">
        <v>12549</v>
      </c>
      <c r="E10463" s="46">
        <v>47664</v>
      </c>
      <c r="F10463" s="45" t="s">
        <v>1335</v>
      </c>
      <c r="G10463" s="93"/>
      <c r="H10463" s="93"/>
      <c r="I10463" s="99"/>
      <c r="J10463" s="99"/>
      <c r="K10463" s="99"/>
      <c r="L10463" s="99"/>
      <c r="M10463" s="99"/>
      <c r="N10463" s="99"/>
      <c r="O10463" s="99"/>
      <c r="P10463" s="99"/>
      <c r="Q10463" s="99"/>
      <c r="R10463" s="99"/>
      <c r="S10463" s="99"/>
      <c r="T10463" s="99"/>
      <c r="U10463" s="99"/>
      <c r="V10463" s="99"/>
      <c r="W10463" s="99"/>
      <c r="X10463" s="99"/>
      <c r="Y10463" s="99"/>
      <c r="Z10463" s="99"/>
      <c r="AA10463" s="99"/>
      <c r="AB10463" s="99"/>
      <c r="AC10463" s="99"/>
      <c r="AD10463" s="99"/>
      <c r="AE10463" s="99"/>
      <c r="AF10463" s="99"/>
      <c r="AG10463" s="99"/>
      <c r="AH10463" s="31"/>
      <c r="AI10463" s="31"/>
      <c r="AJ10463" s="31"/>
      <c r="AK10463" s="31"/>
      <c r="AL10463" s="31"/>
      <c r="AO10463" s="376"/>
    </row>
    <row r="10464" spans="1:41" x14ac:dyDescent="0.25">
      <c r="A10464" s="44" t="s">
        <v>5517</v>
      </c>
      <c r="B10464" s="44" t="s">
        <v>21412</v>
      </c>
      <c r="C10464" s="45" t="s">
        <v>5516</v>
      </c>
      <c r="D10464" s="45" t="s">
        <v>21447</v>
      </c>
      <c r="E10464" s="46">
        <v>46599</v>
      </c>
      <c r="AO10464" s="376"/>
    </row>
    <row r="10465" spans="1:41" x14ac:dyDescent="0.3">
      <c r="A10465" s="333" t="s">
        <v>8857</v>
      </c>
      <c r="B10465" s="333" t="s">
        <v>2693</v>
      </c>
      <c r="C10465" s="125" t="s">
        <v>21306</v>
      </c>
      <c r="D10465" s="32" t="s">
        <v>20309</v>
      </c>
      <c r="E10465" s="125" t="s">
        <v>9840</v>
      </c>
      <c r="F10465" s="125" t="s">
        <v>1189</v>
      </c>
      <c r="G10465" s="125" t="s">
        <v>1190</v>
      </c>
      <c r="AO10465" s="376"/>
    </row>
    <row r="10466" spans="1:41" x14ac:dyDescent="0.25">
      <c r="A10466" s="44" t="s">
        <v>8857</v>
      </c>
      <c r="B10466" s="44" t="s">
        <v>16768</v>
      </c>
      <c r="C10466" s="45" t="s">
        <v>17030</v>
      </c>
      <c r="D10466" s="367" t="s">
        <v>3696</v>
      </c>
      <c r="E10466" s="328">
        <f>DATE(2030,2,13)</f>
        <v>47527</v>
      </c>
      <c r="F10466" s="32"/>
      <c r="G10466" s="32"/>
      <c r="H10466" s="32"/>
      <c r="I10466" s="31"/>
      <c r="J10466" s="31"/>
      <c r="K10466" s="31"/>
      <c r="L10466" s="31"/>
      <c r="M10466" s="31"/>
      <c r="N10466" s="31"/>
      <c r="O10466" s="31"/>
      <c r="P10466" s="31"/>
      <c r="Q10466" s="31"/>
      <c r="R10466" s="31"/>
      <c r="S10466" s="31"/>
      <c r="T10466" s="31"/>
      <c r="U10466" s="31"/>
      <c r="V10466" s="31"/>
      <c r="W10466" s="31"/>
      <c r="X10466" s="31"/>
      <c r="Y10466" s="31"/>
      <c r="Z10466" s="31"/>
      <c r="AA10466" s="31"/>
      <c r="AB10466" s="31"/>
      <c r="AC10466" s="31"/>
      <c r="AD10466" s="31"/>
      <c r="AE10466" s="31"/>
      <c r="AF10466" s="31"/>
      <c r="AG10466" s="31"/>
      <c r="AH10466" s="31"/>
      <c r="AI10466" s="31"/>
      <c r="AJ10466" s="31"/>
      <c r="AK10466" s="31"/>
      <c r="AL10466" s="31"/>
      <c r="AO10466" s="376"/>
    </row>
    <row r="10467" spans="1:41" x14ac:dyDescent="0.25">
      <c r="A10467" s="44" t="s">
        <v>8857</v>
      </c>
      <c r="B10467" s="44" t="s">
        <v>14725</v>
      </c>
      <c r="C10467" s="45" t="s">
        <v>5098</v>
      </c>
      <c r="D10467" s="367" t="s">
        <v>3696</v>
      </c>
      <c r="E10467" s="328">
        <f>DATE(2026,12,20)</f>
        <v>46376</v>
      </c>
      <c r="F10467" s="32"/>
      <c r="G10467" s="32"/>
      <c r="H10467" s="32"/>
      <c r="I10467" s="31"/>
      <c r="J10467" s="31"/>
      <c r="K10467" s="31"/>
      <c r="L10467" s="31"/>
      <c r="M10467" s="31"/>
      <c r="N10467" s="31"/>
      <c r="O10467" s="31"/>
      <c r="P10467" s="31"/>
      <c r="Q10467" s="31"/>
      <c r="R10467" s="31"/>
      <c r="S10467" s="31"/>
      <c r="T10467" s="31"/>
      <c r="U10467" s="31"/>
      <c r="V10467" s="31"/>
      <c r="W10467" s="31"/>
      <c r="X10467" s="31"/>
      <c r="Y10467" s="31"/>
      <c r="Z10467" s="31"/>
      <c r="AA10467" s="31"/>
      <c r="AB10467" s="31"/>
      <c r="AC10467" s="31"/>
      <c r="AD10467" s="31"/>
      <c r="AE10467" s="31"/>
      <c r="AF10467" s="31"/>
      <c r="AG10467" s="31"/>
      <c r="AH10467" s="31"/>
      <c r="AI10467" s="31"/>
      <c r="AJ10467" s="31"/>
      <c r="AK10467" s="31"/>
      <c r="AL10467" s="31"/>
      <c r="AO10467" s="376"/>
    </row>
    <row r="10468" spans="1:41" x14ac:dyDescent="0.3">
      <c r="A10468" s="333" t="s">
        <v>16207</v>
      </c>
      <c r="B10468" s="333" t="s">
        <v>4812</v>
      </c>
      <c r="C10468" s="125" t="s">
        <v>16162</v>
      </c>
      <c r="D10468" s="32" t="s">
        <v>20309</v>
      </c>
      <c r="E10468" s="125" t="s">
        <v>4972</v>
      </c>
      <c r="F10468" s="125" t="s">
        <v>1189</v>
      </c>
      <c r="G10468" s="125" t="s">
        <v>1190</v>
      </c>
      <c r="AO10468" s="376"/>
    </row>
    <row r="10469" spans="1:41" x14ac:dyDescent="0.3">
      <c r="A10469" s="333" t="s">
        <v>494</v>
      </c>
      <c r="B10469" s="333" t="s">
        <v>11217</v>
      </c>
      <c r="C10469" s="125" t="s">
        <v>11218</v>
      </c>
      <c r="D10469" s="32" t="s">
        <v>20309</v>
      </c>
      <c r="E10469" s="125" t="s">
        <v>4966</v>
      </c>
      <c r="F10469" s="125" t="s">
        <v>1189</v>
      </c>
      <c r="G10469" s="125" t="s">
        <v>1190</v>
      </c>
      <c r="AO10469" s="376"/>
    </row>
    <row r="10470" spans="1:41" x14ac:dyDescent="0.3">
      <c r="A10470" s="333" t="s">
        <v>494</v>
      </c>
      <c r="B10470" s="333" t="s">
        <v>11377</v>
      </c>
      <c r="C10470" s="125" t="s">
        <v>11214</v>
      </c>
      <c r="D10470" s="32" t="s">
        <v>20309</v>
      </c>
      <c r="E10470" s="125" t="s">
        <v>4966</v>
      </c>
      <c r="F10470" s="125" t="s">
        <v>1189</v>
      </c>
      <c r="G10470" s="125" t="s">
        <v>1190</v>
      </c>
      <c r="AO10470" s="376"/>
    </row>
    <row r="10471" spans="1:41" x14ac:dyDescent="0.25">
      <c r="A10471" s="44" t="s">
        <v>494</v>
      </c>
      <c r="B10471" s="44" t="s">
        <v>21359</v>
      </c>
      <c r="C10471" s="45" t="s">
        <v>9701</v>
      </c>
      <c r="D10471" s="45" t="s">
        <v>21447</v>
      </c>
      <c r="E10471" s="46">
        <v>46752</v>
      </c>
      <c r="AO10471" s="376"/>
    </row>
    <row r="10472" spans="1:41" x14ac:dyDescent="0.25">
      <c r="A10472" s="100" t="s">
        <v>3454</v>
      </c>
      <c r="B10472" s="92" t="s">
        <v>3452</v>
      </c>
      <c r="C10472" s="93" t="s">
        <v>3453</v>
      </c>
      <c r="D10472" s="93" t="s">
        <v>1201</v>
      </c>
      <c r="E10472" s="94">
        <v>46496</v>
      </c>
      <c r="F10472" s="93"/>
      <c r="G10472" s="93"/>
      <c r="H10472" s="93"/>
      <c r="I10472" s="99"/>
      <c r="J10472" s="99"/>
      <c r="K10472" s="99"/>
      <c r="L10472" s="99"/>
      <c r="M10472" s="99"/>
      <c r="N10472" s="44"/>
      <c r="O10472" s="44"/>
      <c r="P10472" s="99"/>
      <c r="Q10472" s="99"/>
      <c r="R10472" s="99"/>
      <c r="S10472" s="99"/>
      <c r="T10472" s="99"/>
      <c r="U10472" s="99"/>
      <c r="V10472" s="99"/>
      <c r="W10472" s="99"/>
      <c r="X10472" s="99"/>
      <c r="Y10472" s="99"/>
      <c r="Z10472" s="99"/>
      <c r="AA10472" s="99"/>
      <c r="AB10472" s="99"/>
      <c r="AC10472" s="99"/>
      <c r="AD10472" s="99"/>
      <c r="AE10472" s="99"/>
      <c r="AF10472" s="99"/>
      <c r="AG10472" s="99"/>
      <c r="AH10472" s="31"/>
      <c r="AI10472" s="31"/>
      <c r="AJ10472" s="31"/>
      <c r="AK10472" s="31"/>
      <c r="AL10472" s="31"/>
      <c r="AO10472" s="376"/>
    </row>
    <row r="10473" spans="1:41" x14ac:dyDescent="0.3">
      <c r="A10473" s="333" t="s">
        <v>20281</v>
      </c>
      <c r="B10473" s="333" t="s">
        <v>2690</v>
      </c>
      <c r="C10473" s="125" t="s">
        <v>21253</v>
      </c>
      <c r="D10473" s="32" t="s">
        <v>20309</v>
      </c>
      <c r="E10473" s="125" t="s">
        <v>21312</v>
      </c>
      <c r="F10473" s="125" t="s">
        <v>1189</v>
      </c>
      <c r="G10473" s="125" t="s">
        <v>1190</v>
      </c>
      <c r="AO10473" s="376"/>
    </row>
    <row r="10474" spans="1:41" x14ac:dyDescent="0.3">
      <c r="A10474" s="333" t="s">
        <v>18995</v>
      </c>
      <c r="B10474" s="333" t="s">
        <v>6928</v>
      </c>
      <c r="C10474" s="125" t="s">
        <v>19094</v>
      </c>
      <c r="D10474" s="32" t="s">
        <v>20309</v>
      </c>
      <c r="E10474" s="125" t="s">
        <v>9249</v>
      </c>
      <c r="F10474" s="125" t="s">
        <v>1189</v>
      </c>
      <c r="G10474" s="125" t="s">
        <v>1190</v>
      </c>
      <c r="AO10474" s="376"/>
    </row>
    <row r="10475" spans="1:41" x14ac:dyDescent="0.25">
      <c r="A10475" s="44" t="s">
        <v>10870</v>
      </c>
      <c r="B10475" s="44" t="s">
        <v>21348</v>
      </c>
      <c r="C10475" s="45" t="s">
        <v>8132</v>
      </c>
      <c r="D10475" s="45" t="s">
        <v>21447</v>
      </c>
      <c r="E10475" s="46">
        <v>46752</v>
      </c>
      <c r="AO10475" s="376"/>
    </row>
    <row r="10476" spans="1:41" x14ac:dyDescent="0.25">
      <c r="A10476" s="44" t="s">
        <v>14515</v>
      </c>
      <c r="B10476" s="44" t="s">
        <v>1889</v>
      </c>
      <c r="C10476" s="45" t="s">
        <v>14516</v>
      </c>
      <c r="D10476" s="46" t="s">
        <v>21328</v>
      </c>
      <c r="E10476" s="46">
        <v>46614</v>
      </c>
      <c r="AO10476" s="376"/>
    </row>
    <row r="10477" spans="1:41" x14ac:dyDescent="0.25">
      <c r="A10477" s="44" t="s">
        <v>14515</v>
      </c>
      <c r="B10477" s="44" t="s">
        <v>1889</v>
      </c>
      <c r="C10477" s="45" t="s">
        <v>16385</v>
      </c>
      <c r="D10477" s="46" t="s">
        <v>21328</v>
      </c>
      <c r="E10477" s="46">
        <v>46639</v>
      </c>
      <c r="AO10477" s="376"/>
    </row>
    <row r="10478" spans="1:41" x14ac:dyDescent="0.25">
      <c r="A10478" s="44" t="s">
        <v>246</v>
      </c>
      <c r="B10478" s="44" t="s">
        <v>247</v>
      </c>
      <c r="C10478" s="45" t="s">
        <v>4933</v>
      </c>
      <c r="D10478" s="93" t="s">
        <v>17443</v>
      </c>
      <c r="E10478" s="45" t="s">
        <v>5131</v>
      </c>
      <c r="F10478" s="93"/>
      <c r="G10478" s="93"/>
      <c r="H10478" s="93"/>
      <c r="I10478" s="99"/>
      <c r="J10478" s="99"/>
      <c r="K10478" s="99"/>
      <c r="L10478" s="99"/>
      <c r="M10478" s="99"/>
      <c r="N10478" s="99"/>
      <c r="O10478" s="99"/>
      <c r="P10478" s="99"/>
      <c r="Q10478" s="99"/>
      <c r="R10478" s="99"/>
      <c r="S10478" s="99"/>
      <c r="T10478" s="99"/>
      <c r="U10478" s="99"/>
      <c r="V10478" s="99"/>
      <c r="W10478" s="99"/>
      <c r="X10478" s="99"/>
      <c r="Y10478" s="99"/>
      <c r="Z10478" s="99"/>
      <c r="AA10478" s="99"/>
      <c r="AB10478" s="99"/>
      <c r="AC10478" s="99"/>
      <c r="AD10478" s="99"/>
      <c r="AE10478" s="99"/>
      <c r="AF10478" s="99"/>
      <c r="AG10478" s="99"/>
      <c r="AH10478" s="31"/>
      <c r="AI10478" s="31"/>
      <c r="AJ10478" s="31"/>
      <c r="AK10478" s="31"/>
      <c r="AL10478" s="31"/>
      <c r="AO10478" s="376"/>
    </row>
    <row r="10479" spans="1:41" x14ac:dyDescent="0.25">
      <c r="A10479" s="44" t="s">
        <v>246</v>
      </c>
      <c r="B10479" s="44" t="s">
        <v>247</v>
      </c>
      <c r="C10479" s="45" t="s">
        <v>4933</v>
      </c>
      <c r="D10479" s="45" t="s">
        <v>9895</v>
      </c>
      <c r="E10479" s="46">
        <v>46507</v>
      </c>
      <c r="F10479" s="93"/>
      <c r="G10479" s="93"/>
      <c r="H10479" s="93"/>
      <c r="I10479" s="99"/>
      <c r="J10479" s="99"/>
      <c r="K10479" s="99"/>
      <c r="L10479" s="99"/>
      <c r="M10479" s="99"/>
      <c r="N10479" s="44"/>
      <c r="O10479" s="44"/>
      <c r="P10479" s="99"/>
      <c r="Q10479" s="99"/>
      <c r="R10479" s="99"/>
      <c r="S10479" s="99"/>
      <c r="T10479" s="99"/>
      <c r="U10479" s="99"/>
      <c r="V10479" s="99"/>
      <c r="W10479" s="99"/>
      <c r="X10479" s="99"/>
      <c r="Y10479" s="99"/>
      <c r="Z10479" s="99"/>
      <c r="AA10479" s="99"/>
      <c r="AB10479" s="99"/>
      <c r="AC10479" s="99"/>
      <c r="AD10479" s="99"/>
      <c r="AE10479" s="99"/>
      <c r="AF10479" s="99"/>
      <c r="AG10479" s="99"/>
      <c r="AH10479" s="31"/>
      <c r="AI10479" s="31"/>
      <c r="AJ10479" s="31"/>
      <c r="AK10479" s="31"/>
      <c r="AL10479" s="31"/>
      <c r="AO10479" s="376"/>
    </row>
    <row r="10480" spans="1:41" x14ac:dyDescent="0.25">
      <c r="A10480" s="44" t="s">
        <v>13855</v>
      </c>
      <c r="B10480" s="44" t="s">
        <v>14941</v>
      </c>
      <c r="C10480" s="45" t="s">
        <v>13856</v>
      </c>
      <c r="D10480" s="367" t="s">
        <v>3696</v>
      </c>
      <c r="E10480" s="328">
        <f>DATE(2029,1,27)</f>
        <v>47145</v>
      </c>
      <c r="F10480" s="32"/>
      <c r="G10480" s="32"/>
      <c r="H10480" s="32"/>
      <c r="I10480" s="31"/>
      <c r="J10480" s="31"/>
      <c r="K10480" s="31"/>
      <c r="L10480" s="31"/>
      <c r="M10480" s="31"/>
      <c r="N10480" s="31"/>
      <c r="O10480" s="31"/>
      <c r="P10480" s="31"/>
      <c r="Q10480" s="31"/>
      <c r="R10480" s="31"/>
      <c r="S10480" s="31"/>
      <c r="T10480" s="31"/>
      <c r="U10480" s="31"/>
      <c r="V10480" s="31"/>
      <c r="W10480" s="31"/>
      <c r="X10480" s="31"/>
      <c r="Y10480" s="31"/>
      <c r="Z10480" s="31"/>
      <c r="AA10480" s="31"/>
      <c r="AB10480" s="31"/>
      <c r="AC10480" s="31"/>
      <c r="AD10480" s="31"/>
      <c r="AE10480" s="31"/>
      <c r="AF10480" s="31"/>
      <c r="AG10480" s="31"/>
      <c r="AH10480" s="31"/>
      <c r="AI10480" s="31"/>
      <c r="AJ10480" s="31"/>
      <c r="AK10480" s="31"/>
      <c r="AL10480" s="31"/>
      <c r="AO10480" s="376"/>
    </row>
    <row r="10481" spans="1:41" x14ac:dyDescent="0.25">
      <c r="A10481" s="44" t="s">
        <v>18012</v>
      </c>
      <c r="B10481" s="44" t="s">
        <v>5321</v>
      </c>
      <c r="C10481" s="45">
        <v>26010401</v>
      </c>
      <c r="D10481" s="45" t="s">
        <v>11363</v>
      </c>
      <c r="E10481" s="45" t="s">
        <v>17459</v>
      </c>
      <c r="AO10481" s="376"/>
    </row>
    <row r="10482" spans="1:41" x14ac:dyDescent="0.25">
      <c r="A10482" s="44" t="s">
        <v>18012</v>
      </c>
      <c r="B10482" s="44" t="s">
        <v>17463</v>
      </c>
      <c r="C10482" s="45">
        <v>260202</v>
      </c>
      <c r="D10482" s="45" t="s">
        <v>11363</v>
      </c>
      <c r="E10482" s="45" t="s">
        <v>9238</v>
      </c>
      <c r="AO10482" s="376"/>
    </row>
    <row r="10483" spans="1:41" x14ac:dyDescent="0.3">
      <c r="A10483" s="333" t="s">
        <v>13342</v>
      </c>
      <c r="B10483" s="333" t="s">
        <v>13314</v>
      </c>
      <c r="C10483" s="125" t="s">
        <v>13315</v>
      </c>
      <c r="D10483" s="32" t="s">
        <v>20309</v>
      </c>
      <c r="E10483" s="125" t="s">
        <v>12551</v>
      </c>
      <c r="F10483" s="125" t="s">
        <v>1189</v>
      </c>
      <c r="G10483" s="125" t="s">
        <v>1190</v>
      </c>
      <c r="AO10483" s="376"/>
    </row>
    <row r="10484" spans="1:41" x14ac:dyDescent="0.3">
      <c r="A10484" s="333" t="s">
        <v>15532</v>
      </c>
      <c r="B10484" s="333" t="s">
        <v>15583</v>
      </c>
      <c r="C10484" s="125" t="s">
        <v>15584</v>
      </c>
      <c r="D10484" s="32" t="s">
        <v>20309</v>
      </c>
      <c r="E10484" s="125" t="s">
        <v>15591</v>
      </c>
      <c r="F10484" s="125" t="s">
        <v>1189</v>
      </c>
      <c r="G10484" s="125" t="s">
        <v>1190</v>
      </c>
      <c r="AO10484" s="376"/>
    </row>
    <row r="10485" spans="1:41" x14ac:dyDescent="0.3">
      <c r="A10485" s="333" t="s">
        <v>1051</v>
      </c>
      <c r="B10485" s="333" t="s">
        <v>1171</v>
      </c>
      <c r="C10485" s="125" t="s">
        <v>10962</v>
      </c>
      <c r="D10485" s="32" t="s">
        <v>20309</v>
      </c>
      <c r="E10485" s="125" t="s">
        <v>8292</v>
      </c>
      <c r="F10485" s="125" t="s">
        <v>1190</v>
      </c>
      <c r="G10485" s="125" t="s">
        <v>1190</v>
      </c>
      <c r="AO10485" s="376"/>
    </row>
    <row r="10486" spans="1:41" x14ac:dyDescent="0.25">
      <c r="A10486" s="99" t="s">
        <v>6194</v>
      </c>
      <c r="B10486" s="92" t="s">
        <v>1195</v>
      </c>
      <c r="C10486" s="93" t="s">
        <v>6197</v>
      </c>
      <c r="D10486" s="93" t="s">
        <v>1199</v>
      </c>
      <c r="E10486" s="94">
        <v>46322</v>
      </c>
      <c r="F10486" s="93"/>
      <c r="G10486" s="93"/>
      <c r="H10486" s="93" t="s">
        <v>1190</v>
      </c>
      <c r="I10486" s="99"/>
      <c r="J10486" s="99"/>
      <c r="K10486" s="99"/>
      <c r="L10486" s="99"/>
      <c r="M10486" s="99"/>
      <c r="N10486" s="44"/>
      <c r="O10486" s="44"/>
      <c r="P10486" s="99"/>
      <c r="Q10486" s="99"/>
      <c r="R10486" s="99"/>
      <c r="S10486" s="99"/>
      <c r="T10486" s="99"/>
      <c r="U10486" s="99"/>
      <c r="V10486" s="99"/>
      <c r="W10486" s="99"/>
      <c r="X10486" s="99"/>
      <c r="Y10486" s="99"/>
      <c r="Z10486" s="99"/>
      <c r="AA10486" s="99"/>
      <c r="AB10486" s="99"/>
      <c r="AC10486" s="99"/>
      <c r="AD10486" s="99"/>
      <c r="AE10486" s="99"/>
      <c r="AF10486" s="99"/>
      <c r="AG10486" s="99"/>
      <c r="AH10486" s="31"/>
      <c r="AI10486" s="31"/>
      <c r="AJ10486" s="31"/>
      <c r="AK10486" s="31"/>
      <c r="AL10486" s="31"/>
      <c r="AO10486" s="376"/>
    </row>
    <row r="10487" spans="1:41" x14ac:dyDescent="0.3">
      <c r="A10487" s="333" t="s">
        <v>11469</v>
      </c>
      <c r="B10487" s="333" t="s">
        <v>12848</v>
      </c>
      <c r="C10487" s="125" t="s">
        <v>12849</v>
      </c>
      <c r="D10487" s="32" t="s">
        <v>20309</v>
      </c>
      <c r="E10487" s="125" t="s">
        <v>5332</v>
      </c>
      <c r="F10487" s="125" t="s">
        <v>1190</v>
      </c>
      <c r="G10487" s="125" t="s">
        <v>1190</v>
      </c>
      <c r="AO10487" s="376"/>
    </row>
    <row r="10488" spans="1:41" x14ac:dyDescent="0.25">
      <c r="A10488" s="44" t="s">
        <v>11469</v>
      </c>
      <c r="B10488" s="44" t="s">
        <v>3176</v>
      </c>
      <c r="C10488" s="45">
        <v>25010402</v>
      </c>
      <c r="D10488" s="45" t="s">
        <v>11363</v>
      </c>
      <c r="E10488" s="45" t="s">
        <v>12564</v>
      </c>
      <c r="AO10488" s="376"/>
    </row>
    <row r="10489" spans="1:41" x14ac:dyDescent="0.25">
      <c r="A10489" s="44" t="s">
        <v>11469</v>
      </c>
      <c r="B10489" s="44" t="s">
        <v>5321</v>
      </c>
      <c r="C10489" s="45">
        <v>25010401</v>
      </c>
      <c r="D10489" s="45" t="s">
        <v>11363</v>
      </c>
      <c r="E10489" s="45" t="s">
        <v>12564</v>
      </c>
      <c r="AO10489" s="376"/>
    </row>
    <row r="10490" spans="1:41" x14ac:dyDescent="0.25">
      <c r="A10490" s="44" t="s">
        <v>11469</v>
      </c>
      <c r="B10490" s="44" t="s">
        <v>2350</v>
      </c>
      <c r="C10490" s="45">
        <v>250106</v>
      </c>
      <c r="D10490" s="45" t="s">
        <v>11363</v>
      </c>
      <c r="E10490" s="45" t="s">
        <v>11887</v>
      </c>
      <c r="AO10490" s="376"/>
    </row>
    <row r="10491" spans="1:41" x14ac:dyDescent="0.25">
      <c r="A10491" s="44" t="s">
        <v>21727</v>
      </c>
      <c r="B10491" s="44" t="s">
        <v>936</v>
      </c>
      <c r="C10491" s="45">
        <v>260703</v>
      </c>
      <c r="D10491" s="45" t="s">
        <v>11363</v>
      </c>
      <c r="E10491" s="45" t="s">
        <v>11150</v>
      </c>
      <c r="AO10491" s="376"/>
    </row>
    <row r="10492" spans="1:41" x14ac:dyDescent="0.25">
      <c r="A10492" s="44" t="s">
        <v>6498</v>
      </c>
      <c r="B10492" s="44" t="s">
        <v>3176</v>
      </c>
      <c r="C10492" s="45">
        <v>23010402</v>
      </c>
      <c r="D10492" s="45" t="s">
        <v>11363</v>
      </c>
      <c r="E10492" s="45" t="s">
        <v>5322</v>
      </c>
      <c r="AO10492" s="376"/>
    </row>
    <row r="10493" spans="1:41" x14ac:dyDescent="0.25">
      <c r="A10493" s="44" t="s">
        <v>21728</v>
      </c>
      <c r="B10493" s="44" t="s">
        <v>3176</v>
      </c>
      <c r="C10493" s="45">
        <v>26010402</v>
      </c>
      <c r="D10493" s="45" t="s">
        <v>11363</v>
      </c>
      <c r="E10493" s="45" t="s">
        <v>17459</v>
      </c>
      <c r="AO10493" s="376"/>
    </row>
    <row r="10494" spans="1:41" x14ac:dyDescent="0.25">
      <c r="A10494" s="44" t="s">
        <v>5292</v>
      </c>
      <c r="B10494" s="44" t="s">
        <v>924</v>
      </c>
      <c r="C10494" s="45">
        <v>22010702</v>
      </c>
      <c r="D10494" s="45" t="s">
        <v>11363</v>
      </c>
      <c r="E10494" s="45" t="s">
        <v>5131</v>
      </c>
      <c r="AO10494" s="376"/>
    </row>
    <row r="10495" spans="1:41" x14ac:dyDescent="0.25">
      <c r="A10495" s="44" t="s">
        <v>12701</v>
      </c>
      <c r="B10495" s="44" t="s">
        <v>1666</v>
      </c>
      <c r="C10495" s="45">
        <v>250101</v>
      </c>
      <c r="D10495" s="45" t="s">
        <v>11363</v>
      </c>
      <c r="E10495" s="45" t="s">
        <v>12551</v>
      </c>
      <c r="AO10495" s="376"/>
    </row>
    <row r="10496" spans="1:41" x14ac:dyDescent="0.25">
      <c r="A10496" s="44" t="s">
        <v>18013</v>
      </c>
      <c r="B10496" s="44" t="s">
        <v>5321</v>
      </c>
      <c r="C10496" s="45">
        <v>26010401</v>
      </c>
      <c r="D10496" s="45" t="s">
        <v>11363</v>
      </c>
      <c r="E10496" s="45" t="s">
        <v>17459</v>
      </c>
      <c r="AO10496" s="376"/>
    </row>
    <row r="10497" spans="1:41" x14ac:dyDescent="0.25">
      <c r="A10497" s="44" t="s">
        <v>18013</v>
      </c>
      <c r="B10497" s="44" t="s">
        <v>3176</v>
      </c>
      <c r="C10497" s="45">
        <v>26010402</v>
      </c>
      <c r="D10497" s="45" t="s">
        <v>11363</v>
      </c>
      <c r="E10497" s="45" t="s">
        <v>17459</v>
      </c>
      <c r="AO10497" s="376"/>
    </row>
    <row r="10498" spans="1:41" x14ac:dyDescent="0.25">
      <c r="A10498" s="114" t="s">
        <v>2055</v>
      </c>
      <c r="B10498" s="114" t="s">
        <v>1990</v>
      </c>
      <c r="C10498" s="106" t="s">
        <v>1991</v>
      </c>
      <c r="D10498" s="93" t="s">
        <v>1394</v>
      </c>
      <c r="E10498" s="115">
        <v>47588</v>
      </c>
      <c r="F10498" s="93"/>
      <c r="G10498" s="93"/>
      <c r="H10498" s="93"/>
      <c r="I10498" s="99"/>
      <c r="J10498" s="99"/>
      <c r="K10498" s="99"/>
      <c r="L10498" s="99"/>
      <c r="M10498" s="99"/>
      <c r="N10498" s="44"/>
      <c r="O10498" s="44"/>
      <c r="P10498" s="99"/>
      <c r="Q10498" s="99"/>
      <c r="R10498" s="99"/>
      <c r="S10498" s="99"/>
      <c r="T10498" s="99"/>
      <c r="U10498" s="99"/>
      <c r="V10498" s="99"/>
      <c r="W10498" s="99"/>
      <c r="X10498" s="99"/>
      <c r="Y10498" s="99"/>
      <c r="Z10498" s="99"/>
      <c r="AA10498" s="99"/>
      <c r="AB10498" s="99"/>
      <c r="AC10498" s="99"/>
      <c r="AD10498" s="99"/>
      <c r="AE10498" s="99"/>
      <c r="AF10498" s="99"/>
      <c r="AG10498" s="99"/>
      <c r="AH10498" s="31"/>
      <c r="AI10498" s="31"/>
      <c r="AJ10498" s="31"/>
      <c r="AK10498" s="31"/>
      <c r="AL10498" s="31"/>
      <c r="AO10498" s="376"/>
    </row>
    <row r="10499" spans="1:41" x14ac:dyDescent="0.25">
      <c r="A10499" s="44" t="s">
        <v>19383</v>
      </c>
      <c r="B10499" s="319" t="s">
        <v>19515</v>
      </c>
      <c r="C10499" s="318" t="s">
        <v>19736</v>
      </c>
      <c r="D10499" s="93" t="s">
        <v>19934</v>
      </c>
      <c r="E10499" s="320">
        <v>47177</v>
      </c>
      <c r="F10499" s="93"/>
      <c r="G10499" s="93"/>
      <c r="H10499" s="93"/>
      <c r="I10499" s="99"/>
      <c r="J10499" s="99"/>
      <c r="K10499" s="99"/>
      <c r="L10499" s="99"/>
      <c r="M10499" s="99"/>
      <c r="N10499" s="99"/>
      <c r="O10499" s="99"/>
      <c r="P10499" s="99"/>
      <c r="Q10499" s="99"/>
      <c r="R10499" s="99"/>
      <c r="S10499" s="99"/>
      <c r="T10499" s="99"/>
      <c r="U10499" s="99"/>
      <c r="V10499" s="99"/>
      <c r="W10499" s="99"/>
      <c r="X10499" s="99"/>
      <c r="Y10499" s="99"/>
      <c r="Z10499" s="99"/>
      <c r="AA10499" s="99"/>
      <c r="AB10499" s="99"/>
      <c r="AC10499" s="99"/>
      <c r="AD10499" s="99"/>
      <c r="AE10499" s="99"/>
      <c r="AF10499" s="99"/>
      <c r="AG10499" s="99"/>
      <c r="AH10499" s="31"/>
      <c r="AI10499" s="31"/>
      <c r="AJ10499" s="31"/>
      <c r="AK10499" s="31"/>
      <c r="AL10499" s="31"/>
      <c r="AO10499" s="376"/>
    </row>
    <row r="10500" spans="1:41" x14ac:dyDescent="0.3">
      <c r="A10500" s="333" t="s">
        <v>1052</v>
      </c>
      <c r="B10500" s="333" t="s">
        <v>1162</v>
      </c>
      <c r="C10500" s="125" t="s">
        <v>8016</v>
      </c>
      <c r="D10500" s="32" t="s">
        <v>20309</v>
      </c>
      <c r="E10500" s="125" t="s">
        <v>7871</v>
      </c>
      <c r="F10500" s="125" t="s">
        <v>1189</v>
      </c>
      <c r="G10500" s="125" t="s">
        <v>1190</v>
      </c>
      <c r="AO10500" s="376"/>
    </row>
    <row r="10501" spans="1:41" x14ac:dyDescent="0.25">
      <c r="A10501" s="44" t="s">
        <v>2411</v>
      </c>
      <c r="B10501" s="44" t="s">
        <v>2350</v>
      </c>
      <c r="C10501" s="45">
        <v>230105</v>
      </c>
      <c r="D10501" s="45" t="s">
        <v>11363</v>
      </c>
      <c r="E10501" s="45" t="s">
        <v>5265</v>
      </c>
      <c r="AO10501" s="376"/>
    </row>
    <row r="10502" spans="1:41" x14ac:dyDescent="0.25">
      <c r="A10502" s="44" t="s">
        <v>13109</v>
      </c>
      <c r="B10502" s="44" t="s">
        <v>21434</v>
      </c>
      <c r="C10502" s="45" t="s">
        <v>13058</v>
      </c>
      <c r="D10502" s="45" t="s">
        <v>21447</v>
      </c>
      <c r="E10502" s="46">
        <v>46418</v>
      </c>
      <c r="AO10502" s="376"/>
    </row>
    <row r="10503" spans="1:41" x14ac:dyDescent="0.3">
      <c r="A10503" s="333" t="s">
        <v>15533</v>
      </c>
      <c r="B10503" s="333" t="s">
        <v>15583</v>
      </c>
      <c r="C10503" s="125" t="s">
        <v>15584</v>
      </c>
      <c r="D10503" s="32" t="s">
        <v>20309</v>
      </c>
      <c r="E10503" s="125" t="s">
        <v>15591</v>
      </c>
      <c r="F10503" s="125" t="s">
        <v>1189</v>
      </c>
      <c r="G10503" s="125" t="s">
        <v>1190</v>
      </c>
      <c r="AO10503" s="376"/>
    </row>
    <row r="10504" spans="1:41" x14ac:dyDescent="0.25">
      <c r="A10504" s="44" t="s">
        <v>1848</v>
      </c>
      <c r="B10504" s="44" t="s">
        <v>21362</v>
      </c>
      <c r="C10504" s="45" t="s">
        <v>11608</v>
      </c>
      <c r="D10504" s="45" t="s">
        <v>21447</v>
      </c>
      <c r="E10504" s="46">
        <v>46752</v>
      </c>
      <c r="AO10504" s="376"/>
    </row>
    <row r="10505" spans="1:41" x14ac:dyDescent="0.25">
      <c r="A10505" s="102" t="s">
        <v>1848</v>
      </c>
      <c r="B10505" s="92" t="s">
        <v>11243</v>
      </c>
      <c r="C10505" s="93" t="s">
        <v>11247</v>
      </c>
      <c r="D10505" s="93" t="s">
        <v>1201</v>
      </c>
      <c r="E10505" s="94">
        <v>46682</v>
      </c>
      <c r="F10505" s="93"/>
      <c r="G10505" s="93"/>
      <c r="H10505" s="93"/>
      <c r="I10505" s="99"/>
      <c r="J10505" s="99"/>
      <c r="K10505" s="99"/>
      <c r="L10505" s="99"/>
      <c r="M10505" s="99"/>
      <c r="N10505" s="44"/>
      <c r="O10505" s="44"/>
      <c r="P10505" s="99"/>
      <c r="Q10505" s="99"/>
      <c r="R10505" s="99"/>
      <c r="S10505" s="99"/>
      <c r="T10505" s="99"/>
      <c r="U10505" s="99"/>
      <c r="V10505" s="99"/>
      <c r="W10505" s="99"/>
      <c r="X10505" s="99"/>
      <c r="Y10505" s="99"/>
      <c r="Z10505" s="99"/>
      <c r="AA10505" s="99"/>
      <c r="AB10505" s="99"/>
      <c r="AC10505" s="99"/>
      <c r="AD10505" s="99"/>
      <c r="AE10505" s="99"/>
      <c r="AF10505" s="99"/>
      <c r="AG10505" s="99"/>
      <c r="AH10505" s="31"/>
      <c r="AI10505" s="31"/>
      <c r="AJ10505" s="31"/>
      <c r="AK10505" s="31"/>
      <c r="AL10505" s="31"/>
      <c r="AO10505" s="376"/>
    </row>
    <row r="10506" spans="1:41" x14ac:dyDescent="0.25">
      <c r="A10506" s="44" t="s">
        <v>20950</v>
      </c>
      <c r="B10506" s="44" t="s">
        <v>20951</v>
      </c>
      <c r="C10506" s="45" t="s">
        <v>21070</v>
      </c>
      <c r="D10506" s="367" t="s">
        <v>3696</v>
      </c>
      <c r="E10506" s="328">
        <f>DATE(2030,4,15)</f>
        <v>47588</v>
      </c>
      <c r="F10506" s="32"/>
      <c r="G10506" s="32"/>
      <c r="H10506" s="32"/>
      <c r="I10506" s="31"/>
      <c r="J10506" s="31"/>
      <c r="K10506" s="31"/>
      <c r="L10506" s="31"/>
      <c r="M10506" s="31"/>
      <c r="N10506" s="31"/>
      <c r="O10506" s="31"/>
      <c r="P10506" s="31"/>
      <c r="Q10506" s="31"/>
      <c r="R10506" s="31"/>
      <c r="S10506" s="31"/>
      <c r="T10506" s="31"/>
      <c r="U10506" s="31"/>
      <c r="V10506" s="31"/>
      <c r="W10506" s="31"/>
      <c r="X10506" s="31"/>
      <c r="Y10506" s="31"/>
      <c r="Z10506" s="31"/>
      <c r="AA10506" s="31"/>
      <c r="AB10506" s="31"/>
      <c r="AC10506" s="31"/>
      <c r="AD10506" s="31"/>
      <c r="AE10506" s="31"/>
      <c r="AF10506" s="31"/>
      <c r="AG10506" s="31"/>
      <c r="AH10506" s="31"/>
      <c r="AI10506" s="31"/>
      <c r="AJ10506" s="31"/>
      <c r="AK10506" s="31"/>
      <c r="AL10506" s="31"/>
      <c r="AO10506" s="376"/>
    </row>
    <row r="10507" spans="1:41" x14ac:dyDescent="0.25">
      <c r="A10507" s="44" t="s">
        <v>18014</v>
      </c>
      <c r="B10507" s="44" t="s">
        <v>936</v>
      </c>
      <c r="C10507" s="45">
        <v>260703</v>
      </c>
      <c r="D10507" s="45" t="s">
        <v>11363</v>
      </c>
      <c r="E10507" s="45" t="s">
        <v>11150</v>
      </c>
      <c r="AO10507" s="376"/>
    </row>
    <row r="10508" spans="1:41" x14ac:dyDescent="0.25">
      <c r="A10508" s="44" t="s">
        <v>11806</v>
      </c>
      <c r="B10508" s="44" t="s">
        <v>15004</v>
      </c>
      <c r="C10508" s="45" t="s">
        <v>11807</v>
      </c>
      <c r="D10508" s="367" t="s">
        <v>3696</v>
      </c>
      <c r="E10508" s="328">
        <f>DATE(2028,6,11)</f>
        <v>46915</v>
      </c>
      <c r="F10508" s="32"/>
      <c r="G10508" s="32"/>
      <c r="H10508" s="32"/>
      <c r="I10508" s="31"/>
      <c r="J10508" s="31"/>
      <c r="K10508" s="31"/>
      <c r="L10508" s="31"/>
      <c r="M10508" s="31"/>
      <c r="N10508" s="31"/>
      <c r="O10508" s="31"/>
      <c r="P10508" s="31"/>
      <c r="Q10508" s="31"/>
      <c r="R10508" s="31"/>
      <c r="S10508" s="31"/>
      <c r="T10508" s="31"/>
      <c r="U10508" s="31"/>
      <c r="V10508" s="31"/>
      <c r="W10508" s="31"/>
      <c r="X10508" s="31"/>
      <c r="Y10508" s="31"/>
      <c r="Z10508" s="31"/>
      <c r="AA10508" s="31"/>
      <c r="AB10508" s="31"/>
      <c r="AC10508" s="31"/>
      <c r="AD10508" s="31"/>
      <c r="AE10508" s="31"/>
      <c r="AF10508" s="31"/>
      <c r="AG10508" s="31"/>
      <c r="AH10508" s="31"/>
      <c r="AI10508" s="31"/>
      <c r="AJ10508" s="31"/>
      <c r="AK10508" s="31"/>
      <c r="AL10508" s="31"/>
      <c r="AO10508" s="376"/>
    </row>
    <row r="10509" spans="1:41" x14ac:dyDescent="0.25">
      <c r="A10509" s="44" t="s">
        <v>18015</v>
      </c>
      <c r="B10509" s="44" t="s">
        <v>5321</v>
      </c>
      <c r="C10509" s="45">
        <v>23010401</v>
      </c>
      <c r="D10509" s="45" t="s">
        <v>11363</v>
      </c>
      <c r="E10509" s="45" t="s">
        <v>5322</v>
      </c>
      <c r="AO10509" s="376"/>
    </row>
    <row r="10510" spans="1:41" x14ac:dyDescent="0.25">
      <c r="A10510" s="44" t="s">
        <v>18015</v>
      </c>
      <c r="B10510" s="44" t="s">
        <v>7823</v>
      </c>
      <c r="C10510" s="45">
        <v>260701</v>
      </c>
      <c r="D10510" s="45" t="s">
        <v>11363</v>
      </c>
      <c r="E10510" s="45" t="s">
        <v>11150</v>
      </c>
      <c r="AO10510" s="376"/>
    </row>
    <row r="10511" spans="1:41" x14ac:dyDescent="0.3">
      <c r="A10511" s="333" t="s">
        <v>6855</v>
      </c>
      <c r="B10511" s="333" t="s">
        <v>1162</v>
      </c>
      <c r="C10511" s="125" t="s">
        <v>8016</v>
      </c>
      <c r="D10511" s="32" t="s">
        <v>20309</v>
      </c>
      <c r="E10511" s="125" t="s">
        <v>7871</v>
      </c>
      <c r="F10511" s="125" t="s">
        <v>1189</v>
      </c>
      <c r="G10511" s="125" t="s">
        <v>1190</v>
      </c>
      <c r="AO10511" s="376"/>
    </row>
    <row r="10512" spans="1:41" x14ac:dyDescent="0.3">
      <c r="A10512" s="333" t="s">
        <v>18996</v>
      </c>
      <c r="B10512" s="333" t="s">
        <v>6927</v>
      </c>
      <c r="C10512" s="125" t="s">
        <v>19098</v>
      </c>
      <c r="D10512" s="32" t="s">
        <v>20309</v>
      </c>
      <c r="E10512" s="125" t="s">
        <v>9249</v>
      </c>
      <c r="F10512" s="125" t="s">
        <v>1189</v>
      </c>
      <c r="G10512" s="125" t="s">
        <v>1190</v>
      </c>
      <c r="AO10512" s="376"/>
    </row>
    <row r="10513" spans="1:41" x14ac:dyDescent="0.25">
      <c r="A10513" s="44" t="s">
        <v>3063</v>
      </c>
      <c r="B10513" s="44" t="s">
        <v>14797</v>
      </c>
      <c r="C10513" s="45" t="s">
        <v>6633</v>
      </c>
      <c r="D10513" s="367" t="s">
        <v>3696</v>
      </c>
      <c r="E10513" s="328">
        <f>DATE(2027,4,14)</f>
        <v>46491</v>
      </c>
      <c r="F10513" s="32"/>
      <c r="G10513" s="32"/>
      <c r="H10513" s="32"/>
      <c r="I10513" s="31"/>
      <c r="J10513" s="31"/>
      <c r="K10513" s="31"/>
      <c r="L10513" s="31"/>
      <c r="M10513" s="31"/>
      <c r="N10513" s="31"/>
      <c r="O10513" s="31"/>
      <c r="P10513" s="31"/>
      <c r="Q10513" s="31"/>
      <c r="R10513" s="31"/>
      <c r="S10513" s="31"/>
      <c r="T10513" s="31"/>
      <c r="U10513" s="31"/>
      <c r="V10513" s="31"/>
      <c r="W10513" s="31"/>
      <c r="X10513" s="31"/>
      <c r="Y10513" s="31"/>
      <c r="Z10513" s="31"/>
      <c r="AA10513" s="31"/>
      <c r="AB10513" s="31"/>
      <c r="AC10513" s="31"/>
      <c r="AD10513" s="31"/>
      <c r="AE10513" s="31"/>
      <c r="AF10513" s="31"/>
      <c r="AG10513" s="31"/>
      <c r="AH10513" s="31"/>
      <c r="AI10513" s="31"/>
      <c r="AJ10513" s="31"/>
      <c r="AK10513" s="31"/>
      <c r="AL10513" s="31"/>
      <c r="AO10513" s="376"/>
    </row>
    <row r="10514" spans="1:41" x14ac:dyDescent="0.3">
      <c r="A10514" s="333" t="s">
        <v>16208</v>
      </c>
      <c r="B10514" s="333" t="s">
        <v>4812</v>
      </c>
      <c r="C10514" s="125" t="s">
        <v>16162</v>
      </c>
      <c r="D10514" s="32" t="s">
        <v>20309</v>
      </c>
      <c r="E10514" s="125" t="s">
        <v>4972</v>
      </c>
      <c r="F10514" s="125" t="s">
        <v>1189</v>
      </c>
      <c r="G10514" s="125" t="s">
        <v>1190</v>
      </c>
      <c r="AO10514" s="376"/>
    </row>
    <row r="10515" spans="1:41" x14ac:dyDescent="0.25">
      <c r="A10515" s="44" t="s">
        <v>4155</v>
      </c>
      <c r="B10515" s="44" t="s">
        <v>4156</v>
      </c>
      <c r="C10515" s="45" t="s">
        <v>4157</v>
      </c>
      <c r="D10515" s="45" t="s">
        <v>11204</v>
      </c>
      <c r="E10515" s="45" t="s">
        <v>4146</v>
      </c>
      <c r="F10515" s="93"/>
      <c r="G10515" s="93"/>
      <c r="H10515" s="93"/>
      <c r="I10515" s="99"/>
      <c r="J10515" s="99"/>
      <c r="K10515" s="99"/>
      <c r="L10515" s="99"/>
      <c r="M10515" s="99"/>
      <c r="N10515" s="99"/>
      <c r="O10515" s="99"/>
      <c r="P10515" s="99"/>
      <c r="Q10515" s="99"/>
      <c r="R10515" s="99"/>
      <c r="S10515" s="99"/>
      <c r="T10515" s="99"/>
      <c r="U10515" s="99"/>
      <c r="V10515" s="99"/>
      <c r="W10515" s="99"/>
      <c r="X10515" s="99"/>
      <c r="Y10515" s="99"/>
      <c r="Z10515" s="99"/>
      <c r="AA10515" s="99"/>
      <c r="AB10515" s="99"/>
      <c r="AC10515" s="99"/>
      <c r="AD10515" s="99"/>
      <c r="AE10515" s="99"/>
      <c r="AF10515" s="99"/>
      <c r="AG10515" s="99"/>
      <c r="AH10515" s="31"/>
      <c r="AI10515" s="31"/>
      <c r="AJ10515" s="31"/>
      <c r="AK10515" s="31"/>
      <c r="AL10515" s="31"/>
      <c r="AO10515" s="376"/>
    </row>
    <row r="10516" spans="1:41" x14ac:dyDescent="0.25">
      <c r="A10516" s="44" t="s">
        <v>4155</v>
      </c>
      <c r="B10516" s="44" t="s">
        <v>4156</v>
      </c>
      <c r="C10516" s="45" t="s">
        <v>4157</v>
      </c>
      <c r="D10516" s="93" t="s">
        <v>17443</v>
      </c>
      <c r="E10516" s="45" t="s">
        <v>11150</v>
      </c>
      <c r="F10516" s="93"/>
      <c r="G10516" s="93"/>
      <c r="H10516" s="93"/>
      <c r="I10516" s="99"/>
      <c r="J10516" s="99"/>
      <c r="K10516" s="99"/>
      <c r="L10516" s="99"/>
      <c r="M10516" s="99"/>
      <c r="N10516" s="99"/>
      <c r="O10516" s="99"/>
      <c r="P10516" s="99"/>
      <c r="Q10516" s="99"/>
      <c r="R10516" s="99"/>
      <c r="S10516" s="99"/>
      <c r="T10516" s="99"/>
      <c r="U10516" s="99"/>
      <c r="V10516" s="99"/>
      <c r="W10516" s="99"/>
      <c r="X10516" s="99"/>
      <c r="Y10516" s="99"/>
      <c r="Z10516" s="99"/>
      <c r="AA10516" s="99"/>
      <c r="AB10516" s="99"/>
      <c r="AC10516" s="99"/>
      <c r="AD10516" s="99"/>
      <c r="AE10516" s="99"/>
      <c r="AF10516" s="99"/>
      <c r="AG10516" s="99"/>
      <c r="AH10516" s="31"/>
      <c r="AI10516" s="31"/>
      <c r="AJ10516" s="31"/>
      <c r="AK10516" s="31"/>
      <c r="AL10516" s="31"/>
      <c r="AO10516" s="376"/>
    </row>
    <row r="10517" spans="1:41" x14ac:dyDescent="0.25">
      <c r="A10517" s="44" t="s">
        <v>4155</v>
      </c>
      <c r="B10517" s="44" t="s">
        <v>4156</v>
      </c>
      <c r="C10517" s="45" t="s">
        <v>4157</v>
      </c>
      <c r="D10517" s="45" t="s">
        <v>9895</v>
      </c>
      <c r="E10517" s="45" t="s">
        <v>4146</v>
      </c>
      <c r="F10517" s="93"/>
      <c r="G10517" s="93"/>
      <c r="H10517" s="93"/>
      <c r="I10517" s="99"/>
      <c r="J10517" s="99"/>
      <c r="K10517" s="99"/>
      <c r="L10517" s="99"/>
      <c r="M10517" s="99"/>
      <c r="N10517" s="44"/>
      <c r="O10517" s="44"/>
      <c r="P10517" s="99"/>
      <c r="Q10517" s="99"/>
      <c r="R10517" s="99"/>
      <c r="S10517" s="99"/>
      <c r="T10517" s="99"/>
      <c r="U10517" s="99"/>
      <c r="V10517" s="99"/>
      <c r="W10517" s="99"/>
      <c r="X10517" s="99"/>
      <c r="Y10517" s="99"/>
      <c r="Z10517" s="99"/>
      <c r="AA10517" s="99"/>
      <c r="AB10517" s="99"/>
      <c r="AC10517" s="99"/>
      <c r="AD10517" s="99"/>
      <c r="AE10517" s="99"/>
      <c r="AF10517" s="99"/>
      <c r="AG10517" s="99"/>
      <c r="AH10517" s="31"/>
      <c r="AI10517" s="31"/>
      <c r="AJ10517" s="31"/>
      <c r="AK10517" s="31"/>
      <c r="AL10517" s="31"/>
      <c r="AO10517" s="376"/>
    </row>
    <row r="10518" spans="1:41" x14ac:dyDescent="0.3">
      <c r="A10518" s="333" t="s">
        <v>11470</v>
      </c>
      <c r="B10518" s="333" t="s">
        <v>11374</v>
      </c>
      <c r="C10518" s="125" t="s">
        <v>11375</v>
      </c>
      <c r="D10518" s="32" t="s">
        <v>20309</v>
      </c>
      <c r="E10518" s="125" t="s">
        <v>4826</v>
      </c>
      <c r="F10518" s="125" t="s">
        <v>1189</v>
      </c>
      <c r="G10518" s="125" t="s">
        <v>1190</v>
      </c>
      <c r="AO10518" s="376"/>
    </row>
    <row r="10519" spans="1:41" x14ac:dyDescent="0.25">
      <c r="A10519" s="44" t="s">
        <v>8393</v>
      </c>
      <c r="B10519" s="44" t="s">
        <v>5134</v>
      </c>
      <c r="C10519" s="45">
        <v>230807</v>
      </c>
      <c r="D10519" s="45" t="s">
        <v>11363</v>
      </c>
      <c r="E10519" s="45" t="s">
        <v>8282</v>
      </c>
      <c r="AO10519" s="376"/>
    </row>
    <row r="10520" spans="1:41" x14ac:dyDescent="0.25">
      <c r="A10520" s="44" t="s">
        <v>11161</v>
      </c>
      <c r="B10520" s="44" t="s">
        <v>1831</v>
      </c>
      <c r="C10520" s="45" t="s">
        <v>11162</v>
      </c>
      <c r="D10520" s="45" t="s">
        <v>11204</v>
      </c>
      <c r="E10520" s="45" t="s">
        <v>2593</v>
      </c>
      <c r="F10520" s="93"/>
      <c r="G10520" s="93"/>
      <c r="H10520" s="93"/>
      <c r="I10520" s="99"/>
      <c r="J10520" s="99"/>
      <c r="K10520" s="99"/>
      <c r="L10520" s="99"/>
      <c r="M10520" s="99"/>
      <c r="N10520" s="99"/>
      <c r="O10520" s="99"/>
      <c r="P10520" s="99"/>
      <c r="Q10520" s="99"/>
      <c r="R10520" s="99"/>
      <c r="S10520" s="99"/>
      <c r="T10520" s="99"/>
      <c r="U10520" s="99"/>
      <c r="V10520" s="99"/>
      <c r="W10520" s="99"/>
      <c r="X10520" s="99"/>
      <c r="Y10520" s="99"/>
      <c r="Z10520" s="99"/>
      <c r="AA10520" s="99"/>
      <c r="AB10520" s="99"/>
      <c r="AC10520" s="99"/>
      <c r="AD10520" s="99"/>
      <c r="AE10520" s="99"/>
      <c r="AF10520" s="99"/>
      <c r="AG10520" s="99"/>
      <c r="AH10520" s="31"/>
      <c r="AI10520" s="31"/>
      <c r="AJ10520" s="31"/>
      <c r="AK10520" s="31"/>
      <c r="AL10520" s="31"/>
      <c r="AO10520" s="376"/>
    </row>
    <row r="10521" spans="1:41" x14ac:dyDescent="0.25">
      <c r="A10521" s="44" t="s">
        <v>11161</v>
      </c>
      <c r="B10521" s="44" t="s">
        <v>1831</v>
      </c>
      <c r="C10521" s="45" t="s">
        <v>11162</v>
      </c>
      <c r="D10521" s="93" t="s">
        <v>17443</v>
      </c>
      <c r="E10521" s="45" t="s">
        <v>2593</v>
      </c>
      <c r="F10521" s="93"/>
      <c r="G10521" s="93"/>
      <c r="H10521" s="93"/>
      <c r="I10521" s="99"/>
      <c r="J10521" s="99"/>
      <c r="K10521" s="99"/>
      <c r="L10521" s="99"/>
      <c r="M10521" s="99"/>
      <c r="N10521" s="99"/>
      <c r="O10521" s="99"/>
      <c r="P10521" s="99"/>
      <c r="Q10521" s="99"/>
      <c r="R10521" s="99"/>
      <c r="S10521" s="99"/>
      <c r="T10521" s="99"/>
      <c r="U10521" s="99"/>
      <c r="V10521" s="99"/>
      <c r="W10521" s="99"/>
      <c r="X10521" s="99"/>
      <c r="Y10521" s="99"/>
      <c r="Z10521" s="99"/>
      <c r="AA10521" s="99"/>
      <c r="AB10521" s="99"/>
      <c r="AC10521" s="99"/>
      <c r="AD10521" s="99"/>
      <c r="AE10521" s="99"/>
      <c r="AF10521" s="99"/>
      <c r="AG10521" s="99"/>
      <c r="AH10521" s="31"/>
      <c r="AI10521" s="31"/>
      <c r="AJ10521" s="31"/>
      <c r="AK10521" s="31"/>
      <c r="AL10521" s="31"/>
      <c r="AO10521" s="376"/>
    </row>
    <row r="10522" spans="1:41" x14ac:dyDescent="0.25">
      <c r="A10522" s="44" t="s">
        <v>10600</v>
      </c>
      <c r="B10522" s="44" t="s">
        <v>3482</v>
      </c>
      <c r="C10522" s="45">
        <v>240401</v>
      </c>
      <c r="D10522" s="45" t="s">
        <v>11363</v>
      </c>
      <c r="E10522" s="45" t="s">
        <v>5037</v>
      </c>
      <c r="AO10522" s="376"/>
    </row>
    <row r="10523" spans="1:41" x14ac:dyDescent="0.25">
      <c r="A10523" s="44" t="s">
        <v>248</v>
      </c>
      <c r="B10523" s="44" t="s">
        <v>16768</v>
      </c>
      <c r="C10523" s="45" t="s">
        <v>17218</v>
      </c>
      <c r="D10523" s="45" t="s">
        <v>1394</v>
      </c>
      <c r="E10523" s="46" t="s">
        <v>17219</v>
      </c>
      <c r="F10523" s="93"/>
      <c r="G10523" s="93"/>
      <c r="H10523" s="93"/>
      <c r="I10523" s="99"/>
      <c r="J10523" s="99"/>
      <c r="K10523" s="99"/>
      <c r="L10523" s="99"/>
      <c r="M10523" s="99"/>
      <c r="N10523" s="99"/>
      <c r="O10523" s="99"/>
      <c r="P10523" s="99"/>
      <c r="Q10523" s="99"/>
      <c r="R10523" s="99"/>
      <c r="S10523" s="99"/>
      <c r="T10523" s="99"/>
      <c r="U10523" s="99"/>
      <c r="V10523" s="99"/>
      <c r="W10523" s="99"/>
      <c r="X10523" s="99"/>
      <c r="Y10523" s="99"/>
      <c r="Z10523" s="99"/>
      <c r="AA10523" s="99"/>
      <c r="AB10523" s="99"/>
      <c r="AC10523" s="99"/>
      <c r="AD10523" s="99"/>
      <c r="AE10523" s="99"/>
      <c r="AF10523" s="99"/>
      <c r="AG10523" s="99"/>
      <c r="AH10523" s="31"/>
      <c r="AI10523" s="31"/>
      <c r="AJ10523" s="31"/>
      <c r="AK10523" s="31"/>
      <c r="AL10523" s="31"/>
      <c r="AO10523" s="376"/>
    </row>
    <row r="10524" spans="1:41" x14ac:dyDescent="0.25">
      <c r="A10524" s="44" t="s">
        <v>248</v>
      </c>
      <c r="B10524" s="319" t="s">
        <v>19515</v>
      </c>
      <c r="C10524" s="318" t="s">
        <v>19737</v>
      </c>
      <c r="D10524" s="93" t="s">
        <v>19934</v>
      </c>
      <c r="E10524" s="320">
        <v>46507</v>
      </c>
      <c r="F10524" s="93"/>
      <c r="G10524" s="93"/>
      <c r="H10524" s="93"/>
      <c r="I10524" s="99"/>
      <c r="J10524" s="99"/>
      <c r="K10524" s="99"/>
      <c r="L10524" s="99"/>
      <c r="M10524" s="99"/>
      <c r="N10524" s="99"/>
      <c r="O10524" s="99"/>
      <c r="P10524" s="99"/>
      <c r="Q10524" s="99"/>
      <c r="R10524" s="99"/>
      <c r="S10524" s="99"/>
      <c r="T10524" s="99"/>
      <c r="U10524" s="99"/>
      <c r="V10524" s="99"/>
      <c r="W10524" s="99"/>
      <c r="X10524" s="99"/>
      <c r="Y10524" s="99"/>
      <c r="Z10524" s="99"/>
      <c r="AA10524" s="99"/>
      <c r="AB10524" s="99"/>
      <c r="AC10524" s="99"/>
      <c r="AD10524" s="99"/>
      <c r="AE10524" s="99"/>
      <c r="AF10524" s="99"/>
      <c r="AG10524" s="99"/>
      <c r="AH10524" s="31"/>
      <c r="AI10524" s="31"/>
      <c r="AJ10524" s="31"/>
      <c r="AK10524" s="31"/>
      <c r="AL10524" s="31"/>
      <c r="AO10524" s="376"/>
    </row>
    <row r="10525" spans="1:41" x14ac:dyDescent="0.25">
      <c r="A10525" s="44" t="s">
        <v>248</v>
      </c>
      <c r="B10525" s="319" t="s">
        <v>19512</v>
      </c>
      <c r="C10525" s="318" t="s">
        <v>19738</v>
      </c>
      <c r="D10525" s="93" t="s">
        <v>19934</v>
      </c>
      <c r="E10525" s="320">
        <v>46568</v>
      </c>
      <c r="F10525" s="93"/>
      <c r="G10525" s="93"/>
      <c r="H10525" s="93"/>
      <c r="I10525" s="99"/>
      <c r="J10525" s="99"/>
      <c r="K10525" s="99"/>
      <c r="L10525" s="99"/>
      <c r="M10525" s="99"/>
      <c r="N10525" s="99"/>
      <c r="O10525" s="99"/>
      <c r="P10525" s="99"/>
      <c r="Q10525" s="99"/>
      <c r="R10525" s="99"/>
      <c r="S10525" s="99"/>
      <c r="T10525" s="99"/>
      <c r="U10525" s="99"/>
      <c r="V10525" s="99"/>
      <c r="W10525" s="99"/>
      <c r="X10525" s="99"/>
      <c r="Y10525" s="99"/>
      <c r="Z10525" s="99"/>
      <c r="AA10525" s="99"/>
      <c r="AB10525" s="99"/>
      <c r="AC10525" s="99"/>
      <c r="AD10525" s="99"/>
      <c r="AE10525" s="99"/>
      <c r="AF10525" s="99"/>
      <c r="AG10525" s="99"/>
      <c r="AH10525" s="31"/>
      <c r="AI10525" s="31"/>
      <c r="AJ10525" s="31"/>
      <c r="AK10525" s="31"/>
      <c r="AL10525" s="31"/>
      <c r="AO10525" s="376"/>
    </row>
    <row r="10526" spans="1:41" x14ac:dyDescent="0.25">
      <c r="A10526" s="44" t="s">
        <v>248</v>
      </c>
      <c r="B10526" s="319" t="s">
        <v>19563</v>
      </c>
      <c r="C10526" s="318" t="s">
        <v>19739</v>
      </c>
      <c r="D10526" s="93" t="s">
        <v>19934</v>
      </c>
      <c r="E10526" s="320">
        <v>46691</v>
      </c>
      <c r="F10526" s="93"/>
      <c r="G10526" s="93"/>
      <c r="H10526" s="93"/>
      <c r="I10526" s="99"/>
      <c r="J10526" s="99"/>
      <c r="K10526" s="99"/>
      <c r="L10526" s="99"/>
      <c r="M10526" s="99"/>
      <c r="N10526" s="99"/>
      <c r="O10526" s="99"/>
      <c r="P10526" s="99"/>
      <c r="Q10526" s="99"/>
      <c r="R10526" s="99"/>
      <c r="S10526" s="99"/>
      <c r="T10526" s="99"/>
      <c r="U10526" s="99"/>
      <c r="V10526" s="99"/>
      <c r="W10526" s="99"/>
      <c r="X10526" s="99"/>
      <c r="Y10526" s="99"/>
      <c r="Z10526" s="99"/>
      <c r="AA10526" s="99"/>
      <c r="AB10526" s="99"/>
      <c r="AC10526" s="99"/>
      <c r="AD10526" s="99"/>
      <c r="AE10526" s="99"/>
      <c r="AF10526" s="99"/>
      <c r="AG10526" s="99"/>
      <c r="AH10526" s="31"/>
      <c r="AI10526" s="31"/>
      <c r="AJ10526" s="31"/>
      <c r="AK10526" s="31"/>
      <c r="AL10526" s="31"/>
      <c r="AO10526" s="376"/>
    </row>
    <row r="10527" spans="1:41" x14ac:dyDescent="0.25">
      <c r="A10527" s="44" t="s">
        <v>248</v>
      </c>
      <c r="B10527" s="319" t="s">
        <v>19515</v>
      </c>
      <c r="C10527" s="318" t="s">
        <v>19740</v>
      </c>
      <c r="D10527" s="93" t="s">
        <v>19934</v>
      </c>
      <c r="E10527" s="320">
        <v>46752</v>
      </c>
      <c r="F10527" s="93"/>
      <c r="G10527" s="93"/>
      <c r="H10527" s="93"/>
      <c r="I10527" s="99"/>
      <c r="J10527" s="99"/>
      <c r="K10527" s="99"/>
      <c r="L10527" s="99"/>
      <c r="M10527" s="99"/>
      <c r="N10527" s="99"/>
      <c r="O10527" s="99"/>
      <c r="P10527" s="99"/>
      <c r="Q10527" s="99"/>
      <c r="R10527" s="99"/>
      <c r="S10527" s="99"/>
      <c r="T10527" s="99"/>
      <c r="U10527" s="99"/>
      <c r="V10527" s="99"/>
      <c r="W10527" s="99"/>
      <c r="X10527" s="99"/>
      <c r="Y10527" s="99"/>
      <c r="Z10527" s="99"/>
      <c r="AA10527" s="99"/>
      <c r="AB10527" s="99"/>
      <c r="AC10527" s="99"/>
      <c r="AD10527" s="99"/>
      <c r="AE10527" s="99"/>
      <c r="AF10527" s="99"/>
      <c r="AG10527" s="99"/>
      <c r="AH10527" s="31"/>
      <c r="AI10527" s="31"/>
      <c r="AJ10527" s="31"/>
      <c r="AK10527" s="31"/>
      <c r="AL10527" s="31"/>
      <c r="AO10527" s="376"/>
    </row>
    <row r="10528" spans="1:41" x14ac:dyDescent="0.25">
      <c r="A10528" s="44" t="s">
        <v>248</v>
      </c>
      <c r="B10528" s="44" t="s">
        <v>7646</v>
      </c>
      <c r="C10528" s="45" t="s">
        <v>8271</v>
      </c>
      <c r="D10528" s="45" t="s">
        <v>11204</v>
      </c>
      <c r="E10528" s="45" t="s">
        <v>7770</v>
      </c>
      <c r="F10528" s="93"/>
      <c r="G10528" s="93"/>
      <c r="H10528" s="93"/>
      <c r="I10528" s="99"/>
      <c r="J10528" s="99"/>
      <c r="K10528" s="99"/>
      <c r="L10528" s="99"/>
      <c r="M10528" s="99"/>
      <c r="N10528" s="99"/>
      <c r="O10528" s="99"/>
      <c r="P10528" s="99"/>
      <c r="Q10528" s="99"/>
      <c r="R10528" s="99"/>
      <c r="S10528" s="99"/>
      <c r="T10528" s="99"/>
      <c r="U10528" s="99"/>
      <c r="V10528" s="99"/>
      <c r="W10528" s="99"/>
      <c r="X10528" s="99"/>
      <c r="Y10528" s="99"/>
      <c r="Z10528" s="99"/>
      <c r="AA10528" s="99"/>
      <c r="AB10528" s="99"/>
      <c r="AC10528" s="99"/>
      <c r="AD10528" s="99"/>
      <c r="AE10528" s="99"/>
      <c r="AF10528" s="99"/>
      <c r="AG10528" s="99"/>
      <c r="AH10528" s="31"/>
      <c r="AI10528" s="31"/>
      <c r="AJ10528" s="31"/>
      <c r="AK10528" s="31"/>
      <c r="AL10528" s="31"/>
      <c r="AO10528" s="376"/>
    </row>
    <row r="10529" spans="1:41" x14ac:dyDescent="0.25">
      <c r="A10529" s="44" t="s">
        <v>248</v>
      </c>
      <c r="B10529" s="44" t="s">
        <v>4098</v>
      </c>
      <c r="C10529" s="45" t="s">
        <v>2724</v>
      </c>
      <c r="D10529" s="45" t="s">
        <v>11204</v>
      </c>
      <c r="E10529" s="45" t="s">
        <v>5158</v>
      </c>
      <c r="F10529" s="93"/>
      <c r="G10529" s="93"/>
      <c r="H10529" s="93"/>
      <c r="I10529" s="99"/>
      <c r="J10529" s="99"/>
      <c r="K10529" s="99"/>
      <c r="L10529" s="99"/>
      <c r="M10529" s="99"/>
      <c r="N10529" s="99"/>
      <c r="O10529" s="99"/>
      <c r="P10529" s="99"/>
      <c r="Q10529" s="99"/>
      <c r="R10529" s="99"/>
      <c r="S10529" s="99"/>
      <c r="T10529" s="99"/>
      <c r="U10529" s="99"/>
      <c r="V10529" s="99"/>
      <c r="W10529" s="99"/>
      <c r="X10529" s="99"/>
      <c r="Y10529" s="99"/>
      <c r="Z10529" s="99"/>
      <c r="AA10529" s="99"/>
      <c r="AB10529" s="99"/>
      <c r="AC10529" s="99"/>
      <c r="AD10529" s="99"/>
      <c r="AE10529" s="99"/>
      <c r="AF10529" s="99"/>
      <c r="AG10529" s="99"/>
      <c r="AH10529" s="31"/>
      <c r="AI10529" s="31"/>
      <c r="AJ10529" s="31"/>
      <c r="AK10529" s="31"/>
      <c r="AL10529" s="31"/>
      <c r="AO10529" s="376"/>
    </row>
    <row r="10530" spans="1:41" x14ac:dyDescent="0.25">
      <c r="A10530" s="44" t="s">
        <v>248</v>
      </c>
      <c r="B10530" s="44" t="s">
        <v>4133</v>
      </c>
      <c r="C10530" s="45" t="s">
        <v>4154</v>
      </c>
      <c r="D10530" s="45" t="s">
        <v>11204</v>
      </c>
      <c r="E10530" s="45" t="s">
        <v>4824</v>
      </c>
      <c r="F10530" s="93"/>
      <c r="G10530" s="93"/>
      <c r="H10530" s="93"/>
      <c r="I10530" s="99"/>
      <c r="J10530" s="99"/>
      <c r="K10530" s="99"/>
      <c r="L10530" s="99"/>
      <c r="M10530" s="99"/>
      <c r="N10530" s="99"/>
      <c r="O10530" s="99"/>
      <c r="P10530" s="99"/>
      <c r="Q10530" s="99"/>
      <c r="R10530" s="99"/>
      <c r="S10530" s="99"/>
      <c r="T10530" s="99"/>
      <c r="U10530" s="99"/>
      <c r="V10530" s="99"/>
      <c r="W10530" s="99"/>
      <c r="X10530" s="99"/>
      <c r="Y10530" s="99"/>
      <c r="Z10530" s="99"/>
      <c r="AA10530" s="99"/>
      <c r="AB10530" s="99"/>
      <c r="AC10530" s="99"/>
      <c r="AD10530" s="99"/>
      <c r="AE10530" s="99"/>
      <c r="AF10530" s="99"/>
      <c r="AG10530" s="99"/>
      <c r="AH10530" s="31"/>
      <c r="AI10530" s="31"/>
      <c r="AJ10530" s="31"/>
      <c r="AK10530" s="31"/>
      <c r="AL10530" s="31"/>
      <c r="AO10530" s="376"/>
    </row>
    <row r="10531" spans="1:41" x14ac:dyDescent="0.25">
      <c r="A10531" s="44" t="s">
        <v>248</v>
      </c>
      <c r="B10531" s="44" t="s">
        <v>7646</v>
      </c>
      <c r="C10531" s="45" t="s">
        <v>8271</v>
      </c>
      <c r="D10531" s="93" t="s">
        <v>17443</v>
      </c>
      <c r="E10531" s="45" t="s">
        <v>7770</v>
      </c>
      <c r="F10531" s="93"/>
      <c r="G10531" s="93"/>
      <c r="H10531" s="93"/>
      <c r="I10531" s="99"/>
      <c r="J10531" s="99"/>
      <c r="K10531" s="99"/>
      <c r="L10531" s="99"/>
      <c r="M10531" s="99"/>
      <c r="N10531" s="99"/>
      <c r="O10531" s="99"/>
      <c r="P10531" s="99"/>
      <c r="Q10531" s="99"/>
      <c r="R10531" s="99"/>
      <c r="S10531" s="99"/>
      <c r="T10531" s="99"/>
      <c r="U10531" s="99"/>
      <c r="V10531" s="99"/>
      <c r="W10531" s="99"/>
      <c r="X10531" s="99"/>
      <c r="Y10531" s="99"/>
      <c r="Z10531" s="99"/>
      <c r="AA10531" s="99"/>
      <c r="AB10531" s="99"/>
      <c r="AC10531" s="99"/>
      <c r="AD10531" s="99"/>
      <c r="AE10531" s="99"/>
      <c r="AF10531" s="99"/>
      <c r="AG10531" s="99"/>
      <c r="AH10531" s="31"/>
      <c r="AI10531" s="31"/>
      <c r="AJ10531" s="31"/>
      <c r="AK10531" s="31"/>
      <c r="AL10531" s="31"/>
      <c r="AO10531" s="376"/>
    </row>
    <row r="10532" spans="1:41" x14ac:dyDescent="0.25">
      <c r="A10532" s="44" t="s">
        <v>248</v>
      </c>
      <c r="B10532" s="44" t="s">
        <v>14795</v>
      </c>
      <c r="C10532" s="45" t="s">
        <v>11808</v>
      </c>
      <c r="D10532" s="367" t="s">
        <v>3696</v>
      </c>
      <c r="E10532" s="328">
        <f>DATE(2028,11,1)</f>
        <v>47058</v>
      </c>
      <c r="F10532" s="32"/>
      <c r="G10532" s="32"/>
      <c r="H10532" s="32"/>
      <c r="I10532" s="31"/>
      <c r="J10532" s="31"/>
      <c r="K10532" s="31"/>
      <c r="L10532" s="31"/>
      <c r="M10532" s="31"/>
      <c r="N10532" s="31"/>
      <c r="O10532" s="31"/>
      <c r="P10532" s="31"/>
      <c r="Q10532" s="31"/>
      <c r="R10532" s="31"/>
      <c r="S10532" s="31"/>
      <c r="T10532" s="31"/>
      <c r="U10532" s="31"/>
      <c r="V10532" s="31"/>
      <c r="W10532" s="31"/>
      <c r="X10532" s="31"/>
      <c r="Y10532" s="31"/>
      <c r="Z10532" s="31"/>
      <c r="AA10532" s="31"/>
      <c r="AB10532" s="31"/>
      <c r="AC10532" s="31"/>
      <c r="AD10532" s="31"/>
      <c r="AE10532" s="31"/>
      <c r="AF10532" s="31"/>
      <c r="AG10532" s="31"/>
      <c r="AH10532" s="31"/>
      <c r="AI10532" s="31"/>
      <c r="AJ10532" s="31"/>
      <c r="AK10532" s="31"/>
      <c r="AL10532" s="31"/>
      <c r="AO10532" s="376"/>
    </row>
    <row r="10533" spans="1:41" x14ac:dyDescent="0.25">
      <c r="A10533" s="44" t="s">
        <v>248</v>
      </c>
      <c r="B10533" s="44" t="s">
        <v>14891</v>
      </c>
      <c r="C10533" s="45" t="s">
        <v>11809</v>
      </c>
      <c r="D10533" s="367" t="s">
        <v>3696</v>
      </c>
      <c r="E10533" s="328">
        <f>DATE(2028,9,25)</f>
        <v>47021</v>
      </c>
      <c r="F10533" s="32"/>
      <c r="G10533" s="32"/>
      <c r="H10533" s="32"/>
      <c r="I10533" s="31"/>
      <c r="J10533" s="31"/>
      <c r="K10533" s="31"/>
      <c r="L10533" s="31"/>
      <c r="M10533" s="31"/>
      <c r="N10533" s="31"/>
      <c r="O10533" s="31"/>
      <c r="P10533" s="31"/>
      <c r="Q10533" s="31"/>
      <c r="R10533" s="31"/>
      <c r="S10533" s="31"/>
      <c r="T10533" s="31"/>
      <c r="U10533" s="31"/>
      <c r="V10533" s="31"/>
      <c r="W10533" s="31"/>
      <c r="X10533" s="31"/>
      <c r="Y10533" s="31"/>
      <c r="Z10533" s="31"/>
      <c r="AA10533" s="31"/>
      <c r="AB10533" s="31"/>
      <c r="AC10533" s="31"/>
      <c r="AD10533" s="31"/>
      <c r="AE10533" s="31"/>
      <c r="AF10533" s="31"/>
      <c r="AG10533" s="31"/>
      <c r="AH10533" s="31"/>
      <c r="AI10533" s="31"/>
      <c r="AJ10533" s="31"/>
      <c r="AK10533" s="31"/>
      <c r="AL10533" s="31"/>
      <c r="AO10533" s="376"/>
    </row>
    <row r="10534" spans="1:41" x14ac:dyDescent="0.25">
      <c r="A10534" s="44" t="s">
        <v>248</v>
      </c>
      <c r="B10534" s="44" t="s">
        <v>4133</v>
      </c>
      <c r="C10534" s="45" t="s">
        <v>4154</v>
      </c>
      <c r="D10534" s="45" t="s">
        <v>9895</v>
      </c>
      <c r="E10534" s="45" t="s">
        <v>4824</v>
      </c>
      <c r="F10534" s="93"/>
      <c r="G10534" s="93"/>
      <c r="H10534" s="93"/>
      <c r="I10534" s="99"/>
      <c r="J10534" s="99"/>
      <c r="K10534" s="99"/>
      <c r="L10534" s="99"/>
      <c r="M10534" s="99"/>
      <c r="N10534" s="44"/>
      <c r="O10534" s="44"/>
      <c r="P10534" s="99"/>
      <c r="Q10534" s="99"/>
      <c r="R10534" s="99"/>
      <c r="S10534" s="99"/>
      <c r="T10534" s="99"/>
      <c r="U10534" s="99"/>
      <c r="V10534" s="99"/>
      <c r="W10534" s="99"/>
      <c r="X10534" s="99"/>
      <c r="Y10534" s="99"/>
      <c r="Z10534" s="99"/>
      <c r="AA10534" s="99"/>
      <c r="AB10534" s="99"/>
      <c r="AC10534" s="99"/>
      <c r="AD10534" s="99"/>
      <c r="AE10534" s="99"/>
      <c r="AF10534" s="99"/>
      <c r="AG10534" s="99"/>
      <c r="AH10534" s="31"/>
      <c r="AI10534" s="31"/>
      <c r="AJ10534" s="31"/>
      <c r="AK10534" s="31"/>
      <c r="AL10534" s="31"/>
      <c r="AO10534" s="376"/>
    </row>
    <row r="10535" spans="1:41" x14ac:dyDescent="0.25">
      <c r="A10535" s="44" t="s">
        <v>248</v>
      </c>
      <c r="B10535" s="44" t="s">
        <v>4098</v>
      </c>
      <c r="C10535" s="45" t="s">
        <v>2724</v>
      </c>
      <c r="D10535" s="45" t="s">
        <v>9895</v>
      </c>
      <c r="E10535" s="45" t="s">
        <v>5158</v>
      </c>
      <c r="F10535" s="93"/>
      <c r="G10535" s="93"/>
      <c r="H10535" s="93"/>
      <c r="I10535" s="99"/>
      <c r="J10535" s="99"/>
      <c r="K10535" s="99"/>
      <c r="L10535" s="99"/>
      <c r="M10535" s="99"/>
      <c r="N10535" s="44"/>
      <c r="O10535" s="44"/>
      <c r="P10535" s="99"/>
      <c r="Q10535" s="99"/>
      <c r="R10535" s="99"/>
      <c r="S10535" s="99"/>
      <c r="T10535" s="99"/>
      <c r="U10535" s="99"/>
      <c r="V10535" s="99"/>
      <c r="W10535" s="99"/>
      <c r="X10535" s="99"/>
      <c r="Y10535" s="99"/>
      <c r="Z10535" s="99"/>
      <c r="AA10535" s="99"/>
      <c r="AB10535" s="99"/>
      <c r="AC10535" s="99"/>
      <c r="AD10535" s="99"/>
      <c r="AE10535" s="99"/>
      <c r="AF10535" s="99"/>
      <c r="AG10535" s="99"/>
      <c r="AH10535" s="31"/>
      <c r="AI10535" s="31"/>
      <c r="AJ10535" s="31"/>
      <c r="AK10535" s="31"/>
      <c r="AL10535" s="31"/>
      <c r="AO10535" s="376"/>
    </row>
    <row r="10536" spans="1:41" x14ac:dyDescent="0.25">
      <c r="A10536" s="44" t="s">
        <v>248</v>
      </c>
      <c r="B10536" s="44" t="s">
        <v>7646</v>
      </c>
      <c r="C10536" s="45" t="s">
        <v>8271</v>
      </c>
      <c r="D10536" s="45" t="s">
        <v>9895</v>
      </c>
      <c r="E10536" s="45" t="s">
        <v>7770</v>
      </c>
      <c r="F10536" s="93"/>
      <c r="G10536" s="93"/>
      <c r="H10536" s="93"/>
      <c r="I10536" s="99"/>
      <c r="J10536" s="99"/>
      <c r="K10536" s="99"/>
      <c r="L10536" s="99"/>
      <c r="M10536" s="99"/>
      <c r="N10536" s="44"/>
      <c r="O10536" s="44"/>
      <c r="P10536" s="99"/>
      <c r="Q10536" s="99"/>
      <c r="R10536" s="99"/>
      <c r="S10536" s="99"/>
      <c r="T10536" s="99"/>
      <c r="U10536" s="99"/>
      <c r="V10536" s="99"/>
      <c r="W10536" s="99"/>
      <c r="X10536" s="99"/>
      <c r="Y10536" s="99"/>
      <c r="Z10536" s="99"/>
      <c r="AA10536" s="99"/>
      <c r="AB10536" s="99"/>
      <c r="AC10536" s="99"/>
      <c r="AD10536" s="99"/>
      <c r="AE10536" s="99"/>
      <c r="AF10536" s="99"/>
      <c r="AG10536" s="99"/>
      <c r="AH10536" s="31"/>
      <c r="AI10536" s="31"/>
      <c r="AJ10536" s="31"/>
      <c r="AK10536" s="31"/>
      <c r="AL10536" s="31"/>
      <c r="AO10536" s="376"/>
    </row>
    <row r="10537" spans="1:41" x14ac:dyDescent="0.25">
      <c r="A10537" s="44" t="s">
        <v>8858</v>
      </c>
      <c r="B10537" s="44" t="s">
        <v>14730</v>
      </c>
      <c r="C10537" s="45" t="s">
        <v>13857</v>
      </c>
      <c r="D10537" s="367" t="s">
        <v>3696</v>
      </c>
      <c r="E10537" s="328">
        <f>DATE(2029,2,18)</f>
        <v>47167</v>
      </c>
      <c r="F10537" s="32"/>
      <c r="G10537" s="32"/>
      <c r="H10537" s="32"/>
      <c r="I10537" s="31"/>
      <c r="J10537" s="31"/>
      <c r="K10537" s="31"/>
      <c r="L10537" s="31"/>
      <c r="M10537" s="31"/>
      <c r="N10537" s="31"/>
      <c r="O10537" s="31"/>
      <c r="P10537" s="31"/>
      <c r="Q10537" s="31"/>
      <c r="R10537" s="31"/>
      <c r="S10537" s="31"/>
      <c r="T10537" s="31"/>
      <c r="U10537" s="31"/>
      <c r="V10537" s="31"/>
      <c r="W10537" s="31"/>
      <c r="X10537" s="31"/>
      <c r="Y10537" s="31"/>
      <c r="Z10537" s="31"/>
      <c r="AA10537" s="31"/>
      <c r="AB10537" s="31"/>
      <c r="AC10537" s="31"/>
      <c r="AD10537" s="31"/>
      <c r="AE10537" s="31"/>
      <c r="AF10537" s="31"/>
      <c r="AG10537" s="31"/>
      <c r="AH10537" s="31"/>
      <c r="AI10537" s="31"/>
      <c r="AJ10537" s="31"/>
      <c r="AK10537" s="31"/>
      <c r="AL10537" s="31"/>
      <c r="AO10537" s="376"/>
    </row>
    <row r="10538" spans="1:41" x14ac:dyDescent="0.25">
      <c r="A10538" s="44" t="s">
        <v>5598</v>
      </c>
      <c r="B10538" s="44" t="s">
        <v>20676</v>
      </c>
      <c r="C10538" s="45" t="s">
        <v>20777</v>
      </c>
      <c r="D10538" s="32" t="s">
        <v>5559</v>
      </c>
      <c r="E10538" s="45" t="s">
        <v>20879</v>
      </c>
      <c r="F10538" s="32"/>
      <c r="G10538" s="32"/>
      <c r="H10538" s="32"/>
      <c r="I10538" s="31"/>
      <c r="J10538" s="31"/>
      <c r="K10538" s="31"/>
      <c r="L10538" s="31"/>
      <c r="M10538" s="31"/>
      <c r="N10538" s="31"/>
      <c r="O10538" s="31"/>
      <c r="P10538" s="31"/>
      <c r="Q10538" s="31"/>
      <c r="R10538" s="31"/>
      <c r="S10538" s="31"/>
      <c r="T10538" s="31"/>
      <c r="U10538" s="31"/>
      <c r="V10538" s="31"/>
      <c r="W10538" s="31"/>
      <c r="X10538" s="31"/>
      <c r="Y10538" s="31"/>
      <c r="Z10538" s="31"/>
      <c r="AA10538" s="31"/>
      <c r="AB10538" s="31"/>
      <c r="AC10538" s="31"/>
      <c r="AD10538" s="31"/>
      <c r="AE10538" s="31"/>
      <c r="AF10538" s="31"/>
      <c r="AG10538" s="31"/>
      <c r="AH10538" s="31"/>
      <c r="AI10538" s="31"/>
      <c r="AJ10538" s="31"/>
      <c r="AK10538" s="31"/>
      <c r="AL10538" s="31"/>
      <c r="AO10538" s="376"/>
    </row>
    <row r="10539" spans="1:41" x14ac:dyDescent="0.25">
      <c r="A10539" s="44" t="s">
        <v>10601</v>
      </c>
      <c r="B10539" s="44" t="s">
        <v>10359</v>
      </c>
      <c r="C10539" s="45">
        <v>24020101</v>
      </c>
      <c r="D10539" s="45" t="s">
        <v>11363</v>
      </c>
      <c r="E10539" s="45" t="s">
        <v>9238</v>
      </c>
      <c r="AO10539" s="376"/>
    </row>
    <row r="10540" spans="1:41" x14ac:dyDescent="0.25">
      <c r="A10540" s="44" t="s">
        <v>10601</v>
      </c>
      <c r="B10540" s="44" t="s">
        <v>10360</v>
      </c>
      <c r="C10540" s="45">
        <v>24020102</v>
      </c>
      <c r="D10540" s="45" t="s">
        <v>11363</v>
      </c>
      <c r="E10540" s="45" t="s">
        <v>9238</v>
      </c>
      <c r="AO10540" s="376"/>
    </row>
    <row r="10541" spans="1:41" x14ac:dyDescent="0.25">
      <c r="A10541" s="44" t="s">
        <v>10601</v>
      </c>
      <c r="B10541" s="44" t="s">
        <v>10422</v>
      </c>
      <c r="C10541" s="45">
        <v>240704</v>
      </c>
      <c r="D10541" s="45" t="s">
        <v>11363</v>
      </c>
      <c r="E10541" s="45" t="s">
        <v>5139</v>
      </c>
      <c r="AO10541" s="376"/>
    </row>
    <row r="10542" spans="1:41" x14ac:dyDescent="0.25">
      <c r="A10542" s="44" t="s">
        <v>10601</v>
      </c>
      <c r="B10542" s="44" t="s">
        <v>10350</v>
      </c>
      <c r="C10542" s="45">
        <v>24020301</v>
      </c>
      <c r="D10542" s="45" t="s">
        <v>11363</v>
      </c>
      <c r="E10542" s="45" t="s">
        <v>5131</v>
      </c>
      <c r="AO10542" s="376"/>
    </row>
    <row r="10543" spans="1:41" x14ac:dyDescent="0.25">
      <c r="A10543" s="44" t="s">
        <v>10601</v>
      </c>
      <c r="B10543" s="44" t="s">
        <v>3177</v>
      </c>
      <c r="C10543" s="45">
        <v>24020302</v>
      </c>
      <c r="D10543" s="45" t="s">
        <v>11363</v>
      </c>
      <c r="E10543" s="45" t="s">
        <v>5131</v>
      </c>
      <c r="AO10543" s="376"/>
    </row>
    <row r="10544" spans="1:41" x14ac:dyDescent="0.25">
      <c r="A10544" s="44" t="s">
        <v>10601</v>
      </c>
      <c r="B10544" s="44" t="s">
        <v>17452</v>
      </c>
      <c r="C10544" s="45">
        <v>25010501</v>
      </c>
      <c r="D10544" s="45" t="s">
        <v>11363</v>
      </c>
      <c r="E10544" s="45" t="s">
        <v>12551</v>
      </c>
      <c r="AO10544" s="376"/>
    </row>
    <row r="10545" spans="1:41" x14ac:dyDescent="0.25">
      <c r="A10545" s="44" t="s">
        <v>10601</v>
      </c>
      <c r="B10545" s="44" t="s">
        <v>5129</v>
      </c>
      <c r="C10545" s="45">
        <v>25010502</v>
      </c>
      <c r="D10545" s="45" t="s">
        <v>11363</v>
      </c>
      <c r="E10545" s="45" t="s">
        <v>12551</v>
      </c>
      <c r="AO10545" s="376"/>
    </row>
    <row r="10546" spans="1:41" x14ac:dyDescent="0.25">
      <c r="A10546" s="44" t="s">
        <v>21729</v>
      </c>
      <c r="B10546" s="44" t="s">
        <v>21449</v>
      </c>
      <c r="C10546" s="45">
        <v>260504</v>
      </c>
      <c r="D10546" s="45" t="s">
        <v>11363</v>
      </c>
      <c r="E10546" s="45" t="s">
        <v>21450</v>
      </c>
      <c r="AO10546" s="376"/>
    </row>
    <row r="10547" spans="1:41" x14ac:dyDescent="0.3">
      <c r="A10547" s="333" t="s">
        <v>12893</v>
      </c>
      <c r="B10547" s="333" t="s">
        <v>13314</v>
      </c>
      <c r="C10547" s="125" t="s">
        <v>13315</v>
      </c>
      <c r="D10547" s="32" t="s">
        <v>20309</v>
      </c>
      <c r="E10547" s="125" t="s">
        <v>12551</v>
      </c>
      <c r="F10547" s="125" t="s">
        <v>1189</v>
      </c>
      <c r="G10547" s="125" t="s">
        <v>1190</v>
      </c>
      <c r="AO10547" s="376"/>
    </row>
    <row r="10548" spans="1:41" x14ac:dyDescent="0.3">
      <c r="A10548" s="333" t="s">
        <v>12894</v>
      </c>
      <c r="B10548" s="333" t="s">
        <v>13314</v>
      </c>
      <c r="C10548" s="125" t="s">
        <v>13315</v>
      </c>
      <c r="D10548" s="32" t="s">
        <v>20309</v>
      </c>
      <c r="E10548" s="125" t="s">
        <v>12551</v>
      </c>
      <c r="F10548" s="125" t="s">
        <v>1189</v>
      </c>
      <c r="G10548" s="125" t="s">
        <v>1190</v>
      </c>
      <c r="AO10548" s="376"/>
    </row>
    <row r="10549" spans="1:41" x14ac:dyDescent="0.25">
      <c r="A10549" s="44" t="s">
        <v>15829</v>
      </c>
      <c r="B10549" s="44" t="s">
        <v>3474</v>
      </c>
      <c r="C10549" s="45">
        <v>250503</v>
      </c>
      <c r="D10549" s="45" t="s">
        <v>11363</v>
      </c>
      <c r="E10549" s="45" t="s">
        <v>15608</v>
      </c>
      <c r="AO10549" s="376"/>
    </row>
    <row r="10550" spans="1:41" x14ac:dyDescent="0.25">
      <c r="A10550" s="44" t="s">
        <v>12702</v>
      </c>
      <c r="B10550" s="44" t="s">
        <v>199</v>
      </c>
      <c r="C10550" s="45">
        <v>241001</v>
      </c>
      <c r="D10550" s="45" t="s">
        <v>11363</v>
      </c>
      <c r="E10550" s="45" t="s">
        <v>5332</v>
      </c>
      <c r="AO10550" s="376"/>
    </row>
    <row r="10551" spans="1:41" x14ac:dyDescent="0.25">
      <c r="A10551" s="99" t="s">
        <v>1723</v>
      </c>
      <c r="B10551" s="92" t="s">
        <v>1726</v>
      </c>
      <c r="C10551" s="146" t="s">
        <v>1730</v>
      </c>
      <c r="D10551" s="146" t="s">
        <v>2147</v>
      </c>
      <c r="E10551" s="107">
        <v>45091</v>
      </c>
      <c r="F10551" s="93"/>
      <c r="G10551" s="93" t="s">
        <v>1336</v>
      </c>
      <c r="H10551" s="93" t="s">
        <v>1335</v>
      </c>
      <c r="I10551" s="99"/>
      <c r="J10551" s="99"/>
      <c r="K10551" s="99"/>
      <c r="L10551" s="99"/>
      <c r="M10551" s="99"/>
      <c r="N10551" s="44"/>
      <c r="O10551" s="44"/>
      <c r="P10551" s="99"/>
      <c r="Q10551" s="99"/>
      <c r="R10551" s="99"/>
      <c r="S10551" s="99"/>
      <c r="T10551" s="99"/>
      <c r="U10551" s="99"/>
      <c r="V10551" s="99"/>
      <c r="W10551" s="99"/>
      <c r="X10551" s="99"/>
      <c r="Y10551" s="99"/>
      <c r="Z10551" s="99"/>
      <c r="AA10551" s="99"/>
      <c r="AB10551" s="99"/>
      <c r="AC10551" s="99"/>
      <c r="AD10551" s="99"/>
      <c r="AE10551" s="99"/>
      <c r="AF10551" s="99"/>
      <c r="AG10551" s="99"/>
      <c r="AH10551" s="31"/>
      <c r="AI10551" s="31"/>
      <c r="AJ10551" s="31"/>
      <c r="AK10551" s="31"/>
      <c r="AL10551" s="31"/>
      <c r="AO10551" s="376"/>
    </row>
    <row r="10552" spans="1:41" x14ac:dyDescent="0.25">
      <c r="A10552" s="44" t="s">
        <v>4275</v>
      </c>
      <c r="B10552" s="44" t="s">
        <v>5321</v>
      </c>
      <c r="C10552" s="45">
        <v>26010401</v>
      </c>
      <c r="D10552" s="45" t="s">
        <v>11363</v>
      </c>
      <c r="E10552" s="45" t="s">
        <v>17459</v>
      </c>
      <c r="AO10552" s="376"/>
    </row>
    <row r="10553" spans="1:41" x14ac:dyDescent="0.25">
      <c r="A10553" s="44" t="s">
        <v>4275</v>
      </c>
      <c r="B10553" s="44" t="s">
        <v>3176</v>
      </c>
      <c r="C10553" s="45">
        <v>26010402</v>
      </c>
      <c r="D10553" s="45" t="s">
        <v>11363</v>
      </c>
      <c r="E10553" s="45" t="s">
        <v>17459</v>
      </c>
      <c r="AO10553" s="376"/>
    </row>
    <row r="10554" spans="1:41" x14ac:dyDescent="0.3">
      <c r="A10554" s="333" t="s">
        <v>11471</v>
      </c>
      <c r="B10554" s="333" t="s">
        <v>11374</v>
      </c>
      <c r="C10554" s="125" t="s">
        <v>11375</v>
      </c>
      <c r="D10554" s="32" t="s">
        <v>20309</v>
      </c>
      <c r="E10554" s="125" t="s">
        <v>4826</v>
      </c>
      <c r="F10554" s="125" t="s">
        <v>1189</v>
      </c>
      <c r="G10554" s="125" t="s">
        <v>1190</v>
      </c>
      <c r="AO10554" s="376"/>
    </row>
    <row r="10555" spans="1:41" x14ac:dyDescent="0.3">
      <c r="A10555" s="333" t="s">
        <v>6856</v>
      </c>
      <c r="B10555" s="333" t="s">
        <v>1183</v>
      </c>
      <c r="C10555" s="125" t="s">
        <v>18817</v>
      </c>
      <c r="D10555" s="32" t="s">
        <v>20309</v>
      </c>
      <c r="E10555" s="125" t="s">
        <v>8292</v>
      </c>
      <c r="F10555" s="125" t="s">
        <v>1189</v>
      </c>
      <c r="G10555" s="125" t="s">
        <v>1190</v>
      </c>
      <c r="AO10555" s="376"/>
    </row>
    <row r="10556" spans="1:41" x14ac:dyDescent="0.25">
      <c r="A10556" s="44" t="s">
        <v>8311</v>
      </c>
      <c r="B10556" s="44" t="s">
        <v>8283</v>
      </c>
      <c r="C10556" s="45" t="s">
        <v>8284</v>
      </c>
      <c r="D10556" s="45" t="s">
        <v>11204</v>
      </c>
      <c r="E10556" s="45" t="s">
        <v>3157</v>
      </c>
      <c r="F10556" s="93"/>
      <c r="G10556" s="93"/>
      <c r="H10556" s="93"/>
      <c r="I10556" s="99"/>
      <c r="J10556" s="99"/>
      <c r="K10556" s="99"/>
      <c r="L10556" s="99"/>
      <c r="M10556" s="99"/>
      <c r="N10556" s="99"/>
      <c r="O10556" s="99"/>
      <c r="P10556" s="99"/>
      <c r="Q10556" s="99"/>
      <c r="R10556" s="99"/>
      <c r="S10556" s="99"/>
      <c r="T10556" s="99"/>
      <c r="U10556" s="99"/>
      <c r="V10556" s="99"/>
      <c r="W10556" s="99"/>
      <c r="X10556" s="99"/>
      <c r="Y10556" s="99"/>
      <c r="Z10556" s="99"/>
      <c r="AA10556" s="99"/>
      <c r="AB10556" s="99"/>
      <c r="AC10556" s="99"/>
      <c r="AD10556" s="99"/>
      <c r="AE10556" s="99"/>
      <c r="AF10556" s="99"/>
      <c r="AG10556" s="99"/>
      <c r="AH10556" s="31"/>
      <c r="AI10556" s="31"/>
      <c r="AJ10556" s="31"/>
      <c r="AK10556" s="31"/>
      <c r="AL10556" s="31"/>
      <c r="AO10556" s="376"/>
    </row>
    <row r="10557" spans="1:41" x14ac:dyDescent="0.25">
      <c r="A10557" s="44" t="s">
        <v>8311</v>
      </c>
      <c r="B10557" s="44" t="s">
        <v>8283</v>
      </c>
      <c r="C10557" s="45" t="s">
        <v>8284</v>
      </c>
      <c r="D10557" s="93" t="s">
        <v>17443</v>
      </c>
      <c r="E10557" s="45" t="s">
        <v>3157</v>
      </c>
      <c r="F10557" s="93"/>
      <c r="G10557" s="93"/>
      <c r="H10557" s="93"/>
      <c r="I10557" s="99"/>
      <c r="J10557" s="99"/>
      <c r="K10557" s="99"/>
      <c r="L10557" s="99"/>
      <c r="M10557" s="99"/>
      <c r="N10557" s="99"/>
      <c r="O10557" s="99"/>
      <c r="P10557" s="99"/>
      <c r="Q10557" s="99"/>
      <c r="R10557" s="99"/>
      <c r="S10557" s="99"/>
      <c r="T10557" s="99"/>
      <c r="U10557" s="99"/>
      <c r="V10557" s="99"/>
      <c r="W10557" s="99"/>
      <c r="X10557" s="99"/>
      <c r="Y10557" s="99"/>
      <c r="Z10557" s="99"/>
      <c r="AA10557" s="99"/>
      <c r="AB10557" s="99"/>
      <c r="AC10557" s="99"/>
      <c r="AD10557" s="99"/>
      <c r="AE10557" s="99"/>
      <c r="AF10557" s="99"/>
      <c r="AG10557" s="99"/>
      <c r="AH10557" s="31"/>
      <c r="AI10557" s="31"/>
      <c r="AJ10557" s="31"/>
      <c r="AK10557" s="31"/>
      <c r="AL10557" s="31"/>
      <c r="AO10557" s="376"/>
    </row>
    <row r="10558" spans="1:41" x14ac:dyDescent="0.25">
      <c r="A10558" s="44" t="s">
        <v>8311</v>
      </c>
      <c r="B10558" s="44" t="s">
        <v>8283</v>
      </c>
      <c r="C10558" s="45" t="s">
        <v>8284</v>
      </c>
      <c r="D10558" s="45" t="s">
        <v>9895</v>
      </c>
      <c r="E10558" s="45" t="s">
        <v>3157</v>
      </c>
      <c r="F10558" s="93"/>
      <c r="G10558" s="93"/>
      <c r="H10558" s="93"/>
      <c r="I10558" s="99"/>
      <c r="J10558" s="99"/>
      <c r="K10558" s="99"/>
      <c r="L10558" s="99"/>
      <c r="M10558" s="99"/>
      <c r="N10558" s="44"/>
      <c r="O10558" s="44"/>
      <c r="P10558" s="99"/>
      <c r="Q10558" s="99"/>
      <c r="R10558" s="99"/>
      <c r="S10558" s="99"/>
      <c r="T10558" s="99"/>
      <c r="U10558" s="99"/>
      <c r="V10558" s="99"/>
      <c r="W10558" s="99"/>
      <c r="X10558" s="99"/>
      <c r="Y10558" s="99"/>
      <c r="Z10558" s="99"/>
      <c r="AA10558" s="99"/>
      <c r="AB10558" s="99"/>
      <c r="AC10558" s="99"/>
      <c r="AD10558" s="99"/>
      <c r="AE10558" s="99"/>
      <c r="AF10558" s="99"/>
      <c r="AG10558" s="99"/>
      <c r="AH10558" s="31"/>
      <c r="AI10558" s="31"/>
      <c r="AJ10558" s="31"/>
      <c r="AK10558" s="31"/>
      <c r="AL10558" s="31"/>
      <c r="AO10558" s="376"/>
    </row>
    <row r="10559" spans="1:41" x14ac:dyDescent="0.3">
      <c r="A10559" s="333" t="s">
        <v>15534</v>
      </c>
      <c r="B10559" s="333" t="s">
        <v>15583</v>
      </c>
      <c r="C10559" s="125" t="s">
        <v>15584</v>
      </c>
      <c r="D10559" s="32" t="s">
        <v>20309</v>
      </c>
      <c r="E10559" s="125" t="s">
        <v>15591</v>
      </c>
      <c r="F10559" s="125" t="s">
        <v>1190</v>
      </c>
      <c r="G10559" s="125" t="s">
        <v>1190</v>
      </c>
      <c r="AO10559" s="376"/>
    </row>
    <row r="10560" spans="1:41" x14ac:dyDescent="0.25">
      <c r="A10560" s="44" t="s">
        <v>11979</v>
      </c>
      <c r="B10560" s="44" t="s">
        <v>17605</v>
      </c>
      <c r="C10560" s="45">
        <v>240901</v>
      </c>
      <c r="D10560" s="45" t="s">
        <v>11363</v>
      </c>
      <c r="E10560" s="45" t="s">
        <v>4826</v>
      </c>
      <c r="AO10560" s="376"/>
    </row>
    <row r="10561" spans="1:41" x14ac:dyDescent="0.3">
      <c r="A10561" s="333" t="s">
        <v>11472</v>
      </c>
      <c r="B10561" s="333" t="s">
        <v>12848</v>
      </c>
      <c r="C10561" s="125" t="s">
        <v>12849</v>
      </c>
      <c r="D10561" s="32" t="s">
        <v>20309</v>
      </c>
      <c r="E10561" s="125" t="s">
        <v>5332</v>
      </c>
      <c r="F10561" s="125" t="s">
        <v>1189</v>
      </c>
      <c r="G10561" s="125" t="s">
        <v>1190</v>
      </c>
      <c r="AO10561" s="376"/>
    </row>
    <row r="10562" spans="1:41" x14ac:dyDescent="0.25">
      <c r="A10562" s="44" t="s">
        <v>14517</v>
      </c>
      <c r="B10562" s="44" t="s">
        <v>2522</v>
      </c>
      <c r="C10562" s="45" t="s">
        <v>14518</v>
      </c>
      <c r="D10562" s="46" t="s">
        <v>21328</v>
      </c>
      <c r="E10562" s="46">
        <v>46527</v>
      </c>
      <c r="AO10562" s="376"/>
    </row>
    <row r="10563" spans="1:41" x14ac:dyDescent="0.25">
      <c r="A10563" s="44" t="s">
        <v>21730</v>
      </c>
      <c r="B10563" s="44" t="s">
        <v>21449</v>
      </c>
      <c r="C10563" s="45">
        <v>260504</v>
      </c>
      <c r="D10563" s="45" t="s">
        <v>11363</v>
      </c>
      <c r="E10563" s="45" t="s">
        <v>21450</v>
      </c>
      <c r="AO10563" s="376"/>
    </row>
    <row r="10564" spans="1:41" x14ac:dyDescent="0.3">
      <c r="A10564" s="333" t="s">
        <v>8073</v>
      </c>
      <c r="B10564" s="333" t="s">
        <v>8018</v>
      </c>
      <c r="C10564" s="125" t="s">
        <v>8019</v>
      </c>
      <c r="D10564" s="32" t="s">
        <v>20309</v>
      </c>
      <c r="E10564" s="125" t="s">
        <v>7871</v>
      </c>
      <c r="F10564" s="125" t="s">
        <v>1189</v>
      </c>
      <c r="G10564" s="125" t="s">
        <v>1190</v>
      </c>
      <c r="AO10564" s="376"/>
    </row>
    <row r="10565" spans="1:41" x14ac:dyDescent="0.25">
      <c r="A10565" s="44" t="s">
        <v>13241</v>
      </c>
      <c r="B10565" s="44" t="s">
        <v>17488</v>
      </c>
      <c r="C10565" s="45">
        <v>25020101</v>
      </c>
      <c r="D10565" s="45" t="s">
        <v>11363</v>
      </c>
      <c r="E10565" s="45" t="s">
        <v>9238</v>
      </c>
      <c r="AO10565" s="376"/>
    </row>
    <row r="10566" spans="1:41" x14ac:dyDescent="0.25">
      <c r="A10566" s="135" t="s">
        <v>5662</v>
      </c>
      <c r="B10566" s="131" t="s">
        <v>5692</v>
      </c>
      <c r="C10566" s="146" t="s">
        <v>7196</v>
      </c>
      <c r="D10566" s="146" t="s">
        <v>7197</v>
      </c>
      <c r="E10566" s="107">
        <v>45473</v>
      </c>
      <c r="F10566" s="93"/>
      <c r="G10566" s="93"/>
      <c r="H10566" s="93"/>
      <c r="I10566" s="99"/>
      <c r="J10566" s="99"/>
      <c r="K10566" s="99"/>
      <c r="L10566" s="99"/>
      <c r="M10566" s="99"/>
      <c r="N10566" s="44"/>
      <c r="O10566" s="44"/>
      <c r="P10566" s="99"/>
      <c r="Q10566" s="99"/>
      <c r="R10566" s="99"/>
      <c r="S10566" s="99"/>
      <c r="T10566" s="99"/>
      <c r="U10566" s="99"/>
      <c r="V10566" s="99"/>
      <c r="W10566" s="99"/>
      <c r="X10566" s="99"/>
      <c r="Y10566" s="99"/>
      <c r="Z10566" s="99"/>
      <c r="AA10566" s="99"/>
      <c r="AB10566" s="99"/>
      <c r="AC10566" s="99"/>
      <c r="AD10566" s="99"/>
      <c r="AE10566" s="99"/>
      <c r="AF10566" s="99"/>
      <c r="AG10566" s="99"/>
      <c r="AH10566" s="31"/>
      <c r="AI10566" s="31"/>
      <c r="AJ10566" s="31"/>
      <c r="AK10566" s="31"/>
      <c r="AL10566" s="31"/>
      <c r="AO10566" s="376"/>
    </row>
    <row r="10567" spans="1:41" x14ac:dyDescent="0.25">
      <c r="A10567" s="135" t="s">
        <v>5662</v>
      </c>
      <c r="B10567" s="131" t="s">
        <v>5663</v>
      </c>
      <c r="C10567" s="93" t="s">
        <v>7195</v>
      </c>
      <c r="D10567" s="93" t="s">
        <v>9601</v>
      </c>
      <c r="E10567" s="94">
        <v>46568</v>
      </c>
      <c r="F10567" s="93"/>
      <c r="G10567" s="93"/>
      <c r="H10567" s="93"/>
      <c r="I10567" s="99"/>
      <c r="J10567" s="99"/>
      <c r="K10567" s="99"/>
      <c r="L10567" s="99"/>
      <c r="M10567" s="99"/>
      <c r="N10567" s="44"/>
      <c r="O10567" s="44"/>
      <c r="P10567" s="99"/>
      <c r="Q10567" s="99"/>
      <c r="R10567" s="99"/>
      <c r="S10567" s="99"/>
      <c r="T10567" s="99"/>
      <c r="U10567" s="99"/>
      <c r="V10567" s="99"/>
      <c r="W10567" s="99"/>
      <c r="X10567" s="99"/>
      <c r="Y10567" s="99"/>
      <c r="Z10567" s="99"/>
      <c r="AA10567" s="99"/>
      <c r="AB10567" s="99"/>
      <c r="AC10567" s="99"/>
      <c r="AD10567" s="99"/>
      <c r="AE10567" s="99"/>
      <c r="AF10567" s="99"/>
      <c r="AG10567" s="99"/>
      <c r="AH10567" s="31"/>
      <c r="AI10567" s="31"/>
      <c r="AJ10567" s="31"/>
      <c r="AK10567" s="31"/>
      <c r="AL10567" s="31"/>
      <c r="AO10567" s="376"/>
    </row>
    <row r="10568" spans="1:41" x14ac:dyDescent="0.25">
      <c r="A10568" s="44" t="s">
        <v>13242</v>
      </c>
      <c r="B10568" s="44" t="s">
        <v>5321</v>
      </c>
      <c r="C10568" s="45">
        <v>25010401</v>
      </c>
      <c r="D10568" s="45" t="s">
        <v>11363</v>
      </c>
      <c r="E10568" s="45" t="s">
        <v>12564</v>
      </c>
      <c r="AO10568" s="376"/>
    </row>
    <row r="10569" spans="1:41" x14ac:dyDescent="0.25">
      <c r="A10569" s="44" t="s">
        <v>14519</v>
      </c>
      <c r="B10569" s="44" t="s">
        <v>145</v>
      </c>
      <c r="C10569" s="45" t="s">
        <v>14520</v>
      </c>
      <c r="D10569" s="46" t="s">
        <v>21328</v>
      </c>
      <c r="E10569" s="46">
        <v>46583</v>
      </c>
      <c r="AO10569" s="376"/>
    </row>
    <row r="10570" spans="1:41" x14ac:dyDescent="0.25">
      <c r="A10570" s="44" t="s">
        <v>15830</v>
      </c>
      <c r="B10570" s="44" t="s">
        <v>15611</v>
      </c>
      <c r="C10570" s="45">
        <v>25050401</v>
      </c>
      <c r="D10570" s="45" t="s">
        <v>11363</v>
      </c>
      <c r="E10570" s="45" t="s">
        <v>7105</v>
      </c>
      <c r="AO10570" s="376"/>
    </row>
    <row r="10571" spans="1:41" x14ac:dyDescent="0.25">
      <c r="A10571" s="262" t="s">
        <v>6258</v>
      </c>
      <c r="B10571" s="262" t="s">
        <v>6228</v>
      </c>
      <c r="C10571" s="263">
        <v>791202207001</v>
      </c>
      <c r="D10571" s="263" t="s">
        <v>6271</v>
      </c>
      <c r="E10571" s="264">
        <v>46630</v>
      </c>
      <c r="F10571" s="93"/>
      <c r="G10571" s="93"/>
      <c r="H10571" s="93"/>
      <c r="I10571" s="99"/>
      <c r="J10571" s="99"/>
      <c r="K10571" s="99"/>
      <c r="L10571" s="99"/>
      <c r="M10571" s="99"/>
      <c r="N10571" s="44"/>
      <c r="O10571" s="44"/>
      <c r="P10571" s="99"/>
      <c r="Q10571" s="99"/>
      <c r="R10571" s="99"/>
      <c r="S10571" s="99"/>
      <c r="T10571" s="99"/>
      <c r="U10571" s="99"/>
      <c r="V10571" s="99"/>
      <c r="W10571" s="99"/>
      <c r="X10571" s="99"/>
      <c r="Y10571" s="99"/>
      <c r="Z10571" s="99"/>
      <c r="AA10571" s="99"/>
      <c r="AB10571" s="99"/>
      <c r="AC10571" s="99"/>
      <c r="AD10571" s="99"/>
      <c r="AE10571" s="99"/>
      <c r="AF10571" s="99"/>
      <c r="AG10571" s="99"/>
      <c r="AH10571" s="31"/>
      <c r="AI10571" s="31"/>
      <c r="AJ10571" s="31"/>
      <c r="AK10571" s="31"/>
      <c r="AL10571" s="31"/>
      <c r="AO10571" s="376"/>
    </row>
    <row r="10572" spans="1:41" x14ac:dyDescent="0.25">
      <c r="A10572" s="44" t="s">
        <v>249</v>
      </c>
      <c r="B10572" s="44" t="s">
        <v>143</v>
      </c>
      <c r="C10572" s="45" t="s">
        <v>7555</v>
      </c>
      <c r="D10572" s="45" t="s">
        <v>11204</v>
      </c>
      <c r="E10572" s="45" t="s">
        <v>4146</v>
      </c>
      <c r="F10572" s="93"/>
      <c r="G10572" s="93"/>
      <c r="H10572" s="93"/>
      <c r="I10572" s="99"/>
      <c r="J10572" s="99"/>
      <c r="K10572" s="99"/>
      <c r="L10572" s="99"/>
      <c r="M10572" s="99"/>
      <c r="N10572" s="99"/>
      <c r="O10572" s="99"/>
      <c r="P10572" s="99"/>
      <c r="Q10572" s="99"/>
      <c r="R10572" s="99"/>
      <c r="S10572" s="99"/>
      <c r="T10572" s="99"/>
      <c r="U10572" s="99"/>
      <c r="V10572" s="99"/>
      <c r="W10572" s="99"/>
      <c r="X10572" s="99"/>
      <c r="Y10572" s="99"/>
      <c r="Z10572" s="99"/>
      <c r="AA10572" s="99"/>
      <c r="AB10572" s="99"/>
      <c r="AC10572" s="99"/>
      <c r="AD10572" s="99"/>
      <c r="AE10572" s="99"/>
      <c r="AF10572" s="99"/>
      <c r="AG10572" s="99"/>
      <c r="AH10572" s="31"/>
      <c r="AI10572" s="31"/>
      <c r="AJ10572" s="31"/>
      <c r="AK10572" s="31"/>
      <c r="AL10572" s="31"/>
      <c r="AO10572" s="376"/>
    </row>
    <row r="10573" spans="1:41" x14ac:dyDescent="0.25">
      <c r="A10573" s="44" t="s">
        <v>249</v>
      </c>
      <c r="B10573" s="44" t="s">
        <v>143</v>
      </c>
      <c r="C10573" s="45" t="s">
        <v>7555</v>
      </c>
      <c r="D10573" s="93" t="s">
        <v>17443</v>
      </c>
      <c r="E10573" s="45" t="s">
        <v>4146</v>
      </c>
      <c r="F10573" s="93"/>
      <c r="G10573" s="93"/>
      <c r="H10573" s="93"/>
      <c r="I10573" s="99"/>
      <c r="J10573" s="99"/>
      <c r="K10573" s="99"/>
      <c r="L10573" s="99"/>
      <c r="M10573" s="99"/>
      <c r="N10573" s="99"/>
      <c r="O10573" s="99"/>
      <c r="P10573" s="99"/>
      <c r="Q10573" s="99"/>
      <c r="R10573" s="99"/>
      <c r="S10573" s="99"/>
      <c r="T10573" s="99"/>
      <c r="U10573" s="99"/>
      <c r="V10573" s="99"/>
      <c r="W10573" s="99"/>
      <c r="X10573" s="99"/>
      <c r="Y10573" s="99"/>
      <c r="Z10573" s="99"/>
      <c r="AA10573" s="99"/>
      <c r="AB10573" s="99"/>
      <c r="AC10573" s="99"/>
      <c r="AD10573" s="99"/>
      <c r="AE10573" s="99"/>
      <c r="AF10573" s="99"/>
      <c r="AG10573" s="99"/>
      <c r="AH10573" s="31"/>
      <c r="AI10573" s="31"/>
      <c r="AJ10573" s="31"/>
      <c r="AK10573" s="31"/>
      <c r="AL10573" s="31"/>
      <c r="AO10573" s="376"/>
    </row>
    <row r="10574" spans="1:41" x14ac:dyDescent="0.25">
      <c r="A10574" s="44" t="s">
        <v>249</v>
      </c>
      <c r="B10574" s="44" t="s">
        <v>143</v>
      </c>
      <c r="C10574" s="45" t="s">
        <v>7555</v>
      </c>
      <c r="D10574" s="45" t="s">
        <v>9895</v>
      </c>
      <c r="E10574" s="46">
        <v>47756</v>
      </c>
      <c r="F10574" s="93"/>
      <c r="G10574" s="93"/>
      <c r="H10574" s="93"/>
      <c r="I10574" s="99"/>
      <c r="J10574" s="99"/>
      <c r="K10574" s="99"/>
      <c r="L10574" s="99"/>
      <c r="M10574" s="99"/>
      <c r="N10574" s="44"/>
      <c r="O10574" s="44"/>
      <c r="P10574" s="99"/>
      <c r="Q10574" s="99"/>
      <c r="R10574" s="99"/>
      <c r="S10574" s="99"/>
      <c r="T10574" s="99"/>
      <c r="U10574" s="99"/>
      <c r="V10574" s="99"/>
      <c r="W10574" s="99"/>
      <c r="X10574" s="99"/>
      <c r="Y10574" s="99"/>
      <c r="Z10574" s="99"/>
      <c r="AA10574" s="99"/>
      <c r="AB10574" s="99"/>
      <c r="AC10574" s="99"/>
      <c r="AD10574" s="99"/>
      <c r="AE10574" s="99"/>
      <c r="AF10574" s="99"/>
      <c r="AG10574" s="99"/>
      <c r="AH10574" s="31"/>
      <c r="AI10574" s="31"/>
      <c r="AJ10574" s="31"/>
      <c r="AK10574" s="31"/>
      <c r="AL10574" s="31"/>
      <c r="AO10574" s="376"/>
    </row>
    <row r="10575" spans="1:41" x14ac:dyDescent="0.25">
      <c r="A10575" s="44" t="s">
        <v>15831</v>
      </c>
      <c r="B10575" s="44" t="s">
        <v>3475</v>
      </c>
      <c r="C10575" s="45">
        <v>250303</v>
      </c>
      <c r="D10575" s="45" t="s">
        <v>11363</v>
      </c>
      <c r="E10575" s="45" t="s">
        <v>11887</v>
      </c>
      <c r="AO10575" s="376"/>
    </row>
    <row r="10576" spans="1:41" x14ac:dyDescent="0.25">
      <c r="A10576" s="44" t="s">
        <v>544</v>
      </c>
      <c r="B10576" s="44" t="s">
        <v>21396</v>
      </c>
      <c r="C10576" s="45" t="s">
        <v>9703</v>
      </c>
      <c r="D10576" s="45" t="s">
        <v>21447</v>
      </c>
      <c r="E10576" s="46">
        <v>46568</v>
      </c>
      <c r="AO10576" s="376"/>
    </row>
    <row r="10577" spans="1:41" x14ac:dyDescent="0.3">
      <c r="A10577" s="333" t="s">
        <v>18698</v>
      </c>
      <c r="B10577" s="333" t="s">
        <v>13333</v>
      </c>
      <c r="C10577" s="125" t="s">
        <v>13334</v>
      </c>
      <c r="D10577" s="32" t="s">
        <v>20309</v>
      </c>
      <c r="E10577" s="125" t="s">
        <v>12551</v>
      </c>
      <c r="F10577" s="125" t="s">
        <v>1189</v>
      </c>
      <c r="G10577" s="125" t="s">
        <v>1190</v>
      </c>
      <c r="AO10577" s="376"/>
    </row>
    <row r="10578" spans="1:41" x14ac:dyDescent="0.25">
      <c r="A10578" s="44" t="s">
        <v>21731</v>
      </c>
      <c r="B10578" s="44" t="s">
        <v>9248</v>
      </c>
      <c r="C10578" s="45">
        <v>260105</v>
      </c>
      <c r="D10578" s="45" t="s">
        <v>11363</v>
      </c>
      <c r="E10578" s="45" t="s">
        <v>17625</v>
      </c>
      <c r="AO10578" s="376"/>
    </row>
    <row r="10579" spans="1:41" x14ac:dyDescent="0.25">
      <c r="A10579" s="44" t="s">
        <v>8174</v>
      </c>
      <c r="B10579" s="44" t="s">
        <v>21365</v>
      </c>
      <c r="C10579" s="45" t="s">
        <v>8133</v>
      </c>
      <c r="D10579" s="45" t="s">
        <v>21447</v>
      </c>
      <c r="E10579" s="46">
        <v>46752</v>
      </c>
      <c r="AO10579" s="376"/>
    </row>
    <row r="10580" spans="1:41" x14ac:dyDescent="0.3">
      <c r="A10580" s="333" t="s">
        <v>1053</v>
      </c>
      <c r="B10580" s="333" t="s">
        <v>4813</v>
      </c>
      <c r="C10580" s="125" t="s">
        <v>13056</v>
      </c>
      <c r="D10580" s="32" t="s">
        <v>20309</v>
      </c>
      <c r="E10580" s="125" t="s">
        <v>12551</v>
      </c>
      <c r="F10580" s="125" t="s">
        <v>1189</v>
      </c>
      <c r="G10580" s="125" t="s">
        <v>1190</v>
      </c>
      <c r="AO10580" s="376"/>
    </row>
    <row r="10581" spans="1:41" x14ac:dyDescent="0.3">
      <c r="A10581" s="333" t="s">
        <v>1053</v>
      </c>
      <c r="B10581" s="333" t="s">
        <v>1774</v>
      </c>
      <c r="C10581" s="125" t="s">
        <v>15318</v>
      </c>
      <c r="D10581" s="32" t="s">
        <v>20309</v>
      </c>
      <c r="E10581" s="125" t="s">
        <v>11886</v>
      </c>
      <c r="F10581" s="125" t="s">
        <v>1189</v>
      </c>
      <c r="G10581" s="125" t="s">
        <v>1190</v>
      </c>
      <c r="AO10581" s="376"/>
    </row>
    <row r="10582" spans="1:41" x14ac:dyDescent="0.25">
      <c r="A10582" s="44" t="s">
        <v>1053</v>
      </c>
      <c r="B10582" s="44" t="s">
        <v>1881</v>
      </c>
      <c r="C10582" s="45" t="s">
        <v>6330</v>
      </c>
      <c r="D10582" s="46" t="s">
        <v>21328</v>
      </c>
      <c r="E10582" s="46">
        <v>46404</v>
      </c>
      <c r="AO10582" s="376"/>
    </row>
    <row r="10583" spans="1:41" x14ac:dyDescent="0.25">
      <c r="A10583" s="44" t="s">
        <v>1053</v>
      </c>
      <c r="B10583" s="44" t="s">
        <v>1881</v>
      </c>
      <c r="C10583" s="45" t="s">
        <v>6330</v>
      </c>
      <c r="D10583" s="46" t="s">
        <v>21328</v>
      </c>
      <c r="E10583" s="46">
        <v>46404</v>
      </c>
      <c r="AO10583" s="376"/>
    </row>
    <row r="10584" spans="1:41" x14ac:dyDescent="0.3">
      <c r="A10584" s="99" t="s">
        <v>1053</v>
      </c>
      <c r="B10584" s="92" t="s">
        <v>13413</v>
      </c>
      <c r="C10584" s="93" t="s">
        <v>13414</v>
      </c>
      <c r="D10584" s="93" t="s">
        <v>1201</v>
      </c>
      <c r="E10584" s="94">
        <v>47320</v>
      </c>
      <c r="F10584" s="93"/>
      <c r="G10584" s="93"/>
      <c r="H10584" s="93"/>
      <c r="I10584" s="99"/>
      <c r="J10584" s="99"/>
      <c r="K10584" s="99"/>
      <c r="L10584" s="99"/>
      <c r="M10584" s="99"/>
      <c r="N10584" s="99"/>
      <c r="O10584" s="99"/>
      <c r="P10584" s="99"/>
      <c r="Q10584" s="99"/>
      <c r="R10584" s="99"/>
      <c r="S10584" s="99"/>
      <c r="T10584" s="99"/>
      <c r="U10584" s="99"/>
      <c r="V10584" s="99"/>
      <c r="W10584" s="99"/>
      <c r="X10584" s="99"/>
      <c r="Y10584" s="99"/>
      <c r="Z10584" s="99"/>
      <c r="AA10584" s="99"/>
      <c r="AB10584" s="99"/>
      <c r="AC10584" s="99"/>
      <c r="AD10584" s="99"/>
      <c r="AE10584" s="99"/>
      <c r="AF10584" s="99"/>
      <c r="AG10584" s="99"/>
      <c r="AH10584" s="31"/>
      <c r="AI10584" s="31"/>
      <c r="AJ10584" s="31"/>
      <c r="AK10584" s="31"/>
      <c r="AL10584" s="31"/>
      <c r="AO10584" s="376"/>
    </row>
    <row r="10585" spans="1:41" x14ac:dyDescent="0.25">
      <c r="A10585" s="91" t="s">
        <v>1053</v>
      </c>
      <c r="B10585" s="92" t="s">
        <v>19284</v>
      </c>
      <c r="C10585" s="93" t="s">
        <v>19285</v>
      </c>
      <c r="D10585" s="93" t="s">
        <v>1201</v>
      </c>
      <c r="E10585" s="94">
        <v>46582</v>
      </c>
      <c r="F10585" s="93"/>
      <c r="G10585" s="93"/>
      <c r="H10585" s="93"/>
      <c r="I10585" s="99"/>
      <c r="J10585" s="99"/>
      <c r="K10585" s="99"/>
      <c r="L10585" s="99"/>
      <c r="M10585" s="99"/>
      <c r="N10585" s="99"/>
      <c r="O10585" s="99"/>
      <c r="P10585" s="99"/>
      <c r="Q10585" s="99"/>
      <c r="R10585" s="99"/>
      <c r="S10585" s="99"/>
      <c r="T10585" s="99"/>
      <c r="U10585" s="99"/>
      <c r="V10585" s="99"/>
      <c r="W10585" s="99"/>
      <c r="X10585" s="99"/>
      <c r="Y10585" s="99"/>
      <c r="Z10585" s="99"/>
      <c r="AA10585" s="99"/>
      <c r="AB10585" s="99"/>
      <c r="AC10585" s="99"/>
      <c r="AD10585" s="99"/>
      <c r="AE10585" s="99"/>
      <c r="AF10585" s="99"/>
      <c r="AG10585" s="99"/>
      <c r="AH10585" s="31"/>
      <c r="AI10585" s="31"/>
      <c r="AJ10585" s="31"/>
      <c r="AK10585" s="31"/>
      <c r="AL10585" s="31"/>
      <c r="AO10585" s="376"/>
    </row>
    <row r="10586" spans="1:41" x14ac:dyDescent="0.25">
      <c r="A10586" s="44" t="s">
        <v>1054</v>
      </c>
      <c r="B10586" s="44" t="s">
        <v>4340</v>
      </c>
      <c r="C10586" s="45" t="s">
        <v>4529</v>
      </c>
      <c r="D10586" s="45" t="s">
        <v>11204</v>
      </c>
      <c r="E10586" s="45" t="s">
        <v>4125</v>
      </c>
      <c r="F10586" s="93"/>
      <c r="G10586" s="93"/>
      <c r="H10586" s="93"/>
      <c r="I10586" s="99"/>
      <c r="J10586" s="99"/>
      <c r="K10586" s="99"/>
      <c r="L10586" s="99"/>
      <c r="M10586" s="99"/>
      <c r="N10586" s="99"/>
      <c r="O10586" s="99"/>
      <c r="P10586" s="99"/>
      <c r="Q10586" s="99"/>
      <c r="R10586" s="99"/>
      <c r="S10586" s="99"/>
      <c r="T10586" s="99"/>
      <c r="U10586" s="99"/>
      <c r="V10586" s="99"/>
      <c r="W10586" s="99"/>
      <c r="X10586" s="99"/>
      <c r="Y10586" s="99"/>
      <c r="Z10586" s="99"/>
      <c r="AA10586" s="99"/>
      <c r="AB10586" s="99"/>
      <c r="AC10586" s="99"/>
      <c r="AD10586" s="99"/>
      <c r="AE10586" s="99"/>
      <c r="AF10586" s="99"/>
      <c r="AG10586" s="99"/>
      <c r="AH10586" s="31"/>
      <c r="AI10586" s="31"/>
      <c r="AJ10586" s="31"/>
      <c r="AK10586" s="31"/>
      <c r="AL10586" s="31"/>
      <c r="AO10586" s="376"/>
    </row>
    <row r="10587" spans="1:41" x14ac:dyDescent="0.25">
      <c r="A10587" s="57" t="s">
        <v>3629</v>
      </c>
      <c r="B10587" s="92" t="s">
        <v>3682</v>
      </c>
      <c r="C10587" s="93" t="s">
        <v>19106</v>
      </c>
      <c r="D10587" s="93" t="s">
        <v>3681</v>
      </c>
      <c r="E10587" s="94">
        <v>48029</v>
      </c>
      <c r="F10587" s="93"/>
      <c r="G10587" s="93"/>
      <c r="H10587" s="93"/>
      <c r="I10587" s="99"/>
      <c r="J10587" s="99"/>
      <c r="K10587" s="99"/>
      <c r="L10587" s="99"/>
      <c r="M10587" s="99"/>
      <c r="N10587" s="44"/>
      <c r="O10587" s="44"/>
      <c r="P10587" s="99"/>
      <c r="Q10587" s="99"/>
      <c r="R10587" s="99"/>
      <c r="S10587" s="99"/>
      <c r="T10587" s="99"/>
      <c r="U10587" s="99"/>
      <c r="V10587" s="99"/>
      <c r="W10587" s="99"/>
      <c r="X10587" s="99"/>
      <c r="Y10587" s="99"/>
      <c r="Z10587" s="99"/>
      <c r="AA10587" s="99"/>
      <c r="AB10587" s="99"/>
      <c r="AC10587" s="99"/>
      <c r="AD10587" s="99"/>
      <c r="AE10587" s="99"/>
      <c r="AF10587" s="99"/>
      <c r="AG10587" s="99"/>
      <c r="AH10587" s="31"/>
      <c r="AI10587" s="31"/>
      <c r="AJ10587" s="31"/>
      <c r="AK10587" s="31"/>
      <c r="AL10587" s="31"/>
      <c r="AO10587" s="376"/>
    </row>
    <row r="10588" spans="1:41" x14ac:dyDescent="0.25">
      <c r="A10588" s="86" t="s">
        <v>3629</v>
      </c>
      <c r="B10588" s="44" t="s">
        <v>16074</v>
      </c>
      <c r="C10588" s="45">
        <v>8.26</v>
      </c>
      <c r="D10588" s="45" t="s">
        <v>12549</v>
      </c>
      <c r="E10588" s="46">
        <v>47787</v>
      </c>
      <c r="F10588" s="45"/>
      <c r="G10588" s="93"/>
      <c r="H10588" s="93"/>
      <c r="I10588" s="99"/>
      <c r="J10588" s="99"/>
      <c r="K10588" s="99"/>
      <c r="L10588" s="99"/>
      <c r="M10588" s="99"/>
      <c r="N10588" s="99"/>
      <c r="O10588" s="99"/>
      <c r="P10588" s="99"/>
      <c r="Q10588" s="99"/>
      <c r="R10588" s="99"/>
      <c r="S10588" s="99"/>
      <c r="T10588" s="99"/>
      <c r="U10588" s="99"/>
      <c r="V10588" s="99"/>
      <c r="W10588" s="99"/>
      <c r="X10588" s="99"/>
      <c r="Y10588" s="99"/>
      <c r="Z10588" s="99"/>
      <c r="AA10588" s="99"/>
      <c r="AB10588" s="99"/>
      <c r="AC10588" s="99"/>
      <c r="AD10588" s="99"/>
      <c r="AE10588" s="99"/>
      <c r="AF10588" s="99"/>
      <c r="AG10588" s="99"/>
      <c r="AH10588" s="31"/>
      <c r="AI10588" s="31"/>
      <c r="AJ10588" s="31"/>
      <c r="AK10588" s="31"/>
      <c r="AL10588" s="31"/>
      <c r="AO10588" s="376"/>
    </row>
    <row r="10589" spans="1:41" x14ac:dyDescent="0.25">
      <c r="A10589" s="44" t="s">
        <v>3629</v>
      </c>
      <c r="B10589" s="44" t="s">
        <v>12102</v>
      </c>
      <c r="C10589" s="45">
        <v>21.25</v>
      </c>
      <c r="D10589" s="45" t="s">
        <v>12549</v>
      </c>
      <c r="E10589" s="46">
        <v>47664</v>
      </c>
      <c r="F10589" s="45"/>
      <c r="G10589" s="93"/>
      <c r="H10589" s="93"/>
      <c r="I10589" s="99"/>
      <c r="J10589" s="99"/>
      <c r="K10589" s="99"/>
      <c r="L10589" s="99"/>
      <c r="M10589" s="99"/>
      <c r="N10589" s="99"/>
      <c r="O10589" s="99"/>
      <c r="P10589" s="99"/>
      <c r="Q10589" s="99"/>
      <c r="R10589" s="99"/>
      <c r="S10589" s="99"/>
      <c r="T10589" s="99"/>
      <c r="U10589" s="99"/>
      <c r="V10589" s="99"/>
      <c r="W10589" s="99"/>
      <c r="X10589" s="99"/>
      <c r="Y10589" s="99"/>
      <c r="Z10589" s="99"/>
      <c r="AA10589" s="99"/>
      <c r="AB10589" s="99"/>
      <c r="AC10589" s="99"/>
      <c r="AD10589" s="99"/>
      <c r="AE10589" s="99"/>
      <c r="AF10589" s="99"/>
      <c r="AG10589" s="99"/>
      <c r="AH10589" s="31"/>
      <c r="AI10589" s="31"/>
      <c r="AJ10589" s="31"/>
      <c r="AK10589" s="31"/>
      <c r="AL10589" s="31"/>
      <c r="AO10589" s="376"/>
    </row>
    <row r="10590" spans="1:41" x14ac:dyDescent="0.25">
      <c r="A10590" s="44" t="s">
        <v>3629</v>
      </c>
      <c r="B10590" s="44" t="s">
        <v>12103</v>
      </c>
      <c r="C10590" s="45">
        <v>22.24</v>
      </c>
      <c r="D10590" s="45" t="s">
        <v>12549</v>
      </c>
      <c r="E10590" s="46">
        <v>47299</v>
      </c>
      <c r="F10590" s="45"/>
      <c r="G10590" s="93"/>
      <c r="H10590" s="93"/>
      <c r="I10590" s="99"/>
      <c r="J10590" s="99"/>
      <c r="K10590" s="99"/>
      <c r="L10590" s="99"/>
      <c r="M10590" s="99"/>
      <c r="N10590" s="99"/>
      <c r="O10590" s="99"/>
      <c r="P10590" s="99"/>
      <c r="Q10590" s="99"/>
      <c r="R10590" s="99"/>
      <c r="S10590" s="99"/>
      <c r="T10590" s="99"/>
      <c r="U10590" s="99"/>
      <c r="V10590" s="99"/>
      <c r="W10590" s="99"/>
      <c r="X10590" s="99"/>
      <c r="Y10590" s="99"/>
      <c r="Z10590" s="99"/>
      <c r="AA10590" s="99"/>
      <c r="AB10590" s="99"/>
      <c r="AC10590" s="99"/>
      <c r="AD10590" s="99"/>
      <c r="AE10590" s="99"/>
      <c r="AF10590" s="99"/>
      <c r="AG10590" s="99"/>
      <c r="AH10590" s="31"/>
      <c r="AI10590" s="31"/>
      <c r="AJ10590" s="31"/>
      <c r="AK10590" s="31"/>
      <c r="AL10590" s="31"/>
      <c r="AO10590" s="376"/>
    </row>
    <row r="10591" spans="1:41" x14ac:dyDescent="0.25">
      <c r="A10591" s="44" t="s">
        <v>12333</v>
      </c>
      <c r="B10591" s="44" t="s">
        <v>12111</v>
      </c>
      <c r="C10591" s="45">
        <v>13.25</v>
      </c>
      <c r="D10591" s="45" t="s">
        <v>12549</v>
      </c>
      <c r="E10591" s="46">
        <v>47664</v>
      </c>
      <c r="F10591" s="45"/>
      <c r="G10591" s="93"/>
      <c r="H10591" s="93"/>
      <c r="I10591" s="99"/>
      <c r="J10591" s="99"/>
      <c r="K10591" s="99"/>
      <c r="L10591" s="99"/>
      <c r="M10591" s="99"/>
      <c r="N10591" s="99"/>
      <c r="O10591" s="99"/>
      <c r="P10591" s="99"/>
      <c r="Q10591" s="99"/>
      <c r="R10591" s="99"/>
      <c r="S10591" s="99"/>
      <c r="T10591" s="99"/>
      <c r="U10591" s="99"/>
      <c r="V10591" s="99"/>
      <c r="W10591" s="99"/>
      <c r="X10591" s="99"/>
      <c r="Y10591" s="99"/>
      <c r="Z10591" s="99"/>
      <c r="AA10591" s="99"/>
      <c r="AB10591" s="99"/>
      <c r="AC10591" s="99"/>
      <c r="AD10591" s="99"/>
      <c r="AE10591" s="99"/>
      <c r="AF10591" s="99"/>
      <c r="AG10591" s="99"/>
      <c r="AH10591" s="31"/>
      <c r="AI10591" s="31"/>
      <c r="AJ10591" s="31"/>
      <c r="AK10591" s="31"/>
      <c r="AL10591" s="31"/>
      <c r="AO10591" s="376"/>
    </row>
    <row r="10592" spans="1:41" x14ac:dyDescent="0.25">
      <c r="A10592" s="44" t="s">
        <v>18016</v>
      </c>
      <c r="B10592" s="44" t="s">
        <v>2350</v>
      </c>
      <c r="C10592" s="45">
        <v>230105</v>
      </c>
      <c r="D10592" s="45" t="s">
        <v>11363</v>
      </c>
      <c r="E10592" s="45" t="s">
        <v>5265</v>
      </c>
      <c r="AO10592" s="376"/>
    </row>
    <row r="10593" spans="1:41" x14ac:dyDescent="0.25">
      <c r="A10593" s="44" t="s">
        <v>18016</v>
      </c>
      <c r="B10593" s="44" t="s">
        <v>7104</v>
      </c>
      <c r="C10593" s="45">
        <v>230504</v>
      </c>
      <c r="D10593" s="45" t="s">
        <v>11363</v>
      </c>
      <c r="E10593" s="45" t="s">
        <v>7105</v>
      </c>
      <c r="AO10593" s="376"/>
    </row>
    <row r="10594" spans="1:41" x14ac:dyDescent="0.25">
      <c r="A10594" s="44" t="s">
        <v>18016</v>
      </c>
      <c r="B10594" s="44" t="s">
        <v>10347</v>
      </c>
      <c r="C10594" s="45">
        <v>240402</v>
      </c>
      <c r="D10594" s="45" t="s">
        <v>11363</v>
      </c>
      <c r="E10594" s="45" t="s">
        <v>5037</v>
      </c>
      <c r="AO10594" s="376"/>
    </row>
    <row r="10595" spans="1:41" x14ac:dyDescent="0.25">
      <c r="A10595" s="44" t="s">
        <v>18016</v>
      </c>
      <c r="B10595" s="44" t="s">
        <v>10382</v>
      </c>
      <c r="C10595" s="45">
        <v>24050301</v>
      </c>
      <c r="D10595" s="45" t="s">
        <v>11363</v>
      </c>
      <c r="E10595" s="45" t="s">
        <v>5155</v>
      </c>
      <c r="AO10595" s="376"/>
    </row>
    <row r="10596" spans="1:41" x14ac:dyDescent="0.25">
      <c r="A10596" s="44" t="s">
        <v>18016</v>
      </c>
      <c r="B10596" s="44" t="s">
        <v>5134</v>
      </c>
      <c r="C10596" s="45">
        <v>250802</v>
      </c>
      <c r="D10596" s="45" t="s">
        <v>11363</v>
      </c>
      <c r="E10596" s="45" t="s">
        <v>9880</v>
      </c>
      <c r="AO10596" s="376"/>
    </row>
    <row r="10597" spans="1:41" x14ac:dyDescent="0.25">
      <c r="A10597" s="44" t="s">
        <v>18016</v>
      </c>
      <c r="B10597" s="44" t="s">
        <v>931</v>
      </c>
      <c r="C10597" s="45">
        <v>260101</v>
      </c>
      <c r="D10597" s="45" t="s">
        <v>11363</v>
      </c>
      <c r="E10597" s="45" t="s">
        <v>8292</v>
      </c>
      <c r="AO10597" s="376"/>
    </row>
    <row r="10598" spans="1:41" x14ac:dyDescent="0.25">
      <c r="A10598" s="329" t="s">
        <v>13039</v>
      </c>
      <c r="B10598" s="92" t="s">
        <v>13051</v>
      </c>
      <c r="C10598" s="93" t="s">
        <v>13052</v>
      </c>
      <c r="D10598" s="93" t="s">
        <v>1201</v>
      </c>
      <c r="E10598" s="94">
        <v>47223</v>
      </c>
      <c r="F10598" s="93"/>
      <c r="G10598" s="93"/>
      <c r="H10598" s="93"/>
      <c r="I10598" s="99"/>
      <c r="J10598" s="99"/>
      <c r="K10598" s="99"/>
      <c r="L10598" s="99"/>
      <c r="M10598" s="99"/>
      <c r="N10598" s="99"/>
      <c r="O10598" s="99"/>
      <c r="P10598" s="99"/>
      <c r="Q10598" s="99"/>
      <c r="R10598" s="99"/>
      <c r="S10598" s="99"/>
      <c r="T10598" s="99"/>
      <c r="U10598" s="99"/>
      <c r="V10598" s="99"/>
      <c r="W10598" s="99"/>
      <c r="X10598" s="99"/>
      <c r="Y10598" s="99"/>
      <c r="Z10598" s="99"/>
      <c r="AA10598" s="99"/>
      <c r="AB10598" s="99"/>
      <c r="AC10598" s="99"/>
      <c r="AD10598" s="99"/>
      <c r="AE10598" s="99"/>
      <c r="AF10598" s="99"/>
      <c r="AG10598" s="99"/>
      <c r="AH10598" s="31"/>
      <c r="AI10598" s="31"/>
      <c r="AJ10598" s="31"/>
      <c r="AK10598" s="31"/>
      <c r="AL10598" s="31"/>
      <c r="AO10598" s="376"/>
    </row>
    <row r="10599" spans="1:41" x14ac:dyDescent="0.25">
      <c r="A10599" s="44" t="s">
        <v>5293</v>
      </c>
      <c r="B10599" s="44" t="s">
        <v>17605</v>
      </c>
      <c r="C10599" s="45">
        <v>240901</v>
      </c>
      <c r="D10599" s="45" t="s">
        <v>11363</v>
      </c>
      <c r="E10599" s="45" t="s">
        <v>4826</v>
      </c>
      <c r="AO10599" s="376"/>
    </row>
    <row r="10600" spans="1:41" x14ac:dyDescent="0.25">
      <c r="A10600" s="44" t="s">
        <v>10602</v>
      </c>
      <c r="B10600" s="44" t="s">
        <v>10348</v>
      </c>
      <c r="C10600" s="45">
        <v>240501</v>
      </c>
      <c r="D10600" s="45" t="s">
        <v>11363</v>
      </c>
      <c r="E10600" s="45" t="s">
        <v>10349</v>
      </c>
      <c r="AO10600" s="376"/>
    </row>
    <row r="10601" spans="1:41" x14ac:dyDescent="0.25">
      <c r="A10601" s="44" t="s">
        <v>10602</v>
      </c>
      <c r="B10601" s="44" t="s">
        <v>199</v>
      </c>
      <c r="C10601" s="45">
        <v>241001</v>
      </c>
      <c r="D10601" s="45" t="s">
        <v>11363</v>
      </c>
      <c r="E10601" s="45" t="s">
        <v>5332</v>
      </c>
      <c r="AO10601" s="376"/>
    </row>
    <row r="10602" spans="1:41" x14ac:dyDescent="0.25">
      <c r="A10602" s="44" t="s">
        <v>10602</v>
      </c>
      <c r="B10602" s="44" t="s">
        <v>5321</v>
      </c>
      <c r="C10602" s="45">
        <v>25010401</v>
      </c>
      <c r="D10602" s="45" t="s">
        <v>11363</v>
      </c>
      <c r="E10602" s="45" t="s">
        <v>12564</v>
      </c>
      <c r="AO10602" s="376"/>
    </row>
    <row r="10603" spans="1:41" x14ac:dyDescent="0.25">
      <c r="A10603" s="44" t="s">
        <v>10602</v>
      </c>
      <c r="B10603" s="44" t="s">
        <v>3176</v>
      </c>
      <c r="C10603" s="45">
        <v>25010402</v>
      </c>
      <c r="D10603" s="45" t="s">
        <v>11363</v>
      </c>
      <c r="E10603" s="45" t="s">
        <v>12564</v>
      </c>
      <c r="AO10603" s="376"/>
    </row>
    <row r="10604" spans="1:41" x14ac:dyDescent="0.25">
      <c r="A10604" s="44" t="s">
        <v>18017</v>
      </c>
      <c r="B10604" s="44" t="s">
        <v>3176</v>
      </c>
      <c r="C10604" s="45">
        <v>23010402</v>
      </c>
      <c r="D10604" s="45" t="s">
        <v>11363</v>
      </c>
      <c r="E10604" s="45" t="s">
        <v>5322</v>
      </c>
      <c r="AO10604" s="376"/>
    </row>
    <row r="10605" spans="1:41" x14ac:dyDescent="0.25">
      <c r="A10605" s="44" t="s">
        <v>10603</v>
      </c>
      <c r="B10605" s="44" t="s">
        <v>9237</v>
      </c>
      <c r="C10605" s="45">
        <v>24010401</v>
      </c>
      <c r="D10605" s="45" t="s">
        <v>11363</v>
      </c>
      <c r="E10605" s="45" t="s">
        <v>9238</v>
      </c>
      <c r="AO10605" s="376"/>
    </row>
    <row r="10606" spans="1:41" x14ac:dyDescent="0.25">
      <c r="A10606" s="44" t="s">
        <v>10603</v>
      </c>
      <c r="B10606" s="44" t="s">
        <v>3176</v>
      </c>
      <c r="C10606" s="45">
        <v>24010402</v>
      </c>
      <c r="D10606" s="45" t="s">
        <v>11363</v>
      </c>
      <c r="E10606" s="45" t="s">
        <v>9238</v>
      </c>
      <c r="AO10606" s="376"/>
    </row>
    <row r="10607" spans="1:41" x14ac:dyDescent="0.25">
      <c r="A10607" s="135" t="s">
        <v>1801</v>
      </c>
      <c r="B10607" s="131" t="s">
        <v>5776</v>
      </c>
      <c r="C10607" s="96" t="s">
        <v>5777</v>
      </c>
      <c r="D10607" s="96" t="s">
        <v>1201</v>
      </c>
      <c r="E10607" s="112">
        <v>46341</v>
      </c>
      <c r="F10607" s="93"/>
      <c r="G10607" s="93"/>
      <c r="H10607" s="93"/>
      <c r="I10607" s="99"/>
      <c r="J10607" s="99"/>
      <c r="K10607" s="99"/>
      <c r="L10607" s="99"/>
      <c r="M10607" s="99"/>
      <c r="N10607" s="44"/>
      <c r="O10607" s="44"/>
      <c r="P10607" s="99"/>
      <c r="Q10607" s="99"/>
      <c r="R10607" s="99"/>
      <c r="S10607" s="99"/>
      <c r="T10607" s="99"/>
      <c r="U10607" s="99"/>
      <c r="V10607" s="99"/>
      <c r="W10607" s="99"/>
      <c r="X10607" s="99"/>
      <c r="Y10607" s="99"/>
      <c r="Z10607" s="99"/>
      <c r="AA10607" s="99"/>
      <c r="AB10607" s="99"/>
      <c r="AC10607" s="99"/>
      <c r="AD10607" s="99"/>
      <c r="AE10607" s="99"/>
      <c r="AF10607" s="99"/>
      <c r="AG10607" s="99"/>
      <c r="AH10607" s="31"/>
      <c r="AI10607" s="31"/>
      <c r="AJ10607" s="31"/>
      <c r="AK10607" s="31"/>
      <c r="AL10607" s="31"/>
      <c r="AO10607" s="376"/>
    </row>
    <row r="10608" spans="1:41" x14ac:dyDescent="0.3">
      <c r="A10608" s="57" t="s">
        <v>1244</v>
      </c>
      <c r="B10608" s="57" t="s">
        <v>1290</v>
      </c>
      <c r="C10608" s="62">
        <v>24027</v>
      </c>
      <c r="D10608" s="62" t="s">
        <v>20886</v>
      </c>
      <c r="E10608" s="60">
        <v>46873</v>
      </c>
      <c r="F10608" s="32"/>
      <c r="G10608" s="32"/>
      <c r="H10608" s="32"/>
      <c r="I10608" s="31"/>
      <c r="J10608" s="31"/>
      <c r="K10608" s="31"/>
      <c r="L10608" s="31"/>
      <c r="M10608" s="31"/>
      <c r="N10608" s="31"/>
      <c r="O10608" s="31"/>
      <c r="P10608" s="31"/>
      <c r="Q10608" s="31"/>
      <c r="R10608" s="31"/>
      <c r="S10608" s="31"/>
      <c r="T10608" s="31"/>
      <c r="U10608" s="31"/>
      <c r="V10608" s="31"/>
      <c r="W10608" s="31"/>
      <c r="X10608" s="31"/>
      <c r="Y10608" s="31"/>
      <c r="Z10608" s="31"/>
      <c r="AA10608" s="31"/>
      <c r="AB10608" s="31"/>
      <c r="AC10608" s="31"/>
      <c r="AD10608" s="31"/>
      <c r="AE10608" s="31"/>
      <c r="AF10608" s="31"/>
      <c r="AG10608" s="31"/>
      <c r="AH10608" s="31"/>
      <c r="AI10608" s="31"/>
      <c r="AJ10608" s="31"/>
      <c r="AK10608" s="31"/>
      <c r="AL10608" s="31"/>
      <c r="AO10608" s="376"/>
    </row>
    <row r="10609" spans="1:41" x14ac:dyDescent="0.25">
      <c r="A10609" s="44" t="s">
        <v>15832</v>
      </c>
      <c r="B10609" s="44" t="s">
        <v>15616</v>
      </c>
      <c r="C10609" s="45">
        <v>25050101</v>
      </c>
      <c r="D10609" s="45" t="s">
        <v>11363</v>
      </c>
      <c r="E10609" s="45" t="s">
        <v>7105</v>
      </c>
      <c r="AO10609" s="376"/>
    </row>
    <row r="10610" spans="1:41" x14ac:dyDescent="0.25">
      <c r="A10610" s="44" t="s">
        <v>15832</v>
      </c>
      <c r="B10610" s="44" t="s">
        <v>15617</v>
      </c>
      <c r="C10610" s="45">
        <v>25050102</v>
      </c>
      <c r="D10610" s="45" t="s">
        <v>11363</v>
      </c>
      <c r="E10610" s="45" t="s">
        <v>7105</v>
      </c>
      <c r="AO10610" s="376"/>
    </row>
    <row r="10611" spans="1:41" x14ac:dyDescent="0.25">
      <c r="A10611" s="44" t="s">
        <v>15832</v>
      </c>
      <c r="B10611" s="44" t="s">
        <v>15611</v>
      </c>
      <c r="C10611" s="45">
        <v>25050401</v>
      </c>
      <c r="D10611" s="45" t="s">
        <v>11363</v>
      </c>
      <c r="E10611" s="45" t="s">
        <v>7105</v>
      </c>
      <c r="AO10611" s="376"/>
    </row>
    <row r="10612" spans="1:41" x14ac:dyDescent="0.25">
      <c r="A10612" s="44" t="s">
        <v>9944</v>
      </c>
      <c r="B10612" s="44" t="s">
        <v>145</v>
      </c>
      <c r="C10612" s="45" t="s">
        <v>9945</v>
      </c>
      <c r="D10612" s="46" t="s">
        <v>21328</v>
      </c>
      <c r="E10612" s="46">
        <v>46441</v>
      </c>
      <c r="AO10612" s="376"/>
    </row>
    <row r="10613" spans="1:41" x14ac:dyDescent="0.25">
      <c r="A10613" s="44" t="s">
        <v>9944</v>
      </c>
      <c r="B10613" s="44" t="s">
        <v>145</v>
      </c>
      <c r="C10613" s="45" t="s">
        <v>9945</v>
      </c>
      <c r="D10613" s="46" t="s">
        <v>21328</v>
      </c>
      <c r="E10613" s="46">
        <v>46441</v>
      </c>
      <c r="AO10613" s="376"/>
    </row>
    <row r="10614" spans="1:41" x14ac:dyDescent="0.25">
      <c r="A10614" s="44" t="s">
        <v>9944</v>
      </c>
      <c r="B10614" s="44" t="s">
        <v>145</v>
      </c>
      <c r="C10614" s="45" t="s">
        <v>14521</v>
      </c>
      <c r="D10614" s="46" t="s">
        <v>21328</v>
      </c>
      <c r="E10614" s="46">
        <v>46583</v>
      </c>
      <c r="AO10614" s="376"/>
    </row>
    <row r="10615" spans="1:41" x14ac:dyDescent="0.3">
      <c r="A10615" s="333" t="s">
        <v>18997</v>
      </c>
      <c r="B10615" s="333" t="s">
        <v>6928</v>
      </c>
      <c r="C10615" s="125" t="s">
        <v>19094</v>
      </c>
      <c r="D10615" s="32" t="s">
        <v>20309</v>
      </c>
      <c r="E10615" s="125" t="s">
        <v>9249</v>
      </c>
      <c r="F10615" s="125" t="s">
        <v>1189</v>
      </c>
      <c r="G10615" s="125" t="s">
        <v>1190</v>
      </c>
      <c r="AO10615" s="376"/>
    </row>
    <row r="10616" spans="1:41" x14ac:dyDescent="0.3">
      <c r="A10616" s="57" t="s">
        <v>13149</v>
      </c>
      <c r="B10616" s="57" t="s">
        <v>1290</v>
      </c>
      <c r="C10616" s="62">
        <v>24027</v>
      </c>
      <c r="D10616" s="62" t="s">
        <v>20886</v>
      </c>
      <c r="E10616" s="60">
        <v>46873</v>
      </c>
      <c r="F10616" s="32"/>
      <c r="G10616" s="32"/>
      <c r="H10616" s="32"/>
      <c r="I10616" s="31"/>
      <c r="J10616" s="31"/>
      <c r="K10616" s="31"/>
      <c r="L10616" s="31"/>
      <c r="M10616" s="31"/>
      <c r="N10616" s="31"/>
      <c r="O10616" s="31"/>
      <c r="P10616" s="31"/>
      <c r="Q10616" s="31"/>
      <c r="R10616" s="31"/>
      <c r="S10616" s="31"/>
      <c r="T10616" s="31"/>
      <c r="U10616" s="31"/>
      <c r="V10616" s="31"/>
      <c r="W10616" s="31"/>
      <c r="X10616" s="31"/>
      <c r="Y10616" s="31"/>
      <c r="Z10616" s="31"/>
      <c r="AA10616" s="31"/>
      <c r="AB10616" s="31"/>
      <c r="AC10616" s="31"/>
      <c r="AD10616" s="31"/>
      <c r="AE10616" s="31"/>
      <c r="AF10616" s="31"/>
      <c r="AG10616" s="31"/>
      <c r="AH10616" s="31"/>
      <c r="AI10616" s="31"/>
      <c r="AJ10616" s="31"/>
      <c r="AK10616" s="31"/>
      <c r="AL10616" s="31"/>
      <c r="AO10616" s="376"/>
    </row>
    <row r="10617" spans="1:41" x14ac:dyDescent="0.25">
      <c r="A10617" s="44" t="s">
        <v>10604</v>
      </c>
      <c r="B10617" s="44" t="s">
        <v>9237</v>
      </c>
      <c r="C10617" s="45">
        <v>24010401</v>
      </c>
      <c r="D10617" s="45" t="s">
        <v>11363</v>
      </c>
      <c r="E10617" s="45" t="s">
        <v>9238</v>
      </c>
      <c r="AO10617" s="376"/>
    </row>
    <row r="10618" spans="1:41" x14ac:dyDescent="0.25">
      <c r="A10618" s="44" t="s">
        <v>10604</v>
      </c>
      <c r="B10618" s="44" t="s">
        <v>3176</v>
      </c>
      <c r="C10618" s="45">
        <v>24010402</v>
      </c>
      <c r="D10618" s="45" t="s">
        <v>11363</v>
      </c>
      <c r="E10618" s="45" t="s">
        <v>9238</v>
      </c>
      <c r="AO10618" s="376"/>
    </row>
    <row r="10619" spans="1:41" x14ac:dyDescent="0.25">
      <c r="A10619" s="44" t="s">
        <v>8175</v>
      </c>
      <c r="B10619" s="44" t="s">
        <v>21365</v>
      </c>
      <c r="C10619" s="45" t="s">
        <v>8133</v>
      </c>
      <c r="D10619" s="45" t="s">
        <v>21447</v>
      </c>
      <c r="E10619" s="46">
        <v>46752</v>
      </c>
      <c r="AO10619" s="376"/>
    </row>
    <row r="10620" spans="1:41" x14ac:dyDescent="0.25">
      <c r="A10620" s="44" t="s">
        <v>12703</v>
      </c>
      <c r="B10620" s="44" t="s">
        <v>199</v>
      </c>
      <c r="C10620" s="45">
        <v>241001</v>
      </c>
      <c r="D10620" s="45" t="s">
        <v>11363</v>
      </c>
      <c r="E10620" s="45" t="s">
        <v>5332</v>
      </c>
      <c r="AO10620" s="376"/>
    </row>
    <row r="10621" spans="1:41" x14ac:dyDescent="0.25">
      <c r="A10621" s="44" t="s">
        <v>12704</v>
      </c>
      <c r="B10621" s="44" t="s">
        <v>17452</v>
      </c>
      <c r="C10621" s="45">
        <v>25010501</v>
      </c>
      <c r="D10621" s="45" t="s">
        <v>11363</v>
      </c>
      <c r="E10621" s="45" t="s">
        <v>12551</v>
      </c>
      <c r="AO10621" s="376"/>
    </row>
    <row r="10622" spans="1:41" x14ac:dyDescent="0.25">
      <c r="A10622" s="44" t="s">
        <v>21732</v>
      </c>
      <c r="B10622" s="44" t="s">
        <v>936</v>
      </c>
      <c r="C10622" s="45">
        <v>260703</v>
      </c>
      <c r="D10622" s="45" t="s">
        <v>11363</v>
      </c>
      <c r="E10622" s="45" t="s">
        <v>11150</v>
      </c>
      <c r="AO10622" s="376"/>
    </row>
    <row r="10623" spans="1:41" x14ac:dyDescent="0.25">
      <c r="A10623" s="44" t="s">
        <v>14189</v>
      </c>
      <c r="B10623" s="44" t="s">
        <v>20583</v>
      </c>
      <c r="C10623" s="45" t="s">
        <v>14251</v>
      </c>
      <c r="D10623" s="32" t="s">
        <v>5559</v>
      </c>
      <c r="E10623" s="45" t="s">
        <v>20858</v>
      </c>
      <c r="F10623" s="32"/>
      <c r="G10623" s="32"/>
      <c r="H10623" s="32"/>
      <c r="I10623" s="31"/>
      <c r="J10623" s="31"/>
      <c r="K10623" s="31"/>
      <c r="L10623" s="31"/>
      <c r="M10623" s="31"/>
      <c r="N10623" s="31"/>
      <c r="O10623" s="31"/>
      <c r="P10623" s="31"/>
      <c r="Q10623" s="31"/>
      <c r="R10623" s="31"/>
      <c r="S10623" s="31"/>
      <c r="T10623" s="31"/>
      <c r="U10623" s="31"/>
      <c r="V10623" s="31"/>
      <c r="W10623" s="31"/>
      <c r="X10623" s="31"/>
      <c r="Y10623" s="31"/>
      <c r="Z10623" s="31"/>
      <c r="AA10623" s="31"/>
      <c r="AB10623" s="31"/>
      <c r="AC10623" s="31"/>
      <c r="AD10623" s="31"/>
      <c r="AE10623" s="31"/>
      <c r="AF10623" s="31"/>
      <c r="AG10623" s="31"/>
      <c r="AH10623" s="31"/>
      <c r="AI10623" s="31"/>
      <c r="AJ10623" s="31"/>
      <c r="AK10623" s="31"/>
      <c r="AL10623" s="31"/>
      <c r="AO10623" s="376"/>
    </row>
    <row r="10624" spans="1:41" x14ac:dyDescent="0.25">
      <c r="A10624" s="44" t="s">
        <v>11980</v>
      </c>
      <c r="B10624" s="44" t="s">
        <v>199</v>
      </c>
      <c r="C10624" s="45">
        <v>241001</v>
      </c>
      <c r="D10624" s="45" t="s">
        <v>11363</v>
      </c>
      <c r="E10624" s="45" t="s">
        <v>5332</v>
      </c>
      <c r="AO10624" s="376"/>
    </row>
    <row r="10625" spans="1:41" x14ac:dyDescent="0.25">
      <c r="A10625" s="44" t="s">
        <v>2556</v>
      </c>
      <c r="B10625" s="44" t="s">
        <v>11947</v>
      </c>
      <c r="C10625" s="45" t="s">
        <v>14043</v>
      </c>
      <c r="D10625" s="45" t="s">
        <v>11204</v>
      </c>
      <c r="E10625" s="45" t="s">
        <v>6714</v>
      </c>
      <c r="F10625" s="93"/>
      <c r="G10625" s="93"/>
      <c r="H10625" s="93"/>
      <c r="I10625" s="99"/>
      <c r="J10625" s="99"/>
      <c r="K10625" s="99"/>
      <c r="L10625" s="99"/>
      <c r="M10625" s="99"/>
      <c r="N10625" s="99"/>
      <c r="O10625" s="99"/>
      <c r="P10625" s="99"/>
      <c r="Q10625" s="99"/>
      <c r="R10625" s="99"/>
      <c r="S10625" s="99"/>
      <c r="T10625" s="99"/>
      <c r="U10625" s="99"/>
      <c r="V10625" s="99"/>
      <c r="W10625" s="99"/>
      <c r="X10625" s="99"/>
      <c r="Y10625" s="99"/>
      <c r="Z10625" s="99"/>
      <c r="AA10625" s="99"/>
      <c r="AB10625" s="99"/>
      <c r="AC10625" s="99"/>
      <c r="AD10625" s="99"/>
      <c r="AE10625" s="99"/>
      <c r="AF10625" s="99"/>
      <c r="AG10625" s="99"/>
      <c r="AH10625" s="31"/>
      <c r="AI10625" s="31"/>
      <c r="AJ10625" s="31"/>
      <c r="AK10625" s="31"/>
      <c r="AL10625" s="31"/>
      <c r="AO10625" s="376"/>
    </row>
    <row r="10626" spans="1:41" x14ac:dyDescent="0.25">
      <c r="A10626" s="44" t="s">
        <v>2556</v>
      </c>
      <c r="B10626" s="44" t="s">
        <v>11947</v>
      </c>
      <c r="C10626" s="45" t="s">
        <v>14043</v>
      </c>
      <c r="D10626" s="93" t="s">
        <v>17443</v>
      </c>
      <c r="E10626" s="45" t="s">
        <v>6714</v>
      </c>
      <c r="F10626" s="93"/>
      <c r="G10626" s="93"/>
      <c r="H10626" s="93"/>
      <c r="I10626" s="99"/>
      <c r="J10626" s="99"/>
      <c r="K10626" s="99"/>
      <c r="L10626" s="99"/>
      <c r="M10626" s="99"/>
      <c r="N10626" s="99"/>
      <c r="O10626" s="99"/>
      <c r="P10626" s="99"/>
      <c r="Q10626" s="99"/>
      <c r="R10626" s="99"/>
      <c r="S10626" s="99"/>
      <c r="T10626" s="99"/>
      <c r="U10626" s="99"/>
      <c r="V10626" s="99"/>
      <c r="W10626" s="99"/>
      <c r="X10626" s="99"/>
      <c r="Y10626" s="99"/>
      <c r="Z10626" s="99"/>
      <c r="AA10626" s="99"/>
      <c r="AB10626" s="99"/>
      <c r="AC10626" s="99"/>
      <c r="AD10626" s="99"/>
      <c r="AE10626" s="99"/>
      <c r="AF10626" s="99"/>
      <c r="AG10626" s="99"/>
      <c r="AH10626" s="31"/>
      <c r="AI10626" s="31"/>
      <c r="AJ10626" s="31"/>
      <c r="AK10626" s="31"/>
      <c r="AL10626" s="31"/>
      <c r="AO10626" s="376"/>
    </row>
    <row r="10627" spans="1:41" x14ac:dyDescent="0.25">
      <c r="A10627" s="44" t="s">
        <v>2556</v>
      </c>
      <c r="B10627" s="44" t="s">
        <v>2529</v>
      </c>
      <c r="C10627" s="45" t="s">
        <v>14043</v>
      </c>
      <c r="D10627" s="45" t="s">
        <v>9895</v>
      </c>
      <c r="E10627" s="46">
        <v>47483</v>
      </c>
      <c r="F10627" s="93"/>
      <c r="G10627" s="93"/>
      <c r="H10627" s="93"/>
      <c r="I10627" s="99"/>
      <c r="J10627" s="99"/>
      <c r="K10627" s="99"/>
      <c r="L10627" s="99"/>
      <c r="M10627" s="99"/>
      <c r="N10627" s="44"/>
      <c r="O10627" s="44"/>
      <c r="P10627" s="99"/>
      <c r="Q10627" s="99"/>
      <c r="R10627" s="99"/>
      <c r="S10627" s="99"/>
      <c r="T10627" s="99"/>
      <c r="U10627" s="99"/>
      <c r="V10627" s="99"/>
      <c r="W10627" s="99"/>
      <c r="X10627" s="99"/>
      <c r="Y10627" s="99"/>
      <c r="Z10627" s="99"/>
      <c r="AA10627" s="99"/>
      <c r="AB10627" s="99"/>
      <c r="AC10627" s="99"/>
      <c r="AD10627" s="99"/>
      <c r="AE10627" s="99"/>
      <c r="AF10627" s="99"/>
      <c r="AG10627" s="99"/>
      <c r="AH10627" s="31"/>
      <c r="AI10627" s="31"/>
      <c r="AJ10627" s="31"/>
      <c r="AK10627" s="31"/>
      <c r="AL10627" s="31"/>
      <c r="AO10627" s="376"/>
    </row>
    <row r="10628" spans="1:41" x14ac:dyDescent="0.3">
      <c r="A10628" s="333" t="s">
        <v>15535</v>
      </c>
      <c r="B10628" s="333" t="s">
        <v>15583</v>
      </c>
      <c r="C10628" s="125" t="s">
        <v>15584</v>
      </c>
      <c r="D10628" s="32" t="s">
        <v>20309</v>
      </c>
      <c r="E10628" s="125" t="s">
        <v>15591</v>
      </c>
      <c r="F10628" s="125" t="s">
        <v>1190</v>
      </c>
      <c r="G10628" s="125" t="s">
        <v>1190</v>
      </c>
      <c r="AO10628" s="376"/>
    </row>
    <row r="10629" spans="1:41" x14ac:dyDescent="0.3">
      <c r="A10629" s="333" t="s">
        <v>15385</v>
      </c>
      <c r="B10629" s="333" t="s">
        <v>12858</v>
      </c>
      <c r="C10629" s="125" t="s">
        <v>12859</v>
      </c>
      <c r="D10629" s="32" t="s">
        <v>20309</v>
      </c>
      <c r="E10629" s="125" t="s">
        <v>5332</v>
      </c>
      <c r="F10629" s="125" t="s">
        <v>1190</v>
      </c>
      <c r="G10629" s="125" t="s">
        <v>1190</v>
      </c>
      <c r="AO10629" s="376"/>
    </row>
    <row r="10630" spans="1:41" x14ac:dyDescent="0.3">
      <c r="A10630" s="333" t="s">
        <v>15385</v>
      </c>
      <c r="B10630" s="333" t="s">
        <v>15583</v>
      </c>
      <c r="C10630" s="125" t="s">
        <v>15584</v>
      </c>
      <c r="D10630" s="32" t="s">
        <v>20309</v>
      </c>
      <c r="E10630" s="125" t="s">
        <v>15591</v>
      </c>
      <c r="F10630" s="125" t="s">
        <v>1190</v>
      </c>
      <c r="G10630" s="125" t="s">
        <v>1190</v>
      </c>
      <c r="AO10630" s="376"/>
    </row>
    <row r="10631" spans="1:41" x14ac:dyDescent="0.25">
      <c r="A10631" s="44" t="s">
        <v>12705</v>
      </c>
      <c r="B10631" s="44" t="s">
        <v>199</v>
      </c>
      <c r="C10631" s="45">
        <v>241001</v>
      </c>
      <c r="D10631" s="45" t="s">
        <v>11363</v>
      </c>
      <c r="E10631" s="45" t="s">
        <v>5332</v>
      </c>
      <c r="AO10631" s="376"/>
    </row>
    <row r="10632" spans="1:41" x14ac:dyDescent="0.25">
      <c r="A10632" s="44" t="s">
        <v>12705</v>
      </c>
      <c r="B10632" s="44" t="s">
        <v>5321</v>
      </c>
      <c r="C10632" s="45">
        <v>26010401</v>
      </c>
      <c r="D10632" s="45" t="s">
        <v>11363</v>
      </c>
      <c r="E10632" s="45" t="s">
        <v>17459</v>
      </c>
      <c r="AO10632" s="376"/>
    </row>
    <row r="10633" spans="1:41" x14ac:dyDescent="0.25">
      <c r="A10633" s="44" t="s">
        <v>12705</v>
      </c>
      <c r="B10633" s="44" t="s">
        <v>3176</v>
      </c>
      <c r="C10633" s="45">
        <v>26010402</v>
      </c>
      <c r="D10633" s="45" t="s">
        <v>11363</v>
      </c>
      <c r="E10633" s="45" t="s">
        <v>17459</v>
      </c>
      <c r="AO10633" s="376"/>
    </row>
    <row r="10634" spans="1:41" x14ac:dyDescent="0.25">
      <c r="A10634" s="44" t="s">
        <v>2730</v>
      </c>
      <c r="B10634" s="44" t="s">
        <v>21372</v>
      </c>
      <c r="C10634" s="45" t="s">
        <v>16518</v>
      </c>
      <c r="D10634" s="45" t="s">
        <v>21447</v>
      </c>
      <c r="E10634" s="46">
        <v>46477</v>
      </c>
      <c r="AO10634" s="376"/>
    </row>
    <row r="10635" spans="1:41" x14ac:dyDescent="0.25">
      <c r="A10635" s="44" t="s">
        <v>2730</v>
      </c>
      <c r="B10635" s="44" t="s">
        <v>21396</v>
      </c>
      <c r="C10635" s="45" t="s">
        <v>9703</v>
      </c>
      <c r="D10635" s="45" t="s">
        <v>21447</v>
      </c>
      <c r="E10635" s="46">
        <v>46568</v>
      </c>
      <c r="AO10635" s="376"/>
    </row>
    <row r="10636" spans="1:41" x14ac:dyDescent="0.25">
      <c r="A10636" s="44" t="s">
        <v>2730</v>
      </c>
      <c r="B10636" s="44" t="s">
        <v>21399</v>
      </c>
      <c r="C10636" s="45" t="s">
        <v>13524</v>
      </c>
      <c r="D10636" s="45" t="s">
        <v>21447</v>
      </c>
      <c r="E10636" s="46">
        <v>46507</v>
      </c>
      <c r="AO10636" s="376"/>
    </row>
    <row r="10637" spans="1:41" x14ac:dyDescent="0.25">
      <c r="A10637" s="44" t="s">
        <v>10605</v>
      </c>
      <c r="B10637" s="44" t="s">
        <v>9248</v>
      </c>
      <c r="C10637" s="45">
        <v>240101</v>
      </c>
      <c r="D10637" s="45" t="s">
        <v>11363</v>
      </c>
      <c r="E10637" s="45" t="s">
        <v>9249</v>
      </c>
      <c r="AO10637" s="376"/>
    </row>
    <row r="10638" spans="1:41" x14ac:dyDescent="0.25">
      <c r="A10638" s="44" t="s">
        <v>101</v>
      </c>
      <c r="B10638" s="44" t="s">
        <v>6292</v>
      </c>
      <c r="C10638" s="45" t="s">
        <v>9941</v>
      </c>
      <c r="D10638" s="46" t="s">
        <v>21328</v>
      </c>
      <c r="E10638" s="46">
        <v>46568</v>
      </c>
      <c r="AO10638" s="376"/>
    </row>
    <row r="10639" spans="1:41" x14ac:dyDescent="0.25">
      <c r="A10639" s="44" t="s">
        <v>101</v>
      </c>
      <c r="B10639" s="44" t="s">
        <v>6292</v>
      </c>
      <c r="C10639" s="45" t="s">
        <v>9941</v>
      </c>
      <c r="D10639" s="46" t="s">
        <v>21328</v>
      </c>
      <c r="E10639" s="46">
        <v>46568</v>
      </c>
      <c r="AO10639" s="376"/>
    </row>
    <row r="10640" spans="1:41" x14ac:dyDescent="0.25">
      <c r="A10640" s="44" t="s">
        <v>101</v>
      </c>
      <c r="B10640" s="44" t="s">
        <v>6292</v>
      </c>
      <c r="C10640" s="45" t="s">
        <v>9941</v>
      </c>
      <c r="D10640" s="46" t="s">
        <v>21328</v>
      </c>
      <c r="E10640" s="46">
        <v>46568</v>
      </c>
      <c r="AO10640" s="376"/>
    </row>
    <row r="10641" spans="1:41" x14ac:dyDescent="0.25">
      <c r="A10641" s="44" t="s">
        <v>10606</v>
      </c>
      <c r="B10641" s="44" t="s">
        <v>5130</v>
      </c>
      <c r="C10641" s="45">
        <v>22010701</v>
      </c>
      <c r="D10641" s="45" t="s">
        <v>11363</v>
      </c>
      <c r="E10641" s="45" t="s">
        <v>5131</v>
      </c>
      <c r="AO10641" s="376"/>
    </row>
    <row r="10642" spans="1:41" x14ac:dyDescent="0.25">
      <c r="A10642" s="44" t="s">
        <v>10606</v>
      </c>
      <c r="B10642" s="44" t="s">
        <v>9248</v>
      </c>
      <c r="C10642" s="45">
        <v>240101</v>
      </c>
      <c r="D10642" s="45" t="s">
        <v>11363</v>
      </c>
      <c r="E10642" s="45" t="s">
        <v>9249</v>
      </c>
      <c r="AO10642" s="376"/>
    </row>
    <row r="10643" spans="1:41" x14ac:dyDescent="0.25">
      <c r="A10643" s="44" t="s">
        <v>10606</v>
      </c>
      <c r="B10643" s="44" t="s">
        <v>10382</v>
      </c>
      <c r="C10643" s="45">
        <v>24050301</v>
      </c>
      <c r="D10643" s="45" t="s">
        <v>11363</v>
      </c>
      <c r="E10643" s="45" t="s">
        <v>5155</v>
      </c>
      <c r="AO10643" s="376"/>
    </row>
    <row r="10644" spans="1:41" x14ac:dyDescent="0.25">
      <c r="A10644" s="44" t="s">
        <v>21733</v>
      </c>
      <c r="B10644" s="44" t="s">
        <v>5321</v>
      </c>
      <c r="C10644" s="45">
        <v>26010401</v>
      </c>
      <c r="D10644" s="45" t="s">
        <v>11363</v>
      </c>
      <c r="E10644" s="45" t="s">
        <v>17459</v>
      </c>
      <c r="AO10644" s="376"/>
    </row>
    <row r="10645" spans="1:41" x14ac:dyDescent="0.25">
      <c r="A10645" s="44" t="s">
        <v>13655</v>
      </c>
      <c r="B10645" s="44" t="s">
        <v>12095</v>
      </c>
      <c r="C10645" s="45">
        <v>33.25</v>
      </c>
      <c r="D10645" s="45" t="s">
        <v>12549</v>
      </c>
      <c r="E10645" s="46">
        <v>47664</v>
      </c>
      <c r="F10645" s="45"/>
      <c r="G10645" s="93"/>
      <c r="H10645" s="93"/>
      <c r="I10645" s="99"/>
      <c r="J10645" s="99"/>
      <c r="K10645" s="99"/>
      <c r="L10645" s="99"/>
      <c r="M10645" s="99"/>
      <c r="N10645" s="99"/>
      <c r="O10645" s="99"/>
      <c r="P10645" s="99"/>
      <c r="Q10645" s="99"/>
      <c r="R10645" s="99"/>
      <c r="S10645" s="99"/>
      <c r="T10645" s="99"/>
      <c r="U10645" s="99"/>
      <c r="V10645" s="99"/>
      <c r="W10645" s="99"/>
      <c r="X10645" s="99"/>
      <c r="Y10645" s="99"/>
      <c r="Z10645" s="99"/>
      <c r="AA10645" s="99"/>
      <c r="AB10645" s="99"/>
      <c r="AC10645" s="99"/>
      <c r="AD10645" s="99"/>
      <c r="AE10645" s="99"/>
      <c r="AF10645" s="99"/>
      <c r="AG10645" s="99"/>
      <c r="AH10645" s="31"/>
      <c r="AI10645" s="31"/>
      <c r="AJ10645" s="31"/>
      <c r="AK10645" s="31"/>
      <c r="AL10645" s="31"/>
      <c r="AO10645" s="376"/>
    </row>
    <row r="10646" spans="1:41" x14ac:dyDescent="0.25">
      <c r="A10646" s="44" t="s">
        <v>15833</v>
      </c>
      <c r="B10646" s="44" t="s">
        <v>5303</v>
      </c>
      <c r="C10646" s="45">
        <v>250602</v>
      </c>
      <c r="D10646" s="45" t="s">
        <v>11363</v>
      </c>
      <c r="E10646" s="45" t="s">
        <v>7770</v>
      </c>
      <c r="AO10646" s="376"/>
    </row>
    <row r="10647" spans="1:41" x14ac:dyDescent="0.25">
      <c r="A10647" s="44" t="s">
        <v>8859</v>
      </c>
      <c r="B10647" s="44" t="s">
        <v>15005</v>
      </c>
      <c r="C10647" s="45" t="s">
        <v>3999</v>
      </c>
      <c r="D10647" s="367" t="s">
        <v>3696</v>
      </c>
      <c r="E10647" s="328">
        <f>DATE(2027,9,10)</f>
        <v>46640</v>
      </c>
      <c r="F10647" s="32"/>
      <c r="G10647" s="32"/>
      <c r="H10647" s="32"/>
      <c r="I10647" s="31"/>
      <c r="J10647" s="31"/>
      <c r="K10647" s="31"/>
      <c r="L10647" s="31"/>
      <c r="M10647" s="31"/>
      <c r="N10647" s="31"/>
      <c r="O10647" s="31"/>
      <c r="P10647" s="31"/>
      <c r="Q10647" s="31"/>
      <c r="R10647" s="31"/>
      <c r="S10647" s="31"/>
      <c r="T10647" s="31"/>
      <c r="U10647" s="31"/>
      <c r="V10647" s="31"/>
      <c r="W10647" s="31"/>
      <c r="X10647" s="31"/>
      <c r="Y10647" s="31"/>
      <c r="Z10647" s="31"/>
      <c r="AA10647" s="31"/>
      <c r="AB10647" s="31"/>
      <c r="AC10647" s="31"/>
      <c r="AD10647" s="31"/>
      <c r="AE10647" s="31"/>
      <c r="AF10647" s="31"/>
      <c r="AG10647" s="31"/>
      <c r="AH10647" s="31"/>
      <c r="AI10647" s="31"/>
      <c r="AJ10647" s="31"/>
      <c r="AK10647" s="31"/>
      <c r="AL10647" s="31"/>
      <c r="AO10647" s="376"/>
    </row>
    <row r="10648" spans="1:41" x14ac:dyDescent="0.3">
      <c r="A10648" s="99" t="s">
        <v>15488</v>
      </c>
      <c r="B10648" s="92" t="s">
        <v>3962</v>
      </c>
      <c r="C10648" s="93" t="s">
        <v>15481</v>
      </c>
      <c r="D10648" s="93" t="s">
        <v>1201</v>
      </c>
      <c r="E10648" s="94">
        <v>46681</v>
      </c>
      <c r="F10648" s="93"/>
      <c r="G10648" s="93"/>
      <c r="H10648" s="93" t="s">
        <v>1190</v>
      </c>
      <c r="I10648" s="99"/>
      <c r="J10648" s="99"/>
      <c r="K10648" s="99"/>
      <c r="L10648" s="99"/>
      <c r="M10648" s="99"/>
      <c r="N10648" s="99"/>
      <c r="O10648" s="99"/>
      <c r="P10648" s="99"/>
      <c r="Q10648" s="99"/>
      <c r="R10648" s="99"/>
      <c r="S10648" s="99"/>
      <c r="T10648" s="99"/>
      <c r="U10648" s="99"/>
      <c r="V10648" s="99"/>
      <c r="W10648" s="99"/>
      <c r="X10648" s="99"/>
      <c r="Y10648" s="99"/>
      <c r="Z10648" s="99"/>
      <c r="AA10648" s="99"/>
      <c r="AB10648" s="99"/>
      <c r="AC10648" s="99"/>
      <c r="AD10648" s="99"/>
      <c r="AE10648" s="99"/>
      <c r="AF10648" s="99"/>
      <c r="AG10648" s="99"/>
      <c r="AH10648" s="31"/>
      <c r="AI10648" s="31"/>
      <c r="AJ10648" s="31"/>
      <c r="AK10648" s="31"/>
      <c r="AL10648" s="31"/>
      <c r="AO10648" s="376"/>
    </row>
    <row r="10649" spans="1:41" x14ac:dyDescent="0.25">
      <c r="A10649" s="44" t="s">
        <v>5459</v>
      </c>
      <c r="B10649" s="44" t="s">
        <v>21334</v>
      </c>
      <c r="C10649" s="45" t="s">
        <v>5454</v>
      </c>
      <c r="D10649" s="45" t="s">
        <v>21447</v>
      </c>
      <c r="E10649" s="46">
        <v>46599</v>
      </c>
      <c r="AO10649" s="376"/>
    </row>
    <row r="10650" spans="1:41" x14ac:dyDescent="0.3">
      <c r="A10650" s="333" t="s">
        <v>15536</v>
      </c>
      <c r="B10650" s="333" t="s">
        <v>15583</v>
      </c>
      <c r="C10650" s="125" t="s">
        <v>15584</v>
      </c>
      <c r="D10650" s="32" t="s">
        <v>20309</v>
      </c>
      <c r="E10650" s="125" t="s">
        <v>15591</v>
      </c>
      <c r="F10650" s="125" t="s">
        <v>1190</v>
      </c>
      <c r="G10650" s="125" t="s">
        <v>1190</v>
      </c>
      <c r="AO10650" s="376"/>
    </row>
    <row r="10651" spans="1:41" x14ac:dyDescent="0.25">
      <c r="A10651" s="44" t="s">
        <v>13073</v>
      </c>
      <c r="B10651" s="44" t="s">
        <v>21380</v>
      </c>
      <c r="C10651" s="45" t="s">
        <v>13065</v>
      </c>
      <c r="D10651" s="45" t="s">
        <v>21447</v>
      </c>
      <c r="E10651" s="46">
        <v>46477</v>
      </c>
      <c r="AO10651" s="376"/>
    </row>
    <row r="10652" spans="1:41" x14ac:dyDescent="0.25">
      <c r="A10652" s="44" t="s">
        <v>1055</v>
      </c>
      <c r="B10652" s="44" t="s">
        <v>12110</v>
      </c>
      <c r="C10652" s="45">
        <v>14.25</v>
      </c>
      <c r="D10652" s="45" t="s">
        <v>12549</v>
      </c>
      <c r="E10652" s="46">
        <v>47664</v>
      </c>
      <c r="F10652" s="45"/>
      <c r="G10652" s="93"/>
      <c r="H10652" s="93"/>
      <c r="I10652" s="99"/>
      <c r="J10652" s="99"/>
      <c r="K10652" s="99"/>
      <c r="L10652" s="99"/>
      <c r="M10652" s="99"/>
      <c r="N10652" s="99"/>
      <c r="O10652" s="99"/>
      <c r="P10652" s="99"/>
      <c r="Q10652" s="99"/>
      <c r="R10652" s="99"/>
      <c r="S10652" s="99"/>
      <c r="T10652" s="99"/>
      <c r="U10652" s="99"/>
      <c r="V10652" s="99"/>
      <c r="W10652" s="99"/>
      <c r="X10652" s="99"/>
      <c r="Y10652" s="99"/>
      <c r="Z10652" s="99"/>
      <c r="AA10652" s="99"/>
      <c r="AB10652" s="99"/>
      <c r="AC10652" s="99"/>
      <c r="AD10652" s="99"/>
      <c r="AE10652" s="99"/>
      <c r="AF10652" s="99"/>
      <c r="AG10652" s="99"/>
      <c r="AH10652" s="31"/>
      <c r="AI10652" s="31"/>
      <c r="AJ10652" s="31"/>
      <c r="AK10652" s="31"/>
      <c r="AL10652" s="31"/>
      <c r="AO10652" s="376"/>
    </row>
    <row r="10653" spans="1:41" x14ac:dyDescent="0.25">
      <c r="A10653" s="44" t="s">
        <v>1055</v>
      </c>
      <c r="B10653" s="44" t="s">
        <v>5134</v>
      </c>
      <c r="C10653" s="45">
        <v>220802</v>
      </c>
      <c r="D10653" s="45" t="s">
        <v>11363</v>
      </c>
      <c r="E10653" s="45" t="s">
        <v>4966</v>
      </c>
      <c r="AO10653" s="376"/>
    </row>
    <row r="10654" spans="1:41" x14ac:dyDescent="0.25">
      <c r="A10654" s="44" t="s">
        <v>1055</v>
      </c>
      <c r="B10654" s="44" t="s">
        <v>3039</v>
      </c>
      <c r="C10654" s="45">
        <v>230904</v>
      </c>
      <c r="D10654" s="45" t="s">
        <v>11363</v>
      </c>
      <c r="E10654" s="45" t="s">
        <v>7871</v>
      </c>
      <c r="AO10654" s="376"/>
    </row>
    <row r="10655" spans="1:41" x14ac:dyDescent="0.25">
      <c r="A10655" s="44" t="s">
        <v>21148</v>
      </c>
      <c r="B10655" s="44" t="s">
        <v>21359</v>
      </c>
      <c r="C10655" s="45" t="s">
        <v>9701</v>
      </c>
      <c r="D10655" s="45" t="s">
        <v>21447</v>
      </c>
      <c r="E10655" s="46">
        <v>46752</v>
      </c>
      <c r="AO10655" s="376"/>
    </row>
    <row r="10656" spans="1:41" x14ac:dyDescent="0.25">
      <c r="A10656" s="329" t="s">
        <v>13040</v>
      </c>
      <c r="B10656" s="92" t="s">
        <v>13051</v>
      </c>
      <c r="C10656" s="93" t="s">
        <v>13052</v>
      </c>
      <c r="D10656" s="93" t="s">
        <v>1201</v>
      </c>
      <c r="E10656" s="94">
        <v>47223</v>
      </c>
      <c r="F10656" s="93"/>
      <c r="G10656" s="93"/>
      <c r="H10656" s="93"/>
      <c r="I10656" s="99"/>
      <c r="J10656" s="99"/>
      <c r="K10656" s="99"/>
      <c r="L10656" s="99"/>
      <c r="M10656" s="99"/>
      <c r="N10656" s="99"/>
      <c r="O10656" s="99"/>
      <c r="P10656" s="99"/>
      <c r="Q10656" s="99"/>
      <c r="R10656" s="99"/>
      <c r="S10656" s="99"/>
      <c r="T10656" s="99"/>
      <c r="U10656" s="99"/>
      <c r="V10656" s="99"/>
      <c r="W10656" s="99"/>
      <c r="X10656" s="99"/>
      <c r="Y10656" s="99"/>
      <c r="Z10656" s="99"/>
      <c r="AA10656" s="99"/>
      <c r="AB10656" s="99"/>
      <c r="AC10656" s="99"/>
      <c r="AD10656" s="99"/>
      <c r="AE10656" s="99"/>
      <c r="AF10656" s="99"/>
      <c r="AG10656" s="99"/>
      <c r="AH10656" s="31"/>
      <c r="AI10656" s="31"/>
      <c r="AJ10656" s="31"/>
      <c r="AK10656" s="31"/>
      <c r="AL10656" s="31"/>
      <c r="AO10656" s="376"/>
    </row>
    <row r="10657" spans="1:41" x14ac:dyDescent="0.25">
      <c r="A10657" s="91" t="s">
        <v>19223</v>
      </c>
      <c r="B10657" s="92" t="s">
        <v>19284</v>
      </c>
      <c r="C10657" s="93" t="s">
        <v>19285</v>
      </c>
      <c r="D10657" s="93" t="s">
        <v>1201</v>
      </c>
      <c r="E10657" s="94">
        <v>46582</v>
      </c>
      <c r="F10657" s="93"/>
      <c r="G10657" s="93"/>
      <c r="H10657" s="93"/>
      <c r="I10657" s="99"/>
      <c r="J10657" s="99"/>
      <c r="K10657" s="99"/>
      <c r="L10657" s="99"/>
      <c r="M10657" s="99"/>
      <c r="N10657" s="99"/>
      <c r="O10657" s="99"/>
      <c r="P10657" s="99"/>
      <c r="Q10657" s="99"/>
      <c r="R10657" s="99"/>
      <c r="S10657" s="99"/>
      <c r="T10657" s="99"/>
      <c r="U10657" s="99"/>
      <c r="V10657" s="99"/>
      <c r="W10657" s="99"/>
      <c r="X10657" s="99"/>
      <c r="Y10657" s="99"/>
      <c r="Z10657" s="99"/>
      <c r="AA10657" s="99"/>
      <c r="AB10657" s="99"/>
      <c r="AC10657" s="99"/>
      <c r="AD10657" s="99"/>
      <c r="AE10657" s="99"/>
      <c r="AF10657" s="99"/>
      <c r="AG10657" s="99"/>
      <c r="AH10657" s="31"/>
      <c r="AI10657" s="31"/>
      <c r="AJ10657" s="31"/>
      <c r="AK10657" s="31"/>
      <c r="AL10657" s="31"/>
      <c r="AO10657" s="376"/>
    </row>
    <row r="10658" spans="1:41" x14ac:dyDescent="0.25">
      <c r="A10658" s="44" t="s">
        <v>9472</v>
      </c>
      <c r="B10658" s="92" t="s">
        <v>9602</v>
      </c>
      <c r="C10658" s="45" t="s">
        <v>9346</v>
      </c>
      <c r="D10658" s="93" t="s">
        <v>9601</v>
      </c>
      <c r="E10658" s="94">
        <v>46568</v>
      </c>
      <c r="F10658" s="93"/>
      <c r="G10658" s="93"/>
      <c r="H10658" s="93"/>
      <c r="I10658" s="99"/>
      <c r="J10658" s="99"/>
      <c r="K10658" s="99"/>
      <c r="L10658" s="99"/>
      <c r="M10658" s="99"/>
      <c r="N10658" s="44"/>
      <c r="O10658" s="44"/>
      <c r="P10658" s="99"/>
      <c r="Q10658" s="99"/>
      <c r="R10658" s="99"/>
      <c r="S10658" s="99"/>
      <c r="T10658" s="99"/>
      <c r="U10658" s="99"/>
      <c r="V10658" s="99"/>
      <c r="W10658" s="99"/>
      <c r="X10658" s="99"/>
      <c r="Y10658" s="99"/>
      <c r="Z10658" s="99"/>
      <c r="AA10658" s="99"/>
      <c r="AB10658" s="99"/>
      <c r="AC10658" s="99"/>
      <c r="AD10658" s="99"/>
      <c r="AE10658" s="99"/>
      <c r="AF10658" s="99"/>
      <c r="AG10658" s="99"/>
      <c r="AH10658" s="31"/>
      <c r="AI10658" s="31"/>
      <c r="AJ10658" s="31"/>
      <c r="AK10658" s="31"/>
      <c r="AL10658" s="31"/>
      <c r="AO10658" s="376"/>
    </row>
    <row r="10659" spans="1:41" x14ac:dyDescent="0.3">
      <c r="A10659" s="333" t="s">
        <v>15386</v>
      </c>
      <c r="B10659" s="333" t="s">
        <v>1775</v>
      </c>
      <c r="C10659" s="125" t="s">
        <v>15469</v>
      </c>
      <c r="D10659" s="32" t="s">
        <v>20309</v>
      </c>
      <c r="E10659" s="125" t="s">
        <v>11886</v>
      </c>
      <c r="F10659" s="125" t="s">
        <v>1189</v>
      </c>
      <c r="G10659" s="125" t="s">
        <v>1190</v>
      </c>
      <c r="AO10659" s="376"/>
    </row>
    <row r="10660" spans="1:41" x14ac:dyDescent="0.25">
      <c r="A10660" s="44" t="s">
        <v>3385</v>
      </c>
      <c r="B10660" s="44" t="s">
        <v>3386</v>
      </c>
      <c r="C10660" s="45" t="s">
        <v>3387</v>
      </c>
      <c r="D10660" s="93" t="s">
        <v>9601</v>
      </c>
      <c r="E10660" s="94">
        <v>46568</v>
      </c>
      <c r="F10660" s="45"/>
      <c r="G10660" s="93"/>
      <c r="H10660" s="93"/>
      <c r="I10660" s="99"/>
      <c r="J10660" s="99"/>
      <c r="K10660" s="99"/>
      <c r="L10660" s="99"/>
      <c r="M10660" s="99"/>
      <c r="N10660" s="44"/>
      <c r="O10660" s="44"/>
      <c r="P10660" s="99"/>
      <c r="Q10660" s="99"/>
      <c r="R10660" s="99"/>
      <c r="S10660" s="99"/>
      <c r="T10660" s="99"/>
      <c r="U10660" s="99"/>
      <c r="V10660" s="99"/>
      <c r="W10660" s="99"/>
      <c r="X10660" s="99"/>
      <c r="Y10660" s="99"/>
      <c r="Z10660" s="99"/>
      <c r="AA10660" s="99"/>
      <c r="AB10660" s="99"/>
      <c r="AC10660" s="99"/>
      <c r="AD10660" s="99"/>
      <c r="AE10660" s="99"/>
      <c r="AF10660" s="99"/>
      <c r="AG10660" s="99"/>
      <c r="AH10660" s="31"/>
      <c r="AI10660" s="31"/>
      <c r="AJ10660" s="31"/>
      <c r="AK10660" s="31"/>
      <c r="AL10660" s="31"/>
      <c r="AO10660" s="376"/>
    </row>
    <row r="10661" spans="1:41" x14ac:dyDescent="0.25">
      <c r="A10661" s="44" t="s">
        <v>16463</v>
      </c>
      <c r="B10661" s="44" t="s">
        <v>21343</v>
      </c>
      <c r="C10661" s="45" t="s">
        <v>16459</v>
      </c>
      <c r="D10661" s="45" t="s">
        <v>21447</v>
      </c>
      <c r="E10661" s="46">
        <v>46752</v>
      </c>
      <c r="AO10661" s="376"/>
    </row>
    <row r="10662" spans="1:41" x14ac:dyDescent="0.3">
      <c r="A10662" s="57" t="s">
        <v>4693</v>
      </c>
      <c r="B10662" s="57" t="s">
        <v>1313</v>
      </c>
      <c r="C10662" s="62" t="s">
        <v>4748</v>
      </c>
      <c r="D10662" s="62" t="s">
        <v>20886</v>
      </c>
      <c r="E10662" s="368" t="s">
        <v>9707</v>
      </c>
      <c r="F10662" s="32"/>
      <c r="G10662" s="32"/>
      <c r="H10662" s="32"/>
      <c r="I10662" s="31"/>
      <c r="J10662" s="31"/>
      <c r="K10662" s="31"/>
      <c r="L10662" s="31"/>
      <c r="M10662" s="31"/>
      <c r="N10662" s="31"/>
      <c r="O10662" s="31"/>
      <c r="P10662" s="31"/>
      <c r="Q10662" s="31"/>
      <c r="R10662" s="31"/>
      <c r="S10662" s="31"/>
      <c r="T10662" s="31"/>
      <c r="U10662" s="31"/>
      <c r="V10662" s="31"/>
      <c r="W10662" s="31"/>
      <c r="X10662" s="31"/>
      <c r="Y10662" s="31"/>
      <c r="Z10662" s="31"/>
      <c r="AA10662" s="31"/>
      <c r="AB10662" s="31"/>
      <c r="AC10662" s="31"/>
      <c r="AD10662" s="31"/>
      <c r="AE10662" s="31"/>
      <c r="AF10662" s="31"/>
      <c r="AG10662" s="31"/>
      <c r="AH10662" s="31"/>
      <c r="AI10662" s="31"/>
      <c r="AJ10662" s="31"/>
      <c r="AK10662" s="31"/>
      <c r="AL10662" s="31"/>
      <c r="AO10662" s="376"/>
    </row>
    <row r="10663" spans="1:41" x14ac:dyDescent="0.25">
      <c r="A10663" s="44" t="s">
        <v>4693</v>
      </c>
      <c r="B10663" s="92" t="s">
        <v>3682</v>
      </c>
      <c r="C10663" s="93" t="s">
        <v>19106</v>
      </c>
      <c r="D10663" s="93" t="s">
        <v>3681</v>
      </c>
      <c r="E10663" s="94">
        <v>48029</v>
      </c>
      <c r="F10663" s="93"/>
      <c r="G10663" s="93"/>
      <c r="H10663" s="93"/>
      <c r="I10663" s="99"/>
      <c r="J10663" s="99"/>
      <c r="K10663" s="99"/>
      <c r="L10663" s="99"/>
      <c r="M10663" s="99"/>
      <c r="N10663" s="99"/>
      <c r="O10663" s="44"/>
      <c r="P10663" s="99"/>
      <c r="Q10663" s="99"/>
      <c r="R10663" s="99"/>
      <c r="S10663" s="99"/>
      <c r="T10663" s="99"/>
      <c r="U10663" s="99"/>
      <c r="V10663" s="99"/>
      <c r="W10663" s="99"/>
      <c r="X10663" s="99"/>
      <c r="Y10663" s="99"/>
      <c r="Z10663" s="99"/>
      <c r="AA10663" s="99"/>
      <c r="AB10663" s="99"/>
      <c r="AC10663" s="99"/>
      <c r="AD10663" s="99"/>
      <c r="AE10663" s="99"/>
      <c r="AF10663" s="99"/>
      <c r="AG10663" s="99"/>
      <c r="AH10663" s="31"/>
      <c r="AI10663" s="31"/>
      <c r="AJ10663" s="31"/>
      <c r="AK10663" s="31"/>
      <c r="AL10663" s="31"/>
      <c r="AO10663" s="376"/>
    </row>
    <row r="10664" spans="1:41" x14ac:dyDescent="0.25">
      <c r="A10664" s="44" t="s">
        <v>4693</v>
      </c>
      <c r="B10664" s="92" t="s">
        <v>12068</v>
      </c>
      <c r="C10664" s="93" t="s">
        <v>12038</v>
      </c>
      <c r="D10664" s="93" t="s">
        <v>1201</v>
      </c>
      <c r="E10664" s="94">
        <v>47208</v>
      </c>
      <c r="F10664" s="93"/>
      <c r="G10664" s="93"/>
      <c r="H10664" s="93"/>
      <c r="I10664" s="99"/>
      <c r="J10664" s="99"/>
      <c r="K10664" s="99"/>
      <c r="L10664" s="99"/>
      <c r="M10664" s="99"/>
      <c r="N10664" s="99"/>
      <c r="O10664" s="44"/>
      <c r="P10664" s="99"/>
      <c r="Q10664" s="99"/>
      <c r="R10664" s="99"/>
      <c r="S10664" s="99"/>
      <c r="T10664" s="99"/>
      <c r="U10664" s="99"/>
      <c r="V10664" s="99"/>
      <c r="W10664" s="99"/>
      <c r="X10664" s="99"/>
      <c r="Y10664" s="99"/>
      <c r="Z10664" s="99"/>
      <c r="AA10664" s="99"/>
      <c r="AB10664" s="99"/>
      <c r="AC10664" s="99"/>
      <c r="AD10664" s="99"/>
      <c r="AE10664" s="99"/>
      <c r="AF10664" s="99"/>
      <c r="AG10664" s="99"/>
      <c r="AH10664" s="31"/>
      <c r="AI10664" s="31"/>
      <c r="AJ10664" s="31"/>
      <c r="AK10664" s="31"/>
      <c r="AL10664" s="31"/>
      <c r="AO10664" s="376"/>
    </row>
    <row r="10665" spans="1:41" x14ac:dyDescent="0.3">
      <c r="A10665" s="92" t="s">
        <v>4693</v>
      </c>
      <c r="B10665" s="92" t="s">
        <v>12990</v>
      </c>
      <c r="C10665" s="318" t="s">
        <v>4748</v>
      </c>
      <c r="D10665" s="318" t="s">
        <v>13017</v>
      </c>
      <c r="E10665" s="320">
        <v>46752</v>
      </c>
      <c r="F10665" s="93"/>
      <c r="G10665" s="93"/>
      <c r="H10665" s="93"/>
      <c r="I10665" s="99"/>
      <c r="J10665" s="99"/>
      <c r="K10665" s="99"/>
      <c r="L10665" s="99"/>
      <c r="M10665" s="99"/>
      <c r="N10665" s="99"/>
      <c r="O10665" s="99"/>
      <c r="P10665" s="99"/>
      <c r="Q10665" s="99"/>
      <c r="R10665" s="99"/>
      <c r="S10665" s="99"/>
      <c r="T10665" s="99"/>
      <c r="U10665" s="99"/>
      <c r="V10665" s="99"/>
      <c r="W10665" s="99"/>
      <c r="X10665" s="99"/>
      <c r="Y10665" s="99"/>
      <c r="Z10665" s="99"/>
      <c r="AA10665" s="99"/>
      <c r="AB10665" s="99"/>
      <c r="AC10665" s="99"/>
      <c r="AD10665" s="99"/>
      <c r="AE10665" s="99"/>
      <c r="AF10665" s="99"/>
      <c r="AG10665" s="99"/>
      <c r="AH10665" s="31"/>
      <c r="AI10665" s="31"/>
      <c r="AJ10665" s="31"/>
      <c r="AK10665" s="31"/>
      <c r="AL10665" s="31"/>
      <c r="AO10665" s="376"/>
    </row>
    <row r="10666" spans="1:41" x14ac:dyDescent="0.25">
      <c r="A10666" s="44" t="s">
        <v>5294</v>
      </c>
      <c r="B10666" s="44" t="s">
        <v>5134</v>
      </c>
      <c r="C10666" s="45">
        <v>230807</v>
      </c>
      <c r="D10666" s="45" t="s">
        <v>11363</v>
      </c>
      <c r="E10666" s="45" t="s">
        <v>8282</v>
      </c>
      <c r="AO10666" s="376"/>
    </row>
    <row r="10667" spans="1:41" x14ac:dyDescent="0.25">
      <c r="A10667" s="44" t="s">
        <v>6884</v>
      </c>
      <c r="B10667" s="44" t="s">
        <v>6877</v>
      </c>
      <c r="C10667" s="45" t="s">
        <v>6904</v>
      </c>
      <c r="D10667" s="32" t="s">
        <v>5559</v>
      </c>
      <c r="E10667" s="45" t="s">
        <v>20846</v>
      </c>
      <c r="F10667" s="32"/>
      <c r="G10667" s="32"/>
      <c r="H10667" s="32"/>
      <c r="I10667" s="31"/>
      <c r="J10667" s="31"/>
      <c r="K10667" s="31"/>
      <c r="L10667" s="31"/>
      <c r="M10667" s="31"/>
      <c r="N10667" s="31"/>
      <c r="O10667" s="31"/>
      <c r="P10667" s="31"/>
      <c r="Q10667" s="31"/>
      <c r="R10667" s="31"/>
      <c r="S10667" s="31"/>
      <c r="T10667" s="31"/>
      <c r="U10667" s="31"/>
      <c r="V10667" s="31"/>
      <c r="W10667" s="31"/>
      <c r="X10667" s="31"/>
      <c r="Y10667" s="31"/>
      <c r="Z10667" s="31"/>
      <c r="AA10667" s="31"/>
      <c r="AB10667" s="31"/>
      <c r="AC10667" s="31"/>
      <c r="AD10667" s="31"/>
      <c r="AE10667" s="31"/>
      <c r="AF10667" s="31"/>
      <c r="AG10667" s="31"/>
      <c r="AH10667" s="31"/>
      <c r="AI10667" s="31"/>
      <c r="AJ10667" s="31"/>
      <c r="AK10667" s="31"/>
      <c r="AL10667" s="31"/>
      <c r="AO10667" s="376"/>
    </row>
    <row r="10668" spans="1:41" x14ac:dyDescent="0.3">
      <c r="A10668" s="333" t="s">
        <v>6804</v>
      </c>
      <c r="B10668" s="333" t="s">
        <v>11377</v>
      </c>
      <c r="C10668" s="125" t="s">
        <v>11214</v>
      </c>
      <c r="D10668" s="32" t="s">
        <v>20309</v>
      </c>
      <c r="E10668" s="125" t="s">
        <v>4966</v>
      </c>
      <c r="F10668" s="125" t="s">
        <v>1189</v>
      </c>
      <c r="G10668" s="125" t="s">
        <v>1190</v>
      </c>
      <c r="AO10668" s="376"/>
    </row>
    <row r="10669" spans="1:41" x14ac:dyDescent="0.25">
      <c r="A10669" s="44" t="s">
        <v>6804</v>
      </c>
      <c r="B10669" s="44" t="s">
        <v>12111</v>
      </c>
      <c r="C10669" s="45">
        <v>13.24</v>
      </c>
      <c r="D10669" s="45" t="s">
        <v>12549</v>
      </c>
      <c r="E10669" s="46">
        <v>47299</v>
      </c>
      <c r="F10669" s="45" t="s">
        <v>1335</v>
      </c>
      <c r="G10669" s="93"/>
      <c r="H10669" s="93"/>
      <c r="I10669" s="99"/>
      <c r="J10669" s="99"/>
      <c r="K10669" s="99"/>
      <c r="L10669" s="99"/>
      <c r="M10669" s="99"/>
      <c r="N10669" s="99"/>
      <c r="O10669" s="99"/>
      <c r="P10669" s="99"/>
      <c r="Q10669" s="99"/>
      <c r="R10669" s="99"/>
      <c r="S10669" s="99"/>
      <c r="T10669" s="99"/>
      <c r="U10669" s="99"/>
      <c r="V10669" s="99"/>
      <c r="W10669" s="99"/>
      <c r="X10669" s="99"/>
      <c r="Y10669" s="99"/>
      <c r="Z10669" s="99"/>
      <c r="AA10669" s="99"/>
      <c r="AB10669" s="99"/>
      <c r="AC10669" s="99"/>
      <c r="AD10669" s="99"/>
      <c r="AE10669" s="99"/>
      <c r="AF10669" s="99"/>
      <c r="AG10669" s="99"/>
      <c r="AH10669" s="31"/>
      <c r="AI10669" s="31"/>
      <c r="AJ10669" s="31"/>
      <c r="AK10669" s="31"/>
      <c r="AL10669" s="31"/>
      <c r="AO10669" s="376"/>
    </row>
    <row r="10670" spans="1:41" x14ac:dyDescent="0.25">
      <c r="A10670" s="44" t="s">
        <v>6804</v>
      </c>
      <c r="B10670" s="44" t="s">
        <v>21359</v>
      </c>
      <c r="C10670" s="45" t="s">
        <v>9701</v>
      </c>
      <c r="D10670" s="45" t="s">
        <v>21447</v>
      </c>
      <c r="E10670" s="46">
        <v>46752</v>
      </c>
      <c r="AO10670" s="376"/>
    </row>
    <row r="10671" spans="1:41" x14ac:dyDescent="0.25">
      <c r="A10671" s="44" t="s">
        <v>6804</v>
      </c>
      <c r="B10671" s="44" t="s">
        <v>10228</v>
      </c>
      <c r="C10671" s="45" t="s">
        <v>10283</v>
      </c>
      <c r="D10671" s="46" t="s">
        <v>21328</v>
      </c>
      <c r="E10671" s="46">
        <v>46556</v>
      </c>
      <c r="AO10671" s="376"/>
    </row>
    <row r="10672" spans="1:41" x14ac:dyDescent="0.25">
      <c r="A10672" s="44" t="s">
        <v>5295</v>
      </c>
      <c r="B10672" s="44" t="s">
        <v>925</v>
      </c>
      <c r="C10672" s="45">
        <v>220601</v>
      </c>
      <c r="D10672" s="45" t="s">
        <v>11363</v>
      </c>
      <c r="E10672" s="45" t="s">
        <v>4962</v>
      </c>
      <c r="AO10672" s="376"/>
    </row>
    <row r="10673" spans="1:41" x14ac:dyDescent="0.25">
      <c r="A10673" s="44" t="s">
        <v>5296</v>
      </c>
      <c r="B10673" s="44" t="s">
        <v>925</v>
      </c>
      <c r="C10673" s="45">
        <v>220601</v>
      </c>
      <c r="D10673" s="45" t="s">
        <v>11363</v>
      </c>
      <c r="E10673" s="45" t="s">
        <v>4962</v>
      </c>
      <c r="AO10673" s="376"/>
    </row>
    <row r="10674" spans="1:41" x14ac:dyDescent="0.3">
      <c r="A10674" s="333" t="s">
        <v>18998</v>
      </c>
      <c r="B10674" s="333" t="s">
        <v>6930</v>
      </c>
      <c r="C10674" s="125" t="s">
        <v>19100</v>
      </c>
      <c r="D10674" s="32" t="s">
        <v>20309</v>
      </c>
      <c r="E10674" s="125" t="s">
        <v>9249</v>
      </c>
      <c r="F10674" s="125" t="s">
        <v>1189</v>
      </c>
      <c r="G10674" s="125" t="s">
        <v>1190</v>
      </c>
      <c r="AO10674" s="376"/>
    </row>
    <row r="10675" spans="1:41" x14ac:dyDescent="0.25">
      <c r="A10675" s="76" t="s">
        <v>2313</v>
      </c>
      <c r="B10675" s="76" t="s">
        <v>1404</v>
      </c>
      <c r="C10675" s="45" t="s">
        <v>5827</v>
      </c>
      <c r="D10675" s="45" t="s">
        <v>1201</v>
      </c>
      <c r="E10675" s="94">
        <v>46341</v>
      </c>
      <c r="F10675" s="93"/>
      <c r="G10675" s="93"/>
      <c r="H10675" s="93"/>
      <c r="I10675" s="99"/>
      <c r="J10675" s="99"/>
      <c r="K10675" s="99"/>
      <c r="L10675" s="99"/>
      <c r="M10675" s="99"/>
      <c r="N10675" s="44"/>
      <c r="O10675" s="44"/>
      <c r="P10675" s="99"/>
      <c r="Q10675" s="99"/>
      <c r="R10675" s="99"/>
      <c r="S10675" s="99"/>
      <c r="T10675" s="99"/>
      <c r="U10675" s="99"/>
      <c r="V10675" s="99"/>
      <c r="W10675" s="99"/>
      <c r="X10675" s="99"/>
      <c r="Y10675" s="99"/>
      <c r="Z10675" s="99"/>
      <c r="AA10675" s="99"/>
      <c r="AB10675" s="99"/>
      <c r="AC10675" s="99"/>
      <c r="AD10675" s="99"/>
      <c r="AE10675" s="99"/>
      <c r="AF10675" s="99"/>
      <c r="AG10675" s="99"/>
      <c r="AH10675" s="31"/>
      <c r="AI10675" s="31"/>
      <c r="AJ10675" s="31"/>
      <c r="AK10675" s="31"/>
      <c r="AL10675" s="31"/>
      <c r="AO10675" s="376"/>
    </row>
    <row r="10676" spans="1:41" x14ac:dyDescent="0.25">
      <c r="A10676" s="44" t="s">
        <v>12334</v>
      </c>
      <c r="B10676" s="44" t="s">
        <v>12147</v>
      </c>
      <c r="C10676" s="45">
        <v>30.24</v>
      </c>
      <c r="D10676" s="45" t="s">
        <v>12549</v>
      </c>
      <c r="E10676" s="46">
        <v>47299</v>
      </c>
      <c r="F10676" s="45"/>
      <c r="G10676" s="93"/>
      <c r="H10676" s="93"/>
      <c r="I10676" s="99"/>
      <c r="J10676" s="99"/>
      <c r="K10676" s="99"/>
      <c r="L10676" s="99"/>
      <c r="M10676" s="99"/>
      <c r="N10676" s="99"/>
      <c r="O10676" s="99"/>
      <c r="P10676" s="99"/>
      <c r="Q10676" s="99"/>
      <c r="R10676" s="99"/>
      <c r="S10676" s="99"/>
      <c r="T10676" s="99"/>
      <c r="U10676" s="99"/>
      <c r="V10676" s="99"/>
      <c r="W10676" s="99"/>
      <c r="X10676" s="99"/>
      <c r="Y10676" s="99"/>
      <c r="Z10676" s="99"/>
      <c r="AA10676" s="99"/>
      <c r="AB10676" s="99"/>
      <c r="AC10676" s="99"/>
      <c r="AD10676" s="99"/>
      <c r="AE10676" s="99"/>
      <c r="AF10676" s="99"/>
      <c r="AG10676" s="99"/>
      <c r="AH10676" s="31"/>
      <c r="AI10676" s="31"/>
      <c r="AJ10676" s="31"/>
      <c r="AK10676" s="31"/>
      <c r="AL10676" s="31"/>
      <c r="AO10676" s="376"/>
    </row>
    <row r="10677" spans="1:41" x14ac:dyDescent="0.25">
      <c r="A10677" s="44" t="s">
        <v>19384</v>
      </c>
      <c r="B10677" s="319" t="s">
        <v>19549</v>
      </c>
      <c r="C10677" s="318" t="s">
        <v>19741</v>
      </c>
      <c r="D10677" s="93" t="s">
        <v>19934</v>
      </c>
      <c r="E10677" s="320">
        <v>46934</v>
      </c>
      <c r="F10677" s="93"/>
      <c r="G10677" s="93"/>
      <c r="H10677" s="93"/>
      <c r="I10677" s="99"/>
      <c r="J10677" s="99"/>
      <c r="K10677" s="99"/>
      <c r="L10677" s="99"/>
      <c r="M10677" s="99"/>
      <c r="N10677" s="99"/>
      <c r="O10677" s="99"/>
      <c r="P10677" s="99"/>
      <c r="Q10677" s="99"/>
      <c r="R10677" s="99"/>
      <c r="S10677" s="99"/>
      <c r="T10677" s="99"/>
      <c r="U10677" s="99"/>
      <c r="V10677" s="99"/>
      <c r="W10677" s="99"/>
      <c r="X10677" s="99"/>
      <c r="Y10677" s="99"/>
      <c r="Z10677" s="99"/>
      <c r="AA10677" s="99"/>
      <c r="AB10677" s="99"/>
      <c r="AC10677" s="99"/>
      <c r="AD10677" s="99"/>
      <c r="AE10677" s="99"/>
      <c r="AF10677" s="99"/>
      <c r="AG10677" s="99"/>
      <c r="AH10677" s="31"/>
      <c r="AI10677" s="31"/>
      <c r="AJ10677" s="31"/>
      <c r="AK10677" s="31"/>
      <c r="AL10677" s="31"/>
      <c r="AO10677" s="376"/>
    </row>
    <row r="10678" spans="1:41" x14ac:dyDescent="0.3">
      <c r="A10678" s="57" t="s">
        <v>17180</v>
      </c>
      <c r="B10678" s="57" t="s">
        <v>1290</v>
      </c>
      <c r="C10678" s="62">
        <v>24027</v>
      </c>
      <c r="D10678" s="62" t="s">
        <v>20886</v>
      </c>
      <c r="E10678" s="60">
        <v>46873</v>
      </c>
      <c r="F10678" s="32"/>
      <c r="G10678" s="32"/>
      <c r="H10678" s="32"/>
      <c r="I10678" s="31"/>
      <c r="J10678" s="31"/>
      <c r="K10678" s="31"/>
      <c r="L10678" s="31"/>
      <c r="M10678" s="31"/>
      <c r="N10678" s="31"/>
      <c r="O10678" s="31"/>
      <c r="P10678" s="31"/>
      <c r="Q10678" s="31"/>
      <c r="R10678" s="31"/>
      <c r="S10678" s="31"/>
      <c r="T10678" s="31"/>
      <c r="U10678" s="31"/>
      <c r="V10678" s="31"/>
      <c r="W10678" s="31"/>
      <c r="X10678" s="31"/>
      <c r="Y10678" s="31"/>
      <c r="Z10678" s="31"/>
      <c r="AA10678" s="31"/>
      <c r="AB10678" s="31"/>
      <c r="AC10678" s="31"/>
      <c r="AD10678" s="31"/>
      <c r="AE10678" s="31"/>
      <c r="AF10678" s="31"/>
      <c r="AG10678" s="31"/>
      <c r="AH10678" s="31"/>
      <c r="AI10678" s="31"/>
      <c r="AJ10678" s="31"/>
      <c r="AK10678" s="31"/>
      <c r="AL10678" s="31"/>
      <c r="AO10678" s="376"/>
    </row>
    <row r="10679" spans="1:41" x14ac:dyDescent="0.25">
      <c r="A10679" s="44" t="s">
        <v>11630</v>
      </c>
      <c r="B10679" s="44" t="s">
        <v>21362</v>
      </c>
      <c r="C10679" s="45" t="s">
        <v>11608</v>
      </c>
      <c r="D10679" s="45" t="s">
        <v>21447</v>
      </c>
      <c r="E10679" s="46">
        <v>46752</v>
      </c>
      <c r="AO10679" s="376"/>
    </row>
    <row r="10680" spans="1:41" x14ac:dyDescent="0.3">
      <c r="A10680" s="333" t="s">
        <v>13343</v>
      </c>
      <c r="B10680" s="333" t="s">
        <v>1157</v>
      </c>
      <c r="C10680" s="125" t="s">
        <v>13318</v>
      </c>
      <c r="D10680" s="32" t="s">
        <v>20309</v>
      </c>
      <c r="E10680" s="125" t="s">
        <v>12551</v>
      </c>
      <c r="F10680" s="125" t="s">
        <v>1189</v>
      </c>
      <c r="G10680" s="125" t="s">
        <v>1190</v>
      </c>
      <c r="AO10680" s="376"/>
    </row>
    <row r="10681" spans="1:41" x14ac:dyDescent="0.3">
      <c r="A10681" s="333" t="s">
        <v>11473</v>
      </c>
      <c r="B10681" s="333" t="s">
        <v>11372</v>
      </c>
      <c r="C10681" s="125" t="s">
        <v>11373</v>
      </c>
      <c r="D10681" s="32" t="s">
        <v>20309</v>
      </c>
      <c r="E10681" s="125" t="s">
        <v>4826</v>
      </c>
      <c r="F10681" s="125" t="s">
        <v>1190</v>
      </c>
      <c r="G10681" s="125" t="s">
        <v>1190</v>
      </c>
      <c r="AO10681" s="376"/>
    </row>
    <row r="10682" spans="1:41" x14ac:dyDescent="0.25">
      <c r="A10682" s="44" t="s">
        <v>6499</v>
      </c>
      <c r="B10682" s="44" t="s">
        <v>5321</v>
      </c>
      <c r="C10682" s="45">
        <v>23010401</v>
      </c>
      <c r="D10682" s="45" t="s">
        <v>11363</v>
      </c>
      <c r="E10682" s="45" t="s">
        <v>5322</v>
      </c>
      <c r="AO10682" s="376"/>
    </row>
    <row r="10683" spans="1:41" x14ac:dyDescent="0.25">
      <c r="A10683" s="44" t="s">
        <v>6499</v>
      </c>
      <c r="B10683" s="44" t="s">
        <v>3176</v>
      </c>
      <c r="C10683" s="45">
        <v>23010402</v>
      </c>
      <c r="D10683" s="45" t="s">
        <v>11363</v>
      </c>
      <c r="E10683" s="45" t="s">
        <v>5322</v>
      </c>
      <c r="AO10683" s="376"/>
    </row>
    <row r="10684" spans="1:41" x14ac:dyDescent="0.25">
      <c r="A10684" s="44" t="s">
        <v>18018</v>
      </c>
      <c r="B10684" s="44" t="s">
        <v>939</v>
      </c>
      <c r="C10684" s="45">
        <v>241202</v>
      </c>
      <c r="D10684" s="45" t="s">
        <v>11363</v>
      </c>
      <c r="E10684" s="45" t="s">
        <v>12554</v>
      </c>
      <c r="AO10684" s="376"/>
    </row>
    <row r="10685" spans="1:41" x14ac:dyDescent="0.25">
      <c r="A10685" s="44" t="s">
        <v>748</v>
      </c>
      <c r="B10685" s="44" t="s">
        <v>3176</v>
      </c>
      <c r="C10685" s="45">
        <v>23010402</v>
      </c>
      <c r="D10685" s="45" t="s">
        <v>11363</v>
      </c>
      <c r="E10685" s="45" t="s">
        <v>5322</v>
      </c>
      <c r="AO10685" s="376"/>
    </row>
    <row r="10686" spans="1:41" x14ac:dyDescent="0.3">
      <c r="A10686" s="333" t="s">
        <v>11474</v>
      </c>
      <c r="B10686" s="333" t="s">
        <v>1160</v>
      </c>
      <c r="C10686" s="125" t="s">
        <v>10947</v>
      </c>
      <c r="D10686" s="32" t="s">
        <v>20309</v>
      </c>
      <c r="E10686" s="125" t="s">
        <v>7420</v>
      </c>
      <c r="F10686" s="125" t="s">
        <v>1189</v>
      </c>
      <c r="G10686" s="125" t="s">
        <v>1190</v>
      </c>
      <c r="AO10686" s="376"/>
    </row>
    <row r="10687" spans="1:41" x14ac:dyDescent="0.25">
      <c r="A10687" s="44" t="s">
        <v>7027</v>
      </c>
      <c r="B10687" s="44" t="s">
        <v>2350</v>
      </c>
      <c r="C10687" s="45">
        <v>230105</v>
      </c>
      <c r="D10687" s="45" t="s">
        <v>11363</v>
      </c>
      <c r="E10687" s="45" t="s">
        <v>5265</v>
      </c>
      <c r="AO10687" s="376"/>
    </row>
    <row r="10688" spans="1:41" x14ac:dyDescent="0.25">
      <c r="A10688" s="44" t="s">
        <v>9473</v>
      </c>
      <c r="B10688" s="92" t="s">
        <v>9602</v>
      </c>
      <c r="C10688" s="77" t="s">
        <v>9336</v>
      </c>
      <c r="D10688" s="93" t="s">
        <v>9601</v>
      </c>
      <c r="E10688" s="94">
        <v>46568</v>
      </c>
      <c r="F10688" s="93"/>
      <c r="G10688" s="93"/>
      <c r="H10688" s="93"/>
      <c r="I10688" s="99"/>
      <c r="J10688" s="99"/>
      <c r="K10688" s="99"/>
      <c r="L10688" s="99"/>
      <c r="M10688" s="99"/>
      <c r="N10688" s="44"/>
      <c r="O10688" s="44"/>
      <c r="P10688" s="99"/>
      <c r="Q10688" s="99"/>
      <c r="R10688" s="99"/>
      <c r="S10688" s="99"/>
      <c r="T10688" s="99"/>
      <c r="U10688" s="99"/>
      <c r="V10688" s="99"/>
      <c r="W10688" s="99"/>
      <c r="X10688" s="99"/>
      <c r="Y10688" s="99"/>
      <c r="Z10688" s="99"/>
      <c r="AA10688" s="99"/>
      <c r="AB10688" s="99"/>
      <c r="AC10688" s="99"/>
      <c r="AD10688" s="99"/>
      <c r="AE10688" s="99"/>
      <c r="AF10688" s="99"/>
      <c r="AG10688" s="99"/>
      <c r="AH10688" s="31"/>
      <c r="AI10688" s="31"/>
      <c r="AJ10688" s="31"/>
      <c r="AK10688" s="31"/>
      <c r="AL10688" s="31"/>
      <c r="AO10688" s="376"/>
    </row>
    <row r="10689" spans="1:41" x14ac:dyDescent="0.3">
      <c r="A10689" s="333" t="s">
        <v>2506</v>
      </c>
      <c r="B10689" s="333" t="s">
        <v>1174</v>
      </c>
      <c r="C10689" s="125" t="s">
        <v>19093</v>
      </c>
      <c r="D10689" s="32" t="s">
        <v>20309</v>
      </c>
      <c r="E10689" s="125" t="s">
        <v>9249</v>
      </c>
      <c r="F10689" s="125" t="s">
        <v>1189</v>
      </c>
      <c r="G10689" s="125" t="s">
        <v>1190</v>
      </c>
      <c r="AO10689" s="376"/>
    </row>
    <row r="10690" spans="1:41" x14ac:dyDescent="0.3">
      <c r="A10690" s="333" t="s">
        <v>20282</v>
      </c>
      <c r="B10690" s="333" t="s">
        <v>2690</v>
      </c>
      <c r="C10690" s="125" t="s">
        <v>21253</v>
      </c>
      <c r="D10690" s="32" t="s">
        <v>20309</v>
      </c>
      <c r="E10690" s="125" t="s">
        <v>21312</v>
      </c>
      <c r="F10690" s="125" t="s">
        <v>1189</v>
      </c>
      <c r="G10690" s="125" t="s">
        <v>1190</v>
      </c>
      <c r="AO10690" s="376"/>
    </row>
    <row r="10691" spans="1:41" x14ac:dyDescent="0.25">
      <c r="A10691" s="100" t="s">
        <v>3437</v>
      </c>
      <c r="B10691" s="92" t="s">
        <v>3452</v>
      </c>
      <c r="C10691" s="93" t="s">
        <v>3453</v>
      </c>
      <c r="D10691" s="93" t="s">
        <v>1201</v>
      </c>
      <c r="E10691" s="94">
        <v>46496</v>
      </c>
      <c r="F10691" s="93"/>
      <c r="G10691" s="93"/>
      <c r="H10691" s="93"/>
      <c r="I10691" s="99"/>
      <c r="J10691" s="99"/>
      <c r="K10691" s="99"/>
      <c r="L10691" s="99"/>
      <c r="M10691" s="99"/>
      <c r="N10691" s="44"/>
      <c r="O10691" s="44"/>
      <c r="P10691" s="99"/>
      <c r="Q10691" s="99"/>
      <c r="R10691" s="99"/>
      <c r="S10691" s="99"/>
      <c r="T10691" s="99"/>
      <c r="U10691" s="99"/>
      <c r="V10691" s="99"/>
      <c r="W10691" s="99"/>
      <c r="X10691" s="99"/>
      <c r="Y10691" s="99"/>
      <c r="Z10691" s="99"/>
      <c r="AA10691" s="99"/>
      <c r="AB10691" s="99"/>
      <c r="AC10691" s="99"/>
      <c r="AD10691" s="99"/>
      <c r="AE10691" s="99"/>
      <c r="AF10691" s="99"/>
      <c r="AG10691" s="99"/>
      <c r="AH10691" s="31"/>
      <c r="AI10691" s="31"/>
      <c r="AJ10691" s="31"/>
      <c r="AK10691" s="31"/>
      <c r="AL10691" s="31"/>
      <c r="AO10691" s="376"/>
    </row>
    <row r="10692" spans="1:41" x14ac:dyDescent="0.25">
      <c r="A10692" s="44" t="s">
        <v>9678</v>
      </c>
      <c r="B10692" s="44" t="s">
        <v>21398</v>
      </c>
      <c r="C10692" s="45" t="s">
        <v>9319</v>
      </c>
      <c r="D10692" s="45" t="s">
        <v>21447</v>
      </c>
      <c r="E10692" s="46">
        <v>46507</v>
      </c>
      <c r="AO10692" s="376"/>
    </row>
    <row r="10693" spans="1:41" x14ac:dyDescent="0.3">
      <c r="A10693" s="333" t="s">
        <v>15387</v>
      </c>
      <c r="B10693" s="333" t="s">
        <v>4815</v>
      </c>
      <c r="C10693" s="125" t="s">
        <v>15581</v>
      </c>
      <c r="D10693" s="32" t="s">
        <v>20309</v>
      </c>
      <c r="E10693" s="125" t="s">
        <v>9839</v>
      </c>
      <c r="F10693" s="125" t="s">
        <v>1190</v>
      </c>
      <c r="G10693" s="125" t="s">
        <v>1190</v>
      </c>
      <c r="AO10693" s="376"/>
    </row>
    <row r="10694" spans="1:41" x14ac:dyDescent="0.25">
      <c r="A10694" s="44" t="s">
        <v>13243</v>
      </c>
      <c r="B10694" s="44" t="s">
        <v>5321</v>
      </c>
      <c r="C10694" s="45">
        <v>25010401</v>
      </c>
      <c r="D10694" s="45" t="s">
        <v>11363</v>
      </c>
      <c r="E10694" s="45" t="s">
        <v>12564</v>
      </c>
      <c r="AO10694" s="376"/>
    </row>
    <row r="10695" spans="1:41" x14ac:dyDescent="0.25">
      <c r="A10695" s="44" t="s">
        <v>12053</v>
      </c>
      <c r="B10695" s="92" t="s">
        <v>12068</v>
      </c>
      <c r="C10695" s="93" t="s">
        <v>12038</v>
      </c>
      <c r="D10695" s="93" t="s">
        <v>1201</v>
      </c>
      <c r="E10695" s="94">
        <v>47208</v>
      </c>
      <c r="F10695" s="93"/>
      <c r="G10695" s="93"/>
      <c r="H10695" s="93"/>
      <c r="I10695" s="99"/>
      <c r="J10695" s="99"/>
      <c r="K10695" s="99"/>
      <c r="L10695" s="99"/>
      <c r="M10695" s="99"/>
      <c r="N10695" s="99"/>
      <c r="O10695" s="44"/>
      <c r="P10695" s="99"/>
      <c r="Q10695" s="99"/>
      <c r="R10695" s="99"/>
      <c r="S10695" s="99"/>
      <c r="T10695" s="99"/>
      <c r="U10695" s="99"/>
      <c r="V10695" s="99"/>
      <c r="W10695" s="99"/>
      <c r="X10695" s="99"/>
      <c r="Y10695" s="99"/>
      <c r="Z10695" s="99"/>
      <c r="AA10695" s="99"/>
      <c r="AB10695" s="99"/>
      <c r="AC10695" s="99"/>
      <c r="AD10695" s="99"/>
      <c r="AE10695" s="99"/>
      <c r="AF10695" s="99"/>
      <c r="AG10695" s="99"/>
      <c r="AH10695" s="31"/>
      <c r="AI10695" s="31"/>
      <c r="AJ10695" s="31"/>
      <c r="AK10695" s="31"/>
      <c r="AL10695" s="31"/>
      <c r="AO10695" s="376"/>
    </row>
    <row r="10696" spans="1:41" x14ac:dyDescent="0.25">
      <c r="A10696" s="44" t="s">
        <v>15834</v>
      </c>
      <c r="B10696" s="44" t="s">
        <v>15650</v>
      </c>
      <c r="C10696" s="45">
        <v>250801</v>
      </c>
      <c r="D10696" s="45" t="s">
        <v>11363</v>
      </c>
      <c r="E10696" s="45" t="s">
        <v>8282</v>
      </c>
      <c r="AO10696" s="376"/>
    </row>
    <row r="10697" spans="1:41" x14ac:dyDescent="0.25">
      <c r="A10697" s="44" t="s">
        <v>15834</v>
      </c>
      <c r="B10697" s="44" t="s">
        <v>5134</v>
      </c>
      <c r="C10697" s="45">
        <v>250802</v>
      </c>
      <c r="D10697" s="45" t="s">
        <v>11363</v>
      </c>
      <c r="E10697" s="45" t="s">
        <v>9880</v>
      </c>
      <c r="AO10697" s="376"/>
    </row>
    <row r="10698" spans="1:41" x14ac:dyDescent="0.25">
      <c r="A10698" s="44" t="s">
        <v>15834</v>
      </c>
      <c r="B10698" s="44" t="s">
        <v>9248</v>
      </c>
      <c r="C10698" s="45">
        <v>260105</v>
      </c>
      <c r="D10698" s="45" t="s">
        <v>11363</v>
      </c>
      <c r="E10698" s="45" t="s">
        <v>17625</v>
      </c>
      <c r="AO10698" s="376"/>
    </row>
    <row r="10699" spans="1:41" x14ac:dyDescent="0.25">
      <c r="A10699" s="44" t="s">
        <v>16386</v>
      </c>
      <c r="B10699" s="44" t="s">
        <v>16348</v>
      </c>
      <c r="C10699" s="45" t="s">
        <v>16387</v>
      </c>
      <c r="D10699" s="46" t="s">
        <v>21328</v>
      </c>
      <c r="E10699" s="46">
        <v>46639</v>
      </c>
      <c r="AO10699" s="376"/>
    </row>
    <row r="10700" spans="1:41" x14ac:dyDescent="0.25">
      <c r="A10700" s="44" t="s">
        <v>1505</v>
      </c>
      <c r="B10700" s="44" t="s">
        <v>1553</v>
      </c>
      <c r="C10700" s="45" t="s">
        <v>4201</v>
      </c>
      <c r="D10700" s="45" t="s">
        <v>11204</v>
      </c>
      <c r="E10700" s="45" t="s">
        <v>2538</v>
      </c>
      <c r="F10700" s="93"/>
      <c r="G10700" s="93"/>
      <c r="H10700" s="93"/>
      <c r="I10700" s="99"/>
      <c r="J10700" s="99"/>
      <c r="K10700" s="99"/>
      <c r="L10700" s="99"/>
      <c r="M10700" s="99"/>
      <c r="N10700" s="99"/>
      <c r="O10700" s="99"/>
      <c r="P10700" s="99"/>
      <c r="Q10700" s="99"/>
      <c r="R10700" s="99"/>
      <c r="S10700" s="99"/>
      <c r="T10700" s="99"/>
      <c r="U10700" s="99"/>
      <c r="V10700" s="99"/>
      <c r="W10700" s="99"/>
      <c r="X10700" s="99"/>
      <c r="Y10700" s="99"/>
      <c r="Z10700" s="99"/>
      <c r="AA10700" s="99"/>
      <c r="AB10700" s="99"/>
      <c r="AC10700" s="99"/>
      <c r="AD10700" s="99"/>
      <c r="AE10700" s="99"/>
      <c r="AF10700" s="99"/>
      <c r="AG10700" s="99"/>
      <c r="AH10700" s="31"/>
      <c r="AI10700" s="31"/>
      <c r="AJ10700" s="31"/>
      <c r="AK10700" s="31"/>
      <c r="AL10700" s="31"/>
      <c r="AO10700" s="376"/>
    </row>
    <row r="10701" spans="1:41" x14ac:dyDescent="0.25">
      <c r="A10701" s="44" t="s">
        <v>1505</v>
      </c>
      <c r="B10701" s="44" t="s">
        <v>1553</v>
      </c>
      <c r="C10701" s="45" t="s">
        <v>4201</v>
      </c>
      <c r="D10701" s="93" t="s">
        <v>17443</v>
      </c>
      <c r="E10701" s="45" t="s">
        <v>5037</v>
      </c>
      <c r="F10701" s="93"/>
      <c r="G10701" s="93"/>
      <c r="H10701" s="93"/>
      <c r="I10701" s="99"/>
      <c r="J10701" s="99"/>
      <c r="K10701" s="99"/>
      <c r="L10701" s="99"/>
      <c r="M10701" s="99"/>
      <c r="N10701" s="99"/>
      <c r="O10701" s="99"/>
      <c r="P10701" s="99"/>
      <c r="Q10701" s="99"/>
      <c r="R10701" s="99"/>
      <c r="S10701" s="99"/>
      <c r="T10701" s="99"/>
      <c r="U10701" s="99"/>
      <c r="V10701" s="99"/>
      <c r="W10701" s="99"/>
      <c r="X10701" s="99"/>
      <c r="Y10701" s="99"/>
      <c r="Z10701" s="99"/>
      <c r="AA10701" s="99"/>
      <c r="AB10701" s="99"/>
      <c r="AC10701" s="99"/>
      <c r="AD10701" s="99"/>
      <c r="AE10701" s="99"/>
      <c r="AF10701" s="99"/>
      <c r="AG10701" s="99"/>
      <c r="AH10701" s="31"/>
      <c r="AI10701" s="31"/>
      <c r="AJ10701" s="31"/>
      <c r="AK10701" s="31"/>
      <c r="AL10701" s="31"/>
      <c r="AO10701" s="376"/>
    </row>
    <row r="10702" spans="1:41" x14ac:dyDescent="0.25">
      <c r="A10702" s="44" t="s">
        <v>1505</v>
      </c>
      <c r="B10702" s="44" t="s">
        <v>1553</v>
      </c>
      <c r="C10702" s="45" t="s">
        <v>4201</v>
      </c>
      <c r="D10702" s="45" t="s">
        <v>9895</v>
      </c>
      <c r="E10702" s="45" t="s">
        <v>4125</v>
      </c>
      <c r="F10702" s="93"/>
      <c r="G10702" s="93"/>
      <c r="H10702" s="93"/>
      <c r="I10702" s="99"/>
      <c r="J10702" s="99"/>
      <c r="K10702" s="99"/>
      <c r="L10702" s="99"/>
      <c r="M10702" s="99"/>
      <c r="N10702" s="44"/>
      <c r="O10702" s="44"/>
      <c r="P10702" s="99"/>
      <c r="Q10702" s="99"/>
      <c r="R10702" s="99"/>
      <c r="S10702" s="99"/>
      <c r="T10702" s="99"/>
      <c r="U10702" s="99"/>
      <c r="V10702" s="99"/>
      <c r="W10702" s="99"/>
      <c r="X10702" s="99"/>
      <c r="Y10702" s="99"/>
      <c r="Z10702" s="99"/>
      <c r="AA10702" s="99"/>
      <c r="AB10702" s="99"/>
      <c r="AC10702" s="99"/>
      <c r="AD10702" s="99"/>
      <c r="AE10702" s="99"/>
      <c r="AF10702" s="99"/>
      <c r="AG10702" s="99"/>
      <c r="AH10702" s="31"/>
      <c r="AI10702" s="31"/>
      <c r="AJ10702" s="31"/>
      <c r="AK10702" s="31"/>
      <c r="AL10702" s="31"/>
      <c r="AO10702" s="376"/>
    </row>
    <row r="10703" spans="1:41" x14ac:dyDescent="0.25">
      <c r="A10703" s="44" t="s">
        <v>12054</v>
      </c>
      <c r="B10703" s="92" t="s">
        <v>12068</v>
      </c>
      <c r="C10703" s="93" t="s">
        <v>12038</v>
      </c>
      <c r="D10703" s="93" t="s">
        <v>1201</v>
      </c>
      <c r="E10703" s="94">
        <v>47208</v>
      </c>
      <c r="F10703" s="93"/>
      <c r="G10703" s="93"/>
      <c r="H10703" s="93"/>
      <c r="I10703" s="99"/>
      <c r="J10703" s="99"/>
      <c r="K10703" s="99"/>
      <c r="L10703" s="99"/>
      <c r="M10703" s="99"/>
      <c r="N10703" s="99"/>
      <c r="O10703" s="44"/>
      <c r="P10703" s="99"/>
      <c r="Q10703" s="99"/>
      <c r="R10703" s="99"/>
      <c r="S10703" s="99"/>
      <c r="T10703" s="99"/>
      <c r="U10703" s="99"/>
      <c r="V10703" s="99"/>
      <c r="W10703" s="99"/>
      <c r="X10703" s="99"/>
      <c r="Y10703" s="99"/>
      <c r="Z10703" s="99"/>
      <c r="AA10703" s="99"/>
      <c r="AB10703" s="99"/>
      <c r="AC10703" s="99"/>
      <c r="AD10703" s="99"/>
      <c r="AE10703" s="99"/>
      <c r="AF10703" s="99"/>
      <c r="AG10703" s="99"/>
      <c r="AH10703" s="31"/>
      <c r="AI10703" s="31"/>
      <c r="AJ10703" s="31"/>
      <c r="AK10703" s="31"/>
      <c r="AL10703" s="31"/>
      <c r="AO10703" s="376"/>
    </row>
    <row r="10704" spans="1:41" x14ac:dyDescent="0.25">
      <c r="A10704" s="44" t="s">
        <v>10607</v>
      </c>
      <c r="B10704" s="44" t="s">
        <v>9248</v>
      </c>
      <c r="C10704" s="45">
        <v>240101</v>
      </c>
      <c r="D10704" s="45" t="s">
        <v>11363</v>
      </c>
      <c r="E10704" s="45" t="s">
        <v>9249</v>
      </c>
      <c r="AO10704" s="376"/>
    </row>
    <row r="10705" spans="1:41" x14ac:dyDescent="0.25">
      <c r="A10705" s="44" t="s">
        <v>18019</v>
      </c>
      <c r="B10705" s="44" t="s">
        <v>2350</v>
      </c>
      <c r="C10705" s="45">
        <v>230105</v>
      </c>
      <c r="D10705" s="45" t="s">
        <v>11363</v>
      </c>
      <c r="E10705" s="45" t="s">
        <v>5265</v>
      </c>
      <c r="AO10705" s="376"/>
    </row>
    <row r="10706" spans="1:41" x14ac:dyDescent="0.25">
      <c r="A10706" s="44" t="s">
        <v>16486</v>
      </c>
      <c r="B10706" s="44" t="s">
        <v>21362</v>
      </c>
      <c r="C10706" s="45" t="s">
        <v>16468</v>
      </c>
      <c r="D10706" s="45" t="s">
        <v>21447</v>
      </c>
      <c r="E10706" s="46">
        <v>46752</v>
      </c>
      <c r="AO10706" s="376"/>
    </row>
    <row r="10707" spans="1:41" x14ac:dyDescent="0.25">
      <c r="A10707" s="44" t="s">
        <v>13656</v>
      </c>
      <c r="B10707" s="44" t="s">
        <v>12111</v>
      </c>
      <c r="C10707" s="45">
        <v>13.24</v>
      </c>
      <c r="D10707" s="45" t="s">
        <v>12549</v>
      </c>
      <c r="E10707" s="46">
        <v>47299</v>
      </c>
      <c r="F10707" s="45"/>
      <c r="G10707" s="93"/>
      <c r="H10707" s="93"/>
      <c r="I10707" s="99"/>
      <c r="J10707" s="99"/>
      <c r="K10707" s="99"/>
      <c r="L10707" s="99"/>
      <c r="M10707" s="99"/>
      <c r="N10707" s="99"/>
      <c r="O10707" s="99"/>
      <c r="P10707" s="99"/>
      <c r="Q10707" s="99"/>
      <c r="R10707" s="99"/>
      <c r="S10707" s="99"/>
      <c r="T10707" s="99"/>
      <c r="U10707" s="99"/>
      <c r="V10707" s="99"/>
      <c r="W10707" s="99"/>
      <c r="X10707" s="99"/>
      <c r="Y10707" s="99"/>
      <c r="Z10707" s="99"/>
      <c r="AA10707" s="99"/>
      <c r="AB10707" s="99"/>
      <c r="AC10707" s="99"/>
      <c r="AD10707" s="99"/>
      <c r="AE10707" s="99"/>
      <c r="AF10707" s="99"/>
      <c r="AG10707" s="99"/>
      <c r="AH10707" s="31"/>
      <c r="AI10707" s="31"/>
      <c r="AJ10707" s="31"/>
      <c r="AK10707" s="31"/>
      <c r="AL10707" s="31"/>
      <c r="AO10707" s="376"/>
    </row>
    <row r="10708" spans="1:41" x14ac:dyDescent="0.25">
      <c r="A10708" s="44" t="s">
        <v>13656</v>
      </c>
      <c r="B10708" s="44" t="s">
        <v>12110</v>
      </c>
      <c r="C10708" s="45">
        <v>14.25</v>
      </c>
      <c r="D10708" s="45" t="s">
        <v>12549</v>
      </c>
      <c r="E10708" s="46">
        <v>47664</v>
      </c>
      <c r="F10708" s="45"/>
      <c r="G10708" s="93"/>
      <c r="H10708" s="93"/>
      <c r="I10708" s="99"/>
      <c r="J10708" s="99"/>
      <c r="K10708" s="99"/>
      <c r="L10708" s="99"/>
      <c r="M10708" s="99"/>
      <c r="N10708" s="99"/>
      <c r="O10708" s="99"/>
      <c r="P10708" s="99"/>
      <c r="Q10708" s="99"/>
      <c r="R10708" s="99"/>
      <c r="S10708" s="99"/>
      <c r="T10708" s="99"/>
      <c r="U10708" s="99"/>
      <c r="V10708" s="99"/>
      <c r="W10708" s="99"/>
      <c r="X10708" s="99"/>
      <c r="Y10708" s="99"/>
      <c r="Z10708" s="99"/>
      <c r="AA10708" s="99"/>
      <c r="AB10708" s="99"/>
      <c r="AC10708" s="99"/>
      <c r="AD10708" s="99"/>
      <c r="AE10708" s="99"/>
      <c r="AF10708" s="99"/>
      <c r="AG10708" s="99"/>
      <c r="AH10708" s="31"/>
      <c r="AI10708" s="31"/>
      <c r="AJ10708" s="31"/>
      <c r="AK10708" s="31"/>
      <c r="AL10708" s="31"/>
      <c r="AO10708" s="376"/>
    </row>
    <row r="10709" spans="1:41" x14ac:dyDescent="0.25">
      <c r="A10709" s="44" t="s">
        <v>14107</v>
      </c>
      <c r="B10709" s="44" t="s">
        <v>14108</v>
      </c>
      <c r="C10709" s="45" t="s">
        <v>14109</v>
      </c>
      <c r="D10709" s="45" t="s">
        <v>11204</v>
      </c>
      <c r="E10709" s="45" t="s">
        <v>14110</v>
      </c>
      <c r="F10709" s="93"/>
      <c r="G10709" s="93"/>
      <c r="H10709" s="93"/>
      <c r="I10709" s="99"/>
      <c r="J10709" s="99"/>
      <c r="K10709" s="99"/>
      <c r="L10709" s="99"/>
      <c r="M10709" s="99"/>
      <c r="N10709" s="99"/>
      <c r="O10709" s="99"/>
      <c r="P10709" s="99"/>
      <c r="Q10709" s="99"/>
      <c r="R10709" s="99"/>
      <c r="S10709" s="99"/>
      <c r="T10709" s="99"/>
      <c r="U10709" s="99"/>
      <c r="V10709" s="99"/>
      <c r="W10709" s="99"/>
      <c r="X10709" s="99"/>
      <c r="Y10709" s="99"/>
      <c r="Z10709" s="99"/>
      <c r="AA10709" s="99"/>
      <c r="AB10709" s="99"/>
      <c r="AC10709" s="99"/>
      <c r="AD10709" s="99"/>
      <c r="AE10709" s="99"/>
      <c r="AF10709" s="99"/>
      <c r="AG10709" s="99"/>
      <c r="AH10709" s="31"/>
      <c r="AI10709" s="31"/>
      <c r="AJ10709" s="31"/>
      <c r="AK10709" s="31"/>
      <c r="AL10709" s="31"/>
      <c r="AO10709" s="376"/>
    </row>
    <row r="10710" spans="1:41" x14ac:dyDescent="0.25">
      <c r="A10710" s="44" t="s">
        <v>14107</v>
      </c>
      <c r="B10710" s="44" t="s">
        <v>14108</v>
      </c>
      <c r="C10710" s="45" t="s">
        <v>14109</v>
      </c>
      <c r="D10710" s="93" t="s">
        <v>17443</v>
      </c>
      <c r="E10710" s="45" t="s">
        <v>14110</v>
      </c>
      <c r="F10710" s="93"/>
      <c r="G10710" s="93"/>
      <c r="H10710" s="93"/>
      <c r="I10710" s="99"/>
      <c r="J10710" s="99"/>
      <c r="K10710" s="99"/>
      <c r="L10710" s="99"/>
      <c r="M10710" s="99"/>
      <c r="N10710" s="99"/>
      <c r="O10710" s="99"/>
      <c r="P10710" s="99"/>
      <c r="Q10710" s="99"/>
      <c r="R10710" s="99"/>
      <c r="S10710" s="99"/>
      <c r="T10710" s="99"/>
      <c r="U10710" s="99"/>
      <c r="V10710" s="99"/>
      <c r="W10710" s="99"/>
      <c r="X10710" s="99"/>
      <c r="Y10710" s="99"/>
      <c r="Z10710" s="99"/>
      <c r="AA10710" s="99"/>
      <c r="AB10710" s="99"/>
      <c r="AC10710" s="99"/>
      <c r="AD10710" s="99"/>
      <c r="AE10710" s="99"/>
      <c r="AF10710" s="99"/>
      <c r="AG10710" s="99"/>
      <c r="AH10710" s="31"/>
      <c r="AI10710" s="31"/>
      <c r="AJ10710" s="31"/>
      <c r="AK10710" s="31"/>
      <c r="AL10710" s="31"/>
      <c r="AO10710" s="376"/>
    </row>
    <row r="10711" spans="1:41" x14ac:dyDescent="0.25">
      <c r="A10711" s="44" t="s">
        <v>5297</v>
      </c>
      <c r="B10711" s="44" t="s">
        <v>5130</v>
      </c>
      <c r="C10711" s="45">
        <v>22010701</v>
      </c>
      <c r="D10711" s="45" t="s">
        <v>11363</v>
      </c>
      <c r="E10711" s="45" t="s">
        <v>5131</v>
      </c>
      <c r="AO10711" s="376"/>
    </row>
    <row r="10712" spans="1:41" x14ac:dyDescent="0.25">
      <c r="A10712" s="44" t="s">
        <v>5297</v>
      </c>
      <c r="B10712" s="44" t="s">
        <v>924</v>
      </c>
      <c r="C10712" s="45">
        <v>22010702</v>
      </c>
      <c r="D10712" s="45" t="s">
        <v>11363</v>
      </c>
      <c r="E10712" s="45" t="s">
        <v>5131</v>
      </c>
      <c r="AO10712" s="376"/>
    </row>
    <row r="10713" spans="1:41" x14ac:dyDescent="0.25">
      <c r="A10713" s="44" t="s">
        <v>18020</v>
      </c>
      <c r="B10713" s="44" t="s">
        <v>2350</v>
      </c>
      <c r="C10713" s="45">
        <v>250106</v>
      </c>
      <c r="D10713" s="45" t="s">
        <v>11363</v>
      </c>
      <c r="E10713" s="45" t="s">
        <v>11887</v>
      </c>
      <c r="AO10713" s="376"/>
    </row>
    <row r="10714" spans="1:41" x14ac:dyDescent="0.25">
      <c r="A10714" s="44" t="s">
        <v>21734</v>
      </c>
      <c r="B10714" s="44" t="s">
        <v>925</v>
      </c>
      <c r="C10714" s="45">
        <v>260601</v>
      </c>
      <c r="D10714" s="45" t="s">
        <v>11363</v>
      </c>
      <c r="E10714" s="45" t="s">
        <v>17341</v>
      </c>
      <c r="AO10714" s="376"/>
    </row>
    <row r="10715" spans="1:41" x14ac:dyDescent="0.25">
      <c r="A10715" s="44" t="s">
        <v>21734</v>
      </c>
      <c r="B10715" s="44" t="s">
        <v>21470</v>
      </c>
      <c r="C10715" s="45">
        <v>260702</v>
      </c>
      <c r="D10715" s="45" t="s">
        <v>11363</v>
      </c>
      <c r="E10715" s="45" t="s">
        <v>11150</v>
      </c>
      <c r="AO10715" s="376"/>
    </row>
    <row r="10716" spans="1:41" x14ac:dyDescent="0.25">
      <c r="A10716" s="44" t="s">
        <v>21734</v>
      </c>
      <c r="B10716" s="44" t="s">
        <v>936</v>
      </c>
      <c r="C10716" s="45">
        <v>260703</v>
      </c>
      <c r="D10716" s="45" t="s">
        <v>11363</v>
      </c>
      <c r="E10716" s="45" t="s">
        <v>11150</v>
      </c>
      <c r="AO10716" s="376"/>
    </row>
    <row r="10717" spans="1:41" x14ac:dyDescent="0.25">
      <c r="A10717" s="44" t="s">
        <v>9474</v>
      </c>
      <c r="B10717" s="92" t="s">
        <v>9602</v>
      </c>
      <c r="C10717" s="45" t="s">
        <v>9343</v>
      </c>
      <c r="D10717" s="93" t="s">
        <v>9601</v>
      </c>
      <c r="E10717" s="94">
        <v>46568</v>
      </c>
      <c r="F10717" s="93"/>
      <c r="G10717" s="93"/>
      <c r="H10717" s="93"/>
      <c r="I10717" s="99"/>
      <c r="J10717" s="99"/>
      <c r="K10717" s="99"/>
      <c r="L10717" s="99"/>
      <c r="M10717" s="99"/>
      <c r="N10717" s="44"/>
      <c r="O10717" s="44"/>
      <c r="P10717" s="99"/>
      <c r="Q10717" s="99"/>
      <c r="R10717" s="99"/>
      <c r="S10717" s="99"/>
      <c r="T10717" s="99"/>
      <c r="U10717" s="99"/>
      <c r="V10717" s="99"/>
      <c r="W10717" s="99"/>
      <c r="X10717" s="99"/>
      <c r="Y10717" s="99"/>
      <c r="Z10717" s="99"/>
      <c r="AA10717" s="99"/>
      <c r="AB10717" s="99"/>
      <c r="AC10717" s="99"/>
      <c r="AD10717" s="99"/>
      <c r="AE10717" s="99"/>
      <c r="AF10717" s="99"/>
      <c r="AG10717" s="99"/>
      <c r="AH10717" s="31"/>
      <c r="AI10717" s="31"/>
      <c r="AJ10717" s="31"/>
      <c r="AK10717" s="31"/>
      <c r="AL10717" s="31"/>
      <c r="AO10717" s="376"/>
    </row>
    <row r="10718" spans="1:41" x14ac:dyDescent="0.25">
      <c r="A10718" s="44" t="s">
        <v>18021</v>
      </c>
      <c r="B10718" s="44" t="s">
        <v>5134</v>
      </c>
      <c r="C10718" s="45">
        <v>230807</v>
      </c>
      <c r="D10718" s="45" t="s">
        <v>11363</v>
      </c>
      <c r="E10718" s="45" t="s">
        <v>8282</v>
      </c>
      <c r="AO10718" s="376"/>
    </row>
    <row r="10719" spans="1:41" x14ac:dyDescent="0.25">
      <c r="A10719" s="44" t="s">
        <v>15835</v>
      </c>
      <c r="B10719" s="44" t="s">
        <v>925</v>
      </c>
      <c r="C10719" s="45">
        <v>250601</v>
      </c>
      <c r="D10719" s="45" t="s">
        <v>11363</v>
      </c>
      <c r="E10719" s="45" t="s">
        <v>15609</v>
      </c>
      <c r="AO10719" s="376"/>
    </row>
    <row r="10720" spans="1:41" x14ac:dyDescent="0.25">
      <c r="A10720" s="44" t="s">
        <v>15835</v>
      </c>
      <c r="B10720" s="44" t="s">
        <v>9248</v>
      </c>
      <c r="C10720" s="45">
        <v>260105</v>
      </c>
      <c r="D10720" s="45" t="s">
        <v>11363</v>
      </c>
      <c r="E10720" s="45" t="s">
        <v>17625</v>
      </c>
      <c r="AO10720" s="376"/>
    </row>
    <row r="10721" spans="1:41" x14ac:dyDescent="0.3">
      <c r="A10721" s="333" t="s">
        <v>18699</v>
      </c>
      <c r="B10721" s="333" t="s">
        <v>2301</v>
      </c>
      <c r="C10721" s="125" t="s">
        <v>18816</v>
      </c>
      <c r="D10721" s="32" t="s">
        <v>20309</v>
      </c>
      <c r="E10721" s="125" t="s">
        <v>8292</v>
      </c>
      <c r="F10721" s="125" t="s">
        <v>1189</v>
      </c>
      <c r="G10721" s="125" t="s">
        <v>1190</v>
      </c>
      <c r="AO10721" s="376"/>
    </row>
    <row r="10722" spans="1:41" x14ac:dyDescent="0.25">
      <c r="A10722" s="44" t="s">
        <v>1632</v>
      </c>
      <c r="B10722" s="44" t="s">
        <v>5134</v>
      </c>
      <c r="C10722" s="45">
        <v>220802</v>
      </c>
      <c r="D10722" s="45" t="s">
        <v>11363</v>
      </c>
      <c r="E10722" s="45" t="s">
        <v>4966</v>
      </c>
      <c r="AO10722" s="376"/>
    </row>
    <row r="10723" spans="1:41" x14ac:dyDescent="0.25">
      <c r="A10723" s="44" t="s">
        <v>13657</v>
      </c>
      <c r="B10723" s="44" t="s">
        <v>12111</v>
      </c>
      <c r="C10723" s="45">
        <v>13.25</v>
      </c>
      <c r="D10723" s="45" t="s">
        <v>12549</v>
      </c>
      <c r="E10723" s="46">
        <v>47664</v>
      </c>
      <c r="F10723" s="45"/>
      <c r="G10723" s="93"/>
      <c r="H10723" s="93"/>
      <c r="I10723" s="99"/>
      <c r="J10723" s="99"/>
      <c r="K10723" s="99"/>
      <c r="L10723" s="99"/>
      <c r="M10723" s="99"/>
      <c r="N10723" s="99"/>
      <c r="O10723" s="99"/>
      <c r="P10723" s="99"/>
      <c r="Q10723" s="99"/>
      <c r="R10723" s="99"/>
      <c r="S10723" s="99"/>
      <c r="T10723" s="99"/>
      <c r="U10723" s="99"/>
      <c r="V10723" s="99"/>
      <c r="W10723" s="99"/>
      <c r="X10723" s="99"/>
      <c r="Y10723" s="99"/>
      <c r="Z10723" s="99"/>
      <c r="AA10723" s="99"/>
      <c r="AB10723" s="99"/>
      <c r="AC10723" s="99"/>
      <c r="AD10723" s="99"/>
      <c r="AE10723" s="99"/>
      <c r="AF10723" s="99"/>
      <c r="AG10723" s="99"/>
      <c r="AH10723" s="31"/>
      <c r="AI10723" s="31"/>
      <c r="AJ10723" s="31"/>
      <c r="AK10723" s="31"/>
      <c r="AL10723" s="31"/>
      <c r="AO10723" s="376"/>
    </row>
    <row r="10724" spans="1:41" x14ac:dyDescent="0.25">
      <c r="A10724" s="44" t="s">
        <v>7148</v>
      </c>
      <c r="B10724" s="44" t="s">
        <v>1891</v>
      </c>
      <c r="C10724" s="45" t="s">
        <v>7149</v>
      </c>
      <c r="D10724" s="46" t="s">
        <v>21328</v>
      </c>
      <c r="E10724" s="46">
        <v>46558</v>
      </c>
      <c r="AO10724" s="376"/>
    </row>
    <row r="10725" spans="1:41" x14ac:dyDescent="0.25">
      <c r="A10725" s="44" t="s">
        <v>7148</v>
      </c>
      <c r="B10725" s="44" t="s">
        <v>3475</v>
      </c>
      <c r="C10725" s="45">
        <v>260301</v>
      </c>
      <c r="D10725" s="45" t="s">
        <v>11363</v>
      </c>
      <c r="E10725" s="45" t="s">
        <v>17625</v>
      </c>
      <c r="AO10725" s="376"/>
    </row>
    <row r="10726" spans="1:41" x14ac:dyDescent="0.25">
      <c r="A10726" s="44" t="s">
        <v>12335</v>
      </c>
      <c r="B10726" s="44" t="s">
        <v>12099</v>
      </c>
      <c r="C10726" s="45">
        <v>8.25</v>
      </c>
      <c r="D10726" s="45" t="s">
        <v>12549</v>
      </c>
      <c r="E10726" s="46">
        <v>47057</v>
      </c>
      <c r="F10726" s="45"/>
      <c r="G10726" s="93"/>
      <c r="H10726" s="93"/>
      <c r="I10726" s="99"/>
      <c r="J10726" s="99"/>
      <c r="K10726" s="99"/>
      <c r="L10726" s="99"/>
      <c r="M10726" s="99"/>
      <c r="N10726" s="99"/>
      <c r="O10726" s="99"/>
      <c r="P10726" s="99"/>
      <c r="Q10726" s="99"/>
      <c r="R10726" s="99"/>
      <c r="S10726" s="99"/>
      <c r="T10726" s="99"/>
      <c r="U10726" s="99"/>
      <c r="V10726" s="99"/>
      <c r="W10726" s="99"/>
      <c r="X10726" s="99"/>
      <c r="Y10726" s="99"/>
      <c r="Z10726" s="99"/>
      <c r="AA10726" s="99"/>
      <c r="AB10726" s="99"/>
      <c r="AC10726" s="99"/>
      <c r="AD10726" s="99"/>
      <c r="AE10726" s="99"/>
      <c r="AF10726" s="99"/>
      <c r="AG10726" s="99"/>
      <c r="AH10726" s="31"/>
      <c r="AI10726" s="31"/>
      <c r="AJ10726" s="31"/>
      <c r="AK10726" s="31"/>
      <c r="AL10726" s="31"/>
      <c r="AO10726" s="376"/>
    </row>
    <row r="10727" spans="1:41" x14ac:dyDescent="0.25">
      <c r="A10727" s="44" t="s">
        <v>12335</v>
      </c>
      <c r="B10727" s="44" t="s">
        <v>12181</v>
      </c>
      <c r="C10727" s="45">
        <v>16.23</v>
      </c>
      <c r="D10727" s="45" t="s">
        <v>12549</v>
      </c>
      <c r="E10727" s="46">
        <v>46934</v>
      </c>
      <c r="F10727" s="45"/>
      <c r="G10727" s="93"/>
      <c r="H10727" s="93"/>
      <c r="I10727" s="99"/>
      <c r="J10727" s="99"/>
      <c r="K10727" s="99"/>
      <c r="L10727" s="99"/>
      <c r="M10727" s="99"/>
      <c r="N10727" s="99"/>
      <c r="O10727" s="99"/>
      <c r="P10727" s="99"/>
      <c r="Q10727" s="99"/>
      <c r="R10727" s="99"/>
      <c r="S10727" s="99"/>
      <c r="T10727" s="99"/>
      <c r="U10727" s="99"/>
      <c r="V10727" s="99"/>
      <c r="W10727" s="99"/>
      <c r="X10727" s="99"/>
      <c r="Y10727" s="99"/>
      <c r="Z10727" s="99"/>
      <c r="AA10727" s="99"/>
      <c r="AB10727" s="99"/>
      <c r="AC10727" s="99"/>
      <c r="AD10727" s="99"/>
      <c r="AE10727" s="99"/>
      <c r="AF10727" s="99"/>
      <c r="AG10727" s="99"/>
      <c r="AH10727" s="31"/>
      <c r="AI10727" s="31"/>
      <c r="AJ10727" s="31"/>
      <c r="AK10727" s="31"/>
      <c r="AL10727" s="31"/>
      <c r="AO10727" s="376"/>
    </row>
    <row r="10728" spans="1:41" x14ac:dyDescent="0.25">
      <c r="A10728" s="91" t="s">
        <v>19224</v>
      </c>
      <c r="B10728" s="92" t="s">
        <v>19284</v>
      </c>
      <c r="C10728" s="93" t="s">
        <v>19285</v>
      </c>
      <c r="D10728" s="93" t="s">
        <v>1201</v>
      </c>
      <c r="E10728" s="94">
        <v>46582</v>
      </c>
      <c r="F10728" s="93"/>
      <c r="G10728" s="93"/>
      <c r="H10728" s="93"/>
      <c r="I10728" s="99"/>
      <c r="J10728" s="99"/>
      <c r="K10728" s="99"/>
      <c r="L10728" s="99"/>
      <c r="M10728" s="99"/>
      <c r="N10728" s="99"/>
      <c r="O10728" s="99"/>
      <c r="P10728" s="99"/>
      <c r="Q10728" s="99"/>
      <c r="R10728" s="99"/>
      <c r="S10728" s="99"/>
      <c r="T10728" s="99"/>
      <c r="U10728" s="99"/>
      <c r="V10728" s="99"/>
      <c r="W10728" s="99"/>
      <c r="X10728" s="99"/>
      <c r="Y10728" s="99"/>
      <c r="Z10728" s="99"/>
      <c r="AA10728" s="99"/>
      <c r="AB10728" s="99"/>
      <c r="AC10728" s="99"/>
      <c r="AD10728" s="99"/>
      <c r="AE10728" s="99"/>
      <c r="AF10728" s="99"/>
      <c r="AG10728" s="99"/>
      <c r="AH10728" s="31"/>
      <c r="AI10728" s="31"/>
      <c r="AJ10728" s="31"/>
      <c r="AK10728" s="31"/>
      <c r="AL10728" s="31"/>
      <c r="AO10728" s="376"/>
    </row>
    <row r="10729" spans="1:41" x14ac:dyDescent="0.25">
      <c r="A10729" s="44" t="s">
        <v>1844</v>
      </c>
      <c r="B10729" s="44" t="s">
        <v>8472</v>
      </c>
      <c r="C10729" s="45" t="s">
        <v>8535</v>
      </c>
      <c r="D10729" s="32" t="s">
        <v>5559</v>
      </c>
      <c r="E10729" s="45" t="s">
        <v>20851</v>
      </c>
      <c r="F10729" s="32"/>
      <c r="G10729" s="32"/>
      <c r="H10729" s="32"/>
      <c r="I10729" s="31"/>
      <c r="J10729" s="31"/>
      <c r="K10729" s="31"/>
      <c r="L10729" s="31"/>
      <c r="M10729" s="31"/>
      <c r="N10729" s="31"/>
      <c r="O10729" s="31"/>
      <c r="P10729" s="31"/>
      <c r="Q10729" s="31"/>
      <c r="R10729" s="31"/>
      <c r="S10729" s="31"/>
      <c r="T10729" s="31"/>
      <c r="U10729" s="31"/>
      <c r="V10729" s="31"/>
      <c r="W10729" s="31"/>
      <c r="X10729" s="31"/>
      <c r="Y10729" s="31"/>
      <c r="Z10729" s="31"/>
      <c r="AA10729" s="31"/>
      <c r="AB10729" s="31"/>
      <c r="AC10729" s="31"/>
      <c r="AD10729" s="31"/>
      <c r="AE10729" s="31"/>
      <c r="AF10729" s="31"/>
      <c r="AG10729" s="31"/>
      <c r="AH10729" s="31"/>
      <c r="AI10729" s="31"/>
      <c r="AJ10729" s="31"/>
      <c r="AK10729" s="31"/>
      <c r="AL10729" s="31"/>
      <c r="AO10729" s="376"/>
    </row>
    <row r="10730" spans="1:41" x14ac:dyDescent="0.25">
      <c r="A10730" s="44" t="s">
        <v>1844</v>
      </c>
      <c r="B10730" s="44" t="s">
        <v>21365</v>
      </c>
      <c r="C10730" s="45" t="s">
        <v>8133</v>
      </c>
      <c r="D10730" s="45" t="s">
        <v>21447</v>
      </c>
      <c r="E10730" s="46">
        <v>46752</v>
      </c>
      <c r="AO10730" s="376"/>
    </row>
    <row r="10731" spans="1:41" x14ac:dyDescent="0.25">
      <c r="A10731" s="44" t="s">
        <v>1844</v>
      </c>
      <c r="B10731" s="92" t="s">
        <v>12068</v>
      </c>
      <c r="C10731" s="93" t="s">
        <v>12038</v>
      </c>
      <c r="D10731" s="93" t="s">
        <v>1201</v>
      </c>
      <c r="E10731" s="94">
        <v>47208</v>
      </c>
      <c r="F10731" s="93"/>
      <c r="G10731" s="93"/>
      <c r="H10731" s="93"/>
      <c r="I10731" s="99"/>
      <c r="J10731" s="99"/>
      <c r="K10731" s="99"/>
      <c r="L10731" s="99"/>
      <c r="M10731" s="99"/>
      <c r="N10731" s="99"/>
      <c r="O10731" s="44"/>
      <c r="P10731" s="99"/>
      <c r="Q10731" s="99"/>
      <c r="R10731" s="99"/>
      <c r="S10731" s="99"/>
      <c r="T10731" s="99"/>
      <c r="U10731" s="99"/>
      <c r="V10731" s="99"/>
      <c r="W10731" s="99"/>
      <c r="X10731" s="99"/>
      <c r="Y10731" s="99"/>
      <c r="Z10731" s="99"/>
      <c r="AA10731" s="99"/>
      <c r="AB10731" s="99"/>
      <c r="AC10731" s="99"/>
      <c r="AD10731" s="99"/>
      <c r="AE10731" s="99"/>
      <c r="AF10731" s="99"/>
      <c r="AG10731" s="99"/>
      <c r="AH10731" s="31"/>
      <c r="AI10731" s="31"/>
      <c r="AJ10731" s="31"/>
      <c r="AK10731" s="31"/>
      <c r="AL10731" s="31"/>
      <c r="AO10731" s="376"/>
    </row>
    <row r="10732" spans="1:41" x14ac:dyDescent="0.25">
      <c r="A10732" s="44" t="s">
        <v>18022</v>
      </c>
      <c r="B10732" s="44" t="s">
        <v>5134</v>
      </c>
      <c r="C10732" s="45">
        <v>250802</v>
      </c>
      <c r="D10732" s="45" t="s">
        <v>11363</v>
      </c>
      <c r="E10732" s="45" t="s">
        <v>9880</v>
      </c>
      <c r="AO10732" s="376"/>
    </row>
    <row r="10733" spans="1:41" x14ac:dyDescent="0.25">
      <c r="A10733" s="44" t="s">
        <v>7028</v>
      </c>
      <c r="B10733" s="44" t="s">
        <v>2350</v>
      </c>
      <c r="C10733" s="45">
        <v>250106</v>
      </c>
      <c r="D10733" s="45" t="s">
        <v>11363</v>
      </c>
      <c r="E10733" s="45" t="s">
        <v>11887</v>
      </c>
      <c r="AO10733" s="376"/>
    </row>
    <row r="10734" spans="1:41" x14ac:dyDescent="0.25">
      <c r="A10734" s="44" t="s">
        <v>15836</v>
      </c>
      <c r="B10734" s="44" t="s">
        <v>5134</v>
      </c>
      <c r="C10734" s="45">
        <v>250802</v>
      </c>
      <c r="D10734" s="45" t="s">
        <v>11363</v>
      </c>
      <c r="E10734" s="45" t="s">
        <v>9880</v>
      </c>
      <c r="AO10734" s="376"/>
    </row>
    <row r="10735" spans="1:41" x14ac:dyDescent="0.25">
      <c r="A10735" s="44" t="s">
        <v>13858</v>
      </c>
      <c r="B10735" s="44" t="s">
        <v>14763</v>
      </c>
      <c r="C10735" s="45" t="s">
        <v>13859</v>
      </c>
      <c r="D10735" s="367" t="s">
        <v>3696</v>
      </c>
      <c r="E10735" s="328">
        <f>DATE(2029,4,18)</f>
        <v>47226</v>
      </c>
      <c r="F10735" s="32"/>
      <c r="G10735" s="32"/>
      <c r="H10735" s="32"/>
      <c r="I10735" s="31"/>
      <c r="J10735" s="31"/>
      <c r="K10735" s="31"/>
      <c r="L10735" s="31"/>
      <c r="M10735" s="31"/>
      <c r="N10735" s="31"/>
      <c r="O10735" s="31"/>
      <c r="P10735" s="31"/>
      <c r="Q10735" s="31"/>
      <c r="R10735" s="31"/>
      <c r="S10735" s="31"/>
      <c r="T10735" s="31"/>
      <c r="U10735" s="31"/>
      <c r="V10735" s="31"/>
      <c r="W10735" s="31"/>
      <c r="X10735" s="31"/>
      <c r="Y10735" s="31"/>
      <c r="Z10735" s="31"/>
      <c r="AA10735" s="31"/>
      <c r="AB10735" s="31"/>
      <c r="AC10735" s="31"/>
      <c r="AD10735" s="31"/>
      <c r="AE10735" s="31"/>
      <c r="AF10735" s="31"/>
      <c r="AG10735" s="31"/>
      <c r="AH10735" s="31"/>
      <c r="AI10735" s="31"/>
      <c r="AJ10735" s="31"/>
      <c r="AK10735" s="31"/>
      <c r="AL10735" s="31"/>
      <c r="AO10735" s="376"/>
    </row>
    <row r="10736" spans="1:41" x14ac:dyDescent="0.25">
      <c r="A10736" s="44" t="s">
        <v>10608</v>
      </c>
      <c r="B10736" s="44" t="s">
        <v>9248</v>
      </c>
      <c r="C10736" s="45">
        <v>240101</v>
      </c>
      <c r="D10736" s="45" t="s">
        <v>11363</v>
      </c>
      <c r="E10736" s="45" t="s">
        <v>9249</v>
      </c>
      <c r="AO10736" s="376"/>
    </row>
    <row r="10737" spans="1:41" x14ac:dyDescent="0.25">
      <c r="A10737" s="44" t="s">
        <v>9736</v>
      </c>
      <c r="B10737" s="44" t="s">
        <v>15006</v>
      </c>
      <c r="C10737" s="45" t="s">
        <v>9792</v>
      </c>
      <c r="D10737" s="367" t="s">
        <v>3696</v>
      </c>
      <c r="E10737" s="328">
        <f>DATE(2028,5,7)</f>
        <v>46880</v>
      </c>
      <c r="F10737" s="32"/>
      <c r="G10737" s="32"/>
      <c r="H10737" s="32"/>
      <c r="I10737" s="31"/>
      <c r="J10737" s="31"/>
      <c r="K10737" s="31"/>
      <c r="L10737" s="31"/>
      <c r="M10737" s="31"/>
      <c r="N10737" s="31"/>
      <c r="O10737" s="31"/>
      <c r="P10737" s="31"/>
      <c r="Q10737" s="31"/>
      <c r="R10737" s="31"/>
      <c r="S10737" s="31"/>
      <c r="T10737" s="31"/>
      <c r="U10737" s="31"/>
      <c r="V10737" s="31"/>
      <c r="W10737" s="31"/>
      <c r="X10737" s="31"/>
      <c r="Y10737" s="31"/>
      <c r="Z10737" s="31"/>
      <c r="AA10737" s="31"/>
      <c r="AB10737" s="31"/>
      <c r="AC10737" s="31"/>
      <c r="AD10737" s="31"/>
      <c r="AE10737" s="31"/>
      <c r="AF10737" s="31"/>
      <c r="AG10737" s="31"/>
      <c r="AH10737" s="31"/>
      <c r="AI10737" s="31"/>
      <c r="AJ10737" s="31"/>
      <c r="AK10737" s="31"/>
      <c r="AL10737" s="31"/>
      <c r="AO10737" s="376"/>
    </row>
    <row r="10738" spans="1:41" x14ac:dyDescent="0.3">
      <c r="A10738" s="333" t="s">
        <v>11475</v>
      </c>
      <c r="B10738" s="333" t="s">
        <v>12858</v>
      </c>
      <c r="C10738" s="125" t="s">
        <v>12859</v>
      </c>
      <c r="D10738" s="32" t="s">
        <v>20309</v>
      </c>
      <c r="E10738" s="125" t="s">
        <v>5332</v>
      </c>
      <c r="F10738" s="125" t="s">
        <v>1189</v>
      </c>
      <c r="G10738" s="125" t="s">
        <v>1190</v>
      </c>
      <c r="AO10738" s="376"/>
    </row>
    <row r="10739" spans="1:41" x14ac:dyDescent="0.25">
      <c r="A10739" s="44" t="s">
        <v>8176</v>
      </c>
      <c r="B10739" s="44" t="s">
        <v>21365</v>
      </c>
      <c r="C10739" s="45" t="s">
        <v>8133</v>
      </c>
      <c r="D10739" s="45" t="s">
        <v>21447</v>
      </c>
      <c r="E10739" s="46">
        <v>46752</v>
      </c>
      <c r="AO10739" s="376"/>
    </row>
    <row r="10740" spans="1:41" x14ac:dyDescent="0.25">
      <c r="A10740" s="44" t="s">
        <v>12336</v>
      </c>
      <c r="B10740" s="44" t="s">
        <v>12099</v>
      </c>
      <c r="C10740" s="45">
        <v>8.25</v>
      </c>
      <c r="D10740" s="45" t="s">
        <v>12549</v>
      </c>
      <c r="E10740" s="46">
        <v>47057</v>
      </c>
      <c r="F10740" s="45"/>
      <c r="G10740" s="93"/>
      <c r="H10740" s="93"/>
      <c r="I10740" s="99"/>
      <c r="J10740" s="99"/>
      <c r="K10740" s="99"/>
      <c r="L10740" s="99"/>
      <c r="M10740" s="99"/>
      <c r="N10740" s="99"/>
      <c r="O10740" s="99"/>
      <c r="P10740" s="99"/>
      <c r="Q10740" s="99"/>
      <c r="R10740" s="99"/>
      <c r="S10740" s="99"/>
      <c r="T10740" s="99"/>
      <c r="U10740" s="99"/>
      <c r="V10740" s="99"/>
      <c r="W10740" s="99"/>
      <c r="X10740" s="99"/>
      <c r="Y10740" s="99"/>
      <c r="Z10740" s="99"/>
      <c r="AA10740" s="99"/>
      <c r="AB10740" s="99"/>
      <c r="AC10740" s="99"/>
      <c r="AD10740" s="99"/>
      <c r="AE10740" s="99"/>
      <c r="AF10740" s="99"/>
      <c r="AG10740" s="99"/>
      <c r="AH10740" s="31"/>
      <c r="AI10740" s="31"/>
      <c r="AJ10740" s="31"/>
      <c r="AK10740" s="31"/>
      <c r="AL10740" s="31"/>
      <c r="AO10740" s="376"/>
    </row>
    <row r="10741" spans="1:41" x14ac:dyDescent="0.25">
      <c r="A10741" s="44" t="s">
        <v>5298</v>
      </c>
      <c r="B10741" s="44" t="s">
        <v>2350</v>
      </c>
      <c r="C10741" s="45">
        <v>220105</v>
      </c>
      <c r="D10741" s="45" t="s">
        <v>11363</v>
      </c>
      <c r="E10741" s="45" t="s">
        <v>2593</v>
      </c>
      <c r="AO10741" s="376"/>
    </row>
    <row r="10742" spans="1:41" x14ac:dyDescent="0.3">
      <c r="A10742" s="333" t="s">
        <v>15837</v>
      </c>
      <c r="B10742" s="333" t="s">
        <v>2301</v>
      </c>
      <c r="C10742" s="125" t="s">
        <v>18816</v>
      </c>
      <c r="D10742" s="32" t="s">
        <v>20309</v>
      </c>
      <c r="E10742" s="125" t="s">
        <v>8292</v>
      </c>
      <c r="F10742" s="125" t="s">
        <v>1190</v>
      </c>
      <c r="G10742" s="125" t="s">
        <v>1190</v>
      </c>
      <c r="AO10742" s="376"/>
    </row>
    <row r="10743" spans="1:41" x14ac:dyDescent="0.25">
      <c r="A10743" s="44" t="s">
        <v>15837</v>
      </c>
      <c r="B10743" s="44" t="s">
        <v>2350</v>
      </c>
      <c r="C10743" s="45">
        <v>250106</v>
      </c>
      <c r="D10743" s="45" t="s">
        <v>11363</v>
      </c>
      <c r="E10743" s="45" t="s">
        <v>11887</v>
      </c>
      <c r="AO10743" s="376"/>
    </row>
    <row r="10744" spans="1:41" x14ac:dyDescent="0.25">
      <c r="A10744" s="44" t="s">
        <v>6500</v>
      </c>
      <c r="B10744" s="44" t="s">
        <v>2350</v>
      </c>
      <c r="C10744" s="45">
        <v>230105</v>
      </c>
      <c r="D10744" s="45" t="s">
        <v>11363</v>
      </c>
      <c r="E10744" s="45" t="s">
        <v>5265</v>
      </c>
      <c r="AO10744" s="376"/>
    </row>
    <row r="10745" spans="1:41" x14ac:dyDescent="0.25">
      <c r="A10745" s="44" t="s">
        <v>749</v>
      </c>
      <c r="B10745" s="44" t="s">
        <v>925</v>
      </c>
      <c r="C10745" s="45">
        <v>230601</v>
      </c>
      <c r="D10745" s="45" t="s">
        <v>11363</v>
      </c>
      <c r="E10745" s="45" t="s">
        <v>7770</v>
      </c>
      <c r="AO10745" s="376"/>
    </row>
    <row r="10746" spans="1:41" x14ac:dyDescent="0.25">
      <c r="A10746" s="44" t="s">
        <v>749</v>
      </c>
      <c r="B10746" s="44" t="s">
        <v>935</v>
      </c>
      <c r="C10746" s="45">
        <v>230805</v>
      </c>
      <c r="D10746" s="45" t="s">
        <v>11363</v>
      </c>
      <c r="E10746" s="45" t="s">
        <v>4151</v>
      </c>
      <c r="AO10746" s="376"/>
    </row>
    <row r="10747" spans="1:41" x14ac:dyDescent="0.25">
      <c r="A10747" s="44" t="s">
        <v>749</v>
      </c>
      <c r="B10747" s="44" t="s">
        <v>5134</v>
      </c>
      <c r="C10747" s="45">
        <v>230807</v>
      </c>
      <c r="D10747" s="45" t="s">
        <v>11363</v>
      </c>
      <c r="E10747" s="45" t="s">
        <v>8282</v>
      </c>
      <c r="AO10747" s="376"/>
    </row>
    <row r="10748" spans="1:41" x14ac:dyDescent="0.3">
      <c r="A10748" s="57" t="s">
        <v>442</v>
      </c>
      <c r="B10748" s="57" t="s">
        <v>2173</v>
      </c>
      <c r="C10748" s="62">
        <v>24030</v>
      </c>
      <c r="D10748" s="62" t="s">
        <v>20886</v>
      </c>
      <c r="E10748" s="60">
        <v>47057</v>
      </c>
      <c r="F10748" s="32"/>
      <c r="G10748" s="32"/>
      <c r="H10748" s="32"/>
      <c r="I10748" s="31"/>
      <c r="J10748" s="31"/>
      <c r="K10748" s="31"/>
      <c r="L10748" s="31"/>
      <c r="M10748" s="31"/>
      <c r="N10748" s="31"/>
      <c r="O10748" s="31"/>
      <c r="P10748" s="31"/>
      <c r="Q10748" s="31"/>
      <c r="R10748" s="31"/>
      <c r="S10748" s="31"/>
      <c r="T10748" s="31"/>
      <c r="U10748" s="31"/>
      <c r="V10748" s="31"/>
      <c r="W10748" s="31"/>
      <c r="X10748" s="31"/>
      <c r="Y10748" s="31"/>
      <c r="Z10748" s="31"/>
      <c r="AA10748" s="31"/>
      <c r="AB10748" s="31"/>
      <c r="AC10748" s="31"/>
      <c r="AD10748" s="31"/>
      <c r="AE10748" s="31"/>
      <c r="AF10748" s="31"/>
      <c r="AG10748" s="31"/>
      <c r="AH10748" s="31"/>
      <c r="AI10748" s="31"/>
      <c r="AJ10748" s="31"/>
      <c r="AK10748" s="31"/>
      <c r="AL10748" s="31"/>
      <c r="AO10748" s="376"/>
    </row>
    <row r="10749" spans="1:41" x14ac:dyDescent="0.25">
      <c r="A10749" s="44" t="s">
        <v>442</v>
      </c>
      <c r="B10749" s="44" t="s">
        <v>21365</v>
      </c>
      <c r="C10749" s="45" t="s">
        <v>8133</v>
      </c>
      <c r="D10749" s="45" t="s">
        <v>21447</v>
      </c>
      <c r="E10749" s="46">
        <v>46752</v>
      </c>
      <c r="AO10749" s="376"/>
    </row>
    <row r="10750" spans="1:41" x14ac:dyDescent="0.3">
      <c r="A10750" s="333" t="s">
        <v>14</v>
      </c>
      <c r="B10750" s="333" t="s">
        <v>11377</v>
      </c>
      <c r="C10750" s="125" t="s">
        <v>11214</v>
      </c>
      <c r="D10750" s="32" t="s">
        <v>20309</v>
      </c>
      <c r="E10750" s="125" t="s">
        <v>4966</v>
      </c>
      <c r="F10750" s="125" t="s">
        <v>1190</v>
      </c>
      <c r="G10750" s="125" t="s">
        <v>1190</v>
      </c>
      <c r="AO10750" s="376"/>
    </row>
    <row r="10751" spans="1:41" x14ac:dyDescent="0.25">
      <c r="A10751" s="57" t="s">
        <v>14</v>
      </c>
      <c r="B10751" s="92" t="s">
        <v>3682</v>
      </c>
      <c r="C10751" s="93" t="s">
        <v>19106</v>
      </c>
      <c r="D10751" s="93" t="s">
        <v>3681</v>
      </c>
      <c r="E10751" s="94">
        <v>48029</v>
      </c>
      <c r="F10751" s="93"/>
      <c r="G10751" s="93"/>
      <c r="H10751" s="93"/>
      <c r="I10751" s="99"/>
      <c r="J10751" s="99"/>
      <c r="K10751" s="99"/>
      <c r="L10751" s="99"/>
      <c r="M10751" s="99"/>
      <c r="N10751" s="44"/>
      <c r="O10751" s="44"/>
      <c r="P10751" s="99"/>
      <c r="Q10751" s="99"/>
      <c r="R10751" s="99"/>
      <c r="S10751" s="99"/>
      <c r="T10751" s="99"/>
      <c r="U10751" s="99"/>
      <c r="V10751" s="99"/>
      <c r="W10751" s="99"/>
      <c r="X10751" s="99"/>
      <c r="Y10751" s="99"/>
      <c r="Z10751" s="99"/>
      <c r="AA10751" s="99"/>
      <c r="AB10751" s="99"/>
      <c r="AC10751" s="99"/>
      <c r="AD10751" s="99"/>
      <c r="AE10751" s="99"/>
      <c r="AF10751" s="99"/>
      <c r="AG10751" s="99"/>
      <c r="AH10751" s="31"/>
      <c r="AI10751" s="31"/>
      <c r="AJ10751" s="31"/>
      <c r="AK10751" s="31"/>
      <c r="AL10751" s="31"/>
      <c r="AO10751" s="376"/>
    </row>
    <row r="10752" spans="1:41" x14ac:dyDescent="0.25">
      <c r="A10752" s="44" t="s">
        <v>14</v>
      </c>
      <c r="B10752" s="44" t="s">
        <v>12118</v>
      </c>
      <c r="C10752" s="45">
        <v>13.23</v>
      </c>
      <c r="D10752" s="45" t="s">
        <v>12549</v>
      </c>
      <c r="E10752" s="46">
        <v>46934</v>
      </c>
      <c r="F10752" s="45" t="s">
        <v>1335</v>
      </c>
      <c r="G10752" s="93"/>
      <c r="H10752" s="93"/>
      <c r="I10752" s="99"/>
      <c r="J10752" s="99"/>
      <c r="K10752" s="99"/>
      <c r="L10752" s="99"/>
      <c r="M10752" s="99"/>
      <c r="N10752" s="99"/>
      <c r="O10752" s="99"/>
      <c r="P10752" s="99"/>
      <c r="Q10752" s="99"/>
      <c r="R10752" s="99"/>
      <c r="S10752" s="99"/>
      <c r="T10752" s="99"/>
      <c r="U10752" s="99"/>
      <c r="V10752" s="99"/>
      <c r="W10752" s="99"/>
      <c r="X10752" s="99"/>
      <c r="Y10752" s="99"/>
      <c r="Z10752" s="99"/>
      <c r="AA10752" s="99"/>
      <c r="AB10752" s="99"/>
      <c r="AC10752" s="99"/>
      <c r="AD10752" s="99"/>
      <c r="AE10752" s="99"/>
      <c r="AF10752" s="99"/>
      <c r="AG10752" s="99"/>
      <c r="AH10752" s="31"/>
      <c r="AI10752" s="31"/>
      <c r="AJ10752" s="31"/>
      <c r="AK10752" s="31"/>
      <c r="AL10752" s="31"/>
      <c r="AO10752" s="376"/>
    </row>
    <row r="10753" spans="1:41" x14ac:dyDescent="0.25">
      <c r="A10753" s="44" t="s">
        <v>14</v>
      </c>
      <c r="B10753" s="44" t="s">
        <v>12110</v>
      </c>
      <c r="C10753" s="45">
        <v>14.23</v>
      </c>
      <c r="D10753" s="45" t="s">
        <v>12549</v>
      </c>
      <c r="E10753" s="46">
        <v>46934</v>
      </c>
      <c r="F10753" s="45" t="s">
        <v>1335</v>
      </c>
      <c r="G10753" s="93"/>
      <c r="H10753" s="93"/>
      <c r="I10753" s="99"/>
      <c r="J10753" s="99"/>
      <c r="K10753" s="99"/>
      <c r="L10753" s="99"/>
      <c r="M10753" s="99"/>
      <c r="N10753" s="99"/>
      <c r="O10753" s="99"/>
      <c r="P10753" s="99"/>
      <c r="Q10753" s="99"/>
      <c r="R10753" s="99"/>
      <c r="S10753" s="99"/>
      <c r="T10753" s="99"/>
      <c r="U10753" s="99"/>
      <c r="V10753" s="99"/>
      <c r="W10753" s="99"/>
      <c r="X10753" s="99"/>
      <c r="Y10753" s="99"/>
      <c r="Z10753" s="99"/>
      <c r="AA10753" s="99"/>
      <c r="AB10753" s="99"/>
      <c r="AC10753" s="99"/>
      <c r="AD10753" s="99"/>
      <c r="AE10753" s="99"/>
      <c r="AF10753" s="99"/>
      <c r="AG10753" s="99"/>
      <c r="AH10753" s="31"/>
      <c r="AI10753" s="31"/>
      <c r="AJ10753" s="31"/>
      <c r="AK10753" s="31"/>
      <c r="AL10753" s="31"/>
      <c r="AO10753" s="376"/>
    </row>
    <row r="10754" spans="1:41" x14ac:dyDescent="0.25">
      <c r="A10754" s="44" t="s">
        <v>14</v>
      </c>
      <c r="B10754" s="44" t="s">
        <v>12125</v>
      </c>
      <c r="C10754" s="45">
        <v>20.23</v>
      </c>
      <c r="D10754" s="45" t="s">
        <v>12549</v>
      </c>
      <c r="E10754" s="46">
        <v>46934</v>
      </c>
      <c r="F10754" s="45" t="s">
        <v>1335</v>
      </c>
      <c r="G10754" s="93"/>
      <c r="H10754" s="93"/>
      <c r="I10754" s="99"/>
      <c r="J10754" s="99"/>
      <c r="K10754" s="99"/>
      <c r="L10754" s="99"/>
      <c r="M10754" s="99"/>
      <c r="N10754" s="99"/>
      <c r="O10754" s="99"/>
      <c r="P10754" s="99"/>
      <c r="Q10754" s="99"/>
      <c r="R10754" s="99"/>
      <c r="S10754" s="99"/>
      <c r="T10754" s="99"/>
      <c r="U10754" s="99"/>
      <c r="V10754" s="99"/>
      <c r="W10754" s="99"/>
      <c r="X10754" s="99"/>
      <c r="Y10754" s="99"/>
      <c r="Z10754" s="99"/>
      <c r="AA10754" s="99"/>
      <c r="AB10754" s="99"/>
      <c r="AC10754" s="99"/>
      <c r="AD10754" s="99"/>
      <c r="AE10754" s="99"/>
      <c r="AF10754" s="99"/>
      <c r="AG10754" s="99"/>
      <c r="AH10754" s="31"/>
      <c r="AI10754" s="31"/>
      <c r="AJ10754" s="31"/>
      <c r="AK10754" s="31"/>
      <c r="AL10754" s="31"/>
      <c r="AO10754" s="376"/>
    </row>
    <row r="10755" spans="1:41" x14ac:dyDescent="0.25">
      <c r="A10755" s="44" t="s">
        <v>14</v>
      </c>
      <c r="B10755" s="44" t="s">
        <v>12095</v>
      </c>
      <c r="C10755" s="45">
        <v>33.229999999999997</v>
      </c>
      <c r="D10755" s="45" t="s">
        <v>12549</v>
      </c>
      <c r="E10755" s="46">
        <v>46934</v>
      </c>
      <c r="F10755" s="45" t="s">
        <v>1335</v>
      </c>
      <c r="G10755" s="93"/>
      <c r="H10755" s="93"/>
      <c r="I10755" s="99"/>
      <c r="J10755" s="99"/>
      <c r="K10755" s="99"/>
      <c r="L10755" s="99"/>
      <c r="M10755" s="99"/>
      <c r="N10755" s="99"/>
      <c r="O10755" s="99"/>
      <c r="P10755" s="99"/>
      <c r="Q10755" s="99"/>
      <c r="R10755" s="99"/>
      <c r="S10755" s="99"/>
      <c r="T10755" s="99"/>
      <c r="U10755" s="99"/>
      <c r="V10755" s="99"/>
      <c r="W10755" s="99"/>
      <c r="X10755" s="99"/>
      <c r="Y10755" s="99"/>
      <c r="Z10755" s="99"/>
      <c r="AA10755" s="99"/>
      <c r="AB10755" s="99"/>
      <c r="AC10755" s="99"/>
      <c r="AD10755" s="99"/>
      <c r="AE10755" s="99"/>
      <c r="AF10755" s="99"/>
      <c r="AG10755" s="99"/>
      <c r="AH10755" s="31"/>
      <c r="AI10755" s="31"/>
      <c r="AJ10755" s="31"/>
      <c r="AK10755" s="31"/>
      <c r="AL10755" s="31"/>
      <c r="AO10755" s="376"/>
    </row>
    <row r="10756" spans="1:41" x14ac:dyDescent="0.25">
      <c r="A10756" s="102" t="s">
        <v>14</v>
      </c>
      <c r="B10756" s="92" t="s">
        <v>11243</v>
      </c>
      <c r="C10756" s="93" t="s">
        <v>11247</v>
      </c>
      <c r="D10756" s="93" t="s">
        <v>1201</v>
      </c>
      <c r="E10756" s="94">
        <v>46682</v>
      </c>
      <c r="F10756" s="93"/>
      <c r="G10756" s="93"/>
      <c r="H10756" s="93"/>
      <c r="I10756" s="99"/>
      <c r="J10756" s="99"/>
      <c r="K10756" s="99"/>
      <c r="L10756" s="99"/>
      <c r="M10756" s="99"/>
      <c r="N10756" s="44"/>
      <c r="O10756" s="44"/>
      <c r="P10756" s="99"/>
      <c r="Q10756" s="99"/>
      <c r="R10756" s="99"/>
      <c r="S10756" s="99"/>
      <c r="T10756" s="99"/>
      <c r="U10756" s="99"/>
      <c r="V10756" s="99"/>
      <c r="W10756" s="99"/>
      <c r="X10756" s="99"/>
      <c r="Y10756" s="99"/>
      <c r="Z10756" s="99"/>
      <c r="AA10756" s="99"/>
      <c r="AB10756" s="99"/>
      <c r="AC10756" s="99"/>
      <c r="AD10756" s="99"/>
      <c r="AE10756" s="99"/>
      <c r="AF10756" s="99"/>
      <c r="AG10756" s="99"/>
      <c r="AH10756" s="31"/>
      <c r="AI10756" s="31"/>
      <c r="AJ10756" s="31"/>
      <c r="AK10756" s="31"/>
      <c r="AL10756" s="31"/>
      <c r="AO10756" s="376"/>
    </row>
    <row r="10757" spans="1:41" x14ac:dyDescent="0.25">
      <c r="A10757" s="91" t="s">
        <v>14</v>
      </c>
      <c r="B10757" s="92" t="s">
        <v>19284</v>
      </c>
      <c r="C10757" s="93" t="s">
        <v>19285</v>
      </c>
      <c r="D10757" s="93" t="s">
        <v>1201</v>
      </c>
      <c r="E10757" s="94">
        <v>46582</v>
      </c>
      <c r="F10757" s="93"/>
      <c r="G10757" s="93"/>
      <c r="H10757" s="93"/>
      <c r="I10757" s="99"/>
      <c r="J10757" s="99"/>
      <c r="K10757" s="99"/>
      <c r="L10757" s="99"/>
      <c r="M10757" s="99"/>
      <c r="N10757" s="99"/>
      <c r="O10757" s="99"/>
      <c r="P10757" s="99"/>
      <c r="Q10757" s="99"/>
      <c r="R10757" s="99"/>
      <c r="S10757" s="99"/>
      <c r="T10757" s="99"/>
      <c r="U10757" s="99"/>
      <c r="V10757" s="99"/>
      <c r="W10757" s="99"/>
      <c r="X10757" s="99"/>
      <c r="Y10757" s="99"/>
      <c r="Z10757" s="99"/>
      <c r="AA10757" s="99"/>
      <c r="AB10757" s="99"/>
      <c r="AC10757" s="99"/>
      <c r="AD10757" s="99"/>
      <c r="AE10757" s="99"/>
      <c r="AF10757" s="99"/>
      <c r="AG10757" s="99"/>
      <c r="AH10757" s="31"/>
      <c r="AI10757" s="31"/>
      <c r="AJ10757" s="31"/>
      <c r="AK10757" s="31"/>
      <c r="AL10757" s="31"/>
      <c r="AO10757" s="376"/>
    </row>
    <row r="10758" spans="1:41" x14ac:dyDescent="0.25">
      <c r="A10758" s="44" t="s">
        <v>8490</v>
      </c>
      <c r="B10758" s="44" t="s">
        <v>8472</v>
      </c>
      <c r="C10758" s="45" t="s">
        <v>8536</v>
      </c>
      <c r="D10758" s="32" t="s">
        <v>5559</v>
      </c>
      <c r="E10758" s="45" t="s">
        <v>20851</v>
      </c>
      <c r="F10758" s="32"/>
      <c r="G10758" s="32"/>
      <c r="H10758" s="32"/>
      <c r="I10758" s="31"/>
      <c r="J10758" s="31"/>
      <c r="K10758" s="31"/>
      <c r="L10758" s="31"/>
      <c r="M10758" s="31"/>
      <c r="N10758" s="31"/>
      <c r="O10758" s="31"/>
      <c r="P10758" s="31"/>
      <c r="Q10758" s="31"/>
      <c r="R10758" s="31"/>
      <c r="S10758" s="31"/>
      <c r="T10758" s="31"/>
      <c r="U10758" s="31"/>
      <c r="V10758" s="31"/>
      <c r="W10758" s="31"/>
      <c r="X10758" s="31"/>
      <c r="Y10758" s="31"/>
      <c r="Z10758" s="31"/>
      <c r="AA10758" s="31"/>
      <c r="AB10758" s="31"/>
      <c r="AC10758" s="31"/>
      <c r="AD10758" s="31"/>
      <c r="AE10758" s="31"/>
      <c r="AF10758" s="31"/>
      <c r="AG10758" s="31"/>
      <c r="AH10758" s="31"/>
      <c r="AI10758" s="31"/>
      <c r="AJ10758" s="31"/>
      <c r="AK10758" s="31"/>
      <c r="AL10758" s="31"/>
      <c r="AO10758" s="376"/>
    </row>
    <row r="10759" spans="1:41" x14ac:dyDescent="0.3">
      <c r="A10759" s="333" t="s">
        <v>1056</v>
      </c>
      <c r="B10759" s="333" t="s">
        <v>4819</v>
      </c>
      <c r="C10759" s="125" t="s">
        <v>16273</v>
      </c>
      <c r="D10759" s="32" t="s">
        <v>20309</v>
      </c>
      <c r="E10759" s="125" t="s">
        <v>4972</v>
      </c>
      <c r="F10759" s="125" t="s">
        <v>1189</v>
      </c>
      <c r="G10759" s="125" t="s">
        <v>1190</v>
      </c>
      <c r="AO10759" s="376"/>
    </row>
    <row r="10760" spans="1:41" x14ac:dyDescent="0.25">
      <c r="A10760" s="44" t="s">
        <v>21735</v>
      </c>
      <c r="B10760" s="44" t="s">
        <v>21452</v>
      </c>
      <c r="C10760" s="45">
        <v>26060201</v>
      </c>
      <c r="D10760" s="45" t="s">
        <v>11363</v>
      </c>
      <c r="E10760" s="45" t="s">
        <v>9840</v>
      </c>
      <c r="AO10760" s="376"/>
    </row>
    <row r="10761" spans="1:41" x14ac:dyDescent="0.25">
      <c r="A10761" s="44" t="s">
        <v>21735</v>
      </c>
      <c r="B10761" s="44" t="s">
        <v>927</v>
      </c>
      <c r="C10761" s="45">
        <v>26060202</v>
      </c>
      <c r="D10761" s="45" t="s">
        <v>11363</v>
      </c>
      <c r="E10761" s="45" t="s">
        <v>9840</v>
      </c>
      <c r="AO10761" s="376"/>
    </row>
    <row r="10762" spans="1:41" x14ac:dyDescent="0.25">
      <c r="A10762" s="44" t="s">
        <v>1633</v>
      </c>
      <c r="B10762" s="44" t="s">
        <v>2350</v>
      </c>
      <c r="C10762" s="45">
        <v>230105</v>
      </c>
      <c r="D10762" s="45" t="s">
        <v>11363</v>
      </c>
      <c r="E10762" s="45" t="s">
        <v>5265</v>
      </c>
      <c r="AO10762" s="376"/>
    </row>
    <row r="10763" spans="1:41" x14ac:dyDescent="0.25">
      <c r="A10763" s="44" t="s">
        <v>13658</v>
      </c>
      <c r="B10763" s="44" t="s">
        <v>12091</v>
      </c>
      <c r="C10763" s="45">
        <v>9.25</v>
      </c>
      <c r="D10763" s="45" t="s">
        <v>12549</v>
      </c>
      <c r="E10763" s="46">
        <v>47664</v>
      </c>
      <c r="F10763" s="45"/>
      <c r="G10763" s="93"/>
      <c r="H10763" s="93"/>
      <c r="I10763" s="99"/>
      <c r="J10763" s="99"/>
      <c r="K10763" s="99"/>
      <c r="L10763" s="99"/>
      <c r="M10763" s="99"/>
      <c r="N10763" s="99"/>
      <c r="O10763" s="99"/>
      <c r="P10763" s="99"/>
      <c r="Q10763" s="99"/>
      <c r="R10763" s="99"/>
      <c r="S10763" s="99"/>
      <c r="T10763" s="99"/>
      <c r="U10763" s="99"/>
      <c r="V10763" s="99"/>
      <c r="W10763" s="99"/>
      <c r="X10763" s="99"/>
      <c r="Y10763" s="99"/>
      <c r="Z10763" s="99"/>
      <c r="AA10763" s="99"/>
      <c r="AB10763" s="99"/>
      <c r="AC10763" s="99"/>
      <c r="AD10763" s="99"/>
      <c r="AE10763" s="99"/>
      <c r="AF10763" s="99"/>
      <c r="AG10763" s="99"/>
      <c r="AH10763" s="31"/>
      <c r="AI10763" s="31"/>
      <c r="AJ10763" s="31"/>
      <c r="AK10763" s="31"/>
      <c r="AL10763" s="31"/>
      <c r="AO10763" s="376"/>
    </row>
    <row r="10764" spans="1:41" x14ac:dyDescent="0.25">
      <c r="A10764" s="44" t="s">
        <v>7</v>
      </c>
      <c r="B10764" s="44" t="s">
        <v>6877</v>
      </c>
      <c r="C10764" s="45" t="s">
        <v>6905</v>
      </c>
      <c r="D10764" s="32" t="s">
        <v>5559</v>
      </c>
      <c r="E10764" s="45" t="s">
        <v>20846</v>
      </c>
      <c r="F10764" s="32"/>
      <c r="G10764" s="32"/>
      <c r="H10764" s="32"/>
      <c r="I10764" s="31"/>
      <c r="J10764" s="31"/>
      <c r="K10764" s="31"/>
      <c r="L10764" s="31"/>
      <c r="M10764" s="31"/>
      <c r="N10764" s="31"/>
      <c r="O10764" s="31"/>
      <c r="P10764" s="31"/>
      <c r="Q10764" s="31"/>
      <c r="R10764" s="31"/>
      <c r="S10764" s="31"/>
      <c r="T10764" s="31"/>
      <c r="U10764" s="31"/>
      <c r="V10764" s="31"/>
      <c r="W10764" s="31"/>
      <c r="X10764" s="31"/>
      <c r="Y10764" s="31"/>
      <c r="Z10764" s="31"/>
      <c r="AA10764" s="31"/>
      <c r="AB10764" s="31"/>
      <c r="AC10764" s="31"/>
      <c r="AD10764" s="31"/>
      <c r="AE10764" s="31"/>
      <c r="AF10764" s="31"/>
      <c r="AG10764" s="31"/>
      <c r="AH10764" s="31"/>
      <c r="AI10764" s="31"/>
      <c r="AJ10764" s="31"/>
      <c r="AK10764" s="31"/>
      <c r="AL10764" s="31"/>
      <c r="AO10764" s="376"/>
    </row>
    <row r="10765" spans="1:41" x14ac:dyDescent="0.3">
      <c r="A10765" s="57" t="s">
        <v>7</v>
      </c>
      <c r="B10765" s="57" t="s">
        <v>1313</v>
      </c>
      <c r="C10765" s="62" t="s">
        <v>4753</v>
      </c>
      <c r="D10765" s="62" t="s">
        <v>20886</v>
      </c>
      <c r="E10765" s="368" t="s">
        <v>9707</v>
      </c>
      <c r="F10765" s="32"/>
      <c r="G10765" s="32"/>
      <c r="H10765" s="32"/>
      <c r="I10765" s="31"/>
      <c r="J10765" s="31"/>
      <c r="K10765" s="31"/>
      <c r="L10765" s="31"/>
      <c r="M10765" s="31"/>
      <c r="N10765" s="31"/>
      <c r="O10765" s="31"/>
      <c r="P10765" s="31"/>
      <c r="Q10765" s="31"/>
      <c r="R10765" s="31"/>
      <c r="S10765" s="31"/>
      <c r="T10765" s="31"/>
      <c r="U10765" s="31"/>
      <c r="V10765" s="31"/>
      <c r="W10765" s="31"/>
      <c r="X10765" s="31"/>
      <c r="Y10765" s="31"/>
      <c r="Z10765" s="31"/>
      <c r="AA10765" s="31"/>
      <c r="AB10765" s="31"/>
      <c r="AC10765" s="31"/>
      <c r="AD10765" s="31"/>
      <c r="AE10765" s="31"/>
      <c r="AF10765" s="31"/>
      <c r="AG10765" s="31"/>
      <c r="AH10765" s="31"/>
      <c r="AI10765" s="31"/>
      <c r="AJ10765" s="31"/>
      <c r="AK10765" s="31"/>
      <c r="AL10765" s="31"/>
      <c r="AO10765" s="376"/>
    </row>
    <row r="10766" spans="1:41" x14ac:dyDescent="0.3">
      <c r="A10766" s="57" t="s">
        <v>7</v>
      </c>
      <c r="B10766" s="57" t="s">
        <v>2173</v>
      </c>
      <c r="C10766" s="62">
        <v>24030</v>
      </c>
      <c r="D10766" s="62" t="s">
        <v>20886</v>
      </c>
      <c r="E10766" s="60">
        <v>47057</v>
      </c>
      <c r="F10766" s="32"/>
      <c r="G10766" s="32"/>
      <c r="H10766" s="32"/>
      <c r="I10766" s="31"/>
      <c r="J10766" s="31"/>
      <c r="K10766" s="31"/>
      <c r="L10766" s="31"/>
      <c r="M10766" s="31"/>
      <c r="N10766" s="31"/>
      <c r="O10766" s="31"/>
      <c r="P10766" s="31"/>
      <c r="Q10766" s="31"/>
      <c r="R10766" s="31"/>
      <c r="S10766" s="31"/>
      <c r="T10766" s="31"/>
      <c r="U10766" s="31"/>
      <c r="V10766" s="31"/>
      <c r="W10766" s="31"/>
      <c r="X10766" s="31"/>
      <c r="Y10766" s="31"/>
      <c r="Z10766" s="31"/>
      <c r="AA10766" s="31"/>
      <c r="AB10766" s="31"/>
      <c r="AC10766" s="31"/>
      <c r="AD10766" s="31"/>
      <c r="AE10766" s="31"/>
      <c r="AF10766" s="31"/>
      <c r="AG10766" s="31"/>
      <c r="AH10766" s="31"/>
      <c r="AI10766" s="31"/>
      <c r="AJ10766" s="31"/>
      <c r="AK10766" s="31"/>
      <c r="AL10766" s="31"/>
      <c r="AO10766" s="376"/>
    </row>
    <row r="10767" spans="1:41" x14ac:dyDescent="0.3">
      <c r="A10767" s="333" t="s">
        <v>7</v>
      </c>
      <c r="B10767" s="333" t="s">
        <v>11371</v>
      </c>
      <c r="C10767" s="125" t="s">
        <v>11215</v>
      </c>
      <c r="D10767" s="32" t="s">
        <v>20309</v>
      </c>
      <c r="E10767" s="125" t="s">
        <v>4966</v>
      </c>
      <c r="F10767" s="125" t="s">
        <v>1189</v>
      </c>
      <c r="G10767" s="125" t="s">
        <v>1190</v>
      </c>
      <c r="AO10767" s="376"/>
    </row>
    <row r="10768" spans="1:41" x14ac:dyDescent="0.3">
      <c r="A10768" s="333" t="s">
        <v>7</v>
      </c>
      <c r="B10768" s="333" t="s">
        <v>1157</v>
      </c>
      <c r="C10768" s="125" t="s">
        <v>13318</v>
      </c>
      <c r="D10768" s="32" t="s">
        <v>20309</v>
      </c>
      <c r="E10768" s="125" t="s">
        <v>12551</v>
      </c>
      <c r="F10768" s="125" t="s">
        <v>1189</v>
      </c>
      <c r="G10768" s="125" t="s">
        <v>1190</v>
      </c>
      <c r="AO10768" s="376"/>
    </row>
    <row r="10769" spans="1:41" x14ac:dyDescent="0.25">
      <c r="A10769" s="57" t="s">
        <v>7</v>
      </c>
      <c r="B10769" s="92" t="s">
        <v>3682</v>
      </c>
      <c r="C10769" s="93" t="s">
        <v>19106</v>
      </c>
      <c r="D10769" s="93" t="s">
        <v>3681</v>
      </c>
      <c r="E10769" s="94">
        <v>48029</v>
      </c>
      <c r="F10769" s="93"/>
      <c r="G10769" s="93"/>
      <c r="H10769" s="93"/>
      <c r="I10769" s="99"/>
      <c r="J10769" s="99"/>
      <c r="K10769" s="99"/>
      <c r="L10769" s="99"/>
      <c r="M10769" s="99"/>
      <c r="N10769" s="44"/>
      <c r="O10769" s="44"/>
      <c r="P10769" s="99"/>
      <c r="Q10769" s="99"/>
      <c r="R10769" s="99"/>
      <c r="S10769" s="99"/>
      <c r="T10769" s="99"/>
      <c r="U10769" s="99"/>
      <c r="V10769" s="99"/>
      <c r="W10769" s="99"/>
      <c r="X10769" s="99"/>
      <c r="Y10769" s="99"/>
      <c r="Z10769" s="99"/>
      <c r="AA10769" s="99"/>
      <c r="AB10769" s="99"/>
      <c r="AC10769" s="99"/>
      <c r="AD10769" s="99"/>
      <c r="AE10769" s="99"/>
      <c r="AF10769" s="99"/>
      <c r="AG10769" s="99"/>
      <c r="AH10769" s="31"/>
      <c r="AI10769" s="31"/>
      <c r="AJ10769" s="31"/>
      <c r="AK10769" s="31"/>
      <c r="AL10769" s="31"/>
      <c r="AO10769" s="376"/>
    </row>
    <row r="10770" spans="1:41" x14ac:dyDescent="0.25">
      <c r="A10770" s="44" t="s">
        <v>7</v>
      </c>
      <c r="B10770" s="44" t="s">
        <v>12111</v>
      </c>
      <c r="C10770" s="45">
        <v>13.25</v>
      </c>
      <c r="D10770" s="45" t="s">
        <v>12549</v>
      </c>
      <c r="E10770" s="46">
        <v>47664</v>
      </c>
      <c r="F10770" s="45"/>
      <c r="G10770" s="93"/>
      <c r="H10770" s="93"/>
      <c r="I10770" s="99"/>
      <c r="J10770" s="99"/>
      <c r="K10770" s="99"/>
      <c r="L10770" s="99"/>
      <c r="M10770" s="99"/>
      <c r="N10770" s="99"/>
      <c r="O10770" s="99"/>
      <c r="P10770" s="99"/>
      <c r="Q10770" s="99"/>
      <c r="R10770" s="99"/>
      <c r="S10770" s="99"/>
      <c r="T10770" s="99"/>
      <c r="U10770" s="99"/>
      <c r="V10770" s="99"/>
      <c r="W10770" s="99"/>
      <c r="X10770" s="99"/>
      <c r="Y10770" s="99"/>
      <c r="Z10770" s="99"/>
      <c r="AA10770" s="99"/>
      <c r="AB10770" s="99"/>
      <c r="AC10770" s="99"/>
      <c r="AD10770" s="99"/>
      <c r="AE10770" s="99"/>
      <c r="AF10770" s="99"/>
      <c r="AG10770" s="99"/>
      <c r="AH10770" s="31"/>
      <c r="AI10770" s="31"/>
      <c r="AJ10770" s="31"/>
      <c r="AK10770" s="31"/>
      <c r="AL10770" s="31"/>
      <c r="AO10770" s="376"/>
    </row>
    <row r="10771" spans="1:41" x14ac:dyDescent="0.25">
      <c r="A10771" s="44" t="s">
        <v>7</v>
      </c>
      <c r="B10771" s="44" t="s">
        <v>12110</v>
      </c>
      <c r="C10771" s="45">
        <v>14.25</v>
      </c>
      <c r="D10771" s="45" t="s">
        <v>12549</v>
      </c>
      <c r="E10771" s="46">
        <v>47664</v>
      </c>
      <c r="F10771" s="45"/>
      <c r="G10771" s="93"/>
      <c r="H10771" s="93"/>
      <c r="I10771" s="99"/>
      <c r="J10771" s="99"/>
      <c r="K10771" s="99"/>
      <c r="L10771" s="99"/>
      <c r="M10771" s="99"/>
      <c r="N10771" s="99"/>
      <c r="O10771" s="99"/>
      <c r="P10771" s="99"/>
      <c r="Q10771" s="99"/>
      <c r="R10771" s="99"/>
      <c r="S10771" s="99"/>
      <c r="T10771" s="99"/>
      <c r="U10771" s="99"/>
      <c r="V10771" s="99"/>
      <c r="W10771" s="99"/>
      <c r="X10771" s="99"/>
      <c r="Y10771" s="99"/>
      <c r="Z10771" s="99"/>
      <c r="AA10771" s="99"/>
      <c r="AB10771" s="99"/>
      <c r="AC10771" s="99"/>
      <c r="AD10771" s="99"/>
      <c r="AE10771" s="99"/>
      <c r="AF10771" s="99"/>
      <c r="AG10771" s="99"/>
      <c r="AH10771" s="31"/>
      <c r="AI10771" s="31"/>
      <c r="AJ10771" s="31"/>
      <c r="AK10771" s="31"/>
      <c r="AL10771" s="31"/>
      <c r="AO10771" s="376"/>
    </row>
    <row r="10772" spans="1:41" x14ac:dyDescent="0.25">
      <c r="A10772" s="44" t="s">
        <v>7</v>
      </c>
      <c r="B10772" s="44" t="s">
        <v>13613</v>
      </c>
      <c r="C10772" s="45">
        <v>16.25</v>
      </c>
      <c r="D10772" s="45" t="s">
        <v>12549</v>
      </c>
      <c r="E10772" s="46">
        <v>47664</v>
      </c>
      <c r="F10772" s="45"/>
      <c r="G10772" s="93"/>
      <c r="H10772" s="93"/>
      <c r="I10772" s="99"/>
      <c r="J10772" s="99"/>
      <c r="K10772" s="99"/>
      <c r="L10772" s="99"/>
      <c r="M10772" s="99"/>
      <c r="N10772" s="99"/>
      <c r="O10772" s="99"/>
      <c r="P10772" s="99"/>
      <c r="Q10772" s="99"/>
      <c r="R10772" s="99"/>
      <c r="S10772" s="99"/>
      <c r="T10772" s="99"/>
      <c r="U10772" s="99"/>
      <c r="V10772" s="99"/>
      <c r="W10772" s="99"/>
      <c r="X10772" s="99"/>
      <c r="Y10772" s="99"/>
      <c r="Z10772" s="99"/>
      <c r="AA10772" s="99"/>
      <c r="AB10772" s="99"/>
      <c r="AC10772" s="99"/>
      <c r="AD10772" s="99"/>
      <c r="AE10772" s="99"/>
      <c r="AF10772" s="99"/>
      <c r="AG10772" s="99"/>
      <c r="AH10772" s="31"/>
      <c r="AI10772" s="31"/>
      <c r="AJ10772" s="31"/>
      <c r="AK10772" s="31"/>
      <c r="AL10772" s="31"/>
      <c r="AO10772" s="376"/>
    </row>
    <row r="10773" spans="1:41" x14ac:dyDescent="0.25">
      <c r="A10773" s="44" t="s">
        <v>7</v>
      </c>
      <c r="B10773" s="44" t="s">
        <v>12129</v>
      </c>
      <c r="C10773" s="45">
        <v>20.239999999999998</v>
      </c>
      <c r="D10773" s="45" t="s">
        <v>12549</v>
      </c>
      <c r="E10773" s="46">
        <v>47299</v>
      </c>
      <c r="F10773" s="45"/>
      <c r="G10773" s="93"/>
      <c r="H10773" s="93"/>
      <c r="I10773" s="99"/>
      <c r="J10773" s="99"/>
      <c r="K10773" s="99"/>
      <c r="L10773" s="99"/>
      <c r="M10773" s="99"/>
      <c r="N10773" s="99"/>
      <c r="O10773" s="99"/>
      <c r="P10773" s="99"/>
      <c r="Q10773" s="99"/>
      <c r="R10773" s="99"/>
      <c r="S10773" s="99"/>
      <c r="T10773" s="99"/>
      <c r="U10773" s="99"/>
      <c r="V10773" s="99"/>
      <c r="W10773" s="99"/>
      <c r="X10773" s="99"/>
      <c r="Y10773" s="99"/>
      <c r="Z10773" s="99"/>
      <c r="AA10773" s="99"/>
      <c r="AB10773" s="99"/>
      <c r="AC10773" s="99"/>
      <c r="AD10773" s="99"/>
      <c r="AE10773" s="99"/>
      <c r="AF10773" s="99"/>
      <c r="AG10773" s="99"/>
      <c r="AH10773" s="31"/>
      <c r="AI10773" s="31"/>
      <c r="AJ10773" s="31"/>
      <c r="AK10773" s="31"/>
      <c r="AL10773" s="31"/>
      <c r="AO10773" s="376"/>
    </row>
    <row r="10774" spans="1:41" x14ac:dyDescent="0.25">
      <c r="A10774" s="44" t="s">
        <v>7</v>
      </c>
      <c r="B10774" s="44" t="s">
        <v>12102</v>
      </c>
      <c r="C10774" s="45">
        <v>21.23</v>
      </c>
      <c r="D10774" s="45" t="s">
        <v>12549</v>
      </c>
      <c r="E10774" s="46">
        <v>46934</v>
      </c>
      <c r="F10774" s="45"/>
      <c r="G10774" s="93"/>
      <c r="H10774" s="93"/>
      <c r="I10774" s="99"/>
      <c r="J10774" s="99"/>
      <c r="K10774" s="99"/>
      <c r="L10774" s="99"/>
      <c r="M10774" s="99"/>
      <c r="N10774" s="99"/>
      <c r="O10774" s="99"/>
      <c r="P10774" s="99"/>
      <c r="Q10774" s="99"/>
      <c r="R10774" s="99"/>
      <c r="S10774" s="99"/>
      <c r="T10774" s="99"/>
      <c r="U10774" s="99"/>
      <c r="V10774" s="99"/>
      <c r="W10774" s="99"/>
      <c r="X10774" s="99"/>
      <c r="Y10774" s="99"/>
      <c r="Z10774" s="99"/>
      <c r="AA10774" s="99"/>
      <c r="AB10774" s="99"/>
      <c r="AC10774" s="99"/>
      <c r="AD10774" s="99"/>
      <c r="AE10774" s="99"/>
      <c r="AF10774" s="99"/>
      <c r="AG10774" s="99"/>
      <c r="AH10774" s="31"/>
      <c r="AI10774" s="31"/>
      <c r="AJ10774" s="31"/>
      <c r="AK10774" s="31"/>
      <c r="AL10774" s="31"/>
      <c r="AO10774" s="376"/>
    </row>
    <row r="10775" spans="1:41" x14ac:dyDescent="0.25">
      <c r="A10775" s="44" t="s">
        <v>7</v>
      </c>
      <c r="B10775" s="319" t="s">
        <v>19520</v>
      </c>
      <c r="C10775" s="318" t="s">
        <v>19742</v>
      </c>
      <c r="D10775" s="93" t="s">
        <v>19934</v>
      </c>
      <c r="E10775" s="320">
        <v>46568</v>
      </c>
      <c r="F10775" s="93"/>
      <c r="G10775" s="93"/>
      <c r="H10775" s="93"/>
      <c r="I10775" s="99"/>
      <c r="J10775" s="99"/>
      <c r="K10775" s="99"/>
      <c r="L10775" s="99"/>
      <c r="M10775" s="99"/>
      <c r="N10775" s="99"/>
      <c r="O10775" s="99"/>
      <c r="P10775" s="99"/>
      <c r="Q10775" s="99"/>
      <c r="R10775" s="99"/>
      <c r="S10775" s="99"/>
      <c r="T10775" s="99"/>
      <c r="U10775" s="99"/>
      <c r="V10775" s="99"/>
      <c r="W10775" s="99"/>
      <c r="X10775" s="99"/>
      <c r="Y10775" s="99"/>
      <c r="Z10775" s="99"/>
      <c r="AA10775" s="99"/>
      <c r="AB10775" s="99"/>
      <c r="AC10775" s="99"/>
      <c r="AD10775" s="99"/>
      <c r="AE10775" s="99"/>
      <c r="AF10775" s="99"/>
      <c r="AG10775" s="99"/>
      <c r="AH10775" s="31"/>
      <c r="AI10775" s="31"/>
      <c r="AJ10775" s="31"/>
      <c r="AK10775" s="31"/>
      <c r="AL10775" s="31"/>
      <c r="AO10775" s="376"/>
    </row>
    <row r="10776" spans="1:41" x14ac:dyDescent="0.25">
      <c r="A10776" s="44" t="s">
        <v>7</v>
      </c>
      <c r="B10776" s="319" t="s">
        <v>19519</v>
      </c>
      <c r="C10776" s="318" t="s">
        <v>19743</v>
      </c>
      <c r="D10776" s="93" t="s">
        <v>19934</v>
      </c>
      <c r="E10776" s="320">
        <v>46752</v>
      </c>
      <c r="F10776" s="93"/>
      <c r="G10776" s="93"/>
      <c r="H10776" s="93"/>
      <c r="I10776" s="99"/>
      <c r="J10776" s="99"/>
      <c r="K10776" s="99"/>
      <c r="L10776" s="99"/>
      <c r="M10776" s="99"/>
      <c r="N10776" s="99"/>
      <c r="O10776" s="99"/>
      <c r="P10776" s="99"/>
      <c r="Q10776" s="99"/>
      <c r="R10776" s="99"/>
      <c r="S10776" s="99"/>
      <c r="T10776" s="99"/>
      <c r="U10776" s="99"/>
      <c r="V10776" s="99"/>
      <c r="W10776" s="99"/>
      <c r="X10776" s="99"/>
      <c r="Y10776" s="99"/>
      <c r="Z10776" s="99"/>
      <c r="AA10776" s="99"/>
      <c r="AB10776" s="99"/>
      <c r="AC10776" s="99"/>
      <c r="AD10776" s="99"/>
      <c r="AE10776" s="99"/>
      <c r="AF10776" s="99"/>
      <c r="AG10776" s="99"/>
      <c r="AH10776" s="31"/>
      <c r="AI10776" s="31"/>
      <c r="AJ10776" s="31"/>
      <c r="AK10776" s="31"/>
      <c r="AL10776" s="31"/>
      <c r="AO10776" s="376"/>
    </row>
    <row r="10777" spans="1:41" x14ac:dyDescent="0.25">
      <c r="A10777" s="44" t="s">
        <v>7</v>
      </c>
      <c r="B10777" s="44" t="s">
        <v>21365</v>
      </c>
      <c r="C10777" s="45" t="s">
        <v>8133</v>
      </c>
      <c r="D10777" s="45" t="s">
        <v>21447</v>
      </c>
      <c r="E10777" s="46">
        <v>46752</v>
      </c>
      <c r="AO10777" s="376"/>
    </row>
    <row r="10778" spans="1:41" x14ac:dyDescent="0.25">
      <c r="A10778" s="44" t="s">
        <v>7</v>
      </c>
      <c r="B10778" s="44" t="s">
        <v>21377</v>
      </c>
      <c r="C10778" s="45" t="s">
        <v>18887</v>
      </c>
      <c r="D10778" s="45" t="s">
        <v>21447</v>
      </c>
      <c r="E10778" s="46">
        <v>46507</v>
      </c>
      <c r="AO10778" s="376"/>
    </row>
    <row r="10779" spans="1:41" x14ac:dyDescent="0.25">
      <c r="A10779" s="44" t="s">
        <v>7</v>
      </c>
      <c r="B10779" s="44" t="s">
        <v>4849</v>
      </c>
      <c r="C10779" s="45" t="s">
        <v>4856</v>
      </c>
      <c r="D10779" s="46" t="s">
        <v>21328</v>
      </c>
      <c r="E10779" s="46">
        <v>46615</v>
      </c>
      <c r="AO10779" s="376"/>
    </row>
    <row r="10780" spans="1:41" x14ac:dyDescent="0.25">
      <c r="A10780" s="44" t="s">
        <v>7</v>
      </c>
      <c r="B10780" s="44" t="s">
        <v>11665</v>
      </c>
      <c r="C10780" s="45" t="s">
        <v>12965</v>
      </c>
      <c r="D10780" s="46" t="s">
        <v>21328</v>
      </c>
      <c r="E10780" s="46">
        <v>46373</v>
      </c>
      <c r="AO10780" s="376"/>
    </row>
    <row r="10781" spans="1:41" x14ac:dyDescent="0.25">
      <c r="A10781" s="44" t="s">
        <v>7</v>
      </c>
      <c r="B10781" s="92" t="s">
        <v>12068</v>
      </c>
      <c r="C10781" s="93" t="s">
        <v>12038</v>
      </c>
      <c r="D10781" s="93" t="s">
        <v>1201</v>
      </c>
      <c r="E10781" s="94">
        <v>47208</v>
      </c>
      <c r="F10781" s="93"/>
      <c r="G10781" s="93"/>
      <c r="H10781" s="93"/>
      <c r="I10781" s="99"/>
      <c r="J10781" s="99"/>
      <c r="K10781" s="99"/>
      <c r="L10781" s="99"/>
      <c r="M10781" s="99"/>
      <c r="N10781" s="99"/>
      <c r="O10781" s="44"/>
      <c r="P10781" s="99"/>
      <c r="Q10781" s="99"/>
      <c r="R10781" s="99"/>
      <c r="S10781" s="99"/>
      <c r="T10781" s="99"/>
      <c r="U10781" s="99"/>
      <c r="V10781" s="99"/>
      <c r="W10781" s="99"/>
      <c r="X10781" s="99"/>
      <c r="Y10781" s="99"/>
      <c r="Z10781" s="99"/>
      <c r="AA10781" s="99"/>
      <c r="AB10781" s="99"/>
      <c r="AC10781" s="99"/>
      <c r="AD10781" s="99"/>
      <c r="AE10781" s="99"/>
      <c r="AF10781" s="99"/>
      <c r="AG10781" s="99"/>
      <c r="AH10781" s="31"/>
      <c r="AI10781" s="31"/>
      <c r="AJ10781" s="31"/>
      <c r="AK10781" s="31"/>
      <c r="AL10781" s="31"/>
      <c r="AO10781" s="376"/>
    </row>
    <row r="10782" spans="1:41" x14ac:dyDescent="0.25">
      <c r="A10782" s="67" t="s">
        <v>7</v>
      </c>
      <c r="B10782" s="131" t="s">
        <v>5783</v>
      </c>
      <c r="C10782" s="93" t="s">
        <v>5784</v>
      </c>
      <c r="D10782" s="93" t="s">
        <v>1201</v>
      </c>
      <c r="E10782" s="94">
        <v>46341</v>
      </c>
      <c r="F10782" s="93"/>
      <c r="G10782" s="93"/>
      <c r="H10782" s="93"/>
      <c r="I10782" s="99"/>
      <c r="J10782" s="99"/>
      <c r="K10782" s="99"/>
      <c r="L10782" s="99"/>
      <c r="M10782" s="99"/>
      <c r="N10782" s="44"/>
      <c r="O10782" s="44"/>
      <c r="P10782" s="99"/>
      <c r="Q10782" s="99"/>
      <c r="R10782" s="99"/>
      <c r="S10782" s="99"/>
      <c r="T10782" s="99"/>
      <c r="U10782" s="99"/>
      <c r="V10782" s="99"/>
      <c r="W10782" s="99"/>
      <c r="X10782" s="99"/>
      <c r="Y10782" s="99"/>
      <c r="Z10782" s="99"/>
      <c r="AA10782" s="99"/>
      <c r="AB10782" s="99"/>
      <c r="AC10782" s="99"/>
      <c r="AD10782" s="99"/>
      <c r="AE10782" s="99"/>
      <c r="AF10782" s="99"/>
      <c r="AG10782" s="99"/>
      <c r="AH10782" s="31"/>
      <c r="AI10782" s="31"/>
      <c r="AJ10782" s="31"/>
      <c r="AK10782" s="31"/>
      <c r="AL10782" s="31"/>
      <c r="AO10782" s="376"/>
    </row>
    <row r="10783" spans="1:41" x14ac:dyDescent="0.25">
      <c r="A10783" s="102" t="s">
        <v>7</v>
      </c>
      <c r="B10783" s="92" t="s">
        <v>11253</v>
      </c>
      <c r="C10783" s="93" t="s">
        <v>11254</v>
      </c>
      <c r="D10783" s="93" t="s">
        <v>1201</v>
      </c>
      <c r="E10783" s="94">
        <v>46682</v>
      </c>
      <c r="F10783" s="93"/>
      <c r="G10783" s="93"/>
      <c r="H10783" s="93"/>
      <c r="I10783" s="99"/>
      <c r="J10783" s="99"/>
      <c r="K10783" s="99"/>
      <c r="L10783" s="99"/>
      <c r="M10783" s="99"/>
      <c r="N10783" s="44"/>
      <c r="O10783" s="44"/>
      <c r="P10783" s="99"/>
      <c r="Q10783" s="99"/>
      <c r="R10783" s="99"/>
      <c r="S10783" s="99"/>
      <c r="T10783" s="99"/>
      <c r="U10783" s="99"/>
      <c r="V10783" s="99"/>
      <c r="W10783" s="99"/>
      <c r="X10783" s="99"/>
      <c r="Y10783" s="99"/>
      <c r="Z10783" s="99"/>
      <c r="AA10783" s="99"/>
      <c r="AB10783" s="99"/>
      <c r="AC10783" s="99"/>
      <c r="AD10783" s="99"/>
      <c r="AE10783" s="99"/>
      <c r="AF10783" s="99"/>
      <c r="AG10783" s="99"/>
      <c r="AH10783" s="31"/>
      <c r="AI10783" s="31"/>
      <c r="AJ10783" s="31"/>
      <c r="AK10783" s="31"/>
      <c r="AL10783" s="31"/>
      <c r="AO10783" s="376"/>
    </row>
    <row r="10784" spans="1:41" x14ac:dyDescent="0.25">
      <c r="A10784" s="91" t="s">
        <v>7</v>
      </c>
      <c r="B10784" s="92" t="s">
        <v>19284</v>
      </c>
      <c r="C10784" s="93" t="s">
        <v>19285</v>
      </c>
      <c r="D10784" s="93" t="s">
        <v>1201</v>
      </c>
      <c r="E10784" s="94">
        <v>46582</v>
      </c>
      <c r="F10784" s="93"/>
      <c r="G10784" s="93"/>
      <c r="H10784" s="93"/>
      <c r="I10784" s="99"/>
      <c r="J10784" s="99"/>
      <c r="K10784" s="99"/>
      <c r="L10784" s="99"/>
      <c r="M10784" s="99"/>
      <c r="N10784" s="99"/>
      <c r="O10784" s="99"/>
      <c r="P10784" s="99"/>
      <c r="Q10784" s="99"/>
      <c r="R10784" s="99"/>
      <c r="S10784" s="99"/>
      <c r="T10784" s="99"/>
      <c r="U10784" s="99"/>
      <c r="V10784" s="99"/>
      <c r="W10784" s="99"/>
      <c r="X10784" s="99"/>
      <c r="Y10784" s="99"/>
      <c r="Z10784" s="99"/>
      <c r="AA10784" s="99"/>
      <c r="AB10784" s="99"/>
      <c r="AC10784" s="99"/>
      <c r="AD10784" s="99"/>
      <c r="AE10784" s="99"/>
      <c r="AF10784" s="99"/>
      <c r="AG10784" s="99"/>
      <c r="AH10784" s="31"/>
      <c r="AI10784" s="31"/>
      <c r="AJ10784" s="31"/>
      <c r="AK10784" s="31"/>
      <c r="AL10784" s="31"/>
      <c r="AO10784" s="376"/>
    </row>
    <row r="10785" spans="1:41" x14ac:dyDescent="0.25">
      <c r="A10785" s="44" t="s">
        <v>7</v>
      </c>
      <c r="B10785" s="44" t="s">
        <v>7509</v>
      </c>
      <c r="C10785" s="45" t="s">
        <v>7594</v>
      </c>
      <c r="D10785" s="93" t="s">
        <v>17443</v>
      </c>
      <c r="E10785" s="45" t="s">
        <v>5131</v>
      </c>
      <c r="F10785" s="93"/>
      <c r="G10785" s="93"/>
      <c r="H10785" s="93"/>
      <c r="I10785" s="99"/>
      <c r="J10785" s="99"/>
      <c r="K10785" s="99"/>
      <c r="L10785" s="99"/>
      <c r="M10785" s="99"/>
      <c r="N10785" s="99"/>
      <c r="O10785" s="99"/>
      <c r="P10785" s="99"/>
      <c r="Q10785" s="99"/>
      <c r="R10785" s="99"/>
      <c r="S10785" s="99"/>
      <c r="T10785" s="99"/>
      <c r="U10785" s="99"/>
      <c r="V10785" s="99"/>
      <c r="W10785" s="99"/>
      <c r="X10785" s="99"/>
      <c r="Y10785" s="99"/>
      <c r="Z10785" s="99"/>
      <c r="AA10785" s="99"/>
      <c r="AB10785" s="99"/>
      <c r="AC10785" s="99"/>
      <c r="AD10785" s="99"/>
      <c r="AE10785" s="99"/>
      <c r="AF10785" s="99"/>
      <c r="AG10785" s="99"/>
      <c r="AH10785" s="31"/>
      <c r="AI10785" s="31"/>
      <c r="AJ10785" s="31"/>
      <c r="AK10785" s="31"/>
      <c r="AL10785" s="31"/>
      <c r="AO10785" s="376"/>
    </row>
    <row r="10786" spans="1:41" x14ac:dyDescent="0.25">
      <c r="A10786" s="44" t="s">
        <v>7</v>
      </c>
      <c r="B10786" s="44" t="s">
        <v>2350</v>
      </c>
      <c r="C10786" s="45">
        <v>230105</v>
      </c>
      <c r="D10786" s="45" t="s">
        <v>11363</v>
      </c>
      <c r="E10786" s="45" t="s">
        <v>5265</v>
      </c>
      <c r="AO10786" s="376"/>
    </row>
    <row r="10787" spans="1:41" x14ac:dyDescent="0.25">
      <c r="A10787" s="44" t="s">
        <v>7</v>
      </c>
      <c r="B10787" s="44" t="s">
        <v>3475</v>
      </c>
      <c r="C10787" s="45">
        <v>230301</v>
      </c>
      <c r="D10787" s="45" t="s">
        <v>11363</v>
      </c>
      <c r="E10787" s="45" t="s">
        <v>5265</v>
      </c>
      <c r="AO10787" s="376"/>
    </row>
    <row r="10788" spans="1:41" x14ac:dyDescent="0.25">
      <c r="A10788" s="44" t="s">
        <v>7</v>
      </c>
      <c r="B10788" s="44" t="s">
        <v>935</v>
      </c>
      <c r="C10788" s="45">
        <v>230805</v>
      </c>
      <c r="D10788" s="45" t="s">
        <v>11363</v>
      </c>
      <c r="E10788" s="45" t="s">
        <v>4151</v>
      </c>
      <c r="AO10788" s="376"/>
    </row>
    <row r="10789" spans="1:41" x14ac:dyDescent="0.25">
      <c r="A10789" s="44" t="s">
        <v>7</v>
      </c>
      <c r="B10789" s="44" t="s">
        <v>3039</v>
      </c>
      <c r="C10789" s="45">
        <v>230904</v>
      </c>
      <c r="D10789" s="45" t="s">
        <v>11363</v>
      </c>
      <c r="E10789" s="45" t="s">
        <v>7871</v>
      </c>
      <c r="AO10789" s="376"/>
    </row>
    <row r="10790" spans="1:41" x14ac:dyDescent="0.25">
      <c r="A10790" s="44" t="s">
        <v>7</v>
      </c>
      <c r="B10790" s="44" t="s">
        <v>10347</v>
      </c>
      <c r="C10790" s="45">
        <v>240402</v>
      </c>
      <c r="D10790" s="45" t="s">
        <v>11363</v>
      </c>
      <c r="E10790" s="45" t="s">
        <v>5037</v>
      </c>
      <c r="AO10790" s="376"/>
    </row>
    <row r="10791" spans="1:41" x14ac:dyDescent="0.25">
      <c r="A10791" s="44" t="s">
        <v>7</v>
      </c>
      <c r="B10791" s="44" t="s">
        <v>17517</v>
      </c>
      <c r="C10791" s="45">
        <v>24070201</v>
      </c>
      <c r="D10791" s="45" t="s">
        <v>11363</v>
      </c>
      <c r="E10791" s="45" t="s">
        <v>7420</v>
      </c>
      <c r="AO10791" s="376"/>
    </row>
    <row r="10792" spans="1:41" x14ac:dyDescent="0.25">
      <c r="A10792" s="44" t="s">
        <v>7</v>
      </c>
      <c r="B10792" s="44" t="s">
        <v>3048</v>
      </c>
      <c r="C10792" s="45">
        <v>24070202</v>
      </c>
      <c r="D10792" s="45" t="s">
        <v>11363</v>
      </c>
      <c r="E10792" s="45" t="s">
        <v>7420</v>
      </c>
      <c r="AO10792" s="376"/>
    </row>
    <row r="10793" spans="1:41" x14ac:dyDescent="0.25">
      <c r="A10793" s="44" t="s">
        <v>7</v>
      </c>
      <c r="B10793" s="44" t="s">
        <v>5134</v>
      </c>
      <c r="C10793" s="45">
        <v>250802</v>
      </c>
      <c r="D10793" s="45" t="s">
        <v>11363</v>
      </c>
      <c r="E10793" s="45" t="s">
        <v>9880</v>
      </c>
      <c r="AO10793" s="376"/>
    </row>
    <row r="10794" spans="1:41" x14ac:dyDescent="0.25">
      <c r="A10794" s="44" t="s">
        <v>7</v>
      </c>
      <c r="B10794" s="44" t="s">
        <v>7509</v>
      </c>
      <c r="C10794" s="45" t="s">
        <v>7594</v>
      </c>
      <c r="D10794" s="45" t="s">
        <v>9895</v>
      </c>
      <c r="E10794" s="46">
        <v>46507</v>
      </c>
      <c r="F10794" s="93"/>
      <c r="G10794" s="93"/>
      <c r="H10794" s="93"/>
      <c r="I10794" s="99"/>
      <c r="J10794" s="99"/>
      <c r="K10794" s="99"/>
      <c r="L10794" s="99"/>
      <c r="M10794" s="99"/>
      <c r="N10794" s="44"/>
      <c r="O10794" s="44"/>
      <c r="P10794" s="99"/>
      <c r="Q10794" s="99"/>
      <c r="R10794" s="99"/>
      <c r="S10794" s="99"/>
      <c r="T10794" s="99"/>
      <c r="U10794" s="99"/>
      <c r="V10794" s="99"/>
      <c r="W10794" s="99"/>
      <c r="X10794" s="99"/>
      <c r="Y10794" s="99"/>
      <c r="Z10794" s="99"/>
      <c r="AA10794" s="99"/>
      <c r="AB10794" s="99"/>
      <c r="AC10794" s="99"/>
      <c r="AD10794" s="99"/>
      <c r="AE10794" s="99"/>
      <c r="AF10794" s="99"/>
      <c r="AG10794" s="99"/>
      <c r="AH10794" s="31"/>
      <c r="AI10794" s="31"/>
      <c r="AJ10794" s="31"/>
      <c r="AK10794" s="31"/>
      <c r="AL10794" s="31"/>
      <c r="AO10794" s="376"/>
    </row>
    <row r="10795" spans="1:41" x14ac:dyDescent="0.25">
      <c r="A10795" s="44" t="s">
        <v>21736</v>
      </c>
      <c r="B10795" s="44" t="s">
        <v>3475</v>
      </c>
      <c r="C10795" s="45">
        <v>260301</v>
      </c>
      <c r="D10795" s="45" t="s">
        <v>11363</v>
      </c>
      <c r="E10795" s="45" t="s">
        <v>17625</v>
      </c>
      <c r="AO10795" s="376"/>
    </row>
    <row r="10796" spans="1:41" x14ac:dyDescent="0.25">
      <c r="A10796" s="44" t="s">
        <v>19385</v>
      </c>
      <c r="B10796" s="319" t="s">
        <v>19512</v>
      </c>
      <c r="C10796" s="318" t="s">
        <v>19744</v>
      </c>
      <c r="D10796" s="93" t="s">
        <v>19934</v>
      </c>
      <c r="E10796" s="320">
        <v>46691</v>
      </c>
      <c r="F10796" s="93"/>
      <c r="G10796" s="93"/>
      <c r="H10796" s="93"/>
      <c r="I10796" s="99"/>
      <c r="J10796" s="99"/>
      <c r="K10796" s="99"/>
      <c r="L10796" s="99"/>
      <c r="M10796" s="99"/>
      <c r="N10796" s="99"/>
      <c r="O10796" s="99"/>
      <c r="P10796" s="99"/>
      <c r="Q10796" s="99"/>
      <c r="R10796" s="99"/>
      <c r="S10796" s="99"/>
      <c r="T10796" s="99"/>
      <c r="U10796" s="99"/>
      <c r="V10796" s="99"/>
      <c r="W10796" s="99"/>
      <c r="X10796" s="99"/>
      <c r="Y10796" s="99"/>
      <c r="Z10796" s="99"/>
      <c r="AA10796" s="99"/>
      <c r="AB10796" s="99"/>
      <c r="AC10796" s="99"/>
      <c r="AD10796" s="99"/>
      <c r="AE10796" s="99"/>
      <c r="AF10796" s="99"/>
      <c r="AG10796" s="99"/>
      <c r="AH10796" s="31"/>
      <c r="AI10796" s="31"/>
      <c r="AJ10796" s="31"/>
      <c r="AK10796" s="31"/>
      <c r="AL10796" s="31"/>
      <c r="AO10796" s="376"/>
    </row>
    <row r="10797" spans="1:41" x14ac:dyDescent="0.3">
      <c r="A10797" s="333" t="s">
        <v>16209</v>
      </c>
      <c r="B10797" s="333" t="s">
        <v>4812</v>
      </c>
      <c r="C10797" s="125" t="s">
        <v>16162</v>
      </c>
      <c r="D10797" s="32" t="s">
        <v>20309</v>
      </c>
      <c r="E10797" s="125" t="s">
        <v>4972</v>
      </c>
      <c r="F10797" s="125" t="s">
        <v>1189</v>
      </c>
      <c r="G10797" s="125" t="s">
        <v>1190</v>
      </c>
      <c r="AO10797" s="376"/>
    </row>
    <row r="10798" spans="1:41" x14ac:dyDescent="0.25">
      <c r="A10798" s="44" t="s">
        <v>18023</v>
      </c>
      <c r="B10798" s="44" t="s">
        <v>3474</v>
      </c>
      <c r="C10798" s="45">
        <v>220605</v>
      </c>
      <c r="D10798" s="45" t="s">
        <v>11363</v>
      </c>
      <c r="E10798" s="45" t="s">
        <v>5155</v>
      </c>
      <c r="AO10798" s="376"/>
    </row>
    <row r="10799" spans="1:41" x14ac:dyDescent="0.25">
      <c r="A10799" s="44" t="s">
        <v>8860</v>
      </c>
      <c r="B10799" s="44" t="s">
        <v>15007</v>
      </c>
      <c r="C10799" s="45" t="s">
        <v>9141</v>
      </c>
      <c r="D10799" s="367" t="s">
        <v>3696</v>
      </c>
      <c r="E10799" s="328">
        <f>DATE(2027,12,29)</f>
        <v>46750</v>
      </c>
      <c r="F10799" s="32"/>
      <c r="G10799" s="32"/>
      <c r="H10799" s="32"/>
      <c r="I10799" s="31"/>
      <c r="J10799" s="31"/>
      <c r="K10799" s="31"/>
      <c r="L10799" s="31"/>
      <c r="M10799" s="31"/>
      <c r="N10799" s="31"/>
      <c r="O10799" s="31"/>
      <c r="P10799" s="31"/>
      <c r="Q10799" s="31"/>
      <c r="R10799" s="31"/>
      <c r="S10799" s="31"/>
      <c r="T10799" s="31"/>
      <c r="U10799" s="31"/>
      <c r="V10799" s="31"/>
      <c r="W10799" s="31"/>
      <c r="X10799" s="31"/>
      <c r="Y10799" s="31"/>
      <c r="Z10799" s="31"/>
      <c r="AA10799" s="31"/>
      <c r="AB10799" s="31"/>
      <c r="AC10799" s="31"/>
      <c r="AD10799" s="31"/>
      <c r="AE10799" s="31"/>
      <c r="AF10799" s="31"/>
      <c r="AG10799" s="31"/>
      <c r="AH10799" s="31"/>
      <c r="AI10799" s="31"/>
      <c r="AJ10799" s="31"/>
      <c r="AK10799" s="31"/>
      <c r="AL10799" s="31"/>
      <c r="AO10799" s="376"/>
    </row>
    <row r="10800" spans="1:41" x14ac:dyDescent="0.25">
      <c r="A10800" s="44" t="s">
        <v>7879</v>
      </c>
      <c r="B10800" s="44" t="s">
        <v>7824</v>
      </c>
      <c r="C10800" s="45">
        <v>230804</v>
      </c>
      <c r="D10800" s="45" t="s">
        <v>11363</v>
      </c>
      <c r="E10800" s="45" t="s">
        <v>4151</v>
      </c>
      <c r="AO10800" s="376"/>
    </row>
    <row r="10801" spans="1:41" x14ac:dyDescent="0.25">
      <c r="A10801" s="44" t="s">
        <v>7879</v>
      </c>
      <c r="B10801" s="44" t="s">
        <v>3042</v>
      </c>
      <c r="C10801" s="45">
        <v>230903</v>
      </c>
      <c r="D10801" s="45" t="s">
        <v>11363</v>
      </c>
      <c r="E10801" s="45" t="s">
        <v>7871</v>
      </c>
      <c r="AO10801" s="376"/>
    </row>
    <row r="10802" spans="1:41" x14ac:dyDescent="0.25">
      <c r="A10802" s="44" t="s">
        <v>7879</v>
      </c>
      <c r="B10802" s="44" t="s">
        <v>9235</v>
      </c>
      <c r="C10802" s="45">
        <v>240102</v>
      </c>
      <c r="D10802" s="45" t="s">
        <v>11363</v>
      </c>
      <c r="E10802" s="45" t="s">
        <v>5139</v>
      </c>
      <c r="AO10802" s="376"/>
    </row>
    <row r="10803" spans="1:41" x14ac:dyDescent="0.25">
      <c r="A10803" s="44" t="s">
        <v>8207</v>
      </c>
      <c r="B10803" s="44" t="s">
        <v>21385</v>
      </c>
      <c r="C10803" s="45" t="s">
        <v>8134</v>
      </c>
      <c r="D10803" s="45" t="s">
        <v>21447</v>
      </c>
      <c r="E10803" s="46">
        <v>46477</v>
      </c>
      <c r="AO10803" s="376"/>
    </row>
    <row r="10804" spans="1:41" x14ac:dyDescent="0.25">
      <c r="A10804" s="44" t="s">
        <v>18024</v>
      </c>
      <c r="B10804" s="44" t="s">
        <v>2350</v>
      </c>
      <c r="C10804" s="45">
        <v>220105</v>
      </c>
      <c r="D10804" s="45" t="s">
        <v>11363</v>
      </c>
      <c r="E10804" s="45" t="s">
        <v>2593</v>
      </c>
      <c r="AO10804" s="376"/>
    </row>
    <row r="10805" spans="1:41" x14ac:dyDescent="0.25">
      <c r="A10805" s="44" t="s">
        <v>2412</v>
      </c>
      <c r="B10805" s="44" t="s">
        <v>17465</v>
      </c>
      <c r="C10805" s="45">
        <v>26020101</v>
      </c>
      <c r="D10805" s="45" t="s">
        <v>11363</v>
      </c>
      <c r="E10805" s="45" t="s">
        <v>9238</v>
      </c>
      <c r="AO10805" s="376"/>
    </row>
    <row r="10806" spans="1:41" x14ac:dyDescent="0.25">
      <c r="A10806" s="44" t="s">
        <v>2412</v>
      </c>
      <c r="B10806" s="44" t="s">
        <v>6609</v>
      </c>
      <c r="C10806" s="45">
        <v>26020102</v>
      </c>
      <c r="D10806" s="45" t="s">
        <v>11363</v>
      </c>
      <c r="E10806" s="45" t="s">
        <v>9238</v>
      </c>
      <c r="AO10806" s="376"/>
    </row>
    <row r="10807" spans="1:41" x14ac:dyDescent="0.25">
      <c r="A10807" s="44" t="s">
        <v>13244</v>
      </c>
      <c r="B10807" s="44" t="s">
        <v>2350</v>
      </c>
      <c r="C10807" s="45">
        <v>250106</v>
      </c>
      <c r="D10807" s="45" t="s">
        <v>11363</v>
      </c>
      <c r="E10807" s="45" t="s">
        <v>11887</v>
      </c>
      <c r="AO10807" s="376"/>
    </row>
    <row r="10808" spans="1:41" x14ac:dyDescent="0.3">
      <c r="A10808" s="333" t="s">
        <v>15537</v>
      </c>
      <c r="B10808" s="333" t="s">
        <v>15583</v>
      </c>
      <c r="C10808" s="125" t="s">
        <v>15584</v>
      </c>
      <c r="D10808" s="32" t="s">
        <v>20309</v>
      </c>
      <c r="E10808" s="125" t="s">
        <v>15591</v>
      </c>
      <c r="F10808" s="125" t="s">
        <v>1190</v>
      </c>
      <c r="G10808" s="125" t="s">
        <v>1190</v>
      </c>
      <c r="AO10808" s="376"/>
    </row>
    <row r="10809" spans="1:41" x14ac:dyDescent="0.25">
      <c r="A10809" s="44" t="s">
        <v>12337</v>
      </c>
      <c r="B10809" s="44" t="s">
        <v>12153</v>
      </c>
      <c r="C10809" s="45">
        <v>19.25</v>
      </c>
      <c r="D10809" s="45" t="s">
        <v>12549</v>
      </c>
      <c r="E10809" s="46">
        <v>47664</v>
      </c>
      <c r="F10809" s="45"/>
      <c r="G10809" s="93"/>
      <c r="H10809" s="93"/>
      <c r="I10809" s="99"/>
      <c r="J10809" s="99"/>
      <c r="K10809" s="99"/>
      <c r="L10809" s="99"/>
      <c r="M10809" s="99"/>
      <c r="N10809" s="99"/>
      <c r="O10809" s="99"/>
      <c r="P10809" s="99"/>
      <c r="Q10809" s="99"/>
      <c r="R10809" s="99"/>
      <c r="S10809" s="99"/>
      <c r="T10809" s="99"/>
      <c r="U10809" s="99"/>
      <c r="V10809" s="99"/>
      <c r="W10809" s="99"/>
      <c r="X10809" s="99"/>
      <c r="Y10809" s="99"/>
      <c r="Z10809" s="99"/>
      <c r="AA10809" s="99"/>
      <c r="AB10809" s="99"/>
      <c r="AC10809" s="99"/>
      <c r="AD10809" s="99"/>
      <c r="AE10809" s="99"/>
      <c r="AF10809" s="99"/>
      <c r="AG10809" s="99"/>
      <c r="AH10809" s="31"/>
      <c r="AI10809" s="31"/>
      <c r="AJ10809" s="31"/>
      <c r="AK10809" s="31"/>
      <c r="AL10809" s="31"/>
      <c r="AO10809" s="376"/>
    </row>
    <row r="10810" spans="1:41" x14ac:dyDescent="0.25">
      <c r="A10810" s="44" t="s">
        <v>8</v>
      </c>
      <c r="B10810" s="44" t="s">
        <v>12180</v>
      </c>
      <c r="C10810" s="45">
        <v>15.23</v>
      </c>
      <c r="D10810" s="45" t="s">
        <v>12549</v>
      </c>
      <c r="E10810" s="46">
        <v>46934</v>
      </c>
      <c r="F10810" s="45" t="s">
        <v>1335</v>
      </c>
      <c r="G10810" s="93"/>
      <c r="H10810" s="93"/>
      <c r="I10810" s="99"/>
      <c r="J10810" s="99"/>
      <c r="K10810" s="99"/>
      <c r="L10810" s="99"/>
      <c r="M10810" s="99"/>
      <c r="N10810" s="99"/>
      <c r="O10810" s="99"/>
      <c r="P10810" s="99"/>
      <c r="Q10810" s="99"/>
      <c r="R10810" s="99"/>
      <c r="S10810" s="99"/>
      <c r="T10810" s="99"/>
      <c r="U10810" s="99"/>
      <c r="V10810" s="99"/>
      <c r="W10810" s="99"/>
      <c r="X10810" s="99"/>
      <c r="Y10810" s="99"/>
      <c r="Z10810" s="99"/>
      <c r="AA10810" s="99"/>
      <c r="AB10810" s="99"/>
      <c r="AC10810" s="99"/>
      <c r="AD10810" s="99"/>
      <c r="AE10810" s="99"/>
      <c r="AF10810" s="99"/>
      <c r="AG10810" s="99"/>
      <c r="AH10810" s="31"/>
      <c r="AI10810" s="31"/>
      <c r="AJ10810" s="31"/>
      <c r="AK10810" s="31"/>
      <c r="AL10810" s="31"/>
      <c r="AO10810" s="376"/>
    </row>
    <row r="10811" spans="1:41" x14ac:dyDescent="0.25">
      <c r="A10811" s="44" t="s">
        <v>8</v>
      </c>
      <c r="B10811" s="44" t="s">
        <v>12181</v>
      </c>
      <c r="C10811" s="45">
        <v>16.23</v>
      </c>
      <c r="D10811" s="45" t="s">
        <v>12549</v>
      </c>
      <c r="E10811" s="46">
        <v>46934</v>
      </c>
      <c r="F10811" s="45" t="s">
        <v>1335</v>
      </c>
      <c r="G10811" s="93"/>
      <c r="H10811" s="93"/>
      <c r="I10811" s="99"/>
      <c r="J10811" s="99"/>
      <c r="K10811" s="99"/>
      <c r="L10811" s="99"/>
      <c r="M10811" s="99"/>
      <c r="N10811" s="99"/>
      <c r="O10811" s="99"/>
      <c r="P10811" s="99"/>
      <c r="Q10811" s="99"/>
      <c r="R10811" s="99"/>
      <c r="S10811" s="99"/>
      <c r="T10811" s="99"/>
      <c r="U10811" s="99"/>
      <c r="V10811" s="99"/>
      <c r="W10811" s="99"/>
      <c r="X10811" s="99"/>
      <c r="Y10811" s="99"/>
      <c r="Z10811" s="99"/>
      <c r="AA10811" s="99"/>
      <c r="AB10811" s="99"/>
      <c r="AC10811" s="99"/>
      <c r="AD10811" s="99"/>
      <c r="AE10811" s="99"/>
      <c r="AF10811" s="99"/>
      <c r="AG10811" s="99"/>
      <c r="AH10811" s="31"/>
      <c r="AI10811" s="31"/>
      <c r="AJ10811" s="31"/>
      <c r="AK10811" s="31"/>
      <c r="AL10811" s="31"/>
      <c r="AO10811" s="376"/>
    </row>
    <row r="10812" spans="1:41" x14ac:dyDescent="0.25">
      <c r="A10812" s="44" t="s">
        <v>8</v>
      </c>
      <c r="B10812" s="44" t="s">
        <v>1587</v>
      </c>
      <c r="C10812" s="45" t="s">
        <v>6331</v>
      </c>
      <c r="D10812" s="46" t="s">
        <v>21328</v>
      </c>
      <c r="E10812" s="46">
        <v>46495</v>
      </c>
      <c r="AO10812" s="376"/>
    </row>
    <row r="10813" spans="1:41" x14ac:dyDescent="0.25">
      <c r="A10813" s="44" t="s">
        <v>8</v>
      </c>
      <c r="B10813" s="44" t="s">
        <v>1587</v>
      </c>
      <c r="C10813" s="45" t="s">
        <v>6331</v>
      </c>
      <c r="D10813" s="46" t="s">
        <v>21328</v>
      </c>
      <c r="E10813" s="46">
        <v>46495</v>
      </c>
      <c r="AO10813" s="376"/>
    </row>
    <row r="10814" spans="1:41" x14ac:dyDescent="0.25">
      <c r="A10814" s="44" t="s">
        <v>8</v>
      </c>
      <c r="B10814" s="44" t="s">
        <v>1587</v>
      </c>
      <c r="C10814" s="45" t="s">
        <v>6331</v>
      </c>
      <c r="D10814" s="46" t="s">
        <v>21328</v>
      </c>
      <c r="E10814" s="46">
        <v>46495</v>
      </c>
      <c r="AO10814" s="376"/>
    </row>
    <row r="10815" spans="1:41" x14ac:dyDescent="0.25">
      <c r="A10815" s="44" t="s">
        <v>3152</v>
      </c>
      <c r="B10815" s="44" t="s">
        <v>13613</v>
      </c>
      <c r="C10815" s="45">
        <v>16.25</v>
      </c>
      <c r="D10815" s="45" t="s">
        <v>12549</v>
      </c>
      <c r="E10815" s="46">
        <v>47664</v>
      </c>
      <c r="F10815" s="45"/>
      <c r="G10815" s="93"/>
      <c r="H10815" s="93"/>
      <c r="I10815" s="99"/>
      <c r="J10815" s="99"/>
      <c r="K10815" s="99"/>
      <c r="L10815" s="99"/>
      <c r="M10815" s="99"/>
      <c r="N10815" s="99"/>
      <c r="O10815" s="99"/>
      <c r="P10815" s="99"/>
      <c r="Q10815" s="99"/>
      <c r="R10815" s="99"/>
      <c r="S10815" s="99"/>
      <c r="T10815" s="99"/>
      <c r="U10815" s="99"/>
      <c r="V10815" s="99"/>
      <c r="W10815" s="99"/>
      <c r="X10815" s="99"/>
      <c r="Y10815" s="99"/>
      <c r="Z10815" s="99"/>
      <c r="AA10815" s="99"/>
      <c r="AB10815" s="99"/>
      <c r="AC10815" s="99"/>
      <c r="AD10815" s="99"/>
      <c r="AE10815" s="99"/>
      <c r="AF10815" s="99"/>
      <c r="AG10815" s="99"/>
      <c r="AH10815" s="31"/>
      <c r="AI10815" s="31"/>
      <c r="AJ10815" s="31"/>
      <c r="AK10815" s="31"/>
      <c r="AL10815" s="31"/>
      <c r="AO10815" s="376"/>
    </row>
    <row r="10816" spans="1:41" x14ac:dyDescent="0.25">
      <c r="A10816" s="44" t="s">
        <v>3152</v>
      </c>
      <c r="B10816" s="44" t="s">
        <v>12189</v>
      </c>
      <c r="C10816" s="45">
        <v>35.229999999999997</v>
      </c>
      <c r="D10816" s="45" t="s">
        <v>12549</v>
      </c>
      <c r="E10816" s="46">
        <v>46934</v>
      </c>
      <c r="F10816" s="45"/>
      <c r="G10816" s="93"/>
      <c r="H10816" s="93"/>
      <c r="I10816" s="99"/>
      <c r="J10816" s="99"/>
      <c r="K10816" s="99"/>
      <c r="L10816" s="99"/>
      <c r="M10816" s="99"/>
      <c r="N10816" s="99"/>
      <c r="O10816" s="99"/>
      <c r="P10816" s="99"/>
      <c r="Q10816" s="99"/>
      <c r="R10816" s="99"/>
      <c r="S10816" s="99"/>
      <c r="T10816" s="99"/>
      <c r="U10816" s="99"/>
      <c r="V10816" s="99"/>
      <c r="W10816" s="99"/>
      <c r="X10816" s="99"/>
      <c r="Y10816" s="99"/>
      <c r="Z10816" s="99"/>
      <c r="AA10816" s="99"/>
      <c r="AB10816" s="99"/>
      <c r="AC10816" s="99"/>
      <c r="AD10816" s="99"/>
      <c r="AE10816" s="99"/>
      <c r="AF10816" s="99"/>
      <c r="AG10816" s="99"/>
      <c r="AH10816" s="31"/>
      <c r="AI10816" s="31"/>
      <c r="AJ10816" s="31"/>
      <c r="AK10816" s="31"/>
      <c r="AL10816" s="31"/>
      <c r="AO10816" s="376"/>
    </row>
    <row r="10817" spans="1:41" x14ac:dyDescent="0.25">
      <c r="A10817" s="44" t="s">
        <v>3152</v>
      </c>
      <c r="B10817" s="44" t="s">
        <v>3475</v>
      </c>
      <c r="C10817" s="45">
        <v>230301</v>
      </c>
      <c r="D10817" s="45" t="s">
        <v>11363</v>
      </c>
      <c r="E10817" s="45" t="s">
        <v>5265</v>
      </c>
      <c r="AO10817" s="376"/>
    </row>
    <row r="10818" spans="1:41" x14ac:dyDescent="0.25">
      <c r="A10818" s="44" t="s">
        <v>3152</v>
      </c>
      <c r="B10818" s="44" t="s">
        <v>928</v>
      </c>
      <c r="C10818" s="45">
        <v>231104</v>
      </c>
      <c r="D10818" s="45" t="s">
        <v>11363</v>
      </c>
      <c r="E10818" s="45" t="s">
        <v>8334</v>
      </c>
      <c r="AO10818" s="376"/>
    </row>
    <row r="10819" spans="1:41" x14ac:dyDescent="0.25">
      <c r="A10819" s="44" t="s">
        <v>3152</v>
      </c>
      <c r="B10819" s="44" t="s">
        <v>946</v>
      </c>
      <c r="C10819" s="45">
        <v>240904</v>
      </c>
      <c r="D10819" s="45" t="s">
        <v>11363</v>
      </c>
      <c r="E10819" s="45" t="s">
        <v>4826</v>
      </c>
      <c r="AO10819" s="376"/>
    </row>
    <row r="10820" spans="1:41" x14ac:dyDescent="0.25">
      <c r="A10820" s="44" t="s">
        <v>4783</v>
      </c>
      <c r="B10820" s="44" t="s">
        <v>5565</v>
      </c>
      <c r="C10820" s="45" t="s">
        <v>8537</v>
      </c>
      <c r="D10820" s="32" t="s">
        <v>5559</v>
      </c>
      <c r="E10820" s="45" t="s">
        <v>11170</v>
      </c>
      <c r="F10820" s="32"/>
      <c r="G10820" s="32"/>
      <c r="H10820" s="32"/>
      <c r="I10820" s="31"/>
      <c r="J10820" s="31"/>
      <c r="K10820" s="31"/>
      <c r="L10820" s="31"/>
      <c r="M10820" s="31"/>
      <c r="N10820" s="31"/>
      <c r="O10820" s="31"/>
      <c r="P10820" s="31"/>
      <c r="Q10820" s="31"/>
      <c r="R10820" s="31"/>
      <c r="S10820" s="31"/>
      <c r="T10820" s="31"/>
      <c r="U10820" s="31"/>
      <c r="V10820" s="31"/>
      <c r="W10820" s="31"/>
      <c r="X10820" s="31"/>
      <c r="Y10820" s="31"/>
      <c r="Z10820" s="31"/>
      <c r="AA10820" s="31"/>
      <c r="AB10820" s="31"/>
      <c r="AC10820" s="31"/>
      <c r="AD10820" s="31"/>
      <c r="AE10820" s="31"/>
      <c r="AF10820" s="31"/>
      <c r="AG10820" s="31"/>
      <c r="AH10820" s="31"/>
      <c r="AI10820" s="31"/>
      <c r="AJ10820" s="31"/>
      <c r="AK10820" s="31"/>
      <c r="AL10820" s="31"/>
      <c r="AO10820" s="376"/>
    </row>
    <row r="10821" spans="1:41" x14ac:dyDescent="0.25">
      <c r="A10821" s="44" t="s">
        <v>12338</v>
      </c>
      <c r="B10821" s="44" t="s">
        <v>12147</v>
      </c>
      <c r="C10821" s="45">
        <v>30.24</v>
      </c>
      <c r="D10821" s="45" t="s">
        <v>12549</v>
      </c>
      <c r="E10821" s="46">
        <v>47299</v>
      </c>
      <c r="F10821" s="45"/>
      <c r="G10821" s="93"/>
      <c r="H10821" s="93"/>
      <c r="I10821" s="99"/>
      <c r="J10821" s="99"/>
      <c r="K10821" s="99"/>
      <c r="L10821" s="99"/>
      <c r="M10821" s="99"/>
      <c r="N10821" s="99"/>
      <c r="O10821" s="99"/>
      <c r="P10821" s="99"/>
      <c r="Q10821" s="99"/>
      <c r="R10821" s="99"/>
      <c r="S10821" s="99"/>
      <c r="T10821" s="99"/>
      <c r="U10821" s="99"/>
      <c r="V10821" s="99"/>
      <c r="W10821" s="99"/>
      <c r="X10821" s="99"/>
      <c r="Y10821" s="99"/>
      <c r="Z10821" s="99"/>
      <c r="AA10821" s="99"/>
      <c r="AB10821" s="99"/>
      <c r="AC10821" s="99"/>
      <c r="AD10821" s="99"/>
      <c r="AE10821" s="99"/>
      <c r="AF10821" s="99"/>
      <c r="AG10821" s="99"/>
      <c r="AH10821" s="31"/>
      <c r="AI10821" s="31"/>
      <c r="AJ10821" s="31"/>
      <c r="AK10821" s="31"/>
      <c r="AL10821" s="31"/>
      <c r="AO10821" s="376"/>
    </row>
    <row r="10822" spans="1:41" x14ac:dyDescent="0.25">
      <c r="A10822" s="44" t="s">
        <v>4109</v>
      </c>
      <c r="B10822" s="44" t="s">
        <v>4110</v>
      </c>
      <c r="C10822" s="45" t="s">
        <v>4111</v>
      </c>
      <c r="D10822" s="45" t="s">
        <v>11204</v>
      </c>
      <c r="E10822" s="45" t="s">
        <v>7657</v>
      </c>
      <c r="F10822" s="93"/>
      <c r="G10822" s="93"/>
      <c r="H10822" s="93"/>
      <c r="I10822" s="99"/>
      <c r="J10822" s="99"/>
      <c r="K10822" s="99"/>
      <c r="L10822" s="99"/>
      <c r="M10822" s="99"/>
      <c r="N10822" s="99"/>
      <c r="O10822" s="99"/>
      <c r="P10822" s="99"/>
      <c r="Q10822" s="99"/>
      <c r="R10822" s="99"/>
      <c r="S10822" s="99"/>
      <c r="T10822" s="99"/>
      <c r="U10822" s="99"/>
      <c r="V10822" s="99"/>
      <c r="W10822" s="99"/>
      <c r="X10822" s="99"/>
      <c r="Y10822" s="99"/>
      <c r="Z10822" s="99"/>
      <c r="AA10822" s="99"/>
      <c r="AB10822" s="99"/>
      <c r="AC10822" s="99"/>
      <c r="AD10822" s="99"/>
      <c r="AE10822" s="99"/>
      <c r="AF10822" s="99"/>
      <c r="AG10822" s="99"/>
      <c r="AH10822" s="31"/>
      <c r="AI10822" s="31"/>
      <c r="AJ10822" s="31"/>
      <c r="AK10822" s="31"/>
      <c r="AL10822" s="31"/>
      <c r="AO10822" s="376"/>
    </row>
    <row r="10823" spans="1:41" x14ac:dyDescent="0.25">
      <c r="A10823" s="44" t="s">
        <v>4109</v>
      </c>
      <c r="B10823" s="44" t="s">
        <v>4110</v>
      </c>
      <c r="C10823" s="45" t="s">
        <v>4111</v>
      </c>
      <c r="D10823" s="93" t="s">
        <v>17443</v>
      </c>
      <c r="E10823" s="45" t="s">
        <v>7657</v>
      </c>
      <c r="F10823" s="93"/>
      <c r="G10823" s="93"/>
      <c r="H10823" s="93"/>
      <c r="I10823" s="99"/>
      <c r="J10823" s="99"/>
      <c r="K10823" s="99"/>
      <c r="L10823" s="99"/>
      <c r="M10823" s="99"/>
      <c r="N10823" s="99"/>
      <c r="O10823" s="99"/>
      <c r="P10823" s="99"/>
      <c r="Q10823" s="99"/>
      <c r="R10823" s="99"/>
      <c r="S10823" s="99"/>
      <c r="T10823" s="99"/>
      <c r="U10823" s="99"/>
      <c r="V10823" s="99"/>
      <c r="W10823" s="99"/>
      <c r="X10823" s="99"/>
      <c r="Y10823" s="99"/>
      <c r="Z10823" s="99"/>
      <c r="AA10823" s="99"/>
      <c r="AB10823" s="99"/>
      <c r="AC10823" s="99"/>
      <c r="AD10823" s="99"/>
      <c r="AE10823" s="99"/>
      <c r="AF10823" s="99"/>
      <c r="AG10823" s="99"/>
      <c r="AH10823" s="31"/>
      <c r="AI10823" s="31"/>
      <c r="AJ10823" s="31"/>
      <c r="AK10823" s="31"/>
      <c r="AL10823" s="31"/>
      <c r="AO10823" s="376"/>
    </row>
    <row r="10824" spans="1:41" x14ac:dyDescent="0.25">
      <c r="A10824" s="44" t="s">
        <v>4109</v>
      </c>
      <c r="B10824" s="44" t="s">
        <v>4110</v>
      </c>
      <c r="C10824" s="45" t="s">
        <v>4111</v>
      </c>
      <c r="D10824" s="45" t="s">
        <v>9895</v>
      </c>
      <c r="E10824" s="45" t="s">
        <v>5137</v>
      </c>
      <c r="F10824" s="93"/>
      <c r="G10824" s="93"/>
      <c r="H10824" s="93"/>
      <c r="I10824" s="99"/>
      <c r="J10824" s="99"/>
      <c r="K10824" s="99"/>
      <c r="L10824" s="99"/>
      <c r="M10824" s="99"/>
      <c r="N10824" s="44"/>
      <c r="O10824" s="44"/>
      <c r="P10824" s="99"/>
      <c r="Q10824" s="99"/>
      <c r="R10824" s="99"/>
      <c r="S10824" s="99"/>
      <c r="T10824" s="99"/>
      <c r="U10824" s="99"/>
      <c r="V10824" s="99"/>
      <c r="W10824" s="99"/>
      <c r="X10824" s="99"/>
      <c r="Y10824" s="99"/>
      <c r="Z10824" s="99"/>
      <c r="AA10824" s="99"/>
      <c r="AB10824" s="99"/>
      <c r="AC10824" s="99"/>
      <c r="AD10824" s="99"/>
      <c r="AE10824" s="99"/>
      <c r="AF10824" s="99"/>
      <c r="AG10824" s="99"/>
      <c r="AH10824" s="31"/>
      <c r="AI10824" s="31"/>
      <c r="AJ10824" s="31"/>
      <c r="AK10824" s="31"/>
      <c r="AL10824" s="31"/>
      <c r="AO10824" s="376"/>
    </row>
    <row r="10825" spans="1:41" x14ac:dyDescent="0.25">
      <c r="A10825" s="44" t="s">
        <v>15838</v>
      </c>
      <c r="B10825" s="44" t="s">
        <v>3474</v>
      </c>
      <c r="C10825" s="45">
        <v>250503</v>
      </c>
      <c r="D10825" s="45" t="s">
        <v>11363</v>
      </c>
      <c r="E10825" s="45" t="s">
        <v>15608</v>
      </c>
      <c r="AO10825" s="376"/>
    </row>
    <row r="10826" spans="1:41" x14ac:dyDescent="0.25">
      <c r="A10826" s="44" t="s">
        <v>21737</v>
      </c>
      <c r="B10826" s="44" t="s">
        <v>3052</v>
      </c>
      <c r="C10826" s="45">
        <v>260502</v>
      </c>
      <c r="D10826" s="45" t="s">
        <v>11363</v>
      </c>
      <c r="E10826" s="45" t="s">
        <v>10349</v>
      </c>
      <c r="AO10826" s="376"/>
    </row>
    <row r="10827" spans="1:41" x14ac:dyDescent="0.25">
      <c r="A10827" s="44" t="s">
        <v>21738</v>
      </c>
      <c r="B10827" s="44" t="s">
        <v>925</v>
      </c>
      <c r="C10827" s="45">
        <v>260601</v>
      </c>
      <c r="D10827" s="45" t="s">
        <v>11363</v>
      </c>
      <c r="E10827" s="45" t="s">
        <v>17341</v>
      </c>
      <c r="AO10827" s="376"/>
    </row>
    <row r="10828" spans="1:41" x14ac:dyDescent="0.25">
      <c r="A10828" s="44" t="s">
        <v>12706</v>
      </c>
      <c r="B10828" s="44" t="s">
        <v>199</v>
      </c>
      <c r="C10828" s="45">
        <v>241001</v>
      </c>
      <c r="D10828" s="45" t="s">
        <v>11363</v>
      </c>
      <c r="E10828" s="45" t="s">
        <v>5332</v>
      </c>
      <c r="AO10828" s="376"/>
    </row>
    <row r="10829" spans="1:41" x14ac:dyDescent="0.25">
      <c r="A10829" s="44" t="s">
        <v>14103</v>
      </c>
      <c r="B10829" s="44" t="s">
        <v>14102</v>
      </c>
      <c r="C10829" s="45" t="s">
        <v>14104</v>
      </c>
      <c r="D10829" s="93" t="s">
        <v>17443</v>
      </c>
      <c r="E10829" s="45" t="s">
        <v>17345</v>
      </c>
      <c r="F10829" s="93"/>
      <c r="G10829" s="93"/>
      <c r="H10829" s="93"/>
      <c r="I10829" s="99"/>
      <c r="J10829" s="99"/>
      <c r="K10829" s="99"/>
      <c r="L10829" s="99"/>
      <c r="M10829" s="99"/>
      <c r="N10829" s="99"/>
      <c r="O10829" s="99"/>
      <c r="P10829" s="99"/>
      <c r="Q10829" s="99"/>
      <c r="R10829" s="99"/>
      <c r="S10829" s="99"/>
      <c r="T10829" s="99"/>
      <c r="U10829" s="99"/>
      <c r="V10829" s="99"/>
      <c r="W10829" s="99"/>
      <c r="X10829" s="99"/>
      <c r="Y10829" s="99"/>
      <c r="Z10829" s="99"/>
      <c r="AA10829" s="99"/>
      <c r="AB10829" s="99"/>
      <c r="AC10829" s="99"/>
      <c r="AD10829" s="99"/>
      <c r="AE10829" s="99"/>
      <c r="AF10829" s="99"/>
      <c r="AG10829" s="99"/>
      <c r="AH10829" s="31"/>
      <c r="AI10829" s="31"/>
      <c r="AJ10829" s="31"/>
      <c r="AK10829" s="31"/>
      <c r="AL10829" s="31"/>
      <c r="AO10829" s="376"/>
    </row>
    <row r="10830" spans="1:41" x14ac:dyDescent="0.25">
      <c r="A10830" s="44" t="s">
        <v>13245</v>
      </c>
      <c r="B10830" s="44" t="s">
        <v>5321</v>
      </c>
      <c r="C10830" s="45">
        <v>25010401</v>
      </c>
      <c r="D10830" s="45" t="s">
        <v>11363</v>
      </c>
      <c r="E10830" s="45" t="s">
        <v>12564</v>
      </c>
      <c r="AO10830" s="376"/>
    </row>
    <row r="10831" spans="1:41" x14ac:dyDescent="0.25">
      <c r="A10831" s="44" t="s">
        <v>6501</v>
      </c>
      <c r="B10831" s="44" t="s">
        <v>5321</v>
      </c>
      <c r="C10831" s="45">
        <v>23010401</v>
      </c>
      <c r="D10831" s="45" t="s">
        <v>11363</v>
      </c>
      <c r="E10831" s="45" t="s">
        <v>5322</v>
      </c>
      <c r="AO10831" s="376"/>
    </row>
    <row r="10832" spans="1:41" x14ac:dyDescent="0.25">
      <c r="A10832" s="44" t="s">
        <v>7029</v>
      </c>
      <c r="B10832" s="44" t="s">
        <v>2350</v>
      </c>
      <c r="C10832" s="45">
        <v>230105</v>
      </c>
      <c r="D10832" s="45" t="s">
        <v>11363</v>
      </c>
      <c r="E10832" s="45" t="s">
        <v>5265</v>
      </c>
      <c r="AO10832" s="376"/>
    </row>
    <row r="10833" spans="1:41" x14ac:dyDescent="0.25">
      <c r="A10833" s="44" t="s">
        <v>399</v>
      </c>
      <c r="B10833" s="44" t="s">
        <v>21330</v>
      </c>
      <c r="C10833" s="45" t="s">
        <v>5452</v>
      </c>
      <c r="D10833" s="45" t="s">
        <v>21447</v>
      </c>
      <c r="E10833" s="46">
        <v>46568</v>
      </c>
      <c r="AO10833" s="376"/>
    </row>
    <row r="10834" spans="1:41" x14ac:dyDescent="0.25">
      <c r="A10834" s="44" t="s">
        <v>18025</v>
      </c>
      <c r="B10834" s="44" t="s">
        <v>3475</v>
      </c>
      <c r="C10834" s="45">
        <v>230301</v>
      </c>
      <c r="D10834" s="45" t="s">
        <v>11363</v>
      </c>
      <c r="E10834" s="45" t="s">
        <v>5265</v>
      </c>
      <c r="AO10834" s="376"/>
    </row>
    <row r="10835" spans="1:41" x14ac:dyDescent="0.25">
      <c r="A10835" s="44" t="s">
        <v>18026</v>
      </c>
      <c r="B10835" s="44" t="s">
        <v>5321</v>
      </c>
      <c r="C10835" s="45">
        <v>26010401</v>
      </c>
      <c r="D10835" s="45" t="s">
        <v>11363</v>
      </c>
      <c r="E10835" s="45" t="s">
        <v>17459</v>
      </c>
      <c r="AO10835" s="376"/>
    </row>
    <row r="10836" spans="1:41" x14ac:dyDescent="0.25">
      <c r="A10836" s="44" t="s">
        <v>18026</v>
      </c>
      <c r="B10836" s="44" t="s">
        <v>3176</v>
      </c>
      <c r="C10836" s="45">
        <v>26010402</v>
      </c>
      <c r="D10836" s="45" t="s">
        <v>11363</v>
      </c>
      <c r="E10836" s="45" t="s">
        <v>17459</v>
      </c>
      <c r="AO10836" s="376"/>
    </row>
    <row r="10837" spans="1:41" x14ac:dyDescent="0.3">
      <c r="A10837" s="333" t="s">
        <v>15388</v>
      </c>
      <c r="B10837" s="333" t="s">
        <v>1598</v>
      </c>
      <c r="C10837" s="125" t="s">
        <v>13387</v>
      </c>
      <c r="D10837" s="32" t="s">
        <v>20309</v>
      </c>
      <c r="E10837" s="125" t="s">
        <v>11886</v>
      </c>
      <c r="F10837" s="125" t="s">
        <v>1189</v>
      </c>
      <c r="G10837" s="125" t="s">
        <v>1190</v>
      </c>
      <c r="AO10837" s="376"/>
    </row>
    <row r="10838" spans="1:41" x14ac:dyDescent="0.25">
      <c r="A10838" s="44" t="s">
        <v>18027</v>
      </c>
      <c r="B10838" s="44" t="s">
        <v>17452</v>
      </c>
      <c r="C10838" s="45">
        <v>25010501</v>
      </c>
      <c r="D10838" s="45" t="s">
        <v>11363</v>
      </c>
      <c r="E10838" s="45" t="s">
        <v>12551</v>
      </c>
      <c r="AO10838" s="376"/>
    </row>
    <row r="10839" spans="1:41" x14ac:dyDescent="0.25">
      <c r="A10839" s="91" t="s">
        <v>19225</v>
      </c>
      <c r="B10839" s="92" t="s">
        <v>19284</v>
      </c>
      <c r="C10839" s="93" t="s">
        <v>19285</v>
      </c>
      <c r="D10839" s="93" t="s">
        <v>1201</v>
      </c>
      <c r="E10839" s="94">
        <v>46582</v>
      </c>
      <c r="F10839" s="93"/>
      <c r="G10839" s="93"/>
      <c r="H10839" s="93"/>
      <c r="I10839" s="99"/>
      <c r="J10839" s="99"/>
      <c r="K10839" s="99"/>
      <c r="L10839" s="99"/>
      <c r="M10839" s="99"/>
      <c r="N10839" s="99"/>
      <c r="O10839" s="99"/>
      <c r="P10839" s="99"/>
      <c r="Q10839" s="99"/>
      <c r="R10839" s="99"/>
      <c r="S10839" s="99"/>
      <c r="T10839" s="99"/>
      <c r="U10839" s="99"/>
      <c r="V10839" s="99"/>
      <c r="W10839" s="99"/>
      <c r="X10839" s="99"/>
      <c r="Y10839" s="99"/>
      <c r="Z10839" s="99"/>
      <c r="AA10839" s="99"/>
      <c r="AB10839" s="99"/>
      <c r="AC10839" s="99"/>
      <c r="AD10839" s="99"/>
      <c r="AE10839" s="99"/>
      <c r="AF10839" s="99"/>
      <c r="AG10839" s="99"/>
      <c r="AH10839" s="31"/>
      <c r="AI10839" s="31"/>
      <c r="AJ10839" s="31"/>
      <c r="AK10839" s="31"/>
      <c r="AL10839" s="31"/>
      <c r="AO10839" s="376"/>
    </row>
    <row r="10840" spans="1:41" x14ac:dyDescent="0.25">
      <c r="A10840" s="44" t="s">
        <v>750</v>
      </c>
      <c r="B10840" s="44" t="s">
        <v>199</v>
      </c>
      <c r="C10840" s="45">
        <v>241001</v>
      </c>
      <c r="D10840" s="45" t="s">
        <v>11363</v>
      </c>
      <c r="E10840" s="45" t="s">
        <v>5332</v>
      </c>
      <c r="AO10840" s="376"/>
    </row>
    <row r="10841" spans="1:41" x14ac:dyDescent="0.25">
      <c r="A10841" s="44" t="s">
        <v>750</v>
      </c>
      <c r="B10841" s="44" t="s">
        <v>5321</v>
      </c>
      <c r="C10841" s="45">
        <v>26010401</v>
      </c>
      <c r="D10841" s="45" t="s">
        <v>11363</v>
      </c>
      <c r="E10841" s="45" t="s">
        <v>17459</v>
      </c>
      <c r="AO10841" s="376"/>
    </row>
    <row r="10842" spans="1:41" x14ac:dyDescent="0.25">
      <c r="A10842" s="44" t="s">
        <v>750</v>
      </c>
      <c r="B10842" s="44" t="s">
        <v>3176</v>
      </c>
      <c r="C10842" s="45">
        <v>26010402</v>
      </c>
      <c r="D10842" s="45" t="s">
        <v>11363</v>
      </c>
      <c r="E10842" s="45" t="s">
        <v>17459</v>
      </c>
      <c r="AO10842" s="376"/>
    </row>
    <row r="10843" spans="1:41" x14ac:dyDescent="0.25">
      <c r="A10843" s="44" t="s">
        <v>15839</v>
      </c>
      <c r="B10843" s="44" t="s">
        <v>925</v>
      </c>
      <c r="C10843" s="45">
        <v>250601</v>
      </c>
      <c r="D10843" s="45" t="s">
        <v>11363</v>
      </c>
      <c r="E10843" s="45" t="s">
        <v>15609</v>
      </c>
      <c r="AO10843" s="376"/>
    </row>
    <row r="10844" spans="1:41" x14ac:dyDescent="0.25">
      <c r="A10844" s="44" t="s">
        <v>13564</v>
      </c>
      <c r="B10844" s="44" t="s">
        <v>21409</v>
      </c>
      <c r="C10844" s="45" t="s">
        <v>13562</v>
      </c>
      <c r="D10844" s="45" t="s">
        <v>21447</v>
      </c>
      <c r="E10844" s="46">
        <v>46507</v>
      </c>
      <c r="AO10844" s="376"/>
    </row>
    <row r="10845" spans="1:41" x14ac:dyDescent="0.25">
      <c r="A10845" s="44" t="s">
        <v>18028</v>
      </c>
      <c r="B10845" s="44" t="s">
        <v>936</v>
      </c>
      <c r="C10845" s="45">
        <v>260703</v>
      </c>
      <c r="D10845" s="45" t="s">
        <v>11363</v>
      </c>
      <c r="E10845" s="45" t="s">
        <v>11150</v>
      </c>
      <c r="AO10845" s="376"/>
    </row>
    <row r="10846" spans="1:41" x14ac:dyDescent="0.25">
      <c r="A10846" s="154" t="s">
        <v>1477</v>
      </c>
      <c r="B10846" s="155" t="s">
        <v>1478</v>
      </c>
      <c r="C10846" s="288" t="s">
        <v>2489</v>
      </c>
      <c r="D10846" s="146" t="s">
        <v>1416</v>
      </c>
      <c r="E10846" s="261">
        <v>45168</v>
      </c>
      <c r="F10846" s="93"/>
      <c r="G10846" s="93"/>
      <c r="H10846" s="93" t="s">
        <v>1190</v>
      </c>
      <c r="I10846" s="99"/>
      <c r="J10846" s="99"/>
      <c r="K10846" s="99"/>
      <c r="L10846" s="99"/>
      <c r="M10846" s="99"/>
      <c r="N10846" s="44"/>
      <c r="O10846" s="44"/>
      <c r="P10846" s="99"/>
      <c r="Q10846" s="99"/>
      <c r="R10846" s="99"/>
      <c r="S10846" s="99"/>
      <c r="T10846" s="99"/>
      <c r="U10846" s="99"/>
      <c r="V10846" s="99"/>
      <c r="W10846" s="99"/>
      <c r="X10846" s="99"/>
      <c r="Y10846" s="99"/>
      <c r="Z10846" s="99"/>
      <c r="AA10846" s="99"/>
      <c r="AB10846" s="99"/>
      <c r="AC10846" s="99"/>
      <c r="AD10846" s="99"/>
      <c r="AE10846" s="99"/>
      <c r="AF10846" s="99"/>
      <c r="AG10846" s="99"/>
      <c r="AH10846" s="31"/>
      <c r="AI10846" s="31"/>
      <c r="AJ10846" s="31"/>
      <c r="AK10846" s="31"/>
      <c r="AL10846" s="31"/>
      <c r="AO10846" s="376"/>
    </row>
    <row r="10847" spans="1:41" x14ac:dyDescent="0.25">
      <c r="A10847" s="44" t="s">
        <v>4143</v>
      </c>
      <c r="B10847" s="44" t="s">
        <v>4144</v>
      </c>
      <c r="C10847" s="45" t="s">
        <v>4145</v>
      </c>
      <c r="D10847" s="45" t="s">
        <v>11204</v>
      </c>
      <c r="E10847" s="45" t="s">
        <v>4146</v>
      </c>
      <c r="F10847" s="93"/>
      <c r="G10847" s="93"/>
      <c r="H10847" s="93"/>
      <c r="I10847" s="99"/>
      <c r="J10847" s="99"/>
      <c r="K10847" s="99"/>
      <c r="L10847" s="99"/>
      <c r="M10847" s="99"/>
      <c r="N10847" s="99"/>
      <c r="O10847" s="99"/>
      <c r="P10847" s="99"/>
      <c r="Q10847" s="99"/>
      <c r="R10847" s="99"/>
      <c r="S10847" s="99"/>
      <c r="T10847" s="99"/>
      <c r="U10847" s="99"/>
      <c r="V10847" s="99"/>
      <c r="W10847" s="99"/>
      <c r="X10847" s="99"/>
      <c r="Y10847" s="99"/>
      <c r="Z10847" s="99"/>
      <c r="AA10847" s="99"/>
      <c r="AB10847" s="99"/>
      <c r="AC10847" s="99"/>
      <c r="AD10847" s="99"/>
      <c r="AE10847" s="99"/>
      <c r="AF10847" s="99"/>
      <c r="AG10847" s="99"/>
      <c r="AH10847" s="31"/>
      <c r="AI10847" s="31"/>
      <c r="AJ10847" s="31"/>
      <c r="AK10847" s="31"/>
      <c r="AL10847" s="31"/>
      <c r="AO10847" s="376"/>
    </row>
    <row r="10848" spans="1:41" x14ac:dyDescent="0.25">
      <c r="A10848" s="44" t="s">
        <v>4143</v>
      </c>
      <c r="B10848" s="44" t="s">
        <v>4144</v>
      </c>
      <c r="C10848" s="45" t="s">
        <v>4145</v>
      </c>
      <c r="D10848" s="93" t="s">
        <v>17443</v>
      </c>
      <c r="E10848" s="45" t="s">
        <v>4146</v>
      </c>
      <c r="F10848" s="93"/>
      <c r="G10848" s="93"/>
      <c r="H10848" s="93"/>
      <c r="I10848" s="99"/>
      <c r="J10848" s="99"/>
      <c r="K10848" s="99"/>
      <c r="L10848" s="99"/>
      <c r="M10848" s="99"/>
      <c r="N10848" s="99"/>
      <c r="O10848" s="99"/>
      <c r="P10848" s="99"/>
      <c r="Q10848" s="99"/>
      <c r="R10848" s="99"/>
      <c r="S10848" s="99"/>
      <c r="T10848" s="99"/>
      <c r="U10848" s="99"/>
      <c r="V10848" s="99"/>
      <c r="W10848" s="99"/>
      <c r="X10848" s="99"/>
      <c r="Y10848" s="99"/>
      <c r="Z10848" s="99"/>
      <c r="AA10848" s="99"/>
      <c r="AB10848" s="99"/>
      <c r="AC10848" s="99"/>
      <c r="AD10848" s="99"/>
      <c r="AE10848" s="99"/>
      <c r="AF10848" s="99"/>
      <c r="AG10848" s="99"/>
      <c r="AH10848" s="31"/>
      <c r="AI10848" s="31"/>
      <c r="AJ10848" s="31"/>
      <c r="AK10848" s="31"/>
      <c r="AL10848" s="31"/>
      <c r="AO10848" s="376"/>
    </row>
    <row r="10849" spans="1:41" x14ac:dyDescent="0.25">
      <c r="A10849" s="44" t="s">
        <v>4143</v>
      </c>
      <c r="B10849" s="44" t="s">
        <v>4144</v>
      </c>
      <c r="C10849" s="45" t="s">
        <v>4145</v>
      </c>
      <c r="D10849" s="45" t="s">
        <v>9895</v>
      </c>
      <c r="E10849" s="45" t="s">
        <v>4146</v>
      </c>
      <c r="F10849" s="93"/>
      <c r="G10849" s="93"/>
      <c r="H10849" s="93"/>
      <c r="I10849" s="99"/>
      <c r="J10849" s="99"/>
      <c r="K10849" s="99"/>
      <c r="L10849" s="99"/>
      <c r="M10849" s="99"/>
      <c r="N10849" s="44"/>
      <c r="O10849" s="44"/>
      <c r="P10849" s="99"/>
      <c r="Q10849" s="99"/>
      <c r="R10849" s="99"/>
      <c r="S10849" s="99"/>
      <c r="T10849" s="99"/>
      <c r="U10849" s="99"/>
      <c r="V10849" s="99"/>
      <c r="W10849" s="99"/>
      <c r="X10849" s="99"/>
      <c r="Y10849" s="99"/>
      <c r="Z10849" s="99"/>
      <c r="AA10849" s="99"/>
      <c r="AB10849" s="99"/>
      <c r="AC10849" s="99"/>
      <c r="AD10849" s="99"/>
      <c r="AE10849" s="99"/>
      <c r="AF10849" s="99"/>
      <c r="AG10849" s="99"/>
      <c r="AH10849" s="31"/>
      <c r="AI10849" s="31"/>
      <c r="AJ10849" s="31"/>
      <c r="AK10849" s="31"/>
      <c r="AL10849" s="31"/>
      <c r="AO10849" s="376"/>
    </row>
    <row r="10850" spans="1:41" x14ac:dyDescent="0.25">
      <c r="A10850" s="44" t="s">
        <v>12339</v>
      </c>
      <c r="B10850" s="44" t="s">
        <v>12094</v>
      </c>
      <c r="C10850" s="45">
        <v>12.25</v>
      </c>
      <c r="D10850" s="45" t="s">
        <v>12549</v>
      </c>
      <c r="E10850" s="46">
        <v>47664</v>
      </c>
      <c r="F10850" s="45"/>
      <c r="G10850" s="93"/>
      <c r="H10850" s="93"/>
      <c r="I10850" s="99"/>
      <c r="J10850" s="99"/>
      <c r="K10850" s="99"/>
      <c r="L10850" s="99"/>
      <c r="M10850" s="99"/>
      <c r="N10850" s="99"/>
      <c r="O10850" s="99"/>
      <c r="P10850" s="99"/>
      <c r="Q10850" s="99"/>
      <c r="R10850" s="99"/>
      <c r="S10850" s="99"/>
      <c r="T10850" s="99"/>
      <c r="U10850" s="99"/>
      <c r="V10850" s="99"/>
      <c r="W10850" s="99"/>
      <c r="X10850" s="99"/>
      <c r="Y10850" s="99"/>
      <c r="Z10850" s="99"/>
      <c r="AA10850" s="99"/>
      <c r="AB10850" s="99"/>
      <c r="AC10850" s="99"/>
      <c r="AD10850" s="99"/>
      <c r="AE10850" s="99"/>
      <c r="AF10850" s="99"/>
      <c r="AG10850" s="99"/>
      <c r="AH10850" s="31"/>
      <c r="AI10850" s="31"/>
      <c r="AJ10850" s="31"/>
      <c r="AK10850" s="31"/>
      <c r="AL10850" s="31"/>
      <c r="AO10850" s="376"/>
    </row>
    <row r="10851" spans="1:41" x14ac:dyDescent="0.25">
      <c r="A10851" s="44" t="s">
        <v>19386</v>
      </c>
      <c r="B10851" s="319" t="s">
        <v>19512</v>
      </c>
      <c r="C10851" s="318" t="s">
        <v>19745</v>
      </c>
      <c r="D10851" s="93" t="s">
        <v>19934</v>
      </c>
      <c r="E10851" s="320">
        <v>46630</v>
      </c>
      <c r="F10851" s="93"/>
      <c r="G10851" s="93"/>
      <c r="H10851" s="93"/>
      <c r="I10851" s="99"/>
      <c r="J10851" s="99"/>
      <c r="K10851" s="99"/>
      <c r="L10851" s="99"/>
      <c r="M10851" s="99"/>
      <c r="N10851" s="99"/>
      <c r="O10851" s="99"/>
      <c r="P10851" s="99"/>
      <c r="Q10851" s="99"/>
      <c r="R10851" s="99"/>
      <c r="S10851" s="99"/>
      <c r="T10851" s="99"/>
      <c r="U10851" s="99"/>
      <c r="V10851" s="99"/>
      <c r="W10851" s="99"/>
      <c r="X10851" s="99"/>
      <c r="Y10851" s="99"/>
      <c r="Z10851" s="99"/>
      <c r="AA10851" s="99"/>
      <c r="AB10851" s="99"/>
      <c r="AC10851" s="99"/>
      <c r="AD10851" s="99"/>
      <c r="AE10851" s="99"/>
      <c r="AF10851" s="99"/>
      <c r="AG10851" s="99"/>
      <c r="AH10851" s="31"/>
      <c r="AI10851" s="31"/>
      <c r="AJ10851" s="31"/>
      <c r="AK10851" s="31"/>
      <c r="AL10851" s="31"/>
      <c r="AO10851" s="376"/>
    </row>
    <row r="10852" spans="1:41" x14ac:dyDescent="0.25">
      <c r="A10852" s="44" t="s">
        <v>15840</v>
      </c>
      <c r="B10852" s="44" t="s">
        <v>15611</v>
      </c>
      <c r="C10852" s="45">
        <v>25050401</v>
      </c>
      <c r="D10852" s="45" t="s">
        <v>11363</v>
      </c>
      <c r="E10852" s="45" t="s">
        <v>7105</v>
      </c>
      <c r="AO10852" s="376"/>
    </row>
    <row r="10853" spans="1:41" x14ac:dyDescent="0.25">
      <c r="A10853" s="44" t="s">
        <v>15840</v>
      </c>
      <c r="B10853" s="44" t="s">
        <v>5321</v>
      </c>
      <c r="C10853" s="45">
        <v>26010401</v>
      </c>
      <c r="D10853" s="45" t="s">
        <v>11363</v>
      </c>
      <c r="E10853" s="45" t="s">
        <v>17459</v>
      </c>
      <c r="AO10853" s="376"/>
    </row>
    <row r="10854" spans="1:41" x14ac:dyDescent="0.25">
      <c r="A10854" s="44" t="s">
        <v>15840</v>
      </c>
      <c r="B10854" s="44" t="s">
        <v>3176</v>
      </c>
      <c r="C10854" s="45">
        <v>26010402</v>
      </c>
      <c r="D10854" s="45" t="s">
        <v>11363</v>
      </c>
      <c r="E10854" s="45" t="s">
        <v>17459</v>
      </c>
      <c r="AO10854" s="376"/>
    </row>
    <row r="10855" spans="1:41" x14ac:dyDescent="0.3">
      <c r="A10855" s="333" t="s">
        <v>2901</v>
      </c>
      <c r="B10855" s="333" t="s">
        <v>1162</v>
      </c>
      <c r="C10855" s="125" t="s">
        <v>8016</v>
      </c>
      <c r="D10855" s="32" t="s">
        <v>20309</v>
      </c>
      <c r="E10855" s="125" t="s">
        <v>7871</v>
      </c>
      <c r="F10855" s="125" t="s">
        <v>1189</v>
      </c>
      <c r="G10855" s="125" t="s">
        <v>1190</v>
      </c>
      <c r="AO10855" s="376"/>
    </row>
    <row r="10856" spans="1:41" x14ac:dyDescent="0.25">
      <c r="A10856" s="44" t="s">
        <v>18029</v>
      </c>
      <c r="B10856" s="44" t="s">
        <v>5321</v>
      </c>
      <c r="C10856" s="45">
        <v>26010401</v>
      </c>
      <c r="D10856" s="45" t="s">
        <v>11363</v>
      </c>
      <c r="E10856" s="45" t="s">
        <v>17459</v>
      </c>
      <c r="AO10856" s="376"/>
    </row>
    <row r="10857" spans="1:41" x14ac:dyDescent="0.25">
      <c r="A10857" s="44" t="s">
        <v>15841</v>
      </c>
      <c r="B10857" s="44" t="s">
        <v>15640</v>
      </c>
      <c r="C10857" s="45">
        <v>250903</v>
      </c>
      <c r="D10857" s="45" t="s">
        <v>11363</v>
      </c>
      <c r="E10857" s="45" t="s">
        <v>4972</v>
      </c>
      <c r="AO10857" s="376"/>
    </row>
    <row r="10858" spans="1:41" x14ac:dyDescent="0.25">
      <c r="A10858" s="44" t="s">
        <v>15841</v>
      </c>
      <c r="B10858" s="44" t="s">
        <v>947</v>
      </c>
      <c r="C10858" s="45">
        <v>260102</v>
      </c>
      <c r="D10858" s="45" t="s">
        <v>11363</v>
      </c>
      <c r="E10858" s="45" t="s">
        <v>8292</v>
      </c>
      <c r="AO10858" s="376"/>
    </row>
    <row r="10859" spans="1:41" x14ac:dyDescent="0.25">
      <c r="A10859" s="99" t="s">
        <v>10911</v>
      </c>
      <c r="B10859" s="92" t="s">
        <v>10916</v>
      </c>
      <c r="C10859" s="93" t="s">
        <v>10928</v>
      </c>
      <c r="D10859" s="93" t="s">
        <v>1394</v>
      </c>
      <c r="E10859" s="94">
        <v>46389</v>
      </c>
      <c r="F10859" s="93"/>
      <c r="G10859" s="93"/>
      <c r="H10859" s="93"/>
      <c r="I10859" s="99"/>
      <c r="J10859" s="99"/>
      <c r="K10859" s="99"/>
      <c r="L10859" s="99"/>
      <c r="M10859" s="99"/>
      <c r="N10859" s="44"/>
      <c r="O10859" s="44"/>
      <c r="P10859" s="99"/>
      <c r="Q10859" s="99"/>
      <c r="R10859" s="99"/>
      <c r="S10859" s="99"/>
      <c r="T10859" s="99"/>
      <c r="U10859" s="99"/>
      <c r="V10859" s="99"/>
      <c r="W10859" s="99"/>
      <c r="X10859" s="99"/>
      <c r="Y10859" s="99"/>
      <c r="Z10859" s="99"/>
      <c r="AA10859" s="99"/>
      <c r="AB10859" s="99"/>
      <c r="AC10859" s="99"/>
      <c r="AD10859" s="99"/>
      <c r="AE10859" s="99"/>
      <c r="AF10859" s="99"/>
      <c r="AG10859" s="99"/>
      <c r="AH10859" s="31"/>
      <c r="AI10859" s="31"/>
      <c r="AJ10859" s="31"/>
      <c r="AK10859" s="31"/>
      <c r="AL10859" s="31"/>
      <c r="AO10859" s="376"/>
    </row>
    <row r="10860" spans="1:41" x14ac:dyDescent="0.25">
      <c r="A10860" s="44" t="s">
        <v>18030</v>
      </c>
      <c r="B10860" s="44" t="s">
        <v>17463</v>
      </c>
      <c r="C10860" s="45">
        <v>260202</v>
      </c>
      <c r="D10860" s="45" t="s">
        <v>11363</v>
      </c>
      <c r="E10860" s="45" t="s">
        <v>9238</v>
      </c>
      <c r="AO10860" s="376"/>
    </row>
    <row r="10861" spans="1:41" x14ac:dyDescent="0.25">
      <c r="A10861" s="44" t="s">
        <v>18030</v>
      </c>
      <c r="B10861" s="44" t="s">
        <v>3040</v>
      </c>
      <c r="C10861" s="45">
        <v>260305</v>
      </c>
      <c r="D10861" s="45" t="s">
        <v>11363</v>
      </c>
      <c r="E10861" s="45" t="s">
        <v>9249</v>
      </c>
      <c r="AO10861" s="376"/>
    </row>
    <row r="10862" spans="1:41" x14ac:dyDescent="0.25">
      <c r="A10862" s="44" t="s">
        <v>19387</v>
      </c>
      <c r="B10862" s="319" t="s">
        <v>19525</v>
      </c>
      <c r="C10862" s="318" t="s">
        <v>19746</v>
      </c>
      <c r="D10862" s="93" t="s">
        <v>19934</v>
      </c>
      <c r="E10862" s="320">
        <v>46660</v>
      </c>
      <c r="F10862" s="93"/>
      <c r="G10862" s="93"/>
      <c r="H10862" s="93"/>
      <c r="I10862" s="99"/>
      <c r="J10862" s="99"/>
      <c r="K10862" s="99"/>
      <c r="L10862" s="99"/>
      <c r="M10862" s="99"/>
      <c r="N10862" s="99"/>
      <c r="O10862" s="99"/>
      <c r="P10862" s="99"/>
      <c r="Q10862" s="99"/>
      <c r="R10862" s="99"/>
      <c r="S10862" s="99"/>
      <c r="T10862" s="99"/>
      <c r="U10862" s="99"/>
      <c r="V10862" s="99"/>
      <c r="W10862" s="99"/>
      <c r="X10862" s="99"/>
      <c r="Y10862" s="99"/>
      <c r="Z10862" s="99"/>
      <c r="AA10862" s="99"/>
      <c r="AB10862" s="99"/>
      <c r="AC10862" s="99"/>
      <c r="AD10862" s="99"/>
      <c r="AE10862" s="99"/>
      <c r="AF10862" s="99"/>
      <c r="AG10862" s="99"/>
      <c r="AH10862" s="31"/>
      <c r="AI10862" s="31"/>
      <c r="AJ10862" s="31"/>
      <c r="AK10862" s="31"/>
      <c r="AL10862" s="31"/>
      <c r="AO10862" s="376"/>
    </row>
    <row r="10863" spans="1:41" x14ac:dyDescent="0.25">
      <c r="A10863" s="44" t="s">
        <v>11810</v>
      </c>
      <c r="B10863" s="44" t="s">
        <v>15009</v>
      </c>
      <c r="C10863" s="45" t="s">
        <v>11811</v>
      </c>
      <c r="D10863" s="367" t="s">
        <v>3696</v>
      </c>
      <c r="E10863" s="328">
        <f>DATE(2028,7,9)</f>
        <v>46943</v>
      </c>
      <c r="F10863" s="32"/>
      <c r="G10863" s="32"/>
      <c r="H10863" s="32"/>
      <c r="I10863" s="31"/>
      <c r="J10863" s="31"/>
      <c r="K10863" s="31"/>
      <c r="L10863" s="31"/>
      <c r="M10863" s="31"/>
      <c r="N10863" s="31"/>
      <c r="O10863" s="31"/>
      <c r="P10863" s="31"/>
      <c r="Q10863" s="31"/>
      <c r="R10863" s="31"/>
      <c r="S10863" s="31"/>
      <c r="T10863" s="31"/>
      <c r="U10863" s="31"/>
      <c r="V10863" s="31"/>
      <c r="W10863" s="31"/>
      <c r="X10863" s="31"/>
      <c r="Y10863" s="31"/>
      <c r="Z10863" s="31"/>
      <c r="AA10863" s="31"/>
      <c r="AB10863" s="31"/>
      <c r="AC10863" s="31"/>
      <c r="AD10863" s="31"/>
      <c r="AE10863" s="31"/>
      <c r="AF10863" s="31"/>
      <c r="AG10863" s="31"/>
      <c r="AH10863" s="31"/>
      <c r="AI10863" s="31"/>
      <c r="AJ10863" s="31"/>
      <c r="AK10863" s="31"/>
      <c r="AL10863" s="31"/>
      <c r="AO10863" s="376"/>
    </row>
    <row r="10864" spans="1:41" x14ac:dyDescent="0.3">
      <c r="A10864" s="323" t="s">
        <v>13376</v>
      </c>
      <c r="B10864" s="323" t="s">
        <v>13374</v>
      </c>
      <c r="C10864" s="325" t="s">
        <v>13367</v>
      </c>
      <c r="D10864" s="93" t="s">
        <v>1201</v>
      </c>
      <c r="E10864" s="324">
        <v>47603</v>
      </c>
      <c r="F10864" s="93"/>
      <c r="G10864" s="93"/>
      <c r="H10864" s="93"/>
      <c r="I10864" s="99"/>
      <c r="J10864" s="99"/>
      <c r="K10864" s="99"/>
      <c r="L10864" s="99"/>
      <c r="M10864" s="99"/>
      <c r="N10864" s="99"/>
      <c r="O10864" s="99"/>
      <c r="P10864" s="99"/>
      <c r="Q10864" s="99"/>
      <c r="R10864" s="99"/>
      <c r="S10864" s="99"/>
      <c r="T10864" s="99"/>
      <c r="U10864" s="99"/>
      <c r="V10864" s="99"/>
      <c r="W10864" s="99"/>
      <c r="X10864" s="99"/>
      <c r="Y10864" s="99"/>
      <c r="Z10864" s="99"/>
      <c r="AA10864" s="99"/>
      <c r="AB10864" s="99"/>
      <c r="AC10864" s="99"/>
      <c r="AD10864" s="99"/>
      <c r="AE10864" s="99"/>
      <c r="AF10864" s="99"/>
      <c r="AG10864" s="99"/>
      <c r="AH10864" s="31"/>
      <c r="AI10864" s="31"/>
      <c r="AJ10864" s="31"/>
      <c r="AK10864" s="31"/>
      <c r="AL10864" s="31"/>
      <c r="AO10864" s="376"/>
    </row>
    <row r="10865" spans="1:41" x14ac:dyDescent="0.25">
      <c r="A10865" s="44" t="s">
        <v>10284</v>
      </c>
      <c r="B10865" s="44" t="s">
        <v>10231</v>
      </c>
      <c r="C10865" s="45" t="s">
        <v>14522</v>
      </c>
      <c r="D10865" s="46" t="s">
        <v>21328</v>
      </c>
      <c r="E10865" s="46">
        <v>46619</v>
      </c>
      <c r="AO10865" s="376"/>
    </row>
    <row r="10866" spans="1:41" x14ac:dyDescent="0.25">
      <c r="A10866" s="44" t="s">
        <v>10284</v>
      </c>
      <c r="B10866" s="44" t="s">
        <v>12954</v>
      </c>
      <c r="C10866" s="45" t="s">
        <v>12966</v>
      </c>
      <c r="D10866" s="46" t="s">
        <v>21328</v>
      </c>
      <c r="E10866" s="46">
        <v>46401</v>
      </c>
      <c r="AO10866" s="376"/>
    </row>
    <row r="10867" spans="1:41" x14ac:dyDescent="0.3">
      <c r="A10867" s="333" t="s">
        <v>16210</v>
      </c>
      <c r="B10867" s="333" t="s">
        <v>4810</v>
      </c>
      <c r="C10867" s="125" t="s">
        <v>16155</v>
      </c>
      <c r="D10867" s="32" t="s">
        <v>20309</v>
      </c>
      <c r="E10867" s="125" t="s">
        <v>4972</v>
      </c>
      <c r="F10867" s="125" t="s">
        <v>1189</v>
      </c>
      <c r="G10867" s="125" t="s">
        <v>1190</v>
      </c>
      <c r="AO10867" s="376"/>
    </row>
    <row r="10868" spans="1:41" x14ac:dyDescent="0.25">
      <c r="A10868" s="44" t="s">
        <v>3630</v>
      </c>
      <c r="B10868" s="44" t="s">
        <v>10228</v>
      </c>
      <c r="C10868" s="45" t="s">
        <v>10285</v>
      </c>
      <c r="D10868" s="46" t="s">
        <v>21328</v>
      </c>
      <c r="E10868" s="46">
        <v>46556</v>
      </c>
      <c r="AO10868" s="376"/>
    </row>
    <row r="10869" spans="1:41" x14ac:dyDescent="0.25">
      <c r="A10869" s="44" t="s">
        <v>3630</v>
      </c>
      <c r="B10869" s="44" t="s">
        <v>10228</v>
      </c>
      <c r="C10869" s="45" t="s">
        <v>10285</v>
      </c>
      <c r="D10869" s="46" t="s">
        <v>21328</v>
      </c>
      <c r="E10869" s="46">
        <v>46556</v>
      </c>
      <c r="AO10869" s="376"/>
    </row>
    <row r="10870" spans="1:41" x14ac:dyDescent="0.25">
      <c r="A10870" s="44" t="s">
        <v>3630</v>
      </c>
      <c r="B10870" s="44" t="s">
        <v>2350</v>
      </c>
      <c r="C10870" s="45">
        <v>230105</v>
      </c>
      <c r="D10870" s="45" t="s">
        <v>11363</v>
      </c>
      <c r="E10870" s="45" t="s">
        <v>5265</v>
      </c>
      <c r="AO10870" s="376"/>
    </row>
    <row r="10871" spans="1:41" x14ac:dyDescent="0.25">
      <c r="A10871" s="44" t="s">
        <v>5509</v>
      </c>
      <c r="B10871" s="44" t="s">
        <v>21402</v>
      </c>
      <c r="C10871" s="45" t="s">
        <v>5503</v>
      </c>
      <c r="D10871" s="45" t="s">
        <v>21447</v>
      </c>
      <c r="E10871" s="46">
        <v>46507</v>
      </c>
      <c r="AO10871" s="376"/>
    </row>
    <row r="10872" spans="1:41" x14ac:dyDescent="0.25">
      <c r="A10872" s="44" t="s">
        <v>13084</v>
      </c>
      <c r="B10872" s="44" t="s">
        <v>21402</v>
      </c>
      <c r="C10872" s="45" t="s">
        <v>5503</v>
      </c>
      <c r="D10872" s="45" t="s">
        <v>21447</v>
      </c>
      <c r="E10872" s="46">
        <v>46507</v>
      </c>
      <c r="AO10872" s="376"/>
    </row>
    <row r="10873" spans="1:41" x14ac:dyDescent="0.3">
      <c r="A10873" s="333" t="s">
        <v>6857</v>
      </c>
      <c r="B10873" s="333" t="s">
        <v>4815</v>
      </c>
      <c r="C10873" s="125" t="s">
        <v>15581</v>
      </c>
      <c r="D10873" s="32" t="s">
        <v>20309</v>
      </c>
      <c r="E10873" s="125" t="s">
        <v>9839</v>
      </c>
      <c r="F10873" s="125" t="s">
        <v>1190</v>
      </c>
      <c r="G10873" s="125" t="s">
        <v>1190</v>
      </c>
      <c r="AO10873" s="376"/>
    </row>
    <row r="10874" spans="1:41" x14ac:dyDescent="0.3">
      <c r="A10874" s="333" t="s">
        <v>6857</v>
      </c>
      <c r="B10874" s="333" t="s">
        <v>6839</v>
      </c>
      <c r="C10874" s="125" t="s">
        <v>18821</v>
      </c>
      <c r="D10874" s="32" t="s">
        <v>20309</v>
      </c>
      <c r="E10874" s="125" t="s">
        <v>8292</v>
      </c>
      <c r="F10874" s="125" t="s">
        <v>1190</v>
      </c>
      <c r="G10874" s="125" t="s">
        <v>1190</v>
      </c>
      <c r="AO10874" s="376"/>
    </row>
    <row r="10875" spans="1:41" x14ac:dyDescent="0.25">
      <c r="A10875" s="44" t="s">
        <v>5299</v>
      </c>
      <c r="B10875" s="44" t="s">
        <v>2350</v>
      </c>
      <c r="C10875" s="45">
        <v>220105</v>
      </c>
      <c r="D10875" s="45" t="s">
        <v>11363</v>
      </c>
      <c r="E10875" s="45" t="s">
        <v>2593</v>
      </c>
      <c r="AO10875" s="376"/>
    </row>
    <row r="10876" spans="1:41" x14ac:dyDescent="0.25">
      <c r="A10876" s="262" t="s">
        <v>8599</v>
      </c>
      <c r="B10876" s="262" t="s">
        <v>8588</v>
      </c>
      <c r="C10876" s="263">
        <v>791202309002</v>
      </c>
      <c r="D10876" s="263" t="s">
        <v>6271</v>
      </c>
      <c r="E10876" s="264" t="s">
        <v>8615</v>
      </c>
      <c r="F10876" s="93"/>
      <c r="G10876" s="93"/>
      <c r="H10876" s="93"/>
      <c r="I10876" s="99"/>
      <c r="J10876" s="99"/>
      <c r="K10876" s="99"/>
      <c r="L10876" s="99"/>
      <c r="M10876" s="99"/>
      <c r="N10876" s="44"/>
      <c r="O10876" s="44"/>
      <c r="P10876" s="99"/>
      <c r="Q10876" s="99"/>
      <c r="R10876" s="99"/>
      <c r="S10876" s="99"/>
      <c r="T10876" s="99"/>
      <c r="U10876" s="99"/>
      <c r="V10876" s="99"/>
      <c r="W10876" s="99"/>
      <c r="X10876" s="99"/>
      <c r="Y10876" s="99"/>
      <c r="Z10876" s="99"/>
      <c r="AA10876" s="99"/>
      <c r="AB10876" s="99"/>
      <c r="AC10876" s="99"/>
      <c r="AD10876" s="99"/>
      <c r="AE10876" s="99"/>
      <c r="AF10876" s="99"/>
      <c r="AG10876" s="99"/>
      <c r="AH10876" s="31"/>
      <c r="AI10876" s="31"/>
      <c r="AJ10876" s="31"/>
      <c r="AK10876" s="31"/>
      <c r="AL10876" s="31"/>
      <c r="AO10876" s="376"/>
    </row>
    <row r="10877" spans="1:41" x14ac:dyDescent="0.25">
      <c r="A10877" s="76" t="s">
        <v>16102</v>
      </c>
      <c r="B10877" s="44" t="s">
        <v>16073</v>
      </c>
      <c r="C10877" s="45">
        <v>44.26</v>
      </c>
      <c r="D10877" s="45" t="s">
        <v>12549</v>
      </c>
      <c r="E10877" s="46">
        <v>47787</v>
      </c>
      <c r="F10877" s="45" t="s">
        <v>1335</v>
      </c>
      <c r="G10877" s="93"/>
      <c r="H10877" s="93"/>
      <c r="I10877" s="99"/>
      <c r="J10877" s="99"/>
      <c r="K10877" s="99"/>
      <c r="L10877" s="99"/>
      <c r="M10877" s="99"/>
      <c r="N10877" s="99"/>
      <c r="O10877" s="99"/>
      <c r="P10877" s="99"/>
      <c r="Q10877" s="99"/>
      <c r="R10877" s="99"/>
      <c r="S10877" s="99"/>
      <c r="T10877" s="99"/>
      <c r="U10877" s="99"/>
      <c r="V10877" s="99"/>
      <c r="W10877" s="99"/>
      <c r="X10877" s="99"/>
      <c r="Y10877" s="99"/>
      <c r="Z10877" s="99"/>
      <c r="AA10877" s="99"/>
      <c r="AB10877" s="99"/>
      <c r="AC10877" s="99"/>
      <c r="AD10877" s="99"/>
      <c r="AE10877" s="99"/>
      <c r="AF10877" s="99"/>
      <c r="AG10877" s="99"/>
      <c r="AH10877" s="31"/>
      <c r="AI10877" s="31"/>
      <c r="AJ10877" s="31"/>
      <c r="AK10877" s="31"/>
      <c r="AL10877" s="31"/>
      <c r="AO10877" s="376"/>
    </row>
    <row r="10878" spans="1:41" x14ac:dyDescent="0.25">
      <c r="A10878" s="44" t="s">
        <v>10609</v>
      </c>
      <c r="B10878" s="44" t="s">
        <v>925</v>
      </c>
      <c r="C10878" s="45">
        <v>240601</v>
      </c>
      <c r="D10878" s="45" t="s">
        <v>11363</v>
      </c>
      <c r="E10878" s="45" t="s">
        <v>9840</v>
      </c>
      <c r="AO10878" s="376"/>
    </row>
    <row r="10879" spans="1:41" x14ac:dyDescent="0.25">
      <c r="A10879" s="44" t="s">
        <v>2247</v>
      </c>
      <c r="B10879" s="44" t="s">
        <v>2245</v>
      </c>
      <c r="C10879" s="45" t="s">
        <v>2248</v>
      </c>
      <c r="D10879" s="45" t="s">
        <v>11204</v>
      </c>
      <c r="E10879" s="45" t="s">
        <v>4962</v>
      </c>
      <c r="F10879" s="93"/>
      <c r="G10879" s="93"/>
      <c r="H10879" s="93"/>
      <c r="I10879" s="99"/>
      <c r="J10879" s="99"/>
      <c r="K10879" s="99"/>
      <c r="L10879" s="99"/>
      <c r="M10879" s="99"/>
      <c r="N10879" s="99"/>
      <c r="O10879" s="99"/>
      <c r="P10879" s="99"/>
      <c r="Q10879" s="99"/>
      <c r="R10879" s="99"/>
      <c r="S10879" s="99"/>
      <c r="T10879" s="99"/>
      <c r="U10879" s="99"/>
      <c r="V10879" s="99"/>
      <c r="W10879" s="99"/>
      <c r="X10879" s="99"/>
      <c r="Y10879" s="99"/>
      <c r="Z10879" s="99"/>
      <c r="AA10879" s="99"/>
      <c r="AB10879" s="99"/>
      <c r="AC10879" s="99"/>
      <c r="AD10879" s="99"/>
      <c r="AE10879" s="99"/>
      <c r="AF10879" s="99"/>
      <c r="AG10879" s="99"/>
      <c r="AH10879" s="31"/>
      <c r="AI10879" s="31"/>
      <c r="AJ10879" s="31"/>
      <c r="AK10879" s="31"/>
      <c r="AL10879" s="31"/>
      <c r="AO10879" s="376"/>
    </row>
    <row r="10880" spans="1:41" x14ac:dyDescent="0.25">
      <c r="A10880" s="44" t="s">
        <v>2247</v>
      </c>
      <c r="B10880" s="44" t="s">
        <v>2245</v>
      </c>
      <c r="C10880" s="45" t="s">
        <v>2248</v>
      </c>
      <c r="D10880" s="93" t="s">
        <v>17443</v>
      </c>
      <c r="E10880" s="45" t="s">
        <v>4962</v>
      </c>
      <c r="F10880" s="93"/>
      <c r="G10880" s="93"/>
      <c r="H10880" s="93"/>
      <c r="I10880" s="99"/>
      <c r="J10880" s="99"/>
      <c r="K10880" s="99"/>
      <c r="L10880" s="99"/>
      <c r="M10880" s="99"/>
      <c r="N10880" s="99"/>
      <c r="O10880" s="99"/>
      <c r="P10880" s="99"/>
      <c r="Q10880" s="99"/>
      <c r="R10880" s="99"/>
      <c r="S10880" s="99"/>
      <c r="T10880" s="99"/>
      <c r="U10880" s="99"/>
      <c r="V10880" s="99"/>
      <c r="W10880" s="99"/>
      <c r="X10880" s="99"/>
      <c r="Y10880" s="99"/>
      <c r="Z10880" s="99"/>
      <c r="AA10880" s="99"/>
      <c r="AB10880" s="99"/>
      <c r="AC10880" s="99"/>
      <c r="AD10880" s="99"/>
      <c r="AE10880" s="99"/>
      <c r="AF10880" s="99"/>
      <c r="AG10880" s="99"/>
      <c r="AH10880" s="31"/>
      <c r="AI10880" s="31"/>
      <c r="AJ10880" s="31"/>
      <c r="AK10880" s="31"/>
      <c r="AL10880" s="31"/>
      <c r="AO10880" s="376"/>
    </row>
    <row r="10881" spans="1:41" x14ac:dyDescent="0.25">
      <c r="A10881" s="44" t="s">
        <v>2247</v>
      </c>
      <c r="B10881" s="44" t="s">
        <v>17308</v>
      </c>
      <c r="C10881" s="45" t="s">
        <v>17412</v>
      </c>
      <c r="D10881" s="93" t="s">
        <v>17443</v>
      </c>
      <c r="E10881" s="45" t="s">
        <v>9839</v>
      </c>
      <c r="F10881" s="93"/>
      <c r="G10881" s="93"/>
      <c r="H10881" s="93"/>
      <c r="I10881" s="99"/>
      <c r="J10881" s="99"/>
      <c r="K10881" s="99"/>
      <c r="L10881" s="99"/>
      <c r="M10881" s="99"/>
      <c r="N10881" s="99"/>
      <c r="O10881" s="99"/>
      <c r="P10881" s="99"/>
      <c r="Q10881" s="99"/>
      <c r="R10881" s="99"/>
      <c r="S10881" s="99"/>
      <c r="T10881" s="99"/>
      <c r="U10881" s="99"/>
      <c r="V10881" s="99"/>
      <c r="W10881" s="99"/>
      <c r="X10881" s="99"/>
      <c r="Y10881" s="99"/>
      <c r="Z10881" s="99"/>
      <c r="AA10881" s="99"/>
      <c r="AB10881" s="99"/>
      <c r="AC10881" s="99"/>
      <c r="AD10881" s="99"/>
      <c r="AE10881" s="99"/>
      <c r="AF10881" s="99"/>
      <c r="AG10881" s="99"/>
      <c r="AH10881" s="31"/>
      <c r="AI10881" s="31"/>
      <c r="AJ10881" s="31"/>
      <c r="AK10881" s="31"/>
      <c r="AL10881" s="31"/>
      <c r="AO10881" s="376"/>
    </row>
    <row r="10882" spans="1:41" x14ac:dyDescent="0.3">
      <c r="A10882" s="333" t="s">
        <v>12895</v>
      </c>
      <c r="B10882" s="333" t="s">
        <v>13316</v>
      </c>
      <c r="C10882" s="125" t="s">
        <v>13317</v>
      </c>
      <c r="D10882" s="32" t="s">
        <v>20309</v>
      </c>
      <c r="E10882" s="125" t="s">
        <v>12551</v>
      </c>
      <c r="F10882" s="125" t="s">
        <v>1189</v>
      </c>
      <c r="G10882" s="125" t="s">
        <v>1190</v>
      </c>
      <c r="AO10882" s="376"/>
    </row>
    <row r="10883" spans="1:41" x14ac:dyDescent="0.25">
      <c r="A10883" s="44" t="s">
        <v>20564</v>
      </c>
      <c r="B10883" s="44" t="s">
        <v>8472</v>
      </c>
      <c r="C10883" s="45" t="s">
        <v>8538</v>
      </c>
      <c r="D10883" s="32" t="s">
        <v>5559</v>
      </c>
      <c r="E10883" s="45" t="s">
        <v>20851</v>
      </c>
      <c r="F10883" s="32"/>
      <c r="G10883" s="32"/>
      <c r="H10883" s="32"/>
      <c r="I10883" s="31"/>
      <c r="J10883" s="31"/>
      <c r="K10883" s="31"/>
      <c r="L10883" s="31"/>
      <c r="M10883" s="31"/>
      <c r="N10883" s="31"/>
      <c r="O10883" s="31"/>
      <c r="P10883" s="31"/>
      <c r="Q10883" s="31"/>
      <c r="R10883" s="31"/>
      <c r="S10883" s="31"/>
      <c r="T10883" s="31"/>
      <c r="U10883" s="31"/>
      <c r="V10883" s="31"/>
      <c r="W10883" s="31"/>
      <c r="X10883" s="31"/>
      <c r="Y10883" s="31"/>
      <c r="Z10883" s="31"/>
      <c r="AA10883" s="31"/>
      <c r="AB10883" s="31"/>
      <c r="AC10883" s="31"/>
      <c r="AD10883" s="31"/>
      <c r="AE10883" s="31"/>
      <c r="AF10883" s="31"/>
      <c r="AG10883" s="31"/>
      <c r="AH10883" s="31"/>
      <c r="AI10883" s="31"/>
      <c r="AJ10883" s="31"/>
      <c r="AK10883" s="31"/>
      <c r="AL10883" s="31"/>
      <c r="AO10883" s="376"/>
    </row>
    <row r="10884" spans="1:41" x14ac:dyDescent="0.25">
      <c r="A10884" s="44" t="s">
        <v>10610</v>
      </c>
      <c r="B10884" s="44" t="s">
        <v>9237</v>
      </c>
      <c r="C10884" s="45">
        <v>24010401</v>
      </c>
      <c r="D10884" s="45" t="s">
        <v>11363</v>
      </c>
      <c r="E10884" s="45" t="s">
        <v>9238</v>
      </c>
      <c r="AO10884" s="376"/>
    </row>
    <row r="10885" spans="1:41" x14ac:dyDescent="0.25">
      <c r="A10885" s="44" t="s">
        <v>10610</v>
      </c>
      <c r="B10885" s="44" t="s">
        <v>3176</v>
      </c>
      <c r="C10885" s="45">
        <v>24010402</v>
      </c>
      <c r="D10885" s="45" t="s">
        <v>11363</v>
      </c>
      <c r="E10885" s="45" t="s">
        <v>9238</v>
      </c>
      <c r="AO10885" s="376"/>
    </row>
    <row r="10886" spans="1:41" x14ac:dyDescent="0.25">
      <c r="A10886" s="44" t="s">
        <v>8491</v>
      </c>
      <c r="B10886" s="44" t="s">
        <v>8472</v>
      </c>
      <c r="C10886" s="45" t="s">
        <v>8539</v>
      </c>
      <c r="D10886" s="32" t="s">
        <v>5559</v>
      </c>
      <c r="E10886" s="45" t="s">
        <v>20851</v>
      </c>
      <c r="F10886" s="32"/>
      <c r="G10886" s="32"/>
      <c r="H10886" s="32"/>
      <c r="I10886" s="31"/>
      <c r="J10886" s="31"/>
      <c r="K10886" s="31"/>
      <c r="L10886" s="31"/>
      <c r="M10886" s="31"/>
      <c r="N10886" s="31"/>
      <c r="O10886" s="31"/>
      <c r="P10886" s="31"/>
      <c r="Q10886" s="31"/>
      <c r="R10886" s="31"/>
      <c r="S10886" s="31"/>
      <c r="T10886" s="31"/>
      <c r="U10886" s="31"/>
      <c r="V10886" s="31"/>
      <c r="W10886" s="31"/>
      <c r="X10886" s="31"/>
      <c r="Y10886" s="31"/>
      <c r="Z10886" s="31"/>
      <c r="AA10886" s="31"/>
      <c r="AB10886" s="31"/>
      <c r="AC10886" s="31"/>
      <c r="AD10886" s="31"/>
      <c r="AE10886" s="31"/>
      <c r="AF10886" s="31"/>
      <c r="AG10886" s="31"/>
      <c r="AH10886" s="31"/>
      <c r="AI10886" s="31"/>
      <c r="AJ10886" s="31"/>
      <c r="AK10886" s="31"/>
      <c r="AL10886" s="31"/>
      <c r="AO10886" s="376"/>
    </row>
    <row r="10887" spans="1:41" x14ac:dyDescent="0.25">
      <c r="A10887" s="44" t="s">
        <v>8394</v>
      </c>
      <c r="B10887" s="44" t="s">
        <v>3039</v>
      </c>
      <c r="C10887" s="45">
        <v>230904</v>
      </c>
      <c r="D10887" s="45" t="s">
        <v>11363</v>
      </c>
      <c r="E10887" s="45" t="s">
        <v>7871</v>
      </c>
      <c r="AO10887" s="376"/>
    </row>
    <row r="10888" spans="1:41" x14ac:dyDescent="0.25">
      <c r="A10888" s="44" t="s">
        <v>751</v>
      </c>
      <c r="B10888" s="44" t="s">
        <v>21365</v>
      </c>
      <c r="C10888" s="45" t="s">
        <v>8133</v>
      </c>
      <c r="D10888" s="45" t="s">
        <v>21447</v>
      </c>
      <c r="E10888" s="46">
        <v>46752</v>
      </c>
      <c r="AO10888" s="376"/>
    </row>
    <row r="10889" spans="1:41" x14ac:dyDescent="0.25">
      <c r="A10889" s="44" t="s">
        <v>3928</v>
      </c>
      <c r="B10889" s="44" t="s">
        <v>21396</v>
      </c>
      <c r="C10889" s="45" t="s">
        <v>9703</v>
      </c>
      <c r="D10889" s="45" t="s">
        <v>21447</v>
      </c>
      <c r="E10889" s="46">
        <v>46568</v>
      </c>
      <c r="AO10889" s="376"/>
    </row>
    <row r="10890" spans="1:41" x14ac:dyDescent="0.25">
      <c r="A10890" s="44" t="s">
        <v>3928</v>
      </c>
      <c r="B10890" s="44" t="s">
        <v>21412</v>
      </c>
      <c r="C10890" s="45" t="s">
        <v>5516</v>
      </c>
      <c r="D10890" s="45" t="s">
        <v>21447</v>
      </c>
      <c r="E10890" s="46">
        <v>46599</v>
      </c>
      <c r="AO10890" s="376"/>
    </row>
    <row r="10891" spans="1:41" x14ac:dyDescent="0.25">
      <c r="A10891" s="44" t="s">
        <v>18031</v>
      </c>
      <c r="B10891" s="44" t="s">
        <v>6609</v>
      </c>
      <c r="C10891" s="45">
        <v>26020102</v>
      </c>
      <c r="D10891" s="45" t="s">
        <v>11363</v>
      </c>
      <c r="E10891" s="45" t="s">
        <v>9238</v>
      </c>
      <c r="AO10891" s="376"/>
    </row>
    <row r="10892" spans="1:41" x14ac:dyDescent="0.25">
      <c r="A10892" s="44" t="s">
        <v>18031</v>
      </c>
      <c r="B10892" s="44" t="s">
        <v>3176</v>
      </c>
      <c r="C10892" s="45">
        <v>26010402</v>
      </c>
      <c r="D10892" s="45" t="s">
        <v>11363</v>
      </c>
      <c r="E10892" s="45" t="s">
        <v>17459</v>
      </c>
      <c r="AO10892" s="376"/>
    </row>
    <row r="10893" spans="1:41" x14ac:dyDescent="0.25">
      <c r="A10893" s="44" t="s">
        <v>18031</v>
      </c>
      <c r="B10893" s="44" t="s">
        <v>927</v>
      </c>
      <c r="C10893" s="45">
        <v>26060202</v>
      </c>
      <c r="D10893" s="45" t="s">
        <v>11363</v>
      </c>
      <c r="E10893" s="45" t="s">
        <v>9840</v>
      </c>
      <c r="AO10893" s="376"/>
    </row>
    <row r="10894" spans="1:41" x14ac:dyDescent="0.25">
      <c r="A10894" s="44" t="s">
        <v>4530</v>
      </c>
      <c r="B10894" s="44" t="s">
        <v>4488</v>
      </c>
      <c r="C10894" s="45" t="s">
        <v>4531</v>
      </c>
      <c r="D10894" s="45" t="s">
        <v>11204</v>
      </c>
      <c r="E10894" s="45" t="s">
        <v>2538</v>
      </c>
      <c r="F10894" s="93"/>
      <c r="G10894" s="93"/>
      <c r="H10894" s="93"/>
      <c r="I10894" s="99"/>
      <c r="J10894" s="99"/>
      <c r="K10894" s="99"/>
      <c r="L10894" s="99"/>
      <c r="M10894" s="99"/>
      <c r="N10894" s="99"/>
      <c r="O10894" s="99"/>
      <c r="P10894" s="99"/>
      <c r="Q10894" s="99"/>
      <c r="R10894" s="99"/>
      <c r="S10894" s="99"/>
      <c r="T10894" s="99"/>
      <c r="U10894" s="99"/>
      <c r="V10894" s="99"/>
      <c r="W10894" s="99"/>
      <c r="X10894" s="99"/>
      <c r="Y10894" s="99"/>
      <c r="Z10894" s="99"/>
      <c r="AA10894" s="99"/>
      <c r="AB10894" s="99"/>
      <c r="AC10894" s="99"/>
      <c r="AD10894" s="99"/>
      <c r="AE10894" s="99"/>
      <c r="AF10894" s="99"/>
      <c r="AG10894" s="99"/>
      <c r="AH10894" s="31"/>
      <c r="AI10894" s="31"/>
      <c r="AJ10894" s="31"/>
      <c r="AK10894" s="31"/>
      <c r="AL10894" s="31"/>
      <c r="AO10894" s="376"/>
    </row>
    <row r="10895" spans="1:41" x14ac:dyDescent="0.25">
      <c r="A10895" s="44" t="s">
        <v>4530</v>
      </c>
      <c r="B10895" s="44" t="s">
        <v>4488</v>
      </c>
      <c r="C10895" s="45" t="s">
        <v>4531</v>
      </c>
      <c r="D10895" s="93" t="s">
        <v>17443</v>
      </c>
      <c r="E10895" s="45" t="s">
        <v>2538</v>
      </c>
      <c r="F10895" s="93"/>
      <c r="G10895" s="93"/>
      <c r="H10895" s="93"/>
      <c r="I10895" s="99"/>
      <c r="J10895" s="99"/>
      <c r="K10895" s="99"/>
      <c r="L10895" s="99"/>
      <c r="M10895" s="99"/>
      <c r="N10895" s="99"/>
      <c r="O10895" s="99"/>
      <c r="P10895" s="99"/>
      <c r="Q10895" s="99"/>
      <c r="R10895" s="99"/>
      <c r="S10895" s="99"/>
      <c r="T10895" s="99"/>
      <c r="U10895" s="99"/>
      <c r="V10895" s="99"/>
      <c r="W10895" s="99"/>
      <c r="X10895" s="99"/>
      <c r="Y10895" s="99"/>
      <c r="Z10895" s="99"/>
      <c r="AA10895" s="99"/>
      <c r="AB10895" s="99"/>
      <c r="AC10895" s="99"/>
      <c r="AD10895" s="99"/>
      <c r="AE10895" s="99"/>
      <c r="AF10895" s="99"/>
      <c r="AG10895" s="99"/>
      <c r="AH10895" s="31"/>
      <c r="AI10895" s="31"/>
      <c r="AJ10895" s="31"/>
      <c r="AK10895" s="31"/>
      <c r="AL10895" s="31"/>
      <c r="AO10895" s="376"/>
    </row>
    <row r="10896" spans="1:41" x14ac:dyDescent="0.25">
      <c r="A10896" s="44" t="s">
        <v>4530</v>
      </c>
      <c r="B10896" s="44" t="s">
        <v>16769</v>
      </c>
      <c r="C10896" s="45" t="s">
        <v>17031</v>
      </c>
      <c r="D10896" s="367" t="s">
        <v>3696</v>
      </c>
      <c r="E10896" s="328">
        <f>DATE(2029,12,17)</f>
        <v>47469</v>
      </c>
      <c r="F10896" s="32"/>
      <c r="G10896" s="32"/>
      <c r="H10896" s="32"/>
      <c r="I10896" s="31"/>
      <c r="J10896" s="31"/>
      <c r="K10896" s="31"/>
      <c r="L10896" s="31"/>
      <c r="M10896" s="31"/>
      <c r="N10896" s="31"/>
      <c r="O10896" s="31"/>
      <c r="P10896" s="31"/>
      <c r="Q10896" s="31"/>
      <c r="R10896" s="31"/>
      <c r="S10896" s="31"/>
      <c r="T10896" s="31"/>
      <c r="U10896" s="31"/>
      <c r="V10896" s="31"/>
      <c r="W10896" s="31"/>
      <c r="X10896" s="31"/>
      <c r="Y10896" s="31"/>
      <c r="Z10896" s="31"/>
      <c r="AA10896" s="31"/>
      <c r="AB10896" s="31"/>
      <c r="AC10896" s="31"/>
      <c r="AD10896" s="31"/>
      <c r="AE10896" s="31"/>
      <c r="AF10896" s="31"/>
      <c r="AG10896" s="31"/>
      <c r="AH10896" s="31"/>
      <c r="AI10896" s="31"/>
      <c r="AJ10896" s="31"/>
      <c r="AK10896" s="31"/>
      <c r="AL10896" s="31"/>
      <c r="AO10896" s="376"/>
    </row>
    <row r="10897" spans="1:41" x14ac:dyDescent="0.25">
      <c r="A10897" s="44" t="s">
        <v>5300</v>
      </c>
      <c r="B10897" s="44" t="s">
        <v>923</v>
      </c>
      <c r="C10897" s="45">
        <v>220303</v>
      </c>
      <c r="D10897" s="45" t="s">
        <v>11363</v>
      </c>
      <c r="E10897" s="45" t="s">
        <v>2593</v>
      </c>
      <c r="AO10897" s="376"/>
    </row>
    <row r="10898" spans="1:41" x14ac:dyDescent="0.25">
      <c r="A10898" s="44" t="s">
        <v>10611</v>
      </c>
      <c r="B10898" s="44" t="s">
        <v>944</v>
      </c>
      <c r="C10898" s="45">
        <v>240303</v>
      </c>
      <c r="D10898" s="45" t="s">
        <v>11363</v>
      </c>
      <c r="E10898" s="45" t="s">
        <v>2593</v>
      </c>
      <c r="AO10898" s="376"/>
    </row>
    <row r="10899" spans="1:41" x14ac:dyDescent="0.25">
      <c r="A10899" s="44" t="s">
        <v>10611</v>
      </c>
      <c r="B10899" s="44" t="s">
        <v>10382</v>
      </c>
      <c r="C10899" s="45">
        <v>24050301</v>
      </c>
      <c r="D10899" s="45" t="s">
        <v>11363</v>
      </c>
      <c r="E10899" s="45" t="s">
        <v>5155</v>
      </c>
      <c r="AO10899" s="376"/>
    </row>
    <row r="10900" spans="1:41" x14ac:dyDescent="0.25">
      <c r="A10900" s="44" t="s">
        <v>21739</v>
      </c>
      <c r="B10900" s="44" t="s">
        <v>3475</v>
      </c>
      <c r="C10900" s="45">
        <v>260301</v>
      </c>
      <c r="D10900" s="45" t="s">
        <v>11363</v>
      </c>
      <c r="E10900" s="45" t="s">
        <v>17625</v>
      </c>
      <c r="AO10900" s="376"/>
    </row>
    <row r="10901" spans="1:41" x14ac:dyDescent="0.25">
      <c r="A10901" s="44" t="s">
        <v>21739</v>
      </c>
      <c r="B10901" s="44" t="s">
        <v>925</v>
      </c>
      <c r="C10901" s="45">
        <v>260601</v>
      </c>
      <c r="D10901" s="45" t="s">
        <v>11363</v>
      </c>
      <c r="E10901" s="45" t="s">
        <v>17341</v>
      </c>
      <c r="AO10901" s="376"/>
    </row>
    <row r="10902" spans="1:41" x14ac:dyDescent="0.3">
      <c r="A10902" s="333" t="s">
        <v>18700</v>
      </c>
      <c r="B10902" s="333" t="s">
        <v>6839</v>
      </c>
      <c r="C10902" s="125" t="s">
        <v>18821</v>
      </c>
      <c r="D10902" s="32" t="s">
        <v>20309</v>
      </c>
      <c r="E10902" s="125" t="s">
        <v>8292</v>
      </c>
      <c r="F10902" s="125" t="s">
        <v>1189</v>
      </c>
      <c r="G10902" s="125" t="s">
        <v>1190</v>
      </c>
      <c r="AO10902" s="376"/>
    </row>
    <row r="10903" spans="1:41" x14ac:dyDescent="0.25">
      <c r="A10903" s="44" t="s">
        <v>5301</v>
      </c>
      <c r="B10903" s="44" t="s">
        <v>2350</v>
      </c>
      <c r="C10903" s="45">
        <v>220105</v>
      </c>
      <c r="D10903" s="45" t="s">
        <v>11363</v>
      </c>
      <c r="E10903" s="45" t="s">
        <v>2593</v>
      </c>
      <c r="AO10903" s="376"/>
    </row>
    <row r="10904" spans="1:41" x14ac:dyDescent="0.25">
      <c r="A10904" s="44" t="s">
        <v>4910</v>
      </c>
      <c r="B10904" s="44" t="s">
        <v>4909</v>
      </c>
      <c r="C10904" s="45" t="s">
        <v>4911</v>
      </c>
      <c r="D10904" s="46" t="s">
        <v>21328</v>
      </c>
      <c r="E10904" s="46">
        <v>46615</v>
      </c>
      <c r="AO10904" s="376"/>
    </row>
    <row r="10905" spans="1:41" x14ac:dyDescent="0.25">
      <c r="A10905" s="44" t="s">
        <v>4910</v>
      </c>
      <c r="B10905" s="44" t="s">
        <v>20321</v>
      </c>
      <c r="C10905" s="45" t="s">
        <v>20394</v>
      </c>
      <c r="D10905" s="46" t="s">
        <v>21328</v>
      </c>
      <c r="E10905" s="46">
        <v>46582</v>
      </c>
      <c r="AO10905" s="376"/>
    </row>
    <row r="10906" spans="1:41" x14ac:dyDescent="0.25">
      <c r="A10906" s="44" t="s">
        <v>8395</v>
      </c>
      <c r="B10906" s="44" t="s">
        <v>3475</v>
      </c>
      <c r="C10906" s="45">
        <v>230301</v>
      </c>
      <c r="D10906" s="45" t="s">
        <v>11363</v>
      </c>
      <c r="E10906" s="45" t="s">
        <v>5265</v>
      </c>
      <c r="AO10906" s="376"/>
    </row>
    <row r="10907" spans="1:41" x14ac:dyDescent="0.25">
      <c r="A10907" s="44" t="s">
        <v>8395</v>
      </c>
      <c r="B10907" s="44" t="s">
        <v>928</v>
      </c>
      <c r="C10907" s="45">
        <v>231104</v>
      </c>
      <c r="D10907" s="45" t="s">
        <v>11363</v>
      </c>
      <c r="E10907" s="45" t="s">
        <v>8334</v>
      </c>
      <c r="AO10907" s="376"/>
    </row>
    <row r="10908" spans="1:41" x14ac:dyDescent="0.25">
      <c r="A10908" s="44" t="s">
        <v>11591</v>
      </c>
      <c r="B10908" s="44" t="s">
        <v>21331</v>
      </c>
      <c r="C10908" s="45" t="s">
        <v>11586</v>
      </c>
      <c r="D10908" s="45" t="s">
        <v>21447</v>
      </c>
      <c r="E10908" s="46">
        <v>46752</v>
      </c>
      <c r="AO10908" s="376"/>
    </row>
    <row r="10909" spans="1:41" x14ac:dyDescent="0.25">
      <c r="A10909" s="44" t="s">
        <v>20952</v>
      </c>
      <c r="B10909" s="44" t="s">
        <v>20953</v>
      </c>
      <c r="C10909" s="45" t="s">
        <v>21071</v>
      </c>
      <c r="D10909" s="367" t="s">
        <v>3696</v>
      </c>
      <c r="E10909" s="328">
        <f>DATE(2030,2,13)</f>
        <v>47527</v>
      </c>
      <c r="F10909" s="32"/>
      <c r="G10909" s="32"/>
      <c r="H10909" s="32"/>
      <c r="I10909" s="31"/>
      <c r="J10909" s="31"/>
      <c r="K10909" s="31"/>
      <c r="L10909" s="31"/>
      <c r="M10909" s="31"/>
      <c r="N10909" s="31"/>
      <c r="O10909" s="31"/>
      <c r="P10909" s="31"/>
      <c r="Q10909" s="31"/>
      <c r="R10909" s="31"/>
      <c r="S10909" s="31"/>
      <c r="T10909" s="31"/>
      <c r="U10909" s="31"/>
      <c r="V10909" s="31"/>
      <c r="W10909" s="31"/>
      <c r="X10909" s="31"/>
      <c r="Y10909" s="31"/>
      <c r="Z10909" s="31"/>
      <c r="AA10909" s="31"/>
      <c r="AB10909" s="31"/>
      <c r="AC10909" s="31"/>
      <c r="AD10909" s="31"/>
      <c r="AE10909" s="31"/>
      <c r="AF10909" s="31"/>
      <c r="AG10909" s="31"/>
      <c r="AH10909" s="31"/>
      <c r="AI10909" s="31"/>
      <c r="AJ10909" s="31"/>
      <c r="AK10909" s="31"/>
      <c r="AL10909" s="31"/>
      <c r="AO10909" s="376"/>
    </row>
    <row r="10910" spans="1:41" x14ac:dyDescent="0.25">
      <c r="A10910" s="44" t="s">
        <v>10612</v>
      </c>
      <c r="B10910" s="44" t="s">
        <v>9237</v>
      </c>
      <c r="C10910" s="45">
        <v>24010401</v>
      </c>
      <c r="D10910" s="45" t="s">
        <v>11363</v>
      </c>
      <c r="E10910" s="45" t="s">
        <v>9238</v>
      </c>
      <c r="AO10910" s="376"/>
    </row>
    <row r="10911" spans="1:41" x14ac:dyDescent="0.25">
      <c r="A10911" s="44" t="s">
        <v>10612</v>
      </c>
      <c r="B10911" s="44" t="s">
        <v>3176</v>
      </c>
      <c r="C10911" s="45">
        <v>24010402</v>
      </c>
      <c r="D10911" s="45" t="s">
        <v>11363</v>
      </c>
      <c r="E10911" s="45" t="s">
        <v>9238</v>
      </c>
      <c r="AO10911" s="376"/>
    </row>
    <row r="10912" spans="1:41" x14ac:dyDescent="0.25">
      <c r="A10912" s="44" t="s">
        <v>10612</v>
      </c>
      <c r="B10912" s="44" t="s">
        <v>3841</v>
      </c>
      <c r="C10912" s="45">
        <v>24060401</v>
      </c>
      <c r="D10912" s="45" t="s">
        <v>11363</v>
      </c>
      <c r="E10912" s="45" t="s">
        <v>4962</v>
      </c>
      <c r="AO10912" s="376"/>
    </row>
    <row r="10913" spans="1:41" x14ac:dyDescent="0.25">
      <c r="A10913" s="44" t="s">
        <v>10612</v>
      </c>
      <c r="B10913" s="44" t="s">
        <v>926</v>
      </c>
      <c r="C10913" s="45">
        <v>24060402</v>
      </c>
      <c r="D10913" s="45" t="s">
        <v>11363</v>
      </c>
      <c r="E10913" s="45" t="s">
        <v>4962</v>
      </c>
      <c r="AO10913" s="376"/>
    </row>
    <row r="10914" spans="1:41" x14ac:dyDescent="0.25">
      <c r="A10914" s="44" t="s">
        <v>18032</v>
      </c>
      <c r="B10914" s="44" t="s">
        <v>925</v>
      </c>
      <c r="C10914" s="45">
        <v>230601</v>
      </c>
      <c r="D10914" s="45" t="s">
        <v>11363</v>
      </c>
      <c r="E10914" s="45" t="s">
        <v>7770</v>
      </c>
      <c r="AO10914" s="376"/>
    </row>
    <row r="10915" spans="1:41" x14ac:dyDescent="0.25">
      <c r="A10915" s="44" t="s">
        <v>15842</v>
      </c>
      <c r="B10915" s="44" t="s">
        <v>15611</v>
      </c>
      <c r="C10915" s="45">
        <v>25050401</v>
      </c>
      <c r="D10915" s="45" t="s">
        <v>11363</v>
      </c>
      <c r="E10915" s="45" t="s">
        <v>7105</v>
      </c>
      <c r="AO10915" s="376"/>
    </row>
    <row r="10916" spans="1:41" x14ac:dyDescent="0.25">
      <c r="A10916" s="44" t="s">
        <v>752</v>
      </c>
      <c r="B10916" s="44" t="s">
        <v>2350</v>
      </c>
      <c r="C10916" s="45">
        <v>230105</v>
      </c>
      <c r="D10916" s="45" t="s">
        <v>11363</v>
      </c>
      <c r="E10916" s="45" t="s">
        <v>5265</v>
      </c>
      <c r="AO10916" s="376"/>
    </row>
    <row r="10917" spans="1:41" x14ac:dyDescent="0.25">
      <c r="A10917" s="44" t="s">
        <v>8861</v>
      </c>
      <c r="B10917" s="44" t="s">
        <v>143</v>
      </c>
      <c r="C10917" s="45" t="s">
        <v>9142</v>
      </c>
      <c r="D10917" s="367" t="s">
        <v>3696</v>
      </c>
      <c r="E10917" s="328">
        <f>DATE(2027,12,4)</f>
        <v>46725</v>
      </c>
      <c r="F10917" s="32"/>
      <c r="G10917" s="32"/>
      <c r="H10917" s="32"/>
      <c r="I10917" s="31"/>
      <c r="J10917" s="31"/>
      <c r="K10917" s="31"/>
      <c r="L10917" s="31"/>
      <c r="M10917" s="31"/>
      <c r="N10917" s="31"/>
      <c r="O10917" s="31"/>
      <c r="P10917" s="31"/>
      <c r="Q10917" s="31"/>
      <c r="R10917" s="31"/>
      <c r="S10917" s="31"/>
      <c r="T10917" s="31"/>
      <c r="U10917" s="31"/>
      <c r="V10917" s="31"/>
      <c r="W10917" s="31"/>
      <c r="X10917" s="31"/>
      <c r="Y10917" s="31"/>
      <c r="Z10917" s="31"/>
      <c r="AA10917" s="31"/>
      <c r="AB10917" s="31"/>
      <c r="AC10917" s="31"/>
      <c r="AD10917" s="31"/>
      <c r="AE10917" s="31"/>
      <c r="AF10917" s="31"/>
      <c r="AG10917" s="31"/>
      <c r="AH10917" s="31"/>
      <c r="AI10917" s="31"/>
      <c r="AJ10917" s="31"/>
      <c r="AK10917" s="31"/>
      <c r="AL10917" s="31"/>
      <c r="AO10917" s="376"/>
    </row>
    <row r="10918" spans="1:41" x14ac:dyDescent="0.25">
      <c r="A10918" s="44" t="s">
        <v>5302</v>
      </c>
      <c r="B10918" s="44" t="s">
        <v>3042</v>
      </c>
      <c r="C10918" s="45">
        <v>230903</v>
      </c>
      <c r="D10918" s="45" t="s">
        <v>11363</v>
      </c>
      <c r="E10918" s="45" t="s">
        <v>7871</v>
      </c>
      <c r="AO10918" s="376"/>
    </row>
    <row r="10919" spans="1:41" x14ac:dyDescent="0.25">
      <c r="A10919" s="44" t="s">
        <v>5302</v>
      </c>
      <c r="B10919" s="44" t="s">
        <v>3049</v>
      </c>
      <c r="C10919" s="45">
        <v>230902</v>
      </c>
      <c r="D10919" s="45" t="s">
        <v>11363</v>
      </c>
      <c r="E10919" s="45" t="s">
        <v>7871</v>
      </c>
      <c r="AO10919" s="376"/>
    </row>
    <row r="10920" spans="1:41" x14ac:dyDescent="0.25">
      <c r="A10920" s="44" t="s">
        <v>5302</v>
      </c>
      <c r="B10920" s="44" t="s">
        <v>9235</v>
      </c>
      <c r="C10920" s="45">
        <v>240102</v>
      </c>
      <c r="D10920" s="45" t="s">
        <v>11363</v>
      </c>
      <c r="E10920" s="45" t="s">
        <v>5139</v>
      </c>
      <c r="AO10920" s="376"/>
    </row>
    <row r="10921" spans="1:41" x14ac:dyDescent="0.25">
      <c r="A10921" s="44" t="s">
        <v>5302</v>
      </c>
      <c r="B10921" s="44" t="s">
        <v>10389</v>
      </c>
      <c r="C10921" s="45">
        <v>24020201</v>
      </c>
      <c r="D10921" s="45" t="s">
        <v>11363</v>
      </c>
      <c r="E10921" s="45" t="s">
        <v>5131</v>
      </c>
      <c r="AO10921" s="376"/>
    </row>
    <row r="10922" spans="1:41" x14ac:dyDescent="0.25">
      <c r="A10922" s="44" t="s">
        <v>5302</v>
      </c>
      <c r="B10922" s="44" t="s">
        <v>3050</v>
      </c>
      <c r="C10922" s="45">
        <v>24020202</v>
      </c>
      <c r="D10922" s="45" t="s">
        <v>11363</v>
      </c>
      <c r="E10922" s="45" t="s">
        <v>5131</v>
      </c>
      <c r="AO10922" s="376"/>
    </row>
    <row r="10923" spans="1:41" x14ac:dyDescent="0.25">
      <c r="A10923" s="44" t="s">
        <v>5302</v>
      </c>
      <c r="B10923" s="44" t="s">
        <v>9237</v>
      </c>
      <c r="C10923" s="45">
        <v>24010401</v>
      </c>
      <c r="D10923" s="45" t="s">
        <v>11363</v>
      </c>
      <c r="E10923" s="45" t="s">
        <v>9238</v>
      </c>
      <c r="AO10923" s="376"/>
    </row>
    <row r="10924" spans="1:41" x14ac:dyDescent="0.25">
      <c r="A10924" s="44" t="s">
        <v>5302</v>
      </c>
      <c r="B10924" s="44" t="s">
        <v>3482</v>
      </c>
      <c r="C10924" s="45">
        <v>240401</v>
      </c>
      <c r="D10924" s="45" t="s">
        <v>11363</v>
      </c>
      <c r="E10924" s="45" t="s">
        <v>5037</v>
      </c>
      <c r="AO10924" s="376"/>
    </row>
    <row r="10925" spans="1:41" x14ac:dyDescent="0.25">
      <c r="A10925" s="44" t="s">
        <v>5302</v>
      </c>
      <c r="B10925" s="44" t="s">
        <v>1667</v>
      </c>
      <c r="C10925" s="45">
        <v>250301</v>
      </c>
      <c r="D10925" s="45" t="s">
        <v>11363</v>
      </c>
      <c r="E10925" s="45" t="s">
        <v>5265</v>
      </c>
      <c r="AO10925" s="376"/>
    </row>
    <row r="10926" spans="1:41" x14ac:dyDescent="0.25">
      <c r="A10926" s="44" t="s">
        <v>5302</v>
      </c>
      <c r="B10926" s="44" t="s">
        <v>3474</v>
      </c>
      <c r="C10926" s="45">
        <v>250503</v>
      </c>
      <c r="D10926" s="45" t="s">
        <v>11363</v>
      </c>
      <c r="E10926" s="45" t="s">
        <v>15608</v>
      </c>
      <c r="AO10926" s="376"/>
    </row>
    <row r="10927" spans="1:41" x14ac:dyDescent="0.25">
      <c r="A10927" s="44" t="s">
        <v>5302</v>
      </c>
      <c r="B10927" s="44" t="s">
        <v>5303</v>
      </c>
      <c r="C10927" s="45">
        <v>250602</v>
      </c>
      <c r="D10927" s="45" t="s">
        <v>11363</v>
      </c>
      <c r="E10927" s="45" t="s">
        <v>7770</v>
      </c>
      <c r="AO10927" s="376"/>
    </row>
    <row r="10928" spans="1:41" x14ac:dyDescent="0.25">
      <c r="A10928" s="262" t="s">
        <v>8600</v>
      </c>
      <c r="B10928" s="262" t="s">
        <v>8581</v>
      </c>
      <c r="C10928" s="263">
        <v>791202303005</v>
      </c>
      <c r="D10928" s="263" t="s">
        <v>6271</v>
      </c>
      <c r="E10928" s="264">
        <v>47269</v>
      </c>
      <c r="F10928" s="93"/>
      <c r="G10928" s="93"/>
      <c r="H10928" s="93"/>
      <c r="I10928" s="99"/>
      <c r="J10928" s="99"/>
      <c r="K10928" s="99"/>
      <c r="L10928" s="99"/>
      <c r="M10928" s="99"/>
      <c r="N10928" s="44"/>
      <c r="O10928" s="44"/>
      <c r="P10928" s="99"/>
      <c r="Q10928" s="99"/>
      <c r="R10928" s="99"/>
      <c r="S10928" s="99"/>
      <c r="T10928" s="99"/>
      <c r="U10928" s="99"/>
      <c r="V10928" s="99"/>
      <c r="W10928" s="99"/>
      <c r="X10928" s="99"/>
      <c r="Y10928" s="99"/>
      <c r="Z10928" s="99"/>
      <c r="AA10928" s="99"/>
      <c r="AB10928" s="99"/>
      <c r="AC10928" s="99"/>
      <c r="AD10928" s="99"/>
      <c r="AE10928" s="99"/>
      <c r="AF10928" s="99"/>
      <c r="AG10928" s="99"/>
      <c r="AH10928" s="31"/>
      <c r="AI10928" s="31"/>
      <c r="AJ10928" s="31"/>
      <c r="AK10928" s="31"/>
      <c r="AL10928" s="31"/>
      <c r="AO10928" s="376"/>
    </row>
    <row r="10929" spans="1:41" x14ac:dyDescent="0.3">
      <c r="A10929" s="333" t="s">
        <v>11054</v>
      </c>
      <c r="B10929" s="333" t="s">
        <v>3132</v>
      </c>
      <c r="C10929" s="125" t="s">
        <v>10974</v>
      </c>
      <c r="D10929" s="32" t="s">
        <v>20309</v>
      </c>
      <c r="E10929" s="125" t="s">
        <v>5139</v>
      </c>
      <c r="F10929" s="125" t="s">
        <v>1190</v>
      </c>
      <c r="G10929" s="125" t="s">
        <v>1190</v>
      </c>
      <c r="AO10929" s="376"/>
    </row>
    <row r="10930" spans="1:41" x14ac:dyDescent="0.3">
      <c r="A10930" s="333" t="s">
        <v>11054</v>
      </c>
      <c r="B10930" s="333" t="s">
        <v>1156</v>
      </c>
      <c r="C10930" s="125" t="s">
        <v>10965</v>
      </c>
      <c r="D10930" s="32" t="s">
        <v>20309</v>
      </c>
      <c r="E10930" s="125" t="s">
        <v>2593</v>
      </c>
      <c r="F10930" s="125" t="s">
        <v>1190</v>
      </c>
      <c r="G10930" s="125" t="s">
        <v>1190</v>
      </c>
      <c r="AO10930" s="376"/>
    </row>
    <row r="10931" spans="1:41" x14ac:dyDescent="0.25">
      <c r="A10931" s="44" t="s">
        <v>15843</v>
      </c>
      <c r="B10931" s="44" t="s">
        <v>3474</v>
      </c>
      <c r="C10931" s="45">
        <v>250503</v>
      </c>
      <c r="D10931" s="45" t="s">
        <v>11363</v>
      </c>
      <c r="E10931" s="45" t="s">
        <v>15608</v>
      </c>
      <c r="AO10931" s="376"/>
    </row>
    <row r="10932" spans="1:41" x14ac:dyDescent="0.25">
      <c r="A10932" s="44" t="s">
        <v>5304</v>
      </c>
      <c r="B10932" s="44" t="s">
        <v>5134</v>
      </c>
      <c r="C10932" s="45">
        <v>220802</v>
      </c>
      <c r="D10932" s="45" t="s">
        <v>11363</v>
      </c>
      <c r="E10932" s="45" t="s">
        <v>4966</v>
      </c>
      <c r="AO10932" s="376"/>
    </row>
    <row r="10933" spans="1:41" x14ac:dyDescent="0.25">
      <c r="A10933" s="44" t="s">
        <v>5304</v>
      </c>
      <c r="B10933" s="44" t="s">
        <v>2350</v>
      </c>
      <c r="C10933" s="45">
        <v>230105</v>
      </c>
      <c r="D10933" s="45" t="s">
        <v>11363</v>
      </c>
      <c r="E10933" s="45" t="s">
        <v>5265</v>
      </c>
      <c r="AO10933" s="376"/>
    </row>
    <row r="10934" spans="1:41" x14ac:dyDescent="0.25">
      <c r="A10934" s="44" t="s">
        <v>15844</v>
      </c>
      <c r="B10934" s="44" t="s">
        <v>2350</v>
      </c>
      <c r="C10934" s="45">
        <v>250106</v>
      </c>
      <c r="D10934" s="45" t="s">
        <v>11363</v>
      </c>
      <c r="E10934" s="45" t="s">
        <v>11887</v>
      </c>
      <c r="AO10934" s="376"/>
    </row>
    <row r="10935" spans="1:41" x14ac:dyDescent="0.25">
      <c r="A10935" s="76" t="s">
        <v>13659</v>
      </c>
      <c r="B10935" s="44" t="s">
        <v>16073</v>
      </c>
      <c r="C10935" s="45">
        <v>44.26</v>
      </c>
      <c r="D10935" s="45" t="s">
        <v>12549</v>
      </c>
      <c r="E10935" s="46">
        <v>47787</v>
      </c>
      <c r="F10935" s="45"/>
      <c r="G10935" s="93"/>
      <c r="H10935" s="93"/>
      <c r="I10935" s="99"/>
      <c r="J10935" s="99"/>
      <c r="K10935" s="99"/>
      <c r="L10935" s="99"/>
      <c r="M10935" s="99"/>
      <c r="N10935" s="99"/>
      <c r="O10935" s="99"/>
      <c r="P10935" s="99"/>
      <c r="Q10935" s="99"/>
      <c r="R10935" s="99"/>
      <c r="S10935" s="99"/>
      <c r="T10935" s="99"/>
      <c r="U10935" s="99"/>
      <c r="V10935" s="99"/>
      <c r="W10935" s="99"/>
      <c r="X10935" s="99"/>
      <c r="Y10935" s="99"/>
      <c r="Z10935" s="99"/>
      <c r="AA10935" s="99"/>
      <c r="AB10935" s="99"/>
      <c r="AC10935" s="99"/>
      <c r="AD10935" s="99"/>
      <c r="AE10935" s="99"/>
      <c r="AF10935" s="99"/>
      <c r="AG10935" s="99"/>
      <c r="AH10935" s="31"/>
      <c r="AI10935" s="31"/>
      <c r="AJ10935" s="31"/>
      <c r="AK10935" s="31"/>
      <c r="AL10935" s="31"/>
      <c r="AO10935" s="376"/>
    </row>
    <row r="10936" spans="1:41" x14ac:dyDescent="0.25">
      <c r="A10936" s="44" t="s">
        <v>5305</v>
      </c>
      <c r="B10936" s="44" t="s">
        <v>5134</v>
      </c>
      <c r="C10936" s="45">
        <v>220802</v>
      </c>
      <c r="D10936" s="45" t="s">
        <v>11363</v>
      </c>
      <c r="E10936" s="45" t="s">
        <v>4966</v>
      </c>
      <c r="AO10936" s="376"/>
    </row>
    <row r="10937" spans="1:41" x14ac:dyDescent="0.25">
      <c r="A10937" s="44" t="s">
        <v>7339</v>
      </c>
      <c r="B10937" s="44" t="s">
        <v>21359</v>
      </c>
      <c r="C10937" s="45" t="s">
        <v>9701</v>
      </c>
      <c r="D10937" s="45" t="s">
        <v>21447</v>
      </c>
      <c r="E10937" s="46">
        <v>46752</v>
      </c>
      <c r="AO10937" s="376"/>
    </row>
    <row r="10938" spans="1:41" x14ac:dyDescent="0.25">
      <c r="A10938" s="44" t="s">
        <v>495</v>
      </c>
      <c r="B10938" s="44" t="s">
        <v>21365</v>
      </c>
      <c r="C10938" s="45" t="s">
        <v>8133</v>
      </c>
      <c r="D10938" s="45" t="s">
        <v>21447</v>
      </c>
      <c r="E10938" s="46">
        <v>46752</v>
      </c>
      <c r="AO10938" s="376"/>
    </row>
    <row r="10939" spans="1:41" x14ac:dyDescent="0.25">
      <c r="A10939" s="44" t="s">
        <v>5599</v>
      </c>
      <c r="B10939" s="44" t="s">
        <v>17517</v>
      </c>
      <c r="C10939" s="45">
        <v>24070201</v>
      </c>
      <c r="D10939" s="45" t="s">
        <v>11363</v>
      </c>
      <c r="E10939" s="45" t="s">
        <v>7420</v>
      </c>
      <c r="AO10939" s="376"/>
    </row>
    <row r="10940" spans="1:41" x14ac:dyDescent="0.25">
      <c r="A10940" s="44" t="s">
        <v>5599</v>
      </c>
      <c r="B10940" s="44" t="s">
        <v>3048</v>
      </c>
      <c r="C10940" s="45">
        <v>24070202</v>
      </c>
      <c r="D10940" s="45" t="s">
        <v>11363</v>
      </c>
      <c r="E10940" s="45" t="s">
        <v>7420</v>
      </c>
      <c r="AO10940" s="376"/>
    </row>
    <row r="10941" spans="1:41" x14ac:dyDescent="0.25">
      <c r="A10941" s="44" t="s">
        <v>20537</v>
      </c>
      <c r="B10941" s="44" t="s">
        <v>5561</v>
      </c>
      <c r="C10941" s="45" t="s">
        <v>5600</v>
      </c>
      <c r="D10941" s="32" t="s">
        <v>5559</v>
      </c>
      <c r="E10941" s="45" t="s">
        <v>20840</v>
      </c>
      <c r="F10941" s="32"/>
      <c r="G10941" s="32"/>
      <c r="H10941" s="32"/>
      <c r="I10941" s="31"/>
      <c r="J10941" s="31"/>
      <c r="K10941" s="31"/>
      <c r="L10941" s="31"/>
      <c r="M10941" s="31"/>
      <c r="N10941" s="31"/>
      <c r="O10941" s="31"/>
      <c r="P10941" s="31"/>
      <c r="Q10941" s="31"/>
      <c r="R10941" s="31"/>
      <c r="S10941" s="31"/>
      <c r="T10941" s="31"/>
      <c r="U10941" s="31"/>
      <c r="V10941" s="31"/>
      <c r="W10941" s="31"/>
      <c r="X10941" s="31"/>
      <c r="Y10941" s="31"/>
      <c r="Z10941" s="31"/>
      <c r="AA10941" s="31"/>
      <c r="AB10941" s="31"/>
      <c r="AC10941" s="31"/>
      <c r="AD10941" s="31"/>
      <c r="AE10941" s="31"/>
      <c r="AF10941" s="31"/>
      <c r="AG10941" s="31"/>
      <c r="AH10941" s="31"/>
      <c r="AI10941" s="31"/>
      <c r="AJ10941" s="31"/>
      <c r="AK10941" s="31"/>
      <c r="AL10941" s="31"/>
      <c r="AO10941" s="376"/>
    </row>
    <row r="10942" spans="1:41" x14ac:dyDescent="0.25">
      <c r="A10942" s="44" t="s">
        <v>5306</v>
      </c>
      <c r="B10942" s="44" t="s">
        <v>3176</v>
      </c>
      <c r="C10942" s="45">
        <v>23010402</v>
      </c>
      <c r="D10942" s="45" t="s">
        <v>11363</v>
      </c>
      <c r="E10942" s="45" t="s">
        <v>5322</v>
      </c>
      <c r="AO10942" s="376"/>
    </row>
    <row r="10943" spans="1:41" x14ac:dyDescent="0.3">
      <c r="A10943" s="333" t="s">
        <v>18701</v>
      </c>
      <c r="B10943" s="333" t="s">
        <v>1167</v>
      </c>
      <c r="C10943" s="125" t="s">
        <v>17236</v>
      </c>
      <c r="D10943" s="32" t="s">
        <v>20309</v>
      </c>
      <c r="E10943" s="125" t="s">
        <v>8292</v>
      </c>
      <c r="F10943" s="125" t="s">
        <v>1189</v>
      </c>
      <c r="G10943" s="125" t="s">
        <v>1190</v>
      </c>
      <c r="AO10943" s="376"/>
    </row>
    <row r="10944" spans="1:41" x14ac:dyDescent="0.25">
      <c r="A10944" s="44" t="s">
        <v>5307</v>
      </c>
      <c r="B10944" s="44" t="s">
        <v>924</v>
      </c>
      <c r="C10944" s="45">
        <v>22010702</v>
      </c>
      <c r="D10944" s="45" t="s">
        <v>11363</v>
      </c>
      <c r="E10944" s="45" t="s">
        <v>5131</v>
      </c>
      <c r="AO10944" s="376"/>
    </row>
    <row r="10945" spans="1:41" x14ac:dyDescent="0.25">
      <c r="A10945" s="44" t="s">
        <v>5307</v>
      </c>
      <c r="B10945" s="44" t="s">
        <v>17452</v>
      </c>
      <c r="C10945" s="45">
        <v>25010501</v>
      </c>
      <c r="D10945" s="45" t="s">
        <v>11363</v>
      </c>
      <c r="E10945" s="45" t="s">
        <v>12551</v>
      </c>
      <c r="AO10945" s="376"/>
    </row>
    <row r="10946" spans="1:41" x14ac:dyDescent="0.25">
      <c r="A10946" s="44" t="s">
        <v>5307</v>
      </c>
      <c r="B10946" s="44" t="s">
        <v>5321</v>
      </c>
      <c r="C10946" s="45">
        <v>25010401</v>
      </c>
      <c r="D10946" s="45" t="s">
        <v>11363</v>
      </c>
      <c r="E10946" s="45" t="s">
        <v>12564</v>
      </c>
      <c r="AO10946" s="376"/>
    </row>
    <row r="10947" spans="1:41" x14ac:dyDescent="0.25">
      <c r="A10947" s="44" t="s">
        <v>12340</v>
      </c>
      <c r="B10947" s="44" t="s">
        <v>12146</v>
      </c>
      <c r="C10947" s="45">
        <v>29.24</v>
      </c>
      <c r="D10947" s="45" t="s">
        <v>12549</v>
      </c>
      <c r="E10947" s="46">
        <v>47299</v>
      </c>
      <c r="F10947" s="45"/>
      <c r="G10947" s="93"/>
      <c r="H10947" s="93"/>
      <c r="I10947" s="99"/>
      <c r="J10947" s="99"/>
      <c r="K10947" s="99"/>
      <c r="L10947" s="99"/>
      <c r="M10947" s="99"/>
      <c r="N10947" s="99"/>
      <c r="O10947" s="99"/>
      <c r="P10947" s="99"/>
      <c r="Q10947" s="99"/>
      <c r="R10947" s="99"/>
      <c r="S10947" s="99"/>
      <c r="T10947" s="99"/>
      <c r="U10947" s="99"/>
      <c r="V10947" s="99"/>
      <c r="W10947" s="99"/>
      <c r="X10947" s="99"/>
      <c r="Y10947" s="99"/>
      <c r="Z10947" s="99"/>
      <c r="AA10947" s="99"/>
      <c r="AB10947" s="99"/>
      <c r="AC10947" s="99"/>
      <c r="AD10947" s="99"/>
      <c r="AE10947" s="99"/>
      <c r="AF10947" s="99"/>
      <c r="AG10947" s="99"/>
      <c r="AH10947" s="31"/>
      <c r="AI10947" s="31"/>
      <c r="AJ10947" s="31"/>
      <c r="AK10947" s="31"/>
      <c r="AL10947" s="31"/>
      <c r="AO10947" s="376"/>
    </row>
    <row r="10948" spans="1:41" x14ac:dyDescent="0.25">
      <c r="A10948" s="44" t="s">
        <v>12340</v>
      </c>
      <c r="B10948" s="44" t="s">
        <v>12105</v>
      </c>
      <c r="C10948" s="45">
        <v>39.25</v>
      </c>
      <c r="D10948" s="45" t="s">
        <v>12549</v>
      </c>
      <c r="E10948" s="46">
        <v>47514</v>
      </c>
      <c r="F10948" s="45"/>
      <c r="G10948" s="93"/>
      <c r="H10948" s="93"/>
      <c r="I10948" s="99"/>
      <c r="J10948" s="99"/>
      <c r="K10948" s="99"/>
      <c r="L10948" s="99"/>
      <c r="M10948" s="99"/>
      <c r="N10948" s="99"/>
      <c r="O10948" s="99"/>
      <c r="P10948" s="99"/>
      <c r="Q10948" s="99"/>
      <c r="R10948" s="99"/>
      <c r="S10948" s="99"/>
      <c r="T10948" s="99"/>
      <c r="U10948" s="99"/>
      <c r="V10948" s="99"/>
      <c r="W10948" s="99"/>
      <c r="X10948" s="99"/>
      <c r="Y10948" s="99"/>
      <c r="Z10948" s="99"/>
      <c r="AA10948" s="99"/>
      <c r="AB10948" s="99"/>
      <c r="AC10948" s="99"/>
      <c r="AD10948" s="99"/>
      <c r="AE10948" s="99"/>
      <c r="AF10948" s="99"/>
      <c r="AG10948" s="99"/>
      <c r="AH10948" s="31"/>
      <c r="AI10948" s="31"/>
      <c r="AJ10948" s="31"/>
      <c r="AK10948" s="31"/>
      <c r="AL10948" s="31"/>
      <c r="AO10948" s="376"/>
    </row>
    <row r="10949" spans="1:41" x14ac:dyDescent="0.25">
      <c r="A10949" s="44" t="s">
        <v>753</v>
      </c>
      <c r="B10949" s="44" t="s">
        <v>199</v>
      </c>
      <c r="C10949" s="45">
        <v>241001</v>
      </c>
      <c r="D10949" s="45" t="s">
        <v>11363</v>
      </c>
      <c r="E10949" s="45" t="s">
        <v>5332</v>
      </c>
      <c r="AO10949" s="376"/>
    </row>
    <row r="10950" spans="1:41" x14ac:dyDescent="0.25">
      <c r="A10950" s="44" t="s">
        <v>753</v>
      </c>
      <c r="B10950" s="44" t="s">
        <v>17452</v>
      </c>
      <c r="C10950" s="45">
        <v>25010501</v>
      </c>
      <c r="D10950" s="45" t="s">
        <v>11363</v>
      </c>
      <c r="E10950" s="45" t="s">
        <v>12551</v>
      </c>
      <c r="AO10950" s="376"/>
    </row>
    <row r="10951" spans="1:41" x14ac:dyDescent="0.25">
      <c r="A10951" s="44" t="s">
        <v>753</v>
      </c>
      <c r="B10951" s="44" t="s">
        <v>5129</v>
      </c>
      <c r="C10951" s="45">
        <v>25010502</v>
      </c>
      <c r="D10951" s="45" t="s">
        <v>11363</v>
      </c>
      <c r="E10951" s="45" t="s">
        <v>12551</v>
      </c>
      <c r="AO10951" s="376"/>
    </row>
    <row r="10952" spans="1:41" x14ac:dyDescent="0.25">
      <c r="A10952" s="44" t="s">
        <v>753</v>
      </c>
      <c r="B10952" s="44" t="s">
        <v>5321</v>
      </c>
      <c r="C10952" s="45">
        <v>25010401</v>
      </c>
      <c r="D10952" s="45" t="s">
        <v>11363</v>
      </c>
      <c r="E10952" s="45" t="s">
        <v>12564</v>
      </c>
      <c r="AO10952" s="376"/>
    </row>
    <row r="10953" spans="1:41" x14ac:dyDescent="0.25">
      <c r="A10953" s="44" t="s">
        <v>753</v>
      </c>
      <c r="B10953" s="44" t="s">
        <v>3176</v>
      </c>
      <c r="C10953" s="45">
        <v>25010402</v>
      </c>
      <c r="D10953" s="45" t="s">
        <v>11363</v>
      </c>
      <c r="E10953" s="45" t="s">
        <v>12564</v>
      </c>
      <c r="AO10953" s="376"/>
    </row>
    <row r="10954" spans="1:41" x14ac:dyDescent="0.25">
      <c r="A10954" s="44" t="s">
        <v>7372</v>
      </c>
      <c r="B10954" s="44" t="s">
        <v>2552</v>
      </c>
      <c r="C10954" s="45" t="s">
        <v>2557</v>
      </c>
      <c r="D10954" s="45" t="s">
        <v>11204</v>
      </c>
      <c r="E10954" s="45" t="s">
        <v>9838</v>
      </c>
      <c r="F10954" s="93"/>
      <c r="G10954" s="93"/>
      <c r="H10954" s="93"/>
      <c r="I10954" s="99"/>
      <c r="J10954" s="99"/>
      <c r="K10954" s="99"/>
      <c r="L10954" s="99"/>
      <c r="M10954" s="99"/>
      <c r="N10954" s="99"/>
      <c r="O10954" s="99"/>
      <c r="P10954" s="99"/>
      <c r="Q10954" s="99"/>
      <c r="R10954" s="99"/>
      <c r="S10954" s="99"/>
      <c r="T10954" s="99"/>
      <c r="U10954" s="99"/>
      <c r="V10954" s="99"/>
      <c r="W10954" s="99"/>
      <c r="X10954" s="99"/>
      <c r="Y10954" s="99"/>
      <c r="Z10954" s="99"/>
      <c r="AA10954" s="99"/>
      <c r="AB10954" s="99"/>
      <c r="AC10954" s="99"/>
      <c r="AD10954" s="99"/>
      <c r="AE10954" s="99"/>
      <c r="AF10954" s="99"/>
      <c r="AG10954" s="99"/>
      <c r="AH10954" s="31"/>
      <c r="AI10954" s="31"/>
      <c r="AJ10954" s="31"/>
      <c r="AK10954" s="31"/>
      <c r="AL10954" s="31"/>
      <c r="AO10954" s="376"/>
    </row>
    <row r="10955" spans="1:41" x14ac:dyDescent="0.25">
      <c r="A10955" s="44" t="s">
        <v>7372</v>
      </c>
      <c r="B10955" s="44" t="s">
        <v>11947</v>
      </c>
      <c r="C10955" s="45" t="s">
        <v>14062</v>
      </c>
      <c r="D10955" s="45" t="s">
        <v>11204</v>
      </c>
      <c r="E10955" s="45" t="s">
        <v>6714</v>
      </c>
      <c r="F10955" s="93"/>
      <c r="G10955" s="93"/>
      <c r="H10955" s="93"/>
      <c r="I10955" s="99"/>
      <c r="J10955" s="99"/>
      <c r="K10955" s="99"/>
      <c r="L10955" s="99"/>
      <c r="M10955" s="99"/>
      <c r="N10955" s="99"/>
      <c r="O10955" s="99"/>
      <c r="P10955" s="99"/>
      <c r="Q10955" s="99"/>
      <c r="R10955" s="99"/>
      <c r="S10955" s="99"/>
      <c r="T10955" s="99"/>
      <c r="U10955" s="99"/>
      <c r="V10955" s="99"/>
      <c r="W10955" s="99"/>
      <c r="X10955" s="99"/>
      <c r="Y10955" s="99"/>
      <c r="Z10955" s="99"/>
      <c r="AA10955" s="99"/>
      <c r="AB10955" s="99"/>
      <c r="AC10955" s="99"/>
      <c r="AD10955" s="99"/>
      <c r="AE10955" s="99"/>
      <c r="AF10955" s="99"/>
      <c r="AG10955" s="99"/>
      <c r="AH10955" s="31"/>
      <c r="AI10955" s="31"/>
      <c r="AJ10955" s="31"/>
      <c r="AK10955" s="31"/>
      <c r="AL10955" s="31"/>
      <c r="AO10955" s="376"/>
    </row>
    <row r="10956" spans="1:41" x14ac:dyDescent="0.25">
      <c r="A10956" s="44" t="s">
        <v>7372</v>
      </c>
      <c r="B10956" s="44" t="s">
        <v>2552</v>
      </c>
      <c r="C10956" s="45" t="s">
        <v>2557</v>
      </c>
      <c r="D10956" s="93" t="s">
        <v>17443</v>
      </c>
      <c r="E10956" s="45" t="s">
        <v>9838</v>
      </c>
      <c r="F10956" s="93"/>
      <c r="G10956" s="93"/>
      <c r="H10956" s="93"/>
      <c r="I10956" s="99"/>
      <c r="J10956" s="99"/>
      <c r="K10956" s="99"/>
      <c r="L10956" s="99"/>
      <c r="M10956" s="99"/>
      <c r="N10956" s="99"/>
      <c r="O10956" s="99"/>
      <c r="P10956" s="99"/>
      <c r="Q10956" s="99"/>
      <c r="R10956" s="99"/>
      <c r="S10956" s="99"/>
      <c r="T10956" s="99"/>
      <c r="U10956" s="99"/>
      <c r="V10956" s="99"/>
      <c r="W10956" s="99"/>
      <c r="X10956" s="99"/>
      <c r="Y10956" s="99"/>
      <c r="Z10956" s="99"/>
      <c r="AA10956" s="99"/>
      <c r="AB10956" s="99"/>
      <c r="AC10956" s="99"/>
      <c r="AD10956" s="99"/>
      <c r="AE10956" s="99"/>
      <c r="AF10956" s="99"/>
      <c r="AG10956" s="99"/>
      <c r="AH10956" s="31"/>
      <c r="AI10956" s="31"/>
      <c r="AJ10956" s="31"/>
      <c r="AK10956" s="31"/>
      <c r="AL10956" s="31"/>
      <c r="AO10956" s="376"/>
    </row>
    <row r="10957" spans="1:41" x14ac:dyDescent="0.25">
      <c r="A10957" s="44" t="s">
        <v>7372</v>
      </c>
      <c r="B10957" s="44" t="s">
        <v>11947</v>
      </c>
      <c r="C10957" s="45" t="s">
        <v>14062</v>
      </c>
      <c r="D10957" s="93" t="s">
        <v>17443</v>
      </c>
      <c r="E10957" s="45" t="s">
        <v>6714</v>
      </c>
      <c r="F10957" s="93"/>
      <c r="G10957" s="93"/>
      <c r="H10957" s="93"/>
      <c r="I10957" s="99"/>
      <c r="J10957" s="99"/>
      <c r="K10957" s="99"/>
      <c r="L10957" s="99"/>
      <c r="M10957" s="99"/>
      <c r="N10957" s="99"/>
      <c r="O10957" s="99"/>
      <c r="P10957" s="99"/>
      <c r="Q10957" s="99"/>
      <c r="R10957" s="99"/>
      <c r="S10957" s="99"/>
      <c r="T10957" s="99"/>
      <c r="U10957" s="99"/>
      <c r="V10957" s="99"/>
      <c r="W10957" s="99"/>
      <c r="X10957" s="99"/>
      <c r="Y10957" s="99"/>
      <c r="Z10957" s="99"/>
      <c r="AA10957" s="99"/>
      <c r="AB10957" s="99"/>
      <c r="AC10957" s="99"/>
      <c r="AD10957" s="99"/>
      <c r="AE10957" s="99"/>
      <c r="AF10957" s="99"/>
      <c r="AG10957" s="99"/>
      <c r="AH10957" s="31"/>
      <c r="AI10957" s="31"/>
      <c r="AJ10957" s="31"/>
      <c r="AK10957" s="31"/>
      <c r="AL10957" s="31"/>
      <c r="AO10957" s="376"/>
    </row>
    <row r="10958" spans="1:41" x14ac:dyDescent="0.25">
      <c r="A10958" s="44" t="s">
        <v>7372</v>
      </c>
      <c r="B10958" s="44" t="s">
        <v>2529</v>
      </c>
      <c r="C10958" s="45" t="s">
        <v>14062</v>
      </c>
      <c r="D10958" s="45" t="s">
        <v>9895</v>
      </c>
      <c r="E10958" s="46">
        <v>47483</v>
      </c>
      <c r="F10958" s="93"/>
      <c r="G10958" s="93"/>
      <c r="H10958" s="93"/>
      <c r="I10958" s="99"/>
      <c r="J10958" s="99"/>
      <c r="K10958" s="99"/>
      <c r="L10958" s="99"/>
      <c r="M10958" s="99"/>
      <c r="N10958" s="44"/>
      <c r="O10958" s="44"/>
      <c r="P10958" s="99"/>
      <c r="Q10958" s="99"/>
      <c r="R10958" s="99"/>
      <c r="S10958" s="99"/>
      <c r="T10958" s="99"/>
      <c r="U10958" s="99"/>
      <c r="V10958" s="99"/>
      <c r="W10958" s="99"/>
      <c r="X10958" s="99"/>
      <c r="Y10958" s="99"/>
      <c r="Z10958" s="99"/>
      <c r="AA10958" s="99"/>
      <c r="AB10958" s="99"/>
      <c r="AC10958" s="99"/>
      <c r="AD10958" s="99"/>
      <c r="AE10958" s="99"/>
      <c r="AF10958" s="99"/>
      <c r="AG10958" s="99"/>
      <c r="AH10958" s="31"/>
      <c r="AI10958" s="31"/>
      <c r="AJ10958" s="31"/>
      <c r="AK10958" s="31"/>
      <c r="AL10958" s="31"/>
      <c r="AO10958" s="376"/>
    </row>
    <row r="10959" spans="1:41" x14ac:dyDescent="0.25">
      <c r="A10959" s="44" t="s">
        <v>7372</v>
      </c>
      <c r="B10959" s="44" t="s">
        <v>2552</v>
      </c>
      <c r="C10959" s="45" t="s">
        <v>2557</v>
      </c>
      <c r="D10959" s="45" t="s">
        <v>9895</v>
      </c>
      <c r="E10959" s="45" t="s">
        <v>9838</v>
      </c>
      <c r="F10959" s="93"/>
      <c r="G10959" s="93"/>
      <c r="H10959" s="93"/>
      <c r="I10959" s="99"/>
      <c r="J10959" s="99"/>
      <c r="K10959" s="99"/>
      <c r="L10959" s="99"/>
      <c r="M10959" s="99"/>
      <c r="N10959" s="44"/>
      <c r="O10959" s="44"/>
      <c r="P10959" s="99"/>
      <c r="Q10959" s="99"/>
      <c r="R10959" s="99"/>
      <c r="S10959" s="99"/>
      <c r="T10959" s="99"/>
      <c r="U10959" s="99"/>
      <c r="V10959" s="99"/>
      <c r="W10959" s="99"/>
      <c r="X10959" s="99"/>
      <c r="Y10959" s="99"/>
      <c r="Z10959" s="99"/>
      <c r="AA10959" s="99"/>
      <c r="AB10959" s="99"/>
      <c r="AC10959" s="99"/>
      <c r="AD10959" s="99"/>
      <c r="AE10959" s="99"/>
      <c r="AF10959" s="99"/>
      <c r="AG10959" s="99"/>
      <c r="AH10959" s="31"/>
      <c r="AI10959" s="31"/>
      <c r="AJ10959" s="31"/>
      <c r="AK10959" s="31"/>
      <c r="AL10959" s="31"/>
      <c r="AO10959" s="376"/>
    </row>
    <row r="10960" spans="1:41" x14ac:dyDescent="0.25">
      <c r="A10960" s="44" t="s">
        <v>1057</v>
      </c>
      <c r="B10960" s="44" t="s">
        <v>11934</v>
      </c>
      <c r="C10960" s="45" t="s">
        <v>11937</v>
      </c>
      <c r="D10960" s="45" t="s">
        <v>11204</v>
      </c>
      <c r="E10960" s="45" t="s">
        <v>4966</v>
      </c>
      <c r="F10960" s="93"/>
      <c r="G10960" s="93"/>
      <c r="H10960" s="93"/>
      <c r="I10960" s="99"/>
      <c r="J10960" s="99"/>
      <c r="K10960" s="99"/>
      <c r="L10960" s="99"/>
      <c r="M10960" s="99"/>
      <c r="N10960" s="99"/>
      <c r="O10960" s="99"/>
      <c r="P10960" s="99"/>
      <c r="Q10960" s="99"/>
      <c r="R10960" s="99"/>
      <c r="S10960" s="99"/>
      <c r="T10960" s="99"/>
      <c r="U10960" s="99"/>
      <c r="V10960" s="99"/>
      <c r="W10960" s="99"/>
      <c r="X10960" s="99"/>
      <c r="Y10960" s="99"/>
      <c r="Z10960" s="99"/>
      <c r="AA10960" s="99"/>
      <c r="AB10960" s="99"/>
      <c r="AC10960" s="99"/>
      <c r="AD10960" s="99"/>
      <c r="AE10960" s="99"/>
      <c r="AF10960" s="99"/>
      <c r="AG10960" s="99"/>
      <c r="AH10960" s="31"/>
      <c r="AI10960" s="31"/>
      <c r="AJ10960" s="31"/>
      <c r="AK10960" s="31"/>
      <c r="AL10960" s="31"/>
      <c r="AO10960" s="376"/>
    </row>
    <row r="10961" spans="1:41" x14ac:dyDescent="0.25">
      <c r="A10961" s="44" t="s">
        <v>1057</v>
      </c>
      <c r="B10961" s="44" t="s">
        <v>11934</v>
      </c>
      <c r="C10961" s="45" t="s">
        <v>11937</v>
      </c>
      <c r="D10961" s="93" t="s">
        <v>17443</v>
      </c>
      <c r="E10961" s="45" t="s">
        <v>4966</v>
      </c>
      <c r="F10961" s="93"/>
      <c r="G10961" s="93"/>
      <c r="H10961" s="93"/>
      <c r="I10961" s="99"/>
      <c r="J10961" s="99"/>
      <c r="K10961" s="99"/>
      <c r="L10961" s="99"/>
      <c r="M10961" s="99"/>
      <c r="N10961" s="99"/>
      <c r="O10961" s="99"/>
      <c r="P10961" s="99"/>
      <c r="Q10961" s="99"/>
      <c r="R10961" s="99"/>
      <c r="S10961" s="99"/>
      <c r="T10961" s="99"/>
      <c r="U10961" s="99"/>
      <c r="V10961" s="99"/>
      <c r="W10961" s="99"/>
      <c r="X10961" s="99"/>
      <c r="Y10961" s="99"/>
      <c r="Z10961" s="99"/>
      <c r="AA10961" s="99"/>
      <c r="AB10961" s="99"/>
      <c r="AC10961" s="99"/>
      <c r="AD10961" s="99"/>
      <c r="AE10961" s="99"/>
      <c r="AF10961" s="99"/>
      <c r="AG10961" s="99"/>
      <c r="AH10961" s="31"/>
      <c r="AI10961" s="31"/>
      <c r="AJ10961" s="31"/>
      <c r="AK10961" s="31"/>
      <c r="AL10961" s="31"/>
      <c r="AO10961" s="376"/>
    </row>
    <row r="10962" spans="1:41" x14ac:dyDescent="0.25">
      <c r="A10962" s="44" t="s">
        <v>1057</v>
      </c>
      <c r="B10962" s="44" t="s">
        <v>4108</v>
      </c>
      <c r="C10962" s="45" t="s">
        <v>11937</v>
      </c>
      <c r="D10962" s="45" t="s">
        <v>9895</v>
      </c>
      <c r="E10962" s="46">
        <v>47422</v>
      </c>
      <c r="F10962" s="93"/>
      <c r="G10962" s="93"/>
      <c r="H10962" s="93"/>
      <c r="I10962" s="99"/>
      <c r="J10962" s="99"/>
      <c r="K10962" s="99"/>
      <c r="L10962" s="99"/>
      <c r="M10962" s="99"/>
      <c r="N10962" s="44"/>
      <c r="O10962" s="44"/>
      <c r="P10962" s="99"/>
      <c r="Q10962" s="99"/>
      <c r="R10962" s="99"/>
      <c r="S10962" s="99"/>
      <c r="T10962" s="99"/>
      <c r="U10962" s="99"/>
      <c r="V10962" s="99"/>
      <c r="W10962" s="99"/>
      <c r="X10962" s="99"/>
      <c r="Y10962" s="99"/>
      <c r="Z10962" s="99"/>
      <c r="AA10962" s="99"/>
      <c r="AB10962" s="99"/>
      <c r="AC10962" s="99"/>
      <c r="AD10962" s="99"/>
      <c r="AE10962" s="99"/>
      <c r="AF10962" s="99"/>
      <c r="AG10962" s="99"/>
      <c r="AH10962" s="31"/>
      <c r="AI10962" s="31"/>
      <c r="AJ10962" s="31"/>
      <c r="AK10962" s="31"/>
      <c r="AL10962" s="31"/>
      <c r="AO10962" s="376"/>
    </row>
    <row r="10963" spans="1:41" x14ac:dyDescent="0.25">
      <c r="A10963" s="140" t="s">
        <v>1584</v>
      </c>
      <c r="B10963" s="92" t="s">
        <v>2717</v>
      </c>
      <c r="C10963" s="146" t="s">
        <v>1786</v>
      </c>
      <c r="D10963" s="146" t="s">
        <v>1721</v>
      </c>
      <c r="E10963" s="107">
        <v>45138</v>
      </c>
      <c r="F10963" s="93"/>
      <c r="G10963" s="93"/>
      <c r="H10963" s="93"/>
      <c r="I10963" s="99"/>
      <c r="J10963" s="99"/>
      <c r="K10963" s="99"/>
      <c r="L10963" s="99"/>
      <c r="M10963" s="99"/>
      <c r="N10963" s="44"/>
      <c r="O10963" s="44"/>
      <c r="P10963" s="99"/>
      <c r="Q10963" s="99"/>
      <c r="R10963" s="99"/>
      <c r="S10963" s="99"/>
      <c r="T10963" s="99"/>
      <c r="U10963" s="99"/>
      <c r="V10963" s="99"/>
      <c r="W10963" s="99"/>
      <c r="X10963" s="99"/>
      <c r="Y10963" s="99"/>
      <c r="Z10963" s="99"/>
      <c r="AA10963" s="99"/>
      <c r="AB10963" s="99"/>
      <c r="AC10963" s="99"/>
      <c r="AD10963" s="99"/>
      <c r="AE10963" s="99"/>
      <c r="AF10963" s="99"/>
      <c r="AG10963" s="99"/>
      <c r="AH10963" s="31"/>
      <c r="AI10963" s="31"/>
      <c r="AJ10963" s="31"/>
      <c r="AK10963" s="31"/>
      <c r="AL10963" s="31"/>
      <c r="AO10963" s="376"/>
    </row>
    <row r="10964" spans="1:41" x14ac:dyDescent="0.25">
      <c r="A10964" s="44" t="s">
        <v>9475</v>
      </c>
      <c r="B10964" s="92" t="s">
        <v>9602</v>
      </c>
      <c r="C10964" s="45" t="s">
        <v>9334</v>
      </c>
      <c r="D10964" s="93" t="s">
        <v>9601</v>
      </c>
      <c r="E10964" s="94">
        <v>46568</v>
      </c>
      <c r="F10964" s="93"/>
      <c r="G10964" s="93"/>
      <c r="H10964" s="93"/>
      <c r="I10964" s="99"/>
      <c r="J10964" s="99"/>
      <c r="K10964" s="99"/>
      <c r="L10964" s="99"/>
      <c r="M10964" s="99"/>
      <c r="N10964" s="44"/>
      <c r="O10964" s="44"/>
      <c r="P10964" s="99"/>
      <c r="Q10964" s="99"/>
      <c r="R10964" s="99"/>
      <c r="S10964" s="99"/>
      <c r="T10964" s="99"/>
      <c r="U10964" s="99"/>
      <c r="V10964" s="99"/>
      <c r="W10964" s="99"/>
      <c r="X10964" s="99"/>
      <c r="Y10964" s="99"/>
      <c r="Z10964" s="99"/>
      <c r="AA10964" s="99"/>
      <c r="AB10964" s="99"/>
      <c r="AC10964" s="99"/>
      <c r="AD10964" s="99"/>
      <c r="AE10964" s="99"/>
      <c r="AF10964" s="99"/>
      <c r="AG10964" s="99"/>
      <c r="AH10964" s="31"/>
      <c r="AI10964" s="31"/>
      <c r="AJ10964" s="31"/>
      <c r="AK10964" s="31"/>
      <c r="AL10964" s="31"/>
      <c r="AO10964" s="376"/>
    </row>
    <row r="10965" spans="1:41" x14ac:dyDescent="0.25">
      <c r="A10965" s="44" t="s">
        <v>7030</v>
      </c>
      <c r="B10965" s="44" t="s">
        <v>5130</v>
      </c>
      <c r="C10965" s="45">
        <v>22010701</v>
      </c>
      <c r="D10965" s="45" t="s">
        <v>11363</v>
      </c>
      <c r="E10965" s="45" t="s">
        <v>5131</v>
      </c>
      <c r="AO10965" s="376"/>
    </row>
    <row r="10966" spans="1:41" x14ac:dyDescent="0.25">
      <c r="A10966" s="44" t="s">
        <v>7030</v>
      </c>
      <c r="B10966" s="44" t="s">
        <v>3475</v>
      </c>
      <c r="C10966" s="45">
        <v>230301</v>
      </c>
      <c r="D10966" s="45" t="s">
        <v>11363</v>
      </c>
      <c r="E10966" s="45" t="s">
        <v>5265</v>
      </c>
      <c r="AO10966" s="376"/>
    </row>
    <row r="10967" spans="1:41" x14ac:dyDescent="0.3">
      <c r="A10967" s="333" t="s">
        <v>5602</v>
      </c>
      <c r="B10967" s="333" t="s">
        <v>6836</v>
      </c>
      <c r="C10967" s="125" t="s">
        <v>18820</v>
      </c>
      <c r="D10967" s="32" t="s">
        <v>20309</v>
      </c>
      <c r="E10967" s="125" t="s">
        <v>8292</v>
      </c>
      <c r="F10967" s="125" t="s">
        <v>1189</v>
      </c>
      <c r="G10967" s="125" t="s">
        <v>1190</v>
      </c>
      <c r="AO10967" s="376"/>
    </row>
    <row r="10968" spans="1:41" x14ac:dyDescent="0.25">
      <c r="A10968" s="44" t="s">
        <v>2989</v>
      </c>
      <c r="B10968" s="44" t="s">
        <v>5134</v>
      </c>
      <c r="C10968" s="45">
        <v>230807</v>
      </c>
      <c r="D10968" s="45" t="s">
        <v>11363</v>
      </c>
      <c r="E10968" s="45" t="s">
        <v>8282</v>
      </c>
      <c r="AO10968" s="376"/>
    </row>
    <row r="10969" spans="1:41" x14ac:dyDescent="0.25">
      <c r="A10969" s="44" t="s">
        <v>754</v>
      </c>
      <c r="B10969" s="44" t="s">
        <v>925</v>
      </c>
      <c r="C10969" s="45">
        <v>230601</v>
      </c>
      <c r="D10969" s="45" t="s">
        <v>11363</v>
      </c>
      <c r="E10969" s="45" t="s">
        <v>7770</v>
      </c>
      <c r="AO10969" s="376"/>
    </row>
    <row r="10970" spans="1:41" x14ac:dyDescent="0.25">
      <c r="A10970" s="44" t="s">
        <v>754</v>
      </c>
      <c r="B10970" s="44" t="s">
        <v>199</v>
      </c>
      <c r="C10970" s="45">
        <v>241001</v>
      </c>
      <c r="D10970" s="45" t="s">
        <v>11363</v>
      </c>
      <c r="E10970" s="45" t="s">
        <v>5332</v>
      </c>
      <c r="AO10970" s="376"/>
    </row>
    <row r="10971" spans="1:41" x14ac:dyDescent="0.3">
      <c r="A10971" s="333" t="s">
        <v>16211</v>
      </c>
      <c r="B10971" s="333" t="s">
        <v>4812</v>
      </c>
      <c r="C10971" s="125" t="s">
        <v>16162</v>
      </c>
      <c r="D10971" s="32" t="s">
        <v>20309</v>
      </c>
      <c r="E10971" s="125" t="s">
        <v>4972</v>
      </c>
      <c r="F10971" s="125" t="s">
        <v>1189</v>
      </c>
      <c r="G10971" s="125" t="s">
        <v>1189</v>
      </c>
      <c r="AO10971" s="376"/>
    </row>
    <row r="10972" spans="1:41" x14ac:dyDescent="0.25">
      <c r="A10972" s="44" t="s">
        <v>12707</v>
      </c>
      <c r="B10972" s="44" t="s">
        <v>1666</v>
      </c>
      <c r="C10972" s="45">
        <v>250101</v>
      </c>
      <c r="D10972" s="45" t="s">
        <v>11363</v>
      </c>
      <c r="E10972" s="45" t="s">
        <v>12551</v>
      </c>
      <c r="AO10972" s="376"/>
    </row>
    <row r="10973" spans="1:41" x14ac:dyDescent="0.25">
      <c r="A10973" s="44" t="s">
        <v>15845</v>
      </c>
      <c r="B10973" s="44" t="s">
        <v>1889</v>
      </c>
      <c r="C10973" s="45" t="s">
        <v>16388</v>
      </c>
      <c r="D10973" s="46" t="s">
        <v>21328</v>
      </c>
      <c r="E10973" s="46">
        <v>46639</v>
      </c>
      <c r="AO10973" s="376"/>
    </row>
    <row r="10974" spans="1:41" x14ac:dyDescent="0.25">
      <c r="A10974" s="44" t="s">
        <v>15845</v>
      </c>
      <c r="B10974" s="44" t="s">
        <v>15616</v>
      </c>
      <c r="C10974" s="45">
        <v>25050101</v>
      </c>
      <c r="D10974" s="45" t="s">
        <v>11363</v>
      </c>
      <c r="E10974" s="45" t="s">
        <v>7105</v>
      </c>
      <c r="AO10974" s="376"/>
    </row>
    <row r="10975" spans="1:41" x14ac:dyDescent="0.25">
      <c r="A10975" s="44" t="s">
        <v>15845</v>
      </c>
      <c r="B10975" s="44" t="s">
        <v>15617</v>
      </c>
      <c r="C10975" s="45">
        <v>25050102</v>
      </c>
      <c r="D10975" s="45" t="s">
        <v>11363</v>
      </c>
      <c r="E10975" s="45" t="s">
        <v>7105</v>
      </c>
      <c r="AO10975" s="376"/>
    </row>
    <row r="10976" spans="1:41" x14ac:dyDescent="0.25">
      <c r="A10976" s="44" t="s">
        <v>15845</v>
      </c>
      <c r="B10976" s="44" t="s">
        <v>3474</v>
      </c>
      <c r="C10976" s="45">
        <v>250503</v>
      </c>
      <c r="D10976" s="45" t="s">
        <v>11363</v>
      </c>
      <c r="E10976" s="45" t="s">
        <v>15608</v>
      </c>
      <c r="AO10976" s="376"/>
    </row>
    <row r="10977" spans="1:41" x14ac:dyDescent="0.25">
      <c r="A10977" s="44" t="s">
        <v>9476</v>
      </c>
      <c r="B10977" s="92" t="s">
        <v>9602</v>
      </c>
      <c r="C10977" s="45" t="s">
        <v>9346</v>
      </c>
      <c r="D10977" s="93" t="s">
        <v>9601</v>
      </c>
      <c r="E10977" s="94">
        <v>46568</v>
      </c>
      <c r="F10977" s="93"/>
      <c r="G10977" s="93"/>
      <c r="H10977" s="93"/>
      <c r="I10977" s="99"/>
      <c r="J10977" s="99"/>
      <c r="K10977" s="99"/>
      <c r="L10977" s="99"/>
      <c r="M10977" s="99"/>
      <c r="N10977" s="44"/>
      <c r="O10977" s="44"/>
      <c r="P10977" s="99"/>
      <c r="Q10977" s="99"/>
      <c r="R10977" s="99"/>
      <c r="S10977" s="99"/>
      <c r="T10977" s="99"/>
      <c r="U10977" s="99"/>
      <c r="V10977" s="99"/>
      <c r="W10977" s="99"/>
      <c r="X10977" s="99"/>
      <c r="Y10977" s="99"/>
      <c r="Z10977" s="99"/>
      <c r="AA10977" s="99"/>
      <c r="AB10977" s="99"/>
      <c r="AC10977" s="99"/>
      <c r="AD10977" s="99"/>
      <c r="AE10977" s="99"/>
      <c r="AF10977" s="99"/>
      <c r="AG10977" s="99"/>
      <c r="AH10977" s="31"/>
      <c r="AI10977" s="31"/>
      <c r="AJ10977" s="31"/>
      <c r="AK10977" s="31"/>
      <c r="AL10977" s="31"/>
      <c r="AO10977" s="376"/>
    </row>
    <row r="10978" spans="1:41" x14ac:dyDescent="0.25">
      <c r="A10978" s="76" t="s">
        <v>16103</v>
      </c>
      <c r="B10978" s="44" t="s">
        <v>16104</v>
      </c>
      <c r="C10978" s="45">
        <v>2.2599999999999998</v>
      </c>
      <c r="D10978" s="45" t="s">
        <v>12549</v>
      </c>
      <c r="E10978" s="46">
        <v>47787</v>
      </c>
      <c r="F10978" s="45"/>
      <c r="G10978" s="93"/>
      <c r="H10978" s="93"/>
      <c r="I10978" s="99"/>
      <c r="J10978" s="99"/>
      <c r="K10978" s="99"/>
      <c r="L10978" s="99"/>
      <c r="M10978" s="99"/>
      <c r="N10978" s="99"/>
      <c r="O10978" s="99"/>
      <c r="P10978" s="99"/>
      <c r="Q10978" s="99"/>
      <c r="R10978" s="99"/>
      <c r="S10978" s="99"/>
      <c r="T10978" s="99"/>
      <c r="U10978" s="99"/>
      <c r="V10978" s="99"/>
      <c r="W10978" s="99"/>
      <c r="X10978" s="99"/>
      <c r="Y10978" s="99"/>
      <c r="Z10978" s="99"/>
      <c r="AA10978" s="99"/>
      <c r="AB10978" s="99"/>
      <c r="AC10978" s="99"/>
      <c r="AD10978" s="99"/>
      <c r="AE10978" s="99"/>
      <c r="AF10978" s="99"/>
      <c r="AG10978" s="99"/>
      <c r="AH10978" s="31"/>
      <c r="AI10978" s="31"/>
      <c r="AJ10978" s="31"/>
      <c r="AK10978" s="31"/>
      <c r="AL10978" s="31"/>
      <c r="AO10978" s="376"/>
    </row>
    <row r="10979" spans="1:41" x14ac:dyDescent="0.25">
      <c r="A10979" s="76" t="s">
        <v>16103</v>
      </c>
      <c r="B10979" s="44" t="s">
        <v>12295</v>
      </c>
      <c r="C10979" s="45">
        <v>5.26</v>
      </c>
      <c r="D10979" s="45" t="s">
        <v>12549</v>
      </c>
      <c r="E10979" s="46">
        <v>47787</v>
      </c>
      <c r="F10979" s="45"/>
      <c r="G10979" s="93"/>
      <c r="H10979" s="93"/>
      <c r="I10979" s="99"/>
      <c r="J10979" s="99"/>
      <c r="K10979" s="99"/>
      <c r="L10979" s="99"/>
      <c r="M10979" s="99"/>
      <c r="N10979" s="99"/>
      <c r="O10979" s="99"/>
      <c r="P10979" s="99"/>
      <c r="Q10979" s="99"/>
      <c r="R10979" s="99"/>
      <c r="S10979" s="99"/>
      <c r="T10979" s="99"/>
      <c r="U10979" s="99"/>
      <c r="V10979" s="99"/>
      <c r="W10979" s="99"/>
      <c r="X10979" s="99"/>
      <c r="Y10979" s="99"/>
      <c r="Z10979" s="99"/>
      <c r="AA10979" s="99"/>
      <c r="AB10979" s="99"/>
      <c r="AC10979" s="99"/>
      <c r="AD10979" s="99"/>
      <c r="AE10979" s="99"/>
      <c r="AF10979" s="99"/>
      <c r="AG10979" s="99"/>
      <c r="AH10979" s="31"/>
      <c r="AI10979" s="31"/>
      <c r="AJ10979" s="31"/>
      <c r="AK10979" s="31"/>
      <c r="AL10979" s="31"/>
      <c r="AO10979" s="376"/>
    </row>
    <row r="10980" spans="1:41" x14ac:dyDescent="0.3">
      <c r="A10980" s="333" t="s">
        <v>8659</v>
      </c>
      <c r="B10980" s="333" t="s">
        <v>1188</v>
      </c>
      <c r="C10980" s="125" t="s">
        <v>8618</v>
      </c>
      <c r="D10980" s="32" t="s">
        <v>20309</v>
      </c>
      <c r="E10980" s="125" t="s">
        <v>8619</v>
      </c>
      <c r="F10980" s="125" t="s">
        <v>1189</v>
      </c>
      <c r="G10980" s="125" t="s">
        <v>1190</v>
      </c>
      <c r="AO10980" s="376"/>
    </row>
    <row r="10981" spans="1:41" x14ac:dyDescent="0.25">
      <c r="A10981" s="44" t="s">
        <v>12341</v>
      </c>
      <c r="B10981" s="44" t="s">
        <v>12094</v>
      </c>
      <c r="C10981" s="45">
        <v>12.25</v>
      </c>
      <c r="D10981" s="45" t="s">
        <v>12549</v>
      </c>
      <c r="E10981" s="46">
        <v>47664</v>
      </c>
      <c r="F10981" s="45"/>
      <c r="G10981" s="93"/>
      <c r="H10981" s="93"/>
      <c r="I10981" s="99"/>
      <c r="J10981" s="99"/>
      <c r="K10981" s="99"/>
      <c r="L10981" s="99"/>
      <c r="M10981" s="99"/>
      <c r="N10981" s="99"/>
      <c r="O10981" s="99"/>
      <c r="P10981" s="99"/>
      <c r="Q10981" s="99"/>
      <c r="R10981" s="99"/>
      <c r="S10981" s="99"/>
      <c r="T10981" s="99"/>
      <c r="U10981" s="99"/>
      <c r="V10981" s="99"/>
      <c r="W10981" s="99"/>
      <c r="X10981" s="99"/>
      <c r="Y10981" s="99"/>
      <c r="Z10981" s="99"/>
      <c r="AA10981" s="99"/>
      <c r="AB10981" s="99"/>
      <c r="AC10981" s="99"/>
      <c r="AD10981" s="99"/>
      <c r="AE10981" s="99"/>
      <c r="AF10981" s="99"/>
      <c r="AG10981" s="99"/>
      <c r="AH10981" s="31"/>
      <c r="AI10981" s="31"/>
      <c r="AJ10981" s="31"/>
      <c r="AK10981" s="31"/>
      <c r="AL10981" s="31"/>
      <c r="AO10981" s="376"/>
    </row>
    <row r="10982" spans="1:41" x14ac:dyDescent="0.25">
      <c r="A10982" s="44" t="s">
        <v>18033</v>
      </c>
      <c r="B10982" s="44" t="s">
        <v>2355</v>
      </c>
      <c r="C10982" s="45">
        <v>251001</v>
      </c>
      <c r="D10982" s="45" t="s">
        <v>11363</v>
      </c>
      <c r="E10982" s="45" t="s">
        <v>11146</v>
      </c>
      <c r="AO10982" s="376"/>
    </row>
    <row r="10983" spans="1:41" x14ac:dyDescent="0.3">
      <c r="A10983" s="333" t="s">
        <v>15389</v>
      </c>
      <c r="B10983" s="333" t="s">
        <v>1176</v>
      </c>
      <c r="C10983" s="125" t="s">
        <v>15480</v>
      </c>
      <c r="D10983" s="32" t="s">
        <v>20309</v>
      </c>
      <c r="E10983" s="125" t="s">
        <v>9839</v>
      </c>
      <c r="F10983" s="125" t="s">
        <v>1189</v>
      </c>
      <c r="G10983" s="125" t="s">
        <v>1190</v>
      </c>
      <c r="AO10983" s="376"/>
    </row>
    <row r="10984" spans="1:41" x14ac:dyDescent="0.3">
      <c r="A10984" s="333" t="s">
        <v>15389</v>
      </c>
      <c r="B10984" s="333" t="s">
        <v>4816</v>
      </c>
      <c r="C10984" s="125" t="s">
        <v>16160</v>
      </c>
      <c r="D10984" s="32" t="s">
        <v>20309</v>
      </c>
      <c r="E10984" s="125" t="s">
        <v>4972</v>
      </c>
      <c r="F10984" s="125" t="s">
        <v>1189</v>
      </c>
      <c r="G10984" s="125" t="s">
        <v>1190</v>
      </c>
      <c r="AO10984" s="376"/>
    </row>
    <row r="10985" spans="1:41" x14ac:dyDescent="0.3">
      <c r="A10985" s="333" t="s">
        <v>15389</v>
      </c>
      <c r="B10985" s="333" t="s">
        <v>4819</v>
      </c>
      <c r="C10985" s="125" t="s">
        <v>16273</v>
      </c>
      <c r="D10985" s="32" t="s">
        <v>20309</v>
      </c>
      <c r="E10985" s="125" t="s">
        <v>4972</v>
      </c>
      <c r="F10985" s="125" t="s">
        <v>1189</v>
      </c>
      <c r="G10985" s="125" t="s">
        <v>1190</v>
      </c>
      <c r="AO10985" s="376"/>
    </row>
    <row r="10986" spans="1:41" x14ac:dyDescent="0.3">
      <c r="A10986" s="333" t="s">
        <v>15389</v>
      </c>
      <c r="B10986" s="333" t="s">
        <v>4812</v>
      </c>
      <c r="C10986" s="125" t="s">
        <v>16162</v>
      </c>
      <c r="D10986" s="32" t="s">
        <v>20309</v>
      </c>
      <c r="E10986" s="125" t="s">
        <v>4972</v>
      </c>
      <c r="F10986" s="125" t="s">
        <v>1189</v>
      </c>
      <c r="G10986" s="125" t="s">
        <v>1190</v>
      </c>
      <c r="AO10986" s="376"/>
    </row>
    <row r="10987" spans="1:41" x14ac:dyDescent="0.3">
      <c r="A10987" s="333" t="s">
        <v>18999</v>
      </c>
      <c r="B10987" s="333" t="s">
        <v>6930</v>
      </c>
      <c r="C10987" s="125" t="s">
        <v>19100</v>
      </c>
      <c r="D10987" s="32" t="s">
        <v>20309</v>
      </c>
      <c r="E10987" s="125" t="s">
        <v>9249</v>
      </c>
      <c r="F10987" s="125" t="s">
        <v>1189</v>
      </c>
      <c r="G10987" s="125" t="s">
        <v>1190</v>
      </c>
      <c r="AO10987" s="376"/>
    </row>
    <row r="10988" spans="1:41" x14ac:dyDescent="0.25">
      <c r="A10988" s="44" t="s">
        <v>18034</v>
      </c>
      <c r="B10988" s="44" t="s">
        <v>17452</v>
      </c>
      <c r="C10988" s="45">
        <v>25010501</v>
      </c>
      <c r="D10988" s="45" t="s">
        <v>11363</v>
      </c>
      <c r="E10988" s="45" t="s">
        <v>12551</v>
      </c>
      <c r="AO10988" s="376"/>
    </row>
    <row r="10989" spans="1:41" x14ac:dyDescent="0.25">
      <c r="A10989" s="44" t="s">
        <v>18034</v>
      </c>
      <c r="B10989" s="44" t="s">
        <v>3474</v>
      </c>
      <c r="C10989" s="45">
        <v>250503</v>
      </c>
      <c r="D10989" s="45" t="s">
        <v>11363</v>
      </c>
      <c r="E10989" s="45" t="s">
        <v>15608</v>
      </c>
      <c r="AO10989" s="376"/>
    </row>
    <row r="10990" spans="1:41" x14ac:dyDescent="0.25">
      <c r="A10990" s="44" t="s">
        <v>18034</v>
      </c>
      <c r="B10990" s="44" t="s">
        <v>2368</v>
      </c>
      <c r="C10990" s="45">
        <v>251004</v>
      </c>
      <c r="D10990" s="45" t="s">
        <v>11363</v>
      </c>
      <c r="E10990" s="45" t="s">
        <v>11146</v>
      </c>
      <c r="AO10990" s="376"/>
    </row>
    <row r="10991" spans="1:41" x14ac:dyDescent="0.25">
      <c r="A10991" s="44" t="s">
        <v>18034</v>
      </c>
      <c r="B10991" s="44" t="s">
        <v>5321</v>
      </c>
      <c r="C10991" s="45">
        <v>26010401</v>
      </c>
      <c r="D10991" s="45" t="s">
        <v>11363</v>
      </c>
      <c r="E10991" s="45" t="s">
        <v>17459</v>
      </c>
      <c r="AO10991" s="376"/>
    </row>
    <row r="10992" spans="1:41" x14ac:dyDescent="0.25">
      <c r="A10992" s="44" t="s">
        <v>15846</v>
      </c>
      <c r="B10992" s="44" t="s">
        <v>3474</v>
      </c>
      <c r="C10992" s="45">
        <v>250503</v>
      </c>
      <c r="D10992" s="45" t="s">
        <v>11363</v>
      </c>
      <c r="E10992" s="45" t="s">
        <v>15608</v>
      </c>
      <c r="AO10992" s="376"/>
    </row>
    <row r="10993" spans="1:41" x14ac:dyDescent="0.25">
      <c r="A10993" s="86" t="s">
        <v>16105</v>
      </c>
      <c r="B10993" s="44" t="s">
        <v>16074</v>
      </c>
      <c r="C10993" s="45">
        <v>8.26</v>
      </c>
      <c r="D10993" s="45" t="s">
        <v>12549</v>
      </c>
      <c r="E10993" s="46">
        <v>47787</v>
      </c>
      <c r="F10993" s="45"/>
      <c r="G10993" s="93"/>
      <c r="H10993" s="93"/>
      <c r="I10993" s="99"/>
      <c r="J10993" s="99"/>
      <c r="K10993" s="99"/>
      <c r="L10993" s="99"/>
      <c r="M10993" s="99"/>
      <c r="N10993" s="99"/>
      <c r="O10993" s="99"/>
      <c r="P10993" s="99"/>
      <c r="Q10993" s="99"/>
      <c r="R10993" s="99"/>
      <c r="S10993" s="99"/>
      <c r="T10993" s="99"/>
      <c r="U10993" s="99"/>
      <c r="V10993" s="99"/>
      <c r="W10993" s="99"/>
      <c r="X10993" s="99"/>
      <c r="Y10993" s="99"/>
      <c r="Z10993" s="99"/>
      <c r="AA10993" s="99"/>
      <c r="AB10993" s="99"/>
      <c r="AC10993" s="99"/>
      <c r="AD10993" s="99"/>
      <c r="AE10993" s="99"/>
      <c r="AF10993" s="99"/>
      <c r="AG10993" s="99"/>
      <c r="AH10993" s="31"/>
      <c r="AI10993" s="31"/>
      <c r="AJ10993" s="31"/>
      <c r="AK10993" s="31"/>
      <c r="AL10993" s="31"/>
      <c r="AO10993" s="376"/>
    </row>
    <row r="10994" spans="1:41" x14ac:dyDescent="0.25">
      <c r="A10994" s="76" t="s">
        <v>16105</v>
      </c>
      <c r="B10994" s="44" t="s">
        <v>16073</v>
      </c>
      <c r="C10994" s="45">
        <v>44.26</v>
      </c>
      <c r="D10994" s="45" t="s">
        <v>12549</v>
      </c>
      <c r="E10994" s="46">
        <v>47787</v>
      </c>
      <c r="F10994" s="45"/>
      <c r="G10994" s="93"/>
      <c r="H10994" s="93"/>
      <c r="I10994" s="99"/>
      <c r="J10994" s="99"/>
      <c r="K10994" s="99"/>
      <c r="L10994" s="99"/>
      <c r="M10994" s="99"/>
      <c r="N10994" s="99"/>
      <c r="O10994" s="99"/>
      <c r="P10994" s="99"/>
      <c r="Q10994" s="99"/>
      <c r="R10994" s="99"/>
      <c r="S10994" s="99"/>
      <c r="T10994" s="99"/>
      <c r="U10994" s="99"/>
      <c r="V10994" s="99"/>
      <c r="W10994" s="99"/>
      <c r="X10994" s="99"/>
      <c r="Y10994" s="99"/>
      <c r="Z10994" s="99"/>
      <c r="AA10994" s="99"/>
      <c r="AB10994" s="99"/>
      <c r="AC10994" s="99"/>
      <c r="AD10994" s="99"/>
      <c r="AE10994" s="99"/>
      <c r="AF10994" s="99"/>
      <c r="AG10994" s="99"/>
      <c r="AH10994" s="31"/>
      <c r="AI10994" s="31"/>
      <c r="AJ10994" s="31"/>
      <c r="AK10994" s="31"/>
      <c r="AL10994" s="31"/>
      <c r="AO10994" s="376"/>
    </row>
    <row r="10995" spans="1:41" x14ac:dyDescent="0.25">
      <c r="A10995" s="44" t="s">
        <v>18035</v>
      </c>
      <c r="B10995" s="44" t="s">
        <v>928</v>
      </c>
      <c r="C10995" s="45">
        <v>231104</v>
      </c>
      <c r="D10995" s="45" t="s">
        <v>11363</v>
      </c>
      <c r="E10995" s="45" t="s">
        <v>8334</v>
      </c>
      <c r="AO10995" s="376"/>
    </row>
    <row r="10996" spans="1:41" x14ac:dyDescent="0.25">
      <c r="A10996" s="44" t="s">
        <v>18035</v>
      </c>
      <c r="B10996" s="44" t="s">
        <v>7763</v>
      </c>
      <c r="C10996" s="45">
        <v>260401</v>
      </c>
      <c r="D10996" s="45" t="s">
        <v>11363</v>
      </c>
      <c r="E10996" s="45" t="s">
        <v>11152</v>
      </c>
      <c r="AO10996" s="376"/>
    </row>
    <row r="10997" spans="1:41" x14ac:dyDescent="0.25">
      <c r="A10997" s="44" t="s">
        <v>9477</v>
      </c>
      <c r="B10997" s="92" t="s">
        <v>9602</v>
      </c>
      <c r="C10997" s="45" t="s">
        <v>9334</v>
      </c>
      <c r="D10997" s="93" t="s">
        <v>9601</v>
      </c>
      <c r="E10997" s="94">
        <v>46568</v>
      </c>
      <c r="F10997" s="93"/>
      <c r="G10997" s="93"/>
      <c r="H10997" s="93"/>
      <c r="I10997" s="99"/>
      <c r="J10997" s="99"/>
      <c r="K10997" s="99"/>
      <c r="L10997" s="99"/>
      <c r="M10997" s="99"/>
      <c r="N10997" s="44"/>
      <c r="O10997" s="44"/>
      <c r="P10997" s="99"/>
      <c r="Q10997" s="99"/>
      <c r="R10997" s="99"/>
      <c r="S10997" s="99"/>
      <c r="T10997" s="99"/>
      <c r="U10997" s="99"/>
      <c r="V10997" s="99"/>
      <c r="W10997" s="99"/>
      <c r="X10997" s="99"/>
      <c r="Y10997" s="99"/>
      <c r="Z10997" s="99"/>
      <c r="AA10997" s="99"/>
      <c r="AB10997" s="99"/>
      <c r="AC10997" s="99"/>
      <c r="AD10997" s="99"/>
      <c r="AE10997" s="99"/>
      <c r="AF10997" s="99"/>
      <c r="AG10997" s="99"/>
      <c r="AH10997" s="31"/>
      <c r="AI10997" s="31"/>
      <c r="AJ10997" s="31"/>
      <c r="AK10997" s="31"/>
      <c r="AL10997" s="31"/>
      <c r="AO10997" s="376"/>
    </row>
    <row r="10998" spans="1:41" x14ac:dyDescent="0.3">
      <c r="A10998" s="333" t="s">
        <v>4784</v>
      </c>
      <c r="B10998" s="333" t="s">
        <v>3862</v>
      </c>
      <c r="C10998" s="125" t="s">
        <v>10972</v>
      </c>
      <c r="D10998" s="32" t="s">
        <v>20309</v>
      </c>
      <c r="E10998" s="125" t="s">
        <v>5037</v>
      </c>
      <c r="F10998" s="125" t="s">
        <v>1189</v>
      </c>
      <c r="G10998" s="125" t="s">
        <v>1190</v>
      </c>
      <c r="AO10998" s="376"/>
    </row>
    <row r="10999" spans="1:41" x14ac:dyDescent="0.3">
      <c r="A10999" s="333" t="s">
        <v>4784</v>
      </c>
      <c r="B10999" s="333" t="s">
        <v>4812</v>
      </c>
      <c r="C10999" s="125" t="s">
        <v>16162</v>
      </c>
      <c r="D10999" s="32" t="s">
        <v>20309</v>
      </c>
      <c r="E10999" s="125" t="s">
        <v>4972</v>
      </c>
      <c r="F10999" s="125" t="s">
        <v>1189</v>
      </c>
      <c r="G10999" s="125" t="s">
        <v>1190</v>
      </c>
      <c r="AO10999" s="376"/>
    </row>
    <row r="11000" spans="1:41" x14ac:dyDescent="0.3">
      <c r="A11000" s="333" t="s">
        <v>4784</v>
      </c>
      <c r="B11000" s="333" t="s">
        <v>4816</v>
      </c>
      <c r="C11000" s="125" t="s">
        <v>16160</v>
      </c>
      <c r="D11000" s="32" t="s">
        <v>20309</v>
      </c>
      <c r="E11000" s="125" t="s">
        <v>4972</v>
      </c>
      <c r="F11000" s="125" t="s">
        <v>1189</v>
      </c>
      <c r="G11000" s="125" t="s">
        <v>1190</v>
      </c>
      <c r="AO11000" s="376"/>
    </row>
    <row r="11001" spans="1:41" x14ac:dyDescent="0.3">
      <c r="A11001" s="333" t="s">
        <v>4784</v>
      </c>
      <c r="B11001" s="333" t="s">
        <v>4818</v>
      </c>
      <c r="C11001" s="125" t="s">
        <v>16161</v>
      </c>
      <c r="D11001" s="32" t="s">
        <v>20309</v>
      </c>
      <c r="E11001" s="125" t="s">
        <v>4972</v>
      </c>
      <c r="F11001" s="125" t="s">
        <v>1189</v>
      </c>
      <c r="G11001" s="125" t="s">
        <v>1190</v>
      </c>
      <c r="AO11001" s="376"/>
    </row>
    <row r="11002" spans="1:41" x14ac:dyDescent="0.25">
      <c r="A11002" s="44" t="s">
        <v>755</v>
      </c>
      <c r="B11002" s="44" t="s">
        <v>199</v>
      </c>
      <c r="C11002" s="45">
        <v>241001</v>
      </c>
      <c r="D11002" s="45" t="s">
        <v>11363</v>
      </c>
      <c r="E11002" s="45" t="s">
        <v>5332</v>
      </c>
      <c r="AO11002" s="376"/>
    </row>
    <row r="11003" spans="1:41" x14ac:dyDescent="0.25">
      <c r="A11003" s="44" t="s">
        <v>2413</v>
      </c>
      <c r="B11003" s="44" t="s">
        <v>5321</v>
      </c>
      <c r="C11003" s="45">
        <v>23010401</v>
      </c>
      <c r="D11003" s="45" t="s">
        <v>11363</v>
      </c>
      <c r="E11003" s="45" t="s">
        <v>5322</v>
      </c>
      <c r="AO11003" s="376"/>
    </row>
    <row r="11004" spans="1:41" x14ac:dyDescent="0.25">
      <c r="A11004" s="44" t="s">
        <v>2413</v>
      </c>
      <c r="B11004" s="44" t="s">
        <v>3176</v>
      </c>
      <c r="C11004" s="45">
        <v>23010402</v>
      </c>
      <c r="D11004" s="45" t="s">
        <v>11363</v>
      </c>
      <c r="E11004" s="45" t="s">
        <v>5322</v>
      </c>
      <c r="AO11004" s="376"/>
    </row>
    <row r="11005" spans="1:41" x14ac:dyDescent="0.25">
      <c r="A11005" s="44" t="s">
        <v>9632</v>
      </c>
      <c r="B11005" s="44" t="s">
        <v>12102</v>
      </c>
      <c r="C11005" s="45">
        <v>21.24</v>
      </c>
      <c r="D11005" s="45" t="s">
        <v>12549</v>
      </c>
      <c r="E11005" s="46">
        <v>47299</v>
      </c>
      <c r="F11005" s="45"/>
      <c r="G11005" s="93"/>
      <c r="H11005" s="93"/>
      <c r="I11005" s="99"/>
      <c r="J11005" s="99"/>
      <c r="K11005" s="99"/>
      <c r="L11005" s="99"/>
      <c r="M11005" s="99"/>
      <c r="N11005" s="99"/>
      <c r="O11005" s="99"/>
      <c r="P11005" s="99"/>
      <c r="Q11005" s="99"/>
      <c r="R11005" s="99"/>
      <c r="S11005" s="99"/>
      <c r="T11005" s="99"/>
      <c r="U11005" s="99"/>
      <c r="V11005" s="99"/>
      <c r="W11005" s="99"/>
      <c r="X11005" s="99"/>
      <c r="Y11005" s="99"/>
      <c r="Z11005" s="99"/>
      <c r="AA11005" s="99"/>
      <c r="AB11005" s="99"/>
      <c r="AC11005" s="99"/>
      <c r="AD11005" s="99"/>
      <c r="AE11005" s="99"/>
      <c r="AF11005" s="99"/>
      <c r="AG11005" s="99"/>
      <c r="AH11005" s="31"/>
      <c r="AI11005" s="31"/>
      <c r="AJ11005" s="31"/>
      <c r="AK11005" s="31"/>
      <c r="AL11005" s="31"/>
      <c r="AO11005" s="376"/>
    </row>
    <row r="11006" spans="1:41" x14ac:dyDescent="0.25">
      <c r="A11006" s="44" t="s">
        <v>20587</v>
      </c>
      <c r="B11006" s="44" t="s">
        <v>20583</v>
      </c>
      <c r="C11006" s="45" t="s">
        <v>20724</v>
      </c>
      <c r="D11006" s="32" t="s">
        <v>5559</v>
      </c>
      <c r="E11006" s="45" t="s">
        <v>20858</v>
      </c>
      <c r="F11006" s="32"/>
      <c r="G11006" s="32"/>
      <c r="H11006" s="32"/>
      <c r="I11006" s="31"/>
      <c r="J11006" s="31"/>
      <c r="K11006" s="31"/>
      <c r="L11006" s="31"/>
      <c r="M11006" s="31"/>
      <c r="N11006" s="31"/>
      <c r="O11006" s="31"/>
      <c r="P11006" s="31"/>
      <c r="Q11006" s="31"/>
      <c r="R11006" s="31"/>
      <c r="S11006" s="31"/>
      <c r="T11006" s="31"/>
      <c r="U11006" s="31"/>
      <c r="V11006" s="31"/>
      <c r="W11006" s="31"/>
      <c r="X11006" s="31"/>
      <c r="Y11006" s="31"/>
      <c r="Z11006" s="31"/>
      <c r="AA11006" s="31"/>
      <c r="AB11006" s="31"/>
      <c r="AC11006" s="31"/>
      <c r="AD11006" s="31"/>
      <c r="AE11006" s="31"/>
      <c r="AF11006" s="31"/>
      <c r="AG11006" s="31"/>
      <c r="AH11006" s="31"/>
      <c r="AI11006" s="31"/>
      <c r="AJ11006" s="31"/>
      <c r="AK11006" s="31"/>
      <c r="AL11006" s="31"/>
      <c r="AO11006" s="376"/>
    </row>
    <row r="11007" spans="1:41" x14ac:dyDescent="0.25">
      <c r="A11007" s="44" t="s">
        <v>18036</v>
      </c>
      <c r="B11007" s="44" t="s">
        <v>938</v>
      </c>
      <c r="C11007" s="45">
        <v>260103</v>
      </c>
      <c r="D11007" s="45" t="s">
        <v>11363</v>
      </c>
      <c r="E11007" s="45" t="s">
        <v>8292</v>
      </c>
      <c r="AO11007" s="376"/>
    </row>
    <row r="11008" spans="1:41" x14ac:dyDescent="0.25">
      <c r="A11008" s="44" t="s">
        <v>11631</v>
      </c>
      <c r="B11008" s="44" t="s">
        <v>21362</v>
      </c>
      <c r="C11008" s="45" t="s">
        <v>11608</v>
      </c>
      <c r="D11008" s="45" t="s">
        <v>21447</v>
      </c>
      <c r="E11008" s="46">
        <v>46752</v>
      </c>
      <c r="AO11008" s="376"/>
    </row>
    <row r="11009" spans="1:41" x14ac:dyDescent="0.25">
      <c r="A11009" s="44" t="s">
        <v>15847</v>
      </c>
      <c r="B11009" s="44" t="s">
        <v>15615</v>
      </c>
      <c r="C11009" s="45">
        <v>250902</v>
      </c>
      <c r="D11009" s="45" t="s">
        <v>11363</v>
      </c>
      <c r="E11009" s="45" t="s">
        <v>4972</v>
      </c>
      <c r="AO11009" s="376"/>
    </row>
    <row r="11010" spans="1:41" x14ac:dyDescent="0.25">
      <c r="A11010" s="44" t="s">
        <v>18037</v>
      </c>
      <c r="B11010" s="44" t="s">
        <v>5321</v>
      </c>
      <c r="C11010" s="45">
        <v>23010401</v>
      </c>
      <c r="D11010" s="45" t="s">
        <v>11363</v>
      </c>
      <c r="E11010" s="45" t="s">
        <v>5322</v>
      </c>
      <c r="AO11010" s="376"/>
    </row>
    <row r="11011" spans="1:41" x14ac:dyDescent="0.25">
      <c r="A11011" s="44" t="s">
        <v>18037</v>
      </c>
      <c r="B11011" s="44" t="s">
        <v>3176</v>
      </c>
      <c r="C11011" s="45">
        <v>23010402</v>
      </c>
      <c r="D11011" s="45" t="s">
        <v>11363</v>
      </c>
      <c r="E11011" s="45" t="s">
        <v>5322</v>
      </c>
      <c r="AO11011" s="376"/>
    </row>
    <row r="11012" spans="1:41" x14ac:dyDescent="0.25">
      <c r="A11012" s="44" t="s">
        <v>4276</v>
      </c>
      <c r="B11012" s="44" t="s">
        <v>930</v>
      </c>
      <c r="C11012" s="45">
        <v>240803</v>
      </c>
      <c r="D11012" s="45" t="s">
        <v>11363</v>
      </c>
      <c r="E11012" s="45" t="s">
        <v>4966</v>
      </c>
      <c r="AO11012" s="376"/>
    </row>
    <row r="11013" spans="1:41" x14ac:dyDescent="0.25">
      <c r="A11013" s="99" t="s">
        <v>12708</v>
      </c>
      <c r="B11013" s="262" t="s">
        <v>6243</v>
      </c>
      <c r="C11013" s="263">
        <v>791202303001</v>
      </c>
      <c r="D11013" s="263" t="s">
        <v>6271</v>
      </c>
      <c r="E11013" s="264">
        <v>47634</v>
      </c>
      <c r="F11013" s="93"/>
      <c r="G11013" s="93"/>
      <c r="H11013" s="93"/>
      <c r="I11013" s="99"/>
      <c r="J11013" s="99"/>
      <c r="K11013" s="99"/>
      <c r="L11013" s="99"/>
      <c r="M11013" s="99"/>
      <c r="N11013" s="99"/>
      <c r="O11013" s="99"/>
      <c r="P11013" s="99"/>
      <c r="Q11013" s="99"/>
      <c r="R11013" s="99"/>
      <c r="S11013" s="99"/>
      <c r="T11013" s="99"/>
      <c r="U11013" s="99"/>
      <c r="V11013" s="99"/>
      <c r="W11013" s="99"/>
      <c r="X11013" s="99"/>
      <c r="Y11013" s="99"/>
      <c r="Z11013" s="99"/>
      <c r="AA11013" s="99"/>
      <c r="AB11013" s="99"/>
      <c r="AC11013" s="99"/>
      <c r="AD11013" s="99"/>
      <c r="AE11013" s="99"/>
      <c r="AF11013" s="99"/>
      <c r="AG11013" s="99"/>
      <c r="AH11013" s="31"/>
      <c r="AI11013" s="31"/>
      <c r="AJ11013" s="31"/>
      <c r="AK11013" s="31"/>
      <c r="AL11013" s="31"/>
      <c r="AO11013" s="376"/>
    </row>
    <row r="11014" spans="1:41" x14ac:dyDescent="0.25">
      <c r="A11014" s="44" t="s">
        <v>12708</v>
      </c>
      <c r="B11014" s="44" t="s">
        <v>2350</v>
      </c>
      <c r="C11014" s="45">
        <v>220105</v>
      </c>
      <c r="D11014" s="45" t="s">
        <v>11363</v>
      </c>
      <c r="E11014" s="45" t="s">
        <v>2593</v>
      </c>
      <c r="AO11014" s="376"/>
    </row>
    <row r="11015" spans="1:41" x14ac:dyDescent="0.25">
      <c r="A11015" s="44" t="s">
        <v>12708</v>
      </c>
      <c r="B11015" s="44" t="s">
        <v>10350</v>
      </c>
      <c r="C11015" s="45">
        <v>24020301</v>
      </c>
      <c r="D11015" s="45" t="s">
        <v>11363</v>
      </c>
      <c r="E11015" s="45" t="s">
        <v>5131</v>
      </c>
      <c r="AO11015" s="376"/>
    </row>
    <row r="11016" spans="1:41" x14ac:dyDescent="0.25">
      <c r="A11016" s="44" t="s">
        <v>12708</v>
      </c>
      <c r="B11016" s="44" t="s">
        <v>3177</v>
      </c>
      <c r="C11016" s="45">
        <v>24020302</v>
      </c>
      <c r="D11016" s="45" t="s">
        <v>11363</v>
      </c>
      <c r="E11016" s="45" t="s">
        <v>5131</v>
      </c>
      <c r="AO11016" s="376"/>
    </row>
    <row r="11017" spans="1:41" x14ac:dyDescent="0.25">
      <c r="A11017" s="44" t="s">
        <v>12708</v>
      </c>
      <c r="B11017" s="44" t="s">
        <v>11258</v>
      </c>
      <c r="C11017" s="45">
        <v>240801</v>
      </c>
      <c r="D11017" s="45" t="s">
        <v>11363</v>
      </c>
      <c r="E11017" s="45" t="s">
        <v>4966</v>
      </c>
      <c r="AO11017" s="376"/>
    </row>
    <row r="11018" spans="1:41" x14ac:dyDescent="0.25">
      <c r="A11018" s="44" t="s">
        <v>12708</v>
      </c>
      <c r="B11018" s="44" t="s">
        <v>17463</v>
      </c>
      <c r="C11018" s="45">
        <v>260202</v>
      </c>
      <c r="D11018" s="45" t="s">
        <v>11363</v>
      </c>
      <c r="E11018" s="45" t="s">
        <v>9238</v>
      </c>
      <c r="AO11018" s="376"/>
    </row>
    <row r="11019" spans="1:41" x14ac:dyDescent="0.25">
      <c r="A11019" s="44" t="s">
        <v>12708</v>
      </c>
      <c r="B11019" s="44" t="s">
        <v>3040</v>
      </c>
      <c r="C11019" s="45">
        <v>260305</v>
      </c>
      <c r="D11019" s="45" t="s">
        <v>11363</v>
      </c>
      <c r="E11019" s="45" t="s">
        <v>9249</v>
      </c>
      <c r="AO11019" s="376"/>
    </row>
    <row r="11020" spans="1:41" x14ac:dyDescent="0.25">
      <c r="A11020" s="262" t="s">
        <v>6259</v>
      </c>
      <c r="B11020" s="262" t="s">
        <v>8575</v>
      </c>
      <c r="C11020" s="263">
        <v>791202303001</v>
      </c>
      <c r="D11020" s="263" t="s">
        <v>6271</v>
      </c>
      <c r="E11020" s="264" t="s">
        <v>3157</v>
      </c>
      <c r="F11020" s="93"/>
      <c r="G11020" s="93"/>
      <c r="H11020" s="93"/>
      <c r="I11020" s="99"/>
      <c r="J11020" s="99"/>
      <c r="K11020" s="99"/>
      <c r="L11020" s="99"/>
      <c r="M11020" s="99"/>
      <c r="N11020" s="44"/>
      <c r="O11020" s="44"/>
      <c r="P11020" s="99"/>
      <c r="Q11020" s="99"/>
      <c r="R11020" s="99"/>
      <c r="S11020" s="99"/>
      <c r="T11020" s="99"/>
      <c r="U11020" s="99"/>
      <c r="V11020" s="99"/>
      <c r="W11020" s="99"/>
      <c r="X11020" s="99"/>
      <c r="Y11020" s="99"/>
      <c r="Z11020" s="99"/>
      <c r="AA11020" s="99"/>
      <c r="AB11020" s="99"/>
      <c r="AC11020" s="99"/>
      <c r="AD11020" s="99"/>
      <c r="AE11020" s="99"/>
      <c r="AF11020" s="99"/>
      <c r="AG11020" s="99"/>
      <c r="AH11020" s="31"/>
      <c r="AI11020" s="31"/>
      <c r="AJ11020" s="31"/>
      <c r="AK11020" s="31"/>
      <c r="AL11020" s="31"/>
      <c r="AO11020" s="376"/>
    </row>
    <row r="11021" spans="1:41" x14ac:dyDescent="0.25">
      <c r="A11021" s="44" t="s">
        <v>12342</v>
      </c>
      <c r="B11021" s="44" t="s">
        <v>12108</v>
      </c>
      <c r="C11021" s="45">
        <v>4.24</v>
      </c>
      <c r="D11021" s="45" t="s">
        <v>12549</v>
      </c>
      <c r="E11021" s="46">
        <v>47057</v>
      </c>
      <c r="F11021" s="45"/>
      <c r="G11021" s="93"/>
      <c r="H11021" s="93"/>
      <c r="I11021" s="99"/>
      <c r="J11021" s="99"/>
      <c r="K11021" s="99"/>
      <c r="L11021" s="99"/>
      <c r="M11021" s="99"/>
      <c r="N11021" s="99"/>
      <c r="O11021" s="99"/>
      <c r="P11021" s="99"/>
      <c r="Q11021" s="99"/>
      <c r="R11021" s="99"/>
      <c r="S11021" s="99"/>
      <c r="T11021" s="99"/>
      <c r="U11021" s="99"/>
      <c r="V11021" s="99"/>
      <c r="W11021" s="99"/>
      <c r="X11021" s="99"/>
      <c r="Y11021" s="99"/>
      <c r="Z11021" s="99"/>
      <c r="AA11021" s="99"/>
      <c r="AB11021" s="99"/>
      <c r="AC11021" s="99"/>
      <c r="AD11021" s="99"/>
      <c r="AE11021" s="99"/>
      <c r="AF11021" s="99"/>
      <c r="AG11021" s="99"/>
      <c r="AH11021" s="31"/>
      <c r="AI11021" s="31"/>
      <c r="AJ11021" s="31"/>
      <c r="AK11021" s="31"/>
      <c r="AL11021" s="31"/>
      <c r="AO11021" s="376"/>
    </row>
    <row r="11022" spans="1:41" x14ac:dyDescent="0.25">
      <c r="A11022" s="44" t="s">
        <v>21740</v>
      </c>
      <c r="B11022" s="44" t="s">
        <v>21449</v>
      </c>
      <c r="C11022" s="45">
        <v>260504</v>
      </c>
      <c r="D11022" s="45" t="s">
        <v>11363</v>
      </c>
      <c r="E11022" s="45" t="s">
        <v>21450</v>
      </c>
      <c r="AO11022" s="376"/>
    </row>
    <row r="11023" spans="1:41" x14ac:dyDescent="0.3">
      <c r="A11023" s="333" t="s">
        <v>8660</v>
      </c>
      <c r="B11023" s="333" t="s">
        <v>11021</v>
      </c>
      <c r="C11023" s="125" t="s">
        <v>11022</v>
      </c>
      <c r="D11023" s="32" t="s">
        <v>20309</v>
      </c>
      <c r="E11023" s="125" t="s">
        <v>5139</v>
      </c>
      <c r="F11023" s="125" t="s">
        <v>1189</v>
      </c>
      <c r="G11023" s="125" t="s">
        <v>1190</v>
      </c>
      <c r="AO11023" s="376"/>
    </row>
    <row r="11024" spans="1:41" x14ac:dyDescent="0.3">
      <c r="A11024" s="333" t="s">
        <v>8660</v>
      </c>
      <c r="B11024" s="333" t="s">
        <v>1176</v>
      </c>
      <c r="C11024" s="125" t="s">
        <v>15480</v>
      </c>
      <c r="D11024" s="32" t="s">
        <v>20309</v>
      </c>
      <c r="E11024" s="125" t="s">
        <v>9839</v>
      </c>
      <c r="F11024" s="125" t="s">
        <v>1189</v>
      </c>
      <c r="G11024" s="125" t="s">
        <v>1190</v>
      </c>
      <c r="AO11024" s="376"/>
    </row>
    <row r="11025" spans="1:41" x14ac:dyDescent="0.25">
      <c r="A11025" s="44" t="s">
        <v>10286</v>
      </c>
      <c r="B11025" s="44" t="s">
        <v>151</v>
      </c>
      <c r="C11025" s="45" t="s">
        <v>4845</v>
      </c>
      <c r="D11025" s="46" t="s">
        <v>21328</v>
      </c>
      <c r="E11025" s="46">
        <v>46650</v>
      </c>
      <c r="AO11025" s="376"/>
    </row>
    <row r="11026" spans="1:41" x14ac:dyDescent="0.25">
      <c r="A11026" s="44" t="s">
        <v>10286</v>
      </c>
      <c r="B11026" s="44" t="s">
        <v>151</v>
      </c>
      <c r="C11026" s="45" t="s">
        <v>4845</v>
      </c>
      <c r="D11026" s="46" t="s">
        <v>21328</v>
      </c>
      <c r="E11026" s="46">
        <v>46650</v>
      </c>
      <c r="AO11026" s="376"/>
    </row>
    <row r="11027" spans="1:41" x14ac:dyDescent="0.25">
      <c r="A11027" s="44" t="s">
        <v>10286</v>
      </c>
      <c r="B11027" s="44" t="s">
        <v>148</v>
      </c>
      <c r="C11027" s="45" t="s">
        <v>10287</v>
      </c>
      <c r="D11027" s="46" t="s">
        <v>21328</v>
      </c>
      <c r="E11027" s="46">
        <v>46493</v>
      </c>
      <c r="AO11027" s="376"/>
    </row>
    <row r="11028" spans="1:41" x14ac:dyDescent="0.25">
      <c r="A11028" s="44" t="s">
        <v>15848</v>
      </c>
      <c r="B11028" s="44" t="s">
        <v>5134</v>
      </c>
      <c r="C11028" s="45">
        <v>250802</v>
      </c>
      <c r="D11028" s="45" t="s">
        <v>11363</v>
      </c>
      <c r="E11028" s="45" t="s">
        <v>9880</v>
      </c>
      <c r="AO11028" s="376"/>
    </row>
    <row r="11029" spans="1:41" x14ac:dyDescent="0.25">
      <c r="A11029" s="44" t="s">
        <v>13660</v>
      </c>
      <c r="B11029" s="44" t="s">
        <v>12111</v>
      </c>
      <c r="C11029" s="45">
        <v>13.25</v>
      </c>
      <c r="D11029" s="45" t="s">
        <v>12549</v>
      </c>
      <c r="E11029" s="46">
        <v>47664</v>
      </c>
      <c r="F11029" s="45"/>
      <c r="G11029" s="93"/>
      <c r="H11029" s="93"/>
      <c r="I11029" s="99"/>
      <c r="J11029" s="99"/>
      <c r="K11029" s="99"/>
      <c r="L11029" s="99"/>
      <c r="M11029" s="99"/>
      <c r="N11029" s="99"/>
      <c r="O11029" s="99"/>
      <c r="P11029" s="99"/>
      <c r="Q11029" s="99"/>
      <c r="R11029" s="99"/>
      <c r="S11029" s="99"/>
      <c r="T11029" s="99"/>
      <c r="U11029" s="99"/>
      <c r="V11029" s="99"/>
      <c r="W11029" s="99"/>
      <c r="X11029" s="99"/>
      <c r="Y11029" s="99"/>
      <c r="Z11029" s="99"/>
      <c r="AA11029" s="99"/>
      <c r="AB11029" s="99"/>
      <c r="AC11029" s="99"/>
      <c r="AD11029" s="99"/>
      <c r="AE11029" s="99"/>
      <c r="AF11029" s="99"/>
      <c r="AG11029" s="99"/>
      <c r="AH11029" s="31"/>
      <c r="AI11029" s="31"/>
      <c r="AJ11029" s="31"/>
      <c r="AK11029" s="31"/>
      <c r="AL11029" s="31"/>
      <c r="AO11029" s="376"/>
    </row>
    <row r="11030" spans="1:41" x14ac:dyDescent="0.3">
      <c r="A11030" s="333" t="s">
        <v>7031</v>
      </c>
      <c r="B11030" s="333" t="s">
        <v>1157</v>
      </c>
      <c r="C11030" s="125" t="s">
        <v>13318</v>
      </c>
      <c r="D11030" s="32" t="s">
        <v>20309</v>
      </c>
      <c r="E11030" s="125" t="s">
        <v>12551</v>
      </c>
      <c r="F11030" s="125" t="s">
        <v>1189</v>
      </c>
      <c r="G11030" s="125" t="s">
        <v>1190</v>
      </c>
      <c r="AO11030" s="376"/>
    </row>
    <row r="11031" spans="1:41" x14ac:dyDescent="0.25">
      <c r="A11031" s="44" t="s">
        <v>7031</v>
      </c>
      <c r="B11031" s="44" t="s">
        <v>12119</v>
      </c>
      <c r="C11031" s="45">
        <v>15.25</v>
      </c>
      <c r="D11031" s="45" t="s">
        <v>12549</v>
      </c>
      <c r="E11031" s="46">
        <v>47664</v>
      </c>
      <c r="F11031" s="45"/>
      <c r="G11031" s="93"/>
      <c r="H11031" s="93"/>
      <c r="I11031" s="99"/>
      <c r="J11031" s="99"/>
      <c r="K11031" s="99"/>
      <c r="L11031" s="99"/>
      <c r="M11031" s="99"/>
      <c r="N11031" s="99"/>
      <c r="O11031" s="99"/>
      <c r="P11031" s="99"/>
      <c r="Q11031" s="99"/>
      <c r="R11031" s="99"/>
      <c r="S11031" s="99"/>
      <c r="T11031" s="99"/>
      <c r="U11031" s="99"/>
      <c r="V11031" s="99"/>
      <c r="W11031" s="99"/>
      <c r="X11031" s="99"/>
      <c r="Y11031" s="99"/>
      <c r="Z11031" s="99"/>
      <c r="AA11031" s="99"/>
      <c r="AB11031" s="99"/>
      <c r="AC11031" s="99"/>
      <c r="AD11031" s="99"/>
      <c r="AE11031" s="99"/>
      <c r="AF11031" s="99"/>
      <c r="AG11031" s="99"/>
      <c r="AH11031" s="31"/>
      <c r="AI11031" s="31"/>
      <c r="AJ11031" s="31"/>
      <c r="AK11031" s="31"/>
      <c r="AL11031" s="31"/>
      <c r="AO11031" s="376"/>
    </row>
    <row r="11032" spans="1:41" x14ac:dyDescent="0.25">
      <c r="A11032" s="44" t="s">
        <v>7031</v>
      </c>
      <c r="B11032" s="44" t="s">
        <v>13613</v>
      </c>
      <c r="C11032" s="45">
        <v>16.25</v>
      </c>
      <c r="D11032" s="45" t="s">
        <v>12549</v>
      </c>
      <c r="E11032" s="46">
        <v>47664</v>
      </c>
      <c r="F11032" s="45"/>
      <c r="G11032" s="93"/>
      <c r="H11032" s="93"/>
      <c r="I11032" s="99"/>
      <c r="J11032" s="99"/>
      <c r="K11032" s="99"/>
      <c r="L11032" s="99"/>
      <c r="M11032" s="99"/>
      <c r="N11032" s="99"/>
      <c r="O11032" s="99"/>
      <c r="P11032" s="99"/>
      <c r="Q11032" s="99"/>
      <c r="R11032" s="99"/>
      <c r="S11032" s="99"/>
      <c r="T11032" s="99"/>
      <c r="U11032" s="99"/>
      <c r="V11032" s="99"/>
      <c r="W11032" s="99"/>
      <c r="X11032" s="99"/>
      <c r="Y11032" s="99"/>
      <c r="Z11032" s="99"/>
      <c r="AA11032" s="99"/>
      <c r="AB11032" s="99"/>
      <c r="AC11032" s="99"/>
      <c r="AD11032" s="99"/>
      <c r="AE11032" s="99"/>
      <c r="AF11032" s="99"/>
      <c r="AG11032" s="99"/>
      <c r="AH11032" s="31"/>
      <c r="AI11032" s="31"/>
      <c r="AJ11032" s="31"/>
      <c r="AK11032" s="31"/>
      <c r="AL11032" s="31"/>
      <c r="AO11032" s="376"/>
    </row>
    <row r="11033" spans="1:41" x14ac:dyDescent="0.25">
      <c r="A11033" s="44" t="s">
        <v>7031</v>
      </c>
      <c r="B11033" s="44" t="s">
        <v>3475</v>
      </c>
      <c r="C11033" s="45">
        <v>230301</v>
      </c>
      <c r="D11033" s="45" t="s">
        <v>11363</v>
      </c>
      <c r="E11033" s="45" t="s">
        <v>5265</v>
      </c>
      <c r="AO11033" s="376"/>
    </row>
    <row r="11034" spans="1:41" x14ac:dyDescent="0.25">
      <c r="A11034" s="44" t="s">
        <v>531</v>
      </c>
      <c r="B11034" s="44" t="s">
        <v>5565</v>
      </c>
      <c r="C11034" s="45" t="s">
        <v>8540</v>
      </c>
      <c r="D11034" s="32" t="s">
        <v>5559</v>
      </c>
      <c r="E11034" s="45" t="s">
        <v>11170</v>
      </c>
      <c r="F11034" s="32"/>
      <c r="G11034" s="32"/>
      <c r="H11034" s="32"/>
      <c r="I11034" s="31"/>
      <c r="J11034" s="31"/>
      <c r="K11034" s="31"/>
      <c r="L11034" s="31"/>
      <c r="M11034" s="31"/>
      <c r="N11034" s="31"/>
      <c r="O11034" s="31"/>
      <c r="P11034" s="31"/>
      <c r="Q11034" s="31"/>
      <c r="R11034" s="31"/>
      <c r="S11034" s="31"/>
      <c r="T11034" s="31"/>
      <c r="U11034" s="31"/>
      <c r="V11034" s="31"/>
      <c r="W11034" s="31"/>
      <c r="X11034" s="31"/>
      <c r="Y11034" s="31"/>
      <c r="Z11034" s="31"/>
      <c r="AA11034" s="31"/>
      <c r="AB11034" s="31"/>
      <c r="AC11034" s="31"/>
      <c r="AD11034" s="31"/>
      <c r="AE11034" s="31"/>
      <c r="AF11034" s="31"/>
      <c r="AG11034" s="31"/>
      <c r="AH11034" s="31"/>
      <c r="AI11034" s="31"/>
      <c r="AJ11034" s="31"/>
      <c r="AK11034" s="31"/>
      <c r="AL11034" s="31"/>
      <c r="AO11034" s="376"/>
    </row>
    <row r="11035" spans="1:41" x14ac:dyDescent="0.25">
      <c r="A11035" s="44" t="s">
        <v>531</v>
      </c>
      <c r="B11035" s="44" t="s">
        <v>21377</v>
      </c>
      <c r="C11035" s="45" t="s">
        <v>18887</v>
      </c>
      <c r="D11035" s="45" t="s">
        <v>21447</v>
      </c>
      <c r="E11035" s="46">
        <v>46507</v>
      </c>
      <c r="AO11035" s="376"/>
    </row>
    <row r="11036" spans="1:41" x14ac:dyDescent="0.25">
      <c r="A11036" s="44" t="s">
        <v>18038</v>
      </c>
      <c r="B11036" s="44" t="s">
        <v>2350</v>
      </c>
      <c r="C11036" s="45">
        <v>220105</v>
      </c>
      <c r="D11036" s="45" t="s">
        <v>11363</v>
      </c>
      <c r="E11036" s="45" t="s">
        <v>2593</v>
      </c>
      <c r="AO11036" s="376"/>
    </row>
    <row r="11037" spans="1:41" x14ac:dyDescent="0.25">
      <c r="A11037" s="44" t="s">
        <v>251</v>
      </c>
      <c r="B11037" s="44" t="s">
        <v>7569</v>
      </c>
      <c r="C11037" s="45" t="s">
        <v>4934</v>
      </c>
      <c r="D11037" s="45" t="s">
        <v>11204</v>
      </c>
      <c r="E11037" s="45" t="s">
        <v>4824</v>
      </c>
      <c r="F11037" s="93"/>
      <c r="G11037" s="93"/>
      <c r="H11037" s="93"/>
      <c r="I11037" s="99"/>
      <c r="J11037" s="99"/>
      <c r="K11037" s="99"/>
      <c r="L11037" s="99"/>
      <c r="M11037" s="99"/>
      <c r="N11037" s="99"/>
      <c r="O11037" s="99"/>
      <c r="P11037" s="99"/>
      <c r="Q11037" s="99"/>
      <c r="R11037" s="99"/>
      <c r="S11037" s="99"/>
      <c r="T11037" s="99"/>
      <c r="U11037" s="99"/>
      <c r="V11037" s="99"/>
      <c r="W11037" s="99"/>
      <c r="X11037" s="99"/>
      <c r="Y11037" s="99"/>
      <c r="Z11037" s="99"/>
      <c r="AA11037" s="99"/>
      <c r="AB11037" s="99"/>
      <c r="AC11037" s="99"/>
      <c r="AD11037" s="99"/>
      <c r="AE11037" s="99"/>
      <c r="AF11037" s="99"/>
      <c r="AG11037" s="99"/>
      <c r="AH11037" s="31"/>
      <c r="AI11037" s="31"/>
      <c r="AJ11037" s="31"/>
      <c r="AK11037" s="31"/>
      <c r="AL11037" s="31"/>
      <c r="AO11037" s="376"/>
    </row>
    <row r="11038" spans="1:41" x14ac:dyDescent="0.25">
      <c r="A11038" s="44" t="s">
        <v>251</v>
      </c>
      <c r="B11038" s="44" t="s">
        <v>14834</v>
      </c>
      <c r="C11038" s="45" t="s">
        <v>15008</v>
      </c>
      <c r="D11038" s="367" t="s">
        <v>3696</v>
      </c>
      <c r="E11038" s="328">
        <f>DATE(2029,7,7)</f>
        <v>47306</v>
      </c>
      <c r="F11038" s="32"/>
      <c r="G11038" s="32"/>
      <c r="H11038" s="32"/>
      <c r="I11038" s="31"/>
      <c r="J11038" s="31"/>
      <c r="K11038" s="31"/>
      <c r="L11038" s="31"/>
      <c r="M11038" s="31"/>
      <c r="N11038" s="31"/>
      <c r="O11038" s="31"/>
      <c r="P11038" s="31"/>
      <c r="Q11038" s="31"/>
      <c r="R11038" s="31"/>
      <c r="S11038" s="31"/>
      <c r="T11038" s="31"/>
      <c r="U11038" s="31"/>
      <c r="V11038" s="31"/>
      <c r="W11038" s="31"/>
      <c r="X11038" s="31"/>
      <c r="Y11038" s="31"/>
      <c r="Z11038" s="31"/>
      <c r="AA11038" s="31"/>
      <c r="AB11038" s="31"/>
      <c r="AC11038" s="31"/>
      <c r="AD11038" s="31"/>
      <c r="AE11038" s="31"/>
      <c r="AF11038" s="31"/>
      <c r="AG11038" s="31"/>
      <c r="AH11038" s="31"/>
      <c r="AI11038" s="31"/>
      <c r="AJ11038" s="31"/>
      <c r="AK11038" s="31"/>
      <c r="AL11038" s="31"/>
      <c r="AO11038" s="376"/>
    </row>
    <row r="11039" spans="1:41" x14ac:dyDescent="0.25">
      <c r="A11039" s="44" t="s">
        <v>251</v>
      </c>
      <c r="B11039" s="44" t="s">
        <v>7569</v>
      </c>
      <c r="C11039" s="45" t="s">
        <v>4934</v>
      </c>
      <c r="D11039" s="45" t="s">
        <v>9895</v>
      </c>
      <c r="E11039" s="45" t="s">
        <v>4824</v>
      </c>
      <c r="F11039" s="93"/>
      <c r="G11039" s="93"/>
      <c r="H11039" s="93"/>
      <c r="I11039" s="99"/>
      <c r="J11039" s="99"/>
      <c r="K11039" s="99"/>
      <c r="L11039" s="99"/>
      <c r="M11039" s="99"/>
      <c r="N11039" s="44"/>
      <c r="O11039" s="44"/>
      <c r="P11039" s="99"/>
      <c r="Q11039" s="99"/>
      <c r="R11039" s="99"/>
      <c r="S11039" s="99"/>
      <c r="T11039" s="99"/>
      <c r="U11039" s="99"/>
      <c r="V11039" s="99"/>
      <c r="W11039" s="99"/>
      <c r="X11039" s="99"/>
      <c r="Y11039" s="99"/>
      <c r="Z11039" s="99"/>
      <c r="AA11039" s="99"/>
      <c r="AB11039" s="99"/>
      <c r="AC11039" s="99"/>
      <c r="AD11039" s="99"/>
      <c r="AE11039" s="99"/>
      <c r="AF11039" s="99"/>
      <c r="AG11039" s="99"/>
      <c r="AH11039" s="31"/>
      <c r="AI11039" s="31"/>
      <c r="AJ11039" s="31"/>
      <c r="AK11039" s="31"/>
      <c r="AL11039" s="31"/>
      <c r="AO11039" s="376"/>
    </row>
    <row r="11040" spans="1:41" x14ac:dyDescent="0.25">
      <c r="A11040" s="44" t="s">
        <v>2990</v>
      </c>
      <c r="B11040" s="44" t="s">
        <v>925</v>
      </c>
      <c r="C11040" s="45">
        <v>230601</v>
      </c>
      <c r="D11040" s="45" t="s">
        <v>11363</v>
      </c>
      <c r="E11040" s="45" t="s">
        <v>7770</v>
      </c>
      <c r="AO11040" s="376"/>
    </row>
    <row r="11041" spans="1:41" x14ac:dyDescent="0.25">
      <c r="A11041" s="44" t="s">
        <v>8862</v>
      </c>
      <c r="B11041" s="44" t="s">
        <v>16705</v>
      </c>
      <c r="C11041" s="45" t="s">
        <v>17032</v>
      </c>
      <c r="D11041" s="367" t="s">
        <v>3696</v>
      </c>
      <c r="E11041" s="328">
        <f>DATE(2029,12,8)</f>
        <v>47460</v>
      </c>
      <c r="F11041" s="32"/>
      <c r="G11041" s="32"/>
      <c r="H11041" s="32"/>
      <c r="I11041" s="31"/>
      <c r="J11041" s="31"/>
      <c r="K11041" s="31"/>
      <c r="L11041" s="31"/>
      <c r="M11041" s="31"/>
      <c r="N11041" s="31"/>
      <c r="O11041" s="31"/>
      <c r="P11041" s="31"/>
      <c r="Q11041" s="31"/>
      <c r="R11041" s="31"/>
      <c r="S11041" s="31"/>
      <c r="T11041" s="31"/>
      <c r="U11041" s="31"/>
      <c r="V11041" s="31"/>
      <c r="W11041" s="31"/>
      <c r="X11041" s="31"/>
      <c r="Y11041" s="31"/>
      <c r="Z11041" s="31"/>
      <c r="AA11041" s="31"/>
      <c r="AB11041" s="31"/>
      <c r="AC11041" s="31"/>
      <c r="AD11041" s="31"/>
      <c r="AE11041" s="31"/>
      <c r="AF11041" s="31"/>
      <c r="AG11041" s="31"/>
      <c r="AH11041" s="31"/>
      <c r="AI11041" s="31"/>
      <c r="AJ11041" s="31"/>
      <c r="AK11041" s="31"/>
      <c r="AL11041" s="31"/>
      <c r="AO11041" s="376"/>
    </row>
    <row r="11042" spans="1:41" x14ac:dyDescent="0.3">
      <c r="A11042" s="333" t="s">
        <v>4785</v>
      </c>
      <c r="B11042" s="333" t="s">
        <v>3456</v>
      </c>
      <c r="C11042" s="125" t="s">
        <v>10963</v>
      </c>
      <c r="D11042" s="32" t="s">
        <v>20309</v>
      </c>
      <c r="E11042" s="125" t="s">
        <v>2593</v>
      </c>
      <c r="F11042" s="125" t="s">
        <v>1189</v>
      </c>
      <c r="G11042" s="125" t="s">
        <v>1190</v>
      </c>
      <c r="AO11042" s="376"/>
    </row>
    <row r="11043" spans="1:41" x14ac:dyDescent="0.25">
      <c r="A11043" s="44" t="s">
        <v>21741</v>
      </c>
      <c r="B11043" s="44" t="s">
        <v>9248</v>
      </c>
      <c r="C11043" s="45">
        <v>260105</v>
      </c>
      <c r="D11043" s="45" t="s">
        <v>11363</v>
      </c>
      <c r="E11043" s="45" t="s">
        <v>17625</v>
      </c>
      <c r="AO11043" s="376"/>
    </row>
    <row r="11044" spans="1:41" x14ac:dyDescent="0.25">
      <c r="A11044" s="44" t="s">
        <v>14523</v>
      </c>
      <c r="B11044" s="44" t="s">
        <v>2522</v>
      </c>
      <c r="C11044" s="45" t="s">
        <v>14524</v>
      </c>
      <c r="D11044" s="46" t="s">
        <v>21328</v>
      </c>
      <c r="E11044" s="46">
        <v>46527</v>
      </c>
      <c r="AO11044" s="376"/>
    </row>
    <row r="11045" spans="1:41" x14ac:dyDescent="0.3">
      <c r="A11045" s="57" t="s">
        <v>17181</v>
      </c>
      <c r="B11045" s="57" t="s">
        <v>1304</v>
      </c>
      <c r="C11045" s="62" t="s">
        <v>17209</v>
      </c>
      <c r="D11045" s="62" t="s">
        <v>20886</v>
      </c>
      <c r="E11045" s="368" t="s">
        <v>9707</v>
      </c>
      <c r="F11045" s="32"/>
      <c r="G11045" s="32"/>
      <c r="H11045" s="32"/>
      <c r="I11045" s="31"/>
      <c r="J11045" s="31"/>
      <c r="K11045" s="31"/>
      <c r="L11045" s="31"/>
      <c r="M11045" s="31"/>
      <c r="N11045" s="31"/>
      <c r="O11045" s="31"/>
      <c r="P11045" s="31"/>
      <c r="Q11045" s="31"/>
      <c r="R11045" s="31"/>
      <c r="S11045" s="31"/>
      <c r="T11045" s="31"/>
      <c r="U11045" s="31"/>
      <c r="V11045" s="31"/>
      <c r="W11045" s="31"/>
      <c r="X11045" s="31"/>
      <c r="Y11045" s="31"/>
      <c r="Z11045" s="31"/>
      <c r="AA11045" s="31"/>
      <c r="AB11045" s="31"/>
      <c r="AC11045" s="31"/>
      <c r="AD11045" s="31"/>
      <c r="AE11045" s="31"/>
      <c r="AF11045" s="31"/>
      <c r="AG11045" s="31"/>
      <c r="AH11045" s="31"/>
      <c r="AI11045" s="31"/>
      <c r="AJ11045" s="31"/>
      <c r="AK11045" s="31"/>
      <c r="AL11045" s="31"/>
      <c r="AO11045" s="376"/>
    </row>
    <row r="11046" spans="1:41" x14ac:dyDescent="0.25">
      <c r="A11046" s="44" t="s">
        <v>13246</v>
      </c>
      <c r="B11046" s="44" t="s">
        <v>5321</v>
      </c>
      <c r="C11046" s="45">
        <v>25010401</v>
      </c>
      <c r="D11046" s="45" t="s">
        <v>11363</v>
      </c>
      <c r="E11046" s="45" t="s">
        <v>12564</v>
      </c>
      <c r="AO11046" s="376"/>
    </row>
    <row r="11047" spans="1:41" x14ac:dyDescent="0.25">
      <c r="A11047" s="44" t="s">
        <v>15849</v>
      </c>
      <c r="B11047" s="44" t="s">
        <v>15616</v>
      </c>
      <c r="C11047" s="45">
        <v>25050101</v>
      </c>
      <c r="D11047" s="45" t="s">
        <v>11363</v>
      </c>
      <c r="E11047" s="45" t="s">
        <v>7105</v>
      </c>
      <c r="AO11047" s="376"/>
    </row>
    <row r="11048" spans="1:41" x14ac:dyDescent="0.25">
      <c r="A11048" s="44" t="s">
        <v>15849</v>
      </c>
      <c r="B11048" s="44" t="s">
        <v>15617</v>
      </c>
      <c r="C11048" s="45">
        <v>25050102</v>
      </c>
      <c r="D11048" s="45" t="s">
        <v>11363</v>
      </c>
      <c r="E11048" s="45" t="s">
        <v>7105</v>
      </c>
      <c r="AO11048" s="376"/>
    </row>
    <row r="11049" spans="1:41" x14ac:dyDescent="0.25">
      <c r="A11049" s="44" t="s">
        <v>15849</v>
      </c>
      <c r="B11049" s="44" t="s">
        <v>17521</v>
      </c>
      <c r="C11049" s="45">
        <v>23110201</v>
      </c>
      <c r="D11049" s="45" t="s">
        <v>11363</v>
      </c>
      <c r="E11049" s="45" t="s">
        <v>8334</v>
      </c>
      <c r="AO11049" s="376"/>
    </row>
    <row r="11050" spans="1:41" x14ac:dyDescent="0.25">
      <c r="A11050" s="44" t="s">
        <v>15849</v>
      </c>
      <c r="B11050" s="44" t="s">
        <v>3055</v>
      </c>
      <c r="C11050" s="45">
        <v>23110202</v>
      </c>
      <c r="D11050" s="45" t="s">
        <v>11363</v>
      </c>
      <c r="E11050" s="45" t="s">
        <v>8334</v>
      </c>
      <c r="AO11050" s="376"/>
    </row>
    <row r="11051" spans="1:41" x14ac:dyDescent="0.3">
      <c r="A11051" s="333" t="s">
        <v>15538</v>
      </c>
      <c r="B11051" s="333" t="s">
        <v>1164</v>
      </c>
      <c r="C11051" s="125" t="s">
        <v>15586</v>
      </c>
      <c r="D11051" s="32" t="s">
        <v>20309</v>
      </c>
      <c r="E11051" s="125" t="s">
        <v>9839</v>
      </c>
      <c r="F11051" s="125" t="s">
        <v>1189</v>
      </c>
      <c r="G11051" s="125" t="s">
        <v>1190</v>
      </c>
      <c r="AO11051" s="376"/>
    </row>
    <row r="11052" spans="1:41" x14ac:dyDescent="0.25">
      <c r="A11052" s="44" t="s">
        <v>18039</v>
      </c>
      <c r="B11052" s="44" t="s">
        <v>1666</v>
      </c>
      <c r="C11052" s="45">
        <v>250101</v>
      </c>
      <c r="D11052" s="45" t="s">
        <v>11363</v>
      </c>
      <c r="E11052" s="45" t="s">
        <v>12551</v>
      </c>
      <c r="AO11052" s="376"/>
    </row>
    <row r="11053" spans="1:41" x14ac:dyDescent="0.25">
      <c r="A11053" s="44" t="s">
        <v>18039</v>
      </c>
      <c r="B11053" s="44" t="s">
        <v>3474</v>
      </c>
      <c r="C11053" s="45">
        <v>250503</v>
      </c>
      <c r="D11053" s="45" t="s">
        <v>11363</v>
      </c>
      <c r="E11053" s="45" t="s">
        <v>15608</v>
      </c>
      <c r="AO11053" s="376"/>
    </row>
    <row r="11054" spans="1:41" x14ac:dyDescent="0.25">
      <c r="A11054" s="44" t="s">
        <v>13535</v>
      </c>
      <c r="B11054" s="44" t="s">
        <v>21399</v>
      </c>
      <c r="C11054" s="45" t="s">
        <v>13524</v>
      </c>
      <c r="D11054" s="45" t="s">
        <v>21447</v>
      </c>
      <c r="E11054" s="46">
        <v>46507</v>
      </c>
      <c r="AO11054" s="376"/>
    </row>
    <row r="11055" spans="1:41" x14ac:dyDescent="0.25">
      <c r="A11055" s="44" t="s">
        <v>18040</v>
      </c>
      <c r="B11055" s="44" t="s">
        <v>2350</v>
      </c>
      <c r="C11055" s="45">
        <v>230105</v>
      </c>
      <c r="D11055" s="45" t="s">
        <v>11363</v>
      </c>
      <c r="E11055" s="45" t="s">
        <v>5265</v>
      </c>
      <c r="AO11055" s="376"/>
    </row>
    <row r="11056" spans="1:41" x14ac:dyDescent="0.25">
      <c r="A11056" s="44" t="s">
        <v>1058</v>
      </c>
      <c r="B11056" s="44" t="s">
        <v>12170</v>
      </c>
      <c r="C11056" s="45">
        <v>10.25</v>
      </c>
      <c r="D11056" s="45" t="s">
        <v>12549</v>
      </c>
      <c r="E11056" s="46">
        <v>47664</v>
      </c>
      <c r="F11056" s="45"/>
      <c r="G11056" s="93"/>
      <c r="H11056" s="93"/>
      <c r="I11056" s="99"/>
      <c r="J11056" s="99"/>
      <c r="K11056" s="99"/>
      <c r="L11056" s="99"/>
      <c r="M11056" s="99"/>
      <c r="N11056" s="99"/>
      <c r="O11056" s="99"/>
      <c r="P11056" s="99"/>
      <c r="Q11056" s="99"/>
      <c r="R11056" s="99"/>
      <c r="S11056" s="99"/>
      <c r="T11056" s="99"/>
      <c r="U11056" s="99"/>
      <c r="V11056" s="99"/>
      <c r="W11056" s="99"/>
      <c r="X11056" s="99"/>
      <c r="Y11056" s="99"/>
      <c r="Z11056" s="99"/>
      <c r="AA11056" s="99"/>
      <c r="AB11056" s="99"/>
      <c r="AC11056" s="99"/>
      <c r="AD11056" s="99"/>
      <c r="AE11056" s="99"/>
      <c r="AF11056" s="99"/>
      <c r="AG11056" s="99"/>
      <c r="AH11056" s="31"/>
      <c r="AI11056" s="31"/>
      <c r="AJ11056" s="31"/>
      <c r="AK11056" s="31"/>
      <c r="AL11056" s="31"/>
      <c r="AO11056" s="376"/>
    </row>
    <row r="11057" spans="1:41" x14ac:dyDescent="0.25">
      <c r="A11057" s="44" t="s">
        <v>1058</v>
      </c>
      <c r="B11057" s="44" t="s">
        <v>12094</v>
      </c>
      <c r="C11057" s="45">
        <v>12.25</v>
      </c>
      <c r="D11057" s="45" t="s">
        <v>12549</v>
      </c>
      <c r="E11057" s="46">
        <v>47664</v>
      </c>
      <c r="F11057" s="45"/>
      <c r="G11057" s="93"/>
      <c r="H11057" s="93"/>
      <c r="I11057" s="99"/>
      <c r="J11057" s="99"/>
      <c r="K11057" s="99"/>
      <c r="L11057" s="99"/>
      <c r="M11057" s="99"/>
      <c r="N11057" s="99"/>
      <c r="O11057" s="99"/>
      <c r="P11057" s="99"/>
      <c r="Q11057" s="99"/>
      <c r="R11057" s="99"/>
      <c r="S11057" s="99"/>
      <c r="T11057" s="99"/>
      <c r="U11057" s="99"/>
      <c r="V11057" s="99"/>
      <c r="W11057" s="99"/>
      <c r="X11057" s="99"/>
      <c r="Y11057" s="99"/>
      <c r="Z11057" s="99"/>
      <c r="AA11057" s="99"/>
      <c r="AB11057" s="99"/>
      <c r="AC11057" s="99"/>
      <c r="AD11057" s="99"/>
      <c r="AE11057" s="99"/>
      <c r="AF11057" s="99"/>
      <c r="AG11057" s="99"/>
      <c r="AH11057" s="31"/>
      <c r="AI11057" s="31"/>
      <c r="AJ11057" s="31"/>
      <c r="AK11057" s="31"/>
      <c r="AL11057" s="31"/>
      <c r="AO11057" s="376"/>
    </row>
    <row r="11058" spans="1:41" x14ac:dyDescent="0.25">
      <c r="A11058" s="102" t="s">
        <v>1058</v>
      </c>
      <c r="B11058" s="92" t="s">
        <v>3452</v>
      </c>
      <c r="C11058" s="93" t="s">
        <v>12089</v>
      </c>
      <c r="D11058" s="93" t="s">
        <v>1201</v>
      </c>
      <c r="E11058" s="94">
        <v>46496</v>
      </c>
      <c r="F11058" s="93"/>
      <c r="G11058" s="93"/>
      <c r="H11058" s="93"/>
      <c r="I11058" s="99"/>
      <c r="J11058" s="99"/>
      <c r="K11058" s="99"/>
      <c r="L11058" s="99"/>
      <c r="M11058" s="99"/>
      <c r="N11058" s="99"/>
      <c r="O11058" s="44"/>
      <c r="P11058" s="99"/>
      <c r="Q11058" s="99"/>
      <c r="R11058" s="99"/>
      <c r="S11058" s="99"/>
      <c r="T11058" s="99"/>
      <c r="U11058" s="99"/>
      <c r="V11058" s="99"/>
      <c r="W11058" s="99"/>
      <c r="X11058" s="99"/>
      <c r="Y11058" s="99"/>
      <c r="Z11058" s="99"/>
      <c r="AA11058" s="99"/>
      <c r="AB11058" s="99"/>
      <c r="AC11058" s="99"/>
      <c r="AD11058" s="99"/>
      <c r="AE11058" s="99"/>
      <c r="AF11058" s="99"/>
      <c r="AG11058" s="99"/>
      <c r="AH11058" s="31"/>
      <c r="AI11058" s="31"/>
      <c r="AJ11058" s="31"/>
      <c r="AK11058" s="31"/>
      <c r="AL11058" s="31"/>
      <c r="AO11058" s="376"/>
    </row>
    <row r="11059" spans="1:41" x14ac:dyDescent="0.25">
      <c r="A11059" s="44" t="s">
        <v>1058</v>
      </c>
      <c r="B11059" s="44" t="s">
        <v>8340</v>
      </c>
      <c r="C11059" s="45">
        <v>231001</v>
      </c>
      <c r="D11059" s="45" t="s">
        <v>11363</v>
      </c>
      <c r="E11059" s="45" t="s">
        <v>2538</v>
      </c>
      <c r="AO11059" s="376"/>
    </row>
    <row r="11060" spans="1:41" x14ac:dyDescent="0.25">
      <c r="A11060" s="44" t="s">
        <v>1058</v>
      </c>
      <c r="B11060" s="44" t="s">
        <v>930</v>
      </c>
      <c r="C11060" s="45">
        <v>240803</v>
      </c>
      <c r="D11060" s="45" t="s">
        <v>11363</v>
      </c>
      <c r="E11060" s="45" t="s">
        <v>4966</v>
      </c>
      <c r="AO11060" s="376"/>
    </row>
    <row r="11061" spans="1:41" x14ac:dyDescent="0.25">
      <c r="A11061" s="99" t="s">
        <v>1674</v>
      </c>
      <c r="B11061" s="92" t="s">
        <v>1670</v>
      </c>
      <c r="C11061" s="96" t="s">
        <v>10177</v>
      </c>
      <c r="D11061" s="97" t="s">
        <v>1712</v>
      </c>
      <c r="E11061" s="112">
        <v>46923</v>
      </c>
      <c r="F11061" s="93"/>
      <c r="G11061" s="93"/>
      <c r="H11061" s="93" t="s">
        <v>1190</v>
      </c>
      <c r="I11061" s="99"/>
      <c r="J11061" s="99"/>
      <c r="K11061" s="99"/>
      <c r="L11061" s="99"/>
      <c r="M11061" s="99"/>
      <c r="N11061" s="44"/>
      <c r="O11061" s="44"/>
      <c r="P11061" s="99"/>
      <c r="Q11061" s="99"/>
      <c r="R11061" s="99"/>
      <c r="S11061" s="99"/>
      <c r="T11061" s="99"/>
      <c r="U11061" s="99"/>
      <c r="V11061" s="99"/>
      <c r="W11061" s="99"/>
      <c r="X11061" s="99"/>
      <c r="Y11061" s="99"/>
      <c r="Z11061" s="99"/>
      <c r="AA11061" s="99"/>
      <c r="AB11061" s="99"/>
      <c r="AC11061" s="99"/>
      <c r="AD11061" s="99"/>
      <c r="AE11061" s="99"/>
      <c r="AF11061" s="99"/>
      <c r="AG11061" s="99"/>
      <c r="AH11061" s="31"/>
      <c r="AI11061" s="31"/>
      <c r="AJ11061" s="31"/>
      <c r="AK11061" s="31"/>
      <c r="AL11061" s="31"/>
      <c r="AO11061" s="376"/>
    </row>
    <row r="11062" spans="1:41" x14ac:dyDescent="0.3">
      <c r="A11062" s="333" t="s">
        <v>21285</v>
      </c>
      <c r="B11062" s="333" t="s">
        <v>2696</v>
      </c>
      <c r="C11062" s="125" t="s">
        <v>21307</v>
      </c>
      <c r="D11062" s="32" t="s">
        <v>20309</v>
      </c>
      <c r="E11062" s="125" t="s">
        <v>9840</v>
      </c>
      <c r="F11062" s="125" t="s">
        <v>1189</v>
      </c>
      <c r="G11062" s="125" t="s">
        <v>1190</v>
      </c>
      <c r="AO11062" s="376"/>
    </row>
    <row r="11063" spans="1:41" x14ac:dyDescent="0.3">
      <c r="A11063" s="333" t="s">
        <v>18702</v>
      </c>
      <c r="B11063" s="333" t="s">
        <v>2301</v>
      </c>
      <c r="C11063" s="125" t="s">
        <v>18816</v>
      </c>
      <c r="D11063" s="32" t="s">
        <v>20309</v>
      </c>
      <c r="E11063" s="125" t="s">
        <v>8292</v>
      </c>
      <c r="F11063" s="125" t="s">
        <v>1189</v>
      </c>
      <c r="G11063" s="125" t="s">
        <v>1190</v>
      </c>
      <c r="AO11063" s="376"/>
    </row>
    <row r="11064" spans="1:41" x14ac:dyDescent="0.25">
      <c r="A11064" s="44" t="s">
        <v>11632</v>
      </c>
      <c r="B11064" s="44" t="s">
        <v>21362</v>
      </c>
      <c r="C11064" s="45" t="s">
        <v>11608</v>
      </c>
      <c r="D11064" s="45" t="s">
        <v>21447</v>
      </c>
      <c r="E11064" s="46">
        <v>46752</v>
      </c>
      <c r="AO11064" s="376"/>
    </row>
    <row r="11065" spans="1:41" x14ac:dyDescent="0.3">
      <c r="A11065" s="333" t="s">
        <v>11055</v>
      </c>
      <c r="B11065" s="333" t="s">
        <v>11371</v>
      </c>
      <c r="C11065" s="125" t="s">
        <v>11215</v>
      </c>
      <c r="D11065" s="32" t="s">
        <v>20309</v>
      </c>
      <c r="E11065" s="125" t="s">
        <v>4966</v>
      </c>
      <c r="F11065" s="125" t="s">
        <v>1189</v>
      </c>
      <c r="G11065" s="125" t="s">
        <v>1190</v>
      </c>
      <c r="AO11065" s="376"/>
    </row>
    <row r="11066" spans="1:41" x14ac:dyDescent="0.3">
      <c r="A11066" s="333" t="s">
        <v>11055</v>
      </c>
      <c r="B11066" s="333" t="s">
        <v>1163</v>
      </c>
      <c r="C11066" s="125" t="s">
        <v>11367</v>
      </c>
      <c r="D11066" s="32" t="s">
        <v>20309</v>
      </c>
      <c r="E11066" s="125" t="s">
        <v>4826</v>
      </c>
      <c r="F11066" s="125" t="s">
        <v>1189</v>
      </c>
      <c r="G11066" s="125" t="s">
        <v>1190</v>
      </c>
      <c r="AO11066" s="376"/>
    </row>
    <row r="11067" spans="1:41" x14ac:dyDescent="0.3">
      <c r="A11067" s="333" t="s">
        <v>11055</v>
      </c>
      <c r="B11067" s="333" t="s">
        <v>1157</v>
      </c>
      <c r="C11067" s="125" t="s">
        <v>13318</v>
      </c>
      <c r="D11067" s="32" t="s">
        <v>20309</v>
      </c>
      <c r="E11067" s="125" t="s">
        <v>12551</v>
      </c>
      <c r="F11067" s="125" t="s">
        <v>1189</v>
      </c>
      <c r="G11067" s="125" t="s">
        <v>1190</v>
      </c>
      <c r="AO11067" s="376"/>
    </row>
    <row r="11068" spans="1:41" x14ac:dyDescent="0.25">
      <c r="A11068" s="44" t="s">
        <v>21742</v>
      </c>
      <c r="B11068" s="44" t="s">
        <v>9248</v>
      </c>
      <c r="C11068" s="45">
        <v>260105</v>
      </c>
      <c r="D11068" s="45" t="s">
        <v>11363</v>
      </c>
      <c r="E11068" s="45" t="s">
        <v>17625</v>
      </c>
      <c r="AO11068" s="376"/>
    </row>
    <row r="11069" spans="1:41" x14ac:dyDescent="0.25">
      <c r="A11069" s="44" t="s">
        <v>21742</v>
      </c>
      <c r="B11069" s="44" t="s">
        <v>925</v>
      </c>
      <c r="C11069" s="45">
        <v>260601</v>
      </c>
      <c r="D11069" s="45" t="s">
        <v>11363</v>
      </c>
      <c r="E11069" s="45" t="s">
        <v>17341</v>
      </c>
      <c r="AO11069" s="376"/>
    </row>
    <row r="11070" spans="1:41" x14ac:dyDescent="0.25">
      <c r="A11070" s="44" t="s">
        <v>12055</v>
      </c>
      <c r="B11070" s="92" t="s">
        <v>12068</v>
      </c>
      <c r="C11070" s="93" t="s">
        <v>12038</v>
      </c>
      <c r="D11070" s="93" t="s">
        <v>1201</v>
      </c>
      <c r="E11070" s="94">
        <v>47208</v>
      </c>
      <c r="F11070" s="93"/>
      <c r="G11070" s="93"/>
      <c r="H11070" s="93"/>
      <c r="I11070" s="99"/>
      <c r="J11070" s="99"/>
      <c r="K11070" s="99"/>
      <c r="L11070" s="99"/>
      <c r="M11070" s="99"/>
      <c r="N11070" s="99"/>
      <c r="O11070" s="44"/>
      <c r="P11070" s="99"/>
      <c r="Q11070" s="99"/>
      <c r="R11070" s="99"/>
      <c r="S11070" s="99"/>
      <c r="T11070" s="99"/>
      <c r="U11070" s="99"/>
      <c r="V11070" s="99"/>
      <c r="W11070" s="99"/>
      <c r="X11070" s="99"/>
      <c r="Y11070" s="99"/>
      <c r="Z11070" s="99"/>
      <c r="AA11070" s="99"/>
      <c r="AB11070" s="99"/>
      <c r="AC11070" s="99"/>
      <c r="AD11070" s="99"/>
      <c r="AE11070" s="99"/>
      <c r="AF11070" s="99"/>
      <c r="AG11070" s="99"/>
      <c r="AH11070" s="31"/>
      <c r="AI11070" s="31"/>
      <c r="AJ11070" s="31"/>
      <c r="AK11070" s="31"/>
      <c r="AL11070" s="31"/>
      <c r="AO11070" s="376"/>
    </row>
    <row r="11071" spans="1:41" x14ac:dyDescent="0.25">
      <c r="A11071" s="91" t="s">
        <v>12055</v>
      </c>
      <c r="B11071" s="92" t="s">
        <v>19284</v>
      </c>
      <c r="C11071" s="93" t="s">
        <v>19285</v>
      </c>
      <c r="D11071" s="93" t="s">
        <v>1201</v>
      </c>
      <c r="E11071" s="94">
        <v>46582</v>
      </c>
      <c r="F11071" s="93"/>
      <c r="G11071" s="93"/>
      <c r="H11071" s="93"/>
      <c r="I11071" s="99"/>
      <c r="J11071" s="99"/>
      <c r="K11071" s="99"/>
      <c r="L11071" s="99"/>
      <c r="M11071" s="99"/>
      <c r="N11071" s="99"/>
      <c r="O11071" s="99"/>
      <c r="P11071" s="99"/>
      <c r="Q11071" s="99"/>
      <c r="R11071" s="99"/>
      <c r="S11071" s="99"/>
      <c r="T11071" s="99"/>
      <c r="U11071" s="99"/>
      <c r="V11071" s="99"/>
      <c r="W11071" s="99"/>
      <c r="X11071" s="99"/>
      <c r="Y11071" s="99"/>
      <c r="Z11071" s="99"/>
      <c r="AA11071" s="99"/>
      <c r="AB11071" s="99"/>
      <c r="AC11071" s="99"/>
      <c r="AD11071" s="99"/>
      <c r="AE11071" s="99"/>
      <c r="AF11071" s="99"/>
      <c r="AG11071" s="99"/>
      <c r="AH11071" s="31"/>
      <c r="AI11071" s="31"/>
      <c r="AJ11071" s="31"/>
      <c r="AK11071" s="31"/>
      <c r="AL11071" s="31"/>
      <c r="AO11071" s="376"/>
    </row>
    <row r="11072" spans="1:41" x14ac:dyDescent="0.3">
      <c r="A11072" s="333" t="s">
        <v>2991</v>
      </c>
      <c r="B11072" s="333" t="s">
        <v>6928</v>
      </c>
      <c r="C11072" s="125" t="s">
        <v>19094</v>
      </c>
      <c r="D11072" s="32" t="s">
        <v>20309</v>
      </c>
      <c r="E11072" s="125" t="s">
        <v>9249</v>
      </c>
      <c r="F11072" s="125" t="s">
        <v>1190</v>
      </c>
      <c r="G11072" s="125" t="s">
        <v>1190</v>
      </c>
      <c r="AO11072" s="376"/>
    </row>
    <row r="11073" spans="1:41" x14ac:dyDescent="0.25">
      <c r="A11073" s="44" t="s">
        <v>2991</v>
      </c>
      <c r="B11073" s="44" t="s">
        <v>3474</v>
      </c>
      <c r="C11073" s="45">
        <v>220605</v>
      </c>
      <c r="D11073" s="45" t="s">
        <v>11363</v>
      </c>
      <c r="E11073" s="45" t="s">
        <v>5155</v>
      </c>
      <c r="AO11073" s="376"/>
    </row>
    <row r="11074" spans="1:41" x14ac:dyDescent="0.25">
      <c r="A11074" s="44" t="s">
        <v>2991</v>
      </c>
      <c r="B11074" s="44" t="s">
        <v>3042</v>
      </c>
      <c r="C11074" s="45">
        <v>230903</v>
      </c>
      <c r="D11074" s="45" t="s">
        <v>11363</v>
      </c>
      <c r="E11074" s="45" t="s">
        <v>7871</v>
      </c>
      <c r="AO11074" s="376"/>
    </row>
    <row r="11075" spans="1:41" x14ac:dyDescent="0.25">
      <c r="A11075" s="44" t="s">
        <v>9478</v>
      </c>
      <c r="B11075" s="92" t="s">
        <v>9602</v>
      </c>
      <c r="C11075" s="45" t="s">
        <v>9334</v>
      </c>
      <c r="D11075" s="93" t="s">
        <v>9601</v>
      </c>
      <c r="E11075" s="94">
        <v>46568</v>
      </c>
      <c r="F11075" s="93"/>
      <c r="G11075" s="93"/>
      <c r="H11075" s="93"/>
      <c r="I11075" s="99"/>
      <c r="J11075" s="99"/>
      <c r="K11075" s="99"/>
      <c r="L11075" s="99"/>
      <c r="M11075" s="99"/>
      <c r="N11075" s="44"/>
      <c r="O11075" s="44"/>
      <c r="P11075" s="99"/>
      <c r="Q11075" s="99"/>
      <c r="R11075" s="99"/>
      <c r="S11075" s="99"/>
      <c r="T11075" s="99"/>
      <c r="U11075" s="99"/>
      <c r="V11075" s="99"/>
      <c r="W11075" s="99"/>
      <c r="X11075" s="99"/>
      <c r="Y11075" s="99"/>
      <c r="Z11075" s="99"/>
      <c r="AA11075" s="99"/>
      <c r="AB11075" s="99"/>
      <c r="AC11075" s="99"/>
      <c r="AD11075" s="99"/>
      <c r="AE11075" s="99"/>
      <c r="AF11075" s="99"/>
      <c r="AG11075" s="99"/>
      <c r="AH11075" s="31"/>
      <c r="AI11075" s="31"/>
      <c r="AJ11075" s="31"/>
      <c r="AK11075" s="31"/>
      <c r="AL11075" s="31"/>
      <c r="AO11075" s="376"/>
    </row>
    <row r="11076" spans="1:41" x14ac:dyDescent="0.3">
      <c r="A11076" s="333" t="s">
        <v>12896</v>
      </c>
      <c r="B11076" s="333" t="s">
        <v>12848</v>
      </c>
      <c r="C11076" s="125" t="s">
        <v>12849</v>
      </c>
      <c r="D11076" s="32" t="s">
        <v>20309</v>
      </c>
      <c r="E11076" s="125" t="s">
        <v>5332</v>
      </c>
      <c r="F11076" s="125" t="s">
        <v>1190</v>
      </c>
      <c r="G11076" s="125" t="s">
        <v>1190</v>
      </c>
      <c r="AO11076" s="376"/>
    </row>
    <row r="11077" spans="1:41" x14ac:dyDescent="0.25">
      <c r="A11077" s="44" t="s">
        <v>8863</v>
      </c>
      <c r="B11077" s="44" t="s">
        <v>14797</v>
      </c>
      <c r="C11077" s="45" t="s">
        <v>6634</v>
      </c>
      <c r="D11077" s="367" t="s">
        <v>3696</v>
      </c>
      <c r="E11077" s="328">
        <f>DATE(2027,4,14)</f>
        <v>46491</v>
      </c>
      <c r="F11077" s="32"/>
      <c r="G11077" s="32"/>
      <c r="H11077" s="32"/>
      <c r="I11077" s="31"/>
      <c r="J11077" s="31"/>
      <c r="K11077" s="31"/>
      <c r="L11077" s="31"/>
      <c r="M11077" s="31"/>
      <c r="N11077" s="31"/>
      <c r="O11077" s="31"/>
      <c r="P11077" s="31"/>
      <c r="Q11077" s="31"/>
      <c r="R11077" s="31"/>
      <c r="S11077" s="31"/>
      <c r="T11077" s="31"/>
      <c r="U11077" s="31"/>
      <c r="V11077" s="31"/>
      <c r="W11077" s="31"/>
      <c r="X11077" s="31"/>
      <c r="Y11077" s="31"/>
      <c r="Z11077" s="31"/>
      <c r="AA11077" s="31"/>
      <c r="AB11077" s="31"/>
      <c r="AC11077" s="31"/>
      <c r="AD11077" s="31"/>
      <c r="AE11077" s="31"/>
      <c r="AF11077" s="31"/>
      <c r="AG11077" s="31"/>
      <c r="AH11077" s="31"/>
      <c r="AI11077" s="31"/>
      <c r="AJ11077" s="31"/>
      <c r="AK11077" s="31"/>
      <c r="AL11077" s="31"/>
      <c r="AO11077" s="376"/>
    </row>
    <row r="11078" spans="1:41" x14ac:dyDescent="0.25">
      <c r="A11078" s="44" t="s">
        <v>11308</v>
      </c>
      <c r="B11078" s="44" t="s">
        <v>5134</v>
      </c>
      <c r="C11078" s="45">
        <v>240804</v>
      </c>
      <c r="D11078" s="45" t="s">
        <v>11363</v>
      </c>
      <c r="E11078" s="45" t="s">
        <v>11260</v>
      </c>
      <c r="AO11078" s="376"/>
    </row>
    <row r="11079" spans="1:41" x14ac:dyDescent="0.25">
      <c r="A11079" s="44" t="s">
        <v>18041</v>
      </c>
      <c r="B11079" s="44" t="s">
        <v>5321</v>
      </c>
      <c r="C11079" s="45">
        <v>26010401</v>
      </c>
      <c r="D11079" s="45" t="s">
        <v>11363</v>
      </c>
      <c r="E11079" s="45" t="s">
        <v>17459</v>
      </c>
      <c r="AO11079" s="376"/>
    </row>
    <row r="11080" spans="1:41" x14ac:dyDescent="0.25">
      <c r="A11080" s="44" t="s">
        <v>11175</v>
      </c>
      <c r="B11080" s="44" t="s">
        <v>11176</v>
      </c>
      <c r="C11080" s="45" t="s">
        <v>11177</v>
      </c>
      <c r="D11080" s="45" t="s">
        <v>11204</v>
      </c>
      <c r="E11080" s="45" t="s">
        <v>5037</v>
      </c>
      <c r="F11080" s="93"/>
      <c r="G11080" s="93"/>
      <c r="H11080" s="93"/>
      <c r="I11080" s="99"/>
      <c r="J11080" s="99"/>
      <c r="K11080" s="99"/>
      <c r="L11080" s="99"/>
      <c r="M11080" s="99"/>
      <c r="N11080" s="99"/>
      <c r="O11080" s="99"/>
      <c r="P11080" s="99"/>
      <c r="Q11080" s="99"/>
      <c r="R11080" s="99"/>
      <c r="S11080" s="99"/>
      <c r="T11080" s="99"/>
      <c r="U11080" s="99"/>
      <c r="V11080" s="99"/>
      <c r="W11080" s="99"/>
      <c r="X11080" s="99"/>
      <c r="Y11080" s="99"/>
      <c r="Z11080" s="99"/>
      <c r="AA11080" s="99"/>
      <c r="AB11080" s="99"/>
      <c r="AC11080" s="99"/>
      <c r="AD11080" s="99"/>
      <c r="AE11080" s="99"/>
      <c r="AF11080" s="99"/>
      <c r="AG11080" s="99"/>
      <c r="AH11080" s="31"/>
      <c r="AI11080" s="31"/>
      <c r="AJ11080" s="31"/>
      <c r="AK11080" s="31"/>
      <c r="AL11080" s="31"/>
      <c r="AO11080" s="376"/>
    </row>
    <row r="11081" spans="1:41" x14ac:dyDescent="0.25">
      <c r="A11081" s="44" t="s">
        <v>11175</v>
      </c>
      <c r="B11081" s="44" t="s">
        <v>11176</v>
      </c>
      <c r="C11081" s="45" t="s">
        <v>11177</v>
      </c>
      <c r="D11081" s="93" t="s">
        <v>17443</v>
      </c>
      <c r="E11081" s="45" t="s">
        <v>5037</v>
      </c>
      <c r="F11081" s="93"/>
      <c r="G11081" s="93"/>
      <c r="H11081" s="93"/>
      <c r="I11081" s="99"/>
      <c r="J11081" s="99"/>
      <c r="K11081" s="99"/>
      <c r="L11081" s="99"/>
      <c r="M11081" s="99"/>
      <c r="N11081" s="99"/>
      <c r="O11081" s="99"/>
      <c r="P11081" s="99"/>
      <c r="Q11081" s="99"/>
      <c r="R11081" s="99"/>
      <c r="S11081" s="99"/>
      <c r="T11081" s="99"/>
      <c r="U11081" s="99"/>
      <c r="V11081" s="99"/>
      <c r="W11081" s="99"/>
      <c r="X11081" s="99"/>
      <c r="Y11081" s="99"/>
      <c r="Z11081" s="99"/>
      <c r="AA11081" s="99"/>
      <c r="AB11081" s="99"/>
      <c r="AC11081" s="99"/>
      <c r="AD11081" s="99"/>
      <c r="AE11081" s="99"/>
      <c r="AF11081" s="99"/>
      <c r="AG11081" s="99"/>
      <c r="AH11081" s="31"/>
      <c r="AI11081" s="31"/>
      <c r="AJ11081" s="31"/>
      <c r="AK11081" s="31"/>
      <c r="AL11081" s="31"/>
      <c r="AO11081" s="376"/>
    </row>
    <row r="11082" spans="1:41" x14ac:dyDescent="0.25">
      <c r="A11082" s="44" t="s">
        <v>5308</v>
      </c>
      <c r="B11082" s="44" t="s">
        <v>2350</v>
      </c>
      <c r="C11082" s="45">
        <v>220105</v>
      </c>
      <c r="D11082" s="45" t="s">
        <v>11363</v>
      </c>
      <c r="E11082" s="45" t="s">
        <v>2593</v>
      </c>
      <c r="AO11082" s="376"/>
    </row>
    <row r="11083" spans="1:41" x14ac:dyDescent="0.25">
      <c r="A11083" s="44" t="s">
        <v>5603</v>
      </c>
      <c r="B11083" s="44" t="s">
        <v>8472</v>
      </c>
      <c r="C11083" s="45" t="s">
        <v>8541</v>
      </c>
      <c r="D11083" s="32" t="s">
        <v>5559</v>
      </c>
      <c r="E11083" s="45" t="s">
        <v>20851</v>
      </c>
      <c r="F11083" s="32"/>
      <c r="G11083" s="32"/>
      <c r="H11083" s="32"/>
      <c r="I11083" s="31"/>
      <c r="J11083" s="31"/>
      <c r="K11083" s="31"/>
      <c r="L11083" s="31"/>
      <c r="M11083" s="31"/>
      <c r="N11083" s="31"/>
      <c r="O11083" s="31"/>
      <c r="P11083" s="31"/>
      <c r="Q11083" s="31"/>
      <c r="R11083" s="31"/>
      <c r="S11083" s="31"/>
      <c r="T11083" s="31"/>
      <c r="U11083" s="31"/>
      <c r="V11083" s="31"/>
      <c r="W11083" s="31"/>
      <c r="X11083" s="31"/>
      <c r="Y11083" s="31"/>
      <c r="Z11083" s="31"/>
      <c r="AA11083" s="31"/>
      <c r="AB11083" s="31"/>
      <c r="AC11083" s="31"/>
      <c r="AD11083" s="31"/>
      <c r="AE11083" s="31"/>
      <c r="AF11083" s="31"/>
      <c r="AG11083" s="31"/>
      <c r="AH11083" s="31"/>
      <c r="AI11083" s="31"/>
      <c r="AJ11083" s="31"/>
      <c r="AK11083" s="31"/>
      <c r="AL11083" s="31"/>
      <c r="AO11083" s="376"/>
    </row>
    <row r="11084" spans="1:41" x14ac:dyDescent="0.25">
      <c r="A11084" s="44" t="s">
        <v>10613</v>
      </c>
      <c r="B11084" s="44" t="s">
        <v>928</v>
      </c>
      <c r="C11084" s="45">
        <v>231104</v>
      </c>
      <c r="D11084" s="45" t="s">
        <v>11363</v>
      </c>
      <c r="E11084" s="45" t="s">
        <v>8334</v>
      </c>
      <c r="AO11084" s="376"/>
    </row>
    <row r="11085" spans="1:41" x14ac:dyDescent="0.25">
      <c r="A11085" s="44" t="s">
        <v>10613</v>
      </c>
      <c r="B11085" s="44" t="s">
        <v>3475</v>
      </c>
      <c r="C11085" s="45">
        <v>240301</v>
      </c>
      <c r="D11085" s="45" t="s">
        <v>11363</v>
      </c>
      <c r="E11085" s="45" t="s">
        <v>9249</v>
      </c>
      <c r="AO11085" s="376"/>
    </row>
    <row r="11086" spans="1:41" x14ac:dyDescent="0.3">
      <c r="A11086" s="333" t="s">
        <v>18703</v>
      </c>
      <c r="B11086" s="333" t="s">
        <v>2301</v>
      </c>
      <c r="C11086" s="125" t="s">
        <v>18816</v>
      </c>
      <c r="D11086" s="32" t="s">
        <v>20309</v>
      </c>
      <c r="E11086" s="125" t="s">
        <v>8292</v>
      </c>
      <c r="F11086" s="125" t="s">
        <v>1189</v>
      </c>
      <c r="G11086" s="125" t="s">
        <v>1190</v>
      </c>
      <c r="AO11086" s="376"/>
    </row>
    <row r="11087" spans="1:41" x14ac:dyDescent="0.25">
      <c r="A11087" s="44" t="s">
        <v>3064</v>
      </c>
      <c r="B11087" s="44" t="s">
        <v>14797</v>
      </c>
      <c r="C11087" s="45" t="s">
        <v>6635</v>
      </c>
      <c r="D11087" s="367" t="s">
        <v>3696</v>
      </c>
      <c r="E11087" s="328">
        <f>DATE(2027,4,14)</f>
        <v>46491</v>
      </c>
      <c r="F11087" s="32"/>
      <c r="G11087" s="32"/>
      <c r="H11087" s="32"/>
      <c r="I11087" s="31"/>
      <c r="J11087" s="31"/>
      <c r="K11087" s="31"/>
      <c r="L11087" s="31"/>
      <c r="M11087" s="31"/>
      <c r="N11087" s="31"/>
      <c r="O11087" s="31"/>
      <c r="P11087" s="31"/>
      <c r="Q11087" s="31"/>
      <c r="R11087" s="31"/>
      <c r="S11087" s="31"/>
      <c r="T11087" s="31"/>
      <c r="U11087" s="31"/>
      <c r="V11087" s="31"/>
      <c r="W11087" s="31"/>
      <c r="X11087" s="31"/>
      <c r="Y11087" s="31"/>
      <c r="Z11087" s="31"/>
      <c r="AA11087" s="31"/>
      <c r="AB11087" s="31"/>
      <c r="AC11087" s="31"/>
      <c r="AD11087" s="31"/>
      <c r="AE11087" s="31"/>
      <c r="AF11087" s="31"/>
      <c r="AG11087" s="31"/>
      <c r="AH11087" s="31"/>
      <c r="AI11087" s="31"/>
      <c r="AJ11087" s="31"/>
      <c r="AK11087" s="31"/>
      <c r="AL11087" s="31"/>
      <c r="AO11087" s="376"/>
    </row>
    <row r="11088" spans="1:41" x14ac:dyDescent="0.25">
      <c r="A11088" s="44" t="s">
        <v>40</v>
      </c>
      <c r="B11088" s="44" t="s">
        <v>13415</v>
      </c>
      <c r="C11088" s="45" t="s">
        <v>13447</v>
      </c>
      <c r="D11088" s="46" t="s">
        <v>21328</v>
      </c>
      <c r="E11088" s="46">
        <v>46493</v>
      </c>
      <c r="AO11088" s="376"/>
    </row>
    <row r="11089" spans="1:41" x14ac:dyDescent="0.25">
      <c r="A11089" s="44" t="s">
        <v>40</v>
      </c>
      <c r="B11089" s="44" t="s">
        <v>13415</v>
      </c>
      <c r="C11089" s="45" t="s">
        <v>13447</v>
      </c>
      <c r="D11089" s="46" t="s">
        <v>21328</v>
      </c>
      <c r="E11089" s="46">
        <v>46493</v>
      </c>
      <c r="AO11089" s="376"/>
    </row>
    <row r="11090" spans="1:41" x14ac:dyDescent="0.25">
      <c r="A11090" s="44" t="s">
        <v>6679</v>
      </c>
      <c r="B11090" s="44" t="s">
        <v>1554</v>
      </c>
      <c r="C11090" s="45" t="s">
        <v>2214</v>
      </c>
      <c r="D11090" s="45" t="s">
        <v>11204</v>
      </c>
      <c r="E11090" s="45" t="s">
        <v>7354</v>
      </c>
      <c r="F11090" s="93"/>
      <c r="G11090" s="93"/>
      <c r="H11090" s="93"/>
      <c r="I11090" s="99"/>
      <c r="J11090" s="99"/>
      <c r="K11090" s="99"/>
      <c r="L11090" s="99"/>
      <c r="M11090" s="99"/>
      <c r="N11090" s="99"/>
      <c r="O11090" s="99"/>
      <c r="P11090" s="99"/>
      <c r="Q11090" s="99"/>
      <c r="R11090" s="99"/>
      <c r="S11090" s="99"/>
      <c r="T11090" s="99"/>
      <c r="U11090" s="99"/>
      <c r="V11090" s="99"/>
      <c r="W11090" s="99"/>
      <c r="X11090" s="99"/>
      <c r="Y11090" s="99"/>
      <c r="Z11090" s="99"/>
      <c r="AA11090" s="99"/>
      <c r="AB11090" s="99"/>
      <c r="AC11090" s="99"/>
      <c r="AD11090" s="99"/>
      <c r="AE11090" s="99"/>
      <c r="AF11090" s="99"/>
      <c r="AG11090" s="99"/>
      <c r="AH11090" s="31"/>
      <c r="AI11090" s="31"/>
      <c r="AJ11090" s="31"/>
      <c r="AK11090" s="31"/>
      <c r="AL11090" s="31"/>
      <c r="AO11090" s="376"/>
    </row>
    <row r="11091" spans="1:41" x14ac:dyDescent="0.25">
      <c r="A11091" s="44" t="s">
        <v>6679</v>
      </c>
      <c r="B11091" s="44" t="s">
        <v>1554</v>
      </c>
      <c r="C11091" s="45" t="s">
        <v>2214</v>
      </c>
      <c r="D11091" s="93" t="s">
        <v>17443</v>
      </c>
      <c r="E11091" s="45" t="s">
        <v>2538</v>
      </c>
      <c r="F11091" s="93"/>
      <c r="G11091" s="93"/>
      <c r="H11091" s="93"/>
      <c r="I11091" s="99"/>
      <c r="J11091" s="99"/>
      <c r="K11091" s="99"/>
      <c r="L11091" s="99"/>
      <c r="M11091" s="99"/>
      <c r="N11091" s="99"/>
      <c r="O11091" s="99"/>
      <c r="P11091" s="99"/>
      <c r="Q11091" s="99"/>
      <c r="R11091" s="99"/>
      <c r="S11091" s="99"/>
      <c r="T11091" s="99"/>
      <c r="U11091" s="99"/>
      <c r="V11091" s="99"/>
      <c r="W11091" s="99"/>
      <c r="X11091" s="99"/>
      <c r="Y11091" s="99"/>
      <c r="Z11091" s="99"/>
      <c r="AA11091" s="99"/>
      <c r="AB11091" s="99"/>
      <c r="AC11091" s="99"/>
      <c r="AD11091" s="99"/>
      <c r="AE11091" s="99"/>
      <c r="AF11091" s="99"/>
      <c r="AG11091" s="99"/>
      <c r="AH11091" s="31"/>
      <c r="AI11091" s="31"/>
      <c r="AJ11091" s="31"/>
      <c r="AK11091" s="31"/>
      <c r="AL11091" s="31"/>
      <c r="AO11091" s="376"/>
    </row>
    <row r="11092" spans="1:41" x14ac:dyDescent="0.25">
      <c r="A11092" s="44" t="s">
        <v>16770</v>
      </c>
      <c r="B11092" s="44" t="s">
        <v>16771</v>
      </c>
      <c r="C11092" s="45" t="s">
        <v>17033</v>
      </c>
      <c r="D11092" s="367" t="s">
        <v>3696</v>
      </c>
      <c r="E11092" s="328">
        <f>DATE(2029,12,17)</f>
        <v>47469</v>
      </c>
      <c r="F11092" s="32"/>
      <c r="G11092" s="32"/>
      <c r="H11092" s="32"/>
      <c r="I11092" s="31"/>
      <c r="J11092" s="31"/>
      <c r="K11092" s="31"/>
      <c r="L11092" s="31"/>
      <c r="M11092" s="31"/>
      <c r="N11092" s="31"/>
      <c r="O11092" s="31"/>
      <c r="P11092" s="31"/>
      <c r="Q11092" s="31"/>
      <c r="R11092" s="31"/>
      <c r="S11092" s="31"/>
      <c r="T11092" s="31"/>
      <c r="U11092" s="31"/>
      <c r="V11092" s="31"/>
      <c r="W11092" s="31"/>
      <c r="X11092" s="31"/>
      <c r="Y11092" s="31"/>
      <c r="Z11092" s="31"/>
      <c r="AA11092" s="31"/>
      <c r="AB11092" s="31"/>
      <c r="AC11092" s="31"/>
      <c r="AD11092" s="31"/>
      <c r="AE11092" s="31"/>
      <c r="AF11092" s="31"/>
      <c r="AG11092" s="31"/>
      <c r="AH11092" s="31"/>
      <c r="AI11092" s="31"/>
      <c r="AJ11092" s="31"/>
      <c r="AK11092" s="31"/>
      <c r="AL11092" s="31"/>
      <c r="AO11092" s="376"/>
    </row>
    <row r="11093" spans="1:41" x14ac:dyDescent="0.25">
      <c r="A11093" s="44" t="s">
        <v>6679</v>
      </c>
      <c r="B11093" s="44" t="s">
        <v>1554</v>
      </c>
      <c r="C11093" s="45" t="s">
        <v>2214</v>
      </c>
      <c r="D11093" s="45" t="s">
        <v>9895</v>
      </c>
      <c r="E11093" s="45" t="s">
        <v>7354</v>
      </c>
      <c r="F11093" s="93"/>
      <c r="G11093" s="93"/>
      <c r="H11093" s="93"/>
      <c r="I11093" s="99"/>
      <c r="J11093" s="99"/>
      <c r="K11093" s="99"/>
      <c r="L11093" s="99"/>
      <c r="M11093" s="99"/>
      <c r="N11093" s="44"/>
      <c r="O11093" s="44"/>
      <c r="P11093" s="99"/>
      <c r="Q11093" s="99"/>
      <c r="R11093" s="99"/>
      <c r="S11093" s="99"/>
      <c r="T11093" s="99"/>
      <c r="U11093" s="99"/>
      <c r="V11093" s="99"/>
      <c r="W11093" s="99"/>
      <c r="X11093" s="99"/>
      <c r="Y11093" s="99"/>
      <c r="Z11093" s="99"/>
      <c r="AA11093" s="99"/>
      <c r="AB11093" s="99"/>
      <c r="AC11093" s="99"/>
      <c r="AD11093" s="99"/>
      <c r="AE11093" s="99"/>
      <c r="AF11093" s="99"/>
      <c r="AG11093" s="99"/>
      <c r="AH11093" s="31"/>
      <c r="AI11093" s="31"/>
      <c r="AJ11093" s="31"/>
      <c r="AK11093" s="31"/>
      <c r="AL11093" s="31"/>
      <c r="AO11093" s="376"/>
    </row>
    <row r="11094" spans="1:41" x14ac:dyDescent="0.3">
      <c r="A11094" s="333" t="s">
        <v>15539</v>
      </c>
      <c r="B11094" s="333" t="s">
        <v>4815</v>
      </c>
      <c r="C11094" s="125" t="s">
        <v>15581</v>
      </c>
      <c r="D11094" s="32" t="s">
        <v>20309</v>
      </c>
      <c r="E11094" s="125" t="s">
        <v>9839</v>
      </c>
      <c r="F11094" s="125" t="s">
        <v>1189</v>
      </c>
      <c r="G11094" s="125" t="s">
        <v>1190</v>
      </c>
      <c r="AO11094" s="376"/>
    </row>
    <row r="11095" spans="1:41" x14ac:dyDescent="0.25">
      <c r="A11095" s="44" t="s">
        <v>21743</v>
      </c>
      <c r="B11095" s="44" t="s">
        <v>9248</v>
      </c>
      <c r="C11095" s="45">
        <v>260105</v>
      </c>
      <c r="D11095" s="45" t="s">
        <v>11363</v>
      </c>
      <c r="E11095" s="45" t="s">
        <v>17625</v>
      </c>
      <c r="AO11095" s="376"/>
    </row>
    <row r="11096" spans="1:41" x14ac:dyDescent="0.25">
      <c r="A11096" s="99" t="s">
        <v>7192</v>
      </c>
      <c r="B11096" s="92" t="s">
        <v>5748</v>
      </c>
      <c r="C11096" s="93" t="s">
        <v>7194</v>
      </c>
      <c r="D11096" s="93" t="s">
        <v>1201</v>
      </c>
      <c r="E11096" s="94">
        <v>46961</v>
      </c>
      <c r="F11096" s="93"/>
      <c r="G11096" s="93"/>
      <c r="H11096" s="93"/>
      <c r="I11096" s="99"/>
      <c r="J11096" s="99"/>
      <c r="K11096" s="99"/>
      <c r="L11096" s="99"/>
      <c r="M11096" s="99"/>
      <c r="N11096" s="44"/>
      <c r="O11096" s="44"/>
      <c r="P11096" s="99"/>
      <c r="Q11096" s="99"/>
      <c r="R11096" s="99"/>
      <c r="S11096" s="99"/>
      <c r="T11096" s="99"/>
      <c r="U11096" s="99"/>
      <c r="V11096" s="99"/>
      <c r="W11096" s="99"/>
      <c r="X11096" s="99"/>
      <c r="Y11096" s="99"/>
      <c r="Z11096" s="99"/>
      <c r="AA11096" s="99"/>
      <c r="AB11096" s="99"/>
      <c r="AC11096" s="99"/>
      <c r="AD11096" s="99"/>
      <c r="AE11096" s="99"/>
      <c r="AF11096" s="99"/>
      <c r="AG11096" s="99"/>
      <c r="AH11096" s="31"/>
      <c r="AI11096" s="31"/>
      <c r="AJ11096" s="31"/>
      <c r="AK11096" s="31"/>
      <c r="AL11096" s="31"/>
      <c r="AO11096" s="376"/>
    </row>
    <row r="11097" spans="1:41" x14ac:dyDescent="0.25">
      <c r="A11097" s="44" t="s">
        <v>7988</v>
      </c>
      <c r="B11097" s="44" t="s">
        <v>21356</v>
      </c>
      <c r="C11097" s="45" t="s">
        <v>7984</v>
      </c>
      <c r="D11097" s="45" t="s">
        <v>21447</v>
      </c>
      <c r="E11097" s="46">
        <v>46326</v>
      </c>
      <c r="AO11097" s="376"/>
    </row>
    <row r="11098" spans="1:41" x14ac:dyDescent="0.25">
      <c r="A11098" s="44" t="s">
        <v>6671</v>
      </c>
      <c r="B11098" s="44" t="s">
        <v>1555</v>
      </c>
      <c r="C11098" s="45" t="s">
        <v>1760</v>
      </c>
      <c r="D11098" s="45" t="s">
        <v>11204</v>
      </c>
      <c r="E11098" s="45" t="s">
        <v>11147</v>
      </c>
      <c r="F11098" s="93"/>
      <c r="G11098" s="93"/>
      <c r="H11098" s="93"/>
      <c r="I11098" s="99"/>
      <c r="J11098" s="99"/>
      <c r="K11098" s="99"/>
      <c r="L11098" s="99"/>
      <c r="M11098" s="99"/>
      <c r="N11098" s="99"/>
      <c r="O11098" s="99"/>
      <c r="P11098" s="99"/>
      <c r="Q11098" s="99"/>
      <c r="R11098" s="99"/>
      <c r="S11098" s="99"/>
      <c r="T11098" s="99"/>
      <c r="U11098" s="99"/>
      <c r="V11098" s="99"/>
      <c r="W11098" s="99"/>
      <c r="X11098" s="99"/>
      <c r="Y11098" s="99"/>
      <c r="Z11098" s="99"/>
      <c r="AA11098" s="99"/>
      <c r="AB11098" s="99"/>
      <c r="AC11098" s="99"/>
      <c r="AD11098" s="99"/>
      <c r="AE11098" s="99"/>
      <c r="AF11098" s="99"/>
      <c r="AG11098" s="99"/>
      <c r="AH11098" s="31"/>
      <c r="AI11098" s="31"/>
      <c r="AJ11098" s="31"/>
      <c r="AK11098" s="31"/>
      <c r="AL11098" s="31"/>
      <c r="AO11098" s="376"/>
    </row>
    <row r="11099" spans="1:41" x14ac:dyDescent="0.25">
      <c r="A11099" s="44" t="s">
        <v>6671</v>
      </c>
      <c r="B11099" s="44" t="s">
        <v>2234</v>
      </c>
      <c r="C11099" s="45" t="s">
        <v>2240</v>
      </c>
      <c r="D11099" s="45" t="s">
        <v>11204</v>
      </c>
      <c r="E11099" s="45" t="s">
        <v>9840</v>
      </c>
      <c r="F11099" s="93"/>
      <c r="G11099" s="93"/>
      <c r="H11099" s="93"/>
      <c r="I11099" s="99"/>
      <c r="J11099" s="99"/>
      <c r="K11099" s="99"/>
      <c r="L11099" s="99"/>
      <c r="M11099" s="99"/>
      <c r="N11099" s="99"/>
      <c r="O11099" s="99"/>
      <c r="P11099" s="99"/>
      <c r="Q11099" s="99"/>
      <c r="R11099" s="99"/>
      <c r="S11099" s="99"/>
      <c r="T11099" s="99"/>
      <c r="U11099" s="99"/>
      <c r="V11099" s="99"/>
      <c r="W11099" s="99"/>
      <c r="X11099" s="99"/>
      <c r="Y11099" s="99"/>
      <c r="Z11099" s="99"/>
      <c r="AA11099" s="99"/>
      <c r="AB11099" s="99"/>
      <c r="AC11099" s="99"/>
      <c r="AD11099" s="99"/>
      <c r="AE11099" s="99"/>
      <c r="AF11099" s="99"/>
      <c r="AG11099" s="99"/>
      <c r="AH11099" s="31"/>
      <c r="AI11099" s="31"/>
      <c r="AJ11099" s="31"/>
      <c r="AK11099" s="31"/>
      <c r="AL11099" s="31"/>
      <c r="AO11099" s="376"/>
    </row>
    <row r="11100" spans="1:41" x14ac:dyDescent="0.25">
      <c r="A11100" s="44" t="s">
        <v>6671</v>
      </c>
      <c r="B11100" s="44" t="s">
        <v>1555</v>
      </c>
      <c r="C11100" s="45" t="s">
        <v>1760</v>
      </c>
      <c r="D11100" s="93" t="s">
        <v>17443</v>
      </c>
      <c r="E11100" s="45" t="s">
        <v>11147</v>
      </c>
      <c r="F11100" s="93"/>
      <c r="G11100" s="93"/>
      <c r="H11100" s="93"/>
      <c r="I11100" s="99"/>
      <c r="J11100" s="99"/>
      <c r="K11100" s="99"/>
      <c r="L11100" s="99"/>
      <c r="M11100" s="99"/>
      <c r="N11100" s="99"/>
      <c r="O11100" s="99"/>
      <c r="P11100" s="99"/>
      <c r="Q11100" s="99"/>
      <c r="R11100" s="99"/>
      <c r="S11100" s="99"/>
      <c r="T11100" s="99"/>
      <c r="U11100" s="99"/>
      <c r="V11100" s="99"/>
      <c r="W11100" s="99"/>
      <c r="X11100" s="99"/>
      <c r="Y11100" s="99"/>
      <c r="Z11100" s="99"/>
      <c r="AA11100" s="99"/>
      <c r="AB11100" s="99"/>
      <c r="AC11100" s="99"/>
      <c r="AD11100" s="99"/>
      <c r="AE11100" s="99"/>
      <c r="AF11100" s="99"/>
      <c r="AG11100" s="99"/>
      <c r="AH11100" s="31"/>
      <c r="AI11100" s="31"/>
      <c r="AJ11100" s="31"/>
      <c r="AK11100" s="31"/>
      <c r="AL11100" s="31"/>
      <c r="AO11100" s="376"/>
    </row>
    <row r="11101" spans="1:41" x14ac:dyDescent="0.25">
      <c r="A11101" s="44" t="s">
        <v>6671</v>
      </c>
      <c r="B11101" s="44" t="s">
        <v>2234</v>
      </c>
      <c r="C11101" s="45" t="s">
        <v>2240</v>
      </c>
      <c r="D11101" s="93" t="s">
        <v>17443</v>
      </c>
      <c r="E11101" s="45" t="s">
        <v>9840</v>
      </c>
      <c r="F11101" s="93"/>
      <c r="G11101" s="93"/>
      <c r="H11101" s="93"/>
      <c r="I11101" s="99"/>
      <c r="J11101" s="99"/>
      <c r="K11101" s="99"/>
      <c r="L11101" s="99"/>
      <c r="M11101" s="99"/>
      <c r="N11101" s="99"/>
      <c r="O11101" s="99"/>
      <c r="P11101" s="99"/>
      <c r="Q11101" s="99"/>
      <c r="R11101" s="99"/>
      <c r="S11101" s="99"/>
      <c r="T11101" s="99"/>
      <c r="U11101" s="99"/>
      <c r="V11101" s="99"/>
      <c r="W11101" s="99"/>
      <c r="X11101" s="99"/>
      <c r="Y11101" s="99"/>
      <c r="Z11101" s="99"/>
      <c r="AA11101" s="99"/>
      <c r="AB11101" s="99"/>
      <c r="AC11101" s="99"/>
      <c r="AD11101" s="99"/>
      <c r="AE11101" s="99"/>
      <c r="AF11101" s="99"/>
      <c r="AG11101" s="99"/>
      <c r="AH11101" s="31"/>
      <c r="AI11101" s="31"/>
      <c r="AJ11101" s="31"/>
      <c r="AK11101" s="31"/>
      <c r="AL11101" s="31"/>
      <c r="AO11101" s="376"/>
    </row>
    <row r="11102" spans="1:41" x14ac:dyDescent="0.25">
      <c r="A11102" s="44" t="s">
        <v>6671</v>
      </c>
      <c r="B11102" s="44" t="s">
        <v>2234</v>
      </c>
      <c r="C11102" s="45" t="s">
        <v>2240</v>
      </c>
      <c r="D11102" s="45" t="s">
        <v>9895</v>
      </c>
      <c r="E11102" s="45" t="s">
        <v>9840</v>
      </c>
      <c r="F11102" s="93"/>
      <c r="G11102" s="93"/>
      <c r="H11102" s="93"/>
      <c r="I11102" s="99"/>
      <c r="J11102" s="99"/>
      <c r="K11102" s="99"/>
      <c r="L11102" s="99"/>
      <c r="M11102" s="99"/>
      <c r="N11102" s="44"/>
      <c r="O11102" s="44"/>
      <c r="P11102" s="99"/>
      <c r="Q11102" s="99"/>
      <c r="R11102" s="99"/>
      <c r="S11102" s="99"/>
      <c r="T11102" s="99"/>
      <c r="U11102" s="99"/>
      <c r="V11102" s="99"/>
      <c r="W11102" s="99"/>
      <c r="X11102" s="99"/>
      <c r="Y11102" s="99"/>
      <c r="Z11102" s="99"/>
      <c r="AA11102" s="99"/>
      <c r="AB11102" s="99"/>
      <c r="AC11102" s="99"/>
      <c r="AD11102" s="99"/>
      <c r="AE11102" s="99"/>
      <c r="AF11102" s="99"/>
      <c r="AG11102" s="99"/>
      <c r="AH11102" s="31"/>
      <c r="AI11102" s="31"/>
      <c r="AJ11102" s="31"/>
      <c r="AK11102" s="31"/>
      <c r="AL11102" s="31"/>
      <c r="AO11102" s="376"/>
    </row>
    <row r="11103" spans="1:41" x14ac:dyDescent="0.25">
      <c r="A11103" s="44" t="s">
        <v>6682</v>
      </c>
      <c r="B11103" s="44" t="s">
        <v>14067</v>
      </c>
      <c r="C11103" s="45" t="s">
        <v>14070</v>
      </c>
      <c r="D11103" s="45" t="s">
        <v>11204</v>
      </c>
      <c r="E11103" s="45" t="s">
        <v>11887</v>
      </c>
      <c r="F11103" s="93"/>
      <c r="G11103" s="93"/>
      <c r="H11103" s="93"/>
      <c r="I11103" s="99"/>
      <c r="J11103" s="99"/>
      <c r="K11103" s="99"/>
      <c r="L11103" s="99"/>
      <c r="M11103" s="99"/>
      <c r="N11103" s="99"/>
      <c r="O11103" s="99"/>
      <c r="P11103" s="99"/>
      <c r="Q11103" s="99"/>
      <c r="R11103" s="99"/>
      <c r="S11103" s="99"/>
      <c r="T11103" s="99"/>
      <c r="U11103" s="99"/>
      <c r="V11103" s="99"/>
      <c r="W11103" s="99"/>
      <c r="X11103" s="99"/>
      <c r="Y11103" s="99"/>
      <c r="Z11103" s="99"/>
      <c r="AA11103" s="99"/>
      <c r="AB11103" s="99"/>
      <c r="AC11103" s="99"/>
      <c r="AD11103" s="99"/>
      <c r="AE11103" s="99"/>
      <c r="AF11103" s="99"/>
      <c r="AG11103" s="99"/>
      <c r="AH11103" s="31"/>
      <c r="AI11103" s="31"/>
      <c r="AJ11103" s="31"/>
      <c r="AK11103" s="31"/>
      <c r="AL11103" s="31"/>
      <c r="AO11103" s="376"/>
    </row>
    <row r="11104" spans="1:41" x14ac:dyDescent="0.25">
      <c r="A11104" s="44" t="s">
        <v>6682</v>
      </c>
      <c r="B11104" s="44" t="s">
        <v>14067</v>
      </c>
      <c r="C11104" s="45" t="s">
        <v>14070</v>
      </c>
      <c r="D11104" s="93" t="s">
        <v>17443</v>
      </c>
      <c r="E11104" s="45" t="s">
        <v>11887</v>
      </c>
      <c r="F11104" s="93"/>
      <c r="G11104" s="93"/>
      <c r="H11104" s="93"/>
      <c r="I11104" s="99"/>
      <c r="J11104" s="99"/>
      <c r="K11104" s="99"/>
      <c r="L11104" s="99"/>
      <c r="M11104" s="99"/>
      <c r="N11104" s="99"/>
      <c r="O11104" s="99"/>
      <c r="P11104" s="99"/>
      <c r="Q11104" s="99"/>
      <c r="R11104" s="99"/>
      <c r="S11104" s="99"/>
      <c r="T11104" s="99"/>
      <c r="U11104" s="99"/>
      <c r="V11104" s="99"/>
      <c r="W11104" s="99"/>
      <c r="X11104" s="99"/>
      <c r="Y11104" s="99"/>
      <c r="Z11104" s="99"/>
      <c r="AA11104" s="99"/>
      <c r="AB11104" s="99"/>
      <c r="AC11104" s="99"/>
      <c r="AD11104" s="99"/>
      <c r="AE11104" s="99"/>
      <c r="AF11104" s="99"/>
      <c r="AG11104" s="99"/>
      <c r="AH11104" s="31"/>
      <c r="AI11104" s="31"/>
      <c r="AJ11104" s="31"/>
      <c r="AK11104" s="31"/>
      <c r="AL11104" s="31"/>
      <c r="AO11104" s="376"/>
    </row>
    <row r="11105" spans="1:41" x14ac:dyDescent="0.25">
      <c r="A11105" s="44" t="s">
        <v>6682</v>
      </c>
      <c r="B11105" s="44" t="s">
        <v>16772</v>
      </c>
      <c r="C11105" s="45" t="s">
        <v>9143</v>
      </c>
      <c r="D11105" s="367" t="s">
        <v>3696</v>
      </c>
      <c r="E11105" s="328">
        <f>DATE(2027,12,15)</f>
        <v>46736</v>
      </c>
      <c r="F11105" s="32"/>
      <c r="G11105" s="32"/>
      <c r="H11105" s="32"/>
      <c r="I11105" s="31"/>
      <c r="J11105" s="31"/>
      <c r="K11105" s="31"/>
      <c r="L11105" s="31"/>
      <c r="M11105" s="31"/>
      <c r="N11105" s="31"/>
      <c r="O11105" s="31"/>
      <c r="P11105" s="31"/>
      <c r="Q11105" s="31"/>
      <c r="R11105" s="31"/>
      <c r="S11105" s="31"/>
      <c r="T11105" s="31"/>
      <c r="U11105" s="31"/>
      <c r="V11105" s="31"/>
      <c r="W11105" s="31"/>
      <c r="X11105" s="31"/>
      <c r="Y11105" s="31"/>
      <c r="Z11105" s="31"/>
      <c r="AA11105" s="31"/>
      <c r="AB11105" s="31"/>
      <c r="AC11105" s="31"/>
      <c r="AD11105" s="31"/>
      <c r="AE11105" s="31"/>
      <c r="AF11105" s="31"/>
      <c r="AG11105" s="31"/>
      <c r="AH11105" s="31"/>
      <c r="AI11105" s="31"/>
      <c r="AJ11105" s="31"/>
      <c r="AK11105" s="31"/>
      <c r="AL11105" s="31"/>
      <c r="AO11105" s="376"/>
    </row>
    <row r="11106" spans="1:41" x14ac:dyDescent="0.25">
      <c r="A11106" s="44" t="s">
        <v>6682</v>
      </c>
      <c r="B11106" s="44" t="s">
        <v>16773</v>
      </c>
      <c r="C11106" s="45" t="s">
        <v>13861</v>
      </c>
      <c r="D11106" s="367" t="s">
        <v>3696</v>
      </c>
      <c r="E11106" s="328">
        <f>DATE(2029,1,10)</f>
        <v>47128</v>
      </c>
      <c r="F11106" s="32"/>
      <c r="G11106" s="32"/>
      <c r="H11106" s="32"/>
      <c r="I11106" s="31"/>
      <c r="J11106" s="31"/>
      <c r="K11106" s="31"/>
      <c r="L11106" s="31"/>
      <c r="M11106" s="31"/>
      <c r="N11106" s="31"/>
      <c r="O11106" s="31"/>
      <c r="P11106" s="31"/>
      <c r="Q11106" s="31"/>
      <c r="R11106" s="31"/>
      <c r="S11106" s="31"/>
      <c r="T11106" s="31"/>
      <c r="U11106" s="31"/>
      <c r="V11106" s="31"/>
      <c r="W11106" s="31"/>
      <c r="X11106" s="31"/>
      <c r="Y11106" s="31"/>
      <c r="Z11106" s="31"/>
      <c r="AA11106" s="31"/>
      <c r="AB11106" s="31"/>
      <c r="AC11106" s="31"/>
      <c r="AD11106" s="31"/>
      <c r="AE11106" s="31"/>
      <c r="AF11106" s="31"/>
      <c r="AG11106" s="31"/>
      <c r="AH11106" s="31"/>
      <c r="AI11106" s="31"/>
      <c r="AJ11106" s="31"/>
      <c r="AK11106" s="31"/>
      <c r="AL11106" s="31"/>
      <c r="AO11106" s="376"/>
    </row>
    <row r="11107" spans="1:41" x14ac:dyDescent="0.25">
      <c r="A11107" s="44" t="s">
        <v>6682</v>
      </c>
      <c r="B11107" s="44" t="s">
        <v>15010</v>
      </c>
      <c r="C11107" s="45" t="s">
        <v>13860</v>
      </c>
      <c r="D11107" s="367" t="s">
        <v>3696</v>
      </c>
      <c r="E11107" s="328">
        <f>DATE(2028,10,25)</f>
        <v>47051</v>
      </c>
      <c r="F11107" s="32"/>
      <c r="G11107" s="32"/>
      <c r="H11107" s="32"/>
      <c r="I11107" s="31"/>
      <c r="J11107" s="31"/>
      <c r="K11107" s="31"/>
      <c r="L11107" s="31"/>
      <c r="M11107" s="31"/>
      <c r="N11107" s="31"/>
      <c r="O11107" s="31"/>
      <c r="P11107" s="31"/>
      <c r="Q11107" s="31"/>
      <c r="R11107" s="31"/>
      <c r="S11107" s="31"/>
      <c r="T11107" s="31"/>
      <c r="U11107" s="31"/>
      <c r="V11107" s="31"/>
      <c r="W11107" s="31"/>
      <c r="X11107" s="31"/>
      <c r="Y11107" s="31"/>
      <c r="Z11107" s="31"/>
      <c r="AA11107" s="31"/>
      <c r="AB11107" s="31"/>
      <c r="AC11107" s="31"/>
      <c r="AD11107" s="31"/>
      <c r="AE11107" s="31"/>
      <c r="AF11107" s="31"/>
      <c r="AG11107" s="31"/>
      <c r="AH11107" s="31"/>
      <c r="AI11107" s="31"/>
      <c r="AJ11107" s="31"/>
      <c r="AK11107" s="31"/>
      <c r="AL11107" s="31"/>
      <c r="AO11107" s="376"/>
    </row>
    <row r="11108" spans="1:41" x14ac:dyDescent="0.25">
      <c r="A11108" s="44" t="s">
        <v>18042</v>
      </c>
      <c r="B11108" s="44" t="s">
        <v>5321</v>
      </c>
      <c r="C11108" s="45">
        <v>23010401</v>
      </c>
      <c r="D11108" s="45" t="s">
        <v>11363</v>
      </c>
      <c r="E11108" s="45" t="s">
        <v>5322</v>
      </c>
      <c r="AO11108" s="376"/>
    </row>
    <row r="11109" spans="1:41" x14ac:dyDescent="0.3">
      <c r="A11109" s="333" t="s">
        <v>12897</v>
      </c>
      <c r="B11109" s="333" t="s">
        <v>15470</v>
      </c>
      <c r="C11109" s="125" t="s">
        <v>13319</v>
      </c>
      <c r="D11109" s="32" t="s">
        <v>20309</v>
      </c>
      <c r="E11109" s="125" t="s">
        <v>12551</v>
      </c>
      <c r="F11109" s="125" t="s">
        <v>1189</v>
      </c>
      <c r="G11109" s="125" t="s">
        <v>1190</v>
      </c>
      <c r="AO11109" s="376"/>
    </row>
    <row r="11110" spans="1:41" x14ac:dyDescent="0.25">
      <c r="A11110" s="100" t="s">
        <v>3418</v>
      </c>
      <c r="B11110" s="92" t="s">
        <v>3452</v>
      </c>
      <c r="C11110" s="93" t="s">
        <v>3453</v>
      </c>
      <c r="D11110" s="93" t="s">
        <v>1201</v>
      </c>
      <c r="E11110" s="94">
        <v>46496</v>
      </c>
      <c r="F11110" s="93"/>
      <c r="G11110" s="93"/>
      <c r="H11110" s="93"/>
      <c r="I11110" s="99"/>
      <c r="J11110" s="99"/>
      <c r="K11110" s="99"/>
      <c r="L11110" s="99"/>
      <c r="M11110" s="99"/>
      <c r="N11110" s="44"/>
      <c r="O11110" s="44"/>
      <c r="P11110" s="99"/>
      <c r="Q11110" s="99"/>
      <c r="R11110" s="99"/>
      <c r="S11110" s="99"/>
      <c r="T11110" s="99"/>
      <c r="U11110" s="99"/>
      <c r="V11110" s="99"/>
      <c r="W11110" s="99"/>
      <c r="X11110" s="99"/>
      <c r="Y11110" s="99"/>
      <c r="Z11110" s="99"/>
      <c r="AA11110" s="99"/>
      <c r="AB11110" s="99"/>
      <c r="AC11110" s="99"/>
      <c r="AD11110" s="99"/>
      <c r="AE11110" s="99"/>
      <c r="AF11110" s="99"/>
      <c r="AG11110" s="99"/>
      <c r="AH11110" s="31"/>
      <c r="AI11110" s="31"/>
      <c r="AJ11110" s="31"/>
      <c r="AK11110" s="31"/>
      <c r="AL11110" s="31"/>
      <c r="AO11110" s="376"/>
    </row>
    <row r="11111" spans="1:41" x14ac:dyDescent="0.25">
      <c r="A11111" s="91" t="s">
        <v>19226</v>
      </c>
      <c r="B11111" s="92" t="s">
        <v>19284</v>
      </c>
      <c r="C11111" s="93" t="s">
        <v>19285</v>
      </c>
      <c r="D11111" s="93" t="s">
        <v>1201</v>
      </c>
      <c r="E11111" s="94">
        <v>46582</v>
      </c>
      <c r="F11111" s="93"/>
      <c r="G11111" s="93"/>
      <c r="H11111" s="93"/>
      <c r="I11111" s="99"/>
      <c r="J11111" s="99"/>
      <c r="K11111" s="99"/>
      <c r="L11111" s="99"/>
      <c r="M11111" s="99"/>
      <c r="N11111" s="99"/>
      <c r="O11111" s="99"/>
      <c r="P11111" s="99"/>
      <c r="Q11111" s="99"/>
      <c r="R11111" s="99"/>
      <c r="S11111" s="99"/>
      <c r="T11111" s="99"/>
      <c r="U11111" s="99"/>
      <c r="V11111" s="99"/>
      <c r="W11111" s="99"/>
      <c r="X11111" s="99"/>
      <c r="Y11111" s="99"/>
      <c r="Z11111" s="99"/>
      <c r="AA11111" s="99"/>
      <c r="AB11111" s="99"/>
      <c r="AC11111" s="99"/>
      <c r="AD11111" s="99"/>
      <c r="AE11111" s="99"/>
      <c r="AF11111" s="99"/>
      <c r="AG11111" s="99"/>
      <c r="AH11111" s="31"/>
      <c r="AI11111" s="31"/>
      <c r="AJ11111" s="31"/>
      <c r="AK11111" s="31"/>
      <c r="AL11111" s="31"/>
      <c r="AO11111" s="376"/>
    </row>
    <row r="11112" spans="1:41" x14ac:dyDescent="0.25">
      <c r="A11112" s="44" t="s">
        <v>6502</v>
      </c>
      <c r="B11112" s="44" t="s">
        <v>6608</v>
      </c>
      <c r="C11112" s="45">
        <v>260203</v>
      </c>
      <c r="D11112" s="45" t="s">
        <v>11363</v>
      </c>
      <c r="E11112" s="45" t="s">
        <v>9238</v>
      </c>
      <c r="AO11112" s="376"/>
    </row>
    <row r="11113" spans="1:41" x14ac:dyDescent="0.25">
      <c r="A11113" s="91" t="s">
        <v>13247</v>
      </c>
      <c r="B11113" s="92" t="s">
        <v>3182</v>
      </c>
      <c r="C11113" s="93" t="s">
        <v>19170</v>
      </c>
      <c r="D11113" s="93" t="s">
        <v>1201</v>
      </c>
      <c r="E11113" s="94">
        <v>46582</v>
      </c>
      <c r="F11113" s="93"/>
      <c r="G11113" s="93"/>
      <c r="H11113" s="93" t="s">
        <v>1189</v>
      </c>
      <c r="I11113" s="99"/>
      <c r="J11113" s="99"/>
      <c r="K11113" s="99"/>
      <c r="L11113" s="99"/>
      <c r="M11113" s="99"/>
      <c r="N11113" s="99"/>
      <c r="O11113" s="99"/>
      <c r="P11113" s="99"/>
      <c r="Q11113" s="99"/>
      <c r="R11113" s="99"/>
      <c r="S11113" s="99"/>
      <c r="T11113" s="99"/>
      <c r="U11113" s="99"/>
      <c r="V11113" s="99"/>
      <c r="W11113" s="99"/>
      <c r="X11113" s="99"/>
      <c r="Y11113" s="99"/>
      <c r="Z11113" s="99"/>
      <c r="AA11113" s="99"/>
      <c r="AB11113" s="99"/>
      <c r="AC11113" s="99"/>
      <c r="AD11113" s="99"/>
      <c r="AE11113" s="99"/>
      <c r="AF11113" s="99"/>
      <c r="AG11113" s="99"/>
      <c r="AH11113" s="31"/>
      <c r="AI11113" s="31"/>
      <c r="AJ11113" s="31"/>
      <c r="AK11113" s="31"/>
      <c r="AL11113" s="31"/>
      <c r="AO11113" s="376"/>
    </row>
    <row r="11114" spans="1:41" x14ac:dyDescent="0.25">
      <c r="A11114" s="91" t="s">
        <v>13247</v>
      </c>
      <c r="B11114" s="92" t="s">
        <v>19284</v>
      </c>
      <c r="C11114" s="93" t="s">
        <v>19285</v>
      </c>
      <c r="D11114" s="93" t="s">
        <v>1201</v>
      </c>
      <c r="E11114" s="94">
        <v>46582</v>
      </c>
      <c r="F11114" s="93"/>
      <c r="G11114" s="93"/>
      <c r="H11114" s="93"/>
      <c r="I11114" s="99"/>
      <c r="J11114" s="99"/>
      <c r="K11114" s="99"/>
      <c r="L11114" s="99"/>
      <c r="M11114" s="99"/>
      <c r="N11114" s="99"/>
      <c r="O11114" s="99"/>
      <c r="P11114" s="99"/>
      <c r="Q11114" s="99"/>
      <c r="R11114" s="99"/>
      <c r="S11114" s="99"/>
      <c r="T11114" s="99"/>
      <c r="U11114" s="99"/>
      <c r="V11114" s="99"/>
      <c r="W11114" s="99"/>
      <c r="X11114" s="99"/>
      <c r="Y11114" s="99"/>
      <c r="Z11114" s="99"/>
      <c r="AA11114" s="99"/>
      <c r="AB11114" s="99"/>
      <c r="AC11114" s="99"/>
      <c r="AD11114" s="99"/>
      <c r="AE11114" s="99"/>
      <c r="AF11114" s="99"/>
      <c r="AG11114" s="99"/>
      <c r="AH11114" s="31"/>
      <c r="AI11114" s="31"/>
      <c r="AJ11114" s="31"/>
      <c r="AK11114" s="31"/>
      <c r="AL11114" s="31"/>
      <c r="AO11114" s="376"/>
    </row>
    <row r="11115" spans="1:41" x14ac:dyDescent="0.25">
      <c r="A11115" s="44" t="s">
        <v>13247</v>
      </c>
      <c r="B11115" s="44" t="s">
        <v>3176</v>
      </c>
      <c r="C11115" s="45">
        <v>25010402</v>
      </c>
      <c r="D11115" s="45" t="s">
        <v>11363</v>
      </c>
      <c r="E11115" s="45" t="s">
        <v>12564</v>
      </c>
      <c r="AO11115" s="376"/>
    </row>
    <row r="11116" spans="1:41" x14ac:dyDescent="0.25">
      <c r="A11116" s="44" t="s">
        <v>13247</v>
      </c>
      <c r="B11116" s="44" t="s">
        <v>5321</v>
      </c>
      <c r="C11116" s="45">
        <v>25010401</v>
      </c>
      <c r="D11116" s="45" t="s">
        <v>11363</v>
      </c>
      <c r="E11116" s="45" t="s">
        <v>12564</v>
      </c>
      <c r="AO11116" s="376"/>
    </row>
    <row r="11117" spans="1:41" x14ac:dyDescent="0.25">
      <c r="A11117" s="44" t="s">
        <v>13248</v>
      </c>
      <c r="B11117" s="44" t="s">
        <v>5321</v>
      </c>
      <c r="C11117" s="45">
        <v>25010401</v>
      </c>
      <c r="D11117" s="45" t="s">
        <v>11363</v>
      </c>
      <c r="E11117" s="45" t="s">
        <v>12564</v>
      </c>
      <c r="AO11117" s="376"/>
    </row>
    <row r="11118" spans="1:41" x14ac:dyDescent="0.25">
      <c r="A11118" s="44" t="s">
        <v>21744</v>
      </c>
      <c r="B11118" s="44" t="s">
        <v>936</v>
      </c>
      <c r="C11118" s="45">
        <v>260703</v>
      </c>
      <c r="D11118" s="45" t="s">
        <v>11363</v>
      </c>
      <c r="E11118" s="45" t="s">
        <v>11150</v>
      </c>
      <c r="AO11118" s="376"/>
    </row>
    <row r="11119" spans="1:41" x14ac:dyDescent="0.25">
      <c r="A11119" s="44" t="s">
        <v>9947</v>
      </c>
      <c r="B11119" s="44" t="s">
        <v>6292</v>
      </c>
      <c r="C11119" s="45" t="s">
        <v>9942</v>
      </c>
      <c r="D11119" s="46" t="s">
        <v>21328</v>
      </c>
      <c r="E11119" s="46">
        <v>46568</v>
      </c>
      <c r="AO11119" s="376"/>
    </row>
    <row r="11120" spans="1:41" x14ac:dyDescent="0.3">
      <c r="A11120" s="333" t="s">
        <v>21286</v>
      </c>
      <c r="B11120" s="333" t="s">
        <v>4815</v>
      </c>
      <c r="C11120" s="125" t="s">
        <v>15581</v>
      </c>
      <c r="D11120" s="32" t="s">
        <v>20309</v>
      </c>
      <c r="E11120" s="125" t="s">
        <v>9839</v>
      </c>
      <c r="F11120" s="125" t="s">
        <v>1189</v>
      </c>
      <c r="G11120" s="125" t="s">
        <v>1190</v>
      </c>
      <c r="AO11120" s="376"/>
    </row>
    <row r="11121" spans="1:41" x14ac:dyDescent="0.25">
      <c r="A11121" s="44" t="s">
        <v>6503</v>
      </c>
      <c r="B11121" s="44" t="s">
        <v>3176</v>
      </c>
      <c r="C11121" s="45">
        <v>23010402</v>
      </c>
      <c r="D11121" s="45" t="s">
        <v>11363</v>
      </c>
      <c r="E11121" s="45" t="s">
        <v>5322</v>
      </c>
      <c r="AO11121" s="376"/>
    </row>
    <row r="11122" spans="1:41" x14ac:dyDescent="0.25">
      <c r="A11122" s="44" t="s">
        <v>21745</v>
      </c>
      <c r="B11122" s="44" t="s">
        <v>3475</v>
      </c>
      <c r="C11122" s="45">
        <v>260301</v>
      </c>
      <c r="D11122" s="45" t="s">
        <v>11363</v>
      </c>
      <c r="E11122" s="45" t="s">
        <v>17625</v>
      </c>
      <c r="AO11122" s="376"/>
    </row>
    <row r="11123" spans="1:41" x14ac:dyDescent="0.25">
      <c r="A11123" s="44" t="s">
        <v>10614</v>
      </c>
      <c r="B11123" s="44" t="s">
        <v>2350</v>
      </c>
      <c r="C11123" s="45">
        <v>220105</v>
      </c>
      <c r="D11123" s="45" t="s">
        <v>11363</v>
      </c>
      <c r="E11123" s="45" t="s">
        <v>2593</v>
      </c>
      <c r="AO11123" s="376"/>
    </row>
    <row r="11124" spans="1:41" x14ac:dyDescent="0.25">
      <c r="A11124" s="44" t="s">
        <v>10614</v>
      </c>
      <c r="B11124" s="44" t="s">
        <v>7824</v>
      </c>
      <c r="C11124" s="45">
        <v>230804</v>
      </c>
      <c r="D11124" s="45" t="s">
        <v>11363</v>
      </c>
      <c r="E11124" s="45" t="s">
        <v>4151</v>
      </c>
      <c r="AO11124" s="376"/>
    </row>
    <row r="11125" spans="1:41" x14ac:dyDescent="0.25">
      <c r="A11125" s="44" t="s">
        <v>10614</v>
      </c>
      <c r="B11125" s="44" t="s">
        <v>5134</v>
      </c>
      <c r="C11125" s="45">
        <v>230807</v>
      </c>
      <c r="D11125" s="45" t="s">
        <v>11363</v>
      </c>
      <c r="E11125" s="45" t="s">
        <v>8282</v>
      </c>
      <c r="AO11125" s="376"/>
    </row>
    <row r="11126" spans="1:41" x14ac:dyDescent="0.25">
      <c r="A11126" s="44" t="s">
        <v>10614</v>
      </c>
      <c r="B11126" s="44" t="s">
        <v>8340</v>
      </c>
      <c r="C11126" s="45">
        <v>231001</v>
      </c>
      <c r="D11126" s="45" t="s">
        <v>11363</v>
      </c>
      <c r="E11126" s="45" t="s">
        <v>2538</v>
      </c>
      <c r="AO11126" s="376"/>
    </row>
    <row r="11127" spans="1:41" x14ac:dyDescent="0.25">
      <c r="A11127" s="44" t="s">
        <v>10614</v>
      </c>
      <c r="B11127" s="44" t="s">
        <v>10347</v>
      </c>
      <c r="C11127" s="45">
        <v>240402</v>
      </c>
      <c r="D11127" s="45" t="s">
        <v>11363</v>
      </c>
      <c r="E11127" s="45" t="s">
        <v>5037</v>
      </c>
      <c r="AO11127" s="376"/>
    </row>
    <row r="11128" spans="1:41" x14ac:dyDescent="0.25">
      <c r="A11128" s="44" t="s">
        <v>7032</v>
      </c>
      <c r="B11128" s="44" t="s">
        <v>928</v>
      </c>
      <c r="C11128" s="45">
        <v>231104</v>
      </c>
      <c r="D11128" s="45" t="s">
        <v>11363</v>
      </c>
      <c r="E11128" s="45" t="s">
        <v>8334</v>
      </c>
      <c r="AO11128" s="376"/>
    </row>
    <row r="11129" spans="1:41" x14ac:dyDescent="0.25">
      <c r="A11129" s="44" t="s">
        <v>7032</v>
      </c>
      <c r="B11129" s="44" t="s">
        <v>7763</v>
      </c>
      <c r="C11129" s="45">
        <v>260401</v>
      </c>
      <c r="D11129" s="45" t="s">
        <v>11363</v>
      </c>
      <c r="E11129" s="45" t="s">
        <v>11152</v>
      </c>
      <c r="AO11129" s="376"/>
    </row>
    <row r="11130" spans="1:41" x14ac:dyDescent="0.25">
      <c r="A11130" s="44" t="s">
        <v>13862</v>
      </c>
      <c r="B11130" s="44" t="s">
        <v>15011</v>
      </c>
      <c r="C11130" s="45" t="s">
        <v>13863</v>
      </c>
      <c r="D11130" s="367" t="s">
        <v>3696</v>
      </c>
      <c r="E11130" s="328">
        <f>DATE(2029,1,31)</f>
        <v>47149</v>
      </c>
      <c r="F11130" s="32"/>
      <c r="G11130" s="32"/>
      <c r="H11130" s="32"/>
      <c r="I11130" s="31"/>
      <c r="J11130" s="31"/>
      <c r="K11130" s="31"/>
      <c r="L11130" s="31"/>
      <c r="M11130" s="31"/>
      <c r="N11130" s="31"/>
      <c r="O11130" s="31"/>
      <c r="P11130" s="31"/>
      <c r="Q11130" s="31"/>
      <c r="R11130" s="31"/>
      <c r="S11130" s="31"/>
      <c r="T11130" s="31"/>
      <c r="U11130" s="31"/>
      <c r="V11130" s="31"/>
      <c r="W11130" s="31"/>
      <c r="X11130" s="31"/>
      <c r="Y11130" s="31"/>
      <c r="Z11130" s="31"/>
      <c r="AA11130" s="31"/>
      <c r="AB11130" s="31"/>
      <c r="AC11130" s="31"/>
      <c r="AD11130" s="31"/>
      <c r="AE11130" s="31"/>
      <c r="AF11130" s="31"/>
      <c r="AG11130" s="31"/>
      <c r="AH11130" s="31"/>
      <c r="AI11130" s="31"/>
      <c r="AJ11130" s="31"/>
      <c r="AK11130" s="31"/>
      <c r="AL11130" s="31"/>
      <c r="AO11130" s="376"/>
    </row>
    <row r="11131" spans="1:41" x14ac:dyDescent="0.25">
      <c r="A11131" s="44" t="s">
        <v>18043</v>
      </c>
      <c r="B11131" s="44" t="s">
        <v>5134</v>
      </c>
      <c r="C11131" s="45">
        <v>250802</v>
      </c>
      <c r="D11131" s="45" t="s">
        <v>11363</v>
      </c>
      <c r="E11131" s="45" t="s">
        <v>9880</v>
      </c>
      <c r="AO11131" s="376"/>
    </row>
    <row r="11132" spans="1:41" x14ac:dyDescent="0.25">
      <c r="A11132" s="44" t="s">
        <v>3966</v>
      </c>
      <c r="B11132" s="92" t="s">
        <v>3962</v>
      </c>
      <c r="C11132" s="93" t="s">
        <v>15481</v>
      </c>
      <c r="D11132" s="93" t="s">
        <v>1201</v>
      </c>
      <c r="E11132" s="94">
        <v>46681</v>
      </c>
      <c r="F11132" s="93"/>
      <c r="G11132" s="93"/>
      <c r="H11132" s="93" t="s">
        <v>1409</v>
      </c>
      <c r="I11132" s="99"/>
      <c r="J11132" s="99"/>
      <c r="K11132" s="99"/>
      <c r="L11132" s="99"/>
      <c r="M11132" s="99"/>
      <c r="N11132" s="44"/>
      <c r="O11132" s="44"/>
      <c r="P11132" s="99"/>
      <c r="Q11132" s="99"/>
      <c r="R11132" s="99"/>
      <c r="S11132" s="99"/>
      <c r="T11132" s="99"/>
      <c r="U11132" s="99"/>
      <c r="V11132" s="99"/>
      <c r="W11132" s="99"/>
      <c r="X11132" s="99"/>
      <c r="Y11132" s="99"/>
      <c r="Z11132" s="99"/>
      <c r="AA11132" s="99"/>
      <c r="AB11132" s="99"/>
      <c r="AC11132" s="99"/>
      <c r="AD11132" s="99"/>
      <c r="AE11132" s="99"/>
      <c r="AF11132" s="99"/>
      <c r="AG11132" s="99"/>
      <c r="AH11132" s="31"/>
      <c r="AI11132" s="31"/>
      <c r="AJ11132" s="31"/>
      <c r="AK11132" s="31"/>
      <c r="AL11132" s="31"/>
      <c r="AO11132" s="376"/>
    </row>
    <row r="11133" spans="1:41" x14ac:dyDescent="0.25">
      <c r="A11133" s="44" t="s">
        <v>18044</v>
      </c>
      <c r="B11133" s="44" t="s">
        <v>6608</v>
      </c>
      <c r="C11133" s="45">
        <v>260203</v>
      </c>
      <c r="D11133" s="45" t="s">
        <v>11363</v>
      </c>
      <c r="E11133" s="45" t="s">
        <v>9238</v>
      </c>
      <c r="AO11133" s="376"/>
    </row>
    <row r="11134" spans="1:41" x14ac:dyDescent="0.3">
      <c r="A11134" s="99" t="s">
        <v>15300</v>
      </c>
      <c r="B11134" s="92" t="s">
        <v>15309</v>
      </c>
      <c r="C11134" s="93" t="s">
        <v>15310</v>
      </c>
      <c r="D11134" s="93" t="s">
        <v>10164</v>
      </c>
      <c r="E11134" s="94">
        <v>47361</v>
      </c>
      <c r="F11134" s="93"/>
      <c r="G11134" s="93"/>
      <c r="H11134" s="93"/>
      <c r="I11134" s="99"/>
      <c r="J11134" s="99"/>
      <c r="K11134" s="99"/>
      <c r="L11134" s="99"/>
      <c r="M11134" s="99"/>
      <c r="N11134" s="99"/>
      <c r="O11134" s="99"/>
      <c r="P11134" s="99"/>
      <c r="Q11134" s="99"/>
      <c r="R11134" s="99"/>
      <c r="S11134" s="99"/>
      <c r="T11134" s="99"/>
      <c r="U11134" s="99"/>
      <c r="V11134" s="99"/>
      <c r="W11134" s="99"/>
      <c r="X11134" s="99"/>
      <c r="Y11134" s="99"/>
      <c r="Z11134" s="99"/>
      <c r="AA11134" s="99"/>
      <c r="AB11134" s="99"/>
      <c r="AC11134" s="99"/>
      <c r="AD11134" s="99"/>
      <c r="AE11134" s="99"/>
      <c r="AF11134" s="99"/>
      <c r="AG11134" s="99"/>
      <c r="AH11134" s="31"/>
      <c r="AI11134" s="31"/>
      <c r="AJ11134" s="31"/>
      <c r="AK11134" s="31"/>
      <c r="AL11134" s="31"/>
      <c r="AO11134" s="376"/>
    </row>
    <row r="11135" spans="1:41" x14ac:dyDescent="0.25">
      <c r="A11135" s="44" t="s">
        <v>19388</v>
      </c>
      <c r="B11135" s="319" t="s">
        <v>19519</v>
      </c>
      <c r="C11135" s="318" t="s">
        <v>19747</v>
      </c>
      <c r="D11135" s="93" t="s">
        <v>19934</v>
      </c>
      <c r="E11135" s="320">
        <v>46752</v>
      </c>
      <c r="F11135" s="93"/>
      <c r="G11135" s="93"/>
      <c r="H11135" s="93"/>
      <c r="I11135" s="99"/>
      <c r="J11135" s="99"/>
      <c r="K11135" s="99"/>
      <c r="L11135" s="99"/>
      <c r="M11135" s="99"/>
      <c r="N11135" s="99"/>
      <c r="O11135" s="99"/>
      <c r="P11135" s="99"/>
      <c r="Q11135" s="99"/>
      <c r="R11135" s="99"/>
      <c r="S11135" s="99"/>
      <c r="T11135" s="99"/>
      <c r="U11135" s="99"/>
      <c r="V11135" s="99"/>
      <c r="W11135" s="99"/>
      <c r="X11135" s="99"/>
      <c r="Y11135" s="99"/>
      <c r="Z11135" s="99"/>
      <c r="AA11135" s="99"/>
      <c r="AB11135" s="99"/>
      <c r="AC11135" s="99"/>
      <c r="AD11135" s="99"/>
      <c r="AE11135" s="99"/>
      <c r="AF11135" s="99"/>
      <c r="AG11135" s="99"/>
      <c r="AH11135" s="31"/>
      <c r="AI11135" s="31"/>
      <c r="AJ11135" s="31"/>
      <c r="AK11135" s="31"/>
      <c r="AL11135" s="31"/>
      <c r="AO11135" s="376"/>
    </row>
    <row r="11136" spans="1:41" x14ac:dyDescent="0.25">
      <c r="A11136" s="44" t="s">
        <v>1507</v>
      </c>
      <c r="B11136" s="44" t="s">
        <v>5012</v>
      </c>
      <c r="C11136" s="45" t="s">
        <v>5027</v>
      </c>
      <c r="D11136" s="45" t="s">
        <v>11204</v>
      </c>
      <c r="E11136" s="45" t="s">
        <v>4125</v>
      </c>
      <c r="F11136" s="93"/>
      <c r="G11136" s="93"/>
      <c r="H11136" s="93"/>
      <c r="I11136" s="99"/>
      <c r="J11136" s="99"/>
      <c r="K11136" s="99"/>
      <c r="L11136" s="99"/>
      <c r="M11136" s="99"/>
      <c r="N11136" s="99"/>
      <c r="O11136" s="99"/>
      <c r="P11136" s="99"/>
      <c r="Q11136" s="99"/>
      <c r="R11136" s="99"/>
      <c r="S11136" s="99"/>
      <c r="T11136" s="99"/>
      <c r="U11136" s="99"/>
      <c r="V11136" s="99"/>
      <c r="W11136" s="99"/>
      <c r="X11136" s="99"/>
      <c r="Y11136" s="99"/>
      <c r="Z11136" s="99"/>
      <c r="AA11136" s="99"/>
      <c r="AB11136" s="99"/>
      <c r="AC11136" s="99"/>
      <c r="AD11136" s="99"/>
      <c r="AE11136" s="99"/>
      <c r="AF11136" s="99"/>
      <c r="AG11136" s="99"/>
      <c r="AH11136" s="31"/>
      <c r="AI11136" s="31"/>
      <c r="AJ11136" s="31"/>
      <c r="AK11136" s="31"/>
      <c r="AL11136" s="31"/>
      <c r="AO11136" s="376"/>
    </row>
    <row r="11137" spans="1:41" x14ac:dyDescent="0.25">
      <c r="A11137" s="44" t="s">
        <v>1507</v>
      </c>
      <c r="B11137" s="44" t="s">
        <v>5005</v>
      </c>
      <c r="C11137" s="45" t="s">
        <v>5026</v>
      </c>
      <c r="D11137" s="45" t="s">
        <v>11204</v>
      </c>
      <c r="E11137" s="45" t="s">
        <v>4125</v>
      </c>
      <c r="F11137" s="93"/>
      <c r="G11137" s="93"/>
      <c r="H11137" s="93"/>
      <c r="I11137" s="99"/>
      <c r="J11137" s="99"/>
      <c r="K11137" s="99"/>
      <c r="L11137" s="99"/>
      <c r="M11137" s="99"/>
      <c r="N11137" s="99"/>
      <c r="O11137" s="99"/>
      <c r="P11137" s="99"/>
      <c r="Q11137" s="99"/>
      <c r="R11137" s="99"/>
      <c r="S11137" s="99"/>
      <c r="T11137" s="99"/>
      <c r="U11137" s="99"/>
      <c r="V11137" s="99"/>
      <c r="W11137" s="99"/>
      <c r="X11137" s="99"/>
      <c r="Y11137" s="99"/>
      <c r="Z11137" s="99"/>
      <c r="AA11137" s="99"/>
      <c r="AB11137" s="99"/>
      <c r="AC11137" s="99"/>
      <c r="AD11137" s="99"/>
      <c r="AE11137" s="99"/>
      <c r="AF11137" s="99"/>
      <c r="AG11137" s="99"/>
      <c r="AH11137" s="31"/>
      <c r="AI11137" s="31"/>
      <c r="AJ11137" s="31"/>
      <c r="AK11137" s="31"/>
      <c r="AL11137" s="31"/>
      <c r="AO11137" s="376"/>
    </row>
    <row r="11138" spans="1:41" x14ac:dyDescent="0.25">
      <c r="A11138" s="44" t="s">
        <v>1507</v>
      </c>
      <c r="B11138" s="44" t="s">
        <v>11947</v>
      </c>
      <c r="C11138" s="45" t="s">
        <v>14049</v>
      </c>
      <c r="D11138" s="45" t="s">
        <v>11204</v>
      </c>
      <c r="E11138" s="45" t="s">
        <v>6714</v>
      </c>
      <c r="F11138" s="93"/>
      <c r="G11138" s="93"/>
      <c r="H11138" s="93"/>
      <c r="I11138" s="99"/>
      <c r="J11138" s="99"/>
      <c r="K11138" s="99"/>
      <c r="L11138" s="99"/>
      <c r="M11138" s="99"/>
      <c r="N11138" s="99"/>
      <c r="O11138" s="99"/>
      <c r="P11138" s="99"/>
      <c r="Q11138" s="99"/>
      <c r="R11138" s="99"/>
      <c r="S11138" s="99"/>
      <c r="T11138" s="99"/>
      <c r="U11138" s="99"/>
      <c r="V11138" s="99"/>
      <c r="W11138" s="99"/>
      <c r="X11138" s="99"/>
      <c r="Y11138" s="99"/>
      <c r="Z11138" s="99"/>
      <c r="AA11138" s="99"/>
      <c r="AB11138" s="99"/>
      <c r="AC11138" s="99"/>
      <c r="AD11138" s="99"/>
      <c r="AE11138" s="99"/>
      <c r="AF11138" s="99"/>
      <c r="AG11138" s="99"/>
      <c r="AH11138" s="31"/>
      <c r="AI11138" s="31"/>
      <c r="AJ11138" s="31"/>
      <c r="AK11138" s="31"/>
      <c r="AL11138" s="31"/>
      <c r="AO11138" s="376"/>
    </row>
    <row r="11139" spans="1:41" x14ac:dyDescent="0.25">
      <c r="A11139" s="44" t="s">
        <v>1507</v>
      </c>
      <c r="B11139" s="44" t="s">
        <v>5012</v>
      </c>
      <c r="C11139" s="45" t="s">
        <v>5027</v>
      </c>
      <c r="D11139" s="93" t="s">
        <v>17443</v>
      </c>
      <c r="E11139" s="45" t="s">
        <v>2538</v>
      </c>
      <c r="F11139" s="93"/>
      <c r="G11139" s="93"/>
      <c r="H11139" s="93"/>
      <c r="I11139" s="99"/>
      <c r="J11139" s="99"/>
      <c r="K11139" s="99"/>
      <c r="L11139" s="99"/>
      <c r="M11139" s="99"/>
      <c r="N11139" s="99"/>
      <c r="O11139" s="99"/>
      <c r="P11139" s="99"/>
      <c r="Q11139" s="99"/>
      <c r="R11139" s="99"/>
      <c r="S11139" s="99"/>
      <c r="T11139" s="99"/>
      <c r="U11139" s="99"/>
      <c r="V11139" s="99"/>
      <c r="W11139" s="99"/>
      <c r="X11139" s="99"/>
      <c r="Y11139" s="99"/>
      <c r="Z11139" s="99"/>
      <c r="AA11139" s="99"/>
      <c r="AB11139" s="99"/>
      <c r="AC11139" s="99"/>
      <c r="AD11139" s="99"/>
      <c r="AE11139" s="99"/>
      <c r="AF11139" s="99"/>
      <c r="AG11139" s="99"/>
      <c r="AH11139" s="31"/>
      <c r="AI11139" s="31"/>
      <c r="AJ11139" s="31"/>
      <c r="AK11139" s="31"/>
      <c r="AL11139" s="31"/>
      <c r="AO11139" s="376"/>
    </row>
    <row r="11140" spans="1:41" x14ac:dyDescent="0.25">
      <c r="A11140" s="44" t="s">
        <v>1507</v>
      </c>
      <c r="B11140" s="44" t="s">
        <v>11947</v>
      </c>
      <c r="C11140" s="45" t="s">
        <v>14049</v>
      </c>
      <c r="D11140" s="93" t="s">
        <v>17443</v>
      </c>
      <c r="E11140" s="45" t="s">
        <v>6714</v>
      </c>
      <c r="F11140" s="93"/>
      <c r="G11140" s="93"/>
      <c r="H11140" s="93"/>
      <c r="I11140" s="99"/>
      <c r="J11140" s="99"/>
      <c r="K11140" s="99"/>
      <c r="L11140" s="99"/>
      <c r="M11140" s="99"/>
      <c r="N11140" s="99"/>
      <c r="O11140" s="99"/>
      <c r="P11140" s="99"/>
      <c r="Q11140" s="99"/>
      <c r="R11140" s="99"/>
      <c r="S11140" s="99"/>
      <c r="T11140" s="99"/>
      <c r="U11140" s="99"/>
      <c r="V11140" s="99"/>
      <c r="W11140" s="99"/>
      <c r="X11140" s="99"/>
      <c r="Y11140" s="99"/>
      <c r="Z11140" s="99"/>
      <c r="AA11140" s="99"/>
      <c r="AB11140" s="99"/>
      <c r="AC11140" s="99"/>
      <c r="AD11140" s="99"/>
      <c r="AE11140" s="99"/>
      <c r="AF11140" s="99"/>
      <c r="AG11140" s="99"/>
      <c r="AH11140" s="31"/>
      <c r="AI11140" s="31"/>
      <c r="AJ11140" s="31"/>
      <c r="AK11140" s="31"/>
      <c r="AL11140" s="31"/>
      <c r="AO11140" s="376"/>
    </row>
    <row r="11141" spans="1:41" x14ac:dyDescent="0.25">
      <c r="A11141" s="44" t="s">
        <v>1507</v>
      </c>
      <c r="B11141" s="44" t="s">
        <v>2529</v>
      </c>
      <c r="C11141" s="45" t="s">
        <v>14049</v>
      </c>
      <c r="D11141" s="45" t="s">
        <v>9895</v>
      </c>
      <c r="E11141" s="46">
        <v>47483</v>
      </c>
      <c r="F11141" s="93"/>
      <c r="G11141" s="93"/>
      <c r="H11141" s="93"/>
      <c r="I11141" s="99"/>
      <c r="J11141" s="99"/>
      <c r="K11141" s="99"/>
      <c r="L11141" s="99"/>
      <c r="M11141" s="99"/>
      <c r="N11141" s="44"/>
      <c r="O11141" s="44"/>
      <c r="P11141" s="99"/>
      <c r="Q11141" s="99"/>
      <c r="R11141" s="99"/>
      <c r="S11141" s="99"/>
      <c r="T11141" s="99"/>
      <c r="U11141" s="99"/>
      <c r="V11141" s="99"/>
      <c r="W11141" s="99"/>
      <c r="X11141" s="99"/>
      <c r="Y11141" s="99"/>
      <c r="Z11141" s="99"/>
      <c r="AA11141" s="99"/>
      <c r="AB11141" s="99"/>
      <c r="AC11141" s="99"/>
      <c r="AD11141" s="99"/>
      <c r="AE11141" s="99"/>
      <c r="AF11141" s="99"/>
      <c r="AG11141" s="99"/>
      <c r="AH11141" s="31"/>
      <c r="AI11141" s="31"/>
      <c r="AJ11141" s="31"/>
      <c r="AK11141" s="31"/>
      <c r="AL11141" s="31"/>
      <c r="AO11141" s="376"/>
    </row>
    <row r="11142" spans="1:41" x14ac:dyDescent="0.25">
      <c r="A11142" s="44" t="s">
        <v>1507</v>
      </c>
      <c r="B11142" s="44" t="s">
        <v>5012</v>
      </c>
      <c r="C11142" s="45" t="s">
        <v>5027</v>
      </c>
      <c r="D11142" s="45" t="s">
        <v>9895</v>
      </c>
      <c r="E11142" s="45" t="s">
        <v>4125</v>
      </c>
      <c r="F11142" s="93"/>
      <c r="G11142" s="93"/>
      <c r="H11142" s="93"/>
      <c r="I11142" s="99"/>
      <c r="J11142" s="99"/>
      <c r="K11142" s="99"/>
      <c r="L11142" s="99"/>
      <c r="M11142" s="99"/>
      <c r="N11142" s="44"/>
      <c r="O11142" s="44"/>
      <c r="P11142" s="99"/>
      <c r="Q11142" s="99"/>
      <c r="R11142" s="99"/>
      <c r="S11142" s="99"/>
      <c r="T11142" s="99"/>
      <c r="U11142" s="99"/>
      <c r="V11142" s="99"/>
      <c r="W11142" s="99"/>
      <c r="X11142" s="99"/>
      <c r="Y11142" s="99"/>
      <c r="Z11142" s="99"/>
      <c r="AA11142" s="99"/>
      <c r="AB11142" s="99"/>
      <c r="AC11142" s="99"/>
      <c r="AD11142" s="99"/>
      <c r="AE11142" s="99"/>
      <c r="AF11142" s="99"/>
      <c r="AG11142" s="99"/>
      <c r="AH11142" s="31"/>
      <c r="AI11142" s="31"/>
      <c r="AJ11142" s="31"/>
      <c r="AK11142" s="31"/>
      <c r="AL11142" s="31"/>
      <c r="AO11142" s="376"/>
    </row>
    <row r="11143" spans="1:41" x14ac:dyDescent="0.25">
      <c r="A11143" s="44" t="s">
        <v>1507</v>
      </c>
      <c r="B11143" s="44" t="s">
        <v>5005</v>
      </c>
      <c r="C11143" s="45" t="s">
        <v>5026</v>
      </c>
      <c r="D11143" s="45" t="s">
        <v>9895</v>
      </c>
      <c r="E11143" s="45" t="s">
        <v>4125</v>
      </c>
      <c r="F11143" s="93"/>
      <c r="G11143" s="93"/>
      <c r="H11143" s="93"/>
      <c r="I11143" s="99"/>
      <c r="J11143" s="99"/>
      <c r="K11143" s="99"/>
      <c r="L11143" s="99"/>
      <c r="M11143" s="99"/>
      <c r="N11143" s="44"/>
      <c r="O11143" s="44"/>
      <c r="P11143" s="99"/>
      <c r="Q11143" s="99"/>
      <c r="R11143" s="99"/>
      <c r="S11143" s="99"/>
      <c r="T11143" s="99"/>
      <c r="U11143" s="99"/>
      <c r="V11143" s="99"/>
      <c r="W11143" s="99"/>
      <c r="X11143" s="99"/>
      <c r="Y11143" s="99"/>
      <c r="Z11143" s="99"/>
      <c r="AA11143" s="99"/>
      <c r="AB11143" s="99"/>
      <c r="AC11143" s="99"/>
      <c r="AD11143" s="99"/>
      <c r="AE11143" s="99"/>
      <c r="AF11143" s="99"/>
      <c r="AG11143" s="99"/>
      <c r="AH11143" s="31"/>
      <c r="AI11143" s="31"/>
      <c r="AJ11143" s="31"/>
      <c r="AK11143" s="31"/>
      <c r="AL11143" s="31"/>
      <c r="AO11143" s="376"/>
    </row>
    <row r="11144" spans="1:41" x14ac:dyDescent="0.25">
      <c r="A11144" s="44" t="s">
        <v>1634</v>
      </c>
      <c r="B11144" s="44" t="s">
        <v>3475</v>
      </c>
      <c r="C11144" s="45">
        <v>260301</v>
      </c>
      <c r="D11144" s="45" t="s">
        <v>11363</v>
      </c>
      <c r="E11144" s="45" t="s">
        <v>17625</v>
      </c>
      <c r="AO11144" s="376"/>
    </row>
    <row r="11145" spans="1:41" x14ac:dyDescent="0.3">
      <c r="A11145" s="333" t="s">
        <v>1635</v>
      </c>
      <c r="B11145" s="333" t="s">
        <v>1157</v>
      </c>
      <c r="C11145" s="125" t="s">
        <v>13318</v>
      </c>
      <c r="D11145" s="32" t="s">
        <v>20309</v>
      </c>
      <c r="E11145" s="125" t="s">
        <v>12551</v>
      </c>
      <c r="F11145" s="125" t="s">
        <v>1189</v>
      </c>
      <c r="G11145" s="125" t="s">
        <v>1190</v>
      </c>
      <c r="AO11145" s="376"/>
    </row>
    <row r="11146" spans="1:41" x14ac:dyDescent="0.25">
      <c r="A11146" s="44" t="s">
        <v>1635</v>
      </c>
      <c r="B11146" s="44" t="s">
        <v>3475</v>
      </c>
      <c r="C11146" s="45">
        <v>230301</v>
      </c>
      <c r="D11146" s="45" t="s">
        <v>11363</v>
      </c>
      <c r="E11146" s="45" t="s">
        <v>5265</v>
      </c>
      <c r="AO11146" s="376"/>
    </row>
    <row r="11147" spans="1:41" x14ac:dyDescent="0.25">
      <c r="A11147" s="44" t="s">
        <v>5309</v>
      </c>
      <c r="B11147" s="44" t="s">
        <v>2350</v>
      </c>
      <c r="C11147" s="45">
        <v>220105</v>
      </c>
      <c r="D11147" s="45" t="s">
        <v>11363</v>
      </c>
      <c r="E11147" s="45" t="s">
        <v>2593</v>
      </c>
      <c r="AO11147" s="376"/>
    </row>
    <row r="11148" spans="1:41" x14ac:dyDescent="0.25">
      <c r="A11148" s="44" t="s">
        <v>11981</v>
      </c>
      <c r="B11148" s="44" t="s">
        <v>4237</v>
      </c>
      <c r="C11148" s="45">
        <v>241002</v>
      </c>
      <c r="D11148" s="45" t="s">
        <v>11363</v>
      </c>
      <c r="E11148" s="45" t="s">
        <v>5332</v>
      </c>
      <c r="AO11148" s="376"/>
    </row>
    <row r="11149" spans="1:41" x14ac:dyDescent="0.25">
      <c r="A11149" s="44" t="s">
        <v>8864</v>
      </c>
      <c r="B11149" s="319" t="s">
        <v>19553</v>
      </c>
      <c r="C11149" s="318" t="s">
        <v>19748</v>
      </c>
      <c r="D11149" s="93" t="s">
        <v>19934</v>
      </c>
      <c r="E11149" s="320">
        <v>46630</v>
      </c>
      <c r="F11149" s="93"/>
      <c r="G11149" s="93"/>
      <c r="H11149" s="93"/>
      <c r="I11149" s="99"/>
      <c r="J11149" s="99"/>
      <c r="K11149" s="99"/>
      <c r="L11149" s="99"/>
      <c r="M11149" s="99"/>
      <c r="N11149" s="99"/>
      <c r="O11149" s="99"/>
      <c r="P11149" s="99"/>
      <c r="Q11149" s="99"/>
      <c r="R11149" s="99"/>
      <c r="S11149" s="99"/>
      <c r="T11149" s="99"/>
      <c r="U11149" s="99"/>
      <c r="V11149" s="99"/>
      <c r="W11149" s="99"/>
      <c r="X11149" s="99"/>
      <c r="Y11149" s="99"/>
      <c r="Z11149" s="99"/>
      <c r="AA11149" s="99"/>
      <c r="AB11149" s="99"/>
      <c r="AC11149" s="99"/>
      <c r="AD11149" s="99"/>
      <c r="AE11149" s="99"/>
      <c r="AF11149" s="99"/>
      <c r="AG11149" s="99"/>
      <c r="AH11149" s="31"/>
      <c r="AI11149" s="31"/>
      <c r="AJ11149" s="31"/>
      <c r="AK11149" s="31"/>
      <c r="AL11149" s="31"/>
      <c r="AO11149" s="376"/>
    </row>
    <row r="11150" spans="1:41" x14ac:dyDescent="0.25">
      <c r="A11150" s="44" t="s">
        <v>8864</v>
      </c>
      <c r="B11150" s="44" t="s">
        <v>15012</v>
      </c>
      <c r="C11150" s="45" t="s">
        <v>13864</v>
      </c>
      <c r="D11150" s="367" t="s">
        <v>3696</v>
      </c>
      <c r="E11150" s="328">
        <f>DATE(2029,1,31)</f>
        <v>47149</v>
      </c>
      <c r="F11150" s="32"/>
      <c r="G11150" s="32"/>
      <c r="H11150" s="32"/>
      <c r="I11150" s="31"/>
      <c r="J11150" s="31"/>
      <c r="K11150" s="31"/>
      <c r="L11150" s="31"/>
      <c r="M11150" s="31"/>
      <c r="N11150" s="31"/>
      <c r="O11150" s="31"/>
      <c r="P11150" s="31"/>
      <c r="Q11150" s="31"/>
      <c r="R11150" s="31"/>
      <c r="S11150" s="31"/>
      <c r="T11150" s="31"/>
      <c r="U11150" s="31"/>
      <c r="V11150" s="31"/>
      <c r="W11150" s="31"/>
      <c r="X11150" s="31"/>
      <c r="Y11150" s="31"/>
      <c r="Z11150" s="31"/>
      <c r="AA11150" s="31"/>
      <c r="AB11150" s="31"/>
      <c r="AC11150" s="31"/>
      <c r="AD11150" s="31"/>
      <c r="AE11150" s="31"/>
      <c r="AF11150" s="31"/>
      <c r="AG11150" s="31"/>
      <c r="AH11150" s="31"/>
      <c r="AI11150" s="31"/>
      <c r="AJ11150" s="31"/>
      <c r="AK11150" s="31"/>
      <c r="AL11150" s="31"/>
      <c r="AO11150" s="376"/>
    </row>
    <row r="11151" spans="1:41" x14ac:dyDescent="0.25">
      <c r="A11151" s="44" t="s">
        <v>8864</v>
      </c>
      <c r="B11151" s="44" t="s">
        <v>14712</v>
      </c>
      <c r="C11151" s="45" t="s">
        <v>9144</v>
      </c>
      <c r="D11151" s="367" t="s">
        <v>3696</v>
      </c>
      <c r="E11151" s="328">
        <f>DATE(2027,10,11)</f>
        <v>46671</v>
      </c>
      <c r="F11151" s="32"/>
      <c r="G11151" s="32"/>
      <c r="H11151" s="32"/>
      <c r="I11151" s="31"/>
      <c r="J11151" s="31"/>
      <c r="K11151" s="31"/>
      <c r="L11151" s="31"/>
      <c r="M11151" s="31"/>
      <c r="N11151" s="31"/>
      <c r="O11151" s="31"/>
      <c r="P11151" s="31"/>
      <c r="Q11151" s="31"/>
      <c r="R11151" s="31"/>
      <c r="S11151" s="31"/>
      <c r="T11151" s="31"/>
      <c r="U11151" s="31"/>
      <c r="V11151" s="31"/>
      <c r="W11151" s="31"/>
      <c r="X11151" s="31"/>
      <c r="Y11151" s="31"/>
      <c r="Z11151" s="31"/>
      <c r="AA11151" s="31"/>
      <c r="AB11151" s="31"/>
      <c r="AC11151" s="31"/>
      <c r="AD11151" s="31"/>
      <c r="AE11151" s="31"/>
      <c r="AF11151" s="31"/>
      <c r="AG11151" s="31"/>
      <c r="AH11151" s="31"/>
      <c r="AI11151" s="31"/>
      <c r="AJ11151" s="31"/>
      <c r="AK11151" s="31"/>
      <c r="AL11151" s="31"/>
      <c r="AO11151" s="376"/>
    </row>
    <row r="11152" spans="1:41" x14ac:dyDescent="0.25">
      <c r="A11152" s="44" t="s">
        <v>17235</v>
      </c>
      <c r="B11152" s="44" t="s">
        <v>17233</v>
      </c>
      <c r="C11152" s="45" t="s">
        <v>17234</v>
      </c>
      <c r="D11152" s="45" t="s">
        <v>2147</v>
      </c>
      <c r="E11152" s="46">
        <v>46507</v>
      </c>
      <c r="F11152" s="93"/>
      <c r="G11152" s="93"/>
      <c r="H11152" s="93"/>
      <c r="I11152" s="99"/>
      <c r="J11152" s="99"/>
      <c r="K11152" s="99"/>
      <c r="L11152" s="99"/>
      <c r="M11152" s="99"/>
      <c r="N11152" s="99"/>
      <c r="O11152" s="99"/>
      <c r="P11152" s="99"/>
      <c r="Q11152" s="99"/>
      <c r="R11152" s="99"/>
      <c r="S11152" s="99"/>
      <c r="T11152" s="99"/>
      <c r="U11152" s="99"/>
      <c r="V11152" s="99"/>
      <c r="W11152" s="99"/>
      <c r="X11152" s="99"/>
      <c r="Y11152" s="99"/>
      <c r="Z11152" s="99"/>
      <c r="AA11152" s="99"/>
      <c r="AB11152" s="99"/>
      <c r="AC11152" s="99"/>
      <c r="AD11152" s="99"/>
      <c r="AE11152" s="99"/>
      <c r="AF11152" s="99"/>
      <c r="AG11152" s="99"/>
      <c r="AH11152" s="31"/>
      <c r="AI11152" s="31"/>
      <c r="AJ11152" s="31"/>
      <c r="AK11152" s="31"/>
      <c r="AL11152" s="31"/>
      <c r="AO11152" s="376"/>
    </row>
    <row r="11153" spans="1:41" x14ac:dyDescent="0.3">
      <c r="A11153" s="333" t="s">
        <v>16212</v>
      </c>
      <c r="B11153" s="333" t="s">
        <v>4812</v>
      </c>
      <c r="C11153" s="125" t="s">
        <v>16162</v>
      </c>
      <c r="D11153" s="32" t="s">
        <v>20309</v>
      </c>
      <c r="E11153" s="125" t="s">
        <v>4972</v>
      </c>
      <c r="F11153" s="125" t="s">
        <v>1189</v>
      </c>
      <c r="G11153" s="125" t="s">
        <v>1190</v>
      </c>
      <c r="AO11153" s="376"/>
    </row>
    <row r="11154" spans="1:41" x14ac:dyDescent="0.3">
      <c r="A11154" s="333" t="s">
        <v>16212</v>
      </c>
      <c r="B11154" s="333" t="s">
        <v>6928</v>
      </c>
      <c r="C11154" s="125" t="s">
        <v>19094</v>
      </c>
      <c r="D11154" s="32" t="s">
        <v>20309</v>
      </c>
      <c r="E11154" s="125" t="s">
        <v>9249</v>
      </c>
      <c r="F11154" s="125" t="s">
        <v>1189</v>
      </c>
      <c r="G11154" s="125" t="s">
        <v>1190</v>
      </c>
      <c r="AO11154" s="376"/>
    </row>
    <row r="11155" spans="1:41" x14ac:dyDescent="0.25">
      <c r="A11155" s="44" t="s">
        <v>8865</v>
      </c>
      <c r="B11155" s="44" t="s">
        <v>14738</v>
      </c>
      <c r="C11155" s="45" t="s">
        <v>5100</v>
      </c>
      <c r="D11155" s="367" t="s">
        <v>3696</v>
      </c>
      <c r="E11155" s="328">
        <f>DATE(2027,8,15)</f>
        <v>46614</v>
      </c>
      <c r="F11155" s="32"/>
      <c r="G11155" s="32"/>
      <c r="H11155" s="32"/>
      <c r="I11155" s="31"/>
      <c r="J11155" s="31"/>
      <c r="K11155" s="31"/>
      <c r="L11155" s="31"/>
      <c r="M11155" s="31"/>
      <c r="N11155" s="31"/>
      <c r="O11155" s="31"/>
      <c r="P11155" s="31"/>
      <c r="Q11155" s="31"/>
      <c r="R11155" s="31"/>
      <c r="S11155" s="31"/>
      <c r="T11155" s="31"/>
      <c r="U11155" s="31"/>
      <c r="V11155" s="31"/>
      <c r="W11155" s="31"/>
      <c r="X11155" s="31"/>
      <c r="Y11155" s="31"/>
      <c r="Z11155" s="31"/>
      <c r="AA11155" s="31"/>
      <c r="AB11155" s="31"/>
      <c r="AC11155" s="31"/>
      <c r="AD11155" s="31"/>
      <c r="AE11155" s="31"/>
      <c r="AF11155" s="31"/>
      <c r="AG11155" s="31"/>
      <c r="AH11155" s="31"/>
      <c r="AI11155" s="31"/>
      <c r="AJ11155" s="31"/>
      <c r="AK11155" s="31"/>
      <c r="AL11155" s="31"/>
      <c r="AO11155" s="376"/>
    </row>
    <row r="11156" spans="1:41" x14ac:dyDescent="0.25">
      <c r="A11156" s="44" t="s">
        <v>18045</v>
      </c>
      <c r="B11156" s="44" t="s">
        <v>5134</v>
      </c>
      <c r="C11156" s="45">
        <v>230807</v>
      </c>
      <c r="D11156" s="45" t="s">
        <v>11363</v>
      </c>
      <c r="E11156" s="45" t="s">
        <v>8282</v>
      </c>
      <c r="AO11156" s="376"/>
    </row>
    <row r="11157" spans="1:41" x14ac:dyDescent="0.3">
      <c r="A11157" s="333" t="s">
        <v>11220</v>
      </c>
      <c r="B11157" s="333" t="s">
        <v>11371</v>
      </c>
      <c r="C11157" s="125" t="s">
        <v>11215</v>
      </c>
      <c r="D11157" s="32" t="s">
        <v>20309</v>
      </c>
      <c r="E11157" s="125" t="s">
        <v>4966</v>
      </c>
      <c r="F11157" s="125" t="s">
        <v>1189</v>
      </c>
      <c r="G11157" s="125" t="s">
        <v>1190</v>
      </c>
      <c r="AO11157" s="376"/>
    </row>
    <row r="11158" spans="1:41" x14ac:dyDescent="0.3">
      <c r="A11158" s="333" t="s">
        <v>1059</v>
      </c>
      <c r="B11158" s="333" t="s">
        <v>1174</v>
      </c>
      <c r="C11158" s="125" t="s">
        <v>19093</v>
      </c>
      <c r="D11158" s="32" t="s">
        <v>20309</v>
      </c>
      <c r="E11158" s="125" t="s">
        <v>9249</v>
      </c>
      <c r="F11158" s="125" t="s">
        <v>1189</v>
      </c>
      <c r="G11158" s="125" t="s">
        <v>1190</v>
      </c>
      <c r="AO11158" s="376"/>
    </row>
    <row r="11159" spans="1:41" x14ac:dyDescent="0.25">
      <c r="A11159" s="44" t="s">
        <v>1059</v>
      </c>
      <c r="B11159" s="44" t="s">
        <v>20349</v>
      </c>
      <c r="C11159" s="45" t="s">
        <v>20395</v>
      </c>
      <c r="D11159" s="46" t="s">
        <v>21328</v>
      </c>
      <c r="E11159" s="46">
        <v>46554</v>
      </c>
      <c r="AO11159" s="376"/>
    </row>
    <row r="11160" spans="1:41" x14ac:dyDescent="0.25">
      <c r="A11160" s="44" t="s">
        <v>1059</v>
      </c>
      <c r="B11160" s="44" t="s">
        <v>20349</v>
      </c>
      <c r="C11160" s="45" t="s">
        <v>20395</v>
      </c>
      <c r="D11160" s="46" t="s">
        <v>21328</v>
      </c>
      <c r="E11160" s="46">
        <v>46553</v>
      </c>
      <c r="AO11160" s="376"/>
    </row>
    <row r="11161" spans="1:41" x14ac:dyDescent="0.25">
      <c r="A11161" s="44" t="s">
        <v>11592</v>
      </c>
      <c r="B11161" s="44" t="s">
        <v>21331</v>
      </c>
      <c r="C11161" s="45" t="s">
        <v>11586</v>
      </c>
      <c r="D11161" s="45" t="s">
        <v>21447</v>
      </c>
      <c r="E11161" s="46">
        <v>46752</v>
      </c>
      <c r="AO11161" s="376"/>
    </row>
    <row r="11162" spans="1:41" x14ac:dyDescent="0.25">
      <c r="A11162" s="44" t="s">
        <v>18046</v>
      </c>
      <c r="B11162" s="44" t="s">
        <v>923</v>
      </c>
      <c r="C11162" s="45">
        <v>220303</v>
      </c>
      <c r="D11162" s="45" t="s">
        <v>11363</v>
      </c>
      <c r="E11162" s="45" t="s">
        <v>2593</v>
      </c>
      <c r="AO11162" s="376"/>
    </row>
    <row r="11163" spans="1:41" x14ac:dyDescent="0.3">
      <c r="A11163" s="333" t="s">
        <v>2187</v>
      </c>
      <c r="B11163" s="333" t="s">
        <v>3456</v>
      </c>
      <c r="C11163" s="125" t="s">
        <v>10963</v>
      </c>
      <c r="D11163" s="32" t="s">
        <v>20309</v>
      </c>
      <c r="E11163" s="125" t="s">
        <v>2593</v>
      </c>
      <c r="F11163" s="125" t="s">
        <v>1189</v>
      </c>
      <c r="G11163" s="125" t="s">
        <v>1190</v>
      </c>
      <c r="AO11163" s="376"/>
    </row>
    <row r="11164" spans="1:41" x14ac:dyDescent="0.3">
      <c r="A11164" s="333" t="s">
        <v>2187</v>
      </c>
      <c r="B11164" s="333" t="s">
        <v>15583</v>
      </c>
      <c r="C11164" s="125" t="s">
        <v>15584</v>
      </c>
      <c r="D11164" s="32" t="s">
        <v>20309</v>
      </c>
      <c r="E11164" s="125" t="s">
        <v>15591</v>
      </c>
      <c r="F11164" s="125" t="s">
        <v>1189</v>
      </c>
      <c r="G11164" s="125" t="s">
        <v>1190</v>
      </c>
      <c r="AO11164" s="376"/>
    </row>
    <row r="11165" spans="1:41" x14ac:dyDescent="0.3">
      <c r="A11165" s="333" t="s">
        <v>2187</v>
      </c>
      <c r="B11165" s="333" t="s">
        <v>4815</v>
      </c>
      <c r="C11165" s="125" t="s">
        <v>15581</v>
      </c>
      <c r="D11165" s="32" t="s">
        <v>20309</v>
      </c>
      <c r="E11165" s="125" t="s">
        <v>9839</v>
      </c>
      <c r="F11165" s="125" t="s">
        <v>1189</v>
      </c>
      <c r="G11165" s="125" t="s">
        <v>1190</v>
      </c>
      <c r="AO11165" s="376"/>
    </row>
    <row r="11166" spans="1:41" x14ac:dyDescent="0.25">
      <c r="A11166" s="44" t="s">
        <v>2187</v>
      </c>
      <c r="B11166" s="44" t="s">
        <v>5321</v>
      </c>
      <c r="C11166" s="45">
        <v>23010401</v>
      </c>
      <c r="D11166" s="45" t="s">
        <v>11363</v>
      </c>
      <c r="E11166" s="45" t="s">
        <v>5322</v>
      </c>
      <c r="AO11166" s="376"/>
    </row>
    <row r="11167" spans="1:41" x14ac:dyDescent="0.25">
      <c r="A11167" s="44" t="s">
        <v>2187</v>
      </c>
      <c r="B11167" s="44" t="s">
        <v>3176</v>
      </c>
      <c r="C11167" s="45">
        <v>23010402</v>
      </c>
      <c r="D11167" s="45" t="s">
        <v>11363</v>
      </c>
      <c r="E11167" s="45" t="s">
        <v>5322</v>
      </c>
      <c r="AO11167" s="376"/>
    </row>
    <row r="11168" spans="1:41" x14ac:dyDescent="0.25">
      <c r="A11168" s="44" t="s">
        <v>2187</v>
      </c>
      <c r="B11168" s="44" t="s">
        <v>17517</v>
      </c>
      <c r="C11168" s="45">
        <v>24070201</v>
      </c>
      <c r="D11168" s="45" t="s">
        <v>11363</v>
      </c>
      <c r="E11168" s="45" t="s">
        <v>7420</v>
      </c>
      <c r="AO11168" s="376"/>
    </row>
    <row r="11169" spans="1:41" x14ac:dyDescent="0.25">
      <c r="A11169" s="44" t="s">
        <v>2187</v>
      </c>
      <c r="B11169" s="44" t="s">
        <v>3048</v>
      </c>
      <c r="C11169" s="45">
        <v>24070202</v>
      </c>
      <c r="D11169" s="45" t="s">
        <v>11363</v>
      </c>
      <c r="E11169" s="45" t="s">
        <v>7420</v>
      </c>
      <c r="AO11169" s="376"/>
    </row>
    <row r="11170" spans="1:41" x14ac:dyDescent="0.25">
      <c r="A11170" s="44" t="s">
        <v>2187</v>
      </c>
      <c r="B11170" s="44" t="s">
        <v>17465</v>
      </c>
      <c r="C11170" s="45">
        <v>26020101</v>
      </c>
      <c r="D11170" s="45" t="s">
        <v>11363</v>
      </c>
      <c r="E11170" s="45" t="s">
        <v>9238</v>
      </c>
      <c r="AO11170" s="376"/>
    </row>
    <row r="11171" spans="1:41" x14ac:dyDescent="0.25">
      <c r="A11171" s="44" t="s">
        <v>20599</v>
      </c>
      <c r="B11171" s="44" t="s">
        <v>20598</v>
      </c>
      <c r="C11171" s="45" t="s">
        <v>14252</v>
      </c>
      <c r="D11171" s="32" t="s">
        <v>5559</v>
      </c>
      <c r="E11171" s="45" t="s">
        <v>20862</v>
      </c>
      <c r="F11171" s="32"/>
      <c r="G11171" s="32"/>
      <c r="H11171" s="32"/>
      <c r="I11171" s="31"/>
      <c r="J11171" s="31"/>
      <c r="K11171" s="31"/>
      <c r="L11171" s="31"/>
      <c r="M11171" s="31"/>
      <c r="N11171" s="31"/>
      <c r="O11171" s="31"/>
      <c r="P11171" s="31"/>
      <c r="Q11171" s="31"/>
      <c r="R11171" s="31"/>
      <c r="S11171" s="31"/>
      <c r="T11171" s="31"/>
      <c r="U11171" s="31"/>
      <c r="V11171" s="31"/>
      <c r="W11171" s="31"/>
      <c r="X11171" s="31"/>
      <c r="Y11171" s="31"/>
      <c r="Z11171" s="31"/>
      <c r="AA11171" s="31"/>
      <c r="AB11171" s="31"/>
      <c r="AC11171" s="31"/>
      <c r="AD11171" s="31"/>
      <c r="AE11171" s="31"/>
      <c r="AF11171" s="31"/>
      <c r="AG11171" s="31"/>
      <c r="AH11171" s="31"/>
      <c r="AI11171" s="31"/>
      <c r="AJ11171" s="31"/>
      <c r="AK11171" s="31"/>
      <c r="AL11171" s="31"/>
      <c r="AO11171" s="376"/>
    </row>
    <row r="11172" spans="1:41" x14ac:dyDescent="0.3">
      <c r="A11172" s="333" t="s">
        <v>6941</v>
      </c>
      <c r="B11172" s="333" t="s">
        <v>1188</v>
      </c>
      <c r="C11172" s="125" t="s">
        <v>8618</v>
      </c>
      <c r="D11172" s="32" t="s">
        <v>20309</v>
      </c>
      <c r="E11172" s="125" t="s">
        <v>8619</v>
      </c>
      <c r="F11172" s="125" t="s">
        <v>1189</v>
      </c>
      <c r="G11172" s="125" t="s">
        <v>1190</v>
      </c>
      <c r="AO11172" s="376"/>
    </row>
    <row r="11173" spans="1:41" x14ac:dyDescent="0.3">
      <c r="A11173" s="333" t="s">
        <v>6941</v>
      </c>
      <c r="B11173" s="333" t="s">
        <v>6930</v>
      </c>
      <c r="C11173" s="125" t="s">
        <v>19100</v>
      </c>
      <c r="D11173" s="32" t="s">
        <v>20309</v>
      </c>
      <c r="E11173" s="125" t="s">
        <v>9249</v>
      </c>
      <c r="F11173" s="125" t="s">
        <v>1189</v>
      </c>
      <c r="G11173" s="125" t="s">
        <v>1190</v>
      </c>
      <c r="AO11173" s="376"/>
    </row>
    <row r="11174" spans="1:41" x14ac:dyDescent="0.25">
      <c r="A11174" s="44" t="s">
        <v>19389</v>
      </c>
      <c r="B11174" s="319" t="s">
        <v>19564</v>
      </c>
      <c r="C11174" s="318" t="s">
        <v>19749</v>
      </c>
      <c r="D11174" s="93" t="s">
        <v>19934</v>
      </c>
      <c r="E11174" s="320">
        <v>46387</v>
      </c>
      <c r="F11174" s="93"/>
      <c r="G11174" s="93"/>
      <c r="H11174" s="93"/>
      <c r="I11174" s="99"/>
      <c r="J11174" s="99"/>
      <c r="K11174" s="99"/>
      <c r="L11174" s="99"/>
      <c r="M11174" s="99"/>
      <c r="N11174" s="99"/>
      <c r="O11174" s="99"/>
      <c r="P11174" s="99"/>
      <c r="Q11174" s="99"/>
      <c r="R11174" s="99"/>
      <c r="S11174" s="99"/>
      <c r="T11174" s="99"/>
      <c r="U11174" s="99"/>
      <c r="V11174" s="99"/>
      <c r="W11174" s="99"/>
      <c r="X11174" s="99"/>
      <c r="Y11174" s="99"/>
      <c r="Z11174" s="99"/>
      <c r="AA11174" s="99"/>
      <c r="AB11174" s="99"/>
      <c r="AC11174" s="99"/>
      <c r="AD11174" s="99"/>
      <c r="AE11174" s="99"/>
      <c r="AF11174" s="99"/>
      <c r="AG11174" s="99"/>
      <c r="AH11174" s="31"/>
      <c r="AI11174" s="31"/>
      <c r="AJ11174" s="31"/>
      <c r="AK11174" s="31"/>
      <c r="AL11174" s="31"/>
      <c r="AO11174" s="376"/>
    </row>
    <row r="11175" spans="1:41" x14ac:dyDescent="0.25">
      <c r="A11175" s="44" t="s">
        <v>5310</v>
      </c>
      <c r="B11175" s="44" t="s">
        <v>2350</v>
      </c>
      <c r="C11175" s="45">
        <v>230105</v>
      </c>
      <c r="D11175" s="45" t="s">
        <v>11363</v>
      </c>
      <c r="E11175" s="45" t="s">
        <v>5265</v>
      </c>
      <c r="AO11175" s="376"/>
    </row>
    <row r="11176" spans="1:41" x14ac:dyDescent="0.25">
      <c r="A11176" s="44" t="s">
        <v>2992</v>
      </c>
      <c r="B11176" s="44" t="s">
        <v>2350</v>
      </c>
      <c r="C11176" s="45">
        <v>230105</v>
      </c>
      <c r="D11176" s="45" t="s">
        <v>11363</v>
      </c>
      <c r="E11176" s="45" t="s">
        <v>5265</v>
      </c>
      <c r="AO11176" s="376"/>
    </row>
    <row r="11177" spans="1:41" x14ac:dyDescent="0.25">
      <c r="A11177" s="44" t="s">
        <v>6695</v>
      </c>
      <c r="B11177" s="44" t="s">
        <v>14067</v>
      </c>
      <c r="C11177" s="45" t="s">
        <v>14068</v>
      </c>
      <c r="D11177" s="45" t="s">
        <v>11204</v>
      </c>
      <c r="E11177" s="45" t="s">
        <v>11887</v>
      </c>
      <c r="F11177" s="93"/>
      <c r="G11177" s="93"/>
      <c r="H11177" s="93"/>
      <c r="I11177" s="99"/>
      <c r="J11177" s="99"/>
      <c r="K11177" s="99"/>
      <c r="L11177" s="99"/>
      <c r="M11177" s="99"/>
      <c r="N11177" s="99"/>
      <c r="O11177" s="99"/>
      <c r="P11177" s="99"/>
      <c r="Q11177" s="99"/>
      <c r="R11177" s="99"/>
      <c r="S11177" s="99"/>
      <c r="T11177" s="99"/>
      <c r="U11177" s="99"/>
      <c r="V11177" s="99"/>
      <c r="W11177" s="99"/>
      <c r="X11177" s="99"/>
      <c r="Y11177" s="99"/>
      <c r="Z11177" s="99"/>
      <c r="AA11177" s="99"/>
      <c r="AB11177" s="99"/>
      <c r="AC11177" s="99"/>
      <c r="AD11177" s="99"/>
      <c r="AE11177" s="99"/>
      <c r="AF11177" s="99"/>
      <c r="AG11177" s="99"/>
      <c r="AH11177" s="31"/>
      <c r="AI11177" s="31"/>
      <c r="AJ11177" s="31"/>
      <c r="AK11177" s="31"/>
      <c r="AL11177" s="31"/>
      <c r="AO11177" s="376"/>
    </row>
    <row r="11178" spans="1:41" x14ac:dyDescent="0.25">
      <c r="A11178" s="44" t="s">
        <v>6695</v>
      </c>
      <c r="B11178" s="44" t="s">
        <v>14067</v>
      </c>
      <c r="C11178" s="45" t="s">
        <v>14068</v>
      </c>
      <c r="D11178" s="93" t="s">
        <v>17443</v>
      </c>
      <c r="E11178" s="45" t="s">
        <v>11887</v>
      </c>
      <c r="F11178" s="93"/>
      <c r="G11178" s="93"/>
      <c r="H11178" s="93"/>
      <c r="I11178" s="99"/>
      <c r="J11178" s="99"/>
      <c r="K11178" s="99"/>
      <c r="L11178" s="99"/>
      <c r="M11178" s="99"/>
      <c r="N11178" s="99"/>
      <c r="O11178" s="99"/>
      <c r="P11178" s="99"/>
      <c r="Q11178" s="99"/>
      <c r="R11178" s="99"/>
      <c r="S11178" s="99"/>
      <c r="T11178" s="99"/>
      <c r="U11178" s="99"/>
      <c r="V11178" s="99"/>
      <c r="W11178" s="99"/>
      <c r="X11178" s="99"/>
      <c r="Y11178" s="99"/>
      <c r="Z11178" s="99"/>
      <c r="AA11178" s="99"/>
      <c r="AB11178" s="99"/>
      <c r="AC11178" s="99"/>
      <c r="AD11178" s="99"/>
      <c r="AE11178" s="99"/>
      <c r="AF11178" s="99"/>
      <c r="AG11178" s="99"/>
      <c r="AH11178" s="31"/>
      <c r="AI11178" s="31"/>
      <c r="AJ11178" s="31"/>
      <c r="AK11178" s="31"/>
      <c r="AL11178" s="31"/>
      <c r="AO11178" s="376"/>
    </row>
    <row r="11179" spans="1:41" x14ac:dyDescent="0.25">
      <c r="A11179" s="44" t="s">
        <v>9479</v>
      </c>
      <c r="B11179" s="92" t="s">
        <v>9602</v>
      </c>
      <c r="C11179" s="45" t="s">
        <v>9334</v>
      </c>
      <c r="D11179" s="93" t="s">
        <v>9601</v>
      </c>
      <c r="E11179" s="94">
        <v>46568</v>
      </c>
      <c r="F11179" s="93"/>
      <c r="G11179" s="93"/>
      <c r="H11179" s="93"/>
      <c r="I11179" s="99"/>
      <c r="J11179" s="99"/>
      <c r="K11179" s="99"/>
      <c r="L11179" s="99"/>
      <c r="M11179" s="99"/>
      <c r="N11179" s="44"/>
      <c r="O11179" s="44"/>
      <c r="P11179" s="99"/>
      <c r="Q11179" s="99"/>
      <c r="R11179" s="99"/>
      <c r="S11179" s="99"/>
      <c r="T11179" s="99"/>
      <c r="U11179" s="99"/>
      <c r="V11179" s="99"/>
      <c r="W11179" s="99"/>
      <c r="X11179" s="99"/>
      <c r="Y11179" s="99"/>
      <c r="Z11179" s="99"/>
      <c r="AA11179" s="99"/>
      <c r="AB11179" s="99"/>
      <c r="AC11179" s="99"/>
      <c r="AD11179" s="99"/>
      <c r="AE11179" s="99"/>
      <c r="AF11179" s="99"/>
      <c r="AG11179" s="99"/>
      <c r="AH11179" s="31"/>
      <c r="AI11179" s="31"/>
      <c r="AJ11179" s="31"/>
      <c r="AK11179" s="31"/>
      <c r="AL11179" s="31"/>
      <c r="AO11179" s="376"/>
    </row>
    <row r="11180" spans="1:41" x14ac:dyDescent="0.25">
      <c r="A11180" s="44" t="s">
        <v>9479</v>
      </c>
      <c r="B11180" s="44" t="s">
        <v>15709</v>
      </c>
      <c r="C11180" s="45">
        <v>250701</v>
      </c>
      <c r="D11180" s="45" t="s">
        <v>11363</v>
      </c>
      <c r="E11180" s="45" t="s">
        <v>9839</v>
      </c>
      <c r="AO11180" s="376"/>
    </row>
    <row r="11181" spans="1:41" x14ac:dyDescent="0.25">
      <c r="A11181" s="44" t="s">
        <v>3912</v>
      </c>
      <c r="B11181" s="44" t="s">
        <v>21336</v>
      </c>
      <c r="C11181" s="45" t="s">
        <v>9700</v>
      </c>
      <c r="D11181" s="45" t="s">
        <v>21447</v>
      </c>
      <c r="E11181" s="46">
        <v>46538</v>
      </c>
      <c r="AO11181" s="376"/>
    </row>
    <row r="11182" spans="1:41" x14ac:dyDescent="0.25">
      <c r="A11182" s="44" t="s">
        <v>13249</v>
      </c>
      <c r="B11182" s="44" t="s">
        <v>5321</v>
      </c>
      <c r="C11182" s="45">
        <v>25010401</v>
      </c>
      <c r="D11182" s="45" t="s">
        <v>11363</v>
      </c>
      <c r="E11182" s="45" t="s">
        <v>12564</v>
      </c>
      <c r="AO11182" s="376"/>
    </row>
    <row r="11183" spans="1:41" x14ac:dyDescent="0.25">
      <c r="A11183" s="44" t="s">
        <v>13249</v>
      </c>
      <c r="B11183" s="44" t="s">
        <v>3176</v>
      </c>
      <c r="C11183" s="45">
        <v>25010402</v>
      </c>
      <c r="D11183" s="45" t="s">
        <v>11363</v>
      </c>
      <c r="E11183" s="45" t="s">
        <v>12564</v>
      </c>
      <c r="AO11183" s="376"/>
    </row>
    <row r="11184" spans="1:41" x14ac:dyDescent="0.25">
      <c r="A11184" s="262" t="s">
        <v>6260</v>
      </c>
      <c r="B11184" s="262" t="s">
        <v>8575</v>
      </c>
      <c r="C11184" s="263">
        <v>791202303001</v>
      </c>
      <c r="D11184" s="263" t="s">
        <v>6271</v>
      </c>
      <c r="E11184" s="264" t="s">
        <v>3157</v>
      </c>
      <c r="F11184" s="93"/>
      <c r="G11184" s="93"/>
      <c r="H11184" s="93"/>
      <c r="I11184" s="99"/>
      <c r="J11184" s="99"/>
      <c r="K11184" s="99"/>
      <c r="L11184" s="99"/>
      <c r="M11184" s="99"/>
      <c r="N11184" s="44"/>
      <c r="O11184" s="44"/>
      <c r="P11184" s="99"/>
      <c r="Q11184" s="99"/>
      <c r="R11184" s="99"/>
      <c r="S11184" s="99"/>
      <c r="T11184" s="99"/>
      <c r="U11184" s="99"/>
      <c r="V11184" s="99"/>
      <c r="W11184" s="99"/>
      <c r="X11184" s="99"/>
      <c r="Y11184" s="99"/>
      <c r="Z11184" s="99"/>
      <c r="AA11184" s="99"/>
      <c r="AB11184" s="99"/>
      <c r="AC11184" s="99"/>
      <c r="AD11184" s="99"/>
      <c r="AE11184" s="99"/>
      <c r="AF11184" s="99"/>
      <c r="AG11184" s="99"/>
      <c r="AH11184" s="31"/>
      <c r="AI11184" s="31"/>
      <c r="AJ11184" s="31"/>
      <c r="AK11184" s="31"/>
      <c r="AL11184" s="31"/>
      <c r="AO11184" s="376"/>
    </row>
    <row r="11185" spans="1:41" x14ac:dyDescent="0.25">
      <c r="A11185" s="262" t="s">
        <v>6260</v>
      </c>
      <c r="B11185" s="262" t="s">
        <v>8578</v>
      </c>
      <c r="C11185" s="263">
        <v>791202303002</v>
      </c>
      <c r="D11185" s="263" t="s">
        <v>6271</v>
      </c>
      <c r="E11185" s="264" t="s">
        <v>3157</v>
      </c>
      <c r="F11185" s="93"/>
      <c r="G11185" s="93"/>
      <c r="H11185" s="93"/>
      <c r="I11185" s="99"/>
      <c r="J11185" s="99"/>
      <c r="K11185" s="99"/>
      <c r="L11185" s="99"/>
      <c r="M11185" s="99"/>
      <c r="N11185" s="44"/>
      <c r="O11185" s="44"/>
      <c r="P11185" s="99"/>
      <c r="Q11185" s="99"/>
      <c r="R11185" s="99"/>
      <c r="S11185" s="99"/>
      <c r="T11185" s="99"/>
      <c r="U11185" s="99"/>
      <c r="V11185" s="99"/>
      <c r="W11185" s="99"/>
      <c r="X11185" s="99"/>
      <c r="Y11185" s="99"/>
      <c r="Z11185" s="99"/>
      <c r="AA11185" s="99"/>
      <c r="AB11185" s="99"/>
      <c r="AC11185" s="99"/>
      <c r="AD11185" s="99"/>
      <c r="AE11185" s="99"/>
      <c r="AF11185" s="99"/>
      <c r="AG11185" s="99"/>
      <c r="AH11185" s="31"/>
      <c r="AI11185" s="31"/>
      <c r="AJ11185" s="31"/>
      <c r="AK11185" s="31"/>
      <c r="AL11185" s="31"/>
      <c r="AO11185" s="376"/>
    </row>
    <row r="11186" spans="1:41" x14ac:dyDescent="0.25">
      <c r="A11186" s="262" t="s">
        <v>6260</v>
      </c>
      <c r="B11186" s="262" t="s">
        <v>6225</v>
      </c>
      <c r="C11186" s="263">
        <v>791202107001</v>
      </c>
      <c r="D11186" s="263" t="s">
        <v>6271</v>
      </c>
      <c r="E11186" s="264" t="s">
        <v>6874</v>
      </c>
      <c r="F11186" s="93"/>
      <c r="G11186" s="93"/>
      <c r="H11186" s="93"/>
      <c r="I11186" s="99"/>
      <c r="J11186" s="99"/>
      <c r="K11186" s="99"/>
      <c r="L11186" s="99"/>
      <c r="M11186" s="99"/>
      <c r="N11186" s="44"/>
      <c r="O11186" s="44"/>
      <c r="P11186" s="99"/>
      <c r="Q11186" s="99"/>
      <c r="R11186" s="99"/>
      <c r="S11186" s="99"/>
      <c r="T11186" s="99"/>
      <c r="U11186" s="99"/>
      <c r="V11186" s="99"/>
      <c r="W11186" s="99"/>
      <c r="X11186" s="99"/>
      <c r="Y11186" s="99"/>
      <c r="Z11186" s="99"/>
      <c r="AA11186" s="99"/>
      <c r="AB11186" s="99"/>
      <c r="AC11186" s="99"/>
      <c r="AD11186" s="99"/>
      <c r="AE11186" s="99"/>
      <c r="AF11186" s="99"/>
      <c r="AG11186" s="99"/>
      <c r="AH11186" s="31"/>
      <c r="AI11186" s="31"/>
      <c r="AJ11186" s="31"/>
      <c r="AK11186" s="31"/>
      <c r="AL11186" s="31"/>
      <c r="AO11186" s="376"/>
    </row>
    <row r="11187" spans="1:41" x14ac:dyDescent="0.25">
      <c r="A11187" s="44" t="s">
        <v>10615</v>
      </c>
      <c r="B11187" s="44" t="s">
        <v>3841</v>
      </c>
      <c r="C11187" s="45">
        <v>24060401</v>
      </c>
      <c r="D11187" s="45" t="s">
        <v>11363</v>
      </c>
      <c r="E11187" s="45" t="s">
        <v>4962</v>
      </c>
      <c r="AO11187" s="376"/>
    </row>
    <row r="11188" spans="1:41" x14ac:dyDescent="0.25">
      <c r="A11188" s="44" t="s">
        <v>10615</v>
      </c>
      <c r="B11188" s="44" t="s">
        <v>926</v>
      </c>
      <c r="C11188" s="45">
        <v>24060402</v>
      </c>
      <c r="D11188" s="45" t="s">
        <v>11363</v>
      </c>
      <c r="E11188" s="45" t="s">
        <v>4962</v>
      </c>
      <c r="AO11188" s="376"/>
    </row>
    <row r="11189" spans="1:41" x14ac:dyDescent="0.25">
      <c r="A11189" s="44" t="s">
        <v>18047</v>
      </c>
      <c r="B11189" s="44" t="s">
        <v>5321</v>
      </c>
      <c r="C11189" s="45">
        <v>26010401</v>
      </c>
      <c r="D11189" s="45" t="s">
        <v>11363</v>
      </c>
      <c r="E11189" s="45" t="s">
        <v>17459</v>
      </c>
      <c r="AO11189" s="376"/>
    </row>
    <row r="11190" spans="1:41" x14ac:dyDescent="0.25">
      <c r="A11190" s="44" t="s">
        <v>18047</v>
      </c>
      <c r="B11190" s="44" t="s">
        <v>3176</v>
      </c>
      <c r="C11190" s="45">
        <v>26010402</v>
      </c>
      <c r="D11190" s="45" t="s">
        <v>11363</v>
      </c>
      <c r="E11190" s="45" t="s">
        <v>17459</v>
      </c>
      <c r="AO11190" s="376"/>
    </row>
    <row r="11191" spans="1:41" x14ac:dyDescent="0.25">
      <c r="A11191" s="44" t="s">
        <v>18048</v>
      </c>
      <c r="B11191" s="44" t="s">
        <v>5321</v>
      </c>
      <c r="C11191" s="45">
        <v>25010401</v>
      </c>
      <c r="D11191" s="45" t="s">
        <v>11363</v>
      </c>
      <c r="E11191" s="45" t="s">
        <v>12564</v>
      </c>
      <c r="AO11191" s="376"/>
    </row>
    <row r="11192" spans="1:41" x14ac:dyDescent="0.25">
      <c r="A11192" s="44" t="s">
        <v>12343</v>
      </c>
      <c r="B11192" s="44" t="s">
        <v>12107</v>
      </c>
      <c r="C11192" s="45">
        <v>10.23</v>
      </c>
      <c r="D11192" s="45" t="s">
        <v>12549</v>
      </c>
      <c r="E11192" s="46">
        <v>46934</v>
      </c>
      <c r="F11192" s="45"/>
      <c r="G11192" s="93"/>
      <c r="H11192" s="93"/>
      <c r="I11192" s="99"/>
      <c r="J11192" s="99"/>
      <c r="K11192" s="99"/>
      <c r="L11192" s="99"/>
      <c r="M11192" s="99"/>
      <c r="N11192" s="99"/>
      <c r="O11192" s="99"/>
      <c r="P11192" s="99"/>
      <c r="Q11192" s="99"/>
      <c r="R11192" s="99"/>
      <c r="S11192" s="99"/>
      <c r="T11192" s="99"/>
      <c r="U11192" s="99"/>
      <c r="V11192" s="99"/>
      <c r="W11192" s="99"/>
      <c r="X11192" s="99"/>
      <c r="Y11192" s="99"/>
      <c r="Z11192" s="99"/>
      <c r="AA11192" s="99"/>
      <c r="AB11192" s="99"/>
      <c r="AC11192" s="99"/>
      <c r="AD11192" s="99"/>
      <c r="AE11192" s="99"/>
      <c r="AF11192" s="99"/>
      <c r="AG11192" s="99"/>
      <c r="AH11192" s="31"/>
      <c r="AI11192" s="31"/>
      <c r="AJ11192" s="31"/>
      <c r="AK11192" s="31"/>
      <c r="AL11192" s="31"/>
      <c r="AO11192" s="376"/>
    </row>
    <row r="11193" spans="1:41" x14ac:dyDescent="0.25">
      <c r="A11193" s="44" t="s">
        <v>12343</v>
      </c>
      <c r="B11193" s="44" t="s">
        <v>12094</v>
      </c>
      <c r="C11193" s="45">
        <v>12.23</v>
      </c>
      <c r="D11193" s="45" t="s">
        <v>12549</v>
      </c>
      <c r="E11193" s="46">
        <v>46934</v>
      </c>
      <c r="F11193" s="45"/>
      <c r="G11193" s="93"/>
      <c r="H11193" s="93"/>
      <c r="I11193" s="99"/>
      <c r="J11193" s="99"/>
      <c r="K11193" s="99"/>
      <c r="L11193" s="99"/>
      <c r="M11193" s="99"/>
      <c r="N11193" s="99"/>
      <c r="O11193" s="99"/>
      <c r="P11193" s="99"/>
      <c r="Q11193" s="99"/>
      <c r="R11193" s="99"/>
      <c r="S11193" s="99"/>
      <c r="T11193" s="99"/>
      <c r="U11193" s="99"/>
      <c r="V11193" s="99"/>
      <c r="W11193" s="99"/>
      <c r="X11193" s="99"/>
      <c r="Y11193" s="99"/>
      <c r="Z11193" s="99"/>
      <c r="AA11193" s="99"/>
      <c r="AB11193" s="99"/>
      <c r="AC11193" s="99"/>
      <c r="AD11193" s="99"/>
      <c r="AE11193" s="99"/>
      <c r="AF11193" s="99"/>
      <c r="AG11193" s="99"/>
      <c r="AH11193" s="31"/>
      <c r="AI11193" s="31"/>
      <c r="AJ11193" s="31"/>
      <c r="AK11193" s="31"/>
      <c r="AL11193" s="31"/>
      <c r="AO11193" s="376"/>
    </row>
    <row r="11194" spans="1:41" x14ac:dyDescent="0.25">
      <c r="A11194" s="44" t="s">
        <v>8866</v>
      </c>
      <c r="B11194" s="44" t="s">
        <v>15014</v>
      </c>
      <c r="C11194" s="45" t="s">
        <v>9793</v>
      </c>
      <c r="D11194" s="367" t="s">
        <v>3696</v>
      </c>
      <c r="E11194" s="328">
        <f>DATE(2028,3,29)</f>
        <v>46841</v>
      </c>
      <c r="F11194" s="32"/>
      <c r="G11194" s="32"/>
      <c r="H11194" s="32"/>
      <c r="I11194" s="31"/>
      <c r="J11194" s="31"/>
      <c r="K11194" s="31"/>
      <c r="L11194" s="31"/>
      <c r="M11194" s="31"/>
      <c r="N11194" s="31"/>
      <c r="O11194" s="31"/>
      <c r="P11194" s="31"/>
      <c r="Q11194" s="31"/>
      <c r="R11194" s="31"/>
      <c r="S11194" s="31"/>
      <c r="T11194" s="31"/>
      <c r="U11194" s="31"/>
      <c r="V11194" s="31"/>
      <c r="W11194" s="31"/>
      <c r="X11194" s="31"/>
      <c r="Y11194" s="31"/>
      <c r="Z11194" s="31"/>
      <c r="AA11194" s="31"/>
      <c r="AB11194" s="31"/>
      <c r="AC11194" s="31"/>
      <c r="AD11194" s="31"/>
      <c r="AE11194" s="31"/>
      <c r="AF11194" s="31"/>
      <c r="AG11194" s="31"/>
      <c r="AH11194" s="31"/>
      <c r="AI11194" s="31"/>
      <c r="AJ11194" s="31"/>
      <c r="AK11194" s="31"/>
      <c r="AL11194" s="31"/>
      <c r="AO11194" s="376"/>
    </row>
    <row r="11195" spans="1:41" x14ac:dyDescent="0.25">
      <c r="A11195" s="44" t="s">
        <v>8866</v>
      </c>
      <c r="B11195" s="44" t="s">
        <v>15013</v>
      </c>
      <c r="C11195" s="45" t="s">
        <v>9794</v>
      </c>
      <c r="D11195" s="367" t="s">
        <v>3696</v>
      </c>
      <c r="E11195" s="328">
        <f>DATE(2028,3,27)</f>
        <v>46839</v>
      </c>
      <c r="F11195" s="32"/>
      <c r="G11195" s="32"/>
      <c r="H11195" s="32"/>
      <c r="I11195" s="31"/>
      <c r="J11195" s="31"/>
      <c r="K11195" s="31"/>
      <c r="L11195" s="31"/>
      <c r="M11195" s="31"/>
      <c r="N11195" s="31"/>
      <c r="O11195" s="31"/>
      <c r="P11195" s="31"/>
      <c r="Q11195" s="31"/>
      <c r="R11195" s="31"/>
      <c r="S11195" s="31"/>
      <c r="T11195" s="31"/>
      <c r="U11195" s="31"/>
      <c r="V11195" s="31"/>
      <c r="W11195" s="31"/>
      <c r="X11195" s="31"/>
      <c r="Y11195" s="31"/>
      <c r="Z11195" s="31"/>
      <c r="AA11195" s="31"/>
      <c r="AB11195" s="31"/>
      <c r="AC11195" s="31"/>
      <c r="AD11195" s="31"/>
      <c r="AE11195" s="31"/>
      <c r="AF11195" s="31"/>
      <c r="AG11195" s="31"/>
      <c r="AH11195" s="31"/>
      <c r="AI11195" s="31"/>
      <c r="AJ11195" s="31"/>
      <c r="AK11195" s="31"/>
      <c r="AL11195" s="31"/>
      <c r="AO11195" s="376"/>
    </row>
    <row r="11196" spans="1:41" x14ac:dyDescent="0.25">
      <c r="A11196" s="44" t="s">
        <v>8866</v>
      </c>
      <c r="B11196" s="44" t="s">
        <v>15015</v>
      </c>
      <c r="C11196" s="45" t="s">
        <v>9795</v>
      </c>
      <c r="D11196" s="367" t="s">
        <v>3696</v>
      </c>
      <c r="E11196" s="328">
        <f>DATE(2028,4,4)</f>
        <v>46847</v>
      </c>
      <c r="F11196" s="32"/>
      <c r="G11196" s="32"/>
      <c r="H11196" s="32"/>
      <c r="I11196" s="31"/>
      <c r="J11196" s="31"/>
      <c r="K11196" s="31"/>
      <c r="L11196" s="31"/>
      <c r="M11196" s="31"/>
      <c r="N11196" s="31"/>
      <c r="O11196" s="31"/>
      <c r="P11196" s="31"/>
      <c r="Q11196" s="31"/>
      <c r="R11196" s="31"/>
      <c r="S11196" s="31"/>
      <c r="T11196" s="31"/>
      <c r="U11196" s="31"/>
      <c r="V11196" s="31"/>
      <c r="W11196" s="31"/>
      <c r="X11196" s="31"/>
      <c r="Y11196" s="31"/>
      <c r="Z11196" s="31"/>
      <c r="AA11196" s="31"/>
      <c r="AB11196" s="31"/>
      <c r="AC11196" s="31"/>
      <c r="AD11196" s="31"/>
      <c r="AE11196" s="31"/>
      <c r="AF11196" s="31"/>
      <c r="AG11196" s="31"/>
      <c r="AH11196" s="31"/>
      <c r="AI11196" s="31"/>
      <c r="AJ11196" s="31"/>
      <c r="AK11196" s="31"/>
      <c r="AL11196" s="31"/>
      <c r="AO11196" s="376"/>
    </row>
    <row r="11197" spans="1:41" x14ac:dyDescent="0.25">
      <c r="A11197" s="44" t="s">
        <v>8867</v>
      </c>
      <c r="B11197" s="44" t="s">
        <v>16774</v>
      </c>
      <c r="C11197" s="45" t="s">
        <v>17034</v>
      </c>
      <c r="D11197" s="367" t="s">
        <v>3696</v>
      </c>
      <c r="E11197" s="328">
        <f>DATE(2029,7,24)</f>
        <v>47323</v>
      </c>
      <c r="F11197" s="32"/>
      <c r="G11197" s="32"/>
      <c r="H11197" s="32"/>
      <c r="I11197" s="31"/>
      <c r="J11197" s="31"/>
      <c r="K11197" s="31"/>
      <c r="L11197" s="31"/>
      <c r="M11197" s="31"/>
      <c r="N11197" s="31"/>
      <c r="O11197" s="31"/>
      <c r="P11197" s="31"/>
      <c r="Q11197" s="31"/>
      <c r="R11197" s="31"/>
      <c r="S11197" s="31"/>
      <c r="T11197" s="31"/>
      <c r="U11197" s="31"/>
      <c r="V11197" s="31"/>
      <c r="W11197" s="31"/>
      <c r="X11197" s="31"/>
      <c r="Y11197" s="31"/>
      <c r="Z11197" s="31"/>
      <c r="AA11197" s="31"/>
      <c r="AB11197" s="31"/>
      <c r="AC11197" s="31"/>
      <c r="AD11197" s="31"/>
      <c r="AE11197" s="31"/>
      <c r="AF11197" s="31"/>
      <c r="AG11197" s="31"/>
      <c r="AH11197" s="31"/>
      <c r="AI11197" s="31"/>
      <c r="AJ11197" s="31"/>
      <c r="AK11197" s="31"/>
      <c r="AL11197" s="31"/>
      <c r="AO11197" s="376"/>
    </row>
    <row r="11198" spans="1:41" x14ac:dyDescent="0.3">
      <c r="A11198" s="333" t="s">
        <v>15850</v>
      </c>
      <c r="B11198" s="333" t="s">
        <v>2301</v>
      </c>
      <c r="C11198" s="125" t="s">
        <v>18816</v>
      </c>
      <c r="D11198" s="32" t="s">
        <v>20309</v>
      </c>
      <c r="E11198" s="125" t="s">
        <v>8292</v>
      </c>
      <c r="F11198" s="125" t="s">
        <v>1190</v>
      </c>
      <c r="G11198" s="125" t="s">
        <v>1190</v>
      </c>
      <c r="AO11198" s="376"/>
    </row>
    <row r="11199" spans="1:41" x14ac:dyDescent="0.25">
      <c r="A11199" s="44" t="s">
        <v>15850</v>
      </c>
      <c r="B11199" s="44" t="s">
        <v>16337</v>
      </c>
      <c r="C11199" s="45" t="s">
        <v>16389</v>
      </c>
      <c r="D11199" s="46" t="s">
        <v>21328</v>
      </c>
      <c r="E11199" s="46">
        <v>46344</v>
      </c>
      <c r="AO11199" s="376"/>
    </row>
    <row r="11200" spans="1:41" x14ac:dyDescent="0.25">
      <c r="A11200" s="44" t="s">
        <v>15850</v>
      </c>
      <c r="B11200" s="44" t="s">
        <v>925</v>
      </c>
      <c r="C11200" s="45">
        <v>250601</v>
      </c>
      <c r="D11200" s="45" t="s">
        <v>11363</v>
      </c>
      <c r="E11200" s="45" t="s">
        <v>15609</v>
      </c>
      <c r="AO11200" s="376"/>
    </row>
    <row r="11201" spans="1:41" x14ac:dyDescent="0.25">
      <c r="A11201" s="44" t="s">
        <v>15850</v>
      </c>
      <c r="B11201" s="44" t="s">
        <v>931</v>
      </c>
      <c r="C11201" s="45">
        <v>260101</v>
      </c>
      <c r="D11201" s="45" t="s">
        <v>11363</v>
      </c>
      <c r="E11201" s="45" t="s">
        <v>8292</v>
      </c>
      <c r="AO11201" s="376"/>
    </row>
    <row r="11202" spans="1:41" x14ac:dyDescent="0.25">
      <c r="A11202" s="44" t="s">
        <v>15850</v>
      </c>
      <c r="B11202" s="44" t="s">
        <v>9248</v>
      </c>
      <c r="C11202" s="45">
        <v>260105</v>
      </c>
      <c r="D11202" s="45" t="s">
        <v>11363</v>
      </c>
      <c r="E11202" s="45" t="s">
        <v>17625</v>
      </c>
      <c r="AO11202" s="376"/>
    </row>
    <row r="11203" spans="1:41" x14ac:dyDescent="0.25">
      <c r="A11203" s="44" t="s">
        <v>11656</v>
      </c>
      <c r="B11203" s="44" t="s">
        <v>21421</v>
      </c>
      <c r="C11203" s="45" t="s">
        <v>21184</v>
      </c>
      <c r="D11203" s="45" t="s">
        <v>21447</v>
      </c>
      <c r="E11203" s="46">
        <v>46630</v>
      </c>
      <c r="AO11203" s="376"/>
    </row>
    <row r="11204" spans="1:41" x14ac:dyDescent="0.25">
      <c r="A11204" s="44" t="s">
        <v>11656</v>
      </c>
      <c r="B11204" s="44" t="s">
        <v>21446</v>
      </c>
      <c r="C11204" s="45" t="s">
        <v>11661</v>
      </c>
      <c r="D11204" s="45" t="s">
        <v>21447</v>
      </c>
      <c r="E11204" s="46">
        <v>46691</v>
      </c>
      <c r="AO11204" s="376"/>
    </row>
    <row r="11205" spans="1:41" x14ac:dyDescent="0.25">
      <c r="A11205" s="44" t="s">
        <v>11663</v>
      </c>
      <c r="B11205" s="44" t="s">
        <v>21421</v>
      </c>
      <c r="C11205" s="45" t="s">
        <v>21184</v>
      </c>
      <c r="D11205" s="45" t="s">
        <v>21447</v>
      </c>
      <c r="E11205" s="46">
        <v>46630</v>
      </c>
      <c r="AO11205" s="376"/>
    </row>
    <row r="11206" spans="1:41" x14ac:dyDescent="0.25">
      <c r="A11206" s="44" t="s">
        <v>11663</v>
      </c>
      <c r="B11206" s="44" t="s">
        <v>21446</v>
      </c>
      <c r="C11206" s="45" t="s">
        <v>11661</v>
      </c>
      <c r="D11206" s="45" t="s">
        <v>21447</v>
      </c>
      <c r="E11206" s="46">
        <v>46691</v>
      </c>
      <c r="AO11206" s="376"/>
    </row>
    <row r="11207" spans="1:41" x14ac:dyDescent="0.25">
      <c r="A11207" s="99" t="s">
        <v>2753</v>
      </c>
      <c r="B11207" s="111" t="s">
        <v>1169</v>
      </c>
      <c r="C11207" s="56" t="s">
        <v>2745</v>
      </c>
      <c r="D11207" s="146" t="s">
        <v>2198</v>
      </c>
      <c r="E11207" s="69">
        <v>45227</v>
      </c>
      <c r="F11207" s="93"/>
      <c r="G11207" s="93"/>
      <c r="H11207" s="93"/>
      <c r="I11207" s="99"/>
      <c r="J11207" s="99"/>
      <c r="K11207" s="99"/>
      <c r="L11207" s="99"/>
      <c r="M11207" s="99"/>
      <c r="N11207" s="44"/>
      <c r="O11207" s="44"/>
      <c r="P11207" s="99"/>
      <c r="Q11207" s="99"/>
      <c r="R11207" s="99"/>
      <c r="S11207" s="99"/>
      <c r="T11207" s="99"/>
      <c r="U11207" s="99"/>
      <c r="V11207" s="99"/>
      <c r="W11207" s="99"/>
      <c r="X11207" s="99"/>
      <c r="Y11207" s="99"/>
      <c r="Z11207" s="99"/>
      <c r="AA11207" s="99"/>
      <c r="AB11207" s="99"/>
      <c r="AC11207" s="99"/>
      <c r="AD11207" s="99"/>
      <c r="AE11207" s="99"/>
      <c r="AF11207" s="99"/>
      <c r="AG11207" s="99"/>
      <c r="AH11207" s="31"/>
      <c r="AI11207" s="31"/>
      <c r="AJ11207" s="31"/>
      <c r="AK11207" s="31"/>
      <c r="AL11207" s="31"/>
      <c r="AO11207" s="376"/>
    </row>
    <row r="11208" spans="1:41" x14ac:dyDescent="0.25">
      <c r="A11208" s="44" t="s">
        <v>7880</v>
      </c>
      <c r="B11208" s="44" t="s">
        <v>925</v>
      </c>
      <c r="C11208" s="45">
        <v>230601</v>
      </c>
      <c r="D11208" s="45" t="s">
        <v>11363</v>
      </c>
      <c r="E11208" s="45" t="s">
        <v>7770</v>
      </c>
      <c r="AO11208" s="376"/>
    </row>
    <row r="11209" spans="1:41" x14ac:dyDescent="0.25">
      <c r="A11209" s="44" t="s">
        <v>18049</v>
      </c>
      <c r="B11209" s="44" t="s">
        <v>925</v>
      </c>
      <c r="C11209" s="45">
        <v>230601</v>
      </c>
      <c r="D11209" s="45" t="s">
        <v>11363</v>
      </c>
      <c r="E11209" s="45" t="s">
        <v>7770</v>
      </c>
      <c r="AO11209" s="376"/>
    </row>
    <row r="11210" spans="1:41" x14ac:dyDescent="0.25">
      <c r="A11210" s="44" t="s">
        <v>18049</v>
      </c>
      <c r="B11210" s="44" t="s">
        <v>2350</v>
      </c>
      <c r="C11210" s="45">
        <v>250106</v>
      </c>
      <c r="D11210" s="45" t="s">
        <v>11363</v>
      </c>
      <c r="E11210" s="45" t="s">
        <v>11887</v>
      </c>
      <c r="AO11210" s="376"/>
    </row>
    <row r="11211" spans="1:41" x14ac:dyDescent="0.25">
      <c r="A11211" s="44" t="s">
        <v>18049</v>
      </c>
      <c r="B11211" s="44" t="s">
        <v>7107</v>
      </c>
      <c r="C11211" s="45">
        <v>260302</v>
      </c>
      <c r="D11211" s="45" t="s">
        <v>11363</v>
      </c>
      <c r="E11211" s="45" t="s">
        <v>9249</v>
      </c>
      <c r="AO11211" s="376"/>
    </row>
    <row r="11212" spans="1:41" x14ac:dyDescent="0.25">
      <c r="A11212" s="44" t="s">
        <v>8396</v>
      </c>
      <c r="B11212" s="44" t="s">
        <v>8336</v>
      </c>
      <c r="C11212" s="45">
        <v>230905</v>
      </c>
      <c r="D11212" s="45" t="s">
        <v>11363</v>
      </c>
      <c r="E11212" s="45" t="s">
        <v>7871</v>
      </c>
      <c r="AO11212" s="376"/>
    </row>
    <row r="11213" spans="1:41" x14ac:dyDescent="0.25">
      <c r="A11213" s="44" t="s">
        <v>8396</v>
      </c>
      <c r="B11213" s="44" t="s">
        <v>9248</v>
      </c>
      <c r="C11213" s="45">
        <v>260105</v>
      </c>
      <c r="D11213" s="45" t="s">
        <v>11363</v>
      </c>
      <c r="E11213" s="45" t="s">
        <v>17625</v>
      </c>
      <c r="AO11213" s="376"/>
    </row>
    <row r="11214" spans="1:41" x14ac:dyDescent="0.25">
      <c r="A11214" s="44" t="s">
        <v>108</v>
      </c>
      <c r="B11214" s="44" t="s">
        <v>21362</v>
      </c>
      <c r="C11214" s="45" t="s">
        <v>16468</v>
      </c>
      <c r="D11214" s="45" t="s">
        <v>21447</v>
      </c>
      <c r="E11214" s="46">
        <v>46752</v>
      </c>
      <c r="AO11214" s="376"/>
    </row>
    <row r="11215" spans="1:41" x14ac:dyDescent="0.25">
      <c r="A11215" s="44" t="s">
        <v>108</v>
      </c>
      <c r="B11215" s="44" t="s">
        <v>4849</v>
      </c>
      <c r="C11215" s="45" t="s">
        <v>14525</v>
      </c>
      <c r="D11215" s="46" t="s">
        <v>21328</v>
      </c>
      <c r="E11215" s="46">
        <v>46615</v>
      </c>
      <c r="AO11215" s="376"/>
    </row>
    <row r="11216" spans="1:41" x14ac:dyDescent="0.25">
      <c r="A11216" s="44" t="s">
        <v>108</v>
      </c>
      <c r="B11216" s="44" t="s">
        <v>1891</v>
      </c>
      <c r="C11216" s="45" t="s">
        <v>7150</v>
      </c>
      <c r="D11216" s="46" t="s">
        <v>21328</v>
      </c>
      <c r="E11216" s="46">
        <v>46558</v>
      </c>
      <c r="AO11216" s="376"/>
    </row>
    <row r="11217" spans="1:41" x14ac:dyDescent="0.25">
      <c r="A11217" s="44" t="s">
        <v>108</v>
      </c>
      <c r="B11217" s="44" t="s">
        <v>2522</v>
      </c>
      <c r="C11217" s="45" t="s">
        <v>14526</v>
      </c>
      <c r="D11217" s="46" t="s">
        <v>21328</v>
      </c>
      <c r="E11217" s="46">
        <v>46527</v>
      </c>
      <c r="AO11217" s="376"/>
    </row>
    <row r="11218" spans="1:41" x14ac:dyDescent="0.3">
      <c r="A11218" s="333" t="s">
        <v>3323</v>
      </c>
      <c r="B11218" s="333" t="s">
        <v>11371</v>
      </c>
      <c r="C11218" s="125" t="s">
        <v>11215</v>
      </c>
      <c r="D11218" s="32" t="s">
        <v>20309</v>
      </c>
      <c r="E11218" s="125" t="s">
        <v>4966</v>
      </c>
      <c r="F11218" s="125" t="s">
        <v>1190</v>
      </c>
      <c r="G11218" s="125" t="s">
        <v>1190</v>
      </c>
      <c r="AO11218" s="376"/>
    </row>
    <row r="11219" spans="1:41" x14ac:dyDescent="0.3">
      <c r="A11219" s="333" t="s">
        <v>3323</v>
      </c>
      <c r="B11219" s="333" t="s">
        <v>11217</v>
      </c>
      <c r="C11219" s="125" t="s">
        <v>11218</v>
      </c>
      <c r="D11219" s="32" t="s">
        <v>20309</v>
      </c>
      <c r="E11219" s="125" t="s">
        <v>4966</v>
      </c>
      <c r="F11219" s="125" t="s">
        <v>1190</v>
      </c>
      <c r="G11219" s="125" t="s">
        <v>1190</v>
      </c>
      <c r="AO11219" s="376"/>
    </row>
    <row r="11220" spans="1:41" x14ac:dyDescent="0.3">
      <c r="A11220" s="333" t="s">
        <v>3323</v>
      </c>
      <c r="B11220" s="333" t="s">
        <v>11377</v>
      </c>
      <c r="C11220" s="125" t="s">
        <v>11214</v>
      </c>
      <c r="D11220" s="32" t="s">
        <v>20309</v>
      </c>
      <c r="E11220" s="125" t="s">
        <v>4966</v>
      </c>
      <c r="F11220" s="125" t="s">
        <v>1190</v>
      </c>
      <c r="G11220" s="125" t="s">
        <v>1190</v>
      </c>
      <c r="AO11220" s="376"/>
    </row>
    <row r="11221" spans="1:41" x14ac:dyDescent="0.25">
      <c r="A11221" s="57" t="s">
        <v>3323</v>
      </c>
      <c r="B11221" s="92" t="s">
        <v>3682</v>
      </c>
      <c r="C11221" s="93" t="s">
        <v>19106</v>
      </c>
      <c r="D11221" s="93" t="s">
        <v>3681</v>
      </c>
      <c r="E11221" s="94">
        <v>48029</v>
      </c>
      <c r="F11221" s="93"/>
      <c r="G11221" s="93"/>
      <c r="H11221" s="93"/>
      <c r="I11221" s="99"/>
      <c r="J11221" s="99"/>
      <c r="K11221" s="99"/>
      <c r="L11221" s="99"/>
      <c r="M11221" s="99"/>
      <c r="N11221" s="44"/>
      <c r="O11221" s="44"/>
      <c r="P11221" s="99"/>
      <c r="Q11221" s="99"/>
      <c r="R11221" s="99"/>
      <c r="S11221" s="99"/>
      <c r="T11221" s="99"/>
      <c r="U11221" s="99"/>
      <c r="V11221" s="99"/>
      <c r="W11221" s="99"/>
      <c r="X11221" s="99"/>
      <c r="Y11221" s="99"/>
      <c r="Z11221" s="99"/>
      <c r="AA11221" s="99"/>
      <c r="AB11221" s="99"/>
      <c r="AC11221" s="99"/>
      <c r="AD11221" s="99"/>
      <c r="AE11221" s="99"/>
      <c r="AF11221" s="99"/>
      <c r="AG11221" s="99"/>
      <c r="AH11221" s="31"/>
      <c r="AI11221" s="31"/>
      <c r="AJ11221" s="31"/>
      <c r="AK11221" s="31"/>
      <c r="AL11221" s="31"/>
      <c r="AO11221" s="376"/>
    </row>
    <row r="11222" spans="1:41" x14ac:dyDescent="0.25">
      <c r="A11222" s="44" t="s">
        <v>3323</v>
      </c>
      <c r="B11222" s="44" t="s">
        <v>12111</v>
      </c>
      <c r="C11222" s="45">
        <v>13.24</v>
      </c>
      <c r="D11222" s="45" t="s">
        <v>12549</v>
      </c>
      <c r="E11222" s="46">
        <v>47299</v>
      </c>
      <c r="F11222" s="45" t="s">
        <v>1335</v>
      </c>
      <c r="G11222" s="93"/>
      <c r="H11222" s="93"/>
      <c r="I11222" s="99"/>
      <c r="J11222" s="99"/>
      <c r="K11222" s="99"/>
      <c r="L11222" s="99"/>
      <c r="M11222" s="99"/>
      <c r="N11222" s="99"/>
      <c r="O11222" s="99"/>
      <c r="P11222" s="99"/>
      <c r="Q11222" s="99"/>
      <c r="R11222" s="99"/>
      <c r="S11222" s="99"/>
      <c r="T11222" s="99"/>
      <c r="U11222" s="99"/>
      <c r="V11222" s="99"/>
      <c r="W11222" s="99"/>
      <c r="X11222" s="99"/>
      <c r="Y11222" s="99"/>
      <c r="Z11222" s="99"/>
      <c r="AA11222" s="99"/>
      <c r="AB11222" s="99"/>
      <c r="AC11222" s="99"/>
      <c r="AD11222" s="99"/>
      <c r="AE11222" s="99"/>
      <c r="AF11222" s="99"/>
      <c r="AG11222" s="99"/>
      <c r="AH11222" s="31"/>
      <c r="AI11222" s="31"/>
      <c r="AJ11222" s="31"/>
      <c r="AK11222" s="31"/>
      <c r="AL11222" s="31"/>
      <c r="AO11222" s="376"/>
    </row>
    <row r="11223" spans="1:41" x14ac:dyDescent="0.25">
      <c r="A11223" s="44" t="s">
        <v>3323</v>
      </c>
      <c r="B11223" s="44" t="s">
        <v>12102</v>
      </c>
      <c r="C11223" s="45">
        <v>21.24</v>
      </c>
      <c r="D11223" s="45" t="s">
        <v>12549</v>
      </c>
      <c r="E11223" s="46">
        <v>47299</v>
      </c>
      <c r="F11223" s="45" t="s">
        <v>1335</v>
      </c>
      <c r="G11223" s="93"/>
      <c r="H11223" s="93"/>
      <c r="I11223" s="99"/>
      <c r="J11223" s="99"/>
      <c r="K11223" s="99"/>
      <c r="L11223" s="99"/>
      <c r="M11223" s="99"/>
      <c r="N11223" s="99"/>
      <c r="O11223" s="99"/>
      <c r="P11223" s="99"/>
      <c r="Q11223" s="99"/>
      <c r="R11223" s="99"/>
      <c r="S11223" s="99"/>
      <c r="T11223" s="99"/>
      <c r="U11223" s="99"/>
      <c r="V11223" s="99"/>
      <c r="W11223" s="99"/>
      <c r="X11223" s="99"/>
      <c r="Y11223" s="99"/>
      <c r="Z11223" s="99"/>
      <c r="AA11223" s="99"/>
      <c r="AB11223" s="99"/>
      <c r="AC11223" s="99"/>
      <c r="AD11223" s="99"/>
      <c r="AE11223" s="99"/>
      <c r="AF11223" s="99"/>
      <c r="AG11223" s="99"/>
      <c r="AH11223" s="31"/>
      <c r="AI11223" s="31"/>
      <c r="AJ11223" s="31"/>
      <c r="AK11223" s="31"/>
      <c r="AL11223" s="31"/>
      <c r="AO11223" s="376"/>
    </row>
    <row r="11224" spans="1:41" x14ac:dyDescent="0.25">
      <c r="A11224" s="102" t="s">
        <v>3323</v>
      </c>
      <c r="B11224" s="92" t="s">
        <v>13051</v>
      </c>
      <c r="C11224" s="93" t="s">
        <v>13052</v>
      </c>
      <c r="D11224" s="93" t="s">
        <v>1201</v>
      </c>
      <c r="E11224" s="94">
        <v>47223</v>
      </c>
      <c r="F11224" s="93"/>
      <c r="G11224" s="93"/>
      <c r="H11224" s="93"/>
      <c r="I11224" s="99"/>
      <c r="J11224" s="99"/>
      <c r="K11224" s="99"/>
      <c r="L11224" s="99"/>
      <c r="M11224" s="99"/>
      <c r="N11224" s="99"/>
      <c r="O11224" s="99"/>
      <c r="P11224" s="99"/>
      <c r="Q11224" s="99"/>
      <c r="R11224" s="99"/>
      <c r="S11224" s="99"/>
      <c r="T11224" s="99"/>
      <c r="U11224" s="99"/>
      <c r="V11224" s="99"/>
      <c r="W11224" s="99"/>
      <c r="X11224" s="99"/>
      <c r="Y11224" s="99"/>
      <c r="Z11224" s="99"/>
      <c r="AA11224" s="99"/>
      <c r="AB11224" s="99"/>
      <c r="AC11224" s="99"/>
      <c r="AD11224" s="99"/>
      <c r="AE11224" s="99"/>
      <c r="AF11224" s="99"/>
      <c r="AG11224" s="99"/>
      <c r="AH11224" s="31"/>
      <c r="AI11224" s="31"/>
      <c r="AJ11224" s="31"/>
      <c r="AK11224" s="31"/>
      <c r="AL11224" s="31"/>
      <c r="AO11224" s="376"/>
    </row>
    <row r="11225" spans="1:41" x14ac:dyDescent="0.25">
      <c r="A11225" s="91" t="s">
        <v>3323</v>
      </c>
      <c r="B11225" s="92" t="s">
        <v>19284</v>
      </c>
      <c r="C11225" s="93" t="s">
        <v>19285</v>
      </c>
      <c r="D11225" s="93" t="s">
        <v>1201</v>
      </c>
      <c r="E11225" s="94">
        <v>46582</v>
      </c>
      <c r="F11225" s="93"/>
      <c r="G11225" s="93"/>
      <c r="H11225" s="93"/>
      <c r="I11225" s="99"/>
      <c r="J11225" s="99"/>
      <c r="K11225" s="99"/>
      <c r="L11225" s="99"/>
      <c r="M11225" s="99"/>
      <c r="N11225" s="99"/>
      <c r="O11225" s="99"/>
      <c r="P11225" s="99"/>
      <c r="Q11225" s="99"/>
      <c r="R11225" s="99"/>
      <c r="S11225" s="99"/>
      <c r="T11225" s="99"/>
      <c r="U11225" s="99"/>
      <c r="V11225" s="99"/>
      <c r="W11225" s="99"/>
      <c r="X11225" s="99"/>
      <c r="Y11225" s="99"/>
      <c r="Z11225" s="99"/>
      <c r="AA11225" s="99"/>
      <c r="AB11225" s="99"/>
      <c r="AC11225" s="99"/>
      <c r="AD11225" s="99"/>
      <c r="AE11225" s="99"/>
      <c r="AF11225" s="99"/>
      <c r="AG11225" s="99"/>
      <c r="AH11225" s="31"/>
      <c r="AI11225" s="31"/>
      <c r="AJ11225" s="31"/>
      <c r="AK11225" s="31"/>
      <c r="AL11225" s="31"/>
      <c r="AO11225" s="376"/>
    </row>
    <row r="11226" spans="1:41" x14ac:dyDescent="0.25">
      <c r="A11226" s="76" t="s">
        <v>12344</v>
      </c>
      <c r="B11226" s="44" t="s">
        <v>16074</v>
      </c>
      <c r="C11226" s="45">
        <v>8.26</v>
      </c>
      <c r="D11226" s="45" t="s">
        <v>12549</v>
      </c>
      <c r="E11226" s="46">
        <v>47787</v>
      </c>
      <c r="F11226" s="45" t="s">
        <v>1335</v>
      </c>
      <c r="G11226" s="93"/>
      <c r="H11226" s="93"/>
      <c r="I11226" s="99"/>
      <c r="J11226" s="99"/>
      <c r="K11226" s="99"/>
      <c r="L11226" s="99"/>
      <c r="M11226" s="99"/>
      <c r="N11226" s="99"/>
      <c r="O11226" s="99"/>
      <c r="P11226" s="99"/>
      <c r="Q11226" s="99"/>
      <c r="R11226" s="99"/>
      <c r="S11226" s="99"/>
      <c r="T11226" s="99"/>
      <c r="U11226" s="99"/>
      <c r="V11226" s="99"/>
      <c r="W11226" s="99"/>
      <c r="X11226" s="99"/>
      <c r="Y11226" s="99"/>
      <c r="Z11226" s="99"/>
      <c r="AA11226" s="99"/>
      <c r="AB11226" s="99"/>
      <c r="AC11226" s="99"/>
      <c r="AD11226" s="99"/>
      <c r="AE11226" s="99"/>
      <c r="AF11226" s="99"/>
      <c r="AG11226" s="99"/>
      <c r="AH11226" s="31"/>
      <c r="AI11226" s="31"/>
      <c r="AJ11226" s="31"/>
      <c r="AK11226" s="31"/>
      <c r="AL11226" s="31"/>
      <c r="AO11226" s="376"/>
    </row>
    <row r="11227" spans="1:41" x14ac:dyDescent="0.25">
      <c r="A11227" s="44" t="s">
        <v>49</v>
      </c>
      <c r="B11227" s="44" t="s">
        <v>146</v>
      </c>
      <c r="C11227" s="45" t="s">
        <v>10288</v>
      </c>
      <c r="D11227" s="46" t="s">
        <v>21328</v>
      </c>
      <c r="E11227" s="46">
        <v>46599</v>
      </c>
      <c r="AO11227" s="376"/>
    </row>
    <row r="11228" spans="1:41" x14ac:dyDescent="0.25">
      <c r="A11228" s="117" t="s">
        <v>2058</v>
      </c>
      <c r="B11228" s="117" t="s">
        <v>1995</v>
      </c>
      <c r="C11228" s="106" t="s">
        <v>1996</v>
      </c>
      <c r="D11228" s="93" t="s">
        <v>1394</v>
      </c>
      <c r="E11228" s="119">
        <v>46418</v>
      </c>
      <c r="F11228" s="93"/>
      <c r="G11228" s="93"/>
      <c r="H11228" s="93"/>
      <c r="I11228" s="99"/>
      <c r="J11228" s="99"/>
      <c r="K11228" s="99"/>
      <c r="L11228" s="99"/>
      <c r="M11228" s="99"/>
      <c r="N11228" s="44"/>
      <c r="O11228" s="44"/>
      <c r="P11228" s="99"/>
      <c r="Q11228" s="99"/>
      <c r="R11228" s="99"/>
      <c r="S11228" s="99"/>
      <c r="T11228" s="99"/>
      <c r="U11228" s="99"/>
      <c r="V11228" s="99"/>
      <c r="W11228" s="99"/>
      <c r="X11228" s="99"/>
      <c r="Y11228" s="99"/>
      <c r="Z11228" s="99"/>
      <c r="AA11228" s="99"/>
      <c r="AB11228" s="99"/>
      <c r="AC11228" s="99"/>
      <c r="AD11228" s="99"/>
      <c r="AE11228" s="99"/>
      <c r="AF11228" s="99"/>
      <c r="AG11228" s="99"/>
      <c r="AH11228" s="31"/>
      <c r="AI11228" s="31"/>
      <c r="AJ11228" s="31"/>
      <c r="AK11228" s="31"/>
      <c r="AL11228" s="31"/>
      <c r="AO11228" s="376"/>
    </row>
    <row r="11229" spans="1:41" x14ac:dyDescent="0.25">
      <c r="A11229" s="44" t="s">
        <v>8868</v>
      </c>
      <c r="B11229" s="44" t="s">
        <v>15016</v>
      </c>
      <c r="C11229" s="45" t="s">
        <v>9145</v>
      </c>
      <c r="D11229" s="367" t="s">
        <v>3696</v>
      </c>
      <c r="E11229" s="328">
        <f>DATE(2027,12,28)</f>
        <v>46749</v>
      </c>
      <c r="F11229" s="32"/>
      <c r="G11229" s="32"/>
      <c r="H11229" s="32"/>
      <c r="I11229" s="31"/>
      <c r="J11229" s="31"/>
      <c r="K11229" s="31"/>
      <c r="L11229" s="31"/>
      <c r="M11229" s="31"/>
      <c r="N11229" s="31"/>
      <c r="O11229" s="31"/>
      <c r="P11229" s="31"/>
      <c r="Q11229" s="31"/>
      <c r="R11229" s="31"/>
      <c r="S11229" s="31"/>
      <c r="T11229" s="31"/>
      <c r="U11229" s="31"/>
      <c r="V11229" s="31"/>
      <c r="W11229" s="31"/>
      <c r="X11229" s="31"/>
      <c r="Y11229" s="31"/>
      <c r="Z11229" s="31"/>
      <c r="AA11229" s="31"/>
      <c r="AB11229" s="31"/>
      <c r="AC11229" s="31"/>
      <c r="AD11229" s="31"/>
      <c r="AE11229" s="31"/>
      <c r="AF11229" s="31"/>
      <c r="AG11229" s="31"/>
      <c r="AH11229" s="31"/>
      <c r="AI11229" s="31"/>
      <c r="AJ11229" s="31"/>
      <c r="AK11229" s="31"/>
      <c r="AL11229" s="31"/>
      <c r="AO11229" s="376"/>
    </row>
    <row r="11230" spans="1:41" x14ac:dyDescent="0.25">
      <c r="A11230" s="44" t="s">
        <v>6504</v>
      </c>
      <c r="B11230" s="44" t="s">
        <v>3475</v>
      </c>
      <c r="C11230" s="45">
        <v>230301</v>
      </c>
      <c r="D11230" s="45" t="s">
        <v>11363</v>
      </c>
      <c r="E11230" s="45" t="s">
        <v>5265</v>
      </c>
      <c r="AO11230" s="376"/>
    </row>
    <row r="11231" spans="1:41" x14ac:dyDescent="0.25">
      <c r="A11231" s="44" t="s">
        <v>6504</v>
      </c>
      <c r="B11231" s="44" t="s">
        <v>935</v>
      </c>
      <c r="C11231" s="45">
        <v>230805</v>
      </c>
      <c r="D11231" s="45" t="s">
        <v>11363</v>
      </c>
      <c r="E11231" s="45" t="s">
        <v>4151</v>
      </c>
      <c r="AO11231" s="376"/>
    </row>
    <row r="11232" spans="1:41" x14ac:dyDescent="0.25">
      <c r="A11232" s="44" t="s">
        <v>2414</v>
      </c>
      <c r="B11232" s="44" t="s">
        <v>938</v>
      </c>
      <c r="C11232" s="45">
        <v>260103</v>
      </c>
      <c r="D11232" s="45" t="s">
        <v>11363</v>
      </c>
      <c r="E11232" s="45" t="s">
        <v>8292</v>
      </c>
      <c r="AO11232" s="376"/>
    </row>
    <row r="11233" spans="1:41" x14ac:dyDescent="0.25">
      <c r="A11233" s="44" t="s">
        <v>13492</v>
      </c>
      <c r="B11233" s="44" t="s">
        <v>21362</v>
      </c>
      <c r="C11233" s="45" t="s">
        <v>13474</v>
      </c>
      <c r="D11233" s="45" t="s">
        <v>21447</v>
      </c>
      <c r="E11233" s="46">
        <v>46752</v>
      </c>
      <c r="AO11233" s="376"/>
    </row>
    <row r="11234" spans="1:41" x14ac:dyDescent="0.25">
      <c r="A11234" s="44" t="s">
        <v>18050</v>
      </c>
      <c r="B11234" s="44" t="s">
        <v>2368</v>
      </c>
      <c r="C11234" s="45">
        <v>251004</v>
      </c>
      <c r="D11234" s="45" t="s">
        <v>11363</v>
      </c>
      <c r="E11234" s="45" t="s">
        <v>11146</v>
      </c>
      <c r="AO11234" s="376"/>
    </row>
    <row r="11235" spans="1:41" x14ac:dyDescent="0.25">
      <c r="A11235" s="44" t="s">
        <v>756</v>
      </c>
      <c r="B11235" s="44" t="s">
        <v>3176</v>
      </c>
      <c r="C11235" s="45">
        <v>23010402</v>
      </c>
      <c r="D11235" s="45" t="s">
        <v>11363</v>
      </c>
      <c r="E11235" s="45" t="s">
        <v>5322</v>
      </c>
      <c r="AO11235" s="376"/>
    </row>
    <row r="11236" spans="1:41" x14ac:dyDescent="0.3">
      <c r="A11236" s="333" t="s">
        <v>19000</v>
      </c>
      <c r="B11236" s="333" t="s">
        <v>6928</v>
      </c>
      <c r="C11236" s="125" t="s">
        <v>19094</v>
      </c>
      <c r="D11236" s="32" t="s">
        <v>20309</v>
      </c>
      <c r="E11236" s="125" t="s">
        <v>9249</v>
      </c>
      <c r="F11236" s="125" t="s">
        <v>1189</v>
      </c>
      <c r="G11236" s="125" t="s">
        <v>1190</v>
      </c>
      <c r="AO11236" s="376"/>
    </row>
    <row r="11237" spans="1:41" x14ac:dyDescent="0.25">
      <c r="A11237" s="44" t="s">
        <v>20396</v>
      </c>
      <c r="B11237" s="44" t="s">
        <v>20327</v>
      </c>
      <c r="C11237" s="45" t="s">
        <v>20397</v>
      </c>
      <c r="D11237" s="46" t="s">
        <v>21328</v>
      </c>
      <c r="E11237" s="46">
        <v>46554</v>
      </c>
      <c r="AO11237" s="376"/>
    </row>
    <row r="11238" spans="1:41" x14ac:dyDescent="0.3">
      <c r="A11238" s="333" t="s">
        <v>19001</v>
      </c>
      <c r="B11238" s="333" t="s">
        <v>1170</v>
      </c>
      <c r="C11238" s="125" t="s">
        <v>19097</v>
      </c>
      <c r="D11238" s="32" t="s">
        <v>20309</v>
      </c>
      <c r="E11238" s="125" t="s">
        <v>9249</v>
      </c>
      <c r="F11238" s="125" t="s">
        <v>1189</v>
      </c>
      <c r="G11238" s="125" t="s">
        <v>1190</v>
      </c>
      <c r="AO11238" s="376"/>
    </row>
    <row r="11239" spans="1:41" x14ac:dyDescent="0.25">
      <c r="A11239" s="44" t="s">
        <v>8869</v>
      </c>
      <c r="B11239" s="44" t="s">
        <v>14704</v>
      </c>
      <c r="C11239" s="45" t="s">
        <v>5102</v>
      </c>
      <c r="D11239" s="367" t="s">
        <v>3696</v>
      </c>
      <c r="E11239" s="328">
        <f>DATE(2027,3,23)</f>
        <v>46469</v>
      </c>
      <c r="F11239" s="32"/>
      <c r="G11239" s="32"/>
      <c r="H11239" s="32"/>
      <c r="I11239" s="31"/>
      <c r="J11239" s="31"/>
      <c r="K11239" s="31"/>
      <c r="L11239" s="31"/>
      <c r="M11239" s="31"/>
      <c r="N11239" s="31"/>
      <c r="O11239" s="31"/>
      <c r="P11239" s="31"/>
      <c r="Q11239" s="31"/>
      <c r="R11239" s="31"/>
      <c r="S11239" s="31"/>
      <c r="T11239" s="31"/>
      <c r="U11239" s="31"/>
      <c r="V11239" s="31"/>
      <c r="W11239" s="31"/>
      <c r="X11239" s="31"/>
      <c r="Y11239" s="31"/>
      <c r="Z11239" s="31"/>
      <c r="AA11239" s="31"/>
      <c r="AB11239" s="31"/>
      <c r="AC11239" s="31"/>
      <c r="AD11239" s="31"/>
      <c r="AE11239" s="31"/>
      <c r="AF11239" s="31"/>
      <c r="AG11239" s="31"/>
      <c r="AH11239" s="31"/>
      <c r="AI11239" s="31"/>
      <c r="AJ11239" s="31"/>
      <c r="AK11239" s="31"/>
      <c r="AL11239" s="31"/>
      <c r="AO11239" s="376"/>
    </row>
    <row r="11240" spans="1:41" x14ac:dyDescent="0.25">
      <c r="A11240" s="44" t="s">
        <v>8869</v>
      </c>
      <c r="B11240" s="44" t="s">
        <v>14704</v>
      </c>
      <c r="C11240" s="45" t="s">
        <v>17035</v>
      </c>
      <c r="D11240" s="367" t="s">
        <v>3696</v>
      </c>
      <c r="E11240" s="328">
        <f>DATE(2030,2,13)</f>
        <v>47527</v>
      </c>
      <c r="F11240" s="32"/>
      <c r="G11240" s="32"/>
      <c r="H11240" s="32"/>
      <c r="I11240" s="31"/>
      <c r="J11240" s="31"/>
      <c r="K11240" s="31"/>
      <c r="L11240" s="31"/>
      <c r="M11240" s="31"/>
      <c r="N11240" s="31"/>
      <c r="O11240" s="31"/>
      <c r="P11240" s="31"/>
      <c r="Q11240" s="31"/>
      <c r="R11240" s="31"/>
      <c r="S11240" s="31"/>
      <c r="T11240" s="31"/>
      <c r="U11240" s="31"/>
      <c r="V11240" s="31"/>
      <c r="W11240" s="31"/>
      <c r="X11240" s="31"/>
      <c r="Y11240" s="31"/>
      <c r="Z11240" s="31"/>
      <c r="AA11240" s="31"/>
      <c r="AB11240" s="31"/>
      <c r="AC11240" s="31"/>
      <c r="AD11240" s="31"/>
      <c r="AE11240" s="31"/>
      <c r="AF11240" s="31"/>
      <c r="AG11240" s="31"/>
      <c r="AH11240" s="31"/>
      <c r="AI11240" s="31"/>
      <c r="AJ11240" s="31"/>
      <c r="AK11240" s="31"/>
      <c r="AL11240" s="31"/>
      <c r="AO11240" s="376"/>
    </row>
    <row r="11241" spans="1:41" x14ac:dyDescent="0.3">
      <c r="A11241" s="333" t="s">
        <v>1060</v>
      </c>
      <c r="B11241" s="333" t="s">
        <v>1168</v>
      </c>
      <c r="C11241" s="125" t="s">
        <v>19096</v>
      </c>
      <c r="D11241" s="32" t="s">
        <v>20309</v>
      </c>
      <c r="E11241" s="125" t="s">
        <v>9249</v>
      </c>
      <c r="F11241" s="125" t="s">
        <v>1189</v>
      </c>
      <c r="G11241" s="125" t="s">
        <v>1190</v>
      </c>
      <c r="AO11241" s="376"/>
    </row>
    <row r="11242" spans="1:41" x14ac:dyDescent="0.25">
      <c r="A11242" s="44" t="s">
        <v>7881</v>
      </c>
      <c r="B11242" s="44" t="s">
        <v>5134</v>
      </c>
      <c r="C11242" s="45">
        <v>230807</v>
      </c>
      <c r="D11242" s="45" t="s">
        <v>11363</v>
      </c>
      <c r="E11242" s="45" t="s">
        <v>8282</v>
      </c>
      <c r="AO11242" s="376"/>
    </row>
    <row r="11243" spans="1:41" x14ac:dyDescent="0.25">
      <c r="A11243" s="44" t="s">
        <v>9480</v>
      </c>
      <c r="B11243" s="92" t="s">
        <v>9602</v>
      </c>
      <c r="C11243" s="45" t="s">
        <v>9338</v>
      </c>
      <c r="D11243" s="93" t="s">
        <v>9601</v>
      </c>
      <c r="E11243" s="94">
        <v>46568</v>
      </c>
      <c r="F11243" s="93"/>
      <c r="G11243" s="93"/>
      <c r="H11243" s="93"/>
      <c r="I11243" s="99"/>
      <c r="J11243" s="99"/>
      <c r="K11243" s="99"/>
      <c r="L11243" s="99"/>
      <c r="M11243" s="99"/>
      <c r="N11243" s="44"/>
      <c r="O11243" s="44"/>
      <c r="P11243" s="99"/>
      <c r="Q11243" s="99"/>
      <c r="R11243" s="99"/>
      <c r="S11243" s="99"/>
      <c r="T11243" s="99"/>
      <c r="U11243" s="99"/>
      <c r="V11243" s="99"/>
      <c r="W11243" s="99"/>
      <c r="X11243" s="99"/>
      <c r="Y11243" s="99"/>
      <c r="Z11243" s="99"/>
      <c r="AA11243" s="99"/>
      <c r="AB11243" s="99"/>
      <c r="AC11243" s="99"/>
      <c r="AD11243" s="99"/>
      <c r="AE11243" s="99"/>
      <c r="AF11243" s="99"/>
      <c r="AG11243" s="99"/>
      <c r="AH11243" s="31"/>
      <c r="AI11243" s="31"/>
      <c r="AJ11243" s="31"/>
      <c r="AK11243" s="31"/>
      <c r="AL11243" s="31"/>
      <c r="AO11243" s="376"/>
    </row>
    <row r="11244" spans="1:41" x14ac:dyDescent="0.25">
      <c r="A11244" s="262" t="s">
        <v>8601</v>
      </c>
      <c r="B11244" s="262" t="s">
        <v>8579</v>
      </c>
      <c r="C11244" s="263">
        <v>791202303004</v>
      </c>
      <c r="D11244" s="263" t="s">
        <v>6271</v>
      </c>
      <c r="E11244" s="264" t="s">
        <v>3157</v>
      </c>
      <c r="F11244" s="93"/>
      <c r="G11244" s="93"/>
      <c r="H11244" s="93"/>
      <c r="I11244" s="99"/>
      <c r="J11244" s="99"/>
      <c r="K11244" s="99"/>
      <c r="L11244" s="99"/>
      <c r="M11244" s="99"/>
      <c r="N11244" s="44"/>
      <c r="O11244" s="44"/>
      <c r="P11244" s="99"/>
      <c r="Q11244" s="99"/>
      <c r="R11244" s="99"/>
      <c r="S11244" s="99"/>
      <c r="T11244" s="99"/>
      <c r="U11244" s="99"/>
      <c r="V11244" s="99"/>
      <c r="W11244" s="99"/>
      <c r="X11244" s="99"/>
      <c r="Y11244" s="99"/>
      <c r="Z11244" s="99"/>
      <c r="AA11244" s="99"/>
      <c r="AB11244" s="99"/>
      <c r="AC11244" s="99"/>
      <c r="AD11244" s="99"/>
      <c r="AE11244" s="99"/>
      <c r="AF11244" s="99"/>
      <c r="AG11244" s="99"/>
      <c r="AH11244" s="31"/>
      <c r="AI11244" s="31"/>
      <c r="AJ11244" s="31"/>
      <c r="AK11244" s="31"/>
      <c r="AL11244" s="31"/>
      <c r="AO11244" s="376"/>
    </row>
    <row r="11245" spans="1:41" x14ac:dyDescent="0.25">
      <c r="A11245" s="44" t="s">
        <v>8601</v>
      </c>
      <c r="B11245" s="44" t="s">
        <v>3475</v>
      </c>
      <c r="C11245" s="45">
        <v>230301</v>
      </c>
      <c r="D11245" s="45" t="s">
        <v>11363</v>
      </c>
      <c r="E11245" s="45" t="s">
        <v>5265</v>
      </c>
      <c r="AO11245" s="376"/>
    </row>
    <row r="11246" spans="1:41" x14ac:dyDescent="0.3">
      <c r="A11246" s="333" t="s">
        <v>1061</v>
      </c>
      <c r="B11246" s="333" t="s">
        <v>8044</v>
      </c>
      <c r="C11246" s="125" t="s">
        <v>8045</v>
      </c>
      <c r="D11246" s="32" t="s">
        <v>20309</v>
      </c>
      <c r="E11246" s="125" t="s">
        <v>7871</v>
      </c>
      <c r="F11246" s="125" t="s">
        <v>1189</v>
      </c>
      <c r="G11246" s="125" t="s">
        <v>1190</v>
      </c>
      <c r="AO11246" s="376"/>
    </row>
    <row r="11247" spans="1:41" x14ac:dyDescent="0.25">
      <c r="A11247" s="44" t="s">
        <v>5311</v>
      </c>
      <c r="B11247" s="44" t="s">
        <v>5130</v>
      </c>
      <c r="C11247" s="45">
        <v>22010701</v>
      </c>
      <c r="D11247" s="45" t="s">
        <v>11363</v>
      </c>
      <c r="E11247" s="45" t="s">
        <v>5131</v>
      </c>
      <c r="AO11247" s="376"/>
    </row>
    <row r="11248" spans="1:41" x14ac:dyDescent="0.25">
      <c r="A11248" s="44" t="s">
        <v>5311</v>
      </c>
      <c r="B11248" s="44" t="s">
        <v>7766</v>
      </c>
      <c r="C11248" s="45">
        <v>230505</v>
      </c>
      <c r="D11248" s="45" t="s">
        <v>11363</v>
      </c>
      <c r="E11248" s="45" t="s">
        <v>7105</v>
      </c>
      <c r="AO11248" s="376"/>
    </row>
    <row r="11249" spans="1:41" x14ac:dyDescent="0.25">
      <c r="A11249" s="262" t="s">
        <v>8602</v>
      </c>
      <c r="B11249" s="262" t="s">
        <v>8578</v>
      </c>
      <c r="C11249" s="263">
        <v>791202303002</v>
      </c>
      <c r="D11249" s="263" t="s">
        <v>6271</v>
      </c>
      <c r="E11249" s="264" t="s">
        <v>3157</v>
      </c>
      <c r="F11249" s="93"/>
      <c r="G11249" s="93"/>
      <c r="H11249" s="93"/>
      <c r="I11249" s="99"/>
      <c r="J11249" s="99"/>
      <c r="K11249" s="99"/>
      <c r="L11249" s="99"/>
      <c r="M11249" s="99"/>
      <c r="N11249" s="44"/>
      <c r="O11249" s="44"/>
      <c r="P11249" s="99"/>
      <c r="Q11249" s="99"/>
      <c r="R11249" s="99"/>
      <c r="S11249" s="99"/>
      <c r="T11249" s="99"/>
      <c r="U11249" s="99"/>
      <c r="V11249" s="99"/>
      <c r="W11249" s="99"/>
      <c r="X11249" s="99"/>
      <c r="Y11249" s="99"/>
      <c r="Z11249" s="99"/>
      <c r="AA11249" s="99"/>
      <c r="AB11249" s="99"/>
      <c r="AC11249" s="99"/>
      <c r="AD11249" s="99"/>
      <c r="AE11249" s="99"/>
      <c r="AF11249" s="99"/>
      <c r="AG11249" s="99"/>
      <c r="AH11249" s="31"/>
      <c r="AI11249" s="31"/>
      <c r="AJ11249" s="31"/>
      <c r="AK11249" s="31"/>
      <c r="AL11249" s="31"/>
      <c r="AO11249" s="376"/>
    </row>
    <row r="11250" spans="1:41" x14ac:dyDescent="0.25">
      <c r="A11250" s="44" t="s">
        <v>3530</v>
      </c>
      <c r="B11250" s="44" t="s">
        <v>2350</v>
      </c>
      <c r="C11250" s="45">
        <v>230105</v>
      </c>
      <c r="D11250" s="45" t="s">
        <v>11363</v>
      </c>
      <c r="E11250" s="45" t="s">
        <v>5265</v>
      </c>
      <c r="AO11250" s="376"/>
    </row>
    <row r="11251" spans="1:41" x14ac:dyDescent="0.25">
      <c r="A11251" s="44" t="s">
        <v>12345</v>
      </c>
      <c r="B11251" s="44" t="s">
        <v>12102</v>
      </c>
      <c r="C11251" s="45">
        <v>21.23</v>
      </c>
      <c r="D11251" s="45" t="s">
        <v>12549</v>
      </c>
      <c r="E11251" s="46">
        <v>46934</v>
      </c>
      <c r="F11251" s="45"/>
      <c r="G11251" s="93"/>
      <c r="H11251" s="93"/>
      <c r="I11251" s="99"/>
      <c r="J11251" s="99"/>
      <c r="K11251" s="99"/>
      <c r="L11251" s="99"/>
      <c r="M11251" s="99"/>
      <c r="N11251" s="99"/>
      <c r="O11251" s="99"/>
      <c r="P11251" s="99"/>
      <c r="Q11251" s="99"/>
      <c r="R11251" s="99"/>
      <c r="S11251" s="99"/>
      <c r="T11251" s="99"/>
      <c r="U11251" s="99"/>
      <c r="V11251" s="99"/>
      <c r="W11251" s="99"/>
      <c r="X11251" s="99"/>
      <c r="Y11251" s="99"/>
      <c r="Z11251" s="99"/>
      <c r="AA11251" s="99"/>
      <c r="AB11251" s="99"/>
      <c r="AC11251" s="99"/>
      <c r="AD11251" s="99"/>
      <c r="AE11251" s="99"/>
      <c r="AF11251" s="99"/>
      <c r="AG11251" s="99"/>
      <c r="AH11251" s="31"/>
      <c r="AI11251" s="31"/>
      <c r="AJ11251" s="31"/>
      <c r="AK11251" s="31"/>
      <c r="AL11251" s="31"/>
      <c r="AO11251" s="376"/>
    </row>
    <row r="11252" spans="1:41" x14ac:dyDescent="0.25">
      <c r="A11252" s="44" t="s">
        <v>12345</v>
      </c>
      <c r="B11252" s="44" t="s">
        <v>12103</v>
      </c>
      <c r="C11252" s="45">
        <v>22.23</v>
      </c>
      <c r="D11252" s="45" t="s">
        <v>12549</v>
      </c>
      <c r="E11252" s="46">
        <v>46934</v>
      </c>
      <c r="F11252" s="45"/>
      <c r="G11252" s="93"/>
      <c r="H11252" s="93"/>
      <c r="I11252" s="99"/>
      <c r="J11252" s="99"/>
      <c r="K11252" s="99"/>
      <c r="L11252" s="99"/>
      <c r="M11252" s="99"/>
      <c r="N11252" s="99"/>
      <c r="O11252" s="99"/>
      <c r="P11252" s="99"/>
      <c r="Q11252" s="99"/>
      <c r="R11252" s="99"/>
      <c r="S11252" s="99"/>
      <c r="T11252" s="99"/>
      <c r="U11252" s="99"/>
      <c r="V11252" s="99"/>
      <c r="W11252" s="99"/>
      <c r="X11252" s="99"/>
      <c r="Y11252" s="99"/>
      <c r="Z11252" s="99"/>
      <c r="AA11252" s="99"/>
      <c r="AB11252" s="99"/>
      <c r="AC11252" s="99"/>
      <c r="AD11252" s="99"/>
      <c r="AE11252" s="99"/>
      <c r="AF11252" s="99"/>
      <c r="AG11252" s="99"/>
      <c r="AH11252" s="31"/>
      <c r="AI11252" s="31"/>
      <c r="AJ11252" s="31"/>
      <c r="AK11252" s="31"/>
      <c r="AL11252" s="31"/>
      <c r="AO11252" s="376"/>
    </row>
    <row r="11253" spans="1:41" x14ac:dyDescent="0.25">
      <c r="A11253" s="44" t="s">
        <v>1753</v>
      </c>
      <c r="B11253" s="44" t="s">
        <v>21434</v>
      </c>
      <c r="C11253" s="45" t="s">
        <v>13058</v>
      </c>
      <c r="D11253" s="45" t="s">
        <v>21447</v>
      </c>
      <c r="E11253" s="46">
        <v>46418</v>
      </c>
      <c r="AO11253" s="376"/>
    </row>
    <row r="11254" spans="1:41" x14ac:dyDescent="0.25">
      <c r="A11254" s="44" t="s">
        <v>253</v>
      </c>
      <c r="B11254" s="44" t="s">
        <v>8300</v>
      </c>
      <c r="C11254" s="45" t="s">
        <v>8303</v>
      </c>
      <c r="D11254" s="45" t="s">
        <v>11204</v>
      </c>
      <c r="E11254" s="45" t="s">
        <v>2538</v>
      </c>
      <c r="F11254" s="93"/>
      <c r="G11254" s="93"/>
      <c r="H11254" s="93"/>
      <c r="I11254" s="99"/>
      <c r="J11254" s="99"/>
      <c r="K11254" s="99"/>
      <c r="L11254" s="99"/>
      <c r="M11254" s="99"/>
      <c r="N11254" s="99"/>
      <c r="O11254" s="99"/>
      <c r="P11254" s="99"/>
      <c r="Q11254" s="99"/>
      <c r="R11254" s="99"/>
      <c r="S11254" s="99"/>
      <c r="T11254" s="99"/>
      <c r="U11254" s="99"/>
      <c r="V11254" s="99"/>
      <c r="W11254" s="99"/>
      <c r="X11254" s="99"/>
      <c r="Y11254" s="99"/>
      <c r="Z11254" s="99"/>
      <c r="AA11254" s="99"/>
      <c r="AB11254" s="99"/>
      <c r="AC11254" s="99"/>
      <c r="AD11254" s="99"/>
      <c r="AE11254" s="99"/>
      <c r="AF11254" s="99"/>
      <c r="AG11254" s="99"/>
      <c r="AH11254" s="31"/>
      <c r="AI11254" s="31"/>
      <c r="AJ11254" s="31"/>
      <c r="AK11254" s="31"/>
      <c r="AL11254" s="31"/>
      <c r="AO11254" s="376"/>
    </row>
    <row r="11255" spans="1:41" x14ac:dyDescent="0.25">
      <c r="A11255" s="44" t="s">
        <v>253</v>
      </c>
      <c r="B11255" s="44" t="s">
        <v>11947</v>
      </c>
      <c r="C11255" s="45" t="s">
        <v>14048</v>
      </c>
      <c r="D11255" s="45" t="s">
        <v>11204</v>
      </c>
      <c r="E11255" s="45" t="s">
        <v>6714</v>
      </c>
      <c r="F11255" s="93"/>
      <c r="G11255" s="93"/>
      <c r="H11255" s="93"/>
      <c r="I11255" s="99"/>
      <c r="J11255" s="99"/>
      <c r="K11255" s="99"/>
      <c r="L11255" s="99"/>
      <c r="M11255" s="99"/>
      <c r="N11255" s="99"/>
      <c r="O11255" s="99"/>
      <c r="P11255" s="99"/>
      <c r="Q11255" s="99"/>
      <c r="R11255" s="99"/>
      <c r="S11255" s="99"/>
      <c r="T11255" s="99"/>
      <c r="U11255" s="99"/>
      <c r="V11255" s="99"/>
      <c r="W11255" s="99"/>
      <c r="X11255" s="99"/>
      <c r="Y11255" s="99"/>
      <c r="Z11255" s="99"/>
      <c r="AA11255" s="99"/>
      <c r="AB11255" s="99"/>
      <c r="AC11255" s="99"/>
      <c r="AD11255" s="99"/>
      <c r="AE11255" s="99"/>
      <c r="AF11255" s="99"/>
      <c r="AG11255" s="99"/>
      <c r="AH11255" s="31"/>
      <c r="AI11255" s="31"/>
      <c r="AJ11255" s="31"/>
      <c r="AK11255" s="31"/>
      <c r="AL11255" s="31"/>
      <c r="AO11255" s="376"/>
    </row>
    <row r="11256" spans="1:41" x14ac:dyDescent="0.25">
      <c r="A11256" s="44" t="s">
        <v>253</v>
      </c>
      <c r="B11256" s="44" t="s">
        <v>14058</v>
      </c>
      <c r="C11256" s="45" t="s">
        <v>14059</v>
      </c>
      <c r="D11256" s="45" t="s">
        <v>11204</v>
      </c>
      <c r="E11256" s="45" t="s">
        <v>4966</v>
      </c>
      <c r="F11256" s="93"/>
      <c r="G11256" s="93"/>
      <c r="H11256" s="93"/>
      <c r="I11256" s="99"/>
      <c r="J11256" s="99"/>
      <c r="K11256" s="99"/>
      <c r="L11256" s="99"/>
      <c r="M11256" s="99"/>
      <c r="N11256" s="99"/>
      <c r="O11256" s="99"/>
      <c r="P11256" s="99"/>
      <c r="Q11256" s="99"/>
      <c r="R11256" s="99"/>
      <c r="S11256" s="99"/>
      <c r="T11256" s="99"/>
      <c r="U11256" s="99"/>
      <c r="V11256" s="99"/>
      <c r="W11256" s="99"/>
      <c r="X11256" s="99"/>
      <c r="Y11256" s="99"/>
      <c r="Z11256" s="99"/>
      <c r="AA11256" s="99"/>
      <c r="AB11256" s="99"/>
      <c r="AC11256" s="99"/>
      <c r="AD11256" s="99"/>
      <c r="AE11256" s="99"/>
      <c r="AF11256" s="99"/>
      <c r="AG11256" s="99"/>
      <c r="AH11256" s="31"/>
      <c r="AI11256" s="31"/>
      <c r="AJ11256" s="31"/>
      <c r="AK11256" s="31"/>
      <c r="AL11256" s="31"/>
      <c r="AO11256" s="376"/>
    </row>
    <row r="11257" spans="1:41" x14ac:dyDescent="0.25">
      <c r="A11257" s="44" t="s">
        <v>253</v>
      </c>
      <c r="B11257" s="44" t="s">
        <v>8300</v>
      </c>
      <c r="C11257" s="45" t="s">
        <v>8303</v>
      </c>
      <c r="D11257" s="93" t="s">
        <v>17443</v>
      </c>
      <c r="E11257" s="45" t="s">
        <v>2538</v>
      </c>
      <c r="F11257" s="93"/>
      <c r="G11257" s="93"/>
      <c r="H11257" s="93"/>
      <c r="I11257" s="99"/>
      <c r="J11257" s="99"/>
      <c r="K11257" s="99"/>
      <c r="L11257" s="99"/>
      <c r="M11257" s="99"/>
      <c r="N11257" s="99"/>
      <c r="O11257" s="99"/>
      <c r="P11257" s="99"/>
      <c r="Q11257" s="99"/>
      <c r="R11257" s="99"/>
      <c r="S11257" s="99"/>
      <c r="T11257" s="99"/>
      <c r="U11257" s="99"/>
      <c r="V11257" s="99"/>
      <c r="W11257" s="99"/>
      <c r="X11257" s="99"/>
      <c r="Y11257" s="99"/>
      <c r="Z11257" s="99"/>
      <c r="AA11257" s="99"/>
      <c r="AB11257" s="99"/>
      <c r="AC11257" s="99"/>
      <c r="AD11257" s="99"/>
      <c r="AE11257" s="99"/>
      <c r="AF11257" s="99"/>
      <c r="AG11257" s="99"/>
      <c r="AH11257" s="31"/>
      <c r="AI11257" s="31"/>
      <c r="AJ11257" s="31"/>
      <c r="AK11257" s="31"/>
      <c r="AL11257" s="31"/>
      <c r="AO11257" s="376"/>
    </row>
    <row r="11258" spans="1:41" x14ac:dyDescent="0.25">
      <c r="A11258" s="44" t="s">
        <v>253</v>
      </c>
      <c r="B11258" s="44" t="s">
        <v>11947</v>
      </c>
      <c r="C11258" s="45" t="s">
        <v>14048</v>
      </c>
      <c r="D11258" s="93" t="s">
        <v>17443</v>
      </c>
      <c r="E11258" s="45" t="s">
        <v>6714</v>
      </c>
      <c r="F11258" s="93"/>
      <c r="G11258" s="93"/>
      <c r="H11258" s="93"/>
      <c r="I11258" s="99"/>
      <c r="J11258" s="99"/>
      <c r="K11258" s="99"/>
      <c r="L11258" s="99"/>
      <c r="M11258" s="99"/>
      <c r="N11258" s="99"/>
      <c r="O11258" s="99"/>
      <c r="P11258" s="99"/>
      <c r="Q11258" s="99"/>
      <c r="R11258" s="99"/>
      <c r="S11258" s="99"/>
      <c r="T11258" s="99"/>
      <c r="U11258" s="99"/>
      <c r="V11258" s="99"/>
      <c r="W11258" s="99"/>
      <c r="X11258" s="99"/>
      <c r="Y11258" s="99"/>
      <c r="Z11258" s="99"/>
      <c r="AA11258" s="99"/>
      <c r="AB11258" s="99"/>
      <c r="AC11258" s="99"/>
      <c r="AD11258" s="99"/>
      <c r="AE11258" s="99"/>
      <c r="AF11258" s="99"/>
      <c r="AG11258" s="99"/>
      <c r="AH11258" s="31"/>
      <c r="AI11258" s="31"/>
      <c r="AJ11258" s="31"/>
      <c r="AK11258" s="31"/>
      <c r="AL11258" s="31"/>
      <c r="AO11258" s="376"/>
    </row>
    <row r="11259" spans="1:41" x14ac:dyDescent="0.25">
      <c r="A11259" s="44" t="s">
        <v>253</v>
      </c>
      <c r="B11259" s="44" t="s">
        <v>14058</v>
      </c>
      <c r="C11259" s="45" t="s">
        <v>14059</v>
      </c>
      <c r="D11259" s="93" t="s">
        <v>17443</v>
      </c>
      <c r="E11259" s="45" t="s">
        <v>4966</v>
      </c>
      <c r="F11259" s="93"/>
      <c r="G11259" s="93"/>
      <c r="H11259" s="93"/>
      <c r="I11259" s="99"/>
      <c r="J11259" s="99"/>
      <c r="K11259" s="99"/>
      <c r="L11259" s="99"/>
      <c r="M11259" s="99"/>
      <c r="N11259" s="99"/>
      <c r="O11259" s="99"/>
      <c r="P11259" s="99"/>
      <c r="Q11259" s="99"/>
      <c r="R11259" s="99"/>
      <c r="S11259" s="99"/>
      <c r="T11259" s="99"/>
      <c r="U11259" s="99"/>
      <c r="V11259" s="99"/>
      <c r="W11259" s="99"/>
      <c r="X11259" s="99"/>
      <c r="Y11259" s="99"/>
      <c r="Z11259" s="99"/>
      <c r="AA11259" s="99"/>
      <c r="AB11259" s="99"/>
      <c r="AC11259" s="99"/>
      <c r="AD11259" s="99"/>
      <c r="AE11259" s="99"/>
      <c r="AF11259" s="99"/>
      <c r="AG11259" s="99"/>
      <c r="AH11259" s="31"/>
      <c r="AI11259" s="31"/>
      <c r="AJ11259" s="31"/>
      <c r="AK11259" s="31"/>
      <c r="AL11259" s="31"/>
      <c r="AO11259" s="376"/>
    </row>
    <row r="11260" spans="1:41" x14ac:dyDescent="0.3">
      <c r="A11260" s="92" t="s">
        <v>253</v>
      </c>
      <c r="B11260" s="92" t="s">
        <v>12990</v>
      </c>
      <c r="C11260" s="318" t="s">
        <v>4753</v>
      </c>
      <c r="D11260" s="318" t="s">
        <v>13017</v>
      </c>
      <c r="E11260" s="320">
        <v>47118</v>
      </c>
      <c r="F11260" s="93"/>
      <c r="G11260" s="93"/>
      <c r="H11260" s="93"/>
      <c r="I11260" s="99"/>
      <c r="J11260" s="99"/>
      <c r="K11260" s="99"/>
      <c r="L11260" s="99"/>
      <c r="M11260" s="99"/>
      <c r="N11260" s="99"/>
      <c r="O11260" s="99"/>
      <c r="P11260" s="99"/>
      <c r="Q11260" s="99"/>
      <c r="R11260" s="99"/>
      <c r="S11260" s="99"/>
      <c r="T11260" s="99"/>
      <c r="U11260" s="99"/>
      <c r="V11260" s="99"/>
      <c r="W11260" s="99"/>
      <c r="X11260" s="99"/>
      <c r="Y11260" s="99"/>
      <c r="Z11260" s="99"/>
      <c r="AA11260" s="99"/>
      <c r="AB11260" s="99"/>
      <c r="AC11260" s="99"/>
      <c r="AD11260" s="99"/>
      <c r="AE11260" s="99"/>
      <c r="AF11260" s="99"/>
      <c r="AG11260" s="99"/>
      <c r="AH11260" s="31"/>
      <c r="AI11260" s="31"/>
      <c r="AJ11260" s="31"/>
      <c r="AK11260" s="31"/>
      <c r="AL11260" s="31"/>
      <c r="AO11260" s="376"/>
    </row>
    <row r="11261" spans="1:41" x14ac:dyDescent="0.25">
      <c r="A11261" s="44" t="s">
        <v>253</v>
      </c>
      <c r="B11261" s="44" t="s">
        <v>15017</v>
      </c>
      <c r="C11261" s="45" t="s">
        <v>9146</v>
      </c>
      <c r="D11261" s="367" t="s">
        <v>3696</v>
      </c>
      <c r="E11261" s="328">
        <f>DATE(2027,12,4)</f>
        <v>46725</v>
      </c>
      <c r="F11261" s="32"/>
      <c r="G11261" s="32"/>
      <c r="H11261" s="32"/>
      <c r="I11261" s="31"/>
      <c r="J11261" s="31"/>
      <c r="K11261" s="31"/>
      <c r="L11261" s="31"/>
      <c r="M11261" s="31"/>
      <c r="N11261" s="31"/>
      <c r="O11261" s="31"/>
      <c r="P11261" s="31"/>
      <c r="Q11261" s="31"/>
      <c r="R11261" s="31"/>
      <c r="S11261" s="31"/>
      <c r="T11261" s="31"/>
      <c r="U11261" s="31"/>
      <c r="V11261" s="31"/>
      <c r="W11261" s="31"/>
      <c r="X11261" s="31"/>
      <c r="Y11261" s="31"/>
      <c r="Z11261" s="31"/>
      <c r="AA11261" s="31"/>
      <c r="AB11261" s="31"/>
      <c r="AC11261" s="31"/>
      <c r="AD11261" s="31"/>
      <c r="AE11261" s="31"/>
      <c r="AF11261" s="31"/>
      <c r="AG11261" s="31"/>
      <c r="AH11261" s="31"/>
      <c r="AI11261" s="31"/>
      <c r="AJ11261" s="31"/>
      <c r="AK11261" s="31"/>
      <c r="AL11261" s="31"/>
      <c r="AO11261" s="376"/>
    </row>
    <row r="11262" spans="1:41" x14ac:dyDescent="0.25">
      <c r="A11262" s="44" t="s">
        <v>253</v>
      </c>
      <c r="B11262" s="44" t="s">
        <v>15018</v>
      </c>
      <c r="C11262" s="45" t="s">
        <v>13865</v>
      </c>
      <c r="D11262" s="367" t="s">
        <v>3696</v>
      </c>
      <c r="E11262" s="328">
        <f>DATE(2029,5,14)</f>
        <v>47252</v>
      </c>
      <c r="F11262" s="32"/>
      <c r="G11262" s="32"/>
      <c r="H11262" s="32"/>
      <c r="I11262" s="31"/>
      <c r="J11262" s="31"/>
      <c r="K11262" s="31"/>
      <c r="L11262" s="31"/>
      <c r="M11262" s="31"/>
      <c r="N11262" s="31"/>
      <c r="O11262" s="31"/>
      <c r="P11262" s="31"/>
      <c r="Q11262" s="31"/>
      <c r="R11262" s="31"/>
      <c r="S11262" s="31"/>
      <c r="T11262" s="31"/>
      <c r="U11262" s="31"/>
      <c r="V11262" s="31"/>
      <c r="W11262" s="31"/>
      <c r="X11262" s="31"/>
      <c r="Y11262" s="31"/>
      <c r="Z11262" s="31"/>
      <c r="AA11262" s="31"/>
      <c r="AB11262" s="31"/>
      <c r="AC11262" s="31"/>
      <c r="AD11262" s="31"/>
      <c r="AE11262" s="31"/>
      <c r="AF11262" s="31"/>
      <c r="AG11262" s="31"/>
      <c r="AH11262" s="31"/>
      <c r="AI11262" s="31"/>
      <c r="AJ11262" s="31"/>
      <c r="AK11262" s="31"/>
      <c r="AL11262" s="31"/>
      <c r="AO11262" s="376"/>
    </row>
    <row r="11263" spans="1:41" x14ac:dyDescent="0.25">
      <c r="A11263" s="44" t="s">
        <v>253</v>
      </c>
      <c r="B11263" s="44" t="s">
        <v>8300</v>
      </c>
      <c r="C11263" s="45" t="s">
        <v>8303</v>
      </c>
      <c r="D11263" s="45" t="s">
        <v>9895</v>
      </c>
      <c r="E11263" s="45" t="s">
        <v>2538</v>
      </c>
      <c r="F11263" s="93"/>
      <c r="G11263" s="93"/>
      <c r="H11263" s="93"/>
      <c r="I11263" s="99"/>
      <c r="J11263" s="99"/>
      <c r="K11263" s="99"/>
      <c r="L11263" s="99"/>
      <c r="M11263" s="99"/>
      <c r="N11263" s="44"/>
      <c r="O11263" s="44"/>
      <c r="P11263" s="99"/>
      <c r="Q11263" s="99"/>
      <c r="R11263" s="99"/>
      <c r="S11263" s="99"/>
      <c r="T11263" s="99"/>
      <c r="U11263" s="99"/>
      <c r="V11263" s="99"/>
      <c r="W11263" s="99"/>
      <c r="X11263" s="99"/>
      <c r="Y11263" s="99"/>
      <c r="Z11263" s="99"/>
      <c r="AA11263" s="99"/>
      <c r="AB11263" s="99"/>
      <c r="AC11263" s="99"/>
      <c r="AD11263" s="99"/>
      <c r="AE11263" s="99"/>
      <c r="AF11263" s="99"/>
      <c r="AG11263" s="99"/>
      <c r="AH11263" s="31"/>
      <c r="AI11263" s="31"/>
      <c r="AJ11263" s="31"/>
      <c r="AK11263" s="31"/>
      <c r="AL11263" s="31"/>
      <c r="AO11263" s="376"/>
    </row>
    <row r="11264" spans="1:41" x14ac:dyDescent="0.25">
      <c r="A11264" s="44" t="s">
        <v>253</v>
      </c>
      <c r="B11264" s="44" t="s">
        <v>192</v>
      </c>
      <c r="C11264" s="45" t="s">
        <v>8303</v>
      </c>
      <c r="D11264" s="45" t="s">
        <v>9895</v>
      </c>
      <c r="E11264" s="46">
        <v>47118</v>
      </c>
      <c r="F11264" s="93"/>
      <c r="G11264" s="93"/>
      <c r="H11264" s="93"/>
      <c r="I11264" s="99"/>
      <c r="J11264" s="99"/>
      <c r="K11264" s="99"/>
      <c r="L11264" s="99"/>
      <c r="M11264" s="99"/>
      <c r="N11264" s="44"/>
      <c r="O11264" s="44"/>
      <c r="P11264" s="99"/>
      <c r="Q11264" s="99"/>
      <c r="R11264" s="99"/>
      <c r="S11264" s="99"/>
      <c r="T11264" s="99"/>
      <c r="U11264" s="99"/>
      <c r="V11264" s="99"/>
      <c r="W11264" s="99"/>
      <c r="X11264" s="99"/>
      <c r="Y11264" s="99"/>
      <c r="Z11264" s="99"/>
      <c r="AA11264" s="99"/>
      <c r="AB11264" s="99"/>
      <c r="AC11264" s="99"/>
      <c r="AD11264" s="99"/>
      <c r="AE11264" s="99"/>
      <c r="AF11264" s="99"/>
      <c r="AG11264" s="99"/>
      <c r="AH11264" s="31"/>
      <c r="AI11264" s="31"/>
      <c r="AJ11264" s="31"/>
      <c r="AK11264" s="31"/>
      <c r="AL11264" s="31"/>
      <c r="AO11264" s="376"/>
    </row>
    <row r="11265" spans="1:41" x14ac:dyDescent="0.3">
      <c r="A11265" s="57" t="s">
        <v>9</v>
      </c>
      <c r="B11265" s="57" t="s">
        <v>1313</v>
      </c>
      <c r="C11265" s="62" t="s">
        <v>4753</v>
      </c>
      <c r="D11265" s="62" t="s">
        <v>20886</v>
      </c>
      <c r="E11265" s="368" t="s">
        <v>9707</v>
      </c>
      <c r="F11265" s="32"/>
      <c r="G11265" s="32"/>
      <c r="H11265" s="32"/>
      <c r="I11265" s="31"/>
      <c r="J11265" s="31"/>
      <c r="K11265" s="31"/>
      <c r="L11265" s="31"/>
      <c r="M11265" s="31"/>
      <c r="N11265" s="31"/>
      <c r="O11265" s="31"/>
      <c r="P11265" s="31"/>
      <c r="Q11265" s="31"/>
      <c r="R11265" s="31"/>
      <c r="S11265" s="31"/>
      <c r="T11265" s="31"/>
      <c r="U11265" s="31"/>
      <c r="V11265" s="31"/>
      <c r="W11265" s="31"/>
      <c r="X11265" s="31"/>
      <c r="Y11265" s="31"/>
      <c r="Z11265" s="31"/>
      <c r="AA11265" s="31"/>
      <c r="AB11265" s="31"/>
      <c r="AC11265" s="31"/>
      <c r="AD11265" s="31"/>
      <c r="AE11265" s="31"/>
      <c r="AF11265" s="31"/>
      <c r="AG11265" s="31"/>
      <c r="AH11265" s="31"/>
      <c r="AI11265" s="31"/>
      <c r="AJ11265" s="31"/>
      <c r="AK11265" s="31"/>
      <c r="AL11265" s="31"/>
      <c r="AO11265" s="376"/>
    </row>
    <row r="11266" spans="1:41" x14ac:dyDescent="0.3">
      <c r="A11266" s="57" t="s">
        <v>9</v>
      </c>
      <c r="B11266" s="57" t="s">
        <v>1290</v>
      </c>
      <c r="C11266" s="62">
        <v>24027</v>
      </c>
      <c r="D11266" s="62" t="s">
        <v>20886</v>
      </c>
      <c r="E11266" s="60">
        <v>46873</v>
      </c>
      <c r="F11266" s="32"/>
      <c r="G11266" s="32"/>
      <c r="H11266" s="32"/>
      <c r="I11266" s="31"/>
      <c r="J11266" s="31"/>
      <c r="K11266" s="31"/>
      <c r="L11266" s="31"/>
      <c r="M11266" s="31"/>
      <c r="N11266" s="31"/>
      <c r="O11266" s="31"/>
      <c r="P11266" s="31"/>
      <c r="Q11266" s="31"/>
      <c r="R11266" s="31"/>
      <c r="S11266" s="31"/>
      <c r="T11266" s="31"/>
      <c r="U11266" s="31"/>
      <c r="V11266" s="31"/>
      <c r="W11266" s="31"/>
      <c r="X11266" s="31"/>
      <c r="Y11266" s="31"/>
      <c r="Z11266" s="31"/>
      <c r="AA11266" s="31"/>
      <c r="AB11266" s="31"/>
      <c r="AC11266" s="31"/>
      <c r="AD11266" s="31"/>
      <c r="AE11266" s="31"/>
      <c r="AF11266" s="31"/>
      <c r="AG11266" s="31"/>
      <c r="AH11266" s="31"/>
      <c r="AI11266" s="31"/>
      <c r="AJ11266" s="31"/>
      <c r="AK11266" s="31"/>
      <c r="AL11266" s="31"/>
      <c r="AO11266" s="376"/>
    </row>
    <row r="11267" spans="1:41" x14ac:dyDescent="0.3">
      <c r="A11267" s="57" t="s">
        <v>9</v>
      </c>
      <c r="B11267" s="57" t="s">
        <v>2173</v>
      </c>
      <c r="C11267" s="62">
        <v>24030</v>
      </c>
      <c r="D11267" s="62" t="s">
        <v>20886</v>
      </c>
      <c r="E11267" s="60">
        <v>47057</v>
      </c>
      <c r="F11267" s="32"/>
      <c r="G11267" s="32"/>
      <c r="H11267" s="32"/>
      <c r="I11267" s="31"/>
      <c r="J11267" s="31"/>
      <c r="K11267" s="31"/>
      <c r="L11267" s="31"/>
      <c r="M11267" s="31"/>
      <c r="N11267" s="31"/>
      <c r="O11267" s="31"/>
      <c r="P11267" s="31"/>
      <c r="Q11267" s="31"/>
      <c r="R11267" s="31"/>
      <c r="S11267" s="31"/>
      <c r="T11267" s="31"/>
      <c r="U11267" s="31"/>
      <c r="V11267" s="31"/>
      <c r="W11267" s="31"/>
      <c r="X11267" s="31"/>
      <c r="Y11267" s="31"/>
      <c r="Z11267" s="31"/>
      <c r="AA11267" s="31"/>
      <c r="AB11267" s="31"/>
      <c r="AC11267" s="31"/>
      <c r="AD11267" s="31"/>
      <c r="AE11267" s="31"/>
      <c r="AF11267" s="31"/>
      <c r="AG11267" s="31"/>
      <c r="AH11267" s="31"/>
      <c r="AI11267" s="31"/>
      <c r="AJ11267" s="31"/>
      <c r="AK11267" s="31"/>
      <c r="AL11267" s="31"/>
      <c r="AO11267" s="376"/>
    </row>
    <row r="11268" spans="1:41" x14ac:dyDescent="0.25">
      <c r="A11268" s="262" t="s">
        <v>9</v>
      </c>
      <c r="B11268" s="262" t="s">
        <v>8579</v>
      </c>
      <c r="C11268" s="263">
        <v>791202303004</v>
      </c>
      <c r="D11268" s="263" t="s">
        <v>6271</v>
      </c>
      <c r="E11268" s="264" t="s">
        <v>3157</v>
      </c>
      <c r="F11268" s="93"/>
      <c r="G11268" s="93"/>
      <c r="H11268" s="93"/>
      <c r="I11268" s="99"/>
      <c r="J11268" s="99"/>
      <c r="K11268" s="99"/>
      <c r="L11268" s="99"/>
      <c r="M11268" s="99"/>
      <c r="N11268" s="44"/>
      <c r="O11268" s="44"/>
      <c r="P11268" s="99"/>
      <c r="Q11268" s="99"/>
      <c r="R11268" s="99"/>
      <c r="S11268" s="99"/>
      <c r="T11268" s="99"/>
      <c r="U11268" s="99"/>
      <c r="V11268" s="99"/>
      <c r="W11268" s="99"/>
      <c r="X11268" s="99"/>
      <c r="Y11268" s="99"/>
      <c r="Z11268" s="99"/>
      <c r="AA11268" s="99"/>
      <c r="AB11268" s="99"/>
      <c r="AC11268" s="99"/>
      <c r="AD11268" s="99"/>
      <c r="AE11268" s="99"/>
      <c r="AF11268" s="99"/>
      <c r="AG11268" s="99"/>
      <c r="AH11268" s="31"/>
      <c r="AI11268" s="31"/>
      <c r="AJ11268" s="31"/>
      <c r="AK11268" s="31"/>
      <c r="AL11268" s="31"/>
      <c r="AO11268" s="376"/>
    </row>
    <row r="11269" spans="1:41" x14ac:dyDescent="0.25">
      <c r="A11269" s="57" t="s">
        <v>9</v>
      </c>
      <c r="B11269" s="92" t="s">
        <v>3682</v>
      </c>
      <c r="C11269" s="93" t="s">
        <v>19106</v>
      </c>
      <c r="D11269" s="93" t="s">
        <v>3681</v>
      </c>
      <c r="E11269" s="94">
        <v>48029</v>
      </c>
      <c r="F11269" s="93"/>
      <c r="G11269" s="93"/>
      <c r="H11269" s="93"/>
      <c r="I11269" s="99"/>
      <c r="J11269" s="99"/>
      <c r="K11269" s="99"/>
      <c r="L11269" s="99"/>
      <c r="M11269" s="99"/>
      <c r="N11269" s="44"/>
      <c r="O11269" s="44"/>
      <c r="P11269" s="99"/>
      <c r="Q11269" s="99"/>
      <c r="R11269" s="99"/>
      <c r="S11269" s="99"/>
      <c r="T11269" s="99"/>
      <c r="U11269" s="99"/>
      <c r="V11269" s="99"/>
      <c r="W11269" s="99"/>
      <c r="X11269" s="99"/>
      <c r="Y11269" s="99"/>
      <c r="Z11269" s="99"/>
      <c r="AA11269" s="99"/>
      <c r="AB11269" s="99"/>
      <c r="AC11269" s="99"/>
      <c r="AD11269" s="99"/>
      <c r="AE11269" s="99"/>
      <c r="AF11269" s="99"/>
      <c r="AG11269" s="99"/>
      <c r="AH11269" s="31"/>
      <c r="AI11269" s="31"/>
      <c r="AJ11269" s="31"/>
      <c r="AK11269" s="31"/>
      <c r="AL11269" s="31"/>
      <c r="AO11269" s="376"/>
    </row>
    <row r="11270" spans="1:41" x14ac:dyDescent="0.25">
      <c r="A11270" s="76" t="s">
        <v>9</v>
      </c>
      <c r="B11270" s="44" t="s">
        <v>16074</v>
      </c>
      <c r="C11270" s="45">
        <v>8.26</v>
      </c>
      <c r="D11270" s="45" t="s">
        <v>12549</v>
      </c>
      <c r="E11270" s="46">
        <v>47787</v>
      </c>
      <c r="F11270" s="45"/>
      <c r="G11270" s="93"/>
      <c r="H11270" s="93"/>
      <c r="I11270" s="99"/>
      <c r="J11270" s="99"/>
      <c r="K11270" s="99"/>
      <c r="L11270" s="99"/>
      <c r="M11270" s="99"/>
      <c r="N11270" s="99"/>
      <c r="O11270" s="99"/>
      <c r="P11270" s="99"/>
      <c r="Q11270" s="99"/>
      <c r="R11270" s="99"/>
      <c r="S11270" s="99"/>
      <c r="T11270" s="99"/>
      <c r="U11270" s="99"/>
      <c r="V11270" s="99"/>
      <c r="W11270" s="99"/>
      <c r="X11270" s="99"/>
      <c r="Y11270" s="99"/>
      <c r="Z11270" s="99"/>
      <c r="AA11270" s="99"/>
      <c r="AB11270" s="99"/>
      <c r="AC11270" s="99"/>
      <c r="AD11270" s="99"/>
      <c r="AE11270" s="99"/>
      <c r="AF11270" s="99"/>
      <c r="AG11270" s="99"/>
      <c r="AH11270" s="31"/>
      <c r="AI11270" s="31"/>
      <c r="AJ11270" s="31"/>
      <c r="AK11270" s="31"/>
      <c r="AL11270" s="31"/>
      <c r="AO11270" s="376"/>
    </row>
    <row r="11271" spans="1:41" x14ac:dyDescent="0.25">
      <c r="A11271" s="44" t="s">
        <v>9</v>
      </c>
      <c r="B11271" s="44" t="s">
        <v>12111</v>
      </c>
      <c r="C11271" s="45">
        <v>13.24</v>
      </c>
      <c r="D11271" s="45" t="s">
        <v>12549</v>
      </c>
      <c r="E11271" s="46">
        <v>47299</v>
      </c>
      <c r="F11271" s="45"/>
      <c r="G11271" s="93"/>
      <c r="H11271" s="93"/>
      <c r="I11271" s="99"/>
      <c r="J11271" s="99"/>
      <c r="K11271" s="99"/>
      <c r="L11271" s="99"/>
      <c r="M11271" s="99"/>
      <c r="N11271" s="99"/>
      <c r="O11271" s="99"/>
      <c r="P11271" s="99"/>
      <c r="Q11271" s="99"/>
      <c r="R11271" s="99"/>
      <c r="S11271" s="99"/>
      <c r="T11271" s="99"/>
      <c r="U11271" s="99"/>
      <c r="V11271" s="99"/>
      <c r="W11271" s="99"/>
      <c r="X11271" s="99"/>
      <c r="Y11271" s="99"/>
      <c r="Z11271" s="99"/>
      <c r="AA11271" s="99"/>
      <c r="AB11271" s="99"/>
      <c r="AC11271" s="99"/>
      <c r="AD11271" s="99"/>
      <c r="AE11271" s="99"/>
      <c r="AF11271" s="99"/>
      <c r="AG11271" s="99"/>
      <c r="AH11271" s="31"/>
      <c r="AI11271" s="31"/>
      <c r="AJ11271" s="31"/>
      <c r="AK11271" s="31"/>
      <c r="AL11271" s="31"/>
      <c r="AO11271" s="376"/>
    </row>
    <row r="11272" spans="1:41" x14ac:dyDescent="0.25">
      <c r="A11272" s="44" t="s">
        <v>9</v>
      </c>
      <c r="B11272" s="44" t="s">
        <v>12110</v>
      </c>
      <c r="C11272" s="45">
        <v>14.24</v>
      </c>
      <c r="D11272" s="45" t="s">
        <v>12549</v>
      </c>
      <c r="E11272" s="46">
        <v>47299</v>
      </c>
      <c r="F11272" s="45"/>
      <c r="G11272" s="93"/>
      <c r="H11272" s="93"/>
      <c r="I11272" s="99"/>
      <c r="J11272" s="99"/>
      <c r="K11272" s="99"/>
      <c r="L11272" s="99"/>
      <c r="M11272" s="99"/>
      <c r="N11272" s="99"/>
      <c r="O11272" s="99"/>
      <c r="P11272" s="99"/>
      <c r="Q11272" s="99"/>
      <c r="R11272" s="99"/>
      <c r="S11272" s="99"/>
      <c r="T11272" s="99"/>
      <c r="U11272" s="99"/>
      <c r="V11272" s="99"/>
      <c r="W11272" s="99"/>
      <c r="X11272" s="99"/>
      <c r="Y11272" s="99"/>
      <c r="Z11272" s="99"/>
      <c r="AA11272" s="99"/>
      <c r="AB11272" s="99"/>
      <c r="AC11272" s="99"/>
      <c r="AD11272" s="99"/>
      <c r="AE11272" s="99"/>
      <c r="AF11272" s="99"/>
      <c r="AG11272" s="99"/>
      <c r="AH11272" s="31"/>
      <c r="AI11272" s="31"/>
      <c r="AJ11272" s="31"/>
      <c r="AK11272" s="31"/>
      <c r="AL11272" s="31"/>
      <c r="AO11272" s="376"/>
    </row>
    <row r="11273" spans="1:41" x14ac:dyDescent="0.25">
      <c r="A11273" s="44" t="s">
        <v>9</v>
      </c>
      <c r="B11273" s="44" t="s">
        <v>12180</v>
      </c>
      <c r="C11273" s="45">
        <v>15.23</v>
      </c>
      <c r="D11273" s="45" t="s">
        <v>12549</v>
      </c>
      <c r="E11273" s="46">
        <v>46934</v>
      </c>
      <c r="F11273" s="45"/>
      <c r="G11273" s="93"/>
      <c r="H11273" s="93"/>
      <c r="I11273" s="99"/>
      <c r="J11273" s="99"/>
      <c r="K11273" s="99"/>
      <c r="L11273" s="99"/>
      <c r="M11273" s="99"/>
      <c r="N11273" s="99"/>
      <c r="O11273" s="99"/>
      <c r="P11273" s="99"/>
      <c r="Q11273" s="99"/>
      <c r="R11273" s="99"/>
      <c r="S11273" s="99"/>
      <c r="T11273" s="99"/>
      <c r="U11273" s="99"/>
      <c r="V11273" s="99"/>
      <c r="W11273" s="99"/>
      <c r="X11273" s="99"/>
      <c r="Y11273" s="99"/>
      <c r="Z11273" s="99"/>
      <c r="AA11273" s="99"/>
      <c r="AB11273" s="99"/>
      <c r="AC11273" s="99"/>
      <c r="AD11273" s="99"/>
      <c r="AE11273" s="99"/>
      <c r="AF11273" s="99"/>
      <c r="AG11273" s="99"/>
      <c r="AH11273" s="31"/>
      <c r="AI11273" s="31"/>
      <c r="AJ11273" s="31"/>
      <c r="AK11273" s="31"/>
      <c r="AL11273" s="31"/>
      <c r="AO11273" s="376"/>
    </row>
    <row r="11274" spans="1:41" x14ac:dyDescent="0.25">
      <c r="A11274" s="44" t="s">
        <v>9</v>
      </c>
      <c r="B11274" s="44" t="s">
        <v>12121</v>
      </c>
      <c r="C11274" s="45">
        <v>16.239999999999998</v>
      </c>
      <c r="D11274" s="45" t="s">
        <v>12549</v>
      </c>
      <c r="E11274" s="46">
        <v>47299</v>
      </c>
      <c r="F11274" s="45"/>
      <c r="G11274" s="93"/>
      <c r="H11274" s="93"/>
      <c r="I11274" s="99"/>
      <c r="J11274" s="99"/>
      <c r="K11274" s="99"/>
      <c r="L11274" s="99"/>
      <c r="M11274" s="99"/>
      <c r="N11274" s="99"/>
      <c r="O11274" s="99"/>
      <c r="P11274" s="99"/>
      <c r="Q11274" s="99"/>
      <c r="R11274" s="99"/>
      <c r="S11274" s="99"/>
      <c r="T11274" s="99"/>
      <c r="U11274" s="99"/>
      <c r="V11274" s="99"/>
      <c r="W11274" s="99"/>
      <c r="X11274" s="99"/>
      <c r="Y11274" s="99"/>
      <c r="Z11274" s="99"/>
      <c r="AA11274" s="99"/>
      <c r="AB11274" s="99"/>
      <c r="AC11274" s="99"/>
      <c r="AD11274" s="99"/>
      <c r="AE11274" s="99"/>
      <c r="AF11274" s="99"/>
      <c r="AG11274" s="99"/>
      <c r="AH11274" s="31"/>
      <c r="AI11274" s="31"/>
      <c r="AJ11274" s="31"/>
      <c r="AK11274" s="31"/>
      <c r="AL11274" s="31"/>
      <c r="AO11274" s="376"/>
    </row>
    <row r="11275" spans="1:41" x14ac:dyDescent="0.25">
      <c r="A11275" s="44" t="s">
        <v>9</v>
      </c>
      <c r="B11275" s="44" t="s">
        <v>12129</v>
      </c>
      <c r="C11275" s="45">
        <v>20.239999999999998</v>
      </c>
      <c r="D11275" s="45" t="s">
        <v>12549</v>
      </c>
      <c r="E11275" s="46">
        <v>47299</v>
      </c>
      <c r="F11275" s="45"/>
      <c r="G11275" s="93"/>
      <c r="H11275" s="93"/>
      <c r="I11275" s="99"/>
      <c r="J11275" s="99"/>
      <c r="K11275" s="99"/>
      <c r="L11275" s="99"/>
      <c r="M11275" s="99"/>
      <c r="N11275" s="99"/>
      <c r="O11275" s="99"/>
      <c r="P11275" s="99"/>
      <c r="Q11275" s="99"/>
      <c r="R11275" s="99"/>
      <c r="S11275" s="99"/>
      <c r="T11275" s="99"/>
      <c r="U11275" s="99"/>
      <c r="V11275" s="99"/>
      <c r="W11275" s="99"/>
      <c r="X11275" s="99"/>
      <c r="Y11275" s="99"/>
      <c r="Z11275" s="99"/>
      <c r="AA11275" s="99"/>
      <c r="AB11275" s="99"/>
      <c r="AC11275" s="99"/>
      <c r="AD11275" s="99"/>
      <c r="AE11275" s="99"/>
      <c r="AF11275" s="99"/>
      <c r="AG11275" s="99"/>
      <c r="AH11275" s="31"/>
      <c r="AI11275" s="31"/>
      <c r="AJ11275" s="31"/>
      <c r="AK11275" s="31"/>
      <c r="AL11275" s="31"/>
      <c r="AO11275" s="376"/>
    </row>
    <row r="11276" spans="1:41" x14ac:dyDescent="0.25">
      <c r="A11276" s="44" t="s">
        <v>9</v>
      </c>
      <c r="B11276" s="44" t="s">
        <v>12095</v>
      </c>
      <c r="C11276" s="45">
        <v>33.24</v>
      </c>
      <c r="D11276" s="45" t="s">
        <v>12549</v>
      </c>
      <c r="E11276" s="46">
        <v>47299</v>
      </c>
      <c r="F11276" s="45"/>
      <c r="G11276" s="93"/>
      <c r="H11276" s="93"/>
      <c r="I11276" s="99"/>
      <c r="J11276" s="99"/>
      <c r="K11276" s="99"/>
      <c r="L11276" s="99"/>
      <c r="M11276" s="99"/>
      <c r="N11276" s="99"/>
      <c r="O11276" s="99"/>
      <c r="P11276" s="99"/>
      <c r="Q11276" s="99"/>
      <c r="R11276" s="99"/>
      <c r="S11276" s="99"/>
      <c r="T11276" s="99"/>
      <c r="U11276" s="99"/>
      <c r="V11276" s="99"/>
      <c r="W11276" s="99"/>
      <c r="X11276" s="99"/>
      <c r="Y11276" s="99"/>
      <c r="Z11276" s="99"/>
      <c r="AA11276" s="99"/>
      <c r="AB11276" s="99"/>
      <c r="AC11276" s="99"/>
      <c r="AD11276" s="99"/>
      <c r="AE11276" s="99"/>
      <c r="AF11276" s="99"/>
      <c r="AG11276" s="99"/>
      <c r="AH11276" s="31"/>
      <c r="AI11276" s="31"/>
      <c r="AJ11276" s="31"/>
      <c r="AK11276" s="31"/>
      <c r="AL11276" s="31"/>
      <c r="AO11276" s="376"/>
    </row>
    <row r="11277" spans="1:41" x14ac:dyDescent="0.25">
      <c r="A11277" s="44" t="s">
        <v>9</v>
      </c>
      <c r="B11277" s="319" t="s">
        <v>19520</v>
      </c>
      <c r="C11277" s="318" t="s">
        <v>19750</v>
      </c>
      <c r="D11277" s="93" t="s">
        <v>19934</v>
      </c>
      <c r="E11277" s="320">
        <v>46568</v>
      </c>
      <c r="F11277" s="93"/>
      <c r="G11277" s="93"/>
      <c r="H11277" s="93"/>
      <c r="I11277" s="99"/>
      <c r="J11277" s="99"/>
      <c r="K11277" s="99"/>
      <c r="L11277" s="99"/>
      <c r="M11277" s="99"/>
      <c r="N11277" s="99"/>
      <c r="O11277" s="99"/>
      <c r="P11277" s="99"/>
      <c r="Q11277" s="99"/>
      <c r="R11277" s="99"/>
      <c r="S11277" s="99"/>
      <c r="T11277" s="99"/>
      <c r="U11277" s="99"/>
      <c r="V11277" s="99"/>
      <c r="W11277" s="99"/>
      <c r="X11277" s="99"/>
      <c r="Y11277" s="99"/>
      <c r="Z11277" s="99"/>
      <c r="AA11277" s="99"/>
      <c r="AB11277" s="99"/>
      <c r="AC11277" s="99"/>
      <c r="AD11277" s="99"/>
      <c r="AE11277" s="99"/>
      <c r="AF11277" s="99"/>
      <c r="AG11277" s="99"/>
      <c r="AH11277" s="31"/>
      <c r="AI11277" s="31"/>
      <c r="AJ11277" s="31"/>
      <c r="AK11277" s="31"/>
      <c r="AL11277" s="31"/>
      <c r="AO11277" s="376"/>
    </row>
    <row r="11278" spans="1:41" x14ac:dyDescent="0.25">
      <c r="A11278" s="44" t="s">
        <v>9</v>
      </c>
      <c r="B11278" s="319" t="s">
        <v>19519</v>
      </c>
      <c r="C11278" s="318" t="s">
        <v>19751</v>
      </c>
      <c r="D11278" s="93" t="s">
        <v>19934</v>
      </c>
      <c r="E11278" s="320">
        <v>46752</v>
      </c>
      <c r="F11278" s="93"/>
      <c r="G11278" s="93"/>
      <c r="H11278" s="93"/>
      <c r="I11278" s="99"/>
      <c r="J11278" s="99"/>
      <c r="K11278" s="99"/>
      <c r="L11278" s="99"/>
      <c r="M11278" s="99"/>
      <c r="N11278" s="99"/>
      <c r="O11278" s="99"/>
      <c r="P11278" s="99"/>
      <c r="Q11278" s="99"/>
      <c r="R11278" s="99"/>
      <c r="S11278" s="99"/>
      <c r="T11278" s="99"/>
      <c r="U11278" s="99"/>
      <c r="V11278" s="99"/>
      <c r="W11278" s="99"/>
      <c r="X11278" s="99"/>
      <c r="Y11278" s="99"/>
      <c r="Z11278" s="99"/>
      <c r="AA11278" s="99"/>
      <c r="AB11278" s="99"/>
      <c r="AC11278" s="99"/>
      <c r="AD11278" s="99"/>
      <c r="AE11278" s="99"/>
      <c r="AF11278" s="99"/>
      <c r="AG11278" s="99"/>
      <c r="AH11278" s="31"/>
      <c r="AI11278" s="31"/>
      <c r="AJ11278" s="31"/>
      <c r="AK11278" s="31"/>
      <c r="AL11278" s="31"/>
      <c r="AO11278" s="376"/>
    </row>
    <row r="11279" spans="1:41" x14ac:dyDescent="0.25">
      <c r="A11279" s="44" t="s">
        <v>9</v>
      </c>
      <c r="B11279" s="44" t="s">
        <v>4849</v>
      </c>
      <c r="C11279" s="45" t="s">
        <v>4857</v>
      </c>
      <c r="D11279" s="46" t="s">
        <v>21328</v>
      </c>
      <c r="E11279" s="46">
        <v>46615</v>
      </c>
      <c r="AO11279" s="376"/>
    </row>
    <row r="11280" spans="1:41" x14ac:dyDescent="0.25">
      <c r="A11280" s="44" t="s">
        <v>9</v>
      </c>
      <c r="B11280" s="44" t="s">
        <v>4849</v>
      </c>
      <c r="C11280" s="45" t="s">
        <v>4857</v>
      </c>
      <c r="D11280" s="46" t="s">
        <v>21328</v>
      </c>
      <c r="E11280" s="46">
        <v>46615</v>
      </c>
      <c r="AO11280" s="376"/>
    </row>
    <row r="11281" spans="1:41" x14ac:dyDescent="0.25">
      <c r="A11281" s="44" t="s">
        <v>9</v>
      </c>
      <c r="B11281" s="44" t="s">
        <v>4849</v>
      </c>
      <c r="C11281" s="45" t="s">
        <v>4857</v>
      </c>
      <c r="D11281" s="46" t="s">
        <v>21328</v>
      </c>
      <c r="E11281" s="46">
        <v>46615</v>
      </c>
      <c r="AO11281" s="376"/>
    </row>
    <row r="11282" spans="1:41" x14ac:dyDescent="0.25">
      <c r="A11282" s="44" t="s">
        <v>9</v>
      </c>
      <c r="B11282" s="44" t="s">
        <v>4849</v>
      </c>
      <c r="C11282" s="45" t="s">
        <v>4857</v>
      </c>
      <c r="D11282" s="46" t="s">
        <v>21328</v>
      </c>
      <c r="E11282" s="46">
        <v>46615</v>
      </c>
      <c r="AO11282" s="376"/>
    </row>
    <row r="11283" spans="1:41" x14ac:dyDescent="0.25">
      <c r="A11283" s="44" t="s">
        <v>9</v>
      </c>
      <c r="B11283" s="44" t="s">
        <v>4849</v>
      </c>
      <c r="C11283" s="45" t="s">
        <v>4857</v>
      </c>
      <c r="D11283" s="46" t="s">
        <v>21328</v>
      </c>
      <c r="E11283" s="46">
        <v>46615</v>
      </c>
      <c r="AO11283" s="376"/>
    </row>
    <row r="11284" spans="1:41" x14ac:dyDescent="0.25">
      <c r="A11284" s="44" t="s">
        <v>9</v>
      </c>
      <c r="B11284" s="44" t="s">
        <v>1587</v>
      </c>
      <c r="C11284" s="45" t="s">
        <v>6332</v>
      </c>
      <c r="D11284" s="46" t="s">
        <v>21328</v>
      </c>
      <c r="E11284" s="46">
        <v>46495</v>
      </c>
      <c r="AO11284" s="376"/>
    </row>
    <row r="11285" spans="1:41" x14ac:dyDescent="0.25">
      <c r="A11285" s="44" t="s">
        <v>9</v>
      </c>
      <c r="B11285" s="44" t="s">
        <v>1587</v>
      </c>
      <c r="C11285" s="45" t="s">
        <v>6332</v>
      </c>
      <c r="D11285" s="46" t="s">
        <v>21328</v>
      </c>
      <c r="E11285" s="46">
        <v>46495</v>
      </c>
      <c r="AO11285" s="376"/>
    </row>
    <row r="11286" spans="1:41" x14ac:dyDescent="0.25">
      <c r="A11286" s="44" t="s">
        <v>9</v>
      </c>
      <c r="B11286" s="44" t="s">
        <v>1587</v>
      </c>
      <c r="C11286" s="45" t="s">
        <v>6332</v>
      </c>
      <c r="D11286" s="46" t="s">
        <v>21328</v>
      </c>
      <c r="E11286" s="46">
        <v>46495</v>
      </c>
      <c r="AO11286" s="376"/>
    </row>
    <row r="11287" spans="1:41" x14ac:dyDescent="0.25">
      <c r="A11287" s="44" t="s">
        <v>9</v>
      </c>
      <c r="B11287" s="44" t="s">
        <v>1587</v>
      </c>
      <c r="C11287" s="45" t="s">
        <v>6332</v>
      </c>
      <c r="D11287" s="46" t="s">
        <v>21328</v>
      </c>
      <c r="E11287" s="46">
        <v>46495</v>
      </c>
      <c r="AO11287" s="376"/>
    </row>
    <row r="11288" spans="1:41" x14ac:dyDescent="0.25">
      <c r="A11288" s="44" t="s">
        <v>9</v>
      </c>
      <c r="B11288" s="44" t="s">
        <v>1587</v>
      </c>
      <c r="C11288" s="45" t="s">
        <v>6332</v>
      </c>
      <c r="D11288" s="46" t="s">
        <v>21328</v>
      </c>
      <c r="E11288" s="46">
        <v>46495</v>
      </c>
      <c r="AO11288" s="376"/>
    </row>
    <row r="11289" spans="1:41" x14ac:dyDescent="0.25">
      <c r="A11289" s="44" t="s">
        <v>9</v>
      </c>
      <c r="B11289" s="44" t="s">
        <v>2522</v>
      </c>
      <c r="C11289" s="45" t="s">
        <v>13448</v>
      </c>
      <c r="D11289" s="46" t="s">
        <v>21328</v>
      </c>
      <c r="E11289" s="46">
        <v>46527</v>
      </c>
      <c r="AO11289" s="376"/>
    </row>
    <row r="11290" spans="1:41" x14ac:dyDescent="0.25">
      <c r="A11290" s="135" t="s">
        <v>9</v>
      </c>
      <c r="B11290" s="131" t="s">
        <v>5783</v>
      </c>
      <c r="C11290" s="93" t="s">
        <v>5784</v>
      </c>
      <c r="D11290" s="93" t="s">
        <v>1201</v>
      </c>
      <c r="E11290" s="94">
        <v>46341</v>
      </c>
      <c r="F11290" s="93"/>
      <c r="G11290" s="93"/>
      <c r="H11290" s="93"/>
      <c r="I11290" s="99"/>
      <c r="J11290" s="99"/>
      <c r="K11290" s="99"/>
      <c r="L11290" s="99"/>
      <c r="M11290" s="99"/>
      <c r="N11290" s="44"/>
      <c r="O11290" s="44"/>
      <c r="P11290" s="99"/>
      <c r="Q11290" s="99"/>
      <c r="R11290" s="99"/>
      <c r="S11290" s="99"/>
      <c r="T11290" s="99"/>
      <c r="U11290" s="99"/>
      <c r="V11290" s="99"/>
      <c r="W11290" s="99"/>
      <c r="X11290" s="99"/>
      <c r="Y11290" s="99"/>
      <c r="Z11290" s="99"/>
      <c r="AA11290" s="99"/>
      <c r="AB11290" s="99"/>
      <c r="AC11290" s="99"/>
      <c r="AD11290" s="99"/>
      <c r="AE11290" s="99"/>
      <c r="AF11290" s="99"/>
      <c r="AG11290" s="99"/>
      <c r="AH11290" s="31"/>
      <c r="AI11290" s="31"/>
      <c r="AJ11290" s="31"/>
      <c r="AK11290" s="31"/>
      <c r="AL11290" s="31"/>
      <c r="AO11290" s="376"/>
    </row>
    <row r="11291" spans="1:41" x14ac:dyDescent="0.25">
      <c r="A11291" s="44" t="s">
        <v>6885</v>
      </c>
      <c r="B11291" s="92" t="s">
        <v>12068</v>
      </c>
      <c r="C11291" s="93" t="s">
        <v>12038</v>
      </c>
      <c r="D11291" s="93" t="s">
        <v>1201</v>
      </c>
      <c r="E11291" s="94">
        <v>47208</v>
      </c>
      <c r="F11291" s="93"/>
      <c r="G11291" s="93"/>
      <c r="H11291" s="93"/>
      <c r="I11291" s="99"/>
      <c r="J11291" s="99"/>
      <c r="K11291" s="99"/>
      <c r="L11291" s="99"/>
      <c r="M11291" s="99"/>
      <c r="N11291" s="99"/>
      <c r="O11291" s="44"/>
      <c r="P11291" s="99"/>
      <c r="Q11291" s="99"/>
      <c r="R11291" s="99"/>
      <c r="S11291" s="99"/>
      <c r="T11291" s="99"/>
      <c r="U11291" s="99"/>
      <c r="V11291" s="99"/>
      <c r="W11291" s="99"/>
      <c r="X11291" s="99"/>
      <c r="Y11291" s="99"/>
      <c r="Z11291" s="99"/>
      <c r="AA11291" s="99"/>
      <c r="AB11291" s="99"/>
      <c r="AC11291" s="99"/>
      <c r="AD11291" s="99"/>
      <c r="AE11291" s="99"/>
      <c r="AF11291" s="99"/>
      <c r="AG11291" s="99"/>
      <c r="AH11291" s="31"/>
      <c r="AI11291" s="31"/>
      <c r="AJ11291" s="31"/>
      <c r="AK11291" s="31"/>
      <c r="AL11291" s="31"/>
      <c r="AO11291" s="376"/>
    </row>
    <row r="11292" spans="1:41" x14ac:dyDescent="0.25">
      <c r="A11292" s="44" t="s">
        <v>6885</v>
      </c>
      <c r="B11292" s="44" t="s">
        <v>3475</v>
      </c>
      <c r="C11292" s="45">
        <v>230301</v>
      </c>
      <c r="D11292" s="45" t="s">
        <v>11363</v>
      </c>
      <c r="E11292" s="45" t="s">
        <v>5265</v>
      </c>
      <c r="AO11292" s="376"/>
    </row>
    <row r="11293" spans="1:41" x14ac:dyDescent="0.25">
      <c r="A11293" s="44" t="s">
        <v>6885</v>
      </c>
      <c r="B11293" s="44" t="s">
        <v>925</v>
      </c>
      <c r="C11293" s="45">
        <v>230601</v>
      </c>
      <c r="D11293" s="45" t="s">
        <v>11363</v>
      </c>
      <c r="E11293" s="45" t="s">
        <v>7770</v>
      </c>
      <c r="AO11293" s="376"/>
    </row>
    <row r="11294" spans="1:41" x14ac:dyDescent="0.25">
      <c r="A11294" s="44" t="s">
        <v>6885</v>
      </c>
      <c r="B11294" s="44" t="s">
        <v>935</v>
      </c>
      <c r="C11294" s="45">
        <v>230805</v>
      </c>
      <c r="D11294" s="45" t="s">
        <v>11363</v>
      </c>
      <c r="E11294" s="45" t="s">
        <v>4151</v>
      </c>
      <c r="AO11294" s="376"/>
    </row>
    <row r="11295" spans="1:41" x14ac:dyDescent="0.25">
      <c r="A11295" s="44" t="s">
        <v>6885</v>
      </c>
      <c r="B11295" s="44" t="s">
        <v>3043</v>
      </c>
      <c r="C11295" s="45">
        <v>230901</v>
      </c>
      <c r="D11295" s="45" t="s">
        <v>11363</v>
      </c>
      <c r="E11295" s="45" t="s">
        <v>7871</v>
      </c>
      <c r="AO11295" s="376"/>
    </row>
    <row r="11296" spans="1:41" x14ac:dyDescent="0.25">
      <c r="A11296" s="44" t="s">
        <v>6885</v>
      </c>
      <c r="B11296" s="44" t="s">
        <v>3039</v>
      </c>
      <c r="C11296" s="45">
        <v>230904</v>
      </c>
      <c r="D11296" s="45" t="s">
        <v>11363</v>
      </c>
      <c r="E11296" s="45" t="s">
        <v>7871</v>
      </c>
      <c r="AO11296" s="376"/>
    </row>
    <row r="11297" spans="1:41" x14ac:dyDescent="0.25">
      <c r="A11297" s="44" t="s">
        <v>6885</v>
      </c>
      <c r="B11297" s="44" t="s">
        <v>10347</v>
      </c>
      <c r="C11297" s="45">
        <v>240402</v>
      </c>
      <c r="D11297" s="45" t="s">
        <v>11363</v>
      </c>
      <c r="E11297" s="45" t="s">
        <v>5037</v>
      </c>
      <c r="AO11297" s="376"/>
    </row>
    <row r="11298" spans="1:41" x14ac:dyDescent="0.25">
      <c r="A11298" s="44" t="s">
        <v>6885</v>
      </c>
      <c r="B11298" s="44" t="s">
        <v>5134</v>
      </c>
      <c r="C11298" s="45">
        <v>240804</v>
      </c>
      <c r="D11298" s="45" t="s">
        <v>11363</v>
      </c>
      <c r="E11298" s="45" t="s">
        <v>11260</v>
      </c>
      <c r="AO11298" s="376"/>
    </row>
    <row r="11299" spans="1:41" x14ac:dyDescent="0.25">
      <c r="A11299" s="44" t="s">
        <v>6885</v>
      </c>
      <c r="B11299" s="44" t="s">
        <v>6608</v>
      </c>
      <c r="C11299" s="45">
        <v>260203</v>
      </c>
      <c r="D11299" s="45" t="s">
        <v>11363</v>
      </c>
      <c r="E11299" s="45" t="s">
        <v>9238</v>
      </c>
      <c r="AO11299" s="376"/>
    </row>
    <row r="11300" spans="1:41" x14ac:dyDescent="0.25">
      <c r="A11300" s="329" t="s">
        <v>11235</v>
      </c>
      <c r="B11300" s="92" t="s">
        <v>13051</v>
      </c>
      <c r="C11300" s="93" t="s">
        <v>13052</v>
      </c>
      <c r="D11300" s="93" t="s">
        <v>1201</v>
      </c>
      <c r="E11300" s="94">
        <v>47223</v>
      </c>
      <c r="F11300" s="93"/>
      <c r="G11300" s="93"/>
      <c r="H11300" s="93"/>
      <c r="I11300" s="99"/>
      <c r="J11300" s="99"/>
      <c r="K11300" s="99"/>
      <c r="L11300" s="99"/>
      <c r="M11300" s="99"/>
      <c r="N11300" s="99"/>
      <c r="O11300" s="99"/>
      <c r="P11300" s="99"/>
      <c r="Q11300" s="99"/>
      <c r="R11300" s="99"/>
      <c r="S11300" s="99"/>
      <c r="T11300" s="99"/>
      <c r="U11300" s="99"/>
      <c r="V11300" s="99"/>
      <c r="W11300" s="99"/>
      <c r="X11300" s="99"/>
      <c r="Y11300" s="99"/>
      <c r="Z11300" s="99"/>
      <c r="AA11300" s="99"/>
      <c r="AB11300" s="99"/>
      <c r="AC11300" s="99"/>
      <c r="AD11300" s="99"/>
      <c r="AE11300" s="99"/>
      <c r="AF11300" s="99"/>
      <c r="AG11300" s="99"/>
      <c r="AH11300" s="31"/>
      <c r="AI11300" s="31"/>
      <c r="AJ11300" s="31"/>
      <c r="AK11300" s="31"/>
      <c r="AL11300" s="31"/>
      <c r="AO11300" s="376"/>
    </row>
    <row r="11301" spans="1:41" x14ac:dyDescent="0.25">
      <c r="A11301" s="102" t="s">
        <v>11235</v>
      </c>
      <c r="B11301" s="92" t="s">
        <v>11243</v>
      </c>
      <c r="C11301" s="93" t="s">
        <v>11247</v>
      </c>
      <c r="D11301" s="93" t="s">
        <v>1201</v>
      </c>
      <c r="E11301" s="94">
        <v>46682</v>
      </c>
      <c r="F11301" s="93"/>
      <c r="G11301" s="93"/>
      <c r="H11301" s="93"/>
      <c r="I11301" s="99"/>
      <c r="J11301" s="99"/>
      <c r="K11301" s="99"/>
      <c r="L11301" s="99"/>
      <c r="M11301" s="99"/>
      <c r="N11301" s="44"/>
      <c r="O11301" s="44"/>
      <c r="P11301" s="99"/>
      <c r="Q11301" s="99"/>
      <c r="R11301" s="99"/>
      <c r="S11301" s="99"/>
      <c r="T11301" s="99"/>
      <c r="U11301" s="99"/>
      <c r="V11301" s="99"/>
      <c r="W11301" s="99"/>
      <c r="X11301" s="99"/>
      <c r="Y11301" s="99"/>
      <c r="Z11301" s="99"/>
      <c r="AA11301" s="99"/>
      <c r="AB11301" s="99"/>
      <c r="AC11301" s="99"/>
      <c r="AD11301" s="99"/>
      <c r="AE11301" s="99"/>
      <c r="AF11301" s="99"/>
      <c r="AG11301" s="99"/>
      <c r="AH11301" s="31"/>
      <c r="AI11301" s="31"/>
      <c r="AJ11301" s="31"/>
      <c r="AK11301" s="31"/>
      <c r="AL11301" s="31"/>
      <c r="AO11301" s="376"/>
    </row>
    <row r="11302" spans="1:41" x14ac:dyDescent="0.25">
      <c r="A11302" s="102" t="s">
        <v>11235</v>
      </c>
      <c r="B11302" s="92" t="s">
        <v>11253</v>
      </c>
      <c r="C11302" s="93" t="s">
        <v>11254</v>
      </c>
      <c r="D11302" s="93" t="s">
        <v>1201</v>
      </c>
      <c r="E11302" s="94">
        <v>46682</v>
      </c>
      <c r="F11302" s="93"/>
      <c r="G11302" s="93"/>
      <c r="H11302" s="93"/>
      <c r="I11302" s="99"/>
      <c r="J11302" s="99"/>
      <c r="K11302" s="99"/>
      <c r="L11302" s="99"/>
      <c r="M11302" s="99"/>
      <c r="N11302" s="44"/>
      <c r="O11302" s="44"/>
      <c r="P11302" s="99"/>
      <c r="Q11302" s="99"/>
      <c r="R11302" s="99"/>
      <c r="S11302" s="99"/>
      <c r="T11302" s="99"/>
      <c r="U11302" s="99"/>
      <c r="V11302" s="99"/>
      <c r="W11302" s="99"/>
      <c r="X11302" s="99"/>
      <c r="Y11302" s="99"/>
      <c r="Z11302" s="99"/>
      <c r="AA11302" s="99"/>
      <c r="AB11302" s="99"/>
      <c r="AC11302" s="99"/>
      <c r="AD11302" s="99"/>
      <c r="AE11302" s="99"/>
      <c r="AF11302" s="99"/>
      <c r="AG11302" s="99"/>
      <c r="AH11302" s="31"/>
      <c r="AI11302" s="31"/>
      <c r="AJ11302" s="31"/>
      <c r="AK11302" s="31"/>
      <c r="AL11302" s="31"/>
      <c r="AO11302" s="376"/>
    </row>
    <row r="11303" spans="1:41" x14ac:dyDescent="0.25">
      <c r="A11303" s="91" t="s">
        <v>11235</v>
      </c>
      <c r="B11303" s="92" t="s">
        <v>19284</v>
      </c>
      <c r="C11303" s="93" t="s">
        <v>19285</v>
      </c>
      <c r="D11303" s="93" t="s">
        <v>1201</v>
      </c>
      <c r="E11303" s="94">
        <v>46582</v>
      </c>
      <c r="F11303" s="93"/>
      <c r="G11303" s="93"/>
      <c r="H11303" s="93"/>
      <c r="I11303" s="99"/>
      <c r="J11303" s="99"/>
      <c r="K11303" s="99"/>
      <c r="L11303" s="99"/>
      <c r="M11303" s="99"/>
      <c r="N11303" s="99"/>
      <c r="O11303" s="99"/>
      <c r="P11303" s="99"/>
      <c r="Q11303" s="99"/>
      <c r="R11303" s="99"/>
      <c r="S11303" s="99"/>
      <c r="T11303" s="99"/>
      <c r="U11303" s="99"/>
      <c r="V11303" s="99"/>
      <c r="W11303" s="99"/>
      <c r="X11303" s="99"/>
      <c r="Y11303" s="99"/>
      <c r="Z11303" s="99"/>
      <c r="AA11303" s="99"/>
      <c r="AB11303" s="99"/>
      <c r="AC11303" s="99"/>
      <c r="AD11303" s="99"/>
      <c r="AE11303" s="99"/>
      <c r="AF11303" s="99"/>
      <c r="AG11303" s="99"/>
      <c r="AH11303" s="31"/>
      <c r="AI11303" s="31"/>
      <c r="AJ11303" s="31"/>
      <c r="AK11303" s="31"/>
      <c r="AL11303" s="31"/>
      <c r="AO11303" s="376"/>
    </row>
    <row r="11304" spans="1:41" x14ac:dyDescent="0.25">
      <c r="A11304" s="44" t="s">
        <v>3989</v>
      </c>
      <c r="B11304" s="44" t="s">
        <v>6877</v>
      </c>
      <c r="C11304" s="45" t="s">
        <v>6906</v>
      </c>
      <c r="D11304" s="32" t="s">
        <v>5559</v>
      </c>
      <c r="E11304" s="45" t="s">
        <v>20846</v>
      </c>
      <c r="F11304" s="32"/>
      <c r="G11304" s="32"/>
      <c r="H11304" s="32"/>
      <c r="I11304" s="31"/>
      <c r="J11304" s="31"/>
      <c r="K11304" s="31"/>
      <c r="L11304" s="31"/>
      <c r="M11304" s="31"/>
      <c r="N11304" s="31"/>
      <c r="O11304" s="31"/>
      <c r="P11304" s="31"/>
      <c r="Q11304" s="31"/>
      <c r="R11304" s="31"/>
      <c r="S11304" s="31"/>
      <c r="T11304" s="31"/>
      <c r="U11304" s="31"/>
      <c r="V11304" s="31"/>
      <c r="W11304" s="31"/>
      <c r="X11304" s="31"/>
      <c r="Y11304" s="31"/>
      <c r="Z11304" s="31"/>
      <c r="AA11304" s="31"/>
      <c r="AB11304" s="31"/>
      <c r="AC11304" s="31"/>
      <c r="AD11304" s="31"/>
      <c r="AE11304" s="31"/>
      <c r="AF11304" s="31"/>
      <c r="AG11304" s="31"/>
      <c r="AH11304" s="31"/>
      <c r="AI11304" s="31"/>
      <c r="AJ11304" s="31"/>
      <c r="AK11304" s="31"/>
      <c r="AL11304" s="31"/>
      <c r="AO11304" s="376"/>
    </row>
    <row r="11305" spans="1:41" x14ac:dyDescent="0.25">
      <c r="A11305" s="44" t="s">
        <v>3989</v>
      </c>
      <c r="B11305" s="44" t="s">
        <v>5565</v>
      </c>
      <c r="C11305" s="45" t="s">
        <v>8542</v>
      </c>
      <c r="D11305" s="32" t="s">
        <v>5559</v>
      </c>
      <c r="E11305" s="45" t="s">
        <v>11170</v>
      </c>
      <c r="F11305" s="32"/>
      <c r="G11305" s="32"/>
      <c r="H11305" s="32"/>
      <c r="I11305" s="31"/>
      <c r="J11305" s="31"/>
      <c r="K11305" s="31"/>
      <c r="L11305" s="31"/>
      <c r="M11305" s="31"/>
      <c r="N11305" s="31"/>
      <c r="O11305" s="31"/>
      <c r="P11305" s="31"/>
      <c r="Q11305" s="31"/>
      <c r="R11305" s="31"/>
      <c r="S11305" s="31"/>
      <c r="T11305" s="31"/>
      <c r="U11305" s="31"/>
      <c r="V11305" s="31"/>
      <c r="W11305" s="31"/>
      <c r="X11305" s="31"/>
      <c r="Y11305" s="31"/>
      <c r="Z11305" s="31"/>
      <c r="AA11305" s="31"/>
      <c r="AB11305" s="31"/>
      <c r="AC11305" s="31"/>
      <c r="AD11305" s="31"/>
      <c r="AE11305" s="31"/>
      <c r="AF11305" s="31"/>
      <c r="AG11305" s="31"/>
      <c r="AH11305" s="31"/>
      <c r="AI11305" s="31"/>
      <c r="AJ11305" s="31"/>
      <c r="AK11305" s="31"/>
      <c r="AL11305" s="31"/>
      <c r="AO11305" s="376"/>
    </row>
    <row r="11306" spans="1:41" x14ac:dyDescent="0.25">
      <c r="A11306" s="44" t="s">
        <v>3989</v>
      </c>
      <c r="B11306" s="44" t="s">
        <v>8472</v>
      </c>
      <c r="C11306" s="45" t="s">
        <v>8543</v>
      </c>
      <c r="D11306" s="32" t="s">
        <v>5559</v>
      </c>
      <c r="E11306" s="45" t="s">
        <v>20851</v>
      </c>
      <c r="F11306" s="32"/>
      <c r="G11306" s="32"/>
      <c r="H11306" s="32"/>
      <c r="I11306" s="31"/>
      <c r="J11306" s="31"/>
      <c r="K11306" s="31"/>
      <c r="L11306" s="31"/>
      <c r="M11306" s="31"/>
      <c r="N11306" s="31"/>
      <c r="O11306" s="31"/>
      <c r="P11306" s="31"/>
      <c r="Q11306" s="31"/>
      <c r="R11306" s="31"/>
      <c r="S11306" s="31"/>
      <c r="T11306" s="31"/>
      <c r="U11306" s="31"/>
      <c r="V11306" s="31"/>
      <c r="W11306" s="31"/>
      <c r="X11306" s="31"/>
      <c r="Y11306" s="31"/>
      <c r="Z11306" s="31"/>
      <c r="AA11306" s="31"/>
      <c r="AB11306" s="31"/>
      <c r="AC11306" s="31"/>
      <c r="AD11306" s="31"/>
      <c r="AE11306" s="31"/>
      <c r="AF11306" s="31"/>
      <c r="AG11306" s="31"/>
      <c r="AH11306" s="31"/>
      <c r="AI11306" s="31"/>
      <c r="AJ11306" s="31"/>
      <c r="AK11306" s="31"/>
      <c r="AL11306" s="31"/>
      <c r="AO11306" s="376"/>
    </row>
    <row r="11307" spans="1:41" x14ac:dyDescent="0.25">
      <c r="A11307" s="44" t="s">
        <v>8177</v>
      </c>
      <c r="B11307" s="44" t="s">
        <v>21365</v>
      </c>
      <c r="C11307" s="45" t="s">
        <v>8133</v>
      </c>
      <c r="D11307" s="45" t="s">
        <v>21447</v>
      </c>
      <c r="E11307" s="46">
        <v>46752</v>
      </c>
      <c r="AO11307" s="376"/>
    </row>
    <row r="11308" spans="1:41" x14ac:dyDescent="0.25">
      <c r="A11308" s="44" t="s">
        <v>8177</v>
      </c>
      <c r="B11308" s="44" t="s">
        <v>21377</v>
      </c>
      <c r="C11308" s="45" t="s">
        <v>18887</v>
      </c>
      <c r="D11308" s="45" t="s">
        <v>21447</v>
      </c>
      <c r="E11308" s="46">
        <v>46507</v>
      </c>
      <c r="AO11308" s="376"/>
    </row>
    <row r="11309" spans="1:41" x14ac:dyDescent="0.3">
      <c r="A11309" s="333" t="s">
        <v>12898</v>
      </c>
      <c r="B11309" s="333" t="s">
        <v>11371</v>
      </c>
      <c r="C11309" s="125" t="s">
        <v>11215</v>
      </c>
      <c r="D11309" s="32" t="s">
        <v>20309</v>
      </c>
      <c r="E11309" s="125" t="s">
        <v>4966</v>
      </c>
      <c r="F11309" s="125" t="s">
        <v>1189</v>
      </c>
      <c r="G11309" s="125" t="s">
        <v>1190</v>
      </c>
      <c r="AO11309" s="376"/>
    </row>
    <row r="11310" spans="1:41" x14ac:dyDescent="0.3">
      <c r="A11310" s="333" t="s">
        <v>12898</v>
      </c>
      <c r="B11310" s="333" t="s">
        <v>1157</v>
      </c>
      <c r="C11310" s="125" t="s">
        <v>13318</v>
      </c>
      <c r="D11310" s="32" t="s">
        <v>20309</v>
      </c>
      <c r="E11310" s="125" t="s">
        <v>12551</v>
      </c>
      <c r="F11310" s="125" t="s">
        <v>1189</v>
      </c>
      <c r="G11310" s="125" t="s">
        <v>1190</v>
      </c>
      <c r="AO11310" s="376"/>
    </row>
    <row r="11311" spans="1:41" x14ac:dyDescent="0.25">
      <c r="A11311" s="44" t="s">
        <v>12346</v>
      </c>
      <c r="B11311" s="44" t="s">
        <v>12110</v>
      </c>
      <c r="C11311" s="45">
        <v>14.23</v>
      </c>
      <c r="D11311" s="45" t="s">
        <v>12549</v>
      </c>
      <c r="E11311" s="46">
        <v>46934</v>
      </c>
      <c r="F11311" s="45"/>
      <c r="G11311" s="93"/>
      <c r="H11311" s="93"/>
      <c r="I11311" s="99"/>
      <c r="J11311" s="99"/>
      <c r="K11311" s="99"/>
      <c r="L11311" s="99"/>
      <c r="M11311" s="99"/>
      <c r="N11311" s="99"/>
      <c r="O11311" s="99"/>
      <c r="P11311" s="99"/>
      <c r="Q11311" s="99"/>
      <c r="R11311" s="99"/>
      <c r="S11311" s="99"/>
      <c r="T11311" s="99"/>
      <c r="U11311" s="99"/>
      <c r="V11311" s="99"/>
      <c r="W11311" s="99"/>
      <c r="X11311" s="99"/>
      <c r="Y11311" s="99"/>
      <c r="Z11311" s="99"/>
      <c r="AA11311" s="99"/>
      <c r="AB11311" s="99"/>
      <c r="AC11311" s="99"/>
      <c r="AD11311" s="99"/>
      <c r="AE11311" s="99"/>
      <c r="AF11311" s="99"/>
      <c r="AG11311" s="99"/>
      <c r="AH11311" s="31"/>
      <c r="AI11311" s="31"/>
      <c r="AJ11311" s="31"/>
      <c r="AK11311" s="31"/>
      <c r="AL11311" s="31"/>
      <c r="AO11311" s="376"/>
    </row>
    <row r="11312" spans="1:41" x14ac:dyDescent="0.25">
      <c r="A11312" s="44" t="s">
        <v>10616</v>
      </c>
      <c r="B11312" s="44" t="s">
        <v>9237</v>
      </c>
      <c r="C11312" s="45">
        <v>24010401</v>
      </c>
      <c r="D11312" s="45" t="s">
        <v>11363</v>
      </c>
      <c r="E11312" s="45" t="s">
        <v>9238</v>
      </c>
      <c r="AO11312" s="376"/>
    </row>
    <row r="11313" spans="1:41" x14ac:dyDescent="0.25">
      <c r="A11313" s="44" t="s">
        <v>10616</v>
      </c>
      <c r="B11313" s="44" t="s">
        <v>3176</v>
      </c>
      <c r="C11313" s="45">
        <v>24010402</v>
      </c>
      <c r="D11313" s="45" t="s">
        <v>11363</v>
      </c>
      <c r="E11313" s="45" t="s">
        <v>9238</v>
      </c>
      <c r="AO11313" s="376"/>
    </row>
    <row r="11314" spans="1:41" x14ac:dyDescent="0.25">
      <c r="A11314" s="57" t="s">
        <v>3632</v>
      </c>
      <c r="B11314" s="92" t="s">
        <v>3682</v>
      </c>
      <c r="C11314" s="93" t="s">
        <v>19106</v>
      </c>
      <c r="D11314" s="93" t="s">
        <v>3681</v>
      </c>
      <c r="E11314" s="94">
        <v>48029</v>
      </c>
      <c r="F11314" s="93"/>
      <c r="G11314" s="93"/>
      <c r="H11314" s="93"/>
      <c r="I11314" s="99"/>
      <c r="J11314" s="99"/>
      <c r="K11314" s="99"/>
      <c r="L11314" s="99"/>
      <c r="M11314" s="99"/>
      <c r="N11314" s="44"/>
      <c r="O11314" s="44"/>
      <c r="P11314" s="99"/>
      <c r="Q11314" s="99"/>
      <c r="R11314" s="99"/>
      <c r="S11314" s="99"/>
      <c r="T11314" s="99"/>
      <c r="U11314" s="99"/>
      <c r="V11314" s="99"/>
      <c r="W11314" s="99"/>
      <c r="X11314" s="99"/>
      <c r="Y11314" s="99"/>
      <c r="Z11314" s="99"/>
      <c r="AA11314" s="99"/>
      <c r="AB11314" s="99"/>
      <c r="AC11314" s="99"/>
      <c r="AD11314" s="99"/>
      <c r="AE11314" s="99"/>
      <c r="AF11314" s="99"/>
      <c r="AG11314" s="99"/>
      <c r="AH11314" s="31"/>
      <c r="AI11314" s="31"/>
      <c r="AJ11314" s="31"/>
      <c r="AK11314" s="31"/>
      <c r="AL11314" s="31"/>
      <c r="AO11314" s="376"/>
    </row>
    <row r="11315" spans="1:41" x14ac:dyDescent="0.25">
      <c r="A11315" s="44" t="s">
        <v>20638</v>
      </c>
      <c r="B11315" s="44" t="s">
        <v>14173</v>
      </c>
      <c r="C11315" s="45" t="s">
        <v>14253</v>
      </c>
      <c r="D11315" s="32" t="s">
        <v>5559</v>
      </c>
      <c r="E11315" s="45" t="s">
        <v>20870</v>
      </c>
      <c r="F11315" s="32"/>
      <c r="G11315" s="32"/>
      <c r="H11315" s="32"/>
      <c r="I11315" s="31"/>
      <c r="J11315" s="31"/>
      <c r="K11315" s="31"/>
      <c r="L11315" s="31"/>
      <c r="M11315" s="31"/>
      <c r="N11315" s="31"/>
      <c r="O11315" s="31"/>
      <c r="P11315" s="31"/>
      <c r="Q11315" s="31"/>
      <c r="R11315" s="31"/>
      <c r="S11315" s="31"/>
      <c r="T11315" s="31"/>
      <c r="U11315" s="31"/>
      <c r="V11315" s="31"/>
      <c r="W11315" s="31"/>
      <c r="X11315" s="31"/>
      <c r="Y11315" s="31"/>
      <c r="Z11315" s="31"/>
      <c r="AA11315" s="31"/>
      <c r="AB11315" s="31"/>
      <c r="AC11315" s="31"/>
      <c r="AD11315" s="31"/>
      <c r="AE11315" s="31"/>
      <c r="AF11315" s="31"/>
      <c r="AG11315" s="31"/>
      <c r="AH11315" s="31"/>
      <c r="AI11315" s="31"/>
      <c r="AJ11315" s="31"/>
      <c r="AK11315" s="31"/>
      <c r="AL11315" s="31"/>
      <c r="AO11315" s="376"/>
    </row>
    <row r="11316" spans="1:41" x14ac:dyDescent="0.25">
      <c r="A11316" s="44" t="s">
        <v>10912</v>
      </c>
      <c r="B11316" s="44" t="s">
        <v>20706</v>
      </c>
      <c r="C11316" s="45" t="s">
        <v>20825</v>
      </c>
      <c r="D11316" s="32" t="s">
        <v>5559</v>
      </c>
      <c r="E11316" s="45" t="s">
        <v>20882</v>
      </c>
      <c r="F11316" s="32"/>
      <c r="G11316" s="32"/>
      <c r="H11316" s="32"/>
      <c r="I11316" s="31"/>
      <c r="J11316" s="31"/>
      <c r="K11316" s="31"/>
      <c r="L11316" s="31"/>
      <c r="M11316" s="31"/>
      <c r="N11316" s="31"/>
      <c r="O11316" s="31"/>
      <c r="P11316" s="31"/>
      <c r="Q11316" s="31"/>
      <c r="R11316" s="31"/>
      <c r="S11316" s="31"/>
      <c r="T11316" s="31"/>
      <c r="U11316" s="31"/>
      <c r="V11316" s="31"/>
      <c r="W11316" s="31"/>
      <c r="X11316" s="31"/>
      <c r="Y11316" s="31"/>
      <c r="Z11316" s="31"/>
      <c r="AA11316" s="31"/>
      <c r="AB11316" s="31"/>
      <c r="AC11316" s="31"/>
      <c r="AD11316" s="31"/>
      <c r="AE11316" s="31"/>
      <c r="AF11316" s="31"/>
      <c r="AG11316" s="31"/>
      <c r="AH11316" s="31"/>
      <c r="AI11316" s="31"/>
      <c r="AJ11316" s="31"/>
      <c r="AK11316" s="31"/>
      <c r="AL11316" s="31"/>
      <c r="AO11316" s="376"/>
    </row>
    <row r="11317" spans="1:41" x14ac:dyDescent="0.25">
      <c r="A11317" s="91" t="s">
        <v>10912</v>
      </c>
      <c r="B11317" s="57" t="s">
        <v>17204</v>
      </c>
      <c r="C11317" s="62">
        <v>2515</v>
      </c>
      <c r="D11317" s="62" t="s">
        <v>20886</v>
      </c>
      <c r="E11317" s="60">
        <v>47149</v>
      </c>
      <c r="F11317" s="32"/>
      <c r="G11317" s="32"/>
      <c r="H11317" s="32"/>
      <c r="I11317" s="31"/>
      <c r="J11317" s="31"/>
      <c r="K11317" s="31"/>
      <c r="L11317" s="31"/>
      <c r="M11317" s="31"/>
      <c r="N11317" s="31"/>
      <c r="O11317" s="31"/>
      <c r="P11317" s="31"/>
      <c r="Q11317" s="31"/>
      <c r="R11317" s="31"/>
      <c r="S11317" s="31"/>
      <c r="T11317" s="31"/>
      <c r="U11317" s="31"/>
      <c r="V11317" s="31"/>
      <c r="W11317" s="31"/>
      <c r="X11317" s="31"/>
      <c r="Y11317" s="31"/>
      <c r="Z11317" s="31"/>
      <c r="AA11317" s="31"/>
      <c r="AB11317" s="31"/>
      <c r="AC11317" s="31"/>
      <c r="AD11317" s="31"/>
      <c r="AE11317" s="31"/>
      <c r="AF11317" s="31"/>
      <c r="AG11317" s="31"/>
      <c r="AH11317" s="31"/>
      <c r="AI11317" s="31"/>
      <c r="AJ11317" s="31"/>
      <c r="AK11317" s="31"/>
      <c r="AL11317" s="31"/>
      <c r="AO11317" s="376"/>
    </row>
    <row r="11318" spans="1:41" x14ac:dyDescent="0.25">
      <c r="A11318" s="99" t="s">
        <v>10912</v>
      </c>
      <c r="B11318" s="92" t="s">
        <v>10916</v>
      </c>
      <c r="C11318" s="93" t="s">
        <v>10929</v>
      </c>
      <c r="D11318" s="93" t="s">
        <v>1394</v>
      </c>
      <c r="E11318" s="94">
        <v>46389</v>
      </c>
      <c r="F11318" s="93"/>
      <c r="G11318" s="93"/>
      <c r="H11318" s="93"/>
      <c r="I11318" s="99"/>
      <c r="J11318" s="99"/>
      <c r="K11318" s="99"/>
      <c r="L11318" s="99"/>
      <c r="M11318" s="99"/>
      <c r="N11318" s="44"/>
      <c r="O11318" s="44"/>
      <c r="P11318" s="99"/>
      <c r="Q11318" s="99"/>
      <c r="R11318" s="99"/>
      <c r="S11318" s="99"/>
      <c r="T11318" s="99"/>
      <c r="U11318" s="99"/>
      <c r="V11318" s="99"/>
      <c r="W11318" s="99"/>
      <c r="X11318" s="99"/>
      <c r="Y11318" s="99"/>
      <c r="Z11318" s="99"/>
      <c r="AA11318" s="99"/>
      <c r="AB11318" s="99"/>
      <c r="AC11318" s="99"/>
      <c r="AD11318" s="99"/>
      <c r="AE11318" s="99"/>
      <c r="AF11318" s="99"/>
      <c r="AG11318" s="99"/>
      <c r="AH11318" s="31"/>
      <c r="AI11318" s="31"/>
      <c r="AJ11318" s="31"/>
      <c r="AK11318" s="31"/>
      <c r="AL11318" s="31"/>
      <c r="AO11318" s="376"/>
    </row>
    <row r="11319" spans="1:41" x14ac:dyDescent="0.25">
      <c r="A11319" s="44" t="s">
        <v>5552</v>
      </c>
      <c r="B11319" s="44" t="s">
        <v>21437</v>
      </c>
      <c r="C11319" s="45" t="s">
        <v>5547</v>
      </c>
      <c r="D11319" s="45" t="s">
        <v>21447</v>
      </c>
      <c r="E11319" s="46">
        <v>46660</v>
      </c>
      <c r="AO11319" s="376"/>
    </row>
    <row r="11320" spans="1:41" x14ac:dyDescent="0.25">
      <c r="A11320" s="44" t="s">
        <v>5552</v>
      </c>
      <c r="B11320" s="44" t="s">
        <v>3910</v>
      </c>
      <c r="C11320" s="45" t="s">
        <v>14527</v>
      </c>
      <c r="D11320" s="46" t="s">
        <v>21328</v>
      </c>
      <c r="E11320" s="46">
        <v>46583</v>
      </c>
      <c r="AO11320" s="376"/>
    </row>
    <row r="11321" spans="1:41" x14ac:dyDescent="0.25">
      <c r="A11321" s="44" t="s">
        <v>5552</v>
      </c>
      <c r="B11321" s="44" t="s">
        <v>3910</v>
      </c>
      <c r="C11321" s="45" t="s">
        <v>14527</v>
      </c>
      <c r="D11321" s="46" t="s">
        <v>21328</v>
      </c>
      <c r="E11321" s="46">
        <v>46583</v>
      </c>
      <c r="AO11321" s="376"/>
    </row>
    <row r="11322" spans="1:41" x14ac:dyDescent="0.25">
      <c r="A11322" s="44" t="s">
        <v>5552</v>
      </c>
      <c r="B11322" s="44" t="s">
        <v>3910</v>
      </c>
      <c r="C11322" s="45" t="s">
        <v>14527</v>
      </c>
      <c r="D11322" s="46" t="s">
        <v>21328</v>
      </c>
      <c r="E11322" s="46">
        <v>46583</v>
      </c>
      <c r="AO11322" s="376"/>
    </row>
    <row r="11323" spans="1:41" x14ac:dyDescent="0.25">
      <c r="A11323" s="44" t="s">
        <v>5552</v>
      </c>
      <c r="B11323" s="44" t="s">
        <v>15019</v>
      </c>
      <c r="C11323" s="45" t="s">
        <v>9796</v>
      </c>
      <c r="D11323" s="367" t="s">
        <v>3696</v>
      </c>
      <c r="E11323" s="328">
        <f>DATE(2028,5,7)</f>
        <v>46880</v>
      </c>
      <c r="F11323" s="32"/>
      <c r="G11323" s="32"/>
      <c r="H11323" s="32"/>
      <c r="I11323" s="31"/>
      <c r="J11323" s="31"/>
      <c r="K11323" s="31"/>
      <c r="L11323" s="31"/>
      <c r="M11323" s="31"/>
      <c r="N11323" s="31"/>
      <c r="O11323" s="31"/>
      <c r="P11323" s="31"/>
      <c r="Q11323" s="31"/>
      <c r="R11323" s="31"/>
      <c r="S11323" s="31"/>
      <c r="T11323" s="31"/>
      <c r="U11323" s="31"/>
      <c r="V11323" s="31"/>
      <c r="W11323" s="31"/>
      <c r="X11323" s="31"/>
      <c r="Y11323" s="31"/>
      <c r="Z11323" s="31"/>
      <c r="AA11323" s="31"/>
      <c r="AB11323" s="31"/>
      <c r="AC11323" s="31"/>
      <c r="AD11323" s="31"/>
      <c r="AE11323" s="31"/>
      <c r="AF11323" s="31"/>
      <c r="AG11323" s="31"/>
      <c r="AH11323" s="31"/>
      <c r="AI11323" s="31"/>
      <c r="AJ11323" s="31"/>
      <c r="AK11323" s="31"/>
      <c r="AL11323" s="31"/>
      <c r="AO11323" s="376"/>
    </row>
    <row r="11324" spans="1:41" x14ac:dyDescent="0.25">
      <c r="A11324" s="44" t="s">
        <v>21746</v>
      </c>
      <c r="B11324" s="44" t="s">
        <v>9248</v>
      </c>
      <c r="C11324" s="45">
        <v>260105</v>
      </c>
      <c r="D11324" s="45" t="s">
        <v>11363</v>
      </c>
      <c r="E11324" s="45" t="s">
        <v>17625</v>
      </c>
      <c r="AO11324" s="376"/>
    </row>
    <row r="11325" spans="1:41" x14ac:dyDescent="0.25">
      <c r="A11325" s="44" t="s">
        <v>21746</v>
      </c>
      <c r="B11325" s="44" t="s">
        <v>936</v>
      </c>
      <c r="C11325" s="45">
        <v>260703</v>
      </c>
      <c r="D11325" s="45" t="s">
        <v>11363</v>
      </c>
      <c r="E11325" s="45" t="s">
        <v>11150</v>
      </c>
      <c r="AO11325" s="376"/>
    </row>
    <row r="11326" spans="1:41" x14ac:dyDescent="0.25">
      <c r="A11326" s="44" t="s">
        <v>18051</v>
      </c>
      <c r="B11326" s="44" t="s">
        <v>947</v>
      </c>
      <c r="C11326" s="45">
        <v>260102</v>
      </c>
      <c r="D11326" s="45" t="s">
        <v>11363</v>
      </c>
      <c r="E11326" s="45" t="s">
        <v>8292</v>
      </c>
      <c r="AO11326" s="376"/>
    </row>
    <row r="11327" spans="1:41" x14ac:dyDescent="0.25">
      <c r="A11327" s="44" t="s">
        <v>18051</v>
      </c>
      <c r="B11327" s="44" t="s">
        <v>5321</v>
      </c>
      <c r="C11327" s="45">
        <v>26010401</v>
      </c>
      <c r="D11327" s="45" t="s">
        <v>11363</v>
      </c>
      <c r="E11327" s="45" t="s">
        <v>17459</v>
      </c>
      <c r="AO11327" s="376"/>
    </row>
    <row r="11328" spans="1:41" x14ac:dyDescent="0.25">
      <c r="A11328" s="44" t="s">
        <v>18051</v>
      </c>
      <c r="B11328" s="44" t="s">
        <v>3176</v>
      </c>
      <c r="C11328" s="45">
        <v>26010402</v>
      </c>
      <c r="D11328" s="45" t="s">
        <v>11363</v>
      </c>
      <c r="E11328" s="45" t="s">
        <v>17459</v>
      </c>
      <c r="AO11328" s="376"/>
    </row>
    <row r="11329" spans="1:41" x14ac:dyDescent="0.25">
      <c r="A11329" s="44" t="s">
        <v>20672</v>
      </c>
      <c r="B11329" s="44" t="s">
        <v>20671</v>
      </c>
      <c r="C11329" s="45" t="s">
        <v>20767</v>
      </c>
      <c r="D11329" s="32" t="s">
        <v>5559</v>
      </c>
      <c r="E11329" s="45" t="s">
        <v>20877</v>
      </c>
      <c r="F11329" s="32"/>
      <c r="G11329" s="32"/>
      <c r="H11329" s="32"/>
      <c r="I11329" s="31"/>
      <c r="J11329" s="31"/>
      <c r="K11329" s="31"/>
      <c r="L11329" s="31"/>
      <c r="M11329" s="31"/>
      <c r="N11329" s="31"/>
      <c r="O11329" s="31"/>
      <c r="P11329" s="31"/>
      <c r="Q11329" s="31"/>
      <c r="R11329" s="31"/>
      <c r="S11329" s="31"/>
      <c r="T11329" s="31"/>
      <c r="U11329" s="31"/>
      <c r="V11329" s="31"/>
      <c r="W11329" s="31"/>
      <c r="X11329" s="31"/>
      <c r="Y11329" s="31"/>
      <c r="Z11329" s="31"/>
      <c r="AA11329" s="31"/>
      <c r="AB11329" s="31"/>
      <c r="AC11329" s="31"/>
      <c r="AD11329" s="31"/>
      <c r="AE11329" s="31"/>
      <c r="AF11329" s="31"/>
      <c r="AG11329" s="31"/>
      <c r="AH11329" s="31"/>
      <c r="AI11329" s="31"/>
      <c r="AJ11329" s="31"/>
      <c r="AK11329" s="31"/>
      <c r="AL11329" s="31"/>
      <c r="AO11329" s="376"/>
    </row>
    <row r="11330" spans="1:41" x14ac:dyDescent="0.25">
      <c r="A11330" s="44" t="s">
        <v>20398</v>
      </c>
      <c r="B11330" s="44" t="s">
        <v>6292</v>
      </c>
      <c r="C11330" s="45" t="s">
        <v>9946</v>
      </c>
      <c r="D11330" s="46" t="s">
        <v>21328</v>
      </c>
      <c r="E11330" s="46">
        <v>46568</v>
      </c>
      <c r="AO11330" s="376"/>
    </row>
    <row r="11331" spans="1:41" x14ac:dyDescent="0.25">
      <c r="A11331" s="44" t="s">
        <v>4204</v>
      </c>
      <c r="B11331" s="44" t="s">
        <v>4205</v>
      </c>
      <c r="C11331" s="45" t="s">
        <v>4206</v>
      </c>
      <c r="D11331" s="45" t="s">
        <v>11204</v>
      </c>
      <c r="E11331" s="45" t="s">
        <v>11892</v>
      </c>
      <c r="F11331" s="93"/>
      <c r="G11331" s="93"/>
      <c r="H11331" s="93"/>
      <c r="I11331" s="99"/>
      <c r="J11331" s="99"/>
      <c r="K11331" s="99"/>
      <c r="L11331" s="99"/>
      <c r="M11331" s="99"/>
      <c r="N11331" s="99"/>
      <c r="O11331" s="99"/>
      <c r="P11331" s="99"/>
      <c r="Q11331" s="99"/>
      <c r="R11331" s="99"/>
      <c r="S11331" s="99"/>
      <c r="T11331" s="99"/>
      <c r="U11331" s="99"/>
      <c r="V11331" s="99"/>
      <c r="W11331" s="99"/>
      <c r="X11331" s="99"/>
      <c r="Y11331" s="99"/>
      <c r="Z11331" s="99"/>
      <c r="AA11331" s="99"/>
      <c r="AB11331" s="99"/>
      <c r="AC11331" s="99"/>
      <c r="AD11331" s="99"/>
      <c r="AE11331" s="99"/>
      <c r="AF11331" s="99"/>
      <c r="AG11331" s="99"/>
      <c r="AH11331" s="31"/>
      <c r="AI11331" s="31"/>
      <c r="AJ11331" s="31"/>
      <c r="AK11331" s="31"/>
      <c r="AL11331" s="31"/>
      <c r="AO11331" s="376"/>
    </row>
    <row r="11332" spans="1:41" x14ac:dyDescent="0.25">
      <c r="A11332" s="44" t="s">
        <v>4204</v>
      </c>
      <c r="B11332" s="44" t="s">
        <v>15020</v>
      </c>
      <c r="C11332" s="45" t="s">
        <v>13866</v>
      </c>
      <c r="D11332" s="367" t="s">
        <v>3696</v>
      </c>
      <c r="E11332" s="328">
        <f>DATE(2029,5,15)</f>
        <v>47253</v>
      </c>
      <c r="F11332" s="32"/>
      <c r="G11332" s="32"/>
      <c r="H11332" s="32"/>
      <c r="I11332" s="31"/>
      <c r="J11332" s="31"/>
      <c r="K11332" s="31"/>
      <c r="L11332" s="31"/>
      <c r="M11332" s="31"/>
      <c r="N11332" s="31"/>
      <c r="O11332" s="31"/>
      <c r="P11332" s="31"/>
      <c r="Q11332" s="31"/>
      <c r="R11332" s="31"/>
      <c r="S11332" s="31"/>
      <c r="T11332" s="31"/>
      <c r="U11332" s="31"/>
      <c r="V11332" s="31"/>
      <c r="W11332" s="31"/>
      <c r="X11332" s="31"/>
      <c r="Y11332" s="31"/>
      <c r="Z11332" s="31"/>
      <c r="AA11332" s="31"/>
      <c r="AB11332" s="31"/>
      <c r="AC11332" s="31"/>
      <c r="AD11332" s="31"/>
      <c r="AE11332" s="31"/>
      <c r="AF11332" s="31"/>
      <c r="AG11332" s="31"/>
      <c r="AH11332" s="31"/>
      <c r="AI11332" s="31"/>
      <c r="AJ11332" s="31"/>
      <c r="AK11332" s="31"/>
      <c r="AL11332" s="31"/>
      <c r="AO11332" s="376"/>
    </row>
    <row r="11333" spans="1:41" x14ac:dyDescent="0.3">
      <c r="A11333" s="333" t="s">
        <v>19002</v>
      </c>
      <c r="B11333" s="333" t="s">
        <v>6928</v>
      </c>
      <c r="C11333" s="125" t="s">
        <v>19094</v>
      </c>
      <c r="D11333" s="32" t="s">
        <v>20309</v>
      </c>
      <c r="E11333" s="125" t="s">
        <v>9249</v>
      </c>
      <c r="F11333" s="125" t="s">
        <v>1189</v>
      </c>
      <c r="G11333" s="125" t="s">
        <v>1190</v>
      </c>
      <c r="AO11333" s="376"/>
    </row>
    <row r="11334" spans="1:41" x14ac:dyDescent="0.25">
      <c r="A11334" s="44" t="s">
        <v>13250</v>
      </c>
      <c r="B11334" s="44" t="s">
        <v>5321</v>
      </c>
      <c r="C11334" s="45">
        <v>25010401</v>
      </c>
      <c r="D11334" s="45" t="s">
        <v>11363</v>
      </c>
      <c r="E11334" s="45" t="s">
        <v>12564</v>
      </c>
      <c r="AO11334" s="376"/>
    </row>
    <row r="11335" spans="1:41" x14ac:dyDescent="0.3">
      <c r="A11335" s="29" t="s">
        <v>21244</v>
      </c>
      <c r="B11335" s="224" t="s">
        <v>1744</v>
      </c>
      <c r="C11335" s="30" t="s">
        <v>21238</v>
      </c>
      <c r="D11335" s="32" t="s">
        <v>3681</v>
      </c>
      <c r="E11335" s="379">
        <v>46973</v>
      </c>
      <c r="AO11335" s="376"/>
    </row>
    <row r="11336" spans="1:41" x14ac:dyDescent="0.25">
      <c r="A11336" s="44" t="s">
        <v>18052</v>
      </c>
      <c r="B11336" s="44" t="s">
        <v>5321</v>
      </c>
      <c r="C11336" s="45">
        <v>25010401</v>
      </c>
      <c r="D11336" s="45" t="s">
        <v>11363</v>
      </c>
      <c r="E11336" s="45" t="s">
        <v>12564</v>
      </c>
      <c r="AO11336" s="376"/>
    </row>
    <row r="11337" spans="1:41" x14ac:dyDescent="0.25">
      <c r="A11337" s="44" t="s">
        <v>18052</v>
      </c>
      <c r="B11337" s="44" t="s">
        <v>3176</v>
      </c>
      <c r="C11337" s="45">
        <v>26010402</v>
      </c>
      <c r="D11337" s="45" t="s">
        <v>11363</v>
      </c>
      <c r="E11337" s="45" t="s">
        <v>17459</v>
      </c>
      <c r="AO11337" s="376"/>
    </row>
    <row r="11338" spans="1:41" x14ac:dyDescent="0.25">
      <c r="A11338" s="44" t="s">
        <v>8010</v>
      </c>
      <c r="B11338" s="131" t="s">
        <v>5776</v>
      </c>
      <c r="C11338" s="45" t="s">
        <v>8009</v>
      </c>
      <c r="D11338" s="45" t="s">
        <v>1201</v>
      </c>
      <c r="E11338" s="112">
        <v>46341</v>
      </c>
      <c r="F11338" s="45"/>
      <c r="G11338" s="45"/>
      <c r="H11338" s="93"/>
      <c r="I11338" s="99"/>
      <c r="J11338" s="99"/>
      <c r="K11338" s="99"/>
      <c r="L11338" s="99"/>
      <c r="M11338" s="99"/>
      <c r="N11338" s="44"/>
      <c r="O11338" s="44"/>
      <c r="P11338" s="99"/>
      <c r="Q11338" s="99"/>
      <c r="R11338" s="99"/>
      <c r="S11338" s="99"/>
      <c r="T11338" s="99"/>
      <c r="U11338" s="99"/>
      <c r="V11338" s="99"/>
      <c r="W11338" s="99"/>
      <c r="X11338" s="99"/>
      <c r="Y11338" s="99"/>
      <c r="Z11338" s="99"/>
      <c r="AA11338" s="99"/>
      <c r="AB11338" s="99"/>
      <c r="AC11338" s="99"/>
      <c r="AD11338" s="99"/>
      <c r="AE11338" s="99"/>
      <c r="AF11338" s="99"/>
      <c r="AG11338" s="99"/>
      <c r="AH11338" s="31"/>
      <c r="AI11338" s="31"/>
      <c r="AJ11338" s="31"/>
      <c r="AK11338" s="31"/>
      <c r="AL11338" s="31"/>
      <c r="AO11338" s="376"/>
    </row>
    <row r="11339" spans="1:41" x14ac:dyDescent="0.25">
      <c r="A11339" s="44" t="s">
        <v>254</v>
      </c>
      <c r="B11339" s="44" t="s">
        <v>143</v>
      </c>
      <c r="C11339" s="45" t="s">
        <v>4935</v>
      </c>
      <c r="D11339" s="45" t="s">
        <v>11204</v>
      </c>
      <c r="E11339" s="45" t="s">
        <v>4146</v>
      </c>
      <c r="F11339" s="93"/>
      <c r="G11339" s="93"/>
      <c r="H11339" s="93"/>
      <c r="I11339" s="99"/>
      <c r="J11339" s="99"/>
      <c r="K11339" s="99"/>
      <c r="L11339" s="99"/>
      <c r="M11339" s="99"/>
      <c r="N11339" s="99"/>
      <c r="O11339" s="99"/>
      <c r="P11339" s="99"/>
      <c r="Q11339" s="99"/>
      <c r="R11339" s="99"/>
      <c r="S11339" s="99"/>
      <c r="T11339" s="99"/>
      <c r="U11339" s="99"/>
      <c r="V11339" s="99"/>
      <c r="W11339" s="99"/>
      <c r="X11339" s="99"/>
      <c r="Y11339" s="99"/>
      <c r="Z11339" s="99"/>
      <c r="AA11339" s="99"/>
      <c r="AB11339" s="99"/>
      <c r="AC11339" s="99"/>
      <c r="AD11339" s="99"/>
      <c r="AE11339" s="99"/>
      <c r="AF11339" s="99"/>
      <c r="AG11339" s="99"/>
      <c r="AH11339" s="31"/>
      <c r="AI11339" s="31"/>
      <c r="AJ11339" s="31"/>
      <c r="AK11339" s="31"/>
      <c r="AL11339" s="31"/>
      <c r="AO11339" s="376"/>
    </row>
    <row r="11340" spans="1:41" x14ac:dyDescent="0.25">
      <c r="A11340" s="44" t="s">
        <v>254</v>
      </c>
      <c r="B11340" s="44" t="s">
        <v>143</v>
      </c>
      <c r="C11340" s="45" t="s">
        <v>4935</v>
      </c>
      <c r="D11340" s="93" t="s">
        <v>17443</v>
      </c>
      <c r="E11340" s="45" t="s">
        <v>4146</v>
      </c>
      <c r="F11340" s="93"/>
      <c r="G11340" s="93"/>
      <c r="H11340" s="93"/>
      <c r="I11340" s="99"/>
      <c r="J11340" s="99"/>
      <c r="K11340" s="99"/>
      <c r="L11340" s="99"/>
      <c r="M11340" s="99"/>
      <c r="N11340" s="99"/>
      <c r="O11340" s="99"/>
      <c r="P11340" s="99"/>
      <c r="Q11340" s="99"/>
      <c r="R11340" s="99"/>
      <c r="S11340" s="99"/>
      <c r="T11340" s="99"/>
      <c r="U11340" s="99"/>
      <c r="V11340" s="99"/>
      <c r="W11340" s="99"/>
      <c r="X11340" s="99"/>
      <c r="Y11340" s="99"/>
      <c r="Z11340" s="99"/>
      <c r="AA11340" s="99"/>
      <c r="AB11340" s="99"/>
      <c r="AC11340" s="99"/>
      <c r="AD11340" s="99"/>
      <c r="AE11340" s="99"/>
      <c r="AF11340" s="99"/>
      <c r="AG11340" s="99"/>
      <c r="AH11340" s="31"/>
      <c r="AI11340" s="31"/>
      <c r="AJ11340" s="31"/>
      <c r="AK11340" s="31"/>
      <c r="AL11340" s="31"/>
      <c r="AO11340" s="376"/>
    </row>
    <row r="11341" spans="1:41" x14ac:dyDescent="0.25">
      <c r="A11341" s="44" t="s">
        <v>254</v>
      </c>
      <c r="B11341" s="44" t="s">
        <v>143</v>
      </c>
      <c r="C11341" s="45" t="s">
        <v>4935</v>
      </c>
      <c r="D11341" s="45" t="s">
        <v>9895</v>
      </c>
      <c r="E11341" s="46">
        <v>47756</v>
      </c>
      <c r="F11341" s="93"/>
      <c r="G11341" s="93"/>
      <c r="H11341" s="93"/>
      <c r="I11341" s="99"/>
      <c r="J11341" s="99"/>
      <c r="K11341" s="99"/>
      <c r="L11341" s="99"/>
      <c r="M11341" s="99"/>
      <c r="N11341" s="44"/>
      <c r="O11341" s="44"/>
      <c r="P11341" s="99"/>
      <c r="Q11341" s="99"/>
      <c r="R11341" s="99"/>
      <c r="S11341" s="99"/>
      <c r="T11341" s="99"/>
      <c r="U11341" s="99"/>
      <c r="V11341" s="99"/>
      <c r="W11341" s="99"/>
      <c r="X11341" s="99"/>
      <c r="Y11341" s="99"/>
      <c r="Z11341" s="99"/>
      <c r="AA11341" s="99"/>
      <c r="AB11341" s="99"/>
      <c r="AC11341" s="99"/>
      <c r="AD11341" s="99"/>
      <c r="AE11341" s="99"/>
      <c r="AF11341" s="99"/>
      <c r="AG11341" s="99"/>
      <c r="AH11341" s="31"/>
      <c r="AI11341" s="31"/>
      <c r="AJ11341" s="31"/>
      <c r="AK11341" s="31"/>
      <c r="AL11341" s="31"/>
      <c r="AO11341" s="376"/>
    </row>
    <row r="11342" spans="1:41" x14ac:dyDescent="0.25">
      <c r="A11342" s="44" t="s">
        <v>255</v>
      </c>
      <c r="B11342" s="44" t="s">
        <v>4488</v>
      </c>
      <c r="C11342" s="45" t="s">
        <v>362</v>
      </c>
      <c r="D11342" s="45" t="s">
        <v>9895</v>
      </c>
      <c r="E11342" s="45" t="s">
        <v>4825</v>
      </c>
      <c r="F11342" s="93"/>
      <c r="G11342" s="93"/>
      <c r="H11342" s="93"/>
      <c r="I11342" s="99"/>
      <c r="J11342" s="99"/>
      <c r="K11342" s="99"/>
      <c r="L11342" s="99"/>
      <c r="M11342" s="99"/>
      <c r="N11342" s="44"/>
      <c r="O11342" s="44"/>
      <c r="P11342" s="99"/>
      <c r="Q11342" s="99"/>
      <c r="R11342" s="99"/>
      <c r="S11342" s="99"/>
      <c r="T11342" s="99"/>
      <c r="U11342" s="99"/>
      <c r="V11342" s="99"/>
      <c r="W11342" s="99"/>
      <c r="X11342" s="99"/>
      <c r="Y11342" s="99"/>
      <c r="Z11342" s="99"/>
      <c r="AA11342" s="99"/>
      <c r="AB11342" s="99"/>
      <c r="AC11342" s="99"/>
      <c r="AD11342" s="99"/>
      <c r="AE11342" s="99"/>
      <c r="AF11342" s="99"/>
      <c r="AG11342" s="99"/>
      <c r="AH11342" s="31"/>
      <c r="AI11342" s="31"/>
      <c r="AJ11342" s="31"/>
      <c r="AK11342" s="31"/>
      <c r="AL11342" s="31"/>
      <c r="AO11342" s="376"/>
    </row>
    <row r="11343" spans="1:41" x14ac:dyDescent="0.25">
      <c r="A11343" s="44" t="s">
        <v>10617</v>
      </c>
      <c r="B11343" s="44" t="s">
        <v>17517</v>
      </c>
      <c r="C11343" s="45">
        <v>24070201</v>
      </c>
      <c r="D11343" s="45" t="s">
        <v>11363</v>
      </c>
      <c r="E11343" s="45" t="s">
        <v>7420</v>
      </c>
      <c r="AO11343" s="376"/>
    </row>
    <row r="11344" spans="1:41" x14ac:dyDescent="0.25">
      <c r="A11344" s="44" t="s">
        <v>8870</v>
      </c>
      <c r="B11344" s="44" t="s">
        <v>15021</v>
      </c>
      <c r="C11344" s="45" t="s">
        <v>17036</v>
      </c>
      <c r="D11344" s="367" t="s">
        <v>3696</v>
      </c>
      <c r="E11344" s="328">
        <f>DATE(2029,12,17)</f>
        <v>47469</v>
      </c>
      <c r="F11344" s="32"/>
      <c r="G11344" s="32"/>
      <c r="H11344" s="32"/>
      <c r="I11344" s="31"/>
      <c r="J11344" s="31"/>
      <c r="K11344" s="31"/>
      <c r="L11344" s="31"/>
      <c r="M11344" s="31"/>
      <c r="N11344" s="31"/>
      <c r="O11344" s="31"/>
      <c r="P11344" s="31"/>
      <c r="Q11344" s="31"/>
      <c r="R11344" s="31"/>
      <c r="S11344" s="31"/>
      <c r="T11344" s="31"/>
      <c r="U11344" s="31"/>
      <c r="V11344" s="31"/>
      <c r="W11344" s="31"/>
      <c r="X11344" s="31"/>
      <c r="Y11344" s="31"/>
      <c r="Z11344" s="31"/>
      <c r="AA11344" s="31"/>
      <c r="AB11344" s="31"/>
      <c r="AC11344" s="31"/>
      <c r="AD11344" s="31"/>
      <c r="AE11344" s="31"/>
      <c r="AF11344" s="31"/>
      <c r="AG11344" s="31"/>
      <c r="AH11344" s="31"/>
      <c r="AI11344" s="31"/>
      <c r="AJ11344" s="31"/>
      <c r="AK11344" s="31"/>
      <c r="AL11344" s="31"/>
      <c r="AO11344" s="376"/>
    </row>
    <row r="11345" spans="1:41" x14ac:dyDescent="0.25">
      <c r="A11345" s="44" t="s">
        <v>757</v>
      </c>
      <c r="B11345" s="44" t="s">
        <v>3176</v>
      </c>
      <c r="C11345" s="45">
        <v>23010402</v>
      </c>
      <c r="D11345" s="45" t="s">
        <v>11363</v>
      </c>
      <c r="E11345" s="45" t="s">
        <v>5322</v>
      </c>
      <c r="AO11345" s="376"/>
    </row>
    <row r="11346" spans="1:41" x14ac:dyDescent="0.25">
      <c r="A11346" s="44" t="s">
        <v>757</v>
      </c>
      <c r="B11346" s="44" t="s">
        <v>6609</v>
      </c>
      <c r="C11346" s="45">
        <v>26020102</v>
      </c>
      <c r="D11346" s="45" t="s">
        <v>11363</v>
      </c>
      <c r="E11346" s="45" t="s">
        <v>9238</v>
      </c>
      <c r="AO11346" s="376"/>
    </row>
    <row r="11347" spans="1:41" x14ac:dyDescent="0.25">
      <c r="A11347" s="44" t="s">
        <v>757</v>
      </c>
      <c r="B11347" s="44" t="s">
        <v>21449</v>
      </c>
      <c r="C11347" s="45">
        <v>260504</v>
      </c>
      <c r="D11347" s="45" t="s">
        <v>11363</v>
      </c>
      <c r="E11347" s="45" t="s">
        <v>21450</v>
      </c>
      <c r="AO11347" s="376"/>
    </row>
    <row r="11348" spans="1:41" x14ac:dyDescent="0.25">
      <c r="A11348" s="44" t="s">
        <v>16390</v>
      </c>
      <c r="B11348" s="44" t="s">
        <v>3910</v>
      </c>
      <c r="C11348" s="45" t="s">
        <v>14528</v>
      </c>
      <c r="D11348" s="46" t="s">
        <v>21328</v>
      </c>
      <c r="E11348" s="46">
        <v>46583</v>
      </c>
      <c r="AO11348" s="376"/>
    </row>
    <row r="11349" spans="1:41" x14ac:dyDescent="0.25">
      <c r="A11349" s="44" t="s">
        <v>2415</v>
      </c>
      <c r="B11349" s="44" t="s">
        <v>17452</v>
      </c>
      <c r="C11349" s="45">
        <v>25010501</v>
      </c>
      <c r="D11349" s="45" t="s">
        <v>11363</v>
      </c>
      <c r="E11349" s="45" t="s">
        <v>12551</v>
      </c>
      <c r="AO11349" s="376"/>
    </row>
    <row r="11350" spans="1:41" x14ac:dyDescent="0.25">
      <c r="A11350" s="44" t="s">
        <v>2415</v>
      </c>
      <c r="B11350" s="44" t="s">
        <v>5129</v>
      </c>
      <c r="C11350" s="45">
        <v>25010502</v>
      </c>
      <c r="D11350" s="45" t="s">
        <v>11363</v>
      </c>
      <c r="E11350" s="45" t="s">
        <v>12551</v>
      </c>
      <c r="AO11350" s="376"/>
    </row>
    <row r="11351" spans="1:41" x14ac:dyDescent="0.25">
      <c r="A11351" s="44" t="s">
        <v>2415</v>
      </c>
      <c r="B11351" s="44" t="s">
        <v>5321</v>
      </c>
      <c r="C11351" s="45">
        <v>25010401</v>
      </c>
      <c r="D11351" s="45" t="s">
        <v>11363</v>
      </c>
      <c r="E11351" s="45" t="s">
        <v>12564</v>
      </c>
      <c r="AO11351" s="376"/>
    </row>
    <row r="11352" spans="1:41" x14ac:dyDescent="0.25">
      <c r="A11352" s="44" t="s">
        <v>2415</v>
      </c>
      <c r="B11352" s="44" t="s">
        <v>3176</v>
      </c>
      <c r="C11352" s="45">
        <v>25010402</v>
      </c>
      <c r="D11352" s="45" t="s">
        <v>11363</v>
      </c>
      <c r="E11352" s="45" t="s">
        <v>12564</v>
      </c>
      <c r="AO11352" s="376"/>
    </row>
    <row r="11353" spans="1:41" x14ac:dyDescent="0.25">
      <c r="A11353" s="44" t="s">
        <v>13251</v>
      </c>
      <c r="B11353" s="44" t="s">
        <v>3176</v>
      </c>
      <c r="C11353" s="45">
        <v>25010402</v>
      </c>
      <c r="D11353" s="45" t="s">
        <v>11363</v>
      </c>
      <c r="E11353" s="45" t="s">
        <v>12564</v>
      </c>
      <c r="AO11353" s="376"/>
    </row>
    <row r="11354" spans="1:41" x14ac:dyDescent="0.3">
      <c r="A11354" s="333" t="s">
        <v>16533</v>
      </c>
      <c r="B11354" s="333" t="s">
        <v>1170</v>
      </c>
      <c r="C11354" s="125" t="s">
        <v>19097</v>
      </c>
      <c r="D11354" s="32" t="s">
        <v>20309</v>
      </c>
      <c r="E11354" s="125" t="s">
        <v>9249</v>
      </c>
      <c r="F11354" s="125" t="s">
        <v>1189</v>
      </c>
      <c r="G11354" s="125" t="s">
        <v>1190</v>
      </c>
      <c r="AO11354" s="376"/>
    </row>
    <row r="11355" spans="1:41" x14ac:dyDescent="0.25">
      <c r="A11355" s="44" t="s">
        <v>16533</v>
      </c>
      <c r="B11355" s="44" t="s">
        <v>21380</v>
      </c>
      <c r="C11355" s="45" t="s">
        <v>16524</v>
      </c>
      <c r="D11355" s="45" t="s">
        <v>21447</v>
      </c>
      <c r="E11355" s="46">
        <v>46477</v>
      </c>
      <c r="AO11355" s="376"/>
    </row>
    <row r="11356" spans="1:41" x14ac:dyDescent="0.25">
      <c r="A11356" s="44" t="s">
        <v>16533</v>
      </c>
      <c r="B11356" s="44" t="s">
        <v>20327</v>
      </c>
      <c r="C11356" s="45" t="s">
        <v>20399</v>
      </c>
      <c r="D11356" s="46" t="s">
        <v>21328</v>
      </c>
      <c r="E11356" s="46">
        <v>46554</v>
      </c>
      <c r="AO11356" s="376"/>
    </row>
    <row r="11357" spans="1:41" x14ac:dyDescent="0.25">
      <c r="A11357" s="44" t="s">
        <v>16533</v>
      </c>
      <c r="B11357" s="44" t="s">
        <v>4237</v>
      </c>
      <c r="C11357" s="45">
        <v>241002</v>
      </c>
      <c r="D11357" s="45" t="s">
        <v>11363</v>
      </c>
      <c r="E11357" s="45" t="s">
        <v>5332</v>
      </c>
      <c r="AO11357" s="376"/>
    </row>
    <row r="11358" spans="1:41" x14ac:dyDescent="0.25">
      <c r="A11358" s="44" t="s">
        <v>16533</v>
      </c>
      <c r="B11358" s="44" t="s">
        <v>936</v>
      </c>
      <c r="C11358" s="45">
        <v>260703</v>
      </c>
      <c r="D11358" s="45" t="s">
        <v>11363</v>
      </c>
      <c r="E11358" s="45" t="s">
        <v>11150</v>
      </c>
      <c r="AO11358" s="376"/>
    </row>
    <row r="11359" spans="1:41" x14ac:dyDescent="0.25">
      <c r="A11359" s="44" t="s">
        <v>12709</v>
      </c>
      <c r="B11359" s="44" t="s">
        <v>4237</v>
      </c>
      <c r="C11359" s="45">
        <v>241002</v>
      </c>
      <c r="D11359" s="45" t="s">
        <v>11363</v>
      </c>
      <c r="E11359" s="45" t="s">
        <v>5332</v>
      </c>
      <c r="AO11359" s="376"/>
    </row>
    <row r="11360" spans="1:41" x14ac:dyDescent="0.25">
      <c r="A11360" s="44" t="s">
        <v>1508</v>
      </c>
      <c r="B11360" s="44" t="s">
        <v>4163</v>
      </c>
      <c r="C11360" s="45" t="s">
        <v>4207</v>
      </c>
      <c r="D11360" s="45" t="s">
        <v>11204</v>
      </c>
      <c r="E11360" s="45" t="s">
        <v>2538</v>
      </c>
      <c r="F11360" s="93"/>
      <c r="G11360" s="93"/>
      <c r="H11360" s="93"/>
      <c r="I11360" s="99"/>
      <c r="J11360" s="99"/>
      <c r="K11360" s="99"/>
      <c r="L11360" s="99"/>
      <c r="M11360" s="99"/>
      <c r="N11360" s="99"/>
      <c r="O11360" s="99"/>
      <c r="P11360" s="99"/>
      <c r="Q11360" s="99"/>
      <c r="R11360" s="99"/>
      <c r="S11360" s="99"/>
      <c r="T11360" s="99"/>
      <c r="U11360" s="99"/>
      <c r="V11360" s="99"/>
      <c r="W11360" s="99"/>
      <c r="X11360" s="99"/>
      <c r="Y11360" s="99"/>
      <c r="Z11360" s="99"/>
      <c r="AA11360" s="99"/>
      <c r="AB11360" s="99"/>
      <c r="AC11360" s="99"/>
      <c r="AD11360" s="99"/>
      <c r="AE11360" s="99"/>
      <c r="AF11360" s="99"/>
      <c r="AG11360" s="99"/>
      <c r="AH11360" s="31"/>
      <c r="AI11360" s="31"/>
      <c r="AJ11360" s="31"/>
      <c r="AK11360" s="31"/>
      <c r="AL11360" s="31"/>
      <c r="AO11360" s="376"/>
    </row>
    <row r="11361" spans="1:41" x14ac:dyDescent="0.25">
      <c r="A11361" s="44" t="s">
        <v>1508</v>
      </c>
      <c r="B11361" s="44" t="s">
        <v>4163</v>
      </c>
      <c r="C11361" s="45" t="s">
        <v>4207</v>
      </c>
      <c r="D11361" s="93" t="s">
        <v>17443</v>
      </c>
      <c r="E11361" s="45" t="s">
        <v>2538</v>
      </c>
      <c r="F11361" s="93"/>
      <c r="G11361" s="93"/>
      <c r="H11361" s="93"/>
      <c r="I11361" s="99"/>
      <c r="J11361" s="99"/>
      <c r="K11361" s="99"/>
      <c r="L11361" s="99"/>
      <c r="M11361" s="99"/>
      <c r="N11361" s="99"/>
      <c r="O11361" s="99"/>
      <c r="P11361" s="99"/>
      <c r="Q11361" s="99"/>
      <c r="R11361" s="99"/>
      <c r="S11361" s="99"/>
      <c r="T11361" s="99"/>
      <c r="U11361" s="99"/>
      <c r="V11361" s="99"/>
      <c r="W11361" s="99"/>
      <c r="X11361" s="99"/>
      <c r="Y11361" s="99"/>
      <c r="Z11361" s="99"/>
      <c r="AA11361" s="99"/>
      <c r="AB11361" s="99"/>
      <c r="AC11361" s="99"/>
      <c r="AD11361" s="99"/>
      <c r="AE11361" s="99"/>
      <c r="AF11361" s="99"/>
      <c r="AG11361" s="99"/>
      <c r="AH11361" s="31"/>
      <c r="AI11361" s="31"/>
      <c r="AJ11361" s="31"/>
      <c r="AK11361" s="31"/>
      <c r="AL11361" s="31"/>
      <c r="AO11361" s="376"/>
    </row>
    <row r="11362" spans="1:41" x14ac:dyDescent="0.25">
      <c r="A11362" s="44" t="s">
        <v>20400</v>
      </c>
      <c r="B11362" s="44" t="s">
        <v>20327</v>
      </c>
      <c r="C11362" s="45" t="s">
        <v>20401</v>
      </c>
      <c r="D11362" s="46" t="s">
        <v>21328</v>
      </c>
      <c r="E11362" s="46">
        <v>46554</v>
      </c>
      <c r="AO11362" s="376"/>
    </row>
    <row r="11363" spans="1:41" x14ac:dyDescent="0.3">
      <c r="A11363" s="333" t="s">
        <v>11476</v>
      </c>
      <c r="B11363" s="333" t="s">
        <v>11377</v>
      </c>
      <c r="C11363" s="125" t="s">
        <v>11214</v>
      </c>
      <c r="D11363" s="32" t="s">
        <v>20309</v>
      </c>
      <c r="E11363" s="125" t="s">
        <v>4966</v>
      </c>
      <c r="F11363" s="125" t="s">
        <v>1190</v>
      </c>
      <c r="G11363" s="125" t="s">
        <v>1190</v>
      </c>
      <c r="AO11363" s="376"/>
    </row>
    <row r="11364" spans="1:41" x14ac:dyDescent="0.3">
      <c r="A11364" s="333" t="s">
        <v>19003</v>
      </c>
      <c r="B11364" s="333" t="s">
        <v>1170</v>
      </c>
      <c r="C11364" s="125" t="s">
        <v>19097</v>
      </c>
      <c r="D11364" s="32" t="s">
        <v>20309</v>
      </c>
      <c r="E11364" s="125" t="s">
        <v>9249</v>
      </c>
      <c r="F11364" s="125" t="s">
        <v>1189</v>
      </c>
      <c r="G11364" s="125" t="s">
        <v>1190</v>
      </c>
      <c r="AO11364" s="376"/>
    </row>
    <row r="11365" spans="1:41" x14ac:dyDescent="0.25">
      <c r="A11365" s="44" t="s">
        <v>16775</v>
      </c>
      <c r="B11365" s="44" t="s">
        <v>16776</v>
      </c>
      <c r="C11365" s="45" t="s">
        <v>17037</v>
      </c>
      <c r="D11365" s="367" t="s">
        <v>3696</v>
      </c>
      <c r="E11365" s="328">
        <f>DATE(2029,12,2)</f>
        <v>47454</v>
      </c>
      <c r="F11365" s="32"/>
      <c r="G11365" s="32"/>
      <c r="H11365" s="32"/>
      <c r="I11365" s="31"/>
      <c r="J11365" s="31"/>
      <c r="K11365" s="31"/>
      <c r="L11365" s="31"/>
      <c r="M11365" s="31"/>
      <c r="N11365" s="31"/>
      <c r="O11365" s="31"/>
      <c r="P11365" s="31"/>
      <c r="Q11365" s="31"/>
      <c r="R11365" s="31"/>
      <c r="S11365" s="31"/>
      <c r="T11365" s="31"/>
      <c r="U11365" s="31"/>
      <c r="V11365" s="31"/>
      <c r="W11365" s="31"/>
      <c r="X11365" s="31"/>
      <c r="Y11365" s="31"/>
      <c r="Z11365" s="31"/>
      <c r="AA11365" s="31"/>
      <c r="AB11365" s="31"/>
      <c r="AC11365" s="31"/>
      <c r="AD11365" s="31"/>
      <c r="AE11365" s="31"/>
      <c r="AF11365" s="31"/>
      <c r="AG11365" s="31"/>
      <c r="AH11365" s="31"/>
      <c r="AI11365" s="31"/>
      <c r="AJ11365" s="31"/>
      <c r="AK11365" s="31"/>
      <c r="AL11365" s="31"/>
      <c r="AO11365" s="376"/>
    </row>
    <row r="11366" spans="1:41" x14ac:dyDescent="0.25">
      <c r="A11366" s="44" t="s">
        <v>18053</v>
      </c>
      <c r="B11366" s="44" t="s">
        <v>5134</v>
      </c>
      <c r="C11366" s="45">
        <v>240804</v>
      </c>
      <c r="D11366" s="45" t="s">
        <v>11363</v>
      </c>
      <c r="E11366" s="45" t="s">
        <v>11260</v>
      </c>
      <c r="AO11366" s="376"/>
    </row>
    <row r="11367" spans="1:41" x14ac:dyDescent="0.25">
      <c r="A11367" s="44" t="s">
        <v>2507</v>
      </c>
      <c r="B11367" s="44" t="s">
        <v>4237</v>
      </c>
      <c r="C11367" s="45">
        <v>241002</v>
      </c>
      <c r="D11367" s="45" t="s">
        <v>11363</v>
      </c>
      <c r="E11367" s="45" t="s">
        <v>5332</v>
      </c>
      <c r="AO11367" s="376"/>
    </row>
    <row r="11368" spans="1:41" x14ac:dyDescent="0.3">
      <c r="A11368" s="333" t="s">
        <v>19004</v>
      </c>
      <c r="B11368" s="333" t="s">
        <v>1170</v>
      </c>
      <c r="C11368" s="125" t="s">
        <v>19097</v>
      </c>
      <c r="D11368" s="32" t="s">
        <v>20309</v>
      </c>
      <c r="E11368" s="125" t="s">
        <v>9249</v>
      </c>
      <c r="F11368" s="125" t="s">
        <v>1190</v>
      </c>
      <c r="G11368" s="125" t="s">
        <v>1190</v>
      </c>
      <c r="AO11368" s="376"/>
    </row>
    <row r="11369" spans="1:41" x14ac:dyDescent="0.25">
      <c r="A11369" s="44" t="s">
        <v>12710</v>
      </c>
      <c r="B11369" s="44" t="s">
        <v>2350</v>
      </c>
      <c r="C11369" s="45">
        <v>250106</v>
      </c>
      <c r="D11369" s="45" t="s">
        <v>11363</v>
      </c>
      <c r="E11369" s="45" t="s">
        <v>11887</v>
      </c>
      <c r="AO11369" s="376"/>
    </row>
    <row r="11370" spans="1:41" x14ac:dyDescent="0.25">
      <c r="A11370" s="44" t="s">
        <v>13661</v>
      </c>
      <c r="B11370" s="44" t="s">
        <v>12295</v>
      </c>
      <c r="C11370" s="45">
        <v>5.25</v>
      </c>
      <c r="D11370" s="45" t="s">
        <v>12549</v>
      </c>
      <c r="E11370" s="46">
        <v>47422</v>
      </c>
      <c r="F11370" s="45"/>
      <c r="G11370" s="93"/>
      <c r="H11370" s="93"/>
      <c r="I11370" s="99"/>
      <c r="J11370" s="99"/>
      <c r="K11370" s="99"/>
      <c r="L11370" s="99"/>
      <c r="M11370" s="99"/>
      <c r="N11370" s="99"/>
      <c r="O11370" s="99"/>
      <c r="P11370" s="99"/>
      <c r="Q11370" s="99"/>
      <c r="R11370" s="99"/>
      <c r="S11370" s="99"/>
      <c r="T11370" s="99"/>
      <c r="U11370" s="99"/>
      <c r="V11370" s="99"/>
      <c r="W11370" s="99"/>
      <c r="X11370" s="99"/>
      <c r="Y11370" s="99"/>
      <c r="Z11370" s="99"/>
      <c r="AA11370" s="99"/>
      <c r="AB11370" s="99"/>
      <c r="AC11370" s="99"/>
      <c r="AD11370" s="99"/>
      <c r="AE11370" s="99"/>
      <c r="AF11370" s="99"/>
      <c r="AG11370" s="99"/>
      <c r="AH11370" s="31"/>
      <c r="AI11370" s="31"/>
      <c r="AJ11370" s="31"/>
      <c r="AK11370" s="31"/>
      <c r="AL11370" s="31"/>
      <c r="AO11370" s="376"/>
    </row>
    <row r="11371" spans="1:41" x14ac:dyDescent="0.25">
      <c r="A11371" s="44" t="s">
        <v>13661</v>
      </c>
      <c r="B11371" s="44" t="s">
        <v>12147</v>
      </c>
      <c r="C11371" s="45">
        <v>30.23</v>
      </c>
      <c r="D11371" s="45" t="s">
        <v>12549</v>
      </c>
      <c r="E11371" s="46">
        <v>46934</v>
      </c>
      <c r="F11371" s="45"/>
      <c r="G11371" s="93"/>
      <c r="H11371" s="93"/>
      <c r="I11371" s="99"/>
      <c r="J11371" s="99"/>
      <c r="K11371" s="99"/>
      <c r="L11371" s="99"/>
      <c r="M11371" s="99"/>
      <c r="N11371" s="99"/>
      <c r="O11371" s="99"/>
      <c r="P11371" s="99"/>
      <c r="Q11371" s="99"/>
      <c r="R11371" s="99"/>
      <c r="S11371" s="99"/>
      <c r="T11371" s="99"/>
      <c r="U11371" s="99"/>
      <c r="V11371" s="99"/>
      <c r="W11371" s="99"/>
      <c r="X11371" s="99"/>
      <c r="Y11371" s="99"/>
      <c r="Z11371" s="99"/>
      <c r="AA11371" s="99"/>
      <c r="AB11371" s="99"/>
      <c r="AC11371" s="99"/>
      <c r="AD11371" s="99"/>
      <c r="AE11371" s="99"/>
      <c r="AF11371" s="99"/>
      <c r="AG11371" s="99"/>
      <c r="AH11371" s="31"/>
      <c r="AI11371" s="31"/>
      <c r="AJ11371" s="31"/>
      <c r="AK11371" s="31"/>
      <c r="AL11371" s="31"/>
      <c r="AO11371" s="376"/>
    </row>
    <row r="11372" spans="1:41" x14ac:dyDescent="0.25">
      <c r="A11372" s="44" t="s">
        <v>8397</v>
      </c>
      <c r="B11372" s="44" t="s">
        <v>3043</v>
      </c>
      <c r="C11372" s="45">
        <v>230901</v>
      </c>
      <c r="D11372" s="45" t="s">
        <v>11363</v>
      </c>
      <c r="E11372" s="45" t="s">
        <v>7871</v>
      </c>
      <c r="AO11372" s="376"/>
    </row>
    <row r="11373" spans="1:41" x14ac:dyDescent="0.25">
      <c r="A11373" s="44" t="s">
        <v>21747</v>
      </c>
      <c r="B11373" s="44" t="s">
        <v>2350</v>
      </c>
      <c r="C11373" s="45">
        <v>250106</v>
      </c>
      <c r="D11373" s="45" t="s">
        <v>11363</v>
      </c>
      <c r="E11373" s="45" t="s">
        <v>11887</v>
      </c>
      <c r="AO11373" s="376"/>
    </row>
    <row r="11374" spans="1:41" x14ac:dyDescent="0.25">
      <c r="A11374" s="44" t="s">
        <v>13252</v>
      </c>
      <c r="B11374" s="44" t="s">
        <v>5321</v>
      </c>
      <c r="C11374" s="45">
        <v>25010401</v>
      </c>
      <c r="D11374" s="45" t="s">
        <v>11363</v>
      </c>
      <c r="E11374" s="45" t="s">
        <v>12564</v>
      </c>
      <c r="AO11374" s="376"/>
    </row>
    <row r="11375" spans="1:41" x14ac:dyDescent="0.25">
      <c r="A11375" s="44" t="s">
        <v>13252</v>
      </c>
      <c r="B11375" s="44" t="s">
        <v>2350</v>
      </c>
      <c r="C11375" s="45">
        <v>250106</v>
      </c>
      <c r="D11375" s="45" t="s">
        <v>11363</v>
      </c>
      <c r="E11375" s="45" t="s">
        <v>11887</v>
      </c>
      <c r="AO11375" s="376"/>
    </row>
    <row r="11376" spans="1:41" x14ac:dyDescent="0.25">
      <c r="A11376" s="44" t="s">
        <v>7882</v>
      </c>
      <c r="B11376" s="44" t="s">
        <v>925</v>
      </c>
      <c r="C11376" s="45">
        <v>230601</v>
      </c>
      <c r="D11376" s="45" t="s">
        <v>11363</v>
      </c>
      <c r="E11376" s="45" t="s">
        <v>7770</v>
      </c>
      <c r="AO11376" s="376"/>
    </row>
    <row r="11377" spans="1:41" x14ac:dyDescent="0.25">
      <c r="A11377" s="44" t="s">
        <v>7882</v>
      </c>
      <c r="B11377" s="44" t="s">
        <v>3039</v>
      </c>
      <c r="C11377" s="45">
        <v>230904</v>
      </c>
      <c r="D11377" s="45" t="s">
        <v>11363</v>
      </c>
      <c r="E11377" s="45" t="s">
        <v>7871</v>
      </c>
      <c r="AO11377" s="376"/>
    </row>
    <row r="11378" spans="1:41" x14ac:dyDescent="0.25">
      <c r="A11378" s="44" t="s">
        <v>7882</v>
      </c>
      <c r="B11378" s="44" t="s">
        <v>5134</v>
      </c>
      <c r="C11378" s="45">
        <v>250802</v>
      </c>
      <c r="D11378" s="45" t="s">
        <v>11363</v>
      </c>
      <c r="E11378" s="45" t="s">
        <v>9880</v>
      </c>
      <c r="AO11378" s="376"/>
    </row>
    <row r="11379" spans="1:41" x14ac:dyDescent="0.25">
      <c r="A11379" s="44" t="s">
        <v>758</v>
      </c>
      <c r="B11379" s="44" t="s">
        <v>9248</v>
      </c>
      <c r="C11379" s="45">
        <v>240101</v>
      </c>
      <c r="D11379" s="45" t="s">
        <v>11363</v>
      </c>
      <c r="E11379" s="45" t="s">
        <v>9249</v>
      </c>
      <c r="AO11379" s="376"/>
    </row>
    <row r="11380" spans="1:41" x14ac:dyDescent="0.25">
      <c r="A11380" s="44" t="s">
        <v>758</v>
      </c>
      <c r="B11380" s="44" t="s">
        <v>5134</v>
      </c>
      <c r="C11380" s="45">
        <v>250802</v>
      </c>
      <c r="D11380" s="45" t="s">
        <v>11363</v>
      </c>
      <c r="E11380" s="45" t="s">
        <v>9880</v>
      </c>
      <c r="AO11380" s="376"/>
    </row>
    <row r="11381" spans="1:41" x14ac:dyDescent="0.25">
      <c r="A11381" s="44" t="s">
        <v>257</v>
      </c>
      <c r="B11381" s="44" t="s">
        <v>194</v>
      </c>
      <c r="C11381" s="45" t="s">
        <v>6719</v>
      </c>
      <c r="D11381" s="45" t="s">
        <v>11204</v>
      </c>
      <c r="E11381" s="45" t="s">
        <v>7871</v>
      </c>
      <c r="F11381" s="93"/>
      <c r="G11381" s="93"/>
      <c r="H11381" s="93"/>
      <c r="I11381" s="99"/>
      <c r="J11381" s="99"/>
      <c r="K11381" s="99"/>
      <c r="L11381" s="99"/>
      <c r="M11381" s="99"/>
      <c r="N11381" s="99"/>
      <c r="O11381" s="99"/>
      <c r="P11381" s="99"/>
      <c r="Q11381" s="99"/>
      <c r="R11381" s="99"/>
      <c r="S11381" s="99"/>
      <c r="T11381" s="99"/>
      <c r="U11381" s="99"/>
      <c r="V11381" s="99"/>
      <c r="W11381" s="99"/>
      <c r="X11381" s="99"/>
      <c r="Y11381" s="99"/>
      <c r="Z11381" s="99"/>
      <c r="AA11381" s="99"/>
      <c r="AB11381" s="99"/>
      <c r="AC11381" s="99"/>
      <c r="AD11381" s="99"/>
      <c r="AE11381" s="99"/>
      <c r="AF11381" s="99"/>
      <c r="AG11381" s="99"/>
      <c r="AH11381" s="31"/>
      <c r="AI11381" s="31"/>
      <c r="AJ11381" s="31"/>
      <c r="AK11381" s="31"/>
      <c r="AL11381" s="31"/>
      <c r="AO11381" s="376"/>
    </row>
    <row r="11382" spans="1:41" x14ac:dyDescent="0.25">
      <c r="A11382" s="44" t="s">
        <v>257</v>
      </c>
      <c r="B11382" s="44" t="s">
        <v>194</v>
      </c>
      <c r="C11382" s="45" t="s">
        <v>6719</v>
      </c>
      <c r="D11382" s="93" t="s">
        <v>17443</v>
      </c>
      <c r="E11382" s="45" t="s">
        <v>7871</v>
      </c>
      <c r="F11382" s="93"/>
      <c r="G11382" s="93"/>
      <c r="H11382" s="93"/>
      <c r="I11382" s="99"/>
      <c r="J11382" s="99"/>
      <c r="K11382" s="99"/>
      <c r="L11382" s="99"/>
      <c r="M11382" s="99"/>
      <c r="N11382" s="99"/>
      <c r="O11382" s="99"/>
      <c r="P11382" s="99"/>
      <c r="Q11382" s="99"/>
      <c r="R11382" s="99"/>
      <c r="S11382" s="99"/>
      <c r="T11382" s="99"/>
      <c r="U11382" s="99"/>
      <c r="V11382" s="99"/>
      <c r="W11382" s="99"/>
      <c r="X11382" s="99"/>
      <c r="Y11382" s="99"/>
      <c r="Z11382" s="99"/>
      <c r="AA11382" s="99"/>
      <c r="AB11382" s="99"/>
      <c r="AC11382" s="99"/>
      <c r="AD11382" s="99"/>
      <c r="AE11382" s="99"/>
      <c r="AF11382" s="99"/>
      <c r="AG11382" s="99"/>
      <c r="AH11382" s="31"/>
      <c r="AI11382" s="31"/>
      <c r="AJ11382" s="31"/>
      <c r="AK11382" s="31"/>
      <c r="AL11382" s="31"/>
      <c r="AO11382" s="376"/>
    </row>
    <row r="11383" spans="1:41" x14ac:dyDescent="0.25">
      <c r="A11383" s="44" t="s">
        <v>257</v>
      </c>
      <c r="B11383" s="44" t="s">
        <v>194</v>
      </c>
      <c r="C11383" s="45" t="s">
        <v>6719</v>
      </c>
      <c r="D11383" s="45" t="s">
        <v>9895</v>
      </c>
      <c r="E11383" s="45" t="s">
        <v>4823</v>
      </c>
      <c r="F11383" s="93"/>
      <c r="G11383" s="93"/>
      <c r="H11383" s="93"/>
      <c r="I11383" s="99"/>
      <c r="J11383" s="99"/>
      <c r="K11383" s="99"/>
      <c r="L11383" s="99"/>
      <c r="M11383" s="99"/>
      <c r="N11383" s="44"/>
      <c r="O11383" s="44"/>
      <c r="P11383" s="99"/>
      <c r="Q11383" s="99"/>
      <c r="R11383" s="99"/>
      <c r="S11383" s="99"/>
      <c r="T11383" s="99"/>
      <c r="U11383" s="99"/>
      <c r="V11383" s="99"/>
      <c r="W11383" s="99"/>
      <c r="X11383" s="99"/>
      <c r="Y11383" s="99"/>
      <c r="Z11383" s="99"/>
      <c r="AA11383" s="99"/>
      <c r="AB11383" s="99"/>
      <c r="AC11383" s="99"/>
      <c r="AD11383" s="99"/>
      <c r="AE11383" s="99"/>
      <c r="AF11383" s="99"/>
      <c r="AG11383" s="99"/>
      <c r="AH11383" s="31"/>
      <c r="AI11383" s="31"/>
      <c r="AJ11383" s="31"/>
      <c r="AK11383" s="31"/>
      <c r="AL11383" s="31"/>
      <c r="AO11383" s="376"/>
    </row>
    <row r="11384" spans="1:41" x14ac:dyDescent="0.25">
      <c r="A11384" s="99" t="s">
        <v>10080</v>
      </c>
      <c r="B11384" s="92" t="s">
        <v>1334</v>
      </c>
      <c r="C11384" s="93" t="s">
        <v>10079</v>
      </c>
      <c r="D11384" s="93" t="s">
        <v>1201</v>
      </c>
      <c r="E11384" s="94">
        <v>46590</v>
      </c>
      <c r="F11384" s="93" t="s">
        <v>1336</v>
      </c>
      <c r="G11384" s="93"/>
      <c r="H11384" s="93" t="s">
        <v>1335</v>
      </c>
      <c r="I11384" s="99"/>
      <c r="J11384" s="99"/>
      <c r="K11384" s="99"/>
      <c r="L11384" s="99"/>
      <c r="M11384" s="99"/>
      <c r="N11384" s="44"/>
      <c r="O11384" s="44"/>
      <c r="P11384" s="99"/>
      <c r="Q11384" s="99"/>
      <c r="R11384" s="99"/>
      <c r="S11384" s="99"/>
      <c r="T11384" s="99"/>
      <c r="U11384" s="99"/>
      <c r="V11384" s="99"/>
      <c r="W11384" s="99"/>
      <c r="X11384" s="99"/>
      <c r="Y11384" s="99"/>
      <c r="Z11384" s="99"/>
      <c r="AA11384" s="99"/>
      <c r="AB11384" s="99"/>
      <c r="AC11384" s="99"/>
      <c r="AD11384" s="99"/>
      <c r="AE11384" s="99"/>
      <c r="AF11384" s="99"/>
      <c r="AG11384" s="99"/>
      <c r="AH11384" s="31"/>
      <c r="AI11384" s="31"/>
      <c r="AJ11384" s="31"/>
      <c r="AK11384" s="31"/>
      <c r="AL11384" s="31"/>
      <c r="AO11384" s="376"/>
    </row>
    <row r="11385" spans="1:41" x14ac:dyDescent="0.3">
      <c r="A11385" s="99" t="s">
        <v>13391</v>
      </c>
      <c r="B11385" s="92" t="s">
        <v>13413</v>
      </c>
      <c r="C11385" s="93" t="s">
        <v>13414</v>
      </c>
      <c r="D11385" s="93" t="s">
        <v>1201</v>
      </c>
      <c r="E11385" s="94">
        <v>47320</v>
      </c>
      <c r="F11385" s="93"/>
      <c r="G11385" s="93"/>
      <c r="H11385" s="93"/>
      <c r="I11385" s="99"/>
      <c r="J11385" s="99"/>
      <c r="K11385" s="99"/>
      <c r="L11385" s="99"/>
      <c r="M11385" s="99"/>
      <c r="N11385" s="99"/>
      <c r="O11385" s="99"/>
      <c r="P11385" s="99"/>
      <c r="Q11385" s="99"/>
      <c r="R11385" s="99"/>
      <c r="S11385" s="99"/>
      <c r="T11385" s="99"/>
      <c r="U11385" s="99"/>
      <c r="V11385" s="99"/>
      <c r="W11385" s="99"/>
      <c r="X11385" s="99"/>
      <c r="Y11385" s="99"/>
      <c r="Z11385" s="99"/>
      <c r="AA11385" s="99"/>
      <c r="AB11385" s="99"/>
      <c r="AC11385" s="99"/>
      <c r="AD11385" s="99"/>
      <c r="AE11385" s="99"/>
      <c r="AF11385" s="99"/>
      <c r="AG11385" s="99"/>
      <c r="AH11385" s="31"/>
      <c r="AI11385" s="31"/>
      <c r="AJ11385" s="31"/>
      <c r="AK11385" s="31"/>
      <c r="AL11385" s="31"/>
      <c r="AO11385" s="376"/>
    </row>
    <row r="11386" spans="1:41" x14ac:dyDescent="0.25">
      <c r="A11386" s="44" t="s">
        <v>10618</v>
      </c>
      <c r="B11386" s="44" t="s">
        <v>10350</v>
      </c>
      <c r="C11386" s="45">
        <v>24020301</v>
      </c>
      <c r="D11386" s="45" t="s">
        <v>11363</v>
      </c>
      <c r="E11386" s="45" t="s">
        <v>5131</v>
      </c>
      <c r="AO11386" s="376"/>
    </row>
    <row r="11387" spans="1:41" x14ac:dyDescent="0.25">
      <c r="A11387" s="44" t="s">
        <v>10618</v>
      </c>
      <c r="B11387" s="44" t="s">
        <v>925</v>
      </c>
      <c r="C11387" s="45">
        <v>240601</v>
      </c>
      <c r="D11387" s="45" t="s">
        <v>11363</v>
      </c>
      <c r="E11387" s="45" t="s">
        <v>9840</v>
      </c>
      <c r="AO11387" s="376"/>
    </row>
    <row r="11388" spans="1:41" x14ac:dyDescent="0.25">
      <c r="A11388" s="44" t="s">
        <v>11982</v>
      </c>
      <c r="B11388" s="44" t="s">
        <v>4237</v>
      </c>
      <c r="C11388" s="45">
        <v>241002</v>
      </c>
      <c r="D11388" s="45" t="s">
        <v>11363</v>
      </c>
      <c r="E11388" s="45" t="s">
        <v>5332</v>
      </c>
      <c r="AO11388" s="376"/>
    </row>
    <row r="11389" spans="1:41" x14ac:dyDescent="0.25">
      <c r="A11389" s="44" t="s">
        <v>16777</v>
      </c>
      <c r="B11389" s="44" t="s">
        <v>16778</v>
      </c>
      <c r="C11389" s="45" t="s">
        <v>17038</v>
      </c>
      <c r="D11389" s="367" t="s">
        <v>3696</v>
      </c>
      <c r="E11389" s="328">
        <f>DATE(2029,12,2)</f>
        <v>47454</v>
      </c>
      <c r="F11389" s="32"/>
      <c r="G11389" s="32"/>
      <c r="H11389" s="32"/>
      <c r="I11389" s="31"/>
      <c r="J11389" s="31"/>
      <c r="K11389" s="31"/>
      <c r="L11389" s="31"/>
      <c r="M11389" s="31"/>
      <c r="N11389" s="31"/>
      <c r="O11389" s="31"/>
      <c r="P11389" s="31"/>
      <c r="Q11389" s="31"/>
      <c r="R11389" s="31"/>
      <c r="S11389" s="31"/>
      <c r="T11389" s="31"/>
      <c r="U11389" s="31"/>
      <c r="V11389" s="31"/>
      <c r="W11389" s="31"/>
      <c r="X11389" s="31"/>
      <c r="Y11389" s="31"/>
      <c r="Z11389" s="31"/>
      <c r="AA11389" s="31"/>
      <c r="AB11389" s="31"/>
      <c r="AC11389" s="31"/>
      <c r="AD11389" s="31"/>
      <c r="AE11389" s="31"/>
      <c r="AF11389" s="31"/>
      <c r="AG11389" s="31"/>
      <c r="AH11389" s="31"/>
      <c r="AI11389" s="31"/>
      <c r="AJ11389" s="31"/>
      <c r="AK11389" s="31"/>
      <c r="AL11389" s="31"/>
      <c r="AO11389" s="376"/>
    </row>
    <row r="11390" spans="1:41" x14ac:dyDescent="0.25">
      <c r="A11390" s="44" t="s">
        <v>10619</v>
      </c>
      <c r="B11390" s="44" t="s">
        <v>3475</v>
      </c>
      <c r="C11390" s="45">
        <v>230301</v>
      </c>
      <c r="D11390" s="45" t="s">
        <v>11363</v>
      </c>
      <c r="E11390" s="45" t="s">
        <v>5265</v>
      </c>
      <c r="AO11390" s="376"/>
    </row>
    <row r="11391" spans="1:41" x14ac:dyDescent="0.25">
      <c r="A11391" s="44" t="s">
        <v>10619</v>
      </c>
      <c r="B11391" s="44" t="s">
        <v>10347</v>
      </c>
      <c r="C11391" s="45">
        <v>240402</v>
      </c>
      <c r="D11391" s="45" t="s">
        <v>11363</v>
      </c>
      <c r="E11391" s="45" t="s">
        <v>5037</v>
      </c>
      <c r="AO11391" s="376"/>
    </row>
    <row r="11392" spans="1:41" x14ac:dyDescent="0.25">
      <c r="A11392" s="44" t="s">
        <v>13515</v>
      </c>
      <c r="B11392" s="44" t="s">
        <v>21367</v>
      </c>
      <c r="C11392" s="45" t="s">
        <v>16511</v>
      </c>
      <c r="D11392" s="45" t="s">
        <v>21447</v>
      </c>
      <c r="E11392" s="46">
        <v>46418</v>
      </c>
      <c r="AO11392" s="376"/>
    </row>
    <row r="11393" spans="1:41" x14ac:dyDescent="0.25">
      <c r="A11393" s="44" t="s">
        <v>13515</v>
      </c>
      <c r="B11393" s="44" t="s">
        <v>21399</v>
      </c>
      <c r="C11393" s="45" t="s">
        <v>13524</v>
      </c>
      <c r="D11393" s="45" t="s">
        <v>21447</v>
      </c>
      <c r="E11393" s="46">
        <v>46507</v>
      </c>
      <c r="AO11393" s="376"/>
    </row>
    <row r="11394" spans="1:41" x14ac:dyDescent="0.25">
      <c r="A11394" s="44" t="s">
        <v>18054</v>
      </c>
      <c r="B11394" s="44" t="s">
        <v>12639</v>
      </c>
      <c r="C11394" s="45">
        <v>250103</v>
      </c>
      <c r="D11394" s="45" t="s">
        <v>11363</v>
      </c>
      <c r="E11394" s="45" t="s">
        <v>12551</v>
      </c>
      <c r="AO11394" s="376"/>
    </row>
    <row r="11395" spans="1:41" x14ac:dyDescent="0.3">
      <c r="A11395" s="333" t="s">
        <v>12899</v>
      </c>
      <c r="B11395" s="333" t="s">
        <v>1163</v>
      </c>
      <c r="C11395" s="125" t="s">
        <v>11367</v>
      </c>
      <c r="D11395" s="32" t="s">
        <v>20309</v>
      </c>
      <c r="E11395" s="125" t="s">
        <v>4826</v>
      </c>
      <c r="F11395" s="125" t="s">
        <v>1190</v>
      </c>
      <c r="G11395" s="125" t="s">
        <v>1190</v>
      </c>
      <c r="AO11395" s="376"/>
    </row>
    <row r="11396" spans="1:41" x14ac:dyDescent="0.3">
      <c r="A11396" s="333" t="s">
        <v>12899</v>
      </c>
      <c r="B11396" s="333" t="s">
        <v>1157</v>
      </c>
      <c r="C11396" s="125" t="s">
        <v>13318</v>
      </c>
      <c r="D11396" s="32" t="s">
        <v>20309</v>
      </c>
      <c r="E11396" s="125" t="s">
        <v>12551</v>
      </c>
      <c r="F11396" s="125" t="s">
        <v>1190</v>
      </c>
      <c r="G11396" s="125" t="s">
        <v>1190</v>
      </c>
      <c r="AO11396" s="376"/>
    </row>
    <row r="11397" spans="1:41" x14ac:dyDescent="0.25">
      <c r="A11397" s="44" t="s">
        <v>16779</v>
      </c>
      <c r="B11397" s="44" t="s">
        <v>20954</v>
      </c>
      <c r="C11397" s="45" t="s">
        <v>17039</v>
      </c>
      <c r="D11397" s="367" t="s">
        <v>3696</v>
      </c>
      <c r="E11397" s="328">
        <f>DATE(2030,2,20)</f>
        <v>47534</v>
      </c>
      <c r="F11397" s="32"/>
      <c r="G11397" s="32"/>
      <c r="H11397" s="32"/>
      <c r="I11397" s="31"/>
      <c r="J11397" s="31"/>
      <c r="K11397" s="31"/>
      <c r="L11397" s="31"/>
      <c r="M11397" s="31"/>
      <c r="N11397" s="31"/>
      <c r="O11397" s="31"/>
      <c r="P11397" s="31"/>
      <c r="Q11397" s="31"/>
      <c r="R11397" s="31"/>
      <c r="S11397" s="31"/>
      <c r="T11397" s="31"/>
      <c r="U11397" s="31"/>
      <c r="V11397" s="31"/>
      <c r="W11397" s="31"/>
      <c r="X11397" s="31"/>
      <c r="Y11397" s="31"/>
      <c r="Z11397" s="31"/>
      <c r="AA11397" s="31"/>
      <c r="AB11397" s="31"/>
      <c r="AC11397" s="31"/>
      <c r="AD11397" s="31"/>
      <c r="AE11397" s="31"/>
      <c r="AF11397" s="31"/>
      <c r="AG11397" s="31"/>
      <c r="AH11397" s="31"/>
      <c r="AI11397" s="31"/>
      <c r="AJ11397" s="31"/>
      <c r="AK11397" s="31"/>
      <c r="AL11397" s="31"/>
      <c r="AO11397" s="376"/>
    </row>
    <row r="11398" spans="1:41" x14ac:dyDescent="0.25">
      <c r="A11398" s="44" t="s">
        <v>9481</v>
      </c>
      <c r="B11398" s="92" t="s">
        <v>9602</v>
      </c>
      <c r="C11398" s="45" t="s">
        <v>9346</v>
      </c>
      <c r="D11398" s="93" t="s">
        <v>9601</v>
      </c>
      <c r="E11398" s="94">
        <v>46568</v>
      </c>
      <c r="F11398" s="93"/>
      <c r="G11398" s="93"/>
      <c r="H11398" s="93"/>
      <c r="I11398" s="99"/>
      <c r="J11398" s="99"/>
      <c r="K11398" s="99"/>
      <c r="L11398" s="99"/>
      <c r="M11398" s="99"/>
      <c r="N11398" s="44"/>
      <c r="O11398" s="44"/>
      <c r="P11398" s="99"/>
      <c r="Q11398" s="99"/>
      <c r="R11398" s="99"/>
      <c r="S11398" s="99"/>
      <c r="T11398" s="99"/>
      <c r="U11398" s="99"/>
      <c r="V11398" s="99"/>
      <c r="W11398" s="99"/>
      <c r="X11398" s="99"/>
      <c r="Y11398" s="99"/>
      <c r="Z11398" s="99"/>
      <c r="AA11398" s="99"/>
      <c r="AB11398" s="99"/>
      <c r="AC11398" s="99"/>
      <c r="AD11398" s="99"/>
      <c r="AE11398" s="99"/>
      <c r="AF11398" s="99"/>
      <c r="AG11398" s="99"/>
      <c r="AH11398" s="31"/>
      <c r="AI11398" s="31"/>
      <c r="AJ11398" s="31"/>
      <c r="AK11398" s="31"/>
      <c r="AL11398" s="31"/>
      <c r="AO11398" s="376"/>
    </row>
    <row r="11399" spans="1:41" ht="24" x14ac:dyDescent="0.25">
      <c r="A11399" s="44" t="s">
        <v>6683</v>
      </c>
      <c r="B11399" s="319" t="s">
        <v>19565</v>
      </c>
      <c r="C11399" s="318" t="s">
        <v>19752</v>
      </c>
      <c r="D11399" s="93" t="s">
        <v>19934</v>
      </c>
      <c r="E11399" s="320">
        <v>46387</v>
      </c>
      <c r="F11399" s="93"/>
      <c r="G11399" s="93"/>
      <c r="H11399" s="93"/>
      <c r="I11399" s="99"/>
      <c r="J11399" s="99"/>
      <c r="K11399" s="99"/>
      <c r="L11399" s="99"/>
      <c r="M11399" s="99"/>
      <c r="N11399" s="99"/>
      <c r="O11399" s="99"/>
      <c r="P11399" s="99"/>
      <c r="Q11399" s="99"/>
      <c r="R11399" s="99"/>
      <c r="S11399" s="99"/>
      <c r="T11399" s="99"/>
      <c r="U11399" s="99"/>
      <c r="V11399" s="99"/>
      <c r="W11399" s="99"/>
      <c r="X11399" s="99"/>
      <c r="Y11399" s="99"/>
      <c r="Z11399" s="99"/>
      <c r="AA11399" s="99"/>
      <c r="AB11399" s="99"/>
      <c r="AC11399" s="99"/>
      <c r="AD11399" s="99"/>
      <c r="AE11399" s="99"/>
      <c r="AF11399" s="99"/>
      <c r="AG11399" s="99"/>
      <c r="AH11399" s="31"/>
      <c r="AI11399" s="31"/>
      <c r="AJ11399" s="31"/>
      <c r="AK11399" s="31"/>
      <c r="AL11399" s="31"/>
      <c r="AO11399" s="376"/>
    </row>
    <row r="11400" spans="1:41" x14ac:dyDescent="0.25">
      <c r="A11400" s="44" t="s">
        <v>6683</v>
      </c>
      <c r="B11400" s="44" t="s">
        <v>1542</v>
      </c>
      <c r="C11400" s="45" t="s">
        <v>4203</v>
      </c>
      <c r="D11400" s="45" t="s">
        <v>11204</v>
      </c>
      <c r="E11400" s="45" t="s">
        <v>2538</v>
      </c>
      <c r="F11400" s="93"/>
      <c r="G11400" s="93"/>
      <c r="H11400" s="93"/>
      <c r="I11400" s="99"/>
      <c r="J11400" s="99"/>
      <c r="K11400" s="99"/>
      <c r="L11400" s="99"/>
      <c r="M11400" s="99"/>
      <c r="N11400" s="99"/>
      <c r="O11400" s="99"/>
      <c r="P11400" s="99"/>
      <c r="Q11400" s="99"/>
      <c r="R11400" s="99"/>
      <c r="S11400" s="99"/>
      <c r="T11400" s="99"/>
      <c r="U11400" s="99"/>
      <c r="V11400" s="99"/>
      <c r="W11400" s="99"/>
      <c r="X11400" s="99"/>
      <c r="Y11400" s="99"/>
      <c r="Z11400" s="99"/>
      <c r="AA11400" s="99"/>
      <c r="AB11400" s="99"/>
      <c r="AC11400" s="99"/>
      <c r="AD11400" s="99"/>
      <c r="AE11400" s="99"/>
      <c r="AF11400" s="99"/>
      <c r="AG11400" s="99"/>
      <c r="AH11400" s="31"/>
      <c r="AI11400" s="31"/>
      <c r="AJ11400" s="31"/>
      <c r="AK11400" s="31"/>
      <c r="AL11400" s="31"/>
      <c r="AO11400" s="376"/>
    </row>
    <row r="11401" spans="1:41" x14ac:dyDescent="0.25">
      <c r="A11401" s="44" t="s">
        <v>6683</v>
      </c>
      <c r="B11401" s="44" t="s">
        <v>11934</v>
      </c>
      <c r="C11401" s="45" t="s">
        <v>11936</v>
      </c>
      <c r="D11401" s="45" t="s">
        <v>11204</v>
      </c>
      <c r="E11401" s="45" t="s">
        <v>4966</v>
      </c>
      <c r="F11401" s="93"/>
      <c r="G11401" s="93"/>
      <c r="H11401" s="93"/>
      <c r="I11401" s="99"/>
      <c r="J11401" s="99"/>
      <c r="K11401" s="99"/>
      <c r="L11401" s="99"/>
      <c r="M11401" s="99"/>
      <c r="N11401" s="99"/>
      <c r="O11401" s="99"/>
      <c r="P11401" s="99"/>
      <c r="Q11401" s="99"/>
      <c r="R11401" s="99"/>
      <c r="S11401" s="99"/>
      <c r="T11401" s="99"/>
      <c r="U11401" s="99"/>
      <c r="V11401" s="99"/>
      <c r="W11401" s="99"/>
      <c r="X11401" s="99"/>
      <c r="Y11401" s="99"/>
      <c r="Z11401" s="99"/>
      <c r="AA11401" s="99"/>
      <c r="AB11401" s="99"/>
      <c r="AC11401" s="99"/>
      <c r="AD11401" s="99"/>
      <c r="AE11401" s="99"/>
      <c r="AF11401" s="99"/>
      <c r="AG11401" s="99"/>
      <c r="AH11401" s="31"/>
      <c r="AI11401" s="31"/>
      <c r="AJ11401" s="31"/>
      <c r="AK11401" s="31"/>
      <c r="AL11401" s="31"/>
      <c r="AO11401" s="376"/>
    </row>
    <row r="11402" spans="1:41" x14ac:dyDescent="0.25">
      <c r="A11402" s="44" t="s">
        <v>6683</v>
      </c>
      <c r="B11402" s="44" t="s">
        <v>1542</v>
      </c>
      <c r="C11402" s="45" t="s">
        <v>4203</v>
      </c>
      <c r="D11402" s="93" t="s">
        <v>17443</v>
      </c>
      <c r="E11402" s="45" t="s">
        <v>2538</v>
      </c>
      <c r="F11402" s="93"/>
      <c r="G11402" s="93"/>
      <c r="H11402" s="93"/>
      <c r="I11402" s="99"/>
      <c r="J11402" s="99"/>
      <c r="K11402" s="99"/>
      <c r="L11402" s="99"/>
      <c r="M11402" s="99"/>
      <c r="N11402" s="99"/>
      <c r="O11402" s="99"/>
      <c r="P11402" s="99"/>
      <c r="Q11402" s="99"/>
      <c r="R11402" s="99"/>
      <c r="S11402" s="99"/>
      <c r="T11402" s="99"/>
      <c r="U11402" s="99"/>
      <c r="V11402" s="99"/>
      <c r="W11402" s="99"/>
      <c r="X11402" s="99"/>
      <c r="Y11402" s="99"/>
      <c r="Z11402" s="99"/>
      <c r="AA11402" s="99"/>
      <c r="AB11402" s="99"/>
      <c r="AC11402" s="99"/>
      <c r="AD11402" s="99"/>
      <c r="AE11402" s="99"/>
      <c r="AF11402" s="99"/>
      <c r="AG11402" s="99"/>
      <c r="AH11402" s="31"/>
      <c r="AI11402" s="31"/>
      <c r="AJ11402" s="31"/>
      <c r="AK11402" s="31"/>
      <c r="AL11402" s="31"/>
      <c r="AO11402" s="376"/>
    </row>
    <row r="11403" spans="1:41" x14ac:dyDescent="0.25">
      <c r="A11403" s="44" t="s">
        <v>6683</v>
      </c>
      <c r="B11403" s="44" t="s">
        <v>11934</v>
      </c>
      <c r="C11403" s="45" t="s">
        <v>11936</v>
      </c>
      <c r="D11403" s="93" t="s">
        <v>17443</v>
      </c>
      <c r="E11403" s="45" t="s">
        <v>4966</v>
      </c>
      <c r="F11403" s="93"/>
      <c r="G11403" s="93"/>
      <c r="H11403" s="93"/>
      <c r="I11403" s="99"/>
      <c r="J11403" s="99"/>
      <c r="K11403" s="99"/>
      <c r="L11403" s="99"/>
      <c r="M11403" s="99"/>
      <c r="N11403" s="99"/>
      <c r="O11403" s="99"/>
      <c r="P11403" s="99"/>
      <c r="Q11403" s="99"/>
      <c r="R11403" s="99"/>
      <c r="S11403" s="99"/>
      <c r="T11403" s="99"/>
      <c r="U11403" s="99"/>
      <c r="V11403" s="99"/>
      <c r="W11403" s="99"/>
      <c r="X11403" s="99"/>
      <c r="Y11403" s="99"/>
      <c r="Z11403" s="99"/>
      <c r="AA11403" s="99"/>
      <c r="AB11403" s="99"/>
      <c r="AC11403" s="99"/>
      <c r="AD11403" s="99"/>
      <c r="AE11403" s="99"/>
      <c r="AF11403" s="99"/>
      <c r="AG11403" s="99"/>
      <c r="AH11403" s="31"/>
      <c r="AI11403" s="31"/>
      <c r="AJ11403" s="31"/>
      <c r="AK11403" s="31"/>
      <c r="AL11403" s="31"/>
      <c r="AO11403" s="376"/>
    </row>
    <row r="11404" spans="1:41" x14ac:dyDescent="0.25">
      <c r="A11404" s="44" t="s">
        <v>6683</v>
      </c>
      <c r="B11404" s="44" t="s">
        <v>4108</v>
      </c>
      <c r="C11404" s="45" t="s">
        <v>11936</v>
      </c>
      <c r="D11404" s="45" t="s">
        <v>9895</v>
      </c>
      <c r="E11404" s="46">
        <v>47422</v>
      </c>
      <c r="F11404" s="93"/>
      <c r="G11404" s="93"/>
      <c r="H11404" s="93"/>
      <c r="I11404" s="99"/>
      <c r="J11404" s="99"/>
      <c r="K11404" s="99"/>
      <c r="L11404" s="99"/>
      <c r="M11404" s="99"/>
      <c r="N11404" s="44"/>
      <c r="O11404" s="44"/>
      <c r="P11404" s="99"/>
      <c r="Q11404" s="99"/>
      <c r="R11404" s="99"/>
      <c r="S11404" s="99"/>
      <c r="T11404" s="99"/>
      <c r="U11404" s="99"/>
      <c r="V11404" s="99"/>
      <c r="W11404" s="99"/>
      <c r="X11404" s="99"/>
      <c r="Y11404" s="99"/>
      <c r="Z11404" s="99"/>
      <c r="AA11404" s="99"/>
      <c r="AB11404" s="99"/>
      <c r="AC11404" s="99"/>
      <c r="AD11404" s="99"/>
      <c r="AE11404" s="99"/>
      <c r="AF11404" s="99"/>
      <c r="AG11404" s="99"/>
      <c r="AH11404" s="31"/>
      <c r="AI11404" s="31"/>
      <c r="AJ11404" s="31"/>
      <c r="AK11404" s="31"/>
      <c r="AL11404" s="31"/>
      <c r="AO11404" s="376"/>
    </row>
    <row r="11405" spans="1:41" x14ac:dyDescent="0.3">
      <c r="A11405" s="333" t="s">
        <v>3531</v>
      </c>
      <c r="B11405" s="333" t="s">
        <v>11374</v>
      </c>
      <c r="C11405" s="125" t="s">
        <v>11375</v>
      </c>
      <c r="D11405" s="32" t="s">
        <v>20309</v>
      </c>
      <c r="E11405" s="125" t="s">
        <v>4826</v>
      </c>
      <c r="F11405" s="125" t="s">
        <v>1189</v>
      </c>
      <c r="G11405" s="125" t="s">
        <v>1190</v>
      </c>
      <c r="AO11405" s="376"/>
    </row>
    <row r="11406" spans="1:41" x14ac:dyDescent="0.25">
      <c r="A11406" s="44" t="s">
        <v>3531</v>
      </c>
      <c r="B11406" s="44" t="s">
        <v>10348</v>
      </c>
      <c r="C11406" s="45">
        <v>240501</v>
      </c>
      <c r="D11406" s="45" t="s">
        <v>11363</v>
      </c>
      <c r="E11406" s="45" t="s">
        <v>10349</v>
      </c>
      <c r="AO11406" s="376"/>
    </row>
    <row r="11407" spans="1:41" x14ac:dyDescent="0.25">
      <c r="A11407" s="44" t="s">
        <v>1509</v>
      </c>
      <c r="B11407" s="44" t="s">
        <v>8479</v>
      </c>
      <c r="C11407" s="45" t="s">
        <v>8544</v>
      </c>
      <c r="D11407" s="32" t="s">
        <v>5559</v>
      </c>
      <c r="E11407" s="45" t="s">
        <v>20850</v>
      </c>
      <c r="F11407" s="32"/>
      <c r="G11407" s="32"/>
      <c r="H11407" s="32"/>
      <c r="I11407" s="31"/>
      <c r="J11407" s="31"/>
      <c r="K11407" s="31"/>
      <c r="L11407" s="31"/>
      <c r="M11407" s="31"/>
      <c r="N11407" s="31"/>
      <c r="O11407" s="31"/>
      <c r="P11407" s="31"/>
      <c r="Q11407" s="31"/>
      <c r="R11407" s="31"/>
      <c r="S11407" s="31"/>
      <c r="T11407" s="31"/>
      <c r="U11407" s="31"/>
      <c r="V11407" s="31"/>
      <c r="W11407" s="31"/>
      <c r="X11407" s="31"/>
      <c r="Y11407" s="31"/>
      <c r="Z11407" s="31"/>
      <c r="AA11407" s="31"/>
      <c r="AB11407" s="31"/>
      <c r="AC11407" s="31"/>
      <c r="AD11407" s="31"/>
      <c r="AE11407" s="31"/>
      <c r="AF11407" s="31"/>
      <c r="AG11407" s="31"/>
      <c r="AH11407" s="31"/>
      <c r="AI11407" s="31"/>
      <c r="AJ11407" s="31"/>
      <c r="AK11407" s="31"/>
      <c r="AL11407" s="31"/>
      <c r="AO11407" s="376"/>
    </row>
    <row r="11408" spans="1:41" x14ac:dyDescent="0.25">
      <c r="A11408" s="44" t="s">
        <v>1509</v>
      </c>
      <c r="B11408" s="92" t="s">
        <v>9602</v>
      </c>
      <c r="C11408" s="45" t="s">
        <v>9338</v>
      </c>
      <c r="D11408" s="93" t="s">
        <v>9601</v>
      </c>
      <c r="E11408" s="94">
        <v>46568</v>
      </c>
      <c r="F11408" s="93"/>
      <c r="G11408" s="93"/>
      <c r="H11408" s="93"/>
      <c r="I11408" s="99"/>
      <c r="J11408" s="99"/>
      <c r="K11408" s="99"/>
      <c r="L11408" s="99"/>
      <c r="M11408" s="99"/>
      <c r="N11408" s="44"/>
      <c r="O11408" s="44"/>
      <c r="P11408" s="99"/>
      <c r="Q11408" s="99"/>
      <c r="R11408" s="99"/>
      <c r="S11408" s="99"/>
      <c r="T11408" s="99"/>
      <c r="U11408" s="99"/>
      <c r="V11408" s="99"/>
      <c r="W11408" s="99"/>
      <c r="X11408" s="99"/>
      <c r="Y11408" s="99"/>
      <c r="Z11408" s="99"/>
      <c r="AA11408" s="99"/>
      <c r="AB11408" s="99"/>
      <c r="AC11408" s="99"/>
      <c r="AD11408" s="99"/>
      <c r="AE11408" s="99"/>
      <c r="AF11408" s="99"/>
      <c r="AG11408" s="99"/>
      <c r="AH11408" s="31"/>
      <c r="AI11408" s="31"/>
      <c r="AJ11408" s="31"/>
      <c r="AK11408" s="31"/>
      <c r="AL11408" s="31"/>
      <c r="AO11408" s="376"/>
    </row>
    <row r="11409" spans="1:41" x14ac:dyDescent="0.25">
      <c r="A11409" s="44" t="s">
        <v>1509</v>
      </c>
      <c r="B11409" s="44" t="s">
        <v>21402</v>
      </c>
      <c r="C11409" s="45" t="s">
        <v>5503</v>
      </c>
      <c r="D11409" s="45" t="s">
        <v>21447</v>
      </c>
      <c r="E11409" s="46">
        <v>46507</v>
      </c>
      <c r="AO11409" s="376"/>
    </row>
    <row r="11410" spans="1:41" x14ac:dyDescent="0.25">
      <c r="A11410" s="91" t="s">
        <v>1509</v>
      </c>
      <c r="B11410" s="92" t="s">
        <v>19284</v>
      </c>
      <c r="C11410" s="93" t="s">
        <v>19285</v>
      </c>
      <c r="D11410" s="93" t="s">
        <v>1201</v>
      </c>
      <c r="E11410" s="94">
        <v>46582</v>
      </c>
      <c r="F11410" s="93"/>
      <c r="G11410" s="93"/>
      <c r="H11410" s="93"/>
      <c r="I11410" s="99"/>
      <c r="J11410" s="99"/>
      <c r="K11410" s="99"/>
      <c r="L11410" s="99"/>
      <c r="M11410" s="99"/>
      <c r="N11410" s="99"/>
      <c r="O11410" s="99"/>
      <c r="P11410" s="99"/>
      <c r="Q11410" s="99"/>
      <c r="R11410" s="99"/>
      <c r="S11410" s="99"/>
      <c r="T11410" s="99"/>
      <c r="U11410" s="99"/>
      <c r="V11410" s="99"/>
      <c r="W11410" s="99"/>
      <c r="X11410" s="99"/>
      <c r="Y11410" s="99"/>
      <c r="Z11410" s="99"/>
      <c r="AA11410" s="99"/>
      <c r="AB11410" s="99"/>
      <c r="AC11410" s="99"/>
      <c r="AD11410" s="99"/>
      <c r="AE11410" s="99"/>
      <c r="AF11410" s="99"/>
      <c r="AG11410" s="99"/>
      <c r="AH11410" s="31"/>
      <c r="AI11410" s="31"/>
      <c r="AJ11410" s="31"/>
      <c r="AK11410" s="31"/>
      <c r="AL11410" s="31"/>
      <c r="AO11410" s="376"/>
    </row>
    <row r="11411" spans="1:41" x14ac:dyDescent="0.25">
      <c r="A11411" s="102" t="s">
        <v>14153</v>
      </c>
      <c r="B11411" s="92" t="s">
        <v>14160</v>
      </c>
      <c r="C11411" s="93" t="s">
        <v>14161</v>
      </c>
      <c r="D11411" s="93" t="s">
        <v>1201</v>
      </c>
      <c r="E11411" s="94">
        <v>46590</v>
      </c>
      <c r="F11411" s="93"/>
      <c r="G11411" s="93"/>
      <c r="H11411" s="93"/>
      <c r="I11411" s="99"/>
      <c r="J11411" s="99"/>
      <c r="K11411" s="99"/>
      <c r="L11411" s="99"/>
      <c r="M11411" s="99"/>
      <c r="N11411" s="99"/>
      <c r="O11411" s="99"/>
      <c r="P11411" s="99"/>
      <c r="Q11411" s="99"/>
      <c r="R11411" s="99"/>
      <c r="S11411" s="99"/>
      <c r="T11411" s="99"/>
      <c r="U11411" s="99"/>
      <c r="V11411" s="99"/>
      <c r="W11411" s="99"/>
      <c r="X11411" s="99"/>
      <c r="Y11411" s="99"/>
      <c r="Z11411" s="99"/>
      <c r="AA11411" s="99"/>
      <c r="AB11411" s="99"/>
      <c r="AC11411" s="99"/>
      <c r="AD11411" s="99"/>
      <c r="AE11411" s="99"/>
      <c r="AF11411" s="99"/>
      <c r="AG11411" s="99"/>
      <c r="AH11411" s="31"/>
      <c r="AI11411" s="31"/>
      <c r="AJ11411" s="31"/>
      <c r="AK11411" s="31"/>
      <c r="AL11411" s="31"/>
      <c r="AO11411" s="376"/>
    </row>
    <row r="11412" spans="1:41" x14ac:dyDescent="0.25">
      <c r="A11412" s="91" t="s">
        <v>14153</v>
      </c>
      <c r="B11412" s="92" t="s">
        <v>3182</v>
      </c>
      <c r="C11412" s="93" t="s">
        <v>19170</v>
      </c>
      <c r="D11412" s="93" t="s">
        <v>1201</v>
      </c>
      <c r="E11412" s="94">
        <v>46582</v>
      </c>
      <c r="F11412" s="93"/>
      <c r="G11412" s="93"/>
      <c r="H11412" s="93"/>
      <c r="I11412" s="99"/>
      <c r="J11412" s="99"/>
      <c r="K11412" s="99"/>
      <c r="L11412" s="99"/>
      <c r="M11412" s="99"/>
      <c r="N11412" s="99"/>
      <c r="O11412" s="99"/>
      <c r="P11412" s="99"/>
      <c r="Q11412" s="99"/>
      <c r="R11412" s="99"/>
      <c r="S11412" s="99"/>
      <c r="T11412" s="99"/>
      <c r="U11412" s="99"/>
      <c r="V11412" s="99"/>
      <c r="W11412" s="99"/>
      <c r="X11412" s="99"/>
      <c r="Y11412" s="99"/>
      <c r="Z11412" s="99"/>
      <c r="AA11412" s="99"/>
      <c r="AB11412" s="99"/>
      <c r="AC11412" s="99"/>
      <c r="AD11412" s="99"/>
      <c r="AE11412" s="99"/>
      <c r="AF11412" s="99"/>
      <c r="AG11412" s="99"/>
      <c r="AH11412" s="31"/>
      <c r="AI11412" s="31"/>
      <c r="AJ11412" s="31"/>
      <c r="AK11412" s="31"/>
      <c r="AL11412" s="31"/>
      <c r="AO11412" s="376"/>
    </row>
    <row r="11413" spans="1:41" x14ac:dyDescent="0.25">
      <c r="A11413" s="44" t="s">
        <v>258</v>
      </c>
      <c r="B11413" s="44" t="s">
        <v>227</v>
      </c>
      <c r="C11413" s="45" t="s">
        <v>6720</v>
      </c>
      <c r="D11413" s="45" t="s">
        <v>11204</v>
      </c>
      <c r="E11413" s="45" t="s">
        <v>7871</v>
      </c>
      <c r="F11413" s="93"/>
      <c r="G11413" s="93"/>
      <c r="H11413" s="93"/>
      <c r="I11413" s="99"/>
      <c r="J11413" s="99"/>
      <c r="K11413" s="99"/>
      <c r="L11413" s="99"/>
      <c r="M11413" s="99"/>
      <c r="N11413" s="99"/>
      <c r="O11413" s="99"/>
      <c r="P11413" s="99"/>
      <c r="Q11413" s="99"/>
      <c r="R11413" s="99"/>
      <c r="S11413" s="99"/>
      <c r="T11413" s="99"/>
      <c r="U11413" s="99"/>
      <c r="V11413" s="99"/>
      <c r="W11413" s="99"/>
      <c r="X11413" s="99"/>
      <c r="Y11413" s="99"/>
      <c r="Z11413" s="99"/>
      <c r="AA11413" s="99"/>
      <c r="AB11413" s="99"/>
      <c r="AC11413" s="99"/>
      <c r="AD11413" s="99"/>
      <c r="AE11413" s="99"/>
      <c r="AF11413" s="99"/>
      <c r="AG11413" s="99"/>
      <c r="AH11413" s="31"/>
      <c r="AI11413" s="31"/>
      <c r="AJ11413" s="31"/>
      <c r="AK11413" s="31"/>
      <c r="AL11413" s="31"/>
      <c r="AO11413" s="376"/>
    </row>
    <row r="11414" spans="1:41" x14ac:dyDescent="0.25">
      <c r="A11414" s="44" t="s">
        <v>258</v>
      </c>
      <c r="B11414" s="44" t="s">
        <v>227</v>
      </c>
      <c r="C11414" s="45" t="s">
        <v>6720</v>
      </c>
      <c r="D11414" s="93" t="s">
        <v>17443</v>
      </c>
      <c r="E11414" s="45" t="s">
        <v>7871</v>
      </c>
      <c r="F11414" s="93"/>
      <c r="G11414" s="93"/>
      <c r="H11414" s="93"/>
      <c r="I11414" s="99"/>
      <c r="J11414" s="99"/>
      <c r="K11414" s="99"/>
      <c r="L11414" s="99"/>
      <c r="M11414" s="99"/>
      <c r="N11414" s="99"/>
      <c r="O11414" s="99"/>
      <c r="P11414" s="99"/>
      <c r="Q11414" s="99"/>
      <c r="R11414" s="99"/>
      <c r="S11414" s="99"/>
      <c r="T11414" s="99"/>
      <c r="U11414" s="99"/>
      <c r="V11414" s="99"/>
      <c r="W11414" s="99"/>
      <c r="X11414" s="99"/>
      <c r="Y11414" s="99"/>
      <c r="Z11414" s="99"/>
      <c r="AA11414" s="99"/>
      <c r="AB11414" s="99"/>
      <c r="AC11414" s="99"/>
      <c r="AD11414" s="99"/>
      <c r="AE11414" s="99"/>
      <c r="AF11414" s="99"/>
      <c r="AG11414" s="99"/>
      <c r="AH11414" s="31"/>
      <c r="AI11414" s="31"/>
      <c r="AJ11414" s="31"/>
      <c r="AK11414" s="31"/>
      <c r="AL11414" s="31"/>
      <c r="AO11414" s="376"/>
    </row>
    <row r="11415" spans="1:41" x14ac:dyDescent="0.25">
      <c r="A11415" s="44" t="s">
        <v>258</v>
      </c>
      <c r="B11415" s="44" t="s">
        <v>227</v>
      </c>
      <c r="C11415" s="45" t="s">
        <v>6720</v>
      </c>
      <c r="D11415" s="45" t="s">
        <v>9895</v>
      </c>
      <c r="E11415" s="45" t="s">
        <v>4823</v>
      </c>
      <c r="F11415" s="93"/>
      <c r="G11415" s="93"/>
      <c r="H11415" s="93"/>
      <c r="I11415" s="99"/>
      <c r="J11415" s="99"/>
      <c r="K11415" s="99"/>
      <c r="L11415" s="99"/>
      <c r="M11415" s="99"/>
      <c r="N11415" s="44"/>
      <c r="O11415" s="44"/>
      <c r="P11415" s="99"/>
      <c r="Q11415" s="99"/>
      <c r="R11415" s="99"/>
      <c r="S11415" s="99"/>
      <c r="T11415" s="99"/>
      <c r="U11415" s="99"/>
      <c r="V11415" s="99"/>
      <c r="W11415" s="99"/>
      <c r="X11415" s="99"/>
      <c r="Y11415" s="99"/>
      <c r="Z11415" s="99"/>
      <c r="AA11415" s="99"/>
      <c r="AB11415" s="99"/>
      <c r="AC11415" s="99"/>
      <c r="AD11415" s="99"/>
      <c r="AE11415" s="99"/>
      <c r="AF11415" s="99"/>
      <c r="AG11415" s="99"/>
      <c r="AH11415" s="31"/>
      <c r="AI11415" s="31"/>
      <c r="AJ11415" s="31"/>
      <c r="AK11415" s="31"/>
      <c r="AL11415" s="31"/>
      <c r="AO11415" s="376"/>
    </row>
    <row r="11416" spans="1:41" x14ac:dyDescent="0.25">
      <c r="A11416" s="44" t="s">
        <v>2416</v>
      </c>
      <c r="B11416" s="44" t="s">
        <v>2350</v>
      </c>
      <c r="C11416" s="45">
        <v>230105</v>
      </c>
      <c r="D11416" s="45" t="s">
        <v>11363</v>
      </c>
      <c r="E11416" s="45" t="s">
        <v>5265</v>
      </c>
      <c r="AO11416" s="376"/>
    </row>
    <row r="11417" spans="1:41" x14ac:dyDescent="0.25">
      <c r="A11417" s="44" t="s">
        <v>19390</v>
      </c>
      <c r="B11417" s="319" t="s">
        <v>19523</v>
      </c>
      <c r="C11417" s="318" t="s">
        <v>19612</v>
      </c>
      <c r="D11417" s="93" t="s">
        <v>19934</v>
      </c>
      <c r="E11417" s="320">
        <v>47299</v>
      </c>
      <c r="F11417" s="93"/>
      <c r="G11417" s="93"/>
      <c r="H11417" s="93"/>
      <c r="I11417" s="99"/>
      <c r="J11417" s="99"/>
      <c r="K11417" s="99"/>
      <c r="L11417" s="99"/>
      <c r="M11417" s="99"/>
      <c r="N11417" s="99"/>
      <c r="O11417" s="99"/>
      <c r="P11417" s="99"/>
      <c r="Q11417" s="99"/>
      <c r="R11417" s="99"/>
      <c r="S11417" s="99"/>
      <c r="T11417" s="99"/>
      <c r="U11417" s="99"/>
      <c r="V11417" s="99"/>
      <c r="W11417" s="99"/>
      <c r="X11417" s="99"/>
      <c r="Y11417" s="99"/>
      <c r="Z11417" s="99"/>
      <c r="AA11417" s="99"/>
      <c r="AB11417" s="99"/>
      <c r="AC11417" s="99"/>
      <c r="AD11417" s="99"/>
      <c r="AE11417" s="99"/>
      <c r="AF11417" s="99"/>
      <c r="AG11417" s="99"/>
      <c r="AH11417" s="31"/>
      <c r="AI11417" s="31"/>
      <c r="AJ11417" s="31"/>
      <c r="AK11417" s="31"/>
      <c r="AL11417" s="31"/>
      <c r="AO11417" s="376"/>
    </row>
    <row r="11418" spans="1:41" x14ac:dyDescent="0.25">
      <c r="A11418" s="44" t="s">
        <v>4537</v>
      </c>
      <c r="B11418" s="44" t="s">
        <v>4538</v>
      </c>
      <c r="C11418" s="45" t="s">
        <v>4539</v>
      </c>
      <c r="D11418" s="45" t="s">
        <v>11204</v>
      </c>
      <c r="E11418" s="45" t="s">
        <v>7657</v>
      </c>
      <c r="F11418" s="93"/>
      <c r="G11418" s="93"/>
      <c r="H11418" s="93"/>
      <c r="I11418" s="99"/>
      <c r="J11418" s="99"/>
      <c r="K11418" s="99"/>
      <c r="L11418" s="99"/>
      <c r="M11418" s="99"/>
      <c r="N11418" s="99"/>
      <c r="O11418" s="99"/>
      <c r="P11418" s="99"/>
      <c r="Q11418" s="99"/>
      <c r="R11418" s="99"/>
      <c r="S11418" s="99"/>
      <c r="T11418" s="99"/>
      <c r="U11418" s="99"/>
      <c r="V11418" s="99"/>
      <c r="W11418" s="99"/>
      <c r="X11418" s="99"/>
      <c r="Y11418" s="99"/>
      <c r="Z11418" s="99"/>
      <c r="AA11418" s="99"/>
      <c r="AB11418" s="99"/>
      <c r="AC11418" s="99"/>
      <c r="AD11418" s="99"/>
      <c r="AE11418" s="99"/>
      <c r="AF11418" s="99"/>
      <c r="AG11418" s="99"/>
      <c r="AH11418" s="31"/>
      <c r="AI11418" s="31"/>
      <c r="AJ11418" s="31"/>
      <c r="AK11418" s="31"/>
      <c r="AL11418" s="31"/>
      <c r="AO11418" s="376"/>
    </row>
    <row r="11419" spans="1:41" x14ac:dyDescent="0.25">
      <c r="A11419" s="44" t="s">
        <v>4537</v>
      </c>
      <c r="B11419" s="44" t="s">
        <v>4538</v>
      </c>
      <c r="C11419" s="45" t="s">
        <v>4539</v>
      </c>
      <c r="D11419" s="93" t="s">
        <v>17443</v>
      </c>
      <c r="E11419" s="45" t="s">
        <v>7657</v>
      </c>
      <c r="F11419" s="93"/>
      <c r="G11419" s="93"/>
      <c r="H11419" s="93"/>
      <c r="I11419" s="99"/>
      <c r="J11419" s="99"/>
      <c r="K11419" s="99"/>
      <c r="L11419" s="99"/>
      <c r="M11419" s="99"/>
      <c r="N11419" s="99"/>
      <c r="O11419" s="99"/>
      <c r="P11419" s="99"/>
      <c r="Q11419" s="99"/>
      <c r="R11419" s="99"/>
      <c r="S11419" s="99"/>
      <c r="T11419" s="99"/>
      <c r="U11419" s="99"/>
      <c r="V11419" s="99"/>
      <c r="W11419" s="99"/>
      <c r="X11419" s="99"/>
      <c r="Y11419" s="99"/>
      <c r="Z11419" s="99"/>
      <c r="AA11419" s="99"/>
      <c r="AB11419" s="99"/>
      <c r="AC11419" s="99"/>
      <c r="AD11419" s="99"/>
      <c r="AE11419" s="99"/>
      <c r="AF11419" s="99"/>
      <c r="AG11419" s="99"/>
      <c r="AH11419" s="31"/>
      <c r="AI11419" s="31"/>
      <c r="AJ11419" s="31"/>
      <c r="AK11419" s="31"/>
      <c r="AL11419" s="31"/>
      <c r="AO11419" s="376"/>
    </row>
    <row r="11420" spans="1:41" x14ac:dyDescent="0.25">
      <c r="A11420" s="44" t="s">
        <v>4537</v>
      </c>
      <c r="B11420" s="44" t="s">
        <v>17296</v>
      </c>
      <c r="C11420" s="45" t="s">
        <v>17379</v>
      </c>
      <c r="D11420" s="93" t="s">
        <v>17443</v>
      </c>
      <c r="E11420" s="45" t="s">
        <v>9839</v>
      </c>
      <c r="F11420" s="93"/>
      <c r="G11420" s="93"/>
      <c r="H11420" s="93"/>
      <c r="I11420" s="99"/>
      <c r="J11420" s="99"/>
      <c r="K11420" s="99"/>
      <c r="L11420" s="99"/>
      <c r="M11420" s="99"/>
      <c r="N11420" s="99"/>
      <c r="O11420" s="99"/>
      <c r="P11420" s="99"/>
      <c r="Q11420" s="99"/>
      <c r="R11420" s="99"/>
      <c r="S11420" s="99"/>
      <c r="T11420" s="99"/>
      <c r="U11420" s="99"/>
      <c r="V11420" s="99"/>
      <c r="W11420" s="99"/>
      <c r="X11420" s="99"/>
      <c r="Y11420" s="99"/>
      <c r="Z11420" s="99"/>
      <c r="AA11420" s="99"/>
      <c r="AB11420" s="99"/>
      <c r="AC11420" s="99"/>
      <c r="AD11420" s="99"/>
      <c r="AE11420" s="99"/>
      <c r="AF11420" s="99"/>
      <c r="AG11420" s="99"/>
      <c r="AH11420" s="31"/>
      <c r="AI11420" s="31"/>
      <c r="AJ11420" s="31"/>
      <c r="AK11420" s="31"/>
      <c r="AL11420" s="31"/>
      <c r="AO11420" s="376"/>
    </row>
    <row r="11421" spans="1:41" x14ac:dyDescent="0.25">
      <c r="A11421" s="44" t="s">
        <v>4537</v>
      </c>
      <c r="B11421" s="44" t="s">
        <v>4538</v>
      </c>
      <c r="C11421" s="45" t="s">
        <v>4539</v>
      </c>
      <c r="D11421" s="45" t="s">
        <v>9895</v>
      </c>
      <c r="E11421" s="45" t="s">
        <v>5137</v>
      </c>
      <c r="F11421" s="93"/>
      <c r="G11421" s="93"/>
      <c r="H11421" s="93"/>
      <c r="I11421" s="99"/>
      <c r="J11421" s="99"/>
      <c r="K11421" s="99"/>
      <c r="L11421" s="99"/>
      <c r="M11421" s="99"/>
      <c r="N11421" s="44"/>
      <c r="O11421" s="44"/>
      <c r="P11421" s="99"/>
      <c r="Q11421" s="99"/>
      <c r="R11421" s="99"/>
      <c r="S11421" s="99"/>
      <c r="T11421" s="99"/>
      <c r="U11421" s="99"/>
      <c r="V11421" s="99"/>
      <c r="W11421" s="99"/>
      <c r="X11421" s="99"/>
      <c r="Y11421" s="99"/>
      <c r="Z11421" s="99"/>
      <c r="AA11421" s="99"/>
      <c r="AB11421" s="99"/>
      <c r="AC11421" s="99"/>
      <c r="AD11421" s="99"/>
      <c r="AE11421" s="99"/>
      <c r="AF11421" s="99"/>
      <c r="AG11421" s="99"/>
      <c r="AH11421" s="31"/>
      <c r="AI11421" s="31"/>
      <c r="AJ11421" s="31"/>
      <c r="AK11421" s="31"/>
      <c r="AL11421" s="31"/>
      <c r="AO11421" s="376"/>
    </row>
    <row r="11422" spans="1:41" x14ac:dyDescent="0.25">
      <c r="A11422" s="57" t="s">
        <v>19227</v>
      </c>
      <c r="B11422" s="92" t="s">
        <v>3682</v>
      </c>
      <c r="C11422" s="93" t="s">
        <v>19106</v>
      </c>
      <c r="D11422" s="93" t="s">
        <v>3681</v>
      </c>
      <c r="E11422" s="94">
        <v>48029</v>
      </c>
      <c r="F11422" s="93"/>
      <c r="G11422" s="93"/>
      <c r="H11422" s="93"/>
      <c r="I11422" s="99"/>
      <c r="J11422" s="99"/>
      <c r="K11422" s="99"/>
      <c r="L11422" s="99"/>
      <c r="M11422" s="99"/>
      <c r="N11422" s="44"/>
      <c r="O11422" s="44"/>
      <c r="P11422" s="99"/>
      <c r="Q11422" s="99"/>
      <c r="R11422" s="99"/>
      <c r="S11422" s="99"/>
      <c r="T11422" s="99"/>
      <c r="U11422" s="99"/>
      <c r="V11422" s="99"/>
      <c r="W11422" s="99"/>
      <c r="X11422" s="99"/>
      <c r="Y11422" s="99"/>
      <c r="Z11422" s="99"/>
      <c r="AA11422" s="99"/>
      <c r="AB11422" s="99"/>
      <c r="AC11422" s="99"/>
      <c r="AD11422" s="99"/>
      <c r="AE11422" s="99"/>
      <c r="AF11422" s="99"/>
      <c r="AG11422" s="99"/>
      <c r="AH11422" s="31"/>
      <c r="AI11422" s="31"/>
      <c r="AJ11422" s="31"/>
      <c r="AK11422" s="31"/>
      <c r="AL11422" s="31"/>
      <c r="AO11422" s="376"/>
    </row>
    <row r="11423" spans="1:41" x14ac:dyDescent="0.25">
      <c r="A11423" s="91" t="s">
        <v>19227</v>
      </c>
      <c r="B11423" s="92" t="s">
        <v>19284</v>
      </c>
      <c r="C11423" s="93" t="s">
        <v>19285</v>
      </c>
      <c r="D11423" s="93" t="s">
        <v>1201</v>
      </c>
      <c r="E11423" s="94">
        <v>46582</v>
      </c>
      <c r="F11423" s="93"/>
      <c r="G11423" s="93"/>
      <c r="H11423" s="93"/>
      <c r="I11423" s="99"/>
      <c r="J11423" s="99"/>
      <c r="K11423" s="99"/>
      <c r="L11423" s="99"/>
      <c r="M11423" s="99"/>
      <c r="N11423" s="99"/>
      <c r="O11423" s="99"/>
      <c r="P11423" s="99"/>
      <c r="Q11423" s="99"/>
      <c r="R11423" s="99"/>
      <c r="S11423" s="99"/>
      <c r="T11423" s="99"/>
      <c r="U11423" s="99"/>
      <c r="V11423" s="99"/>
      <c r="W11423" s="99"/>
      <c r="X11423" s="99"/>
      <c r="Y11423" s="99"/>
      <c r="Z11423" s="99"/>
      <c r="AA11423" s="99"/>
      <c r="AB11423" s="99"/>
      <c r="AC11423" s="99"/>
      <c r="AD11423" s="99"/>
      <c r="AE11423" s="99"/>
      <c r="AF11423" s="99"/>
      <c r="AG11423" s="99"/>
      <c r="AH11423" s="31"/>
      <c r="AI11423" s="31"/>
      <c r="AJ11423" s="31"/>
      <c r="AK11423" s="31"/>
      <c r="AL11423" s="31"/>
      <c r="AO11423" s="376"/>
    </row>
    <row r="11424" spans="1:41" x14ac:dyDescent="0.25">
      <c r="A11424" s="262" t="s">
        <v>6261</v>
      </c>
      <c r="B11424" s="262" t="s">
        <v>6234</v>
      </c>
      <c r="C11424" s="263">
        <v>791202103009</v>
      </c>
      <c r="D11424" s="263" t="s">
        <v>6271</v>
      </c>
      <c r="E11424" s="264" t="s">
        <v>3157</v>
      </c>
      <c r="F11424" s="93"/>
      <c r="G11424" s="93"/>
      <c r="H11424" s="93"/>
      <c r="I11424" s="99"/>
      <c r="J11424" s="99"/>
      <c r="K11424" s="99"/>
      <c r="L11424" s="99"/>
      <c r="M11424" s="99"/>
      <c r="N11424" s="44"/>
      <c r="O11424" s="44"/>
      <c r="P11424" s="99"/>
      <c r="Q11424" s="99"/>
      <c r="R11424" s="99"/>
      <c r="S11424" s="99"/>
      <c r="T11424" s="99"/>
      <c r="U11424" s="99"/>
      <c r="V11424" s="99"/>
      <c r="W11424" s="99"/>
      <c r="X11424" s="99"/>
      <c r="Y11424" s="99"/>
      <c r="Z11424" s="99"/>
      <c r="AA11424" s="99"/>
      <c r="AB11424" s="99"/>
      <c r="AC11424" s="99"/>
      <c r="AD11424" s="99"/>
      <c r="AE11424" s="99"/>
      <c r="AF11424" s="99"/>
      <c r="AG11424" s="99"/>
      <c r="AH11424" s="31"/>
      <c r="AI11424" s="31"/>
      <c r="AJ11424" s="31"/>
      <c r="AK11424" s="31"/>
      <c r="AL11424" s="31"/>
      <c r="AO11424" s="376"/>
    </row>
    <row r="11425" spans="1:41" x14ac:dyDescent="0.25">
      <c r="A11425" s="44" t="s">
        <v>18055</v>
      </c>
      <c r="B11425" s="44" t="s">
        <v>5130</v>
      </c>
      <c r="C11425" s="45">
        <v>22010701</v>
      </c>
      <c r="D11425" s="45" t="s">
        <v>11363</v>
      </c>
      <c r="E11425" s="45" t="s">
        <v>5131</v>
      </c>
      <c r="AO11425" s="376"/>
    </row>
    <row r="11426" spans="1:41" x14ac:dyDescent="0.25">
      <c r="A11426" s="44" t="s">
        <v>10620</v>
      </c>
      <c r="B11426" s="44" t="s">
        <v>9237</v>
      </c>
      <c r="C11426" s="45">
        <v>24010401</v>
      </c>
      <c r="D11426" s="45" t="s">
        <v>11363</v>
      </c>
      <c r="E11426" s="45" t="s">
        <v>9238</v>
      </c>
      <c r="AO11426" s="376"/>
    </row>
    <row r="11427" spans="1:41" x14ac:dyDescent="0.25">
      <c r="A11427" s="44" t="s">
        <v>10620</v>
      </c>
      <c r="B11427" s="44" t="s">
        <v>3176</v>
      </c>
      <c r="C11427" s="45">
        <v>24010402</v>
      </c>
      <c r="D11427" s="45" t="s">
        <v>11363</v>
      </c>
      <c r="E11427" s="45" t="s">
        <v>9238</v>
      </c>
      <c r="AO11427" s="376"/>
    </row>
    <row r="11428" spans="1:41" x14ac:dyDescent="0.25">
      <c r="A11428" s="91" t="s">
        <v>19228</v>
      </c>
      <c r="B11428" s="92" t="s">
        <v>19284</v>
      </c>
      <c r="C11428" s="93" t="s">
        <v>19285</v>
      </c>
      <c r="D11428" s="93" t="s">
        <v>1201</v>
      </c>
      <c r="E11428" s="94">
        <v>46582</v>
      </c>
      <c r="F11428" s="93"/>
      <c r="G11428" s="93"/>
      <c r="H11428" s="93"/>
      <c r="I11428" s="99"/>
      <c r="J11428" s="99"/>
      <c r="K11428" s="99"/>
      <c r="L11428" s="99"/>
      <c r="M11428" s="99"/>
      <c r="N11428" s="99"/>
      <c r="O11428" s="99"/>
      <c r="P11428" s="99"/>
      <c r="Q11428" s="99"/>
      <c r="R11428" s="99"/>
      <c r="S11428" s="99"/>
      <c r="T11428" s="99"/>
      <c r="U11428" s="99"/>
      <c r="V11428" s="99"/>
      <c r="W11428" s="99"/>
      <c r="X11428" s="99"/>
      <c r="Y11428" s="99"/>
      <c r="Z11428" s="99"/>
      <c r="AA11428" s="99"/>
      <c r="AB11428" s="99"/>
      <c r="AC11428" s="99"/>
      <c r="AD11428" s="99"/>
      <c r="AE11428" s="99"/>
      <c r="AF11428" s="99"/>
      <c r="AG11428" s="99"/>
      <c r="AH11428" s="31"/>
      <c r="AI11428" s="31"/>
      <c r="AJ11428" s="31"/>
      <c r="AK11428" s="31"/>
      <c r="AL11428" s="31"/>
      <c r="AO11428" s="376"/>
    </row>
    <row r="11429" spans="1:41" x14ac:dyDescent="0.25">
      <c r="A11429" s="44" t="s">
        <v>759</v>
      </c>
      <c r="B11429" s="44" t="s">
        <v>10347</v>
      </c>
      <c r="C11429" s="45">
        <v>240402</v>
      </c>
      <c r="D11429" s="45" t="s">
        <v>11363</v>
      </c>
      <c r="E11429" s="45" t="s">
        <v>5037</v>
      </c>
      <c r="AO11429" s="376"/>
    </row>
    <row r="11430" spans="1:41" x14ac:dyDescent="0.25">
      <c r="A11430" s="44" t="s">
        <v>1636</v>
      </c>
      <c r="B11430" s="44" t="s">
        <v>2350</v>
      </c>
      <c r="C11430" s="45">
        <v>230105</v>
      </c>
      <c r="D11430" s="45" t="s">
        <v>11363</v>
      </c>
      <c r="E11430" s="45" t="s">
        <v>5265</v>
      </c>
      <c r="AO11430" s="376"/>
    </row>
    <row r="11431" spans="1:41" x14ac:dyDescent="0.25">
      <c r="A11431" s="44" t="s">
        <v>11198</v>
      </c>
      <c r="B11431" s="44" t="s">
        <v>11195</v>
      </c>
      <c r="C11431" s="45" t="s">
        <v>11199</v>
      </c>
      <c r="D11431" s="45" t="s">
        <v>11204</v>
      </c>
      <c r="E11431" s="45" t="s">
        <v>11200</v>
      </c>
      <c r="F11431" s="93"/>
      <c r="G11431" s="93"/>
      <c r="H11431" s="93"/>
      <c r="I11431" s="99"/>
      <c r="J11431" s="99"/>
      <c r="K11431" s="99"/>
      <c r="L11431" s="99"/>
      <c r="M11431" s="99"/>
      <c r="N11431" s="99"/>
      <c r="O11431" s="99"/>
      <c r="P11431" s="99"/>
      <c r="Q11431" s="99"/>
      <c r="R11431" s="99"/>
      <c r="S11431" s="99"/>
      <c r="T11431" s="99"/>
      <c r="U11431" s="99"/>
      <c r="V11431" s="99"/>
      <c r="W11431" s="99"/>
      <c r="X11431" s="99"/>
      <c r="Y11431" s="99"/>
      <c r="Z11431" s="99"/>
      <c r="AA11431" s="99"/>
      <c r="AB11431" s="99"/>
      <c r="AC11431" s="99"/>
      <c r="AD11431" s="99"/>
      <c r="AE11431" s="99"/>
      <c r="AF11431" s="99"/>
      <c r="AG11431" s="99"/>
      <c r="AH11431" s="31"/>
      <c r="AI11431" s="31"/>
      <c r="AJ11431" s="31"/>
      <c r="AK11431" s="31"/>
      <c r="AL11431" s="31"/>
      <c r="AO11431" s="376"/>
    </row>
    <row r="11432" spans="1:41" x14ac:dyDescent="0.25">
      <c r="A11432" s="44" t="s">
        <v>11198</v>
      </c>
      <c r="B11432" s="44" t="s">
        <v>11195</v>
      </c>
      <c r="C11432" s="45" t="s">
        <v>11199</v>
      </c>
      <c r="D11432" s="93" t="s">
        <v>17443</v>
      </c>
      <c r="E11432" s="45" t="s">
        <v>11200</v>
      </c>
      <c r="F11432" s="93"/>
      <c r="G11432" s="93"/>
      <c r="H11432" s="93"/>
      <c r="I11432" s="99"/>
      <c r="J11432" s="99"/>
      <c r="K11432" s="99"/>
      <c r="L11432" s="99"/>
      <c r="M11432" s="99"/>
      <c r="N11432" s="99"/>
      <c r="O11432" s="99"/>
      <c r="P11432" s="99"/>
      <c r="Q11432" s="99"/>
      <c r="R11432" s="99"/>
      <c r="S11432" s="99"/>
      <c r="T11432" s="99"/>
      <c r="U11432" s="99"/>
      <c r="V11432" s="99"/>
      <c r="W11432" s="99"/>
      <c r="X11432" s="99"/>
      <c r="Y11432" s="99"/>
      <c r="Z11432" s="99"/>
      <c r="AA11432" s="99"/>
      <c r="AB11432" s="99"/>
      <c r="AC11432" s="99"/>
      <c r="AD11432" s="99"/>
      <c r="AE11432" s="99"/>
      <c r="AF11432" s="99"/>
      <c r="AG11432" s="99"/>
      <c r="AH11432" s="31"/>
      <c r="AI11432" s="31"/>
      <c r="AJ11432" s="31"/>
      <c r="AK11432" s="31"/>
      <c r="AL11432" s="31"/>
      <c r="AO11432" s="376"/>
    </row>
    <row r="11433" spans="1:41" x14ac:dyDescent="0.25">
      <c r="A11433" s="44" t="s">
        <v>16780</v>
      </c>
      <c r="B11433" s="44" t="s">
        <v>16781</v>
      </c>
      <c r="C11433" s="45" t="s">
        <v>17040</v>
      </c>
      <c r="D11433" s="367" t="s">
        <v>3696</v>
      </c>
      <c r="E11433" s="328">
        <f>DATE(2029,12,8)</f>
        <v>47460</v>
      </c>
      <c r="F11433" s="32"/>
      <c r="G11433" s="32"/>
      <c r="H11433" s="32"/>
      <c r="I11433" s="31"/>
      <c r="J11433" s="31"/>
      <c r="K11433" s="31"/>
      <c r="L11433" s="31"/>
      <c r="M11433" s="31"/>
      <c r="N11433" s="31"/>
      <c r="O11433" s="31"/>
      <c r="P11433" s="31"/>
      <c r="Q11433" s="31"/>
      <c r="R11433" s="31"/>
      <c r="S11433" s="31"/>
      <c r="T11433" s="31"/>
      <c r="U11433" s="31"/>
      <c r="V11433" s="31"/>
      <c r="W11433" s="31"/>
      <c r="X11433" s="31"/>
      <c r="Y11433" s="31"/>
      <c r="Z11433" s="31"/>
      <c r="AA11433" s="31"/>
      <c r="AB11433" s="31"/>
      <c r="AC11433" s="31"/>
      <c r="AD11433" s="31"/>
      <c r="AE11433" s="31"/>
      <c r="AF11433" s="31"/>
      <c r="AG11433" s="31"/>
      <c r="AH11433" s="31"/>
      <c r="AI11433" s="31"/>
      <c r="AJ11433" s="31"/>
      <c r="AK11433" s="31"/>
      <c r="AL11433" s="31"/>
      <c r="AO11433" s="376"/>
    </row>
    <row r="11434" spans="1:41" x14ac:dyDescent="0.3">
      <c r="A11434" s="333" t="s">
        <v>2698</v>
      </c>
      <c r="B11434" s="333" t="s">
        <v>2693</v>
      </c>
      <c r="C11434" s="125" t="s">
        <v>21306</v>
      </c>
      <c r="D11434" s="32" t="s">
        <v>20309</v>
      </c>
      <c r="E11434" s="125" t="s">
        <v>9840</v>
      </c>
      <c r="F11434" s="125" t="s">
        <v>1189</v>
      </c>
      <c r="G11434" s="125" t="s">
        <v>1190</v>
      </c>
      <c r="AO11434" s="376"/>
    </row>
    <row r="11435" spans="1:41" x14ac:dyDescent="0.3">
      <c r="A11435" s="333" t="s">
        <v>18704</v>
      </c>
      <c r="B11435" s="333" t="s">
        <v>1167</v>
      </c>
      <c r="C11435" s="125" t="s">
        <v>17236</v>
      </c>
      <c r="D11435" s="32" t="s">
        <v>20309</v>
      </c>
      <c r="E11435" s="125" t="s">
        <v>8292</v>
      </c>
      <c r="F11435" s="125" t="s">
        <v>1189</v>
      </c>
      <c r="G11435" s="125" t="s">
        <v>1190</v>
      </c>
      <c r="AO11435" s="376"/>
    </row>
    <row r="11436" spans="1:41" x14ac:dyDescent="0.25">
      <c r="A11436" s="44" t="s">
        <v>9482</v>
      </c>
      <c r="B11436" s="92" t="s">
        <v>9602</v>
      </c>
      <c r="C11436" s="77" t="s">
        <v>9336</v>
      </c>
      <c r="D11436" s="93" t="s">
        <v>9601</v>
      </c>
      <c r="E11436" s="94">
        <v>46568</v>
      </c>
      <c r="F11436" s="93"/>
      <c r="G11436" s="93"/>
      <c r="H11436" s="93"/>
      <c r="I11436" s="99"/>
      <c r="J11436" s="99"/>
      <c r="K11436" s="99"/>
      <c r="L11436" s="99"/>
      <c r="M11436" s="99"/>
      <c r="N11436" s="44"/>
      <c r="O11436" s="44"/>
      <c r="P11436" s="99"/>
      <c r="Q11436" s="99"/>
      <c r="R11436" s="99"/>
      <c r="S11436" s="99"/>
      <c r="T11436" s="99"/>
      <c r="U11436" s="99"/>
      <c r="V11436" s="99"/>
      <c r="W11436" s="99"/>
      <c r="X11436" s="99"/>
      <c r="Y11436" s="99"/>
      <c r="Z11436" s="99"/>
      <c r="AA11436" s="99"/>
      <c r="AB11436" s="99"/>
      <c r="AC11436" s="99"/>
      <c r="AD11436" s="99"/>
      <c r="AE11436" s="99"/>
      <c r="AF11436" s="99"/>
      <c r="AG11436" s="99"/>
      <c r="AH11436" s="31"/>
      <c r="AI11436" s="31"/>
      <c r="AJ11436" s="31"/>
      <c r="AK11436" s="31"/>
      <c r="AL11436" s="31"/>
      <c r="AO11436" s="376"/>
    </row>
    <row r="11437" spans="1:41" x14ac:dyDescent="0.3">
      <c r="A11437" s="333" t="s">
        <v>4786</v>
      </c>
      <c r="B11437" s="333" t="s">
        <v>4815</v>
      </c>
      <c r="C11437" s="125" t="s">
        <v>15581</v>
      </c>
      <c r="D11437" s="32" t="s">
        <v>20309</v>
      </c>
      <c r="E11437" s="125" t="s">
        <v>9839</v>
      </c>
      <c r="F11437" s="125" t="s">
        <v>1189</v>
      </c>
      <c r="G11437" s="125" t="s">
        <v>1190</v>
      </c>
      <c r="AO11437" s="376"/>
    </row>
    <row r="11438" spans="1:41" x14ac:dyDescent="0.25">
      <c r="A11438" s="99" t="s">
        <v>3181</v>
      </c>
      <c r="B11438" s="92" t="s">
        <v>3182</v>
      </c>
      <c r="C11438" s="93" t="s">
        <v>19938</v>
      </c>
      <c r="D11438" s="45" t="s">
        <v>3681</v>
      </c>
      <c r="E11438" s="94">
        <v>46630</v>
      </c>
      <c r="F11438" s="93"/>
      <c r="G11438" s="93"/>
      <c r="H11438" s="93"/>
      <c r="I11438" s="99"/>
      <c r="J11438" s="99"/>
      <c r="K11438" s="99"/>
      <c r="L11438" s="99"/>
      <c r="M11438" s="99"/>
      <c r="N11438" s="44"/>
      <c r="O11438" s="44"/>
      <c r="P11438" s="99"/>
      <c r="Q11438" s="99"/>
      <c r="R11438" s="99"/>
      <c r="S11438" s="99"/>
      <c r="T11438" s="99"/>
      <c r="U11438" s="99"/>
      <c r="V11438" s="99"/>
      <c r="W11438" s="99"/>
      <c r="X11438" s="99"/>
      <c r="Y11438" s="99"/>
      <c r="Z11438" s="99"/>
      <c r="AA11438" s="99"/>
      <c r="AB11438" s="99"/>
      <c r="AC11438" s="99"/>
      <c r="AD11438" s="99"/>
      <c r="AE11438" s="99"/>
      <c r="AF11438" s="99"/>
      <c r="AG11438" s="99"/>
      <c r="AH11438" s="31"/>
      <c r="AI11438" s="31"/>
      <c r="AJ11438" s="31"/>
      <c r="AK11438" s="31"/>
      <c r="AL11438" s="31"/>
      <c r="AO11438" s="376"/>
    </row>
    <row r="11439" spans="1:41" x14ac:dyDescent="0.25">
      <c r="A11439" s="44" t="s">
        <v>20639</v>
      </c>
      <c r="B11439" s="44" t="s">
        <v>14173</v>
      </c>
      <c r="C11439" s="45" t="s">
        <v>14254</v>
      </c>
      <c r="D11439" s="32" t="s">
        <v>5559</v>
      </c>
      <c r="E11439" s="45" t="s">
        <v>20870</v>
      </c>
      <c r="F11439" s="32"/>
      <c r="G11439" s="32"/>
      <c r="H11439" s="32"/>
      <c r="I11439" s="31"/>
      <c r="J11439" s="31"/>
      <c r="K11439" s="31"/>
      <c r="L11439" s="31"/>
      <c r="M11439" s="31"/>
      <c r="N11439" s="31"/>
      <c r="O11439" s="31"/>
      <c r="P11439" s="31"/>
      <c r="Q11439" s="31"/>
      <c r="R11439" s="31"/>
      <c r="S11439" s="31"/>
      <c r="T11439" s="31"/>
      <c r="U11439" s="31"/>
      <c r="V11439" s="31"/>
      <c r="W11439" s="31"/>
      <c r="X11439" s="31"/>
      <c r="Y11439" s="31"/>
      <c r="Z11439" s="31"/>
      <c r="AA11439" s="31"/>
      <c r="AB11439" s="31"/>
      <c r="AC11439" s="31"/>
      <c r="AD11439" s="31"/>
      <c r="AE11439" s="31"/>
      <c r="AF11439" s="31"/>
      <c r="AG11439" s="31"/>
      <c r="AH11439" s="31"/>
      <c r="AI11439" s="31"/>
      <c r="AJ11439" s="31"/>
      <c r="AK11439" s="31"/>
      <c r="AL11439" s="31"/>
      <c r="AO11439" s="376"/>
    </row>
    <row r="11440" spans="1:41" x14ac:dyDescent="0.25">
      <c r="A11440" s="57" t="s">
        <v>3221</v>
      </c>
      <c r="B11440" s="92" t="s">
        <v>3682</v>
      </c>
      <c r="C11440" s="93" t="s">
        <v>19106</v>
      </c>
      <c r="D11440" s="93" t="s">
        <v>3681</v>
      </c>
      <c r="E11440" s="94">
        <v>48029</v>
      </c>
      <c r="F11440" s="93"/>
      <c r="G11440" s="93"/>
      <c r="H11440" s="93"/>
      <c r="I11440" s="99"/>
      <c r="J11440" s="99"/>
      <c r="K11440" s="99"/>
      <c r="L11440" s="99"/>
      <c r="M11440" s="99"/>
      <c r="N11440" s="44"/>
      <c r="O11440" s="44"/>
      <c r="P11440" s="99"/>
      <c r="Q11440" s="99"/>
      <c r="R11440" s="99"/>
      <c r="S11440" s="99"/>
      <c r="T11440" s="99"/>
      <c r="U11440" s="99"/>
      <c r="V11440" s="99"/>
      <c r="W11440" s="99"/>
      <c r="X11440" s="99"/>
      <c r="Y11440" s="99"/>
      <c r="Z11440" s="99"/>
      <c r="AA11440" s="99"/>
      <c r="AB11440" s="99"/>
      <c r="AC11440" s="99"/>
      <c r="AD11440" s="99"/>
      <c r="AE11440" s="99"/>
      <c r="AF11440" s="99"/>
      <c r="AG11440" s="99"/>
      <c r="AH11440" s="31"/>
      <c r="AI11440" s="31"/>
      <c r="AJ11440" s="31"/>
      <c r="AK11440" s="31"/>
      <c r="AL11440" s="31"/>
      <c r="AO11440" s="376"/>
    </row>
    <row r="11441" spans="1:41" x14ac:dyDescent="0.25">
      <c r="A11441" s="44" t="s">
        <v>3221</v>
      </c>
      <c r="B11441" s="92" t="s">
        <v>12068</v>
      </c>
      <c r="C11441" s="93" t="s">
        <v>12038</v>
      </c>
      <c r="D11441" s="93" t="s">
        <v>1201</v>
      </c>
      <c r="E11441" s="94">
        <v>47208</v>
      </c>
      <c r="F11441" s="93"/>
      <c r="G11441" s="93"/>
      <c r="H11441" s="93"/>
      <c r="I11441" s="99"/>
      <c r="J11441" s="99"/>
      <c r="K11441" s="99"/>
      <c r="L11441" s="99"/>
      <c r="M11441" s="99"/>
      <c r="N11441" s="99"/>
      <c r="O11441" s="44"/>
      <c r="P11441" s="99"/>
      <c r="Q11441" s="99"/>
      <c r="R11441" s="99"/>
      <c r="S11441" s="99"/>
      <c r="T11441" s="99"/>
      <c r="U11441" s="99"/>
      <c r="V11441" s="99"/>
      <c r="W11441" s="99"/>
      <c r="X11441" s="99"/>
      <c r="Y11441" s="99"/>
      <c r="Z11441" s="99"/>
      <c r="AA11441" s="99"/>
      <c r="AB11441" s="99"/>
      <c r="AC11441" s="99"/>
      <c r="AD11441" s="99"/>
      <c r="AE11441" s="99"/>
      <c r="AF11441" s="99"/>
      <c r="AG11441" s="99"/>
      <c r="AH11441" s="31"/>
      <c r="AI11441" s="31"/>
      <c r="AJ11441" s="31"/>
      <c r="AK11441" s="31"/>
      <c r="AL11441" s="31"/>
      <c r="AO11441" s="376"/>
    </row>
    <row r="11442" spans="1:41" x14ac:dyDescent="0.25">
      <c r="A11442" s="44" t="s">
        <v>20955</v>
      </c>
      <c r="B11442" s="44" t="s">
        <v>15022</v>
      </c>
      <c r="C11442" s="45" t="s">
        <v>9797</v>
      </c>
      <c r="D11442" s="367" t="s">
        <v>3696</v>
      </c>
      <c r="E11442" s="328">
        <f>DATE(2028,2,28)</f>
        <v>46811</v>
      </c>
      <c r="F11442" s="32"/>
      <c r="G11442" s="32"/>
      <c r="H11442" s="32"/>
      <c r="I11442" s="31"/>
      <c r="J11442" s="31"/>
      <c r="K11442" s="31"/>
      <c r="L11442" s="31"/>
      <c r="M11442" s="31"/>
      <c r="N11442" s="31"/>
      <c r="O11442" s="31"/>
      <c r="P11442" s="31"/>
      <c r="Q11442" s="31"/>
      <c r="R11442" s="31"/>
      <c r="S11442" s="31"/>
      <c r="T11442" s="31"/>
      <c r="U11442" s="31"/>
      <c r="V11442" s="31"/>
      <c r="W11442" s="31"/>
      <c r="X11442" s="31"/>
      <c r="Y11442" s="31"/>
      <c r="Z11442" s="31"/>
      <c r="AA11442" s="31"/>
      <c r="AB11442" s="31"/>
      <c r="AC11442" s="31"/>
      <c r="AD11442" s="31"/>
      <c r="AE11442" s="31"/>
      <c r="AF11442" s="31"/>
      <c r="AG11442" s="31"/>
      <c r="AH11442" s="31"/>
      <c r="AI11442" s="31"/>
      <c r="AJ11442" s="31"/>
      <c r="AK11442" s="31"/>
      <c r="AL11442" s="31"/>
      <c r="AO11442" s="376"/>
    </row>
    <row r="11443" spans="1:41" x14ac:dyDescent="0.25">
      <c r="A11443" s="44" t="s">
        <v>21748</v>
      </c>
      <c r="B11443" s="44" t="s">
        <v>925</v>
      </c>
      <c r="C11443" s="45">
        <v>260601</v>
      </c>
      <c r="D11443" s="45" t="s">
        <v>11363</v>
      </c>
      <c r="E11443" s="45" t="s">
        <v>17341</v>
      </c>
      <c r="AO11443" s="376"/>
    </row>
    <row r="11444" spans="1:41" x14ac:dyDescent="0.25">
      <c r="A11444" s="44" t="s">
        <v>13410</v>
      </c>
      <c r="B11444" s="44" t="s">
        <v>21421</v>
      </c>
      <c r="C11444" s="45" t="s">
        <v>21184</v>
      </c>
      <c r="D11444" s="45" t="s">
        <v>21447</v>
      </c>
      <c r="E11444" s="46">
        <v>46630</v>
      </c>
      <c r="AO11444" s="376"/>
    </row>
    <row r="11445" spans="1:41" x14ac:dyDescent="0.3">
      <c r="A11445" s="99" t="s">
        <v>13410</v>
      </c>
      <c r="B11445" s="92" t="s">
        <v>13413</v>
      </c>
      <c r="C11445" s="93" t="s">
        <v>13414</v>
      </c>
      <c r="D11445" s="93" t="s">
        <v>1201</v>
      </c>
      <c r="E11445" s="94">
        <v>47320</v>
      </c>
      <c r="F11445" s="93"/>
      <c r="G11445" s="93"/>
      <c r="H11445" s="93"/>
      <c r="I11445" s="99"/>
      <c r="J11445" s="99"/>
      <c r="K11445" s="99"/>
      <c r="L11445" s="99"/>
      <c r="M11445" s="99"/>
      <c r="N11445" s="99"/>
      <c r="O11445" s="99"/>
      <c r="P11445" s="99"/>
      <c r="Q11445" s="99"/>
      <c r="R11445" s="99"/>
      <c r="S11445" s="99"/>
      <c r="T11445" s="99"/>
      <c r="U11445" s="99"/>
      <c r="V11445" s="99"/>
      <c r="W11445" s="99"/>
      <c r="X11445" s="99"/>
      <c r="Y11445" s="99"/>
      <c r="Z11445" s="99"/>
      <c r="AA11445" s="99"/>
      <c r="AB11445" s="99"/>
      <c r="AC11445" s="99"/>
      <c r="AD11445" s="99"/>
      <c r="AE11445" s="99"/>
      <c r="AF11445" s="99"/>
      <c r="AG11445" s="99"/>
      <c r="AH11445" s="31"/>
      <c r="AI11445" s="31"/>
      <c r="AJ11445" s="31"/>
      <c r="AK11445" s="31"/>
      <c r="AL11445" s="31"/>
      <c r="AO11445" s="376"/>
    </row>
    <row r="11446" spans="1:41" x14ac:dyDescent="0.25">
      <c r="A11446" s="44" t="s">
        <v>12347</v>
      </c>
      <c r="B11446" s="44" t="s">
        <v>12170</v>
      </c>
      <c r="C11446" s="45">
        <v>10.24</v>
      </c>
      <c r="D11446" s="45" t="s">
        <v>12549</v>
      </c>
      <c r="E11446" s="46">
        <v>47299</v>
      </c>
      <c r="F11446" s="45"/>
      <c r="G11446" s="93"/>
      <c r="H11446" s="93"/>
      <c r="I11446" s="99"/>
      <c r="J11446" s="99"/>
      <c r="K11446" s="99"/>
      <c r="L11446" s="99"/>
      <c r="M11446" s="99"/>
      <c r="N11446" s="99"/>
      <c r="O11446" s="99"/>
      <c r="P11446" s="99"/>
      <c r="Q11446" s="99"/>
      <c r="R11446" s="99"/>
      <c r="S11446" s="99"/>
      <c r="T11446" s="99"/>
      <c r="U11446" s="99"/>
      <c r="V11446" s="99"/>
      <c r="W11446" s="99"/>
      <c r="X11446" s="99"/>
      <c r="Y11446" s="99"/>
      <c r="Z11446" s="99"/>
      <c r="AA11446" s="99"/>
      <c r="AB11446" s="99"/>
      <c r="AC11446" s="99"/>
      <c r="AD11446" s="99"/>
      <c r="AE11446" s="99"/>
      <c r="AF11446" s="99"/>
      <c r="AG11446" s="99"/>
      <c r="AH11446" s="31"/>
      <c r="AI11446" s="31"/>
      <c r="AJ11446" s="31"/>
      <c r="AK11446" s="31"/>
      <c r="AL11446" s="31"/>
      <c r="AO11446" s="376"/>
    </row>
    <row r="11447" spans="1:41" x14ac:dyDescent="0.25">
      <c r="A11447" s="44" t="s">
        <v>12347</v>
      </c>
      <c r="B11447" s="44" t="s">
        <v>12101</v>
      </c>
      <c r="C11447" s="45">
        <v>11.24</v>
      </c>
      <c r="D11447" s="45" t="s">
        <v>12549</v>
      </c>
      <c r="E11447" s="46">
        <v>47299</v>
      </c>
      <c r="F11447" s="45"/>
      <c r="G11447" s="93"/>
      <c r="H11447" s="93"/>
      <c r="I11447" s="99"/>
      <c r="J11447" s="99"/>
      <c r="K11447" s="99"/>
      <c r="L11447" s="99"/>
      <c r="M11447" s="99"/>
      <c r="N11447" s="99"/>
      <c r="O11447" s="99"/>
      <c r="P11447" s="99"/>
      <c r="Q11447" s="99"/>
      <c r="R11447" s="99"/>
      <c r="S11447" s="99"/>
      <c r="T11447" s="99"/>
      <c r="U11447" s="99"/>
      <c r="V11447" s="99"/>
      <c r="W11447" s="99"/>
      <c r="X11447" s="99"/>
      <c r="Y11447" s="99"/>
      <c r="Z11447" s="99"/>
      <c r="AA11447" s="99"/>
      <c r="AB11447" s="99"/>
      <c r="AC11447" s="99"/>
      <c r="AD11447" s="99"/>
      <c r="AE11447" s="99"/>
      <c r="AF11447" s="99"/>
      <c r="AG11447" s="99"/>
      <c r="AH11447" s="31"/>
      <c r="AI11447" s="31"/>
      <c r="AJ11447" s="31"/>
      <c r="AK11447" s="31"/>
      <c r="AL11447" s="31"/>
      <c r="AO11447" s="376"/>
    </row>
    <row r="11448" spans="1:41" ht="14.4" customHeight="1" x14ac:dyDescent="0.25">
      <c r="A11448" s="44" t="s">
        <v>12347</v>
      </c>
      <c r="B11448" s="44" t="s">
        <v>12128</v>
      </c>
      <c r="C11448" s="45">
        <v>17.239999999999998</v>
      </c>
      <c r="D11448" s="45" t="s">
        <v>12549</v>
      </c>
      <c r="E11448" s="46">
        <v>47299</v>
      </c>
      <c r="F11448" s="45"/>
      <c r="G11448" s="93"/>
      <c r="H11448" s="93"/>
      <c r="I11448" s="99"/>
      <c r="J11448" s="99"/>
      <c r="K11448" s="99"/>
      <c r="L11448" s="99"/>
      <c r="M11448" s="99"/>
      <c r="N11448" s="99"/>
      <c r="O11448" s="99"/>
      <c r="P11448" s="99"/>
      <c r="Q11448" s="99"/>
      <c r="R11448" s="99"/>
      <c r="S11448" s="99"/>
      <c r="T11448" s="99"/>
      <c r="U11448" s="99"/>
      <c r="V11448" s="99"/>
      <c r="W11448" s="99"/>
      <c r="X11448" s="99"/>
      <c r="Y11448" s="99"/>
      <c r="Z11448" s="99"/>
      <c r="AA11448" s="99"/>
      <c r="AB11448" s="99"/>
      <c r="AC11448" s="99"/>
      <c r="AD11448" s="99"/>
      <c r="AE11448" s="99"/>
      <c r="AF11448" s="99"/>
      <c r="AG11448" s="99"/>
      <c r="AH11448" s="31"/>
      <c r="AI11448" s="31"/>
      <c r="AJ11448" s="31"/>
      <c r="AK11448" s="31"/>
      <c r="AL11448" s="31"/>
      <c r="AO11448" s="376"/>
    </row>
    <row r="11449" spans="1:41" x14ac:dyDescent="0.25">
      <c r="A11449" s="44" t="s">
        <v>12347</v>
      </c>
      <c r="B11449" s="44" t="s">
        <v>12172</v>
      </c>
      <c r="C11449" s="45">
        <v>35.24</v>
      </c>
      <c r="D11449" s="45" t="s">
        <v>12549</v>
      </c>
      <c r="E11449" s="46">
        <v>47299</v>
      </c>
      <c r="F11449" s="45"/>
      <c r="G11449" s="93"/>
      <c r="H11449" s="93"/>
      <c r="I11449" s="99"/>
      <c r="J11449" s="99"/>
      <c r="K11449" s="99"/>
      <c r="L11449" s="99"/>
      <c r="M11449" s="99"/>
      <c r="N11449" s="99"/>
      <c r="O11449" s="99"/>
      <c r="P11449" s="99"/>
      <c r="Q11449" s="99"/>
      <c r="R11449" s="99"/>
      <c r="S11449" s="99"/>
      <c r="T11449" s="99"/>
      <c r="U11449" s="99"/>
      <c r="V11449" s="99"/>
      <c r="W11449" s="99"/>
      <c r="X11449" s="99"/>
      <c r="Y11449" s="99"/>
      <c r="Z11449" s="99"/>
      <c r="AA11449" s="99"/>
      <c r="AB11449" s="99"/>
      <c r="AC11449" s="99"/>
      <c r="AD11449" s="99"/>
      <c r="AE11449" s="99"/>
      <c r="AF11449" s="99"/>
      <c r="AG11449" s="99"/>
      <c r="AH11449" s="31"/>
      <c r="AI11449" s="31"/>
      <c r="AJ11449" s="31"/>
      <c r="AK11449" s="31"/>
      <c r="AL11449" s="31"/>
      <c r="AO11449" s="376"/>
    </row>
    <row r="11450" spans="1:41" x14ac:dyDescent="0.25">
      <c r="A11450" s="100" t="s">
        <v>3438</v>
      </c>
      <c r="B11450" s="92" t="s">
        <v>3452</v>
      </c>
      <c r="C11450" s="93" t="s">
        <v>3453</v>
      </c>
      <c r="D11450" s="93" t="s">
        <v>1201</v>
      </c>
      <c r="E11450" s="94">
        <v>46496</v>
      </c>
      <c r="F11450" s="93"/>
      <c r="G11450" s="93"/>
      <c r="H11450" s="93"/>
      <c r="I11450" s="99"/>
      <c r="J11450" s="99"/>
      <c r="K11450" s="99"/>
      <c r="L11450" s="99"/>
      <c r="M11450" s="99"/>
      <c r="N11450" s="44"/>
      <c r="O11450" s="44"/>
      <c r="P11450" s="99"/>
      <c r="Q11450" s="99"/>
      <c r="R11450" s="99"/>
      <c r="S11450" s="99"/>
      <c r="T11450" s="99"/>
      <c r="U11450" s="99"/>
      <c r="V11450" s="99"/>
      <c r="W11450" s="99"/>
      <c r="X11450" s="99"/>
      <c r="Y11450" s="99"/>
      <c r="Z11450" s="99"/>
      <c r="AA11450" s="99"/>
      <c r="AB11450" s="99"/>
      <c r="AC11450" s="99"/>
      <c r="AD11450" s="99"/>
      <c r="AE11450" s="99"/>
      <c r="AF11450" s="99"/>
      <c r="AG11450" s="99"/>
      <c r="AH11450" s="31"/>
      <c r="AI11450" s="31"/>
      <c r="AJ11450" s="31"/>
      <c r="AK11450" s="31"/>
      <c r="AL11450" s="31"/>
      <c r="AO11450" s="376"/>
    </row>
    <row r="11451" spans="1:41" x14ac:dyDescent="0.25">
      <c r="A11451" s="44" t="s">
        <v>11309</v>
      </c>
      <c r="B11451" s="44" t="s">
        <v>5134</v>
      </c>
      <c r="C11451" s="45">
        <v>240804</v>
      </c>
      <c r="D11451" s="45" t="s">
        <v>11363</v>
      </c>
      <c r="E11451" s="45" t="s">
        <v>11260</v>
      </c>
      <c r="AO11451" s="376"/>
    </row>
    <row r="11452" spans="1:41" x14ac:dyDescent="0.25">
      <c r="A11452" s="44" t="s">
        <v>11582</v>
      </c>
      <c r="B11452" s="44" t="s">
        <v>21362</v>
      </c>
      <c r="C11452" s="45" t="s">
        <v>11608</v>
      </c>
      <c r="D11452" s="45" t="s">
        <v>21447</v>
      </c>
      <c r="E11452" s="46">
        <v>46752</v>
      </c>
      <c r="AO11452" s="376"/>
    </row>
    <row r="11453" spans="1:41" x14ac:dyDescent="0.25">
      <c r="A11453" s="92" t="s">
        <v>10195</v>
      </c>
      <c r="B11453" s="92" t="s">
        <v>10212</v>
      </c>
      <c r="C11453" s="93" t="s">
        <v>10213</v>
      </c>
      <c r="D11453" s="93" t="s">
        <v>1201</v>
      </c>
      <c r="E11453" s="94">
        <v>47012</v>
      </c>
      <c r="F11453" s="93"/>
      <c r="G11453" s="93"/>
      <c r="H11453" s="93"/>
      <c r="I11453" s="99"/>
      <c r="J11453" s="99"/>
      <c r="K11453" s="99"/>
      <c r="L11453" s="99"/>
      <c r="M11453" s="99"/>
      <c r="N11453" s="44"/>
      <c r="O11453" s="44"/>
      <c r="P11453" s="99"/>
      <c r="Q11453" s="99"/>
      <c r="R11453" s="99"/>
      <c r="S11453" s="99"/>
      <c r="T11453" s="99"/>
      <c r="U11453" s="99"/>
      <c r="V11453" s="99"/>
      <c r="W11453" s="99"/>
      <c r="X11453" s="99"/>
      <c r="Y11453" s="99"/>
      <c r="Z11453" s="99"/>
      <c r="AA11453" s="99"/>
      <c r="AB11453" s="99"/>
      <c r="AC11453" s="99"/>
      <c r="AD11453" s="99"/>
      <c r="AE11453" s="99"/>
      <c r="AF11453" s="99"/>
      <c r="AG11453" s="99"/>
      <c r="AH11453" s="31"/>
      <c r="AI11453" s="31"/>
      <c r="AJ11453" s="31"/>
      <c r="AK11453" s="31"/>
      <c r="AL11453" s="31"/>
      <c r="AO11453" s="376"/>
    </row>
    <row r="11454" spans="1:41" x14ac:dyDescent="0.25">
      <c r="A11454" s="44" t="s">
        <v>19391</v>
      </c>
      <c r="B11454" s="319" t="s">
        <v>19526</v>
      </c>
      <c r="C11454" s="318" t="s">
        <v>19753</v>
      </c>
      <c r="D11454" s="93" t="s">
        <v>19934</v>
      </c>
      <c r="E11454" s="320">
        <v>46873</v>
      </c>
      <c r="F11454" s="93"/>
      <c r="G11454" s="93"/>
      <c r="H11454" s="93"/>
      <c r="I11454" s="99"/>
      <c r="J11454" s="99"/>
      <c r="K11454" s="99"/>
      <c r="L11454" s="99"/>
      <c r="M11454" s="99"/>
      <c r="N11454" s="99"/>
      <c r="O11454" s="99"/>
      <c r="P11454" s="99"/>
      <c r="Q11454" s="99"/>
      <c r="R11454" s="99"/>
      <c r="S11454" s="99"/>
      <c r="T11454" s="99"/>
      <c r="U11454" s="99"/>
      <c r="V11454" s="99"/>
      <c r="W11454" s="99"/>
      <c r="X11454" s="99"/>
      <c r="Y11454" s="99"/>
      <c r="Z11454" s="99"/>
      <c r="AA11454" s="99"/>
      <c r="AB11454" s="99"/>
      <c r="AC11454" s="99"/>
      <c r="AD11454" s="99"/>
      <c r="AE11454" s="99"/>
      <c r="AF11454" s="99"/>
      <c r="AG11454" s="99"/>
      <c r="AH11454" s="31"/>
      <c r="AI11454" s="31"/>
      <c r="AJ11454" s="31"/>
      <c r="AK11454" s="31"/>
      <c r="AL11454" s="31"/>
      <c r="AO11454" s="376"/>
    </row>
    <row r="11455" spans="1:41" x14ac:dyDescent="0.3">
      <c r="A11455" s="333" t="s">
        <v>11056</v>
      </c>
      <c r="B11455" s="333" t="s">
        <v>11377</v>
      </c>
      <c r="C11455" s="125" t="s">
        <v>11214</v>
      </c>
      <c r="D11455" s="32" t="s">
        <v>20309</v>
      </c>
      <c r="E11455" s="125" t="s">
        <v>4966</v>
      </c>
      <c r="F11455" s="125" t="s">
        <v>1189</v>
      </c>
      <c r="G11455" s="125" t="s">
        <v>1190</v>
      </c>
      <c r="AO11455" s="376"/>
    </row>
    <row r="11456" spans="1:41" x14ac:dyDescent="0.25">
      <c r="A11456" s="44" t="s">
        <v>8178</v>
      </c>
      <c r="B11456" s="44" t="s">
        <v>21365</v>
      </c>
      <c r="C11456" s="45" t="s">
        <v>8133</v>
      </c>
      <c r="D11456" s="45" t="s">
        <v>21447</v>
      </c>
      <c r="E11456" s="46">
        <v>46752</v>
      </c>
      <c r="AO11456" s="376"/>
    </row>
    <row r="11457" spans="1:41" x14ac:dyDescent="0.25">
      <c r="A11457" s="44" t="s">
        <v>20692</v>
      </c>
      <c r="B11457" s="44" t="s">
        <v>20685</v>
      </c>
      <c r="C11457" s="45" t="s">
        <v>20796</v>
      </c>
      <c r="D11457" s="32" t="s">
        <v>5559</v>
      </c>
      <c r="E11457" s="45" t="s">
        <v>20882</v>
      </c>
      <c r="F11457" s="32"/>
      <c r="G11457" s="32"/>
      <c r="H11457" s="32"/>
      <c r="I11457" s="31"/>
      <c r="J11457" s="31"/>
      <c r="K11457" s="31"/>
      <c r="L11457" s="31"/>
      <c r="M11457" s="31"/>
      <c r="N11457" s="31"/>
      <c r="O11457" s="31"/>
      <c r="P11457" s="31"/>
      <c r="Q11457" s="31"/>
      <c r="R11457" s="31"/>
      <c r="S11457" s="31"/>
      <c r="T11457" s="31"/>
      <c r="U11457" s="31"/>
      <c r="V11457" s="31"/>
      <c r="W11457" s="31"/>
      <c r="X11457" s="31"/>
      <c r="Y11457" s="31"/>
      <c r="Z11457" s="31"/>
      <c r="AA11457" s="31"/>
      <c r="AB11457" s="31"/>
      <c r="AC11457" s="31"/>
      <c r="AD11457" s="31"/>
      <c r="AE11457" s="31"/>
      <c r="AF11457" s="31"/>
      <c r="AG11457" s="31"/>
      <c r="AH11457" s="31"/>
      <c r="AI11457" s="31"/>
      <c r="AJ11457" s="31"/>
      <c r="AK11457" s="31"/>
      <c r="AL11457" s="31"/>
      <c r="AO11457" s="376"/>
    </row>
    <row r="11458" spans="1:41" x14ac:dyDescent="0.25">
      <c r="A11458" s="44" t="s">
        <v>13064</v>
      </c>
      <c r="B11458" s="44" t="s">
        <v>21362</v>
      </c>
      <c r="C11458" s="45" t="s">
        <v>11608</v>
      </c>
      <c r="D11458" s="45" t="s">
        <v>21447</v>
      </c>
      <c r="E11458" s="46">
        <v>46752</v>
      </c>
      <c r="AO11458" s="376"/>
    </row>
    <row r="11459" spans="1:41" x14ac:dyDescent="0.25">
      <c r="A11459" s="44" t="s">
        <v>7883</v>
      </c>
      <c r="B11459" s="44" t="s">
        <v>5134</v>
      </c>
      <c r="C11459" s="45">
        <v>230807</v>
      </c>
      <c r="D11459" s="45" t="s">
        <v>11363</v>
      </c>
      <c r="E11459" s="45" t="s">
        <v>8282</v>
      </c>
      <c r="AO11459" s="376"/>
    </row>
    <row r="11460" spans="1:41" x14ac:dyDescent="0.25">
      <c r="A11460" s="92" t="s">
        <v>10196</v>
      </c>
      <c r="B11460" s="92" t="s">
        <v>10212</v>
      </c>
      <c r="C11460" s="93" t="s">
        <v>10213</v>
      </c>
      <c r="D11460" s="93" t="s">
        <v>1201</v>
      </c>
      <c r="E11460" s="94">
        <v>47012</v>
      </c>
      <c r="F11460" s="93"/>
      <c r="G11460" s="93"/>
      <c r="H11460" s="93"/>
      <c r="I11460" s="99"/>
      <c r="J11460" s="99"/>
      <c r="K11460" s="99"/>
      <c r="L11460" s="99"/>
      <c r="M11460" s="99"/>
      <c r="N11460" s="44"/>
      <c r="O11460" s="44"/>
      <c r="P11460" s="99"/>
      <c r="Q11460" s="99"/>
      <c r="R11460" s="99"/>
      <c r="S11460" s="99"/>
      <c r="T11460" s="99"/>
      <c r="U11460" s="99"/>
      <c r="V11460" s="99"/>
      <c r="W11460" s="99"/>
      <c r="X11460" s="99"/>
      <c r="Y11460" s="99"/>
      <c r="Z11460" s="99"/>
      <c r="AA11460" s="99"/>
      <c r="AB11460" s="99"/>
      <c r="AC11460" s="99"/>
      <c r="AD11460" s="99"/>
      <c r="AE11460" s="99"/>
      <c r="AF11460" s="99"/>
      <c r="AG11460" s="99"/>
      <c r="AH11460" s="31"/>
      <c r="AI11460" s="31"/>
      <c r="AJ11460" s="31"/>
      <c r="AK11460" s="31"/>
      <c r="AL11460" s="31"/>
      <c r="AO11460" s="376"/>
    </row>
    <row r="11461" spans="1:41" x14ac:dyDescent="0.3">
      <c r="A11461" s="57" t="s">
        <v>2161</v>
      </c>
      <c r="B11461" s="57" t="s">
        <v>2173</v>
      </c>
      <c r="C11461" s="62">
        <v>24030</v>
      </c>
      <c r="D11461" s="62" t="s">
        <v>20886</v>
      </c>
      <c r="E11461" s="60">
        <v>47057</v>
      </c>
      <c r="F11461" s="32"/>
      <c r="G11461" s="32"/>
      <c r="H11461" s="32"/>
      <c r="I11461" s="31"/>
      <c r="J11461" s="31"/>
      <c r="K11461" s="31"/>
      <c r="L11461" s="31"/>
      <c r="M11461" s="31"/>
      <c r="N11461" s="31"/>
      <c r="O11461" s="31"/>
      <c r="P11461" s="31"/>
      <c r="Q11461" s="31"/>
      <c r="R11461" s="31"/>
      <c r="S11461" s="31"/>
      <c r="T11461" s="31"/>
      <c r="U11461" s="31"/>
      <c r="V11461" s="31"/>
      <c r="W11461" s="31"/>
      <c r="X11461" s="31"/>
      <c r="Y11461" s="31"/>
      <c r="Z11461" s="31"/>
      <c r="AA11461" s="31"/>
      <c r="AB11461" s="31"/>
      <c r="AC11461" s="31"/>
      <c r="AD11461" s="31"/>
      <c r="AE11461" s="31"/>
      <c r="AF11461" s="31"/>
      <c r="AG11461" s="31"/>
      <c r="AH11461" s="31"/>
      <c r="AI11461" s="31"/>
      <c r="AJ11461" s="31"/>
      <c r="AK11461" s="31"/>
      <c r="AL11461" s="31"/>
      <c r="AO11461" s="376"/>
    </row>
    <row r="11462" spans="1:41" x14ac:dyDescent="0.25">
      <c r="A11462" s="44" t="s">
        <v>7033</v>
      </c>
      <c r="B11462" s="44" t="s">
        <v>2350</v>
      </c>
      <c r="C11462" s="45">
        <v>230105</v>
      </c>
      <c r="D11462" s="45" t="s">
        <v>11363</v>
      </c>
      <c r="E11462" s="45" t="s">
        <v>5265</v>
      </c>
      <c r="AO11462" s="376"/>
    </row>
    <row r="11463" spans="1:41" x14ac:dyDescent="0.25">
      <c r="A11463" s="44" t="s">
        <v>15851</v>
      </c>
      <c r="B11463" s="44" t="s">
        <v>2350</v>
      </c>
      <c r="C11463" s="45">
        <v>250106</v>
      </c>
      <c r="D11463" s="45" t="s">
        <v>11363</v>
      </c>
      <c r="E11463" s="45" t="s">
        <v>11887</v>
      </c>
      <c r="AO11463" s="376"/>
    </row>
    <row r="11464" spans="1:41" x14ac:dyDescent="0.25">
      <c r="A11464" s="44" t="s">
        <v>11668</v>
      </c>
      <c r="B11464" s="44" t="s">
        <v>11665</v>
      </c>
      <c r="C11464" s="45" t="s">
        <v>11669</v>
      </c>
      <c r="D11464" s="46" t="s">
        <v>21328</v>
      </c>
      <c r="E11464" s="46">
        <v>46373</v>
      </c>
      <c r="AO11464" s="376"/>
    </row>
    <row r="11465" spans="1:41" x14ac:dyDescent="0.25">
      <c r="A11465" s="44" t="s">
        <v>11668</v>
      </c>
      <c r="B11465" s="44" t="s">
        <v>11665</v>
      </c>
      <c r="C11465" s="45" t="s">
        <v>11669</v>
      </c>
      <c r="D11465" s="46" t="s">
        <v>21328</v>
      </c>
      <c r="E11465" s="46">
        <v>46373</v>
      </c>
      <c r="AO11465" s="376"/>
    </row>
    <row r="11466" spans="1:41" x14ac:dyDescent="0.25">
      <c r="A11466" s="44" t="s">
        <v>12348</v>
      </c>
      <c r="B11466" s="44" t="s">
        <v>12119</v>
      </c>
      <c r="C11466" s="45">
        <v>15.25</v>
      </c>
      <c r="D11466" s="45" t="s">
        <v>12549</v>
      </c>
      <c r="E11466" s="46">
        <v>47664</v>
      </c>
      <c r="F11466" s="45" t="s">
        <v>1335</v>
      </c>
      <c r="G11466" s="93"/>
      <c r="H11466" s="93"/>
      <c r="I11466" s="99"/>
      <c r="J11466" s="99"/>
      <c r="K11466" s="99"/>
      <c r="L11466" s="99"/>
      <c r="M11466" s="99"/>
      <c r="N11466" s="99"/>
      <c r="O11466" s="99"/>
      <c r="P11466" s="99"/>
      <c r="Q11466" s="99"/>
      <c r="R11466" s="99"/>
      <c r="S11466" s="99"/>
      <c r="T11466" s="99"/>
      <c r="U11466" s="99"/>
      <c r="V11466" s="99"/>
      <c r="W11466" s="99"/>
      <c r="X11466" s="99"/>
      <c r="Y11466" s="99"/>
      <c r="Z11466" s="99"/>
      <c r="AA11466" s="99"/>
      <c r="AB11466" s="99"/>
      <c r="AC11466" s="99"/>
      <c r="AD11466" s="99"/>
      <c r="AE11466" s="99"/>
      <c r="AF11466" s="99"/>
      <c r="AG11466" s="99"/>
      <c r="AH11466" s="31"/>
      <c r="AI11466" s="31"/>
      <c r="AJ11466" s="31"/>
      <c r="AK11466" s="31"/>
      <c r="AL11466" s="31"/>
      <c r="AO11466" s="376"/>
    </row>
    <row r="11467" spans="1:41" x14ac:dyDescent="0.25">
      <c r="A11467" s="44" t="s">
        <v>12348</v>
      </c>
      <c r="B11467" s="44" t="s">
        <v>13613</v>
      </c>
      <c r="C11467" s="45">
        <v>16.25</v>
      </c>
      <c r="D11467" s="45" t="s">
        <v>12549</v>
      </c>
      <c r="E11467" s="46">
        <v>47664</v>
      </c>
      <c r="F11467" s="45" t="s">
        <v>1335</v>
      </c>
      <c r="G11467" s="93"/>
      <c r="H11467" s="93"/>
      <c r="I11467" s="99"/>
      <c r="J11467" s="99"/>
      <c r="K11467" s="99"/>
      <c r="L11467" s="99"/>
      <c r="M11467" s="99"/>
      <c r="N11467" s="99"/>
      <c r="O11467" s="99"/>
      <c r="P11467" s="99"/>
      <c r="Q11467" s="99"/>
      <c r="R11467" s="99"/>
      <c r="S11467" s="99"/>
      <c r="T11467" s="99"/>
      <c r="U11467" s="99"/>
      <c r="V11467" s="99"/>
      <c r="W11467" s="99"/>
      <c r="X11467" s="99"/>
      <c r="Y11467" s="99"/>
      <c r="Z11467" s="99"/>
      <c r="AA11467" s="99"/>
      <c r="AB11467" s="99"/>
      <c r="AC11467" s="99"/>
      <c r="AD11467" s="99"/>
      <c r="AE11467" s="99"/>
      <c r="AF11467" s="99"/>
      <c r="AG11467" s="99"/>
      <c r="AH11467" s="31"/>
      <c r="AI11467" s="31"/>
      <c r="AJ11467" s="31"/>
      <c r="AK11467" s="31"/>
      <c r="AL11467" s="31"/>
      <c r="AO11467" s="376"/>
    </row>
    <row r="11468" spans="1:41" x14ac:dyDescent="0.25">
      <c r="A11468" s="135" t="s">
        <v>5790</v>
      </c>
      <c r="B11468" s="131" t="s">
        <v>5783</v>
      </c>
      <c r="C11468" s="93" t="s">
        <v>5784</v>
      </c>
      <c r="D11468" s="93" t="s">
        <v>1201</v>
      </c>
      <c r="E11468" s="94">
        <v>46341</v>
      </c>
      <c r="F11468" s="93"/>
      <c r="G11468" s="93"/>
      <c r="H11468" s="93"/>
      <c r="I11468" s="99"/>
      <c r="J11468" s="99"/>
      <c r="K11468" s="99"/>
      <c r="L11468" s="99"/>
      <c r="M11468" s="99"/>
      <c r="N11468" s="44"/>
      <c r="O11468" s="44"/>
      <c r="P11468" s="99"/>
      <c r="Q11468" s="99"/>
      <c r="R11468" s="99"/>
      <c r="S11468" s="99"/>
      <c r="T11468" s="99"/>
      <c r="U11468" s="99"/>
      <c r="V11468" s="99"/>
      <c r="W11468" s="99"/>
      <c r="X11468" s="99"/>
      <c r="Y11468" s="99"/>
      <c r="Z11468" s="99"/>
      <c r="AA11468" s="99"/>
      <c r="AB11468" s="99"/>
      <c r="AC11468" s="99"/>
      <c r="AD11468" s="99"/>
      <c r="AE11468" s="99"/>
      <c r="AF11468" s="99"/>
      <c r="AG11468" s="99"/>
      <c r="AH11468" s="31"/>
      <c r="AI11468" s="31"/>
      <c r="AJ11468" s="31"/>
      <c r="AK11468" s="31"/>
      <c r="AL11468" s="31"/>
      <c r="AO11468" s="376"/>
    </row>
    <row r="11469" spans="1:41" x14ac:dyDescent="0.25">
      <c r="A11469" s="91" t="s">
        <v>5312</v>
      </c>
      <c r="B11469" s="92" t="s">
        <v>19284</v>
      </c>
      <c r="C11469" s="93" t="s">
        <v>19285</v>
      </c>
      <c r="D11469" s="93" t="s">
        <v>1201</v>
      </c>
      <c r="E11469" s="94">
        <v>46582</v>
      </c>
      <c r="F11469" s="93"/>
      <c r="G11469" s="93"/>
      <c r="H11469" s="93"/>
      <c r="I11469" s="99"/>
      <c r="J11469" s="99"/>
      <c r="K11469" s="99"/>
      <c r="L11469" s="99"/>
      <c r="M11469" s="99"/>
      <c r="N11469" s="99"/>
      <c r="O11469" s="99"/>
      <c r="P11469" s="99"/>
      <c r="Q11469" s="99"/>
      <c r="R11469" s="99"/>
      <c r="S11469" s="99"/>
      <c r="T11469" s="99"/>
      <c r="U11469" s="99"/>
      <c r="V11469" s="99"/>
      <c r="W11469" s="99"/>
      <c r="X11469" s="99"/>
      <c r="Y11469" s="99"/>
      <c r="Z11469" s="99"/>
      <c r="AA11469" s="99"/>
      <c r="AB11469" s="99"/>
      <c r="AC11469" s="99"/>
      <c r="AD11469" s="99"/>
      <c r="AE11469" s="99"/>
      <c r="AF11469" s="99"/>
      <c r="AG11469" s="99"/>
      <c r="AH11469" s="31"/>
      <c r="AI11469" s="31"/>
      <c r="AJ11469" s="31"/>
      <c r="AK11469" s="31"/>
      <c r="AL11469" s="31"/>
      <c r="AO11469" s="376"/>
    </row>
    <row r="11470" spans="1:41" x14ac:dyDescent="0.25">
      <c r="A11470" s="44" t="s">
        <v>5312</v>
      </c>
      <c r="B11470" s="44" t="s">
        <v>923</v>
      </c>
      <c r="C11470" s="45">
        <v>220303</v>
      </c>
      <c r="D11470" s="45" t="s">
        <v>11363</v>
      </c>
      <c r="E11470" s="45" t="s">
        <v>2593</v>
      </c>
      <c r="AO11470" s="376"/>
    </row>
    <row r="11471" spans="1:41" x14ac:dyDescent="0.25">
      <c r="A11471" s="44" t="s">
        <v>5959</v>
      </c>
      <c r="B11471" s="44" t="s">
        <v>1587</v>
      </c>
      <c r="C11471" s="45" t="s">
        <v>10289</v>
      </c>
      <c r="D11471" s="46" t="s">
        <v>21328</v>
      </c>
      <c r="E11471" s="46">
        <v>46495</v>
      </c>
      <c r="AO11471" s="376"/>
    </row>
    <row r="11472" spans="1:41" x14ac:dyDescent="0.25">
      <c r="A11472" s="92" t="s">
        <v>10197</v>
      </c>
      <c r="B11472" s="92" t="s">
        <v>10212</v>
      </c>
      <c r="C11472" s="93" t="s">
        <v>10213</v>
      </c>
      <c r="D11472" s="93" t="s">
        <v>1201</v>
      </c>
      <c r="E11472" s="94">
        <v>47012</v>
      </c>
      <c r="F11472" s="93"/>
      <c r="G11472" s="93"/>
      <c r="H11472" s="93"/>
      <c r="I11472" s="99"/>
      <c r="J11472" s="99"/>
      <c r="K11472" s="99"/>
      <c r="L11472" s="99"/>
      <c r="M11472" s="99"/>
      <c r="N11472" s="44"/>
      <c r="O11472" s="44"/>
      <c r="P11472" s="99"/>
      <c r="Q11472" s="99"/>
      <c r="R11472" s="99"/>
      <c r="S11472" s="99"/>
      <c r="T11472" s="99"/>
      <c r="U11472" s="99"/>
      <c r="V11472" s="99"/>
      <c r="W11472" s="99"/>
      <c r="X11472" s="99"/>
      <c r="Y11472" s="99"/>
      <c r="Z11472" s="99"/>
      <c r="AA11472" s="99"/>
      <c r="AB11472" s="99"/>
      <c r="AC11472" s="99"/>
      <c r="AD11472" s="99"/>
      <c r="AE11472" s="99"/>
      <c r="AF11472" s="99"/>
      <c r="AG11472" s="99"/>
      <c r="AH11472" s="31"/>
      <c r="AI11472" s="31"/>
      <c r="AJ11472" s="31"/>
      <c r="AK11472" s="31"/>
      <c r="AL11472" s="31"/>
      <c r="AO11472" s="376"/>
    </row>
    <row r="11473" spans="1:41" x14ac:dyDescent="0.25">
      <c r="A11473" s="44" t="s">
        <v>7884</v>
      </c>
      <c r="B11473" s="44" t="s">
        <v>5134</v>
      </c>
      <c r="C11473" s="45">
        <v>250802</v>
      </c>
      <c r="D11473" s="45" t="s">
        <v>11363</v>
      </c>
      <c r="E11473" s="45" t="s">
        <v>9880</v>
      </c>
      <c r="AO11473" s="376"/>
    </row>
    <row r="11474" spans="1:41" x14ac:dyDescent="0.25">
      <c r="A11474" s="44" t="s">
        <v>8179</v>
      </c>
      <c r="B11474" s="44" t="s">
        <v>21365</v>
      </c>
      <c r="C11474" s="45" t="s">
        <v>8133</v>
      </c>
      <c r="D11474" s="45" t="s">
        <v>21447</v>
      </c>
      <c r="E11474" s="46">
        <v>46752</v>
      </c>
      <c r="AO11474" s="376"/>
    </row>
    <row r="11475" spans="1:41" x14ac:dyDescent="0.3">
      <c r="A11475" s="333" t="s">
        <v>1062</v>
      </c>
      <c r="B11475" s="333" t="s">
        <v>11217</v>
      </c>
      <c r="C11475" s="125" t="s">
        <v>11218</v>
      </c>
      <c r="D11475" s="32" t="s">
        <v>20309</v>
      </c>
      <c r="E11475" s="125" t="s">
        <v>4966</v>
      </c>
      <c r="F11475" s="125" t="s">
        <v>1189</v>
      </c>
      <c r="G11475" s="125" t="s">
        <v>1190</v>
      </c>
      <c r="AO11475" s="376"/>
    </row>
    <row r="11476" spans="1:41" x14ac:dyDescent="0.3">
      <c r="A11476" s="333" t="s">
        <v>1062</v>
      </c>
      <c r="B11476" s="333" t="s">
        <v>2301</v>
      </c>
      <c r="C11476" s="125" t="s">
        <v>18816</v>
      </c>
      <c r="D11476" s="32" t="s">
        <v>20309</v>
      </c>
      <c r="E11476" s="125" t="s">
        <v>8292</v>
      </c>
      <c r="F11476" s="125" t="s">
        <v>1189</v>
      </c>
      <c r="G11476" s="125" t="s">
        <v>1190</v>
      </c>
      <c r="AO11476" s="376"/>
    </row>
    <row r="11477" spans="1:41" x14ac:dyDescent="0.25">
      <c r="A11477" s="44" t="s">
        <v>3222</v>
      </c>
      <c r="B11477" s="92" t="s">
        <v>12068</v>
      </c>
      <c r="C11477" s="93" t="s">
        <v>12038</v>
      </c>
      <c r="D11477" s="93" t="s">
        <v>1201</v>
      </c>
      <c r="E11477" s="94">
        <v>47208</v>
      </c>
      <c r="F11477" s="93"/>
      <c r="G11477" s="93"/>
      <c r="H11477" s="93"/>
      <c r="I11477" s="99"/>
      <c r="J11477" s="99"/>
      <c r="K11477" s="99"/>
      <c r="L11477" s="99"/>
      <c r="M11477" s="99"/>
      <c r="N11477" s="99"/>
      <c r="O11477" s="44"/>
      <c r="P11477" s="99"/>
      <c r="Q11477" s="99"/>
      <c r="R11477" s="99"/>
      <c r="S11477" s="99"/>
      <c r="T11477" s="99"/>
      <c r="U11477" s="99"/>
      <c r="V11477" s="99"/>
      <c r="W11477" s="99"/>
      <c r="X11477" s="99"/>
      <c r="Y11477" s="99"/>
      <c r="Z11477" s="99"/>
      <c r="AA11477" s="99"/>
      <c r="AB11477" s="99"/>
      <c r="AC11477" s="99"/>
      <c r="AD11477" s="99"/>
      <c r="AE11477" s="99"/>
      <c r="AF11477" s="99"/>
      <c r="AG11477" s="99"/>
      <c r="AH11477" s="31"/>
      <c r="AI11477" s="31"/>
      <c r="AJ11477" s="31"/>
      <c r="AK11477" s="31"/>
      <c r="AL11477" s="31"/>
      <c r="AO11477" s="376"/>
    </row>
    <row r="11478" spans="1:41" x14ac:dyDescent="0.25">
      <c r="A11478" s="44" t="s">
        <v>3222</v>
      </c>
      <c r="B11478" s="44" t="s">
        <v>5134</v>
      </c>
      <c r="C11478" s="45">
        <v>230807</v>
      </c>
      <c r="D11478" s="45" t="s">
        <v>11363</v>
      </c>
      <c r="E11478" s="45" t="s">
        <v>8282</v>
      </c>
      <c r="AO11478" s="376"/>
    </row>
    <row r="11479" spans="1:41" x14ac:dyDescent="0.25">
      <c r="A11479" s="44" t="s">
        <v>3222</v>
      </c>
      <c r="B11479" s="44" t="s">
        <v>925</v>
      </c>
      <c r="C11479" s="45">
        <v>260601</v>
      </c>
      <c r="D11479" s="45" t="s">
        <v>11363</v>
      </c>
      <c r="E11479" s="45" t="s">
        <v>17341</v>
      </c>
      <c r="AO11479" s="376"/>
    </row>
    <row r="11480" spans="1:41" x14ac:dyDescent="0.25">
      <c r="A11480" s="44" t="s">
        <v>18056</v>
      </c>
      <c r="B11480" s="44" t="s">
        <v>925</v>
      </c>
      <c r="C11480" s="45">
        <v>230601</v>
      </c>
      <c r="D11480" s="45" t="s">
        <v>11363</v>
      </c>
      <c r="E11480" s="45" t="s">
        <v>7770</v>
      </c>
      <c r="AO11480" s="376"/>
    </row>
    <row r="11481" spans="1:41" x14ac:dyDescent="0.3">
      <c r="A11481" s="333" t="s">
        <v>11477</v>
      </c>
      <c r="B11481" s="333" t="s">
        <v>11371</v>
      </c>
      <c r="C11481" s="125" t="s">
        <v>11215</v>
      </c>
      <c r="D11481" s="32" t="s">
        <v>20309</v>
      </c>
      <c r="E11481" s="125" t="s">
        <v>4966</v>
      </c>
      <c r="F11481" s="125" t="s">
        <v>1189</v>
      </c>
      <c r="G11481" s="125" t="s">
        <v>1190</v>
      </c>
      <c r="AO11481" s="376"/>
    </row>
    <row r="11482" spans="1:41" x14ac:dyDescent="0.25">
      <c r="A11482" s="44" t="s">
        <v>592</v>
      </c>
      <c r="B11482" s="44" t="s">
        <v>21433</v>
      </c>
      <c r="C11482" s="45" t="s">
        <v>8135</v>
      </c>
      <c r="D11482" s="45" t="s">
        <v>21447</v>
      </c>
      <c r="E11482" s="46">
        <v>46418</v>
      </c>
      <c r="AO11482" s="376"/>
    </row>
    <row r="11483" spans="1:41" x14ac:dyDescent="0.25">
      <c r="A11483" s="44" t="s">
        <v>5313</v>
      </c>
      <c r="B11483" s="44" t="s">
        <v>2350</v>
      </c>
      <c r="C11483" s="45">
        <v>220105</v>
      </c>
      <c r="D11483" s="45" t="s">
        <v>11363</v>
      </c>
      <c r="E11483" s="45" t="s">
        <v>2593</v>
      </c>
      <c r="AO11483" s="376"/>
    </row>
    <row r="11484" spans="1:41" x14ac:dyDescent="0.3">
      <c r="A11484" s="333" t="s">
        <v>11478</v>
      </c>
      <c r="B11484" s="333" t="s">
        <v>11377</v>
      </c>
      <c r="C11484" s="125" t="s">
        <v>11214</v>
      </c>
      <c r="D11484" s="32" t="s">
        <v>20309</v>
      </c>
      <c r="E11484" s="125" t="s">
        <v>4966</v>
      </c>
      <c r="F11484" s="125" t="s">
        <v>1189</v>
      </c>
      <c r="G11484" s="125" t="s">
        <v>1190</v>
      </c>
      <c r="AO11484" s="376"/>
    </row>
    <row r="11485" spans="1:41" x14ac:dyDescent="0.25">
      <c r="A11485" s="44" t="s">
        <v>15852</v>
      </c>
      <c r="B11485" s="44" t="s">
        <v>5134</v>
      </c>
      <c r="C11485" s="45">
        <v>250802</v>
      </c>
      <c r="D11485" s="45" t="s">
        <v>11363</v>
      </c>
      <c r="E11485" s="45" t="s">
        <v>9880</v>
      </c>
      <c r="AO11485" s="376"/>
    </row>
    <row r="11486" spans="1:41" x14ac:dyDescent="0.25">
      <c r="A11486" s="57" t="s">
        <v>1064</v>
      </c>
      <c r="B11486" s="92" t="s">
        <v>3682</v>
      </c>
      <c r="C11486" s="93" t="s">
        <v>19106</v>
      </c>
      <c r="D11486" s="93" t="s">
        <v>3681</v>
      </c>
      <c r="E11486" s="94">
        <v>48029</v>
      </c>
      <c r="F11486" s="93"/>
      <c r="G11486" s="93"/>
      <c r="H11486" s="93"/>
      <c r="I11486" s="99"/>
      <c r="J11486" s="99"/>
      <c r="K11486" s="99"/>
      <c r="L11486" s="99"/>
      <c r="M11486" s="99"/>
      <c r="N11486" s="44"/>
      <c r="O11486" s="44"/>
      <c r="P11486" s="99"/>
      <c r="Q11486" s="99"/>
      <c r="R11486" s="99"/>
      <c r="S11486" s="99"/>
      <c r="T11486" s="99"/>
      <c r="U11486" s="99"/>
      <c r="V11486" s="99"/>
      <c r="W11486" s="99"/>
      <c r="X11486" s="99"/>
      <c r="Y11486" s="99"/>
      <c r="Z11486" s="99"/>
      <c r="AA11486" s="99"/>
      <c r="AB11486" s="99"/>
      <c r="AC11486" s="99"/>
      <c r="AD11486" s="99"/>
      <c r="AE11486" s="99"/>
      <c r="AF11486" s="99"/>
      <c r="AG11486" s="99"/>
      <c r="AH11486" s="31"/>
      <c r="AI11486" s="31"/>
      <c r="AJ11486" s="31"/>
      <c r="AK11486" s="31"/>
      <c r="AL11486" s="31"/>
      <c r="AO11486" s="376"/>
    </row>
    <row r="11487" spans="1:41" x14ac:dyDescent="0.25">
      <c r="A11487" s="44" t="s">
        <v>1064</v>
      </c>
      <c r="B11487" s="44" t="s">
        <v>12111</v>
      </c>
      <c r="C11487" s="45">
        <v>13.24</v>
      </c>
      <c r="D11487" s="45" t="s">
        <v>12549</v>
      </c>
      <c r="E11487" s="46">
        <v>47299</v>
      </c>
      <c r="F11487" s="45"/>
      <c r="G11487" s="93"/>
      <c r="H11487" s="93"/>
      <c r="I11487" s="99"/>
      <c r="J11487" s="99"/>
      <c r="K11487" s="99"/>
      <c r="L11487" s="99"/>
      <c r="M11487" s="99"/>
      <c r="N11487" s="99"/>
      <c r="O11487" s="99"/>
      <c r="P11487" s="99"/>
      <c r="Q11487" s="99"/>
      <c r="R11487" s="99"/>
      <c r="S11487" s="99"/>
      <c r="T11487" s="99"/>
      <c r="U11487" s="99"/>
      <c r="V11487" s="99"/>
      <c r="W11487" s="99"/>
      <c r="X11487" s="99"/>
      <c r="Y11487" s="99"/>
      <c r="Z11487" s="99"/>
      <c r="AA11487" s="99"/>
      <c r="AB11487" s="99"/>
      <c r="AC11487" s="99"/>
      <c r="AD11487" s="99"/>
      <c r="AE11487" s="99"/>
      <c r="AF11487" s="99"/>
      <c r="AG11487" s="99"/>
      <c r="AH11487" s="31"/>
      <c r="AI11487" s="31"/>
      <c r="AJ11487" s="31"/>
      <c r="AK11487" s="31"/>
      <c r="AL11487" s="31"/>
      <c r="AO11487" s="376"/>
    </row>
    <row r="11488" spans="1:41" x14ac:dyDescent="0.25">
      <c r="A11488" s="44" t="s">
        <v>1064</v>
      </c>
      <c r="B11488" s="44" t="s">
        <v>12129</v>
      </c>
      <c r="C11488" s="45">
        <v>20.239999999999998</v>
      </c>
      <c r="D11488" s="45" t="s">
        <v>12549</v>
      </c>
      <c r="E11488" s="46">
        <v>47299</v>
      </c>
      <c r="F11488" s="45"/>
      <c r="G11488" s="93"/>
      <c r="H11488" s="93"/>
      <c r="I11488" s="99"/>
      <c r="J11488" s="99"/>
      <c r="K11488" s="99"/>
      <c r="L11488" s="99"/>
      <c r="M11488" s="99"/>
      <c r="N11488" s="99"/>
      <c r="O11488" s="99"/>
      <c r="P11488" s="99"/>
      <c r="Q11488" s="99"/>
      <c r="R11488" s="99"/>
      <c r="S11488" s="99"/>
      <c r="T11488" s="99"/>
      <c r="U11488" s="99"/>
      <c r="V11488" s="99"/>
      <c r="W11488" s="99"/>
      <c r="X11488" s="99"/>
      <c r="Y11488" s="99"/>
      <c r="Z11488" s="99"/>
      <c r="AA11488" s="99"/>
      <c r="AB11488" s="99"/>
      <c r="AC11488" s="99"/>
      <c r="AD11488" s="99"/>
      <c r="AE11488" s="99"/>
      <c r="AF11488" s="99"/>
      <c r="AG11488" s="99"/>
      <c r="AH11488" s="31"/>
      <c r="AI11488" s="31"/>
      <c r="AJ11488" s="31"/>
      <c r="AK11488" s="31"/>
      <c r="AL11488" s="31"/>
      <c r="AO11488" s="376"/>
    </row>
    <row r="11489" spans="1:41" x14ac:dyDescent="0.25">
      <c r="A11489" s="44" t="s">
        <v>1064</v>
      </c>
      <c r="B11489" s="44" t="s">
        <v>4849</v>
      </c>
      <c r="C11489" s="45" t="s">
        <v>4858</v>
      </c>
      <c r="D11489" s="46" t="s">
        <v>21328</v>
      </c>
      <c r="E11489" s="46">
        <v>46615</v>
      </c>
      <c r="AO11489" s="376"/>
    </row>
    <row r="11490" spans="1:41" x14ac:dyDescent="0.25">
      <c r="A11490" s="44" t="s">
        <v>1064</v>
      </c>
      <c r="B11490" s="92" t="s">
        <v>12068</v>
      </c>
      <c r="C11490" s="93" t="s">
        <v>12038</v>
      </c>
      <c r="D11490" s="93" t="s">
        <v>1201</v>
      </c>
      <c r="E11490" s="94">
        <v>47208</v>
      </c>
      <c r="F11490" s="93"/>
      <c r="G11490" s="93"/>
      <c r="H11490" s="93"/>
      <c r="I11490" s="99"/>
      <c r="J11490" s="99"/>
      <c r="K11490" s="99"/>
      <c r="L11490" s="99"/>
      <c r="M11490" s="99"/>
      <c r="N11490" s="99"/>
      <c r="O11490" s="44"/>
      <c r="P11490" s="99"/>
      <c r="Q11490" s="99"/>
      <c r="R11490" s="99"/>
      <c r="S11490" s="99"/>
      <c r="T11490" s="99"/>
      <c r="U11490" s="99"/>
      <c r="V11490" s="99"/>
      <c r="W11490" s="99"/>
      <c r="X11490" s="99"/>
      <c r="Y11490" s="99"/>
      <c r="Z11490" s="99"/>
      <c r="AA11490" s="99"/>
      <c r="AB11490" s="99"/>
      <c r="AC11490" s="99"/>
      <c r="AD11490" s="99"/>
      <c r="AE11490" s="99"/>
      <c r="AF11490" s="99"/>
      <c r="AG11490" s="99"/>
      <c r="AH11490" s="31"/>
      <c r="AI11490" s="31"/>
      <c r="AJ11490" s="31"/>
      <c r="AK11490" s="31"/>
      <c r="AL11490" s="31"/>
      <c r="AO11490" s="376"/>
    </row>
    <row r="11491" spans="1:41" x14ac:dyDescent="0.25">
      <c r="A11491" s="92" t="s">
        <v>1064</v>
      </c>
      <c r="B11491" s="92" t="s">
        <v>10212</v>
      </c>
      <c r="C11491" s="93" t="s">
        <v>10213</v>
      </c>
      <c r="D11491" s="93" t="s">
        <v>1201</v>
      </c>
      <c r="E11491" s="94">
        <v>47012</v>
      </c>
      <c r="F11491" s="93"/>
      <c r="G11491" s="93"/>
      <c r="H11491" s="93"/>
      <c r="I11491" s="99"/>
      <c r="J11491" s="99"/>
      <c r="K11491" s="99"/>
      <c r="L11491" s="99"/>
      <c r="M11491" s="99"/>
      <c r="N11491" s="44"/>
      <c r="O11491" s="44"/>
      <c r="P11491" s="99"/>
      <c r="Q11491" s="99"/>
      <c r="R11491" s="99"/>
      <c r="S11491" s="99"/>
      <c r="T11491" s="99"/>
      <c r="U11491" s="99"/>
      <c r="V11491" s="99"/>
      <c r="W11491" s="99"/>
      <c r="X11491" s="99"/>
      <c r="Y11491" s="99"/>
      <c r="Z11491" s="99"/>
      <c r="AA11491" s="99"/>
      <c r="AB11491" s="99"/>
      <c r="AC11491" s="99"/>
      <c r="AD11491" s="99"/>
      <c r="AE11491" s="99"/>
      <c r="AF11491" s="99"/>
      <c r="AG11491" s="99"/>
      <c r="AH11491" s="31"/>
      <c r="AI11491" s="31"/>
      <c r="AJ11491" s="31"/>
      <c r="AK11491" s="31"/>
      <c r="AL11491" s="31"/>
      <c r="AO11491" s="376"/>
    </row>
    <row r="11492" spans="1:41" x14ac:dyDescent="0.25">
      <c r="A11492" s="102" t="s">
        <v>11240</v>
      </c>
      <c r="B11492" s="92" t="s">
        <v>11243</v>
      </c>
      <c r="C11492" s="93" t="s">
        <v>11247</v>
      </c>
      <c r="D11492" s="93" t="s">
        <v>1201</v>
      </c>
      <c r="E11492" s="94">
        <v>46682</v>
      </c>
      <c r="F11492" s="93"/>
      <c r="G11492" s="93"/>
      <c r="H11492" s="93"/>
      <c r="I11492" s="99"/>
      <c r="J11492" s="99"/>
      <c r="K11492" s="99"/>
      <c r="L11492" s="99"/>
      <c r="M11492" s="99"/>
      <c r="N11492" s="44"/>
      <c r="O11492" s="44"/>
      <c r="P11492" s="99"/>
      <c r="Q11492" s="99"/>
      <c r="R11492" s="99"/>
      <c r="S11492" s="99"/>
      <c r="T11492" s="99"/>
      <c r="U11492" s="99"/>
      <c r="V11492" s="99"/>
      <c r="W11492" s="99"/>
      <c r="X11492" s="99"/>
      <c r="Y11492" s="99"/>
      <c r="Z11492" s="99"/>
      <c r="AA11492" s="99"/>
      <c r="AB11492" s="99"/>
      <c r="AC11492" s="99"/>
      <c r="AD11492" s="99"/>
      <c r="AE11492" s="99"/>
      <c r="AF11492" s="99"/>
      <c r="AG11492" s="99"/>
      <c r="AH11492" s="31"/>
      <c r="AI11492" s="31"/>
      <c r="AJ11492" s="31"/>
      <c r="AK11492" s="31"/>
      <c r="AL11492" s="31"/>
      <c r="AO11492" s="376"/>
    </row>
    <row r="11493" spans="1:41" x14ac:dyDescent="0.25">
      <c r="A11493" s="102" t="s">
        <v>11240</v>
      </c>
      <c r="B11493" s="92" t="s">
        <v>11253</v>
      </c>
      <c r="C11493" s="93" t="s">
        <v>11254</v>
      </c>
      <c r="D11493" s="93" t="s">
        <v>1201</v>
      </c>
      <c r="E11493" s="94">
        <v>46682</v>
      </c>
      <c r="F11493" s="93"/>
      <c r="G11493" s="93"/>
      <c r="H11493" s="93"/>
      <c r="I11493" s="99"/>
      <c r="J11493" s="99"/>
      <c r="K11493" s="99"/>
      <c r="L11493" s="99"/>
      <c r="M11493" s="99"/>
      <c r="N11493" s="44"/>
      <c r="O11493" s="44"/>
      <c r="P11493" s="99"/>
      <c r="Q11493" s="99"/>
      <c r="R11493" s="99"/>
      <c r="S11493" s="99"/>
      <c r="T11493" s="99"/>
      <c r="U11493" s="99"/>
      <c r="V11493" s="99"/>
      <c r="W11493" s="99"/>
      <c r="X11493" s="99"/>
      <c r="Y11493" s="99"/>
      <c r="Z11493" s="99"/>
      <c r="AA11493" s="99"/>
      <c r="AB11493" s="99"/>
      <c r="AC11493" s="99"/>
      <c r="AD11493" s="99"/>
      <c r="AE11493" s="99"/>
      <c r="AF11493" s="99"/>
      <c r="AG11493" s="99"/>
      <c r="AH11493" s="31"/>
      <c r="AI11493" s="31"/>
      <c r="AJ11493" s="31"/>
      <c r="AK11493" s="31"/>
      <c r="AL11493" s="31"/>
      <c r="AO11493" s="376"/>
    </row>
    <row r="11494" spans="1:41" x14ac:dyDescent="0.25">
      <c r="A11494" s="91" t="s">
        <v>11240</v>
      </c>
      <c r="B11494" s="92" t="s">
        <v>19284</v>
      </c>
      <c r="C11494" s="93" t="s">
        <v>19285</v>
      </c>
      <c r="D11494" s="93" t="s">
        <v>1201</v>
      </c>
      <c r="E11494" s="94">
        <v>46582</v>
      </c>
      <c r="F11494" s="93"/>
      <c r="G11494" s="93"/>
      <c r="H11494" s="93"/>
      <c r="I11494" s="99"/>
      <c r="J11494" s="99"/>
      <c r="K11494" s="99"/>
      <c r="L11494" s="99"/>
      <c r="M11494" s="99"/>
      <c r="N11494" s="99"/>
      <c r="O11494" s="99"/>
      <c r="P11494" s="99"/>
      <c r="Q11494" s="99"/>
      <c r="R11494" s="99"/>
      <c r="S11494" s="99"/>
      <c r="T11494" s="99"/>
      <c r="U11494" s="99"/>
      <c r="V11494" s="99"/>
      <c r="W11494" s="99"/>
      <c r="X11494" s="99"/>
      <c r="Y11494" s="99"/>
      <c r="Z11494" s="99"/>
      <c r="AA11494" s="99"/>
      <c r="AB11494" s="99"/>
      <c r="AC11494" s="99"/>
      <c r="AD11494" s="99"/>
      <c r="AE11494" s="99"/>
      <c r="AF11494" s="99"/>
      <c r="AG11494" s="99"/>
      <c r="AH11494" s="31"/>
      <c r="AI11494" s="31"/>
      <c r="AJ11494" s="31"/>
      <c r="AK11494" s="31"/>
      <c r="AL11494" s="31"/>
      <c r="AO11494" s="376"/>
    </row>
    <row r="11495" spans="1:41" x14ac:dyDescent="0.25">
      <c r="A11495" s="44" t="s">
        <v>3690</v>
      </c>
      <c r="B11495" s="44" t="s">
        <v>21365</v>
      </c>
      <c r="C11495" s="45" t="s">
        <v>8133</v>
      </c>
      <c r="D11495" s="45" t="s">
        <v>21447</v>
      </c>
      <c r="E11495" s="46">
        <v>46752</v>
      </c>
      <c r="AO11495" s="376"/>
    </row>
    <row r="11496" spans="1:41" x14ac:dyDescent="0.3">
      <c r="A11496" s="57" t="s">
        <v>760</v>
      </c>
      <c r="B11496" s="57" t="s">
        <v>2173</v>
      </c>
      <c r="C11496" s="62">
        <v>24030</v>
      </c>
      <c r="D11496" s="62" t="s">
        <v>20886</v>
      </c>
      <c r="E11496" s="60">
        <v>47057</v>
      </c>
      <c r="F11496" s="32"/>
      <c r="G11496" s="32"/>
      <c r="H11496" s="32"/>
      <c r="I11496" s="31"/>
      <c r="J11496" s="31"/>
      <c r="K11496" s="31"/>
      <c r="L11496" s="31"/>
      <c r="M11496" s="31"/>
      <c r="N11496" s="31"/>
      <c r="O11496" s="31"/>
      <c r="P11496" s="31"/>
      <c r="Q11496" s="31"/>
      <c r="R11496" s="31"/>
      <c r="S11496" s="31"/>
      <c r="T11496" s="31"/>
      <c r="U11496" s="31"/>
      <c r="V11496" s="31"/>
      <c r="W11496" s="31"/>
      <c r="X11496" s="31"/>
      <c r="Y11496" s="31"/>
      <c r="Z11496" s="31"/>
      <c r="AA11496" s="31"/>
      <c r="AB11496" s="31"/>
      <c r="AC11496" s="31"/>
      <c r="AD11496" s="31"/>
      <c r="AE11496" s="31"/>
      <c r="AF11496" s="31"/>
      <c r="AG11496" s="31"/>
      <c r="AH11496" s="31"/>
      <c r="AI11496" s="31"/>
      <c r="AJ11496" s="31"/>
      <c r="AK11496" s="31"/>
      <c r="AL11496" s="31"/>
      <c r="AO11496" s="376"/>
    </row>
    <row r="11497" spans="1:41" x14ac:dyDescent="0.25">
      <c r="A11497" s="44" t="s">
        <v>2621</v>
      </c>
      <c r="B11497" s="44" t="s">
        <v>21359</v>
      </c>
      <c r="C11497" s="45" t="s">
        <v>9701</v>
      </c>
      <c r="D11497" s="45" t="s">
        <v>21447</v>
      </c>
      <c r="E11497" s="46">
        <v>46752</v>
      </c>
      <c r="AO11497" s="376"/>
    </row>
    <row r="11498" spans="1:41" x14ac:dyDescent="0.25">
      <c r="A11498" s="44" t="s">
        <v>12349</v>
      </c>
      <c r="B11498" s="44" t="s">
        <v>12111</v>
      </c>
      <c r="C11498" s="45">
        <v>13.25</v>
      </c>
      <c r="D11498" s="45" t="s">
        <v>12549</v>
      </c>
      <c r="E11498" s="46">
        <v>47664</v>
      </c>
      <c r="F11498" s="45"/>
      <c r="G11498" s="93"/>
      <c r="H11498" s="93"/>
      <c r="I11498" s="99"/>
      <c r="J11498" s="99"/>
      <c r="K11498" s="99"/>
      <c r="L11498" s="99"/>
      <c r="M11498" s="99"/>
      <c r="N11498" s="99"/>
      <c r="O11498" s="99"/>
      <c r="P11498" s="99"/>
      <c r="Q11498" s="99"/>
      <c r="R11498" s="99"/>
      <c r="S11498" s="99"/>
      <c r="T11498" s="99"/>
      <c r="U11498" s="99"/>
      <c r="V11498" s="99"/>
      <c r="W11498" s="99"/>
      <c r="X11498" s="99"/>
      <c r="Y11498" s="99"/>
      <c r="Z11498" s="99"/>
      <c r="AA11498" s="99"/>
      <c r="AB11498" s="99"/>
      <c r="AC11498" s="99"/>
      <c r="AD11498" s="99"/>
      <c r="AE11498" s="99"/>
      <c r="AF11498" s="99"/>
      <c r="AG11498" s="99"/>
      <c r="AH11498" s="31"/>
      <c r="AI11498" s="31"/>
      <c r="AJ11498" s="31"/>
      <c r="AK11498" s="31"/>
      <c r="AL11498" s="31"/>
      <c r="AO11498" s="376"/>
    </row>
    <row r="11499" spans="1:41" x14ac:dyDescent="0.25">
      <c r="A11499" s="44" t="s">
        <v>5314</v>
      </c>
      <c r="B11499" s="44" t="s">
        <v>12102</v>
      </c>
      <c r="C11499" s="45">
        <v>21.25</v>
      </c>
      <c r="D11499" s="45" t="s">
        <v>12549</v>
      </c>
      <c r="E11499" s="46">
        <v>47664</v>
      </c>
      <c r="F11499" s="45"/>
      <c r="G11499" s="93"/>
      <c r="H11499" s="93"/>
      <c r="I11499" s="99"/>
      <c r="J11499" s="99"/>
      <c r="K11499" s="99"/>
      <c r="L11499" s="99"/>
      <c r="M11499" s="99"/>
      <c r="N11499" s="99"/>
      <c r="O11499" s="99"/>
      <c r="P11499" s="99"/>
      <c r="Q11499" s="99"/>
      <c r="R11499" s="99"/>
      <c r="S11499" s="99"/>
      <c r="T11499" s="99"/>
      <c r="U11499" s="99"/>
      <c r="V11499" s="99"/>
      <c r="W11499" s="99"/>
      <c r="X11499" s="99"/>
      <c r="Y11499" s="99"/>
      <c r="Z11499" s="99"/>
      <c r="AA11499" s="99"/>
      <c r="AB11499" s="99"/>
      <c r="AC11499" s="99"/>
      <c r="AD11499" s="99"/>
      <c r="AE11499" s="99"/>
      <c r="AF11499" s="99"/>
      <c r="AG11499" s="99"/>
      <c r="AH11499" s="31"/>
      <c r="AI11499" s="31"/>
      <c r="AJ11499" s="31"/>
      <c r="AK11499" s="31"/>
      <c r="AL11499" s="31"/>
      <c r="AO11499" s="376"/>
    </row>
    <row r="11500" spans="1:41" x14ac:dyDescent="0.25">
      <c r="A11500" s="44" t="s">
        <v>11633</v>
      </c>
      <c r="B11500" s="44" t="s">
        <v>21362</v>
      </c>
      <c r="C11500" s="45" t="s">
        <v>11608</v>
      </c>
      <c r="D11500" s="45" t="s">
        <v>21447</v>
      </c>
      <c r="E11500" s="46">
        <v>46752</v>
      </c>
      <c r="AO11500" s="376"/>
    </row>
    <row r="11501" spans="1:41" x14ac:dyDescent="0.25">
      <c r="A11501" s="44" t="s">
        <v>15853</v>
      </c>
      <c r="B11501" s="44" t="s">
        <v>5134</v>
      </c>
      <c r="C11501" s="45">
        <v>250802</v>
      </c>
      <c r="D11501" s="45" t="s">
        <v>11363</v>
      </c>
      <c r="E11501" s="45" t="s">
        <v>9880</v>
      </c>
      <c r="AO11501" s="376"/>
    </row>
    <row r="11502" spans="1:41" x14ac:dyDescent="0.25">
      <c r="A11502" s="44" t="s">
        <v>12350</v>
      </c>
      <c r="B11502" s="44" t="s">
        <v>12103</v>
      </c>
      <c r="C11502" s="45">
        <v>22.23</v>
      </c>
      <c r="D11502" s="45" t="s">
        <v>12549</v>
      </c>
      <c r="E11502" s="46">
        <v>46934</v>
      </c>
      <c r="F11502" s="45"/>
      <c r="G11502" s="93"/>
      <c r="H11502" s="93"/>
      <c r="I11502" s="99"/>
      <c r="J11502" s="99"/>
      <c r="K11502" s="99"/>
      <c r="L11502" s="99"/>
      <c r="M11502" s="99"/>
      <c r="N11502" s="99"/>
      <c r="O11502" s="99"/>
      <c r="P11502" s="99"/>
      <c r="Q11502" s="99"/>
      <c r="R11502" s="99"/>
      <c r="S11502" s="99"/>
      <c r="T11502" s="99"/>
      <c r="U11502" s="99"/>
      <c r="V11502" s="99"/>
      <c r="W11502" s="99"/>
      <c r="X11502" s="99"/>
      <c r="Y11502" s="99"/>
      <c r="Z11502" s="99"/>
      <c r="AA11502" s="99"/>
      <c r="AB11502" s="99"/>
      <c r="AC11502" s="99"/>
      <c r="AD11502" s="99"/>
      <c r="AE11502" s="99"/>
      <c r="AF11502" s="99"/>
      <c r="AG11502" s="99"/>
      <c r="AH11502" s="31"/>
      <c r="AI11502" s="31"/>
      <c r="AJ11502" s="31"/>
      <c r="AK11502" s="31"/>
      <c r="AL11502" s="31"/>
      <c r="AO11502" s="376"/>
    </row>
    <row r="11503" spans="1:41" x14ac:dyDescent="0.3">
      <c r="A11503" s="333" t="s">
        <v>18705</v>
      </c>
      <c r="B11503" s="333" t="s">
        <v>1167</v>
      </c>
      <c r="C11503" s="125" t="s">
        <v>17236</v>
      </c>
      <c r="D11503" s="32" t="s">
        <v>20309</v>
      </c>
      <c r="E11503" s="125" t="s">
        <v>8292</v>
      </c>
      <c r="F11503" s="125" t="s">
        <v>1189</v>
      </c>
      <c r="G11503" s="125" t="s">
        <v>1190</v>
      </c>
      <c r="AO11503" s="376"/>
    </row>
    <row r="11504" spans="1:41" x14ac:dyDescent="0.25">
      <c r="A11504" s="44" t="s">
        <v>7151</v>
      </c>
      <c r="B11504" s="44" t="s">
        <v>153</v>
      </c>
      <c r="C11504" s="45" t="s">
        <v>7152</v>
      </c>
      <c r="D11504" s="46" t="s">
        <v>21328</v>
      </c>
      <c r="E11504" s="46">
        <v>46579</v>
      </c>
      <c r="AO11504" s="376"/>
    </row>
    <row r="11505" spans="1:41" x14ac:dyDescent="0.25">
      <c r="A11505" s="44" t="s">
        <v>7151</v>
      </c>
      <c r="B11505" s="44" t="s">
        <v>153</v>
      </c>
      <c r="C11505" s="45" t="s">
        <v>7152</v>
      </c>
      <c r="D11505" s="46" t="s">
        <v>21328</v>
      </c>
      <c r="E11505" s="46">
        <v>46579</v>
      </c>
      <c r="AO11505" s="376"/>
    </row>
    <row r="11506" spans="1:41" x14ac:dyDescent="0.25">
      <c r="A11506" s="44" t="s">
        <v>7151</v>
      </c>
      <c r="B11506" s="44" t="s">
        <v>153</v>
      </c>
      <c r="C11506" s="45" t="s">
        <v>7152</v>
      </c>
      <c r="D11506" s="46" t="s">
        <v>21328</v>
      </c>
      <c r="E11506" s="46">
        <v>46579</v>
      </c>
      <c r="AO11506" s="376"/>
    </row>
    <row r="11507" spans="1:41" x14ac:dyDescent="0.25">
      <c r="A11507" s="44" t="s">
        <v>7151</v>
      </c>
      <c r="B11507" s="44" t="s">
        <v>153</v>
      </c>
      <c r="C11507" s="45" t="s">
        <v>7152</v>
      </c>
      <c r="D11507" s="46" t="s">
        <v>21328</v>
      </c>
      <c r="E11507" s="46">
        <v>46579</v>
      </c>
      <c r="AO11507" s="376"/>
    </row>
    <row r="11508" spans="1:41" x14ac:dyDescent="0.25">
      <c r="A11508" s="44" t="s">
        <v>2993</v>
      </c>
      <c r="B11508" s="44" t="s">
        <v>5134</v>
      </c>
      <c r="C11508" s="45">
        <v>230807</v>
      </c>
      <c r="D11508" s="45" t="s">
        <v>11363</v>
      </c>
      <c r="E11508" s="45" t="s">
        <v>8282</v>
      </c>
      <c r="AO11508" s="376"/>
    </row>
    <row r="11509" spans="1:41" x14ac:dyDescent="0.25">
      <c r="A11509" s="44" t="s">
        <v>2993</v>
      </c>
      <c r="B11509" s="44" t="s">
        <v>3039</v>
      </c>
      <c r="C11509" s="45">
        <v>230904</v>
      </c>
      <c r="D11509" s="45" t="s">
        <v>11363</v>
      </c>
      <c r="E11509" s="45" t="s">
        <v>7871</v>
      </c>
      <c r="AO11509" s="376"/>
    </row>
    <row r="11510" spans="1:41" x14ac:dyDescent="0.25">
      <c r="A11510" s="44" t="s">
        <v>443</v>
      </c>
      <c r="B11510" s="44" t="s">
        <v>21359</v>
      </c>
      <c r="C11510" s="45" t="s">
        <v>9701</v>
      </c>
      <c r="D11510" s="45" t="s">
        <v>21447</v>
      </c>
      <c r="E11510" s="46">
        <v>46752</v>
      </c>
      <c r="AO11510" s="376"/>
    </row>
    <row r="11511" spans="1:41" x14ac:dyDescent="0.25">
      <c r="A11511" s="44" t="s">
        <v>8320</v>
      </c>
      <c r="B11511" s="44" t="s">
        <v>8315</v>
      </c>
      <c r="C11511" s="45" t="s">
        <v>8321</v>
      </c>
      <c r="D11511" s="45" t="s">
        <v>11204</v>
      </c>
      <c r="E11511" s="45" t="s">
        <v>8317</v>
      </c>
      <c r="F11511" s="93"/>
      <c r="G11511" s="93"/>
      <c r="H11511" s="93"/>
      <c r="I11511" s="99"/>
      <c r="J11511" s="99"/>
      <c r="K11511" s="99"/>
      <c r="L11511" s="99"/>
      <c r="M11511" s="99"/>
      <c r="N11511" s="99"/>
      <c r="O11511" s="99"/>
      <c r="P11511" s="99"/>
      <c r="Q11511" s="99"/>
      <c r="R11511" s="99"/>
      <c r="S11511" s="99"/>
      <c r="T11511" s="99"/>
      <c r="U11511" s="99"/>
      <c r="V11511" s="99"/>
      <c r="W11511" s="99"/>
      <c r="X11511" s="99"/>
      <c r="Y11511" s="99"/>
      <c r="Z11511" s="99"/>
      <c r="AA11511" s="99"/>
      <c r="AB11511" s="99"/>
      <c r="AC11511" s="99"/>
      <c r="AD11511" s="99"/>
      <c r="AE11511" s="99"/>
      <c r="AF11511" s="99"/>
      <c r="AG11511" s="99"/>
      <c r="AH11511" s="31"/>
      <c r="AI11511" s="31"/>
      <c r="AJ11511" s="31"/>
      <c r="AK11511" s="31"/>
      <c r="AL11511" s="31"/>
      <c r="AO11511" s="376"/>
    </row>
    <row r="11512" spans="1:41" x14ac:dyDescent="0.25">
      <c r="A11512" s="44" t="s">
        <v>8320</v>
      </c>
      <c r="B11512" s="44" t="s">
        <v>8315</v>
      </c>
      <c r="C11512" s="45" t="s">
        <v>8321</v>
      </c>
      <c r="D11512" s="93" t="s">
        <v>17443</v>
      </c>
      <c r="E11512" s="45" t="s">
        <v>8317</v>
      </c>
      <c r="F11512" s="93"/>
      <c r="G11512" s="93"/>
      <c r="H11512" s="93"/>
      <c r="I11512" s="99"/>
      <c r="J11512" s="99"/>
      <c r="K11512" s="99"/>
      <c r="L11512" s="99"/>
      <c r="M11512" s="99"/>
      <c r="N11512" s="99"/>
      <c r="O11512" s="99"/>
      <c r="P11512" s="99"/>
      <c r="Q11512" s="99"/>
      <c r="R11512" s="99"/>
      <c r="S11512" s="99"/>
      <c r="T11512" s="99"/>
      <c r="U11512" s="99"/>
      <c r="V11512" s="99"/>
      <c r="W11512" s="99"/>
      <c r="X11512" s="99"/>
      <c r="Y11512" s="99"/>
      <c r="Z11512" s="99"/>
      <c r="AA11512" s="99"/>
      <c r="AB11512" s="99"/>
      <c r="AC11512" s="99"/>
      <c r="AD11512" s="99"/>
      <c r="AE11512" s="99"/>
      <c r="AF11512" s="99"/>
      <c r="AG11512" s="99"/>
      <c r="AH11512" s="31"/>
      <c r="AI11512" s="31"/>
      <c r="AJ11512" s="31"/>
      <c r="AK11512" s="31"/>
      <c r="AL11512" s="31"/>
      <c r="AO11512" s="376"/>
    </row>
    <row r="11513" spans="1:41" x14ac:dyDescent="0.25">
      <c r="A11513" s="44" t="s">
        <v>8320</v>
      </c>
      <c r="B11513" s="44" t="s">
        <v>8315</v>
      </c>
      <c r="C11513" s="45" t="s">
        <v>8321</v>
      </c>
      <c r="D11513" s="45" t="s">
        <v>9895</v>
      </c>
      <c r="E11513" s="45" t="s">
        <v>8317</v>
      </c>
      <c r="F11513" s="93"/>
      <c r="G11513" s="93"/>
      <c r="H11513" s="93"/>
      <c r="I11513" s="99"/>
      <c r="J11513" s="99"/>
      <c r="K11513" s="99"/>
      <c r="L11513" s="99"/>
      <c r="M11513" s="99"/>
      <c r="N11513" s="44"/>
      <c r="O11513" s="44"/>
      <c r="P11513" s="99"/>
      <c r="Q11513" s="99"/>
      <c r="R11513" s="99"/>
      <c r="S11513" s="99"/>
      <c r="T11513" s="99"/>
      <c r="U11513" s="99"/>
      <c r="V11513" s="99"/>
      <c r="W11513" s="99"/>
      <c r="X11513" s="99"/>
      <c r="Y11513" s="99"/>
      <c r="Z11513" s="99"/>
      <c r="AA11513" s="99"/>
      <c r="AB11513" s="99"/>
      <c r="AC11513" s="99"/>
      <c r="AD11513" s="99"/>
      <c r="AE11513" s="99"/>
      <c r="AF11513" s="99"/>
      <c r="AG11513" s="99"/>
      <c r="AH11513" s="31"/>
      <c r="AI11513" s="31"/>
      <c r="AJ11513" s="31"/>
      <c r="AK11513" s="31"/>
      <c r="AL11513" s="31"/>
      <c r="AO11513" s="376"/>
    </row>
    <row r="11514" spans="1:41" x14ac:dyDescent="0.25">
      <c r="A11514" s="44" t="s">
        <v>5315</v>
      </c>
      <c r="B11514" s="44" t="s">
        <v>5130</v>
      </c>
      <c r="C11514" s="45">
        <v>22010701</v>
      </c>
      <c r="D11514" s="45" t="s">
        <v>11363</v>
      </c>
      <c r="E11514" s="45" t="s">
        <v>5131</v>
      </c>
      <c r="AO11514" s="376"/>
    </row>
    <row r="11515" spans="1:41" x14ac:dyDescent="0.25">
      <c r="A11515" s="44" t="s">
        <v>5315</v>
      </c>
      <c r="B11515" s="44" t="s">
        <v>924</v>
      </c>
      <c r="C11515" s="45">
        <v>22010702</v>
      </c>
      <c r="D11515" s="45" t="s">
        <v>11363</v>
      </c>
      <c r="E11515" s="45" t="s">
        <v>5131</v>
      </c>
      <c r="AO11515" s="376"/>
    </row>
    <row r="11516" spans="1:41" x14ac:dyDescent="0.25">
      <c r="A11516" s="44" t="s">
        <v>18057</v>
      </c>
      <c r="B11516" s="44" t="s">
        <v>934</v>
      </c>
      <c r="C11516" s="45">
        <v>25010201</v>
      </c>
      <c r="D11516" s="45" t="s">
        <v>11363</v>
      </c>
      <c r="E11516" s="45" t="s">
        <v>12551</v>
      </c>
      <c r="AO11516" s="376"/>
    </row>
    <row r="11517" spans="1:41" x14ac:dyDescent="0.25">
      <c r="A11517" s="44" t="s">
        <v>18057</v>
      </c>
      <c r="B11517" s="44" t="s">
        <v>5141</v>
      </c>
      <c r="C11517" s="45">
        <v>25010202</v>
      </c>
      <c r="D11517" s="45" t="s">
        <v>11363</v>
      </c>
      <c r="E11517" s="45" t="s">
        <v>12551</v>
      </c>
      <c r="AO11517" s="376"/>
    </row>
    <row r="11518" spans="1:41" x14ac:dyDescent="0.25">
      <c r="A11518" s="44" t="s">
        <v>18057</v>
      </c>
      <c r="B11518" s="44" t="s">
        <v>5321</v>
      </c>
      <c r="C11518" s="45">
        <v>25010401</v>
      </c>
      <c r="D11518" s="45" t="s">
        <v>11363</v>
      </c>
      <c r="E11518" s="45" t="s">
        <v>12564</v>
      </c>
      <c r="AO11518" s="376"/>
    </row>
    <row r="11519" spans="1:41" x14ac:dyDescent="0.25">
      <c r="A11519" s="44" t="s">
        <v>18057</v>
      </c>
      <c r="B11519" s="44" t="s">
        <v>3176</v>
      </c>
      <c r="C11519" s="45">
        <v>25010402</v>
      </c>
      <c r="D11519" s="45" t="s">
        <v>11363</v>
      </c>
      <c r="E11519" s="45" t="s">
        <v>12564</v>
      </c>
      <c r="AO11519" s="376"/>
    </row>
    <row r="11520" spans="1:41" x14ac:dyDescent="0.3">
      <c r="A11520" s="333" t="s">
        <v>15390</v>
      </c>
      <c r="B11520" s="333" t="s">
        <v>4814</v>
      </c>
      <c r="C11520" s="125" t="s">
        <v>15585</v>
      </c>
      <c r="D11520" s="32" t="s">
        <v>20309</v>
      </c>
      <c r="E11520" s="125" t="s">
        <v>9839</v>
      </c>
      <c r="F11520" s="125" t="s">
        <v>1190</v>
      </c>
      <c r="G11520" s="125" t="s">
        <v>1190</v>
      </c>
      <c r="AO11520" s="376"/>
    </row>
    <row r="11521" spans="1:41" x14ac:dyDescent="0.25">
      <c r="A11521" s="44" t="s">
        <v>15854</v>
      </c>
      <c r="B11521" s="44" t="s">
        <v>934</v>
      </c>
      <c r="C11521" s="45">
        <v>25010201</v>
      </c>
      <c r="D11521" s="45" t="s">
        <v>11363</v>
      </c>
      <c r="E11521" s="45" t="s">
        <v>12551</v>
      </c>
      <c r="AO11521" s="376"/>
    </row>
    <row r="11522" spans="1:41" x14ac:dyDescent="0.25">
      <c r="A11522" s="44" t="s">
        <v>15854</v>
      </c>
      <c r="B11522" s="44" t="s">
        <v>5141</v>
      </c>
      <c r="C11522" s="45">
        <v>25010202</v>
      </c>
      <c r="D11522" s="45" t="s">
        <v>11363</v>
      </c>
      <c r="E11522" s="45" t="s">
        <v>12551</v>
      </c>
      <c r="AO11522" s="376"/>
    </row>
    <row r="11523" spans="1:41" x14ac:dyDescent="0.25">
      <c r="A11523" s="44" t="s">
        <v>15854</v>
      </c>
      <c r="B11523" s="44" t="s">
        <v>2186</v>
      </c>
      <c r="C11523" s="45">
        <v>25090101</v>
      </c>
      <c r="D11523" s="45" t="s">
        <v>11363</v>
      </c>
      <c r="E11523" s="45" t="s">
        <v>4972</v>
      </c>
      <c r="AO11523" s="376"/>
    </row>
    <row r="11524" spans="1:41" x14ac:dyDescent="0.25">
      <c r="A11524" s="44" t="s">
        <v>15854</v>
      </c>
      <c r="B11524" s="44" t="s">
        <v>3044</v>
      </c>
      <c r="C11524" s="45">
        <v>25090102</v>
      </c>
      <c r="D11524" s="45" t="s">
        <v>11363</v>
      </c>
      <c r="E11524" s="45" t="s">
        <v>4972</v>
      </c>
      <c r="AO11524" s="376"/>
    </row>
    <row r="11525" spans="1:41" x14ac:dyDescent="0.25">
      <c r="A11525" s="44" t="s">
        <v>15854</v>
      </c>
      <c r="B11525" s="44" t="s">
        <v>5321</v>
      </c>
      <c r="C11525" s="45">
        <v>26010401</v>
      </c>
      <c r="D11525" s="45" t="s">
        <v>11363</v>
      </c>
      <c r="E11525" s="45" t="s">
        <v>17459</v>
      </c>
      <c r="AO11525" s="376"/>
    </row>
    <row r="11526" spans="1:41" x14ac:dyDescent="0.25">
      <c r="A11526" s="44" t="s">
        <v>15854</v>
      </c>
      <c r="B11526" s="44" t="s">
        <v>3176</v>
      </c>
      <c r="C11526" s="45">
        <v>26010402</v>
      </c>
      <c r="D11526" s="45" t="s">
        <v>11363</v>
      </c>
      <c r="E11526" s="45" t="s">
        <v>17459</v>
      </c>
      <c r="AO11526" s="376"/>
    </row>
    <row r="11527" spans="1:41" x14ac:dyDescent="0.25">
      <c r="A11527" s="44" t="s">
        <v>18058</v>
      </c>
      <c r="B11527" s="44" t="s">
        <v>9248</v>
      </c>
      <c r="C11527" s="45">
        <v>260105</v>
      </c>
      <c r="D11527" s="45" t="s">
        <v>11363</v>
      </c>
      <c r="E11527" s="45" t="s">
        <v>17625</v>
      </c>
      <c r="AO11527" s="376"/>
    </row>
    <row r="11528" spans="1:41" x14ac:dyDescent="0.25">
      <c r="A11528" s="44" t="s">
        <v>18059</v>
      </c>
      <c r="B11528" s="44" t="s">
        <v>3475</v>
      </c>
      <c r="C11528" s="45">
        <v>230301</v>
      </c>
      <c r="D11528" s="45" t="s">
        <v>11363</v>
      </c>
      <c r="E11528" s="45" t="s">
        <v>5265</v>
      </c>
      <c r="AO11528" s="376"/>
    </row>
    <row r="11529" spans="1:41" x14ac:dyDescent="0.25">
      <c r="A11529" s="44" t="s">
        <v>18059</v>
      </c>
      <c r="B11529" s="44" t="s">
        <v>3042</v>
      </c>
      <c r="C11529" s="45">
        <v>230903</v>
      </c>
      <c r="D11529" s="45" t="s">
        <v>11363</v>
      </c>
      <c r="E11529" s="45" t="s">
        <v>7871</v>
      </c>
      <c r="AO11529" s="376"/>
    </row>
    <row r="11530" spans="1:41" x14ac:dyDescent="0.25">
      <c r="A11530" s="44" t="s">
        <v>18059</v>
      </c>
      <c r="B11530" s="44" t="s">
        <v>939</v>
      </c>
      <c r="C11530" s="45">
        <v>241202</v>
      </c>
      <c r="D11530" s="45" t="s">
        <v>11363</v>
      </c>
      <c r="E11530" s="45" t="s">
        <v>12554</v>
      </c>
      <c r="AO11530" s="376"/>
    </row>
    <row r="11531" spans="1:41" x14ac:dyDescent="0.25">
      <c r="A11531" s="44" t="s">
        <v>10621</v>
      </c>
      <c r="B11531" s="44" t="s">
        <v>925</v>
      </c>
      <c r="C11531" s="45">
        <v>240601</v>
      </c>
      <c r="D11531" s="45" t="s">
        <v>11363</v>
      </c>
      <c r="E11531" s="45" t="s">
        <v>9840</v>
      </c>
      <c r="AO11531" s="376"/>
    </row>
    <row r="11532" spans="1:41" x14ac:dyDescent="0.3">
      <c r="A11532" s="333" t="s">
        <v>15540</v>
      </c>
      <c r="B11532" s="333" t="s">
        <v>8622</v>
      </c>
      <c r="C11532" s="125" t="s">
        <v>8623</v>
      </c>
      <c r="D11532" s="32" t="s">
        <v>20309</v>
      </c>
      <c r="E11532" s="125" t="s">
        <v>7871</v>
      </c>
      <c r="F11532" s="125" t="s">
        <v>1190</v>
      </c>
      <c r="G11532" s="125" t="s">
        <v>1189</v>
      </c>
      <c r="AO11532" s="376"/>
    </row>
    <row r="11533" spans="1:41" x14ac:dyDescent="0.3">
      <c r="A11533" s="333" t="s">
        <v>15540</v>
      </c>
      <c r="B11533" s="333" t="s">
        <v>1171</v>
      </c>
      <c r="C11533" s="125" t="s">
        <v>10962</v>
      </c>
      <c r="D11533" s="32" t="s">
        <v>20309</v>
      </c>
      <c r="E11533" s="125" t="s">
        <v>8292</v>
      </c>
      <c r="F11533" s="125" t="s">
        <v>1190</v>
      </c>
      <c r="G11533" s="125" t="s">
        <v>1189</v>
      </c>
      <c r="AO11533" s="376"/>
    </row>
    <row r="11534" spans="1:41" x14ac:dyDescent="0.3">
      <c r="A11534" s="333" t="s">
        <v>15540</v>
      </c>
      <c r="B11534" s="333" t="s">
        <v>15583</v>
      </c>
      <c r="C11534" s="125" t="s">
        <v>15584</v>
      </c>
      <c r="D11534" s="32" t="s">
        <v>20309</v>
      </c>
      <c r="E11534" s="125" t="s">
        <v>15591</v>
      </c>
      <c r="F11534" s="125" t="s">
        <v>1190</v>
      </c>
      <c r="G11534" s="125" t="s">
        <v>1189</v>
      </c>
      <c r="AO11534" s="376"/>
    </row>
    <row r="11535" spans="1:41" x14ac:dyDescent="0.25">
      <c r="A11535" s="44" t="s">
        <v>8871</v>
      </c>
      <c r="B11535" s="44" t="s">
        <v>20904</v>
      </c>
      <c r="C11535" s="45" t="s">
        <v>21072</v>
      </c>
      <c r="D11535" s="367" t="s">
        <v>3696</v>
      </c>
      <c r="E11535" s="328">
        <f>DATE(2030,4,21)</f>
        <v>47594</v>
      </c>
      <c r="F11535" s="32"/>
      <c r="G11535" s="32"/>
      <c r="H11535" s="32"/>
      <c r="I11535" s="31"/>
      <c r="J11535" s="31"/>
      <c r="K11535" s="31"/>
      <c r="L11535" s="31"/>
      <c r="M11535" s="31"/>
      <c r="N11535" s="31"/>
      <c r="O11535" s="31"/>
      <c r="P11535" s="31"/>
      <c r="Q11535" s="31"/>
      <c r="R11535" s="31"/>
      <c r="S11535" s="31"/>
      <c r="T11535" s="31"/>
      <c r="U11535" s="31"/>
      <c r="V11535" s="31"/>
      <c r="W11535" s="31"/>
      <c r="X11535" s="31"/>
      <c r="Y11535" s="31"/>
      <c r="Z11535" s="31"/>
      <c r="AA11535" s="31"/>
      <c r="AB11535" s="31"/>
      <c r="AC11535" s="31"/>
      <c r="AD11535" s="31"/>
      <c r="AE11535" s="31"/>
      <c r="AF11535" s="31"/>
      <c r="AG11535" s="31"/>
      <c r="AH11535" s="31"/>
      <c r="AI11535" s="31"/>
      <c r="AJ11535" s="31"/>
      <c r="AK11535" s="31"/>
      <c r="AL11535" s="31"/>
      <c r="AO11535" s="376"/>
    </row>
    <row r="11536" spans="1:41" x14ac:dyDescent="0.25">
      <c r="A11536" s="44" t="s">
        <v>8871</v>
      </c>
      <c r="B11536" s="44" t="s">
        <v>14834</v>
      </c>
      <c r="C11536" s="45" t="s">
        <v>15023</v>
      </c>
      <c r="D11536" s="367" t="s">
        <v>3696</v>
      </c>
      <c r="E11536" s="328">
        <f>DATE(2029,7,7)</f>
        <v>47306</v>
      </c>
      <c r="F11536" s="32"/>
      <c r="G11536" s="32"/>
      <c r="H11536" s="32"/>
      <c r="I11536" s="31"/>
      <c r="J11536" s="31"/>
      <c r="K11536" s="31"/>
      <c r="L11536" s="31"/>
      <c r="M11536" s="31"/>
      <c r="N11536" s="31"/>
      <c r="O11536" s="31"/>
      <c r="P11536" s="31"/>
      <c r="Q11536" s="31"/>
      <c r="R11536" s="31"/>
      <c r="S11536" s="31"/>
      <c r="T11536" s="31"/>
      <c r="U11536" s="31"/>
      <c r="V11536" s="31"/>
      <c r="W11536" s="31"/>
      <c r="X11536" s="31"/>
      <c r="Y11536" s="31"/>
      <c r="Z11536" s="31"/>
      <c r="AA11536" s="31"/>
      <c r="AB11536" s="31"/>
      <c r="AC11536" s="31"/>
      <c r="AD11536" s="31"/>
      <c r="AE11536" s="31"/>
      <c r="AF11536" s="31"/>
      <c r="AG11536" s="31"/>
      <c r="AH11536" s="31"/>
      <c r="AI11536" s="31"/>
      <c r="AJ11536" s="31"/>
      <c r="AK11536" s="31"/>
      <c r="AL11536" s="31"/>
      <c r="AO11536" s="376"/>
    </row>
    <row r="11537" spans="1:41" x14ac:dyDescent="0.25">
      <c r="A11537" s="44" t="s">
        <v>5316</v>
      </c>
      <c r="B11537" s="44" t="s">
        <v>3475</v>
      </c>
      <c r="C11537" s="45">
        <v>260301</v>
      </c>
      <c r="D11537" s="45" t="s">
        <v>11363</v>
      </c>
      <c r="E11537" s="45" t="s">
        <v>17625</v>
      </c>
      <c r="AO11537" s="376"/>
    </row>
    <row r="11538" spans="1:41" x14ac:dyDescent="0.25">
      <c r="A11538" s="44" t="s">
        <v>10622</v>
      </c>
      <c r="B11538" s="44" t="s">
        <v>3176</v>
      </c>
      <c r="C11538" s="45">
        <v>23010402</v>
      </c>
      <c r="D11538" s="45" t="s">
        <v>11363</v>
      </c>
      <c r="E11538" s="45" t="s">
        <v>5322</v>
      </c>
      <c r="AO11538" s="376"/>
    </row>
    <row r="11539" spans="1:41" x14ac:dyDescent="0.25">
      <c r="A11539" s="44" t="s">
        <v>1353</v>
      </c>
      <c r="B11539" s="44" t="s">
        <v>12118</v>
      </c>
      <c r="C11539" s="45">
        <v>13.23</v>
      </c>
      <c r="D11539" s="45" t="s">
        <v>12549</v>
      </c>
      <c r="E11539" s="46">
        <v>46934</v>
      </c>
      <c r="F11539" s="45"/>
      <c r="G11539" s="93"/>
      <c r="H11539" s="93"/>
      <c r="I11539" s="99"/>
      <c r="J11539" s="99"/>
      <c r="K11539" s="99"/>
      <c r="L11539" s="99"/>
      <c r="M11539" s="99"/>
      <c r="N11539" s="99"/>
      <c r="O11539" s="99"/>
      <c r="P11539" s="99"/>
      <c r="Q11539" s="99"/>
      <c r="R11539" s="99"/>
      <c r="S11539" s="99"/>
      <c r="T11539" s="99"/>
      <c r="U11539" s="99"/>
      <c r="V11539" s="99"/>
      <c r="W11539" s="99"/>
      <c r="X11539" s="99"/>
      <c r="Y11539" s="99"/>
      <c r="Z11539" s="99"/>
      <c r="AA11539" s="99"/>
      <c r="AB11539" s="99"/>
      <c r="AC11539" s="99"/>
      <c r="AD11539" s="99"/>
      <c r="AE11539" s="99"/>
      <c r="AF11539" s="99"/>
      <c r="AG11539" s="99"/>
      <c r="AH11539" s="31"/>
      <c r="AI11539" s="31"/>
      <c r="AJ11539" s="31"/>
      <c r="AK11539" s="31"/>
      <c r="AL11539" s="31"/>
      <c r="AO11539" s="376"/>
    </row>
    <row r="11540" spans="1:41" x14ac:dyDescent="0.25">
      <c r="A11540" s="44" t="s">
        <v>9679</v>
      </c>
      <c r="B11540" s="44" t="s">
        <v>21398</v>
      </c>
      <c r="C11540" s="45" t="s">
        <v>9319</v>
      </c>
      <c r="D11540" s="45" t="s">
        <v>21447</v>
      </c>
      <c r="E11540" s="46">
        <v>46507</v>
      </c>
      <c r="AO11540" s="376"/>
    </row>
    <row r="11541" spans="1:41" x14ac:dyDescent="0.25">
      <c r="A11541" s="44" t="s">
        <v>7885</v>
      </c>
      <c r="B11541" s="44" t="s">
        <v>942</v>
      </c>
      <c r="C11541" s="45">
        <v>230806</v>
      </c>
      <c r="D11541" s="45" t="s">
        <v>11363</v>
      </c>
      <c r="E11541" s="45" t="s">
        <v>4151</v>
      </c>
      <c r="AO11541" s="376"/>
    </row>
    <row r="11542" spans="1:41" x14ac:dyDescent="0.25">
      <c r="A11542" s="44" t="s">
        <v>18060</v>
      </c>
      <c r="B11542" s="44" t="s">
        <v>5321</v>
      </c>
      <c r="C11542" s="45">
        <v>26010401</v>
      </c>
      <c r="D11542" s="45" t="s">
        <v>11363</v>
      </c>
      <c r="E11542" s="45" t="s">
        <v>17459</v>
      </c>
      <c r="AO11542" s="376"/>
    </row>
    <row r="11543" spans="1:41" x14ac:dyDescent="0.25">
      <c r="A11543" s="44" t="s">
        <v>18060</v>
      </c>
      <c r="B11543" s="44" t="s">
        <v>3176</v>
      </c>
      <c r="C11543" s="45">
        <v>26010402</v>
      </c>
      <c r="D11543" s="45" t="s">
        <v>11363</v>
      </c>
      <c r="E11543" s="45" t="s">
        <v>17459</v>
      </c>
      <c r="AO11543" s="376"/>
    </row>
    <row r="11544" spans="1:41" x14ac:dyDescent="0.25">
      <c r="A11544" s="44" t="s">
        <v>6505</v>
      </c>
      <c r="B11544" s="44" t="s">
        <v>3176</v>
      </c>
      <c r="C11544" s="45">
        <v>23010402</v>
      </c>
      <c r="D11544" s="45" t="s">
        <v>11363</v>
      </c>
      <c r="E11544" s="45" t="s">
        <v>5322</v>
      </c>
      <c r="AO11544" s="376"/>
    </row>
    <row r="11545" spans="1:41" x14ac:dyDescent="0.25">
      <c r="A11545" s="44" t="s">
        <v>10623</v>
      </c>
      <c r="B11545" s="44" t="s">
        <v>5321</v>
      </c>
      <c r="C11545" s="45">
        <v>23010401</v>
      </c>
      <c r="D11545" s="45" t="s">
        <v>11363</v>
      </c>
      <c r="E11545" s="45" t="s">
        <v>5322</v>
      </c>
      <c r="AO11545" s="376"/>
    </row>
    <row r="11546" spans="1:41" x14ac:dyDescent="0.25">
      <c r="A11546" s="44" t="s">
        <v>10623</v>
      </c>
      <c r="B11546" s="44" t="s">
        <v>3176</v>
      </c>
      <c r="C11546" s="45">
        <v>23010402</v>
      </c>
      <c r="D11546" s="45" t="s">
        <v>11363</v>
      </c>
      <c r="E11546" s="45" t="s">
        <v>5322</v>
      </c>
      <c r="AO11546" s="376"/>
    </row>
    <row r="11547" spans="1:41" x14ac:dyDescent="0.25">
      <c r="A11547" s="76" t="s">
        <v>16106</v>
      </c>
      <c r="B11547" s="44" t="s">
        <v>12100</v>
      </c>
      <c r="C11547" s="45">
        <v>3.26</v>
      </c>
      <c r="D11547" s="45" t="s">
        <v>12549</v>
      </c>
      <c r="E11547" s="46">
        <v>47787</v>
      </c>
      <c r="F11547" s="45"/>
      <c r="G11547" s="93"/>
      <c r="H11547" s="93"/>
      <c r="I11547" s="99"/>
      <c r="J11547" s="99"/>
      <c r="K11547" s="99"/>
      <c r="L11547" s="99"/>
      <c r="M11547" s="99"/>
      <c r="N11547" s="99"/>
      <c r="O11547" s="99"/>
      <c r="P11547" s="99"/>
      <c r="Q11547" s="99"/>
      <c r="R11547" s="99"/>
      <c r="S11547" s="99"/>
      <c r="T11547" s="99"/>
      <c r="U11547" s="99"/>
      <c r="V11547" s="99"/>
      <c r="W11547" s="99"/>
      <c r="X11547" s="99"/>
      <c r="Y11547" s="99"/>
      <c r="Z11547" s="99"/>
      <c r="AA11547" s="99"/>
      <c r="AB11547" s="99"/>
      <c r="AC11547" s="99"/>
      <c r="AD11547" s="99"/>
      <c r="AE11547" s="99"/>
      <c r="AF11547" s="99"/>
      <c r="AG11547" s="99"/>
      <c r="AH11547" s="31"/>
      <c r="AI11547" s="31"/>
      <c r="AJ11547" s="31"/>
      <c r="AK11547" s="31"/>
      <c r="AL11547" s="31"/>
      <c r="AO11547" s="376"/>
    </row>
    <row r="11548" spans="1:41" x14ac:dyDescent="0.25">
      <c r="A11548" s="44" t="s">
        <v>12711</v>
      </c>
      <c r="B11548" s="44" t="s">
        <v>5321</v>
      </c>
      <c r="C11548" s="45">
        <v>25010401</v>
      </c>
      <c r="D11548" s="45" t="s">
        <v>11363</v>
      </c>
      <c r="E11548" s="45" t="s">
        <v>12564</v>
      </c>
      <c r="AO11548" s="376"/>
    </row>
    <row r="11549" spans="1:41" x14ac:dyDescent="0.25">
      <c r="A11549" s="44" t="s">
        <v>12711</v>
      </c>
      <c r="B11549" s="44" t="s">
        <v>3176</v>
      </c>
      <c r="C11549" s="45">
        <v>25010402</v>
      </c>
      <c r="D11549" s="45" t="s">
        <v>11363</v>
      </c>
      <c r="E11549" s="45" t="s">
        <v>12564</v>
      </c>
      <c r="AO11549" s="376"/>
    </row>
    <row r="11550" spans="1:41" x14ac:dyDescent="0.25">
      <c r="A11550" s="44" t="s">
        <v>13867</v>
      </c>
      <c r="B11550" s="44" t="s">
        <v>14695</v>
      </c>
      <c r="C11550" s="45" t="s">
        <v>13868</v>
      </c>
      <c r="D11550" s="367" t="s">
        <v>3696</v>
      </c>
      <c r="E11550" s="328">
        <f>DATE(2029,1,3)</f>
        <v>47121</v>
      </c>
      <c r="F11550" s="32"/>
      <c r="G11550" s="32"/>
      <c r="H11550" s="32"/>
      <c r="I11550" s="31"/>
      <c r="J11550" s="31"/>
      <c r="K11550" s="31"/>
      <c r="L11550" s="31"/>
      <c r="M11550" s="31"/>
      <c r="N11550" s="31"/>
      <c r="O11550" s="31"/>
      <c r="P11550" s="31"/>
      <c r="Q11550" s="31"/>
      <c r="R11550" s="31"/>
      <c r="S11550" s="31"/>
      <c r="T11550" s="31"/>
      <c r="U11550" s="31"/>
      <c r="V11550" s="31"/>
      <c r="W11550" s="31"/>
      <c r="X11550" s="31"/>
      <c r="Y11550" s="31"/>
      <c r="Z11550" s="31"/>
      <c r="AA11550" s="31"/>
      <c r="AB11550" s="31"/>
      <c r="AC11550" s="31"/>
      <c r="AD11550" s="31"/>
      <c r="AE11550" s="31"/>
      <c r="AF11550" s="31"/>
      <c r="AG11550" s="31"/>
      <c r="AH11550" s="31"/>
      <c r="AI11550" s="31"/>
      <c r="AJ11550" s="31"/>
      <c r="AK11550" s="31"/>
      <c r="AL11550" s="31"/>
      <c r="AO11550" s="376"/>
    </row>
    <row r="11551" spans="1:41" x14ac:dyDescent="0.3">
      <c r="A11551" s="265" t="s">
        <v>5842</v>
      </c>
      <c r="B11551" s="265" t="s">
        <v>17227</v>
      </c>
      <c r="C11551" s="59" t="s">
        <v>17232</v>
      </c>
      <c r="D11551" s="93" t="s">
        <v>1201</v>
      </c>
      <c r="E11551" s="334">
        <v>47593</v>
      </c>
      <c r="F11551" s="93"/>
      <c r="G11551" s="93"/>
      <c r="H11551" s="93"/>
      <c r="I11551" s="99"/>
      <c r="J11551" s="99"/>
      <c r="K11551" s="99"/>
      <c r="L11551" s="99"/>
      <c r="M11551" s="99"/>
      <c r="N11551" s="99"/>
      <c r="O11551" s="99"/>
      <c r="P11551" s="99"/>
      <c r="Q11551" s="99"/>
      <c r="R11551" s="99"/>
      <c r="S11551" s="99"/>
      <c r="T11551" s="99"/>
      <c r="U11551" s="99"/>
      <c r="V11551" s="99"/>
      <c r="W11551" s="99"/>
      <c r="X11551" s="99"/>
      <c r="Y11551" s="99"/>
      <c r="Z11551" s="99"/>
      <c r="AA11551" s="99"/>
      <c r="AB11551" s="99"/>
      <c r="AC11551" s="99"/>
      <c r="AD11551" s="99"/>
      <c r="AE11551" s="99"/>
      <c r="AF11551" s="99"/>
      <c r="AG11551" s="99"/>
      <c r="AH11551" s="31"/>
      <c r="AI11551" s="31"/>
      <c r="AJ11551" s="31"/>
      <c r="AK11551" s="31"/>
      <c r="AL11551" s="31"/>
      <c r="AO11551" s="376"/>
    </row>
    <row r="11552" spans="1:41" x14ac:dyDescent="0.3">
      <c r="A11552" s="99" t="s">
        <v>13400</v>
      </c>
      <c r="B11552" s="92" t="s">
        <v>13413</v>
      </c>
      <c r="C11552" s="93" t="s">
        <v>13414</v>
      </c>
      <c r="D11552" s="93" t="s">
        <v>1201</v>
      </c>
      <c r="E11552" s="94">
        <v>47320</v>
      </c>
      <c r="F11552" s="93"/>
      <c r="G11552" s="93"/>
      <c r="H11552" s="93"/>
      <c r="I11552" s="99"/>
      <c r="J11552" s="99"/>
      <c r="K11552" s="99"/>
      <c r="L11552" s="99"/>
      <c r="M11552" s="99"/>
      <c r="N11552" s="99"/>
      <c r="O11552" s="99"/>
      <c r="P11552" s="99"/>
      <c r="Q11552" s="99"/>
      <c r="R11552" s="99"/>
      <c r="S11552" s="99"/>
      <c r="T11552" s="99"/>
      <c r="U11552" s="99"/>
      <c r="V11552" s="99"/>
      <c r="W11552" s="99"/>
      <c r="X11552" s="99"/>
      <c r="Y11552" s="99"/>
      <c r="Z11552" s="99"/>
      <c r="AA11552" s="99"/>
      <c r="AB11552" s="99"/>
      <c r="AC11552" s="99"/>
      <c r="AD11552" s="99"/>
      <c r="AE11552" s="99"/>
      <c r="AF11552" s="99"/>
      <c r="AG11552" s="99"/>
      <c r="AH11552" s="31"/>
      <c r="AI11552" s="31"/>
      <c r="AJ11552" s="31"/>
      <c r="AK11552" s="31"/>
      <c r="AL11552" s="31"/>
      <c r="AO11552" s="376"/>
    </row>
    <row r="11553" spans="1:41" x14ac:dyDescent="0.25">
      <c r="A11553" s="44" t="s">
        <v>11310</v>
      </c>
      <c r="B11553" s="44" t="s">
        <v>5134</v>
      </c>
      <c r="C11553" s="45">
        <v>240804</v>
      </c>
      <c r="D11553" s="45" t="s">
        <v>11363</v>
      </c>
      <c r="E11553" s="45" t="s">
        <v>11260</v>
      </c>
      <c r="AO11553" s="376"/>
    </row>
    <row r="11554" spans="1:41" x14ac:dyDescent="0.3">
      <c r="A11554" s="333" t="s">
        <v>18706</v>
      </c>
      <c r="B11554" s="333" t="s">
        <v>2301</v>
      </c>
      <c r="C11554" s="125" t="s">
        <v>18816</v>
      </c>
      <c r="D11554" s="32" t="s">
        <v>20309</v>
      </c>
      <c r="E11554" s="125" t="s">
        <v>8292</v>
      </c>
      <c r="F11554" s="125" t="s">
        <v>1189</v>
      </c>
      <c r="G11554" s="125" t="s">
        <v>1190</v>
      </c>
      <c r="AO11554" s="376"/>
    </row>
    <row r="11555" spans="1:41" x14ac:dyDescent="0.25">
      <c r="A11555" s="44" t="s">
        <v>432</v>
      </c>
      <c r="B11555" s="44" t="s">
        <v>21433</v>
      </c>
      <c r="C11555" s="45" t="s">
        <v>5528</v>
      </c>
      <c r="D11555" s="45" t="s">
        <v>21447</v>
      </c>
      <c r="E11555" s="46">
        <v>46418</v>
      </c>
      <c r="AO11555" s="376"/>
    </row>
    <row r="11556" spans="1:41" x14ac:dyDescent="0.25">
      <c r="A11556" s="44" t="s">
        <v>18061</v>
      </c>
      <c r="B11556" s="44" t="s">
        <v>5134</v>
      </c>
      <c r="C11556" s="45">
        <v>250802</v>
      </c>
      <c r="D11556" s="45" t="s">
        <v>11363</v>
      </c>
      <c r="E11556" s="45" t="s">
        <v>9880</v>
      </c>
      <c r="AO11556" s="376"/>
    </row>
    <row r="11557" spans="1:41" x14ac:dyDescent="0.25">
      <c r="A11557" s="329" t="s">
        <v>13041</v>
      </c>
      <c r="B11557" s="92" t="s">
        <v>13051</v>
      </c>
      <c r="C11557" s="93" t="s">
        <v>13052</v>
      </c>
      <c r="D11557" s="93" t="s">
        <v>1201</v>
      </c>
      <c r="E11557" s="94">
        <v>47223</v>
      </c>
      <c r="F11557" s="93"/>
      <c r="G11557" s="93"/>
      <c r="H11557" s="93"/>
      <c r="I11557" s="99"/>
      <c r="J11557" s="99"/>
      <c r="K11557" s="99"/>
      <c r="L11557" s="99"/>
      <c r="M11557" s="99"/>
      <c r="N11557" s="99"/>
      <c r="O11557" s="99"/>
      <c r="P11557" s="99"/>
      <c r="Q11557" s="99"/>
      <c r="R11557" s="99"/>
      <c r="S11557" s="99"/>
      <c r="T11557" s="99"/>
      <c r="U11557" s="99"/>
      <c r="V11557" s="99"/>
      <c r="W11557" s="99"/>
      <c r="X11557" s="99"/>
      <c r="Y11557" s="99"/>
      <c r="Z11557" s="99"/>
      <c r="AA11557" s="99"/>
      <c r="AB11557" s="99"/>
      <c r="AC11557" s="99"/>
      <c r="AD11557" s="99"/>
      <c r="AE11557" s="99"/>
      <c r="AF11557" s="99"/>
      <c r="AG11557" s="99"/>
      <c r="AH11557" s="31"/>
      <c r="AI11557" s="31"/>
      <c r="AJ11557" s="31"/>
      <c r="AK11557" s="31"/>
      <c r="AL11557" s="31"/>
      <c r="AO11557" s="376"/>
    </row>
    <row r="11558" spans="1:41" x14ac:dyDescent="0.25">
      <c r="A11558" s="76" t="s">
        <v>12351</v>
      </c>
      <c r="B11558" s="44" t="s">
        <v>16074</v>
      </c>
      <c r="C11558" s="45">
        <v>8.26</v>
      </c>
      <c r="D11558" s="45" t="s">
        <v>12549</v>
      </c>
      <c r="E11558" s="46">
        <v>47787</v>
      </c>
      <c r="F11558" s="45"/>
      <c r="G11558" s="93"/>
      <c r="H11558" s="93"/>
      <c r="I11558" s="99"/>
      <c r="J11558" s="99"/>
      <c r="K11558" s="99"/>
      <c r="L11558" s="99"/>
      <c r="M11558" s="99"/>
      <c r="N11558" s="99"/>
      <c r="O11558" s="99"/>
      <c r="P11558" s="99"/>
      <c r="Q11558" s="99"/>
      <c r="R11558" s="99"/>
      <c r="S11558" s="99"/>
      <c r="T11558" s="99"/>
      <c r="U11558" s="99"/>
      <c r="V11558" s="99"/>
      <c r="W11558" s="99"/>
      <c r="X11558" s="99"/>
      <c r="Y11558" s="99"/>
      <c r="Z11558" s="99"/>
      <c r="AA11558" s="99"/>
      <c r="AB11558" s="99"/>
      <c r="AC11558" s="99"/>
      <c r="AD11558" s="99"/>
      <c r="AE11558" s="99"/>
      <c r="AF11558" s="99"/>
      <c r="AG11558" s="99"/>
      <c r="AH11558" s="31"/>
      <c r="AI11558" s="31"/>
      <c r="AJ11558" s="31"/>
      <c r="AK11558" s="31"/>
      <c r="AL11558" s="31"/>
      <c r="AO11558" s="376"/>
    </row>
    <row r="11559" spans="1:41" x14ac:dyDescent="0.3">
      <c r="A11559" s="57" t="s">
        <v>17182</v>
      </c>
      <c r="B11559" s="57" t="s">
        <v>2173</v>
      </c>
      <c r="C11559" s="62">
        <v>24030</v>
      </c>
      <c r="D11559" s="62" t="s">
        <v>20886</v>
      </c>
      <c r="E11559" s="60">
        <v>47057</v>
      </c>
      <c r="F11559" s="32"/>
      <c r="G11559" s="32"/>
      <c r="H11559" s="32"/>
      <c r="I11559" s="31"/>
      <c r="J11559" s="31"/>
      <c r="K11559" s="31"/>
      <c r="L11559" s="31"/>
      <c r="M11559" s="31"/>
      <c r="N11559" s="31"/>
      <c r="O11559" s="31"/>
      <c r="P11559" s="31"/>
      <c r="Q11559" s="31"/>
      <c r="R11559" s="31"/>
      <c r="S11559" s="31"/>
      <c r="T11559" s="31"/>
      <c r="U11559" s="31"/>
      <c r="V11559" s="31"/>
      <c r="W11559" s="31"/>
      <c r="X11559" s="31"/>
      <c r="Y11559" s="31"/>
      <c r="Z11559" s="31"/>
      <c r="AA11559" s="31"/>
      <c r="AB11559" s="31"/>
      <c r="AC11559" s="31"/>
      <c r="AD11559" s="31"/>
      <c r="AE11559" s="31"/>
      <c r="AF11559" s="31"/>
      <c r="AG11559" s="31"/>
      <c r="AH11559" s="31"/>
      <c r="AI11559" s="31"/>
      <c r="AJ11559" s="31"/>
      <c r="AK11559" s="31"/>
      <c r="AL11559" s="31"/>
      <c r="AO11559" s="376"/>
    </row>
    <row r="11560" spans="1:41" x14ac:dyDescent="0.25">
      <c r="A11560" s="44" t="s">
        <v>21749</v>
      </c>
      <c r="B11560" s="44" t="s">
        <v>9235</v>
      </c>
      <c r="C11560" s="45">
        <v>240102</v>
      </c>
      <c r="D11560" s="45" t="s">
        <v>11363</v>
      </c>
      <c r="E11560" s="45" t="s">
        <v>5139</v>
      </c>
      <c r="AO11560" s="376"/>
    </row>
    <row r="11561" spans="1:41" x14ac:dyDescent="0.25">
      <c r="A11561" s="44" t="s">
        <v>11311</v>
      </c>
      <c r="B11561" s="44" t="s">
        <v>5134</v>
      </c>
      <c r="C11561" s="45">
        <v>240804</v>
      </c>
      <c r="D11561" s="45" t="s">
        <v>11363</v>
      </c>
      <c r="E11561" s="45" t="s">
        <v>11260</v>
      </c>
      <c r="AO11561" s="376"/>
    </row>
    <row r="11562" spans="1:41" x14ac:dyDescent="0.25">
      <c r="A11562" s="44" t="s">
        <v>12352</v>
      </c>
      <c r="B11562" s="44" t="s">
        <v>12110</v>
      </c>
      <c r="C11562" s="45">
        <v>14.25</v>
      </c>
      <c r="D11562" s="45" t="s">
        <v>12549</v>
      </c>
      <c r="E11562" s="46">
        <v>47664</v>
      </c>
      <c r="F11562" s="45"/>
      <c r="G11562" s="93"/>
      <c r="H11562" s="93"/>
      <c r="I11562" s="99"/>
      <c r="J11562" s="99"/>
      <c r="K11562" s="99"/>
      <c r="L11562" s="99"/>
      <c r="M11562" s="99"/>
      <c r="N11562" s="99"/>
      <c r="O11562" s="99"/>
      <c r="P11562" s="99"/>
      <c r="Q11562" s="99"/>
      <c r="R11562" s="99"/>
      <c r="S11562" s="99"/>
      <c r="T11562" s="99"/>
      <c r="U11562" s="99"/>
      <c r="V11562" s="99"/>
      <c r="W11562" s="99"/>
      <c r="X11562" s="99"/>
      <c r="Y11562" s="99"/>
      <c r="Z11562" s="99"/>
      <c r="AA11562" s="99"/>
      <c r="AB11562" s="99"/>
      <c r="AC11562" s="99"/>
      <c r="AD11562" s="99"/>
      <c r="AE11562" s="99"/>
      <c r="AF11562" s="99"/>
      <c r="AG11562" s="99"/>
      <c r="AH11562" s="31"/>
      <c r="AI11562" s="31"/>
      <c r="AJ11562" s="31"/>
      <c r="AK11562" s="31"/>
      <c r="AL11562" s="31"/>
      <c r="AO11562" s="376"/>
    </row>
    <row r="11563" spans="1:41" x14ac:dyDescent="0.25">
      <c r="A11563" s="44" t="s">
        <v>18062</v>
      </c>
      <c r="B11563" s="44" t="s">
        <v>6610</v>
      </c>
      <c r="C11563" s="45">
        <v>260204</v>
      </c>
      <c r="D11563" s="45" t="s">
        <v>11363</v>
      </c>
      <c r="E11563" s="45" t="s">
        <v>9238</v>
      </c>
      <c r="AO11563" s="376"/>
    </row>
    <row r="11564" spans="1:41" x14ac:dyDescent="0.25">
      <c r="A11564" s="44" t="s">
        <v>18063</v>
      </c>
      <c r="B11564" s="44" t="s">
        <v>6610</v>
      </c>
      <c r="C11564" s="45">
        <v>260204</v>
      </c>
      <c r="D11564" s="45" t="s">
        <v>11363</v>
      </c>
      <c r="E11564" s="45" t="s">
        <v>9238</v>
      </c>
      <c r="AO11564" s="376"/>
    </row>
    <row r="11565" spans="1:41" x14ac:dyDescent="0.25">
      <c r="A11565" s="44" t="s">
        <v>21750</v>
      </c>
      <c r="B11565" s="44" t="s">
        <v>6610</v>
      </c>
      <c r="C11565" s="45">
        <v>260204</v>
      </c>
      <c r="D11565" s="45" t="s">
        <v>11363</v>
      </c>
      <c r="E11565" s="45" t="s">
        <v>9238</v>
      </c>
      <c r="AO11565" s="376"/>
    </row>
    <row r="11566" spans="1:41" x14ac:dyDescent="0.25">
      <c r="A11566" s="44" t="s">
        <v>21751</v>
      </c>
      <c r="B11566" s="44" t="s">
        <v>7763</v>
      </c>
      <c r="C11566" s="45">
        <v>260401</v>
      </c>
      <c r="D11566" s="45" t="s">
        <v>11363</v>
      </c>
      <c r="E11566" s="45" t="s">
        <v>11152</v>
      </c>
      <c r="AO11566" s="376"/>
    </row>
    <row r="11567" spans="1:41" x14ac:dyDescent="0.25">
      <c r="A11567" s="44" t="s">
        <v>15855</v>
      </c>
      <c r="B11567" s="44" t="s">
        <v>2350</v>
      </c>
      <c r="C11567" s="45">
        <v>250106</v>
      </c>
      <c r="D11567" s="45" t="s">
        <v>11363</v>
      </c>
      <c r="E11567" s="45" t="s">
        <v>11887</v>
      </c>
      <c r="AO11567" s="376"/>
    </row>
    <row r="11568" spans="1:41" x14ac:dyDescent="0.25">
      <c r="A11568" s="44" t="s">
        <v>7511</v>
      </c>
      <c r="B11568" s="44" t="s">
        <v>143</v>
      </c>
      <c r="C11568" s="45" t="s">
        <v>7512</v>
      </c>
      <c r="D11568" s="45" t="s">
        <v>11204</v>
      </c>
      <c r="E11568" s="45" t="s">
        <v>4146</v>
      </c>
      <c r="F11568" s="93"/>
      <c r="G11568" s="93"/>
      <c r="H11568" s="93"/>
      <c r="I11568" s="99"/>
      <c r="J11568" s="99"/>
      <c r="K11568" s="99"/>
      <c r="L11568" s="99"/>
      <c r="M11568" s="99"/>
      <c r="N11568" s="99"/>
      <c r="O11568" s="99"/>
      <c r="P11568" s="99"/>
      <c r="Q11568" s="99"/>
      <c r="R11568" s="99"/>
      <c r="S11568" s="99"/>
      <c r="T11568" s="99"/>
      <c r="U11568" s="99"/>
      <c r="V11568" s="99"/>
      <c r="W11568" s="99"/>
      <c r="X11568" s="99"/>
      <c r="Y11568" s="99"/>
      <c r="Z11568" s="99"/>
      <c r="AA11568" s="99"/>
      <c r="AB11568" s="99"/>
      <c r="AC11568" s="99"/>
      <c r="AD11568" s="99"/>
      <c r="AE11568" s="99"/>
      <c r="AF11568" s="99"/>
      <c r="AG11568" s="99"/>
      <c r="AH11568" s="31"/>
      <c r="AI11568" s="31"/>
      <c r="AJ11568" s="31"/>
      <c r="AK11568" s="31"/>
      <c r="AL11568" s="31"/>
      <c r="AO11568" s="376"/>
    </row>
    <row r="11569" spans="1:41" x14ac:dyDescent="0.25">
      <c r="A11569" s="44" t="s">
        <v>7511</v>
      </c>
      <c r="B11569" s="44" t="s">
        <v>143</v>
      </c>
      <c r="C11569" s="45" t="s">
        <v>7512</v>
      </c>
      <c r="D11569" s="93" t="s">
        <v>17443</v>
      </c>
      <c r="E11569" s="45" t="s">
        <v>4146</v>
      </c>
      <c r="F11569" s="93"/>
      <c r="G11569" s="93"/>
      <c r="H11569" s="93"/>
      <c r="I11569" s="99"/>
      <c r="J11569" s="99"/>
      <c r="K11569" s="99"/>
      <c r="L11569" s="99"/>
      <c r="M11569" s="99"/>
      <c r="N11569" s="99"/>
      <c r="O11569" s="99"/>
      <c r="P11569" s="99"/>
      <c r="Q11569" s="99"/>
      <c r="R11569" s="99"/>
      <c r="S11569" s="99"/>
      <c r="T11569" s="99"/>
      <c r="U11569" s="99"/>
      <c r="V11569" s="99"/>
      <c r="W11569" s="99"/>
      <c r="X11569" s="99"/>
      <c r="Y11569" s="99"/>
      <c r="Z11569" s="99"/>
      <c r="AA11569" s="99"/>
      <c r="AB11569" s="99"/>
      <c r="AC11569" s="99"/>
      <c r="AD11569" s="99"/>
      <c r="AE11569" s="99"/>
      <c r="AF11569" s="99"/>
      <c r="AG11569" s="99"/>
      <c r="AH11569" s="31"/>
      <c r="AI11569" s="31"/>
      <c r="AJ11569" s="31"/>
      <c r="AK11569" s="31"/>
      <c r="AL11569" s="31"/>
      <c r="AO11569" s="376"/>
    </row>
    <row r="11570" spans="1:41" x14ac:dyDescent="0.25">
      <c r="A11570" s="44" t="s">
        <v>7511</v>
      </c>
      <c r="B11570" s="44" t="s">
        <v>143</v>
      </c>
      <c r="C11570" s="45" t="s">
        <v>7512</v>
      </c>
      <c r="D11570" s="45" t="s">
        <v>9895</v>
      </c>
      <c r="E11570" s="46">
        <v>47756</v>
      </c>
      <c r="F11570" s="93"/>
      <c r="G11570" s="93"/>
      <c r="H11570" s="93"/>
      <c r="I11570" s="99"/>
      <c r="J11570" s="99"/>
      <c r="K11570" s="99"/>
      <c r="L11570" s="99"/>
      <c r="M11570" s="99"/>
      <c r="N11570" s="44"/>
      <c r="O11570" s="44"/>
      <c r="P11570" s="99"/>
      <c r="Q11570" s="99"/>
      <c r="R11570" s="99"/>
      <c r="S11570" s="99"/>
      <c r="T11570" s="99"/>
      <c r="U11570" s="99"/>
      <c r="V11570" s="99"/>
      <c r="W11570" s="99"/>
      <c r="X11570" s="99"/>
      <c r="Y11570" s="99"/>
      <c r="Z11570" s="99"/>
      <c r="AA11570" s="99"/>
      <c r="AB11570" s="99"/>
      <c r="AC11570" s="99"/>
      <c r="AD11570" s="99"/>
      <c r="AE11570" s="99"/>
      <c r="AF11570" s="99"/>
      <c r="AG11570" s="99"/>
      <c r="AH11570" s="31"/>
      <c r="AI11570" s="31"/>
      <c r="AJ11570" s="31"/>
      <c r="AK11570" s="31"/>
      <c r="AL11570" s="31"/>
      <c r="AO11570" s="376"/>
    </row>
    <row r="11571" spans="1:41" x14ac:dyDescent="0.25">
      <c r="A11571" s="44" t="s">
        <v>18064</v>
      </c>
      <c r="B11571" s="44" t="s">
        <v>3475</v>
      </c>
      <c r="C11571" s="45">
        <v>260301</v>
      </c>
      <c r="D11571" s="45" t="s">
        <v>11363</v>
      </c>
      <c r="E11571" s="45" t="s">
        <v>17625</v>
      </c>
      <c r="AO11571" s="376"/>
    </row>
    <row r="11572" spans="1:41" x14ac:dyDescent="0.3">
      <c r="A11572" s="333" t="s">
        <v>11057</v>
      </c>
      <c r="B11572" s="333" t="s">
        <v>1171</v>
      </c>
      <c r="C11572" s="125" t="s">
        <v>10962</v>
      </c>
      <c r="D11572" s="32" t="s">
        <v>20309</v>
      </c>
      <c r="E11572" s="125" t="s">
        <v>8292</v>
      </c>
      <c r="F11572" s="125" t="s">
        <v>1190</v>
      </c>
      <c r="G11572" s="125" t="s">
        <v>1190</v>
      </c>
      <c r="AO11572" s="376"/>
    </row>
    <row r="11573" spans="1:41" x14ac:dyDescent="0.25">
      <c r="A11573" s="91" t="s">
        <v>19142</v>
      </c>
      <c r="B11573" s="92" t="s">
        <v>3182</v>
      </c>
      <c r="C11573" s="93" t="s">
        <v>19170</v>
      </c>
      <c r="D11573" s="93" t="s">
        <v>1201</v>
      </c>
      <c r="E11573" s="94">
        <v>46582</v>
      </c>
      <c r="F11573" s="93"/>
      <c r="G11573" s="93"/>
      <c r="H11573" s="93"/>
      <c r="I11573" s="99"/>
      <c r="J11573" s="99"/>
      <c r="K11573" s="99"/>
      <c r="L11573" s="99"/>
      <c r="M11573" s="99"/>
      <c r="N11573" s="99"/>
      <c r="O11573" s="99"/>
      <c r="P11573" s="99"/>
      <c r="Q11573" s="99"/>
      <c r="R11573" s="99"/>
      <c r="S11573" s="99"/>
      <c r="T11573" s="99"/>
      <c r="U11573" s="99"/>
      <c r="V11573" s="99"/>
      <c r="W11573" s="99"/>
      <c r="X11573" s="99"/>
      <c r="Y11573" s="99"/>
      <c r="Z11573" s="99"/>
      <c r="AA11573" s="99"/>
      <c r="AB11573" s="99"/>
      <c r="AC11573" s="99"/>
      <c r="AD11573" s="99"/>
      <c r="AE11573" s="99"/>
      <c r="AF11573" s="99"/>
      <c r="AG11573" s="99"/>
      <c r="AH11573" s="31"/>
      <c r="AI11573" s="31"/>
      <c r="AJ11573" s="31"/>
      <c r="AK11573" s="31"/>
      <c r="AL11573" s="31"/>
      <c r="AO11573" s="376"/>
    </row>
    <row r="11574" spans="1:41" x14ac:dyDescent="0.3">
      <c r="A11574" s="57" t="s">
        <v>13150</v>
      </c>
      <c r="B11574" s="57" t="s">
        <v>1290</v>
      </c>
      <c r="C11574" s="62">
        <v>24027</v>
      </c>
      <c r="D11574" s="62" t="s">
        <v>20886</v>
      </c>
      <c r="E11574" s="60">
        <v>46873</v>
      </c>
      <c r="F11574" s="32"/>
      <c r="G11574" s="32"/>
      <c r="H11574" s="32"/>
      <c r="I11574" s="31"/>
      <c r="J11574" s="31"/>
      <c r="K11574" s="31"/>
      <c r="L11574" s="31"/>
      <c r="M11574" s="31"/>
      <c r="N11574" s="31"/>
      <c r="O11574" s="31"/>
      <c r="P11574" s="31"/>
      <c r="Q11574" s="31"/>
      <c r="R11574" s="31"/>
      <c r="S11574" s="31"/>
      <c r="T11574" s="31"/>
      <c r="U11574" s="31"/>
      <c r="V11574" s="31"/>
      <c r="W11574" s="31"/>
      <c r="X11574" s="31"/>
      <c r="Y11574" s="31"/>
      <c r="Z11574" s="31"/>
      <c r="AA11574" s="31"/>
      <c r="AB11574" s="31"/>
      <c r="AC11574" s="31"/>
      <c r="AD11574" s="31"/>
      <c r="AE11574" s="31"/>
      <c r="AF11574" s="31"/>
      <c r="AG11574" s="31"/>
      <c r="AH11574" s="31"/>
      <c r="AI11574" s="31"/>
      <c r="AJ11574" s="31"/>
      <c r="AK11574" s="31"/>
      <c r="AL11574" s="31"/>
      <c r="AO11574" s="376"/>
    </row>
    <row r="11575" spans="1:41" x14ac:dyDescent="0.25">
      <c r="A11575" s="44" t="s">
        <v>16391</v>
      </c>
      <c r="B11575" s="44" t="s">
        <v>16283</v>
      </c>
      <c r="C11575" s="45" t="s">
        <v>16392</v>
      </c>
      <c r="D11575" s="46" t="s">
        <v>21328</v>
      </c>
      <c r="E11575" s="46">
        <v>46344</v>
      </c>
      <c r="AO11575" s="376"/>
    </row>
    <row r="11576" spans="1:41" x14ac:dyDescent="0.25">
      <c r="A11576" s="44" t="s">
        <v>7361</v>
      </c>
      <c r="B11576" s="44" t="s">
        <v>14012</v>
      </c>
      <c r="C11576" s="45" t="s">
        <v>14014</v>
      </c>
      <c r="D11576" s="45" t="s">
        <v>11204</v>
      </c>
      <c r="E11576" s="45" t="s">
        <v>6714</v>
      </c>
      <c r="F11576" s="93"/>
      <c r="G11576" s="93"/>
      <c r="H11576" s="93"/>
      <c r="I11576" s="99"/>
      <c r="J11576" s="99"/>
      <c r="K11576" s="99"/>
      <c r="L11576" s="99"/>
      <c r="M11576" s="99"/>
      <c r="N11576" s="99"/>
      <c r="O11576" s="99"/>
      <c r="P11576" s="99"/>
      <c r="Q11576" s="99"/>
      <c r="R11576" s="99"/>
      <c r="S11576" s="99"/>
      <c r="T11576" s="99"/>
      <c r="U11576" s="99"/>
      <c r="V11576" s="99"/>
      <c r="W11576" s="99"/>
      <c r="X11576" s="99"/>
      <c r="Y11576" s="99"/>
      <c r="Z11576" s="99"/>
      <c r="AA11576" s="99"/>
      <c r="AB11576" s="99"/>
      <c r="AC11576" s="99"/>
      <c r="AD11576" s="99"/>
      <c r="AE11576" s="99"/>
      <c r="AF11576" s="99"/>
      <c r="AG11576" s="99"/>
      <c r="AH11576" s="31"/>
      <c r="AI11576" s="31"/>
      <c r="AJ11576" s="31"/>
      <c r="AK11576" s="31"/>
      <c r="AL11576" s="31"/>
      <c r="AO11576" s="376"/>
    </row>
    <row r="11577" spans="1:41" x14ac:dyDescent="0.25">
      <c r="A11577" s="44" t="s">
        <v>7361</v>
      </c>
      <c r="B11577" s="44" t="s">
        <v>14012</v>
      </c>
      <c r="C11577" s="45" t="s">
        <v>14014</v>
      </c>
      <c r="D11577" s="93" t="s">
        <v>17443</v>
      </c>
      <c r="E11577" s="45" t="s">
        <v>6714</v>
      </c>
      <c r="F11577" s="93"/>
      <c r="G11577" s="93"/>
      <c r="H11577" s="93"/>
      <c r="I11577" s="99"/>
      <c r="J11577" s="99"/>
      <c r="K11577" s="99"/>
      <c r="L11577" s="99"/>
      <c r="M11577" s="99"/>
      <c r="N11577" s="99"/>
      <c r="O11577" s="99"/>
      <c r="P11577" s="99"/>
      <c r="Q11577" s="99"/>
      <c r="R11577" s="99"/>
      <c r="S11577" s="99"/>
      <c r="T11577" s="99"/>
      <c r="U11577" s="99"/>
      <c r="V11577" s="99"/>
      <c r="W11577" s="99"/>
      <c r="X11577" s="99"/>
      <c r="Y11577" s="99"/>
      <c r="Z11577" s="99"/>
      <c r="AA11577" s="99"/>
      <c r="AB11577" s="99"/>
      <c r="AC11577" s="99"/>
      <c r="AD11577" s="99"/>
      <c r="AE11577" s="99"/>
      <c r="AF11577" s="99"/>
      <c r="AG11577" s="99"/>
      <c r="AH11577" s="31"/>
      <c r="AI11577" s="31"/>
      <c r="AJ11577" s="31"/>
      <c r="AK11577" s="31"/>
      <c r="AL11577" s="31"/>
      <c r="AO11577" s="376"/>
    </row>
    <row r="11578" spans="1:41" x14ac:dyDescent="0.25">
      <c r="A11578" s="44" t="s">
        <v>7361</v>
      </c>
      <c r="B11578" s="44" t="s">
        <v>2225</v>
      </c>
      <c r="C11578" s="45" t="s">
        <v>14014</v>
      </c>
      <c r="D11578" s="45" t="s">
        <v>9895</v>
      </c>
      <c r="E11578" s="46">
        <v>47483</v>
      </c>
      <c r="F11578" s="93"/>
      <c r="G11578" s="93"/>
      <c r="H11578" s="93"/>
      <c r="I11578" s="99"/>
      <c r="J11578" s="99"/>
      <c r="K11578" s="99"/>
      <c r="L11578" s="99"/>
      <c r="M11578" s="99"/>
      <c r="N11578" s="44"/>
      <c r="O11578" s="44"/>
      <c r="P11578" s="99"/>
      <c r="Q11578" s="99"/>
      <c r="R11578" s="99"/>
      <c r="S11578" s="99"/>
      <c r="T11578" s="99"/>
      <c r="U11578" s="99"/>
      <c r="V11578" s="99"/>
      <c r="W11578" s="99"/>
      <c r="X11578" s="99"/>
      <c r="Y11578" s="99"/>
      <c r="Z11578" s="99"/>
      <c r="AA11578" s="99"/>
      <c r="AB11578" s="99"/>
      <c r="AC11578" s="99"/>
      <c r="AD11578" s="99"/>
      <c r="AE11578" s="99"/>
      <c r="AF11578" s="99"/>
      <c r="AG11578" s="99"/>
      <c r="AH11578" s="31"/>
      <c r="AI11578" s="31"/>
      <c r="AJ11578" s="31"/>
      <c r="AK11578" s="31"/>
      <c r="AL11578" s="31"/>
      <c r="AO11578" s="376"/>
    </row>
    <row r="11579" spans="1:41" x14ac:dyDescent="0.25">
      <c r="A11579" s="44" t="s">
        <v>8695</v>
      </c>
      <c r="B11579" s="44" t="s">
        <v>2199</v>
      </c>
      <c r="C11579" s="45" t="s">
        <v>8696</v>
      </c>
      <c r="D11579" s="46" t="s">
        <v>21328</v>
      </c>
      <c r="E11579" s="46">
        <v>46340</v>
      </c>
      <c r="AO11579" s="376"/>
    </row>
    <row r="11580" spans="1:41" x14ac:dyDescent="0.25">
      <c r="A11580" s="44" t="s">
        <v>8695</v>
      </c>
      <c r="B11580" s="44" t="s">
        <v>2199</v>
      </c>
      <c r="C11580" s="45" t="s">
        <v>8696</v>
      </c>
      <c r="D11580" s="46" t="s">
        <v>21328</v>
      </c>
      <c r="E11580" s="46">
        <v>46340</v>
      </c>
      <c r="AO11580" s="376"/>
    </row>
    <row r="11581" spans="1:41" x14ac:dyDescent="0.3">
      <c r="A11581" s="333" t="s">
        <v>20283</v>
      </c>
      <c r="B11581" s="333" t="s">
        <v>247</v>
      </c>
      <c r="C11581" s="125" t="s">
        <v>21310</v>
      </c>
      <c r="D11581" s="32" t="s">
        <v>20309</v>
      </c>
      <c r="E11581" s="125" t="s">
        <v>9840</v>
      </c>
      <c r="F11581" s="125" t="s">
        <v>1190</v>
      </c>
      <c r="G11581" s="125" t="s">
        <v>1190</v>
      </c>
      <c r="AO11581" s="376"/>
    </row>
    <row r="11582" spans="1:41" x14ac:dyDescent="0.25">
      <c r="A11582" s="44" t="s">
        <v>15856</v>
      </c>
      <c r="B11582" s="44" t="s">
        <v>2350</v>
      </c>
      <c r="C11582" s="45">
        <v>250106</v>
      </c>
      <c r="D11582" s="45" t="s">
        <v>11363</v>
      </c>
      <c r="E11582" s="45" t="s">
        <v>11887</v>
      </c>
      <c r="AO11582" s="376"/>
    </row>
    <row r="11583" spans="1:41" x14ac:dyDescent="0.25">
      <c r="A11583" s="99" t="s">
        <v>1777</v>
      </c>
      <c r="B11583" s="92" t="s">
        <v>11233</v>
      </c>
      <c r="C11583" s="93" t="s">
        <v>11232</v>
      </c>
      <c r="D11583" s="93" t="s">
        <v>1201</v>
      </c>
      <c r="E11583" s="94">
        <v>46682</v>
      </c>
      <c r="F11583" s="93"/>
      <c r="G11583" s="93"/>
      <c r="H11583" s="93"/>
      <c r="I11583" s="99"/>
      <c r="J11583" s="99"/>
      <c r="K11583" s="99"/>
      <c r="L11583" s="99"/>
      <c r="M11583" s="99"/>
      <c r="N11583" s="44"/>
      <c r="O11583" s="44"/>
      <c r="P11583" s="99"/>
      <c r="Q11583" s="99"/>
      <c r="R11583" s="99"/>
      <c r="S11583" s="99"/>
      <c r="T11583" s="99"/>
      <c r="U11583" s="99"/>
      <c r="V11583" s="99"/>
      <c r="W11583" s="99"/>
      <c r="X11583" s="99"/>
      <c r="Y11583" s="99"/>
      <c r="Z11583" s="99"/>
      <c r="AA11583" s="99"/>
      <c r="AB11583" s="99"/>
      <c r="AC11583" s="99"/>
      <c r="AD11583" s="99"/>
      <c r="AE11583" s="99"/>
      <c r="AF11583" s="99"/>
      <c r="AG11583" s="99"/>
      <c r="AH11583" s="31"/>
      <c r="AI11583" s="31"/>
      <c r="AJ11583" s="31"/>
      <c r="AK11583" s="31"/>
      <c r="AL11583" s="31"/>
      <c r="AO11583" s="376"/>
    </row>
    <row r="11584" spans="1:41" x14ac:dyDescent="0.3">
      <c r="A11584" s="99" t="s">
        <v>1777</v>
      </c>
      <c r="B11584" s="92" t="s">
        <v>13413</v>
      </c>
      <c r="C11584" s="93" t="s">
        <v>13414</v>
      </c>
      <c r="D11584" s="93" t="s">
        <v>1201</v>
      </c>
      <c r="E11584" s="94">
        <v>47320</v>
      </c>
      <c r="F11584" s="93"/>
      <c r="G11584" s="93"/>
      <c r="H11584" s="93"/>
      <c r="I11584" s="99"/>
      <c r="J11584" s="99"/>
      <c r="K11584" s="99"/>
      <c r="L11584" s="99"/>
      <c r="M11584" s="99"/>
      <c r="N11584" s="99"/>
      <c r="O11584" s="99"/>
      <c r="P11584" s="99"/>
      <c r="Q11584" s="99"/>
      <c r="R11584" s="99"/>
      <c r="S11584" s="99"/>
      <c r="T11584" s="99"/>
      <c r="U11584" s="99"/>
      <c r="V11584" s="99"/>
      <c r="W11584" s="99"/>
      <c r="X11584" s="99"/>
      <c r="Y11584" s="99"/>
      <c r="Z11584" s="99"/>
      <c r="AA11584" s="99"/>
      <c r="AB11584" s="99"/>
      <c r="AC11584" s="99"/>
      <c r="AD11584" s="99"/>
      <c r="AE11584" s="99"/>
      <c r="AF11584" s="99"/>
      <c r="AG11584" s="99"/>
      <c r="AH11584" s="31"/>
      <c r="AI11584" s="31"/>
      <c r="AJ11584" s="31"/>
      <c r="AK11584" s="31"/>
      <c r="AL11584" s="31"/>
      <c r="AO11584" s="376"/>
    </row>
    <row r="11585" spans="1:41" x14ac:dyDescent="0.3">
      <c r="A11585" s="92" t="s">
        <v>12991</v>
      </c>
      <c r="B11585" s="92" t="s">
        <v>3994</v>
      </c>
      <c r="C11585" s="318" t="s">
        <v>4754</v>
      </c>
      <c r="D11585" s="318" t="s">
        <v>13017</v>
      </c>
      <c r="E11585" s="320">
        <v>46752</v>
      </c>
      <c r="F11585" s="93"/>
      <c r="G11585" s="93"/>
      <c r="H11585" s="93"/>
      <c r="I11585" s="99"/>
      <c r="J11585" s="99"/>
      <c r="K11585" s="99"/>
      <c r="L11585" s="99"/>
      <c r="M11585" s="99"/>
      <c r="N11585" s="99"/>
      <c r="O11585" s="99"/>
      <c r="P11585" s="99"/>
      <c r="Q11585" s="99"/>
      <c r="R11585" s="99"/>
      <c r="S11585" s="99"/>
      <c r="T11585" s="99"/>
      <c r="U11585" s="99"/>
      <c r="V11585" s="99"/>
      <c r="W11585" s="99"/>
      <c r="X11585" s="99"/>
      <c r="Y11585" s="99"/>
      <c r="Z11585" s="99"/>
      <c r="AA11585" s="99"/>
      <c r="AB11585" s="99"/>
      <c r="AC11585" s="99"/>
      <c r="AD11585" s="99"/>
      <c r="AE11585" s="99"/>
      <c r="AF11585" s="99"/>
      <c r="AG11585" s="99"/>
      <c r="AH11585" s="31"/>
      <c r="AI11585" s="31"/>
      <c r="AJ11585" s="31"/>
      <c r="AK11585" s="31"/>
      <c r="AL11585" s="31"/>
      <c r="AO11585" s="376"/>
    </row>
    <row r="11586" spans="1:41" x14ac:dyDescent="0.3">
      <c r="A11586" s="57" t="s">
        <v>1245</v>
      </c>
      <c r="B11586" s="57" t="s">
        <v>1314</v>
      </c>
      <c r="C11586" s="62" t="s">
        <v>4754</v>
      </c>
      <c r="D11586" s="62" t="s">
        <v>20886</v>
      </c>
      <c r="E11586" s="368" t="s">
        <v>9707</v>
      </c>
      <c r="F11586" s="32"/>
      <c r="G11586" s="32"/>
      <c r="H11586" s="32"/>
      <c r="I11586" s="31"/>
      <c r="J11586" s="31"/>
      <c r="K11586" s="31"/>
      <c r="L11586" s="31"/>
      <c r="M11586" s="31"/>
      <c r="N11586" s="31"/>
      <c r="O11586" s="31"/>
      <c r="P11586" s="31"/>
      <c r="Q11586" s="31"/>
      <c r="R11586" s="31"/>
      <c r="S11586" s="31"/>
      <c r="T11586" s="31"/>
      <c r="U11586" s="31"/>
      <c r="V11586" s="31"/>
      <c r="W11586" s="31"/>
      <c r="X11586" s="31"/>
      <c r="Y11586" s="31"/>
      <c r="Z11586" s="31"/>
      <c r="AA11586" s="31"/>
      <c r="AB11586" s="31"/>
      <c r="AC11586" s="31"/>
      <c r="AD11586" s="31"/>
      <c r="AE11586" s="31"/>
      <c r="AF11586" s="31"/>
      <c r="AG11586" s="31"/>
      <c r="AH11586" s="31"/>
      <c r="AI11586" s="31"/>
      <c r="AJ11586" s="31"/>
      <c r="AK11586" s="31"/>
      <c r="AL11586" s="31"/>
      <c r="AO11586" s="376"/>
    </row>
    <row r="11587" spans="1:41" x14ac:dyDescent="0.25">
      <c r="A11587" s="44" t="s">
        <v>18065</v>
      </c>
      <c r="B11587" s="44" t="s">
        <v>17452</v>
      </c>
      <c r="C11587" s="45">
        <v>25010501</v>
      </c>
      <c r="D11587" s="45" t="s">
        <v>11363</v>
      </c>
      <c r="E11587" s="45" t="s">
        <v>12551</v>
      </c>
      <c r="AO11587" s="376"/>
    </row>
    <row r="11588" spans="1:41" x14ac:dyDescent="0.25">
      <c r="A11588" s="44" t="s">
        <v>9483</v>
      </c>
      <c r="B11588" s="92" t="s">
        <v>9602</v>
      </c>
      <c r="C11588" s="45" t="s">
        <v>9343</v>
      </c>
      <c r="D11588" s="93" t="s">
        <v>9601</v>
      </c>
      <c r="E11588" s="94">
        <v>46568</v>
      </c>
      <c r="F11588" s="93"/>
      <c r="G11588" s="93"/>
      <c r="H11588" s="93"/>
      <c r="I11588" s="99"/>
      <c r="J11588" s="99"/>
      <c r="K11588" s="99"/>
      <c r="L11588" s="99"/>
      <c r="M11588" s="99"/>
      <c r="N11588" s="44"/>
      <c r="O11588" s="44"/>
      <c r="P11588" s="99"/>
      <c r="Q11588" s="99"/>
      <c r="R11588" s="99"/>
      <c r="S11588" s="99"/>
      <c r="T11588" s="99"/>
      <c r="U11588" s="99"/>
      <c r="V11588" s="99"/>
      <c r="W11588" s="99"/>
      <c r="X11588" s="99"/>
      <c r="Y11588" s="99"/>
      <c r="Z11588" s="99"/>
      <c r="AA11588" s="99"/>
      <c r="AB11588" s="99"/>
      <c r="AC11588" s="99"/>
      <c r="AD11588" s="99"/>
      <c r="AE11588" s="99"/>
      <c r="AF11588" s="99"/>
      <c r="AG11588" s="99"/>
      <c r="AH11588" s="31"/>
      <c r="AI11588" s="31"/>
      <c r="AJ11588" s="31"/>
      <c r="AK11588" s="31"/>
      <c r="AL11588" s="31"/>
      <c r="AO11588" s="376"/>
    </row>
    <row r="11589" spans="1:41" x14ac:dyDescent="0.3">
      <c r="A11589" s="333" t="s">
        <v>1065</v>
      </c>
      <c r="B11589" s="333" t="s">
        <v>1162</v>
      </c>
      <c r="C11589" s="125" t="s">
        <v>8016</v>
      </c>
      <c r="D11589" s="32" t="s">
        <v>20309</v>
      </c>
      <c r="E11589" s="125" t="s">
        <v>7871</v>
      </c>
      <c r="F11589" s="125" t="s">
        <v>1189</v>
      </c>
      <c r="G11589" s="125" t="s">
        <v>1190</v>
      </c>
      <c r="AO11589" s="376"/>
    </row>
    <row r="11590" spans="1:41" x14ac:dyDescent="0.25">
      <c r="A11590" s="44" t="s">
        <v>260</v>
      </c>
      <c r="B11590" s="319" t="s">
        <v>19513</v>
      </c>
      <c r="C11590" s="318" t="s">
        <v>19754</v>
      </c>
      <c r="D11590" s="93" t="s">
        <v>19934</v>
      </c>
      <c r="E11590" s="320">
        <v>47177</v>
      </c>
      <c r="F11590" s="93"/>
      <c r="G11590" s="93"/>
      <c r="H11590" s="93"/>
      <c r="I11590" s="99"/>
      <c r="J11590" s="99"/>
      <c r="K11590" s="99"/>
      <c r="L11590" s="99"/>
      <c r="M11590" s="99"/>
      <c r="N11590" s="99"/>
      <c r="O11590" s="99"/>
      <c r="P11590" s="99"/>
      <c r="Q11590" s="99"/>
      <c r="R11590" s="99"/>
      <c r="S11590" s="99"/>
      <c r="T11590" s="99"/>
      <c r="U11590" s="99"/>
      <c r="V11590" s="99"/>
      <c r="W11590" s="99"/>
      <c r="X11590" s="99"/>
      <c r="Y11590" s="99"/>
      <c r="Z11590" s="99"/>
      <c r="AA11590" s="99"/>
      <c r="AB11590" s="99"/>
      <c r="AC11590" s="99"/>
      <c r="AD11590" s="99"/>
      <c r="AE11590" s="99"/>
      <c r="AF11590" s="99"/>
      <c r="AG11590" s="99"/>
      <c r="AH11590" s="31"/>
      <c r="AI11590" s="31"/>
      <c r="AJ11590" s="31"/>
      <c r="AK11590" s="31"/>
      <c r="AL11590" s="31"/>
      <c r="AO11590" s="376"/>
    </row>
    <row r="11591" spans="1:41" x14ac:dyDescent="0.25">
      <c r="A11591" s="44" t="s">
        <v>260</v>
      </c>
      <c r="B11591" s="44" t="s">
        <v>3156</v>
      </c>
      <c r="C11591" s="45" t="s">
        <v>7430</v>
      </c>
      <c r="D11591" s="45" t="s">
        <v>11204</v>
      </c>
      <c r="E11591" s="45" t="s">
        <v>7871</v>
      </c>
      <c r="F11591" s="93"/>
      <c r="G11591" s="93"/>
      <c r="H11591" s="93"/>
      <c r="I11591" s="99"/>
      <c r="J11591" s="99"/>
      <c r="K11591" s="99"/>
      <c r="L11591" s="99"/>
      <c r="M11591" s="99"/>
      <c r="N11591" s="99"/>
      <c r="O11591" s="99"/>
      <c r="P11591" s="99"/>
      <c r="Q11591" s="99"/>
      <c r="R11591" s="99"/>
      <c r="S11591" s="99"/>
      <c r="T11591" s="99"/>
      <c r="U11591" s="99"/>
      <c r="V11591" s="99"/>
      <c r="W11591" s="99"/>
      <c r="X11591" s="99"/>
      <c r="Y11591" s="99"/>
      <c r="Z11591" s="99"/>
      <c r="AA11591" s="99"/>
      <c r="AB11591" s="99"/>
      <c r="AC11591" s="99"/>
      <c r="AD11591" s="99"/>
      <c r="AE11591" s="99"/>
      <c r="AF11591" s="99"/>
      <c r="AG11591" s="99"/>
      <c r="AH11591" s="31"/>
      <c r="AI11591" s="31"/>
      <c r="AJ11591" s="31"/>
      <c r="AK11591" s="31"/>
      <c r="AL11591" s="31"/>
      <c r="AO11591" s="376"/>
    </row>
    <row r="11592" spans="1:41" x14ac:dyDescent="0.25">
      <c r="A11592" s="44" t="s">
        <v>260</v>
      </c>
      <c r="B11592" s="44" t="s">
        <v>3156</v>
      </c>
      <c r="C11592" s="45" t="s">
        <v>7430</v>
      </c>
      <c r="D11592" s="93" t="s">
        <v>17443</v>
      </c>
      <c r="E11592" s="45" t="s">
        <v>7871</v>
      </c>
      <c r="F11592" s="93"/>
      <c r="G11592" s="93"/>
      <c r="H11592" s="93"/>
      <c r="I11592" s="99"/>
      <c r="J11592" s="99"/>
      <c r="K11592" s="99"/>
      <c r="L11592" s="99"/>
      <c r="M11592" s="99"/>
      <c r="N11592" s="99"/>
      <c r="O11592" s="99"/>
      <c r="P11592" s="99"/>
      <c r="Q11592" s="99"/>
      <c r="R11592" s="99"/>
      <c r="S11592" s="99"/>
      <c r="T11592" s="99"/>
      <c r="U11592" s="99"/>
      <c r="V11592" s="99"/>
      <c r="W11592" s="99"/>
      <c r="X11592" s="99"/>
      <c r="Y11592" s="99"/>
      <c r="Z11592" s="99"/>
      <c r="AA11592" s="99"/>
      <c r="AB11592" s="99"/>
      <c r="AC11592" s="99"/>
      <c r="AD11592" s="99"/>
      <c r="AE11592" s="99"/>
      <c r="AF11592" s="99"/>
      <c r="AG11592" s="99"/>
      <c r="AH11592" s="31"/>
      <c r="AI11592" s="31"/>
      <c r="AJ11592" s="31"/>
      <c r="AK11592" s="31"/>
      <c r="AL11592" s="31"/>
      <c r="AO11592" s="376"/>
    </row>
    <row r="11593" spans="1:41" x14ac:dyDescent="0.25">
      <c r="A11593" s="44" t="s">
        <v>260</v>
      </c>
      <c r="B11593" s="44" t="s">
        <v>3156</v>
      </c>
      <c r="C11593" s="45" t="s">
        <v>7430</v>
      </c>
      <c r="D11593" s="45" t="s">
        <v>9895</v>
      </c>
      <c r="E11593" s="45" t="s">
        <v>4823</v>
      </c>
      <c r="F11593" s="93"/>
      <c r="G11593" s="93"/>
      <c r="H11593" s="93"/>
      <c r="I11593" s="99"/>
      <c r="J11593" s="99"/>
      <c r="K11593" s="99"/>
      <c r="L11593" s="99"/>
      <c r="M11593" s="99"/>
      <c r="N11593" s="44"/>
      <c r="O11593" s="44"/>
      <c r="P11593" s="99"/>
      <c r="Q11593" s="99"/>
      <c r="R11593" s="99"/>
      <c r="S11593" s="99"/>
      <c r="T11593" s="99"/>
      <c r="U11593" s="99"/>
      <c r="V11593" s="99"/>
      <c r="W11593" s="99"/>
      <c r="X11593" s="99"/>
      <c r="Y11593" s="99"/>
      <c r="Z11593" s="99"/>
      <c r="AA11593" s="99"/>
      <c r="AB11593" s="99"/>
      <c r="AC11593" s="99"/>
      <c r="AD11593" s="99"/>
      <c r="AE11593" s="99"/>
      <c r="AF11593" s="99"/>
      <c r="AG11593" s="99"/>
      <c r="AH11593" s="31"/>
      <c r="AI11593" s="31"/>
      <c r="AJ11593" s="31"/>
      <c r="AK11593" s="31"/>
      <c r="AL11593" s="31"/>
      <c r="AO11593" s="376"/>
    </row>
    <row r="11594" spans="1:41" x14ac:dyDescent="0.25">
      <c r="A11594" s="44" t="s">
        <v>261</v>
      </c>
      <c r="B11594" s="319" t="s">
        <v>19513</v>
      </c>
      <c r="C11594" s="318" t="s">
        <v>19755</v>
      </c>
      <c r="D11594" s="93" t="s">
        <v>19934</v>
      </c>
      <c r="E11594" s="320">
        <v>47177</v>
      </c>
      <c r="F11594" s="93"/>
      <c r="G11594" s="93"/>
      <c r="H11594" s="93"/>
      <c r="I11594" s="99"/>
      <c r="J11594" s="99"/>
      <c r="K11594" s="99"/>
      <c r="L11594" s="99"/>
      <c r="M11594" s="99"/>
      <c r="N11594" s="99"/>
      <c r="O11594" s="99"/>
      <c r="P11594" s="99"/>
      <c r="Q11594" s="99"/>
      <c r="R11594" s="99"/>
      <c r="S11594" s="99"/>
      <c r="T11594" s="99"/>
      <c r="U11594" s="99"/>
      <c r="V11594" s="99"/>
      <c r="W11594" s="99"/>
      <c r="X11594" s="99"/>
      <c r="Y11594" s="99"/>
      <c r="Z11594" s="99"/>
      <c r="AA11594" s="99"/>
      <c r="AB11594" s="99"/>
      <c r="AC11594" s="99"/>
      <c r="AD11594" s="99"/>
      <c r="AE11594" s="99"/>
      <c r="AF11594" s="99"/>
      <c r="AG11594" s="99"/>
      <c r="AH11594" s="31"/>
      <c r="AI11594" s="31"/>
      <c r="AJ11594" s="31"/>
      <c r="AK11594" s="31"/>
      <c r="AL11594" s="31"/>
      <c r="AO11594" s="376"/>
    </row>
    <row r="11595" spans="1:41" x14ac:dyDescent="0.25">
      <c r="A11595" s="44" t="s">
        <v>261</v>
      </c>
      <c r="B11595" s="44" t="s">
        <v>3156</v>
      </c>
      <c r="C11595" s="45" t="s">
        <v>7431</v>
      </c>
      <c r="D11595" s="45" t="s">
        <v>11204</v>
      </c>
      <c r="E11595" s="45" t="s">
        <v>7871</v>
      </c>
      <c r="F11595" s="93"/>
      <c r="G11595" s="93"/>
      <c r="H11595" s="93"/>
      <c r="I11595" s="99"/>
      <c r="J11595" s="99"/>
      <c r="K11595" s="99"/>
      <c r="L11595" s="99"/>
      <c r="M11595" s="99"/>
      <c r="N11595" s="99"/>
      <c r="O11595" s="99"/>
      <c r="P11595" s="99"/>
      <c r="Q11595" s="99"/>
      <c r="R11595" s="99"/>
      <c r="S11595" s="99"/>
      <c r="T11595" s="99"/>
      <c r="U11595" s="99"/>
      <c r="V11595" s="99"/>
      <c r="W11595" s="99"/>
      <c r="X11595" s="99"/>
      <c r="Y11595" s="99"/>
      <c r="Z11595" s="99"/>
      <c r="AA11595" s="99"/>
      <c r="AB11595" s="99"/>
      <c r="AC11595" s="99"/>
      <c r="AD11595" s="99"/>
      <c r="AE11595" s="99"/>
      <c r="AF11595" s="99"/>
      <c r="AG11595" s="99"/>
      <c r="AH11595" s="31"/>
      <c r="AI11595" s="31"/>
      <c r="AJ11595" s="31"/>
      <c r="AK11595" s="31"/>
      <c r="AL11595" s="31"/>
      <c r="AO11595" s="376"/>
    </row>
    <row r="11596" spans="1:41" x14ac:dyDescent="0.25">
      <c r="A11596" s="44" t="s">
        <v>261</v>
      </c>
      <c r="B11596" s="44" t="s">
        <v>3156</v>
      </c>
      <c r="C11596" s="45" t="s">
        <v>7431</v>
      </c>
      <c r="D11596" s="93" t="s">
        <v>17443</v>
      </c>
      <c r="E11596" s="45" t="s">
        <v>7871</v>
      </c>
      <c r="F11596" s="93"/>
      <c r="G11596" s="93"/>
      <c r="H11596" s="93"/>
      <c r="I11596" s="99"/>
      <c r="J11596" s="99"/>
      <c r="K11596" s="99"/>
      <c r="L11596" s="99"/>
      <c r="M11596" s="99"/>
      <c r="N11596" s="99"/>
      <c r="O11596" s="99"/>
      <c r="P11596" s="99"/>
      <c r="Q11596" s="99"/>
      <c r="R11596" s="99"/>
      <c r="S11596" s="99"/>
      <c r="T11596" s="99"/>
      <c r="U11596" s="99"/>
      <c r="V11596" s="99"/>
      <c r="W11596" s="99"/>
      <c r="X11596" s="99"/>
      <c r="Y11596" s="99"/>
      <c r="Z11596" s="99"/>
      <c r="AA11596" s="99"/>
      <c r="AB11596" s="99"/>
      <c r="AC11596" s="99"/>
      <c r="AD11596" s="99"/>
      <c r="AE11596" s="99"/>
      <c r="AF11596" s="99"/>
      <c r="AG11596" s="99"/>
      <c r="AH11596" s="31"/>
      <c r="AI11596" s="31"/>
      <c r="AJ11596" s="31"/>
      <c r="AK11596" s="31"/>
      <c r="AL11596" s="31"/>
      <c r="AO11596" s="376"/>
    </row>
    <row r="11597" spans="1:41" x14ac:dyDescent="0.25">
      <c r="A11597" s="44" t="s">
        <v>261</v>
      </c>
      <c r="B11597" s="44" t="s">
        <v>3156</v>
      </c>
      <c r="C11597" s="45" t="s">
        <v>7431</v>
      </c>
      <c r="D11597" s="45" t="s">
        <v>9895</v>
      </c>
      <c r="E11597" s="45" t="s">
        <v>4823</v>
      </c>
      <c r="F11597" s="93"/>
      <c r="G11597" s="93"/>
      <c r="H11597" s="93"/>
      <c r="I11597" s="99"/>
      <c r="J11597" s="99"/>
      <c r="K11597" s="99"/>
      <c r="L11597" s="99"/>
      <c r="M11597" s="99"/>
      <c r="N11597" s="44"/>
      <c r="O11597" s="44"/>
      <c r="P11597" s="99"/>
      <c r="Q11597" s="99"/>
      <c r="R11597" s="99"/>
      <c r="S11597" s="99"/>
      <c r="T11597" s="99"/>
      <c r="U11597" s="99"/>
      <c r="V11597" s="99"/>
      <c r="W11597" s="99"/>
      <c r="X11597" s="99"/>
      <c r="Y11597" s="99"/>
      <c r="Z11597" s="99"/>
      <c r="AA11597" s="99"/>
      <c r="AB11597" s="99"/>
      <c r="AC11597" s="99"/>
      <c r="AD11597" s="99"/>
      <c r="AE11597" s="99"/>
      <c r="AF11597" s="99"/>
      <c r="AG11597" s="99"/>
      <c r="AH11597" s="31"/>
      <c r="AI11597" s="31"/>
      <c r="AJ11597" s="31"/>
      <c r="AK11597" s="31"/>
      <c r="AL11597" s="31"/>
      <c r="AO11597" s="376"/>
    </row>
    <row r="11598" spans="1:41" x14ac:dyDescent="0.25">
      <c r="A11598" s="44" t="s">
        <v>12712</v>
      </c>
      <c r="B11598" s="44" t="s">
        <v>199</v>
      </c>
      <c r="C11598" s="45">
        <v>241001</v>
      </c>
      <c r="D11598" s="45" t="s">
        <v>11363</v>
      </c>
      <c r="E11598" s="45" t="s">
        <v>5332</v>
      </c>
      <c r="AO11598" s="376"/>
    </row>
    <row r="11599" spans="1:41" x14ac:dyDescent="0.25">
      <c r="A11599" s="44" t="s">
        <v>9484</v>
      </c>
      <c r="B11599" s="92" t="s">
        <v>9602</v>
      </c>
      <c r="C11599" s="77" t="s">
        <v>9336</v>
      </c>
      <c r="D11599" s="93" t="s">
        <v>9601</v>
      </c>
      <c r="E11599" s="94">
        <v>46568</v>
      </c>
      <c r="F11599" s="93"/>
      <c r="G11599" s="93"/>
      <c r="H11599" s="93"/>
      <c r="I11599" s="99"/>
      <c r="J11599" s="99"/>
      <c r="K11599" s="99"/>
      <c r="L11599" s="99"/>
      <c r="M11599" s="99"/>
      <c r="N11599" s="44"/>
      <c r="O11599" s="44"/>
      <c r="P11599" s="99"/>
      <c r="Q11599" s="99"/>
      <c r="R11599" s="99"/>
      <c r="S11599" s="99"/>
      <c r="T11599" s="99"/>
      <c r="U11599" s="99"/>
      <c r="V11599" s="99"/>
      <c r="W11599" s="99"/>
      <c r="X11599" s="99"/>
      <c r="Y11599" s="99"/>
      <c r="Z11599" s="99"/>
      <c r="AA11599" s="99"/>
      <c r="AB11599" s="99"/>
      <c r="AC11599" s="99"/>
      <c r="AD11599" s="99"/>
      <c r="AE11599" s="99"/>
      <c r="AF11599" s="99"/>
      <c r="AG11599" s="99"/>
      <c r="AH11599" s="31"/>
      <c r="AI11599" s="31"/>
      <c r="AJ11599" s="31"/>
      <c r="AK11599" s="31"/>
      <c r="AL11599" s="31"/>
      <c r="AO11599" s="376"/>
    </row>
    <row r="11600" spans="1:41" x14ac:dyDescent="0.3">
      <c r="A11600" s="333" t="s">
        <v>21287</v>
      </c>
      <c r="B11600" s="333" t="s">
        <v>1182</v>
      </c>
      <c r="C11600" s="125" t="s">
        <v>21311</v>
      </c>
      <c r="D11600" s="32" t="s">
        <v>20309</v>
      </c>
      <c r="E11600" s="125" t="s">
        <v>9840</v>
      </c>
      <c r="F11600" s="125" t="s">
        <v>1190</v>
      </c>
      <c r="G11600" s="125" t="s">
        <v>1190</v>
      </c>
      <c r="AO11600" s="376"/>
    </row>
    <row r="11601" spans="1:41" x14ac:dyDescent="0.25">
      <c r="A11601" s="44" t="s">
        <v>15857</v>
      </c>
      <c r="B11601" s="44" t="s">
        <v>2186</v>
      </c>
      <c r="C11601" s="45">
        <v>25090101</v>
      </c>
      <c r="D11601" s="45" t="s">
        <v>11363</v>
      </c>
      <c r="E11601" s="45" t="s">
        <v>4972</v>
      </c>
      <c r="AO11601" s="376"/>
    </row>
    <row r="11602" spans="1:41" x14ac:dyDescent="0.25">
      <c r="A11602" s="44" t="s">
        <v>15857</v>
      </c>
      <c r="B11602" s="44" t="s">
        <v>3044</v>
      </c>
      <c r="C11602" s="45">
        <v>25090102</v>
      </c>
      <c r="D11602" s="45" t="s">
        <v>11363</v>
      </c>
      <c r="E11602" s="45" t="s">
        <v>4972</v>
      </c>
      <c r="AO11602" s="376"/>
    </row>
    <row r="11603" spans="1:41" x14ac:dyDescent="0.25">
      <c r="A11603" s="44" t="s">
        <v>15857</v>
      </c>
      <c r="B11603" s="44" t="s">
        <v>15640</v>
      </c>
      <c r="C11603" s="45">
        <v>250903</v>
      </c>
      <c r="D11603" s="45" t="s">
        <v>11363</v>
      </c>
      <c r="E11603" s="45" t="s">
        <v>4972</v>
      </c>
      <c r="AO11603" s="376"/>
    </row>
    <row r="11604" spans="1:41" x14ac:dyDescent="0.25">
      <c r="A11604" s="44" t="s">
        <v>15857</v>
      </c>
      <c r="B11604" s="44" t="s">
        <v>21449</v>
      </c>
      <c r="C11604" s="45">
        <v>260504</v>
      </c>
      <c r="D11604" s="45" t="s">
        <v>11363</v>
      </c>
      <c r="E11604" s="45" t="s">
        <v>21450</v>
      </c>
      <c r="AO11604" s="376"/>
    </row>
    <row r="11605" spans="1:41" x14ac:dyDescent="0.25">
      <c r="A11605" s="44" t="s">
        <v>8697</v>
      </c>
      <c r="B11605" s="44" t="s">
        <v>145</v>
      </c>
      <c r="C11605" s="45" t="s">
        <v>8698</v>
      </c>
      <c r="D11605" s="46" t="s">
        <v>21328</v>
      </c>
      <c r="E11605" s="46">
        <v>46403</v>
      </c>
      <c r="AO11605" s="376"/>
    </row>
    <row r="11606" spans="1:41" x14ac:dyDescent="0.25">
      <c r="A11606" s="44" t="s">
        <v>8697</v>
      </c>
      <c r="B11606" s="44" t="s">
        <v>145</v>
      </c>
      <c r="C11606" s="45" t="s">
        <v>14529</v>
      </c>
      <c r="D11606" s="46" t="s">
        <v>21328</v>
      </c>
      <c r="E11606" s="46">
        <v>46583</v>
      </c>
      <c r="AO11606" s="376"/>
    </row>
    <row r="11607" spans="1:41" x14ac:dyDescent="0.25">
      <c r="A11607" s="44" t="s">
        <v>7886</v>
      </c>
      <c r="B11607" s="44" t="s">
        <v>925</v>
      </c>
      <c r="C11607" s="45">
        <v>230601</v>
      </c>
      <c r="D11607" s="45" t="s">
        <v>11363</v>
      </c>
      <c r="E11607" s="45" t="s">
        <v>7770</v>
      </c>
      <c r="AO11607" s="376"/>
    </row>
    <row r="11608" spans="1:41" x14ac:dyDescent="0.25">
      <c r="A11608" s="44" t="s">
        <v>2237</v>
      </c>
      <c r="B11608" s="44" t="s">
        <v>2238</v>
      </c>
      <c r="C11608" s="45" t="s">
        <v>2239</v>
      </c>
      <c r="D11608" s="45" t="s">
        <v>11204</v>
      </c>
      <c r="E11608" s="45" t="s">
        <v>11150</v>
      </c>
      <c r="F11608" s="93"/>
      <c r="G11608" s="93"/>
      <c r="H11608" s="93"/>
      <c r="I11608" s="99"/>
      <c r="J11608" s="99"/>
      <c r="K11608" s="99"/>
      <c r="L11608" s="99"/>
      <c r="M11608" s="99"/>
      <c r="N11608" s="99"/>
      <c r="O11608" s="99"/>
      <c r="P11608" s="99"/>
      <c r="Q11608" s="99"/>
      <c r="R11608" s="99"/>
      <c r="S11608" s="99"/>
      <c r="T11608" s="99"/>
      <c r="U11608" s="99"/>
      <c r="V11608" s="99"/>
      <c r="W11608" s="99"/>
      <c r="X11608" s="99"/>
      <c r="Y11608" s="99"/>
      <c r="Z11608" s="99"/>
      <c r="AA11608" s="99"/>
      <c r="AB11608" s="99"/>
      <c r="AC11608" s="99"/>
      <c r="AD11608" s="99"/>
      <c r="AE11608" s="99"/>
      <c r="AF11608" s="99"/>
      <c r="AG11608" s="99"/>
      <c r="AH11608" s="31"/>
      <c r="AI11608" s="31"/>
      <c r="AJ11608" s="31"/>
      <c r="AK11608" s="31"/>
      <c r="AL11608" s="31"/>
      <c r="AO11608" s="376"/>
    </row>
    <row r="11609" spans="1:41" x14ac:dyDescent="0.25">
      <c r="A11609" s="44" t="s">
        <v>2237</v>
      </c>
      <c r="B11609" s="44" t="s">
        <v>2238</v>
      </c>
      <c r="C11609" s="45" t="s">
        <v>17355</v>
      </c>
      <c r="D11609" s="93" t="s">
        <v>17443</v>
      </c>
      <c r="E11609" s="45" t="s">
        <v>11150</v>
      </c>
      <c r="F11609" s="93"/>
      <c r="G11609" s="93"/>
      <c r="H11609" s="93"/>
      <c r="I11609" s="99"/>
      <c r="J11609" s="99"/>
      <c r="K11609" s="99"/>
      <c r="L11609" s="99"/>
      <c r="M11609" s="99"/>
      <c r="N11609" s="99"/>
      <c r="O11609" s="99"/>
      <c r="P11609" s="99"/>
      <c r="Q11609" s="99"/>
      <c r="R11609" s="99"/>
      <c r="S11609" s="99"/>
      <c r="T11609" s="99"/>
      <c r="U11609" s="99"/>
      <c r="V11609" s="99"/>
      <c r="W11609" s="99"/>
      <c r="X11609" s="99"/>
      <c r="Y11609" s="99"/>
      <c r="Z11609" s="99"/>
      <c r="AA11609" s="99"/>
      <c r="AB11609" s="99"/>
      <c r="AC11609" s="99"/>
      <c r="AD11609" s="99"/>
      <c r="AE11609" s="99"/>
      <c r="AF11609" s="99"/>
      <c r="AG11609" s="99"/>
      <c r="AH11609" s="31"/>
      <c r="AI11609" s="31"/>
      <c r="AJ11609" s="31"/>
      <c r="AK11609" s="31"/>
      <c r="AL11609" s="31"/>
      <c r="AO11609" s="376"/>
    </row>
    <row r="11610" spans="1:41" x14ac:dyDescent="0.3">
      <c r="A11610" s="333" t="s">
        <v>761</v>
      </c>
      <c r="B11610" s="333" t="s">
        <v>1159</v>
      </c>
      <c r="C11610" s="125" t="s">
        <v>19092</v>
      </c>
      <c r="D11610" s="32" t="s">
        <v>20309</v>
      </c>
      <c r="E11610" s="125" t="s">
        <v>9249</v>
      </c>
      <c r="F11610" s="125" t="s">
        <v>1189</v>
      </c>
      <c r="G11610" s="125" t="s">
        <v>1190</v>
      </c>
      <c r="AO11610" s="376"/>
    </row>
    <row r="11611" spans="1:41" x14ac:dyDescent="0.25">
      <c r="A11611" s="44" t="s">
        <v>761</v>
      </c>
      <c r="B11611" s="44" t="s">
        <v>12110</v>
      </c>
      <c r="C11611" s="45">
        <v>14.24</v>
      </c>
      <c r="D11611" s="45" t="s">
        <v>12549</v>
      </c>
      <c r="E11611" s="46">
        <v>47299</v>
      </c>
      <c r="F11611" s="45"/>
      <c r="G11611" s="93"/>
      <c r="H11611" s="93"/>
      <c r="I11611" s="99"/>
      <c r="J11611" s="99"/>
      <c r="K11611" s="99"/>
      <c r="L11611" s="99"/>
      <c r="M11611" s="99"/>
      <c r="N11611" s="99"/>
      <c r="O11611" s="99"/>
      <c r="P11611" s="99"/>
      <c r="Q11611" s="99"/>
      <c r="R11611" s="99"/>
      <c r="S11611" s="99"/>
      <c r="T11611" s="99"/>
      <c r="U11611" s="99"/>
      <c r="V11611" s="99"/>
      <c r="W11611" s="99"/>
      <c r="X11611" s="99"/>
      <c r="Y11611" s="99"/>
      <c r="Z11611" s="99"/>
      <c r="AA11611" s="99"/>
      <c r="AB11611" s="99"/>
      <c r="AC11611" s="99"/>
      <c r="AD11611" s="99"/>
      <c r="AE11611" s="99"/>
      <c r="AF11611" s="99"/>
      <c r="AG11611" s="99"/>
      <c r="AH11611" s="31"/>
      <c r="AI11611" s="31"/>
      <c r="AJ11611" s="31"/>
      <c r="AK11611" s="31"/>
      <c r="AL11611" s="31"/>
      <c r="AO11611" s="376"/>
    </row>
    <row r="11612" spans="1:41" x14ac:dyDescent="0.25">
      <c r="A11612" s="44" t="s">
        <v>761</v>
      </c>
      <c r="B11612" s="44" t="s">
        <v>10259</v>
      </c>
      <c r="C11612" s="45" t="s">
        <v>10129</v>
      </c>
      <c r="D11612" s="46" t="s">
        <v>21328</v>
      </c>
      <c r="E11612" s="46">
        <v>46556</v>
      </c>
      <c r="AO11612" s="376"/>
    </row>
    <row r="11613" spans="1:41" x14ac:dyDescent="0.25">
      <c r="A11613" s="44" t="s">
        <v>761</v>
      </c>
      <c r="B11613" s="44" t="s">
        <v>10259</v>
      </c>
      <c r="C11613" s="45" t="s">
        <v>10129</v>
      </c>
      <c r="D11613" s="46" t="s">
        <v>21328</v>
      </c>
      <c r="E11613" s="46">
        <v>46556</v>
      </c>
      <c r="AO11613" s="376"/>
    </row>
    <row r="11614" spans="1:41" x14ac:dyDescent="0.25">
      <c r="A11614" s="44" t="s">
        <v>761</v>
      </c>
      <c r="B11614" s="44" t="s">
        <v>3039</v>
      </c>
      <c r="C11614" s="45">
        <v>230904</v>
      </c>
      <c r="D11614" s="45" t="s">
        <v>11363</v>
      </c>
      <c r="E11614" s="45" t="s">
        <v>7871</v>
      </c>
      <c r="AO11614" s="376"/>
    </row>
    <row r="11615" spans="1:41" x14ac:dyDescent="0.25">
      <c r="A11615" s="44" t="s">
        <v>761</v>
      </c>
      <c r="B11615" s="44" t="s">
        <v>5134</v>
      </c>
      <c r="C11615" s="45">
        <v>240804</v>
      </c>
      <c r="D11615" s="45" t="s">
        <v>11363</v>
      </c>
      <c r="E11615" s="45" t="s">
        <v>11260</v>
      </c>
      <c r="AO11615" s="376"/>
    </row>
    <row r="11616" spans="1:41" x14ac:dyDescent="0.3">
      <c r="A11616" s="57" t="s">
        <v>4696</v>
      </c>
      <c r="B11616" s="57" t="s">
        <v>2173</v>
      </c>
      <c r="C11616" s="62">
        <v>24030</v>
      </c>
      <c r="D11616" s="62" t="s">
        <v>20886</v>
      </c>
      <c r="E11616" s="60">
        <v>47057</v>
      </c>
      <c r="F11616" s="32"/>
      <c r="G11616" s="32"/>
      <c r="H11616" s="32"/>
      <c r="I11616" s="31"/>
      <c r="J11616" s="31"/>
      <c r="K11616" s="31"/>
      <c r="L11616" s="31"/>
      <c r="M11616" s="31"/>
      <c r="N11616" s="31"/>
      <c r="O11616" s="31"/>
      <c r="P11616" s="31"/>
      <c r="Q11616" s="31"/>
      <c r="R11616" s="31"/>
      <c r="S11616" s="31"/>
      <c r="T11616" s="31"/>
      <c r="U11616" s="31"/>
      <c r="V11616" s="31"/>
      <c r="W11616" s="31"/>
      <c r="X11616" s="31"/>
      <c r="Y11616" s="31"/>
      <c r="Z11616" s="31"/>
      <c r="AA11616" s="31"/>
      <c r="AB11616" s="31"/>
      <c r="AC11616" s="31"/>
      <c r="AD11616" s="31"/>
      <c r="AE11616" s="31"/>
      <c r="AF11616" s="31"/>
      <c r="AG11616" s="31"/>
      <c r="AH11616" s="31"/>
      <c r="AI11616" s="31"/>
      <c r="AJ11616" s="31"/>
      <c r="AK11616" s="31"/>
      <c r="AL11616" s="31"/>
      <c r="AO11616" s="376"/>
    </row>
    <row r="11617" spans="1:41" x14ac:dyDescent="0.25">
      <c r="A11617" s="44" t="s">
        <v>2417</v>
      </c>
      <c r="B11617" s="44" t="s">
        <v>3475</v>
      </c>
      <c r="C11617" s="45">
        <v>230301</v>
      </c>
      <c r="D11617" s="45" t="s">
        <v>11363</v>
      </c>
      <c r="E11617" s="45" t="s">
        <v>5265</v>
      </c>
      <c r="AO11617" s="376"/>
    </row>
    <row r="11618" spans="1:41" x14ac:dyDescent="0.25">
      <c r="A11618" s="44" t="s">
        <v>2417</v>
      </c>
      <c r="B11618" s="44" t="s">
        <v>928</v>
      </c>
      <c r="C11618" s="45">
        <v>231104</v>
      </c>
      <c r="D11618" s="45" t="s">
        <v>11363</v>
      </c>
      <c r="E11618" s="45" t="s">
        <v>8334</v>
      </c>
      <c r="AO11618" s="376"/>
    </row>
    <row r="11619" spans="1:41" x14ac:dyDescent="0.25">
      <c r="A11619" s="44" t="s">
        <v>12353</v>
      </c>
      <c r="B11619" s="44" t="s">
        <v>12149</v>
      </c>
      <c r="C11619" s="45">
        <v>32.24</v>
      </c>
      <c r="D11619" s="45" t="s">
        <v>12549</v>
      </c>
      <c r="E11619" s="46">
        <v>47299</v>
      </c>
      <c r="F11619" s="45"/>
      <c r="G11619" s="93"/>
      <c r="H11619" s="93"/>
      <c r="I11619" s="99"/>
      <c r="J11619" s="99"/>
      <c r="K11619" s="99"/>
      <c r="L11619" s="99"/>
      <c r="M11619" s="99"/>
      <c r="N11619" s="99"/>
      <c r="O11619" s="99"/>
      <c r="P11619" s="99"/>
      <c r="Q11619" s="99"/>
      <c r="R11619" s="99"/>
      <c r="S11619" s="99"/>
      <c r="T11619" s="99"/>
      <c r="U11619" s="99"/>
      <c r="V11619" s="99"/>
      <c r="W11619" s="99"/>
      <c r="X11619" s="99"/>
      <c r="Y11619" s="99"/>
      <c r="Z11619" s="99"/>
      <c r="AA11619" s="99"/>
      <c r="AB11619" s="99"/>
      <c r="AC11619" s="99"/>
      <c r="AD11619" s="99"/>
      <c r="AE11619" s="99"/>
      <c r="AF11619" s="99"/>
      <c r="AG11619" s="99"/>
      <c r="AH11619" s="31"/>
      <c r="AI11619" s="31"/>
      <c r="AJ11619" s="31"/>
      <c r="AK11619" s="31"/>
      <c r="AL11619" s="31"/>
      <c r="AO11619" s="376"/>
    </row>
    <row r="11620" spans="1:41" x14ac:dyDescent="0.25">
      <c r="A11620" s="80" t="s">
        <v>6281</v>
      </c>
      <c r="B11620" s="80" t="s">
        <v>1808</v>
      </c>
      <c r="C11620" s="81" t="s">
        <v>21201</v>
      </c>
      <c r="D11620" s="81" t="s">
        <v>1712</v>
      </c>
      <c r="E11620" s="82">
        <v>47748</v>
      </c>
      <c r="F11620" s="93"/>
      <c r="G11620" s="93"/>
      <c r="H11620" s="93"/>
      <c r="I11620" s="99"/>
      <c r="J11620" s="99"/>
      <c r="K11620" s="99"/>
      <c r="L11620" s="99"/>
      <c r="M11620" s="99"/>
      <c r="N11620" s="44"/>
      <c r="O11620" s="44"/>
      <c r="P11620" s="99"/>
      <c r="Q11620" s="99"/>
      <c r="R11620" s="99"/>
      <c r="S11620" s="99"/>
      <c r="T11620" s="99"/>
      <c r="U11620" s="99"/>
      <c r="V11620" s="99"/>
      <c r="W11620" s="99"/>
      <c r="X11620" s="99"/>
      <c r="Y11620" s="99"/>
      <c r="Z11620" s="99"/>
      <c r="AA11620" s="99"/>
      <c r="AB11620" s="99"/>
      <c r="AC11620" s="99"/>
      <c r="AD11620" s="99"/>
      <c r="AE11620" s="99"/>
      <c r="AF11620" s="99"/>
      <c r="AG11620" s="99"/>
      <c r="AH11620" s="31"/>
      <c r="AI11620" s="31"/>
      <c r="AJ11620" s="31"/>
      <c r="AK11620" s="31"/>
      <c r="AL11620" s="31"/>
      <c r="AO11620" s="376"/>
    </row>
    <row r="11621" spans="1:41" x14ac:dyDescent="0.25">
      <c r="A11621" s="44" t="s">
        <v>15858</v>
      </c>
      <c r="B11621" s="44" t="s">
        <v>5134</v>
      </c>
      <c r="C11621" s="45">
        <v>250802</v>
      </c>
      <c r="D11621" s="45" t="s">
        <v>11363</v>
      </c>
      <c r="E11621" s="45" t="s">
        <v>9880</v>
      </c>
      <c r="AO11621" s="376"/>
    </row>
    <row r="11622" spans="1:41" x14ac:dyDescent="0.25">
      <c r="A11622" s="44" t="s">
        <v>7153</v>
      </c>
      <c r="B11622" s="44" t="s">
        <v>153</v>
      </c>
      <c r="C11622" s="45" t="s">
        <v>7154</v>
      </c>
      <c r="D11622" s="46" t="s">
        <v>21328</v>
      </c>
      <c r="E11622" s="46">
        <v>46579</v>
      </c>
      <c r="AO11622" s="376"/>
    </row>
    <row r="11623" spans="1:41" x14ac:dyDescent="0.25">
      <c r="A11623" s="44" t="s">
        <v>7153</v>
      </c>
      <c r="B11623" s="44" t="s">
        <v>153</v>
      </c>
      <c r="C11623" s="45" t="s">
        <v>7154</v>
      </c>
      <c r="D11623" s="46" t="s">
        <v>21328</v>
      </c>
      <c r="E11623" s="46">
        <v>46579</v>
      </c>
      <c r="AO11623" s="376"/>
    </row>
    <row r="11624" spans="1:41" x14ac:dyDescent="0.25">
      <c r="A11624" s="44" t="s">
        <v>7153</v>
      </c>
      <c r="B11624" s="44" t="s">
        <v>153</v>
      </c>
      <c r="C11624" s="45" t="s">
        <v>7154</v>
      </c>
      <c r="D11624" s="46" t="s">
        <v>21328</v>
      </c>
      <c r="E11624" s="46">
        <v>46579</v>
      </c>
      <c r="AO11624" s="376"/>
    </row>
    <row r="11625" spans="1:41" x14ac:dyDescent="0.25">
      <c r="A11625" s="44" t="s">
        <v>7153</v>
      </c>
      <c r="B11625" s="44" t="s">
        <v>153</v>
      </c>
      <c r="C11625" s="45" t="s">
        <v>7154</v>
      </c>
      <c r="D11625" s="46" t="s">
        <v>21328</v>
      </c>
      <c r="E11625" s="46">
        <v>46579</v>
      </c>
      <c r="AO11625" s="376"/>
    </row>
    <row r="11626" spans="1:41" x14ac:dyDescent="0.25">
      <c r="A11626" s="44" t="s">
        <v>15859</v>
      </c>
      <c r="B11626" s="44" t="s">
        <v>4237</v>
      </c>
      <c r="C11626" s="45">
        <v>241002</v>
      </c>
      <c r="D11626" s="45" t="s">
        <v>11363</v>
      </c>
      <c r="E11626" s="45" t="s">
        <v>5332</v>
      </c>
      <c r="AO11626" s="376"/>
    </row>
    <row r="11627" spans="1:41" x14ac:dyDescent="0.25">
      <c r="A11627" s="44" t="s">
        <v>15859</v>
      </c>
      <c r="B11627" s="44" t="s">
        <v>2350</v>
      </c>
      <c r="C11627" s="45">
        <v>250106</v>
      </c>
      <c r="D11627" s="45" t="s">
        <v>11363</v>
      </c>
      <c r="E11627" s="45" t="s">
        <v>11887</v>
      </c>
      <c r="AO11627" s="376"/>
    </row>
    <row r="11628" spans="1:41" x14ac:dyDescent="0.25">
      <c r="A11628" s="44" t="s">
        <v>13253</v>
      </c>
      <c r="B11628" s="44" t="s">
        <v>7104</v>
      </c>
      <c r="C11628" s="45">
        <v>230504</v>
      </c>
      <c r="D11628" s="45" t="s">
        <v>11363</v>
      </c>
      <c r="E11628" s="45" t="s">
        <v>7105</v>
      </c>
      <c r="AO11628" s="376"/>
    </row>
    <row r="11629" spans="1:41" x14ac:dyDescent="0.25">
      <c r="A11629" s="44" t="s">
        <v>13253</v>
      </c>
      <c r="B11629" s="44" t="s">
        <v>941</v>
      </c>
      <c r="C11629" s="45">
        <v>241102</v>
      </c>
      <c r="D11629" s="45" t="s">
        <v>11363</v>
      </c>
      <c r="E11629" s="45" t="s">
        <v>5332</v>
      </c>
      <c r="AO11629" s="376"/>
    </row>
    <row r="11630" spans="1:41" x14ac:dyDescent="0.25">
      <c r="A11630" s="44" t="s">
        <v>12713</v>
      </c>
      <c r="B11630" s="44" t="s">
        <v>2350</v>
      </c>
      <c r="C11630" s="45">
        <v>250106</v>
      </c>
      <c r="D11630" s="45" t="s">
        <v>11363</v>
      </c>
      <c r="E11630" s="45" t="s">
        <v>11887</v>
      </c>
      <c r="AO11630" s="376"/>
    </row>
    <row r="11631" spans="1:41" x14ac:dyDescent="0.25">
      <c r="A11631" s="44" t="s">
        <v>8398</v>
      </c>
      <c r="B11631" s="44" t="s">
        <v>8340</v>
      </c>
      <c r="C11631" s="45">
        <v>231001</v>
      </c>
      <c r="D11631" s="45" t="s">
        <v>11363</v>
      </c>
      <c r="E11631" s="45" t="s">
        <v>2538</v>
      </c>
      <c r="AO11631" s="376"/>
    </row>
    <row r="11632" spans="1:41" x14ac:dyDescent="0.25">
      <c r="A11632" s="44" t="s">
        <v>8398</v>
      </c>
      <c r="B11632" s="44" t="s">
        <v>930</v>
      </c>
      <c r="C11632" s="45">
        <v>240803</v>
      </c>
      <c r="D11632" s="45" t="s">
        <v>11363</v>
      </c>
      <c r="E11632" s="45" t="s">
        <v>4966</v>
      </c>
      <c r="AO11632" s="376"/>
    </row>
    <row r="11633" spans="1:41" x14ac:dyDescent="0.3">
      <c r="A11633" s="333" t="s">
        <v>18707</v>
      </c>
      <c r="B11633" s="333" t="s">
        <v>2301</v>
      </c>
      <c r="C11633" s="125" t="s">
        <v>18816</v>
      </c>
      <c r="D11633" s="32" t="s">
        <v>20309</v>
      </c>
      <c r="E11633" s="125" t="s">
        <v>8292</v>
      </c>
      <c r="F11633" s="125" t="s">
        <v>1189</v>
      </c>
      <c r="G11633" s="125" t="s">
        <v>1190</v>
      </c>
      <c r="AO11633" s="376"/>
    </row>
    <row r="11634" spans="1:41" x14ac:dyDescent="0.25">
      <c r="A11634" s="44" t="s">
        <v>15860</v>
      </c>
      <c r="B11634" s="44" t="s">
        <v>5134</v>
      </c>
      <c r="C11634" s="45">
        <v>250802</v>
      </c>
      <c r="D11634" s="45" t="s">
        <v>11363</v>
      </c>
      <c r="E11634" s="45" t="s">
        <v>9880</v>
      </c>
      <c r="AO11634" s="376"/>
    </row>
    <row r="11635" spans="1:41" x14ac:dyDescent="0.25">
      <c r="A11635" s="91" t="s">
        <v>19229</v>
      </c>
      <c r="B11635" s="92" t="s">
        <v>19284</v>
      </c>
      <c r="C11635" s="93" t="s">
        <v>19285</v>
      </c>
      <c r="D11635" s="93" t="s">
        <v>1201</v>
      </c>
      <c r="E11635" s="94">
        <v>46582</v>
      </c>
      <c r="F11635" s="93"/>
      <c r="G11635" s="93"/>
      <c r="H11635" s="93"/>
      <c r="I11635" s="99"/>
      <c r="J11635" s="99"/>
      <c r="K11635" s="99"/>
      <c r="L11635" s="99"/>
      <c r="M11635" s="99"/>
      <c r="N11635" s="99"/>
      <c r="O11635" s="99"/>
      <c r="P11635" s="99"/>
      <c r="Q11635" s="99"/>
      <c r="R11635" s="99"/>
      <c r="S11635" s="99"/>
      <c r="T11635" s="99"/>
      <c r="U11635" s="99"/>
      <c r="V11635" s="99"/>
      <c r="W11635" s="99"/>
      <c r="X11635" s="99"/>
      <c r="Y11635" s="99"/>
      <c r="Z11635" s="99"/>
      <c r="AA11635" s="99"/>
      <c r="AB11635" s="99"/>
      <c r="AC11635" s="99"/>
      <c r="AD11635" s="99"/>
      <c r="AE11635" s="99"/>
      <c r="AF11635" s="99"/>
      <c r="AG11635" s="99"/>
      <c r="AH11635" s="31"/>
      <c r="AI11635" s="31"/>
      <c r="AJ11635" s="31"/>
      <c r="AK11635" s="31"/>
      <c r="AL11635" s="31"/>
      <c r="AO11635" s="376"/>
    </row>
    <row r="11636" spans="1:41" x14ac:dyDescent="0.25">
      <c r="A11636" s="44" t="s">
        <v>18066</v>
      </c>
      <c r="B11636" s="44" t="s">
        <v>8340</v>
      </c>
      <c r="C11636" s="45">
        <v>231001</v>
      </c>
      <c r="D11636" s="45" t="s">
        <v>11363</v>
      </c>
      <c r="E11636" s="45" t="s">
        <v>2538</v>
      </c>
      <c r="AO11636" s="376"/>
    </row>
    <row r="11637" spans="1:41" x14ac:dyDescent="0.3">
      <c r="A11637" s="333" t="s">
        <v>15391</v>
      </c>
      <c r="B11637" s="333" t="s">
        <v>1775</v>
      </c>
      <c r="C11637" s="125" t="s">
        <v>15469</v>
      </c>
      <c r="D11637" s="32" t="s">
        <v>20309</v>
      </c>
      <c r="E11637" s="125" t="s">
        <v>11886</v>
      </c>
      <c r="F11637" s="125" t="s">
        <v>1189</v>
      </c>
      <c r="G11637" s="125" t="s">
        <v>1190</v>
      </c>
      <c r="AO11637" s="376"/>
    </row>
    <row r="11638" spans="1:41" x14ac:dyDescent="0.25">
      <c r="A11638" s="44" t="s">
        <v>13254</v>
      </c>
      <c r="B11638" s="44" t="s">
        <v>17488</v>
      </c>
      <c r="C11638" s="45">
        <v>25020101</v>
      </c>
      <c r="D11638" s="45" t="s">
        <v>11363</v>
      </c>
      <c r="E11638" s="45" t="s">
        <v>9238</v>
      </c>
      <c r="AO11638" s="376"/>
    </row>
    <row r="11639" spans="1:41" x14ac:dyDescent="0.25">
      <c r="A11639" s="44" t="s">
        <v>13254</v>
      </c>
      <c r="B11639" s="44" t="s">
        <v>3474</v>
      </c>
      <c r="C11639" s="45">
        <v>250503</v>
      </c>
      <c r="D11639" s="45" t="s">
        <v>11363</v>
      </c>
      <c r="E11639" s="45" t="s">
        <v>15608</v>
      </c>
      <c r="AO11639" s="376"/>
    </row>
    <row r="11640" spans="1:41" x14ac:dyDescent="0.25">
      <c r="A11640" s="44" t="s">
        <v>13254</v>
      </c>
      <c r="B11640" s="44" t="s">
        <v>5157</v>
      </c>
      <c r="C11640" s="45">
        <v>250604</v>
      </c>
      <c r="D11640" s="45" t="s">
        <v>11363</v>
      </c>
      <c r="E11640" s="45" t="s">
        <v>7770</v>
      </c>
      <c r="AO11640" s="376"/>
    </row>
    <row r="11641" spans="1:41" x14ac:dyDescent="0.25">
      <c r="A11641" s="76" t="s">
        <v>16107</v>
      </c>
      <c r="B11641" s="44" t="s">
        <v>12113</v>
      </c>
      <c r="C11641" s="45">
        <v>36.25</v>
      </c>
      <c r="D11641" s="45" t="s">
        <v>12549</v>
      </c>
      <c r="E11641" s="46">
        <v>47664</v>
      </c>
      <c r="F11641" s="45"/>
      <c r="G11641" s="93"/>
      <c r="H11641" s="93"/>
      <c r="I11641" s="99"/>
      <c r="J11641" s="99"/>
      <c r="K11641" s="99"/>
      <c r="L11641" s="99"/>
      <c r="M11641" s="99"/>
      <c r="N11641" s="99"/>
      <c r="O11641" s="99"/>
      <c r="P11641" s="99"/>
      <c r="Q11641" s="99"/>
      <c r="R11641" s="99"/>
      <c r="S11641" s="99"/>
      <c r="T11641" s="99"/>
      <c r="U11641" s="99"/>
      <c r="V11641" s="99"/>
      <c r="W11641" s="99"/>
      <c r="X11641" s="99"/>
      <c r="Y11641" s="99"/>
      <c r="Z11641" s="99"/>
      <c r="AA11641" s="99"/>
      <c r="AB11641" s="99"/>
      <c r="AC11641" s="99"/>
      <c r="AD11641" s="99"/>
      <c r="AE11641" s="99"/>
      <c r="AF11641" s="99"/>
      <c r="AG11641" s="99"/>
      <c r="AH11641" s="31"/>
      <c r="AI11641" s="31"/>
      <c r="AJ11641" s="31"/>
      <c r="AK11641" s="31"/>
      <c r="AL11641" s="31"/>
      <c r="AO11641" s="376"/>
    </row>
    <row r="11642" spans="1:41" x14ac:dyDescent="0.25">
      <c r="A11642" s="76" t="s">
        <v>16107</v>
      </c>
      <c r="B11642" s="44" t="s">
        <v>12108</v>
      </c>
      <c r="C11642" s="45">
        <v>4.26</v>
      </c>
      <c r="D11642" s="45" t="s">
        <v>12549</v>
      </c>
      <c r="E11642" s="46">
        <v>47787</v>
      </c>
      <c r="F11642" s="45"/>
      <c r="G11642" s="93"/>
      <c r="H11642" s="93"/>
      <c r="I11642" s="99"/>
      <c r="J11642" s="99"/>
      <c r="K11642" s="99"/>
      <c r="L11642" s="99"/>
      <c r="M11642" s="99"/>
      <c r="N11642" s="99"/>
      <c r="O11642" s="99"/>
      <c r="P11642" s="99"/>
      <c r="Q11642" s="99"/>
      <c r="R11642" s="99"/>
      <c r="S11642" s="99"/>
      <c r="T11642" s="99"/>
      <c r="U11642" s="99"/>
      <c r="V11642" s="99"/>
      <c r="W11642" s="99"/>
      <c r="X11642" s="99"/>
      <c r="Y11642" s="99"/>
      <c r="Z11642" s="99"/>
      <c r="AA11642" s="99"/>
      <c r="AB11642" s="99"/>
      <c r="AC11642" s="99"/>
      <c r="AD11642" s="99"/>
      <c r="AE11642" s="99"/>
      <c r="AF11642" s="99"/>
      <c r="AG11642" s="99"/>
      <c r="AH11642" s="31"/>
      <c r="AI11642" s="31"/>
      <c r="AJ11642" s="31"/>
      <c r="AK11642" s="31"/>
      <c r="AL11642" s="31"/>
      <c r="AO11642" s="376"/>
    </row>
    <row r="11643" spans="1:41" x14ac:dyDescent="0.25">
      <c r="A11643" s="44" t="s">
        <v>10198</v>
      </c>
      <c r="B11643" s="44" t="s">
        <v>6877</v>
      </c>
      <c r="C11643" s="45" t="s">
        <v>6907</v>
      </c>
      <c r="D11643" s="32" t="s">
        <v>5559</v>
      </c>
      <c r="E11643" s="45" t="s">
        <v>20846</v>
      </c>
      <c r="F11643" s="32"/>
      <c r="G11643" s="32"/>
      <c r="H11643" s="32"/>
      <c r="I11643" s="31"/>
      <c r="J11643" s="31"/>
      <c r="K11643" s="31"/>
      <c r="L11643" s="31"/>
      <c r="M11643" s="31"/>
      <c r="N11643" s="31"/>
      <c r="O11643" s="31"/>
      <c r="P11643" s="31"/>
      <c r="Q11643" s="31"/>
      <c r="R11643" s="31"/>
      <c r="S11643" s="31"/>
      <c r="T11643" s="31"/>
      <c r="U11643" s="31"/>
      <c r="V11643" s="31"/>
      <c r="W11643" s="31"/>
      <c r="X11643" s="31"/>
      <c r="Y11643" s="31"/>
      <c r="Z11643" s="31"/>
      <c r="AA11643" s="31"/>
      <c r="AB11643" s="31"/>
      <c r="AC11643" s="31"/>
      <c r="AD11643" s="31"/>
      <c r="AE11643" s="31"/>
      <c r="AF11643" s="31"/>
      <c r="AG11643" s="31"/>
      <c r="AH11643" s="31"/>
      <c r="AI11643" s="31"/>
      <c r="AJ11643" s="31"/>
      <c r="AK11643" s="31"/>
      <c r="AL11643" s="31"/>
      <c r="AO11643" s="376"/>
    </row>
    <row r="11644" spans="1:41" x14ac:dyDescent="0.25">
      <c r="A11644" s="92" t="s">
        <v>10198</v>
      </c>
      <c r="B11644" s="92" t="s">
        <v>10212</v>
      </c>
      <c r="C11644" s="93" t="s">
        <v>10213</v>
      </c>
      <c r="D11644" s="93" t="s">
        <v>1201</v>
      </c>
      <c r="E11644" s="94">
        <v>47012</v>
      </c>
      <c r="F11644" s="93"/>
      <c r="G11644" s="93"/>
      <c r="H11644" s="93"/>
      <c r="I11644" s="99"/>
      <c r="J11644" s="99"/>
      <c r="K11644" s="99"/>
      <c r="L11644" s="99"/>
      <c r="M11644" s="99"/>
      <c r="N11644" s="44"/>
      <c r="O11644" s="99"/>
      <c r="P11644" s="99"/>
      <c r="Q11644" s="99"/>
      <c r="R11644" s="99"/>
      <c r="S11644" s="99"/>
      <c r="T11644" s="99"/>
      <c r="U11644" s="99"/>
      <c r="V11644" s="99"/>
      <c r="W11644" s="99"/>
      <c r="X11644" s="99"/>
      <c r="Y11644" s="99"/>
      <c r="Z11644" s="99"/>
      <c r="AA11644" s="99"/>
      <c r="AB11644" s="99"/>
      <c r="AC11644" s="99"/>
      <c r="AD11644" s="99"/>
      <c r="AE11644" s="99"/>
      <c r="AF11644" s="99"/>
      <c r="AG11644" s="99"/>
      <c r="AH11644" s="31"/>
      <c r="AI11644" s="31"/>
      <c r="AJ11644" s="31"/>
      <c r="AK11644" s="31"/>
      <c r="AL11644" s="31"/>
      <c r="AO11644" s="376"/>
    </row>
    <row r="11645" spans="1:41" x14ac:dyDescent="0.25">
      <c r="A11645" s="44" t="s">
        <v>496</v>
      </c>
      <c r="B11645" s="44" t="s">
        <v>5134</v>
      </c>
      <c r="C11645" s="45">
        <v>240804</v>
      </c>
      <c r="D11645" s="45" t="s">
        <v>11363</v>
      </c>
      <c r="E11645" s="45" t="s">
        <v>11260</v>
      </c>
      <c r="AO11645" s="376"/>
    </row>
    <row r="11646" spans="1:41" x14ac:dyDescent="0.3">
      <c r="A11646" s="57" t="s">
        <v>4697</v>
      </c>
      <c r="B11646" s="57" t="s">
        <v>2173</v>
      </c>
      <c r="C11646" s="62">
        <v>24030</v>
      </c>
      <c r="D11646" s="62" t="s">
        <v>20886</v>
      </c>
      <c r="E11646" s="60">
        <v>47057</v>
      </c>
      <c r="F11646" s="32"/>
      <c r="G11646" s="32"/>
      <c r="H11646" s="32"/>
      <c r="I11646" s="31"/>
      <c r="J11646" s="31"/>
      <c r="K11646" s="31"/>
      <c r="L11646" s="31"/>
      <c r="M11646" s="31"/>
      <c r="N11646" s="31"/>
      <c r="O11646" s="31"/>
      <c r="P11646" s="31"/>
      <c r="Q11646" s="31"/>
      <c r="R11646" s="31"/>
      <c r="S11646" s="31"/>
      <c r="T11646" s="31"/>
      <c r="U11646" s="31"/>
      <c r="V11646" s="31"/>
      <c r="W11646" s="31"/>
      <c r="X11646" s="31"/>
      <c r="Y11646" s="31"/>
      <c r="Z11646" s="31"/>
      <c r="AA11646" s="31"/>
      <c r="AB11646" s="31"/>
      <c r="AC11646" s="31"/>
      <c r="AD11646" s="31"/>
      <c r="AE11646" s="31"/>
      <c r="AF11646" s="31"/>
      <c r="AG11646" s="31"/>
      <c r="AH11646" s="31"/>
      <c r="AI11646" s="31"/>
      <c r="AJ11646" s="31"/>
      <c r="AK11646" s="31"/>
      <c r="AL11646" s="31"/>
      <c r="AO11646" s="376"/>
    </row>
    <row r="11647" spans="1:41" x14ac:dyDescent="0.3">
      <c r="A11647" s="333" t="s">
        <v>11058</v>
      </c>
      <c r="B11647" s="333" t="s">
        <v>11377</v>
      </c>
      <c r="C11647" s="125" t="s">
        <v>11214</v>
      </c>
      <c r="D11647" s="32" t="s">
        <v>20309</v>
      </c>
      <c r="E11647" s="125" t="s">
        <v>4966</v>
      </c>
      <c r="F11647" s="125" t="s">
        <v>1189</v>
      </c>
      <c r="G11647" s="125" t="s">
        <v>1190</v>
      </c>
      <c r="AO11647" s="376"/>
    </row>
    <row r="11648" spans="1:41" x14ac:dyDescent="0.3">
      <c r="A11648" s="333" t="s">
        <v>11059</v>
      </c>
      <c r="B11648" s="333" t="s">
        <v>11377</v>
      </c>
      <c r="C11648" s="125" t="s">
        <v>11214</v>
      </c>
      <c r="D11648" s="32" t="s">
        <v>20309</v>
      </c>
      <c r="E11648" s="125" t="s">
        <v>4966</v>
      </c>
      <c r="F11648" s="125" t="s">
        <v>1189</v>
      </c>
      <c r="G11648" s="125" t="s">
        <v>1190</v>
      </c>
      <c r="AO11648" s="376"/>
    </row>
    <row r="11649" spans="1:41" x14ac:dyDescent="0.25">
      <c r="A11649" s="44" t="s">
        <v>4277</v>
      </c>
      <c r="B11649" s="44" t="s">
        <v>2350</v>
      </c>
      <c r="C11649" s="45">
        <v>220105</v>
      </c>
      <c r="D11649" s="45" t="s">
        <v>11363</v>
      </c>
      <c r="E11649" s="45" t="s">
        <v>2593</v>
      </c>
      <c r="AO11649" s="376"/>
    </row>
    <row r="11650" spans="1:41" x14ac:dyDescent="0.25">
      <c r="A11650" s="44" t="s">
        <v>18067</v>
      </c>
      <c r="B11650" s="44" t="s">
        <v>10359</v>
      </c>
      <c r="C11650" s="45">
        <v>24020101</v>
      </c>
      <c r="D11650" s="45" t="s">
        <v>11363</v>
      </c>
      <c r="E11650" s="45" t="s">
        <v>9238</v>
      </c>
      <c r="AO11650" s="376"/>
    </row>
    <row r="11651" spans="1:41" x14ac:dyDescent="0.25">
      <c r="A11651" s="44" t="s">
        <v>3925</v>
      </c>
      <c r="B11651" s="44" t="s">
        <v>14704</v>
      </c>
      <c r="C11651" s="45" t="s">
        <v>5103</v>
      </c>
      <c r="D11651" s="367" t="s">
        <v>3696</v>
      </c>
      <c r="E11651" s="328">
        <f>DATE(2027,3,23)</f>
        <v>46469</v>
      </c>
      <c r="F11651" s="32"/>
      <c r="G11651" s="32"/>
      <c r="H11651" s="32"/>
      <c r="I11651" s="31"/>
      <c r="J11651" s="31"/>
      <c r="K11651" s="31"/>
      <c r="L11651" s="31"/>
      <c r="M11651" s="31"/>
      <c r="N11651" s="31"/>
      <c r="O11651" s="31"/>
      <c r="P11651" s="31"/>
      <c r="Q11651" s="31"/>
      <c r="R11651" s="31"/>
      <c r="S11651" s="31"/>
      <c r="T11651" s="31"/>
      <c r="U11651" s="31"/>
      <c r="V11651" s="31"/>
      <c r="W11651" s="31"/>
      <c r="X11651" s="31"/>
      <c r="Y11651" s="31"/>
      <c r="Z11651" s="31"/>
      <c r="AA11651" s="31"/>
      <c r="AB11651" s="31"/>
      <c r="AC11651" s="31"/>
      <c r="AD11651" s="31"/>
      <c r="AE11651" s="31"/>
      <c r="AF11651" s="31"/>
      <c r="AG11651" s="31"/>
      <c r="AH11651" s="31"/>
      <c r="AI11651" s="31"/>
      <c r="AJ11651" s="31"/>
      <c r="AK11651" s="31"/>
      <c r="AL11651" s="31"/>
      <c r="AO11651" s="376"/>
    </row>
    <row r="11652" spans="1:41" x14ac:dyDescent="0.25">
      <c r="A11652" s="44" t="s">
        <v>3925</v>
      </c>
      <c r="B11652" s="44" t="s">
        <v>20956</v>
      </c>
      <c r="C11652" s="45" t="s">
        <v>21073</v>
      </c>
      <c r="D11652" s="367" t="s">
        <v>3696</v>
      </c>
      <c r="E11652" s="328">
        <f>DATE(2030,2,13)</f>
        <v>47527</v>
      </c>
      <c r="F11652" s="32"/>
      <c r="G11652" s="32"/>
      <c r="H11652" s="32"/>
      <c r="I11652" s="31"/>
      <c r="J11652" s="31"/>
      <c r="K11652" s="31"/>
      <c r="L11652" s="31"/>
      <c r="M11652" s="31"/>
      <c r="N11652" s="31"/>
      <c r="O11652" s="31"/>
      <c r="P11652" s="31"/>
      <c r="Q11652" s="31"/>
      <c r="R11652" s="31"/>
      <c r="S11652" s="31"/>
      <c r="T11652" s="31"/>
      <c r="U11652" s="31"/>
      <c r="V11652" s="31"/>
      <c r="W11652" s="31"/>
      <c r="X11652" s="31"/>
      <c r="Y11652" s="31"/>
      <c r="Z11652" s="31"/>
      <c r="AA11652" s="31"/>
      <c r="AB11652" s="31"/>
      <c r="AC11652" s="31"/>
      <c r="AD11652" s="31"/>
      <c r="AE11652" s="31"/>
      <c r="AF11652" s="31"/>
      <c r="AG11652" s="31"/>
      <c r="AH11652" s="31"/>
      <c r="AI11652" s="31"/>
      <c r="AJ11652" s="31"/>
      <c r="AK11652" s="31"/>
      <c r="AL11652" s="31"/>
      <c r="AO11652" s="376"/>
    </row>
    <row r="11653" spans="1:41" x14ac:dyDescent="0.25">
      <c r="A11653" s="44" t="s">
        <v>13569</v>
      </c>
      <c r="B11653" s="44" t="s">
        <v>21414</v>
      </c>
      <c r="C11653" s="45" t="s">
        <v>13568</v>
      </c>
      <c r="D11653" s="45" t="s">
        <v>21447</v>
      </c>
      <c r="E11653" s="46">
        <v>46538</v>
      </c>
      <c r="AO11653" s="376"/>
    </row>
    <row r="11654" spans="1:41" x14ac:dyDescent="0.25">
      <c r="A11654" s="44" t="s">
        <v>13869</v>
      </c>
      <c r="B11654" s="44" t="s">
        <v>15024</v>
      </c>
      <c r="C11654" s="45" t="s">
        <v>13870</v>
      </c>
      <c r="D11654" s="367" t="s">
        <v>3696</v>
      </c>
      <c r="E11654" s="328">
        <f>DATE(2029,1,10)</f>
        <v>47128</v>
      </c>
      <c r="F11654" s="32"/>
      <c r="G11654" s="32"/>
      <c r="H11654" s="32"/>
      <c r="I11654" s="31"/>
      <c r="J11654" s="31"/>
      <c r="K11654" s="31"/>
      <c r="L11654" s="31"/>
      <c r="M11654" s="31"/>
      <c r="N11654" s="31"/>
      <c r="O11654" s="31"/>
      <c r="P11654" s="31"/>
      <c r="Q11654" s="31"/>
      <c r="R11654" s="31"/>
      <c r="S11654" s="31"/>
      <c r="T11654" s="31"/>
      <c r="U11654" s="31"/>
      <c r="V11654" s="31"/>
      <c r="W11654" s="31"/>
      <c r="X11654" s="31"/>
      <c r="Y11654" s="31"/>
      <c r="Z11654" s="31"/>
      <c r="AA11654" s="31"/>
      <c r="AB11654" s="31"/>
      <c r="AC11654" s="31"/>
      <c r="AD11654" s="31"/>
      <c r="AE11654" s="31"/>
      <c r="AF11654" s="31"/>
      <c r="AG11654" s="31"/>
      <c r="AH11654" s="31"/>
      <c r="AI11654" s="31"/>
      <c r="AJ11654" s="31"/>
      <c r="AK11654" s="31"/>
      <c r="AL11654" s="31"/>
      <c r="AO11654" s="376"/>
    </row>
    <row r="11655" spans="1:41" x14ac:dyDescent="0.25">
      <c r="A11655" s="44" t="s">
        <v>762</v>
      </c>
      <c r="B11655" s="44" t="s">
        <v>9234</v>
      </c>
      <c r="C11655" s="45">
        <v>240103</v>
      </c>
      <c r="D11655" s="45" t="s">
        <v>11363</v>
      </c>
      <c r="E11655" s="45" t="s">
        <v>5139</v>
      </c>
      <c r="AO11655" s="376"/>
    </row>
    <row r="11656" spans="1:41" x14ac:dyDescent="0.25">
      <c r="A11656" s="44" t="s">
        <v>10624</v>
      </c>
      <c r="B11656" s="44" t="s">
        <v>3176</v>
      </c>
      <c r="C11656" s="45">
        <v>24010402</v>
      </c>
      <c r="D11656" s="45" t="s">
        <v>11363</v>
      </c>
      <c r="E11656" s="45" t="s">
        <v>9238</v>
      </c>
      <c r="AO11656" s="376"/>
    </row>
    <row r="11657" spans="1:41" x14ac:dyDescent="0.3">
      <c r="A11657" s="333" t="s">
        <v>16213</v>
      </c>
      <c r="B11657" s="333" t="s">
        <v>1162</v>
      </c>
      <c r="C11657" s="125" t="s">
        <v>8016</v>
      </c>
      <c r="D11657" s="32" t="s">
        <v>20309</v>
      </c>
      <c r="E11657" s="125" t="s">
        <v>7871</v>
      </c>
      <c r="F11657" s="125" t="s">
        <v>1189</v>
      </c>
      <c r="G11657" s="125" t="s">
        <v>1190</v>
      </c>
      <c r="AO11657" s="376"/>
    </row>
    <row r="11658" spans="1:41" x14ac:dyDescent="0.25">
      <c r="A11658" s="44" t="s">
        <v>763</v>
      </c>
      <c r="B11658" s="44" t="s">
        <v>3475</v>
      </c>
      <c r="C11658" s="45">
        <v>230301</v>
      </c>
      <c r="D11658" s="45" t="s">
        <v>11363</v>
      </c>
      <c r="E11658" s="45" t="s">
        <v>5265</v>
      </c>
      <c r="AO11658" s="376"/>
    </row>
    <row r="11659" spans="1:41" x14ac:dyDescent="0.25">
      <c r="A11659" s="44" t="s">
        <v>2287</v>
      </c>
      <c r="B11659" s="44" t="s">
        <v>2285</v>
      </c>
      <c r="C11659" s="45" t="s">
        <v>8699</v>
      </c>
      <c r="D11659" s="46" t="s">
        <v>21328</v>
      </c>
      <c r="E11659" s="46">
        <v>46403</v>
      </c>
      <c r="AO11659" s="376"/>
    </row>
    <row r="11660" spans="1:41" x14ac:dyDescent="0.25">
      <c r="A11660" s="44" t="s">
        <v>2287</v>
      </c>
      <c r="B11660" s="44" t="s">
        <v>2285</v>
      </c>
      <c r="C11660" s="45" t="s">
        <v>8699</v>
      </c>
      <c r="D11660" s="46" t="s">
        <v>21328</v>
      </c>
      <c r="E11660" s="46">
        <v>46403</v>
      </c>
      <c r="AO11660" s="376"/>
    </row>
    <row r="11661" spans="1:41" x14ac:dyDescent="0.25">
      <c r="A11661" s="44" t="s">
        <v>12354</v>
      </c>
      <c r="B11661" s="44" t="s">
        <v>12094</v>
      </c>
      <c r="C11661" s="45">
        <v>12.24</v>
      </c>
      <c r="D11661" s="45" t="s">
        <v>12549</v>
      </c>
      <c r="E11661" s="46">
        <v>47299</v>
      </c>
      <c r="F11661" s="45"/>
      <c r="G11661" s="93"/>
      <c r="H11661" s="93"/>
      <c r="I11661" s="99"/>
      <c r="J11661" s="99"/>
      <c r="K11661" s="99"/>
      <c r="L11661" s="99"/>
      <c r="M11661" s="99"/>
      <c r="N11661" s="99"/>
      <c r="O11661" s="99"/>
      <c r="P11661" s="99"/>
      <c r="Q11661" s="99"/>
      <c r="R11661" s="99"/>
      <c r="S11661" s="99"/>
      <c r="T11661" s="99"/>
      <c r="U11661" s="99"/>
      <c r="V11661" s="99"/>
      <c r="W11661" s="99"/>
      <c r="X11661" s="99"/>
      <c r="Y11661" s="99"/>
      <c r="Z11661" s="99"/>
      <c r="AA11661" s="99"/>
      <c r="AB11661" s="99"/>
      <c r="AC11661" s="99"/>
      <c r="AD11661" s="99"/>
      <c r="AE11661" s="99"/>
      <c r="AF11661" s="99"/>
      <c r="AG11661" s="99"/>
      <c r="AH11661" s="31"/>
      <c r="AI11661" s="31"/>
      <c r="AJ11661" s="31"/>
      <c r="AK11661" s="31"/>
      <c r="AL11661" s="31"/>
      <c r="AO11661" s="376"/>
    </row>
    <row r="11662" spans="1:41" x14ac:dyDescent="0.25">
      <c r="A11662" s="44" t="s">
        <v>12354</v>
      </c>
      <c r="B11662" s="44" t="s">
        <v>12119</v>
      </c>
      <c r="C11662" s="45">
        <v>15.24</v>
      </c>
      <c r="D11662" s="45" t="s">
        <v>12549</v>
      </c>
      <c r="E11662" s="46">
        <v>47299</v>
      </c>
      <c r="F11662" s="45"/>
      <c r="G11662" s="93"/>
      <c r="H11662" s="93"/>
      <c r="I11662" s="99"/>
      <c r="J11662" s="99"/>
      <c r="K11662" s="99"/>
      <c r="L11662" s="99"/>
      <c r="M11662" s="99"/>
      <c r="N11662" s="99"/>
      <c r="O11662" s="99"/>
      <c r="P11662" s="99"/>
      <c r="Q11662" s="99"/>
      <c r="R11662" s="99"/>
      <c r="S11662" s="99"/>
      <c r="T11662" s="99"/>
      <c r="U11662" s="99"/>
      <c r="V11662" s="99"/>
      <c r="W11662" s="99"/>
      <c r="X11662" s="99"/>
      <c r="Y11662" s="99"/>
      <c r="Z11662" s="99"/>
      <c r="AA11662" s="99"/>
      <c r="AB11662" s="99"/>
      <c r="AC11662" s="99"/>
      <c r="AD11662" s="99"/>
      <c r="AE11662" s="99"/>
      <c r="AF11662" s="99"/>
      <c r="AG11662" s="99"/>
      <c r="AH11662" s="31"/>
      <c r="AI11662" s="31"/>
      <c r="AJ11662" s="31"/>
      <c r="AK11662" s="31"/>
      <c r="AL11662" s="31"/>
      <c r="AO11662" s="376"/>
    </row>
    <row r="11663" spans="1:41" x14ac:dyDescent="0.25">
      <c r="A11663" s="44" t="s">
        <v>12354</v>
      </c>
      <c r="B11663" s="44" t="s">
        <v>12121</v>
      </c>
      <c r="C11663" s="45">
        <v>16.239999999999998</v>
      </c>
      <c r="D11663" s="45" t="s">
        <v>12549</v>
      </c>
      <c r="E11663" s="46">
        <v>47299</v>
      </c>
      <c r="F11663" s="45"/>
      <c r="G11663" s="93"/>
      <c r="H11663" s="93"/>
      <c r="I11663" s="99"/>
      <c r="J11663" s="99"/>
      <c r="K11663" s="99"/>
      <c r="L11663" s="99"/>
      <c r="M11663" s="99"/>
      <c r="N11663" s="99"/>
      <c r="O11663" s="99"/>
      <c r="P11663" s="99"/>
      <c r="Q11663" s="99"/>
      <c r="R11663" s="99"/>
      <c r="S11663" s="99"/>
      <c r="T11663" s="99"/>
      <c r="U11663" s="99"/>
      <c r="V11663" s="99"/>
      <c r="W11663" s="99"/>
      <c r="X11663" s="99"/>
      <c r="Y11663" s="99"/>
      <c r="Z11663" s="99"/>
      <c r="AA11663" s="99"/>
      <c r="AB11663" s="99"/>
      <c r="AC11663" s="99"/>
      <c r="AD11663" s="99"/>
      <c r="AE11663" s="99"/>
      <c r="AF11663" s="99"/>
      <c r="AG11663" s="99"/>
      <c r="AH11663" s="31"/>
      <c r="AI11663" s="31"/>
      <c r="AJ11663" s="31"/>
      <c r="AK11663" s="31"/>
      <c r="AL11663" s="31"/>
      <c r="AO11663" s="376"/>
    </row>
    <row r="11664" spans="1:41" x14ac:dyDescent="0.25">
      <c r="A11664" s="44" t="s">
        <v>12354</v>
      </c>
      <c r="B11664" s="44" t="s">
        <v>12128</v>
      </c>
      <c r="C11664" s="45">
        <v>17.239999999999998</v>
      </c>
      <c r="D11664" s="45" t="s">
        <v>12549</v>
      </c>
      <c r="E11664" s="46">
        <v>47299</v>
      </c>
      <c r="F11664" s="45"/>
      <c r="G11664" s="93"/>
      <c r="H11664" s="93"/>
      <c r="I11664" s="99"/>
      <c r="J11664" s="99"/>
      <c r="K11664" s="99"/>
      <c r="L11664" s="99"/>
      <c r="M11664" s="99"/>
      <c r="N11664" s="99"/>
      <c r="O11664" s="99"/>
      <c r="P11664" s="99"/>
      <c r="Q11664" s="99"/>
      <c r="R11664" s="99"/>
      <c r="S11664" s="99"/>
      <c r="T11664" s="99"/>
      <c r="U11664" s="99"/>
      <c r="V11664" s="99"/>
      <c r="W11664" s="99"/>
      <c r="X11664" s="99"/>
      <c r="Y11664" s="99"/>
      <c r="Z11664" s="99"/>
      <c r="AA11664" s="99"/>
      <c r="AB11664" s="99"/>
      <c r="AC11664" s="99"/>
      <c r="AD11664" s="99"/>
      <c r="AE11664" s="99"/>
      <c r="AF11664" s="99"/>
      <c r="AG11664" s="99"/>
      <c r="AH11664" s="31"/>
      <c r="AI11664" s="31"/>
      <c r="AJ11664" s="31"/>
      <c r="AK11664" s="31"/>
      <c r="AL11664" s="31"/>
      <c r="AO11664" s="376"/>
    </row>
    <row r="11665" spans="1:41" x14ac:dyDescent="0.25">
      <c r="A11665" s="44" t="s">
        <v>12354</v>
      </c>
      <c r="B11665" s="44" t="s">
        <v>12138</v>
      </c>
      <c r="C11665" s="45">
        <v>18.239999999999998</v>
      </c>
      <c r="D11665" s="45" t="s">
        <v>12549</v>
      </c>
      <c r="E11665" s="46">
        <v>47299</v>
      </c>
      <c r="F11665" s="45"/>
      <c r="G11665" s="93"/>
      <c r="H11665" s="93"/>
      <c r="I11665" s="99"/>
      <c r="J11665" s="99"/>
      <c r="K11665" s="99"/>
      <c r="L11665" s="99"/>
      <c r="M11665" s="99"/>
      <c r="N11665" s="99"/>
      <c r="O11665" s="99"/>
      <c r="P11665" s="99"/>
      <c r="Q11665" s="99"/>
      <c r="R11665" s="99"/>
      <c r="S11665" s="99"/>
      <c r="T11665" s="99"/>
      <c r="U11665" s="99"/>
      <c r="V11665" s="99"/>
      <c r="W11665" s="99"/>
      <c r="X11665" s="99"/>
      <c r="Y11665" s="99"/>
      <c r="Z11665" s="99"/>
      <c r="AA11665" s="99"/>
      <c r="AB11665" s="99"/>
      <c r="AC11665" s="99"/>
      <c r="AD11665" s="99"/>
      <c r="AE11665" s="99"/>
      <c r="AF11665" s="99"/>
      <c r="AG11665" s="99"/>
      <c r="AH11665" s="31"/>
      <c r="AI11665" s="31"/>
      <c r="AJ11665" s="31"/>
      <c r="AK11665" s="31"/>
      <c r="AL11665" s="31"/>
      <c r="AO11665" s="376"/>
    </row>
    <row r="11666" spans="1:41" x14ac:dyDescent="0.25">
      <c r="A11666" s="44" t="s">
        <v>12354</v>
      </c>
      <c r="B11666" s="44" t="s">
        <v>12102</v>
      </c>
      <c r="C11666" s="45">
        <v>21.24</v>
      </c>
      <c r="D11666" s="45" t="s">
        <v>12549</v>
      </c>
      <c r="E11666" s="46">
        <v>47299</v>
      </c>
      <c r="F11666" s="45"/>
      <c r="G11666" s="93"/>
      <c r="H11666" s="93"/>
      <c r="I11666" s="99"/>
      <c r="J11666" s="99"/>
      <c r="K11666" s="99"/>
      <c r="L11666" s="99"/>
      <c r="M11666" s="99"/>
      <c r="N11666" s="99"/>
      <c r="O11666" s="99"/>
      <c r="P11666" s="99"/>
      <c r="Q11666" s="99"/>
      <c r="R11666" s="99"/>
      <c r="S11666" s="99"/>
      <c r="T11666" s="99"/>
      <c r="U11666" s="99"/>
      <c r="V11666" s="99"/>
      <c r="W11666" s="99"/>
      <c r="X11666" s="99"/>
      <c r="Y11666" s="99"/>
      <c r="Z11666" s="99"/>
      <c r="AA11666" s="99"/>
      <c r="AB11666" s="99"/>
      <c r="AC11666" s="99"/>
      <c r="AD11666" s="99"/>
      <c r="AE11666" s="99"/>
      <c r="AF11666" s="99"/>
      <c r="AG11666" s="99"/>
      <c r="AH11666" s="31"/>
      <c r="AI11666" s="31"/>
      <c r="AJ11666" s="31"/>
      <c r="AK11666" s="31"/>
      <c r="AL11666" s="31"/>
      <c r="AO11666" s="376"/>
    </row>
    <row r="11667" spans="1:41" x14ac:dyDescent="0.25">
      <c r="A11667" s="44" t="s">
        <v>12354</v>
      </c>
      <c r="B11667" s="44" t="s">
        <v>12103</v>
      </c>
      <c r="C11667" s="45">
        <v>22.24</v>
      </c>
      <c r="D11667" s="45" t="s">
        <v>12549</v>
      </c>
      <c r="E11667" s="46">
        <v>47299</v>
      </c>
      <c r="F11667" s="45"/>
      <c r="G11667" s="93"/>
      <c r="H11667" s="93"/>
      <c r="I11667" s="99"/>
      <c r="J11667" s="99"/>
      <c r="K11667" s="99"/>
      <c r="L11667" s="99"/>
      <c r="M11667" s="99"/>
      <c r="N11667" s="99"/>
      <c r="O11667" s="99"/>
      <c r="P11667" s="99"/>
      <c r="Q11667" s="99"/>
      <c r="R11667" s="99"/>
      <c r="S11667" s="99"/>
      <c r="T11667" s="99"/>
      <c r="U11667" s="99"/>
      <c r="V11667" s="99"/>
      <c r="W11667" s="99"/>
      <c r="X11667" s="99"/>
      <c r="Y11667" s="99"/>
      <c r="Z11667" s="99"/>
      <c r="AA11667" s="99"/>
      <c r="AB11667" s="99"/>
      <c r="AC11667" s="99"/>
      <c r="AD11667" s="99"/>
      <c r="AE11667" s="99"/>
      <c r="AF11667" s="99"/>
      <c r="AG11667" s="99"/>
      <c r="AH11667" s="31"/>
      <c r="AI11667" s="31"/>
      <c r="AJ11667" s="31"/>
      <c r="AK11667" s="31"/>
      <c r="AL11667" s="31"/>
      <c r="AO11667" s="376"/>
    </row>
    <row r="11668" spans="1:41" x14ac:dyDescent="0.25">
      <c r="A11668" s="44" t="s">
        <v>12354</v>
      </c>
      <c r="B11668" s="44" t="s">
        <v>12190</v>
      </c>
      <c r="C11668" s="45">
        <v>25.24</v>
      </c>
      <c r="D11668" s="45" t="s">
        <v>12549</v>
      </c>
      <c r="E11668" s="46">
        <v>47299</v>
      </c>
      <c r="F11668" s="45"/>
      <c r="G11668" s="93"/>
      <c r="H11668" s="93"/>
      <c r="I11668" s="99"/>
      <c r="J11668" s="99"/>
      <c r="K11668" s="99"/>
      <c r="L11668" s="99"/>
      <c r="M11668" s="99"/>
      <c r="N11668" s="99"/>
      <c r="O11668" s="99"/>
      <c r="P11668" s="99"/>
      <c r="Q11668" s="99"/>
      <c r="R11668" s="99"/>
      <c r="S11668" s="99"/>
      <c r="T11668" s="99"/>
      <c r="U11668" s="99"/>
      <c r="V11668" s="99"/>
      <c r="W11668" s="99"/>
      <c r="X11668" s="99"/>
      <c r="Y11668" s="99"/>
      <c r="Z11668" s="99"/>
      <c r="AA11668" s="99"/>
      <c r="AB11668" s="99"/>
      <c r="AC11668" s="99"/>
      <c r="AD11668" s="99"/>
      <c r="AE11668" s="99"/>
      <c r="AF11668" s="99"/>
      <c r="AG11668" s="99"/>
      <c r="AH11668" s="31"/>
      <c r="AI11668" s="31"/>
      <c r="AJ11668" s="31"/>
      <c r="AK11668" s="31"/>
      <c r="AL11668" s="31"/>
      <c r="AO11668" s="376"/>
    </row>
    <row r="11669" spans="1:41" x14ac:dyDescent="0.25">
      <c r="A11669" s="91" t="s">
        <v>5868</v>
      </c>
      <c r="B11669" s="92" t="s">
        <v>19284</v>
      </c>
      <c r="C11669" s="93" t="s">
        <v>19285</v>
      </c>
      <c r="D11669" s="93" t="s">
        <v>1201</v>
      </c>
      <c r="E11669" s="94">
        <v>46582</v>
      </c>
      <c r="F11669" s="93"/>
      <c r="G11669" s="93"/>
      <c r="H11669" s="93"/>
      <c r="I11669" s="99"/>
      <c r="J11669" s="99"/>
      <c r="K11669" s="99"/>
      <c r="L11669" s="99"/>
      <c r="M11669" s="99"/>
      <c r="N11669" s="99"/>
      <c r="O11669" s="99"/>
      <c r="P11669" s="99"/>
      <c r="Q11669" s="99"/>
      <c r="R11669" s="99"/>
      <c r="S11669" s="99"/>
      <c r="T11669" s="99"/>
      <c r="U11669" s="99"/>
      <c r="V11669" s="99"/>
      <c r="W11669" s="99"/>
      <c r="X11669" s="99"/>
      <c r="Y11669" s="99"/>
      <c r="Z11669" s="99"/>
      <c r="AA11669" s="99"/>
      <c r="AB11669" s="99"/>
      <c r="AC11669" s="99"/>
      <c r="AD11669" s="99"/>
      <c r="AE11669" s="99"/>
      <c r="AF11669" s="99"/>
      <c r="AG11669" s="99"/>
      <c r="AH11669" s="31"/>
      <c r="AI11669" s="31"/>
      <c r="AJ11669" s="31"/>
      <c r="AK11669" s="31"/>
      <c r="AL11669" s="31"/>
      <c r="AO11669" s="376"/>
    </row>
    <row r="11670" spans="1:41" x14ac:dyDescent="0.25">
      <c r="A11670" s="44" t="s">
        <v>11717</v>
      </c>
      <c r="B11670" s="44" t="s">
        <v>152</v>
      </c>
      <c r="C11670" s="45" t="s">
        <v>6333</v>
      </c>
      <c r="D11670" s="46" t="s">
        <v>21328</v>
      </c>
      <c r="E11670" s="46">
        <v>46441</v>
      </c>
      <c r="AO11670" s="376"/>
    </row>
    <row r="11671" spans="1:41" x14ac:dyDescent="0.25">
      <c r="A11671" s="44" t="s">
        <v>11717</v>
      </c>
      <c r="B11671" s="44" t="s">
        <v>1587</v>
      </c>
      <c r="C11671" s="45" t="s">
        <v>6334</v>
      </c>
      <c r="D11671" s="46" t="s">
        <v>21328</v>
      </c>
      <c r="E11671" s="46">
        <v>46495</v>
      </c>
      <c r="AO11671" s="376"/>
    </row>
    <row r="11672" spans="1:41" x14ac:dyDescent="0.25">
      <c r="A11672" s="44" t="s">
        <v>11717</v>
      </c>
      <c r="B11672" s="44" t="s">
        <v>2522</v>
      </c>
      <c r="C11672" s="45" t="s">
        <v>13449</v>
      </c>
      <c r="D11672" s="46" t="s">
        <v>21328</v>
      </c>
      <c r="E11672" s="46">
        <v>46527</v>
      </c>
      <c r="AO11672" s="376"/>
    </row>
    <row r="11673" spans="1:41" x14ac:dyDescent="0.25">
      <c r="A11673" s="44" t="s">
        <v>11717</v>
      </c>
      <c r="B11673" s="44" t="s">
        <v>3704</v>
      </c>
      <c r="C11673" s="45" t="s">
        <v>13450</v>
      </c>
      <c r="D11673" s="46" t="s">
        <v>21328</v>
      </c>
      <c r="E11673" s="46">
        <v>46555</v>
      </c>
      <c r="AO11673" s="376"/>
    </row>
    <row r="11674" spans="1:41" x14ac:dyDescent="0.25">
      <c r="A11674" s="44" t="s">
        <v>11717</v>
      </c>
      <c r="B11674" s="44" t="s">
        <v>17445</v>
      </c>
      <c r="C11674" s="45" t="s">
        <v>16394</v>
      </c>
      <c r="D11674" s="46" t="s">
        <v>21328</v>
      </c>
      <c r="E11674" s="46">
        <v>46309</v>
      </c>
      <c r="AO11674" s="376"/>
    </row>
    <row r="11675" spans="1:41" x14ac:dyDescent="0.25">
      <c r="A11675" s="44" t="s">
        <v>12355</v>
      </c>
      <c r="B11675" s="44" t="s">
        <v>12356</v>
      </c>
      <c r="C11675" s="45">
        <v>25.23</v>
      </c>
      <c r="D11675" s="45" t="s">
        <v>12549</v>
      </c>
      <c r="E11675" s="46">
        <v>46934</v>
      </c>
      <c r="F11675" s="45" t="s">
        <v>1335</v>
      </c>
      <c r="G11675" s="93"/>
      <c r="H11675" s="93"/>
      <c r="I11675" s="99"/>
      <c r="J11675" s="99"/>
      <c r="K11675" s="99"/>
      <c r="L11675" s="99"/>
      <c r="M11675" s="99"/>
      <c r="N11675" s="99"/>
      <c r="O11675" s="99"/>
      <c r="P11675" s="99"/>
      <c r="Q11675" s="99"/>
      <c r="R11675" s="99"/>
      <c r="S11675" s="99"/>
      <c r="T11675" s="99"/>
      <c r="U11675" s="99"/>
      <c r="V11675" s="99"/>
      <c r="W11675" s="99"/>
      <c r="X11675" s="99"/>
      <c r="Y11675" s="99"/>
      <c r="Z11675" s="99"/>
      <c r="AA11675" s="99"/>
      <c r="AB11675" s="99"/>
      <c r="AC11675" s="99"/>
      <c r="AD11675" s="99"/>
      <c r="AE11675" s="99"/>
      <c r="AF11675" s="99"/>
      <c r="AG11675" s="99"/>
      <c r="AH11675" s="31"/>
      <c r="AI11675" s="31"/>
      <c r="AJ11675" s="31"/>
      <c r="AK11675" s="31"/>
      <c r="AL11675" s="31"/>
      <c r="AO11675" s="376"/>
    </row>
    <row r="11676" spans="1:41" x14ac:dyDescent="0.25">
      <c r="A11676" s="44" t="s">
        <v>10625</v>
      </c>
      <c r="B11676" s="44" t="s">
        <v>10347</v>
      </c>
      <c r="C11676" s="45">
        <v>240402</v>
      </c>
      <c r="D11676" s="45" t="s">
        <v>11363</v>
      </c>
      <c r="E11676" s="45" t="s">
        <v>5037</v>
      </c>
      <c r="AO11676" s="376"/>
    </row>
    <row r="11677" spans="1:41" x14ac:dyDescent="0.25">
      <c r="A11677" s="44" t="s">
        <v>18068</v>
      </c>
      <c r="B11677" s="44" t="s">
        <v>2350</v>
      </c>
      <c r="C11677" s="45">
        <v>230105</v>
      </c>
      <c r="D11677" s="45" t="s">
        <v>11363</v>
      </c>
      <c r="E11677" s="45" t="s">
        <v>5265</v>
      </c>
      <c r="AO11677" s="376"/>
    </row>
    <row r="11678" spans="1:41" x14ac:dyDescent="0.25">
      <c r="A11678" s="57" t="s">
        <v>3634</v>
      </c>
      <c r="B11678" s="92" t="s">
        <v>3682</v>
      </c>
      <c r="C11678" s="93" t="s">
        <v>19106</v>
      </c>
      <c r="D11678" s="93" t="s">
        <v>3681</v>
      </c>
      <c r="E11678" s="94">
        <v>48029</v>
      </c>
      <c r="F11678" s="93"/>
      <c r="G11678" s="93"/>
      <c r="H11678" s="93"/>
      <c r="I11678" s="99"/>
      <c r="J11678" s="99"/>
      <c r="K11678" s="99"/>
      <c r="L11678" s="99"/>
      <c r="M11678" s="99"/>
      <c r="N11678" s="44"/>
      <c r="O11678" s="44"/>
      <c r="P11678" s="99"/>
      <c r="Q11678" s="99"/>
      <c r="R11678" s="99"/>
      <c r="S11678" s="99"/>
      <c r="T11678" s="99"/>
      <c r="U11678" s="99"/>
      <c r="V11678" s="99"/>
      <c r="W11678" s="99"/>
      <c r="X11678" s="99"/>
      <c r="Y11678" s="99"/>
      <c r="Z11678" s="99"/>
      <c r="AA11678" s="99"/>
      <c r="AB11678" s="99"/>
      <c r="AC11678" s="99"/>
      <c r="AD11678" s="99"/>
      <c r="AE11678" s="99"/>
      <c r="AF11678" s="99"/>
      <c r="AG11678" s="99"/>
      <c r="AH11678" s="31"/>
      <c r="AI11678" s="31"/>
      <c r="AJ11678" s="31"/>
      <c r="AK11678" s="31"/>
      <c r="AL11678" s="31"/>
      <c r="AO11678" s="376"/>
    </row>
    <row r="11679" spans="1:41" x14ac:dyDescent="0.3">
      <c r="A11679" s="333" t="s">
        <v>8131</v>
      </c>
      <c r="B11679" s="333" t="s">
        <v>15582</v>
      </c>
      <c r="C11679" s="125" t="s">
        <v>12850</v>
      </c>
      <c r="D11679" s="32" t="s">
        <v>20309</v>
      </c>
      <c r="E11679" s="125" t="s">
        <v>5332</v>
      </c>
      <c r="F11679" s="125" t="s">
        <v>1189</v>
      </c>
      <c r="G11679" s="125" t="s">
        <v>1190</v>
      </c>
      <c r="AO11679" s="376"/>
    </row>
    <row r="11680" spans="1:41" x14ac:dyDescent="0.25">
      <c r="A11680" s="44" t="s">
        <v>12357</v>
      </c>
      <c r="B11680" s="44" t="s">
        <v>12118</v>
      </c>
      <c r="C11680" s="45">
        <v>13.23</v>
      </c>
      <c r="D11680" s="45" t="s">
        <v>12549</v>
      </c>
      <c r="E11680" s="46">
        <v>46934</v>
      </c>
      <c r="F11680" s="45"/>
      <c r="G11680" s="93"/>
      <c r="H11680" s="93"/>
      <c r="I11680" s="99"/>
      <c r="J11680" s="99"/>
      <c r="K11680" s="99"/>
      <c r="L11680" s="99"/>
      <c r="M11680" s="99"/>
      <c r="N11680" s="99"/>
      <c r="O11680" s="99"/>
      <c r="P11680" s="99"/>
      <c r="Q11680" s="99"/>
      <c r="R11680" s="99"/>
      <c r="S11680" s="99"/>
      <c r="T11680" s="99"/>
      <c r="U11680" s="99"/>
      <c r="V11680" s="99"/>
      <c r="W11680" s="99"/>
      <c r="X11680" s="99"/>
      <c r="Y11680" s="99"/>
      <c r="Z11680" s="99"/>
      <c r="AA11680" s="99"/>
      <c r="AB11680" s="99"/>
      <c r="AC11680" s="99"/>
      <c r="AD11680" s="99"/>
      <c r="AE11680" s="99"/>
      <c r="AF11680" s="99"/>
      <c r="AG11680" s="99"/>
      <c r="AH11680" s="31"/>
      <c r="AI11680" s="31"/>
      <c r="AJ11680" s="31"/>
      <c r="AK11680" s="31"/>
      <c r="AL11680" s="31"/>
      <c r="AO11680" s="376"/>
    </row>
    <row r="11681" spans="1:41" x14ac:dyDescent="0.25">
      <c r="A11681" s="44" t="s">
        <v>764</v>
      </c>
      <c r="B11681" s="44" t="s">
        <v>3043</v>
      </c>
      <c r="C11681" s="45">
        <v>230901</v>
      </c>
      <c r="D11681" s="45" t="s">
        <v>11363</v>
      </c>
      <c r="E11681" s="45" t="s">
        <v>7871</v>
      </c>
      <c r="AO11681" s="376"/>
    </row>
    <row r="11682" spans="1:41" x14ac:dyDescent="0.25">
      <c r="A11682" s="44" t="s">
        <v>18069</v>
      </c>
      <c r="B11682" s="44" t="s">
        <v>3039</v>
      </c>
      <c r="C11682" s="45">
        <v>230904</v>
      </c>
      <c r="D11682" s="45" t="s">
        <v>11363</v>
      </c>
      <c r="E11682" s="45" t="s">
        <v>7871</v>
      </c>
      <c r="AO11682" s="376"/>
    </row>
    <row r="11683" spans="1:41" x14ac:dyDescent="0.25">
      <c r="A11683" s="44" t="s">
        <v>18069</v>
      </c>
      <c r="B11683" s="44" t="s">
        <v>5134</v>
      </c>
      <c r="C11683" s="45">
        <v>250802</v>
      </c>
      <c r="D11683" s="45" t="s">
        <v>11363</v>
      </c>
      <c r="E11683" s="45" t="s">
        <v>9880</v>
      </c>
      <c r="AO11683" s="376"/>
    </row>
    <row r="11684" spans="1:41" x14ac:dyDescent="0.25">
      <c r="A11684" s="44" t="s">
        <v>13662</v>
      </c>
      <c r="B11684" s="44" t="s">
        <v>12110</v>
      </c>
      <c r="C11684" s="45">
        <v>14.24</v>
      </c>
      <c r="D11684" s="45" t="s">
        <v>12549</v>
      </c>
      <c r="E11684" s="46">
        <v>47299</v>
      </c>
      <c r="F11684" s="45"/>
      <c r="G11684" s="93"/>
      <c r="H11684" s="93"/>
      <c r="I11684" s="99"/>
      <c r="J11684" s="99"/>
      <c r="K11684" s="99"/>
      <c r="L11684" s="99"/>
      <c r="M11684" s="99"/>
      <c r="N11684" s="99"/>
      <c r="O11684" s="99"/>
      <c r="P11684" s="99"/>
      <c r="Q11684" s="99"/>
      <c r="R11684" s="99"/>
      <c r="S11684" s="99"/>
      <c r="T11684" s="99"/>
      <c r="U11684" s="99"/>
      <c r="V11684" s="99"/>
      <c r="W11684" s="99"/>
      <c r="X11684" s="99"/>
      <c r="Y11684" s="99"/>
      <c r="Z11684" s="99"/>
      <c r="AA11684" s="99"/>
      <c r="AB11684" s="99"/>
      <c r="AC11684" s="99"/>
      <c r="AD11684" s="99"/>
      <c r="AE11684" s="99"/>
      <c r="AF11684" s="99"/>
      <c r="AG11684" s="99"/>
      <c r="AH11684" s="31"/>
      <c r="AI11684" s="31"/>
      <c r="AJ11684" s="31"/>
      <c r="AK11684" s="31"/>
      <c r="AL11684" s="31"/>
      <c r="AO11684" s="376"/>
    </row>
    <row r="11685" spans="1:41" x14ac:dyDescent="0.25">
      <c r="A11685" s="91" t="s">
        <v>13662</v>
      </c>
      <c r="B11685" s="92" t="s">
        <v>19284</v>
      </c>
      <c r="C11685" s="93" t="s">
        <v>19285</v>
      </c>
      <c r="D11685" s="93" t="s">
        <v>1201</v>
      </c>
      <c r="E11685" s="94">
        <v>46582</v>
      </c>
      <c r="F11685" s="93"/>
      <c r="G11685" s="93"/>
      <c r="H11685" s="93"/>
      <c r="I11685" s="99"/>
      <c r="J11685" s="99"/>
      <c r="K11685" s="99"/>
      <c r="L11685" s="99"/>
      <c r="M11685" s="99"/>
      <c r="N11685" s="99"/>
      <c r="O11685" s="99"/>
      <c r="P11685" s="99"/>
      <c r="Q11685" s="99"/>
      <c r="R11685" s="99"/>
      <c r="S11685" s="99"/>
      <c r="T11685" s="99"/>
      <c r="U11685" s="99"/>
      <c r="V11685" s="99"/>
      <c r="W11685" s="99"/>
      <c r="X11685" s="99"/>
      <c r="Y11685" s="99"/>
      <c r="Z11685" s="99"/>
      <c r="AA11685" s="99"/>
      <c r="AB11685" s="99"/>
      <c r="AC11685" s="99"/>
      <c r="AD11685" s="99"/>
      <c r="AE11685" s="99"/>
      <c r="AF11685" s="99"/>
      <c r="AG11685" s="99"/>
      <c r="AH11685" s="31"/>
      <c r="AI11685" s="31"/>
      <c r="AJ11685" s="31"/>
      <c r="AK11685" s="31"/>
      <c r="AL11685" s="31"/>
      <c r="AO11685" s="376"/>
    </row>
    <row r="11686" spans="1:41" x14ac:dyDescent="0.3">
      <c r="A11686" s="333" t="s">
        <v>12900</v>
      </c>
      <c r="B11686" s="333" t="s">
        <v>1156</v>
      </c>
      <c r="C11686" s="125" t="s">
        <v>10965</v>
      </c>
      <c r="D11686" s="32" t="s">
        <v>20309</v>
      </c>
      <c r="E11686" s="125" t="s">
        <v>2593</v>
      </c>
      <c r="F11686" s="125" t="s">
        <v>1189</v>
      </c>
      <c r="G11686" s="125" t="s">
        <v>1190</v>
      </c>
      <c r="AO11686" s="376"/>
    </row>
    <row r="11687" spans="1:41" x14ac:dyDescent="0.3">
      <c r="A11687" s="333" t="s">
        <v>12900</v>
      </c>
      <c r="B11687" s="333" t="s">
        <v>1157</v>
      </c>
      <c r="C11687" s="125" t="s">
        <v>13318</v>
      </c>
      <c r="D11687" s="32" t="s">
        <v>20309</v>
      </c>
      <c r="E11687" s="125" t="s">
        <v>12551</v>
      </c>
      <c r="F11687" s="125" t="s">
        <v>1189</v>
      </c>
      <c r="G11687" s="125" t="s">
        <v>1190</v>
      </c>
      <c r="AO11687" s="376"/>
    </row>
    <row r="11688" spans="1:41" x14ac:dyDescent="0.25">
      <c r="A11688" s="44" t="s">
        <v>4278</v>
      </c>
      <c r="B11688" s="44" t="s">
        <v>3475</v>
      </c>
      <c r="C11688" s="45">
        <v>230301</v>
      </c>
      <c r="D11688" s="45" t="s">
        <v>11363</v>
      </c>
      <c r="E11688" s="45" t="s">
        <v>5265</v>
      </c>
      <c r="AO11688" s="376"/>
    </row>
    <row r="11689" spans="1:41" x14ac:dyDescent="0.25">
      <c r="A11689" s="44" t="s">
        <v>10</v>
      </c>
      <c r="B11689" s="44" t="s">
        <v>1587</v>
      </c>
      <c r="C11689" s="45" t="s">
        <v>6335</v>
      </c>
      <c r="D11689" s="46" t="s">
        <v>21328</v>
      </c>
      <c r="E11689" s="46">
        <v>46495</v>
      </c>
      <c r="AO11689" s="376"/>
    </row>
    <row r="11690" spans="1:41" x14ac:dyDescent="0.25">
      <c r="A11690" s="44" t="s">
        <v>10</v>
      </c>
      <c r="B11690" s="44" t="s">
        <v>1587</v>
      </c>
      <c r="C11690" s="45" t="s">
        <v>6335</v>
      </c>
      <c r="D11690" s="46" t="s">
        <v>21328</v>
      </c>
      <c r="E11690" s="46">
        <v>46495</v>
      </c>
      <c r="AO11690" s="376"/>
    </row>
    <row r="11691" spans="1:41" x14ac:dyDescent="0.25">
      <c r="A11691" s="44" t="s">
        <v>10</v>
      </c>
      <c r="B11691" s="44" t="s">
        <v>1587</v>
      </c>
      <c r="C11691" s="45" t="s">
        <v>6335</v>
      </c>
      <c r="D11691" s="46" t="s">
        <v>21328</v>
      </c>
      <c r="E11691" s="46">
        <v>46495</v>
      </c>
      <c r="AO11691" s="376"/>
    </row>
    <row r="11692" spans="1:41" x14ac:dyDescent="0.25">
      <c r="A11692" s="44" t="s">
        <v>5317</v>
      </c>
      <c r="B11692" s="44" t="s">
        <v>923</v>
      </c>
      <c r="C11692" s="45">
        <v>220303</v>
      </c>
      <c r="D11692" s="45" t="s">
        <v>11363</v>
      </c>
      <c r="E11692" s="45" t="s">
        <v>2593</v>
      </c>
      <c r="AO11692" s="376"/>
    </row>
    <row r="11693" spans="1:41" x14ac:dyDescent="0.3">
      <c r="A11693" s="333" t="s">
        <v>1067</v>
      </c>
      <c r="B11693" s="333" t="s">
        <v>1157</v>
      </c>
      <c r="C11693" s="125" t="s">
        <v>13318</v>
      </c>
      <c r="D11693" s="32" t="s">
        <v>20309</v>
      </c>
      <c r="E11693" s="125" t="s">
        <v>12551</v>
      </c>
      <c r="F11693" s="125" t="s">
        <v>1189</v>
      </c>
      <c r="G11693" s="125" t="s">
        <v>1190</v>
      </c>
      <c r="AO11693" s="376"/>
    </row>
    <row r="11694" spans="1:41" x14ac:dyDescent="0.3">
      <c r="A11694" s="333" t="s">
        <v>19005</v>
      </c>
      <c r="B11694" s="333" t="s">
        <v>1159</v>
      </c>
      <c r="C11694" s="125" t="s">
        <v>19092</v>
      </c>
      <c r="D11694" s="32" t="s">
        <v>20309</v>
      </c>
      <c r="E11694" s="125" t="s">
        <v>9249</v>
      </c>
      <c r="F11694" s="125" t="s">
        <v>1189</v>
      </c>
      <c r="G11694" s="125" t="s">
        <v>1190</v>
      </c>
      <c r="AO11694" s="376"/>
    </row>
    <row r="11695" spans="1:41" x14ac:dyDescent="0.25">
      <c r="A11695" s="44" t="s">
        <v>7340</v>
      </c>
      <c r="B11695" s="44" t="s">
        <v>21359</v>
      </c>
      <c r="C11695" s="45" t="s">
        <v>9701</v>
      </c>
      <c r="D11695" s="45" t="s">
        <v>21447</v>
      </c>
      <c r="E11695" s="46">
        <v>46752</v>
      </c>
      <c r="AO11695" s="376"/>
    </row>
    <row r="11696" spans="1:41" x14ac:dyDescent="0.3">
      <c r="A11696" s="333" t="s">
        <v>11060</v>
      </c>
      <c r="B11696" s="333" t="s">
        <v>11377</v>
      </c>
      <c r="C11696" s="125" t="s">
        <v>11214</v>
      </c>
      <c r="D11696" s="32" t="s">
        <v>20309</v>
      </c>
      <c r="E11696" s="125" t="s">
        <v>4966</v>
      </c>
      <c r="F11696" s="125" t="s">
        <v>1189</v>
      </c>
      <c r="G11696" s="125" t="s">
        <v>1190</v>
      </c>
      <c r="AO11696" s="376"/>
    </row>
    <row r="11697" spans="1:41" x14ac:dyDescent="0.3">
      <c r="A11697" s="333" t="s">
        <v>11060</v>
      </c>
      <c r="B11697" s="333" t="s">
        <v>11217</v>
      </c>
      <c r="C11697" s="125" t="s">
        <v>11218</v>
      </c>
      <c r="D11697" s="32" t="s">
        <v>20309</v>
      </c>
      <c r="E11697" s="125" t="s">
        <v>4966</v>
      </c>
      <c r="F11697" s="125" t="s">
        <v>1189</v>
      </c>
      <c r="G11697" s="125" t="s">
        <v>1190</v>
      </c>
      <c r="AO11697" s="376"/>
    </row>
    <row r="11698" spans="1:41" x14ac:dyDescent="0.25">
      <c r="A11698" s="44" t="s">
        <v>8399</v>
      </c>
      <c r="B11698" s="44" t="s">
        <v>3039</v>
      </c>
      <c r="C11698" s="45">
        <v>230904</v>
      </c>
      <c r="D11698" s="45" t="s">
        <v>11363</v>
      </c>
      <c r="E11698" s="45" t="s">
        <v>7871</v>
      </c>
      <c r="AO11698" s="376"/>
    </row>
    <row r="11699" spans="1:41" x14ac:dyDescent="0.25">
      <c r="A11699" s="44" t="s">
        <v>5536</v>
      </c>
      <c r="B11699" s="44" t="s">
        <v>21433</v>
      </c>
      <c r="C11699" s="45" t="s">
        <v>5528</v>
      </c>
      <c r="D11699" s="45" t="s">
        <v>21447</v>
      </c>
      <c r="E11699" s="46">
        <v>46418</v>
      </c>
      <c r="AO11699" s="376"/>
    </row>
    <row r="11700" spans="1:41" x14ac:dyDescent="0.25">
      <c r="A11700" s="44" t="s">
        <v>5536</v>
      </c>
      <c r="B11700" s="44" t="s">
        <v>21433</v>
      </c>
      <c r="C11700" s="45" t="s">
        <v>8135</v>
      </c>
      <c r="D11700" s="45" t="s">
        <v>21447</v>
      </c>
      <c r="E11700" s="46">
        <v>46418</v>
      </c>
      <c r="AO11700" s="376"/>
    </row>
    <row r="11701" spans="1:41" x14ac:dyDescent="0.25">
      <c r="A11701" s="44" t="s">
        <v>7034</v>
      </c>
      <c r="B11701" s="44" t="s">
        <v>3475</v>
      </c>
      <c r="C11701" s="45">
        <v>230301</v>
      </c>
      <c r="D11701" s="45" t="s">
        <v>11363</v>
      </c>
      <c r="E11701" s="45" t="s">
        <v>5265</v>
      </c>
      <c r="AO11701" s="376"/>
    </row>
    <row r="11702" spans="1:41" x14ac:dyDescent="0.25">
      <c r="A11702" s="44" t="s">
        <v>8872</v>
      </c>
      <c r="B11702" s="44" t="s">
        <v>14797</v>
      </c>
      <c r="C11702" s="45" t="s">
        <v>9147</v>
      </c>
      <c r="D11702" s="367" t="s">
        <v>3696</v>
      </c>
      <c r="E11702" s="328">
        <f>DATE(2027,4,14)</f>
        <v>46491</v>
      </c>
      <c r="F11702" s="32"/>
      <c r="G11702" s="32"/>
      <c r="H11702" s="32"/>
      <c r="I11702" s="31"/>
      <c r="J11702" s="31"/>
      <c r="K11702" s="31"/>
      <c r="L11702" s="31"/>
      <c r="M11702" s="31"/>
      <c r="N11702" s="31"/>
      <c r="O11702" s="31"/>
      <c r="P11702" s="31"/>
      <c r="Q11702" s="31"/>
      <c r="R11702" s="31"/>
      <c r="S11702" s="31"/>
      <c r="T11702" s="31"/>
      <c r="U11702" s="31"/>
      <c r="V11702" s="31"/>
      <c r="W11702" s="31"/>
      <c r="X11702" s="31"/>
      <c r="Y11702" s="31"/>
      <c r="Z11702" s="31"/>
      <c r="AA11702" s="31"/>
      <c r="AB11702" s="31"/>
      <c r="AC11702" s="31"/>
      <c r="AD11702" s="31"/>
      <c r="AE11702" s="31"/>
      <c r="AF11702" s="31"/>
      <c r="AG11702" s="31"/>
      <c r="AH11702" s="31"/>
      <c r="AI11702" s="31"/>
      <c r="AJ11702" s="31"/>
      <c r="AK11702" s="31"/>
      <c r="AL11702" s="31"/>
      <c r="AO11702" s="376"/>
    </row>
    <row r="11703" spans="1:41" x14ac:dyDescent="0.25">
      <c r="A11703" s="44" t="s">
        <v>5028</v>
      </c>
      <c r="B11703" s="44" t="s">
        <v>3995</v>
      </c>
      <c r="C11703" s="45" t="s">
        <v>5029</v>
      </c>
      <c r="D11703" s="45" t="s">
        <v>11204</v>
      </c>
      <c r="E11703" s="45" t="s">
        <v>5021</v>
      </c>
      <c r="F11703" s="93"/>
      <c r="G11703" s="93"/>
      <c r="H11703" s="93"/>
      <c r="I11703" s="99"/>
      <c r="J11703" s="99"/>
      <c r="K11703" s="99"/>
      <c r="L11703" s="99"/>
      <c r="M11703" s="99"/>
      <c r="N11703" s="99"/>
      <c r="O11703" s="99"/>
      <c r="P11703" s="99"/>
      <c r="Q11703" s="99"/>
      <c r="R11703" s="99"/>
      <c r="S11703" s="99"/>
      <c r="T11703" s="99"/>
      <c r="U11703" s="99"/>
      <c r="V11703" s="99"/>
      <c r="W11703" s="99"/>
      <c r="X11703" s="99"/>
      <c r="Y11703" s="99"/>
      <c r="Z11703" s="99"/>
      <c r="AA11703" s="99"/>
      <c r="AB11703" s="99"/>
      <c r="AC11703" s="99"/>
      <c r="AD11703" s="99"/>
      <c r="AE11703" s="99"/>
      <c r="AF11703" s="99"/>
      <c r="AG11703" s="99"/>
      <c r="AH11703" s="31"/>
      <c r="AI11703" s="31"/>
      <c r="AJ11703" s="31"/>
      <c r="AK11703" s="31"/>
      <c r="AL11703" s="31"/>
      <c r="AO11703" s="376"/>
    </row>
    <row r="11704" spans="1:41" x14ac:dyDescent="0.25">
      <c r="A11704" s="44" t="s">
        <v>5028</v>
      </c>
      <c r="B11704" s="44" t="s">
        <v>3995</v>
      </c>
      <c r="C11704" s="45" t="s">
        <v>5029</v>
      </c>
      <c r="D11704" s="93" t="s">
        <v>17443</v>
      </c>
      <c r="E11704" s="45" t="s">
        <v>5021</v>
      </c>
      <c r="F11704" s="93"/>
      <c r="G11704" s="93"/>
      <c r="H11704" s="93"/>
      <c r="I11704" s="99"/>
      <c r="J11704" s="99"/>
      <c r="K11704" s="99"/>
      <c r="L11704" s="99"/>
      <c r="M11704" s="99"/>
      <c r="N11704" s="99"/>
      <c r="O11704" s="99"/>
      <c r="P11704" s="99"/>
      <c r="Q11704" s="99"/>
      <c r="R11704" s="99"/>
      <c r="S11704" s="99"/>
      <c r="T11704" s="99"/>
      <c r="U11704" s="99"/>
      <c r="V11704" s="99"/>
      <c r="W11704" s="99"/>
      <c r="X11704" s="99"/>
      <c r="Y11704" s="99"/>
      <c r="Z11704" s="99"/>
      <c r="AA11704" s="99"/>
      <c r="AB11704" s="99"/>
      <c r="AC11704" s="99"/>
      <c r="AD11704" s="99"/>
      <c r="AE11704" s="99"/>
      <c r="AF11704" s="99"/>
      <c r="AG11704" s="99"/>
      <c r="AH11704" s="31"/>
      <c r="AI11704" s="31"/>
      <c r="AJ11704" s="31"/>
      <c r="AK11704" s="31"/>
      <c r="AL11704" s="31"/>
      <c r="AO11704" s="376"/>
    </row>
    <row r="11705" spans="1:41" x14ac:dyDescent="0.25">
      <c r="A11705" s="44" t="s">
        <v>5028</v>
      </c>
      <c r="B11705" s="44" t="s">
        <v>3995</v>
      </c>
      <c r="C11705" s="45" t="s">
        <v>5029</v>
      </c>
      <c r="D11705" s="45" t="s">
        <v>9895</v>
      </c>
      <c r="E11705" s="45" t="s">
        <v>5021</v>
      </c>
      <c r="F11705" s="93"/>
      <c r="G11705" s="93"/>
      <c r="H11705" s="93"/>
      <c r="I11705" s="99"/>
      <c r="J11705" s="99"/>
      <c r="K11705" s="99"/>
      <c r="L11705" s="99"/>
      <c r="M11705" s="99"/>
      <c r="N11705" s="44"/>
      <c r="O11705" s="44"/>
      <c r="P11705" s="99"/>
      <c r="Q11705" s="99"/>
      <c r="R11705" s="99"/>
      <c r="S11705" s="99"/>
      <c r="T11705" s="99"/>
      <c r="U11705" s="99"/>
      <c r="V11705" s="99"/>
      <c r="W11705" s="99"/>
      <c r="X11705" s="99"/>
      <c r="Y11705" s="99"/>
      <c r="Z11705" s="99"/>
      <c r="AA11705" s="99"/>
      <c r="AB11705" s="99"/>
      <c r="AC11705" s="99"/>
      <c r="AD11705" s="99"/>
      <c r="AE11705" s="99"/>
      <c r="AF11705" s="99"/>
      <c r="AG11705" s="99"/>
      <c r="AH11705" s="31"/>
      <c r="AI11705" s="31"/>
      <c r="AJ11705" s="31"/>
      <c r="AK11705" s="31"/>
      <c r="AL11705" s="31"/>
      <c r="AO11705" s="376"/>
    </row>
    <row r="11706" spans="1:41" x14ac:dyDescent="0.25">
      <c r="A11706" s="44" t="s">
        <v>8873</v>
      </c>
      <c r="B11706" s="44" t="s">
        <v>15025</v>
      </c>
      <c r="C11706" s="45" t="s">
        <v>11812</v>
      </c>
      <c r="D11706" s="367" t="s">
        <v>3696</v>
      </c>
      <c r="E11706" s="328">
        <f>DATE(2028,7,29)</f>
        <v>46963</v>
      </c>
      <c r="F11706" s="32"/>
      <c r="G11706" s="32"/>
      <c r="H11706" s="32"/>
      <c r="I11706" s="31"/>
      <c r="J11706" s="31"/>
      <c r="K11706" s="31"/>
      <c r="L11706" s="31"/>
      <c r="M11706" s="31"/>
      <c r="N11706" s="31"/>
      <c r="O11706" s="31"/>
      <c r="P11706" s="31"/>
      <c r="Q11706" s="31"/>
      <c r="R11706" s="31"/>
      <c r="S11706" s="31"/>
      <c r="T11706" s="31"/>
      <c r="U11706" s="31"/>
      <c r="V11706" s="31"/>
      <c r="W11706" s="31"/>
      <c r="X11706" s="31"/>
      <c r="Y11706" s="31"/>
      <c r="Z11706" s="31"/>
      <c r="AA11706" s="31"/>
      <c r="AB11706" s="31"/>
      <c r="AC11706" s="31"/>
      <c r="AD11706" s="31"/>
      <c r="AE11706" s="31"/>
      <c r="AF11706" s="31"/>
      <c r="AG11706" s="31"/>
      <c r="AH11706" s="31"/>
      <c r="AI11706" s="31"/>
      <c r="AJ11706" s="31"/>
      <c r="AK11706" s="31"/>
      <c r="AL11706" s="31"/>
      <c r="AO11706" s="376"/>
    </row>
    <row r="11707" spans="1:41" x14ac:dyDescent="0.25">
      <c r="A11707" s="44" t="s">
        <v>8874</v>
      </c>
      <c r="B11707" s="44" t="s">
        <v>14969</v>
      </c>
      <c r="C11707" s="45" t="s">
        <v>15026</v>
      </c>
      <c r="D11707" s="367" t="s">
        <v>3696</v>
      </c>
      <c r="E11707" s="328">
        <f>DATE(2029,5,19)</f>
        <v>47257</v>
      </c>
      <c r="F11707" s="32"/>
      <c r="G11707" s="32"/>
      <c r="H11707" s="32"/>
      <c r="I11707" s="31"/>
      <c r="J11707" s="31"/>
      <c r="K11707" s="31"/>
      <c r="L11707" s="31"/>
      <c r="M11707" s="31"/>
      <c r="N11707" s="31"/>
      <c r="O11707" s="31"/>
      <c r="P11707" s="31"/>
      <c r="Q11707" s="31"/>
      <c r="R11707" s="31"/>
      <c r="S11707" s="31"/>
      <c r="T11707" s="31"/>
      <c r="U11707" s="31"/>
      <c r="V11707" s="31"/>
      <c r="W11707" s="31"/>
      <c r="X11707" s="31"/>
      <c r="Y11707" s="31"/>
      <c r="Z11707" s="31"/>
      <c r="AA11707" s="31"/>
      <c r="AB11707" s="31"/>
      <c r="AC11707" s="31"/>
      <c r="AD11707" s="31"/>
      <c r="AE11707" s="31"/>
      <c r="AF11707" s="31"/>
      <c r="AG11707" s="31"/>
      <c r="AH11707" s="31"/>
      <c r="AI11707" s="31"/>
      <c r="AJ11707" s="31"/>
      <c r="AK11707" s="31"/>
      <c r="AL11707" s="31"/>
      <c r="AO11707" s="376"/>
    </row>
    <row r="11708" spans="1:41" x14ac:dyDescent="0.3">
      <c r="A11708" s="333" t="s">
        <v>2314</v>
      </c>
      <c r="B11708" s="333" t="s">
        <v>1168</v>
      </c>
      <c r="C11708" s="125" t="s">
        <v>19096</v>
      </c>
      <c r="D11708" s="32" t="s">
        <v>20309</v>
      </c>
      <c r="E11708" s="125" t="s">
        <v>9249</v>
      </c>
      <c r="F11708" s="125" t="s">
        <v>1189</v>
      </c>
      <c r="G11708" s="125" t="s">
        <v>1190</v>
      </c>
      <c r="AO11708" s="376"/>
    </row>
    <row r="11709" spans="1:41" x14ac:dyDescent="0.25">
      <c r="A11709" s="44" t="s">
        <v>9485</v>
      </c>
      <c r="B11709" s="92" t="s">
        <v>9602</v>
      </c>
      <c r="C11709" s="45" t="s">
        <v>9346</v>
      </c>
      <c r="D11709" s="93" t="s">
        <v>9601</v>
      </c>
      <c r="E11709" s="94">
        <v>46568</v>
      </c>
      <c r="F11709" s="93"/>
      <c r="G11709" s="93"/>
      <c r="H11709" s="93"/>
      <c r="I11709" s="99"/>
      <c r="J11709" s="99"/>
      <c r="K11709" s="99"/>
      <c r="L11709" s="99"/>
      <c r="M11709" s="99"/>
      <c r="N11709" s="44"/>
      <c r="O11709" s="99"/>
      <c r="P11709" s="99"/>
      <c r="Q11709" s="99"/>
      <c r="R11709" s="99"/>
      <c r="S11709" s="99"/>
      <c r="T11709" s="99"/>
      <c r="U11709" s="99"/>
      <c r="V11709" s="99"/>
      <c r="W11709" s="99"/>
      <c r="X11709" s="99"/>
      <c r="Y11709" s="99"/>
      <c r="Z11709" s="99"/>
      <c r="AA11709" s="99"/>
      <c r="AB11709" s="99"/>
      <c r="AC11709" s="99"/>
      <c r="AD11709" s="99"/>
      <c r="AE11709" s="99"/>
      <c r="AF11709" s="99"/>
      <c r="AG11709" s="99"/>
      <c r="AH11709" s="31"/>
      <c r="AI11709" s="31"/>
      <c r="AJ11709" s="31"/>
      <c r="AK11709" s="31"/>
      <c r="AL11709" s="31"/>
      <c r="AO11709" s="376"/>
    </row>
    <row r="11710" spans="1:41" x14ac:dyDescent="0.25">
      <c r="A11710" s="91" t="s">
        <v>9486</v>
      </c>
      <c r="B11710" s="92" t="s">
        <v>9602</v>
      </c>
      <c r="C11710" s="45" t="s">
        <v>9349</v>
      </c>
      <c r="D11710" s="93" t="s">
        <v>9601</v>
      </c>
      <c r="E11710" s="94">
        <v>46568</v>
      </c>
      <c r="F11710" s="93"/>
      <c r="G11710" s="93"/>
      <c r="H11710" s="93"/>
      <c r="I11710" s="99"/>
      <c r="J11710" s="99"/>
      <c r="K11710" s="99"/>
      <c r="L11710" s="99"/>
      <c r="M11710" s="99"/>
      <c r="N11710" s="44"/>
      <c r="O11710" s="99"/>
      <c r="P11710" s="99"/>
      <c r="Q11710" s="99"/>
      <c r="R11710" s="99"/>
      <c r="S11710" s="99"/>
      <c r="T11710" s="99"/>
      <c r="U11710" s="99"/>
      <c r="V11710" s="99"/>
      <c r="W11710" s="99"/>
      <c r="X11710" s="99"/>
      <c r="Y11710" s="99"/>
      <c r="Z11710" s="99"/>
      <c r="AA11710" s="99"/>
      <c r="AB11710" s="99"/>
      <c r="AC11710" s="99"/>
      <c r="AD11710" s="99"/>
      <c r="AE11710" s="99"/>
      <c r="AF11710" s="99"/>
      <c r="AG11710" s="99"/>
      <c r="AH11710" s="31"/>
      <c r="AI11710" s="31"/>
      <c r="AJ11710" s="31"/>
      <c r="AK11710" s="31"/>
      <c r="AL11710" s="31"/>
      <c r="AO11710" s="376"/>
    </row>
    <row r="11711" spans="1:41" x14ac:dyDescent="0.25">
      <c r="A11711" s="91" t="s">
        <v>9487</v>
      </c>
      <c r="B11711" s="92" t="s">
        <v>9602</v>
      </c>
      <c r="C11711" s="45" t="s">
        <v>9349</v>
      </c>
      <c r="D11711" s="93" t="s">
        <v>9601</v>
      </c>
      <c r="E11711" s="94">
        <v>46568</v>
      </c>
      <c r="F11711" s="93"/>
      <c r="G11711" s="93"/>
      <c r="H11711" s="93"/>
      <c r="I11711" s="99"/>
      <c r="J11711" s="99"/>
      <c r="K11711" s="99"/>
      <c r="L11711" s="99"/>
      <c r="M11711" s="99"/>
      <c r="N11711" s="44"/>
      <c r="O11711" s="99"/>
      <c r="P11711" s="99"/>
      <c r="Q11711" s="99"/>
      <c r="R11711" s="99"/>
      <c r="S11711" s="99"/>
      <c r="T11711" s="99"/>
      <c r="U11711" s="99"/>
      <c r="V11711" s="99"/>
      <c r="W11711" s="99"/>
      <c r="X11711" s="99"/>
      <c r="Y11711" s="99"/>
      <c r="Z11711" s="99"/>
      <c r="AA11711" s="99"/>
      <c r="AB11711" s="99"/>
      <c r="AC11711" s="99"/>
      <c r="AD11711" s="99"/>
      <c r="AE11711" s="99"/>
      <c r="AF11711" s="99"/>
      <c r="AG11711" s="99"/>
      <c r="AH11711" s="31"/>
      <c r="AI11711" s="31"/>
      <c r="AJ11711" s="31"/>
      <c r="AK11711" s="31"/>
      <c r="AL11711" s="31"/>
      <c r="AO11711" s="376"/>
    </row>
    <row r="11712" spans="1:41" x14ac:dyDescent="0.25">
      <c r="A11712" s="44" t="s">
        <v>5055</v>
      </c>
      <c r="B11712" s="44" t="s">
        <v>4361</v>
      </c>
      <c r="C11712" s="45" t="s">
        <v>4548</v>
      </c>
      <c r="D11712" s="45" t="s">
        <v>11204</v>
      </c>
      <c r="E11712" s="45" t="s">
        <v>5137</v>
      </c>
      <c r="F11712" s="93"/>
      <c r="G11712" s="93"/>
      <c r="H11712" s="93"/>
      <c r="I11712" s="99"/>
      <c r="J11712" s="99"/>
      <c r="K11712" s="99"/>
      <c r="L11712" s="99"/>
      <c r="M11712" s="99"/>
      <c r="N11712" s="99"/>
      <c r="O11712" s="99"/>
      <c r="P11712" s="99"/>
      <c r="Q11712" s="99"/>
      <c r="R11712" s="99"/>
      <c r="S11712" s="99"/>
      <c r="T11712" s="99"/>
      <c r="U11712" s="99"/>
      <c r="V11712" s="99"/>
      <c r="W11712" s="99"/>
      <c r="X11712" s="99"/>
      <c r="Y11712" s="99"/>
      <c r="Z11712" s="99"/>
      <c r="AA11712" s="99"/>
      <c r="AB11712" s="99"/>
      <c r="AC11712" s="99"/>
      <c r="AD11712" s="99"/>
      <c r="AE11712" s="99"/>
      <c r="AF11712" s="99"/>
      <c r="AG11712" s="99"/>
      <c r="AH11712" s="31"/>
      <c r="AI11712" s="31"/>
      <c r="AJ11712" s="31"/>
      <c r="AK11712" s="31"/>
      <c r="AL11712" s="31"/>
      <c r="AO11712" s="376"/>
    </row>
    <row r="11713" spans="1:41" x14ac:dyDescent="0.25">
      <c r="A11713" s="44" t="s">
        <v>8875</v>
      </c>
      <c r="B11713" s="44" t="s">
        <v>16782</v>
      </c>
      <c r="C11713" s="45" t="s">
        <v>9798</v>
      </c>
      <c r="D11713" s="367" t="s">
        <v>3696</v>
      </c>
      <c r="E11713" s="328">
        <f>DATE(2028,2,12)</f>
        <v>46795</v>
      </c>
      <c r="F11713" s="32"/>
      <c r="G11713" s="32"/>
      <c r="H11713" s="32"/>
      <c r="I11713" s="31"/>
      <c r="J11713" s="31"/>
      <c r="K11713" s="31"/>
      <c r="L11713" s="31"/>
      <c r="M11713" s="31"/>
      <c r="N11713" s="31"/>
      <c r="O11713" s="31"/>
      <c r="P11713" s="31"/>
      <c r="Q11713" s="31"/>
      <c r="R11713" s="31"/>
      <c r="S11713" s="31"/>
      <c r="T11713" s="31"/>
      <c r="U11713" s="31"/>
      <c r="V11713" s="31"/>
      <c r="W11713" s="31"/>
      <c r="X11713" s="31"/>
      <c r="Y11713" s="31"/>
      <c r="Z11713" s="31"/>
      <c r="AA11713" s="31"/>
      <c r="AB11713" s="31"/>
      <c r="AC11713" s="31"/>
      <c r="AD11713" s="31"/>
      <c r="AE11713" s="31"/>
      <c r="AF11713" s="31"/>
      <c r="AG11713" s="31"/>
      <c r="AH11713" s="31"/>
      <c r="AI11713" s="31"/>
      <c r="AJ11713" s="31"/>
      <c r="AK11713" s="31"/>
      <c r="AL11713" s="31"/>
      <c r="AO11713" s="376"/>
    </row>
    <row r="11714" spans="1:41" x14ac:dyDescent="0.25">
      <c r="A11714" s="44" t="s">
        <v>5055</v>
      </c>
      <c r="B11714" s="44" t="s">
        <v>4361</v>
      </c>
      <c r="C11714" s="45" t="s">
        <v>4548</v>
      </c>
      <c r="D11714" s="45" t="s">
        <v>9895</v>
      </c>
      <c r="E11714" s="45" t="s">
        <v>5137</v>
      </c>
      <c r="F11714" s="93"/>
      <c r="G11714" s="93"/>
      <c r="H11714" s="93"/>
      <c r="I11714" s="99"/>
      <c r="J11714" s="99"/>
      <c r="K11714" s="99"/>
      <c r="L11714" s="99"/>
      <c r="M11714" s="99"/>
      <c r="N11714" s="44"/>
      <c r="O11714" s="44"/>
      <c r="P11714" s="99"/>
      <c r="Q11714" s="99"/>
      <c r="R11714" s="99"/>
      <c r="S11714" s="99"/>
      <c r="T11714" s="99"/>
      <c r="U11714" s="99"/>
      <c r="V11714" s="99"/>
      <c r="W11714" s="99"/>
      <c r="X11714" s="99"/>
      <c r="Y11714" s="99"/>
      <c r="Z11714" s="99"/>
      <c r="AA11714" s="99"/>
      <c r="AB11714" s="99"/>
      <c r="AC11714" s="99"/>
      <c r="AD11714" s="99"/>
      <c r="AE11714" s="99"/>
      <c r="AF11714" s="99"/>
      <c r="AG11714" s="99"/>
      <c r="AH11714" s="31"/>
      <c r="AI11714" s="31"/>
      <c r="AJ11714" s="31"/>
      <c r="AK11714" s="31"/>
      <c r="AL11714" s="31"/>
      <c r="AO11714" s="376"/>
    </row>
    <row r="11715" spans="1:41" x14ac:dyDescent="0.25">
      <c r="A11715" s="44" t="s">
        <v>6506</v>
      </c>
      <c r="B11715" s="44" t="s">
        <v>3475</v>
      </c>
      <c r="C11715" s="45">
        <v>230301</v>
      </c>
      <c r="D11715" s="45" t="s">
        <v>11363</v>
      </c>
      <c r="E11715" s="45" t="s">
        <v>5265</v>
      </c>
      <c r="AO11715" s="376"/>
    </row>
    <row r="11716" spans="1:41" x14ac:dyDescent="0.25">
      <c r="A11716" s="102" t="s">
        <v>11238</v>
      </c>
      <c r="B11716" s="92" t="s">
        <v>11243</v>
      </c>
      <c r="C11716" s="93" t="s">
        <v>11247</v>
      </c>
      <c r="D11716" s="93" t="s">
        <v>1201</v>
      </c>
      <c r="E11716" s="94">
        <v>46682</v>
      </c>
      <c r="F11716" s="93"/>
      <c r="G11716" s="93"/>
      <c r="H11716" s="93"/>
      <c r="I11716" s="99"/>
      <c r="J11716" s="99"/>
      <c r="K11716" s="99"/>
      <c r="L11716" s="99"/>
      <c r="M11716" s="99"/>
      <c r="N11716" s="44"/>
      <c r="O11716" s="99"/>
      <c r="P11716" s="99"/>
      <c r="Q11716" s="99"/>
      <c r="R11716" s="99"/>
      <c r="S11716" s="99"/>
      <c r="T11716" s="99"/>
      <c r="U11716" s="99"/>
      <c r="V11716" s="99"/>
      <c r="W11716" s="99"/>
      <c r="X11716" s="99"/>
      <c r="Y11716" s="99"/>
      <c r="Z11716" s="99"/>
      <c r="AA11716" s="99"/>
      <c r="AB11716" s="99"/>
      <c r="AC11716" s="99"/>
      <c r="AD11716" s="99"/>
      <c r="AE11716" s="99"/>
      <c r="AF11716" s="99"/>
      <c r="AG11716" s="99"/>
      <c r="AH11716" s="31"/>
      <c r="AI11716" s="31"/>
      <c r="AJ11716" s="31"/>
      <c r="AK11716" s="31"/>
      <c r="AL11716" s="31"/>
      <c r="AO11716" s="376"/>
    </row>
    <row r="11717" spans="1:41" x14ac:dyDescent="0.3">
      <c r="A11717" s="333" t="s">
        <v>19006</v>
      </c>
      <c r="B11717" s="333" t="s">
        <v>1159</v>
      </c>
      <c r="C11717" s="125" t="s">
        <v>19092</v>
      </c>
      <c r="D11717" s="32" t="s">
        <v>20309</v>
      </c>
      <c r="E11717" s="125" t="s">
        <v>9249</v>
      </c>
      <c r="F11717" s="125" t="s">
        <v>1189</v>
      </c>
      <c r="G11717" s="125" t="s">
        <v>1190</v>
      </c>
      <c r="AO11717" s="376"/>
    </row>
    <row r="11718" spans="1:41" x14ac:dyDescent="0.25">
      <c r="A11718" s="44" t="s">
        <v>21752</v>
      </c>
      <c r="B11718" s="44" t="s">
        <v>925</v>
      </c>
      <c r="C11718" s="45">
        <v>260601</v>
      </c>
      <c r="D11718" s="45" t="s">
        <v>11363</v>
      </c>
      <c r="E11718" s="45" t="s">
        <v>17341</v>
      </c>
      <c r="AO11718" s="376"/>
    </row>
    <row r="11719" spans="1:41" x14ac:dyDescent="0.25">
      <c r="A11719" s="44" t="s">
        <v>16783</v>
      </c>
      <c r="B11719" s="44" t="s">
        <v>16718</v>
      </c>
      <c r="C11719" s="45" t="s">
        <v>17041</v>
      </c>
      <c r="D11719" s="367" t="s">
        <v>3696</v>
      </c>
      <c r="E11719" s="328">
        <f>DATE(2029,9,26)</f>
        <v>47387</v>
      </c>
      <c r="F11719" s="32"/>
      <c r="G11719" s="32"/>
      <c r="H11719" s="32"/>
      <c r="I11719" s="31"/>
      <c r="J11719" s="31"/>
      <c r="K11719" s="31"/>
      <c r="L11719" s="31"/>
      <c r="M11719" s="31"/>
      <c r="N11719" s="31"/>
      <c r="O11719" s="31"/>
      <c r="P11719" s="31"/>
      <c r="Q11719" s="31"/>
      <c r="R11719" s="31"/>
      <c r="S11719" s="31"/>
      <c r="T11719" s="31"/>
      <c r="U11719" s="31"/>
      <c r="V11719" s="31"/>
      <c r="W11719" s="31"/>
      <c r="X11719" s="31"/>
      <c r="Y11719" s="31"/>
      <c r="Z11719" s="31"/>
      <c r="AA11719" s="31"/>
      <c r="AB11719" s="31"/>
      <c r="AC11719" s="31"/>
      <c r="AD11719" s="31"/>
      <c r="AE11719" s="31"/>
      <c r="AF11719" s="31"/>
      <c r="AG11719" s="31"/>
      <c r="AH11719" s="31"/>
      <c r="AI11719" s="31"/>
      <c r="AJ11719" s="31"/>
      <c r="AK11719" s="31"/>
      <c r="AL11719" s="31"/>
      <c r="AO11719" s="376"/>
    </row>
    <row r="11720" spans="1:41" x14ac:dyDescent="0.25">
      <c r="A11720" s="44" t="s">
        <v>5488</v>
      </c>
      <c r="B11720" s="44" t="s">
        <v>21385</v>
      </c>
      <c r="C11720" s="45" t="s">
        <v>8134</v>
      </c>
      <c r="D11720" s="45" t="s">
        <v>21447</v>
      </c>
      <c r="E11720" s="46">
        <v>46477</v>
      </c>
      <c r="AO11720" s="376"/>
    </row>
    <row r="11721" spans="1:41" x14ac:dyDescent="0.25">
      <c r="A11721" s="44" t="s">
        <v>13255</v>
      </c>
      <c r="B11721" s="44" t="s">
        <v>5321</v>
      </c>
      <c r="C11721" s="45">
        <v>25010401</v>
      </c>
      <c r="D11721" s="45" t="s">
        <v>11363</v>
      </c>
      <c r="E11721" s="45" t="s">
        <v>12564</v>
      </c>
      <c r="AO11721" s="376"/>
    </row>
    <row r="11722" spans="1:41" x14ac:dyDescent="0.25">
      <c r="A11722" s="44" t="s">
        <v>13255</v>
      </c>
      <c r="B11722" s="44" t="s">
        <v>3176</v>
      </c>
      <c r="C11722" s="45">
        <v>25010402</v>
      </c>
      <c r="D11722" s="45" t="s">
        <v>11363</v>
      </c>
      <c r="E11722" s="45" t="s">
        <v>12564</v>
      </c>
      <c r="AO11722" s="376"/>
    </row>
    <row r="11723" spans="1:41" x14ac:dyDescent="0.25">
      <c r="A11723" s="44" t="s">
        <v>594</v>
      </c>
      <c r="B11723" s="44" t="s">
        <v>9248</v>
      </c>
      <c r="C11723" s="45">
        <v>260105</v>
      </c>
      <c r="D11723" s="45" t="s">
        <v>11363</v>
      </c>
      <c r="E11723" s="45" t="s">
        <v>17625</v>
      </c>
      <c r="AO11723" s="376"/>
    </row>
    <row r="11724" spans="1:41" x14ac:dyDescent="0.3">
      <c r="A11724" s="333" t="s">
        <v>765</v>
      </c>
      <c r="B11724" s="333" t="s">
        <v>11217</v>
      </c>
      <c r="C11724" s="125" t="s">
        <v>11218</v>
      </c>
      <c r="D11724" s="32" t="s">
        <v>20309</v>
      </c>
      <c r="E11724" s="125" t="s">
        <v>4966</v>
      </c>
      <c r="F11724" s="125" t="s">
        <v>1189</v>
      </c>
      <c r="G11724" s="125" t="s">
        <v>1190</v>
      </c>
      <c r="AO11724" s="376"/>
    </row>
    <row r="11725" spans="1:41" x14ac:dyDescent="0.25">
      <c r="A11725" s="44" t="s">
        <v>765</v>
      </c>
      <c r="B11725" s="44" t="s">
        <v>9248</v>
      </c>
      <c r="C11725" s="45">
        <v>260105</v>
      </c>
      <c r="D11725" s="45" t="s">
        <v>11363</v>
      </c>
      <c r="E11725" s="45" t="s">
        <v>17625</v>
      </c>
      <c r="AO11725" s="376"/>
    </row>
    <row r="11726" spans="1:41" x14ac:dyDescent="0.25">
      <c r="A11726" s="44" t="s">
        <v>20517</v>
      </c>
      <c r="B11726" s="44" t="s">
        <v>20513</v>
      </c>
      <c r="C11726" s="45" t="s">
        <v>5604</v>
      </c>
      <c r="D11726" s="32" t="s">
        <v>5559</v>
      </c>
      <c r="E11726" s="45" t="s">
        <v>20831</v>
      </c>
      <c r="F11726" s="32"/>
      <c r="G11726" s="32"/>
      <c r="H11726" s="32"/>
      <c r="I11726" s="31"/>
      <c r="J11726" s="31"/>
      <c r="K11726" s="31"/>
      <c r="L11726" s="31"/>
      <c r="M11726" s="31"/>
      <c r="N11726" s="31"/>
      <c r="O11726" s="31"/>
      <c r="P11726" s="31"/>
      <c r="Q11726" s="31"/>
      <c r="R11726" s="31"/>
      <c r="S11726" s="31"/>
      <c r="T11726" s="31"/>
      <c r="U11726" s="31"/>
      <c r="V11726" s="31"/>
      <c r="W11726" s="31"/>
      <c r="X11726" s="31"/>
      <c r="Y11726" s="31"/>
      <c r="Z11726" s="31"/>
      <c r="AA11726" s="31"/>
      <c r="AB11726" s="31"/>
      <c r="AC11726" s="31"/>
      <c r="AD11726" s="31"/>
      <c r="AE11726" s="31"/>
      <c r="AF11726" s="31"/>
      <c r="AG11726" s="31"/>
      <c r="AH11726" s="31"/>
      <c r="AI11726" s="31"/>
      <c r="AJ11726" s="31"/>
      <c r="AK11726" s="31"/>
      <c r="AL11726" s="31"/>
      <c r="AO11726" s="376"/>
    </row>
    <row r="11727" spans="1:41" x14ac:dyDescent="0.25">
      <c r="A11727" s="44" t="s">
        <v>10626</v>
      </c>
      <c r="B11727" s="44" t="s">
        <v>944</v>
      </c>
      <c r="C11727" s="45">
        <v>240303</v>
      </c>
      <c r="D11727" s="45" t="s">
        <v>11363</v>
      </c>
      <c r="E11727" s="45" t="s">
        <v>2593</v>
      </c>
      <c r="AO11727" s="376"/>
    </row>
    <row r="11728" spans="1:41" x14ac:dyDescent="0.25">
      <c r="A11728" s="44" t="s">
        <v>18070</v>
      </c>
      <c r="B11728" s="44" t="s">
        <v>17463</v>
      </c>
      <c r="C11728" s="45">
        <v>260202</v>
      </c>
      <c r="D11728" s="45" t="s">
        <v>11363</v>
      </c>
      <c r="E11728" s="45" t="s">
        <v>9238</v>
      </c>
      <c r="AO11728" s="376"/>
    </row>
    <row r="11729" spans="1:41" x14ac:dyDescent="0.3">
      <c r="A11729" s="333" t="s">
        <v>21288</v>
      </c>
      <c r="B11729" s="333" t="s">
        <v>2690</v>
      </c>
      <c r="C11729" s="125" t="s">
        <v>21253</v>
      </c>
      <c r="D11729" s="32" t="s">
        <v>20309</v>
      </c>
      <c r="E11729" s="125" t="s">
        <v>21312</v>
      </c>
      <c r="F11729" s="125" t="s">
        <v>1189</v>
      </c>
      <c r="G11729" s="125" t="s">
        <v>1190</v>
      </c>
      <c r="AO11729" s="376"/>
    </row>
    <row r="11730" spans="1:41" x14ac:dyDescent="0.25">
      <c r="A11730" s="102" t="s">
        <v>5473</v>
      </c>
      <c r="B11730" s="92" t="s">
        <v>11253</v>
      </c>
      <c r="C11730" s="93" t="s">
        <v>11254</v>
      </c>
      <c r="D11730" s="93" t="s">
        <v>1201</v>
      </c>
      <c r="E11730" s="94">
        <v>46682</v>
      </c>
      <c r="F11730" s="93"/>
      <c r="G11730" s="93"/>
      <c r="H11730" s="93"/>
      <c r="I11730" s="99"/>
      <c r="J11730" s="99"/>
      <c r="K11730" s="99"/>
      <c r="L11730" s="99"/>
      <c r="M11730" s="99"/>
      <c r="N11730" s="44"/>
      <c r="O11730" s="99"/>
      <c r="P11730" s="99"/>
      <c r="Q11730" s="99"/>
      <c r="R11730" s="99"/>
      <c r="S11730" s="99"/>
      <c r="T11730" s="99"/>
      <c r="U11730" s="99"/>
      <c r="V11730" s="99"/>
      <c r="W11730" s="99"/>
      <c r="X11730" s="99"/>
      <c r="Y11730" s="99"/>
      <c r="Z11730" s="99"/>
      <c r="AA11730" s="99"/>
      <c r="AB11730" s="99"/>
      <c r="AC11730" s="99"/>
      <c r="AD11730" s="99"/>
      <c r="AE11730" s="99"/>
      <c r="AF11730" s="99"/>
      <c r="AG11730" s="99"/>
      <c r="AH11730" s="31"/>
      <c r="AI11730" s="31"/>
      <c r="AJ11730" s="31"/>
      <c r="AK11730" s="31"/>
      <c r="AL11730" s="31"/>
      <c r="AO11730" s="376"/>
    </row>
    <row r="11731" spans="1:41" x14ac:dyDescent="0.25">
      <c r="A11731" s="91" t="s">
        <v>5473</v>
      </c>
      <c r="B11731" s="92" t="s">
        <v>19284</v>
      </c>
      <c r="C11731" s="93" t="s">
        <v>19285</v>
      </c>
      <c r="D11731" s="93" t="s">
        <v>1201</v>
      </c>
      <c r="E11731" s="94">
        <v>46582</v>
      </c>
      <c r="F11731" s="93"/>
      <c r="G11731" s="93"/>
      <c r="H11731" s="93"/>
      <c r="I11731" s="99"/>
      <c r="J11731" s="99"/>
      <c r="K11731" s="99"/>
      <c r="L11731" s="99"/>
      <c r="M11731" s="99"/>
      <c r="N11731" s="99"/>
      <c r="O11731" s="99"/>
      <c r="P11731" s="99"/>
      <c r="Q11731" s="99"/>
      <c r="R11731" s="99"/>
      <c r="S11731" s="99"/>
      <c r="T11731" s="99"/>
      <c r="U11731" s="99"/>
      <c r="V11731" s="99"/>
      <c r="W11731" s="99"/>
      <c r="X11731" s="99"/>
      <c r="Y11731" s="99"/>
      <c r="Z11731" s="99"/>
      <c r="AA11731" s="99"/>
      <c r="AB11731" s="99"/>
      <c r="AC11731" s="99"/>
      <c r="AD11731" s="99"/>
      <c r="AE11731" s="99"/>
      <c r="AF11731" s="99"/>
      <c r="AG11731" s="99"/>
      <c r="AH11731" s="31"/>
      <c r="AI11731" s="31"/>
      <c r="AJ11731" s="31"/>
      <c r="AK11731" s="31"/>
      <c r="AL11731" s="31"/>
      <c r="AO11731" s="376"/>
    </row>
    <row r="11732" spans="1:41" x14ac:dyDescent="0.25">
      <c r="A11732" s="113" t="s">
        <v>9997</v>
      </c>
      <c r="B11732" s="265" t="s">
        <v>5748</v>
      </c>
      <c r="C11732" s="59" t="s">
        <v>10012</v>
      </c>
      <c r="D11732" s="93" t="s">
        <v>1201</v>
      </c>
      <c r="E11732" s="94">
        <v>46961</v>
      </c>
      <c r="F11732" s="93"/>
      <c r="G11732" s="93"/>
      <c r="H11732" s="93"/>
      <c r="I11732" s="99"/>
      <c r="J11732" s="99"/>
      <c r="K11732" s="99"/>
      <c r="L11732" s="99"/>
      <c r="M11732" s="99"/>
      <c r="N11732" s="44"/>
      <c r="O11732" s="99"/>
      <c r="P11732" s="99"/>
      <c r="Q11732" s="99"/>
      <c r="R11732" s="99"/>
      <c r="S11732" s="99"/>
      <c r="T11732" s="99"/>
      <c r="U11732" s="99"/>
      <c r="V11732" s="99"/>
      <c r="W11732" s="99"/>
      <c r="X11732" s="99"/>
      <c r="Y11732" s="99"/>
      <c r="Z11732" s="99"/>
      <c r="AA11732" s="99"/>
      <c r="AB11732" s="99"/>
      <c r="AC11732" s="99"/>
      <c r="AD11732" s="99"/>
      <c r="AE11732" s="99"/>
      <c r="AF11732" s="99"/>
      <c r="AG11732" s="99"/>
      <c r="AH11732" s="31"/>
      <c r="AI11732" s="31"/>
      <c r="AJ11732" s="31"/>
      <c r="AK11732" s="31"/>
      <c r="AL11732" s="31"/>
      <c r="AO11732" s="376"/>
    </row>
    <row r="11733" spans="1:41" x14ac:dyDescent="0.25">
      <c r="A11733" s="44" t="s">
        <v>18071</v>
      </c>
      <c r="B11733" s="44" t="s">
        <v>10347</v>
      </c>
      <c r="C11733" s="45">
        <v>240402</v>
      </c>
      <c r="D11733" s="45" t="s">
        <v>11363</v>
      </c>
      <c r="E11733" s="45" t="s">
        <v>5037</v>
      </c>
      <c r="AO11733" s="376"/>
    </row>
    <row r="11734" spans="1:41" x14ac:dyDescent="0.25">
      <c r="A11734" s="44" t="s">
        <v>18071</v>
      </c>
      <c r="B11734" s="44" t="s">
        <v>5134</v>
      </c>
      <c r="C11734" s="45">
        <v>240804</v>
      </c>
      <c r="D11734" s="45" t="s">
        <v>11363</v>
      </c>
      <c r="E11734" s="45" t="s">
        <v>11260</v>
      </c>
      <c r="AO11734" s="376"/>
    </row>
    <row r="11735" spans="1:41" x14ac:dyDescent="0.25">
      <c r="A11735" s="44" t="s">
        <v>18071</v>
      </c>
      <c r="B11735" s="44" t="s">
        <v>9248</v>
      </c>
      <c r="C11735" s="45">
        <v>260105</v>
      </c>
      <c r="D11735" s="45" t="s">
        <v>11363</v>
      </c>
      <c r="E11735" s="45" t="s">
        <v>17625</v>
      </c>
      <c r="AO11735" s="376"/>
    </row>
    <row r="11736" spans="1:41" x14ac:dyDescent="0.25">
      <c r="A11736" s="44" t="s">
        <v>18071</v>
      </c>
      <c r="B11736" s="44" t="s">
        <v>3475</v>
      </c>
      <c r="C11736" s="45">
        <v>260301</v>
      </c>
      <c r="D11736" s="45" t="s">
        <v>11363</v>
      </c>
      <c r="E11736" s="45" t="s">
        <v>17625</v>
      </c>
      <c r="AO11736" s="376"/>
    </row>
    <row r="11737" spans="1:41" x14ac:dyDescent="0.25">
      <c r="A11737" s="44" t="s">
        <v>8112</v>
      </c>
      <c r="B11737" s="44" t="s">
        <v>8115</v>
      </c>
      <c r="C11737" s="45" t="s">
        <v>8113</v>
      </c>
      <c r="D11737" s="45" t="s">
        <v>8114</v>
      </c>
      <c r="E11737" s="46">
        <v>46402</v>
      </c>
      <c r="F11737" s="93"/>
      <c r="G11737" s="93"/>
      <c r="H11737" s="93" t="s">
        <v>1335</v>
      </c>
      <c r="I11737" s="99"/>
      <c r="J11737" s="99"/>
      <c r="K11737" s="99"/>
      <c r="L11737" s="99"/>
      <c r="M11737" s="99"/>
      <c r="N11737" s="44"/>
      <c r="O11737" s="44"/>
      <c r="P11737" s="99"/>
      <c r="Q11737" s="99"/>
      <c r="R11737" s="99"/>
      <c r="S11737" s="99"/>
      <c r="T11737" s="99"/>
      <c r="U11737" s="99"/>
      <c r="V11737" s="99"/>
      <c r="W11737" s="99"/>
      <c r="X11737" s="99"/>
      <c r="Y11737" s="99"/>
      <c r="Z11737" s="99"/>
      <c r="AA11737" s="99"/>
      <c r="AB11737" s="99"/>
      <c r="AC11737" s="99"/>
      <c r="AD11737" s="99"/>
      <c r="AE11737" s="99"/>
      <c r="AF11737" s="99"/>
      <c r="AG11737" s="99"/>
      <c r="AH11737" s="31"/>
      <c r="AI11737" s="31"/>
      <c r="AJ11737" s="31"/>
      <c r="AK11737" s="31"/>
      <c r="AL11737" s="31"/>
      <c r="AO11737" s="376"/>
    </row>
    <row r="11738" spans="1:41" x14ac:dyDescent="0.25">
      <c r="A11738" s="44" t="s">
        <v>8876</v>
      </c>
      <c r="B11738" s="44" t="s">
        <v>14819</v>
      </c>
      <c r="C11738" s="45" t="s">
        <v>9148</v>
      </c>
      <c r="D11738" s="367" t="s">
        <v>3696</v>
      </c>
      <c r="E11738" s="328">
        <f>DATE(2027,7,19)</f>
        <v>46587</v>
      </c>
      <c r="F11738" s="32"/>
      <c r="G11738" s="32"/>
      <c r="H11738" s="32"/>
      <c r="I11738" s="31"/>
      <c r="J11738" s="31"/>
      <c r="K11738" s="31"/>
      <c r="L11738" s="31"/>
      <c r="M11738" s="31"/>
      <c r="N11738" s="31"/>
      <c r="O11738" s="31"/>
      <c r="P11738" s="31"/>
      <c r="Q11738" s="31"/>
      <c r="R11738" s="31"/>
      <c r="S11738" s="31"/>
      <c r="T11738" s="31"/>
      <c r="U11738" s="31"/>
      <c r="V11738" s="31"/>
      <c r="W11738" s="31"/>
      <c r="X11738" s="31"/>
      <c r="Y11738" s="31"/>
      <c r="Z11738" s="31"/>
      <c r="AA11738" s="31"/>
      <c r="AB11738" s="31"/>
      <c r="AC11738" s="31"/>
      <c r="AD11738" s="31"/>
      <c r="AE11738" s="31"/>
      <c r="AF11738" s="31"/>
      <c r="AG11738" s="31"/>
      <c r="AH11738" s="31"/>
      <c r="AI11738" s="31"/>
      <c r="AJ11738" s="31"/>
      <c r="AK11738" s="31"/>
      <c r="AL11738" s="31"/>
      <c r="AO11738" s="376"/>
    </row>
    <row r="11739" spans="1:41" x14ac:dyDescent="0.25">
      <c r="A11739" s="44" t="s">
        <v>18072</v>
      </c>
      <c r="B11739" s="44" t="s">
        <v>947</v>
      </c>
      <c r="C11739" s="45">
        <v>260102</v>
      </c>
      <c r="D11739" s="45" t="s">
        <v>11363</v>
      </c>
      <c r="E11739" s="45" t="s">
        <v>8292</v>
      </c>
      <c r="AO11739" s="376"/>
    </row>
    <row r="11740" spans="1:41" x14ac:dyDescent="0.25">
      <c r="A11740" s="329" t="s">
        <v>13042</v>
      </c>
      <c r="B11740" s="92" t="s">
        <v>13051</v>
      </c>
      <c r="C11740" s="93" t="s">
        <v>13052</v>
      </c>
      <c r="D11740" s="93" t="s">
        <v>1201</v>
      </c>
      <c r="E11740" s="94">
        <v>47223</v>
      </c>
      <c r="F11740" s="93"/>
      <c r="G11740" s="93"/>
      <c r="H11740" s="93"/>
      <c r="I11740" s="99"/>
      <c r="J11740" s="99"/>
      <c r="K11740" s="99"/>
      <c r="L11740" s="99"/>
      <c r="M11740" s="99"/>
      <c r="N11740" s="99"/>
      <c r="O11740" s="99"/>
      <c r="P11740" s="99"/>
      <c r="Q11740" s="99"/>
      <c r="R11740" s="99"/>
      <c r="S11740" s="99"/>
      <c r="T11740" s="99"/>
      <c r="U11740" s="99"/>
      <c r="V11740" s="99"/>
      <c r="W11740" s="99"/>
      <c r="X11740" s="99"/>
      <c r="Y11740" s="99"/>
      <c r="Z11740" s="99"/>
      <c r="AA11740" s="99"/>
      <c r="AB11740" s="99"/>
      <c r="AC11740" s="99"/>
      <c r="AD11740" s="99"/>
      <c r="AE11740" s="99"/>
      <c r="AF11740" s="99"/>
      <c r="AG11740" s="99"/>
      <c r="AH11740" s="31"/>
      <c r="AI11740" s="31"/>
      <c r="AJ11740" s="31"/>
      <c r="AK11740" s="31"/>
      <c r="AL11740" s="31"/>
      <c r="AO11740" s="376"/>
    </row>
    <row r="11741" spans="1:41" x14ac:dyDescent="0.25">
      <c r="A11741" s="44" t="s">
        <v>8492</v>
      </c>
      <c r="B11741" s="44" t="s">
        <v>8472</v>
      </c>
      <c r="C11741" s="45" t="s">
        <v>8545</v>
      </c>
      <c r="D11741" s="32" t="s">
        <v>5559</v>
      </c>
      <c r="E11741" s="45" t="s">
        <v>20851</v>
      </c>
      <c r="F11741" s="32"/>
      <c r="G11741" s="32"/>
      <c r="H11741" s="32"/>
      <c r="I11741" s="31"/>
      <c r="J11741" s="31"/>
      <c r="K11741" s="31"/>
      <c r="L11741" s="31"/>
      <c r="M11741" s="31"/>
      <c r="N11741" s="31"/>
      <c r="O11741" s="31"/>
      <c r="P11741" s="31"/>
      <c r="Q11741" s="31"/>
      <c r="R11741" s="31"/>
      <c r="S11741" s="31"/>
      <c r="T11741" s="31"/>
      <c r="U11741" s="31"/>
      <c r="V11741" s="31"/>
      <c r="W11741" s="31"/>
      <c r="X11741" s="31"/>
      <c r="Y11741" s="31"/>
      <c r="Z11741" s="31"/>
      <c r="AA11741" s="31"/>
      <c r="AB11741" s="31"/>
      <c r="AC11741" s="31"/>
      <c r="AD11741" s="31"/>
      <c r="AE11741" s="31"/>
      <c r="AF11741" s="31"/>
      <c r="AG11741" s="31"/>
      <c r="AH11741" s="31"/>
      <c r="AI11741" s="31"/>
      <c r="AJ11741" s="31"/>
      <c r="AK11741" s="31"/>
      <c r="AL11741" s="31"/>
      <c r="AO11741" s="376"/>
    </row>
    <row r="11742" spans="1:41" x14ac:dyDescent="0.25">
      <c r="A11742" s="44" t="s">
        <v>18073</v>
      </c>
      <c r="B11742" s="44" t="s">
        <v>938</v>
      </c>
      <c r="C11742" s="45">
        <v>260103</v>
      </c>
      <c r="D11742" s="45" t="s">
        <v>11363</v>
      </c>
      <c r="E11742" s="45" t="s">
        <v>8292</v>
      </c>
      <c r="AO11742" s="376"/>
    </row>
    <row r="11743" spans="1:41" x14ac:dyDescent="0.3">
      <c r="A11743" s="333" t="s">
        <v>15392</v>
      </c>
      <c r="B11743" s="333" t="s">
        <v>1599</v>
      </c>
      <c r="C11743" s="125" t="s">
        <v>15472</v>
      </c>
      <c r="D11743" s="32" t="s">
        <v>20309</v>
      </c>
      <c r="E11743" s="125" t="s">
        <v>5265</v>
      </c>
      <c r="F11743" s="125" t="s">
        <v>1189</v>
      </c>
      <c r="G11743" s="125" t="s">
        <v>1189</v>
      </c>
      <c r="AO11743" s="376"/>
    </row>
    <row r="11744" spans="1:41" x14ac:dyDescent="0.25">
      <c r="A11744" s="44" t="s">
        <v>6507</v>
      </c>
      <c r="B11744" s="44" t="s">
        <v>17463</v>
      </c>
      <c r="C11744" s="45">
        <v>260202</v>
      </c>
      <c r="D11744" s="45" t="s">
        <v>11363</v>
      </c>
      <c r="E11744" s="45" t="s">
        <v>9238</v>
      </c>
      <c r="AO11744" s="376"/>
    </row>
    <row r="11745" spans="1:41" x14ac:dyDescent="0.25">
      <c r="A11745" s="44" t="s">
        <v>18074</v>
      </c>
      <c r="B11745" s="44" t="s">
        <v>2350</v>
      </c>
      <c r="C11745" s="45">
        <v>250106</v>
      </c>
      <c r="D11745" s="45" t="s">
        <v>11363</v>
      </c>
      <c r="E11745" s="45" t="s">
        <v>11887</v>
      </c>
      <c r="AO11745" s="376"/>
    </row>
    <row r="11746" spans="1:41" x14ac:dyDescent="0.3">
      <c r="A11746" s="57" t="s">
        <v>17183</v>
      </c>
      <c r="B11746" s="57" t="s">
        <v>2173</v>
      </c>
      <c r="C11746" s="62">
        <v>24030</v>
      </c>
      <c r="D11746" s="62" t="s">
        <v>20886</v>
      </c>
      <c r="E11746" s="60">
        <v>47057</v>
      </c>
      <c r="F11746" s="32"/>
      <c r="G11746" s="32"/>
      <c r="H11746" s="32"/>
      <c r="I11746" s="31"/>
      <c r="J11746" s="31"/>
      <c r="K11746" s="31"/>
      <c r="L11746" s="31"/>
      <c r="M11746" s="31"/>
      <c r="N11746" s="31"/>
      <c r="O11746" s="31"/>
      <c r="P11746" s="31"/>
      <c r="Q11746" s="31"/>
      <c r="R11746" s="31"/>
      <c r="S11746" s="31"/>
      <c r="T11746" s="31"/>
      <c r="U11746" s="31"/>
      <c r="V11746" s="31"/>
      <c r="W11746" s="31"/>
      <c r="X11746" s="31"/>
      <c r="Y11746" s="31"/>
      <c r="Z11746" s="31"/>
      <c r="AA11746" s="31"/>
      <c r="AB11746" s="31"/>
      <c r="AC11746" s="31"/>
      <c r="AD11746" s="31"/>
      <c r="AE11746" s="31"/>
      <c r="AF11746" s="31"/>
      <c r="AG11746" s="31"/>
      <c r="AH11746" s="31"/>
      <c r="AI11746" s="31"/>
      <c r="AJ11746" s="31"/>
      <c r="AK11746" s="31"/>
      <c r="AL11746" s="31"/>
      <c r="AO11746" s="376"/>
    </row>
    <row r="11747" spans="1:41" x14ac:dyDescent="0.25">
      <c r="A11747" s="57" t="s">
        <v>15861</v>
      </c>
      <c r="B11747" s="92" t="s">
        <v>3682</v>
      </c>
      <c r="C11747" s="93" t="s">
        <v>19106</v>
      </c>
      <c r="D11747" s="93" t="s">
        <v>3681</v>
      </c>
      <c r="E11747" s="94">
        <v>48029</v>
      </c>
      <c r="F11747" s="93"/>
      <c r="G11747" s="93"/>
      <c r="H11747" s="93"/>
      <c r="I11747" s="99"/>
      <c r="J11747" s="99"/>
      <c r="K11747" s="99"/>
      <c r="L11747" s="99"/>
      <c r="M11747" s="99"/>
      <c r="N11747" s="44"/>
      <c r="O11747" s="44"/>
      <c r="P11747" s="99"/>
      <c r="Q11747" s="99"/>
      <c r="R11747" s="99"/>
      <c r="S11747" s="99"/>
      <c r="T11747" s="99"/>
      <c r="U11747" s="99"/>
      <c r="V11747" s="99"/>
      <c r="W11747" s="99"/>
      <c r="X11747" s="99"/>
      <c r="Y11747" s="99"/>
      <c r="Z11747" s="99"/>
      <c r="AA11747" s="99"/>
      <c r="AB11747" s="99"/>
      <c r="AC11747" s="99"/>
      <c r="AD11747" s="99"/>
      <c r="AE11747" s="99"/>
      <c r="AF11747" s="99"/>
      <c r="AG11747" s="99"/>
      <c r="AH11747" s="31"/>
      <c r="AI11747" s="31"/>
      <c r="AJ11747" s="31"/>
      <c r="AK11747" s="31"/>
      <c r="AL11747" s="31"/>
      <c r="AO11747" s="376"/>
    </row>
    <row r="11748" spans="1:41" x14ac:dyDescent="0.25">
      <c r="A11748" s="44" t="s">
        <v>15861</v>
      </c>
      <c r="B11748" s="44" t="s">
        <v>5134</v>
      </c>
      <c r="C11748" s="45">
        <v>250802</v>
      </c>
      <c r="D11748" s="45" t="s">
        <v>11363</v>
      </c>
      <c r="E11748" s="45" t="s">
        <v>9880</v>
      </c>
      <c r="AO11748" s="376"/>
    </row>
    <row r="11749" spans="1:41" x14ac:dyDescent="0.25">
      <c r="A11749" s="44" t="s">
        <v>13493</v>
      </c>
      <c r="B11749" s="44" t="s">
        <v>12111</v>
      </c>
      <c r="C11749" s="45">
        <v>13.25</v>
      </c>
      <c r="D11749" s="45" t="s">
        <v>12549</v>
      </c>
      <c r="E11749" s="46">
        <v>47664</v>
      </c>
      <c r="F11749" s="45" t="s">
        <v>1335</v>
      </c>
      <c r="G11749" s="93"/>
      <c r="H11749" s="93"/>
      <c r="I11749" s="99"/>
      <c r="J11749" s="99"/>
      <c r="K11749" s="99"/>
      <c r="L11749" s="99"/>
      <c r="M11749" s="99"/>
      <c r="N11749" s="99"/>
      <c r="O11749" s="99"/>
      <c r="P11749" s="99"/>
      <c r="Q11749" s="99"/>
      <c r="R11749" s="99"/>
      <c r="S11749" s="99"/>
      <c r="T11749" s="99"/>
      <c r="U11749" s="99"/>
      <c r="V11749" s="99"/>
      <c r="W11749" s="99"/>
      <c r="X11749" s="99"/>
      <c r="Y11749" s="99"/>
      <c r="Z11749" s="99"/>
      <c r="AA11749" s="99"/>
      <c r="AB11749" s="99"/>
      <c r="AC11749" s="99"/>
      <c r="AD11749" s="99"/>
      <c r="AE11749" s="99"/>
      <c r="AF11749" s="99"/>
      <c r="AG11749" s="99"/>
      <c r="AH11749" s="31"/>
      <c r="AI11749" s="31"/>
      <c r="AJ11749" s="31"/>
      <c r="AK11749" s="31"/>
      <c r="AL11749" s="31"/>
      <c r="AO11749" s="376"/>
    </row>
    <row r="11750" spans="1:41" x14ac:dyDescent="0.25">
      <c r="A11750" s="44" t="s">
        <v>13493</v>
      </c>
      <c r="B11750" s="44" t="s">
        <v>21362</v>
      </c>
      <c r="C11750" s="45" t="s">
        <v>13474</v>
      </c>
      <c r="D11750" s="45" t="s">
        <v>21447</v>
      </c>
      <c r="E11750" s="46">
        <v>46752</v>
      </c>
      <c r="AO11750" s="376"/>
    </row>
    <row r="11751" spans="1:41" x14ac:dyDescent="0.25">
      <c r="A11751" s="44" t="s">
        <v>8400</v>
      </c>
      <c r="B11751" s="44" t="s">
        <v>3043</v>
      </c>
      <c r="C11751" s="45">
        <v>230901</v>
      </c>
      <c r="D11751" s="45" t="s">
        <v>11363</v>
      </c>
      <c r="E11751" s="45" t="s">
        <v>7871</v>
      </c>
      <c r="AO11751" s="376"/>
    </row>
    <row r="11752" spans="1:41" x14ac:dyDescent="0.25">
      <c r="A11752" s="44" t="s">
        <v>6858</v>
      </c>
      <c r="B11752" s="44" t="s">
        <v>7104</v>
      </c>
      <c r="C11752" s="45">
        <v>230504</v>
      </c>
      <c r="D11752" s="45" t="s">
        <v>11363</v>
      </c>
      <c r="E11752" s="45" t="s">
        <v>7105</v>
      </c>
      <c r="AO11752" s="376"/>
    </row>
    <row r="11753" spans="1:41" x14ac:dyDescent="0.25">
      <c r="A11753" s="44" t="s">
        <v>7725</v>
      </c>
      <c r="B11753" s="44" t="s">
        <v>7104</v>
      </c>
      <c r="C11753" s="45">
        <v>230504</v>
      </c>
      <c r="D11753" s="45" t="s">
        <v>11363</v>
      </c>
      <c r="E11753" s="45" t="s">
        <v>7105</v>
      </c>
      <c r="AO11753" s="376"/>
    </row>
    <row r="11754" spans="1:41" x14ac:dyDescent="0.25">
      <c r="A11754" s="44" t="s">
        <v>11658</v>
      </c>
      <c r="B11754" s="44" t="s">
        <v>21433</v>
      </c>
      <c r="C11754" s="45" t="s">
        <v>8135</v>
      </c>
      <c r="D11754" s="45" t="s">
        <v>21447</v>
      </c>
      <c r="E11754" s="46">
        <v>46418</v>
      </c>
      <c r="AO11754" s="376"/>
    </row>
    <row r="11755" spans="1:41" x14ac:dyDescent="0.25">
      <c r="A11755" s="44" t="s">
        <v>3065</v>
      </c>
      <c r="B11755" s="44" t="s">
        <v>14797</v>
      </c>
      <c r="C11755" s="45" t="s">
        <v>6636</v>
      </c>
      <c r="D11755" s="367" t="s">
        <v>3696</v>
      </c>
      <c r="E11755" s="328">
        <f>DATE(2027,4,14)</f>
        <v>46491</v>
      </c>
      <c r="F11755" s="32"/>
      <c r="G11755" s="32"/>
      <c r="H11755" s="32"/>
      <c r="I11755" s="31"/>
      <c r="J11755" s="31"/>
      <c r="K11755" s="31"/>
      <c r="L11755" s="31"/>
      <c r="M11755" s="31"/>
      <c r="N11755" s="31"/>
      <c r="O11755" s="31"/>
      <c r="P11755" s="31"/>
      <c r="Q11755" s="31"/>
      <c r="R11755" s="31"/>
      <c r="S11755" s="31"/>
      <c r="T11755" s="31"/>
      <c r="U11755" s="31"/>
      <c r="V11755" s="31"/>
      <c r="W11755" s="31"/>
      <c r="X11755" s="31"/>
      <c r="Y11755" s="31"/>
      <c r="Z11755" s="31"/>
      <c r="AA11755" s="31"/>
      <c r="AB11755" s="31"/>
      <c r="AC11755" s="31"/>
      <c r="AD11755" s="31"/>
      <c r="AE11755" s="31"/>
      <c r="AF11755" s="31"/>
      <c r="AG11755" s="31"/>
      <c r="AH11755" s="31"/>
      <c r="AI11755" s="31"/>
      <c r="AJ11755" s="31"/>
      <c r="AK11755" s="31"/>
      <c r="AL11755" s="31"/>
      <c r="AO11755" s="376"/>
    </row>
    <row r="11756" spans="1:41" x14ac:dyDescent="0.25">
      <c r="A11756" s="44" t="s">
        <v>18075</v>
      </c>
      <c r="B11756" s="44" t="s">
        <v>5134</v>
      </c>
      <c r="C11756" s="45">
        <v>250802</v>
      </c>
      <c r="D11756" s="45" t="s">
        <v>11363</v>
      </c>
      <c r="E11756" s="45" t="s">
        <v>9880</v>
      </c>
      <c r="AO11756" s="376"/>
    </row>
    <row r="11757" spans="1:41" x14ac:dyDescent="0.25">
      <c r="A11757" s="44" t="s">
        <v>15862</v>
      </c>
      <c r="B11757" s="44" t="s">
        <v>2350</v>
      </c>
      <c r="C11757" s="45">
        <v>250106</v>
      </c>
      <c r="D11757" s="45" t="s">
        <v>11363</v>
      </c>
      <c r="E11757" s="45" t="s">
        <v>11887</v>
      </c>
      <c r="AO11757" s="376"/>
    </row>
    <row r="11758" spans="1:41" x14ac:dyDescent="0.25">
      <c r="A11758" s="44" t="s">
        <v>18076</v>
      </c>
      <c r="B11758" s="44" t="s">
        <v>5321</v>
      </c>
      <c r="C11758" s="45">
        <v>26010401</v>
      </c>
      <c r="D11758" s="45" t="s">
        <v>11363</v>
      </c>
      <c r="E11758" s="45" t="s">
        <v>17459</v>
      </c>
      <c r="AO11758" s="376"/>
    </row>
    <row r="11759" spans="1:41" x14ac:dyDescent="0.25">
      <c r="A11759" s="44" t="s">
        <v>18076</v>
      </c>
      <c r="B11759" s="44" t="s">
        <v>3176</v>
      </c>
      <c r="C11759" s="45">
        <v>26010402</v>
      </c>
      <c r="D11759" s="45" t="s">
        <v>11363</v>
      </c>
      <c r="E11759" s="45" t="s">
        <v>17459</v>
      </c>
      <c r="AO11759" s="376"/>
    </row>
    <row r="11760" spans="1:41" x14ac:dyDescent="0.25">
      <c r="A11760" s="44" t="s">
        <v>7432</v>
      </c>
      <c r="B11760" s="44" t="s">
        <v>7418</v>
      </c>
      <c r="C11760" s="45" t="s">
        <v>7433</v>
      </c>
      <c r="D11760" s="45" t="s">
        <v>11204</v>
      </c>
      <c r="E11760" s="45" t="s">
        <v>4824</v>
      </c>
      <c r="F11760" s="93"/>
      <c r="G11760" s="93"/>
      <c r="H11760" s="93"/>
      <c r="I11760" s="99"/>
      <c r="J11760" s="99"/>
      <c r="K11760" s="99"/>
      <c r="L11760" s="99"/>
      <c r="M11760" s="99"/>
      <c r="N11760" s="99"/>
      <c r="O11760" s="99"/>
      <c r="P11760" s="99"/>
      <c r="Q11760" s="99"/>
      <c r="R11760" s="99"/>
      <c r="S11760" s="99"/>
      <c r="T11760" s="99"/>
      <c r="U11760" s="99"/>
      <c r="V11760" s="99"/>
      <c r="W11760" s="99"/>
      <c r="X11760" s="99"/>
      <c r="Y11760" s="99"/>
      <c r="Z11760" s="99"/>
      <c r="AA11760" s="99"/>
      <c r="AB11760" s="99"/>
      <c r="AC11760" s="99"/>
      <c r="AD11760" s="99"/>
      <c r="AE11760" s="99"/>
      <c r="AF11760" s="99"/>
      <c r="AG11760" s="99"/>
      <c r="AH11760" s="31"/>
      <c r="AI11760" s="31"/>
      <c r="AJ11760" s="31"/>
      <c r="AK11760" s="31"/>
      <c r="AL11760" s="31"/>
      <c r="AO11760" s="376"/>
    </row>
    <row r="11761" spans="1:41" x14ac:dyDescent="0.25">
      <c r="A11761" s="44" t="s">
        <v>7432</v>
      </c>
      <c r="B11761" s="44" t="s">
        <v>7418</v>
      </c>
      <c r="C11761" s="45" t="s">
        <v>7433</v>
      </c>
      <c r="D11761" s="93" t="s">
        <v>17443</v>
      </c>
      <c r="E11761" s="45" t="s">
        <v>4962</v>
      </c>
      <c r="F11761" s="93"/>
      <c r="G11761" s="93"/>
      <c r="H11761" s="93"/>
      <c r="I11761" s="99"/>
      <c r="J11761" s="99"/>
      <c r="K11761" s="99"/>
      <c r="L11761" s="99"/>
      <c r="M11761" s="99"/>
      <c r="N11761" s="99"/>
      <c r="O11761" s="99"/>
      <c r="P11761" s="99"/>
      <c r="Q11761" s="99"/>
      <c r="R11761" s="99"/>
      <c r="S11761" s="99"/>
      <c r="T11761" s="99"/>
      <c r="U11761" s="99"/>
      <c r="V11761" s="99"/>
      <c r="W11761" s="99"/>
      <c r="X11761" s="99"/>
      <c r="Y11761" s="99"/>
      <c r="Z11761" s="99"/>
      <c r="AA11761" s="99"/>
      <c r="AB11761" s="99"/>
      <c r="AC11761" s="99"/>
      <c r="AD11761" s="99"/>
      <c r="AE11761" s="99"/>
      <c r="AF11761" s="99"/>
      <c r="AG11761" s="99"/>
      <c r="AH11761" s="31"/>
      <c r="AI11761" s="31"/>
      <c r="AJ11761" s="31"/>
      <c r="AK11761" s="31"/>
      <c r="AL11761" s="31"/>
      <c r="AO11761" s="376"/>
    </row>
    <row r="11762" spans="1:41" x14ac:dyDescent="0.25">
      <c r="A11762" s="44" t="s">
        <v>7432</v>
      </c>
      <c r="B11762" s="44" t="s">
        <v>7418</v>
      </c>
      <c r="C11762" s="45" t="s">
        <v>7433</v>
      </c>
      <c r="D11762" s="45" t="s">
        <v>9895</v>
      </c>
      <c r="E11762" s="45" t="s">
        <v>4824</v>
      </c>
      <c r="F11762" s="93"/>
      <c r="G11762" s="93"/>
      <c r="H11762" s="93"/>
      <c r="I11762" s="99"/>
      <c r="J11762" s="99"/>
      <c r="K11762" s="99"/>
      <c r="L11762" s="99"/>
      <c r="M11762" s="99"/>
      <c r="N11762" s="44"/>
      <c r="O11762" s="44"/>
      <c r="P11762" s="99"/>
      <c r="Q11762" s="99"/>
      <c r="R11762" s="99"/>
      <c r="S11762" s="99"/>
      <c r="T11762" s="99"/>
      <c r="U11762" s="99"/>
      <c r="V11762" s="99"/>
      <c r="W11762" s="99"/>
      <c r="X11762" s="99"/>
      <c r="Y11762" s="99"/>
      <c r="Z11762" s="99"/>
      <c r="AA11762" s="99"/>
      <c r="AB11762" s="99"/>
      <c r="AC11762" s="99"/>
      <c r="AD11762" s="99"/>
      <c r="AE11762" s="99"/>
      <c r="AF11762" s="99"/>
      <c r="AG11762" s="99"/>
      <c r="AH11762" s="31"/>
      <c r="AI11762" s="31"/>
      <c r="AJ11762" s="31"/>
      <c r="AK11762" s="31"/>
      <c r="AL11762" s="31"/>
      <c r="AO11762" s="376"/>
    </row>
    <row r="11763" spans="1:41" x14ac:dyDescent="0.25">
      <c r="A11763" s="44" t="s">
        <v>21753</v>
      </c>
      <c r="B11763" s="44" t="s">
        <v>3475</v>
      </c>
      <c r="C11763" s="45">
        <v>260301</v>
      </c>
      <c r="D11763" s="45" t="s">
        <v>11363</v>
      </c>
      <c r="E11763" s="45" t="s">
        <v>17625</v>
      </c>
      <c r="AO11763" s="376"/>
    </row>
    <row r="11764" spans="1:41" x14ac:dyDescent="0.25">
      <c r="A11764" s="44" t="s">
        <v>20591</v>
      </c>
      <c r="B11764" s="44" t="s">
        <v>14180</v>
      </c>
      <c r="C11764" s="45" t="s">
        <v>14255</v>
      </c>
      <c r="D11764" s="32" t="s">
        <v>5559</v>
      </c>
      <c r="E11764" s="45" t="s">
        <v>20859</v>
      </c>
      <c r="F11764" s="32"/>
      <c r="G11764" s="32"/>
      <c r="H11764" s="32"/>
      <c r="I11764" s="31"/>
      <c r="J11764" s="31"/>
      <c r="K11764" s="31"/>
      <c r="L11764" s="31"/>
      <c r="M11764" s="31"/>
      <c r="N11764" s="31"/>
      <c r="O11764" s="31"/>
      <c r="P11764" s="31"/>
      <c r="Q11764" s="31"/>
      <c r="R11764" s="31"/>
      <c r="S11764" s="31"/>
      <c r="T11764" s="31"/>
      <c r="U11764" s="31"/>
      <c r="V11764" s="31"/>
      <c r="W11764" s="31"/>
      <c r="X11764" s="31"/>
      <c r="Y11764" s="31"/>
      <c r="Z11764" s="31"/>
      <c r="AA11764" s="31"/>
      <c r="AB11764" s="31"/>
      <c r="AC11764" s="31"/>
      <c r="AD11764" s="31"/>
      <c r="AE11764" s="31"/>
      <c r="AF11764" s="31"/>
      <c r="AG11764" s="31"/>
      <c r="AH11764" s="31"/>
      <c r="AI11764" s="31"/>
      <c r="AJ11764" s="31"/>
      <c r="AK11764" s="31"/>
      <c r="AL11764" s="31"/>
      <c r="AO11764" s="376"/>
    </row>
    <row r="11765" spans="1:41" x14ac:dyDescent="0.25">
      <c r="A11765" s="44" t="s">
        <v>8877</v>
      </c>
      <c r="B11765" s="44" t="s">
        <v>14914</v>
      </c>
      <c r="C11765" s="45" t="s">
        <v>9799</v>
      </c>
      <c r="D11765" s="367" t="s">
        <v>3696</v>
      </c>
      <c r="E11765" s="328">
        <f>DATE(2028,3,27)</f>
        <v>46839</v>
      </c>
      <c r="F11765" s="32"/>
      <c r="G11765" s="32"/>
      <c r="H11765" s="32"/>
      <c r="I11765" s="31"/>
      <c r="J11765" s="31"/>
      <c r="K11765" s="31"/>
      <c r="L11765" s="31"/>
      <c r="M11765" s="31"/>
      <c r="N11765" s="31"/>
      <c r="O11765" s="31"/>
      <c r="P11765" s="31"/>
      <c r="Q11765" s="31"/>
      <c r="R11765" s="31"/>
      <c r="S11765" s="31"/>
      <c r="T11765" s="31"/>
      <c r="U11765" s="31"/>
      <c r="V11765" s="31"/>
      <c r="W11765" s="31"/>
      <c r="X11765" s="31"/>
      <c r="Y11765" s="31"/>
      <c r="Z11765" s="31"/>
      <c r="AA11765" s="31"/>
      <c r="AB11765" s="31"/>
      <c r="AC11765" s="31"/>
      <c r="AD11765" s="31"/>
      <c r="AE11765" s="31"/>
      <c r="AF11765" s="31"/>
      <c r="AG11765" s="31"/>
      <c r="AH11765" s="31"/>
      <c r="AI11765" s="31"/>
      <c r="AJ11765" s="31"/>
      <c r="AK11765" s="31"/>
      <c r="AL11765" s="31"/>
      <c r="AO11765" s="376"/>
    </row>
    <row r="11766" spans="1:41" x14ac:dyDescent="0.25">
      <c r="A11766" s="44" t="s">
        <v>8877</v>
      </c>
      <c r="B11766" s="44" t="s">
        <v>15027</v>
      </c>
      <c r="C11766" s="45" t="s">
        <v>5104</v>
      </c>
      <c r="D11766" s="367" t="s">
        <v>3696</v>
      </c>
      <c r="E11766" s="328">
        <f>DATE(2027,3,23)</f>
        <v>46469</v>
      </c>
      <c r="F11766" s="32"/>
      <c r="G11766" s="32"/>
      <c r="H11766" s="32"/>
      <c r="I11766" s="31"/>
      <c r="J11766" s="31"/>
      <c r="K11766" s="31"/>
      <c r="L11766" s="31"/>
      <c r="M11766" s="31"/>
      <c r="N11766" s="31"/>
      <c r="O11766" s="31"/>
      <c r="P11766" s="31"/>
      <c r="Q11766" s="31"/>
      <c r="R11766" s="31"/>
      <c r="S11766" s="31"/>
      <c r="T11766" s="31"/>
      <c r="U11766" s="31"/>
      <c r="V11766" s="31"/>
      <c r="W11766" s="31"/>
      <c r="X11766" s="31"/>
      <c r="Y11766" s="31"/>
      <c r="Z11766" s="31"/>
      <c r="AA11766" s="31"/>
      <c r="AB11766" s="31"/>
      <c r="AC11766" s="31"/>
      <c r="AD11766" s="31"/>
      <c r="AE11766" s="31"/>
      <c r="AF11766" s="31"/>
      <c r="AG11766" s="31"/>
      <c r="AH11766" s="31"/>
      <c r="AI11766" s="31"/>
      <c r="AJ11766" s="31"/>
      <c r="AK11766" s="31"/>
      <c r="AL11766" s="31"/>
      <c r="AO11766" s="376"/>
    </row>
    <row r="11767" spans="1:41" x14ac:dyDescent="0.25">
      <c r="A11767" s="44" t="s">
        <v>8877</v>
      </c>
      <c r="B11767" s="44" t="s">
        <v>15028</v>
      </c>
      <c r="C11767" s="45" t="s">
        <v>9800</v>
      </c>
      <c r="D11767" s="367" t="s">
        <v>3696</v>
      </c>
      <c r="E11767" s="328">
        <f>DATE(2028,3,25)</f>
        <v>46837</v>
      </c>
      <c r="F11767" s="32"/>
      <c r="G11767" s="32"/>
      <c r="H11767" s="32"/>
      <c r="I11767" s="31"/>
      <c r="J11767" s="31"/>
      <c r="K11767" s="31"/>
      <c r="L11767" s="31"/>
      <c r="M11767" s="31"/>
      <c r="N11767" s="31"/>
      <c r="O11767" s="31"/>
      <c r="P11767" s="31"/>
      <c r="Q11767" s="31"/>
      <c r="R11767" s="31"/>
      <c r="S11767" s="31"/>
      <c r="T11767" s="31"/>
      <c r="U11767" s="31"/>
      <c r="V11767" s="31"/>
      <c r="W11767" s="31"/>
      <c r="X11767" s="31"/>
      <c r="Y11767" s="31"/>
      <c r="Z11767" s="31"/>
      <c r="AA11767" s="31"/>
      <c r="AB11767" s="31"/>
      <c r="AC11767" s="31"/>
      <c r="AD11767" s="31"/>
      <c r="AE11767" s="31"/>
      <c r="AF11767" s="31"/>
      <c r="AG11767" s="31"/>
      <c r="AH11767" s="31"/>
      <c r="AI11767" s="31"/>
      <c r="AJ11767" s="31"/>
      <c r="AK11767" s="31"/>
      <c r="AL11767" s="31"/>
      <c r="AO11767" s="376"/>
    </row>
    <row r="11768" spans="1:41" x14ac:dyDescent="0.3">
      <c r="A11768" s="333" t="s">
        <v>18708</v>
      </c>
      <c r="B11768" s="333" t="s">
        <v>1167</v>
      </c>
      <c r="C11768" s="125" t="s">
        <v>17236</v>
      </c>
      <c r="D11768" s="32" t="s">
        <v>20309</v>
      </c>
      <c r="E11768" s="125" t="s">
        <v>8292</v>
      </c>
      <c r="F11768" s="125" t="s">
        <v>1189</v>
      </c>
      <c r="G11768" s="125" t="s">
        <v>1190</v>
      </c>
      <c r="AO11768" s="376"/>
    </row>
    <row r="11769" spans="1:41" x14ac:dyDescent="0.25">
      <c r="A11769" s="44" t="s">
        <v>8258</v>
      </c>
      <c r="B11769" s="44" t="s">
        <v>7434</v>
      </c>
      <c r="C11769" s="45" t="s">
        <v>7435</v>
      </c>
      <c r="D11769" s="45" t="s">
        <v>11204</v>
      </c>
      <c r="E11769" s="45" t="s">
        <v>4146</v>
      </c>
      <c r="F11769" s="93"/>
      <c r="G11769" s="93"/>
      <c r="H11769" s="93"/>
      <c r="I11769" s="99"/>
      <c r="J11769" s="99"/>
      <c r="K11769" s="99"/>
      <c r="L11769" s="99"/>
      <c r="M11769" s="99"/>
      <c r="N11769" s="99"/>
      <c r="O11769" s="99"/>
      <c r="P11769" s="99"/>
      <c r="Q11769" s="99"/>
      <c r="R11769" s="99"/>
      <c r="S11769" s="99"/>
      <c r="T11769" s="99"/>
      <c r="U11769" s="99"/>
      <c r="V11769" s="99"/>
      <c r="W11769" s="99"/>
      <c r="X11769" s="99"/>
      <c r="Y11769" s="99"/>
      <c r="Z11769" s="99"/>
      <c r="AA11769" s="99"/>
      <c r="AB11769" s="99"/>
      <c r="AC11769" s="99"/>
      <c r="AD11769" s="99"/>
      <c r="AE11769" s="99"/>
      <c r="AF11769" s="99"/>
      <c r="AG11769" s="99"/>
      <c r="AH11769" s="31"/>
      <c r="AI11769" s="31"/>
      <c r="AJ11769" s="31"/>
      <c r="AK11769" s="31"/>
      <c r="AL11769" s="31"/>
      <c r="AO11769" s="376"/>
    </row>
    <row r="11770" spans="1:41" x14ac:dyDescent="0.25">
      <c r="A11770" s="44" t="s">
        <v>8258</v>
      </c>
      <c r="B11770" s="44" t="s">
        <v>7434</v>
      </c>
      <c r="C11770" s="45" t="s">
        <v>7435</v>
      </c>
      <c r="D11770" s="93" t="s">
        <v>17443</v>
      </c>
      <c r="E11770" s="45" t="s">
        <v>7420</v>
      </c>
      <c r="F11770" s="93"/>
      <c r="G11770" s="93"/>
      <c r="H11770" s="93"/>
      <c r="I11770" s="99"/>
      <c r="J11770" s="99"/>
      <c r="K11770" s="99"/>
      <c r="L11770" s="99"/>
      <c r="M11770" s="99"/>
      <c r="N11770" s="99"/>
      <c r="O11770" s="99"/>
      <c r="P11770" s="99"/>
      <c r="Q11770" s="99"/>
      <c r="R11770" s="99"/>
      <c r="S11770" s="99"/>
      <c r="T11770" s="99"/>
      <c r="U11770" s="99"/>
      <c r="V11770" s="99"/>
      <c r="W11770" s="99"/>
      <c r="X11770" s="99"/>
      <c r="Y11770" s="99"/>
      <c r="Z11770" s="99"/>
      <c r="AA11770" s="99"/>
      <c r="AB11770" s="99"/>
      <c r="AC11770" s="99"/>
      <c r="AD11770" s="99"/>
      <c r="AE11770" s="99"/>
      <c r="AF11770" s="99"/>
      <c r="AG11770" s="99"/>
      <c r="AH11770" s="31"/>
      <c r="AI11770" s="31"/>
      <c r="AJ11770" s="31"/>
      <c r="AK11770" s="31"/>
      <c r="AL11770" s="31"/>
      <c r="AO11770" s="376"/>
    </row>
    <row r="11771" spans="1:41" x14ac:dyDescent="0.25">
      <c r="A11771" s="44" t="s">
        <v>8258</v>
      </c>
      <c r="B11771" s="44" t="s">
        <v>7434</v>
      </c>
      <c r="C11771" s="45" t="s">
        <v>7435</v>
      </c>
      <c r="D11771" s="45" t="s">
        <v>9895</v>
      </c>
      <c r="E11771" s="46">
        <v>46660</v>
      </c>
      <c r="F11771" s="93"/>
      <c r="G11771" s="93"/>
      <c r="H11771" s="93"/>
      <c r="I11771" s="99"/>
      <c r="J11771" s="99"/>
      <c r="K11771" s="99"/>
      <c r="L11771" s="99"/>
      <c r="M11771" s="99"/>
      <c r="N11771" s="44"/>
      <c r="O11771" s="44"/>
      <c r="P11771" s="99"/>
      <c r="Q11771" s="99"/>
      <c r="R11771" s="99"/>
      <c r="S11771" s="99"/>
      <c r="T11771" s="99"/>
      <c r="U11771" s="99"/>
      <c r="V11771" s="99"/>
      <c r="W11771" s="99"/>
      <c r="X11771" s="99"/>
      <c r="Y11771" s="99"/>
      <c r="Z11771" s="99"/>
      <c r="AA11771" s="99"/>
      <c r="AB11771" s="99"/>
      <c r="AC11771" s="99"/>
      <c r="AD11771" s="99"/>
      <c r="AE11771" s="99"/>
      <c r="AF11771" s="99"/>
      <c r="AG11771" s="99"/>
      <c r="AH11771" s="31"/>
      <c r="AI11771" s="31"/>
      <c r="AJ11771" s="31"/>
      <c r="AK11771" s="31"/>
      <c r="AL11771" s="31"/>
      <c r="AO11771" s="376"/>
    </row>
    <row r="11772" spans="1:41" x14ac:dyDescent="0.3">
      <c r="A11772" s="333" t="s">
        <v>1510</v>
      </c>
      <c r="B11772" s="333" t="s">
        <v>1170</v>
      </c>
      <c r="C11772" s="125" t="s">
        <v>19097</v>
      </c>
      <c r="D11772" s="32" t="s">
        <v>20309</v>
      </c>
      <c r="E11772" s="125" t="s">
        <v>9249</v>
      </c>
      <c r="F11772" s="125" t="s">
        <v>1189</v>
      </c>
      <c r="G11772" s="125" t="s">
        <v>1190</v>
      </c>
      <c r="AO11772" s="376"/>
    </row>
    <row r="11773" spans="1:41" x14ac:dyDescent="0.25">
      <c r="A11773" s="44" t="s">
        <v>1510</v>
      </c>
      <c r="B11773" s="44" t="s">
        <v>4163</v>
      </c>
      <c r="C11773" s="45" t="s">
        <v>4208</v>
      </c>
      <c r="D11773" s="45" t="s">
        <v>11204</v>
      </c>
      <c r="E11773" s="45" t="s">
        <v>2538</v>
      </c>
      <c r="F11773" s="93"/>
      <c r="G11773" s="93"/>
      <c r="H11773" s="93"/>
      <c r="I11773" s="99"/>
      <c r="J11773" s="99"/>
      <c r="K11773" s="99"/>
      <c r="L11773" s="99"/>
      <c r="M11773" s="99"/>
      <c r="N11773" s="99"/>
      <c r="O11773" s="99"/>
      <c r="P11773" s="99"/>
      <c r="Q11773" s="99"/>
      <c r="R11773" s="99"/>
      <c r="S11773" s="99"/>
      <c r="T11773" s="99"/>
      <c r="U11773" s="99"/>
      <c r="V11773" s="99"/>
      <c r="W11773" s="99"/>
      <c r="X11773" s="99"/>
      <c r="Y11773" s="99"/>
      <c r="Z11773" s="99"/>
      <c r="AA11773" s="99"/>
      <c r="AB11773" s="99"/>
      <c r="AC11773" s="99"/>
      <c r="AD11773" s="99"/>
      <c r="AE11773" s="99"/>
      <c r="AF11773" s="99"/>
      <c r="AG11773" s="99"/>
      <c r="AH11773" s="31"/>
      <c r="AI11773" s="31"/>
      <c r="AJ11773" s="31"/>
      <c r="AK11773" s="31"/>
      <c r="AL11773" s="31"/>
      <c r="AO11773" s="376"/>
    </row>
    <row r="11774" spans="1:41" x14ac:dyDescent="0.25">
      <c r="A11774" s="44" t="s">
        <v>1510</v>
      </c>
      <c r="B11774" s="44" t="s">
        <v>4163</v>
      </c>
      <c r="C11774" s="45" t="s">
        <v>4208</v>
      </c>
      <c r="D11774" s="93" t="s">
        <v>17443</v>
      </c>
      <c r="E11774" s="45" t="s">
        <v>2538</v>
      </c>
      <c r="F11774" s="93"/>
      <c r="G11774" s="93"/>
      <c r="H11774" s="93"/>
      <c r="I11774" s="99"/>
      <c r="J11774" s="99"/>
      <c r="K11774" s="99"/>
      <c r="L11774" s="99"/>
      <c r="M11774" s="99"/>
      <c r="N11774" s="99"/>
      <c r="O11774" s="99"/>
      <c r="P11774" s="99"/>
      <c r="Q11774" s="99"/>
      <c r="R11774" s="99"/>
      <c r="S11774" s="99"/>
      <c r="T11774" s="99"/>
      <c r="U11774" s="99"/>
      <c r="V11774" s="99"/>
      <c r="W11774" s="99"/>
      <c r="X11774" s="99"/>
      <c r="Y11774" s="99"/>
      <c r="Z11774" s="99"/>
      <c r="AA11774" s="99"/>
      <c r="AB11774" s="99"/>
      <c r="AC11774" s="99"/>
      <c r="AD11774" s="99"/>
      <c r="AE11774" s="99"/>
      <c r="AF11774" s="99"/>
      <c r="AG11774" s="99"/>
      <c r="AH11774" s="31"/>
      <c r="AI11774" s="31"/>
      <c r="AJ11774" s="31"/>
      <c r="AK11774" s="31"/>
      <c r="AL11774" s="31"/>
      <c r="AO11774" s="376"/>
    </row>
    <row r="11775" spans="1:41" x14ac:dyDescent="0.25">
      <c r="A11775" s="44" t="s">
        <v>12714</v>
      </c>
      <c r="B11775" s="44" t="s">
        <v>199</v>
      </c>
      <c r="C11775" s="45">
        <v>241001</v>
      </c>
      <c r="D11775" s="45" t="s">
        <v>11363</v>
      </c>
      <c r="E11775" s="45" t="s">
        <v>5332</v>
      </c>
      <c r="AO11775" s="376"/>
    </row>
    <row r="11776" spans="1:41" x14ac:dyDescent="0.25">
      <c r="A11776" s="44" t="s">
        <v>5318</v>
      </c>
      <c r="B11776" s="44" t="s">
        <v>3475</v>
      </c>
      <c r="C11776" s="45">
        <v>260301</v>
      </c>
      <c r="D11776" s="45" t="s">
        <v>11363</v>
      </c>
      <c r="E11776" s="45" t="s">
        <v>17625</v>
      </c>
      <c r="AO11776" s="376"/>
    </row>
    <row r="11777" spans="1:41" x14ac:dyDescent="0.25">
      <c r="A11777" s="44" t="s">
        <v>76</v>
      </c>
      <c r="B11777" s="44" t="s">
        <v>12149</v>
      </c>
      <c r="C11777" s="45">
        <v>32.229999999999997</v>
      </c>
      <c r="D11777" s="45" t="s">
        <v>12549</v>
      </c>
      <c r="E11777" s="46">
        <v>46934</v>
      </c>
      <c r="F11777" s="45"/>
      <c r="G11777" s="93"/>
      <c r="H11777" s="93"/>
      <c r="I11777" s="99"/>
      <c r="J11777" s="99"/>
      <c r="K11777" s="99"/>
      <c r="L11777" s="99"/>
      <c r="M11777" s="99"/>
      <c r="N11777" s="99"/>
      <c r="O11777" s="99"/>
      <c r="P11777" s="99"/>
      <c r="Q11777" s="99"/>
      <c r="R11777" s="99"/>
      <c r="S11777" s="99"/>
      <c r="T11777" s="99"/>
      <c r="U11777" s="99"/>
      <c r="V11777" s="99"/>
      <c r="W11777" s="99"/>
      <c r="X11777" s="99"/>
      <c r="Y11777" s="99"/>
      <c r="Z11777" s="99"/>
      <c r="AA11777" s="99"/>
      <c r="AB11777" s="99"/>
      <c r="AC11777" s="99"/>
      <c r="AD11777" s="99"/>
      <c r="AE11777" s="99"/>
      <c r="AF11777" s="99"/>
      <c r="AG11777" s="99"/>
      <c r="AH11777" s="31"/>
      <c r="AI11777" s="31"/>
      <c r="AJ11777" s="31"/>
      <c r="AK11777" s="31"/>
      <c r="AL11777" s="31"/>
      <c r="AO11777" s="376"/>
    </row>
    <row r="11778" spans="1:41" x14ac:dyDescent="0.25">
      <c r="A11778" s="44" t="s">
        <v>76</v>
      </c>
      <c r="B11778" s="44" t="s">
        <v>1889</v>
      </c>
      <c r="C11778" s="45" t="s">
        <v>7325</v>
      </c>
      <c r="D11778" s="46" t="s">
        <v>21328</v>
      </c>
      <c r="E11778" s="46">
        <v>46614</v>
      </c>
      <c r="AO11778" s="376"/>
    </row>
    <row r="11779" spans="1:41" x14ac:dyDescent="0.25">
      <c r="A11779" s="44" t="s">
        <v>76</v>
      </c>
      <c r="B11779" s="44" t="s">
        <v>1889</v>
      </c>
      <c r="C11779" s="45" t="s">
        <v>7325</v>
      </c>
      <c r="D11779" s="46" t="s">
        <v>21328</v>
      </c>
      <c r="E11779" s="46">
        <v>46614</v>
      </c>
      <c r="AO11779" s="376"/>
    </row>
    <row r="11780" spans="1:41" x14ac:dyDescent="0.25">
      <c r="A11780" s="44" t="s">
        <v>76</v>
      </c>
      <c r="B11780" s="44" t="s">
        <v>1889</v>
      </c>
      <c r="C11780" s="45" t="s">
        <v>7325</v>
      </c>
      <c r="D11780" s="46" t="s">
        <v>21328</v>
      </c>
      <c r="E11780" s="46">
        <v>46614</v>
      </c>
      <c r="AO11780" s="376"/>
    </row>
    <row r="11781" spans="1:41" x14ac:dyDescent="0.25">
      <c r="A11781" s="44" t="s">
        <v>76</v>
      </c>
      <c r="B11781" s="44" t="s">
        <v>7141</v>
      </c>
      <c r="C11781" s="45" t="s">
        <v>16395</v>
      </c>
      <c r="D11781" s="46" t="s">
        <v>21328</v>
      </c>
      <c r="E11781" s="46">
        <v>46639</v>
      </c>
      <c r="AO11781" s="376"/>
    </row>
    <row r="11782" spans="1:41" x14ac:dyDescent="0.25">
      <c r="A11782" s="44" t="s">
        <v>76</v>
      </c>
      <c r="B11782" s="44" t="s">
        <v>20314</v>
      </c>
      <c r="C11782" s="45" t="s">
        <v>20402</v>
      </c>
      <c r="D11782" s="46" t="s">
        <v>21328</v>
      </c>
      <c r="E11782" s="46">
        <v>46526</v>
      </c>
      <c r="AO11782" s="376"/>
    </row>
    <row r="11783" spans="1:41" x14ac:dyDescent="0.3">
      <c r="A11783" s="333" t="s">
        <v>20284</v>
      </c>
      <c r="B11783" s="333" t="s">
        <v>247</v>
      </c>
      <c r="C11783" s="125" t="s">
        <v>21310</v>
      </c>
      <c r="D11783" s="32" t="s">
        <v>20309</v>
      </c>
      <c r="E11783" s="125" t="s">
        <v>9840</v>
      </c>
      <c r="F11783" s="125" t="s">
        <v>1189</v>
      </c>
      <c r="G11783" s="125" t="s">
        <v>1190</v>
      </c>
      <c r="AO11783" s="376"/>
    </row>
    <row r="11784" spans="1:41" x14ac:dyDescent="0.25">
      <c r="A11784" s="44" t="s">
        <v>12358</v>
      </c>
      <c r="B11784" s="44" t="s">
        <v>12295</v>
      </c>
      <c r="C11784" s="45">
        <v>5.25</v>
      </c>
      <c r="D11784" s="45" t="s">
        <v>12549</v>
      </c>
      <c r="E11784" s="46">
        <v>47422</v>
      </c>
      <c r="F11784" s="45"/>
      <c r="G11784" s="93"/>
      <c r="H11784" s="93"/>
      <c r="I11784" s="99"/>
      <c r="J11784" s="99"/>
      <c r="K11784" s="99"/>
      <c r="L11784" s="99"/>
      <c r="M11784" s="99"/>
      <c r="N11784" s="99"/>
      <c r="O11784" s="99"/>
      <c r="P11784" s="99"/>
      <c r="Q11784" s="99"/>
      <c r="R11784" s="99"/>
      <c r="S11784" s="99"/>
      <c r="T11784" s="99"/>
      <c r="U11784" s="99"/>
      <c r="V11784" s="99"/>
      <c r="W11784" s="99"/>
      <c r="X11784" s="99"/>
      <c r="Y11784" s="99"/>
      <c r="Z11784" s="99"/>
      <c r="AA11784" s="99"/>
      <c r="AB11784" s="99"/>
      <c r="AC11784" s="99"/>
      <c r="AD11784" s="99"/>
      <c r="AE11784" s="99"/>
      <c r="AF11784" s="99"/>
      <c r="AG11784" s="99"/>
      <c r="AH11784" s="31"/>
      <c r="AI11784" s="31"/>
      <c r="AJ11784" s="31"/>
      <c r="AK11784" s="31"/>
      <c r="AL11784" s="31"/>
      <c r="AO11784" s="376"/>
    </row>
    <row r="11785" spans="1:41" x14ac:dyDescent="0.25">
      <c r="A11785" s="44" t="s">
        <v>12358</v>
      </c>
      <c r="B11785" s="44" t="s">
        <v>12091</v>
      </c>
      <c r="C11785" s="45">
        <v>9.25</v>
      </c>
      <c r="D11785" s="45" t="s">
        <v>12549</v>
      </c>
      <c r="E11785" s="46">
        <v>47664</v>
      </c>
      <c r="F11785" s="45"/>
      <c r="G11785" s="93"/>
      <c r="H11785" s="93"/>
      <c r="I11785" s="99"/>
      <c r="J11785" s="99"/>
      <c r="K11785" s="99"/>
      <c r="L11785" s="99"/>
      <c r="M11785" s="99"/>
      <c r="N11785" s="99"/>
      <c r="O11785" s="99"/>
      <c r="P11785" s="99"/>
      <c r="Q11785" s="99"/>
      <c r="R11785" s="99"/>
      <c r="S11785" s="99"/>
      <c r="T11785" s="99"/>
      <c r="U11785" s="99"/>
      <c r="V11785" s="99"/>
      <c r="W11785" s="99"/>
      <c r="X11785" s="99"/>
      <c r="Y11785" s="99"/>
      <c r="Z11785" s="99"/>
      <c r="AA11785" s="99"/>
      <c r="AB11785" s="99"/>
      <c r="AC11785" s="99"/>
      <c r="AD11785" s="99"/>
      <c r="AE11785" s="99"/>
      <c r="AF11785" s="99"/>
      <c r="AG11785" s="99"/>
      <c r="AH11785" s="31"/>
      <c r="AI11785" s="31"/>
      <c r="AJ11785" s="31"/>
      <c r="AK11785" s="31"/>
      <c r="AL11785" s="31"/>
      <c r="AO11785" s="376"/>
    </row>
    <row r="11786" spans="1:41" x14ac:dyDescent="0.25">
      <c r="A11786" s="44" t="s">
        <v>766</v>
      </c>
      <c r="B11786" s="44" t="s">
        <v>930</v>
      </c>
      <c r="C11786" s="45">
        <v>240803</v>
      </c>
      <c r="D11786" s="45" t="s">
        <v>11363</v>
      </c>
      <c r="E11786" s="45" t="s">
        <v>4966</v>
      </c>
      <c r="AO11786" s="376"/>
    </row>
    <row r="11787" spans="1:41" x14ac:dyDescent="0.25">
      <c r="A11787" s="44" t="s">
        <v>766</v>
      </c>
      <c r="B11787" s="44" t="s">
        <v>6608</v>
      </c>
      <c r="C11787" s="45">
        <v>260203</v>
      </c>
      <c r="D11787" s="45" t="s">
        <v>11363</v>
      </c>
      <c r="E11787" s="45" t="s">
        <v>9238</v>
      </c>
      <c r="AO11787" s="376"/>
    </row>
    <row r="11788" spans="1:41" x14ac:dyDescent="0.3">
      <c r="A11788" s="333" t="s">
        <v>12901</v>
      </c>
      <c r="B11788" s="333" t="s">
        <v>13316</v>
      </c>
      <c r="C11788" s="125" t="s">
        <v>13317</v>
      </c>
      <c r="D11788" s="32" t="s">
        <v>20309</v>
      </c>
      <c r="E11788" s="125" t="s">
        <v>12551</v>
      </c>
      <c r="F11788" s="125" t="s">
        <v>1189</v>
      </c>
      <c r="G11788" s="125" t="s">
        <v>1190</v>
      </c>
      <c r="AO11788" s="376"/>
    </row>
    <row r="11789" spans="1:41" x14ac:dyDescent="0.25">
      <c r="A11789" s="44" t="s">
        <v>4787</v>
      </c>
      <c r="B11789" s="92" t="s">
        <v>3452</v>
      </c>
      <c r="C11789" s="93" t="s">
        <v>7817</v>
      </c>
      <c r="D11789" s="93" t="s">
        <v>1201</v>
      </c>
      <c r="E11789" s="94">
        <v>46496</v>
      </c>
      <c r="F11789" s="93"/>
      <c r="G11789" s="93"/>
      <c r="H11789" s="93"/>
      <c r="I11789" s="99"/>
      <c r="J11789" s="99"/>
      <c r="K11789" s="99"/>
      <c r="L11789" s="99"/>
      <c r="M11789" s="99"/>
      <c r="N11789" s="44"/>
      <c r="O11789" s="44"/>
      <c r="P11789" s="99"/>
      <c r="Q11789" s="99"/>
      <c r="R11789" s="99"/>
      <c r="S11789" s="99"/>
      <c r="T11789" s="99"/>
      <c r="U11789" s="99"/>
      <c r="V11789" s="99"/>
      <c r="W11789" s="99"/>
      <c r="X11789" s="99"/>
      <c r="Y11789" s="99"/>
      <c r="Z11789" s="99"/>
      <c r="AA11789" s="99"/>
      <c r="AB11789" s="99"/>
      <c r="AC11789" s="99"/>
      <c r="AD11789" s="99"/>
      <c r="AE11789" s="99"/>
      <c r="AF11789" s="99"/>
      <c r="AG11789" s="99"/>
      <c r="AH11789" s="31"/>
      <c r="AI11789" s="31"/>
      <c r="AJ11789" s="31"/>
      <c r="AK11789" s="31"/>
      <c r="AL11789" s="31"/>
      <c r="AO11789" s="376"/>
    </row>
    <row r="11790" spans="1:41" x14ac:dyDescent="0.3">
      <c r="A11790" s="333" t="s">
        <v>20285</v>
      </c>
      <c r="B11790" s="333" t="s">
        <v>2690</v>
      </c>
      <c r="C11790" s="125" t="s">
        <v>21253</v>
      </c>
      <c r="D11790" s="32" t="s">
        <v>20309</v>
      </c>
      <c r="E11790" s="125" t="s">
        <v>21312</v>
      </c>
      <c r="F11790" s="125" t="s">
        <v>1189</v>
      </c>
      <c r="G11790" s="125" t="s">
        <v>1190</v>
      </c>
      <c r="AO11790" s="376"/>
    </row>
    <row r="11791" spans="1:41" x14ac:dyDescent="0.25">
      <c r="A11791" s="44" t="s">
        <v>12359</v>
      </c>
      <c r="B11791" s="44" t="s">
        <v>12136</v>
      </c>
      <c r="C11791" s="45">
        <v>19.23</v>
      </c>
      <c r="D11791" s="45" t="s">
        <v>12549</v>
      </c>
      <c r="E11791" s="46">
        <v>46934</v>
      </c>
      <c r="F11791" s="45"/>
      <c r="G11791" s="93"/>
      <c r="H11791" s="93"/>
      <c r="I11791" s="99"/>
      <c r="J11791" s="99"/>
      <c r="K11791" s="99"/>
      <c r="L11791" s="99"/>
      <c r="M11791" s="99"/>
      <c r="N11791" s="99"/>
      <c r="O11791" s="99"/>
      <c r="P11791" s="99"/>
      <c r="Q11791" s="99"/>
      <c r="R11791" s="99"/>
      <c r="S11791" s="99"/>
      <c r="T11791" s="99"/>
      <c r="U11791" s="99"/>
      <c r="V11791" s="99"/>
      <c r="W11791" s="99"/>
      <c r="X11791" s="99"/>
      <c r="Y11791" s="99"/>
      <c r="Z11791" s="99"/>
      <c r="AA11791" s="99"/>
      <c r="AB11791" s="99"/>
      <c r="AC11791" s="99"/>
      <c r="AD11791" s="99"/>
      <c r="AE11791" s="99"/>
      <c r="AF11791" s="99"/>
      <c r="AG11791" s="99"/>
      <c r="AH11791" s="31"/>
      <c r="AI11791" s="31"/>
      <c r="AJ11791" s="31"/>
      <c r="AK11791" s="31"/>
      <c r="AL11791" s="31"/>
      <c r="AO11791" s="376"/>
    </row>
    <row r="11792" spans="1:41" x14ac:dyDescent="0.25">
      <c r="A11792" s="44" t="s">
        <v>12359</v>
      </c>
      <c r="B11792" s="44" t="s">
        <v>12189</v>
      </c>
      <c r="C11792" s="45">
        <v>35.229999999999997</v>
      </c>
      <c r="D11792" s="45" t="s">
        <v>12549</v>
      </c>
      <c r="E11792" s="46">
        <v>46934</v>
      </c>
      <c r="F11792" s="45"/>
      <c r="G11792" s="93"/>
      <c r="H11792" s="93"/>
      <c r="I11792" s="99"/>
      <c r="J11792" s="99"/>
      <c r="K11792" s="99"/>
      <c r="L11792" s="99"/>
      <c r="M11792" s="99"/>
      <c r="N11792" s="99"/>
      <c r="O11792" s="99"/>
      <c r="P11792" s="99"/>
      <c r="Q11792" s="99"/>
      <c r="R11792" s="99"/>
      <c r="S11792" s="99"/>
      <c r="T11792" s="99"/>
      <c r="U11792" s="99"/>
      <c r="V11792" s="99"/>
      <c r="W11792" s="99"/>
      <c r="X11792" s="99"/>
      <c r="Y11792" s="99"/>
      <c r="Z11792" s="99"/>
      <c r="AA11792" s="99"/>
      <c r="AB11792" s="99"/>
      <c r="AC11792" s="99"/>
      <c r="AD11792" s="99"/>
      <c r="AE11792" s="99"/>
      <c r="AF11792" s="99"/>
      <c r="AG11792" s="99"/>
      <c r="AH11792" s="31"/>
      <c r="AI11792" s="31"/>
      <c r="AJ11792" s="31"/>
      <c r="AK11792" s="31"/>
      <c r="AL11792" s="31"/>
      <c r="AO11792" s="376"/>
    </row>
    <row r="11793" spans="1:41" x14ac:dyDescent="0.25">
      <c r="A11793" s="44" t="s">
        <v>15863</v>
      </c>
      <c r="B11793" s="44" t="s">
        <v>3475</v>
      </c>
      <c r="C11793" s="45">
        <v>250303</v>
      </c>
      <c r="D11793" s="45" t="s">
        <v>11363</v>
      </c>
      <c r="E11793" s="45" t="s">
        <v>11887</v>
      </c>
      <c r="AO11793" s="376"/>
    </row>
    <row r="11794" spans="1:41" x14ac:dyDescent="0.25">
      <c r="A11794" s="44" t="s">
        <v>21754</v>
      </c>
      <c r="B11794" s="44" t="s">
        <v>5134</v>
      </c>
      <c r="C11794" s="45">
        <v>250802</v>
      </c>
      <c r="D11794" s="45" t="s">
        <v>11363</v>
      </c>
      <c r="E11794" s="45" t="s">
        <v>9880</v>
      </c>
      <c r="AO11794" s="376"/>
    </row>
    <row r="11795" spans="1:41" x14ac:dyDescent="0.25">
      <c r="A11795" s="44" t="s">
        <v>11983</v>
      </c>
      <c r="B11795" s="44" t="s">
        <v>5134</v>
      </c>
      <c r="C11795" s="45">
        <v>240804</v>
      </c>
      <c r="D11795" s="45" t="s">
        <v>11363</v>
      </c>
      <c r="E11795" s="45" t="s">
        <v>11260</v>
      </c>
      <c r="AO11795" s="376"/>
    </row>
    <row r="11796" spans="1:41" x14ac:dyDescent="0.25">
      <c r="A11796" s="44" t="s">
        <v>1637</v>
      </c>
      <c r="B11796" s="44" t="s">
        <v>2350</v>
      </c>
      <c r="C11796" s="45">
        <v>230105</v>
      </c>
      <c r="D11796" s="45" t="s">
        <v>11363</v>
      </c>
      <c r="E11796" s="45" t="s">
        <v>5265</v>
      </c>
      <c r="AO11796" s="376"/>
    </row>
    <row r="11797" spans="1:41" x14ac:dyDescent="0.3">
      <c r="A11797" s="333" t="s">
        <v>4788</v>
      </c>
      <c r="B11797" s="333" t="s">
        <v>4821</v>
      </c>
      <c r="C11797" s="125" t="s">
        <v>15589</v>
      </c>
      <c r="D11797" s="32" t="s">
        <v>20309</v>
      </c>
      <c r="E11797" s="125" t="s">
        <v>9839</v>
      </c>
      <c r="F11797" s="125" t="s">
        <v>1190</v>
      </c>
      <c r="G11797" s="125" t="s">
        <v>1190</v>
      </c>
      <c r="AO11797" s="376"/>
    </row>
    <row r="11798" spans="1:41" x14ac:dyDescent="0.25">
      <c r="A11798" s="44" t="s">
        <v>13663</v>
      </c>
      <c r="B11798" s="44" t="s">
        <v>12095</v>
      </c>
      <c r="C11798" s="45">
        <v>33.25</v>
      </c>
      <c r="D11798" s="45" t="s">
        <v>12549</v>
      </c>
      <c r="E11798" s="46">
        <v>47664</v>
      </c>
      <c r="F11798" s="45" t="s">
        <v>1335</v>
      </c>
      <c r="G11798" s="93"/>
      <c r="H11798" s="93"/>
      <c r="I11798" s="99"/>
      <c r="J11798" s="99"/>
      <c r="K11798" s="99"/>
      <c r="L11798" s="99"/>
      <c r="M11798" s="99"/>
      <c r="N11798" s="99"/>
      <c r="O11798" s="99"/>
      <c r="P11798" s="99"/>
      <c r="Q11798" s="99"/>
      <c r="R11798" s="99"/>
      <c r="S11798" s="99"/>
      <c r="T11798" s="99"/>
      <c r="U11798" s="99"/>
      <c r="V11798" s="99"/>
      <c r="W11798" s="99"/>
      <c r="X11798" s="99"/>
      <c r="Y11798" s="99"/>
      <c r="Z11798" s="99"/>
      <c r="AA11798" s="99"/>
      <c r="AB11798" s="99"/>
      <c r="AC11798" s="99"/>
      <c r="AD11798" s="99"/>
      <c r="AE11798" s="99"/>
      <c r="AF11798" s="99"/>
      <c r="AG11798" s="99"/>
      <c r="AH11798" s="31"/>
      <c r="AI11798" s="31"/>
      <c r="AJ11798" s="31"/>
      <c r="AK11798" s="31"/>
      <c r="AL11798" s="31"/>
      <c r="AO11798" s="376"/>
    </row>
    <row r="11799" spans="1:41" x14ac:dyDescent="0.25">
      <c r="A11799" s="99" t="s">
        <v>1733</v>
      </c>
      <c r="B11799" s="92" t="s">
        <v>7128</v>
      </c>
      <c r="C11799" s="146" t="s">
        <v>7129</v>
      </c>
      <c r="D11799" s="146" t="s">
        <v>7127</v>
      </c>
      <c r="E11799" s="107">
        <v>45900</v>
      </c>
      <c r="F11799" s="93"/>
      <c r="G11799" s="93" t="s">
        <v>1335</v>
      </c>
      <c r="H11799" s="93" t="s">
        <v>1335</v>
      </c>
      <c r="I11799" s="99"/>
      <c r="J11799" s="99"/>
      <c r="K11799" s="99"/>
      <c r="L11799" s="99"/>
      <c r="M11799" s="99"/>
      <c r="N11799" s="44"/>
      <c r="O11799" s="99"/>
      <c r="P11799" s="99"/>
      <c r="Q11799" s="99"/>
      <c r="R11799" s="99"/>
      <c r="S11799" s="99"/>
      <c r="T11799" s="99"/>
      <c r="U11799" s="99"/>
      <c r="V11799" s="99"/>
      <c r="W11799" s="99"/>
      <c r="X11799" s="99"/>
      <c r="Y11799" s="99"/>
      <c r="Z11799" s="99"/>
      <c r="AA11799" s="99"/>
      <c r="AB11799" s="99"/>
      <c r="AC11799" s="99"/>
      <c r="AD11799" s="99"/>
      <c r="AE11799" s="99"/>
      <c r="AF11799" s="99"/>
      <c r="AG11799" s="99"/>
      <c r="AH11799" s="31"/>
      <c r="AI11799" s="31"/>
      <c r="AJ11799" s="31"/>
      <c r="AK11799" s="31"/>
      <c r="AL11799" s="31"/>
      <c r="AO11799" s="376"/>
    </row>
    <row r="11800" spans="1:41" x14ac:dyDescent="0.25">
      <c r="A11800" s="44" t="s">
        <v>5319</v>
      </c>
      <c r="B11800" s="44" t="s">
        <v>5204</v>
      </c>
      <c r="C11800" s="45">
        <v>250302</v>
      </c>
      <c r="D11800" s="45" t="s">
        <v>11363</v>
      </c>
      <c r="E11800" s="45" t="s">
        <v>5265</v>
      </c>
      <c r="AO11800" s="376"/>
    </row>
    <row r="11801" spans="1:41" x14ac:dyDescent="0.3">
      <c r="A11801" s="57" t="s">
        <v>13151</v>
      </c>
      <c r="B11801" s="57" t="s">
        <v>1290</v>
      </c>
      <c r="C11801" s="62">
        <v>24027</v>
      </c>
      <c r="D11801" s="62" t="s">
        <v>20886</v>
      </c>
      <c r="E11801" s="60">
        <v>46873</v>
      </c>
      <c r="F11801" s="32"/>
      <c r="G11801" s="32"/>
      <c r="H11801" s="32"/>
      <c r="I11801" s="31"/>
      <c r="J11801" s="31"/>
      <c r="K11801" s="31"/>
      <c r="L11801" s="31"/>
      <c r="M11801" s="31"/>
      <c r="N11801" s="31"/>
      <c r="O11801" s="31"/>
      <c r="P11801" s="31"/>
      <c r="Q11801" s="31"/>
      <c r="R11801" s="31"/>
      <c r="S11801" s="31"/>
      <c r="T11801" s="31"/>
      <c r="U11801" s="31"/>
      <c r="V11801" s="31"/>
      <c r="W11801" s="31"/>
      <c r="X11801" s="31"/>
      <c r="Y11801" s="31"/>
      <c r="Z11801" s="31"/>
      <c r="AA11801" s="31"/>
      <c r="AB11801" s="31"/>
      <c r="AC11801" s="31"/>
      <c r="AD11801" s="31"/>
      <c r="AE11801" s="31"/>
      <c r="AF11801" s="31"/>
      <c r="AG11801" s="31"/>
      <c r="AH11801" s="31"/>
      <c r="AI11801" s="31"/>
      <c r="AJ11801" s="31"/>
      <c r="AK11801" s="31"/>
      <c r="AL11801" s="31"/>
      <c r="AO11801" s="376"/>
    </row>
    <row r="11802" spans="1:41" x14ac:dyDescent="0.25">
      <c r="A11802" s="44" t="s">
        <v>13494</v>
      </c>
      <c r="B11802" s="44" t="s">
        <v>21362</v>
      </c>
      <c r="C11802" s="45" t="s">
        <v>13474</v>
      </c>
      <c r="D11802" s="45" t="s">
        <v>21447</v>
      </c>
      <c r="E11802" s="46">
        <v>46752</v>
      </c>
      <c r="AO11802" s="376"/>
    </row>
    <row r="11803" spans="1:41" x14ac:dyDescent="0.25">
      <c r="A11803" s="44" t="s">
        <v>21350</v>
      </c>
      <c r="B11803" s="44" t="s">
        <v>21351</v>
      </c>
      <c r="C11803" s="45" t="s">
        <v>21352</v>
      </c>
      <c r="D11803" s="45" t="s">
        <v>21447</v>
      </c>
      <c r="E11803" s="46">
        <v>46326</v>
      </c>
      <c r="AO11803" s="376"/>
    </row>
    <row r="11804" spans="1:41" x14ac:dyDescent="0.25">
      <c r="A11804" s="44" t="s">
        <v>21350</v>
      </c>
      <c r="B11804" s="44" t="s">
        <v>21356</v>
      </c>
      <c r="C11804" s="45" t="s">
        <v>21357</v>
      </c>
      <c r="D11804" s="45" t="s">
        <v>21447</v>
      </c>
      <c r="E11804" s="46">
        <v>46691</v>
      </c>
      <c r="AO11804" s="376"/>
    </row>
    <row r="11805" spans="1:41" x14ac:dyDescent="0.25">
      <c r="A11805" s="44" t="s">
        <v>8878</v>
      </c>
      <c r="B11805" s="44" t="s">
        <v>14738</v>
      </c>
      <c r="C11805" s="45" t="s">
        <v>5105</v>
      </c>
      <c r="D11805" s="367" t="s">
        <v>3696</v>
      </c>
      <c r="E11805" s="328">
        <f>DATE(2027,8,15)</f>
        <v>46614</v>
      </c>
      <c r="F11805" s="32"/>
      <c r="G11805" s="32"/>
      <c r="H11805" s="32"/>
      <c r="I11805" s="31"/>
      <c r="J11805" s="31"/>
      <c r="K11805" s="31"/>
      <c r="L11805" s="31"/>
      <c r="M11805" s="31"/>
      <c r="N11805" s="31"/>
      <c r="O11805" s="31"/>
      <c r="P11805" s="31"/>
      <c r="Q11805" s="31"/>
      <c r="R11805" s="31"/>
      <c r="S11805" s="31"/>
      <c r="T11805" s="31"/>
      <c r="U11805" s="31"/>
      <c r="V11805" s="31"/>
      <c r="W11805" s="31"/>
      <c r="X11805" s="31"/>
      <c r="Y11805" s="31"/>
      <c r="Z11805" s="31"/>
      <c r="AA11805" s="31"/>
      <c r="AB11805" s="31"/>
      <c r="AC11805" s="31"/>
      <c r="AD11805" s="31"/>
      <c r="AE11805" s="31"/>
      <c r="AF11805" s="31"/>
      <c r="AG11805" s="31"/>
      <c r="AH11805" s="31"/>
      <c r="AI11805" s="31"/>
      <c r="AJ11805" s="31"/>
      <c r="AK11805" s="31"/>
      <c r="AL11805" s="31"/>
      <c r="AO11805" s="376"/>
    </row>
    <row r="11806" spans="1:41" x14ac:dyDescent="0.25">
      <c r="A11806" s="91" t="s">
        <v>19143</v>
      </c>
      <c r="B11806" s="92" t="s">
        <v>3182</v>
      </c>
      <c r="C11806" s="93" t="s">
        <v>19170</v>
      </c>
      <c r="D11806" s="93" t="s">
        <v>1201</v>
      </c>
      <c r="E11806" s="94">
        <v>46582</v>
      </c>
      <c r="F11806" s="93"/>
      <c r="G11806" s="93"/>
      <c r="H11806" s="93"/>
      <c r="I11806" s="99"/>
      <c r="J11806" s="99"/>
      <c r="K11806" s="99"/>
      <c r="L11806" s="99"/>
      <c r="M11806" s="99"/>
      <c r="N11806" s="99"/>
      <c r="O11806" s="99"/>
      <c r="P11806" s="99"/>
      <c r="Q11806" s="99"/>
      <c r="R11806" s="99"/>
      <c r="S11806" s="99"/>
      <c r="T11806" s="99"/>
      <c r="U11806" s="99"/>
      <c r="V11806" s="99"/>
      <c r="W11806" s="99"/>
      <c r="X11806" s="99"/>
      <c r="Y11806" s="99"/>
      <c r="Z11806" s="99"/>
      <c r="AA11806" s="99"/>
      <c r="AB11806" s="99"/>
      <c r="AC11806" s="99"/>
      <c r="AD11806" s="99"/>
      <c r="AE11806" s="99"/>
      <c r="AF11806" s="99"/>
      <c r="AG11806" s="99"/>
      <c r="AH11806" s="31"/>
      <c r="AI11806" s="31"/>
      <c r="AJ11806" s="31"/>
      <c r="AK11806" s="31"/>
      <c r="AL11806" s="31"/>
      <c r="AO11806" s="376"/>
    </row>
    <row r="11807" spans="1:41" x14ac:dyDescent="0.25">
      <c r="A11807" s="44" t="s">
        <v>12715</v>
      </c>
      <c r="B11807" s="44" t="s">
        <v>17452</v>
      </c>
      <c r="C11807" s="45">
        <v>25010501</v>
      </c>
      <c r="D11807" s="45" t="s">
        <v>11363</v>
      </c>
      <c r="E11807" s="45" t="s">
        <v>12551</v>
      </c>
      <c r="AO11807" s="376"/>
    </row>
    <row r="11808" spans="1:41" x14ac:dyDescent="0.25">
      <c r="A11808" s="44" t="s">
        <v>767</v>
      </c>
      <c r="B11808" s="44" t="s">
        <v>5134</v>
      </c>
      <c r="C11808" s="45">
        <v>250802</v>
      </c>
      <c r="D11808" s="45" t="s">
        <v>11363</v>
      </c>
      <c r="E11808" s="45" t="s">
        <v>9880</v>
      </c>
      <c r="AO11808" s="376"/>
    </row>
    <row r="11809" spans="1:41" x14ac:dyDescent="0.25">
      <c r="A11809" s="44" t="s">
        <v>767</v>
      </c>
      <c r="B11809" s="44" t="s">
        <v>9248</v>
      </c>
      <c r="C11809" s="45">
        <v>260105</v>
      </c>
      <c r="D11809" s="45" t="s">
        <v>11363</v>
      </c>
      <c r="E11809" s="45" t="s">
        <v>17625</v>
      </c>
      <c r="AO11809" s="376"/>
    </row>
    <row r="11810" spans="1:41" x14ac:dyDescent="0.25">
      <c r="A11810" s="44" t="s">
        <v>10290</v>
      </c>
      <c r="B11810" s="44" t="s">
        <v>10228</v>
      </c>
      <c r="C11810" s="45" t="s">
        <v>10291</v>
      </c>
      <c r="D11810" s="46" t="s">
        <v>21328</v>
      </c>
      <c r="E11810" s="46">
        <v>46556</v>
      </c>
      <c r="AO11810" s="376"/>
    </row>
    <row r="11811" spans="1:41" x14ac:dyDescent="0.25">
      <c r="A11811" s="44" t="s">
        <v>8879</v>
      </c>
      <c r="B11811" s="44" t="s">
        <v>14954</v>
      </c>
      <c r="C11811" s="45" t="s">
        <v>17042</v>
      </c>
      <c r="D11811" s="367" t="s">
        <v>3696</v>
      </c>
      <c r="E11811" s="328">
        <f>DATE(2029,12,17)</f>
        <v>47469</v>
      </c>
      <c r="F11811" s="32"/>
      <c r="G11811" s="32"/>
      <c r="H11811" s="32"/>
      <c r="I11811" s="31"/>
      <c r="J11811" s="31"/>
      <c r="K11811" s="31"/>
      <c r="L11811" s="31"/>
      <c r="M11811" s="31"/>
      <c r="N11811" s="31"/>
      <c r="O11811" s="31"/>
      <c r="P11811" s="31"/>
      <c r="Q11811" s="31"/>
      <c r="R11811" s="31"/>
      <c r="S11811" s="31"/>
      <c r="T11811" s="31"/>
      <c r="U11811" s="31"/>
      <c r="V11811" s="31"/>
      <c r="W11811" s="31"/>
      <c r="X11811" s="31"/>
      <c r="Y11811" s="31"/>
      <c r="Z11811" s="31"/>
      <c r="AA11811" s="31"/>
      <c r="AB11811" s="31"/>
      <c r="AC11811" s="31"/>
      <c r="AD11811" s="31"/>
      <c r="AE11811" s="31"/>
      <c r="AF11811" s="31"/>
      <c r="AG11811" s="31"/>
      <c r="AH11811" s="31"/>
      <c r="AI11811" s="31"/>
      <c r="AJ11811" s="31"/>
      <c r="AK11811" s="31"/>
      <c r="AL11811" s="31"/>
      <c r="AO11811" s="376"/>
    </row>
    <row r="11812" spans="1:41" x14ac:dyDescent="0.3">
      <c r="A11812" s="135" t="s">
        <v>5791</v>
      </c>
      <c r="B11812" s="131" t="s">
        <v>5783</v>
      </c>
      <c r="C11812" s="93" t="s">
        <v>5784</v>
      </c>
      <c r="D11812" s="93" t="s">
        <v>1201</v>
      </c>
      <c r="E11812" s="94">
        <v>46341</v>
      </c>
      <c r="F11812" s="93"/>
      <c r="G11812" s="93"/>
      <c r="H11812" s="93"/>
      <c r="I11812" s="99"/>
      <c r="J11812" s="99"/>
      <c r="K11812" s="99"/>
      <c r="L11812" s="99"/>
      <c r="M11812" s="99"/>
      <c r="N11812" s="99"/>
      <c r="O11812" s="99"/>
      <c r="P11812" s="99"/>
      <c r="Q11812" s="99"/>
      <c r="R11812" s="99"/>
      <c r="S11812" s="99"/>
      <c r="T11812" s="99"/>
      <c r="U11812" s="99"/>
      <c r="V11812" s="99"/>
      <c r="W11812" s="99"/>
      <c r="X11812" s="99"/>
      <c r="Y11812" s="99"/>
      <c r="Z11812" s="99"/>
      <c r="AA11812" s="99"/>
      <c r="AB11812" s="99"/>
      <c r="AC11812" s="99"/>
      <c r="AD11812" s="99"/>
      <c r="AE11812" s="99"/>
      <c r="AF11812" s="99"/>
      <c r="AG11812" s="99"/>
      <c r="AH11812" s="31"/>
      <c r="AI11812" s="31"/>
      <c r="AJ11812" s="31"/>
      <c r="AK11812" s="31"/>
      <c r="AL11812" s="31"/>
      <c r="AO11812" s="376"/>
    </row>
    <row r="11813" spans="1:41" x14ac:dyDescent="0.25">
      <c r="A11813" s="44" t="s">
        <v>8880</v>
      </c>
      <c r="B11813" s="44" t="s">
        <v>14944</v>
      </c>
      <c r="C11813" s="45" t="s">
        <v>6637</v>
      </c>
      <c r="D11813" s="367" t="s">
        <v>3696</v>
      </c>
      <c r="E11813" s="328">
        <f>DATE(2027,4,14)</f>
        <v>46491</v>
      </c>
      <c r="F11813" s="32"/>
      <c r="G11813" s="32"/>
      <c r="H11813" s="32"/>
      <c r="I11813" s="31"/>
      <c r="J11813" s="31"/>
      <c r="K11813" s="31"/>
      <c r="L11813" s="31"/>
      <c r="M11813" s="31"/>
      <c r="N11813" s="31"/>
      <c r="O11813" s="31"/>
      <c r="P11813" s="31"/>
      <c r="Q11813" s="31"/>
      <c r="R11813" s="31"/>
      <c r="S11813" s="31"/>
      <c r="T11813" s="31"/>
      <c r="U11813" s="31"/>
      <c r="V11813" s="31"/>
      <c r="W11813" s="31"/>
      <c r="X11813" s="31"/>
      <c r="Y11813" s="31"/>
      <c r="Z11813" s="31"/>
      <c r="AA11813" s="31"/>
      <c r="AB11813" s="31"/>
      <c r="AC11813" s="31"/>
      <c r="AD11813" s="31"/>
      <c r="AE11813" s="31"/>
      <c r="AF11813" s="31"/>
      <c r="AG11813" s="31"/>
      <c r="AH11813" s="31"/>
      <c r="AI11813" s="31"/>
      <c r="AJ11813" s="31"/>
      <c r="AK11813" s="31"/>
      <c r="AL11813" s="31"/>
      <c r="AO11813" s="376"/>
    </row>
    <row r="11814" spans="1:41" x14ac:dyDescent="0.25">
      <c r="A11814" s="44" t="s">
        <v>12056</v>
      </c>
      <c r="B11814" s="92" t="s">
        <v>12068</v>
      </c>
      <c r="C11814" s="93" t="s">
        <v>12038</v>
      </c>
      <c r="D11814" s="93" t="s">
        <v>1201</v>
      </c>
      <c r="E11814" s="94">
        <v>47208</v>
      </c>
      <c r="F11814" s="93"/>
      <c r="G11814" s="93"/>
      <c r="H11814" s="93"/>
      <c r="I11814" s="99"/>
      <c r="J11814" s="99"/>
      <c r="K11814" s="99"/>
      <c r="L11814" s="99"/>
      <c r="M11814" s="99"/>
      <c r="N11814" s="99"/>
      <c r="O11814" s="44"/>
      <c r="P11814" s="99"/>
      <c r="Q11814" s="99"/>
      <c r="R11814" s="99"/>
      <c r="S11814" s="99"/>
      <c r="T11814" s="99"/>
      <c r="U11814" s="99"/>
      <c r="V11814" s="99"/>
      <c r="W11814" s="99"/>
      <c r="X11814" s="99"/>
      <c r="Y11814" s="99"/>
      <c r="Z11814" s="99"/>
      <c r="AA11814" s="99"/>
      <c r="AB11814" s="99"/>
      <c r="AC11814" s="99"/>
      <c r="AD11814" s="99"/>
      <c r="AE11814" s="99"/>
      <c r="AF11814" s="99"/>
      <c r="AG11814" s="99"/>
      <c r="AH11814" s="31"/>
      <c r="AI11814" s="31"/>
      <c r="AJ11814" s="31"/>
      <c r="AK11814" s="31"/>
      <c r="AL11814" s="31"/>
      <c r="AO11814" s="376"/>
    </row>
    <row r="11815" spans="1:41" x14ac:dyDescent="0.25">
      <c r="A11815" s="44" t="s">
        <v>18077</v>
      </c>
      <c r="B11815" s="44" t="s">
        <v>931</v>
      </c>
      <c r="C11815" s="45">
        <v>260101</v>
      </c>
      <c r="D11815" s="45" t="s">
        <v>11363</v>
      </c>
      <c r="E11815" s="45" t="s">
        <v>8292</v>
      </c>
      <c r="AO11815" s="376"/>
    </row>
    <row r="11816" spans="1:41" x14ac:dyDescent="0.25">
      <c r="A11816" s="44" t="s">
        <v>18077</v>
      </c>
      <c r="B11816" s="44" t="s">
        <v>9248</v>
      </c>
      <c r="C11816" s="45">
        <v>260105</v>
      </c>
      <c r="D11816" s="45" t="s">
        <v>11363</v>
      </c>
      <c r="E11816" s="45" t="s">
        <v>17625</v>
      </c>
      <c r="AO11816" s="376"/>
    </row>
    <row r="11817" spans="1:41" x14ac:dyDescent="0.25">
      <c r="A11817" s="44" t="s">
        <v>18077</v>
      </c>
      <c r="B11817" s="44" t="s">
        <v>3040</v>
      </c>
      <c r="C11817" s="45">
        <v>260305</v>
      </c>
      <c r="D11817" s="45" t="s">
        <v>11363</v>
      </c>
      <c r="E11817" s="45" t="s">
        <v>9249</v>
      </c>
      <c r="AO11817" s="376"/>
    </row>
    <row r="11818" spans="1:41" x14ac:dyDescent="0.25">
      <c r="A11818" s="44" t="s">
        <v>768</v>
      </c>
      <c r="B11818" s="44" t="s">
        <v>199</v>
      </c>
      <c r="C11818" s="45">
        <v>241001</v>
      </c>
      <c r="D11818" s="45" t="s">
        <v>11363</v>
      </c>
      <c r="E11818" s="45" t="s">
        <v>5332</v>
      </c>
      <c r="AO11818" s="376"/>
    </row>
    <row r="11819" spans="1:41" x14ac:dyDescent="0.25">
      <c r="A11819" s="91" t="s">
        <v>19230</v>
      </c>
      <c r="B11819" s="92" t="s">
        <v>19284</v>
      </c>
      <c r="C11819" s="93" t="s">
        <v>19285</v>
      </c>
      <c r="D11819" s="93" t="s">
        <v>1201</v>
      </c>
      <c r="E11819" s="94">
        <v>46582</v>
      </c>
      <c r="F11819" s="93"/>
      <c r="G11819" s="93"/>
      <c r="H11819" s="93"/>
      <c r="I11819" s="99"/>
      <c r="J11819" s="99"/>
      <c r="K11819" s="99"/>
      <c r="L11819" s="99"/>
      <c r="M11819" s="99"/>
      <c r="N11819" s="99"/>
      <c r="O11819" s="99"/>
      <c r="P11819" s="99"/>
      <c r="Q11819" s="99"/>
      <c r="R11819" s="99"/>
      <c r="S11819" s="99"/>
      <c r="T11819" s="99"/>
      <c r="U11819" s="99"/>
      <c r="V11819" s="99"/>
      <c r="W11819" s="99"/>
      <c r="X11819" s="99"/>
      <c r="Y11819" s="99"/>
      <c r="Z11819" s="99"/>
      <c r="AA11819" s="99"/>
      <c r="AB11819" s="99"/>
      <c r="AC11819" s="99"/>
      <c r="AD11819" s="99"/>
      <c r="AE11819" s="99"/>
      <c r="AF11819" s="99"/>
      <c r="AG11819" s="99"/>
      <c r="AH11819" s="31"/>
      <c r="AI11819" s="31"/>
      <c r="AJ11819" s="31"/>
      <c r="AK11819" s="31"/>
      <c r="AL11819" s="31"/>
      <c r="AO11819" s="376"/>
    </row>
    <row r="11820" spans="1:41" x14ac:dyDescent="0.25">
      <c r="A11820" s="44" t="s">
        <v>6859</v>
      </c>
      <c r="B11820" s="92" t="s">
        <v>9602</v>
      </c>
      <c r="C11820" s="45" t="s">
        <v>9338</v>
      </c>
      <c r="D11820" s="93" t="s">
        <v>9601</v>
      </c>
      <c r="E11820" s="94">
        <v>46568</v>
      </c>
      <c r="F11820" s="93"/>
      <c r="G11820" s="93"/>
      <c r="H11820" s="93"/>
      <c r="I11820" s="99"/>
      <c r="J11820" s="99"/>
      <c r="K11820" s="99"/>
      <c r="L11820" s="99"/>
      <c r="M11820" s="99"/>
      <c r="N11820" s="99"/>
      <c r="O11820" s="99"/>
      <c r="P11820" s="99"/>
      <c r="Q11820" s="99"/>
      <c r="R11820" s="99"/>
      <c r="S11820" s="99"/>
      <c r="T11820" s="99"/>
      <c r="U11820" s="99"/>
      <c r="V11820" s="99"/>
      <c r="W11820" s="99"/>
      <c r="X11820" s="99"/>
      <c r="Y11820" s="99"/>
      <c r="Z11820" s="99"/>
      <c r="AA11820" s="99"/>
      <c r="AB11820" s="99"/>
      <c r="AC11820" s="99"/>
      <c r="AD11820" s="99"/>
      <c r="AE11820" s="99"/>
      <c r="AF11820" s="99"/>
      <c r="AG11820" s="99"/>
      <c r="AH11820" s="31"/>
      <c r="AI11820" s="31"/>
      <c r="AJ11820" s="31"/>
      <c r="AK11820" s="31"/>
      <c r="AL11820" s="31"/>
      <c r="AO11820" s="376"/>
    </row>
    <row r="11821" spans="1:41" x14ac:dyDescent="0.25">
      <c r="A11821" s="44" t="s">
        <v>6859</v>
      </c>
      <c r="B11821" s="44" t="s">
        <v>17517</v>
      </c>
      <c r="C11821" s="45">
        <v>24070201</v>
      </c>
      <c r="D11821" s="45" t="s">
        <v>11363</v>
      </c>
      <c r="E11821" s="45" t="s">
        <v>7420</v>
      </c>
      <c r="AO11821" s="376"/>
    </row>
    <row r="11822" spans="1:41" x14ac:dyDescent="0.25">
      <c r="A11822" s="44" t="s">
        <v>6859</v>
      </c>
      <c r="B11822" s="44" t="s">
        <v>15615</v>
      </c>
      <c r="C11822" s="45">
        <v>250902</v>
      </c>
      <c r="D11822" s="45" t="s">
        <v>11363</v>
      </c>
      <c r="E11822" s="45" t="s">
        <v>4972</v>
      </c>
      <c r="AO11822" s="376"/>
    </row>
    <row r="11823" spans="1:41" x14ac:dyDescent="0.25">
      <c r="A11823" s="91" t="s">
        <v>19231</v>
      </c>
      <c r="B11823" s="92" t="s">
        <v>19284</v>
      </c>
      <c r="C11823" s="93" t="s">
        <v>19285</v>
      </c>
      <c r="D11823" s="93" t="s">
        <v>1201</v>
      </c>
      <c r="E11823" s="94">
        <v>46582</v>
      </c>
      <c r="F11823" s="93"/>
      <c r="G11823" s="93"/>
      <c r="H11823" s="93"/>
      <c r="I11823" s="99"/>
      <c r="J11823" s="99"/>
      <c r="K11823" s="99"/>
      <c r="L11823" s="99"/>
      <c r="M11823" s="99"/>
      <c r="N11823" s="99"/>
      <c r="O11823" s="99"/>
      <c r="P11823" s="99"/>
      <c r="Q11823" s="99"/>
      <c r="R11823" s="99"/>
      <c r="S11823" s="99"/>
      <c r="T11823" s="99"/>
      <c r="U11823" s="99"/>
      <c r="V11823" s="99"/>
      <c r="W11823" s="99"/>
      <c r="X11823" s="99"/>
      <c r="Y11823" s="99"/>
      <c r="Z11823" s="99"/>
      <c r="AA11823" s="99"/>
      <c r="AB11823" s="99"/>
      <c r="AC11823" s="99"/>
      <c r="AD11823" s="99"/>
      <c r="AE11823" s="99"/>
      <c r="AF11823" s="99"/>
      <c r="AG11823" s="99"/>
      <c r="AH11823" s="31"/>
      <c r="AI11823" s="31"/>
      <c r="AJ11823" s="31"/>
      <c r="AK11823" s="31"/>
      <c r="AL11823" s="31"/>
      <c r="AO11823" s="376"/>
    </row>
    <row r="11824" spans="1:41" x14ac:dyDescent="0.3">
      <c r="A11824" s="333" t="s">
        <v>11479</v>
      </c>
      <c r="B11824" s="333" t="s">
        <v>11372</v>
      </c>
      <c r="C11824" s="125" t="s">
        <v>11373</v>
      </c>
      <c r="D11824" s="32" t="s">
        <v>20309</v>
      </c>
      <c r="E11824" s="125" t="s">
        <v>4826</v>
      </c>
      <c r="F11824" s="125" t="s">
        <v>1190</v>
      </c>
      <c r="G11824" s="125" t="s">
        <v>1190</v>
      </c>
      <c r="AO11824" s="376"/>
    </row>
    <row r="11825" spans="1:41" x14ac:dyDescent="0.25">
      <c r="A11825" s="44" t="s">
        <v>11479</v>
      </c>
      <c r="B11825" s="44" t="s">
        <v>5321</v>
      </c>
      <c r="C11825" s="45">
        <v>26010401</v>
      </c>
      <c r="D11825" s="45" t="s">
        <v>11363</v>
      </c>
      <c r="E11825" s="45" t="s">
        <v>17459</v>
      </c>
      <c r="AO11825" s="376"/>
    </row>
    <row r="11826" spans="1:41" x14ac:dyDescent="0.25">
      <c r="A11826" s="121" t="s">
        <v>1577</v>
      </c>
      <c r="B11826" s="122" t="s">
        <v>1580</v>
      </c>
      <c r="C11826" s="146">
        <v>1580</v>
      </c>
      <c r="D11826" s="146" t="s">
        <v>3681</v>
      </c>
      <c r="E11826" s="107">
        <v>45269</v>
      </c>
      <c r="F11826" s="93"/>
      <c r="G11826" s="93"/>
      <c r="H11826" s="93"/>
      <c r="I11826" s="99"/>
      <c r="J11826" s="99"/>
      <c r="K11826" s="99"/>
      <c r="L11826" s="99"/>
      <c r="M11826" s="99"/>
      <c r="N11826" s="99"/>
      <c r="O11826" s="99"/>
      <c r="P11826" s="99"/>
      <c r="Q11826" s="99"/>
      <c r="R11826" s="99"/>
      <c r="S11826" s="99"/>
      <c r="T11826" s="99"/>
      <c r="U11826" s="99"/>
      <c r="V11826" s="99"/>
      <c r="W11826" s="99"/>
      <c r="X11826" s="99"/>
      <c r="Y11826" s="99"/>
      <c r="Z11826" s="99"/>
      <c r="AA11826" s="99"/>
      <c r="AB11826" s="99"/>
      <c r="AC11826" s="99"/>
      <c r="AD11826" s="99"/>
      <c r="AE11826" s="99"/>
      <c r="AF11826" s="99"/>
      <c r="AG11826" s="99"/>
      <c r="AH11826" s="31"/>
      <c r="AI11826" s="31"/>
      <c r="AJ11826" s="31"/>
      <c r="AK11826" s="31"/>
      <c r="AL11826" s="31"/>
      <c r="AO11826" s="376"/>
    </row>
    <row r="11827" spans="1:41" x14ac:dyDescent="0.25">
      <c r="A11827" s="44" t="s">
        <v>10627</v>
      </c>
      <c r="B11827" s="44" t="s">
        <v>925</v>
      </c>
      <c r="C11827" s="45">
        <v>240601</v>
      </c>
      <c r="D11827" s="45" t="s">
        <v>11363</v>
      </c>
      <c r="E11827" s="45" t="s">
        <v>9840</v>
      </c>
      <c r="AO11827" s="376"/>
    </row>
    <row r="11828" spans="1:41" x14ac:dyDescent="0.25">
      <c r="A11828" s="44" t="s">
        <v>58</v>
      </c>
      <c r="B11828" s="44" t="s">
        <v>8476</v>
      </c>
      <c r="C11828" s="45" t="s">
        <v>8546</v>
      </c>
      <c r="D11828" s="32" t="s">
        <v>5559</v>
      </c>
      <c r="E11828" s="45" t="s">
        <v>20853</v>
      </c>
      <c r="F11828" s="32"/>
      <c r="G11828" s="32"/>
      <c r="H11828" s="32"/>
      <c r="I11828" s="31"/>
      <c r="J11828" s="31"/>
      <c r="K11828" s="31"/>
      <c r="L11828" s="31"/>
      <c r="M11828" s="31"/>
      <c r="N11828" s="31"/>
      <c r="O11828" s="31"/>
      <c r="P11828" s="31"/>
      <c r="Q11828" s="31"/>
      <c r="R11828" s="31"/>
      <c r="S11828" s="31"/>
      <c r="T11828" s="31"/>
      <c r="U11828" s="31"/>
      <c r="V11828" s="31"/>
      <c r="W11828" s="31"/>
      <c r="X11828" s="31"/>
      <c r="Y11828" s="31"/>
      <c r="Z11828" s="31"/>
      <c r="AA11828" s="31"/>
      <c r="AB11828" s="31"/>
      <c r="AC11828" s="31"/>
      <c r="AD11828" s="31"/>
      <c r="AE11828" s="31"/>
      <c r="AF11828" s="31"/>
      <c r="AG11828" s="31"/>
      <c r="AH11828" s="31"/>
      <c r="AI11828" s="31"/>
      <c r="AJ11828" s="31"/>
      <c r="AK11828" s="31"/>
      <c r="AL11828" s="31"/>
      <c r="AO11828" s="376"/>
    </row>
    <row r="11829" spans="1:41" x14ac:dyDescent="0.3">
      <c r="A11829" s="57" t="s">
        <v>58</v>
      </c>
      <c r="B11829" s="57" t="s">
        <v>199</v>
      </c>
      <c r="C11829" s="62" t="s">
        <v>4751</v>
      </c>
      <c r="D11829" s="62" t="s">
        <v>20886</v>
      </c>
      <c r="E11829" s="368" t="s">
        <v>9707</v>
      </c>
      <c r="F11829" s="32"/>
      <c r="G11829" s="32"/>
      <c r="H11829" s="32"/>
      <c r="I11829" s="31"/>
      <c r="J11829" s="31"/>
      <c r="K11829" s="31"/>
      <c r="L11829" s="31"/>
      <c r="M11829" s="31"/>
      <c r="N11829" s="31"/>
      <c r="O11829" s="31"/>
      <c r="P11829" s="31"/>
      <c r="Q11829" s="31"/>
      <c r="R11829" s="31"/>
      <c r="S11829" s="31"/>
      <c r="T11829" s="31"/>
      <c r="U11829" s="31"/>
      <c r="V11829" s="31"/>
      <c r="W11829" s="31"/>
      <c r="X11829" s="31"/>
      <c r="Y11829" s="31"/>
      <c r="Z11829" s="31"/>
      <c r="AA11829" s="31"/>
      <c r="AB11829" s="31"/>
      <c r="AC11829" s="31"/>
      <c r="AD11829" s="31"/>
      <c r="AE11829" s="31"/>
      <c r="AF11829" s="31"/>
      <c r="AG11829" s="31"/>
      <c r="AH11829" s="31"/>
      <c r="AI11829" s="31"/>
      <c r="AJ11829" s="31"/>
      <c r="AK11829" s="31"/>
      <c r="AL11829" s="31"/>
      <c r="AO11829" s="376"/>
    </row>
    <row r="11830" spans="1:41" x14ac:dyDescent="0.25">
      <c r="A11830" s="44" t="s">
        <v>58</v>
      </c>
      <c r="B11830" s="44" t="s">
        <v>145</v>
      </c>
      <c r="C11830" s="45" t="s">
        <v>6336</v>
      </c>
      <c r="D11830" s="46" t="s">
        <v>21328</v>
      </c>
      <c r="E11830" s="46">
        <v>46441</v>
      </c>
      <c r="AO11830" s="376"/>
    </row>
    <row r="11831" spans="1:41" x14ac:dyDescent="0.25">
      <c r="A11831" s="44" t="s">
        <v>58</v>
      </c>
      <c r="B11831" s="44" t="s">
        <v>145</v>
      </c>
      <c r="C11831" s="45" t="s">
        <v>6336</v>
      </c>
      <c r="D11831" s="46" t="s">
        <v>21328</v>
      </c>
      <c r="E11831" s="46">
        <v>46441</v>
      </c>
      <c r="AO11831" s="376"/>
    </row>
    <row r="11832" spans="1:41" x14ac:dyDescent="0.25">
      <c r="A11832" s="44" t="s">
        <v>58</v>
      </c>
      <c r="B11832" s="44" t="s">
        <v>145</v>
      </c>
      <c r="C11832" s="45" t="s">
        <v>6336</v>
      </c>
      <c r="D11832" s="46" t="s">
        <v>21328</v>
      </c>
      <c r="E11832" s="46">
        <v>46441</v>
      </c>
      <c r="AO11832" s="376"/>
    </row>
    <row r="11833" spans="1:41" x14ac:dyDescent="0.25">
      <c r="A11833" s="44" t="s">
        <v>58</v>
      </c>
      <c r="B11833" s="44" t="s">
        <v>145</v>
      </c>
      <c r="C11833" s="45" t="s">
        <v>6336</v>
      </c>
      <c r="D11833" s="46" t="s">
        <v>21328</v>
      </c>
      <c r="E11833" s="46">
        <v>46441</v>
      </c>
      <c r="AO11833" s="376"/>
    </row>
    <row r="11834" spans="1:41" x14ac:dyDescent="0.25">
      <c r="A11834" s="44" t="s">
        <v>58</v>
      </c>
      <c r="B11834" s="44" t="s">
        <v>145</v>
      </c>
      <c r="C11834" s="45" t="s">
        <v>14530</v>
      </c>
      <c r="D11834" s="46" t="s">
        <v>21328</v>
      </c>
      <c r="E11834" s="46">
        <v>46583</v>
      </c>
      <c r="AO11834" s="376"/>
    </row>
    <row r="11835" spans="1:41" x14ac:dyDescent="0.25">
      <c r="A11835" s="44" t="s">
        <v>58</v>
      </c>
      <c r="B11835" s="44" t="s">
        <v>145</v>
      </c>
      <c r="C11835" s="45" t="s">
        <v>14530</v>
      </c>
      <c r="D11835" s="46" t="s">
        <v>21328</v>
      </c>
      <c r="E11835" s="46">
        <v>46583</v>
      </c>
      <c r="AO11835" s="376"/>
    </row>
    <row r="11836" spans="1:41" x14ac:dyDescent="0.25">
      <c r="A11836" s="44" t="s">
        <v>58</v>
      </c>
      <c r="B11836" s="44" t="s">
        <v>145</v>
      </c>
      <c r="C11836" s="45" t="s">
        <v>14530</v>
      </c>
      <c r="D11836" s="46" t="s">
        <v>21328</v>
      </c>
      <c r="E11836" s="46">
        <v>46583</v>
      </c>
      <c r="AO11836" s="376"/>
    </row>
    <row r="11837" spans="1:41" x14ac:dyDescent="0.25">
      <c r="A11837" s="44" t="s">
        <v>58</v>
      </c>
      <c r="B11837" s="44" t="s">
        <v>145</v>
      </c>
      <c r="C11837" s="45" t="s">
        <v>14530</v>
      </c>
      <c r="D11837" s="46" t="s">
        <v>21328</v>
      </c>
      <c r="E11837" s="46">
        <v>46583</v>
      </c>
      <c r="AO11837" s="376"/>
    </row>
    <row r="11838" spans="1:41" x14ac:dyDescent="0.25">
      <c r="A11838" s="44" t="s">
        <v>58</v>
      </c>
      <c r="B11838" s="44" t="s">
        <v>1871</v>
      </c>
      <c r="C11838" s="45" t="s">
        <v>16396</v>
      </c>
      <c r="D11838" s="46" t="s">
        <v>21328</v>
      </c>
      <c r="E11838" s="46">
        <v>46639</v>
      </c>
      <c r="AO11838" s="376"/>
    </row>
    <row r="11839" spans="1:41" x14ac:dyDescent="0.25">
      <c r="A11839" s="44" t="s">
        <v>58</v>
      </c>
      <c r="B11839" s="44" t="s">
        <v>1871</v>
      </c>
      <c r="C11839" s="45" t="s">
        <v>16396</v>
      </c>
      <c r="D11839" s="46" t="s">
        <v>21328</v>
      </c>
      <c r="E11839" s="46">
        <v>46639</v>
      </c>
      <c r="AO11839" s="376"/>
    </row>
    <row r="11840" spans="1:41" x14ac:dyDescent="0.25">
      <c r="A11840" s="44" t="s">
        <v>58</v>
      </c>
      <c r="B11840" s="44" t="s">
        <v>1871</v>
      </c>
      <c r="C11840" s="45" t="s">
        <v>16396</v>
      </c>
      <c r="D11840" s="46" t="s">
        <v>21328</v>
      </c>
      <c r="E11840" s="46">
        <v>46639</v>
      </c>
      <c r="AO11840" s="376"/>
    </row>
    <row r="11841" spans="1:41" x14ac:dyDescent="0.25">
      <c r="A11841" s="44" t="s">
        <v>58</v>
      </c>
      <c r="B11841" s="44" t="s">
        <v>1871</v>
      </c>
      <c r="C11841" s="45" t="s">
        <v>16396</v>
      </c>
      <c r="D11841" s="46" t="s">
        <v>21328</v>
      </c>
      <c r="E11841" s="46">
        <v>46639</v>
      </c>
      <c r="AO11841" s="376"/>
    </row>
    <row r="11842" spans="1:41" x14ac:dyDescent="0.25">
      <c r="A11842" s="44" t="s">
        <v>58</v>
      </c>
      <c r="B11842" s="44" t="s">
        <v>16283</v>
      </c>
      <c r="C11842" s="45" t="s">
        <v>16397</v>
      </c>
      <c r="D11842" s="46" t="s">
        <v>21328</v>
      </c>
      <c r="E11842" s="46">
        <v>46344</v>
      </c>
      <c r="AO11842" s="376"/>
    </row>
    <row r="11843" spans="1:41" x14ac:dyDescent="0.3">
      <c r="A11843" s="92" t="s">
        <v>58</v>
      </c>
      <c r="B11843" s="92" t="s">
        <v>199</v>
      </c>
      <c r="C11843" s="318" t="s">
        <v>4751</v>
      </c>
      <c r="D11843" s="318" t="s">
        <v>13017</v>
      </c>
      <c r="E11843" s="320">
        <v>47118</v>
      </c>
      <c r="F11843" s="93"/>
      <c r="G11843" s="93"/>
      <c r="H11843" s="93"/>
      <c r="I11843" s="99"/>
      <c r="J11843" s="99"/>
      <c r="K11843" s="99"/>
      <c r="L11843" s="99"/>
      <c r="M11843" s="99"/>
      <c r="N11843" s="99"/>
      <c r="O11843" s="99"/>
      <c r="P11843" s="99"/>
      <c r="Q11843" s="99"/>
      <c r="R11843" s="99"/>
      <c r="S11843" s="99"/>
      <c r="T11843" s="99"/>
      <c r="U11843" s="99"/>
      <c r="V11843" s="99"/>
      <c r="W11843" s="99"/>
      <c r="X11843" s="99"/>
      <c r="Y11843" s="99"/>
      <c r="Z11843" s="99"/>
      <c r="AA11843" s="99"/>
      <c r="AB11843" s="99"/>
      <c r="AC11843" s="99"/>
      <c r="AD11843" s="99"/>
      <c r="AE11843" s="99"/>
      <c r="AF11843" s="99"/>
      <c r="AG11843" s="99"/>
      <c r="AH11843" s="31"/>
      <c r="AI11843" s="31"/>
      <c r="AJ11843" s="31"/>
      <c r="AK11843" s="31"/>
      <c r="AL11843" s="31"/>
      <c r="AO11843" s="376"/>
    </row>
    <row r="11844" spans="1:41" x14ac:dyDescent="0.25">
      <c r="A11844" s="44" t="s">
        <v>58</v>
      </c>
      <c r="B11844" s="44" t="s">
        <v>3176</v>
      </c>
      <c r="C11844" s="45">
        <v>23010402</v>
      </c>
      <c r="D11844" s="45" t="s">
        <v>11363</v>
      </c>
      <c r="E11844" s="45" t="s">
        <v>5322</v>
      </c>
      <c r="AO11844" s="376"/>
    </row>
    <row r="11845" spans="1:41" x14ac:dyDescent="0.25">
      <c r="A11845" s="44" t="s">
        <v>58</v>
      </c>
      <c r="B11845" s="44" t="s">
        <v>15669</v>
      </c>
      <c r="C11845" s="45">
        <v>25050402</v>
      </c>
      <c r="D11845" s="45" t="s">
        <v>11363</v>
      </c>
      <c r="E11845" s="45" t="s">
        <v>7105</v>
      </c>
      <c r="AO11845" s="376"/>
    </row>
    <row r="11846" spans="1:41" x14ac:dyDescent="0.25">
      <c r="A11846" s="44" t="s">
        <v>21755</v>
      </c>
      <c r="B11846" s="44" t="s">
        <v>21449</v>
      </c>
      <c r="C11846" s="45">
        <v>260504</v>
      </c>
      <c r="D11846" s="45" t="s">
        <v>11363</v>
      </c>
      <c r="E11846" s="45" t="s">
        <v>21450</v>
      </c>
      <c r="AO11846" s="376"/>
    </row>
    <row r="11847" spans="1:41" x14ac:dyDescent="0.25">
      <c r="A11847" s="44" t="s">
        <v>5320</v>
      </c>
      <c r="B11847" s="44" t="s">
        <v>5321</v>
      </c>
      <c r="C11847" s="45">
        <v>23010401</v>
      </c>
      <c r="D11847" s="45" t="s">
        <v>11363</v>
      </c>
      <c r="E11847" s="45" t="s">
        <v>5322</v>
      </c>
      <c r="AO11847" s="376"/>
    </row>
    <row r="11848" spans="1:41" x14ac:dyDescent="0.25">
      <c r="A11848" s="44" t="s">
        <v>11984</v>
      </c>
      <c r="B11848" s="44" t="s">
        <v>4291</v>
      </c>
      <c r="C11848" s="45">
        <v>241003</v>
      </c>
      <c r="D11848" s="45" t="s">
        <v>11363</v>
      </c>
      <c r="E11848" s="45" t="s">
        <v>5332</v>
      </c>
      <c r="AO11848" s="376"/>
    </row>
    <row r="11849" spans="1:41" x14ac:dyDescent="0.25">
      <c r="A11849" s="44" t="s">
        <v>19392</v>
      </c>
      <c r="B11849" s="319" t="s">
        <v>19566</v>
      </c>
      <c r="C11849" s="318" t="s">
        <v>19756</v>
      </c>
      <c r="D11849" s="93" t="s">
        <v>19934</v>
      </c>
      <c r="E11849" s="320">
        <v>46996</v>
      </c>
      <c r="F11849" s="93"/>
      <c r="G11849" s="93"/>
      <c r="H11849" s="93"/>
      <c r="I11849" s="99"/>
      <c r="J11849" s="99"/>
      <c r="K11849" s="99"/>
      <c r="L11849" s="99"/>
      <c r="M11849" s="99"/>
      <c r="N11849" s="99"/>
      <c r="O11849" s="99"/>
      <c r="P11849" s="99"/>
      <c r="Q11849" s="99"/>
      <c r="R11849" s="99"/>
      <c r="S11849" s="99"/>
      <c r="T11849" s="99"/>
      <c r="U11849" s="99"/>
      <c r="V11849" s="99"/>
      <c r="W11849" s="99"/>
      <c r="X11849" s="99"/>
      <c r="Y11849" s="99"/>
      <c r="Z11849" s="99"/>
      <c r="AA11849" s="99"/>
      <c r="AB11849" s="99"/>
      <c r="AC11849" s="99"/>
      <c r="AD11849" s="99"/>
      <c r="AE11849" s="99"/>
      <c r="AF11849" s="99"/>
      <c r="AG11849" s="99"/>
      <c r="AH11849" s="31"/>
      <c r="AI11849" s="31"/>
      <c r="AJ11849" s="31"/>
      <c r="AK11849" s="31"/>
      <c r="AL11849" s="31"/>
      <c r="AO11849" s="376"/>
    </row>
    <row r="11850" spans="1:41" x14ac:dyDescent="0.25">
      <c r="A11850" s="44" t="s">
        <v>9695</v>
      </c>
      <c r="B11850" s="44" t="s">
        <v>21415</v>
      </c>
      <c r="C11850" s="45" t="s">
        <v>9705</v>
      </c>
      <c r="D11850" s="45" t="s">
        <v>21447</v>
      </c>
      <c r="E11850" s="46">
        <v>46538</v>
      </c>
      <c r="AO11850" s="376"/>
    </row>
    <row r="11851" spans="1:41" x14ac:dyDescent="0.3">
      <c r="A11851" s="333" t="s">
        <v>8661</v>
      </c>
      <c r="B11851" s="333" t="s">
        <v>1154</v>
      </c>
      <c r="C11851" s="125" t="s">
        <v>10117</v>
      </c>
      <c r="D11851" s="32" t="s">
        <v>20309</v>
      </c>
      <c r="E11851" s="125" t="s">
        <v>5139</v>
      </c>
      <c r="F11851" s="125" t="s">
        <v>1189</v>
      </c>
      <c r="G11851" s="125" t="s">
        <v>1189</v>
      </c>
      <c r="AO11851" s="376"/>
    </row>
    <row r="11852" spans="1:41" x14ac:dyDescent="0.25">
      <c r="A11852" s="91" t="s">
        <v>5323</v>
      </c>
      <c r="B11852" s="92" t="s">
        <v>9602</v>
      </c>
      <c r="C11852" s="45" t="s">
        <v>9349</v>
      </c>
      <c r="D11852" s="93" t="s">
        <v>9601</v>
      </c>
      <c r="E11852" s="94">
        <v>46568</v>
      </c>
      <c r="F11852" s="93"/>
      <c r="G11852" s="93"/>
      <c r="H11852" s="93"/>
      <c r="I11852" s="99"/>
      <c r="J11852" s="99"/>
      <c r="K11852" s="99"/>
      <c r="L11852" s="99"/>
      <c r="M11852" s="99"/>
      <c r="N11852" s="99"/>
      <c r="O11852" s="99"/>
      <c r="P11852" s="99"/>
      <c r="Q11852" s="99"/>
      <c r="R11852" s="99"/>
      <c r="S11852" s="99"/>
      <c r="T11852" s="99"/>
      <c r="U11852" s="99"/>
      <c r="V11852" s="99"/>
      <c r="W11852" s="99"/>
      <c r="X11852" s="99"/>
      <c r="Y11852" s="99"/>
      <c r="Z11852" s="99"/>
      <c r="AA11852" s="99"/>
      <c r="AB11852" s="99"/>
      <c r="AC11852" s="99"/>
      <c r="AD11852" s="99"/>
      <c r="AE11852" s="99"/>
      <c r="AF11852" s="99"/>
      <c r="AG11852" s="99"/>
      <c r="AH11852" s="31"/>
      <c r="AI11852" s="31"/>
      <c r="AJ11852" s="31"/>
      <c r="AK11852" s="31"/>
      <c r="AL11852" s="31"/>
      <c r="AO11852" s="376"/>
    </row>
    <row r="11853" spans="1:41" x14ac:dyDescent="0.25">
      <c r="A11853" s="44" t="s">
        <v>5323</v>
      </c>
      <c r="B11853" s="44" t="s">
        <v>5130</v>
      </c>
      <c r="C11853" s="45">
        <v>22010701</v>
      </c>
      <c r="D11853" s="45" t="s">
        <v>11363</v>
      </c>
      <c r="E11853" s="45" t="s">
        <v>5131</v>
      </c>
      <c r="AO11853" s="376"/>
    </row>
    <row r="11854" spans="1:41" x14ac:dyDescent="0.25">
      <c r="A11854" s="44" t="s">
        <v>5323</v>
      </c>
      <c r="B11854" s="44" t="s">
        <v>924</v>
      </c>
      <c r="C11854" s="45">
        <v>22010702</v>
      </c>
      <c r="D11854" s="45" t="s">
        <v>11363</v>
      </c>
      <c r="E11854" s="45" t="s">
        <v>5131</v>
      </c>
      <c r="AO11854" s="376"/>
    </row>
    <row r="11855" spans="1:41" x14ac:dyDescent="0.25">
      <c r="A11855" s="44" t="s">
        <v>6508</v>
      </c>
      <c r="B11855" s="44" t="s">
        <v>5321</v>
      </c>
      <c r="C11855" s="45">
        <v>23010401</v>
      </c>
      <c r="D11855" s="45" t="s">
        <v>11363</v>
      </c>
      <c r="E11855" s="45" t="s">
        <v>5322</v>
      </c>
      <c r="AO11855" s="376"/>
    </row>
    <row r="11856" spans="1:41" x14ac:dyDescent="0.25">
      <c r="A11856" s="44" t="s">
        <v>6508</v>
      </c>
      <c r="B11856" s="44" t="s">
        <v>3176</v>
      </c>
      <c r="C11856" s="45">
        <v>23010402</v>
      </c>
      <c r="D11856" s="45" t="s">
        <v>11363</v>
      </c>
      <c r="E11856" s="45" t="s">
        <v>5322</v>
      </c>
      <c r="AO11856" s="376"/>
    </row>
    <row r="11857" spans="1:41" x14ac:dyDescent="0.25">
      <c r="A11857" s="44" t="s">
        <v>17224</v>
      </c>
      <c r="B11857" s="44" t="s">
        <v>9602</v>
      </c>
      <c r="C11857" s="45" t="s">
        <v>17225</v>
      </c>
      <c r="D11857" s="93" t="s">
        <v>9601</v>
      </c>
      <c r="E11857" s="94">
        <v>46568</v>
      </c>
      <c r="F11857" s="93"/>
      <c r="G11857" s="93"/>
      <c r="H11857" s="93"/>
      <c r="I11857" s="99"/>
      <c r="J11857" s="99"/>
      <c r="K11857" s="99"/>
      <c r="L11857" s="99"/>
      <c r="M11857" s="99"/>
      <c r="N11857" s="99"/>
      <c r="O11857" s="99"/>
      <c r="P11857" s="99"/>
      <c r="Q11857" s="99"/>
      <c r="R11857" s="99"/>
      <c r="S11857" s="99"/>
      <c r="T11857" s="99"/>
      <c r="U11857" s="99"/>
      <c r="V11857" s="99"/>
      <c r="W11857" s="99"/>
      <c r="X11857" s="99"/>
      <c r="Y11857" s="99"/>
      <c r="Z11857" s="99"/>
      <c r="AA11857" s="99"/>
      <c r="AB11857" s="99"/>
      <c r="AC11857" s="99"/>
      <c r="AD11857" s="99"/>
      <c r="AE11857" s="99"/>
      <c r="AF11857" s="99"/>
      <c r="AG11857" s="99"/>
      <c r="AH11857" s="31"/>
      <c r="AI11857" s="31"/>
      <c r="AJ11857" s="31"/>
      <c r="AK11857" s="31"/>
      <c r="AL11857" s="31"/>
      <c r="AO11857" s="376"/>
    </row>
    <row r="11858" spans="1:41" x14ac:dyDescent="0.25">
      <c r="A11858" s="44" t="s">
        <v>18078</v>
      </c>
      <c r="B11858" s="44" t="s">
        <v>7104</v>
      </c>
      <c r="C11858" s="45">
        <v>230504</v>
      </c>
      <c r="D11858" s="45" t="s">
        <v>11363</v>
      </c>
      <c r="E11858" s="45" t="s">
        <v>7105</v>
      </c>
      <c r="AO11858" s="376"/>
    </row>
    <row r="11859" spans="1:41" x14ac:dyDescent="0.25">
      <c r="A11859" s="44" t="s">
        <v>18078</v>
      </c>
      <c r="B11859" s="44" t="s">
        <v>3043</v>
      </c>
      <c r="C11859" s="45">
        <v>230901</v>
      </c>
      <c r="D11859" s="45" t="s">
        <v>11363</v>
      </c>
      <c r="E11859" s="45" t="s">
        <v>7871</v>
      </c>
      <c r="AO11859" s="376"/>
    </row>
    <row r="11860" spans="1:41" x14ac:dyDescent="0.25">
      <c r="A11860" s="44" t="s">
        <v>19393</v>
      </c>
      <c r="B11860" s="319" t="s">
        <v>19509</v>
      </c>
      <c r="C11860" s="318" t="s">
        <v>19757</v>
      </c>
      <c r="D11860" s="93" t="s">
        <v>19934</v>
      </c>
      <c r="E11860" s="320">
        <v>46326</v>
      </c>
      <c r="F11860" s="93"/>
      <c r="G11860" s="93"/>
      <c r="H11860" s="93"/>
      <c r="I11860" s="99"/>
      <c r="J11860" s="99"/>
      <c r="K11860" s="99"/>
      <c r="L11860" s="99"/>
      <c r="M11860" s="99"/>
      <c r="N11860" s="99"/>
      <c r="O11860" s="99"/>
      <c r="P11860" s="99"/>
      <c r="Q11860" s="99"/>
      <c r="R11860" s="99"/>
      <c r="S11860" s="99"/>
      <c r="T11860" s="99"/>
      <c r="U11860" s="99"/>
      <c r="V11860" s="99"/>
      <c r="W11860" s="99"/>
      <c r="X11860" s="99"/>
      <c r="Y11860" s="99"/>
      <c r="Z11860" s="99"/>
      <c r="AA11860" s="99"/>
      <c r="AB11860" s="99"/>
      <c r="AC11860" s="99"/>
      <c r="AD11860" s="99"/>
      <c r="AE11860" s="99"/>
      <c r="AF11860" s="99"/>
      <c r="AG11860" s="99"/>
      <c r="AH11860" s="31"/>
      <c r="AI11860" s="31"/>
      <c r="AJ11860" s="31"/>
      <c r="AK11860" s="31"/>
      <c r="AL11860" s="31"/>
      <c r="AO11860" s="376"/>
    </row>
    <row r="11861" spans="1:41" x14ac:dyDescent="0.25">
      <c r="A11861" s="44" t="s">
        <v>21756</v>
      </c>
      <c r="B11861" s="44" t="s">
        <v>936</v>
      </c>
      <c r="C11861" s="45">
        <v>260703</v>
      </c>
      <c r="D11861" s="45" t="s">
        <v>11363</v>
      </c>
      <c r="E11861" s="45" t="s">
        <v>11150</v>
      </c>
      <c r="AO11861" s="376"/>
    </row>
    <row r="11862" spans="1:41" x14ac:dyDescent="0.25">
      <c r="A11862" s="44" t="s">
        <v>11985</v>
      </c>
      <c r="B11862" s="44" t="s">
        <v>12555</v>
      </c>
      <c r="C11862" s="45">
        <v>241101</v>
      </c>
      <c r="D11862" s="45" t="s">
        <v>11363</v>
      </c>
      <c r="E11862" s="45" t="s">
        <v>5332</v>
      </c>
      <c r="AO11862" s="376"/>
    </row>
    <row r="11863" spans="1:41" x14ac:dyDescent="0.25">
      <c r="A11863" s="44" t="s">
        <v>9262</v>
      </c>
      <c r="B11863" s="44" t="s">
        <v>9235</v>
      </c>
      <c r="C11863" s="45">
        <v>240102</v>
      </c>
      <c r="D11863" s="45" t="s">
        <v>11363</v>
      </c>
      <c r="E11863" s="45" t="s">
        <v>5139</v>
      </c>
      <c r="AO11863" s="376"/>
    </row>
    <row r="11864" spans="1:41" x14ac:dyDescent="0.3">
      <c r="A11864" s="333" t="s">
        <v>4019</v>
      </c>
      <c r="B11864" s="333" t="s">
        <v>11372</v>
      </c>
      <c r="C11864" s="125" t="s">
        <v>11373</v>
      </c>
      <c r="D11864" s="32" t="s">
        <v>20309</v>
      </c>
      <c r="E11864" s="125" t="s">
        <v>4826</v>
      </c>
      <c r="F11864" s="125" t="s">
        <v>1189</v>
      </c>
      <c r="G11864" s="125" t="s">
        <v>1190</v>
      </c>
      <c r="AO11864" s="376"/>
    </row>
    <row r="11865" spans="1:41" x14ac:dyDescent="0.3">
      <c r="A11865" s="333" t="s">
        <v>16214</v>
      </c>
      <c r="B11865" s="333" t="s">
        <v>4816</v>
      </c>
      <c r="C11865" s="125" t="s">
        <v>16160</v>
      </c>
      <c r="D11865" s="32" t="s">
        <v>20309</v>
      </c>
      <c r="E11865" s="125" t="s">
        <v>4972</v>
      </c>
      <c r="F11865" s="125" t="s">
        <v>1189</v>
      </c>
      <c r="G11865" s="125" t="s">
        <v>1189</v>
      </c>
      <c r="AO11865" s="376"/>
    </row>
    <row r="11866" spans="1:41" x14ac:dyDescent="0.25">
      <c r="A11866" s="44" t="s">
        <v>262</v>
      </c>
      <c r="B11866" s="44" t="s">
        <v>5005</v>
      </c>
      <c r="C11866" s="45" t="s">
        <v>5030</v>
      </c>
      <c r="D11866" s="45" t="s">
        <v>11204</v>
      </c>
      <c r="E11866" s="45" t="s">
        <v>2538</v>
      </c>
      <c r="F11866" s="93"/>
      <c r="G11866" s="93"/>
      <c r="H11866" s="93"/>
      <c r="I11866" s="99"/>
      <c r="J11866" s="99"/>
      <c r="K11866" s="99"/>
      <c r="L11866" s="99"/>
      <c r="M11866" s="99"/>
      <c r="N11866" s="99"/>
      <c r="O11866" s="99"/>
      <c r="P11866" s="99"/>
      <c r="Q11866" s="99"/>
      <c r="R11866" s="99"/>
      <c r="S11866" s="99"/>
      <c r="T11866" s="99"/>
      <c r="U11866" s="99"/>
      <c r="V11866" s="99"/>
      <c r="W11866" s="99"/>
      <c r="X11866" s="99"/>
      <c r="Y11866" s="99"/>
      <c r="Z11866" s="99"/>
      <c r="AA11866" s="99"/>
      <c r="AB11866" s="99"/>
      <c r="AC11866" s="99"/>
      <c r="AD11866" s="99"/>
      <c r="AE11866" s="99"/>
      <c r="AF11866" s="99"/>
      <c r="AG11866" s="99"/>
      <c r="AH11866" s="31"/>
      <c r="AI11866" s="31"/>
      <c r="AJ11866" s="31"/>
      <c r="AK11866" s="31"/>
      <c r="AL11866" s="31"/>
      <c r="AO11866" s="376"/>
    </row>
    <row r="11867" spans="1:41" x14ac:dyDescent="0.25">
      <c r="A11867" s="44" t="s">
        <v>262</v>
      </c>
      <c r="B11867" s="44" t="s">
        <v>143</v>
      </c>
      <c r="C11867" s="45" t="s">
        <v>6721</v>
      </c>
      <c r="D11867" s="45" t="s">
        <v>11204</v>
      </c>
      <c r="E11867" s="45" t="s">
        <v>4824</v>
      </c>
      <c r="F11867" s="93"/>
      <c r="G11867" s="93"/>
      <c r="H11867" s="93"/>
      <c r="I11867" s="99"/>
      <c r="J11867" s="99"/>
      <c r="K11867" s="99"/>
      <c r="L11867" s="99"/>
      <c r="M11867" s="99"/>
      <c r="N11867" s="99"/>
      <c r="O11867" s="99"/>
      <c r="P11867" s="99"/>
      <c r="Q11867" s="99"/>
      <c r="R11867" s="99"/>
      <c r="S11867" s="99"/>
      <c r="T11867" s="99"/>
      <c r="U11867" s="99"/>
      <c r="V11867" s="99"/>
      <c r="W11867" s="99"/>
      <c r="X11867" s="99"/>
      <c r="Y11867" s="99"/>
      <c r="Z11867" s="99"/>
      <c r="AA11867" s="99"/>
      <c r="AB11867" s="99"/>
      <c r="AC11867" s="99"/>
      <c r="AD11867" s="99"/>
      <c r="AE11867" s="99"/>
      <c r="AF11867" s="99"/>
      <c r="AG11867" s="99"/>
      <c r="AH11867" s="31"/>
      <c r="AI11867" s="31"/>
      <c r="AJ11867" s="31"/>
      <c r="AK11867" s="31"/>
      <c r="AL11867" s="31"/>
      <c r="AO11867" s="376"/>
    </row>
    <row r="11868" spans="1:41" x14ac:dyDescent="0.25">
      <c r="A11868" s="44" t="s">
        <v>262</v>
      </c>
      <c r="B11868" s="44" t="s">
        <v>5005</v>
      </c>
      <c r="C11868" s="45" t="s">
        <v>5030</v>
      </c>
      <c r="D11868" s="93" t="s">
        <v>17443</v>
      </c>
      <c r="E11868" s="45" t="s">
        <v>2538</v>
      </c>
      <c r="F11868" s="93"/>
      <c r="G11868" s="93"/>
      <c r="H11868" s="93"/>
      <c r="I11868" s="99"/>
      <c r="J11868" s="99"/>
      <c r="K11868" s="99"/>
      <c r="L11868" s="99"/>
      <c r="M11868" s="99"/>
      <c r="N11868" s="99"/>
      <c r="O11868" s="99"/>
      <c r="P11868" s="99"/>
      <c r="Q11868" s="99"/>
      <c r="R11868" s="99"/>
      <c r="S11868" s="99"/>
      <c r="T11868" s="99"/>
      <c r="U11868" s="99"/>
      <c r="V11868" s="99"/>
      <c r="W11868" s="99"/>
      <c r="X11868" s="99"/>
      <c r="Y11868" s="99"/>
      <c r="Z11868" s="99"/>
      <c r="AA11868" s="99"/>
      <c r="AB11868" s="99"/>
      <c r="AC11868" s="99"/>
      <c r="AD11868" s="99"/>
      <c r="AE11868" s="99"/>
      <c r="AF11868" s="99"/>
      <c r="AG11868" s="99"/>
      <c r="AH11868" s="31"/>
      <c r="AI11868" s="31"/>
      <c r="AJ11868" s="31"/>
      <c r="AK11868" s="31"/>
      <c r="AL11868" s="31"/>
      <c r="AO11868" s="376"/>
    </row>
    <row r="11869" spans="1:41" x14ac:dyDescent="0.25">
      <c r="A11869" s="44" t="s">
        <v>262</v>
      </c>
      <c r="B11869" s="44" t="s">
        <v>5005</v>
      </c>
      <c r="C11869" s="45" t="s">
        <v>5030</v>
      </c>
      <c r="D11869" s="45" t="s">
        <v>9895</v>
      </c>
      <c r="E11869" s="45" t="s">
        <v>4125</v>
      </c>
      <c r="F11869" s="93"/>
      <c r="G11869" s="93"/>
      <c r="H11869" s="93"/>
      <c r="I11869" s="99"/>
      <c r="J11869" s="99"/>
      <c r="K11869" s="99"/>
      <c r="L11869" s="99"/>
      <c r="M11869" s="99"/>
      <c r="N11869" s="99"/>
      <c r="O11869" s="99"/>
      <c r="P11869" s="99"/>
      <c r="Q11869" s="99"/>
      <c r="R11869" s="99"/>
      <c r="S11869" s="99"/>
      <c r="T11869" s="99"/>
      <c r="U11869" s="99"/>
      <c r="V11869" s="99"/>
      <c r="W11869" s="99"/>
      <c r="X11869" s="99"/>
      <c r="Y11869" s="99"/>
      <c r="Z11869" s="99"/>
      <c r="AA11869" s="99"/>
      <c r="AB11869" s="99"/>
      <c r="AC11869" s="99"/>
      <c r="AD11869" s="99"/>
      <c r="AE11869" s="99"/>
      <c r="AF11869" s="99"/>
      <c r="AG11869" s="99"/>
      <c r="AH11869" s="31"/>
      <c r="AI11869" s="31"/>
      <c r="AJ11869" s="31"/>
      <c r="AK11869" s="31"/>
      <c r="AL11869" s="31"/>
      <c r="AO11869" s="376"/>
    </row>
    <row r="11870" spans="1:41" x14ac:dyDescent="0.25">
      <c r="A11870" s="44" t="s">
        <v>262</v>
      </c>
      <c r="B11870" s="44" t="s">
        <v>143</v>
      </c>
      <c r="C11870" s="45" t="s">
        <v>6721</v>
      </c>
      <c r="D11870" s="45" t="s">
        <v>9895</v>
      </c>
      <c r="E11870" s="46">
        <v>47756</v>
      </c>
      <c r="F11870" s="93"/>
      <c r="G11870" s="93"/>
      <c r="H11870" s="93"/>
      <c r="I11870" s="99"/>
      <c r="J11870" s="99"/>
      <c r="K11870" s="99"/>
      <c r="L11870" s="99"/>
      <c r="M11870" s="99"/>
      <c r="N11870" s="99"/>
      <c r="O11870" s="99"/>
      <c r="P11870" s="99"/>
      <c r="Q11870" s="99"/>
      <c r="R11870" s="99"/>
      <c r="S11870" s="99"/>
      <c r="T11870" s="99"/>
      <c r="U11870" s="99"/>
      <c r="V11870" s="99"/>
      <c r="W11870" s="99"/>
      <c r="X11870" s="99"/>
      <c r="Y11870" s="99"/>
      <c r="Z11870" s="99"/>
      <c r="AA11870" s="99"/>
      <c r="AB11870" s="99"/>
      <c r="AC11870" s="99"/>
      <c r="AD11870" s="99"/>
      <c r="AE11870" s="99"/>
      <c r="AF11870" s="99"/>
      <c r="AG11870" s="99"/>
      <c r="AH11870" s="31"/>
      <c r="AI11870" s="31"/>
      <c r="AJ11870" s="31"/>
      <c r="AK11870" s="31"/>
      <c r="AL11870" s="31"/>
      <c r="AO11870" s="376"/>
    </row>
    <row r="11871" spans="1:41" x14ac:dyDescent="0.25">
      <c r="A11871" s="44" t="s">
        <v>7035</v>
      </c>
      <c r="B11871" s="44" t="s">
        <v>3475</v>
      </c>
      <c r="C11871" s="45">
        <v>230301</v>
      </c>
      <c r="D11871" s="45" t="s">
        <v>11363</v>
      </c>
      <c r="E11871" s="45" t="s">
        <v>5265</v>
      </c>
      <c r="AO11871" s="376"/>
    </row>
    <row r="11872" spans="1:41" x14ac:dyDescent="0.3">
      <c r="A11872" s="99" t="s">
        <v>1702</v>
      </c>
      <c r="B11872" s="92" t="s">
        <v>1703</v>
      </c>
      <c r="C11872" s="146" t="s">
        <v>7287</v>
      </c>
      <c r="D11872" s="146" t="s">
        <v>1586</v>
      </c>
      <c r="E11872" s="107">
        <v>46203</v>
      </c>
      <c r="F11872" s="93"/>
      <c r="G11872" s="93"/>
      <c r="H11872" s="93" t="s">
        <v>1190</v>
      </c>
      <c r="I11872" s="99"/>
      <c r="J11872" s="99"/>
      <c r="K11872" s="99"/>
      <c r="L11872" s="99"/>
      <c r="M11872" s="99"/>
      <c r="N11872" s="99"/>
      <c r="O11872" s="99"/>
      <c r="P11872" s="99"/>
      <c r="Q11872" s="99"/>
      <c r="R11872" s="99"/>
      <c r="S11872" s="99"/>
      <c r="T11872" s="99"/>
      <c r="U11872" s="99"/>
      <c r="V11872" s="99"/>
      <c r="W11872" s="99"/>
      <c r="X11872" s="99"/>
      <c r="Y11872" s="99"/>
      <c r="Z11872" s="99"/>
      <c r="AA11872" s="99"/>
      <c r="AB11872" s="99"/>
      <c r="AC11872" s="99"/>
      <c r="AD11872" s="99"/>
      <c r="AE11872" s="99"/>
      <c r="AF11872" s="99"/>
      <c r="AG11872" s="99"/>
      <c r="AH11872" s="31"/>
      <c r="AI11872" s="31"/>
      <c r="AJ11872" s="31"/>
      <c r="AK11872" s="31"/>
      <c r="AL11872" s="31"/>
      <c r="AO11872" s="376"/>
    </row>
    <row r="11873" spans="1:41" x14ac:dyDescent="0.25">
      <c r="A11873" s="44" t="s">
        <v>10628</v>
      </c>
      <c r="B11873" s="44" t="s">
        <v>9237</v>
      </c>
      <c r="C11873" s="45">
        <v>24010401</v>
      </c>
      <c r="D11873" s="45" t="s">
        <v>11363</v>
      </c>
      <c r="E11873" s="45" t="s">
        <v>9238</v>
      </c>
      <c r="AO11873" s="376"/>
    </row>
    <row r="11874" spans="1:41" x14ac:dyDescent="0.25">
      <c r="A11874" s="44" t="s">
        <v>10628</v>
      </c>
      <c r="B11874" s="44" t="s">
        <v>3176</v>
      </c>
      <c r="C11874" s="45">
        <v>24010402</v>
      </c>
      <c r="D11874" s="45" t="s">
        <v>11363</v>
      </c>
      <c r="E11874" s="45" t="s">
        <v>9238</v>
      </c>
      <c r="AO11874" s="376"/>
    </row>
    <row r="11875" spans="1:41" x14ac:dyDescent="0.25">
      <c r="A11875" s="44" t="s">
        <v>769</v>
      </c>
      <c r="B11875" s="44" t="s">
        <v>15616</v>
      </c>
      <c r="C11875" s="45">
        <v>25050101</v>
      </c>
      <c r="D11875" s="45" t="s">
        <v>11363</v>
      </c>
      <c r="E11875" s="45" t="s">
        <v>7105</v>
      </c>
      <c r="AO11875" s="376"/>
    </row>
    <row r="11876" spans="1:41" x14ac:dyDescent="0.25">
      <c r="A11876" s="44" t="s">
        <v>769</v>
      </c>
      <c r="B11876" s="44" t="s">
        <v>925</v>
      </c>
      <c r="C11876" s="45">
        <v>250601</v>
      </c>
      <c r="D11876" s="45" t="s">
        <v>11363</v>
      </c>
      <c r="E11876" s="45" t="s">
        <v>15609</v>
      </c>
      <c r="AO11876" s="376"/>
    </row>
    <row r="11877" spans="1:41" x14ac:dyDescent="0.25">
      <c r="A11877" s="44" t="s">
        <v>769</v>
      </c>
      <c r="B11877" s="44" t="s">
        <v>9248</v>
      </c>
      <c r="C11877" s="45">
        <v>260105</v>
      </c>
      <c r="D11877" s="45" t="s">
        <v>11363</v>
      </c>
      <c r="E11877" s="45" t="s">
        <v>17625</v>
      </c>
      <c r="AO11877" s="376"/>
    </row>
    <row r="11878" spans="1:41" x14ac:dyDescent="0.25">
      <c r="A11878" s="44" t="s">
        <v>769</v>
      </c>
      <c r="B11878" s="44" t="s">
        <v>7107</v>
      </c>
      <c r="C11878" s="45">
        <v>260302</v>
      </c>
      <c r="D11878" s="45" t="s">
        <v>11363</v>
      </c>
      <c r="E11878" s="45" t="s">
        <v>9249</v>
      </c>
      <c r="AO11878" s="376"/>
    </row>
    <row r="11879" spans="1:41" x14ac:dyDescent="0.25">
      <c r="A11879" s="76" t="s">
        <v>16108</v>
      </c>
      <c r="B11879" s="44" t="s">
        <v>16073</v>
      </c>
      <c r="C11879" s="45">
        <v>44.26</v>
      </c>
      <c r="D11879" s="45" t="s">
        <v>12549</v>
      </c>
      <c r="E11879" s="46">
        <v>47787</v>
      </c>
      <c r="F11879" s="45"/>
      <c r="G11879" s="93"/>
      <c r="H11879" s="93"/>
      <c r="I11879" s="99"/>
      <c r="J11879" s="99"/>
      <c r="K11879" s="99"/>
      <c r="L11879" s="99"/>
      <c r="M11879" s="99"/>
      <c r="N11879" s="99"/>
      <c r="O11879" s="99"/>
      <c r="P11879" s="99"/>
      <c r="Q11879" s="99"/>
      <c r="R11879" s="99"/>
      <c r="S11879" s="99"/>
      <c r="T11879" s="99"/>
      <c r="U11879" s="99"/>
      <c r="V11879" s="99"/>
      <c r="W11879" s="99"/>
      <c r="X11879" s="99"/>
      <c r="Y11879" s="99"/>
      <c r="Z11879" s="99"/>
      <c r="AA11879" s="99"/>
      <c r="AB11879" s="99"/>
      <c r="AC11879" s="99"/>
      <c r="AD11879" s="99"/>
      <c r="AE11879" s="99"/>
      <c r="AF11879" s="99"/>
      <c r="AG11879" s="99"/>
      <c r="AH11879" s="31"/>
      <c r="AI11879" s="31"/>
      <c r="AJ11879" s="31"/>
      <c r="AK11879" s="31"/>
      <c r="AL11879" s="31"/>
      <c r="AO11879" s="376"/>
    </row>
    <row r="11880" spans="1:41" x14ac:dyDescent="0.25">
      <c r="A11880" s="44" t="s">
        <v>1638</v>
      </c>
      <c r="B11880" s="44" t="s">
        <v>5321</v>
      </c>
      <c r="C11880" s="45">
        <v>23010401</v>
      </c>
      <c r="D11880" s="45" t="s">
        <v>11363</v>
      </c>
      <c r="E11880" s="45" t="s">
        <v>5322</v>
      </c>
      <c r="AO11880" s="376"/>
    </row>
    <row r="11881" spans="1:41" x14ac:dyDescent="0.25">
      <c r="A11881" s="44" t="s">
        <v>1638</v>
      </c>
      <c r="B11881" s="44" t="s">
        <v>3176</v>
      </c>
      <c r="C11881" s="45">
        <v>23010402</v>
      </c>
      <c r="D11881" s="45" t="s">
        <v>11363</v>
      </c>
      <c r="E11881" s="45" t="s">
        <v>5322</v>
      </c>
      <c r="AO11881" s="376"/>
    </row>
    <row r="11882" spans="1:41" x14ac:dyDescent="0.25">
      <c r="A11882" s="44" t="s">
        <v>1638</v>
      </c>
      <c r="B11882" s="44" t="s">
        <v>199</v>
      </c>
      <c r="C11882" s="45">
        <v>241001</v>
      </c>
      <c r="D11882" s="45" t="s">
        <v>11363</v>
      </c>
      <c r="E11882" s="45" t="s">
        <v>5332</v>
      </c>
      <c r="AO11882" s="376"/>
    </row>
    <row r="11883" spans="1:41" x14ac:dyDescent="0.25">
      <c r="A11883" s="91" t="s">
        <v>19144</v>
      </c>
      <c r="B11883" s="92" t="s">
        <v>3182</v>
      </c>
      <c r="C11883" s="93" t="s">
        <v>19170</v>
      </c>
      <c r="D11883" s="93" t="s">
        <v>1201</v>
      </c>
      <c r="E11883" s="94">
        <v>46582</v>
      </c>
      <c r="F11883" s="93"/>
      <c r="G11883" s="93"/>
      <c r="H11883" s="93"/>
      <c r="I11883" s="99"/>
      <c r="J11883" s="99"/>
      <c r="K11883" s="99"/>
      <c r="L11883" s="99"/>
      <c r="M11883" s="99"/>
      <c r="N11883" s="99"/>
      <c r="O11883" s="99"/>
      <c r="P11883" s="99"/>
      <c r="Q11883" s="99"/>
      <c r="R11883" s="99"/>
      <c r="S11883" s="99"/>
      <c r="T11883" s="99"/>
      <c r="U11883" s="99"/>
      <c r="V11883" s="99"/>
      <c r="W11883" s="99"/>
      <c r="X11883" s="99"/>
      <c r="Y11883" s="99"/>
      <c r="Z11883" s="99"/>
      <c r="AA11883" s="99"/>
      <c r="AB11883" s="99"/>
      <c r="AC11883" s="99"/>
      <c r="AD11883" s="99"/>
      <c r="AE11883" s="99"/>
      <c r="AF11883" s="99"/>
      <c r="AG11883" s="99"/>
      <c r="AH11883" s="31"/>
      <c r="AI11883" s="31"/>
      <c r="AJ11883" s="31"/>
      <c r="AK11883" s="31"/>
      <c r="AL11883" s="31"/>
      <c r="AO11883" s="376"/>
    </row>
    <row r="11884" spans="1:41" x14ac:dyDescent="0.25">
      <c r="A11884" s="44" t="s">
        <v>9488</v>
      </c>
      <c r="B11884" s="92" t="s">
        <v>9602</v>
      </c>
      <c r="C11884" s="45" t="s">
        <v>9343</v>
      </c>
      <c r="D11884" s="93" t="s">
        <v>9601</v>
      </c>
      <c r="E11884" s="94">
        <v>46568</v>
      </c>
      <c r="F11884" s="93"/>
      <c r="G11884" s="93"/>
      <c r="H11884" s="93"/>
      <c r="I11884" s="99"/>
      <c r="J11884" s="99"/>
      <c r="K11884" s="99"/>
      <c r="L11884" s="99"/>
      <c r="M11884" s="99"/>
      <c r="N11884" s="99"/>
      <c r="O11884" s="99"/>
      <c r="P11884" s="99"/>
      <c r="Q11884" s="99"/>
      <c r="R11884" s="99"/>
      <c r="S11884" s="99"/>
      <c r="T11884" s="99"/>
      <c r="U11884" s="99"/>
      <c r="V11884" s="99"/>
      <c r="W11884" s="99"/>
      <c r="X11884" s="99"/>
      <c r="Y11884" s="99"/>
      <c r="Z11884" s="99"/>
      <c r="AA11884" s="99"/>
      <c r="AB11884" s="99"/>
      <c r="AC11884" s="99"/>
      <c r="AD11884" s="99"/>
      <c r="AE11884" s="99"/>
      <c r="AF11884" s="99"/>
      <c r="AG11884" s="99"/>
      <c r="AH11884" s="31"/>
      <c r="AI11884" s="31"/>
      <c r="AJ11884" s="31"/>
      <c r="AK11884" s="31"/>
      <c r="AL11884" s="31"/>
      <c r="AO11884" s="376"/>
    </row>
    <row r="11885" spans="1:41" x14ac:dyDescent="0.25">
      <c r="A11885" s="44" t="s">
        <v>21757</v>
      </c>
      <c r="B11885" s="44" t="s">
        <v>925</v>
      </c>
      <c r="C11885" s="45">
        <v>260601</v>
      </c>
      <c r="D11885" s="45" t="s">
        <v>11363</v>
      </c>
      <c r="E11885" s="45" t="s">
        <v>17341</v>
      </c>
      <c r="AO11885" s="376"/>
    </row>
    <row r="11886" spans="1:41" x14ac:dyDescent="0.25">
      <c r="A11886" s="44" t="s">
        <v>9737</v>
      </c>
      <c r="B11886" s="44" t="s">
        <v>15029</v>
      </c>
      <c r="C11886" s="45" t="s">
        <v>9801</v>
      </c>
      <c r="D11886" s="367" t="s">
        <v>3696</v>
      </c>
      <c r="E11886" s="328">
        <f>DATE(2028,5,7)</f>
        <v>46880</v>
      </c>
      <c r="F11886" s="32"/>
      <c r="G11886" s="32"/>
      <c r="H11886" s="32"/>
      <c r="I11886" s="31"/>
      <c r="J11886" s="31"/>
      <c r="K11886" s="31"/>
      <c r="L11886" s="31"/>
      <c r="M11886" s="31"/>
      <c r="N11886" s="31"/>
      <c r="O11886" s="31"/>
      <c r="P11886" s="31"/>
      <c r="Q11886" s="31"/>
      <c r="R11886" s="31"/>
      <c r="S11886" s="31"/>
      <c r="T11886" s="31"/>
      <c r="U11886" s="31"/>
      <c r="V11886" s="31"/>
      <c r="W11886" s="31"/>
      <c r="X11886" s="31"/>
      <c r="Y11886" s="31"/>
      <c r="Z11886" s="31"/>
      <c r="AA11886" s="31"/>
      <c r="AB11886" s="31"/>
      <c r="AC11886" s="31"/>
      <c r="AD11886" s="31"/>
      <c r="AE11886" s="31"/>
      <c r="AF11886" s="31"/>
      <c r="AG11886" s="31"/>
      <c r="AH11886" s="31"/>
      <c r="AI11886" s="31"/>
      <c r="AJ11886" s="31"/>
      <c r="AK11886" s="31"/>
      <c r="AL11886" s="31"/>
      <c r="AO11886" s="376"/>
    </row>
    <row r="11887" spans="1:41" x14ac:dyDescent="0.25">
      <c r="A11887" s="44" t="s">
        <v>20518</v>
      </c>
      <c r="B11887" s="44" t="s">
        <v>20513</v>
      </c>
      <c r="C11887" s="45" t="s">
        <v>5605</v>
      </c>
      <c r="D11887" s="32" t="s">
        <v>5559</v>
      </c>
      <c r="E11887" s="45" t="s">
        <v>20831</v>
      </c>
      <c r="F11887" s="32"/>
      <c r="G11887" s="32"/>
      <c r="H11887" s="32"/>
      <c r="I11887" s="31"/>
      <c r="J11887" s="31"/>
      <c r="K11887" s="31"/>
      <c r="L11887" s="31"/>
      <c r="M11887" s="31"/>
      <c r="N11887" s="31"/>
      <c r="O11887" s="31"/>
      <c r="P11887" s="31"/>
      <c r="Q11887" s="31"/>
      <c r="R11887" s="31"/>
      <c r="S11887" s="31"/>
      <c r="T11887" s="31"/>
      <c r="U11887" s="31"/>
      <c r="V11887" s="31"/>
      <c r="W11887" s="31"/>
      <c r="X11887" s="31"/>
      <c r="Y11887" s="31"/>
      <c r="Z11887" s="31"/>
      <c r="AA11887" s="31"/>
      <c r="AB11887" s="31"/>
      <c r="AC11887" s="31"/>
      <c r="AD11887" s="31"/>
      <c r="AE11887" s="31"/>
      <c r="AF11887" s="31"/>
      <c r="AG11887" s="31"/>
      <c r="AH11887" s="31"/>
      <c r="AI11887" s="31"/>
      <c r="AJ11887" s="31"/>
      <c r="AK11887" s="31"/>
      <c r="AL11887" s="31"/>
      <c r="AO11887" s="376"/>
    </row>
    <row r="11888" spans="1:41" x14ac:dyDescent="0.25">
      <c r="A11888" s="44" t="s">
        <v>20518</v>
      </c>
      <c r="B11888" s="44" t="s">
        <v>14169</v>
      </c>
      <c r="C11888" s="45" t="s">
        <v>14256</v>
      </c>
      <c r="D11888" s="32" t="s">
        <v>5559</v>
      </c>
      <c r="E11888" s="45" t="s">
        <v>20863</v>
      </c>
      <c r="F11888" s="32"/>
      <c r="G11888" s="32"/>
      <c r="H11888" s="32"/>
      <c r="I11888" s="31"/>
      <c r="J11888" s="31"/>
      <c r="K11888" s="31"/>
      <c r="L11888" s="31"/>
      <c r="M11888" s="31"/>
      <c r="N11888" s="31"/>
      <c r="O11888" s="31"/>
      <c r="P11888" s="31"/>
      <c r="Q11888" s="31"/>
      <c r="R11888" s="31"/>
      <c r="S11888" s="31"/>
      <c r="T11888" s="31"/>
      <c r="U11888" s="31"/>
      <c r="V11888" s="31"/>
      <c r="W11888" s="31"/>
      <c r="X11888" s="31"/>
      <c r="Y11888" s="31"/>
      <c r="Z11888" s="31"/>
      <c r="AA11888" s="31"/>
      <c r="AB11888" s="31"/>
      <c r="AC11888" s="31"/>
      <c r="AD11888" s="31"/>
      <c r="AE11888" s="31"/>
      <c r="AF11888" s="31"/>
      <c r="AG11888" s="31"/>
      <c r="AH11888" s="31"/>
      <c r="AI11888" s="31"/>
      <c r="AJ11888" s="31"/>
      <c r="AK11888" s="31"/>
      <c r="AL11888" s="31"/>
      <c r="AO11888" s="376"/>
    </row>
    <row r="11889" spans="1:41" x14ac:dyDescent="0.25">
      <c r="A11889" s="44" t="s">
        <v>20518</v>
      </c>
      <c r="B11889" s="44" t="s">
        <v>14167</v>
      </c>
      <c r="C11889" s="45" t="s">
        <v>14257</v>
      </c>
      <c r="D11889" s="32" t="s">
        <v>5559</v>
      </c>
      <c r="E11889" s="45" t="s">
        <v>20865</v>
      </c>
      <c r="F11889" s="32"/>
      <c r="G11889" s="32"/>
      <c r="H11889" s="32"/>
      <c r="I11889" s="31"/>
      <c r="J11889" s="31"/>
      <c r="K11889" s="31"/>
      <c r="L11889" s="31"/>
      <c r="M11889" s="31"/>
      <c r="N11889" s="31"/>
      <c r="O11889" s="31"/>
      <c r="P11889" s="31"/>
      <c r="Q11889" s="31"/>
      <c r="R11889" s="31"/>
      <c r="S11889" s="31"/>
      <c r="T11889" s="31"/>
      <c r="U11889" s="31"/>
      <c r="V11889" s="31"/>
      <c r="W11889" s="31"/>
      <c r="X11889" s="31"/>
      <c r="Y11889" s="31"/>
      <c r="Z11889" s="31"/>
      <c r="AA11889" s="31"/>
      <c r="AB11889" s="31"/>
      <c r="AC11889" s="31"/>
      <c r="AD11889" s="31"/>
      <c r="AE11889" s="31"/>
      <c r="AF11889" s="31"/>
      <c r="AG11889" s="31"/>
      <c r="AH11889" s="31"/>
      <c r="AI11889" s="31"/>
      <c r="AJ11889" s="31"/>
      <c r="AK11889" s="31"/>
      <c r="AL11889" s="31"/>
      <c r="AO11889" s="376"/>
    </row>
    <row r="11890" spans="1:41" x14ac:dyDescent="0.25">
      <c r="A11890" s="44" t="s">
        <v>20518</v>
      </c>
      <c r="B11890" s="44" t="s">
        <v>5570</v>
      </c>
      <c r="C11890" s="45" t="s">
        <v>20743</v>
      </c>
      <c r="D11890" s="32" t="s">
        <v>5559</v>
      </c>
      <c r="E11890" s="45" t="s">
        <v>20872</v>
      </c>
      <c r="F11890" s="32"/>
      <c r="G11890" s="32"/>
      <c r="H11890" s="32"/>
      <c r="I11890" s="31"/>
      <c r="J11890" s="31"/>
      <c r="K11890" s="31"/>
      <c r="L11890" s="31"/>
      <c r="M11890" s="31"/>
      <c r="N11890" s="31"/>
      <c r="O11890" s="31"/>
      <c r="P11890" s="31"/>
      <c r="Q11890" s="31"/>
      <c r="R11890" s="31"/>
      <c r="S11890" s="31"/>
      <c r="T11890" s="31"/>
      <c r="U11890" s="31"/>
      <c r="V11890" s="31"/>
      <c r="W11890" s="31"/>
      <c r="X11890" s="31"/>
      <c r="Y11890" s="31"/>
      <c r="Z11890" s="31"/>
      <c r="AA11890" s="31"/>
      <c r="AB11890" s="31"/>
      <c r="AC11890" s="31"/>
      <c r="AD11890" s="31"/>
      <c r="AE11890" s="31"/>
      <c r="AF11890" s="31"/>
      <c r="AG11890" s="31"/>
      <c r="AH11890" s="31"/>
      <c r="AI11890" s="31"/>
      <c r="AJ11890" s="31"/>
      <c r="AK11890" s="31"/>
      <c r="AL11890" s="31"/>
      <c r="AO11890" s="376"/>
    </row>
    <row r="11891" spans="1:41" x14ac:dyDescent="0.25">
      <c r="A11891" s="44" t="s">
        <v>18079</v>
      </c>
      <c r="B11891" s="44" t="s">
        <v>947</v>
      </c>
      <c r="C11891" s="45">
        <v>260102</v>
      </c>
      <c r="D11891" s="45" t="s">
        <v>11363</v>
      </c>
      <c r="E11891" s="45" t="s">
        <v>8292</v>
      </c>
      <c r="AO11891" s="376"/>
    </row>
    <row r="11892" spans="1:41" x14ac:dyDescent="0.25">
      <c r="A11892" s="44" t="s">
        <v>18079</v>
      </c>
      <c r="B11892" s="44" t="s">
        <v>5321</v>
      </c>
      <c r="C11892" s="45">
        <v>26010401</v>
      </c>
      <c r="D11892" s="45" t="s">
        <v>11363</v>
      </c>
      <c r="E11892" s="45" t="s">
        <v>17459</v>
      </c>
      <c r="AO11892" s="376"/>
    </row>
    <row r="11893" spans="1:41" x14ac:dyDescent="0.25">
      <c r="A11893" s="44" t="s">
        <v>7036</v>
      </c>
      <c r="B11893" s="44" t="s">
        <v>2350</v>
      </c>
      <c r="C11893" s="45">
        <v>230105</v>
      </c>
      <c r="D11893" s="45" t="s">
        <v>11363</v>
      </c>
      <c r="E11893" s="45" t="s">
        <v>5265</v>
      </c>
      <c r="AO11893" s="376"/>
    </row>
    <row r="11894" spans="1:41" x14ac:dyDescent="0.25">
      <c r="A11894" s="44" t="s">
        <v>7036</v>
      </c>
      <c r="B11894" s="44" t="s">
        <v>925</v>
      </c>
      <c r="C11894" s="45">
        <v>260601</v>
      </c>
      <c r="D11894" s="45" t="s">
        <v>11363</v>
      </c>
      <c r="E11894" s="45" t="s">
        <v>17341</v>
      </c>
      <c r="AO11894" s="376"/>
    </row>
    <row r="11895" spans="1:41" x14ac:dyDescent="0.25">
      <c r="A11895" s="44" t="s">
        <v>21758</v>
      </c>
      <c r="B11895" s="44" t="s">
        <v>9248</v>
      </c>
      <c r="C11895" s="45">
        <v>260105</v>
      </c>
      <c r="D11895" s="45" t="s">
        <v>11363</v>
      </c>
      <c r="E11895" s="45" t="s">
        <v>17625</v>
      </c>
      <c r="AO11895" s="376"/>
    </row>
    <row r="11896" spans="1:41" x14ac:dyDescent="0.25">
      <c r="A11896" s="44" t="s">
        <v>18080</v>
      </c>
      <c r="B11896" s="44" t="s">
        <v>17463</v>
      </c>
      <c r="C11896" s="45">
        <v>260202</v>
      </c>
      <c r="D11896" s="45" t="s">
        <v>11363</v>
      </c>
      <c r="E11896" s="45" t="s">
        <v>9238</v>
      </c>
      <c r="AO11896" s="376"/>
    </row>
    <row r="11897" spans="1:41" x14ac:dyDescent="0.25">
      <c r="A11897" s="44" t="s">
        <v>18080</v>
      </c>
      <c r="B11897" s="44" t="s">
        <v>9248</v>
      </c>
      <c r="C11897" s="45">
        <v>260105</v>
      </c>
      <c r="D11897" s="45" t="s">
        <v>11363</v>
      </c>
      <c r="E11897" s="45" t="s">
        <v>17625</v>
      </c>
      <c r="AO11897" s="376"/>
    </row>
    <row r="11898" spans="1:41" x14ac:dyDescent="0.25">
      <c r="A11898" s="44" t="s">
        <v>18080</v>
      </c>
      <c r="B11898" s="44" t="s">
        <v>3040</v>
      </c>
      <c r="C11898" s="45">
        <v>260305</v>
      </c>
      <c r="D11898" s="45" t="s">
        <v>11363</v>
      </c>
      <c r="E11898" s="45" t="s">
        <v>9249</v>
      </c>
      <c r="AO11898" s="376"/>
    </row>
    <row r="11899" spans="1:41" x14ac:dyDescent="0.25">
      <c r="A11899" s="44" t="s">
        <v>18080</v>
      </c>
      <c r="B11899" s="44" t="s">
        <v>7106</v>
      </c>
      <c r="C11899" s="45">
        <v>260304</v>
      </c>
      <c r="D11899" s="45" t="s">
        <v>11363</v>
      </c>
      <c r="E11899" s="45" t="s">
        <v>9249</v>
      </c>
      <c r="AO11899" s="376"/>
    </row>
    <row r="11900" spans="1:41" x14ac:dyDescent="0.25">
      <c r="A11900" s="44" t="s">
        <v>18080</v>
      </c>
      <c r="B11900" s="44" t="s">
        <v>7107</v>
      </c>
      <c r="C11900" s="45">
        <v>260302</v>
      </c>
      <c r="D11900" s="45" t="s">
        <v>11363</v>
      </c>
      <c r="E11900" s="45" t="s">
        <v>9249</v>
      </c>
      <c r="AO11900" s="376"/>
    </row>
    <row r="11901" spans="1:41" x14ac:dyDescent="0.25">
      <c r="A11901" s="44" t="s">
        <v>13256</v>
      </c>
      <c r="B11901" s="44" t="s">
        <v>5321</v>
      </c>
      <c r="C11901" s="45">
        <v>26010401</v>
      </c>
      <c r="D11901" s="45" t="s">
        <v>11363</v>
      </c>
      <c r="E11901" s="45" t="s">
        <v>17459</v>
      </c>
      <c r="AO11901" s="376"/>
    </row>
    <row r="11902" spans="1:41" x14ac:dyDescent="0.25">
      <c r="A11902" s="44" t="s">
        <v>13256</v>
      </c>
      <c r="B11902" s="44" t="s">
        <v>3176</v>
      </c>
      <c r="C11902" s="45">
        <v>26010402</v>
      </c>
      <c r="D11902" s="45" t="s">
        <v>11363</v>
      </c>
      <c r="E11902" s="45" t="s">
        <v>17459</v>
      </c>
      <c r="AO11902" s="376"/>
    </row>
    <row r="11903" spans="1:41" x14ac:dyDescent="0.25">
      <c r="A11903" s="44" t="s">
        <v>7726</v>
      </c>
      <c r="B11903" s="44" t="s">
        <v>2350</v>
      </c>
      <c r="C11903" s="45">
        <v>220105</v>
      </c>
      <c r="D11903" s="45" t="s">
        <v>11363</v>
      </c>
      <c r="E11903" s="45" t="s">
        <v>2593</v>
      </c>
      <c r="AO11903" s="376"/>
    </row>
    <row r="11904" spans="1:41" x14ac:dyDescent="0.25">
      <c r="A11904" s="44" t="s">
        <v>18081</v>
      </c>
      <c r="B11904" s="44" t="s">
        <v>2350</v>
      </c>
      <c r="C11904" s="45">
        <v>230105</v>
      </c>
      <c r="D11904" s="45" t="s">
        <v>11363</v>
      </c>
      <c r="E11904" s="45" t="s">
        <v>5265</v>
      </c>
      <c r="AO11904" s="376"/>
    </row>
    <row r="11905" spans="1:41" x14ac:dyDescent="0.25">
      <c r="A11905" s="44" t="s">
        <v>10629</v>
      </c>
      <c r="B11905" s="44" t="s">
        <v>9248</v>
      </c>
      <c r="C11905" s="45">
        <v>240101</v>
      </c>
      <c r="D11905" s="45" t="s">
        <v>11363</v>
      </c>
      <c r="E11905" s="45" t="s">
        <v>9249</v>
      </c>
      <c r="AO11905" s="376"/>
    </row>
    <row r="11906" spans="1:41" x14ac:dyDescent="0.25">
      <c r="A11906" s="44" t="s">
        <v>13664</v>
      </c>
      <c r="B11906" s="44" t="s">
        <v>12094</v>
      </c>
      <c r="C11906" s="45">
        <v>12.25</v>
      </c>
      <c r="D11906" s="45" t="s">
        <v>12549</v>
      </c>
      <c r="E11906" s="46">
        <v>47664</v>
      </c>
      <c r="F11906" s="45"/>
      <c r="G11906" s="93"/>
      <c r="H11906" s="93"/>
      <c r="I11906" s="99"/>
      <c r="J11906" s="99"/>
      <c r="K11906" s="99"/>
      <c r="L11906" s="99"/>
      <c r="M11906" s="99"/>
      <c r="N11906" s="99"/>
      <c r="O11906" s="99"/>
      <c r="P11906" s="99"/>
      <c r="Q11906" s="99"/>
      <c r="R11906" s="99"/>
      <c r="S11906" s="99"/>
      <c r="T11906" s="99"/>
      <c r="U11906" s="99"/>
      <c r="V11906" s="99"/>
      <c r="W11906" s="99"/>
      <c r="X11906" s="99"/>
      <c r="Y11906" s="99"/>
      <c r="Z11906" s="99"/>
      <c r="AA11906" s="99"/>
      <c r="AB11906" s="99"/>
      <c r="AC11906" s="99"/>
      <c r="AD11906" s="99"/>
      <c r="AE11906" s="99"/>
      <c r="AF11906" s="99"/>
      <c r="AG11906" s="99"/>
      <c r="AH11906" s="31"/>
      <c r="AI11906" s="31"/>
      <c r="AJ11906" s="31"/>
      <c r="AK11906" s="31"/>
      <c r="AL11906" s="31"/>
      <c r="AO11906" s="376"/>
    </row>
    <row r="11907" spans="1:41" x14ac:dyDescent="0.25">
      <c r="A11907" s="44" t="s">
        <v>7513</v>
      </c>
      <c r="B11907" s="44" t="s">
        <v>143</v>
      </c>
      <c r="C11907" s="45" t="s">
        <v>7514</v>
      </c>
      <c r="D11907" s="45" t="s">
        <v>11204</v>
      </c>
      <c r="E11907" s="45" t="s">
        <v>4146</v>
      </c>
      <c r="F11907" s="93"/>
      <c r="G11907" s="93"/>
      <c r="H11907" s="93"/>
      <c r="I11907" s="99"/>
      <c r="J11907" s="99"/>
      <c r="K11907" s="99"/>
      <c r="L11907" s="99"/>
      <c r="M11907" s="99"/>
      <c r="N11907" s="99"/>
      <c r="O11907" s="99"/>
      <c r="P11907" s="99"/>
      <c r="Q11907" s="99"/>
      <c r="R11907" s="99"/>
      <c r="S11907" s="99"/>
      <c r="T11907" s="99"/>
      <c r="U11907" s="99"/>
      <c r="V11907" s="99"/>
      <c r="W11907" s="99"/>
      <c r="X11907" s="99"/>
      <c r="Y11907" s="99"/>
      <c r="Z11907" s="99"/>
      <c r="AA11907" s="99"/>
      <c r="AB11907" s="99"/>
      <c r="AC11907" s="99"/>
      <c r="AD11907" s="99"/>
      <c r="AE11907" s="99"/>
      <c r="AF11907" s="99"/>
      <c r="AG11907" s="99"/>
      <c r="AH11907" s="31"/>
      <c r="AI11907" s="31"/>
      <c r="AJ11907" s="31"/>
      <c r="AK11907" s="31"/>
      <c r="AL11907" s="31"/>
      <c r="AO11907" s="376"/>
    </row>
    <row r="11908" spans="1:41" x14ac:dyDescent="0.25">
      <c r="A11908" s="44" t="s">
        <v>7513</v>
      </c>
      <c r="B11908" s="44" t="s">
        <v>143</v>
      </c>
      <c r="C11908" s="45" t="s">
        <v>7514</v>
      </c>
      <c r="D11908" s="93" t="s">
        <v>17443</v>
      </c>
      <c r="E11908" s="45" t="s">
        <v>4146</v>
      </c>
      <c r="F11908" s="93"/>
      <c r="G11908" s="93"/>
      <c r="H11908" s="93"/>
      <c r="I11908" s="99"/>
      <c r="J11908" s="99"/>
      <c r="K11908" s="99"/>
      <c r="L11908" s="99"/>
      <c r="M11908" s="99"/>
      <c r="N11908" s="99"/>
      <c r="O11908" s="99"/>
      <c r="P11908" s="99"/>
      <c r="Q11908" s="99"/>
      <c r="R11908" s="99"/>
      <c r="S11908" s="99"/>
      <c r="T11908" s="99"/>
      <c r="U11908" s="99"/>
      <c r="V11908" s="99"/>
      <c r="W11908" s="99"/>
      <c r="X11908" s="99"/>
      <c r="Y11908" s="99"/>
      <c r="Z11908" s="99"/>
      <c r="AA11908" s="99"/>
      <c r="AB11908" s="99"/>
      <c r="AC11908" s="99"/>
      <c r="AD11908" s="99"/>
      <c r="AE11908" s="99"/>
      <c r="AF11908" s="99"/>
      <c r="AG11908" s="99"/>
      <c r="AH11908" s="31"/>
      <c r="AI11908" s="31"/>
      <c r="AJ11908" s="31"/>
      <c r="AK11908" s="31"/>
      <c r="AL11908" s="31"/>
      <c r="AO11908" s="376"/>
    </row>
    <row r="11909" spans="1:41" x14ac:dyDescent="0.25">
      <c r="A11909" s="44" t="s">
        <v>7513</v>
      </c>
      <c r="B11909" s="44" t="s">
        <v>143</v>
      </c>
      <c r="C11909" s="45" t="s">
        <v>7514</v>
      </c>
      <c r="D11909" s="45" t="s">
        <v>9895</v>
      </c>
      <c r="E11909" s="46">
        <v>47756</v>
      </c>
      <c r="F11909" s="93"/>
      <c r="G11909" s="93"/>
      <c r="H11909" s="93"/>
      <c r="I11909" s="99"/>
      <c r="J11909" s="99"/>
      <c r="K11909" s="99"/>
      <c r="L11909" s="99"/>
      <c r="M11909" s="99"/>
      <c r="N11909" s="99"/>
      <c r="O11909" s="99"/>
      <c r="P11909" s="99"/>
      <c r="Q11909" s="99"/>
      <c r="R11909" s="99"/>
      <c r="S11909" s="99"/>
      <c r="T11909" s="99"/>
      <c r="U11909" s="99"/>
      <c r="V11909" s="99"/>
      <c r="W11909" s="99"/>
      <c r="X11909" s="99"/>
      <c r="Y11909" s="99"/>
      <c r="Z11909" s="99"/>
      <c r="AA11909" s="99"/>
      <c r="AB11909" s="99"/>
      <c r="AC11909" s="99"/>
      <c r="AD11909" s="99"/>
      <c r="AE11909" s="99"/>
      <c r="AF11909" s="99"/>
      <c r="AG11909" s="99"/>
      <c r="AH11909" s="31"/>
      <c r="AI11909" s="31"/>
      <c r="AJ11909" s="31"/>
      <c r="AK11909" s="31"/>
      <c r="AL11909" s="31"/>
      <c r="AO11909" s="376"/>
    </row>
    <row r="11910" spans="1:41" x14ac:dyDescent="0.25">
      <c r="A11910" s="44" t="s">
        <v>15864</v>
      </c>
      <c r="B11910" s="44" t="s">
        <v>925</v>
      </c>
      <c r="C11910" s="45">
        <v>250601</v>
      </c>
      <c r="D11910" s="45" t="s">
        <v>11363</v>
      </c>
      <c r="E11910" s="45" t="s">
        <v>15609</v>
      </c>
      <c r="AO11910" s="376"/>
    </row>
    <row r="11911" spans="1:41" x14ac:dyDescent="0.25">
      <c r="A11911" s="44" t="s">
        <v>12360</v>
      </c>
      <c r="B11911" s="44" t="s">
        <v>12092</v>
      </c>
      <c r="C11911" s="45">
        <v>7.25</v>
      </c>
      <c r="D11911" s="45" t="s">
        <v>12549</v>
      </c>
      <c r="E11911" s="46">
        <v>47422</v>
      </c>
      <c r="F11911" s="45"/>
      <c r="G11911" s="93"/>
      <c r="H11911" s="93"/>
      <c r="I11911" s="99"/>
      <c r="J11911" s="99"/>
      <c r="K11911" s="99"/>
      <c r="L11911" s="99"/>
      <c r="M11911" s="99"/>
      <c r="N11911" s="99"/>
      <c r="O11911" s="99"/>
      <c r="P11911" s="99"/>
      <c r="Q11911" s="99"/>
      <c r="R11911" s="99"/>
      <c r="S11911" s="99"/>
      <c r="T11911" s="99"/>
      <c r="U11911" s="99"/>
      <c r="V11911" s="99"/>
      <c r="W11911" s="99"/>
      <c r="X11911" s="99"/>
      <c r="Y11911" s="99"/>
      <c r="Z11911" s="99"/>
      <c r="AA11911" s="99"/>
      <c r="AB11911" s="99"/>
      <c r="AC11911" s="99"/>
      <c r="AD11911" s="99"/>
      <c r="AE11911" s="99"/>
      <c r="AF11911" s="99"/>
      <c r="AG11911" s="99"/>
      <c r="AH11911" s="31"/>
      <c r="AI11911" s="31"/>
      <c r="AJ11911" s="31"/>
      <c r="AK11911" s="31"/>
      <c r="AL11911" s="31"/>
      <c r="AO11911" s="376"/>
    </row>
    <row r="11912" spans="1:41" x14ac:dyDescent="0.25">
      <c r="A11912" s="44" t="s">
        <v>12360</v>
      </c>
      <c r="B11912" s="44" t="s">
        <v>12146</v>
      </c>
      <c r="C11912" s="45">
        <v>29.24</v>
      </c>
      <c r="D11912" s="45" t="s">
        <v>12549</v>
      </c>
      <c r="E11912" s="46">
        <v>47299</v>
      </c>
      <c r="F11912" s="45"/>
      <c r="G11912" s="93"/>
      <c r="H11912" s="93"/>
      <c r="I11912" s="99"/>
      <c r="J11912" s="99"/>
      <c r="K11912" s="99"/>
      <c r="L11912" s="99"/>
      <c r="M11912" s="99"/>
      <c r="N11912" s="99"/>
      <c r="O11912" s="99"/>
      <c r="P11912" s="99"/>
      <c r="Q11912" s="99"/>
      <c r="R11912" s="99"/>
      <c r="S11912" s="99"/>
      <c r="T11912" s="99"/>
      <c r="U11912" s="99"/>
      <c r="V11912" s="99"/>
      <c r="W11912" s="99"/>
      <c r="X11912" s="99"/>
      <c r="Y11912" s="99"/>
      <c r="Z11912" s="99"/>
      <c r="AA11912" s="99"/>
      <c r="AB11912" s="99"/>
      <c r="AC11912" s="99"/>
      <c r="AD11912" s="99"/>
      <c r="AE11912" s="99"/>
      <c r="AF11912" s="99"/>
      <c r="AG11912" s="99"/>
      <c r="AH11912" s="31"/>
      <c r="AI11912" s="31"/>
      <c r="AJ11912" s="31"/>
      <c r="AK11912" s="31"/>
      <c r="AL11912" s="31"/>
      <c r="AO11912" s="376"/>
    </row>
    <row r="11913" spans="1:41" x14ac:dyDescent="0.25">
      <c r="A11913" s="100" t="s">
        <v>3411</v>
      </c>
      <c r="B11913" s="92" t="s">
        <v>3452</v>
      </c>
      <c r="C11913" s="93" t="s">
        <v>3453</v>
      </c>
      <c r="D11913" s="93" t="s">
        <v>1201</v>
      </c>
      <c r="E11913" s="94">
        <v>46496</v>
      </c>
      <c r="F11913" s="93"/>
      <c r="G11913" s="93"/>
      <c r="H11913" s="93"/>
      <c r="I11913" s="99"/>
      <c r="J11913" s="99"/>
      <c r="K11913" s="99"/>
      <c r="L11913" s="99"/>
      <c r="M11913" s="99"/>
      <c r="N11913" s="99"/>
      <c r="O11913" s="99"/>
      <c r="P11913" s="99"/>
      <c r="Q11913" s="99"/>
      <c r="R11913" s="99"/>
      <c r="S11913" s="99"/>
      <c r="T11913" s="99"/>
      <c r="U11913" s="99"/>
      <c r="V11913" s="99"/>
      <c r="W11913" s="99"/>
      <c r="X11913" s="99"/>
      <c r="Y11913" s="99"/>
      <c r="Z11913" s="99"/>
      <c r="AA11913" s="99"/>
      <c r="AB11913" s="99"/>
      <c r="AC11913" s="99"/>
      <c r="AD11913" s="99"/>
      <c r="AE11913" s="99"/>
      <c r="AF11913" s="99"/>
      <c r="AG11913" s="99"/>
      <c r="AH11913" s="31"/>
      <c r="AI11913" s="31"/>
      <c r="AJ11913" s="31"/>
      <c r="AK11913" s="31"/>
      <c r="AL11913" s="31"/>
      <c r="AO11913" s="376"/>
    </row>
    <row r="11914" spans="1:41" x14ac:dyDescent="0.25">
      <c r="A11914" s="44" t="s">
        <v>770</v>
      </c>
      <c r="B11914" s="44" t="s">
        <v>15650</v>
      </c>
      <c r="C11914" s="45">
        <v>250801</v>
      </c>
      <c r="D11914" s="45" t="s">
        <v>11363</v>
      </c>
      <c r="E11914" s="45" t="s">
        <v>8282</v>
      </c>
      <c r="AO11914" s="376"/>
    </row>
    <row r="11915" spans="1:41" x14ac:dyDescent="0.3">
      <c r="A11915" s="333" t="s">
        <v>1511</v>
      </c>
      <c r="B11915" s="333" t="s">
        <v>247</v>
      </c>
      <c r="C11915" s="125" t="s">
        <v>21310</v>
      </c>
      <c r="D11915" s="32" t="s">
        <v>20309</v>
      </c>
      <c r="E11915" s="125" t="s">
        <v>9840</v>
      </c>
      <c r="F11915" s="125" t="s">
        <v>1190</v>
      </c>
      <c r="G11915" s="125" t="s">
        <v>1190</v>
      </c>
      <c r="AO11915" s="376"/>
    </row>
    <row r="11916" spans="1:41" x14ac:dyDescent="0.25">
      <c r="A11916" s="44" t="s">
        <v>1511</v>
      </c>
      <c r="B11916" s="44" t="s">
        <v>14012</v>
      </c>
      <c r="C11916" s="45" t="s">
        <v>14015</v>
      </c>
      <c r="D11916" s="45" t="s">
        <v>11204</v>
      </c>
      <c r="E11916" s="45" t="s">
        <v>6714</v>
      </c>
      <c r="F11916" s="93"/>
      <c r="G11916" s="93"/>
      <c r="H11916" s="93"/>
      <c r="I11916" s="99"/>
      <c r="J11916" s="99"/>
      <c r="K11916" s="99"/>
      <c r="L11916" s="99"/>
      <c r="M11916" s="99"/>
      <c r="N11916" s="99"/>
      <c r="O11916" s="99"/>
      <c r="P11916" s="99"/>
      <c r="Q11916" s="99"/>
      <c r="R11916" s="99"/>
      <c r="S11916" s="99"/>
      <c r="T11916" s="99"/>
      <c r="U11916" s="99"/>
      <c r="V11916" s="99"/>
      <c r="W11916" s="99"/>
      <c r="X11916" s="99"/>
      <c r="Y11916" s="99"/>
      <c r="Z11916" s="99"/>
      <c r="AA11916" s="99"/>
      <c r="AB11916" s="99"/>
      <c r="AC11916" s="99"/>
      <c r="AD11916" s="99"/>
      <c r="AE11916" s="99"/>
      <c r="AF11916" s="99"/>
      <c r="AG11916" s="99"/>
      <c r="AH11916" s="31"/>
      <c r="AI11916" s="31"/>
      <c r="AJ11916" s="31"/>
      <c r="AK11916" s="31"/>
      <c r="AL11916" s="31"/>
      <c r="AO11916" s="376"/>
    </row>
    <row r="11917" spans="1:41" x14ac:dyDescent="0.25">
      <c r="A11917" s="44" t="s">
        <v>1511</v>
      </c>
      <c r="B11917" s="44" t="s">
        <v>14012</v>
      </c>
      <c r="C11917" s="45" t="s">
        <v>14015</v>
      </c>
      <c r="D11917" s="93" t="s">
        <v>17443</v>
      </c>
      <c r="E11917" s="45" t="s">
        <v>6714</v>
      </c>
      <c r="F11917" s="93"/>
      <c r="G11917" s="93"/>
      <c r="H11917" s="93"/>
      <c r="I11917" s="99"/>
      <c r="J11917" s="99"/>
      <c r="K11917" s="99"/>
      <c r="L11917" s="99"/>
      <c r="M11917" s="99"/>
      <c r="N11917" s="99"/>
      <c r="O11917" s="99"/>
      <c r="P11917" s="99"/>
      <c r="Q11917" s="99"/>
      <c r="R11917" s="99"/>
      <c r="S11917" s="99"/>
      <c r="T11917" s="99"/>
      <c r="U11917" s="99"/>
      <c r="V11917" s="99"/>
      <c r="W11917" s="99"/>
      <c r="X11917" s="99"/>
      <c r="Y11917" s="99"/>
      <c r="Z11917" s="99"/>
      <c r="AA11917" s="99"/>
      <c r="AB11917" s="99"/>
      <c r="AC11917" s="99"/>
      <c r="AD11917" s="99"/>
      <c r="AE11917" s="99"/>
      <c r="AF11917" s="99"/>
      <c r="AG11917" s="99"/>
      <c r="AH11917" s="31"/>
      <c r="AI11917" s="31"/>
      <c r="AJ11917" s="31"/>
      <c r="AK11917" s="31"/>
      <c r="AL11917" s="31"/>
      <c r="AO11917" s="376"/>
    </row>
    <row r="11918" spans="1:41" x14ac:dyDescent="0.25">
      <c r="A11918" s="44" t="s">
        <v>1511</v>
      </c>
      <c r="B11918" s="44" t="s">
        <v>2225</v>
      </c>
      <c r="C11918" s="45" t="s">
        <v>14015</v>
      </c>
      <c r="D11918" s="45" t="s">
        <v>9895</v>
      </c>
      <c r="E11918" s="46">
        <v>47483</v>
      </c>
      <c r="F11918" s="93"/>
      <c r="G11918" s="93"/>
      <c r="H11918" s="93"/>
      <c r="I11918" s="99"/>
      <c r="J11918" s="99"/>
      <c r="K11918" s="99"/>
      <c r="L11918" s="99"/>
      <c r="M11918" s="99"/>
      <c r="N11918" s="99"/>
      <c r="O11918" s="99"/>
      <c r="P11918" s="99"/>
      <c r="Q11918" s="99"/>
      <c r="R11918" s="99"/>
      <c r="S11918" s="99"/>
      <c r="T11918" s="99"/>
      <c r="U11918" s="99"/>
      <c r="V11918" s="99"/>
      <c r="W11918" s="99"/>
      <c r="X11918" s="99"/>
      <c r="Y11918" s="99"/>
      <c r="Z11918" s="99"/>
      <c r="AA11918" s="99"/>
      <c r="AB11918" s="99"/>
      <c r="AC11918" s="99"/>
      <c r="AD11918" s="99"/>
      <c r="AE11918" s="99"/>
      <c r="AF11918" s="99"/>
      <c r="AG11918" s="99"/>
      <c r="AH11918" s="31"/>
      <c r="AI11918" s="31"/>
      <c r="AJ11918" s="31"/>
      <c r="AK11918" s="31"/>
      <c r="AL11918" s="31"/>
      <c r="AO11918" s="376"/>
    </row>
    <row r="11919" spans="1:41" x14ac:dyDescent="0.3">
      <c r="A11919" s="99" t="s">
        <v>15301</v>
      </c>
      <c r="B11919" s="92" t="s">
        <v>15309</v>
      </c>
      <c r="C11919" s="93" t="s">
        <v>15310</v>
      </c>
      <c r="D11919" s="93" t="s">
        <v>10164</v>
      </c>
      <c r="E11919" s="94">
        <v>47361</v>
      </c>
      <c r="F11919" s="93"/>
      <c r="G11919" s="93"/>
      <c r="H11919" s="93"/>
      <c r="I11919" s="99"/>
      <c r="J11919" s="99"/>
      <c r="K11919" s="99"/>
      <c r="L11919" s="99"/>
      <c r="M11919" s="99"/>
      <c r="N11919" s="99"/>
      <c r="O11919" s="99"/>
      <c r="P11919" s="99"/>
      <c r="Q11919" s="99"/>
      <c r="R11919" s="99"/>
      <c r="S11919" s="99"/>
      <c r="T11919" s="99"/>
      <c r="U11919" s="99"/>
      <c r="V11919" s="99"/>
      <c r="W11919" s="99"/>
      <c r="X11919" s="99"/>
      <c r="Y11919" s="99"/>
      <c r="Z11919" s="99"/>
      <c r="AA11919" s="99"/>
      <c r="AB11919" s="99"/>
      <c r="AC11919" s="99"/>
      <c r="AD11919" s="99"/>
      <c r="AE11919" s="99"/>
      <c r="AF11919" s="99"/>
      <c r="AG11919" s="99"/>
      <c r="AH11919" s="31"/>
      <c r="AI11919" s="31"/>
      <c r="AJ11919" s="31"/>
      <c r="AK11919" s="31"/>
      <c r="AL11919" s="31"/>
      <c r="AO11919" s="376"/>
    </row>
    <row r="11920" spans="1:41" x14ac:dyDescent="0.3">
      <c r="A11920" s="333" t="s">
        <v>8662</v>
      </c>
      <c r="B11920" s="333" t="s">
        <v>1154</v>
      </c>
      <c r="C11920" s="125" t="s">
        <v>10117</v>
      </c>
      <c r="D11920" s="32" t="s">
        <v>20309</v>
      </c>
      <c r="E11920" s="125" t="s">
        <v>5139</v>
      </c>
      <c r="F11920" s="125" t="s">
        <v>1190</v>
      </c>
      <c r="G11920" s="125" t="s">
        <v>1189</v>
      </c>
      <c r="AO11920" s="376"/>
    </row>
    <row r="11921" spans="1:41" x14ac:dyDescent="0.25">
      <c r="A11921" s="44" t="s">
        <v>13257</v>
      </c>
      <c r="B11921" s="44" t="s">
        <v>17452</v>
      </c>
      <c r="C11921" s="45">
        <v>25010501</v>
      </c>
      <c r="D11921" s="45" t="s">
        <v>11363</v>
      </c>
      <c r="E11921" s="45" t="s">
        <v>12551</v>
      </c>
      <c r="AO11921" s="376"/>
    </row>
    <row r="11922" spans="1:41" x14ac:dyDescent="0.25">
      <c r="A11922" s="44" t="s">
        <v>13257</v>
      </c>
      <c r="B11922" s="44" t="s">
        <v>5129</v>
      </c>
      <c r="C11922" s="45">
        <v>25010502</v>
      </c>
      <c r="D11922" s="45" t="s">
        <v>11363</v>
      </c>
      <c r="E11922" s="45" t="s">
        <v>12551</v>
      </c>
      <c r="AO11922" s="376"/>
    </row>
    <row r="11923" spans="1:41" x14ac:dyDescent="0.25">
      <c r="A11923" s="44" t="s">
        <v>13257</v>
      </c>
      <c r="B11923" s="44" t="s">
        <v>5321</v>
      </c>
      <c r="C11923" s="45">
        <v>25010401</v>
      </c>
      <c r="D11923" s="45" t="s">
        <v>11363</v>
      </c>
      <c r="E11923" s="45" t="s">
        <v>12564</v>
      </c>
      <c r="AO11923" s="376"/>
    </row>
    <row r="11924" spans="1:41" x14ac:dyDescent="0.25">
      <c r="A11924" s="44" t="s">
        <v>13257</v>
      </c>
      <c r="B11924" s="44" t="s">
        <v>3176</v>
      </c>
      <c r="C11924" s="45">
        <v>25010402</v>
      </c>
      <c r="D11924" s="45" t="s">
        <v>11363</v>
      </c>
      <c r="E11924" s="45" t="s">
        <v>12564</v>
      </c>
      <c r="AO11924" s="376"/>
    </row>
    <row r="11925" spans="1:41" x14ac:dyDescent="0.25">
      <c r="A11925" s="44" t="s">
        <v>771</v>
      </c>
      <c r="B11925" s="44" t="s">
        <v>2350</v>
      </c>
      <c r="C11925" s="45">
        <v>250106</v>
      </c>
      <c r="D11925" s="45" t="s">
        <v>11363</v>
      </c>
      <c r="E11925" s="45" t="s">
        <v>11887</v>
      </c>
      <c r="AO11925" s="376"/>
    </row>
    <row r="11926" spans="1:41" x14ac:dyDescent="0.3">
      <c r="A11926" s="333" t="s">
        <v>1068</v>
      </c>
      <c r="B11926" s="333" t="s">
        <v>1153</v>
      </c>
      <c r="C11926" s="125" t="s">
        <v>11369</v>
      </c>
      <c r="D11926" s="32" t="s">
        <v>20309</v>
      </c>
      <c r="E11926" s="125" t="s">
        <v>4826</v>
      </c>
      <c r="F11926" s="125" t="s">
        <v>1189</v>
      </c>
      <c r="G11926" s="125" t="s">
        <v>1190</v>
      </c>
      <c r="AO11926" s="376"/>
    </row>
    <row r="11927" spans="1:41" x14ac:dyDescent="0.3">
      <c r="A11927" s="333" t="s">
        <v>1068</v>
      </c>
      <c r="B11927" s="333" t="s">
        <v>12848</v>
      </c>
      <c r="C11927" s="125" t="s">
        <v>12849</v>
      </c>
      <c r="D11927" s="32" t="s">
        <v>20309</v>
      </c>
      <c r="E11927" s="125" t="s">
        <v>5332</v>
      </c>
      <c r="F11927" s="125" t="s">
        <v>1189</v>
      </c>
      <c r="G11927" s="125" t="s">
        <v>1190</v>
      </c>
      <c r="AO11927" s="376"/>
    </row>
    <row r="11928" spans="1:41" x14ac:dyDescent="0.25">
      <c r="A11928" s="44" t="s">
        <v>18082</v>
      </c>
      <c r="B11928" s="44" t="s">
        <v>15615</v>
      </c>
      <c r="C11928" s="45">
        <v>250902</v>
      </c>
      <c r="D11928" s="45" t="s">
        <v>11363</v>
      </c>
      <c r="E11928" s="45" t="s">
        <v>4972</v>
      </c>
      <c r="AO11928" s="376"/>
    </row>
    <row r="11929" spans="1:41" x14ac:dyDescent="0.3">
      <c r="A11929" s="333" t="s">
        <v>772</v>
      </c>
      <c r="B11929" s="333" t="s">
        <v>1157</v>
      </c>
      <c r="C11929" s="125" t="s">
        <v>13318</v>
      </c>
      <c r="D11929" s="32" t="s">
        <v>20309</v>
      </c>
      <c r="E11929" s="125" t="s">
        <v>12551</v>
      </c>
      <c r="F11929" s="125" t="s">
        <v>1189</v>
      </c>
      <c r="G11929" s="125" t="s">
        <v>1190</v>
      </c>
      <c r="AO11929" s="376"/>
    </row>
    <row r="11930" spans="1:41" x14ac:dyDescent="0.25">
      <c r="A11930" s="44" t="s">
        <v>772</v>
      </c>
      <c r="B11930" s="44" t="s">
        <v>3475</v>
      </c>
      <c r="C11930" s="45">
        <v>240301</v>
      </c>
      <c r="D11930" s="45" t="s">
        <v>11363</v>
      </c>
      <c r="E11930" s="45" t="s">
        <v>9249</v>
      </c>
      <c r="AO11930" s="376"/>
    </row>
    <row r="11931" spans="1:41" x14ac:dyDescent="0.25">
      <c r="A11931" s="44" t="s">
        <v>772</v>
      </c>
      <c r="B11931" s="44" t="s">
        <v>5321</v>
      </c>
      <c r="C11931" s="45">
        <v>25010401</v>
      </c>
      <c r="D11931" s="45" t="s">
        <v>11363</v>
      </c>
      <c r="E11931" s="45" t="s">
        <v>12564</v>
      </c>
      <c r="AO11931" s="376"/>
    </row>
    <row r="11932" spans="1:41" x14ac:dyDescent="0.25">
      <c r="A11932" s="44" t="s">
        <v>772</v>
      </c>
      <c r="B11932" s="44" t="s">
        <v>3176</v>
      </c>
      <c r="C11932" s="45">
        <v>25010402</v>
      </c>
      <c r="D11932" s="45" t="s">
        <v>11363</v>
      </c>
      <c r="E11932" s="45" t="s">
        <v>12564</v>
      </c>
      <c r="AO11932" s="376"/>
    </row>
    <row r="11933" spans="1:41" x14ac:dyDescent="0.25">
      <c r="A11933" s="44" t="s">
        <v>1069</v>
      </c>
      <c r="B11933" s="44" t="s">
        <v>12119</v>
      </c>
      <c r="C11933" s="45">
        <v>15.24</v>
      </c>
      <c r="D11933" s="45" t="s">
        <v>12549</v>
      </c>
      <c r="E11933" s="46">
        <v>47299</v>
      </c>
      <c r="F11933" s="45"/>
      <c r="G11933" s="93"/>
      <c r="H11933" s="93"/>
      <c r="I11933" s="99"/>
      <c r="J11933" s="99"/>
      <c r="K11933" s="99"/>
      <c r="L11933" s="99"/>
      <c r="M11933" s="99"/>
      <c r="N11933" s="99"/>
      <c r="O11933" s="99"/>
      <c r="P11933" s="99"/>
      <c r="Q11933" s="99"/>
      <c r="R11933" s="99"/>
      <c r="S11933" s="99"/>
      <c r="T11933" s="99"/>
      <c r="U11933" s="99"/>
      <c r="V11933" s="99"/>
      <c r="W11933" s="99"/>
      <c r="X11933" s="99"/>
      <c r="Y11933" s="99"/>
      <c r="Z11933" s="99"/>
      <c r="AA11933" s="99"/>
      <c r="AB11933" s="99"/>
      <c r="AC11933" s="99"/>
      <c r="AD11933" s="99"/>
      <c r="AE11933" s="99"/>
      <c r="AF11933" s="99"/>
      <c r="AG11933" s="99"/>
      <c r="AH11933" s="31"/>
      <c r="AI11933" s="31"/>
      <c r="AJ11933" s="31"/>
      <c r="AK11933" s="31"/>
      <c r="AL11933" s="31"/>
      <c r="AO11933" s="376"/>
    </row>
    <row r="11934" spans="1:41" x14ac:dyDescent="0.25">
      <c r="A11934" s="44" t="s">
        <v>1069</v>
      </c>
      <c r="B11934" s="44" t="s">
        <v>12121</v>
      </c>
      <c r="C11934" s="45">
        <v>16.239999999999998</v>
      </c>
      <c r="D11934" s="45" t="s">
        <v>12549</v>
      </c>
      <c r="E11934" s="46">
        <v>47299</v>
      </c>
      <c r="F11934" s="45"/>
      <c r="G11934" s="93"/>
      <c r="H11934" s="93"/>
      <c r="I11934" s="99"/>
      <c r="J11934" s="99"/>
      <c r="K11934" s="99"/>
      <c r="L11934" s="99"/>
      <c r="M11934" s="99"/>
      <c r="N11934" s="99"/>
      <c r="O11934" s="99"/>
      <c r="P11934" s="99"/>
      <c r="Q11934" s="99"/>
      <c r="R11934" s="99"/>
      <c r="S11934" s="99"/>
      <c r="T11934" s="99"/>
      <c r="U11934" s="99"/>
      <c r="V11934" s="99"/>
      <c r="W11934" s="99"/>
      <c r="X11934" s="99"/>
      <c r="Y11934" s="99"/>
      <c r="Z11934" s="99"/>
      <c r="AA11934" s="99"/>
      <c r="AB11934" s="99"/>
      <c r="AC11934" s="99"/>
      <c r="AD11934" s="99"/>
      <c r="AE11934" s="99"/>
      <c r="AF11934" s="99"/>
      <c r="AG11934" s="99"/>
      <c r="AH11934" s="31"/>
      <c r="AI11934" s="31"/>
      <c r="AJ11934" s="31"/>
      <c r="AK11934" s="31"/>
      <c r="AL11934" s="31"/>
      <c r="AO11934" s="376"/>
    </row>
    <row r="11935" spans="1:41" x14ac:dyDescent="0.25">
      <c r="A11935" s="91" t="s">
        <v>1069</v>
      </c>
      <c r="B11935" s="92" t="s">
        <v>19284</v>
      </c>
      <c r="C11935" s="93" t="s">
        <v>19285</v>
      </c>
      <c r="D11935" s="93" t="s">
        <v>1201</v>
      </c>
      <c r="E11935" s="94">
        <v>46582</v>
      </c>
      <c r="F11935" s="93"/>
      <c r="G11935" s="93"/>
      <c r="H11935" s="93"/>
      <c r="I11935" s="99"/>
      <c r="J11935" s="99"/>
      <c r="K11935" s="99"/>
      <c r="L11935" s="99"/>
      <c r="M11935" s="99"/>
      <c r="N11935" s="99"/>
      <c r="O11935" s="99"/>
      <c r="P11935" s="99"/>
      <c r="Q11935" s="99"/>
      <c r="R11935" s="99"/>
      <c r="S11935" s="99"/>
      <c r="T11935" s="99"/>
      <c r="U11935" s="99"/>
      <c r="V11935" s="99"/>
      <c r="W11935" s="99"/>
      <c r="X11935" s="99"/>
      <c r="Y11935" s="99"/>
      <c r="Z11935" s="99"/>
      <c r="AA11935" s="99"/>
      <c r="AB11935" s="99"/>
      <c r="AC11935" s="99"/>
      <c r="AD11935" s="99"/>
      <c r="AE11935" s="99"/>
      <c r="AF11935" s="99"/>
      <c r="AG11935" s="99"/>
      <c r="AH11935" s="31"/>
      <c r="AI11935" s="31"/>
      <c r="AJ11935" s="31"/>
      <c r="AK11935" s="31"/>
      <c r="AL11935" s="31"/>
      <c r="AO11935" s="376"/>
    </row>
    <row r="11936" spans="1:41" x14ac:dyDescent="0.25">
      <c r="A11936" s="44" t="s">
        <v>15865</v>
      </c>
      <c r="B11936" s="44" t="s">
        <v>15616</v>
      </c>
      <c r="C11936" s="45">
        <v>25050101</v>
      </c>
      <c r="D11936" s="45" t="s">
        <v>11363</v>
      </c>
      <c r="E11936" s="45" t="s">
        <v>7105</v>
      </c>
      <c r="AO11936" s="376"/>
    </row>
    <row r="11937" spans="1:41" x14ac:dyDescent="0.25">
      <c r="A11937" s="44" t="s">
        <v>10630</v>
      </c>
      <c r="B11937" s="44" t="s">
        <v>9237</v>
      </c>
      <c r="C11937" s="45">
        <v>24010401</v>
      </c>
      <c r="D11937" s="45" t="s">
        <v>11363</v>
      </c>
      <c r="E11937" s="45" t="s">
        <v>9238</v>
      </c>
      <c r="AO11937" s="376"/>
    </row>
    <row r="11938" spans="1:41" x14ac:dyDescent="0.25">
      <c r="A11938" s="44" t="s">
        <v>10630</v>
      </c>
      <c r="B11938" s="44" t="s">
        <v>3176</v>
      </c>
      <c r="C11938" s="45">
        <v>24010402</v>
      </c>
      <c r="D11938" s="45" t="s">
        <v>11363</v>
      </c>
      <c r="E11938" s="45" t="s">
        <v>9238</v>
      </c>
      <c r="AO11938" s="376"/>
    </row>
    <row r="11939" spans="1:41" x14ac:dyDescent="0.3">
      <c r="A11939" s="57" t="s">
        <v>1246</v>
      </c>
      <c r="B11939" s="57" t="s">
        <v>2173</v>
      </c>
      <c r="C11939" s="62">
        <v>24030</v>
      </c>
      <c r="D11939" s="62" t="s">
        <v>20886</v>
      </c>
      <c r="E11939" s="60">
        <v>47057</v>
      </c>
      <c r="F11939" s="32"/>
      <c r="G11939" s="32"/>
      <c r="H11939" s="32"/>
      <c r="I11939" s="31"/>
      <c r="J11939" s="31"/>
      <c r="K11939" s="31"/>
      <c r="L11939" s="31"/>
      <c r="M11939" s="31"/>
      <c r="N11939" s="31"/>
      <c r="O11939" s="31"/>
      <c r="P11939" s="31"/>
      <c r="Q11939" s="31"/>
      <c r="R11939" s="31"/>
      <c r="S11939" s="31"/>
      <c r="T11939" s="31"/>
      <c r="U11939" s="31"/>
      <c r="V11939" s="31"/>
      <c r="W11939" s="31"/>
      <c r="X11939" s="31"/>
      <c r="Y11939" s="31"/>
      <c r="Z11939" s="31"/>
      <c r="AA11939" s="31"/>
      <c r="AB11939" s="31"/>
      <c r="AC11939" s="31"/>
      <c r="AD11939" s="31"/>
      <c r="AE11939" s="31"/>
      <c r="AF11939" s="31"/>
      <c r="AG11939" s="31"/>
      <c r="AH11939" s="31"/>
      <c r="AI11939" s="31"/>
      <c r="AJ11939" s="31"/>
      <c r="AK11939" s="31"/>
      <c r="AL11939" s="31"/>
      <c r="AO11939" s="376"/>
    </row>
    <row r="11940" spans="1:41" x14ac:dyDescent="0.3">
      <c r="A11940" s="57" t="s">
        <v>1246</v>
      </c>
      <c r="B11940" s="92" t="s">
        <v>3682</v>
      </c>
      <c r="C11940" s="93" t="s">
        <v>19106</v>
      </c>
      <c r="D11940" s="93" t="s">
        <v>3681</v>
      </c>
      <c r="E11940" s="94">
        <v>48029</v>
      </c>
      <c r="F11940" s="93"/>
      <c r="G11940" s="93"/>
      <c r="H11940" s="93"/>
      <c r="I11940" s="99"/>
      <c r="J11940" s="99"/>
      <c r="K11940" s="99"/>
      <c r="L11940" s="99"/>
      <c r="M11940" s="99"/>
      <c r="N11940" s="99"/>
      <c r="O11940" s="99"/>
      <c r="P11940" s="99"/>
      <c r="Q11940" s="99"/>
      <c r="R11940" s="99"/>
      <c r="S11940" s="99"/>
      <c r="T11940" s="99"/>
      <c r="U11940" s="99"/>
      <c r="V11940" s="99"/>
      <c r="W11940" s="99"/>
      <c r="X11940" s="99"/>
      <c r="Y11940" s="99"/>
      <c r="Z11940" s="99"/>
      <c r="AA11940" s="99"/>
      <c r="AB11940" s="99"/>
      <c r="AC11940" s="99"/>
      <c r="AD11940" s="99"/>
      <c r="AE11940" s="99"/>
      <c r="AF11940" s="99"/>
      <c r="AG11940" s="99"/>
      <c r="AH11940" s="31"/>
      <c r="AI11940" s="31"/>
      <c r="AJ11940" s="31"/>
      <c r="AK11940" s="31"/>
      <c r="AL11940" s="31"/>
      <c r="AO11940" s="376"/>
    </row>
    <row r="11941" spans="1:41" x14ac:dyDescent="0.25">
      <c r="A11941" s="44" t="s">
        <v>1246</v>
      </c>
      <c r="B11941" s="44" t="s">
        <v>12111</v>
      </c>
      <c r="C11941" s="45">
        <v>13.24</v>
      </c>
      <c r="D11941" s="45" t="s">
        <v>12549</v>
      </c>
      <c r="E11941" s="46">
        <v>47299</v>
      </c>
      <c r="F11941" s="45" t="s">
        <v>1335</v>
      </c>
      <c r="G11941" s="93"/>
      <c r="H11941" s="93"/>
      <c r="I11941" s="99"/>
      <c r="J11941" s="99"/>
      <c r="K11941" s="99"/>
      <c r="L11941" s="99"/>
      <c r="M11941" s="99"/>
      <c r="N11941" s="99"/>
      <c r="O11941" s="99"/>
      <c r="P11941" s="99"/>
      <c r="Q11941" s="99"/>
      <c r="R11941" s="99"/>
      <c r="S11941" s="99"/>
      <c r="T11941" s="99"/>
      <c r="U11941" s="99"/>
      <c r="V11941" s="99"/>
      <c r="W11941" s="99"/>
      <c r="X11941" s="99"/>
      <c r="Y11941" s="99"/>
      <c r="Z11941" s="99"/>
      <c r="AA11941" s="99"/>
      <c r="AB11941" s="99"/>
      <c r="AC11941" s="99"/>
      <c r="AD11941" s="99"/>
      <c r="AE11941" s="99"/>
      <c r="AF11941" s="99"/>
      <c r="AG11941" s="99"/>
      <c r="AH11941" s="31"/>
      <c r="AI11941" s="31"/>
      <c r="AJ11941" s="31"/>
      <c r="AK11941" s="31"/>
      <c r="AL11941" s="31"/>
      <c r="AO11941" s="376"/>
    </row>
    <row r="11942" spans="1:41" x14ac:dyDescent="0.25">
      <c r="A11942" s="44" t="s">
        <v>1246</v>
      </c>
      <c r="B11942" s="44" t="s">
        <v>5134</v>
      </c>
      <c r="C11942" s="45">
        <v>250802</v>
      </c>
      <c r="D11942" s="45" t="s">
        <v>11363</v>
      </c>
      <c r="E11942" s="45" t="s">
        <v>9880</v>
      </c>
      <c r="AO11942" s="376"/>
    </row>
    <row r="11943" spans="1:41" x14ac:dyDescent="0.25">
      <c r="A11943" s="262" t="s">
        <v>8603</v>
      </c>
      <c r="B11943" s="262" t="s">
        <v>8578</v>
      </c>
      <c r="C11943" s="263">
        <v>791202303002</v>
      </c>
      <c r="D11943" s="263" t="s">
        <v>6271</v>
      </c>
      <c r="E11943" s="264" t="s">
        <v>3157</v>
      </c>
      <c r="F11943" s="93"/>
      <c r="G11943" s="93"/>
      <c r="H11943" s="93"/>
      <c r="I11943" s="99"/>
      <c r="J11943" s="99"/>
      <c r="K11943" s="99"/>
      <c r="L11943" s="99"/>
      <c r="M11943" s="99"/>
      <c r="N11943" s="99"/>
      <c r="O11943" s="99"/>
      <c r="P11943" s="99"/>
      <c r="Q11943" s="99"/>
      <c r="R11943" s="99"/>
      <c r="S11943" s="99"/>
      <c r="T11943" s="99"/>
      <c r="U11943" s="99"/>
      <c r="V11943" s="99"/>
      <c r="W11943" s="99"/>
      <c r="X11943" s="99"/>
      <c r="Y11943" s="99"/>
      <c r="Z11943" s="99"/>
      <c r="AA11943" s="99"/>
      <c r="AB11943" s="99"/>
      <c r="AC11943" s="99"/>
      <c r="AD11943" s="99"/>
      <c r="AE11943" s="99"/>
      <c r="AF11943" s="99"/>
      <c r="AG11943" s="99"/>
      <c r="AH11943" s="31"/>
      <c r="AI11943" s="31"/>
      <c r="AJ11943" s="31"/>
      <c r="AK11943" s="31"/>
      <c r="AL11943" s="31"/>
      <c r="AO11943" s="376"/>
    </row>
    <row r="11944" spans="1:41" x14ac:dyDescent="0.25">
      <c r="A11944" s="91" t="s">
        <v>19232</v>
      </c>
      <c r="B11944" s="92" t="s">
        <v>19284</v>
      </c>
      <c r="C11944" s="93" t="s">
        <v>19285</v>
      </c>
      <c r="D11944" s="93" t="s">
        <v>1201</v>
      </c>
      <c r="E11944" s="94">
        <v>46582</v>
      </c>
      <c r="F11944" s="93"/>
      <c r="G11944" s="93"/>
      <c r="H11944" s="93"/>
      <c r="I11944" s="99"/>
      <c r="J11944" s="99"/>
      <c r="K11944" s="99"/>
      <c r="L11944" s="99"/>
      <c r="M11944" s="99"/>
      <c r="N11944" s="99"/>
      <c r="O11944" s="99"/>
      <c r="P11944" s="99"/>
      <c r="Q11944" s="99"/>
      <c r="R11944" s="99"/>
      <c r="S11944" s="99"/>
      <c r="T11944" s="99"/>
      <c r="U11944" s="99"/>
      <c r="V11944" s="99"/>
      <c r="W11944" s="99"/>
      <c r="X11944" s="99"/>
      <c r="Y11944" s="99"/>
      <c r="Z11944" s="99"/>
      <c r="AA11944" s="99"/>
      <c r="AB11944" s="99"/>
      <c r="AC11944" s="99"/>
      <c r="AD11944" s="99"/>
      <c r="AE11944" s="99"/>
      <c r="AF11944" s="99"/>
      <c r="AG11944" s="99"/>
      <c r="AH11944" s="31"/>
      <c r="AI11944" s="31"/>
      <c r="AJ11944" s="31"/>
      <c r="AK11944" s="31"/>
      <c r="AL11944" s="31"/>
      <c r="AO11944" s="376"/>
    </row>
    <row r="11945" spans="1:41" x14ac:dyDescent="0.25">
      <c r="A11945" s="44" t="s">
        <v>21759</v>
      </c>
      <c r="B11945" s="44" t="s">
        <v>942</v>
      </c>
      <c r="C11945" s="45">
        <v>260806</v>
      </c>
      <c r="D11945" s="45" t="s">
        <v>11363</v>
      </c>
      <c r="E11945" s="45" t="s">
        <v>11260</v>
      </c>
      <c r="AO11945" s="376"/>
    </row>
    <row r="11946" spans="1:41" x14ac:dyDescent="0.25">
      <c r="A11946" s="99" t="s">
        <v>2754</v>
      </c>
      <c r="B11946" s="111" t="s">
        <v>1169</v>
      </c>
      <c r="C11946" s="56" t="s">
        <v>2745</v>
      </c>
      <c r="D11946" s="146" t="s">
        <v>2198</v>
      </c>
      <c r="E11946" s="69">
        <v>45227</v>
      </c>
      <c r="F11946" s="93"/>
      <c r="G11946" s="93"/>
      <c r="H11946" s="93"/>
      <c r="I11946" s="99"/>
      <c r="J11946" s="99"/>
      <c r="K11946" s="99"/>
      <c r="L11946" s="99"/>
      <c r="M11946" s="99"/>
      <c r="N11946" s="99"/>
      <c r="O11946" s="99"/>
      <c r="P11946" s="99"/>
      <c r="Q11946" s="99"/>
      <c r="R11946" s="99"/>
      <c r="S11946" s="99"/>
      <c r="T11946" s="99"/>
      <c r="U11946" s="99"/>
      <c r="V11946" s="99"/>
      <c r="W11946" s="99"/>
      <c r="X11946" s="99"/>
      <c r="Y11946" s="99"/>
      <c r="Z11946" s="99"/>
      <c r="AA11946" s="99"/>
      <c r="AB11946" s="99"/>
      <c r="AC11946" s="99"/>
      <c r="AD11946" s="99"/>
      <c r="AE11946" s="99"/>
      <c r="AF11946" s="99"/>
      <c r="AG11946" s="99"/>
      <c r="AH11946" s="31"/>
      <c r="AI11946" s="31"/>
      <c r="AJ11946" s="31"/>
      <c r="AK11946" s="31"/>
      <c r="AL11946" s="31"/>
      <c r="AO11946" s="376"/>
    </row>
    <row r="11947" spans="1:41" x14ac:dyDescent="0.25">
      <c r="A11947" s="44" t="s">
        <v>13258</v>
      </c>
      <c r="B11947" s="44" t="s">
        <v>5321</v>
      </c>
      <c r="C11947" s="45">
        <v>25010401</v>
      </c>
      <c r="D11947" s="45" t="s">
        <v>11363</v>
      </c>
      <c r="E11947" s="45" t="s">
        <v>12564</v>
      </c>
      <c r="AO11947" s="376"/>
    </row>
    <row r="11948" spans="1:41" x14ac:dyDescent="0.25">
      <c r="A11948" s="44" t="s">
        <v>13258</v>
      </c>
      <c r="B11948" s="44" t="s">
        <v>3176</v>
      </c>
      <c r="C11948" s="45">
        <v>25010402</v>
      </c>
      <c r="D11948" s="45" t="s">
        <v>11363</v>
      </c>
      <c r="E11948" s="45" t="s">
        <v>12564</v>
      </c>
      <c r="AO11948" s="376"/>
    </row>
    <row r="11949" spans="1:41" x14ac:dyDescent="0.25">
      <c r="A11949" s="44" t="s">
        <v>13258</v>
      </c>
      <c r="B11949" s="44" t="s">
        <v>2368</v>
      </c>
      <c r="C11949" s="45">
        <v>251004</v>
      </c>
      <c r="D11949" s="45" t="s">
        <v>11363</v>
      </c>
      <c r="E11949" s="45" t="s">
        <v>11146</v>
      </c>
      <c r="AO11949" s="376"/>
    </row>
    <row r="11950" spans="1:41" x14ac:dyDescent="0.3">
      <c r="A11950" s="333" t="s">
        <v>15393</v>
      </c>
      <c r="B11950" s="333" t="s">
        <v>4815</v>
      </c>
      <c r="C11950" s="125" t="s">
        <v>15581</v>
      </c>
      <c r="D11950" s="32" t="s">
        <v>20309</v>
      </c>
      <c r="E11950" s="125" t="s">
        <v>9839</v>
      </c>
      <c r="F11950" s="125" t="s">
        <v>1189</v>
      </c>
      <c r="G11950" s="125" t="s">
        <v>1190</v>
      </c>
      <c r="AO11950" s="376"/>
    </row>
    <row r="11951" spans="1:41" x14ac:dyDescent="0.25">
      <c r="A11951" s="44" t="s">
        <v>14531</v>
      </c>
      <c r="B11951" s="44" t="s">
        <v>2522</v>
      </c>
      <c r="C11951" s="45" t="s">
        <v>14532</v>
      </c>
      <c r="D11951" s="46" t="s">
        <v>21328</v>
      </c>
      <c r="E11951" s="46">
        <v>46527</v>
      </c>
      <c r="AO11951" s="376"/>
    </row>
    <row r="11952" spans="1:41" x14ac:dyDescent="0.25">
      <c r="A11952" s="44" t="s">
        <v>14531</v>
      </c>
      <c r="B11952" s="44" t="s">
        <v>16337</v>
      </c>
      <c r="C11952" s="45" t="s">
        <v>16398</v>
      </c>
      <c r="D11952" s="46" t="s">
        <v>21328</v>
      </c>
      <c r="E11952" s="46">
        <v>46344</v>
      </c>
      <c r="AO11952" s="376"/>
    </row>
    <row r="11953" spans="1:41" x14ac:dyDescent="0.3">
      <c r="A11953" s="333" t="s">
        <v>15394</v>
      </c>
      <c r="B11953" s="333" t="s">
        <v>1775</v>
      </c>
      <c r="C11953" s="125" t="s">
        <v>15469</v>
      </c>
      <c r="D11953" s="32" t="s">
        <v>20309</v>
      </c>
      <c r="E11953" s="125" t="s">
        <v>11886</v>
      </c>
      <c r="F11953" s="125" t="s">
        <v>1189</v>
      </c>
      <c r="G11953" s="125" t="s">
        <v>1190</v>
      </c>
      <c r="AO11953" s="376"/>
    </row>
    <row r="11954" spans="1:41" x14ac:dyDescent="0.25">
      <c r="A11954" s="44" t="s">
        <v>2994</v>
      </c>
      <c r="B11954" s="44" t="s">
        <v>3042</v>
      </c>
      <c r="C11954" s="45">
        <v>230903</v>
      </c>
      <c r="D11954" s="45" t="s">
        <v>11363</v>
      </c>
      <c r="E11954" s="45" t="s">
        <v>7871</v>
      </c>
      <c r="AO11954" s="376"/>
    </row>
    <row r="11955" spans="1:41" x14ac:dyDescent="0.3">
      <c r="A11955" s="57" t="s">
        <v>1247</v>
      </c>
      <c r="B11955" s="57" t="s">
        <v>1290</v>
      </c>
      <c r="C11955" s="62">
        <v>24027</v>
      </c>
      <c r="D11955" s="62" t="s">
        <v>20886</v>
      </c>
      <c r="E11955" s="60">
        <v>46873</v>
      </c>
      <c r="F11955" s="32"/>
      <c r="G11955" s="32"/>
      <c r="H11955" s="32"/>
      <c r="I11955" s="31"/>
      <c r="J11955" s="31"/>
      <c r="K11955" s="31"/>
      <c r="L11955" s="31"/>
      <c r="M11955" s="31"/>
      <c r="N11955" s="31"/>
      <c r="O11955" s="31"/>
      <c r="P11955" s="31"/>
      <c r="Q11955" s="31"/>
      <c r="R11955" s="31"/>
      <c r="S11955" s="31"/>
      <c r="T11955" s="31"/>
      <c r="U11955" s="31"/>
      <c r="V11955" s="31"/>
      <c r="W11955" s="31"/>
      <c r="X11955" s="31"/>
      <c r="Y11955" s="31"/>
      <c r="Z11955" s="31"/>
      <c r="AA11955" s="31"/>
      <c r="AB11955" s="31"/>
      <c r="AC11955" s="31"/>
      <c r="AD11955" s="31"/>
      <c r="AE11955" s="31"/>
      <c r="AF11955" s="31"/>
      <c r="AG11955" s="31"/>
      <c r="AH11955" s="31"/>
      <c r="AI11955" s="31"/>
      <c r="AJ11955" s="31"/>
      <c r="AK11955" s="31"/>
      <c r="AL11955" s="31"/>
      <c r="AO11955" s="376"/>
    </row>
    <row r="11956" spans="1:41" x14ac:dyDescent="0.25">
      <c r="A11956" s="44" t="s">
        <v>1247</v>
      </c>
      <c r="B11956" s="44" t="s">
        <v>12180</v>
      </c>
      <c r="C11956" s="45">
        <v>15.23</v>
      </c>
      <c r="D11956" s="45" t="s">
        <v>12549</v>
      </c>
      <c r="E11956" s="46">
        <v>46934</v>
      </c>
      <c r="F11956" s="45"/>
      <c r="G11956" s="93"/>
      <c r="H11956" s="93"/>
      <c r="I11956" s="99"/>
      <c r="J11956" s="99"/>
      <c r="K11956" s="99"/>
      <c r="L11956" s="99"/>
      <c r="M11956" s="99"/>
      <c r="N11956" s="99"/>
      <c r="O11956" s="99"/>
      <c r="P11956" s="99"/>
      <c r="Q11956" s="99"/>
      <c r="R11956" s="99"/>
      <c r="S11956" s="99"/>
      <c r="T11956" s="99"/>
      <c r="U11956" s="99"/>
      <c r="V11956" s="99"/>
      <c r="W11956" s="99"/>
      <c r="X11956" s="99"/>
      <c r="Y11956" s="99"/>
      <c r="Z11956" s="99"/>
      <c r="AA11956" s="99"/>
      <c r="AB11956" s="99"/>
      <c r="AC11956" s="99"/>
      <c r="AD11956" s="99"/>
      <c r="AE11956" s="99"/>
      <c r="AF11956" s="99"/>
      <c r="AG11956" s="99"/>
      <c r="AH11956" s="31"/>
      <c r="AI11956" s="31"/>
      <c r="AJ11956" s="31"/>
      <c r="AK11956" s="31"/>
      <c r="AL11956" s="31"/>
      <c r="AO11956" s="376"/>
    </row>
    <row r="11957" spans="1:41" x14ac:dyDescent="0.25">
      <c r="A11957" s="44" t="s">
        <v>1247</v>
      </c>
      <c r="B11957" s="44" t="s">
        <v>12103</v>
      </c>
      <c r="C11957" s="45">
        <v>22.23</v>
      </c>
      <c r="D11957" s="45" t="s">
        <v>12549</v>
      </c>
      <c r="E11957" s="46">
        <v>46934</v>
      </c>
      <c r="F11957" s="45"/>
      <c r="G11957" s="93"/>
      <c r="H11957" s="93"/>
      <c r="I11957" s="99"/>
      <c r="J11957" s="99"/>
      <c r="K11957" s="99"/>
      <c r="L11957" s="99"/>
      <c r="M11957" s="99"/>
      <c r="N11957" s="99"/>
      <c r="O11957" s="99"/>
      <c r="P11957" s="99"/>
      <c r="Q11957" s="99"/>
      <c r="R11957" s="99"/>
      <c r="S11957" s="99"/>
      <c r="T11957" s="99"/>
      <c r="U11957" s="99"/>
      <c r="V11957" s="99"/>
      <c r="W11957" s="99"/>
      <c r="X11957" s="99"/>
      <c r="Y11957" s="99"/>
      <c r="Z11957" s="99"/>
      <c r="AA11957" s="99"/>
      <c r="AB11957" s="99"/>
      <c r="AC11957" s="99"/>
      <c r="AD11957" s="99"/>
      <c r="AE11957" s="99"/>
      <c r="AF11957" s="99"/>
      <c r="AG11957" s="99"/>
      <c r="AH11957" s="31"/>
      <c r="AI11957" s="31"/>
      <c r="AJ11957" s="31"/>
      <c r="AK11957" s="31"/>
      <c r="AL11957" s="31"/>
      <c r="AO11957" s="376"/>
    </row>
    <row r="11958" spans="1:41" x14ac:dyDescent="0.25">
      <c r="A11958" s="44" t="s">
        <v>18083</v>
      </c>
      <c r="B11958" s="44" t="s">
        <v>5321</v>
      </c>
      <c r="C11958" s="45">
        <v>26010401</v>
      </c>
      <c r="D11958" s="45" t="s">
        <v>11363</v>
      </c>
      <c r="E11958" s="45" t="s">
        <v>17459</v>
      </c>
      <c r="AO11958" s="376"/>
    </row>
    <row r="11959" spans="1:41" x14ac:dyDescent="0.3">
      <c r="A11959" s="333" t="s">
        <v>15395</v>
      </c>
      <c r="B11959" s="333" t="s">
        <v>1176</v>
      </c>
      <c r="C11959" s="125" t="s">
        <v>15480</v>
      </c>
      <c r="D11959" s="32" t="s">
        <v>20309</v>
      </c>
      <c r="E11959" s="125" t="s">
        <v>9839</v>
      </c>
      <c r="F11959" s="125" t="s">
        <v>1189</v>
      </c>
      <c r="G11959" s="125" t="s">
        <v>1190</v>
      </c>
      <c r="AO11959" s="376"/>
    </row>
    <row r="11960" spans="1:41" x14ac:dyDescent="0.25">
      <c r="A11960" s="44" t="s">
        <v>18084</v>
      </c>
      <c r="B11960" s="44" t="s">
        <v>1666</v>
      </c>
      <c r="C11960" s="45">
        <v>250101</v>
      </c>
      <c r="D11960" s="45" t="s">
        <v>11363</v>
      </c>
      <c r="E11960" s="45" t="s">
        <v>12551</v>
      </c>
      <c r="AO11960" s="376"/>
    </row>
    <row r="11961" spans="1:41" x14ac:dyDescent="0.25">
      <c r="A11961" s="44" t="s">
        <v>18084</v>
      </c>
      <c r="B11961" s="44" t="s">
        <v>5321</v>
      </c>
      <c r="C11961" s="45">
        <v>25010401</v>
      </c>
      <c r="D11961" s="45" t="s">
        <v>11363</v>
      </c>
      <c r="E11961" s="45" t="s">
        <v>12564</v>
      </c>
      <c r="AO11961" s="376"/>
    </row>
    <row r="11962" spans="1:41" x14ac:dyDescent="0.25">
      <c r="A11962" s="44" t="s">
        <v>21760</v>
      </c>
      <c r="B11962" s="44" t="s">
        <v>21498</v>
      </c>
      <c r="C11962" s="45">
        <v>260402</v>
      </c>
      <c r="D11962" s="45" t="s">
        <v>11363</v>
      </c>
      <c r="E11962" s="45" t="s">
        <v>11152</v>
      </c>
      <c r="AO11962" s="376"/>
    </row>
    <row r="11963" spans="1:41" x14ac:dyDescent="0.25">
      <c r="A11963" s="44" t="s">
        <v>18085</v>
      </c>
      <c r="B11963" s="44" t="s">
        <v>2355</v>
      </c>
      <c r="C11963" s="45">
        <v>251001</v>
      </c>
      <c r="D11963" s="45" t="s">
        <v>11363</v>
      </c>
      <c r="E11963" s="45" t="s">
        <v>11146</v>
      </c>
      <c r="AO11963" s="376"/>
    </row>
    <row r="11964" spans="1:41" x14ac:dyDescent="0.25">
      <c r="A11964" s="44" t="s">
        <v>5324</v>
      </c>
      <c r="B11964" s="44" t="s">
        <v>5130</v>
      </c>
      <c r="C11964" s="45">
        <v>22010701</v>
      </c>
      <c r="D11964" s="45" t="s">
        <v>11363</v>
      </c>
      <c r="E11964" s="45" t="s">
        <v>5131</v>
      </c>
      <c r="AO11964" s="376"/>
    </row>
    <row r="11965" spans="1:41" x14ac:dyDescent="0.25">
      <c r="A11965" s="44" t="s">
        <v>5324</v>
      </c>
      <c r="B11965" s="44" t="s">
        <v>924</v>
      </c>
      <c r="C11965" s="45">
        <v>22010702</v>
      </c>
      <c r="D11965" s="45" t="s">
        <v>11363</v>
      </c>
      <c r="E11965" s="45" t="s">
        <v>5131</v>
      </c>
      <c r="AO11965" s="376"/>
    </row>
    <row r="11966" spans="1:41" x14ac:dyDescent="0.25">
      <c r="A11966" s="44" t="s">
        <v>5324</v>
      </c>
      <c r="B11966" s="44" t="s">
        <v>3841</v>
      </c>
      <c r="C11966" s="45">
        <v>24060401</v>
      </c>
      <c r="D11966" s="45" t="s">
        <v>11363</v>
      </c>
      <c r="E11966" s="45" t="s">
        <v>4962</v>
      </c>
      <c r="AO11966" s="376"/>
    </row>
    <row r="11967" spans="1:41" x14ac:dyDescent="0.25">
      <c r="A11967" s="44" t="s">
        <v>5324</v>
      </c>
      <c r="B11967" s="44" t="s">
        <v>926</v>
      </c>
      <c r="C11967" s="45">
        <v>24060402</v>
      </c>
      <c r="D11967" s="45" t="s">
        <v>11363</v>
      </c>
      <c r="E11967" s="45" t="s">
        <v>4962</v>
      </c>
      <c r="AO11967" s="376"/>
    </row>
    <row r="11968" spans="1:41" x14ac:dyDescent="0.25">
      <c r="A11968" s="44" t="s">
        <v>9680</v>
      </c>
      <c r="B11968" s="44" t="s">
        <v>21398</v>
      </c>
      <c r="C11968" s="45" t="s">
        <v>9319</v>
      </c>
      <c r="D11968" s="45" t="s">
        <v>21447</v>
      </c>
      <c r="E11968" s="46">
        <v>46507</v>
      </c>
      <c r="AO11968" s="376"/>
    </row>
    <row r="11969" spans="1:41" x14ac:dyDescent="0.25">
      <c r="A11969" s="44" t="s">
        <v>507</v>
      </c>
      <c r="B11969" s="44" t="s">
        <v>21398</v>
      </c>
      <c r="C11969" s="45" t="s">
        <v>6810</v>
      </c>
      <c r="D11969" s="45" t="s">
        <v>21447</v>
      </c>
      <c r="E11969" s="46">
        <v>46507</v>
      </c>
      <c r="AO11969" s="376"/>
    </row>
    <row r="11970" spans="1:41" x14ac:dyDescent="0.3">
      <c r="A11970" s="333" t="s">
        <v>2181</v>
      </c>
      <c r="B11970" s="333" t="s">
        <v>8044</v>
      </c>
      <c r="C11970" s="125" t="s">
        <v>8045</v>
      </c>
      <c r="D11970" s="32" t="s">
        <v>20309</v>
      </c>
      <c r="E11970" s="125" t="s">
        <v>7871</v>
      </c>
      <c r="F11970" s="125" t="s">
        <v>1189</v>
      </c>
      <c r="G11970" s="125" t="s">
        <v>1190</v>
      </c>
      <c r="AO11970" s="376"/>
    </row>
    <row r="11971" spans="1:41" x14ac:dyDescent="0.25">
      <c r="A11971" s="44" t="s">
        <v>9489</v>
      </c>
      <c r="B11971" s="92" t="s">
        <v>9602</v>
      </c>
      <c r="C11971" s="45" t="s">
        <v>9334</v>
      </c>
      <c r="D11971" s="93" t="s">
        <v>9601</v>
      </c>
      <c r="E11971" s="94">
        <v>46568</v>
      </c>
      <c r="F11971" s="93"/>
      <c r="G11971" s="93"/>
      <c r="H11971" s="93"/>
      <c r="I11971" s="99"/>
      <c r="J11971" s="99"/>
      <c r="K11971" s="99"/>
      <c r="L11971" s="99"/>
      <c r="M11971" s="99"/>
      <c r="N11971" s="99"/>
      <c r="O11971" s="99"/>
      <c r="P11971" s="99"/>
      <c r="Q11971" s="99"/>
      <c r="R11971" s="99"/>
      <c r="S11971" s="99"/>
      <c r="T11971" s="99"/>
      <c r="U11971" s="99"/>
      <c r="V11971" s="99"/>
      <c r="W11971" s="99"/>
      <c r="X11971" s="99"/>
      <c r="Y11971" s="99"/>
      <c r="Z11971" s="99"/>
      <c r="AA11971" s="99"/>
      <c r="AB11971" s="99"/>
      <c r="AC11971" s="99"/>
      <c r="AD11971" s="99"/>
      <c r="AE11971" s="99"/>
      <c r="AF11971" s="99"/>
      <c r="AG11971" s="99"/>
      <c r="AH11971" s="31"/>
      <c r="AI11971" s="31"/>
      <c r="AJ11971" s="31"/>
      <c r="AK11971" s="31"/>
      <c r="AL11971" s="31"/>
      <c r="AO11971" s="376"/>
    </row>
    <row r="11972" spans="1:41" x14ac:dyDescent="0.25">
      <c r="A11972" s="44" t="s">
        <v>18086</v>
      </c>
      <c r="B11972" s="44" t="s">
        <v>3474</v>
      </c>
      <c r="C11972" s="45">
        <v>250503</v>
      </c>
      <c r="D11972" s="45" t="s">
        <v>11363</v>
      </c>
      <c r="E11972" s="45" t="s">
        <v>15608</v>
      </c>
      <c r="AO11972" s="376"/>
    </row>
    <row r="11973" spans="1:41" x14ac:dyDescent="0.3">
      <c r="A11973" s="333" t="s">
        <v>1070</v>
      </c>
      <c r="B11973" s="333" t="s">
        <v>6928</v>
      </c>
      <c r="C11973" s="125" t="s">
        <v>19094</v>
      </c>
      <c r="D11973" s="32" t="s">
        <v>20309</v>
      </c>
      <c r="E11973" s="125" t="s">
        <v>9249</v>
      </c>
      <c r="F11973" s="125" t="s">
        <v>1189</v>
      </c>
      <c r="G11973" s="125" t="s">
        <v>1190</v>
      </c>
      <c r="AO11973" s="376"/>
    </row>
    <row r="11974" spans="1:41" x14ac:dyDescent="0.25">
      <c r="A11974" s="44" t="s">
        <v>8401</v>
      </c>
      <c r="B11974" s="44" t="s">
        <v>929</v>
      </c>
      <c r="C11974" s="45">
        <v>23110301</v>
      </c>
      <c r="D11974" s="45" t="s">
        <v>11363</v>
      </c>
      <c r="E11974" s="45" t="s">
        <v>8334</v>
      </c>
      <c r="AO11974" s="376"/>
    </row>
    <row r="11975" spans="1:41" x14ac:dyDescent="0.25">
      <c r="A11975" s="44" t="s">
        <v>8401</v>
      </c>
      <c r="B11975" s="44" t="s">
        <v>5325</v>
      </c>
      <c r="C11975" s="45">
        <v>23110302</v>
      </c>
      <c r="D11975" s="45" t="s">
        <v>11363</v>
      </c>
      <c r="E11975" s="45" t="s">
        <v>8334</v>
      </c>
      <c r="AO11975" s="376"/>
    </row>
    <row r="11976" spans="1:41" x14ac:dyDescent="0.25">
      <c r="A11976" s="44" t="s">
        <v>7887</v>
      </c>
      <c r="B11976" s="44" t="s">
        <v>942</v>
      </c>
      <c r="C11976" s="45">
        <v>230806</v>
      </c>
      <c r="D11976" s="45" t="s">
        <v>11363</v>
      </c>
      <c r="E11976" s="45" t="s">
        <v>4151</v>
      </c>
      <c r="AO11976" s="376"/>
    </row>
    <row r="11977" spans="1:41" x14ac:dyDescent="0.25">
      <c r="A11977" s="44" t="s">
        <v>4280</v>
      </c>
      <c r="B11977" s="44" t="s">
        <v>3841</v>
      </c>
      <c r="C11977" s="45">
        <v>24060401</v>
      </c>
      <c r="D11977" s="45" t="s">
        <v>11363</v>
      </c>
      <c r="E11977" s="45" t="s">
        <v>4962</v>
      </c>
      <c r="AO11977" s="376"/>
    </row>
    <row r="11978" spans="1:41" x14ac:dyDescent="0.25">
      <c r="A11978" s="44" t="s">
        <v>4280</v>
      </c>
      <c r="B11978" s="44" t="s">
        <v>926</v>
      </c>
      <c r="C11978" s="45">
        <v>24060402</v>
      </c>
      <c r="D11978" s="45" t="s">
        <v>11363</v>
      </c>
      <c r="E11978" s="45" t="s">
        <v>4962</v>
      </c>
      <c r="AO11978" s="376"/>
    </row>
    <row r="11979" spans="1:41" x14ac:dyDescent="0.25">
      <c r="A11979" s="44" t="s">
        <v>15866</v>
      </c>
      <c r="B11979" s="44" t="s">
        <v>925</v>
      </c>
      <c r="C11979" s="45">
        <v>250601</v>
      </c>
      <c r="D11979" s="45" t="s">
        <v>11363</v>
      </c>
      <c r="E11979" s="45" t="s">
        <v>15609</v>
      </c>
      <c r="AO11979" s="376"/>
    </row>
    <row r="11980" spans="1:41" x14ac:dyDescent="0.25">
      <c r="A11980" s="44" t="s">
        <v>15866</v>
      </c>
      <c r="B11980" s="44" t="s">
        <v>5134</v>
      </c>
      <c r="C11980" s="45">
        <v>250802</v>
      </c>
      <c r="D11980" s="45" t="s">
        <v>11363</v>
      </c>
      <c r="E11980" s="45" t="s">
        <v>9880</v>
      </c>
      <c r="AO11980" s="376"/>
    </row>
    <row r="11981" spans="1:41" x14ac:dyDescent="0.25">
      <c r="A11981" s="44" t="s">
        <v>8180</v>
      </c>
      <c r="B11981" s="44" t="s">
        <v>21365</v>
      </c>
      <c r="C11981" s="45" t="s">
        <v>8133</v>
      </c>
      <c r="D11981" s="45" t="s">
        <v>21447</v>
      </c>
      <c r="E11981" s="46">
        <v>46752</v>
      </c>
      <c r="AO11981" s="376"/>
    </row>
    <row r="11982" spans="1:41" x14ac:dyDescent="0.25">
      <c r="A11982" s="44" t="s">
        <v>8180</v>
      </c>
      <c r="B11982" s="44" t="s">
        <v>21407</v>
      </c>
      <c r="C11982" s="45" t="s">
        <v>9307</v>
      </c>
      <c r="D11982" s="45" t="s">
        <v>21447</v>
      </c>
      <c r="E11982" s="46">
        <v>46507</v>
      </c>
      <c r="AO11982" s="376"/>
    </row>
    <row r="11983" spans="1:41" x14ac:dyDescent="0.25">
      <c r="A11983" s="44" t="s">
        <v>8180</v>
      </c>
      <c r="B11983" s="44" t="s">
        <v>5134</v>
      </c>
      <c r="C11983" s="45">
        <v>230807</v>
      </c>
      <c r="D11983" s="45" t="s">
        <v>11363</v>
      </c>
      <c r="E11983" s="45" t="s">
        <v>8282</v>
      </c>
      <c r="AO11983" s="376"/>
    </row>
    <row r="11984" spans="1:41" x14ac:dyDescent="0.25">
      <c r="A11984" s="44" t="s">
        <v>21761</v>
      </c>
      <c r="B11984" s="44" t="s">
        <v>15611</v>
      </c>
      <c r="C11984" s="45">
        <v>25050401</v>
      </c>
      <c r="D11984" s="45" t="s">
        <v>11363</v>
      </c>
      <c r="E11984" s="45" t="s">
        <v>7105</v>
      </c>
      <c r="AO11984" s="376"/>
    </row>
    <row r="11985" spans="1:41" x14ac:dyDescent="0.25">
      <c r="A11985" s="44" t="s">
        <v>21761</v>
      </c>
      <c r="B11985" s="44" t="s">
        <v>927</v>
      </c>
      <c r="C11985" s="45">
        <v>26060202</v>
      </c>
      <c r="D11985" s="45" t="s">
        <v>11363</v>
      </c>
      <c r="E11985" s="45" t="s">
        <v>9840</v>
      </c>
      <c r="AO11985" s="376"/>
    </row>
    <row r="11986" spans="1:41" x14ac:dyDescent="0.3">
      <c r="A11986" s="333" t="s">
        <v>11061</v>
      </c>
      <c r="B11986" s="333" t="s">
        <v>1156</v>
      </c>
      <c r="C11986" s="125" t="s">
        <v>10965</v>
      </c>
      <c r="D11986" s="32" t="s">
        <v>20309</v>
      </c>
      <c r="E11986" s="125" t="s">
        <v>2593</v>
      </c>
      <c r="F11986" s="125" t="s">
        <v>1189</v>
      </c>
      <c r="G11986" s="125" t="s">
        <v>1190</v>
      </c>
      <c r="AO11986" s="376"/>
    </row>
    <row r="11987" spans="1:41" x14ac:dyDescent="0.3">
      <c r="A11987" s="333" t="s">
        <v>19007</v>
      </c>
      <c r="B11987" s="333" t="s">
        <v>1159</v>
      </c>
      <c r="C11987" s="125" t="s">
        <v>19092</v>
      </c>
      <c r="D11987" s="32" t="s">
        <v>20309</v>
      </c>
      <c r="E11987" s="125" t="s">
        <v>9249</v>
      </c>
      <c r="F11987" s="125" t="s">
        <v>1189</v>
      </c>
      <c r="G11987" s="125" t="s">
        <v>1190</v>
      </c>
      <c r="AO11987" s="376"/>
    </row>
    <row r="11988" spans="1:41" x14ac:dyDescent="0.25">
      <c r="A11988" s="44" t="s">
        <v>1868</v>
      </c>
      <c r="B11988" s="44" t="s">
        <v>7139</v>
      </c>
      <c r="C11988" s="45" t="s">
        <v>7155</v>
      </c>
      <c r="D11988" s="46" t="s">
        <v>21328</v>
      </c>
      <c r="E11988" s="46">
        <v>46579</v>
      </c>
      <c r="AO11988" s="376"/>
    </row>
    <row r="11989" spans="1:41" x14ac:dyDescent="0.25">
      <c r="A11989" s="44" t="s">
        <v>16534</v>
      </c>
      <c r="B11989" s="44" t="s">
        <v>21380</v>
      </c>
      <c r="C11989" s="45" t="s">
        <v>16524</v>
      </c>
      <c r="D11989" s="45" t="s">
        <v>21447</v>
      </c>
      <c r="E11989" s="46">
        <v>46477</v>
      </c>
      <c r="AO11989" s="376"/>
    </row>
    <row r="11990" spans="1:41" x14ac:dyDescent="0.3">
      <c r="A11990" s="99" t="s">
        <v>15489</v>
      </c>
      <c r="B11990" s="92" t="s">
        <v>3962</v>
      </c>
      <c r="C11990" s="93" t="s">
        <v>15481</v>
      </c>
      <c r="D11990" s="93" t="s">
        <v>1201</v>
      </c>
      <c r="E11990" s="94">
        <v>46681</v>
      </c>
      <c r="F11990" s="93"/>
      <c r="G11990" s="93"/>
      <c r="H11990" s="93" t="s">
        <v>1190</v>
      </c>
      <c r="I11990" s="99"/>
      <c r="J11990" s="99"/>
      <c r="K11990" s="99"/>
      <c r="L11990" s="99"/>
      <c r="M11990" s="99"/>
      <c r="N11990" s="99"/>
      <c r="O11990" s="99"/>
      <c r="P11990" s="99"/>
      <c r="Q11990" s="99"/>
      <c r="R11990" s="99"/>
      <c r="S11990" s="99"/>
      <c r="T11990" s="99"/>
      <c r="U11990" s="99"/>
      <c r="V11990" s="99"/>
      <c r="W11990" s="99"/>
      <c r="X11990" s="99"/>
      <c r="Y11990" s="99"/>
      <c r="Z11990" s="99"/>
      <c r="AA11990" s="99"/>
      <c r="AB11990" s="99"/>
      <c r="AC11990" s="99"/>
      <c r="AD11990" s="99"/>
      <c r="AE11990" s="99"/>
      <c r="AF11990" s="99"/>
      <c r="AG11990" s="99"/>
      <c r="AH11990" s="31"/>
      <c r="AI11990" s="31"/>
      <c r="AJ11990" s="31"/>
      <c r="AK11990" s="31"/>
      <c r="AL11990" s="31"/>
      <c r="AO11990" s="376"/>
    </row>
    <row r="11991" spans="1:41" x14ac:dyDescent="0.25">
      <c r="A11991" s="44" t="s">
        <v>8181</v>
      </c>
      <c r="B11991" s="44" t="s">
        <v>21365</v>
      </c>
      <c r="C11991" s="45" t="s">
        <v>8133</v>
      </c>
      <c r="D11991" s="45" t="s">
        <v>21447</v>
      </c>
      <c r="E11991" s="46">
        <v>46752</v>
      </c>
      <c r="AO11991" s="376"/>
    </row>
    <row r="11992" spans="1:41" x14ac:dyDescent="0.25">
      <c r="A11992" s="44" t="s">
        <v>10631</v>
      </c>
      <c r="B11992" s="44" t="s">
        <v>13578</v>
      </c>
      <c r="C11992" s="45">
        <v>28.25</v>
      </c>
      <c r="D11992" s="45" t="s">
        <v>12549</v>
      </c>
      <c r="E11992" s="46">
        <v>47664</v>
      </c>
      <c r="F11992" s="45"/>
      <c r="G11992" s="93"/>
      <c r="H11992" s="93"/>
      <c r="I11992" s="99"/>
      <c r="J11992" s="99"/>
      <c r="K11992" s="99"/>
      <c r="L11992" s="99"/>
      <c r="M11992" s="99"/>
      <c r="N11992" s="99"/>
      <c r="O11992" s="99"/>
      <c r="P11992" s="99"/>
      <c r="Q11992" s="99"/>
      <c r="R11992" s="99"/>
      <c r="S11992" s="99"/>
      <c r="T11992" s="99"/>
      <c r="U11992" s="99"/>
      <c r="V11992" s="99"/>
      <c r="W11992" s="99"/>
      <c r="X11992" s="99"/>
      <c r="Y11992" s="99"/>
      <c r="Z11992" s="99"/>
      <c r="AA11992" s="99"/>
      <c r="AB11992" s="99"/>
      <c r="AC11992" s="99"/>
      <c r="AD11992" s="99"/>
      <c r="AE11992" s="99"/>
      <c r="AF11992" s="99"/>
      <c r="AG11992" s="99"/>
      <c r="AH11992" s="31"/>
      <c r="AI11992" s="31"/>
      <c r="AJ11992" s="31"/>
      <c r="AK11992" s="31"/>
      <c r="AL11992" s="31"/>
      <c r="AO11992" s="376"/>
    </row>
    <row r="11993" spans="1:41" x14ac:dyDescent="0.25">
      <c r="A11993" s="44" t="s">
        <v>10631</v>
      </c>
      <c r="B11993" s="44" t="s">
        <v>10347</v>
      </c>
      <c r="C11993" s="45">
        <v>240402</v>
      </c>
      <c r="D11993" s="45" t="s">
        <v>11363</v>
      </c>
      <c r="E11993" s="45" t="s">
        <v>5037</v>
      </c>
      <c r="AO11993" s="376"/>
    </row>
    <row r="11994" spans="1:41" x14ac:dyDescent="0.25">
      <c r="A11994" s="44" t="s">
        <v>13043</v>
      </c>
      <c r="B11994" s="44" t="s">
        <v>21434</v>
      </c>
      <c r="C11994" s="45" t="s">
        <v>16562</v>
      </c>
      <c r="D11994" s="45" t="s">
        <v>21447</v>
      </c>
      <c r="E11994" s="46">
        <v>46418</v>
      </c>
      <c r="AO11994" s="376"/>
    </row>
    <row r="11995" spans="1:41" x14ac:dyDescent="0.25">
      <c r="A11995" s="329" t="s">
        <v>13043</v>
      </c>
      <c r="B11995" s="92" t="s">
        <v>13051</v>
      </c>
      <c r="C11995" s="93" t="s">
        <v>13052</v>
      </c>
      <c r="D11995" s="93" t="s">
        <v>1201</v>
      </c>
      <c r="E11995" s="94">
        <v>47223</v>
      </c>
      <c r="F11995" s="93"/>
      <c r="G11995" s="93"/>
      <c r="H11995" s="93"/>
      <c r="I11995" s="99"/>
      <c r="J11995" s="99"/>
      <c r="K11995" s="99"/>
      <c r="L11995" s="99"/>
      <c r="M11995" s="99"/>
      <c r="N11995" s="99"/>
      <c r="O11995" s="99"/>
      <c r="P11995" s="99"/>
      <c r="Q11995" s="99"/>
      <c r="R11995" s="99"/>
      <c r="S11995" s="99"/>
      <c r="T11995" s="99"/>
      <c r="U11995" s="99"/>
      <c r="V11995" s="99"/>
      <c r="W11995" s="99"/>
      <c r="X11995" s="99"/>
      <c r="Y11995" s="99"/>
      <c r="Z11995" s="99"/>
      <c r="AA11995" s="99"/>
      <c r="AB11995" s="99"/>
      <c r="AC11995" s="99"/>
      <c r="AD11995" s="99"/>
      <c r="AE11995" s="99"/>
      <c r="AF11995" s="99"/>
      <c r="AG11995" s="99"/>
      <c r="AH11995" s="31"/>
      <c r="AI11995" s="31"/>
      <c r="AJ11995" s="31"/>
      <c r="AK11995" s="31"/>
      <c r="AL11995" s="31"/>
      <c r="AO11995" s="376"/>
    </row>
    <row r="11996" spans="1:41" x14ac:dyDescent="0.25">
      <c r="A11996" s="44" t="s">
        <v>9490</v>
      </c>
      <c r="B11996" s="92" t="s">
        <v>9602</v>
      </c>
      <c r="C11996" s="77" t="s">
        <v>9336</v>
      </c>
      <c r="D11996" s="93" t="s">
        <v>9601</v>
      </c>
      <c r="E11996" s="94">
        <v>46568</v>
      </c>
      <c r="F11996" s="93"/>
      <c r="G11996" s="93"/>
      <c r="H11996" s="93"/>
      <c r="I11996" s="99"/>
      <c r="J11996" s="99"/>
      <c r="K11996" s="99"/>
      <c r="L11996" s="99"/>
      <c r="M11996" s="99"/>
      <c r="N11996" s="99"/>
      <c r="O11996" s="99"/>
      <c r="P11996" s="99"/>
      <c r="Q11996" s="99"/>
      <c r="R11996" s="99"/>
      <c r="S11996" s="99"/>
      <c r="T11996" s="99"/>
      <c r="U11996" s="99"/>
      <c r="V11996" s="99"/>
      <c r="W11996" s="99"/>
      <c r="X11996" s="99"/>
      <c r="Y11996" s="99"/>
      <c r="Z11996" s="99"/>
      <c r="AA11996" s="99"/>
      <c r="AB11996" s="99"/>
      <c r="AC11996" s="99"/>
      <c r="AD11996" s="99"/>
      <c r="AE11996" s="99"/>
      <c r="AF11996" s="99"/>
      <c r="AG11996" s="99"/>
      <c r="AH11996" s="31"/>
      <c r="AI11996" s="31"/>
      <c r="AJ11996" s="31"/>
      <c r="AK11996" s="31"/>
      <c r="AL11996" s="31"/>
      <c r="AO11996" s="376"/>
    </row>
    <row r="11997" spans="1:41" x14ac:dyDescent="0.25">
      <c r="A11997" s="44" t="s">
        <v>6678</v>
      </c>
      <c r="B11997" s="44" t="s">
        <v>11934</v>
      </c>
      <c r="C11997" s="45" t="s">
        <v>11941</v>
      </c>
      <c r="D11997" s="45" t="s">
        <v>11204</v>
      </c>
      <c r="E11997" s="45" t="s">
        <v>4966</v>
      </c>
      <c r="F11997" s="93"/>
      <c r="G11997" s="93"/>
      <c r="H11997" s="93"/>
      <c r="I11997" s="99"/>
      <c r="J11997" s="99"/>
      <c r="K11997" s="99"/>
      <c r="L11997" s="99"/>
      <c r="M11997" s="99"/>
      <c r="N11997" s="99"/>
      <c r="O11997" s="99"/>
      <c r="P11997" s="99"/>
      <c r="Q11997" s="99"/>
      <c r="R11997" s="99"/>
      <c r="S11997" s="99"/>
      <c r="T11997" s="99"/>
      <c r="U11997" s="99"/>
      <c r="V11997" s="99"/>
      <c r="W11997" s="99"/>
      <c r="X11997" s="99"/>
      <c r="Y11997" s="99"/>
      <c r="Z11997" s="99"/>
      <c r="AA11997" s="99"/>
      <c r="AB11997" s="99"/>
      <c r="AC11997" s="99"/>
      <c r="AD11997" s="99"/>
      <c r="AE11997" s="99"/>
      <c r="AF11997" s="99"/>
      <c r="AG11997" s="99"/>
      <c r="AH11997" s="31"/>
      <c r="AI11997" s="31"/>
      <c r="AJ11997" s="31"/>
      <c r="AK11997" s="31"/>
      <c r="AL11997" s="31"/>
      <c r="AO11997" s="376"/>
    </row>
    <row r="11998" spans="1:41" x14ac:dyDescent="0.25">
      <c r="A11998" s="44" t="s">
        <v>6678</v>
      </c>
      <c r="B11998" s="44" t="s">
        <v>11934</v>
      </c>
      <c r="C11998" s="45" t="s">
        <v>11941</v>
      </c>
      <c r="D11998" s="93" t="s">
        <v>17443</v>
      </c>
      <c r="E11998" s="45" t="s">
        <v>4966</v>
      </c>
      <c r="F11998" s="93"/>
      <c r="G11998" s="93"/>
      <c r="H11998" s="93"/>
      <c r="I11998" s="99"/>
      <c r="J11998" s="99"/>
      <c r="K11998" s="99"/>
      <c r="L11998" s="99"/>
      <c r="M11998" s="99"/>
      <c r="N11998" s="99"/>
      <c r="O11998" s="99"/>
      <c r="P11998" s="99"/>
      <c r="Q11998" s="99"/>
      <c r="R11998" s="99"/>
      <c r="S11998" s="99"/>
      <c r="T11998" s="99"/>
      <c r="U11998" s="99"/>
      <c r="V11998" s="99"/>
      <c r="W11998" s="99"/>
      <c r="X11998" s="99"/>
      <c r="Y11998" s="99"/>
      <c r="Z11998" s="99"/>
      <c r="AA11998" s="99"/>
      <c r="AB11998" s="99"/>
      <c r="AC11998" s="99"/>
      <c r="AD11998" s="99"/>
      <c r="AE11998" s="99"/>
      <c r="AF11998" s="99"/>
      <c r="AG11998" s="99"/>
      <c r="AH11998" s="31"/>
      <c r="AI11998" s="31"/>
      <c r="AJ11998" s="31"/>
      <c r="AK11998" s="31"/>
      <c r="AL11998" s="31"/>
      <c r="AO11998" s="376"/>
    </row>
    <row r="11999" spans="1:41" x14ac:dyDescent="0.25">
      <c r="A11999" s="44" t="s">
        <v>6678</v>
      </c>
      <c r="B11999" s="44" t="s">
        <v>4076</v>
      </c>
      <c r="C11999" s="45" t="s">
        <v>11941</v>
      </c>
      <c r="D11999" s="45" t="s">
        <v>9895</v>
      </c>
      <c r="E11999" s="46">
        <v>47422</v>
      </c>
      <c r="F11999" s="93"/>
      <c r="G11999" s="93"/>
      <c r="H11999" s="93"/>
      <c r="I11999" s="99"/>
      <c r="J11999" s="99"/>
      <c r="K11999" s="99"/>
      <c r="L11999" s="99"/>
      <c r="M11999" s="99"/>
      <c r="N11999" s="99"/>
      <c r="O11999" s="99"/>
      <c r="P11999" s="99"/>
      <c r="Q11999" s="99"/>
      <c r="R11999" s="99"/>
      <c r="S11999" s="99"/>
      <c r="T11999" s="99"/>
      <c r="U11999" s="99"/>
      <c r="V11999" s="99"/>
      <c r="W11999" s="99"/>
      <c r="X11999" s="99"/>
      <c r="Y11999" s="99"/>
      <c r="Z11999" s="99"/>
      <c r="AA11999" s="99"/>
      <c r="AB11999" s="99"/>
      <c r="AC11999" s="99"/>
      <c r="AD11999" s="99"/>
      <c r="AE11999" s="99"/>
      <c r="AF11999" s="99"/>
      <c r="AG11999" s="99"/>
      <c r="AH11999" s="31"/>
      <c r="AI11999" s="31"/>
      <c r="AJ11999" s="31"/>
      <c r="AK11999" s="31"/>
      <c r="AL11999" s="31"/>
      <c r="AO11999" s="376"/>
    </row>
    <row r="12000" spans="1:41" x14ac:dyDescent="0.25">
      <c r="A12000" s="114" t="s">
        <v>2059</v>
      </c>
      <c r="B12000" s="114" t="s">
        <v>1997</v>
      </c>
      <c r="C12000" s="106" t="s">
        <v>1968</v>
      </c>
      <c r="D12000" s="93" t="s">
        <v>1394</v>
      </c>
      <c r="E12000" s="115">
        <v>47664</v>
      </c>
      <c r="F12000" s="93"/>
      <c r="G12000" s="93"/>
      <c r="H12000" s="93"/>
      <c r="I12000" s="99"/>
      <c r="J12000" s="99"/>
      <c r="K12000" s="99"/>
      <c r="L12000" s="99"/>
      <c r="M12000" s="99"/>
      <c r="N12000" s="99"/>
      <c r="O12000" s="99"/>
      <c r="P12000" s="99"/>
      <c r="Q12000" s="99"/>
      <c r="R12000" s="99"/>
      <c r="S12000" s="99"/>
      <c r="T12000" s="99"/>
      <c r="U12000" s="99"/>
      <c r="V12000" s="99"/>
      <c r="W12000" s="99"/>
      <c r="X12000" s="99"/>
      <c r="Y12000" s="99"/>
      <c r="Z12000" s="99"/>
      <c r="AA12000" s="99"/>
      <c r="AB12000" s="99"/>
      <c r="AC12000" s="99"/>
      <c r="AD12000" s="99"/>
      <c r="AE12000" s="99"/>
      <c r="AF12000" s="99"/>
      <c r="AG12000" s="99"/>
      <c r="AH12000" s="31"/>
      <c r="AI12000" s="31"/>
      <c r="AJ12000" s="31"/>
      <c r="AK12000" s="31"/>
      <c r="AL12000" s="31"/>
      <c r="AO12000" s="376"/>
    </row>
    <row r="12001" spans="1:41" x14ac:dyDescent="0.25">
      <c r="A12001" s="57" t="s">
        <v>12361</v>
      </c>
      <c r="B12001" s="92" t="s">
        <v>3682</v>
      </c>
      <c r="C12001" s="93" t="s">
        <v>19106</v>
      </c>
      <c r="D12001" s="93" t="s">
        <v>3681</v>
      </c>
      <c r="E12001" s="94">
        <v>48029</v>
      </c>
      <c r="F12001" s="93"/>
      <c r="G12001" s="93"/>
      <c r="H12001" s="93"/>
      <c r="I12001" s="99"/>
      <c r="J12001" s="99"/>
      <c r="K12001" s="99"/>
      <c r="L12001" s="99"/>
      <c r="M12001" s="99"/>
      <c r="N12001" s="44"/>
      <c r="O12001" s="44"/>
      <c r="P12001" s="99"/>
      <c r="Q12001" s="99"/>
      <c r="R12001" s="99"/>
      <c r="S12001" s="99"/>
      <c r="T12001" s="99"/>
      <c r="U12001" s="99"/>
      <c r="V12001" s="99"/>
      <c r="W12001" s="99"/>
      <c r="X12001" s="99"/>
      <c r="Y12001" s="99"/>
      <c r="Z12001" s="99"/>
      <c r="AA12001" s="99"/>
      <c r="AB12001" s="99"/>
      <c r="AC12001" s="99"/>
      <c r="AD12001" s="99"/>
      <c r="AE12001" s="99"/>
      <c r="AF12001" s="99"/>
      <c r="AG12001" s="99"/>
      <c r="AH12001" s="31"/>
      <c r="AI12001" s="31"/>
      <c r="AJ12001" s="31"/>
      <c r="AK12001" s="31"/>
      <c r="AL12001" s="31"/>
      <c r="AO12001" s="376"/>
    </row>
    <row r="12002" spans="1:41" x14ac:dyDescent="0.25">
      <c r="A12002" s="44" t="s">
        <v>12361</v>
      </c>
      <c r="B12002" s="44" t="s">
        <v>12111</v>
      </c>
      <c r="C12002" s="45">
        <v>13.25</v>
      </c>
      <c r="D12002" s="45" t="s">
        <v>12549</v>
      </c>
      <c r="E12002" s="46">
        <v>47664</v>
      </c>
      <c r="F12002" s="45"/>
      <c r="G12002" s="93"/>
      <c r="H12002" s="93"/>
      <c r="I12002" s="99"/>
      <c r="J12002" s="99"/>
      <c r="K12002" s="99"/>
      <c r="L12002" s="99"/>
      <c r="M12002" s="99"/>
      <c r="N12002" s="99"/>
      <c r="O12002" s="99"/>
      <c r="P12002" s="99"/>
      <c r="Q12002" s="99"/>
      <c r="R12002" s="99"/>
      <c r="S12002" s="99"/>
      <c r="T12002" s="99"/>
      <c r="U12002" s="99"/>
      <c r="V12002" s="99"/>
      <c r="W12002" s="99"/>
      <c r="X12002" s="99"/>
      <c r="Y12002" s="99"/>
      <c r="Z12002" s="99"/>
      <c r="AA12002" s="99"/>
      <c r="AB12002" s="99"/>
      <c r="AC12002" s="99"/>
      <c r="AD12002" s="99"/>
      <c r="AE12002" s="99"/>
      <c r="AF12002" s="99"/>
      <c r="AG12002" s="99"/>
      <c r="AH12002" s="31"/>
      <c r="AI12002" s="31"/>
      <c r="AJ12002" s="31"/>
      <c r="AK12002" s="31"/>
      <c r="AL12002" s="31"/>
      <c r="AO12002" s="376"/>
    </row>
    <row r="12003" spans="1:41" x14ac:dyDescent="0.25">
      <c r="A12003" s="44" t="s">
        <v>12361</v>
      </c>
      <c r="B12003" s="44" t="s">
        <v>2350</v>
      </c>
      <c r="C12003" s="45">
        <v>250106</v>
      </c>
      <c r="D12003" s="45" t="s">
        <v>11363</v>
      </c>
      <c r="E12003" s="45" t="s">
        <v>11887</v>
      </c>
      <c r="AO12003" s="376"/>
    </row>
    <row r="12004" spans="1:41" x14ac:dyDescent="0.25">
      <c r="A12004" s="44" t="s">
        <v>9303</v>
      </c>
      <c r="B12004" s="44" t="s">
        <v>21359</v>
      </c>
      <c r="C12004" s="45" t="s">
        <v>9701</v>
      </c>
      <c r="D12004" s="45" t="s">
        <v>21447</v>
      </c>
      <c r="E12004" s="46">
        <v>46752</v>
      </c>
      <c r="AO12004" s="376"/>
    </row>
    <row r="12005" spans="1:41" x14ac:dyDescent="0.25">
      <c r="A12005" s="44" t="s">
        <v>8005</v>
      </c>
      <c r="B12005" s="44" t="s">
        <v>21385</v>
      </c>
      <c r="C12005" s="45" t="s">
        <v>8134</v>
      </c>
      <c r="D12005" s="45" t="s">
        <v>21447</v>
      </c>
      <c r="E12005" s="46">
        <v>46477</v>
      </c>
      <c r="AO12005" s="376"/>
    </row>
    <row r="12006" spans="1:41" x14ac:dyDescent="0.25">
      <c r="A12006" s="44" t="s">
        <v>8005</v>
      </c>
      <c r="B12006" s="44" t="s">
        <v>21436</v>
      </c>
      <c r="C12006" s="45" t="s">
        <v>8000</v>
      </c>
      <c r="D12006" s="45" t="s">
        <v>21447</v>
      </c>
      <c r="E12006" s="46">
        <v>46660</v>
      </c>
      <c r="AO12006" s="376"/>
    </row>
    <row r="12007" spans="1:41" x14ac:dyDescent="0.25">
      <c r="A12007" s="44" t="s">
        <v>21762</v>
      </c>
      <c r="B12007" s="44" t="s">
        <v>9248</v>
      </c>
      <c r="C12007" s="45">
        <v>260105</v>
      </c>
      <c r="D12007" s="45" t="s">
        <v>11363</v>
      </c>
      <c r="E12007" s="45" t="s">
        <v>17625</v>
      </c>
      <c r="AO12007" s="376"/>
    </row>
    <row r="12008" spans="1:41" x14ac:dyDescent="0.25">
      <c r="A12008" s="44" t="s">
        <v>18087</v>
      </c>
      <c r="B12008" s="44" t="s">
        <v>5321</v>
      </c>
      <c r="C12008" s="45">
        <v>26010401</v>
      </c>
      <c r="D12008" s="45" t="s">
        <v>11363</v>
      </c>
      <c r="E12008" s="45" t="s">
        <v>17459</v>
      </c>
      <c r="AO12008" s="376"/>
    </row>
    <row r="12009" spans="1:41" x14ac:dyDescent="0.25">
      <c r="A12009" s="44" t="s">
        <v>18087</v>
      </c>
      <c r="B12009" s="44" t="s">
        <v>3176</v>
      </c>
      <c r="C12009" s="45">
        <v>26010402</v>
      </c>
      <c r="D12009" s="45" t="s">
        <v>11363</v>
      </c>
      <c r="E12009" s="45" t="s">
        <v>17459</v>
      </c>
      <c r="AO12009" s="376"/>
    </row>
    <row r="12010" spans="1:41" x14ac:dyDescent="0.25">
      <c r="A12010" s="44" t="s">
        <v>8700</v>
      </c>
      <c r="B12010" s="44" t="s">
        <v>16316</v>
      </c>
      <c r="C12010" s="45" t="s">
        <v>16399</v>
      </c>
      <c r="D12010" s="46" t="s">
        <v>21328</v>
      </c>
      <c r="E12010" s="46">
        <v>46309</v>
      </c>
      <c r="AO12010" s="376"/>
    </row>
    <row r="12011" spans="1:41" x14ac:dyDescent="0.25">
      <c r="A12011" s="44" t="s">
        <v>6509</v>
      </c>
      <c r="B12011" s="44" t="s">
        <v>5321</v>
      </c>
      <c r="C12011" s="45">
        <v>23010401</v>
      </c>
      <c r="D12011" s="45" t="s">
        <v>11363</v>
      </c>
      <c r="E12011" s="45" t="s">
        <v>5322</v>
      </c>
      <c r="AO12011" s="376"/>
    </row>
    <row r="12012" spans="1:41" x14ac:dyDescent="0.25">
      <c r="A12012" s="44" t="s">
        <v>6509</v>
      </c>
      <c r="B12012" s="44" t="s">
        <v>3052</v>
      </c>
      <c r="C12012" s="45">
        <v>260502</v>
      </c>
      <c r="D12012" s="45" t="s">
        <v>11363</v>
      </c>
      <c r="E12012" s="45" t="s">
        <v>10349</v>
      </c>
      <c r="AO12012" s="376"/>
    </row>
    <row r="12013" spans="1:41" x14ac:dyDescent="0.25">
      <c r="A12013" s="99" t="s">
        <v>18897</v>
      </c>
      <c r="B12013" s="262" t="s">
        <v>6243</v>
      </c>
      <c r="C12013" s="263">
        <v>791202303001</v>
      </c>
      <c r="D12013" s="263" t="s">
        <v>6271</v>
      </c>
      <c r="E12013" s="264">
        <v>47634</v>
      </c>
      <c r="F12013" s="93"/>
      <c r="G12013" s="93"/>
      <c r="H12013" s="93"/>
      <c r="I12013" s="99"/>
      <c r="J12013" s="99"/>
      <c r="K12013" s="99"/>
      <c r="L12013" s="99"/>
      <c r="M12013" s="99"/>
      <c r="N12013" s="99"/>
      <c r="O12013" s="99"/>
      <c r="P12013" s="99"/>
      <c r="Q12013" s="99"/>
      <c r="R12013" s="99"/>
      <c r="S12013" s="99"/>
      <c r="T12013" s="99"/>
      <c r="U12013" s="99"/>
      <c r="V12013" s="99"/>
      <c r="W12013" s="99"/>
      <c r="X12013" s="99"/>
      <c r="Y12013" s="99"/>
      <c r="Z12013" s="99"/>
      <c r="AA12013" s="99"/>
      <c r="AB12013" s="99"/>
      <c r="AC12013" s="99"/>
      <c r="AD12013" s="99"/>
      <c r="AE12013" s="99"/>
      <c r="AF12013" s="99"/>
      <c r="AG12013" s="99"/>
      <c r="AH12013" s="31"/>
      <c r="AI12013" s="31"/>
      <c r="AJ12013" s="31"/>
      <c r="AK12013" s="31"/>
      <c r="AL12013" s="31"/>
      <c r="AO12013" s="376"/>
    </row>
    <row r="12014" spans="1:41" x14ac:dyDescent="0.3">
      <c r="A12014" s="333" t="s">
        <v>15541</v>
      </c>
      <c r="B12014" s="333" t="s">
        <v>1164</v>
      </c>
      <c r="C12014" s="125" t="s">
        <v>15586</v>
      </c>
      <c r="D12014" s="32" t="s">
        <v>20309</v>
      </c>
      <c r="E12014" s="125" t="s">
        <v>9839</v>
      </c>
      <c r="F12014" s="125" t="s">
        <v>1189</v>
      </c>
      <c r="G12014" s="125" t="s">
        <v>1190</v>
      </c>
      <c r="AO12014" s="376"/>
    </row>
    <row r="12015" spans="1:41" x14ac:dyDescent="0.25">
      <c r="A12015" s="44" t="s">
        <v>3949</v>
      </c>
      <c r="B12015" s="44" t="s">
        <v>1290</v>
      </c>
      <c r="C12015" s="45" t="s">
        <v>21202</v>
      </c>
      <c r="D12015" s="93" t="s">
        <v>21203</v>
      </c>
      <c r="E12015" s="46">
        <v>46599</v>
      </c>
      <c r="F12015" s="93"/>
      <c r="G12015" s="93"/>
      <c r="H12015" s="93"/>
      <c r="I12015" s="99"/>
      <c r="J12015" s="99"/>
      <c r="K12015" s="99"/>
      <c r="L12015" s="99"/>
      <c r="M12015" s="99"/>
      <c r="N12015" s="99"/>
      <c r="O12015" s="99"/>
      <c r="P12015" s="99"/>
      <c r="Q12015" s="99"/>
      <c r="R12015" s="99"/>
      <c r="S12015" s="99"/>
      <c r="T12015" s="99"/>
      <c r="U12015" s="99"/>
      <c r="V12015" s="99"/>
      <c r="W12015" s="99"/>
      <c r="X12015" s="99"/>
      <c r="Y12015" s="99"/>
      <c r="Z12015" s="99"/>
      <c r="AA12015" s="99"/>
      <c r="AB12015" s="99"/>
      <c r="AC12015" s="99"/>
      <c r="AD12015" s="99"/>
      <c r="AE12015" s="99"/>
      <c r="AF12015" s="99"/>
      <c r="AG12015" s="99"/>
      <c r="AH12015" s="31"/>
      <c r="AI12015" s="31"/>
      <c r="AJ12015" s="31"/>
      <c r="AK12015" s="31"/>
      <c r="AL12015" s="31"/>
      <c r="AO12015" s="376"/>
    </row>
    <row r="12016" spans="1:41" x14ac:dyDescent="0.25">
      <c r="A12016" s="44" t="s">
        <v>20403</v>
      </c>
      <c r="B12016" s="44" t="s">
        <v>148</v>
      </c>
      <c r="C12016" s="45" t="s">
        <v>9943</v>
      </c>
      <c r="D12016" s="46" t="s">
        <v>21328</v>
      </c>
      <c r="E12016" s="46">
        <v>46493</v>
      </c>
      <c r="AO12016" s="376"/>
    </row>
    <row r="12017" spans="1:41" x14ac:dyDescent="0.25">
      <c r="A12017" s="44" t="s">
        <v>9491</v>
      </c>
      <c r="B12017" s="92" t="s">
        <v>9602</v>
      </c>
      <c r="C12017" s="45" t="s">
        <v>9334</v>
      </c>
      <c r="D12017" s="93" t="s">
        <v>9601</v>
      </c>
      <c r="E12017" s="94">
        <v>46568</v>
      </c>
      <c r="F12017" s="93"/>
      <c r="G12017" s="93"/>
      <c r="H12017" s="93"/>
      <c r="I12017" s="99"/>
      <c r="J12017" s="99"/>
      <c r="K12017" s="99"/>
      <c r="L12017" s="99"/>
      <c r="M12017" s="99"/>
      <c r="N12017" s="99"/>
      <c r="O12017" s="99"/>
      <c r="P12017" s="99"/>
      <c r="Q12017" s="99"/>
      <c r="R12017" s="99"/>
      <c r="S12017" s="99"/>
      <c r="T12017" s="99"/>
      <c r="U12017" s="99"/>
      <c r="V12017" s="99"/>
      <c r="W12017" s="99"/>
      <c r="X12017" s="99"/>
      <c r="Y12017" s="99"/>
      <c r="Z12017" s="99"/>
      <c r="AA12017" s="99"/>
      <c r="AB12017" s="99"/>
      <c r="AC12017" s="99"/>
      <c r="AD12017" s="99"/>
      <c r="AE12017" s="99"/>
      <c r="AF12017" s="99"/>
      <c r="AG12017" s="99"/>
      <c r="AH12017" s="31"/>
      <c r="AI12017" s="31"/>
      <c r="AJ12017" s="31"/>
      <c r="AK12017" s="31"/>
      <c r="AL12017" s="31"/>
      <c r="AO12017" s="376"/>
    </row>
    <row r="12018" spans="1:41" x14ac:dyDescent="0.25">
      <c r="A12018" s="44" t="s">
        <v>13665</v>
      </c>
      <c r="B12018" s="44" t="s">
        <v>12102</v>
      </c>
      <c r="C12018" s="45">
        <v>21.25</v>
      </c>
      <c r="D12018" s="45" t="s">
        <v>12549</v>
      </c>
      <c r="E12018" s="46">
        <v>47664</v>
      </c>
      <c r="F12018" s="45"/>
      <c r="G12018" s="93"/>
      <c r="H12018" s="93"/>
      <c r="I12018" s="99"/>
      <c r="J12018" s="99"/>
      <c r="K12018" s="99"/>
      <c r="L12018" s="99"/>
      <c r="M12018" s="99"/>
      <c r="N12018" s="99"/>
      <c r="O12018" s="99"/>
      <c r="P12018" s="99"/>
      <c r="Q12018" s="99"/>
      <c r="R12018" s="99"/>
      <c r="S12018" s="99"/>
      <c r="T12018" s="99"/>
      <c r="U12018" s="99"/>
      <c r="V12018" s="99"/>
      <c r="W12018" s="99"/>
      <c r="X12018" s="99"/>
      <c r="Y12018" s="99"/>
      <c r="Z12018" s="99"/>
      <c r="AA12018" s="99"/>
      <c r="AB12018" s="99"/>
      <c r="AC12018" s="99"/>
      <c r="AD12018" s="99"/>
      <c r="AE12018" s="99"/>
      <c r="AF12018" s="99"/>
      <c r="AG12018" s="99"/>
      <c r="AH12018" s="31"/>
      <c r="AI12018" s="31"/>
      <c r="AJ12018" s="31"/>
      <c r="AK12018" s="31"/>
      <c r="AL12018" s="31"/>
      <c r="AO12018" s="376"/>
    </row>
    <row r="12019" spans="1:41" x14ac:dyDescent="0.25">
      <c r="A12019" s="44" t="s">
        <v>13665</v>
      </c>
      <c r="B12019" s="44" t="s">
        <v>2350</v>
      </c>
      <c r="C12019" s="45">
        <v>250106</v>
      </c>
      <c r="D12019" s="45" t="s">
        <v>11363</v>
      </c>
      <c r="E12019" s="45" t="s">
        <v>11887</v>
      </c>
      <c r="AO12019" s="376"/>
    </row>
    <row r="12020" spans="1:41" x14ac:dyDescent="0.25">
      <c r="A12020" s="44" t="s">
        <v>4551</v>
      </c>
      <c r="B12020" s="44" t="s">
        <v>14969</v>
      </c>
      <c r="C12020" s="45" t="s">
        <v>13871</v>
      </c>
      <c r="D12020" s="367" t="s">
        <v>3696</v>
      </c>
      <c r="E12020" s="328">
        <f>DATE(2029,5,19)</f>
        <v>47257</v>
      </c>
      <c r="F12020" s="32"/>
      <c r="G12020" s="32"/>
      <c r="H12020" s="32"/>
      <c r="I12020" s="31"/>
      <c r="J12020" s="31"/>
      <c r="K12020" s="31"/>
      <c r="L12020" s="31"/>
      <c r="M12020" s="31"/>
      <c r="N12020" s="31"/>
      <c r="O12020" s="31"/>
      <c r="P12020" s="31"/>
      <c r="Q12020" s="31"/>
      <c r="R12020" s="31"/>
      <c r="S12020" s="31"/>
      <c r="T12020" s="31"/>
      <c r="U12020" s="31"/>
      <c r="V12020" s="31"/>
      <c r="W12020" s="31"/>
      <c r="X12020" s="31"/>
      <c r="Y12020" s="31"/>
      <c r="Z12020" s="31"/>
      <c r="AA12020" s="31"/>
      <c r="AB12020" s="31"/>
      <c r="AC12020" s="31"/>
      <c r="AD12020" s="31"/>
      <c r="AE12020" s="31"/>
      <c r="AF12020" s="31"/>
      <c r="AG12020" s="31"/>
      <c r="AH12020" s="31"/>
      <c r="AI12020" s="31"/>
      <c r="AJ12020" s="31"/>
      <c r="AK12020" s="31"/>
      <c r="AL12020" s="31"/>
      <c r="AO12020" s="376"/>
    </row>
    <row r="12021" spans="1:41" x14ac:dyDescent="0.25">
      <c r="A12021" s="44" t="s">
        <v>21763</v>
      </c>
      <c r="B12021" s="44" t="s">
        <v>7823</v>
      </c>
      <c r="C12021" s="45">
        <v>260701</v>
      </c>
      <c r="D12021" s="45" t="s">
        <v>11363</v>
      </c>
      <c r="E12021" s="45" t="s">
        <v>11150</v>
      </c>
      <c r="AO12021" s="376"/>
    </row>
    <row r="12022" spans="1:41" x14ac:dyDescent="0.25">
      <c r="A12022" s="44" t="s">
        <v>2995</v>
      </c>
      <c r="B12022" s="44" t="s">
        <v>3043</v>
      </c>
      <c r="C12022" s="45">
        <v>230901</v>
      </c>
      <c r="D12022" s="45" t="s">
        <v>11363</v>
      </c>
      <c r="E12022" s="45" t="s">
        <v>7871</v>
      </c>
      <c r="AO12022" s="376"/>
    </row>
    <row r="12023" spans="1:41" x14ac:dyDescent="0.25">
      <c r="A12023" s="44" t="s">
        <v>9738</v>
      </c>
      <c r="B12023" s="44" t="s">
        <v>15030</v>
      </c>
      <c r="C12023" s="45" t="s">
        <v>9802</v>
      </c>
      <c r="D12023" s="367" t="s">
        <v>3696</v>
      </c>
      <c r="E12023" s="328">
        <f>DATE(2028,5,13)</f>
        <v>46886</v>
      </c>
      <c r="F12023" s="32"/>
      <c r="G12023" s="32"/>
      <c r="H12023" s="32"/>
      <c r="I12023" s="31"/>
      <c r="J12023" s="31"/>
      <c r="K12023" s="31"/>
      <c r="L12023" s="31"/>
      <c r="M12023" s="31"/>
      <c r="N12023" s="31"/>
      <c r="O12023" s="31"/>
      <c r="P12023" s="31"/>
      <c r="Q12023" s="31"/>
      <c r="R12023" s="31"/>
      <c r="S12023" s="31"/>
      <c r="T12023" s="31"/>
      <c r="U12023" s="31"/>
      <c r="V12023" s="31"/>
      <c r="W12023" s="31"/>
      <c r="X12023" s="31"/>
      <c r="Y12023" s="31"/>
      <c r="Z12023" s="31"/>
      <c r="AA12023" s="31"/>
      <c r="AB12023" s="31"/>
      <c r="AC12023" s="31"/>
      <c r="AD12023" s="31"/>
      <c r="AE12023" s="31"/>
      <c r="AF12023" s="31"/>
      <c r="AG12023" s="31"/>
      <c r="AH12023" s="31"/>
      <c r="AI12023" s="31"/>
      <c r="AJ12023" s="31"/>
      <c r="AK12023" s="31"/>
      <c r="AL12023" s="31"/>
      <c r="AO12023" s="376"/>
    </row>
    <row r="12024" spans="1:41" x14ac:dyDescent="0.3">
      <c r="A12024" s="333" t="s">
        <v>8663</v>
      </c>
      <c r="B12024" s="333" t="s">
        <v>8018</v>
      </c>
      <c r="C12024" s="125" t="s">
        <v>8019</v>
      </c>
      <c r="D12024" s="32" t="s">
        <v>20309</v>
      </c>
      <c r="E12024" s="125" t="s">
        <v>7871</v>
      </c>
      <c r="F12024" s="125" t="s">
        <v>1190</v>
      </c>
      <c r="G12024" s="125" t="s">
        <v>1190</v>
      </c>
      <c r="AO12024" s="376"/>
    </row>
    <row r="12025" spans="1:41" x14ac:dyDescent="0.25">
      <c r="A12025" s="44" t="s">
        <v>18088</v>
      </c>
      <c r="B12025" s="44" t="s">
        <v>5134</v>
      </c>
      <c r="C12025" s="45">
        <v>250802</v>
      </c>
      <c r="D12025" s="45" t="s">
        <v>11363</v>
      </c>
      <c r="E12025" s="45" t="s">
        <v>9880</v>
      </c>
      <c r="AO12025" s="376"/>
    </row>
    <row r="12026" spans="1:41" x14ac:dyDescent="0.25">
      <c r="A12026" s="99" t="s">
        <v>2699</v>
      </c>
      <c r="B12026" s="111" t="s">
        <v>1169</v>
      </c>
      <c r="C12026" s="56" t="s">
        <v>2745</v>
      </c>
      <c r="D12026" s="146" t="s">
        <v>2198</v>
      </c>
      <c r="E12026" s="69">
        <v>45227</v>
      </c>
      <c r="F12026" s="93"/>
      <c r="G12026" s="93"/>
      <c r="H12026" s="93"/>
      <c r="I12026" s="99"/>
      <c r="J12026" s="99"/>
      <c r="K12026" s="99"/>
      <c r="L12026" s="99"/>
      <c r="M12026" s="99"/>
      <c r="N12026" s="99"/>
      <c r="O12026" s="99"/>
      <c r="P12026" s="99"/>
      <c r="Q12026" s="99"/>
      <c r="R12026" s="99"/>
      <c r="S12026" s="99"/>
      <c r="T12026" s="99"/>
      <c r="U12026" s="99"/>
      <c r="V12026" s="99"/>
      <c r="W12026" s="99"/>
      <c r="X12026" s="99"/>
      <c r="Y12026" s="99"/>
      <c r="Z12026" s="99"/>
      <c r="AA12026" s="99"/>
      <c r="AB12026" s="99"/>
      <c r="AC12026" s="99"/>
      <c r="AD12026" s="99"/>
      <c r="AE12026" s="99"/>
      <c r="AF12026" s="99"/>
      <c r="AG12026" s="99"/>
      <c r="AH12026" s="31"/>
      <c r="AI12026" s="31"/>
      <c r="AJ12026" s="31"/>
      <c r="AK12026" s="31"/>
      <c r="AL12026" s="31"/>
      <c r="AO12026" s="376"/>
    </row>
    <row r="12027" spans="1:41" x14ac:dyDescent="0.25">
      <c r="A12027" s="44" t="s">
        <v>2699</v>
      </c>
      <c r="B12027" s="44" t="s">
        <v>12136</v>
      </c>
      <c r="C12027" s="45">
        <v>19.23</v>
      </c>
      <c r="D12027" s="45" t="s">
        <v>12549</v>
      </c>
      <c r="E12027" s="46">
        <v>46934</v>
      </c>
      <c r="F12027" s="45"/>
      <c r="G12027" s="93"/>
      <c r="H12027" s="93"/>
      <c r="I12027" s="99"/>
      <c r="J12027" s="99"/>
      <c r="K12027" s="99"/>
      <c r="L12027" s="99"/>
      <c r="M12027" s="99"/>
      <c r="N12027" s="99"/>
      <c r="O12027" s="99"/>
      <c r="P12027" s="99"/>
      <c r="Q12027" s="99"/>
      <c r="R12027" s="99"/>
      <c r="S12027" s="99"/>
      <c r="T12027" s="99"/>
      <c r="U12027" s="99"/>
      <c r="V12027" s="99"/>
      <c r="W12027" s="99"/>
      <c r="X12027" s="99"/>
      <c r="Y12027" s="99"/>
      <c r="Z12027" s="99"/>
      <c r="AA12027" s="99"/>
      <c r="AB12027" s="99"/>
      <c r="AC12027" s="99"/>
      <c r="AD12027" s="99"/>
      <c r="AE12027" s="99"/>
      <c r="AF12027" s="99"/>
      <c r="AG12027" s="99"/>
      <c r="AH12027" s="31"/>
      <c r="AI12027" s="31"/>
      <c r="AJ12027" s="31"/>
      <c r="AK12027" s="31"/>
      <c r="AL12027" s="31"/>
      <c r="AO12027" s="376"/>
    </row>
    <row r="12028" spans="1:41" x14ac:dyDescent="0.25">
      <c r="A12028" s="44" t="s">
        <v>2699</v>
      </c>
      <c r="B12028" s="44" t="s">
        <v>10364</v>
      </c>
      <c r="C12028" s="45">
        <v>240302</v>
      </c>
      <c r="D12028" s="45" t="s">
        <v>11363</v>
      </c>
      <c r="E12028" s="45" t="s">
        <v>2593</v>
      </c>
      <c r="AO12028" s="376"/>
    </row>
    <row r="12029" spans="1:41" x14ac:dyDescent="0.25">
      <c r="A12029" s="44" t="s">
        <v>21764</v>
      </c>
      <c r="B12029" s="44" t="s">
        <v>12639</v>
      </c>
      <c r="C12029" s="45">
        <v>260605</v>
      </c>
      <c r="D12029" s="45" t="s">
        <v>11363</v>
      </c>
      <c r="E12029" s="45" t="s">
        <v>12551</v>
      </c>
      <c r="AO12029" s="376"/>
    </row>
    <row r="12030" spans="1:41" x14ac:dyDescent="0.25">
      <c r="A12030" s="44" t="s">
        <v>7436</v>
      </c>
      <c r="B12030" s="44" t="s">
        <v>227</v>
      </c>
      <c r="C12030" s="45" t="s">
        <v>7437</v>
      </c>
      <c r="D12030" s="45" t="s">
        <v>11204</v>
      </c>
      <c r="E12030" s="45" t="s">
        <v>4823</v>
      </c>
      <c r="F12030" s="93"/>
      <c r="G12030" s="93"/>
      <c r="H12030" s="93"/>
      <c r="I12030" s="99"/>
      <c r="J12030" s="99"/>
      <c r="K12030" s="99"/>
      <c r="L12030" s="99"/>
      <c r="M12030" s="99"/>
      <c r="N12030" s="99"/>
      <c r="O12030" s="99"/>
      <c r="P12030" s="99"/>
      <c r="Q12030" s="99"/>
      <c r="R12030" s="99"/>
      <c r="S12030" s="99"/>
      <c r="T12030" s="99"/>
      <c r="U12030" s="99"/>
      <c r="V12030" s="99"/>
      <c r="W12030" s="99"/>
      <c r="X12030" s="99"/>
      <c r="Y12030" s="99"/>
      <c r="Z12030" s="99"/>
      <c r="AA12030" s="99"/>
      <c r="AB12030" s="99"/>
      <c r="AC12030" s="99"/>
      <c r="AD12030" s="99"/>
      <c r="AE12030" s="99"/>
      <c r="AF12030" s="99"/>
      <c r="AG12030" s="99"/>
      <c r="AH12030" s="31"/>
      <c r="AI12030" s="31"/>
      <c r="AJ12030" s="31"/>
      <c r="AK12030" s="31"/>
      <c r="AL12030" s="31"/>
      <c r="AO12030" s="376"/>
    </row>
    <row r="12031" spans="1:41" x14ac:dyDescent="0.25">
      <c r="A12031" s="44" t="s">
        <v>7436</v>
      </c>
      <c r="B12031" s="44" t="s">
        <v>227</v>
      </c>
      <c r="C12031" s="45" t="s">
        <v>7437</v>
      </c>
      <c r="D12031" s="45" t="s">
        <v>9895</v>
      </c>
      <c r="E12031" s="45" t="s">
        <v>4823</v>
      </c>
      <c r="F12031" s="93"/>
      <c r="G12031" s="93"/>
      <c r="H12031" s="93"/>
      <c r="I12031" s="99"/>
      <c r="J12031" s="99"/>
      <c r="K12031" s="99"/>
      <c r="L12031" s="99"/>
      <c r="M12031" s="99"/>
      <c r="N12031" s="99"/>
      <c r="O12031" s="99"/>
      <c r="P12031" s="99"/>
      <c r="Q12031" s="99"/>
      <c r="R12031" s="99"/>
      <c r="S12031" s="99"/>
      <c r="T12031" s="99"/>
      <c r="U12031" s="99"/>
      <c r="V12031" s="99"/>
      <c r="W12031" s="99"/>
      <c r="X12031" s="99"/>
      <c r="Y12031" s="99"/>
      <c r="Z12031" s="99"/>
      <c r="AA12031" s="99"/>
      <c r="AB12031" s="99"/>
      <c r="AC12031" s="99"/>
      <c r="AD12031" s="99"/>
      <c r="AE12031" s="99"/>
      <c r="AF12031" s="99"/>
      <c r="AG12031" s="99"/>
      <c r="AH12031" s="31"/>
      <c r="AI12031" s="31"/>
      <c r="AJ12031" s="31"/>
      <c r="AK12031" s="31"/>
      <c r="AL12031" s="31"/>
      <c r="AO12031" s="376"/>
    </row>
    <row r="12032" spans="1:41" x14ac:dyDescent="0.25">
      <c r="A12032" s="44" t="s">
        <v>7341</v>
      </c>
      <c r="B12032" s="44" t="s">
        <v>21365</v>
      </c>
      <c r="C12032" s="45" t="s">
        <v>8133</v>
      </c>
      <c r="D12032" s="45" t="s">
        <v>21447</v>
      </c>
      <c r="E12032" s="46">
        <v>46752</v>
      </c>
      <c r="AO12032" s="376"/>
    </row>
    <row r="12033" spans="1:41" x14ac:dyDescent="0.25">
      <c r="A12033" s="44" t="s">
        <v>7037</v>
      </c>
      <c r="B12033" s="44" t="s">
        <v>2350</v>
      </c>
      <c r="C12033" s="45">
        <v>230105</v>
      </c>
      <c r="D12033" s="45" t="s">
        <v>11363</v>
      </c>
      <c r="E12033" s="45" t="s">
        <v>5265</v>
      </c>
      <c r="AO12033" s="376"/>
    </row>
    <row r="12034" spans="1:41" x14ac:dyDescent="0.25">
      <c r="A12034" s="44" t="s">
        <v>2342</v>
      </c>
      <c r="B12034" s="44" t="s">
        <v>5321</v>
      </c>
      <c r="C12034" s="45">
        <v>23010401</v>
      </c>
      <c r="D12034" s="45" t="s">
        <v>11363</v>
      </c>
      <c r="E12034" s="45" t="s">
        <v>5322</v>
      </c>
      <c r="AO12034" s="376"/>
    </row>
    <row r="12035" spans="1:41" x14ac:dyDescent="0.25">
      <c r="A12035" s="44" t="s">
        <v>2342</v>
      </c>
      <c r="B12035" s="44" t="s">
        <v>3176</v>
      </c>
      <c r="C12035" s="45">
        <v>23010402</v>
      </c>
      <c r="D12035" s="45" t="s">
        <v>11363</v>
      </c>
      <c r="E12035" s="45" t="s">
        <v>5322</v>
      </c>
      <c r="AO12035" s="376"/>
    </row>
    <row r="12036" spans="1:41" x14ac:dyDescent="0.25">
      <c r="A12036" s="44" t="s">
        <v>11593</v>
      </c>
      <c r="B12036" s="44" t="s">
        <v>21331</v>
      </c>
      <c r="C12036" s="45" t="s">
        <v>11586</v>
      </c>
      <c r="D12036" s="45" t="s">
        <v>21447</v>
      </c>
      <c r="E12036" s="46">
        <v>46752</v>
      </c>
      <c r="AO12036" s="376"/>
    </row>
    <row r="12037" spans="1:41" x14ac:dyDescent="0.25">
      <c r="A12037" s="44" t="s">
        <v>2996</v>
      </c>
      <c r="B12037" s="44" t="s">
        <v>925</v>
      </c>
      <c r="C12037" s="45">
        <v>230601</v>
      </c>
      <c r="D12037" s="45" t="s">
        <v>11363</v>
      </c>
      <c r="E12037" s="45" t="s">
        <v>7770</v>
      </c>
      <c r="AO12037" s="376"/>
    </row>
    <row r="12038" spans="1:41" x14ac:dyDescent="0.25">
      <c r="A12038" s="44" t="s">
        <v>2996</v>
      </c>
      <c r="B12038" s="44" t="s">
        <v>936</v>
      </c>
      <c r="C12038" s="45">
        <v>260703</v>
      </c>
      <c r="D12038" s="45" t="s">
        <v>11363</v>
      </c>
      <c r="E12038" s="45" t="s">
        <v>11150</v>
      </c>
      <c r="AO12038" s="376"/>
    </row>
    <row r="12039" spans="1:41" x14ac:dyDescent="0.25">
      <c r="A12039" s="44" t="s">
        <v>13259</v>
      </c>
      <c r="B12039" s="44" t="s">
        <v>5321</v>
      </c>
      <c r="C12039" s="45">
        <v>25010401</v>
      </c>
      <c r="D12039" s="45" t="s">
        <v>11363</v>
      </c>
      <c r="E12039" s="45" t="s">
        <v>12564</v>
      </c>
      <c r="AO12039" s="376"/>
    </row>
    <row r="12040" spans="1:41" x14ac:dyDescent="0.25">
      <c r="A12040" s="91" t="s">
        <v>9492</v>
      </c>
      <c r="B12040" s="92" t="s">
        <v>9602</v>
      </c>
      <c r="C12040" s="45" t="s">
        <v>9349</v>
      </c>
      <c r="D12040" s="93" t="s">
        <v>9601</v>
      </c>
      <c r="E12040" s="94">
        <v>46568</v>
      </c>
      <c r="F12040" s="93"/>
      <c r="G12040" s="93"/>
      <c r="H12040" s="93"/>
      <c r="I12040" s="99"/>
      <c r="J12040" s="99"/>
      <c r="K12040" s="99"/>
      <c r="L12040" s="99"/>
      <c r="M12040" s="99"/>
      <c r="N12040" s="99"/>
      <c r="O12040" s="99"/>
      <c r="P12040" s="99"/>
      <c r="Q12040" s="99"/>
      <c r="R12040" s="99"/>
      <c r="S12040" s="99"/>
      <c r="T12040" s="99"/>
      <c r="U12040" s="99"/>
      <c r="V12040" s="99"/>
      <c r="W12040" s="99"/>
      <c r="X12040" s="99"/>
      <c r="Y12040" s="99"/>
      <c r="Z12040" s="99"/>
      <c r="AA12040" s="99"/>
      <c r="AB12040" s="99"/>
      <c r="AC12040" s="99"/>
      <c r="AD12040" s="99"/>
      <c r="AE12040" s="99"/>
      <c r="AF12040" s="99"/>
      <c r="AG12040" s="99"/>
      <c r="AH12040" s="31"/>
      <c r="AI12040" s="31"/>
      <c r="AJ12040" s="31"/>
      <c r="AK12040" s="31"/>
      <c r="AL12040" s="31"/>
      <c r="AO12040" s="376"/>
    </row>
    <row r="12041" spans="1:41" x14ac:dyDescent="0.25">
      <c r="A12041" s="44" t="s">
        <v>21765</v>
      </c>
      <c r="B12041" s="44" t="s">
        <v>9248</v>
      </c>
      <c r="C12041" s="45">
        <v>260105</v>
      </c>
      <c r="D12041" s="45" t="s">
        <v>11363</v>
      </c>
      <c r="E12041" s="45" t="s">
        <v>17625</v>
      </c>
      <c r="AO12041" s="376"/>
    </row>
    <row r="12042" spans="1:41" x14ac:dyDescent="0.3">
      <c r="A12042" s="333" t="s">
        <v>11062</v>
      </c>
      <c r="B12042" s="333" t="s">
        <v>3455</v>
      </c>
      <c r="C12042" s="125" t="s">
        <v>10959</v>
      </c>
      <c r="D12042" s="32" t="s">
        <v>20309</v>
      </c>
      <c r="E12042" s="125" t="s">
        <v>2593</v>
      </c>
      <c r="F12042" s="125" t="s">
        <v>1189</v>
      </c>
      <c r="G12042" s="125" t="s">
        <v>1190</v>
      </c>
      <c r="AO12042" s="376"/>
    </row>
    <row r="12043" spans="1:41" x14ac:dyDescent="0.25">
      <c r="A12043" s="44" t="s">
        <v>10871</v>
      </c>
      <c r="B12043" s="44" t="s">
        <v>21348</v>
      </c>
      <c r="C12043" s="45" t="s">
        <v>8132</v>
      </c>
      <c r="D12043" s="45" t="s">
        <v>21447</v>
      </c>
      <c r="E12043" s="46">
        <v>46752</v>
      </c>
      <c r="AO12043" s="376"/>
    </row>
    <row r="12044" spans="1:41" x14ac:dyDescent="0.25">
      <c r="A12044" s="44" t="s">
        <v>18089</v>
      </c>
      <c r="B12044" s="44" t="s">
        <v>3176</v>
      </c>
      <c r="C12044" s="45">
        <v>26010402</v>
      </c>
      <c r="D12044" s="45" t="s">
        <v>11363</v>
      </c>
      <c r="E12044" s="45" t="s">
        <v>17459</v>
      </c>
      <c r="AO12044" s="376"/>
    </row>
    <row r="12045" spans="1:41" x14ac:dyDescent="0.25">
      <c r="A12045" s="44" t="s">
        <v>4281</v>
      </c>
      <c r="B12045" s="44" t="s">
        <v>926</v>
      </c>
      <c r="C12045" s="45">
        <v>24060402</v>
      </c>
      <c r="D12045" s="45" t="s">
        <v>11363</v>
      </c>
      <c r="E12045" s="45" t="s">
        <v>4962</v>
      </c>
      <c r="AO12045" s="376"/>
    </row>
    <row r="12046" spans="1:41" x14ac:dyDescent="0.25">
      <c r="A12046" s="44" t="s">
        <v>17305</v>
      </c>
      <c r="B12046" s="44" t="s">
        <v>17306</v>
      </c>
      <c r="C12046" s="45" t="s">
        <v>17402</v>
      </c>
      <c r="D12046" s="93" t="s">
        <v>17443</v>
      </c>
      <c r="E12046" s="45" t="s">
        <v>9839</v>
      </c>
      <c r="F12046" s="93"/>
      <c r="G12046" s="93"/>
      <c r="H12046" s="93"/>
      <c r="I12046" s="99"/>
      <c r="J12046" s="99"/>
      <c r="K12046" s="99"/>
      <c r="L12046" s="99"/>
      <c r="M12046" s="99"/>
      <c r="N12046" s="99"/>
      <c r="O12046" s="99"/>
      <c r="P12046" s="99"/>
      <c r="Q12046" s="99"/>
      <c r="R12046" s="99"/>
      <c r="S12046" s="99"/>
      <c r="T12046" s="99"/>
      <c r="U12046" s="99"/>
      <c r="V12046" s="99"/>
      <c r="W12046" s="99"/>
      <c r="X12046" s="99"/>
      <c r="Y12046" s="99"/>
      <c r="Z12046" s="99"/>
      <c r="AA12046" s="99"/>
      <c r="AB12046" s="99"/>
      <c r="AC12046" s="99"/>
      <c r="AD12046" s="99"/>
      <c r="AE12046" s="99"/>
      <c r="AF12046" s="99"/>
      <c r="AG12046" s="99"/>
      <c r="AH12046" s="31"/>
      <c r="AI12046" s="31"/>
      <c r="AJ12046" s="31"/>
      <c r="AK12046" s="31"/>
      <c r="AL12046" s="31"/>
      <c r="AO12046" s="376"/>
    </row>
    <row r="12047" spans="1:41" x14ac:dyDescent="0.25">
      <c r="A12047" s="44" t="s">
        <v>120</v>
      </c>
      <c r="B12047" s="44" t="s">
        <v>2350</v>
      </c>
      <c r="C12047" s="45">
        <v>230105</v>
      </c>
      <c r="D12047" s="45" t="s">
        <v>11363</v>
      </c>
      <c r="E12047" s="45" t="s">
        <v>5265</v>
      </c>
      <c r="AO12047" s="376"/>
    </row>
    <row r="12048" spans="1:41" x14ac:dyDescent="0.25">
      <c r="A12048" s="44" t="s">
        <v>120</v>
      </c>
      <c r="B12048" s="44" t="s">
        <v>3043</v>
      </c>
      <c r="C12048" s="45">
        <v>230901</v>
      </c>
      <c r="D12048" s="45" t="s">
        <v>11363</v>
      </c>
      <c r="E12048" s="45" t="s">
        <v>7871</v>
      </c>
      <c r="AO12048" s="376"/>
    </row>
    <row r="12049" spans="1:41" x14ac:dyDescent="0.25">
      <c r="A12049" s="44" t="s">
        <v>120</v>
      </c>
      <c r="B12049" s="44" t="s">
        <v>9237</v>
      </c>
      <c r="C12049" s="45">
        <v>24010401</v>
      </c>
      <c r="D12049" s="45" t="s">
        <v>11363</v>
      </c>
      <c r="E12049" s="45" t="s">
        <v>9238</v>
      </c>
      <c r="AO12049" s="376"/>
    </row>
    <row r="12050" spans="1:41" x14ac:dyDescent="0.25">
      <c r="A12050" s="44" t="s">
        <v>120</v>
      </c>
      <c r="B12050" s="44" t="s">
        <v>3176</v>
      </c>
      <c r="C12050" s="45">
        <v>24010402</v>
      </c>
      <c r="D12050" s="45" t="s">
        <v>11363</v>
      </c>
      <c r="E12050" s="45" t="s">
        <v>9238</v>
      </c>
      <c r="AO12050" s="376"/>
    </row>
    <row r="12051" spans="1:41" x14ac:dyDescent="0.25">
      <c r="A12051" s="44" t="s">
        <v>16400</v>
      </c>
      <c r="B12051" s="44" t="s">
        <v>7110</v>
      </c>
      <c r="C12051" s="45" t="s">
        <v>7118</v>
      </c>
      <c r="D12051" s="46" t="s">
        <v>21328</v>
      </c>
      <c r="E12051" s="46">
        <v>46523</v>
      </c>
      <c r="AO12051" s="376"/>
    </row>
    <row r="12052" spans="1:41" x14ac:dyDescent="0.25">
      <c r="A12052" s="44" t="s">
        <v>16400</v>
      </c>
      <c r="B12052" s="44" t="s">
        <v>2522</v>
      </c>
      <c r="C12052" s="45" t="s">
        <v>14533</v>
      </c>
      <c r="D12052" s="46" t="s">
        <v>21328</v>
      </c>
      <c r="E12052" s="46">
        <v>46527</v>
      </c>
      <c r="AO12052" s="376"/>
    </row>
    <row r="12053" spans="1:41" x14ac:dyDescent="0.25">
      <c r="A12053" s="44" t="s">
        <v>18090</v>
      </c>
      <c r="B12053" s="44" t="s">
        <v>3176</v>
      </c>
      <c r="C12053" s="45">
        <v>26010402</v>
      </c>
      <c r="D12053" s="45" t="s">
        <v>11363</v>
      </c>
      <c r="E12053" s="45" t="s">
        <v>17459</v>
      </c>
      <c r="AO12053" s="376"/>
    </row>
    <row r="12054" spans="1:41" x14ac:dyDescent="0.25">
      <c r="A12054" s="44" t="s">
        <v>10632</v>
      </c>
      <c r="B12054" s="44" t="s">
        <v>944</v>
      </c>
      <c r="C12054" s="45">
        <v>240303</v>
      </c>
      <c r="D12054" s="45" t="s">
        <v>11363</v>
      </c>
      <c r="E12054" s="45" t="s">
        <v>2593</v>
      </c>
      <c r="AO12054" s="376"/>
    </row>
    <row r="12055" spans="1:41" x14ac:dyDescent="0.25">
      <c r="A12055" s="44" t="s">
        <v>16784</v>
      </c>
      <c r="B12055" s="44" t="s">
        <v>16785</v>
      </c>
      <c r="C12055" s="45" t="s">
        <v>17043</v>
      </c>
      <c r="D12055" s="367" t="s">
        <v>3696</v>
      </c>
      <c r="E12055" s="328">
        <f>DATE(2029,9,18)</f>
        <v>47379</v>
      </c>
      <c r="F12055" s="32"/>
      <c r="G12055" s="32"/>
      <c r="H12055" s="32"/>
      <c r="I12055" s="31"/>
      <c r="J12055" s="31"/>
      <c r="K12055" s="31"/>
      <c r="L12055" s="31"/>
      <c r="M12055" s="31"/>
      <c r="N12055" s="31"/>
      <c r="O12055" s="31"/>
      <c r="P12055" s="31"/>
      <c r="Q12055" s="31"/>
      <c r="R12055" s="31"/>
      <c r="S12055" s="31"/>
      <c r="T12055" s="31"/>
      <c r="U12055" s="31"/>
      <c r="V12055" s="31"/>
      <c r="W12055" s="31"/>
      <c r="X12055" s="31"/>
      <c r="Y12055" s="31"/>
      <c r="Z12055" s="31"/>
      <c r="AA12055" s="31"/>
      <c r="AB12055" s="31"/>
      <c r="AC12055" s="31"/>
      <c r="AD12055" s="31"/>
      <c r="AE12055" s="31"/>
      <c r="AF12055" s="31"/>
      <c r="AG12055" s="31"/>
      <c r="AH12055" s="31"/>
      <c r="AI12055" s="31"/>
      <c r="AJ12055" s="31"/>
      <c r="AK12055" s="31"/>
      <c r="AL12055" s="31"/>
      <c r="AO12055" s="376"/>
    </row>
    <row r="12056" spans="1:41" x14ac:dyDescent="0.25">
      <c r="A12056" s="44" t="s">
        <v>16784</v>
      </c>
      <c r="B12056" s="44" t="s">
        <v>15620</v>
      </c>
      <c r="C12056" s="45">
        <v>25080301</v>
      </c>
      <c r="D12056" s="45" t="s">
        <v>11363</v>
      </c>
      <c r="E12056" s="45" t="s">
        <v>8282</v>
      </c>
      <c r="AO12056" s="376"/>
    </row>
    <row r="12057" spans="1:41" x14ac:dyDescent="0.25">
      <c r="A12057" s="44" t="s">
        <v>16784</v>
      </c>
      <c r="B12057" s="44" t="s">
        <v>15621</v>
      </c>
      <c r="C12057" s="45">
        <v>25080302</v>
      </c>
      <c r="D12057" s="45" t="s">
        <v>11363</v>
      </c>
      <c r="E12057" s="45" t="s">
        <v>8282</v>
      </c>
      <c r="AO12057" s="376"/>
    </row>
    <row r="12058" spans="1:41" x14ac:dyDescent="0.25">
      <c r="A12058" s="44" t="s">
        <v>8881</v>
      </c>
      <c r="B12058" s="44" t="s">
        <v>16786</v>
      </c>
      <c r="C12058" s="45" t="s">
        <v>17044</v>
      </c>
      <c r="D12058" s="367" t="s">
        <v>3696</v>
      </c>
      <c r="E12058" s="328">
        <f>DATE(2029,4,23)</f>
        <v>47231</v>
      </c>
      <c r="F12058" s="32"/>
      <c r="G12058" s="32"/>
      <c r="H12058" s="32"/>
      <c r="I12058" s="31"/>
      <c r="J12058" s="31"/>
      <c r="K12058" s="31"/>
      <c r="L12058" s="31"/>
      <c r="M12058" s="31"/>
      <c r="N12058" s="31"/>
      <c r="O12058" s="31"/>
      <c r="P12058" s="31"/>
      <c r="Q12058" s="31"/>
      <c r="R12058" s="31"/>
      <c r="S12058" s="31"/>
      <c r="T12058" s="31"/>
      <c r="U12058" s="31"/>
      <c r="V12058" s="31"/>
      <c r="W12058" s="31"/>
      <c r="X12058" s="31"/>
      <c r="Y12058" s="31"/>
      <c r="Z12058" s="31"/>
      <c r="AA12058" s="31"/>
      <c r="AB12058" s="31"/>
      <c r="AC12058" s="31"/>
      <c r="AD12058" s="31"/>
      <c r="AE12058" s="31"/>
      <c r="AF12058" s="31"/>
      <c r="AG12058" s="31"/>
      <c r="AH12058" s="31"/>
      <c r="AI12058" s="31"/>
      <c r="AJ12058" s="31"/>
      <c r="AK12058" s="31"/>
      <c r="AL12058" s="31"/>
      <c r="AO12058" s="376"/>
    </row>
    <row r="12059" spans="1:41" x14ac:dyDescent="0.25">
      <c r="A12059" s="44" t="s">
        <v>13260</v>
      </c>
      <c r="B12059" s="44" t="s">
        <v>5321</v>
      </c>
      <c r="C12059" s="45">
        <v>25010401</v>
      </c>
      <c r="D12059" s="45" t="s">
        <v>11363</v>
      </c>
      <c r="E12059" s="45" t="s">
        <v>12564</v>
      </c>
      <c r="AO12059" s="376"/>
    </row>
    <row r="12060" spans="1:41" x14ac:dyDescent="0.25">
      <c r="A12060" s="44" t="s">
        <v>773</v>
      </c>
      <c r="B12060" s="44" t="s">
        <v>2350</v>
      </c>
      <c r="C12060" s="45">
        <v>230105</v>
      </c>
      <c r="D12060" s="45" t="s">
        <v>11363</v>
      </c>
      <c r="E12060" s="45" t="s">
        <v>5265</v>
      </c>
      <c r="AO12060" s="376"/>
    </row>
    <row r="12061" spans="1:41" x14ac:dyDescent="0.25">
      <c r="A12061" s="44" t="s">
        <v>773</v>
      </c>
      <c r="B12061" s="44" t="s">
        <v>3043</v>
      </c>
      <c r="C12061" s="45">
        <v>230901</v>
      </c>
      <c r="D12061" s="45" t="s">
        <v>11363</v>
      </c>
      <c r="E12061" s="45" t="s">
        <v>7871</v>
      </c>
      <c r="AO12061" s="376"/>
    </row>
    <row r="12062" spans="1:41" x14ac:dyDescent="0.25">
      <c r="A12062" s="44" t="s">
        <v>773</v>
      </c>
      <c r="B12062" s="44" t="s">
        <v>9234</v>
      </c>
      <c r="C12062" s="45">
        <v>240103</v>
      </c>
      <c r="D12062" s="45" t="s">
        <v>11363</v>
      </c>
      <c r="E12062" s="45" t="s">
        <v>5139</v>
      </c>
      <c r="AO12062" s="376"/>
    </row>
    <row r="12063" spans="1:41" x14ac:dyDescent="0.25">
      <c r="A12063" s="44" t="s">
        <v>773</v>
      </c>
      <c r="B12063" s="44" t="s">
        <v>10382</v>
      </c>
      <c r="C12063" s="45">
        <v>24050301</v>
      </c>
      <c r="D12063" s="45" t="s">
        <v>11363</v>
      </c>
      <c r="E12063" s="45" t="s">
        <v>5155</v>
      </c>
      <c r="AO12063" s="376"/>
    </row>
    <row r="12064" spans="1:41" x14ac:dyDescent="0.25">
      <c r="A12064" s="44" t="s">
        <v>773</v>
      </c>
      <c r="B12064" s="44" t="s">
        <v>7107</v>
      </c>
      <c r="C12064" s="45">
        <v>260302</v>
      </c>
      <c r="D12064" s="45" t="s">
        <v>11363</v>
      </c>
      <c r="E12064" s="45" t="s">
        <v>9249</v>
      </c>
      <c r="AO12064" s="376"/>
    </row>
    <row r="12065" spans="1:41" x14ac:dyDescent="0.25">
      <c r="A12065" s="44" t="s">
        <v>7038</v>
      </c>
      <c r="B12065" s="44" t="s">
        <v>2350</v>
      </c>
      <c r="C12065" s="45">
        <v>230105</v>
      </c>
      <c r="D12065" s="45" t="s">
        <v>11363</v>
      </c>
      <c r="E12065" s="45" t="s">
        <v>5265</v>
      </c>
      <c r="AO12065" s="376"/>
    </row>
    <row r="12066" spans="1:41" x14ac:dyDescent="0.25">
      <c r="A12066" s="44" t="s">
        <v>2418</v>
      </c>
      <c r="B12066" s="44" t="s">
        <v>5321</v>
      </c>
      <c r="C12066" s="45">
        <v>23010401</v>
      </c>
      <c r="D12066" s="45" t="s">
        <v>11363</v>
      </c>
      <c r="E12066" s="45" t="s">
        <v>5322</v>
      </c>
      <c r="AO12066" s="376"/>
    </row>
    <row r="12067" spans="1:41" x14ac:dyDescent="0.25">
      <c r="A12067" s="44" t="s">
        <v>2418</v>
      </c>
      <c r="B12067" s="44" t="s">
        <v>3176</v>
      </c>
      <c r="C12067" s="45">
        <v>23010402</v>
      </c>
      <c r="D12067" s="45" t="s">
        <v>11363</v>
      </c>
      <c r="E12067" s="45" t="s">
        <v>5322</v>
      </c>
      <c r="AO12067" s="376"/>
    </row>
    <row r="12068" spans="1:41" x14ac:dyDescent="0.25">
      <c r="A12068" s="44" t="s">
        <v>2418</v>
      </c>
      <c r="B12068" s="44" t="s">
        <v>3841</v>
      </c>
      <c r="C12068" s="45">
        <v>24060401</v>
      </c>
      <c r="D12068" s="45" t="s">
        <v>11363</v>
      </c>
      <c r="E12068" s="45" t="s">
        <v>4962</v>
      </c>
      <c r="AO12068" s="376"/>
    </row>
    <row r="12069" spans="1:41" x14ac:dyDescent="0.25">
      <c r="A12069" s="44" t="s">
        <v>2418</v>
      </c>
      <c r="B12069" s="44" t="s">
        <v>926</v>
      </c>
      <c r="C12069" s="45">
        <v>24060402</v>
      </c>
      <c r="D12069" s="45" t="s">
        <v>11363</v>
      </c>
      <c r="E12069" s="45" t="s">
        <v>4962</v>
      </c>
      <c r="AO12069" s="376"/>
    </row>
    <row r="12070" spans="1:41" x14ac:dyDescent="0.25">
      <c r="A12070" s="44" t="s">
        <v>5510</v>
      </c>
      <c r="B12070" s="44" t="s">
        <v>21402</v>
      </c>
      <c r="C12070" s="45" t="s">
        <v>5503</v>
      </c>
      <c r="D12070" s="45" t="s">
        <v>21447</v>
      </c>
      <c r="E12070" s="46">
        <v>46507</v>
      </c>
      <c r="AO12070" s="376"/>
    </row>
    <row r="12071" spans="1:41" x14ac:dyDescent="0.3">
      <c r="A12071" s="58" t="s">
        <v>1249</v>
      </c>
      <c r="B12071" s="58" t="s">
        <v>3909</v>
      </c>
      <c r="C12071" s="62">
        <v>23022</v>
      </c>
      <c r="D12071" s="62" t="s">
        <v>20886</v>
      </c>
      <c r="E12071" s="60">
        <v>46630</v>
      </c>
      <c r="F12071" s="32"/>
      <c r="G12071" s="32"/>
      <c r="H12071" s="32"/>
      <c r="I12071" s="31"/>
      <c r="J12071" s="31"/>
      <c r="K12071" s="31"/>
      <c r="L12071" s="31"/>
      <c r="M12071" s="31"/>
      <c r="N12071" s="31"/>
      <c r="O12071" s="31"/>
      <c r="P12071" s="31"/>
      <c r="Q12071" s="31"/>
      <c r="R12071" s="31"/>
      <c r="S12071" s="31"/>
      <c r="T12071" s="31"/>
      <c r="U12071" s="31"/>
      <c r="V12071" s="31"/>
      <c r="W12071" s="31"/>
      <c r="X12071" s="31"/>
      <c r="Y12071" s="31"/>
      <c r="Z12071" s="31"/>
      <c r="AA12071" s="31"/>
      <c r="AB12071" s="31"/>
      <c r="AC12071" s="31"/>
      <c r="AD12071" s="31"/>
      <c r="AE12071" s="31"/>
      <c r="AF12071" s="31"/>
      <c r="AG12071" s="31"/>
      <c r="AH12071" s="31"/>
      <c r="AI12071" s="31"/>
      <c r="AJ12071" s="31"/>
      <c r="AK12071" s="31"/>
      <c r="AL12071" s="31"/>
      <c r="AO12071" s="376"/>
    </row>
    <row r="12072" spans="1:41" x14ac:dyDescent="0.25">
      <c r="A12072" s="44" t="s">
        <v>1249</v>
      </c>
      <c r="B12072" s="44" t="s">
        <v>21434</v>
      </c>
      <c r="C12072" s="45" t="s">
        <v>13058</v>
      </c>
      <c r="D12072" s="45" t="s">
        <v>21447</v>
      </c>
      <c r="E12072" s="46">
        <v>46418</v>
      </c>
      <c r="AO12072" s="376"/>
    </row>
    <row r="12073" spans="1:41" x14ac:dyDescent="0.3">
      <c r="A12073" s="333" t="s">
        <v>11480</v>
      </c>
      <c r="B12073" s="333" t="s">
        <v>12848</v>
      </c>
      <c r="C12073" s="125" t="s">
        <v>12849</v>
      </c>
      <c r="D12073" s="32" t="s">
        <v>20309</v>
      </c>
      <c r="E12073" s="125" t="s">
        <v>5332</v>
      </c>
      <c r="F12073" s="125" t="s">
        <v>1190</v>
      </c>
      <c r="G12073" s="125" t="s">
        <v>1190</v>
      </c>
      <c r="AO12073" s="376"/>
    </row>
    <row r="12074" spans="1:41" x14ac:dyDescent="0.25">
      <c r="A12074" s="44" t="s">
        <v>12362</v>
      </c>
      <c r="B12074" s="44" t="s">
        <v>12180</v>
      </c>
      <c r="C12074" s="45">
        <v>15.23</v>
      </c>
      <c r="D12074" s="45" t="s">
        <v>12549</v>
      </c>
      <c r="E12074" s="46">
        <v>46934</v>
      </c>
      <c r="F12074" s="45" t="s">
        <v>1335</v>
      </c>
      <c r="G12074" s="93"/>
      <c r="H12074" s="93"/>
      <c r="I12074" s="99"/>
      <c r="J12074" s="99"/>
      <c r="K12074" s="99"/>
      <c r="L12074" s="99"/>
      <c r="M12074" s="99"/>
      <c r="N12074" s="99"/>
      <c r="O12074" s="99"/>
      <c r="P12074" s="99"/>
      <c r="Q12074" s="99"/>
      <c r="R12074" s="99"/>
      <c r="S12074" s="99"/>
      <c r="T12074" s="99"/>
      <c r="U12074" s="99"/>
      <c r="V12074" s="99"/>
      <c r="W12074" s="99"/>
      <c r="X12074" s="99"/>
      <c r="Y12074" s="99"/>
      <c r="Z12074" s="99"/>
      <c r="AA12074" s="99"/>
      <c r="AB12074" s="99"/>
      <c r="AC12074" s="99"/>
      <c r="AD12074" s="99"/>
      <c r="AE12074" s="99"/>
      <c r="AF12074" s="99"/>
      <c r="AG12074" s="99"/>
      <c r="AH12074" s="31"/>
      <c r="AI12074" s="31"/>
      <c r="AJ12074" s="31"/>
      <c r="AK12074" s="31"/>
      <c r="AL12074" s="31"/>
      <c r="AO12074" s="376"/>
    </row>
    <row r="12075" spans="1:41" x14ac:dyDescent="0.25">
      <c r="A12075" s="44" t="s">
        <v>12362</v>
      </c>
      <c r="B12075" s="44" t="s">
        <v>13613</v>
      </c>
      <c r="C12075" s="45">
        <v>16.25</v>
      </c>
      <c r="D12075" s="45" t="s">
        <v>12549</v>
      </c>
      <c r="E12075" s="46">
        <v>47664</v>
      </c>
      <c r="F12075" s="45"/>
      <c r="G12075" s="93"/>
      <c r="H12075" s="93"/>
      <c r="I12075" s="99"/>
      <c r="J12075" s="99"/>
      <c r="K12075" s="99"/>
      <c r="L12075" s="99"/>
      <c r="M12075" s="99"/>
      <c r="N12075" s="99"/>
      <c r="O12075" s="99"/>
      <c r="P12075" s="99"/>
      <c r="Q12075" s="99"/>
      <c r="R12075" s="99"/>
      <c r="S12075" s="99"/>
      <c r="T12075" s="99"/>
      <c r="U12075" s="99"/>
      <c r="V12075" s="99"/>
      <c r="W12075" s="99"/>
      <c r="X12075" s="99"/>
      <c r="Y12075" s="99"/>
      <c r="Z12075" s="99"/>
      <c r="AA12075" s="99"/>
      <c r="AB12075" s="99"/>
      <c r="AC12075" s="99"/>
      <c r="AD12075" s="99"/>
      <c r="AE12075" s="99"/>
      <c r="AF12075" s="99"/>
      <c r="AG12075" s="99"/>
      <c r="AH12075" s="31"/>
      <c r="AI12075" s="31"/>
      <c r="AJ12075" s="31"/>
      <c r="AK12075" s="31"/>
      <c r="AL12075" s="31"/>
      <c r="AO12075" s="376"/>
    </row>
    <row r="12076" spans="1:41" x14ac:dyDescent="0.25">
      <c r="A12076" s="44" t="s">
        <v>12362</v>
      </c>
      <c r="B12076" s="44" t="s">
        <v>12102</v>
      </c>
      <c r="C12076" s="45">
        <v>21.23</v>
      </c>
      <c r="D12076" s="45" t="s">
        <v>12549</v>
      </c>
      <c r="E12076" s="46">
        <v>46934</v>
      </c>
      <c r="F12076" s="45" t="s">
        <v>1335</v>
      </c>
      <c r="G12076" s="93"/>
      <c r="H12076" s="93"/>
      <c r="I12076" s="99"/>
      <c r="J12076" s="99"/>
      <c r="K12076" s="99"/>
      <c r="L12076" s="99"/>
      <c r="M12076" s="99"/>
      <c r="N12076" s="99"/>
      <c r="O12076" s="99"/>
      <c r="P12076" s="99"/>
      <c r="Q12076" s="99"/>
      <c r="R12076" s="99"/>
      <c r="S12076" s="99"/>
      <c r="T12076" s="99"/>
      <c r="U12076" s="99"/>
      <c r="V12076" s="99"/>
      <c r="W12076" s="99"/>
      <c r="X12076" s="99"/>
      <c r="Y12076" s="99"/>
      <c r="Z12076" s="99"/>
      <c r="AA12076" s="99"/>
      <c r="AB12076" s="99"/>
      <c r="AC12076" s="99"/>
      <c r="AD12076" s="99"/>
      <c r="AE12076" s="99"/>
      <c r="AF12076" s="99"/>
      <c r="AG12076" s="99"/>
      <c r="AH12076" s="31"/>
      <c r="AI12076" s="31"/>
      <c r="AJ12076" s="31"/>
      <c r="AK12076" s="31"/>
      <c r="AL12076" s="31"/>
      <c r="AO12076" s="376"/>
    </row>
    <row r="12077" spans="1:41" x14ac:dyDescent="0.25">
      <c r="A12077" s="44" t="s">
        <v>12362</v>
      </c>
      <c r="B12077" s="44" t="s">
        <v>12103</v>
      </c>
      <c r="C12077" s="45">
        <v>22.23</v>
      </c>
      <c r="D12077" s="45" t="s">
        <v>12549</v>
      </c>
      <c r="E12077" s="46">
        <v>46934</v>
      </c>
      <c r="F12077" s="45" t="s">
        <v>1335</v>
      </c>
      <c r="G12077" s="93"/>
      <c r="H12077" s="93"/>
      <c r="I12077" s="99"/>
      <c r="J12077" s="99"/>
      <c r="K12077" s="99"/>
      <c r="L12077" s="99"/>
      <c r="M12077" s="99"/>
      <c r="N12077" s="99"/>
      <c r="O12077" s="99"/>
      <c r="P12077" s="99"/>
      <c r="Q12077" s="99"/>
      <c r="R12077" s="99"/>
      <c r="S12077" s="99"/>
      <c r="T12077" s="99"/>
      <c r="U12077" s="99"/>
      <c r="V12077" s="99"/>
      <c r="W12077" s="99"/>
      <c r="X12077" s="99"/>
      <c r="Y12077" s="99"/>
      <c r="Z12077" s="99"/>
      <c r="AA12077" s="99"/>
      <c r="AB12077" s="99"/>
      <c r="AC12077" s="99"/>
      <c r="AD12077" s="99"/>
      <c r="AE12077" s="99"/>
      <c r="AF12077" s="99"/>
      <c r="AG12077" s="99"/>
      <c r="AH12077" s="31"/>
      <c r="AI12077" s="31"/>
      <c r="AJ12077" s="31"/>
      <c r="AK12077" s="31"/>
      <c r="AL12077" s="31"/>
      <c r="AO12077" s="376"/>
    </row>
    <row r="12078" spans="1:41" x14ac:dyDescent="0.25">
      <c r="A12078" s="44" t="s">
        <v>13666</v>
      </c>
      <c r="B12078" s="44" t="s">
        <v>13578</v>
      </c>
      <c r="C12078" s="45">
        <v>28.25</v>
      </c>
      <c r="D12078" s="45" t="s">
        <v>12549</v>
      </c>
      <c r="E12078" s="46">
        <v>47664</v>
      </c>
      <c r="F12078" s="45"/>
      <c r="G12078" s="93"/>
      <c r="H12078" s="93"/>
      <c r="I12078" s="99"/>
      <c r="J12078" s="99"/>
      <c r="K12078" s="99"/>
      <c r="L12078" s="99"/>
      <c r="M12078" s="99"/>
      <c r="N12078" s="99"/>
      <c r="O12078" s="99"/>
      <c r="P12078" s="99"/>
      <c r="Q12078" s="99"/>
      <c r="R12078" s="99"/>
      <c r="S12078" s="99"/>
      <c r="T12078" s="99"/>
      <c r="U12078" s="99"/>
      <c r="V12078" s="99"/>
      <c r="W12078" s="99"/>
      <c r="X12078" s="99"/>
      <c r="Y12078" s="99"/>
      <c r="Z12078" s="99"/>
      <c r="AA12078" s="99"/>
      <c r="AB12078" s="99"/>
      <c r="AC12078" s="99"/>
      <c r="AD12078" s="99"/>
      <c r="AE12078" s="99"/>
      <c r="AF12078" s="99"/>
      <c r="AG12078" s="99"/>
      <c r="AH12078" s="31"/>
      <c r="AI12078" s="31"/>
      <c r="AJ12078" s="31"/>
      <c r="AK12078" s="31"/>
      <c r="AL12078" s="31"/>
      <c r="AO12078" s="376"/>
    </row>
    <row r="12079" spans="1:41" x14ac:dyDescent="0.3">
      <c r="A12079" s="333" t="s">
        <v>8074</v>
      </c>
      <c r="B12079" s="333" t="s">
        <v>8018</v>
      </c>
      <c r="C12079" s="125" t="s">
        <v>8019</v>
      </c>
      <c r="D12079" s="32" t="s">
        <v>20309</v>
      </c>
      <c r="E12079" s="125" t="s">
        <v>7871</v>
      </c>
      <c r="F12079" s="125" t="s">
        <v>1189</v>
      </c>
      <c r="G12079" s="125" t="s">
        <v>1190</v>
      </c>
      <c r="AO12079" s="376"/>
    </row>
    <row r="12080" spans="1:41" x14ac:dyDescent="0.3">
      <c r="A12080" s="333" t="s">
        <v>8074</v>
      </c>
      <c r="B12080" s="333" t="s">
        <v>8040</v>
      </c>
      <c r="C12080" s="125" t="s">
        <v>8041</v>
      </c>
      <c r="D12080" s="32" t="s">
        <v>20309</v>
      </c>
      <c r="E12080" s="125" t="s">
        <v>7871</v>
      </c>
      <c r="F12080" s="125" t="s">
        <v>1189</v>
      </c>
      <c r="G12080" s="125" t="s">
        <v>1190</v>
      </c>
      <c r="AO12080" s="376"/>
    </row>
    <row r="12081" spans="1:41" x14ac:dyDescent="0.3">
      <c r="A12081" s="333" t="s">
        <v>8074</v>
      </c>
      <c r="B12081" s="333" t="s">
        <v>1173</v>
      </c>
      <c r="C12081" s="125" t="s">
        <v>8030</v>
      </c>
      <c r="D12081" s="32" t="s">
        <v>20309</v>
      </c>
      <c r="E12081" s="125" t="s">
        <v>7871</v>
      </c>
      <c r="F12081" s="125" t="s">
        <v>1189</v>
      </c>
      <c r="G12081" s="125" t="s">
        <v>1190</v>
      </c>
      <c r="AO12081" s="376"/>
    </row>
    <row r="12082" spans="1:41" x14ac:dyDescent="0.25">
      <c r="A12082" s="44" t="s">
        <v>10011</v>
      </c>
      <c r="B12082" s="44" t="s">
        <v>199</v>
      </c>
      <c r="C12082" s="45">
        <v>241001</v>
      </c>
      <c r="D12082" s="45" t="s">
        <v>11363</v>
      </c>
      <c r="E12082" s="45" t="s">
        <v>5332</v>
      </c>
      <c r="AO12082" s="376"/>
    </row>
    <row r="12083" spans="1:41" x14ac:dyDescent="0.25">
      <c r="A12083" s="44" t="s">
        <v>10011</v>
      </c>
      <c r="B12083" s="44" t="s">
        <v>1666</v>
      </c>
      <c r="C12083" s="45">
        <v>250101</v>
      </c>
      <c r="D12083" s="45" t="s">
        <v>11363</v>
      </c>
      <c r="E12083" s="45" t="s">
        <v>12551</v>
      </c>
      <c r="AO12083" s="376"/>
    </row>
    <row r="12084" spans="1:41" x14ac:dyDescent="0.25">
      <c r="A12084" s="44" t="s">
        <v>10011</v>
      </c>
      <c r="B12084" s="44" t="s">
        <v>3176</v>
      </c>
      <c r="C12084" s="45">
        <v>25010402</v>
      </c>
      <c r="D12084" s="45" t="s">
        <v>11363</v>
      </c>
      <c r="E12084" s="45" t="s">
        <v>12564</v>
      </c>
      <c r="AO12084" s="376"/>
    </row>
    <row r="12085" spans="1:41" x14ac:dyDescent="0.25">
      <c r="A12085" s="44" t="s">
        <v>10011</v>
      </c>
      <c r="B12085" s="44" t="s">
        <v>5321</v>
      </c>
      <c r="C12085" s="45">
        <v>26010401</v>
      </c>
      <c r="D12085" s="45" t="s">
        <v>11363</v>
      </c>
      <c r="E12085" s="45" t="s">
        <v>17459</v>
      </c>
      <c r="AO12085" s="376"/>
    </row>
    <row r="12086" spans="1:41" x14ac:dyDescent="0.25">
      <c r="A12086" s="44" t="s">
        <v>9263</v>
      </c>
      <c r="B12086" s="44" t="s">
        <v>9237</v>
      </c>
      <c r="C12086" s="45">
        <v>24010401</v>
      </c>
      <c r="D12086" s="45" t="s">
        <v>11363</v>
      </c>
      <c r="E12086" s="45" t="s">
        <v>9238</v>
      </c>
      <c r="AO12086" s="376"/>
    </row>
    <row r="12087" spans="1:41" x14ac:dyDescent="0.25">
      <c r="A12087" s="44" t="s">
        <v>13667</v>
      </c>
      <c r="B12087" s="44" t="s">
        <v>12091</v>
      </c>
      <c r="C12087" s="45">
        <v>9.25</v>
      </c>
      <c r="D12087" s="45" t="s">
        <v>12549</v>
      </c>
      <c r="E12087" s="46">
        <v>47664</v>
      </c>
      <c r="F12087" s="45"/>
      <c r="G12087" s="93"/>
      <c r="H12087" s="93"/>
      <c r="I12087" s="99"/>
      <c r="J12087" s="99"/>
      <c r="K12087" s="99"/>
      <c r="L12087" s="99"/>
      <c r="M12087" s="99"/>
      <c r="N12087" s="99"/>
      <c r="O12087" s="99"/>
      <c r="P12087" s="99"/>
      <c r="Q12087" s="99"/>
      <c r="R12087" s="99"/>
      <c r="S12087" s="99"/>
      <c r="T12087" s="99"/>
      <c r="U12087" s="99"/>
      <c r="V12087" s="99"/>
      <c r="W12087" s="99"/>
      <c r="X12087" s="99"/>
      <c r="Y12087" s="99"/>
      <c r="Z12087" s="99"/>
      <c r="AA12087" s="99"/>
      <c r="AB12087" s="99"/>
      <c r="AC12087" s="99"/>
      <c r="AD12087" s="99"/>
      <c r="AE12087" s="99"/>
      <c r="AF12087" s="99"/>
      <c r="AG12087" s="99"/>
      <c r="AH12087" s="31"/>
      <c r="AI12087" s="31"/>
      <c r="AJ12087" s="31"/>
      <c r="AK12087" s="31"/>
      <c r="AL12087" s="31"/>
      <c r="AO12087" s="376"/>
    </row>
    <row r="12088" spans="1:41" x14ac:dyDescent="0.25">
      <c r="A12088" s="44" t="s">
        <v>13667</v>
      </c>
      <c r="B12088" s="44" t="s">
        <v>12170</v>
      </c>
      <c r="C12088" s="45">
        <v>10.25</v>
      </c>
      <c r="D12088" s="45" t="s">
        <v>12549</v>
      </c>
      <c r="E12088" s="46">
        <v>47664</v>
      </c>
      <c r="F12088" s="45"/>
      <c r="G12088" s="93"/>
      <c r="H12088" s="93"/>
      <c r="I12088" s="99"/>
      <c r="J12088" s="99"/>
      <c r="K12088" s="99"/>
      <c r="L12088" s="99"/>
      <c r="M12088" s="99"/>
      <c r="N12088" s="99"/>
      <c r="O12088" s="99"/>
      <c r="P12088" s="99"/>
      <c r="Q12088" s="99"/>
      <c r="R12088" s="99"/>
      <c r="S12088" s="99"/>
      <c r="T12088" s="99"/>
      <c r="U12088" s="99"/>
      <c r="V12088" s="99"/>
      <c r="W12088" s="99"/>
      <c r="X12088" s="99"/>
      <c r="Y12088" s="99"/>
      <c r="Z12088" s="99"/>
      <c r="AA12088" s="99"/>
      <c r="AB12088" s="99"/>
      <c r="AC12088" s="99"/>
      <c r="AD12088" s="99"/>
      <c r="AE12088" s="99"/>
      <c r="AF12088" s="99"/>
      <c r="AG12088" s="99"/>
      <c r="AH12088" s="31"/>
      <c r="AI12088" s="31"/>
      <c r="AJ12088" s="31"/>
      <c r="AK12088" s="31"/>
      <c r="AL12088" s="31"/>
      <c r="AO12088" s="376"/>
    </row>
    <row r="12089" spans="1:41" x14ac:dyDescent="0.25">
      <c r="A12089" s="44" t="s">
        <v>13667</v>
      </c>
      <c r="B12089" s="44" t="s">
        <v>12094</v>
      </c>
      <c r="C12089" s="45">
        <v>12.25</v>
      </c>
      <c r="D12089" s="45" t="s">
        <v>12549</v>
      </c>
      <c r="E12089" s="46">
        <v>47664</v>
      </c>
      <c r="F12089" s="45"/>
      <c r="G12089" s="93"/>
      <c r="H12089" s="93"/>
      <c r="I12089" s="99"/>
      <c r="J12089" s="99"/>
      <c r="K12089" s="99"/>
      <c r="L12089" s="99"/>
      <c r="M12089" s="99"/>
      <c r="N12089" s="99"/>
      <c r="O12089" s="99"/>
      <c r="P12089" s="99"/>
      <c r="Q12089" s="99"/>
      <c r="R12089" s="99"/>
      <c r="S12089" s="99"/>
      <c r="T12089" s="99"/>
      <c r="U12089" s="99"/>
      <c r="V12089" s="99"/>
      <c r="W12089" s="99"/>
      <c r="X12089" s="99"/>
      <c r="Y12089" s="99"/>
      <c r="Z12089" s="99"/>
      <c r="AA12089" s="99"/>
      <c r="AB12089" s="99"/>
      <c r="AC12089" s="99"/>
      <c r="AD12089" s="99"/>
      <c r="AE12089" s="99"/>
      <c r="AF12089" s="99"/>
      <c r="AG12089" s="99"/>
      <c r="AH12089" s="31"/>
      <c r="AI12089" s="31"/>
      <c r="AJ12089" s="31"/>
      <c r="AK12089" s="31"/>
      <c r="AL12089" s="31"/>
      <c r="AO12089" s="376"/>
    </row>
    <row r="12090" spans="1:41" x14ac:dyDescent="0.25">
      <c r="A12090" s="44" t="s">
        <v>13667</v>
      </c>
      <c r="B12090" s="44" t="s">
        <v>12128</v>
      </c>
      <c r="C12090" s="45">
        <v>17.239999999999998</v>
      </c>
      <c r="D12090" s="45" t="s">
        <v>12549</v>
      </c>
      <c r="E12090" s="46">
        <v>47299</v>
      </c>
      <c r="F12090" s="45"/>
      <c r="G12090" s="93"/>
      <c r="H12090" s="93"/>
      <c r="I12090" s="99"/>
      <c r="J12090" s="99"/>
      <c r="K12090" s="99"/>
      <c r="L12090" s="99"/>
      <c r="M12090" s="99"/>
      <c r="N12090" s="99"/>
      <c r="O12090" s="99"/>
      <c r="P12090" s="99"/>
      <c r="Q12090" s="99"/>
      <c r="R12090" s="99"/>
      <c r="S12090" s="99"/>
      <c r="T12090" s="99"/>
      <c r="U12090" s="99"/>
      <c r="V12090" s="99"/>
      <c r="W12090" s="99"/>
      <c r="X12090" s="99"/>
      <c r="Y12090" s="99"/>
      <c r="Z12090" s="99"/>
      <c r="AA12090" s="99"/>
      <c r="AB12090" s="99"/>
      <c r="AC12090" s="99"/>
      <c r="AD12090" s="99"/>
      <c r="AE12090" s="99"/>
      <c r="AF12090" s="99"/>
      <c r="AG12090" s="99"/>
      <c r="AH12090" s="31"/>
      <c r="AI12090" s="31"/>
      <c r="AJ12090" s="31"/>
      <c r="AK12090" s="31"/>
      <c r="AL12090" s="31"/>
      <c r="AO12090" s="376"/>
    </row>
    <row r="12091" spans="1:41" x14ac:dyDescent="0.25">
      <c r="A12091" s="44" t="s">
        <v>18091</v>
      </c>
      <c r="B12091" s="44" t="s">
        <v>9237</v>
      </c>
      <c r="C12091" s="45">
        <v>24010401</v>
      </c>
      <c r="D12091" s="45" t="s">
        <v>11363</v>
      </c>
      <c r="E12091" s="45" t="s">
        <v>9238</v>
      </c>
      <c r="AO12091" s="376"/>
    </row>
    <row r="12092" spans="1:41" x14ac:dyDescent="0.3">
      <c r="A12092" s="333" t="s">
        <v>15542</v>
      </c>
      <c r="B12092" s="333" t="s">
        <v>4815</v>
      </c>
      <c r="C12092" s="125" t="s">
        <v>15581</v>
      </c>
      <c r="D12092" s="32" t="s">
        <v>20309</v>
      </c>
      <c r="E12092" s="125" t="s">
        <v>9839</v>
      </c>
      <c r="F12092" s="125" t="s">
        <v>1189</v>
      </c>
      <c r="G12092" s="125" t="s">
        <v>1190</v>
      </c>
      <c r="AO12092" s="376"/>
    </row>
    <row r="12093" spans="1:41" x14ac:dyDescent="0.3">
      <c r="A12093" s="333" t="s">
        <v>128</v>
      </c>
      <c r="B12093" s="333" t="s">
        <v>1160</v>
      </c>
      <c r="C12093" s="125" t="s">
        <v>10947</v>
      </c>
      <c r="D12093" s="32" t="s">
        <v>20309</v>
      </c>
      <c r="E12093" s="125" t="s">
        <v>7420</v>
      </c>
      <c r="F12093" s="125" t="s">
        <v>1190</v>
      </c>
      <c r="G12093" s="125" t="s">
        <v>1190</v>
      </c>
      <c r="AO12093" s="376"/>
    </row>
    <row r="12094" spans="1:41" x14ac:dyDescent="0.25">
      <c r="A12094" s="44" t="s">
        <v>9493</v>
      </c>
      <c r="B12094" s="92" t="s">
        <v>9602</v>
      </c>
      <c r="C12094" s="45" t="s">
        <v>9346</v>
      </c>
      <c r="D12094" s="93" t="s">
        <v>9601</v>
      </c>
      <c r="E12094" s="94">
        <v>46568</v>
      </c>
      <c r="F12094" s="93"/>
      <c r="G12094" s="93"/>
      <c r="H12094" s="93"/>
      <c r="I12094" s="99"/>
      <c r="J12094" s="99"/>
      <c r="K12094" s="99"/>
      <c r="L12094" s="99"/>
      <c r="M12094" s="99"/>
      <c r="N12094" s="99"/>
      <c r="O12094" s="99"/>
      <c r="P12094" s="99"/>
      <c r="Q12094" s="99"/>
      <c r="R12094" s="99"/>
      <c r="S12094" s="99"/>
      <c r="T12094" s="99"/>
      <c r="U12094" s="99"/>
      <c r="V12094" s="99"/>
      <c r="W12094" s="99"/>
      <c r="X12094" s="99"/>
      <c r="Y12094" s="99"/>
      <c r="Z12094" s="99"/>
      <c r="AA12094" s="99"/>
      <c r="AB12094" s="99"/>
      <c r="AC12094" s="99"/>
      <c r="AD12094" s="99"/>
      <c r="AE12094" s="99"/>
      <c r="AF12094" s="99"/>
      <c r="AG12094" s="99"/>
      <c r="AH12094" s="31"/>
      <c r="AI12094" s="31"/>
      <c r="AJ12094" s="31"/>
      <c r="AK12094" s="31"/>
      <c r="AL12094" s="31"/>
      <c r="AO12094" s="376"/>
    </row>
    <row r="12095" spans="1:41" x14ac:dyDescent="0.25">
      <c r="A12095" s="44" t="s">
        <v>9950</v>
      </c>
      <c r="B12095" s="44" t="s">
        <v>6292</v>
      </c>
      <c r="C12095" s="45" t="s">
        <v>9949</v>
      </c>
      <c r="D12095" s="46" t="s">
        <v>21328</v>
      </c>
      <c r="E12095" s="46">
        <v>46568</v>
      </c>
      <c r="AO12095" s="376"/>
    </row>
    <row r="12096" spans="1:41" x14ac:dyDescent="0.25">
      <c r="A12096" s="44" t="s">
        <v>21767</v>
      </c>
      <c r="B12096" s="44" t="s">
        <v>21449</v>
      </c>
      <c r="C12096" s="45">
        <v>260504</v>
      </c>
      <c r="D12096" s="45" t="s">
        <v>11363</v>
      </c>
      <c r="E12096" s="45" t="s">
        <v>21450</v>
      </c>
      <c r="AO12096" s="376"/>
    </row>
    <row r="12097" spans="1:41" x14ac:dyDescent="0.25">
      <c r="A12097" s="44" t="s">
        <v>21768</v>
      </c>
      <c r="B12097" s="44" t="s">
        <v>925</v>
      </c>
      <c r="C12097" s="45">
        <v>260601</v>
      </c>
      <c r="D12097" s="45" t="s">
        <v>11363</v>
      </c>
      <c r="E12097" s="45" t="s">
        <v>17341</v>
      </c>
      <c r="AO12097" s="376"/>
    </row>
    <row r="12098" spans="1:41" x14ac:dyDescent="0.25">
      <c r="A12098" s="44" t="s">
        <v>14132</v>
      </c>
      <c r="B12098" s="44" t="s">
        <v>14133</v>
      </c>
      <c r="C12098" s="45" t="s">
        <v>14134</v>
      </c>
      <c r="D12098" s="45" t="s">
        <v>11204</v>
      </c>
      <c r="E12098" s="45" t="s">
        <v>5265</v>
      </c>
      <c r="F12098" s="93"/>
      <c r="G12098" s="93"/>
      <c r="H12098" s="93"/>
      <c r="I12098" s="99"/>
      <c r="J12098" s="99"/>
      <c r="K12098" s="99"/>
      <c r="L12098" s="99"/>
      <c r="M12098" s="99"/>
      <c r="N12098" s="99"/>
      <c r="O12098" s="99"/>
      <c r="P12098" s="99"/>
      <c r="Q12098" s="99"/>
      <c r="R12098" s="99"/>
      <c r="S12098" s="99"/>
      <c r="T12098" s="99"/>
      <c r="U12098" s="99"/>
      <c r="V12098" s="99"/>
      <c r="W12098" s="99"/>
      <c r="X12098" s="99"/>
      <c r="Y12098" s="99"/>
      <c r="Z12098" s="99"/>
      <c r="AA12098" s="99"/>
      <c r="AB12098" s="99"/>
      <c r="AC12098" s="99"/>
      <c r="AD12098" s="99"/>
      <c r="AE12098" s="99"/>
      <c r="AF12098" s="99"/>
      <c r="AG12098" s="99"/>
      <c r="AH12098" s="31"/>
      <c r="AI12098" s="31"/>
      <c r="AJ12098" s="31"/>
      <c r="AK12098" s="31"/>
      <c r="AL12098" s="31"/>
      <c r="AO12098" s="376"/>
    </row>
    <row r="12099" spans="1:41" x14ac:dyDescent="0.25">
      <c r="A12099" s="44" t="s">
        <v>14132</v>
      </c>
      <c r="B12099" s="44" t="s">
        <v>14133</v>
      </c>
      <c r="C12099" s="45" t="s">
        <v>14134</v>
      </c>
      <c r="D12099" s="93" t="s">
        <v>17443</v>
      </c>
      <c r="E12099" s="45" t="s">
        <v>5265</v>
      </c>
      <c r="F12099" s="93"/>
      <c r="G12099" s="93"/>
      <c r="H12099" s="93"/>
      <c r="I12099" s="99"/>
      <c r="J12099" s="99"/>
      <c r="K12099" s="99"/>
      <c r="L12099" s="99"/>
      <c r="M12099" s="99"/>
      <c r="N12099" s="99"/>
      <c r="O12099" s="99"/>
      <c r="P12099" s="99"/>
      <c r="Q12099" s="99"/>
      <c r="R12099" s="99"/>
      <c r="S12099" s="99"/>
      <c r="T12099" s="99"/>
      <c r="U12099" s="99"/>
      <c r="V12099" s="99"/>
      <c r="W12099" s="99"/>
      <c r="X12099" s="99"/>
      <c r="Y12099" s="99"/>
      <c r="Z12099" s="99"/>
      <c r="AA12099" s="99"/>
      <c r="AB12099" s="99"/>
      <c r="AC12099" s="99"/>
      <c r="AD12099" s="99"/>
      <c r="AE12099" s="99"/>
      <c r="AF12099" s="99"/>
      <c r="AG12099" s="99"/>
      <c r="AH12099" s="31"/>
      <c r="AI12099" s="31"/>
      <c r="AJ12099" s="31"/>
      <c r="AK12099" s="31"/>
      <c r="AL12099" s="31"/>
      <c r="AO12099" s="376"/>
    </row>
    <row r="12100" spans="1:41" x14ac:dyDescent="0.25">
      <c r="A12100" s="44" t="s">
        <v>13559</v>
      </c>
      <c r="B12100" s="44" t="s">
        <v>21403</v>
      </c>
      <c r="C12100" s="45" t="s">
        <v>13556</v>
      </c>
      <c r="D12100" s="45" t="s">
        <v>21447</v>
      </c>
      <c r="E12100" s="46">
        <v>46538</v>
      </c>
      <c r="AO12100" s="376"/>
    </row>
    <row r="12101" spans="1:41" x14ac:dyDescent="0.3">
      <c r="A12101" s="333" t="s">
        <v>2902</v>
      </c>
      <c r="B12101" s="333" t="s">
        <v>8044</v>
      </c>
      <c r="C12101" s="125" t="s">
        <v>8045</v>
      </c>
      <c r="D12101" s="32" t="s">
        <v>20309</v>
      </c>
      <c r="E12101" s="125" t="s">
        <v>7871</v>
      </c>
      <c r="F12101" s="125" t="s">
        <v>1189</v>
      </c>
      <c r="G12101" s="125" t="s">
        <v>1190</v>
      </c>
      <c r="AO12101" s="376"/>
    </row>
    <row r="12102" spans="1:41" x14ac:dyDescent="0.3">
      <c r="A12102" s="333" t="s">
        <v>2902</v>
      </c>
      <c r="B12102" s="333" t="s">
        <v>8018</v>
      </c>
      <c r="C12102" s="125" t="s">
        <v>8019</v>
      </c>
      <c r="D12102" s="32" t="s">
        <v>20309</v>
      </c>
      <c r="E12102" s="125" t="s">
        <v>7871</v>
      </c>
      <c r="F12102" s="125" t="s">
        <v>1189</v>
      </c>
      <c r="G12102" s="125" t="s">
        <v>1190</v>
      </c>
      <c r="AO12102" s="376"/>
    </row>
    <row r="12103" spans="1:41" x14ac:dyDescent="0.25">
      <c r="A12103" s="44" t="s">
        <v>20404</v>
      </c>
      <c r="B12103" s="44" t="s">
        <v>1888</v>
      </c>
      <c r="C12103" s="45" t="s">
        <v>20405</v>
      </c>
      <c r="D12103" s="46" t="s">
        <v>21328</v>
      </c>
      <c r="E12103" s="46">
        <v>46599</v>
      </c>
      <c r="AO12103" s="376"/>
    </row>
    <row r="12104" spans="1:41" x14ac:dyDescent="0.25">
      <c r="A12104" s="44" t="s">
        <v>21769</v>
      </c>
      <c r="B12104" s="44" t="s">
        <v>21449</v>
      </c>
      <c r="C12104" s="45">
        <v>260504</v>
      </c>
      <c r="D12104" s="45" t="s">
        <v>11363</v>
      </c>
      <c r="E12104" s="45" t="s">
        <v>21450</v>
      </c>
      <c r="AO12104" s="376"/>
    </row>
    <row r="12105" spans="1:41" x14ac:dyDescent="0.25">
      <c r="A12105" s="44" t="s">
        <v>8882</v>
      </c>
      <c r="B12105" s="44" t="s">
        <v>14725</v>
      </c>
      <c r="C12105" s="45" t="s">
        <v>5106</v>
      </c>
      <c r="D12105" s="367" t="s">
        <v>3696</v>
      </c>
      <c r="E12105" s="328">
        <f>DATE(2026,12,20)</f>
        <v>46376</v>
      </c>
      <c r="F12105" s="32"/>
      <c r="G12105" s="32"/>
      <c r="H12105" s="32"/>
      <c r="I12105" s="31"/>
      <c r="J12105" s="31"/>
      <c r="K12105" s="31"/>
      <c r="L12105" s="31"/>
      <c r="M12105" s="31"/>
      <c r="N12105" s="31"/>
      <c r="O12105" s="31"/>
      <c r="P12105" s="31"/>
      <c r="Q12105" s="31"/>
      <c r="R12105" s="31"/>
      <c r="S12105" s="31"/>
      <c r="T12105" s="31"/>
      <c r="U12105" s="31"/>
      <c r="V12105" s="31"/>
      <c r="W12105" s="31"/>
      <c r="X12105" s="31"/>
      <c r="Y12105" s="31"/>
      <c r="Z12105" s="31"/>
      <c r="AA12105" s="31"/>
      <c r="AB12105" s="31"/>
      <c r="AC12105" s="31"/>
      <c r="AD12105" s="31"/>
      <c r="AE12105" s="31"/>
      <c r="AF12105" s="31"/>
      <c r="AG12105" s="31"/>
      <c r="AH12105" s="31"/>
      <c r="AI12105" s="31"/>
      <c r="AJ12105" s="31"/>
      <c r="AK12105" s="31"/>
      <c r="AL12105" s="31"/>
      <c r="AO12105" s="376"/>
    </row>
    <row r="12106" spans="1:41" x14ac:dyDescent="0.3">
      <c r="A12106" s="99" t="s">
        <v>6182</v>
      </c>
      <c r="B12106" s="99" t="s">
        <v>6181</v>
      </c>
      <c r="C12106" s="93" t="s">
        <v>6189</v>
      </c>
      <c r="D12106" s="93" t="s">
        <v>1201</v>
      </c>
      <c r="E12106" s="94">
        <v>46439</v>
      </c>
      <c r="F12106" s="93"/>
      <c r="G12106" s="93"/>
      <c r="H12106" s="93" t="s">
        <v>1789</v>
      </c>
      <c r="I12106" s="99"/>
      <c r="J12106" s="99"/>
      <c r="K12106" s="99"/>
      <c r="L12106" s="99"/>
      <c r="M12106" s="99"/>
      <c r="N12106" s="99"/>
      <c r="O12106" s="99"/>
      <c r="P12106" s="99"/>
      <c r="Q12106" s="99"/>
      <c r="R12106" s="99"/>
      <c r="S12106" s="99"/>
      <c r="T12106" s="99"/>
      <c r="U12106" s="99"/>
      <c r="V12106" s="99"/>
      <c r="W12106" s="99"/>
      <c r="X12106" s="99"/>
      <c r="Y12106" s="99"/>
      <c r="Z12106" s="99"/>
      <c r="AA12106" s="99"/>
      <c r="AB12106" s="99"/>
      <c r="AC12106" s="99"/>
      <c r="AD12106" s="99"/>
      <c r="AE12106" s="99"/>
      <c r="AF12106" s="99"/>
      <c r="AG12106" s="99"/>
      <c r="AH12106" s="31"/>
      <c r="AI12106" s="31"/>
      <c r="AJ12106" s="31"/>
      <c r="AK12106" s="31"/>
      <c r="AL12106" s="31"/>
      <c r="AO12106" s="376"/>
    </row>
    <row r="12107" spans="1:41" x14ac:dyDescent="0.25">
      <c r="A12107" s="44" t="s">
        <v>9494</v>
      </c>
      <c r="B12107" s="92" t="s">
        <v>9602</v>
      </c>
      <c r="C12107" s="77" t="s">
        <v>9336</v>
      </c>
      <c r="D12107" s="93" t="s">
        <v>9601</v>
      </c>
      <c r="E12107" s="94">
        <v>46568</v>
      </c>
      <c r="F12107" s="93"/>
      <c r="G12107" s="93"/>
      <c r="H12107" s="93"/>
      <c r="I12107" s="99"/>
      <c r="J12107" s="99"/>
      <c r="K12107" s="99"/>
      <c r="L12107" s="99"/>
      <c r="M12107" s="99"/>
      <c r="N12107" s="99"/>
      <c r="O12107" s="99"/>
      <c r="P12107" s="99"/>
      <c r="Q12107" s="99"/>
      <c r="R12107" s="99"/>
      <c r="S12107" s="99"/>
      <c r="T12107" s="99"/>
      <c r="U12107" s="99"/>
      <c r="V12107" s="99"/>
      <c r="W12107" s="99"/>
      <c r="X12107" s="99"/>
      <c r="Y12107" s="99"/>
      <c r="Z12107" s="99"/>
      <c r="AA12107" s="99"/>
      <c r="AB12107" s="99"/>
      <c r="AC12107" s="99"/>
      <c r="AD12107" s="99"/>
      <c r="AE12107" s="99"/>
      <c r="AF12107" s="99"/>
      <c r="AG12107" s="99"/>
      <c r="AH12107" s="31"/>
      <c r="AI12107" s="31"/>
      <c r="AJ12107" s="31"/>
      <c r="AK12107" s="31"/>
      <c r="AL12107" s="31"/>
      <c r="AO12107" s="376"/>
    </row>
    <row r="12108" spans="1:41" x14ac:dyDescent="0.25">
      <c r="A12108" s="44" t="s">
        <v>18092</v>
      </c>
      <c r="B12108" s="44" t="s">
        <v>5134</v>
      </c>
      <c r="C12108" s="45">
        <v>250802</v>
      </c>
      <c r="D12108" s="45" t="s">
        <v>11363</v>
      </c>
      <c r="E12108" s="45" t="s">
        <v>9880</v>
      </c>
      <c r="AO12108" s="376"/>
    </row>
    <row r="12109" spans="1:41" x14ac:dyDescent="0.25">
      <c r="A12109" s="44" t="s">
        <v>9264</v>
      </c>
      <c r="B12109" s="44" t="s">
        <v>9248</v>
      </c>
      <c r="C12109" s="45">
        <v>240101</v>
      </c>
      <c r="D12109" s="45" t="s">
        <v>11363</v>
      </c>
      <c r="E12109" s="45" t="s">
        <v>9249</v>
      </c>
      <c r="AO12109" s="376"/>
    </row>
    <row r="12110" spans="1:41" x14ac:dyDescent="0.25">
      <c r="A12110" s="44" t="s">
        <v>16109</v>
      </c>
      <c r="B12110" s="44" t="s">
        <v>13587</v>
      </c>
      <c r="C12110" s="45">
        <v>18.25</v>
      </c>
      <c r="D12110" s="45" t="s">
        <v>12549</v>
      </c>
      <c r="E12110" s="46">
        <v>47664</v>
      </c>
      <c r="F12110" s="45"/>
      <c r="G12110" s="93"/>
      <c r="H12110" s="93"/>
      <c r="I12110" s="99"/>
      <c r="J12110" s="99"/>
      <c r="K12110" s="99"/>
      <c r="L12110" s="99"/>
      <c r="M12110" s="99"/>
      <c r="N12110" s="99"/>
      <c r="O12110" s="99"/>
      <c r="P12110" s="99"/>
      <c r="Q12110" s="99"/>
      <c r="R12110" s="99"/>
      <c r="S12110" s="99"/>
      <c r="T12110" s="99"/>
      <c r="U12110" s="99"/>
      <c r="V12110" s="99"/>
      <c r="W12110" s="99"/>
      <c r="X12110" s="99"/>
      <c r="Y12110" s="99"/>
      <c r="Z12110" s="99"/>
      <c r="AA12110" s="99"/>
      <c r="AB12110" s="99"/>
      <c r="AC12110" s="99"/>
      <c r="AD12110" s="99"/>
      <c r="AE12110" s="99"/>
      <c r="AF12110" s="99"/>
      <c r="AG12110" s="99"/>
      <c r="AH12110" s="31"/>
      <c r="AI12110" s="31"/>
      <c r="AJ12110" s="31"/>
      <c r="AK12110" s="31"/>
      <c r="AL12110" s="31"/>
      <c r="AO12110" s="376"/>
    </row>
    <row r="12111" spans="1:41" x14ac:dyDescent="0.3">
      <c r="A12111" s="333" t="s">
        <v>11481</v>
      </c>
      <c r="B12111" s="333" t="s">
        <v>15582</v>
      </c>
      <c r="C12111" s="125" t="s">
        <v>12850</v>
      </c>
      <c r="D12111" s="32" t="s">
        <v>20309</v>
      </c>
      <c r="E12111" s="125" t="s">
        <v>5332</v>
      </c>
      <c r="F12111" s="125" t="s">
        <v>1189</v>
      </c>
      <c r="G12111" s="125" t="s">
        <v>1190</v>
      </c>
      <c r="AO12111" s="376"/>
    </row>
    <row r="12112" spans="1:41" x14ac:dyDescent="0.25">
      <c r="A12112" s="44" t="s">
        <v>433</v>
      </c>
      <c r="B12112" s="44" t="s">
        <v>12111</v>
      </c>
      <c r="C12112" s="45">
        <v>13.25</v>
      </c>
      <c r="D12112" s="45" t="s">
        <v>12549</v>
      </c>
      <c r="E12112" s="46">
        <v>47664</v>
      </c>
      <c r="F12112" s="45"/>
      <c r="G12112" s="93"/>
      <c r="H12112" s="93"/>
      <c r="I12112" s="99"/>
      <c r="J12112" s="99"/>
      <c r="K12112" s="99"/>
      <c r="L12112" s="99"/>
      <c r="M12112" s="99"/>
      <c r="N12112" s="99"/>
      <c r="O12112" s="99"/>
      <c r="P12112" s="99"/>
      <c r="Q12112" s="99"/>
      <c r="R12112" s="99"/>
      <c r="S12112" s="99"/>
      <c r="T12112" s="99"/>
      <c r="U12112" s="99"/>
      <c r="V12112" s="99"/>
      <c r="W12112" s="99"/>
      <c r="X12112" s="99"/>
      <c r="Y12112" s="99"/>
      <c r="Z12112" s="99"/>
      <c r="AA12112" s="99"/>
      <c r="AB12112" s="99"/>
      <c r="AC12112" s="99"/>
      <c r="AD12112" s="99"/>
      <c r="AE12112" s="99"/>
      <c r="AF12112" s="99"/>
      <c r="AG12112" s="99"/>
      <c r="AH12112" s="31"/>
      <c r="AI12112" s="31"/>
      <c r="AJ12112" s="31"/>
      <c r="AK12112" s="31"/>
      <c r="AL12112" s="31"/>
      <c r="AO12112" s="376"/>
    </row>
    <row r="12113" spans="1:41" x14ac:dyDescent="0.25">
      <c r="A12113" s="44" t="s">
        <v>433</v>
      </c>
      <c r="B12113" s="44" t="s">
        <v>12153</v>
      </c>
      <c r="C12113" s="45">
        <v>19.25</v>
      </c>
      <c r="D12113" s="45" t="s">
        <v>12549</v>
      </c>
      <c r="E12113" s="46">
        <v>47664</v>
      </c>
      <c r="F12113" s="45"/>
      <c r="G12113" s="93"/>
      <c r="H12113" s="93"/>
      <c r="I12113" s="99"/>
      <c r="J12113" s="99"/>
      <c r="K12113" s="99"/>
      <c r="L12113" s="99"/>
      <c r="M12113" s="99"/>
      <c r="N12113" s="99"/>
      <c r="O12113" s="99"/>
      <c r="P12113" s="99"/>
      <c r="Q12113" s="99"/>
      <c r="R12113" s="99"/>
      <c r="S12113" s="99"/>
      <c r="T12113" s="99"/>
      <c r="U12113" s="99"/>
      <c r="V12113" s="99"/>
      <c r="W12113" s="99"/>
      <c r="X12113" s="99"/>
      <c r="Y12113" s="99"/>
      <c r="Z12113" s="99"/>
      <c r="AA12113" s="99"/>
      <c r="AB12113" s="99"/>
      <c r="AC12113" s="99"/>
      <c r="AD12113" s="99"/>
      <c r="AE12113" s="99"/>
      <c r="AF12113" s="99"/>
      <c r="AG12113" s="99"/>
      <c r="AH12113" s="31"/>
      <c r="AI12113" s="31"/>
      <c r="AJ12113" s="31"/>
      <c r="AK12113" s="31"/>
      <c r="AL12113" s="31"/>
      <c r="AO12113" s="376"/>
    </row>
    <row r="12114" spans="1:41" x14ac:dyDescent="0.25">
      <c r="A12114" s="44" t="s">
        <v>433</v>
      </c>
      <c r="B12114" s="44" t="s">
        <v>13600</v>
      </c>
      <c r="C12114" s="45">
        <v>35.25</v>
      </c>
      <c r="D12114" s="45" t="s">
        <v>12549</v>
      </c>
      <c r="E12114" s="46">
        <v>47664</v>
      </c>
      <c r="F12114" s="45"/>
      <c r="G12114" s="93"/>
      <c r="H12114" s="93"/>
      <c r="I12114" s="99"/>
      <c r="J12114" s="99"/>
      <c r="K12114" s="99"/>
      <c r="L12114" s="99"/>
      <c r="M12114" s="99"/>
      <c r="N12114" s="99"/>
      <c r="O12114" s="99"/>
      <c r="P12114" s="99"/>
      <c r="Q12114" s="99"/>
      <c r="R12114" s="99"/>
      <c r="S12114" s="99"/>
      <c r="T12114" s="99"/>
      <c r="U12114" s="99"/>
      <c r="V12114" s="99"/>
      <c r="W12114" s="99"/>
      <c r="X12114" s="99"/>
      <c r="Y12114" s="99"/>
      <c r="Z12114" s="99"/>
      <c r="AA12114" s="99"/>
      <c r="AB12114" s="99"/>
      <c r="AC12114" s="99"/>
      <c r="AD12114" s="99"/>
      <c r="AE12114" s="99"/>
      <c r="AF12114" s="99"/>
      <c r="AG12114" s="99"/>
      <c r="AH12114" s="31"/>
      <c r="AI12114" s="31"/>
      <c r="AJ12114" s="31"/>
      <c r="AK12114" s="31"/>
      <c r="AL12114" s="31"/>
      <c r="AO12114" s="376"/>
    </row>
    <row r="12115" spans="1:41" x14ac:dyDescent="0.25">
      <c r="A12115" s="44" t="s">
        <v>433</v>
      </c>
      <c r="B12115" s="44" t="s">
        <v>5134</v>
      </c>
      <c r="C12115" s="45">
        <v>230807</v>
      </c>
      <c r="D12115" s="45" t="s">
        <v>11363</v>
      </c>
      <c r="E12115" s="45" t="s">
        <v>8282</v>
      </c>
      <c r="AO12115" s="376"/>
    </row>
    <row r="12116" spans="1:41" x14ac:dyDescent="0.25">
      <c r="A12116" s="44" t="s">
        <v>433</v>
      </c>
      <c r="B12116" s="44" t="s">
        <v>10364</v>
      </c>
      <c r="C12116" s="45">
        <v>240302</v>
      </c>
      <c r="D12116" s="45" t="s">
        <v>11363</v>
      </c>
      <c r="E12116" s="45" t="s">
        <v>2593</v>
      </c>
      <c r="AO12116" s="376"/>
    </row>
    <row r="12117" spans="1:41" x14ac:dyDescent="0.25">
      <c r="A12117" s="44" t="s">
        <v>3066</v>
      </c>
      <c r="B12117" s="44" t="s">
        <v>15031</v>
      </c>
      <c r="C12117" s="45" t="s">
        <v>11813</v>
      </c>
      <c r="D12117" s="367" t="s">
        <v>3696</v>
      </c>
      <c r="E12117" s="328">
        <f>DATE(2028,7,9)</f>
        <v>46943</v>
      </c>
      <c r="F12117" s="32"/>
      <c r="G12117" s="32"/>
      <c r="H12117" s="32"/>
      <c r="I12117" s="31"/>
      <c r="J12117" s="31"/>
      <c r="K12117" s="31"/>
      <c r="L12117" s="31"/>
      <c r="M12117" s="31"/>
      <c r="N12117" s="31"/>
      <c r="O12117" s="31"/>
      <c r="P12117" s="31"/>
      <c r="Q12117" s="31"/>
      <c r="R12117" s="31"/>
      <c r="S12117" s="31"/>
      <c r="T12117" s="31"/>
      <c r="U12117" s="31"/>
      <c r="V12117" s="31"/>
      <c r="W12117" s="31"/>
      <c r="X12117" s="31"/>
      <c r="Y12117" s="31"/>
      <c r="Z12117" s="31"/>
      <c r="AA12117" s="31"/>
      <c r="AB12117" s="31"/>
      <c r="AC12117" s="31"/>
      <c r="AD12117" s="31"/>
      <c r="AE12117" s="31"/>
      <c r="AF12117" s="31"/>
      <c r="AG12117" s="31"/>
      <c r="AH12117" s="31"/>
      <c r="AI12117" s="31"/>
      <c r="AJ12117" s="31"/>
      <c r="AK12117" s="31"/>
      <c r="AL12117" s="31"/>
      <c r="AO12117" s="376"/>
    </row>
    <row r="12118" spans="1:41" x14ac:dyDescent="0.25">
      <c r="A12118" s="44" t="s">
        <v>4553</v>
      </c>
      <c r="B12118" s="44" t="s">
        <v>11928</v>
      </c>
      <c r="C12118" s="45" t="s">
        <v>11929</v>
      </c>
      <c r="D12118" s="45" t="s">
        <v>11204</v>
      </c>
      <c r="E12118" s="45" t="s">
        <v>4826</v>
      </c>
      <c r="F12118" s="93"/>
      <c r="G12118" s="93"/>
      <c r="H12118" s="93"/>
      <c r="I12118" s="99"/>
      <c r="J12118" s="99"/>
      <c r="K12118" s="99"/>
      <c r="L12118" s="99"/>
      <c r="M12118" s="99"/>
      <c r="N12118" s="99"/>
      <c r="O12118" s="99"/>
      <c r="P12118" s="99"/>
      <c r="Q12118" s="99"/>
      <c r="R12118" s="99"/>
      <c r="S12118" s="99"/>
      <c r="T12118" s="99"/>
      <c r="U12118" s="99"/>
      <c r="V12118" s="99"/>
      <c r="W12118" s="99"/>
      <c r="X12118" s="99"/>
      <c r="Y12118" s="99"/>
      <c r="Z12118" s="99"/>
      <c r="AA12118" s="99"/>
      <c r="AB12118" s="99"/>
      <c r="AC12118" s="99"/>
      <c r="AD12118" s="99"/>
      <c r="AE12118" s="99"/>
      <c r="AF12118" s="99"/>
      <c r="AG12118" s="99"/>
      <c r="AH12118" s="31"/>
      <c r="AI12118" s="31"/>
      <c r="AJ12118" s="31"/>
      <c r="AK12118" s="31"/>
      <c r="AL12118" s="31"/>
      <c r="AO12118" s="376"/>
    </row>
    <row r="12119" spans="1:41" x14ac:dyDescent="0.25">
      <c r="A12119" s="44" t="s">
        <v>4553</v>
      </c>
      <c r="B12119" s="44" t="s">
        <v>11928</v>
      </c>
      <c r="C12119" s="45" t="s">
        <v>11929</v>
      </c>
      <c r="D12119" s="93" t="s">
        <v>17443</v>
      </c>
      <c r="E12119" s="45" t="s">
        <v>4826</v>
      </c>
      <c r="F12119" s="93"/>
      <c r="G12119" s="93"/>
      <c r="H12119" s="93"/>
      <c r="I12119" s="99"/>
      <c r="J12119" s="99"/>
      <c r="K12119" s="99"/>
      <c r="L12119" s="99"/>
      <c r="M12119" s="99"/>
      <c r="N12119" s="99"/>
      <c r="O12119" s="99"/>
      <c r="P12119" s="99"/>
      <c r="Q12119" s="99"/>
      <c r="R12119" s="99"/>
      <c r="S12119" s="99"/>
      <c r="T12119" s="99"/>
      <c r="U12119" s="99"/>
      <c r="V12119" s="99"/>
      <c r="W12119" s="99"/>
      <c r="X12119" s="99"/>
      <c r="Y12119" s="99"/>
      <c r="Z12119" s="99"/>
      <c r="AA12119" s="99"/>
      <c r="AB12119" s="99"/>
      <c r="AC12119" s="99"/>
      <c r="AD12119" s="99"/>
      <c r="AE12119" s="99"/>
      <c r="AF12119" s="99"/>
      <c r="AG12119" s="99"/>
      <c r="AH12119" s="31"/>
      <c r="AI12119" s="31"/>
      <c r="AJ12119" s="31"/>
      <c r="AK12119" s="31"/>
      <c r="AL12119" s="31"/>
      <c r="AO12119" s="376"/>
    </row>
    <row r="12120" spans="1:41" x14ac:dyDescent="0.25">
      <c r="A12120" s="44" t="s">
        <v>18093</v>
      </c>
      <c r="B12120" s="44" t="s">
        <v>934</v>
      </c>
      <c r="C12120" s="45">
        <v>25010201</v>
      </c>
      <c r="D12120" s="45" t="s">
        <v>11363</v>
      </c>
      <c r="E12120" s="45" t="s">
        <v>12551</v>
      </c>
      <c r="AO12120" s="376"/>
    </row>
    <row r="12121" spans="1:41" x14ac:dyDescent="0.25">
      <c r="A12121" s="44" t="s">
        <v>18093</v>
      </c>
      <c r="B12121" s="44" t="s">
        <v>5141</v>
      </c>
      <c r="C12121" s="45">
        <v>25010202</v>
      </c>
      <c r="D12121" s="45" t="s">
        <v>11363</v>
      </c>
      <c r="E12121" s="45" t="s">
        <v>12551</v>
      </c>
      <c r="AO12121" s="376"/>
    </row>
    <row r="12122" spans="1:41" x14ac:dyDescent="0.25">
      <c r="A12122" s="44" t="s">
        <v>18093</v>
      </c>
      <c r="B12122" s="44" t="s">
        <v>17452</v>
      </c>
      <c r="C12122" s="45">
        <v>25010501</v>
      </c>
      <c r="D12122" s="45" t="s">
        <v>11363</v>
      </c>
      <c r="E12122" s="45" t="s">
        <v>12551</v>
      </c>
      <c r="AO12122" s="376"/>
    </row>
    <row r="12123" spans="1:41" x14ac:dyDescent="0.25">
      <c r="A12123" s="44" t="s">
        <v>18093</v>
      </c>
      <c r="B12123" s="44" t="s">
        <v>5129</v>
      </c>
      <c r="C12123" s="45">
        <v>25010502</v>
      </c>
      <c r="D12123" s="45" t="s">
        <v>11363</v>
      </c>
      <c r="E12123" s="45" t="s">
        <v>12551</v>
      </c>
      <c r="AO12123" s="376"/>
    </row>
    <row r="12124" spans="1:41" x14ac:dyDescent="0.25">
      <c r="A12124" s="44" t="s">
        <v>18093</v>
      </c>
      <c r="B12124" s="44" t="s">
        <v>5321</v>
      </c>
      <c r="C12124" s="45">
        <v>25010401</v>
      </c>
      <c r="D12124" s="45" t="s">
        <v>11363</v>
      </c>
      <c r="E12124" s="45" t="s">
        <v>12564</v>
      </c>
      <c r="AO12124" s="376"/>
    </row>
    <row r="12125" spans="1:41" x14ac:dyDescent="0.25">
      <c r="A12125" s="44" t="s">
        <v>18093</v>
      </c>
      <c r="B12125" s="44" t="s">
        <v>3176</v>
      </c>
      <c r="C12125" s="45">
        <v>25010402</v>
      </c>
      <c r="D12125" s="45" t="s">
        <v>11363</v>
      </c>
      <c r="E12125" s="45" t="s">
        <v>12564</v>
      </c>
      <c r="AO12125" s="376"/>
    </row>
    <row r="12126" spans="1:41" x14ac:dyDescent="0.3">
      <c r="A12126" s="333" t="s">
        <v>19008</v>
      </c>
      <c r="B12126" s="333" t="s">
        <v>1159</v>
      </c>
      <c r="C12126" s="125" t="s">
        <v>19092</v>
      </c>
      <c r="D12126" s="32" t="s">
        <v>20309</v>
      </c>
      <c r="E12126" s="125" t="s">
        <v>9249</v>
      </c>
      <c r="F12126" s="125" t="s">
        <v>1189</v>
      </c>
      <c r="G12126" s="125" t="s">
        <v>1190</v>
      </c>
      <c r="AO12126" s="376"/>
    </row>
    <row r="12127" spans="1:41" x14ac:dyDescent="0.3">
      <c r="A12127" s="333" t="s">
        <v>19009</v>
      </c>
      <c r="B12127" s="333" t="s">
        <v>1159</v>
      </c>
      <c r="C12127" s="125" t="s">
        <v>19092</v>
      </c>
      <c r="D12127" s="32" t="s">
        <v>20309</v>
      </c>
      <c r="E12127" s="125" t="s">
        <v>9249</v>
      </c>
      <c r="F12127" s="125" t="s">
        <v>1190</v>
      </c>
      <c r="G12127" s="125" t="s">
        <v>1190</v>
      </c>
      <c r="AO12127" s="376"/>
    </row>
    <row r="12128" spans="1:41" x14ac:dyDescent="0.3">
      <c r="A12128" s="57" t="s">
        <v>508</v>
      </c>
      <c r="B12128" s="92" t="s">
        <v>3682</v>
      </c>
      <c r="C12128" s="93" t="s">
        <v>19106</v>
      </c>
      <c r="D12128" s="93" t="s">
        <v>3681</v>
      </c>
      <c r="E12128" s="94">
        <v>48029</v>
      </c>
      <c r="F12128" s="93"/>
      <c r="G12128" s="93"/>
      <c r="H12128" s="93"/>
      <c r="I12128" s="99"/>
      <c r="J12128" s="99"/>
      <c r="K12128" s="99"/>
      <c r="L12128" s="99"/>
      <c r="M12128" s="99"/>
      <c r="N12128" s="99"/>
      <c r="O12128" s="99"/>
      <c r="P12128" s="99"/>
      <c r="Q12128" s="99"/>
      <c r="R12128" s="99"/>
      <c r="S12128" s="99"/>
      <c r="T12128" s="99"/>
      <c r="U12128" s="99"/>
      <c r="V12128" s="99"/>
      <c r="W12128" s="99"/>
      <c r="X12128" s="99"/>
      <c r="Y12128" s="99"/>
      <c r="Z12128" s="99"/>
      <c r="AA12128" s="99"/>
      <c r="AB12128" s="99"/>
      <c r="AC12128" s="99"/>
      <c r="AD12128" s="99"/>
      <c r="AE12128" s="99"/>
      <c r="AF12128" s="99"/>
      <c r="AG12128" s="99"/>
      <c r="AH12128" s="31"/>
      <c r="AI12128" s="31"/>
      <c r="AJ12128" s="31"/>
      <c r="AK12128" s="31"/>
      <c r="AL12128" s="31"/>
      <c r="AO12128" s="376"/>
    </row>
    <row r="12129" spans="1:41" x14ac:dyDescent="0.25">
      <c r="A12129" s="86" t="s">
        <v>508</v>
      </c>
      <c r="B12129" s="44" t="s">
        <v>16074</v>
      </c>
      <c r="C12129" s="45">
        <v>8.26</v>
      </c>
      <c r="D12129" s="45" t="s">
        <v>12549</v>
      </c>
      <c r="E12129" s="46">
        <v>47787</v>
      </c>
      <c r="F12129" s="45" t="s">
        <v>1335</v>
      </c>
      <c r="G12129" s="93"/>
      <c r="H12129" s="93"/>
      <c r="I12129" s="99"/>
      <c r="J12129" s="99"/>
      <c r="K12129" s="99"/>
      <c r="L12129" s="99"/>
      <c r="M12129" s="99"/>
      <c r="N12129" s="99"/>
      <c r="O12129" s="99"/>
      <c r="P12129" s="99"/>
      <c r="Q12129" s="99"/>
      <c r="R12129" s="99"/>
      <c r="S12129" s="99"/>
      <c r="T12129" s="99"/>
      <c r="U12129" s="99"/>
      <c r="V12129" s="99"/>
      <c r="W12129" s="99"/>
      <c r="X12129" s="99"/>
      <c r="Y12129" s="99"/>
      <c r="Z12129" s="99"/>
      <c r="AA12129" s="99"/>
      <c r="AB12129" s="99"/>
      <c r="AC12129" s="99"/>
      <c r="AD12129" s="99"/>
      <c r="AE12129" s="99"/>
      <c r="AF12129" s="99"/>
      <c r="AG12129" s="99"/>
      <c r="AH12129" s="31"/>
      <c r="AI12129" s="31"/>
      <c r="AJ12129" s="31"/>
      <c r="AK12129" s="31"/>
      <c r="AL12129" s="31"/>
      <c r="AO12129" s="376"/>
    </row>
    <row r="12130" spans="1:41" x14ac:dyDescent="0.25">
      <c r="A12130" s="44" t="s">
        <v>508</v>
      </c>
      <c r="B12130" s="44" t="s">
        <v>12118</v>
      </c>
      <c r="C12130" s="45">
        <v>13.23</v>
      </c>
      <c r="D12130" s="45" t="s">
        <v>12549</v>
      </c>
      <c r="E12130" s="46">
        <v>46934</v>
      </c>
      <c r="F12130" s="45" t="s">
        <v>1335</v>
      </c>
      <c r="G12130" s="93"/>
      <c r="H12130" s="93"/>
      <c r="I12130" s="99"/>
      <c r="J12130" s="99"/>
      <c r="K12130" s="99"/>
      <c r="L12130" s="99"/>
      <c r="M12130" s="99"/>
      <c r="N12130" s="99"/>
      <c r="O12130" s="99"/>
      <c r="P12130" s="99"/>
      <c r="Q12130" s="99"/>
      <c r="R12130" s="99"/>
      <c r="S12130" s="99"/>
      <c r="T12130" s="99"/>
      <c r="U12130" s="99"/>
      <c r="V12130" s="99"/>
      <c r="W12130" s="99"/>
      <c r="X12130" s="99"/>
      <c r="Y12130" s="99"/>
      <c r="Z12130" s="99"/>
      <c r="AA12130" s="99"/>
      <c r="AB12130" s="99"/>
      <c r="AC12130" s="99"/>
      <c r="AD12130" s="99"/>
      <c r="AE12130" s="99"/>
      <c r="AF12130" s="99"/>
      <c r="AG12130" s="99"/>
      <c r="AH12130" s="31"/>
      <c r="AI12130" s="31"/>
      <c r="AJ12130" s="31"/>
      <c r="AK12130" s="31"/>
      <c r="AL12130" s="31"/>
      <c r="AO12130" s="376"/>
    </row>
    <row r="12131" spans="1:41" x14ac:dyDescent="0.25">
      <c r="A12131" s="44" t="s">
        <v>508</v>
      </c>
      <c r="B12131" s="44" t="s">
        <v>12110</v>
      </c>
      <c r="C12131" s="45">
        <v>14.23</v>
      </c>
      <c r="D12131" s="45" t="s">
        <v>12549</v>
      </c>
      <c r="E12131" s="46">
        <v>46934</v>
      </c>
      <c r="F12131" s="45" t="s">
        <v>1335</v>
      </c>
      <c r="G12131" s="93"/>
      <c r="H12131" s="93"/>
      <c r="I12131" s="99"/>
      <c r="J12131" s="99"/>
      <c r="K12131" s="99"/>
      <c r="L12131" s="99"/>
      <c r="M12131" s="99"/>
      <c r="N12131" s="99"/>
      <c r="O12131" s="99"/>
      <c r="P12131" s="99"/>
      <c r="Q12131" s="99"/>
      <c r="R12131" s="99"/>
      <c r="S12131" s="99"/>
      <c r="T12131" s="99"/>
      <c r="U12131" s="99"/>
      <c r="V12131" s="99"/>
      <c r="W12131" s="99"/>
      <c r="X12131" s="99"/>
      <c r="Y12131" s="99"/>
      <c r="Z12131" s="99"/>
      <c r="AA12131" s="99"/>
      <c r="AB12131" s="99"/>
      <c r="AC12131" s="99"/>
      <c r="AD12131" s="99"/>
      <c r="AE12131" s="99"/>
      <c r="AF12131" s="99"/>
      <c r="AG12131" s="99"/>
      <c r="AH12131" s="31"/>
      <c r="AI12131" s="31"/>
      <c r="AJ12131" s="31"/>
      <c r="AK12131" s="31"/>
      <c r="AL12131" s="31"/>
      <c r="AO12131" s="376"/>
    </row>
    <row r="12132" spans="1:41" x14ac:dyDescent="0.25">
      <c r="A12132" s="44" t="s">
        <v>508</v>
      </c>
      <c r="B12132" s="44" t="s">
        <v>5134</v>
      </c>
      <c r="C12132" s="45">
        <v>240804</v>
      </c>
      <c r="D12132" s="45" t="s">
        <v>11363</v>
      </c>
      <c r="E12132" s="45" t="s">
        <v>11260</v>
      </c>
      <c r="AO12132" s="376"/>
    </row>
    <row r="12133" spans="1:41" x14ac:dyDescent="0.25">
      <c r="A12133" s="44" t="s">
        <v>5474</v>
      </c>
      <c r="B12133" s="44" t="s">
        <v>21359</v>
      </c>
      <c r="C12133" s="45" t="s">
        <v>9701</v>
      </c>
      <c r="D12133" s="45" t="s">
        <v>21447</v>
      </c>
      <c r="E12133" s="46">
        <v>46752</v>
      </c>
      <c r="AO12133" s="376"/>
    </row>
    <row r="12134" spans="1:41" x14ac:dyDescent="0.25">
      <c r="A12134" s="91" t="s">
        <v>19233</v>
      </c>
      <c r="B12134" s="92" t="s">
        <v>19284</v>
      </c>
      <c r="C12134" s="93" t="s">
        <v>19285</v>
      </c>
      <c r="D12134" s="93" t="s">
        <v>1201</v>
      </c>
      <c r="E12134" s="94">
        <v>46582</v>
      </c>
      <c r="F12134" s="93"/>
      <c r="G12134" s="93"/>
      <c r="H12134" s="93"/>
      <c r="I12134" s="99"/>
      <c r="J12134" s="99"/>
      <c r="K12134" s="99"/>
      <c r="L12134" s="99"/>
      <c r="M12134" s="99"/>
      <c r="N12134" s="99"/>
      <c r="O12134" s="99"/>
      <c r="P12134" s="99"/>
      <c r="Q12134" s="99"/>
      <c r="R12134" s="99"/>
      <c r="S12134" s="99"/>
      <c r="T12134" s="99"/>
      <c r="U12134" s="99"/>
      <c r="V12134" s="99"/>
      <c r="W12134" s="99"/>
      <c r="X12134" s="99"/>
      <c r="Y12134" s="99"/>
      <c r="Z12134" s="99"/>
      <c r="AA12134" s="99"/>
      <c r="AB12134" s="99"/>
      <c r="AC12134" s="99"/>
      <c r="AD12134" s="99"/>
      <c r="AE12134" s="99"/>
      <c r="AF12134" s="99"/>
      <c r="AG12134" s="99"/>
      <c r="AH12134" s="31"/>
      <c r="AI12134" s="31"/>
      <c r="AJ12134" s="31"/>
      <c r="AK12134" s="31"/>
      <c r="AL12134" s="31"/>
      <c r="AO12134" s="376"/>
    </row>
    <row r="12135" spans="1:41" x14ac:dyDescent="0.3">
      <c r="A12135" s="333" t="s">
        <v>18709</v>
      </c>
      <c r="B12135" s="333" t="s">
        <v>11371</v>
      </c>
      <c r="C12135" s="125" t="s">
        <v>11215</v>
      </c>
      <c r="D12135" s="32" t="s">
        <v>20309</v>
      </c>
      <c r="E12135" s="125" t="s">
        <v>4966</v>
      </c>
      <c r="F12135" s="125" t="s">
        <v>1189</v>
      </c>
      <c r="G12135" s="125" t="s">
        <v>1190</v>
      </c>
      <c r="AO12135" s="376"/>
    </row>
    <row r="12136" spans="1:41" x14ac:dyDescent="0.3">
      <c r="A12136" s="333" t="s">
        <v>18709</v>
      </c>
      <c r="B12136" s="333" t="s">
        <v>15582</v>
      </c>
      <c r="C12136" s="125" t="s">
        <v>12850</v>
      </c>
      <c r="D12136" s="32" t="s">
        <v>20309</v>
      </c>
      <c r="E12136" s="125" t="s">
        <v>5332</v>
      </c>
      <c r="F12136" s="125" t="s">
        <v>1189</v>
      </c>
      <c r="G12136" s="125" t="s">
        <v>1190</v>
      </c>
      <c r="AO12136" s="376"/>
    </row>
    <row r="12137" spans="1:41" x14ac:dyDescent="0.3">
      <c r="A12137" s="333" t="s">
        <v>18709</v>
      </c>
      <c r="B12137" s="333" t="s">
        <v>2301</v>
      </c>
      <c r="C12137" s="125" t="s">
        <v>18816</v>
      </c>
      <c r="D12137" s="32" t="s">
        <v>20309</v>
      </c>
      <c r="E12137" s="125" t="s">
        <v>8292</v>
      </c>
      <c r="F12137" s="125" t="s">
        <v>1189</v>
      </c>
      <c r="G12137" s="125" t="s">
        <v>1190</v>
      </c>
      <c r="AO12137" s="376"/>
    </row>
    <row r="12138" spans="1:41" x14ac:dyDescent="0.25">
      <c r="A12138" s="44" t="s">
        <v>13872</v>
      </c>
      <c r="B12138" s="44" t="s">
        <v>15032</v>
      </c>
      <c r="C12138" s="45" t="s">
        <v>9094</v>
      </c>
      <c r="D12138" s="367" t="s">
        <v>3696</v>
      </c>
      <c r="E12138" s="328">
        <f>DATE(2028,2,28)</f>
        <v>46811</v>
      </c>
      <c r="F12138" s="32"/>
      <c r="G12138" s="32"/>
      <c r="H12138" s="32"/>
      <c r="I12138" s="31"/>
      <c r="J12138" s="31"/>
      <c r="K12138" s="31"/>
      <c r="L12138" s="31"/>
      <c r="M12138" s="31"/>
      <c r="N12138" s="31"/>
      <c r="O12138" s="31"/>
      <c r="P12138" s="31"/>
      <c r="Q12138" s="31"/>
      <c r="R12138" s="31"/>
      <c r="S12138" s="31"/>
      <c r="T12138" s="31"/>
      <c r="U12138" s="31"/>
      <c r="V12138" s="31"/>
      <c r="W12138" s="31"/>
      <c r="X12138" s="31"/>
      <c r="Y12138" s="31"/>
      <c r="Z12138" s="31"/>
      <c r="AA12138" s="31"/>
      <c r="AB12138" s="31"/>
      <c r="AC12138" s="31"/>
      <c r="AD12138" s="31"/>
      <c r="AE12138" s="31"/>
      <c r="AF12138" s="31"/>
      <c r="AG12138" s="31"/>
      <c r="AH12138" s="31"/>
      <c r="AI12138" s="31"/>
      <c r="AJ12138" s="31"/>
      <c r="AK12138" s="31"/>
      <c r="AL12138" s="31"/>
      <c r="AO12138" s="376"/>
    </row>
    <row r="12139" spans="1:41" x14ac:dyDescent="0.25">
      <c r="A12139" s="44" t="s">
        <v>20683</v>
      </c>
      <c r="B12139" s="44" t="s">
        <v>20682</v>
      </c>
      <c r="C12139" s="45" t="s">
        <v>20784</v>
      </c>
      <c r="D12139" s="32" t="s">
        <v>5559</v>
      </c>
      <c r="E12139" s="45" t="s">
        <v>20881</v>
      </c>
      <c r="F12139" s="32"/>
      <c r="G12139" s="32"/>
      <c r="H12139" s="32"/>
      <c r="I12139" s="31"/>
      <c r="J12139" s="31"/>
      <c r="K12139" s="31"/>
      <c r="L12139" s="31"/>
      <c r="M12139" s="31"/>
      <c r="N12139" s="31"/>
      <c r="O12139" s="31"/>
      <c r="P12139" s="31"/>
      <c r="Q12139" s="31"/>
      <c r="R12139" s="31"/>
      <c r="S12139" s="31"/>
      <c r="T12139" s="31"/>
      <c r="U12139" s="31"/>
      <c r="V12139" s="31"/>
      <c r="W12139" s="31"/>
      <c r="X12139" s="31"/>
      <c r="Y12139" s="31"/>
      <c r="Z12139" s="31"/>
      <c r="AA12139" s="31"/>
      <c r="AB12139" s="31"/>
      <c r="AC12139" s="31"/>
      <c r="AD12139" s="31"/>
      <c r="AE12139" s="31"/>
      <c r="AF12139" s="31"/>
      <c r="AG12139" s="31"/>
      <c r="AH12139" s="31"/>
      <c r="AI12139" s="31"/>
      <c r="AJ12139" s="31"/>
      <c r="AK12139" s="31"/>
      <c r="AL12139" s="31"/>
      <c r="AO12139" s="376"/>
    </row>
    <row r="12140" spans="1:41" x14ac:dyDescent="0.25">
      <c r="A12140" s="44" t="s">
        <v>15867</v>
      </c>
      <c r="B12140" s="44" t="s">
        <v>5134</v>
      </c>
      <c r="C12140" s="45">
        <v>250802</v>
      </c>
      <c r="D12140" s="45" t="s">
        <v>11363</v>
      </c>
      <c r="E12140" s="45" t="s">
        <v>9880</v>
      </c>
      <c r="AO12140" s="376"/>
    </row>
    <row r="12141" spans="1:41" x14ac:dyDescent="0.25">
      <c r="A12141" s="44" t="s">
        <v>8402</v>
      </c>
      <c r="B12141" s="44" t="s">
        <v>8340</v>
      </c>
      <c r="C12141" s="45">
        <v>231001</v>
      </c>
      <c r="D12141" s="45" t="s">
        <v>11363</v>
      </c>
      <c r="E12141" s="45" t="s">
        <v>2538</v>
      </c>
      <c r="AO12141" s="376"/>
    </row>
    <row r="12142" spans="1:41" x14ac:dyDescent="0.25">
      <c r="A12142" s="44" t="s">
        <v>10633</v>
      </c>
      <c r="B12142" s="44" t="s">
        <v>925</v>
      </c>
      <c r="C12142" s="45">
        <v>240601</v>
      </c>
      <c r="D12142" s="45" t="s">
        <v>11363</v>
      </c>
      <c r="E12142" s="45" t="s">
        <v>9840</v>
      </c>
      <c r="AO12142" s="376"/>
    </row>
    <row r="12143" spans="1:41" x14ac:dyDescent="0.25">
      <c r="A12143" s="44" t="s">
        <v>12363</v>
      </c>
      <c r="B12143" s="44" t="s">
        <v>12110</v>
      </c>
      <c r="C12143" s="45">
        <v>14.25</v>
      </c>
      <c r="D12143" s="45" t="s">
        <v>12549</v>
      </c>
      <c r="E12143" s="46">
        <v>47664</v>
      </c>
      <c r="F12143" s="45"/>
      <c r="G12143" s="93"/>
      <c r="H12143" s="93"/>
      <c r="I12143" s="99"/>
      <c r="J12143" s="99"/>
      <c r="K12143" s="99"/>
      <c r="L12143" s="99"/>
      <c r="M12143" s="99"/>
      <c r="N12143" s="99"/>
      <c r="O12143" s="99"/>
      <c r="P12143" s="99"/>
      <c r="Q12143" s="99"/>
      <c r="R12143" s="99"/>
      <c r="S12143" s="99"/>
      <c r="T12143" s="99"/>
      <c r="U12143" s="99"/>
      <c r="V12143" s="99"/>
      <c r="W12143" s="99"/>
      <c r="X12143" s="99"/>
      <c r="Y12143" s="99"/>
      <c r="Z12143" s="99"/>
      <c r="AA12143" s="99"/>
      <c r="AB12143" s="99"/>
      <c r="AC12143" s="99"/>
      <c r="AD12143" s="99"/>
      <c r="AE12143" s="99"/>
      <c r="AF12143" s="99"/>
      <c r="AG12143" s="99"/>
      <c r="AH12143" s="31"/>
      <c r="AI12143" s="31"/>
      <c r="AJ12143" s="31"/>
      <c r="AK12143" s="31"/>
      <c r="AL12143" s="31"/>
      <c r="AO12143" s="376"/>
    </row>
    <row r="12144" spans="1:41" x14ac:dyDescent="0.25">
      <c r="A12144" s="44" t="s">
        <v>12364</v>
      </c>
      <c r="B12144" s="44" t="s">
        <v>12111</v>
      </c>
      <c r="C12144" s="45">
        <v>13.24</v>
      </c>
      <c r="D12144" s="45" t="s">
        <v>12549</v>
      </c>
      <c r="E12144" s="46">
        <v>47299</v>
      </c>
      <c r="F12144" s="45"/>
      <c r="G12144" s="93"/>
      <c r="H12144" s="93"/>
      <c r="I12144" s="99"/>
      <c r="J12144" s="99"/>
      <c r="K12144" s="99"/>
      <c r="L12144" s="99"/>
      <c r="M12144" s="99"/>
      <c r="N12144" s="99"/>
      <c r="O12144" s="99"/>
      <c r="P12144" s="99"/>
      <c r="Q12144" s="99"/>
      <c r="R12144" s="99"/>
      <c r="S12144" s="99"/>
      <c r="T12144" s="99"/>
      <c r="U12144" s="99"/>
      <c r="V12144" s="99"/>
      <c r="W12144" s="99"/>
      <c r="X12144" s="99"/>
      <c r="Y12144" s="99"/>
      <c r="Z12144" s="99"/>
      <c r="AA12144" s="99"/>
      <c r="AB12144" s="99"/>
      <c r="AC12144" s="99"/>
      <c r="AD12144" s="99"/>
      <c r="AE12144" s="99"/>
      <c r="AF12144" s="99"/>
      <c r="AG12144" s="99"/>
      <c r="AH12144" s="31"/>
      <c r="AI12144" s="31"/>
      <c r="AJ12144" s="31"/>
      <c r="AK12144" s="31"/>
      <c r="AL12144" s="31"/>
      <c r="AO12144" s="376"/>
    </row>
    <row r="12145" spans="1:41" x14ac:dyDescent="0.25">
      <c r="A12145" s="44" t="s">
        <v>12364</v>
      </c>
      <c r="B12145" s="44" t="s">
        <v>5134</v>
      </c>
      <c r="C12145" s="45">
        <v>230807</v>
      </c>
      <c r="D12145" s="45" t="s">
        <v>11363</v>
      </c>
      <c r="E12145" s="45" t="s">
        <v>8282</v>
      </c>
      <c r="AO12145" s="376"/>
    </row>
    <row r="12146" spans="1:41" x14ac:dyDescent="0.25">
      <c r="A12146" s="44" t="s">
        <v>12364</v>
      </c>
      <c r="B12146" s="44" t="s">
        <v>3039</v>
      </c>
      <c r="C12146" s="45">
        <v>230904</v>
      </c>
      <c r="D12146" s="45" t="s">
        <v>11363</v>
      </c>
      <c r="E12146" s="45" t="s">
        <v>7871</v>
      </c>
      <c r="AO12146" s="376"/>
    </row>
    <row r="12147" spans="1:41" x14ac:dyDescent="0.3">
      <c r="A12147" s="57" t="s">
        <v>774</v>
      </c>
      <c r="B12147" s="92" t="s">
        <v>3682</v>
      </c>
      <c r="C12147" s="93" t="s">
        <v>19106</v>
      </c>
      <c r="D12147" s="93" t="s">
        <v>3681</v>
      </c>
      <c r="E12147" s="94">
        <v>48029</v>
      </c>
      <c r="F12147" s="93"/>
      <c r="G12147" s="93"/>
      <c r="H12147" s="93"/>
      <c r="I12147" s="99"/>
      <c r="J12147" s="99"/>
      <c r="K12147" s="99"/>
      <c r="L12147" s="99"/>
      <c r="M12147" s="99"/>
      <c r="N12147" s="99"/>
      <c r="O12147" s="99"/>
      <c r="P12147" s="99"/>
      <c r="Q12147" s="99"/>
      <c r="R12147" s="99"/>
      <c r="S12147" s="99"/>
      <c r="T12147" s="99"/>
      <c r="U12147" s="99"/>
      <c r="V12147" s="99"/>
      <c r="W12147" s="99"/>
      <c r="X12147" s="99"/>
      <c r="Y12147" s="99"/>
      <c r="Z12147" s="99"/>
      <c r="AA12147" s="99"/>
      <c r="AB12147" s="99"/>
      <c r="AC12147" s="99"/>
      <c r="AD12147" s="99"/>
      <c r="AE12147" s="99"/>
      <c r="AF12147" s="99"/>
      <c r="AG12147" s="99"/>
      <c r="AH12147" s="31"/>
      <c r="AI12147" s="31"/>
      <c r="AJ12147" s="31"/>
      <c r="AK12147" s="31"/>
      <c r="AL12147" s="31"/>
      <c r="AO12147" s="376"/>
    </row>
    <row r="12148" spans="1:41" x14ac:dyDescent="0.25">
      <c r="A12148" s="44" t="s">
        <v>774</v>
      </c>
      <c r="B12148" s="44" t="s">
        <v>3039</v>
      </c>
      <c r="C12148" s="45">
        <v>230904</v>
      </c>
      <c r="D12148" s="45" t="s">
        <v>11363</v>
      </c>
      <c r="E12148" s="45" t="s">
        <v>7871</v>
      </c>
      <c r="AO12148" s="376"/>
    </row>
    <row r="12149" spans="1:41" x14ac:dyDescent="0.25">
      <c r="A12149" s="44" t="s">
        <v>774</v>
      </c>
      <c r="B12149" s="44" t="s">
        <v>5134</v>
      </c>
      <c r="C12149" s="45">
        <v>240804</v>
      </c>
      <c r="D12149" s="45" t="s">
        <v>11363</v>
      </c>
      <c r="E12149" s="45" t="s">
        <v>11260</v>
      </c>
      <c r="AO12149" s="376"/>
    </row>
    <row r="12150" spans="1:41" x14ac:dyDescent="0.25">
      <c r="A12150" s="91" t="s">
        <v>15868</v>
      </c>
      <c r="B12150" s="92" t="s">
        <v>19284</v>
      </c>
      <c r="C12150" s="93" t="s">
        <v>19285</v>
      </c>
      <c r="D12150" s="93" t="s">
        <v>1201</v>
      </c>
      <c r="E12150" s="94">
        <v>46582</v>
      </c>
      <c r="F12150" s="93"/>
      <c r="G12150" s="93"/>
      <c r="H12150" s="93"/>
      <c r="I12150" s="99"/>
      <c r="J12150" s="99"/>
      <c r="K12150" s="99"/>
      <c r="L12150" s="99"/>
      <c r="M12150" s="99"/>
      <c r="N12150" s="99"/>
      <c r="O12150" s="99"/>
      <c r="P12150" s="99"/>
      <c r="Q12150" s="99"/>
      <c r="R12150" s="99"/>
      <c r="S12150" s="99"/>
      <c r="T12150" s="99"/>
      <c r="U12150" s="99"/>
      <c r="V12150" s="99"/>
      <c r="W12150" s="99"/>
      <c r="X12150" s="99"/>
      <c r="Y12150" s="99"/>
      <c r="Z12150" s="99"/>
      <c r="AA12150" s="99"/>
      <c r="AB12150" s="99"/>
      <c r="AC12150" s="99"/>
      <c r="AD12150" s="99"/>
      <c r="AE12150" s="99"/>
      <c r="AF12150" s="99"/>
      <c r="AG12150" s="99"/>
      <c r="AH12150" s="31"/>
      <c r="AI12150" s="31"/>
      <c r="AJ12150" s="31"/>
      <c r="AK12150" s="31"/>
      <c r="AL12150" s="31"/>
      <c r="AO12150" s="376"/>
    </row>
    <row r="12151" spans="1:41" x14ac:dyDescent="0.25">
      <c r="A12151" s="44" t="s">
        <v>15868</v>
      </c>
      <c r="B12151" s="44" t="s">
        <v>5134</v>
      </c>
      <c r="C12151" s="45">
        <v>250802</v>
      </c>
      <c r="D12151" s="45" t="s">
        <v>11363</v>
      </c>
      <c r="E12151" s="45" t="s">
        <v>9880</v>
      </c>
      <c r="AO12151" s="376"/>
    </row>
    <row r="12152" spans="1:41" x14ac:dyDescent="0.3">
      <c r="A12152" s="333" t="s">
        <v>11482</v>
      </c>
      <c r="B12152" s="333" t="s">
        <v>11217</v>
      </c>
      <c r="C12152" s="125" t="s">
        <v>11218</v>
      </c>
      <c r="D12152" s="32" t="s">
        <v>20309</v>
      </c>
      <c r="E12152" s="125" t="s">
        <v>4966</v>
      </c>
      <c r="F12152" s="125" t="s">
        <v>1189</v>
      </c>
      <c r="G12152" s="125" t="s">
        <v>1190</v>
      </c>
      <c r="AO12152" s="376"/>
    </row>
    <row r="12153" spans="1:41" x14ac:dyDescent="0.25">
      <c r="A12153" s="86" t="s">
        <v>11482</v>
      </c>
      <c r="B12153" s="44" t="s">
        <v>16074</v>
      </c>
      <c r="C12153" s="45">
        <v>8.26</v>
      </c>
      <c r="D12153" s="45" t="s">
        <v>12549</v>
      </c>
      <c r="E12153" s="46">
        <v>47787</v>
      </c>
      <c r="F12153" s="45"/>
      <c r="G12153" s="93"/>
      <c r="H12153" s="93"/>
      <c r="I12153" s="99"/>
      <c r="J12153" s="99"/>
      <c r="K12153" s="99"/>
      <c r="L12153" s="99"/>
      <c r="M12153" s="99"/>
      <c r="N12153" s="99"/>
      <c r="O12153" s="99"/>
      <c r="P12153" s="99"/>
      <c r="Q12153" s="99"/>
      <c r="R12153" s="99"/>
      <c r="S12153" s="99"/>
      <c r="T12153" s="99"/>
      <c r="U12153" s="99"/>
      <c r="V12153" s="99"/>
      <c r="W12153" s="99"/>
      <c r="X12153" s="99"/>
      <c r="Y12153" s="99"/>
      <c r="Z12153" s="99"/>
      <c r="AA12153" s="99"/>
      <c r="AB12153" s="99"/>
      <c r="AC12153" s="99"/>
      <c r="AD12153" s="99"/>
      <c r="AE12153" s="99"/>
      <c r="AF12153" s="99"/>
      <c r="AG12153" s="99"/>
      <c r="AH12153" s="31"/>
      <c r="AI12153" s="31"/>
      <c r="AJ12153" s="31"/>
      <c r="AK12153" s="31"/>
      <c r="AL12153" s="31"/>
      <c r="AO12153" s="376"/>
    </row>
    <row r="12154" spans="1:41" x14ac:dyDescent="0.25">
      <c r="A12154" s="253" t="s">
        <v>11482</v>
      </c>
      <c r="B12154" s="44" t="s">
        <v>12111</v>
      </c>
      <c r="C12154" s="45">
        <v>13.24</v>
      </c>
      <c r="D12154" s="45" t="s">
        <v>12549</v>
      </c>
      <c r="E12154" s="46">
        <v>47299</v>
      </c>
      <c r="F12154" s="45"/>
      <c r="G12154" s="93"/>
      <c r="H12154" s="93"/>
      <c r="I12154" s="99"/>
      <c r="J12154" s="99"/>
      <c r="K12154" s="99"/>
      <c r="L12154" s="99"/>
      <c r="M12154" s="99"/>
      <c r="N12154" s="99"/>
      <c r="O12154" s="99"/>
      <c r="P12154" s="99"/>
      <c r="Q12154" s="99"/>
      <c r="R12154" s="99"/>
      <c r="S12154" s="99"/>
      <c r="T12154" s="99"/>
      <c r="U12154" s="99"/>
      <c r="V12154" s="99"/>
      <c r="W12154" s="99"/>
      <c r="X12154" s="99"/>
      <c r="Y12154" s="99"/>
      <c r="Z12154" s="99"/>
      <c r="AA12154" s="99"/>
      <c r="AB12154" s="99"/>
      <c r="AC12154" s="99"/>
      <c r="AD12154" s="99"/>
      <c r="AE12154" s="99"/>
      <c r="AF12154" s="99"/>
      <c r="AG12154" s="99"/>
      <c r="AH12154" s="31"/>
      <c r="AI12154" s="31"/>
      <c r="AJ12154" s="31"/>
      <c r="AK12154" s="31"/>
      <c r="AL12154" s="31"/>
      <c r="AO12154" s="376"/>
    </row>
    <row r="12155" spans="1:41" x14ac:dyDescent="0.25">
      <c r="A12155" s="44" t="s">
        <v>21770</v>
      </c>
      <c r="B12155" s="44" t="s">
        <v>21449</v>
      </c>
      <c r="C12155" s="45">
        <v>260504</v>
      </c>
      <c r="D12155" s="45" t="s">
        <v>11363</v>
      </c>
      <c r="E12155" s="45" t="s">
        <v>21450</v>
      </c>
      <c r="AO12155" s="376"/>
    </row>
    <row r="12156" spans="1:41" x14ac:dyDescent="0.25">
      <c r="A12156" s="44" t="s">
        <v>20957</v>
      </c>
      <c r="B12156" s="44" t="s">
        <v>20951</v>
      </c>
      <c r="C12156" s="45" t="s">
        <v>21074</v>
      </c>
      <c r="D12156" s="367" t="s">
        <v>3696</v>
      </c>
      <c r="E12156" s="328">
        <f>DATE(2030,4,15)</f>
        <v>47588</v>
      </c>
      <c r="F12156" s="32"/>
      <c r="G12156" s="32"/>
      <c r="H12156" s="32"/>
      <c r="I12156" s="31"/>
      <c r="J12156" s="31"/>
      <c r="K12156" s="31"/>
      <c r="L12156" s="31"/>
      <c r="M12156" s="31"/>
      <c r="N12156" s="31"/>
      <c r="O12156" s="31"/>
      <c r="P12156" s="31"/>
      <c r="Q12156" s="31"/>
      <c r="R12156" s="31"/>
      <c r="S12156" s="31"/>
      <c r="T12156" s="31"/>
      <c r="U12156" s="31"/>
      <c r="V12156" s="31"/>
      <c r="W12156" s="31"/>
      <c r="X12156" s="31"/>
      <c r="Y12156" s="31"/>
      <c r="Z12156" s="31"/>
      <c r="AA12156" s="31"/>
      <c r="AB12156" s="31"/>
      <c r="AC12156" s="31"/>
      <c r="AD12156" s="31"/>
      <c r="AE12156" s="31"/>
      <c r="AF12156" s="31"/>
      <c r="AG12156" s="31"/>
      <c r="AH12156" s="31"/>
      <c r="AI12156" s="31"/>
      <c r="AJ12156" s="31"/>
      <c r="AK12156" s="31"/>
      <c r="AL12156" s="31"/>
      <c r="AO12156" s="376"/>
    </row>
    <row r="12157" spans="1:41" x14ac:dyDescent="0.25">
      <c r="A12157" s="44" t="s">
        <v>12365</v>
      </c>
      <c r="B12157" s="44" t="s">
        <v>12101</v>
      </c>
      <c r="C12157" s="45">
        <v>11.25</v>
      </c>
      <c r="D12157" s="45" t="s">
        <v>12549</v>
      </c>
      <c r="E12157" s="46">
        <v>47664</v>
      </c>
      <c r="F12157" s="45"/>
      <c r="G12157" s="93"/>
      <c r="H12157" s="93"/>
      <c r="I12157" s="99"/>
      <c r="J12157" s="99"/>
      <c r="K12157" s="99"/>
      <c r="L12157" s="99"/>
      <c r="M12157" s="99"/>
      <c r="N12157" s="99"/>
      <c r="O12157" s="99"/>
      <c r="P12157" s="99"/>
      <c r="Q12157" s="99"/>
      <c r="R12157" s="99"/>
      <c r="S12157" s="99"/>
      <c r="T12157" s="99"/>
      <c r="U12157" s="99"/>
      <c r="V12157" s="99"/>
      <c r="W12157" s="99"/>
      <c r="X12157" s="99"/>
      <c r="Y12157" s="99"/>
      <c r="Z12157" s="99"/>
      <c r="AA12157" s="99"/>
      <c r="AB12157" s="99"/>
      <c r="AC12157" s="99"/>
      <c r="AD12157" s="99"/>
      <c r="AE12157" s="99"/>
      <c r="AF12157" s="99"/>
      <c r="AG12157" s="99"/>
      <c r="AH12157" s="31"/>
      <c r="AI12157" s="31"/>
      <c r="AJ12157" s="31"/>
      <c r="AK12157" s="31"/>
      <c r="AL12157" s="31"/>
      <c r="AO12157" s="376"/>
    </row>
    <row r="12158" spans="1:41" x14ac:dyDescent="0.25">
      <c r="A12158" s="44" t="s">
        <v>12365</v>
      </c>
      <c r="B12158" s="44" t="s">
        <v>12128</v>
      </c>
      <c r="C12158" s="45">
        <v>17.25</v>
      </c>
      <c r="D12158" s="45" t="s">
        <v>12549</v>
      </c>
      <c r="E12158" s="46">
        <v>47664</v>
      </c>
      <c r="F12158" s="45"/>
      <c r="G12158" s="93"/>
      <c r="H12158" s="93"/>
      <c r="I12158" s="99"/>
      <c r="J12158" s="99"/>
      <c r="K12158" s="99"/>
      <c r="L12158" s="99"/>
      <c r="M12158" s="99"/>
      <c r="N12158" s="99"/>
      <c r="O12158" s="99"/>
      <c r="P12158" s="99"/>
      <c r="Q12158" s="99"/>
      <c r="R12158" s="99"/>
      <c r="S12158" s="99"/>
      <c r="T12158" s="99"/>
      <c r="U12158" s="99"/>
      <c r="V12158" s="99"/>
      <c r="W12158" s="99"/>
      <c r="X12158" s="99"/>
      <c r="Y12158" s="99"/>
      <c r="Z12158" s="99"/>
      <c r="AA12158" s="99"/>
      <c r="AB12158" s="99"/>
      <c r="AC12158" s="99"/>
      <c r="AD12158" s="99"/>
      <c r="AE12158" s="99"/>
      <c r="AF12158" s="99"/>
      <c r="AG12158" s="99"/>
      <c r="AH12158" s="31"/>
      <c r="AI12158" s="31"/>
      <c r="AJ12158" s="31"/>
      <c r="AK12158" s="31"/>
      <c r="AL12158" s="31"/>
      <c r="AO12158" s="376"/>
    </row>
    <row r="12159" spans="1:41" x14ac:dyDescent="0.25">
      <c r="A12159" s="44" t="s">
        <v>10634</v>
      </c>
      <c r="B12159" s="44" t="s">
        <v>15615</v>
      </c>
      <c r="C12159" s="45">
        <v>250902</v>
      </c>
      <c r="D12159" s="45" t="s">
        <v>11363</v>
      </c>
      <c r="E12159" s="45" t="s">
        <v>4972</v>
      </c>
      <c r="AO12159" s="376"/>
    </row>
    <row r="12160" spans="1:41" x14ac:dyDescent="0.25">
      <c r="A12160" s="44" t="s">
        <v>12366</v>
      </c>
      <c r="B12160" s="44" t="s">
        <v>12105</v>
      </c>
      <c r="C12160" s="45">
        <v>39.25</v>
      </c>
      <c r="D12160" s="45" t="s">
        <v>12549</v>
      </c>
      <c r="E12160" s="46">
        <v>47514</v>
      </c>
      <c r="F12160" s="45"/>
      <c r="G12160" s="93"/>
      <c r="H12160" s="93"/>
      <c r="I12160" s="99"/>
      <c r="J12160" s="99"/>
      <c r="K12160" s="99"/>
      <c r="L12160" s="99"/>
      <c r="M12160" s="99"/>
      <c r="N12160" s="99"/>
      <c r="O12160" s="99"/>
      <c r="P12160" s="99"/>
      <c r="Q12160" s="99"/>
      <c r="R12160" s="99"/>
      <c r="S12160" s="99"/>
      <c r="T12160" s="99"/>
      <c r="U12160" s="99"/>
      <c r="V12160" s="99"/>
      <c r="W12160" s="99"/>
      <c r="X12160" s="99"/>
      <c r="Y12160" s="99"/>
      <c r="Z12160" s="99"/>
      <c r="AA12160" s="99"/>
      <c r="AB12160" s="99"/>
      <c r="AC12160" s="99"/>
      <c r="AD12160" s="99"/>
      <c r="AE12160" s="99"/>
      <c r="AF12160" s="99"/>
      <c r="AG12160" s="99"/>
      <c r="AH12160" s="31"/>
      <c r="AI12160" s="31"/>
      <c r="AJ12160" s="31"/>
      <c r="AK12160" s="31"/>
      <c r="AL12160" s="31"/>
      <c r="AO12160" s="376"/>
    </row>
    <row r="12161" spans="1:41" x14ac:dyDescent="0.3">
      <c r="A12161" s="333" t="s">
        <v>16215</v>
      </c>
      <c r="B12161" s="333" t="s">
        <v>4818</v>
      </c>
      <c r="C12161" s="125" t="s">
        <v>16161</v>
      </c>
      <c r="D12161" s="32" t="s">
        <v>20309</v>
      </c>
      <c r="E12161" s="125" t="s">
        <v>4972</v>
      </c>
      <c r="F12161" s="125" t="s">
        <v>1189</v>
      </c>
      <c r="G12161" s="125" t="s">
        <v>1190</v>
      </c>
      <c r="AO12161" s="376"/>
    </row>
    <row r="12162" spans="1:41" x14ac:dyDescent="0.25">
      <c r="A12162" s="44" t="s">
        <v>11594</v>
      </c>
      <c r="B12162" s="44" t="s">
        <v>21331</v>
      </c>
      <c r="C12162" s="45" t="s">
        <v>11586</v>
      </c>
      <c r="D12162" s="45" t="s">
        <v>21447</v>
      </c>
      <c r="E12162" s="46">
        <v>46752</v>
      </c>
      <c r="AO12162" s="376"/>
    </row>
    <row r="12163" spans="1:41" x14ac:dyDescent="0.25">
      <c r="A12163" s="44" t="s">
        <v>264</v>
      </c>
      <c r="B12163" s="44" t="s">
        <v>143</v>
      </c>
      <c r="C12163" s="45" t="s">
        <v>7515</v>
      </c>
      <c r="D12163" s="45" t="s">
        <v>11204</v>
      </c>
      <c r="E12163" s="45" t="s">
        <v>4146</v>
      </c>
      <c r="F12163" s="93"/>
      <c r="G12163" s="93"/>
      <c r="H12163" s="93"/>
      <c r="I12163" s="99"/>
      <c r="J12163" s="99"/>
      <c r="K12163" s="99"/>
      <c r="L12163" s="99"/>
      <c r="M12163" s="99"/>
      <c r="N12163" s="99"/>
      <c r="O12163" s="99"/>
      <c r="P12163" s="99"/>
      <c r="Q12163" s="99"/>
      <c r="R12163" s="99"/>
      <c r="S12163" s="99"/>
      <c r="T12163" s="99"/>
      <c r="U12163" s="99"/>
      <c r="V12163" s="99"/>
      <c r="W12163" s="99"/>
      <c r="X12163" s="99"/>
      <c r="Y12163" s="99"/>
      <c r="Z12163" s="99"/>
      <c r="AA12163" s="99"/>
      <c r="AB12163" s="99"/>
      <c r="AC12163" s="99"/>
      <c r="AD12163" s="99"/>
      <c r="AE12163" s="99"/>
      <c r="AF12163" s="99"/>
      <c r="AG12163" s="99"/>
      <c r="AH12163" s="31"/>
      <c r="AI12163" s="31"/>
      <c r="AJ12163" s="31"/>
      <c r="AK12163" s="31"/>
      <c r="AL12163" s="31"/>
      <c r="AO12163" s="376"/>
    </row>
    <row r="12164" spans="1:41" x14ac:dyDescent="0.25">
      <c r="A12164" s="44" t="s">
        <v>264</v>
      </c>
      <c r="B12164" s="44" t="s">
        <v>143</v>
      </c>
      <c r="C12164" s="45" t="s">
        <v>7515</v>
      </c>
      <c r="D12164" s="93" t="s">
        <v>17443</v>
      </c>
      <c r="E12164" s="45" t="s">
        <v>4146</v>
      </c>
      <c r="F12164" s="93"/>
      <c r="G12164" s="93"/>
      <c r="H12164" s="93"/>
      <c r="I12164" s="99"/>
      <c r="J12164" s="99"/>
      <c r="K12164" s="99"/>
      <c r="L12164" s="99"/>
      <c r="M12164" s="99"/>
      <c r="N12164" s="99"/>
      <c r="O12164" s="99"/>
      <c r="P12164" s="99"/>
      <c r="Q12164" s="99"/>
      <c r="R12164" s="99"/>
      <c r="S12164" s="99"/>
      <c r="T12164" s="99"/>
      <c r="U12164" s="99"/>
      <c r="V12164" s="99"/>
      <c r="W12164" s="99"/>
      <c r="X12164" s="99"/>
      <c r="Y12164" s="99"/>
      <c r="Z12164" s="99"/>
      <c r="AA12164" s="99"/>
      <c r="AB12164" s="99"/>
      <c r="AC12164" s="99"/>
      <c r="AD12164" s="99"/>
      <c r="AE12164" s="99"/>
      <c r="AF12164" s="99"/>
      <c r="AG12164" s="99"/>
      <c r="AH12164" s="31"/>
      <c r="AI12164" s="31"/>
      <c r="AJ12164" s="31"/>
      <c r="AK12164" s="31"/>
      <c r="AL12164" s="31"/>
      <c r="AO12164" s="376"/>
    </row>
    <row r="12165" spans="1:41" x14ac:dyDescent="0.25">
      <c r="A12165" s="44" t="s">
        <v>264</v>
      </c>
      <c r="B12165" s="44" t="s">
        <v>143</v>
      </c>
      <c r="C12165" s="45" t="s">
        <v>7515</v>
      </c>
      <c r="D12165" s="45" t="s">
        <v>9895</v>
      </c>
      <c r="E12165" s="46">
        <v>47756</v>
      </c>
      <c r="F12165" s="93"/>
      <c r="G12165" s="93"/>
      <c r="H12165" s="93"/>
      <c r="I12165" s="99"/>
      <c r="J12165" s="99"/>
      <c r="K12165" s="99"/>
      <c r="L12165" s="99"/>
      <c r="M12165" s="99"/>
      <c r="N12165" s="99"/>
      <c r="O12165" s="99"/>
      <c r="P12165" s="99"/>
      <c r="Q12165" s="99"/>
      <c r="R12165" s="99"/>
      <c r="S12165" s="99"/>
      <c r="T12165" s="99"/>
      <c r="U12165" s="99"/>
      <c r="V12165" s="99"/>
      <c r="W12165" s="99"/>
      <c r="X12165" s="99"/>
      <c r="Y12165" s="99"/>
      <c r="Z12165" s="99"/>
      <c r="AA12165" s="99"/>
      <c r="AB12165" s="99"/>
      <c r="AC12165" s="99"/>
      <c r="AD12165" s="99"/>
      <c r="AE12165" s="99"/>
      <c r="AF12165" s="99"/>
      <c r="AG12165" s="99"/>
      <c r="AH12165" s="31"/>
      <c r="AI12165" s="31"/>
      <c r="AJ12165" s="31"/>
      <c r="AK12165" s="31"/>
      <c r="AL12165" s="31"/>
      <c r="AO12165" s="376"/>
    </row>
    <row r="12166" spans="1:41" x14ac:dyDescent="0.25">
      <c r="A12166" s="44" t="s">
        <v>2419</v>
      </c>
      <c r="B12166" s="44" t="s">
        <v>5321</v>
      </c>
      <c r="C12166" s="45">
        <v>23010401</v>
      </c>
      <c r="D12166" s="45" t="s">
        <v>11363</v>
      </c>
      <c r="E12166" s="45" t="s">
        <v>5322</v>
      </c>
      <c r="AO12166" s="376"/>
    </row>
    <row r="12167" spans="1:41" x14ac:dyDescent="0.25">
      <c r="A12167" s="44" t="s">
        <v>2419</v>
      </c>
      <c r="B12167" s="44" t="s">
        <v>3176</v>
      </c>
      <c r="C12167" s="45">
        <v>23010402</v>
      </c>
      <c r="D12167" s="45" t="s">
        <v>11363</v>
      </c>
      <c r="E12167" s="45" t="s">
        <v>5322</v>
      </c>
      <c r="AO12167" s="376"/>
    </row>
    <row r="12168" spans="1:41" x14ac:dyDescent="0.25">
      <c r="A12168" s="44" t="s">
        <v>1639</v>
      </c>
      <c r="B12168" s="44" t="s">
        <v>925</v>
      </c>
      <c r="C12168" s="45">
        <v>230601</v>
      </c>
      <c r="D12168" s="45" t="s">
        <v>11363</v>
      </c>
      <c r="E12168" s="45" t="s">
        <v>7770</v>
      </c>
      <c r="AO12168" s="376"/>
    </row>
    <row r="12169" spans="1:41" x14ac:dyDescent="0.25">
      <c r="A12169" s="44" t="s">
        <v>9265</v>
      </c>
      <c r="B12169" s="44" t="s">
        <v>9235</v>
      </c>
      <c r="C12169" s="45">
        <v>240102</v>
      </c>
      <c r="D12169" s="45" t="s">
        <v>11363</v>
      </c>
      <c r="E12169" s="45" t="s">
        <v>5139</v>
      </c>
      <c r="AO12169" s="376"/>
    </row>
    <row r="12170" spans="1:41" x14ac:dyDescent="0.3">
      <c r="A12170" s="333" t="s">
        <v>12902</v>
      </c>
      <c r="B12170" s="333" t="s">
        <v>15582</v>
      </c>
      <c r="C12170" s="125" t="s">
        <v>12850</v>
      </c>
      <c r="D12170" s="32" t="s">
        <v>20309</v>
      </c>
      <c r="E12170" s="125" t="s">
        <v>5332</v>
      </c>
      <c r="F12170" s="125" t="s">
        <v>1189</v>
      </c>
      <c r="G12170" s="125" t="s">
        <v>1190</v>
      </c>
      <c r="AO12170" s="376"/>
    </row>
    <row r="12171" spans="1:41" x14ac:dyDescent="0.3">
      <c r="A12171" s="333" t="s">
        <v>12902</v>
      </c>
      <c r="B12171" s="333" t="s">
        <v>12848</v>
      </c>
      <c r="C12171" s="125" t="s">
        <v>12849</v>
      </c>
      <c r="D12171" s="32" t="s">
        <v>20309</v>
      </c>
      <c r="E12171" s="125" t="s">
        <v>5332</v>
      </c>
      <c r="F12171" s="125" t="s">
        <v>1189</v>
      </c>
      <c r="G12171" s="125" t="s">
        <v>1190</v>
      </c>
      <c r="AO12171" s="376"/>
    </row>
    <row r="12172" spans="1:41" x14ac:dyDescent="0.25">
      <c r="A12172" s="44" t="s">
        <v>2140</v>
      </c>
      <c r="B12172" s="44" t="s">
        <v>9248</v>
      </c>
      <c r="C12172" s="45">
        <v>260105</v>
      </c>
      <c r="D12172" s="45" t="s">
        <v>11363</v>
      </c>
      <c r="E12172" s="45" t="s">
        <v>17625</v>
      </c>
      <c r="AO12172" s="376"/>
    </row>
    <row r="12173" spans="1:41" x14ac:dyDescent="0.25">
      <c r="A12173" s="44" t="s">
        <v>2140</v>
      </c>
      <c r="B12173" s="44" t="s">
        <v>7107</v>
      </c>
      <c r="C12173" s="45">
        <v>260302</v>
      </c>
      <c r="D12173" s="45" t="s">
        <v>11363</v>
      </c>
      <c r="E12173" s="45" t="s">
        <v>9249</v>
      </c>
      <c r="AO12173" s="376"/>
    </row>
    <row r="12174" spans="1:41" x14ac:dyDescent="0.25">
      <c r="A12174" s="44" t="s">
        <v>19394</v>
      </c>
      <c r="B12174" s="319" t="s">
        <v>19539</v>
      </c>
      <c r="C12174" s="318" t="s">
        <v>19758</v>
      </c>
      <c r="D12174" s="93" t="s">
        <v>19934</v>
      </c>
      <c r="E12174" s="320">
        <v>47542</v>
      </c>
      <c r="F12174" s="93"/>
      <c r="G12174" s="93"/>
      <c r="H12174" s="93"/>
      <c r="I12174" s="99"/>
      <c r="J12174" s="99"/>
      <c r="K12174" s="99"/>
      <c r="L12174" s="99"/>
      <c r="M12174" s="99"/>
      <c r="N12174" s="99"/>
      <c r="O12174" s="99"/>
      <c r="P12174" s="99"/>
      <c r="Q12174" s="99"/>
      <c r="R12174" s="99"/>
      <c r="S12174" s="99"/>
      <c r="T12174" s="99"/>
      <c r="U12174" s="99"/>
      <c r="V12174" s="99"/>
      <c r="W12174" s="99"/>
      <c r="X12174" s="99"/>
      <c r="Y12174" s="99"/>
      <c r="Z12174" s="99"/>
      <c r="AA12174" s="99"/>
      <c r="AB12174" s="99"/>
      <c r="AC12174" s="99"/>
      <c r="AD12174" s="99"/>
      <c r="AE12174" s="99"/>
      <c r="AF12174" s="99"/>
      <c r="AG12174" s="99"/>
      <c r="AH12174" s="31"/>
      <c r="AI12174" s="31"/>
      <c r="AJ12174" s="31"/>
      <c r="AK12174" s="31"/>
      <c r="AL12174" s="31"/>
      <c r="AO12174" s="376"/>
    </row>
    <row r="12175" spans="1:41" x14ac:dyDescent="0.25">
      <c r="A12175" s="44" t="s">
        <v>13261</v>
      </c>
      <c r="B12175" s="44" t="s">
        <v>5321</v>
      </c>
      <c r="C12175" s="45">
        <v>25010401</v>
      </c>
      <c r="D12175" s="45" t="s">
        <v>11363</v>
      </c>
      <c r="E12175" s="45" t="s">
        <v>12564</v>
      </c>
      <c r="AO12175" s="376"/>
    </row>
    <row r="12176" spans="1:41" x14ac:dyDescent="0.25">
      <c r="A12176" s="44" t="s">
        <v>13261</v>
      </c>
      <c r="B12176" s="44" t="s">
        <v>3176</v>
      </c>
      <c r="C12176" s="45">
        <v>25010402</v>
      </c>
      <c r="D12176" s="45" t="s">
        <v>11363</v>
      </c>
      <c r="E12176" s="45" t="s">
        <v>12564</v>
      </c>
      <c r="AO12176" s="376"/>
    </row>
    <row r="12177" spans="1:41" x14ac:dyDescent="0.25">
      <c r="A12177" s="44" t="s">
        <v>6337</v>
      </c>
      <c r="B12177" s="44" t="s">
        <v>2662</v>
      </c>
      <c r="C12177" s="45" t="s">
        <v>6338</v>
      </c>
      <c r="D12177" s="46" t="s">
        <v>21328</v>
      </c>
      <c r="E12177" s="46">
        <v>46441</v>
      </c>
      <c r="AO12177" s="376"/>
    </row>
    <row r="12178" spans="1:41" x14ac:dyDescent="0.25">
      <c r="A12178" s="44" t="s">
        <v>7039</v>
      </c>
      <c r="B12178" s="44" t="s">
        <v>2350</v>
      </c>
      <c r="C12178" s="45">
        <v>230105</v>
      </c>
      <c r="D12178" s="45" t="s">
        <v>11363</v>
      </c>
      <c r="E12178" s="45" t="s">
        <v>5265</v>
      </c>
      <c r="AO12178" s="376"/>
    </row>
    <row r="12179" spans="1:41" x14ac:dyDescent="0.3">
      <c r="A12179" s="333" t="s">
        <v>11312</v>
      </c>
      <c r="B12179" s="333" t="s">
        <v>2690</v>
      </c>
      <c r="C12179" s="125" t="s">
        <v>21253</v>
      </c>
      <c r="D12179" s="32" t="s">
        <v>20309</v>
      </c>
      <c r="E12179" s="125" t="s">
        <v>21312</v>
      </c>
      <c r="F12179" s="125" t="s">
        <v>1189</v>
      </c>
      <c r="G12179" s="125" t="s">
        <v>1190</v>
      </c>
      <c r="AO12179" s="376"/>
    </row>
    <row r="12180" spans="1:41" x14ac:dyDescent="0.25">
      <c r="A12180" s="44" t="s">
        <v>11312</v>
      </c>
      <c r="B12180" s="44" t="s">
        <v>12102</v>
      </c>
      <c r="C12180" s="45">
        <v>21.23</v>
      </c>
      <c r="D12180" s="45" t="s">
        <v>12549</v>
      </c>
      <c r="E12180" s="46">
        <v>46934</v>
      </c>
      <c r="F12180" s="45"/>
      <c r="G12180" s="93"/>
      <c r="H12180" s="93"/>
      <c r="I12180" s="99"/>
      <c r="J12180" s="99"/>
      <c r="K12180" s="99"/>
      <c r="L12180" s="99"/>
      <c r="M12180" s="99"/>
      <c r="N12180" s="99"/>
      <c r="O12180" s="99"/>
      <c r="P12180" s="99"/>
      <c r="Q12180" s="99"/>
      <c r="R12180" s="99"/>
      <c r="S12180" s="99"/>
      <c r="T12180" s="99"/>
      <c r="U12180" s="99"/>
      <c r="V12180" s="99"/>
      <c r="W12180" s="99"/>
      <c r="X12180" s="99"/>
      <c r="Y12180" s="99"/>
      <c r="Z12180" s="99"/>
      <c r="AA12180" s="99"/>
      <c r="AB12180" s="99"/>
      <c r="AC12180" s="99"/>
      <c r="AD12180" s="99"/>
      <c r="AE12180" s="99"/>
      <c r="AF12180" s="99"/>
      <c r="AG12180" s="99"/>
      <c r="AH12180" s="31"/>
      <c r="AI12180" s="31"/>
      <c r="AJ12180" s="31"/>
      <c r="AK12180" s="31"/>
      <c r="AL12180" s="31"/>
      <c r="AO12180" s="376"/>
    </row>
    <row r="12181" spans="1:41" x14ac:dyDescent="0.25">
      <c r="A12181" s="44" t="s">
        <v>11312</v>
      </c>
      <c r="B12181" s="44" t="s">
        <v>5134</v>
      </c>
      <c r="C12181" s="45">
        <v>240804</v>
      </c>
      <c r="D12181" s="45" t="s">
        <v>11363</v>
      </c>
      <c r="E12181" s="45" t="s">
        <v>11260</v>
      </c>
      <c r="AO12181" s="376"/>
    </row>
    <row r="12182" spans="1:41" x14ac:dyDescent="0.3">
      <c r="A12182" s="333" t="s">
        <v>11063</v>
      </c>
      <c r="B12182" s="333" t="s">
        <v>11377</v>
      </c>
      <c r="C12182" s="125" t="s">
        <v>11214</v>
      </c>
      <c r="D12182" s="32" t="s">
        <v>20309</v>
      </c>
      <c r="E12182" s="125" t="s">
        <v>4966</v>
      </c>
      <c r="F12182" s="125" t="s">
        <v>1189</v>
      </c>
      <c r="G12182" s="125" t="s">
        <v>1190</v>
      </c>
      <c r="AO12182" s="376"/>
    </row>
    <row r="12183" spans="1:41" x14ac:dyDescent="0.25">
      <c r="A12183" s="44" t="s">
        <v>775</v>
      </c>
      <c r="B12183" s="44" t="s">
        <v>3039</v>
      </c>
      <c r="C12183" s="45">
        <v>230904</v>
      </c>
      <c r="D12183" s="45" t="s">
        <v>11363</v>
      </c>
      <c r="E12183" s="45" t="s">
        <v>7871</v>
      </c>
      <c r="AO12183" s="376"/>
    </row>
    <row r="12184" spans="1:41" x14ac:dyDescent="0.25">
      <c r="A12184" s="44" t="s">
        <v>775</v>
      </c>
      <c r="B12184" s="44" t="s">
        <v>2350</v>
      </c>
      <c r="C12184" s="45">
        <v>250106</v>
      </c>
      <c r="D12184" s="45" t="s">
        <v>11363</v>
      </c>
      <c r="E12184" s="45" t="s">
        <v>11887</v>
      </c>
      <c r="AO12184" s="376"/>
    </row>
    <row r="12185" spans="1:41" x14ac:dyDescent="0.3">
      <c r="A12185" s="57" t="s">
        <v>3635</v>
      </c>
      <c r="B12185" s="92" t="s">
        <v>3682</v>
      </c>
      <c r="C12185" s="93" t="s">
        <v>19106</v>
      </c>
      <c r="D12185" s="93" t="s">
        <v>3681</v>
      </c>
      <c r="E12185" s="94">
        <v>48029</v>
      </c>
      <c r="F12185" s="93"/>
      <c r="G12185" s="93"/>
      <c r="H12185" s="93"/>
      <c r="I12185" s="99"/>
      <c r="J12185" s="99"/>
      <c r="K12185" s="99"/>
      <c r="L12185" s="99"/>
      <c r="M12185" s="99"/>
      <c r="N12185" s="99"/>
      <c r="O12185" s="99"/>
      <c r="P12185" s="99"/>
      <c r="Q12185" s="99"/>
      <c r="R12185" s="99"/>
      <c r="S12185" s="99"/>
      <c r="T12185" s="99"/>
      <c r="U12185" s="99"/>
      <c r="V12185" s="99"/>
      <c r="W12185" s="99"/>
      <c r="X12185" s="99"/>
      <c r="Y12185" s="99"/>
      <c r="Z12185" s="99"/>
      <c r="AA12185" s="99"/>
      <c r="AB12185" s="99"/>
      <c r="AC12185" s="99"/>
      <c r="AD12185" s="99"/>
      <c r="AE12185" s="99"/>
      <c r="AF12185" s="99"/>
      <c r="AG12185" s="99"/>
      <c r="AH12185" s="31"/>
      <c r="AI12185" s="31"/>
      <c r="AJ12185" s="31"/>
      <c r="AK12185" s="31"/>
      <c r="AL12185" s="31"/>
      <c r="AO12185" s="376"/>
    </row>
    <row r="12186" spans="1:41" x14ac:dyDescent="0.25">
      <c r="A12186" s="44" t="s">
        <v>3635</v>
      </c>
      <c r="B12186" s="44" t="s">
        <v>12111</v>
      </c>
      <c r="C12186" s="45">
        <v>13.25</v>
      </c>
      <c r="D12186" s="45" t="s">
        <v>12549</v>
      </c>
      <c r="E12186" s="46">
        <v>47664</v>
      </c>
      <c r="F12186" s="45" t="s">
        <v>1335</v>
      </c>
      <c r="G12186" s="93"/>
      <c r="H12186" s="93"/>
      <c r="I12186" s="99"/>
      <c r="J12186" s="99"/>
      <c r="K12186" s="99"/>
      <c r="L12186" s="99"/>
      <c r="M12186" s="99"/>
      <c r="N12186" s="99"/>
      <c r="O12186" s="99"/>
      <c r="P12186" s="99"/>
      <c r="Q12186" s="99"/>
      <c r="R12186" s="99"/>
      <c r="S12186" s="99"/>
      <c r="T12186" s="99"/>
      <c r="U12186" s="99"/>
      <c r="V12186" s="99"/>
      <c r="W12186" s="99"/>
      <c r="X12186" s="99"/>
      <c r="Y12186" s="99"/>
      <c r="Z12186" s="99"/>
      <c r="AA12186" s="99"/>
      <c r="AB12186" s="99"/>
      <c r="AC12186" s="99"/>
      <c r="AD12186" s="99"/>
      <c r="AE12186" s="99"/>
      <c r="AF12186" s="99"/>
      <c r="AG12186" s="99"/>
      <c r="AH12186" s="31"/>
      <c r="AI12186" s="31"/>
      <c r="AJ12186" s="31"/>
      <c r="AK12186" s="31"/>
      <c r="AL12186" s="31"/>
      <c r="AO12186" s="376"/>
    </row>
    <row r="12187" spans="1:41" x14ac:dyDescent="0.25">
      <c r="A12187" s="44" t="s">
        <v>18094</v>
      </c>
      <c r="B12187" s="44" t="s">
        <v>3475</v>
      </c>
      <c r="C12187" s="45">
        <v>240301</v>
      </c>
      <c r="D12187" s="45" t="s">
        <v>11363</v>
      </c>
      <c r="E12187" s="45" t="s">
        <v>9249</v>
      </c>
      <c r="AO12187" s="376"/>
    </row>
    <row r="12188" spans="1:41" x14ac:dyDescent="0.25">
      <c r="A12188" s="44" t="s">
        <v>15869</v>
      </c>
      <c r="B12188" s="44" t="s">
        <v>12555</v>
      </c>
      <c r="C12188" s="45">
        <v>241101</v>
      </c>
      <c r="D12188" s="45" t="s">
        <v>11363</v>
      </c>
      <c r="E12188" s="45" t="s">
        <v>5332</v>
      </c>
      <c r="AO12188" s="376"/>
    </row>
    <row r="12189" spans="1:41" x14ac:dyDescent="0.25">
      <c r="A12189" s="44" t="s">
        <v>15869</v>
      </c>
      <c r="B12189" s="44" t="s">
        <v>2350</v>
      </c>
      <c r="C12189" s="45">
        <v>250106</v>
      </c>
      <c r="D12189" s="45" t="s">
        <v>11363</v>
      </c>
      <c r="E12189" s="45" t="s">
        <v>11887</v>
      </c>
      <c r="AO12189" s="376"/>
    </row>
    <row r="12190" spans="1:41" x14ac:dyDescent="0.3">
      <c r="A12190" s="333" t="s">
        <v>6860</v>
      </c>
      <c r="B12190" s="333" t="s">
        <v>1167</v>
      </c>
      <c r="C12190" s="125" t="s">
        <v>17236</v>
      </c>
      <c r="D12190" s="32" t="s">
        <v>20309</v>
      </c>
      <c r="E12190" s="125" t="s">
        <v>8292</v>
      </c>
      <c r="F12190" s="125" t="s">
        <v>1189</v>
      </c>
      <c r="G12190" s="125" t="s">
        <v>1190</v>
      </c>
      <c r="AO12190" s="376"/>
    </row>
    <row r="12191" spans="1:41" x14ac:dyDescent="0.3">
      <c r="A12191" s="333" t="s">
        <v>7727</v>
      </c>
      <c r="B12191" s="333" t="s">
        <v>1162</v>
      </c>
      <c r="C12191" s="125" t="s">
        <v>8016</v>
      </c>
      <c r="D12191" s="32" t="s">
        <v>20309</v>
      </c>
      <c r="E12191" s="125" t="s">
        <v>7871</v>
      </c>
      <c r="F12191" s="125" t="s">
        <v>1189</v>
      </c>
      <c r="G12191" s="125" t="s">
        <v>1190</v>
      </c>
      <c r="AO12191" s="376"/>
    </row>
    <row r="12192" spans="1:41" x14ac:dyDescent="0.3">
      <c r="A12192" s="333" t="s">
        <v>7727</v>
      </c>
      <c r="B12192" s="333" t="s">
        <v>11372</v>
      </c>
      <c r="C12192" s="125" t="s">
        <v>11373</v>
      </c>
      <c r="D12192" s="32" t="s">
        <v>20309</v>
      </c>
      <c r="E12192" s="125" t="s">
        <v>4826</v>
      </c>
      <c r="F12192" s="125" t="s">
        <v>1189</v>
      </c>
      <c r="G12192" s="125" t="s">
        <v>1190</v>
      </c>
      <c r="AO12192" s="376"/>
    </row>
    <row r="12193" spans="1:41" x14ac:dyDescent="0.25">
      <c r="A12193" s="44" t="s">
        <v>7727</v>
      </c>
      <c r="B12193" s="44" t="s">
        <v>7766</v>
      </c>
      <c r="C12193" s="45">
        <v>230505</v>
      </c>
      <c r="D12193" s="45" t="s">
        <v>11363</v>
      </c>
      <c r="E12193" s="45" t="s">
        <v>7105</v>
      </c>
      <c r="AO12193" s="376"/>
    </row>
    <row r="12194" spans="1:41" x14ac:dyDescent="0.25">
      <c r="A12194" s="44" t="s">
        <v>4094</v>
      </c>
      <c r="B12194" s="44" t="s">
        <v>1559</v>
      </c>
      <c r="C12194" s="45" t="s">
        <v>4095</v>
      </c>
      <c r="D12194" s="45" t="s">
        <v>11204</v>
      </c>
      <c r="E12194" s="45" t="s">
        <v>9839</v>
      </c>
      <c r="F12194" s="93"/>
      <c r="G12194" s="93"/>
      <c r="H12194" s="93"/>
      <c r="I12194" s="99"/>
      <c r="J12194" s="99"/>
      <c r="K12194" s="99"/>
      <c r="L12194" s="99"/>
      <c r="M12194" s="99"/>
      <c r="N12194" s="99"/>
      <c r="O12194" s="99"/>
      <c r="P12194" s="99"/>
      <c r="Q12194" s="99"/>
      <c r="R12194" s="99"/>
      <c r="S12194" s="99"/>
      <c r="T12194" s="99"/>
      <c r="U12194" s="99"/>
      <c r="V12194" s="99"/>
      <c r="W12194" s="99"/>
      <c r="X12194" s="99"/>
      <c r="Y12194" s="99"/>
      <c r="Z12194" s="99"/>
      <c r="AA12194" s="99"/>
      <c r="AB12194" s="99"/>
      <c r="AC12194" s="99"/>
      <c r="AD12194" s="99"/>
      <c r="AE12194" s="99"/>
      <c r="AF12194" s="99"/>
      <c r="AG12194" s="99"/>
      <c r="AH12194" s="31"/>
      <c r="AI12194" s="31"/>
      <c r="AJ12194" s="31"/>
      <c r="AK12194" s="31"/>
      <c r="AL12194" s="31"/>
      <c r="AO12194" s="376"/>
    </row>
    <row r="12195" spans="1:41" x14ac:dyDescent="0.25">
      <c r="A12195" s="44" t="s">
        <v>4094</v>
      </c>
      <c r="B12195" s="44" t="s">
        <v>4092</v>
      </c>
      <c r="C12195" s="45" t="s">
        <v>4096</v>
      </c>
      <c r="D12195" s="45" t="s">
        <v>11204</v>
      </c>
      <c r="E12195" s="46">
        <v>46844</v>
      </c>
      <c r="F12195" s="93"/>
      <c r="G12195" s="93"/>
      <c r="H12195" s="93"/>
      <c r="I12195" s="99"/>
      <c r="J12195" s="99"/>
      <c r="K12195" s="99"/>
      <c r="L12195" s="99"/>
      <c r="M12195" s="99"/>
      <c r="N12195" s="99"/>
      <c r="O12195" s="99"/>
      <c r="P12195" s="99"/>
      <c r="Q12195" s="99"/>
      <c r="R12195" s="99"/>
      <c r="S12195" s="99"/>
      <c r="T12195" s="99"/>
      <c r="U12195" s="99"/>
      <c r="V12195" s="99"/>
      <c r="W12195" s="99"/>
      <c r="X12195" s="99"/>
      <c r="Y12195" s="99"/>
      <c r="Z12195" s="99"/>
      <c r="AA12195" s="99"/>
      <c r="AB12195" s="99"/>
      <c r="AC12195" s="99"/>
      <c r="AD12195" s="99"/>
      <c r="AE12195" s="99"/>
      <c r="AF12195" s="99"/>
      <c r="AG12195" s="99"/>
      <c r="AH12195" s="31"/>
      <c r="AI12195" s="31"/>
      <c r="AJ12195" s="31"/>
      <c r="AK12195" s="31"/>
      <c r="AL12195" s="31"/>
      <c r="AO12195" s="376"/>
    </row>
    <row r="12196" spans="1:41" x14ac:dyDescent="0.25">
      <c r="A12196" s="44" t="s">
        <v>4094</v>
      </c>
      <c r="B12196" s="44" t="s">
        <v>1559</v>
      </c>
      <c r="C12196" s="45" t="s">
        <v>4095</v>
      </c>
      <c r="D12196" s="93" t="s">
        <v>17443</v>
      </c>
      <c r="E12196" s="45" t="s">
        <v>9839</v>
      </c>
      <c r="F12196" s="93"/>
      <c r="G12196" s="93"/>
      <c r="H12196" s="93"/>
      <c r="I12196" s="99"/>
      <c r="J12196" s="99"/>
      <c r="K12196" s="99"/>
      <c r="L12196" s="99"/>
      <c r="M12196" s="99"/>
      <c r="N12196" s="99"/>
      <c r="O12196" s="99"/>
      <c r="P12196" s="99"/>
      <c r="Q12196" s="99"/>
      <c r="R12196" s="99"/>
      <c r="S12196" s="99"/>
      <c r="T12196" s="99"/>
      <c r="U12196" s="99"/>
      <c r="V12196" s="99"/>
      <c r="W12196" s="99"/>
      <c r="X12196" s="99"/>
      <c r="Y12196" s="99"/>
      <c r="Z12196" s="99"/>
      <c r="AA12196" s="99"/>
      <c r="AB12196" s="99"/>
      <c r="AC12196" s="99"/>
      <c r="AD12196" s="99"/>
      <c r="AE12196" s="99"/>
      <c r="AF12196" s="99"/>
      <c r="AG12196" s="99"/>
      <c r="AH12196" s="31"/>
      <c r="AI12196" s="31"/>
      <c r="AJ12196" s="31"/>
      <c r="AK12196" s="31"/>
      <c r="AL12196" s="31"/>
      <c r="AO12196" s="376"/>
    </row>
    <row r="12197" spans="1:41" x14ac:dyDescent="0.25">
      <c r="A12197" s="44" t="s">
        <v>4094</v>
      </c>
      <c r="B12197" s="44" t="s">
        <v>4092</v>
      </c>
      <c r="C12197" s="45" t="s">
        <v>4096</v>
      </c>
      <c r="D12197" s="93" t="s">
        <v>17443</v>
      </c>
      <c r="E12197" s="45" t="s">
        <v>13995</v>
      </c>
      <c r="F12197" s="93"/>
      <c r="G12197" s="93"/>
      <c r="H12197" s="93"/>
      <c r="I12197" s="99"/>
      <c r="J12197" s="99"/>
      <c r="K12197" s="99"/>
      <c r="L12197" s="99"/>
      <c r="M12197" s="99"/>
      <c r="N12197" s="99"/>
      <c r="O12197" s="99"/>
      <c r="P12197" s="99"/>
      <c r="Q12197" s="99"/>
      <c r="R12197" s="99"/>
      <c r="S12197" s="99"/>
      <c r="T12197" s="99"/>
      <c r="U12197" s="99"/>
      <c r="V12197" s="99"/>
      <c r="W12197" s="99"/>
      <c r="X12197" s="99"/>
      <c r="Y12197" s="99"/>
      <c r="Z12197" s="99"/>
      <c r="AA12197" s="99"/>
      <c r="AB12197" s="99"/>
      <c r="AC12197" s="99"/>
      <c r="AD12197" s="99"/>
      <c r="AE12197" s="99"/>
      <c r="AF12197" s="99"/>
      <c r="AG12197" s="99"/>
      <c r="AH12197" s="31"/>
      <c r="AI12197" s="31"/>
      <c r="AJ12197" s="31"/>
      <c r="AK12197" s="31"/>
      <c r="AL12197" s="31"/>
      <c r="AO12197" s="376"/>
    </row>
    <row r="12198" spans="1:41" x14ac:dyDescent="0.25">
      <c r="A12198" s="44" t="s">
        <v>4094</v>
      </c>
      <c r="B12198" s="44" t="s">
        <v>1559</v>
      </c>
      <c r="C12198" s="45" t="s">
        <v>4095</v>
      </c>
      <c r="D12198" s="45" t="s">
        <v>9895</v>
      </c>
      <c r="E12198" s="45" t="s">
        <v>9839</v>
      </c>
      <c r="F12198" s="93"/>
      <c r="G12198" s="93"/>
      <c r="H12198" s="93"/>
      <c r="I12198" s="99"/>
      <c r="J12198" s="99"/>
      <c r="K12198" s="99"/>
      <c r="L12198" s="99"/>
      <c r="M12198" s="99"/>
      <c r="N12198" s="99"/>
      <c r="O12198" s="99"/>
      <c r="P12198" s="99"/>
      <c r="Q12198" s="99"/>
      <c r="R12198" s="99"/>
      <c r="S12198" s="99"/>
      <c r="T12198" s="99"/>
      <c r="U12198" s="99"/>
      <c r="V12198" s="99"/>
      <c r="W12198" s="99"/>
      <c r="X12198" s="99"/>
      <c r="Y12198" s="99"/>
      <c r="Z12198" s="99"/>
      <c r="AA12198" s="99"/>
      <c r="AB12198" s="99"/>
      <c r="AC12198" s="99"/>
      <c r="AD12198" s="99"/>
      <c r="AE12198" s="99"/>
      <c r="AF12198" s="99"/>
      <c r="AG12198" s="99"/>
      <c r="AH12198" s="31"/>
      <c r="AI12198" s="31"/>
      <c r="AJ12198" s="31"/>
      <c r="AK12198" s="31"/>
      <c r="AL12198" s="31"/>
      <c r="AO12198" s="376"/>
    </row>
    <row r="12199" spans="1:41" x14ac:dyDescent="0.25">
      <c r="A12199" s="44" t="s">
        <v>4094</v>
      </c>
      <c r="B12199" s="44" t="s">
        <v>4092</v>
      </c>
      <c r="C12199" s="45" t="s">
        <v>4096</v>
      </c>
      <c r="D12199" s="45" t="s">
        <v>9895</v>
      </c>
      <c r="E12199" s="46">
        <v>46844</v>
      </c>
      <c r="F12199" s="93"/>
      <c r="G12199" s="93"/>
      <c r="H12199" s="93"/>
      <c r="I12199" s="99"/>
      <c r="J12199" s="99"/>
      <c r="K12199" s="99"/>
      <c r="L12199" s="99"/>
      <c r="M12199" s="99"/>
      <c r="N12199" s="99"/>
      <c r="O12199" s="99"/>
      <c r="P12199" s="99"/>
      <c r="Q12199" s="99"/>
      <c r="R12199" s="99"/>
      <c r="S12199" s="99"/>
      <c r="T12199" s="99"/>
      <c r="U12199" s="99"/>
      <c r="V12199" s="99"/>
      <c r="W12199" s="99"/>
      <c r="X12199" s="99"/>
      <c r="Y12199" s="99"/>
      <c r="Z12199" s="99"/>
      <c r="AA12199" s="99"/>
      <c r="AB12199" s="99"/>
      <c r="AC12199" s="99"/>
      <c r="AD12199" s="99"/>
      <c r="AE12199" s="99"/>
      <c r="AF12199" s="99"/>
      <c r="AG12199" s="99"/>
      <c r="AH12199" s="31"/>
      <c r="AI12199" s="31"/>
      <c r="AJ12199" s="31"/>
      <c r="AK12199" s="31"/>
      <c r="AL12199" s="31"/>
      <c r="AO12199" s="376"/>
    </row>
    <row r="12200" spans="1:41" x14ac:dyDescent="0.25">
      <c r="A12200" s="44" t="s">
        <v>18095</v>
      </c>
      <c r="B12200" s="44" t="s">
        <v>931</v>
      </c>
      <c r="C12200" s="45">
        <v>260101</v>
      </c>
      <c r="D12200" s="45" t="s">
        <v>11363</v>
      </c>
      <c r="E12200" s="45" t="s">
        <v>8292</v>
      </c>
      <c r="AO12200" s="376"/>
    </row>
    <row r="12201" spans="1:41" x14ac:dyDescent="0.25">
      <c r="A12201" s="44" t="s">
        <v>18095</v>
      </c>
      <c r="B12201" s="44" t="s">
        <v>17463</v>
      </c>
      <c r="C12201" s="45">
        <v>260202</v>
      </c>
      <c r="D12201" s="45" t="s">
        <v>11363</v>
      </c>
      <c r="E12201" s="45" t="s">
        <v>9238</v>
      </c>
      <c r="AO12201" s="376"/>
    </row>
    <row r="12202" spans="1:41" x14ac:dyDescent="0.25">
      <c r="A12202" s="44" t="s">
        <v>18095</v>
      </c>
      <c r="B12202" s="44" t="s">
        <v>9248</v>
      </c>
      <c r="C12202" s="45">
        <v>260105</v>
      </c>
      <c r="D12202" s="45" t="s">
        <v>11363</v>
      </c>
      <c r="E12202" s="45" t="s">
        <v>17625</v>
      </c>
      <c r="AO12202" s="376"/>
    </row>
    <row r="12203" spans="1:41" x14ac:dyDescent="0.25">
      <c r="A12203" s="44" t="s">
        <v>7516</v>
      </c>
      <c r="B12203" s="44" t="s">
        <v>143</v>
      </c>
      <c r="C12203" s="45" t="s">
        <v>7517</v>
      </c>
      <c r="D12203" s="45" t="s">
        <v>11204</v>
      </c>
      <c r="E12203" s="45" t="s">
        <v>4146</v>
      </c>
      <c r="F12203" s="93"/>
      <c r="G12203" s="93"/>
      <c r="H12203" s="93"/>
      <c r="I12203" s="99"/>
      <c r="J12203" s="99"/>
      <c r="K12203" s="99"/>
      <c r="L12203" s="99"/>
      <c r="M12203" s="99"/>
      <c r="N12203" s="99"/>
      <c r="O12203" s="99"/>
      <c r="P12203" s="99"/>
      <c r="Q12203" s="99"/>
      <c r="R12203" s="99"/>
      <c r="S12203" s="99"/>
      <c r="T12203" s="99"/>
      <c r="U12203" s="99"/>
      <c r="V12203" s="99"/>
      <c r="W12203" s="99"/>
      <c r="X12203" s="99"/>
      <c r="Y12203" s="99"/>
      <c r="Z12203" s="99"/>
      <c r="AA12203" s="99"/>
      <c r="AB12203" s="99"/>
      <c r="AC12203" s="99"/>
      <c r="AD12203" s="99"/>
      <c r="AE12203" s="99"/>
      <c r="AF12203" s="99"/>
      <c r="AG12203" s="99"/>
      <c r="AH12203" s="31"/>
      <c r="AI12203" s="31"/>
      <c r="AJ12203" s="31"/>
      <c r="AK12203" s="31"/>
      <c r="AL12203" s="31"/>
      <c r="AO12203" s="376"/>
    </row>
    <row r="12204" spans="1:41" x14ac:dyDescent="0.25">
      <c r="A12204" s="44" t="s">
        <v>7516</v>
      </c>
      <c r="B12204" s="44" t="s">
        <v>143</v>
      </c>
      <c r="C12204" s="45" t="s">
        <v>7517</v>
      </c>
      <c r="D12204" s="93" t="s">
        <v>17443</v>
      </c>
      <c r="E12204" s="45" t="s">
        <v>4146</v>
      </c>
      <c r="F12204" s="93"/>
      <c r="G12204" s="93"/>
      <c r="H12204" s="93"/>
      <c r="I12204" s="99"/>
      <c r="J12204" s="99"/>
      <c r="K12204" s="99"/>
      <c r="L12204" s="99"/>
      <c r="M12204" s="99"/>
      <c r="N12204" s="99"/>
      <c r="O12204" s="99"/>
      <c r="P12204" s="99"/>
      <c r="Q12204" s="99"/>
      <c r="R12204" s="99"/>
      <c r="S12204" s="99"/>
      <c r="T12204" s="99"/>
      <c r="U12204" s="99"/>
      <c r="V12204" s="99"/>
      <c r="W12204" s="99"/>
      <c r="X12204" s="99"/>
      <c r="Y12204" s="99"/>
      <c r="Z12204" s="99"/>
      <c r="AA12204" s="99"/>
      <c r="AB12204" s="99"/>
      <c r="AC12204" s="99"/>
      <c r="AD12204" s="99"/>
      <c r="AE12204" s="99"/>
      <c r="AF12204" s="99"/>
      <c r="AG12204" s="99"/>
      <c r="AH12204" s="31"/>
      <c r="AI12204" s="31"/>
      <c r="AJ12204" s="31"/>
      <c r="AK12204" s="31"/>
      <c r="AL12204" s="31"/>
      <c r="AO12204" s="376"/>
    </row>
    <row r="12205" spans="1:41" x14ac:dyDescent="0.25">
      <c r="A12205" s="44" t="s">
        <v>7516</v>
      </c>
      <c r="B12205" s="44" t="s">
        <v>143</v>
      </c>
      <c r="C12205" s="45" t="s">
        <v>7517</v>
      </c>
      <c r="D12205" s="45" t="s">
        <v>9895</v>
      </c>
      <c r="E12205" s="46">
        <v>47756</v>
      </c>
      <c r="F12205" s="93"/>
      <c r="G12205" s="93"/>
      <c r="H12205" s="93"/>
      <c r="I12205" s="99"/>
      <c r="J12205" s="99"/>
      <c r="K12205" s="99"/>
      <c r="L12205" s="99"/>
      <c r="M12205" s="99"/>
      <c r="N12205" s="99"/>
      <c r="O12205" s="99"/>
      <c r="P12205" s="99"/>
      <c r="Q12205" s="99"/>
      <c r="R12205" s="99"/>
      <c r="S12205" s="99"/>
      <c r="T12205" s="99"/>
      <c r="U12205" s="99"/>
      <c r="V12205" s="99"/>
      <c r="W12205" s="99"/>
      <c r="X12205" s="99"/>
      <c r="Y12205" s="99"/>
      <c r="Z12205" s="99"/>
      <c r="AA12205" s="99"/>
      <c r="AB12205" s="99"/>
      <c r="AC12205" s="99"/>
      <c r="AD12205" s="99"/>
      <c r="AE12205" s="99"/>
      <c r="AF12205" s="99"/>
      <c r="AG12205" s="99"/>
      <c r="AH12205" s="31"/>
      <c r="AI12205" s="31"/>
      <c r="AJ12205" s="31"/>
      <c r="AK12205" s="31"/>
      <c r="AL12205" s="31"/>
      <c r="AO12205" s="376"/>
    </row>
    <row r="12206" spans="1:41" x14ac:dyDescent="0.25">
      <c r="A12206" s="44" t="s">
        <v>8182</v>
      </c>
      <c r="B12206" s="44" t="s">
        <v>21365</v>
      </c>
      <c r="C12206" s="45" t="s">
        <v>8133</v>
      </c>
      <c r="D12206" s="45" t="s">
        <v>21447</v>
      </c>
      <c r="E12206" s="46">
        <v>46752</v>
      </c>
      <c r="AO12206" s="376"/>
    </row>
    <row r="12207" spans="1:41" x14ac:dyDescent="0.25">
      <c r="A12207" s="44" t="s">
        <v>4283</v>
      </c>
      <c r="B12207" s="44" t="s">
        <v>3841</v>
      </c>
      <c r="C12207" s="45">
        <v>24060401</v>
      </c>
      <c r="D12207" s="45" t="s">
        <v>11363</v>
      </c>
      <c r="E12207" s="45" t="s">
        <v>4962</v>
      </c>
      <c r="AO12207" s="376"/>
    </row>
    <row r="12208" spans="1:41" x14ac:dyDescent="0.25">
      <c r="A12208" s="44" t="s">
        <v>4283</v>
      </c>
      <c r="B12208" s="44" t="s">
        <v>5321</v>
      </c>
      <c r="C12208" s="45">
        <v>26010401</v>
      </c>
      <c r="D12208" s="45" t="s">
        <v>11363</v>
      </c>
      <c r="E12208" s="45" t="s">
        <v>17459</v>
      </c>
      <c r="AO12208" s="376"/>
    </row>
    <row r="12209" spans="1:41" x14ac:dyDescent="0.25">
      <c r="A12209" s="44" t="s">
        <v>4283</v>
      </c>
      <c r="B12209" s="44" t="s">
        <v>3176</v>
      </c>
      <c r="C12209" s="45">
        <v>26010402</v>
      </c>
      <c r="D12209" s="45" t="s">
        <v>11363</v>
      </c>
      <c r="E12209" s="45" t="s">
        <v>17459</v>
      </c>
      <c r="AO12209" s="376"/>
    </row>
    <row r="12210" spans="1:41" x14ac:dyDescent="0.25">
      <c r="A12210" s="44" t="s">
        <v>19395</v>
      </c>
      <c r="B12210" s="319" t="s">
        <v>19523</v>
      </c>
      <c r="C12210" s="318" t="s">
        <v>19759</v>
      </c>
      <c r="D12210" s="93" t="s">
        <v>19934</v>
      </c>
      <c r="E12210" s="320">
        <v>46387</v>
      </c>
      <c r="F12210" s="93"/>
      <c r="G12210" s="93"/>
      <c r="H12210" s="93"/>
      <c r="I12210" s="99"/>
      <c r="J12210" s="99"/>
      <c r="K12210" s="99"/>
      <c r="L12210" s="99"/>
      <c r="M12210" s="99"/>
      <c r="N12210" s="99"/>
      <c r="O12210" s="99"/>
      <c r="P12210" s="99"/>
      <c r="Q12210" s="99"/>
      <c r="R12210" s="99"/>
      <c r="S12210" s="99"/>
      <c r="T12210" s="99"/>
      <c r="U12210" s="99"/>
      <c r="V12210" s="99"/>
      <c r="W12210" s="99"/>
      <c r="X12210" s="99"/>
      <c r="Y12210" s="99"/>
      <c r="Z12210" s="99"/>
      <c r="AA12210" s="99"/>
      <c r="AB12210" s="99"/>
      <c r="AC12210" s="99"/>
      <c r="AD12210" s="99"/>
      <c r="AE12210" s="99"/>
      <c r="AF12210" s="99"/>
      <c r="AG12210" s="99"/>
      <c r="AH12210" s="31"/>
      <c r="AI12210" s="31"/>
      <c r="AJ12210" s="31"/>
      <c r="AK12210" s="31"/>
      <c r="AL12210" s="31"/>
      <c r="AO12210" s="376"/>
    </row>
    <row r="12211" spans="1:41" x14ac:dyDescent="0.25">
      <c r="A12211" s="44" t="s">
        <v>6510</v>
      </c>
      <c r="B12211" s="44" t="s">
        <v>17465</v>
      </c>
      <c r="C12211" s="45">
        <v>26020101</v>
      </c>
      <c r="D12211" s="45" t="s">
        <v>11363</v>
      </c>
      <c r="E12211" s="45" t="s">
        <v>9238</v>
      </c>
      <c r="AO12211" s="376"/>
    </row>
    <row r="12212" spans="1:41" x14ac:dyDescent="0.25">
      <c r="A12212" s="44" t="s">
        <v>6510</v>
      </c>
      <c r="B12212" s="44" t="s">
        <v>6609</v>
      </c>
      <c r="C12212" s="45">
        <v>26020102</v>
      </c>
      <c r="D12212" s="45" t="s">
        <v>11363</v>
      </c>
      <c r="E12212" s="45" t="s">
        <v>9238</v>
      </c>
      <c r="AO12212" s="376"/>
    </row>
    <row r="12213" spans="1:41" x14ac:dyDescent="0.3">
      <c r="A12213" s="333" t="s">
        <v>18710</v>
      </c>
      <c r="B12213" s="333" t="s">
        <v>2301</v>
      </c>
      <c r="C12213" s="125" t="s">
        <v>18816</v>
      </c>
      <c r="D12213" s="32" t="s">
        <v>20309</v>
      </c>
      <c r="E12213" s="125" t="s">
        <v>8292</v>
      </c>
      <c r="F12213" s="125" t="s">
        <v>1190</v>
      </c>
      <c r="G12213" s="125" t="s">
        <v>1190</v>
      </c>
      <c r="AO12213" s="376"/>
    </row>
    <row r="12214" spans="1:41" x14ac:dyDescent="0.25">
      <c r="A12214" s="44" t="s">
        <v>10635</v>
      </c>
      <c r="B12214" s="44" t="s">
        <v>10346</v>
      </c>
      <c r="C12214" s="45">
        <v>240507</v>
      </c>
      <c r="D12214" s="45" t="s">
        <v>11363</v>
      </c>
      <c r="E12214" s="45" t="s">
        <v>5155</v>
      </c>
      <c r="AO12214" s="376"/>
    </row>
    <row r="12215" spans="1:41" x14ac:dyDescent="0.3">
      <c r="A12215" s="333" t="s">
        <v>11483</v>
      </c>
      <c r="B12215" s="333" t="s">
        <v>15582</v>
      </c>
      <c r="C12215" s="125" t="s">
        <v>12850</v>
      </c>
      <c r="D12215" s="32" t="s">
        <v>20309</v>
      </c>
      <c r="E12215" s="125" t="s">
        <v>5332</v>
      </c>
      <c r="F12215" s="125" t="s">
        <v>1189</v>
      </c>
      <c r="G12215" s="125" t="s">
        <v>1190</v>
      </c>
      <c r="AO12215" s="376"/>
    </row>
    <row r="12216" spans="1:41" x14ac:dyDescent="0.25">
      <c r="A12216" s="44" t="s">
        <v>776</v>
      </c>
      <c r="B12216" s="44" t="s">
        <v>2350</v>
      </c>
      <c r="C12216" s="45">
        <v>230105</v>
      </c>
      <c r="D12216" s="45" t="s">
        <v>11363</v>
      </c>
      <c r="E12216" s="45" t="s">
        <v>5265</v>
      </c>
      <c r="AO12216" s="376"/>
    </row>
    <row r="12217" spans="1:41" x14ac:dyDescent="0.25">
      <c r="A12217" s="44" t="s">
        <v>8883</v>
      </c>
      <c r="B12217" s="44" t="s">
        <v>15033</v>
      </c>
      <c r="C12217" s="45" t="s">
        <v>11814</v>
      </c>
      <c r="D12217" s="367" t="s">
        <v>3696</v>
      </c>
      <c r="E12217" s="328">
        <f>DATE(2028,12,3)</f>
        <v>47090</v>
      </c>
      <c r="F12217" s="32"/>
      <c r="G12217" s="32"/>
      <c r="H12217" s="32"/>
      <c r="I12217" s="31"/>
      <c r="J12217" s="31"/>
      <c r="K12217" s="31"/>
      <c r="L12217" s="31"/>
      <c r="M12217" s="31"/>
      <c r="N12217" s="31"/>
      <c r="O12217" s="31"/>
      <c r="P12217" s="31"/>
      <c r="Q12217" s="31"/>
      <c r="R12217" s="31"/>
      <c r="S12217" s="31"/>
      <c r="T12217" s="31"/>
      <c r="U12217" s="31"/>
      <c r="V12217" s="31"/>
      <c r="W12217" s="31"/>
      <c r="X12217" s="31"/>
      <c r="Y12217" s="31"/>
      <c r="Z12217" s="31"/>
      <c r="AA12217" s="31"/>
      <c r="AB12217" s="31"/>
      <c r="AC12217" s="31"/>
      <c r="AD12217" s="31"/>
      <c r="AE12217" s="31"/>
      <c r="AF12217" s="31"/>
      <c r="AG12217" s="31"/>
      <c r="AH12217" s="31"/>
      <c r="AI12217" s="31"/>
      <c r="AJ12217" s="31"/>
      <c r="AK12217" s="31"/>
      <c r="AL12217" s="31"/>
      <c r="AO12217" s="376"/>
    </row>
    <row r="12218" spans="1:41" x14ac:dyDescent="0.25">
      <c r="A12218" s="44" t="s">
        <v>15870</v>
      </c>
      <c r="B12218" s="44" t="s">
        <v>2350</v>
      </c>
      <c r="C12218" s="45">
        <v>250106</v>
      </c>
      <c r="D12218" s="45" t="s">
        <v>11363</v>
      </c>
      <c r="E12218" s="45" t="s">
        <v>11887</v>
      </c>
      <c r="AO12218" s="376"/>
    </row>
    <row r="12219" spans="1:41" x14ac:dyDescent="0.25">
      <c r="A12219" s="44" t="s">
        <v>15870</v>
      </c>
      <c r="B12219" s="44" t="s">
        <v>10355</v>
      </c>
      <c r="C12219" s="45">
        <v>240403</v>
      </c>
      <c r="D12219" s="45" t="s">
        <v>11363</v>
      </c>
      <c r="E12219" s="45" t="s">
        <v>5037</v>
      </c>
      <c r="AO12219" s="376"/>
    </row>
    <row r="12220" spans="1:41" x14ac:dyDescent="0.25">
      <c r="A12220" s="44" t="s">
        <v>21771</v>
      </c>
      <c r="B12220" s="44" t="s">
        <v>12639</v>
      </c>
      <c r="C12220" s="45">
        <v>260605</v>
      </c>
      <c r="D12220" s="45" t="s">
        <v>11363</v>
      </c>
      <c r="E12220" s="45" t="s">
        <v>12551</v>
      </c>
      <c r="AO12220" s="376"/>
    </row>
    <row r="12221" spans="1:41" x14ac:dyDescent="0.3">
      <c r="A12221" s="333" t="s">
        <v>11064</v>
      </c>
      <c r="B12221" s="333" t="s">
        <v>11377</v>
      </c>
      <c r="C12221" s="125" t="s">
        <v>11214</v>
      </c>
      <c r="D12221" s="32" t="s">
        <v>20309</v>
      </c>
      <c r="E12221" s="125" t="s">
        <v>4966</v>
      </c>
      <c r="F12221" s="125" t="s">
        <v>1189</v>
      </c>
      <c r="G12221" s="125" t="s">
        <v>1190</v>
      </c>
      <c r="AO12221" s="376"/>
    </row>
    <row r="12222" spans="1:41" x14ac:dyDescent="0.25">
      <c r="A12222" s="44" t="s">
        <v>11064</v>
      </c>
      <c r="B12222" s="44" t="s">
        <v>5134</v>
      </c>
      <c r="C12222" s="45">
        <v>240804</v>
      </c>
      <c r="D12222" s="45" t="s">
        <v>11363</v>
      </c>
      <c r="E12222" s="45" t="s">
        <v>11260</v>
      </c>
      <c r="AO12222" s="376"/>
    </row>
    <row r="12223" spans="1:41" x14ac:dyDescent="0.25">
      <c r="A12223" s="44" t="s">
        <v>21772</v>
      </c>
      <c r="B12223" s="44" t="s">
        <v>9248</v>
      </c>
      <c r="C12223" s="45">
        <v>260105</v>
      </c>
      <c r="D12223" s="45" t="s">
        <v>11363</v>
      </c>
      <c r="E12223" s="45" t="s">
        <v>17625</v>
      </c>
      <c r="AO12223" s="376"/>
    </row>
    <row r="12224" spans="1:41" x14ac:dyDescent="0.25">
      <c r="A12224" s="44" t="s">
        <v>16464</v>
      </c>
      <c r="B12224" s="44" t="s">
        <v>21343</v>
      </c>
      <c r="C12224" s="45" t="s">
        <v>16459</v>
      </c>
      <c r="D12224" s="45" t="s">
        <v>21447</v>
      </c>
      <c r="E12224" s="46">
        <v>46752</v>
      </c>
      <c r="AO12224" s="376"/>
    </row>
    <row r="12225" spans="1:41" x14ac:dyDescent="0.25">
      <c r="A12225" s="44" t="s">
        <v>16465</v>
      </c>
      <c r="B12225" s="44" t="s">
        <v>21343</v>
      </c>
      <c r="C12225" s="45" t="s">
        <v>16459</v>
      </c>
      <c r="D12225" s="45" t="s">
        <v>21447</v>
      </c>
      <c r="E12225" s="46">
        <v>46752</v>
      </c>
      <c r="AO12225" s="376"/>
    </row>
    <row r="12226" spans="1:41" x14ac:dyDescent="0.25">
      <c r="A12226" s="44" t="s">
        <v>9952</v>
      </c>
      <c r="B12226" s="44" t="s">
        <v>1872</v>
      </c>
      <c r="C12226" s="45" t="s">
        <v>9953</v>
      </c>
      <c r="D12226" s="46" t="s">
        <v>21328</v>
      </c>
      <c r="E12226" s="46">
        <v>46445</v>
      </c>
      <c r="AO12226" s="376"/>
    </row>
    <row r="12227" spans="1:41" x14ac:dyDescent="0.25">
      <c r="A12227" s="44" t="s">
        <v>11915</v>
      </c>
      <c r="B12227" s="44" t="s">
        <v>11911</v>
      </c>
      <c r="C12227" s="45" t="s">
        <v>11916</v>
      </c>
      <c r="D12227" s="45" t="s">
        <v>11204</v>
      </c>
      <c r="E12227" s="45" t="s">
        <v>9840</v>
      </c>
      <c r="F12227" s="93"/>
      <c r="G12227" s="93"/>
      <c r="H12227" s="93"/>
      <c r="I12227" s="99"/>
      <c r="J12227" s="99"/>
      <c r="K12227" s="99"/>
      <c r="L12227" s="99"/>
      <c r="M12227" s="99"/>
      <c r="N12227" s="99"/>
      <c r="O12227" s="99"/>
      <c r="P12227" s="99"/>
      <c r="Q12227" s="99"/>
      <c r="R12227" s="99"/>
      <c r="S12227" s="99"/>
      <c r="T12227" s="99"/>
      <c r="U12227" s="99"/>
      <c r="V12227" s="99"/>
      <c r="W12227" s="99"/>
      <c r="X12227" s="99"/>
      <c r="Y12227" s="99"/>
      <c r="Z12227" s="99"/>
      <c r="AA12227" s="99"/>
      <c r="AB12227" s="99"/>
      <c r="AC12227" s="99"/>
      <c r="AD12227" s="99"/>
      <c r="AE12227" s="99"/>
      <c r="AF12227" s="99"/>
      <c r="AG12227" s="99"/>
      <c r="AH12227" s="31"/>
      <c r="AI12227" s="31"/>
      <c r="AJ12227" s="31"/>
      <c r="AK12227" s="31"/>
      <c r="AL12227" s="31"/>
      <c r="AO12227" s="376"/>
    </row>
    <row r="12228" spans="1:41" x14ac:dyDescent="0.25">
      <c r="A12228" s="44" t="s">
        <v>11915</v>
      </c>
      <c r="B12228" s="44" t="s">
        <v>11911</v>
      </c>
      <c r="C12228" s="45" t="s">
        <v>11916</v>
      </c>
      <c r="D12228" s="93" t="s">
        <v>17443</v>
      </c>
      <c r="E12228" s="45" t="s">
        <v>9840</v>
      </c>
      <c r="F12228" s="93"/>
      <c r="G12228" s="93"/>
      <c r="H12228" s="93"/>
      <c r="I12228" s="99"/>
      <c r="J12228" s="99"/>
      <c r="K12228" s="99"/>
      <c r="L12228" s="99"/>
      <c r="M12228" s="99"/>
      <c r="N12228" s="99"/>
      <c r="O12228" s="99"/>
      <c r="P12228" s="99"/>
      <c r="Q12228" s="99"/>
      <c r="R12228" s="99"/>
      <c r="S12228" s="99"/>
      <c r="T12228" s="99"/>
      <c r="U12228" s="99"/>
      <c r="V12228" s="99"/>
      <c r="W12228" s="99"/>
      <c r="X12228" s="99"/>
      <c r="Y12228" s="99"/>
      <c r="Z12228" s="99"/>
      <c r="AA12228" s="99"/>
      <c r="AB12228" s="99"/>
      <c r="AC12228" s="99"/>
      <c r="AD12228" s="99"/>
      <c r="AE12228" s="99"/>
      <c r="AF12228" s="99"/>
      <c r="AG12228" s="99"/>
      <c r="AH12228" s="31"/>
      <c r="AI12228" s="31"/>
      <c r="AJ12228" s="31"/>
      <c r="AK12228" s="31"/>
      <c r="AL12228" s="31"/>
      <c r="AO12228" s="376"/>
    </row>
    <row r="12229" spans="1:41" x14ac:dyDescent="0.25">
      <c r="A12229" s="44" t="s">
        <v>11815</v>
      </c>
      <c r="B12229" s="44" t="s">
        <v>14745</v>
      </c>
      <c r="C12229" s="45" t="s">
        <v>11816</v>
      </c>
      <c r="D12229" s="367" t="s">
        <v>3696</v>
      </c>
      <c r="E12229" s="328">
        <f>DATE(2028,7,23)</f>
        <v>46957</v>
      </c>
      <c r="F12229" s="32"/>
      <c r="G12229" s="32"/>
      <c r="H12229" s="32"/>
      <c r="I12229" s="31"/>
      <c r="J12229" s="31"/>
      <c r="K12229" s="31"/>
      <c r="L12229" s="31"/>
      <c r="M12229" s="31"/>
      <c r="N12229" s="31"/>
      <c r="O12229" s="31"/>
      <c r="P12229" s="31"/>
      <c r="Q12229" s="31"/>
      <c r="R12229" s="31"/>
      <c r="S12229" s="31"/>
      <c r="T12229" s="31"/>
      <c r="U12229" s="31"/>
      <c r="V12229" s="31"/>
      <c r="W12229" s="31"/>
      <c r="X12229" s="31"/>
      <c r="Y12229" s="31"/>
      <c r="Z12229" s="31"/>
      <c r="AA12229" s="31"/>
      <c r="AB12229" s="31"/>
      <c r="AC12229" s="31"/>
      <c r="AD12229" s="31"/>
      <c r="AE12229" s="31"/>
      <c r="AF12229" s="31"/>
      <c r="AG12229" s="31"/>
      <c r="AH12229" s="31"/>
      <c r="AI12229" s="31"/>
      <c r="AJ12229" s="31"/>
      <c r="AK12229" s="31"/>
      <c r="AL12229" s="31"/>
      <c r="AO12229" s="376"/>
    </row>
    <row r="12230" spans="1:41" x14ac:dyDescent="0.25">
      <c r="A12230" s="44" t="s">
        <v>8884</v>
      </c>
      <c r="B12230" s="44" t="s">
        <v>14753</v>
      </c>
      <c r="C12230" s="45" t="s">
        <v>6638</v>
      </c>
      <c r="D12230" s="367" t="s">
        <v>3696</v>
      </c>
      <c r="E12230" s="328">
        <f>DATE(2027,4,17)</f>
        <v>46494</v>
      </c>
      <c r="F12230" s="32"/>
      <c r="G12230" s="32"/>
      <c r="H12230" s="32"/>
      <c r="I12230" s="31"/>
      <c r="J12230" s="31"/>
      <c r="K12230" s="31"/>
      <c r="L12230" s="31"/>
      <c r="M12230" s="31"/>
      <c r="N12230" s="31"/>
      <c r="O12230" s="31"/>
      <c r="P12230" s="31"/>
      <c r="Q12230" s="31"/>
      <c r="R12230" s="31"/>
      <c r="S12230" s="31"/>
      <c r="T12230" s="31"/>
      <c r="U12230" s="31"/>
      <c r="V12230" s="31"/>
      <c r="W12230" s="31"/>
      <c r="X12230" s="31"/>
      <c r="Y12230" s="31"/>
      <c r="Z12230" s="31"/>
      <c r="AA12230" s="31"/>
      <c r="AB12230" s="31"/>
      <c r="AC12230" s="31"/>
      <c r="AD12230" s="31"/>
      <c r="AE12230" s="31"/>
      <c r="AF12230" s="31"/>
      <c r="AG12230" s="31"/>
      <c r="AH12230" s="31"/>
      <c r="AI12230" s="31"/>
      <c r="AJ12230" s="31"/>
      <c r="AK12230" s="31"/>
      <c r="AL12230" s="31"/>
      <c r="AO12230" s="376"/>
    </row>
    <row r="12231" spans="1:41" x14ac:dyDescent="0.25">
      <c r="A12231" s="44" t="s">
        <v>5326</v>
      </c>
      <c r="B12231" s="44" t="s">
        <v>923</v>
      </c>
      <c r="C12231" s="45">
        <v>220303</v>
      </c>
      <c r="D12231" s="45" t="s">
        <v>11363</v>
      </c>
      <c r="E12231" s="45" t="s">
        <v>2593</v>
      </c>
      <c r="AO12231" s="376"/>
    </row>
    <row r="12232" spans="1:41" x14ac:dyDescent="0.25">
      <c r="A12232" s="44" t="s">
        <v>1368</v>
      </c>
      <c r="B12232" s="44" t="s">
        <v>2533</v>
      </c>
      <c r="C12232" s="45" t="s">
        <v>2561</v>
      </c>
      <c r="D12232" s="45" t="s">
        <v>11204</v>
      </c>
      <c r="E12232" s="45" t="s">
        <v>13998</v>
      </c>
      <c r="F12232" s="93"/>
      <c r="G12232" s="93"/>
      <c r="H12232" s="93"/>
      <c r="I12232" s="99"/>
      <c r="J12232" s="99"/>
      <c r="K12232" s="99"/>
      <c r="L12232" s="99"/>
      <c r="M12232" s="99"/>
      <c r="N12232" s="99"/>
      <c r="O12232" s="99"/>
      <c r="P12232" s="99"/>
      <c r="Q12232" s="99"/>
      <c r="R12232" s="99"/>
      <c r="S12232" s="99"/>
      <c r="T12232" s="99"/>
      <c r="U12232" s="99"/>
      <c r="V12232" s="99"/>
      <c r="W12232" s="99"/>
      <c r="X12232" s="99"/>
      <c r="Y12232" s="99"/>
      <c r="Z12232" s="99"/>
      <c r="AA12232" s="99"/>
      <c r="AB12232" s="99"/>
      <c r="AC12232" s="99"/>
      <c r="AD12232" s="99"/>
      <c r="AE12232" s="99"/>
      <c r="AF12232" s="99"/>
      <c r="AG12232" s="99"/>
      <c r="AH12232" s="31"/>
      <c r="AI12232" s="31"/>
      <c r="AJ12232" s="31"/>
      <c r="AK12232" s="31"/>
      <c r="AL12232" s="31"/>
      <c r="AO12232" s="376"/>
    </row>
    <row r="12233" spans="1:41" x14ac:dyDescent="0.25">
      <c r="A12233" s="44" t="s">
        <v>1368</v>
      </c>
      <c r="B12233" s="44" t="s">
        <v>2533</v>
      </c>
      <c r="C12233" s="45" t="s">
        <v>2561</v>
      </c>
      <c r="D12233" s="93" t="s">
        <v>17443</v>
      </c>
      <c r="E12233" s="45" t="s">
        <v>13998</v>
      </c>
      <c r="F12233" s="93"/>
      <c r="G12233" s="93"/>
      <c r="H12233" s="93"/>
      <c r="I12233" s="99"/>
      <c r="J12233" s="99"/>
      <c r="K12233" s="99"/>
      <c r="L12233" s="99"/>
      <c r="M12233" s="99"/>
      <c r="N12233" s="99"/>
      <c r="O12233" s="99"/>
      <c r="P12233" s="99"/>
      <c r="Q12233" s="99"/>
      <c r="R12233" s="99"/>
      <c r="S12233" s="99"/>
      <c r="T12233" s="99"/>
      <c r="U12233" s="99"/>
      <c r="V12233" s="99"/>
      <c r="W12233" s="99"/>
      <c r="X12233" s="99"/>
      <c r="Y12233" s="99"/>
      <c r="Z12233" s="99"/>
      <c r="AA12233" s="99"/>
      <c r="AB12233" s="99"/>
      <c r="AC12233" s="99"/>
      <c r="AD12233" s="99"/>
      <c r="AE12233" s="99"/>
      <c r="AF12233" s="99"/>
      <c r="AG12233" s="99"/>
      <c r="AH12233" s="31"/>
      <c r="AI12233" s="31"/>
      <c r="AJ12233" s="31"/>
      <c r="AK12233" s="31"/>
      <c r="AL12233" s="31"/>
      <c r="AO12233" s="376"/>
    </row>
    <row r="12234" spans="1:41" x14ac:dyDescent="0.25">
      <c r="A12234" s="44" t="s">
        <v>1368</v>
      </c>
      <c r="B12234" s="44" t="s">
        <v>15034</v>
      </c>
      <c r="C12234" s="45" t="s">
        <v>9149</v>
      </c>
      <c r="D12234" s="367" t="s">
        <v>3696</v>
      </c>
      <c r="E12234" s="328">
        <f>DATE(2027,8,9)</f>
        <v>46608</v>
      </c>
      <c r="F12234" s="32"/>
      <c r="G12234" s="32"/>
      <c r="H12234" s="32"/>
      <c r="I12234" s="31"/>
      <c r="J12234" s="31"/>
      <c r="K12234" s="31"/>
      <c r="L12234" s="31"/>
      <c r="M12234" s="31"/>
      <c r="N12234" s="31"/>
      <c r="O12234" s="31"/>
      <c r="P12234" s="31"/>
      <c r="Q12234" s="31"/>
      <c r="R12234" s="31"/>
      <c r="S12234" s="31"/>
      <c r="T12234" s="31"/>
      <c r="U12234" s="31"/>
      <c r="V12234" s="31"/>
      <c r="W12234" s="31"/>
      <c r="X12234" s="31"/>
      <c r="Y12234" s="31"/>
      <c r="Z12234" s="31"/>
      <c r="AA12234" s="31"/>
      <c r="AB12234" s="31"/>
      <c r="AC12234" s="31"/>
      <c r="AD12234" s="31"/>
      <c r="AE12234" s="31"/>
      <c r="AF12234" s="31"/>
      <c r="AG12234" s="31"/>
      <c r="AH12234" s="31"/>
      <c r="AI12234" s="31"/>
      <c r="AJ12234" s="31"/>
      <c r="AK12234" s="31"/>
      <c r="AL12234" s="31"/>
      <c r="AO12234" s="376"/>
    </row>
    <row r="12235" spans="1:41" x14ac:dyDescent="0.25">
      <c r="A12235" s="44" t="s">
        <v>1368</v>
      </c>
      <c r="B12235" s="44" t="s">
        <v>2533</v>
      </c>
      <c r="C12235" s="45">
        <v>2020002150</v>
      </c>
      <c r="D12235" s="45" t="s">
        <v>9895</v>
      </c>
      <c r="E12235" s="46">
        <v>47587</v>
      </c>
      <c r="F12235" s="93"/>
      <c r="G12235" s="93"/>
      <c r="H12235" s="93"/>
      <c r="I12235" s="99"/>
      <c r="J12235" s="99"/>
      <c r="K12235" s="99"/>
      <c r="L12235" s="99"/>
      <c r="M12235" s="99"/>
      <c r="N12235" s="99"/>
      <c r="O12235" s="99"/>
      <c r="P12235" s="99"/>
      <c r="Q12235" s="99"/>
      <c r="R12235" s="99"/>
      <c r="S12235" s="99"/>
      <c r="T12235" s="99"/>
      <c r="U12235" s="99"/>
      <c r="V12235" s="99"/>
      <c r="W12235" s="99"/>
      <c r="X12235" s="99"/>
      <c r="Y12235" s="99"/>
      <c r="Z12235" s="99"/>
      <c r="AA12235" s="99"/>
      <c r="AB12235" s="99"/>
      <c r="AC12235" s="99"/>
      <c r="AD12235" s="99"/>
      <c r="AE12235" s="99"/>
      <c r="AF12235" s="99"/>
      <c r="AG12235" s="99"/>
      <c r="AH12235" s="31"/>
      <c r="AI12235" s="31"/>
      <c r="AJ12235" s="31"/>
      <c r="AK12235" s="31"/>
      <c r="AL12235" s="31"/>
      <c r="AO12235" s="376"/>
    </row>
    <row r="12236" spans="1:41" x14ac:dyDescent="0.25">
      <c r="A12236" s="44" t="s">
        <v>1071</v>
      </c>
      <c r="B12236" s="44" t="s">
        <v>17468</v>
      </c>
      <c r="C12236" s="45">
        <v>23110101</v>
      </c>
      <c r="D12236" s="45" t="s">
        <v>11363</v>
      </c>
      <c r="E12236" s="45" t="s">
        <v>8334</v>
      </c>
      <c r="AO12236" s="376"/>
    </row>
    <row r="12237" spans="1:41" x14ac:dyDescent="0.25">
      <c r="A12237" s="44" t="s">
        <v>1071</v>
      </c>
      <c r="B12237" s="44" t="s">
        <v>8335</v>
      </c>
      <c r="C12237" s="45">
        <v>23110102</v>
      </c>
      <c r="D12237" s="45" t="s">
        <v>11363</v>
      </c>
      <c r="E12237" s="45" t="s">
        <v>8334</v>
      </c>
      <c r="AO12237" s="376"/>
    </row>
    <row r="12238" spans="1:41" x14ac:dyDescent="0.3">
      <c r="A12238" s="333" t="s">
        <v>11065</v>
      </c>
      <c r="B12238" s="333" t="s">
        <v>3455</v>
      </c>
      <c r="C12238" s="125" t="s">
        <v>10959</v>
      </c>
      <c r="D12238" s="32" t="s">
        <v>20309</v>
      </c>
      <c r="E12238" s="125" t="s">
        <v>2593</v>
      </c>
      <c r="F12238" s="125" t="s">
        <v>1189</v>
      </c>
      <c r="G12238" s="125" t="s">
        <v>1190</v>
      </c>
      <c r="AO12238" s="376"/>
    </row>
    <row r="12239" spans="1:41" x14ac:dyDescent="0.25">
      <c r="A12239" s="44" t="s">
        <v>4284</v>
      </c>
      <c r="B12239" s="44" t="s">
        <v>199</v>
      </c>
      <c r="C12239" s="45">
        <v>241001</v>
      </c>
      <c r="D12239" s="45" t="s">
        <v>11363</v>
      </c>
      <c r="E12239" s="45" t="s">
        <v>5332</v>
      </c>
      <c r="AO12239" s="376"/>
    </row>
    <row r="12240" spans="1:41" x14ac:dyDescent="0.25">
      <c r="A12240" s="44" t="s">
        <v>13873</v>
      </c>
      <c r="B12240" s="44" t="s">
        <v>14984</v>
      </c>
      <c r="C12240" s="45" t="s">
        <v>13874</v>
      </c>
      <c r="D12240" s="367" t="s">
        <v>3696</v>
      </c>
      <c r="E12240" s="328">
        <f>DATE(2028,10,24)</f>
        <v>47050</v>
      </c>
      <c r="F12240" s="32"/>
      <c r="G12240" s="32"/>
      <c r="H12240" s="32"/>
      <c r="I12240" s="31"/>
      <c r="J12240" s="31"/>
      <c r="K12240" s="31"/>
      <c r="L12240" s="31"/>
      <c r="M12240" s="31"/>
      <c r="N12240" s="31"/>
      <c r="O12240" s="31"/>
      <c r="P12240" s="31"/>
      <c r="Q12240" s="31"/>
      <c r="R12240" s="31"/>
      <c r="S12240" s="31"/>
      <c r="T12240" s="31"/>
      <c r="U12240" s="31"/>
      <c r="V12240" s="31"/>
      <c r="W12240" s="31"/>
      <c r="X12240" s="31"/>
      <c r="Y12240" s="31"/>
      <c r="Z12240" s="31"/>
      <c r="AA12240" s="31"/>
      <c r="AB12240" s="31"/>
      <c r="AC12240" s="31"/>
      <c r="AD12240" s="31"/>
      <c r="AE12240" s="31"/>
      <c r="AF12240" s="31"/>
      <c r="AG12240" s="31"/>
      <c r="AH12240" s="31"/>
      <c r="AI12240" s="31"/>
      <c r="AJ12240" s="31"/>
      <c r="AK12240" s="31"/>
      <c r="AL12240" s="31"/>
      <c r="AO12240" s="376"/>
    </row>
    <row r="12241" spans="1:41" x14ac:dyDescent="0.25">
      <c r="A12241" s="44" t="s">
        <v>18096</v>
      </c>
      <c r="B12241" s="44" t="s">
        <v>938</v>
      </c>
      <c r="C12241" s="45">
        <v>260103</v>
      </c>
      <c r="D12241" s="45" t="s">
        <v>11363</v>
      </c>
      <c r="E12241" s="45" t="s">
        <v>8292</v>
      </c>
      <c r="AO12241" s="376"/>
    </row>
    <row r="12242" spans="1:41" x14ac:dyDescent="0.25">
      <c r="A12242" s="91" t="s">
        <v>19234</v>
      </c>
      <c r="B12242" s="92" t="s">
        <v>19284</v>
      </c>
      <c r="C12242" s="93" t="s">
        <v>19285</v>
      </c>
      <c r="D12242" s="93" t="s">
        <v>1201</v>
      </c>
      <c r="E12242" s="94">
        <v>46582</v>
      </c>
      <c r="F12242" s="93"/>
      <c r="G12242" s="93"/>
      <c r="H12242" s="93"/>
      <c r="I12242" s="99"/>
      <c r="J12242" s="99"/>
      <c r="K12242" s="99"/>
      <c r="L12242" s="99"/>
      <c r="M12242" s="99"/>
      <c r="N12242" s="99"/>
      <c r="O12242" s="99"/>
      <c r="P12242" s="99"/>
      <c r="Q12242" s="99"/>
      <c r="R12242" s="99"/>
      <c r="S12242" s="99"/>
      <c r="T12242" s="99"/>
      <c r="U12242" s="99"/>
      <c r="V12242" s="99"/>
      <c r="W12242" s="99"/>
      <c r="X12242" s="99"/>
      <c r="Y12242" s="99"/>
      <c r="Z12242" s="99"/>
      <c r="AA12242" s="99"/>
      <c r="AB12242" s="99"/>
      <c r="AC12242" s="99"/>
      <c r="AD12242" s="99"/>
      <c r="AE12242" s="99"/>
      <c r="AF12242" s="99"/>
      <c r="AG12242" s="99"/>
      <c r="AH12242" s="31"/>
      <c r="AI12242" s="31"/>
      <c r="AJ12242" s="31"/>
      <c r="AK12242" s="31"/>
      <c r="AL12242" s="31"/>
      <c r="AO12242" s="376"/>
    </row>
    <row r="12243" spans="1:41" x14ac:dyDescent="0.3">
      <c r="A12243" s="333" t="s">
        <v>7362</v>
      </c>
      <c r="B12243" s="333" t="s">
        <v>1600</v>
      </c>
      <c r="C12243" s="125" t="s">
        <v>15473</v>
      </c>
      <c r="D12243" s="32" t="s">
        <v>20309</v>
      </c>
      <c r="E12243" s="125" t="s">
        <v>11886</v>
      </c>
      <c r="F12243" s="125" t="s">
        <v>1189</v>
      </c>
      <c r="G12243" s="125" t="s">
        <v>1190</v>
      </c>
      <c r="AO12243" s="376"/>
    </row>
    <row r="12244" spans="1:41" x14ac:dyDescent="0.25">
      <c r="A12244" s="44" t="s">
        <v>7362</v>
      </c>
      <c r="B12244" s="44" t="s">
        <v>7567</v>
      </c>
      <c r="C12244" s="45">
        <v>159331</v>
      </c>
      <c r="D12244" s="45" t="s">
        <v>11204</v>
      </c>
      <c r="E12244" s="46">
        <v>47603</v>
      </c>
      <c r="F12244" s="93"/>
      <c r="G12244" s="93"/>
      <c r="H12244" s="93"/>
      <c r="I12244" s="99"/>
      <c r="J12244" s="99"/>
      <c r="K12244" s="99"/>
      <c r="L12244" s="99"/>
      <c r="M12244" s="99"/>
      <c r="N12244" s="99"/>
      <c r="O12244" s="99"/>
      <c r="P12244" s="99"/>
      <c r="Q12244" s="99"/>
      <c r="R12244" s="99"/>
      <c r="S12244" s="99"/>
      <c r="T12244" s="99"/>
      <c r="U12244" s="99"/>
      <c r="V12244" s="99"/>
      <c r="W12244" s="99"/>
      <c r="X12244" s="99"/>
      <c r="Y12244" s="99"/>
      <c r="Z12244" s="99"/>
      <c r="AA12244" s="99"/>
      <c r="AB12244" s="99"/>
      <c r="AC12244" s="99"/>
      <c r="AD12244" s="99"/>
      <c r="AE12244" s="99"/>
      <c r="AF12244" s="99"/>
      <c r="AG12244" s="99"/>
      <c r="AH12244" s="31"/>
      <c r="AI12244" s="31"/>
      <c r="AJ12244" s="31"/>
      <c r="AK12244" s="31"/>
      <c r="AL12244" s="31"/>
      <c r="AO12244" s="376"/>
    </row>
    <row r="12245" spans="1:41" x14ac:dyDescent="0.25">
      <c r="A12245" s="44" t="s">
        <v>7362</v>
      </c>
      <c r="B12245" s="44" t="s">
        <v>14135</v>
      </c>
      <c r="C12245" s="45" t="s">
        <v>14136</v>
      </c>
      <c r="D12245" s="45" t="s">
        <v>11204</v>
      </c>
      <c r="E12245" s="45" t="s">
        <v>5322</v>
      </c>
      <c r="F12245" s="93"/>
      <c r="G12245" s="93"/>
      <c r="H12245" s="93"/>
      <c r="I12245" s="99"/>
      <c r="J12245" s="99"/>
      <c r="K12245" s="99"/>
      <c r="L12245" s="99"/>
      <c r="M12245" s="99"/>
      <c r="N12245" s="99"/>
      <c r="O12245" s="99"/>
      <c r="P12245" s="99"/>
      <c r="Q12245" s="99"/>
      <c r="R12245" s="99"/>
      <c r="S12245" s="99"/>
      <c r="T12245" s="99"/>
      <c r="U12245" s="99"/>
      <c r="V12245" s="99"/>
      <c r="W12245" s="99"/>
      <c r="X12245" s="99"/>
      <c r="Y12245" s="99"/>
      <c r="Z12245" s="99"/>
      <c r="AA12245" s="99"/>
      <c r="AB12245" s="99"/>
      <c r="AC12245" s="99"/>
      <c r="AD12245" s="99"/>
      <c r="AE12245" s="99"/>
      <c r="AF12245" s="99"/>
      <c r="AG12245" s="99"/>
      <c r="AH12245" s="31"/>
      <c r="AI12245" s="31"/>
      <c r="AJ12245" s="31"/>
      <c r="AK12245" s="31"/>
      <c r="AL12245" s="31"/>
      <c r="AO12245" s="376"/>
    </row>
    <row r="12246" spans="1:41" x14ac:dyDescent="0.25">
      <c r="A12246" s="44" t="s">
        <v>7362</v>
      </c>
      <c r="B12246" s="44" t="s">
        <v>14135</v>
      </c>
      <c r="C12246" s="45" t="s">
        <v>14136</v>
      </c>
      <c r="D12246" s="93" t="s">
        <v>17443</v>
      </c>
      <c r="E12246" s="45" t="s">
        <v>5322</v>
      </c>
      <c r="F12246" s="93"/>
      <c r="G12246" s="93"/>
      <c r="H12246" s="93"/>
      <c r="I12246" s="99"/>
      <c r="J12246" s="99"/>
      <c r="K12246" s="99"/>
      <c r="L12246" s="99"/>
      <c r="M12246" s="99"/>
      <c r="N12246" s="99"/>
      <c r="O12246" s="99"/>
      <c r="P12246" s="99"/>
      <c r="Q12246" s="99"/>
      <c r="R12246" s="99"/>
      <c r="S12246" s="99"/>
      <c r="T12246" s="99"/>
      <c r="U12246" s="99"/>
      <c r="V12246" s="99"/>
      <c r="W12246" s="99"/>
      <c r="X12246" s="99"/>
      <c r="Y12246" s="99"/>
      <c r="Z12246" s="99"/>
      <c r="AA12246" s="99"/>
      <c r="AB12246" s="99"/>
      <c r="AC12246" s="99"/>
      <c r="AD12246" s="99"/>
      <c r="AE12246" s="99"/>
      <c r="AF12246" s="99"/>
      <c r="AG12246" s="99"/>
      <c r="AH12246" s="31"/>
      <c r="AI12246" s="31"/>
      <c r="AJ12246" s="31"/>
      <c r="AK12246" s="31"/>
      <c r="AL12246" s="31"/>
      <c r="AO12246" s="376"/>
    </row>
    <row r="12247" spans="1:41" x14ac:dyDescent="0.25">
      <c r="A12247" s="44" t="s">
        <v>7362</v>
      </c>
      <c r="B12247" s="44" t="s">
        <v>15035</v>
      </c>
      <c r="C12247" s="45" t="s">
        <v>6639</v>
      </c>
      <c r="D12247" s="367" t="s">
        <v>3696</v>
      </c>
      <c r="E12247" s="328">
        <f>DATE(2028,2,10)</f>
        <v>46793</v>
      </c>
      <c r="F12247" s="32"/>
      <c r="G12247" s="32"/>
      <c r="H12247" s="32"/>
      <c r="I12247" s="31"/>
      <c r="J12247" s="31"/>
      <c r="K12247" s="31"/>
      <c r="L12247" s="31"/>
      <c r="M12247" s="31"/>
      <c r="N12247" s="31"/>
      <c r="O12247" s="31"/>
      <c r="P12247" s="31"/>
      <c r="Q12247" s="31"/>
      <c r="R12247" s="31"/>
      <c r="S12247" s="31"/>
      <c r="T12247" s="31"/>
      <c r="U12247" s="31"/>
      <c r="V12247" s="31"/>
      <c r="W12247" s="31"/>
      <c r="X12247" s="31"/>
      <c r="Y12247" s="31"/>
      <c r="Z12247" s="31"/>
      <c r="AA12247" s="31"/>
      <c r="AB12247" s="31"/>
      <c r="AC12247" s="31"/>
      <c r="AD12247" s="31"/>
      <c r="AE12247" s="31"/>
      <c r="AF12247" s="31"/>
      <c r="AG12247" s="31"/>
      <c r="AH12247" s="31"/>
      <c r="AI12247" s="31"/>
      <c r="AJ12247" s="31"/>
      <c r="AK12247" s="31"/>
      <c r="AL12247" s="31"/>
      <c r="AO12247" s="376"/>
    </row>
    <row r="12248" spans="1:41" x14ac:dyDescent="0.25">
      <c r="A12248" s="44" t="s">
        <v>18097</v>
      </c>
      <c r="B12248" s="44" t="s">
        <v>5147</v>
      </c>
      <c r="C12248" s="45">
        <v>251003</v>
      </c>
      <c r="D12248" s="45" t="s">
        <v>11363</v>
      </c>
      <c r="E12248" s="45" t="s">
        <v>11146</v>
      </c>
      <c r="AO12248" s="376"/>
    </row>
    <row r="12249" spans="1:41" x14ac:dyDescent="0.25">
      <c r="A12249" s="44" t="s">
        <v>18097</v>
      </c>
      <c r="B12249" s="44" t="s">
        <v>21470</v>
      </c>
      <c r="C12249" s="45">
        <v>260702</v>
      </c>
      <c r="D12249" s="45" t="s">
        <v>11363</v>
      </c>
      <c r="E12249" s="45" t="s">
        <v>11150</v>
      </c>
      <c r="AO12249" s="376"/>
    </row>
    <row r="12250" spans="1:41" x14ac:dyDescent="0.25">
      <c r="A12250" s="44" t="s">
        <v>16584</v>
      </c>
      <c r="B12250" s="44" t="s">
        <v>21434</v>
      </c>
      <c r="C12250" s="45" t="s">
        <v>16562</v>
      </c>
      <c r="D12250" s="45" t="s">
        <v>21447</v>
      </c>
      <c r="E12250" s="46">
        <v>46418</v>
      </c>
      <c r="AO12250" s="376"/>
    </row>
    <row r="12251" spans="1:41" x14ac:dyDescent="0.25">
      <c r="A12251" s="44" t="s">
        <v>10636</v>
      </c>
      <c r="B12251" s="44" t="s">
        <v>3475</v>
      </c>
      <c r="C12251" s="45">
        <v>240301</v>
      </c>
      <c r="D12251" s="45" t="s">
        <v>11363</v>
      </c>
      <c r="E12251" s="45" t="s">
        <v>9249</v>
      </c>
      <c r="AO12251" s="376"/>
    </row>
    <row r="12252" spans="1:41" x14ac:dyDescent="0.3">
      <c r="A12252" s="333" t="s">
        <v>15396</v>
      </c>
      <c r="B12252" s="333" t="s">
        <v>1598</v>
      </c>
      <c r="C12252" s="125" t="s">
        <v>13387</v>
      </c>
      <c r="D12252" s="32" t="s">
        <v>20309</v>
      </c>
      <c r="E12252" s="125" t="s">
        <v>11886</v>
      </c>
      <c r="F12252" s="125" t="s">
        <v>1190</v>
      </c>
      <c r="G12252" s="125" t="s">
        <v>1190</v>
      </c>
      <c r="AO12252" s="376"/>
    </row>
    <row r="12253" spans="1:41" x14ac:dyDescent="0.3">
      <c r="A12253" s="333" t="s">
        <v>15396</v>
      </c>
      <c r="B12253" s="333" t="s">
        <v>2690</v>
      </c>
      <c r="C12253" s="125" t="s">
        <v>21253</v>
      </c>
      <c r="D12253" s="32" t="s">
        <v>20309</v>
      </c>
      <c r="E12253" s="125" t="s">
        <v>21312</v>
      </c>
      <c r="F12253" s="125" t="s">
        <v>1190</v>
      </c>
      <c r="G12253" s="125" t="s">
        <v>1190</v>
      </c>
      <c r="AO12253" s="376"/>
    </row>
    <row r="12254" spans="1:41" x14ac:dyDescent="0.25">
      <c r="A12254" s="44" t="s">
        <v>5327</v>
      </c>
      <c r="B12254" s="44" t="s">
        <v>5134</v>
      </c>
      <c r="C12254" s="45">
        <v>220802</v>
      </c>
      <c r="D12254" s="45" t="s">
        <v>11363</v>
      </c>
      <c r="E12254" s="45" t="s">
        <v>4966</v>
      </c>
      <c r="AO12254" s="376"/>
    </row>
    <row r="12255" spans="1:41" x14ac:dyDescent="0.25">
      <c r="A12255" s="44" t="s">
        <v>8885</v>
      </c>
      <c r="B12255" s="44" t="s">
        <v>14966</v>
      </c>
      <c r="C12255" s="45" t="s">
        <v>15037</v>
      </c>
      <c r="D12255" s="367" t="s">
        <v>3696</v>
      </c>
      <c r="E12255" s="328">
        <f>DATE(2029,5,19)</f>
        <v>47257</v>
      </c>
      <c r="F12255" s="32"/>
      <c r="G12255" s="32"/>
      <c r="H12255" s="32"/>
      <c r="I12255" s="31"/>
      <c r="J12255" s="31"/>
      <c r="K12255" s="31"/>
      <c r="L12255" s="31"/>
      <c r="M12255" s="31"/>
      <c r="N12255" s="31"/>
      <c r="O12255" s="31"/>
      <c r="P12255" s="31"/>
      <c r="Q12255" s="31"/>
      <c r="R12255" s="31"/>
      <c r="S12255" s="31"/>
      <c r="T12255" s="31"/>
      <c r="U12255" s="31"/>
      <c r="V12255" s="31"/>
      <c r="W12255" s="31"/>
      <c r="X12255" s="31"/>
      <c r="Y12255" s="31"/>
      <c r="Z12255" s="31"/>
      <c r="AA12255" s="31"/>
      <c r="AB12255" s="31"/>
      <c r="AC12255" s="31"/>
      <c r="AD12255" s="31"/>
      <c r="AE12255" s="31"/>
      <c r="AF12255" s="31"/>
      <c r="AG12255" s="31"/>
      <c r="AH12255" s="31"/>
      <c r="AI12255" s="31"/>
      <c r="AJ12255" s="31"/>
      <c r="AK12255" s="31"/>
      <c r="AL12255" s="31"/>
      <c r="AO12255" s="376"/>
    </row>
    <row r="12256" spans="1:41" x14ac:dyDescent="0.25">
      <c r="A12256" s="44" t="s">
        <v>18099</v>
      </c>
      <c r="B12256" s="44" t="s">
        <v>936</v>
      </c>
      <c r="C12256" s="45">
        <v>260703</v>
      </c>
      <c r="D12256" s="45" t="s">
        <v>11363</v>
      </c>
      <c r="E12256" s="45" t="s">
        <v>11150</v>
      </c>
      <c r="AO12256" s="376"/>
    </row>
    <row r="12257" spans="1:41" x14ac:dyDescent="0.25">
      <c r="A12257" s="44" t="s">
        <v>14534</v>
      </c>
      <c r="B12257" s="44" t="s">
        <v>3910</v>
      </c>
      <c r="C12257" s="45" t="s">
        <v>14535</v>
      </c>
      <c r="D12257" s="46" t="s">
        <v>21328</v>
      </c>
      <c r="E12257" s="46">
        <v>46583</v>
      </c>
      <c r="AO12257" s="376"/>
    </row>
    <row r="12258" spans="1:41" x14ac:dyDescent="0.25">
      <c r="A12258" s="44" t="s">
        <v>14534</v>
      </c>
      <c r="B12258" s="44" t="s">
        <v>3910</v>
      </c>
      <c r="C12258" s="45" t="s">
        <v>14535</v>
      </c>
      <c r="D12258" s="46" t="s">
        <v>21328</v>
      </c>
      <c r="E12258" s="46">
        <v>46583</v>
      </c>
      <c r="AO12258" s="376"/>
    </row>
    <row r="12259" spans="1:41" x14ac:dyDescent="0.3">
      <c r="A12259" s="333" t="s">
        <v>13344</v>
      </c>
      <c r="B12259" s="333" t="s">
        <v>1157</v>
      </c>
      <c r="C12259" s="125" t="s">
        <v>13318</v>
      </c>
      <c r="D12259" s="32" t="s">
        <v>20309</v>
      </c>
      <c r="E12259" s="125" t="s">
        <v>12551</v>
      </c>
      <c r="F12259" s="125" t="s">
        <v>1189</v>
      </c>
      <c r="G12259" s="125" t="s">
        <v>1190</v>
      </c>
      <c r="AO12259" s="376"/>
    </row>
    <row r="12260" spans="1:41" x14ac:dyDescent="0.25">
      <c r="A12260" s="44" t="s">
        <v>18100</v>
      </c>
      <c r="B12260" s="44" t="s">
        <v>5134</v>
      </c>
      <c r="C12260" s="45">
        <v>250802</v>
      </c>
      <c r="D12260" s="45" t="s">
        <v>11363</v>
      </c>
      <c r="E12260" s="45" t="s">
        <v>9880</v>
      </c>
      <c r="AO12260" s="376"/>
    </row>
    <row r="12261" spans="1:41" x14ac:dyDescent="0.25">
      <c r="A12261" s="44" t="s">
        <v>13495</v>
      </c>
      <c r="B12261" s="44" t="s">
        <v>21362</v>
      </c>
      <c r="C12261" s="45" t="s">
        <v>13474</v>
      </c>
      <c r="D12261" s="45" t="s">
        <v>21447</v>
      </c>
      <c r="E12261" s="46">
        <v>46752</v>
      </c>
      <c r="AO12261" s="376"/>
    </row>
    <row r="12262" spans="1:41" x14ac:dyDescent="0.3">
      <c r="A12262" s="333" t="s">
        <v>15397</v>
      </c>
      <c r="B12262" s="333" t="s">
        <v>1598</v>
      </c>
      <c r="C12262" s="125" t="s">
        <v>13387</v>
      </c>
      <c r="D12262" s="32" t="s">
        <v>20309</v>
      </c>
      <c r="E12262" s="125" t="s">
        <v>11886</v>
      </c>
      <c r="F12262" s="125" t="s">
        <v>1189</v>
      </c>
      <c r="G12262" s="125" t="s">
        <v>1190</v>
      </c>
      <c r="AO12262" s="376"/>
    </row>
    <row r="12263" spans="1:41" x14ac:dyDescent="0.25">
      <c r="A12263" s="44" t="s">
        <v>18101</v>
      </c>
      <c r="B12263" s="44" t="s">
        <v>15615</v>
      </c>
      <c r="C12263" s="45">
        <v>250902</v>
      </c>
      <c r="D12263" s="45" t="s">
        <v>11363</v>
      </c>
      <c r="E12263" s="45" t="s">
        <v>4972</v>
      </c>
      <c r="AO12263" s="376"/>
    </row>
    <row r="12264" spans="1:41" x14ac:dyDescent="0.25">
      <c r="A12264" s="44" t="s">
        <v>18101</v>
      </c>
      <c r="B12264" s="44" t="s">
        <v>947</v>
      </c>
      <c r="C12264" s="45">
        <v>260102</v>
      </c>
      <c r="D12264" s="45" t="s">
        <v>11363</v>
      </c>
      <c r="E12264" s="45" t="s">
        <v>8292</v>
      </c>
      <c r="AO12264" s="376"/>
    </row>
    <row r="12265" spans="1:41" x14ac:dyDescent="0.25">
      <c r="A12265" s="44" t="s">
        <v>18101</v>
      </c>
      <c r="B12265" s="44" t="s">
        <v>938</v>
      </c>
      <c r="C12265" s="45">
        <v>260103</v>
      </c>
      <c r="D12265" s="45" t="s">
        <v>11363</v>
      </c>
      <c r="E12265" s="45" t="s">
        <v>8292</v>
      </c>
      <c r="AO12265" s="376"/>
    </row>
    <row r="12266" spans="1:41" x14ac:dyDescent="0.25">
      <c r="A12266" s="44" t="s">
        <v>21773</v>
      </c>
      <c r="B12266" s="44" t="s">
        <v>936</v>
      </c>
      <c r="C12266" s="45">
        <v>260703</v>
      </c>
      <c r="D12266" s="45" t="s">
        <v>11363</v>
      </c>
      <c r="E12266" s="45" t="s">
        <v>11150</v>
      </c>
      <c r="AO12266" s="376"/>
    </row>
    <row r="12267" spans="1:41" x14ac:dyDescent="0.25">
      <c r="A12267" s="44" t="s">
        <v>4285</v>
      </c>
      <c r="B12267" s="44" t="s">
        <v>925</v>
      </c>
      <c r="C12267" s="45">
        <v>250601</v>
      </c>
      <c r="D12267" s="45" t="s">
        <v>11363</v>
      </c>
      <c r="E12267" s="45" t="s">
        <v>15609</v>
      </c>
      <c r="AO12267" s="376"/>
    </row>
    <row r="12268" spans="1:41" x14ac:dyDescent="0.25">
      <c r="A12268" s="44" t="s">
        <v>10637</v>
      </c>
      <c r="B12268" s="44" t="s">
        <v>3474</v>
      </c>
      <c r="C12268" s="45">
        <v>250503</v>
      </c>
      <c r="D12268" s="45" t="s">
        <v>11363</v>
      </c>
      <c r="E12268" s="45" t="s">
        <v>15608</v>
      </c>
      <c r="AO12268" s="376"/>
    </row>
    <row r="12269" spans="1:41" x14ac:dyDescent="0.25">
      <c r="A12269" s="44" t="s">
        <v>10637</v>
      </c>
      <c r="B12269" s="44" t="s">
        <v>3475</v>
      </c>
      <c r="C12269" s="45">
        <v>260301</v>
      </c>
      <c r="D12269" s="45" t="s">
        <v>11363</v>
      </c>
      <c r="E12269" s="45" t="s">
        <v>17625</v>
      </c>
      <c r="AO12269" s="376"/>
    </row>
    <row r="12270" spans="1:41" x14ac:dyDescent="0.25">
      <c r="A12270" s="44" t="s">
        <v>12367</v>
      </c>
      <c r="B12270" s="44" t="s">
        <v>12102</v>
      </c>
      <c r="C12270" s="45">
        <v>21.24</v>
      </c>
      <c r="D12270" s="45" t="s">
        <v>12549</v>
      </c>
      <c r="E12270" s="46">
        <v>47299</v>
      </c>
      <c r="F12270" s="45"/>
      <c r="G12270" s="93"/>
      <c r="H12270" s="93"/>
      <c r="I12270" s="99"/>
      <c r="J12270" s="99"/>
      <c r="K12270" s="99"/>
      <c r="L12270" s="99"/>
      <c r="M12270" s="99"/>
      <c r="N12270" s="99"/>
      <c r="O12270" s="99"/>
      <c r="P12270" s="99"/>
      <c r="Q12270" s="99"/>
      <c r="R12270" s="99"/>
      <c r="S12270" s="99"/>
      <c r="T12270" s="99"/>
      <c r="U12270" s="99"/>
      <c r="V12270" s="99"/>
      <c r="W12270" s="99"/>
      <c r="X12270" s="99"/>
      <c r="Y12270" s="99"/>
      <c r="Z12270" s="99"/>
      <c r="AA12270" s="99"/>
      <c r="AB12270" s="99"/>
      <c r="AC12270" s="99"/>
      <c r="AD12270" s="99"/>
      <c r="AE12270" s="99"/>
      <c r="AF12270" s="99"/>
      <c r="AG12270" s="99"/>
      <c r="AH12270" s="31"/>
      <c r="AI12270" s="31"/>
      <c r="AJ12270" s="31"/>
      <c r="AK12270" s="31"/>
      <c r="AL12270" s="31"/>
      <c r="AO12270" s="376"/>
    </row>
    <row r="12271" spans="1:41" x14ac:dyDescent="0.25">
      <c r="A12271" s="44" t="s">
        <v>18098</v>
      </c>
      <c r="B12271" s="44" t="s">
        <v>5147</v>
      </c>
      <c r="C12271" s="45">
        <v>251003</v>
      </c>
      <c r="D12271" s="45" t="s">
        <v>11363</v>
      </c>
      <c r="E12271" s="45" t="s">
        <v>11146</v>
      </c>
      <c r="AO12271" s="376"/>
    </row>
    <row r="12272" spans="1:41" x14ac:dyDescent="0.3">
      <c r="A12272" s="333" t="s">
        <v>11484</v>
      </c>
      <c r="B12272" s="333" t="s">
        <v>11377</v>
      </c>
      <c r="C12272" s="125" t="s">
        <v>11214</v>
      </c>
      <c r="D12272" s="32" t="s">
        <v>20309</v>
      </c>
      <c r="E12272" s="125" t="s">
        <v>4966</v>
      </c>
      <c r="F12272" s="125" t="s">
        <v>1189</v>
      </c>
      <c r="G12272" s="125" t="s">
        <v>1190</v>
      </c>
      <c r="AO12272" s="376"/>
    </row>
    <row r="12273" spans="1:41" x14ac:dyDescent="0.3">
      <c r="A12273" s="333" t="s">
        <v>11484</v>
      </c>
      <c r="B12273" s="333" t="s">
        <v>11217</v>
      </c>
      <c r="C12273" s="125" t="s">
        <v>11218</v>
      </c>
      <c r="D12273" s="32" t="s">
        <v>20309</v>
      </c>
      <c r="E12273" s="125" t="s">
        <v>4966</v>
      </c>
      <c r="F12273" s="125" t="s">
        <v>1189</v>
      </c>
      <c r="G12273" s="125" t="s">
        <v>1190</v>
      </c>
      <c r="AO12273" s="376"/>
    </row>
    <row r="12274" spans="1:41" x14ac:dyDescent="0.25">
      <c r="A12274" s="44" t="s">
        <v>3886</v>
      </c>
      <c r="B12274" s="44" t="s">
        <v>3887</v>
      </c>
      <c r="C12274" s="56" t="s">
        <v>3853</v>
      </c>
      <c r="D12274" s="146" t="s">
        <v>1668</v>
      </c>
      <c r="E12274" s="69">
        <v>45900</v>
      </c>
      <c r="F12274" s="45"/>
      <c r="G12274" s="45"/>
      <c r="H12274" s="93"/>
      <c r="I12274" s="99"/>
      <c r="J12274" s="99"/>
      <c r="K12274" s="99"/>
      <c r="L12274" s="99"/>
      <c r="M12274" s="99"/>
      <c r="N12274" s="99"/>
      <c r="O12274" s="253"/>
      <c r="P12274" s="99"/>
      <c r="Q12274" s="99"/>
      <c r="R12274" s="99"/>
      <c r="S12274" s="99"/>
      <c r="T12274" s="99"/>
      <c r="U12274" s="99"/>
      <c r="V12274" s="99"/>
      <c r="W12274" s="99"/>
      <c r="X12274" s="99"/>
      <c r="Y12274" s="99"/>
      <c r="Z12274" s="99"/>
      <c r="AA12274" s="99"/>
      <c r="AB12274" s="99"/>
      <c r="AC12274" s="99"/>
      <c r="AD12274" s="99"/>
      <c r="AE12274" s="99"/>
      <c r="AF12274" s="99"/>
      <c r="AG12274" s="99"/>
      <c r="AH12274" s="31"/>
      <c r="AI12274" s="31"/>
      <c r="AJ12274" s="31"/>
      <c r="AK12274" s="31"/>
      <c r="AL12274" s="31"/>
      <c r="AO12274" s="376"/>
    </row>
    <row r="12275" spans="1:41" x14ac:dyDescent="0.25">
      <c r="A12275" s="44" t="s">
        <v>8701</v>
      </c>
      <c r="B12275" s="44" t="s">
        <v>145</v>
      </c>
      <c r="C12275" s="45" t="s">
        <v>8702</v>
      </c>
      <c r="D12275" s="46" t="s">
        <v>21328</v>
      </c>
      <c r="E12275" s="46">
        <v>46403</v>
      </c>
      <c r="AO12275" s="376"/>
    </row>
    <row r="12276" spans="1:41" x14ac:dyDescent="0.25">
      <c r="A12276" s="44" t="s">
        <v>509</v>
      </c>
      <c r="B12276" s="44" t="s">
        <v>21380</v>
      </c>
      <c r="C12276" s="45" t="s">
        <v>16524</v>
      </c>
      <c r="D12276" s="45" t="s">
        <v>21447</v>
      </c>
      <c r="E12276" s="46">
        <v>46477</v>
      </c>
      <c r="AO12276" s="376"/>
    </row>
    <row r="12277" spans="1:41" x14ac:dyDescent="0.25">
      <c r="A12277" s="102" t="s">
        <v>2869</v>
      </c>
      <c r="B12277" s="92" t="s">
        <v>13051</v>
      </c>
      <c r="C12277" s="93" t="s">
        <v>13052</v>
      </c>
      <c r="D12277" s="93" t="s">
        <v>1201</v>
      </c>
      <c r="E12277" s="94">
        <v>47223</v>
      </c>
      <c r="F12277" s="93"/>
      <c r="G12277" s="93"/>
      <c r="H12277" s="93"/>
      <c r="I12277" s="99"/>
      <c r="J12277" s="99"/>
      <c r="K12277" s="99"/>
      <c r="L12277" s="99"/>
      <c r="M12277" s="99"/>
      <c r="N12277" s="99"/>
      <c r="O12277" s="99"/>
      <c r="P12277" s="99"/>
      <c r="Q12277" s="99"/>
      <c r="R12277" s="99"/>
      <c r="S12277" s="99"/>
      <c r="T12277" s="99"/>
      <c r="U12277" s="99"/>
      <c r="V12277" s="99"/>
      <c r="W12277" s="99"/>
      <c r="X12277" s="99"/>
      <c r="Y12277" s="99"/>
      <c r="Z12277" s="99"/>
      <c r="AA12277" s="99"/>
      <c r="AB12277" s="99"/>
      <c r="AC12277" s="99"/>
      <c r="AD12277" s="99"/>
      <c r="AE12277" s="99"/>
      <c r="AF12277" s="99"/>
      <c r="AG12277" s="99"/>
      <c r="AH12277" s="31"/>
      <c r="AI12277" s="31"/>
      <c r="AJ12277" s="31"/>
      <c r="AK12277" s="31"/>
      <c r="AL12277" s="31"/>
      <c r="AO12277" s="376"/>
    </row>
    <row r="12278" spans="1:41" x14ac:dyDescent="0.3">
      <c r="A12278" s="333" t="s">
        <v>21289</v>
      </c>
      <c r="B12278" s="333" t="s">
        <v>2690</v>
      </c>
      <c r="C12278" s="125" t="s">
        <v>21253</v>
      </c>
      <c r="D12278" s="32" t="s">
        <v>20309</v>
      </c>
      <c r="E12278" s="125" t="s">
        <v>21312</v>
      </c>
      <c r="F12278" s="125" t="s">
        <v>1189</v>
      </c>
      <c r="G12278" s="125" t="s">
        <v>1190</v>
      </c>
      <c r="AO12278" s="376"/>
    </row>
    <row r="12279" spans="1:41" x14ac:dyDescent="0.25">
      <c r="A12279" s="44" t="s">
        <v>16401</v>
      </c>
      <c r="B12279" s="44" t="s">
        <v>16402</v>
      </c>
      <c r="C12279" s="45" t="s">
        <v>16403</v>
      </c>
      <c r="D12279" s="46" t="s">
        <v>21328</v>
      </c>
      <c r="E12279" s="46">
        <v>46639</v>
      </c>
      <c r="AO12279" s="376"/>
    </row>
    <row r="12280" spans="1:41" x14ac:dyDescent="0.3">
      <c r="A12280" s="333" t="s">
        <v>15398</v>
      </c>
      <c r="B12280" s="333" t="s">
        <v>1775</v>
      </c>
      <c r="C12280" s="125" t="s">
        <v>15469</v>
      </c>
      <c r="D12280" s="32" t="s">
        <v>20309</v>
      </c>
      <c r="E12280" s="125" t="s">
        <v>11886</v>
      </c>
      <c r="F12280" s="125" t="s">
        <v>1189</v>
      </c>
      <c r="G12280" s="125" t="s">
        <v>1190</v>
      </c>
      <c r="AO12280" s="376"/>
    </row>
    <row r="12281" spans="1:41" x14ac:dyDescent="0.25">
      <c r="A12281" s="44" t="s">
        <v>18102</v>
      </c>
      <c r="B12281" s="44" t="s">
        <v>3176</v>
      </c>
      <c r="C12281" s="45">
        <v>26010402</v>
      </c>
      <c r="D12281" s="45" t="s">
        <v>11363</v>
      </c>
      <c r="E12281" s="45" t="s">
        <v>17459</v>
      </c>
      <c r="AO12281" s="376"/>
    </row>
    <row r="12282" spans="1:41" x14ac:dyDescent="0.25">
      <c r="A12282" s="44" t="s">
        <v>4912</v>
      </c>
      <c r="B12282" s="44" t="s">
        <v>4909</v>
      </c>
      <c r="C12282" s="45" t="s">
        <v>4913</v>
      </c>
      <c r="D12282" s="46" t="s">
        <v>21328</v>
      </c>
      <c r="E12282" s="46">
        <v>46615</v>
      </c>
      <c r="AO12282" s="376"/>
    </row>
    <row r="12283" spans="1:41" x14ac:dyDescent="0.25">
      <c r="A12283" s="44" t="s">
        <v>9266</v>
      </c>
      <c r="B12283" s="44" t="s">
        <v>9235</v>
      </c>
      <c r="C12283" s="45">
        <v>240102</v>
      </c>
      <c r="D12283" s="45" t="s">
        <v>11363</v>
      </c>
      <c r="E12283" s="45" t="s">
        <v>5139</v>
      </c>
      <c r="AO12283" s="376"/>
    </row>
    <row r="12284" spans="1:41" x14ac:dyDescent="0.25">
      <c r="A12284" s="44" t="s">
        <v>20958</v>
      </c>
      <c r="B12284" s="44" t="s">
        <v>15038</v>
      </c>
      <c r="C12284" s="45" t="s">
        <v>15039</v>
      </c>
      <c r="D12284" s="367" t="s">
        <v>3696</v>
      </c>
      <c r="E12284" s="328">
        <f>DATE(2029,7,7)</f>
        <v>47306</v>
      </c>
      <c r="F12284" s="32"/>
      <c r="G12284" s="32"/>
      <c r="H12284" s="32"/>
      <c r="I12284" s="31"/>
      <c r="J12284" s="31"/>
      <c r="K12284" s="31"/>
      <c r="L12284" s="31"/>
      <c r="M12284" s="31"/>
      <c r="N12284" s="31"/>
      <c r="O12284" s="31"/>
      <c r="P12284" s="31"/>
      <c r="Q12284" s="31"/>
      <c r="R12284" s="31"/>
      <c r="S12284" s="31"/>
      <c r="T12284" s="31"/>
      <c r="U12284" s="31"/>
      <c r="V12284" s="31"/>
      <c r="W12284" s="31"/>
      <c r="X12284" s="31"/>
      <c r="Y12284" s="31"/>
      <c r="Z12284" s="31"/>
      <c r="AA12284" s="31"/>
      <c r="AB12284" s="31"/>
      <c r="AC12284" s="31"/>
      <c r="AD12284" s="31"/>
      <c r="AE12284" s="31"/>
      <c r="AF12284" s="31"/>
      <c r="AG12284" s="31"/>
      <c r="AH12284" s="31"/>
      <c r="AI12284" s="31"/>
      <c r="AJ12284" s="31"/>
      <c r="AK12284" s="31"/>
      <c r="AL12284" s="31"/>
      <c r="AO12284" s="376"/>
    </row>
    <row r="12285" spans="1:41" x14ac:dyDescent="0.3">
      <c r="A12285" s="333" t="s">
        <v>4789</v>
      </c>
      <c r="B12285" s="333" t="s">
        <v>4812</v>
      </c>
      <c r="C12285" s="125" t="s">
        <v>16162</v>
      </c>
      <c r="D12285" s="32" t="s">
        <v>20309</v>
      </c>
      <c r="E12285" s="125" t="s">
        <v>4972</v>
      </c>
      <c r="F12285" s="125" t="s">
        <v>1189</v>
      </c>
      <c r="G12285" s="125" t="s">
        <v>1190</v>
      </c>
      <c r="AO12285" s="376"/>
    </row>
    <row r="12286" spans="1:41" x14ac:dyDescent="0.25">
      <c r="A12286" s="44" t="s">
        <v>16787</v>
      </c>
      <c r="B12286" s="44" t="s">
        <v>16665</v>
      </c>
      <c r="C12286" s="45" t="s">
        <v>17045</v>
      </c>
      <c r="D12286" s="367" t="s">
        <v>3696</v>
      </c>
      <c r="E12286" s="328">
        <f>DATE(2029,7,17)</f>
        <v>47316</v>
      </c>
      <c r="F12286" s="32"/>
      <c r="G12286" s="32"/>
      <c r="H12286" s="32"/>
      <c r="I12286" s="31"/>
      <c r="J12286" s="31"/>
      <c r="K12286" s="31"/>
      <c r="L12286" s="31"/>
      <c r="M12286" s="31"/>
      <c r="N12286" s="31"/>
      <c r="O12286" s="31"/>
      <c r="P12286" s="31"/>
      <c r="Q12286" s="31"/>
      <c r="R12286" s="31"/>
      <c r="S12286" s="31"/>
      <c r="T12286" s="31"/>
      <c r="U12286" s="31"/>
      <c r="V12286" s="31"/>
      <c r="W12286" s="31"/>
      <c r="X12286" s="31"/>
      <c r="Y12286" s="31"/>
      <c r="Z12286" s="31"/>
      <c r="AA12286" s="31"/>
      <c r="AB12286" s="31"/>
      <c r="AC12286" s="31"/>
      <c r="AD12286" s="31"/>
      <c r="AE12286" s="31"/>
      <c r="AF12286" s="31"/>
      <c r="AG12286" s="31"/>
      <c r="AH12286" s="31"/>
      <c r="AI12286" s="31"/>
      <c r="AJ12286" s="31"/>
      <c r="AK12286" s="31"/>
      <c r="AL12286" s="31"/>
      <c r="AO12286" s="376"/>
    </row>
    <row r="12287" spans="1:41" x14ac:dyDescent="0.25">
      <c r="A12287" s="44" t="s">
        <v>12368</v>
      </c>
      <c r="B12287" s="44" t="s">
        <v>12129</v>
      </c>
      <c r="C12287" s="45">
        <v>20.239999999999998</v>
      </c>
      <c r="D12287" s="45" t="s">
        <v>12549</v>
      </c>
      <c r="E12287" s="46">
        <v>47299</v>
      </c>
      <c r="F12287" s="45" t="s">
        <v>1335</v>
      </c>
      <c r="G12287" s="93"/>
      <c r="H12287" s="93"/>
      <c r="I12287" s="99"/>
      <c r="J12287" s="99"/>
      <c r="K12287" s="99"/>
      <c r="L12287" s="99"/>
      <c r="M12287" s="99"/>
      <c r="N12287" s="99"/>
      <c r="O12287" s="99"/>
      <c r="P12287" s="99"/>
      <c r="Q12287" s="99"/>
      <c r="R12287" s="99"/>
      <c r="S12287" s="99"/>
      <c r="T12287" s="99"/>
      <c r="U12287" s="99"/>
      <c r="V12287" s="99"/>
      <c r="W12287" s="99"/>
      <c r="X12287" s="99"/>
      <c r="Y12287" s="99"/>
      <c r="Z12287" s="99"/>
      <c r="AA12287" s="99"/>
      <c r="AB12287" s="99"/>
      <c r="AC12287" s="99"/>
      <c r="AD12287" s="99"/>
      <c r="AE12287" s="99"/>
      <c r="AF12287" s="99"/>
      <c r="AG12287" s="99"/>
      <c r="AH12287" s="31"/>
      <c r="AI12287" s="31"/>
      <c r="AJ12287" s="31"/>
      <c r="AK12287" s="31"/>
      <c r="AL12287" s="31"/>
      <c r="AO12287" s="376"/>
    </row>
    <row r="12288" spans="1:41" x14ac:dyDescent="0.25">
      <c r="A12288" s="44" t="s">
        <v>62</v>
      </c>
      <c r="B12288" s="44" t="s">
        <v>9911</v>
      </c>
      <c r="C12288" s="45" t="s">
        <v>10292</v>
      </c>
      <c r="D12288" s="46" t="s">
        <v>21328</v>
      </c>
      <c r="E12288" s="46">
        <v>46596</v>
      </c>
      <c r="AO12288" s="376"/>
    </row>
    <row r="12289" spans="1:41" x14ac:dyDescent="0.25">
      <c r="A12289" s="44" t="s">
        <v>62</v>
      </c>
      <c r="B12289" s="44" t="s">
        <v>9911</v>
      </c>
      <c r="C12289" s="45" t="s">
        <v>10292</v>
      </c>
      <c r="D12289" s="46" t="s">
        <v>21328</v>
      </c>
      <c r="E12289" s="46">
        <v>46596</v>
      </c>
      <c r="AO12289" s="376"/>
    </row>
    <row r="12290" spans="1:41" x14ac:dyDescent="0.3">
      <c r="A12290" s="57" t="s">
        <v>1072</v>
      </c>
      <c r="B12290" s="57" t="s">
        <v>1290</v>
      </c>
      <c r="C12290" s="62">
        <v>24027</v>
      </c>
      <c r="D12290" s="62" t="s">
        <v>20886</v>
      </c>
      <c r="E12290" s="60">
        <v>46873</v>
      </c>
      <c r="F12290" s="32"/>
      <c r="G12290" s="32"/>
      <c r="H12290" s="32"/>
      <c r="I12290" s="31"/>
      <c r="J12290" s="31"/>
      <c r="K12290" s="31"/>
      <c r="L12290" s="31"/>
      <c r="M12290" s="31"/>
      <c r="N12290" s="31"/>
      <c r="O12290" s="31"/>
      <c r="P12290" s="31"/>
      <c r="Q12290" s="31"/>
      <c r="R12290" s="31"/>
      <c r="S12290" s="31"/>
      <c r="T12290" s="31"/>
      <c r="U12290" s="31"/>
      <c r="V12290" s="31"/>
      <c r="W12290" s="31"/>
      <c r="X12290" s="31"/>
      <c r="Y12290" s="31"/>
      <c r="Z12290" s="31"/>
      <c r="AA12290" s="31"/>
      <c r="AB12290" s="31"/>
      <c r="AC12290" s="31"/>
      <c r="AD12290" s="31"/>
      <c r="AE12290" s="31"/>
      <c r="AF12290" s="31"/>
      <c r="AG12290" s="31"/>
      <c r="AH12290" s="31"/>
      <c r="AI12290" s="31"/>
      <c r="AJ12290" s="31"/>
      <c r="AK12290" s="31"/>
      <c r="AL12290" s="31"/>
      <c r="AO12290" s="376"/>
    </row>
    <row r="12291" spans="1:41" x14ac:dyDescent="0.25">
      <c r="A12291" s="44" t="s">
        <v>1072</v>
      </c>
      <c r="B12291" s="44" t="s">
        <v>12148</v>
      </c>
      <c r="C12291" s="45">
        <v>31.25</v>
      </c>
      <c r="D12291" s="45" t="s">
        <v>12549</v>
      </c>
      <c r="E12291" s="46">
        <v>47664</v>
      </c>
      <c r="F12291" s="45"/>
      <c r="G12291" s="93"/>
      <c r="H12291" s="93"/>
      <c r="I12291" s="99"/>
      <c r="J12291" s="99"/>
      <c r="K12291" s="99"/>
      <c r="L12291" s="99"/>
      <c r="M12291" s="99"/>
      <c r="N12291" s="99"/>
      <c r="O12291" s="99"/>
      <c r="P12291" s="99"/>
      <c r="Q12291" s="99"/>
      <c r="R12291" s="99"/>
      <c r="S12291" s="99"/>
      <c r="T12291" s="99"/>
      <c r="U12291" s="99"/>
      <c r="V12291" s="99"/>
      <c r="W12291" s="99"/>
      <c r="X12291" s="99"/>
      <c r="Y12291" s="99"/>
      <c r="Z12291" s="99"/>
      <c r="AA12291" s="99"/>
      <c r="AB12291" s="99"/>
      <c r="AC12291" s="99"/>
      <c r="AD12291" s="99"/>
      <c r="AE12291" s="99"/>
      <c r="AF12291" s="99"/>
      <c r="AG12291" s="99"/>
      <c r="AH12291" s="31"/>
      <c r="AI12291" s="31"/>
      <c r="AJ12291" s="31"/>
      <c r="AK12291" s="31"/>
      <c r="AL12291" s="31"/>
      <c r="AO12291" s="376"/>
    </row>
    <row r="12292" spans="1:41" x14ac:dyDescent="0.25">
      <c r="A12292" s="44" t="s">
        <v>1072</v>
      </c>
      <c r="B12292" s="44" t="s">
        <v>12105</v>
      </c>
      <c r="C12292" s="45">
        <v>39.25</v>
      </c>
      <c r="D12292" s="45" t="s">
        <v>12549</v>
      </c>
      <c r="E12292" s="46">
        <v>47514</v>
      </c>
      <c r="F12292" s="45"/>
      <c r="G12292" s="93"/>
      <c r="H12292" s="93"/>
      <c r="I12292" s="99"/>
      <c r="J12292" s="99"/>
      <c r="K12292" s="99"/>
      <c r="L12292" s="99"/>
      <c r="M12292" s="99"/>
      <c r="N12292" s="99"/>
      <c r="O12292" s="99"/>
      <c r="P12292" s="99"/>
      <c r="Q12292" s="99"/>
      <c r="R12292" s="99"/>
      <c r="S12292" s="99"/>
      <c r="T12292" s="99"/>
      <c r="U12292" s="99"/>
      <c r="V12292" s="99"/>
      <c r="W12292" s="99"/>
      <c r="X12292" s="99"/>
      <c r="Y12292" s="99"/>
      <c r="Z12292" s="99"/>
      <c r="AA12292" s="99"/>
      <c r="AB12292" s="99"/>
      <c r="AC12292" s="99"/>
      <c r="AD12292" s="99"/>
      <c r="AE12292" s="99"/>
      <c r="AF12292" s="99"/>
      <c r="AG12292" s="99"/>
      <c r="AH12292" s="31"/>
      <c r="AI12292" s="31"/>
      <c r="AJ12292" s="31"/>
      <c r="AK12292" s="31"/>
      <c r="AL12292" s="31"/>
      <c r="AO12292" s="376"/>
    </row>
    <row r="12293" spans="1:41" x14ac:dyDescent="0.3">
      <c r="A12293" s="99" t="s">
        <v>6183</v>
      </c>
      <c r="B12293" s="99" t="s">
        <v>6181</v>
      </c>
      <c r="C12293" s="93" t="s">
        <v>6189</v>
      </c>
      <c r="D12293" s="93" t="s">
        <v>1201</v>
      </c>
      <c r="E12293" s="94">
        <v>46439</v>
      </c>
      <c r="F12293" s="93"/>
      <c r="G12293" s="93"/>
      <c r="H12293" s="93" t="s">
        <v>1789</v>
      </c>
      <c r="I12293" s="99"/>
      <c r="J12293" s="99"/>
      <c r="K12293" s="99"/>
      <c r="L12293" s="99"/>
      <c r="M12293" s="99"/>
      <c r="N12293" s="99"/>
      <c r="O12293" s="99"/>
      <c r="P12293" s="99"/>
      <c r="Q12293" s="99"/>
      <c r="R12293" s="99"/>
      <c r="S12293" s="99"/>
      <c r="T12293" s="99"/>
      <c r="U12293" s="99"/>
      <c r="V12293" s="99"/>
      <c r="W12293" s="99"/>
      <c r="X12293" s="99"/>
      <c r="Y12293" s="99"/>
      <c r="Z12293" s="99"/>
      <c r="AA12293" s="99"/>
      <c r="AB12293" s="99"/>
      <c r="AC12293" s="99"/>
      <c r="AD12293" s="99"/>
      <c r="AE12293" s="99"/>
      <c r="AF12293" s="99"/>
      <c r="AG12293" s="99"/>
      <c r="AH12293" s="31"/>
      <c r="AI12293" s="31"/>
      <c r="AJ12293" s="31"/>
      <c r="AK12293" s="31"/>
      <c r="AL12293" s="31"/>
      <c r="AO12293" s="376"/>
    </row>
    <row r="12294" spans="1:41" x14ac:dyDescent="0.25">
      <c r="A12294" s="44" t="s">
        <v>5511</v>
      </c>
      <c r="B12294" s="44" t="s">
        <v>21402</v>
      </c>
      <c r="C12294" s="45" t="s">
        <v>5503</v>
      </c>
      <c r="D12294" s="45" t="s">
        <v>21447</v>
      </c>
      <c r="E12294" s="46">
        <v>46507</v>
      </c>
      <c r="AO12294" s="376"/>
    </row>
    <row r="12295" spans="1:41" x14ac:dyDescent="0.25">
      <c r="A12295" s="91" t="s">
        <v>19235</v>
      </c>
      <c r="B12295" s="92" t="s">
        <v>19284</v>
      </c>
      <c r="C12295" s="93" t="s">
        <v>19285</v>
      </c>
      <c r="D12295" s="93" t="s">
        <v>1201</v>
      </c>
      <c r="E12295" s="94">
        <v>46582</v>
      </c>
      <c r="F12295" s="93"/>
      <c r="G12295" s="93"/>
      <c r="H12295" s="93"/>
      <c r="I12295" s="99"/>
      <c r="J12295" s="99"/>
      <c r="K12295" s="99"/>
      <c r="L12295" s="99"/>
      <c r="M12295" s="99"/>
      <c r="N12295" s="99"/>
      <c r="O12295" s="99"/>
      <c r="P12295" s="99"/>
      <c r="Q12295" s="99"/>
      <c r="R12295" s="99"/>
      <c r="S12295" s="99"/>
      <c r="T12295" s="99"/>
      <c r="U12295" s="99"/>
      <c r="V12295" s="99"/>
      <c r="W12295" s="99"/>
      <c r="X12295" s="99"/>
      <c r="Y12295" s="99"/>
      <c r="Z12295" s="99"/>
      <c r="AA12295" s="99"/>
      <c r="AB12295" s="99"/>
      <c r="AC12295" s="99"/>
      <c r="AD12295" s="99"/>
      <c r="AE12295" s="99"/>
      <c r="AF12295" s="99"/>
      <c r="AG12295" s="99"/>
      <c r="AH12295" s="31"/>
      <c r="AI12295" s="31"/>
      <c r="AJ12295" s="31"/>
      <c r="AK12295" s="31"/>
      <c r="AL12295" s="31"/>
      <c r="AO12295" s="376"/>
    </row>
    <row r="12296" spans="1:41" x14ac:dyDescent="0.25">
      <c r="A12296" s="44" t="s">
        <v>7888</v>
      </c>
      <c r="B12296" s="44" t="s">
        <v>3049</v>
      </c>
      <c r="C12296" s="45">
        <v>230902</v>
      </c>
      <c r="D12296" s="45" t="s">
        <v>11363</v>
      </c>
      <c r="E12296" s="45" t="s">
        <v>7871</v>
      </c>
      <c r="AO12296" s="376"/>
    </row>
    <row r="12297" spans="1:41" x14ac:dyDescent="0.25">
      <c r="A12297" s="44" t="s">
        <v>7888</v>
      </c>
      <c r="B12297" s="44" t="s">
        <v>199</v>
      </c>
      <c r="C12297" s="45">
        <v>241001</v>
      </c>
      <c r="D12297" s="45" t="s">
        <v>11363</v>
      </c>
      <c r="E12297" s="45" t="s">
        <v>5332</v>
      </c>
      <c r="AO12297" s="376"/>
    </row>
    <row r="12298" spans="1:41" x14ac:dyDescent="0.25">
      <c r="A12298" s="44" t="s">
        <v>18103</v>
      </c>
      <c r="B12298" s="44" t="s">
        <v>8347</v>
      </c>
      <c r="C12298" s="45">
        <v>23100201</v>
      </c>
      <c r="D12298" s="45" t="s">
        <v>11363</v>
      </c>
      <c r="E12298" s="45" t="s">
        <v>2538</v>
      </c>
      <c r="AO12298" s="376"/>
    </row>
    <row r="12299" spans="1:41" x14ac:dyDescent="0.25">
      <c r="A12299" s="44" t="s">
        <v>18103</v>
      </c>
      <c r="B12299" s="44" t="s">
        <v>17463</v>
      </c>
      <c r="C12299" s="45">
        <v>260202</v>
      </c>
      <c r="D12299" s="45" t="s">
        <v>11363</v>
      </c>
      <c r="E12299" s="45" t="s">
        <v>9238</v>
      </c>
      <c r="AO12299" s="376"/>
    </row>
    <row r="12300" spans="1:41" x14ac:dyDescent="0.25">
      <c r="A12300" s="44" t="s">
        <v>12369</v>
      </c>
      <c r="B12300" s="44" t="s">
        <v>12094</v>
      </c>
      <c r="C12300" s="45">
        <v>12.24</v>
      </c>
      <c r="D12300" s="45" t="s">
        <v>12549</v>
      </c>
      <c r="E12300" s="46">
        <v>47299</v>
      </c>
      <c r="F12300" s="45"/>
      <c r="G12300" s="93"/>
      <c r="H12300" s="93"/>
      <c r="I12300" s="99"/>
      <c r="J12300" s="99"/>
      <c r="K12300" s="99"/>
      <c r="L12300" s="99"/>
      <c r="M12300" s="99"/>
      <c r="N12300" s="99"/>
      <c r="O12300" s="99"/>
      <c r="P12300" s="99"/>
      <c r="Q12300" s="99"/>
      <c r="R12300" s="99"/>
      <c r="S12300" s="99"/>
      <c r="T12300" s="99"/>
      <c r="U12300" s="99"/>
      <c r="V12300" s="99"/>
      <c r="W12300" s="99"/>
      <c r="X12300" s="99"/>
      <c r="Y12300" s="99"/>
      <c r="Z12300" s="99"/>
      <c r="AA12300" s="99"/>
      <c r="AB12300" s="99"/>
      <c r="AC12300" s="99"/>
      <c r="AD12300" s="99"/>
      <c r="AE12300" s="99"/>
      <c r="AF12300" s="99"/>
      <c r="AG12300" s="99"/>
      <c r="AH12300" s="31"/>
      <c r="AI12300" s="31"/>
      <c r="AJ12300" s="31"/>
      <c r="AK12300" s="31"/>
      <c r="AL12300" s="31"/>
      <c r="AO12300" s="376"/>
    </row>
    <row r="12301" spans="1:41" x14ac:dyDescent="0.25">
      <c r="A12301" s="44" t="s">
        <v>19396</v>
      </c>
      <c r="B12301" s="319" t="s">
        <v>19512</v>
      </c>
      <c r="C12301" s="318" t="s">
        <v>19760</v>
      </c>
      <c r="D12301" s="93" t="s">
        <v>19934</v>
      </c>
      <c r="E12301" s="320">
        <v>46568</v>
      </c>
      <c r="F12301" s="93"/>
      <c r="G12301" s="93"/>
      <c r="H12301" s="93"/>
      <c r="I12301" s="99"/>
      <c r="J12301" s="99"/>
      <c r="K12301" s="99"/>
      <c r="L12301" s="99"/>
      <c r="M12301" s="99"/>
      <c r="N12301" s="99"/>
      <c r="O12301" s="99"/>
      <c r="P12301" s="99"/>
      <c r="Q12301" s="99"/>
      <c r="R12301" s="99"/>
      <c r="S12301" s="99"/>
      <c r="T12301" s="99"/>
      <c r="U12301" s="99"/>
      <c r="V12301" s="99"/>
      <c r="W12301" s="99"/>
      <c r="X12301" s="99"/>
      <c r="Y12301" s="99"/>
      <c r="Z12301" s="99"/>
      <c r="AA12301" s="99"/>
      <c r="AB12301" s="99"/>
      <c r="AC12301" s="99"/>
      <c r="AD12301" s="99"/>
      <c r="AE12301" s="99"/>
      <c r="AF12301" s="99"/>
      <c r="AG12301" s="99"/>
      <c r="AH12301" s="31"/>
      <c r="AI12301" s="31"/>
      <c r="AJ12301" s="31"/>
      <c r="AK12301" s="31"/>
      <c r="AL12301" s="31"/>
      <c r="AO12301" s="376"/>
    </row>
    <row r="12302" spans="1:41" x14ac:dyDescent="0.25">
      <c r="A12302" s="44" t="s">
        <v>16404</v>
      </c>
      <c r="B12302" s="44" t="s">
        <v>9909</v>
      </c>
      <c r="C12302" s="45" t="s">
        <v>9910</v>
      </c>
      <c r="D12302" s="46" t="s">
        <v>21328</v>
      </c>
      <c r="E12302" s="46">
        <v>46445</v>
      </c>
      <c r="AO12302" s="376"/>
    </row>
    <row r="12303" spans="1:41" x14ac:dyDescent="0.25">
      <c r="A12303" s="44" t="s">
        <v>9495</v>
      </c>
      <c r="B12303" s="92" t="s">
        <v>9602</v>
      </c>
      <c r="C12303" s="77" t="s">
        <v>9336</v>
      </c>
      <c r="D12303" s="93" t="s">
        <v>9601</v>
      </c>
      <c r="E12303" s="94">
        <v>46568</v>
      </c>
      <c r="F12303" s="93"/>
      <c r="G12303" s="93"/>
      <c r="H12303" s="93"/>
      <c r="I12303" s="99"/>
      <c r="J12303" s="99"/>
      <c r="K12303" s="99"/>
      <c r="L12303" s="99"/>
      <c r="M12303" s="99"/>
      <c r="N12303" s="99"/>
      <c r="O12303" s="253"/>
      <c r="P12303" s="99"/>
      <c r="Q12303" s="99"/>
      <c r="R12303" s="99"/>
      <c r="S12303" s="99"/>
      <c r="T12303" s="99"/>
      <c r="U12303" s="99"/>
      <c r="V12303" s="99"/>
      <c r="W12303" s="99"/>
      <c r="X12303" s="99"/>
      <c r="Y12303" s="99"/>
      <c r="Z12303" s="99"/>
      <c r="AA12303" s="99"/>
      <c r="AB12303" s="99"/>
      <c r="AC12303" s="99"/>
      <c r="AD12303" s="99"/>
      <c r="AE12303" s="99"/>
      <c r="AF12303" s="99"/>
      <c r="AG12303" s="99"/>
      <c r="AH12303" s="31"/>
      <c r="AI12303" s="31"/>
      <c r="AJ12303" s="31"/>
      <c r="AK12303" s="31"/>
      <c r="AL12303" s="31"/>
      <c r="AO12303" s="376"/>
    </row>
    <row r="12304" spans="1:41" x14ac:dyDescent="0.3">
      <c r="A12304" s="333" t="s">
        <v>15543</v>
      </c>
      <c r="B12304" s="333" t="s">
        <v>15583</v>
      </c>
      <c r="C12304" s="125" t="s">
        <v>15584</v>
      </c>
      <c r="D12304" s="32" t="s">
        <v>20309</v>
      </c>
      <c r="E12304" s="125" t="s">
        <v>15591</v>
      </c>
      <c r="F12304" s="125" t="s">
        <v>1190</v>
      </c>
      <c r="G12304" s="125" t="s">
        <v>1190</v>
      </c>
      <c r="AO12304" s="376"/>
    </row>
    <row r="12305" spans="1:41" x14ac:dyDescent="0.25">
      <c r="A12305" s="44" t="s">
        <v>11313</v>
      </c>
      <c r="B12305" s="44" t="s">
        <v>17773</v>
      </c>
      <c r="C12305" s="45">
        <v>240902</v>
      </c>
      <c r="D12305" s="45" t="s">
        <v>11363</v>
      </c>
      <c r="E12305" s="45" t="s">
        <v>4826</v>
      </c>
      <c r="AO12305" s="376"/>
    </row>
    <row r="12306" spans="1:41" x14ac:dyDescent="0.25">
      <c r="A12306" s="44" t="s">
        <v>777</v>
      </c>
      <c r="B12306" s="44" t="s">
        <v>3176</v>
      </c>
      <c r="C12306" s="45">
        <v>23010402</v>
      </c>
      <c r="D12306" s="45" t="s">
        <v>11363</v>
      </c>
      <c r="E12306" s="45" t="s">
        <v>5322</v>
      </c>
      <c r="AO12306" s="376"/>
    </row>
    <row r="12307" spans="1:41" x14ac:dyDescent="0.25">
      <c r="A12307" s="44" t="s">
        <v>777</v>
      </c>
      <c r="B12307" s="44" t="s">
        <v>199</v>
      </c>
      <c r="C12307" s="45">
        <v>241001</v>
      </c>
      <c r="D12307" s="45" t="s">
        <v>11363</v>
      </c>
      <c r="E12307" s="45" t="s">
        <v>5332</v>
      </c>
      <c r="AO12307" s="376"/>
    </row>
    <row r="12308" spans="1:41" x14ac:dyDescent="0.25">
      <c r="A12308" s="44" t="s">
        <v>777</v>
      </c>
      <c r="B12308" s="44" t="s">
        <v>15611</v>
      </c>
      <c r="C12308" s="45">
        <v>25050401</v>
      </c>
      <c r="D12308" s="45" t="s">
        <v>11363</v>
      </c>
      <c r="E12308" s="45" t="s">
        <v>7105</v>
      </c>
      <c r="AO12308" s="376"/>
    </row>
    <row r="12309" spans="1:41" x14ac:dyDescent="0.25">
      <c r="A12309" s="44" t="s">
        <v>777</v>
      </c>
      <c r="B12309" s="44" t="s">
        <v>927</v>
      </c>
      <c r="C12309" s="45">
        <v>26060202</v>
      </c>
      <c r="D12309" s="45" t="s">
        <v>11363</v>
      </c>
      <c r="E12309" s="45" t="s">
        <v>9840</v>
      </c>
      <c r="AO12309" s="376"/>
    </row>
    <row r="12310" spans="1:41" x14ac:dyDescent="0.3">
      <c r="A12310" s="333" t="s">
        <v>1073</v>
      </c>
      <c r="B12310" s="333" t="s">
        <v>1171</v>
      </c>
      <c r="C12310" s="125" t="s">
        <v>10962</v>
      </c>
      <c r="D12310" s="32" t="s">
        <v>20309</v>
      </c>
      <c r="E12310" s="125" t="s">
        <v>8292</v>
      </c>
      <c r="F12310" s="125" t="s">
        <v>1189</v>
      </c>
      <c r="G12310" s="125" t="s">
        <v>1190</v>
      </c>
      <c r="AO12310" s="376"/>
    </row>
    <row r="12311" spans="1:41" x14ac:dyDescent="0.25">
      <c r="A12311" s="91" t="s">
        <v>1073</v>
      </c>
      <c r="B12311" s="92" t="s">
        <v>3182</v>
      </c>
      <c r="C12311" s="93" t="s">
        <v>19170</v>
      </c>
      <c r="D12311" s="93" t="s">
        <v>1201</v>
      </c>
      <c r="E12311" s="94">
        <v>46582</v>
      </c>
      <c r="F12311" s="93"/>
      <c r="G12311" s="93"/>
      <c r="H12311" s="93"/>
      <c r="I12311" s="99"/>
      <c r="J12311" s="99"/>
      <c r="K12311" s="99"/>
      <c r="L12311" s="99"/>
      <c r="M12311" s="99"/>
      <c r="N12311" s="99"/>
      <c r="O12311" s="99"/>
      <c r="P12311" s="99"/>
      <c r="Q12311" s="99"/>
      <c r="R12311" s="99"/>
      <c r="S12311" s="99"/>
      <c r="T12311" s="99"/>
      <c r="U12311" s="99"/>
      <c r="V12311" s="99"/>
      <c r="W12311" s="99"/>
      <c r="X12311" s="99"/>
      <c r="Y12311" s="99"/>
      <c r="Z12311" s="99"/>
      <c r="AA12311" s="99"/>
      <c r="AB12311" s="99"/>
      <c r="AC12311" s="99"/>
      <c r="AD12311" s="99"/>
      <c r="AE12311" s="99"/>
      <c r="AF12311" s="99"/>
      <c r="AG12311" s="99"/>
      <c r="AH12311" s="31"/>
      <c r="AI12311" s="31"/>
      <c r="AJ12311" s="31"/>
      <c r="AK12311" s="31"/>
      <c r="AL12311" s="31"/>
      <c r="AO12311" s="376"/>
    </row>
    <row r="12312" spans="1:41" x14ac:dyDescent="0.25">
      <c r="A12312" s="44" t="s">
        <v>2997</v>
      </c>
      <c r="B12312" s="44" t="s">
        <v>199</v>
      </c>
      <c r="C12312" s="45">
        <v>241001</v>
      </c>
      <c r="D12312" s="45" t="s">
        <v>11363</v>
      </c>
      <c r="E12312" s="45" t="s">
        <v>5332</v>
      </c>
      <c r="AO12312" s="376"/>
    </row>
    <row r="12313" spans="1:41" x14ac:dyDescent="0.25">
      <c r="A12313" s="44" t="s">
        <v>7040</v>
      </c>
      <c r="B12313" s="44" t="s">
        <v>3475</v>
      </c>
      <c r="C12313" s="45">
        <v>230301</v>
      </c>
      <c r="D12313" s="45" t="s">
        <v>11363</v>
      </c>
      <c r="E12313" s="45" t="s">
        <v>5265</v>
      </c>
      <c r="AO12313" s="376"/>
    </row>
    <row r="12314" spans="1:41" x14ac:dyDescent="0.25">
      <c r="A12314" s="44" t="s">
        <v>21774</v>
      </c>
      <c r="B12314" s="44" t="s">
        <v>3052</v>
      </c>
      <c r="C12314" s="45">
        <v>260502</v>
      </c>
      <c r="D12314" s="45" t="s">
        <v>11363</v>
      </c>
      <c r="E12314" s="45" t="s">
        <v>10349</v>
      </c>
      <c r="AO12314" s="376"/>
    </row>
    <row r="12315" spans="1:41" x14ac:dyDescent="0.25">
      <c r="A12315" s="44" t="s">
        <v>21774</v>
      </c>
      <c r="B12315" s="44" t="s">
        <v>21449</v>
      </c>
      <c r="C12315" s="45">
        <v>260504</v>
      </c>
      <c r="D12315" s="45" t="s">
        <v>11363</v>
      </c>
      <c r="E12315" s="45" t="s">
        <v>21450</v>
      </c>
      <c r="AO12315" s="376"/>
    </row>
    <row r="12316" spans="1:41" x14ac:dyDescent="0.25">
      <c r="A12316" s="44" t="s">
        <v>18104</v>
      </c>
      <c r="B12316" s="44" t="s">
        <v>5321</v>
      </c>
      <c r="C12316" s="45">
        <v>26010401</v>
      </c>
      <c r="D12316" s="45" t="s">
        <v>11363</v>
      </c>
      <c r="E12316" s="45" t="s">
        <v>17459</v>
      </c>
      <c r="AO12316" s="376"/>
    </row>
    <row r="12317" spans="1:41" x14ac:dyDescent="0.25">
      <c r="A12317" s="44" t="s">
        <v>18104</v>
      </c>
      <c r="B12317" s="44" t="s">
        <v>3176</v>
      </c>
      <c r="C12317" s="45">
        <v>26010402</v>
      </c>
      <c r="D12317" s="45" t="s">
        <v>11363</v>
      </c>
      <c r="E12317" s="45" t="s">
        <v>17459</v>
      </c>
      <c r="AO12317" s="376"/>
    </row>
    <row r="12318" spans="1:41" x14ac:dyDescent="0.25">
      <c r="A12318" s="44" t="s">
        <v>15871</v>
      </c>
      <c r="B12318" s="44" t="s">
        <v>3475</v>
      </c>
      <c r="C12318" s="45">
        <v>240301</v>
      </c>
      <c r="D12318" s="45" t="s">
        <v>11363</v>
      </c>
      <c r="E12318" s="45" t="s">
        <v>9249</v>
      </c>
      <c r="AO12318" s="376"/>
    </row>
    <row r="12319" spans="1:41" x14ac:dyDescent="0.25">
      <c r="A12319" s="44" t="s">
        <v>15871</v>
      </c>
      <c r="B12319" s="44" t="s">
        <v>10347</v>
      </c>
      <c r="C12319" s="45">
        <v>240402</v>
      </c>
      <c r="D12319" s="45" t="s">
        <v>11363</v>
      </c>
      <c r="E12319" s="45" t="s">
        <v>5037</v>
      </c>
      <c r="AO12319" s="376"/>
    </row>
    <row r="12320" spans="1:41" x14ac:dyDescent="0.25">
      <c r="A12320" s="44" t="s">
        <v>15871</v>
      </c>
      <c r="B12320" s="44" t="s">
        <v>5134</v>
      </c>
      <c r="C12320" s="45">
        <v>250802</v>
      </c>
      <c r="D12320" s="45" t="s">
        <v>11363</v>
      </c>
      <c r="E12320" s="45" t="s">
        <v>9880</v>
      </c>
      <c r="AO12320" s="376"/>
    </row>
    <row r="12321" spans="1:41" x14ac:dyDescent="0.3">
      <c r="A12321" s="333" t="s">
        <v>12903</v>
      </c>
      <c r="B12321" s="333" t="s">
        <v>15470</v>
      </c>
      <c r="C12321" s="125" t="s">
        <v>13319</v>
      </c>
      <c r="D12321" s="32" t="s">
        <v>20309</v>
      </c>
      <c r="E12321" s="125" t="s">
        <v>12551</v>
      </c>
      <c r="F12321" s="125" t="s">
        <v>1189</v>
      </c>
      <c r="G12321" s="125" t="s">
        <v>1190</v>
      </c>
      <c r="AO12321" s="376"/>
    </row>
    <row r="12322" spans="1:41" x14ac:dyDescent="0.3">
      <c r="A12322" s="333" t="s">
        <v>19010</v>
      </c>
      <c r="B12322" s="333" t="s">
        <v>6930</v>
      </c>
      <c r="C12322" s="125" t="s">
        <v>19100</v>
      </c>
      <c r="D12322" s="32" t="s">
        <v>20309</v>
      </c>
      <c r="E12322" s="125" t="s">
        <v>9249</v>
      </c>
      <c r="F12322" s="125" t="s">
        <v>1189</v>
      </c>
      <c r="G12322" s="125" t="s">
        <v>1190</v>
      </c>
      <c r="AO12322" s="376"/>
    </row>
    <row r="12323" spans="1:41" x14ac:dyDescent="0.25">
      <c r="A12323" s="44" t="s">
        <v>21775</v>
      </c>
      <c r="B12323" s="44" t="s">
        <v>936</v>
      </c>
      <c r="C12323" s="45">
        <v>260703</v>
      </c>
      <c r="D12323" s="45" t="s">
        <v>11363</v>
      </c>
      <c r="E12323" s="45" t="s">
        <v>11150</v>
      </c>
      <c r="AO12323" s="376"/>
    </row>
    <row r="12324" spans="1:41" x14ac:dyDescent="0.25">
      <c r="A12324" s="44" t="s">
        <v>20565</v>
      </c>
      <c r="B12324" s="44" t="s">
        <v>8472</v>
      </c>
      <c r="C12324" s="45" t="s">
        <v>8547</v>
      </c>
      <c r="D12324" s="32" t="s">
        <v>5559</v>
      </c>
      <c r="E12324" s="45" t="s">
        <v>20851</v>
      </c>
      <c r="F12324" s="32"/>
      <c r="G12324" s="32"/>
      <c r="H12324" s="32"/>
      <c r="I12324" s="31"/>
      <c r="J12324" s="31"/>
      <c r="K12324" s="31"/>
      <c r="L12324" s="31"/>
      <c r="M12324" s="31"/>
      <c r="N12324" s="31"/>
      <c r="O12324" s="31"/>
      <c r="P12324" s="31"/>
      <c r="Q12324" s="31"/>
      <c r="R12324" s="31"/>
      <c r="S12324" s="31"/>
      <c r="T12324" s="31"/>
      <c r="U12324" s="31"/>
      <c r="V12324" s="31"/>
      <c r="W12324" s="31"/>
      <c r="X12324" s="31"/>
      <c r="Y12324" s="31"/>
      <c r="Z12324" s="31"/>
      <c r="AA12324" s="31"/>
      <c r="AB12324" s="31"/>
      <c r="AC12324" s="31"/>
      <c r="AD12324" s="31"/>
      <c r="AE12324" s="31"/>
      <c r="AF12324" s="31"/>
      <c r="AG12324" s="31"/>
      <c r="AH12324" s="31"/>
      <c r="AI12324" s="31"/>
      <c r="AJ12324" s="31"/>
      <c r="AK12324" s="31"/>
      <c r="AL12324" s="31"/>
      <c r="AO12324" s="376"/>
    </row>
    <row r="12325" spans="1:41" x14ac:dyDescent="0.25">
      <c r="A12325" s="44" t="s">
        <v>5328</v>
      </c>
      <c r="B12325" s="44" t="s">
        <v>925</v>
      </c>
      <c r="C12325" s="45">
        <v>220601</v>
      </c>
      <c r="D12325" s="45" t="s">
        <v>11363</v>
      </c>
      <c r="E12325" s="45" t="s">
        <v>4962</v>
      </c>
      <c r="AO12325" s="376"/>
    </row>
    <row r="12326" spans="1:41" x14ac:dyDescent="0.25">
      <c r="A12326" s="44" t="s">
        <v>3226</v>
      </c>
      <c r="B12326" s="44" t="s">
        <v>21365</v>
      </c>
      <c r="C12326" s="45" t="s">
        <v>8133</v>
      </c>
      <c r="D12326" s="45" t="s">
        <v>21447</v>
      </c>
      <c r="E12326" s="46">
        <v>46752</v>
      </c>
      <c r="AO12326" s="376"/>
    </row>
    <row r="12327" spans="1:41" x14ac:dyDescent="0.25">
      <c r="A12327" s="44" t="s">
        <v>3226</v>
      </c>
      <c r="B12327" s="92" t="s">
        <v>12068</v>
      </c>
      <c r="C12327" s="93" t="s">
        <v>12038</v>
      </c>
      <c r="D12327" s="93" t="s">
        <v>1201</v>
      </c>
      <c r="E12327" s="94">
        <v>47208</v>
      </c>
      <c r="F12327" s="93"/>
      <c r="G12327" s="93"/>
      <c r="H12327" s="93"/>
      <c r="I12327" s="99"/>
      <c r="J12327" s="99"/>
      <c r="K12327" s="99"/>
      <c r="L12327" s="99"/>
      <c r="M12327" s="99"/>
      <c r="N12327" s="99"/>
      <c r="O12327" s="99"/>
      <c r="P12327" s="99"/>
      <c r="Q12327" s="99"/>
      <c r="R12327" s="99"/>
      <c r="S12327" s="99"/>
      <c r="T12327" s="99"/>
      <c r="U12327" s="99"/>
      <c r="V12327" s="99"/>
      <c r="W12327" s="99"/>
      <c r="X12327" s="99"/>
      <c r="Y12327" s="99"/>
      <c r="Z12327" s="99"/>
      <c r="AA12327" s="99"/>
      <c r="AB12327" s="99"/>
      <c r="AC12327" s="99"/>
      <c r="AD12327" s="99"/>
      <c r="AE12327" s="99"/>
      <c r="AF12327" s="99"/>
      <c r="AG12327" s="99"/>
      <c r="AH12327" s="31"/>
      <c r="AI12327" s="31"/>
      <c r="AJ12327" s="31"/>
      <c r="AK12327" s="31"/>
      <c r="AL12327" s="31"/>
      <c r="AO12327" s="376"/>
    </row>
    <row r="12328" spans="1:41" x14ac:dyDescent="0.25">
      <c r="A12328" s="44" t="s">
        <v>20959</v>
      </c>
      <c r="B12328" s="44" t="s">
        <v>20960</v>
      </c>
      <c r="C12328" s="45" t="s">
        <v>21075</v>
      </c>
      <c r="D12328" s="367" t="s">
        <v>3696</v>
      </c>
      <c r="E12328" s="328">
        <f>DATE(2030,4,10)</f>
        <v>47583</v>
      </c>
      <c r="F12328" s="32"/>
      <c r="G12328" s="32"/>
      <c r="H12328" s="32"/>
      <c r="I12328" s="31"/>
      <c r="J12328" s="31"/>
      <c r="K12328" s="31"/>
      <c r="L12328" s="31"/>
      <c r="M12328" s="31"/>
      <c r="N12328" s="31"/>
      <c r="O12328" s="31"/>
      <c r="P12328" s="31"/>
      <c r="Q12328" s="31"/>
      <c r="R12328" s="31"/>
      <c r="S12328" s="31"/>
      <c r="T12328" s="31"/>
      <c r="U12328" s="31"/>
      <c r="V12328" s="31"/>
      <c r="W12328" s="31"/>
      <c r="X12328" s="31"/>
      <c r="Y12328" s="31"/>
      <c r="Z12328" s="31"/>
      <c r="AA12328" s="31"/>
      <c r="AB12328" s="31"/>
      <c r="AC12328" s="31"/>
      <c r="AD12328" s="31"/>
      <c r="AE12328" s="31"/>
      <c r="AF12328" s="31"/>
      <c r="AG12328" s="31"/>
      <c r="AH12328" s="31"/>
      <c r="AI12328" s="31"/>
      <c r="AJ12328" s="31"/>
      <c r="AK12328" s="31"/>
      <c r="AL12328" s="31"/>
      <c r="AO12328" s="376"/>
    </row>
    <row r="12329" spans="1:41" x14ac:dyDescent="0.25">
      <c r="A12329" s="44" t="s">
        <v>15872</v>
      </c>
      <c r="B12329" s="44" t="s">
        <v>2350</v>
      </c>
      <c r="C12329" s="45">
        <v>250106</v>
      </c>
      <c r="D12329" s="45" t="s">
        <v>11363</v>
      </c>
      <c r="E12329" s="45" t="s">
        <v>11887</v>
      </c>
      <c r="AO12329" s="376"/>
    </row>
    <row r="12330" spans="1:41" x14ac:dyDescent="0.25">
      <c r="A12330" s="44" t="s">
        <v>18105</v>
      </c>
      <c r="B12330" s="44" t="s">
        <v>7824</v>
      </c>
      <c r="C12330" s="45">
        <v>230804</v>
      </c>
      <c r="D12330" s="45" t="s">
        <v>11363</v>
      </c>
      <c r="E12330" s="45" t="s">
        <v>4151</v>
      </c>
      <c r="AO12330" s="376"/>
    </row>
    <row r="12331" spans="1:41" x14ac:dyDescent="0.3">
      <c r="A12331" s="333" t="s">
        <v>15544</v>
      </c>
      <c r="B12331" s="333" t="s">
        <v>4815</v>
      </c>
      <c r="C12331" s="125" t="s">
        <v>15581</v>
      </c>
      <c r="D12331" s="32" t="s">
        <v>20309</v>
      </c>
      <c r="E12331" s="125" t="s">
        <v>9839</v>
      </c>
      <c r="F12331" s="125" t="s">
        <v>1189</v>
      </c>
      <c r="G12331" s="125" t="s">
        <v>1190</v>
      </c>
      <c r="AO12331" s="376"/>
    </row>
    <row r="12332" spans="1:41" x14ac:dyDescent="0.25">
      <c r="A12332" s="254" t="s">
        <v>13053</v>
      </c>
      <c r="B12332" s="254" t="s">
        <v>13055</v>
      </c>
      <c r="C12332" s="255" t="s">
        <v>13054</v>
      </c>
      <c r="D12332" s="255" t="s">
        <v>1741</v>
      </c>
      <c r="E12332" s="256">
        <v>47749</v>
      </c>
      <c r="F12332" s="93"/>
      <c r="G12332" s="93"/>
      <c r="H12332" s="93"/>
      <c r="I12332" s="99"/>
      <c r="J12332" s="99"/>
      <c r="K12332" s="99"/>
      <c r="L12332" s="99"/>
      <c r="M12332" s="99"/>
      <c r="N12332" s="99"/>
      <c r="O12332" s="99"/>
      <c r="P12332" s="99"/>
      <c r="Q12332" s="99"/>
      <c r="R12332" s="99"/>
      <c r="S12332" s="99"/>
      <c r="T12332" s="99"/>
      <c r="U12332" s="99"/>
      <c r="V12332" s="99"/>
      <c r="W12332" s="99"/>
      <c r="X12332" s="99"/>
      <c r="Y12332" s="99"/>
      <c r="Z12332" s="99"/>
      <c r="AA12332" s="99"/>
      <c r="AB12332" s="99"/>
      <c r="AC12332" s="99"/>
      <c r="AD12332" s="99"/>
      <c r="AE12332" s="99"/>
      <c r="AF12332" s="99"/>
      <c r="AG12332" s="99"/>
      <c r="AH12332" s="31"/>
      <c r="AI12332" s="31"/>
      <c r="AJ12332" s="31"/>
      <c r="AK12332" s="31"/>
      <c r="AL12332" s="31"/>
      <c r="AO12332" s="376"/>
    </row>
    <row r="12333" spans="1:41" x14ac:dyDescent="0.25">
      <c r="A12333" s="44" t="s">
        <v>18106</v>
      </c>
      <c r="B12333" s="44" t="s">
        <v>9248</v>
      </c>
      <c r="C12333" s="45">
        <v>260105</v>
      </c>
      <c r="D12333" s="45" t="s">
        <v>11363</v>
      </c>
      <c r="E12333" s="45" t="s">
        <v>17625</v>
      </c>
      <c r="AO12333" s="376"/>
    </row>
    <row r="12334" spans="1:41" x14ac:dyDescent="0.25">
      <c r="A12334" s="44" t="s">
        <v>18107</v>
      </c>
      <c r="B12334" s="44" t="s">
        <v>2350</v>
      </c>
      <c r="C12334" s="45">
        <v>220105</v>
      </c>
      <c r="D12334" s="45" t="s">
        <v>11363</v>
      </c>
      <c r="E12334" s="45" t="s">
        <v>2593</v>
      </c>
      <c r="AO12334" s="376"/>
    </row>
    <row r="12335" spans="1:41" x14ac:dyDescent="0.25">
      <c r="A12335" s="44" t="s">
        <v>8230</v>
      </c>
      <c r="B12335" s="44" t="s">
        <v>21433</v>
      </c>
      <c r="C12335" s="45" t="s">
        <v>8135</v>
      </c>
      <c r="D12335" s="45" t="s">
        <v>21447</v>
      </c>
      <c r="E12335" s="46">
        <v>46418</v>
      </c>
      <c r="AO12335" s="376"/>
    </row>
    <row r="12336" spans="1:41" x14ac:dyDescent="0.25">
      <c r="A12336" s="44" t="s">
        <v>9681</v>
      </c>
      <c r="B12336" s="44" t="s">
        <v>21398</v>
      </c>
      <c r="C12336" s="45" t="s">
        <v>9319</v>
      </c>
      <c r="D12336" s="45" t="s">
        <v>21447</v>
      </c>
      <c r="E12336" s="46">
        <v>46507</v>
      </c>
      <c r="AO12336" s="376"/>
    </row>
    <row r="12337" spans="1:41" x14ac:dyDescent="0.25">
      <c r="A12337" s="44" t="s">
        <v>3532</v>
      </c>
      <c r="B12337" s="131" t="s">
        <v>5776</v>
      </c>
      <c r="C12337" s="45" t="s">
        <v>8009</v>
      </c>
      <c r="D12337" s="45" t="s">
        <v>1201</v>
      </c>
      <c r="E12337" s="112">
        <v>46341</v>
      </c>
      <c r="F12337" s="93"/>
      <c r="G12337" s="93"/>
      <c r="H12337" s="93"/>
      <c r="I12337" s="99"/>
      <c r="J12337" s="99"/>
      <c r="K12337" s="99"/>
      <c r="L12337" s="99"/>
      <c r="M12337" s="99"/>
      <c r="N12337" s="99"/>
      <c r="O12337" s="253"/>
      <c r="P12337" s="99"/>
      <c r="Q12337" s="99"/>
      <c r="R12337" s="99"/>
      <c r="S12337" s="99"/>
      <c r="T12337" s="99"/>
      <c r="U12337" s="99"/>
      <c r="V12337" s="99"/>
      <c r="W12337" s="99"/>
      <c r="X12337" s="99"/>
      <c r="Y12337" s="99"/>
      <c r="Z12337" s="99"/>
      <c r="AA12337" s="99"/>
      <c r="AB12337" s="99"/>
      <c r="AC12337" s="99"/>
      <c r="AD12337" s="99"/>
      <c r="AE12337" s="99"/>
      <c r="AF12337" s="99"/>
      <c r="AG12337" s="99"/>
      <c r="AH12337" s="31"/>
      <c r="AI12337" s="31"/>
      <c r="AJ12337" s="31"/>
      <c r="AK12337" s="31"/>
      <c r="AL12337" s="31"/>
      <c r="AO12337" s="376"/>
    </row>
    <row r="12338" spans="1:41" x14ac:dyDescent="0.25">
      <c r="A12338" s="44" t="s">
        <v>3532</v>
      </c>
      <c r="B12338" s="44" t="s">
        <v>3043</v>
      </c>
      <c r="C12338" s="45">
        <v>230901</v>
      </c>
      <c r="D12338" s="45" t="s">
        <v>11363</v>
      </c>
      <c r="E12338" s="45" t="s">
        <v>7871</v>
      </c>
      <c r="AO12338" s="376"/>
    </row>
    <row r="12339" spans="1:41" x14ac:dyDescent="0.25">
      <c r="A12339" s="44" t="s">
        <v>3532</v>
      </c>
      <c r="B12339" s="44" t="s">
        <v>9248</v>
      </c>
      <c r="C12339" s="45">
        <v>240101</v>
      </c>
      <c r="D12339" s="45" t="s">
        <v>11363</v>
      </c>
      <c r="E12339" s="45" t="s">
        <v>9249</v>
      </c>
      <c r="AO12339" s="376"/>
    </row>
    <row r="12340" spans="1:41" x14ac:dyDescent="0.3">
      <c r="A12340" s="333" t="s">
        <v>11066</v>
      </c>
      <c r="B12340" s="333" t="s">
        <v>1161</v>
      </c>
      <c r="C12340" s="125" t="s">
        <v>10225</v>
      </c>
      <c r="D12340" s="32" t="s">
        <v>20309</v>
      </c>
      <c r="E12340" s="125" t="s">
        <v>2593</v>
      </c>
      <c r="F12340" s="125" t="s">
        <v>1189</v>
      </c>
      <c r="G12340" s="125" t="s">
        <v>1190</v>
      </c>
      <c r="AO12340" s="376"/>
    </row>
    <row r="12341" spans="1:41" x14ac:dyDescent="0.25">
      <c r="A12341" s="44" t="s">
        <v>11066</v>
      </c>
      <c r="B12341" s="44" t="s">
        <v>13578</v>
      </c>
      <c r="C12341" s="45">
        <v>28.25</v>
      </c>
      <c r="D12341" s="45" t="s">
        <v>12549</v>
      </c>
      <c r="E12341" s="46">
        <v>47664</v>
      </c>
      <c r="F12341" s="45"/>
      <c r="G12341" s="93"/>
      <c r="H12341" s="93"/>
      <c r="I12341" s="99"/>
      <c r="J12341" s="99"/>
      <c r="K12341" s="99"/>
      <c r="L12341" s="99"/>
      <c r="M12341" s="99"/>
      <c r="N12341" s="99"/>
      <c r="O12341" s="99"/>
      <c r="P12341" s="99"/>
      <c r="Q12341" s="99"/>
      <c r="R12341" s="99"/>
      <c r="S12341" s="99"/>
      <c r="T12341" s="99"/>
      <c r="U12341" s="99"/>
      <c r="V12341" s="99"/>
      <c r="W12341" s="99"/>
      <c r="X12341" s="99"/>
      <c r="Y12341" s="99"/>
      <c r="Z12341" s="99"/>
      <c r="AA12341" s="99"/>
      <c r="AB12341" s="99"/>
      <c r="AC12341" s="99"/>
      <c r="AD12341" s="99"/>
      <c r="AE12341" s="99"/>
      <c r="AF12341" s="99"/>
      <c r="AG12341" s="99"/>
      <c r="AH12341" s="31"/>
      <c r="AI12341" s="31"/>
      <c r="AJ12341" s="31"/>
      <c r="AK12341" s="31"/>
      <c r="AL12341" s="31"/>
      <c r="AO12341" s="376"/>
    </row>
    <row r="12342" spans="1:41" x14ac:dyDescent="0.25">
      <c r="A12342" s="44" t="s">
        <v>18858</v>
      </c>
      <c r="B12342" s="44" t="s">
        <v>21399</v>
      </c>
      <c r="C12342" s="45" t="s">
        <v>18888</v>
      </c>
      <c r="D12342" s="45" t="s">
        <v>21447</v>
      </c>
      <c r="E12342" s="46">
        <v>46507</v>
      </c>
      <c r="AO12342" s="376"/>
    </row>
    <row r="12343" spans="1:41" x14ac:dyDescent="0.25">
      <c r="A12343" s="44" t="s">
        <v>10638</v>
      </c>
      <c r="B12343" s="44" t="s">
        <v>17517</v>
      </c>
      <c r="C12343" s="45">
        <v>24070201</v>
      </c>
      <c r="D12343" s="45" t="s">
        <v>11363</v>
      </c>
      <c r="E12343" s="45" t="s">
        <v>7420</v>
      </c>
      <c r="AO12343" s="376"/>
    </row>
    <row r="12344" spans="1:41" x14ac:dyDescent="0.25">
      <c r="A12344" s="44" t="s">
        <v>10638</v>
      </c>
      <c r="B12344" s="44" t="s">
        <v>17465</v>
      </c>
      <c r="C12344" s="45">
        <v>26020101</v>
      </c>
      <c r="D12344" s="45" t="s">
        <v>11363</v>
      </c>
      <c r="E12344" s="45" t="s">
        <v>9238</v>
      </c>
      <c r="AO12344" s="376"/>
    </row>
    <row r="12345" spans="1:41" x14ac:dyDescent="0.25">
      <c r="A12345" s="44" t="s">
        <v>14190</v>
      </c>
      <c r="B12345" s="44" t="s">
        <v>14166</v>
      </c>
      <c r="C12345" s="45" t="s">
        <v>14258</v>
      </c>
      <c r="D12345" s="32" t="s">
        <v>5559</v>
      </c>
      <c r="E12345" s="45" t="s">
        <v>20866</v>
      </c>
      <c r="F12345" s="32"/>
      <c r="G12345" s="32"/>
      <c r="H12345" s="32"/>
      <c r="I12345" s="31"/>
      <c r="J12345" s="31"/>
      <c r="K12345" s="31"/>
      <c r="L12345" s="31"/>
      <c r="M12345" s="31"/>
      <c r="N12345" s="31"/>
      <c r="O12345" s="31"/>
      <c r="P12345" s="31"/>
      <c r="Q12345" s="31"/>
      <c r="R12345" s="31"/>
      <c r="S12345" s="31"/>
      <c r="T12345" s="31"/>
      <c r="U12345" s="31"/>
      <c r="V12345" s="31"/>
      <c r="W12345" s="31"/>
      <c r="X12345" s="31"/>
      <c r="Y12345" s="31"/>
      <c r="Z12345" s="31"/>
      <c r="AA12345" s="31"/>
      <c r="AB12345" s="31"/>
      <c r="AC12345" s="31"/>
      <c r="AD12345" s="31"/>
      <c r="AE12345" s="31"/>
      <c r="AF12345" s="31"/>
      <c r="AG12345" s="31"/>
      <c r="AH12345" s="31"/>
      <c r="AI12345" s="31"/>
      <c r="AJ12345" s="31"/>
      <c r="AK12345" s="31"/>
      <c r="AL12345" s="31"/>
      <c r="AO12345" s="376"/>
    </row>
    <row r="12346" spans="1:41" x14ac:dyDescent="0.25">
      <c r="A12346" s="44" t="s">
        <v>7889</v>
      </c>
      <c r="B12346" s="44" t="s">
        <v>3474</v>
      </c>
      <c r="C12346" s="45">
        <v>220605</v>
      </c>
      <c r="D12346" s="45" t="s">
        <v>11363</v>
      </c>
      <c r="E12346" s="45" t="s">
        <v>5155</v>
      </c>
      <c r="AO12346" s="376"/>
    </row>
    <row r="12347" spans="1:41" x14ac:dyDescent="0.25">
      <c r="A12347" s="44" t="s">
        <v>7889</v>
      </c>
      <c r="B12347" s="44" t="s">
        <v>7826</v>
      </c>
      <c r="C12347" s="45">
        <v>23080101</v>
      </c>
      <c r="D12347" s="45" t="s">
        <v>11363</v>
      </c>
      <c r="E12347" s="45" t="s">
        <v>4151</v>
      </c>
      <c r="AO12347" s="376"/>
    </row>
    <row r="12348" spans="1:41" x14ac:dyDescent="0.25">
      <c r="A12348" s="44" t="s">
        <v>7889</v>
      </c>
      <c r="B12348" s="44" t="s">
        <v>7851</v>
      </c>
      <c r="C12348" s="45">
        <v>23080102</v>
      </c>
      <c r="D12348" s="45" t="s">
        <v>11363</v>
      </c>
      <c r="E12348" s="45" t="s">
        <v>4151</v>
      </c>
      <c r="AO12348" s="376"/>
    </row>
    <row r="12349" spans="1:41" x14ac:dyDescent="0.3">
      <c r="A12349" s="333" t="s">
        <v>778</v>
      </c>
      <c r="B12349" s="333" t="s">
        <v>1173</v>
      </c>
      <c r="C12349" s="125" t="s">
        <v>8030</v>
      </c>
      <c r="D12349" s="32" t="s">
        <v>20309</v>
      </c>
      <c r="E12349" s="125" t="s">
        <v>7871</v>
      </c>
      <c r="F12349" s="125" t="s">
        <v>1189</v>
      </c>
      <c r="G12349" s="125" t="s">
        <v>1190</v>
      </c>
      <c r="AO12349" s="376"/>
    </row>
    <row r="12350" spans="1:41" x14ac:dyDescent="0.25">
      <c r="A12350" s="44" t="s">
        <v>778</v>
      </c>
      <c r="B12350" s="44" t="s">
        <v>17475</v>
      </c>
      <c r="C12350" s="45">
        <v>260205</v>
      </c>
      <c r="D12350" s="45" t="s">
        <v>11363</v>
      </c>
      <c r="E12350" s="45" t="s">
        <v>9238</v>
      </c>
      <c r="AO12350" s="376"/>
    </row>
    <row r="12351" spans="1:41" x14ac:dyDescent="0.25">
      <c r="A12351" s="44" t="s">
        <v>778</v>
      </c>
      <c r="B12351" s="44" t="s">
        <v>6610</v>
      </c>
      <c r="C12351" s="45">
        <v>260204</v>
      </c>
      <c r="D12351" s="45" t="s">
        <v>11363</v>
      </c>
      <c r="E12351" s="45" t="s">
        <v>9238</v>
      </c>
      <c r="AO12351" s="376"/>
    </row>
    <row r="12352" spans="1:41" x14ac:dyDescent="0.25">
      <c r="A12352" s="44" t="s">
        <v>513</v>
      </c>
      <c r="B12352" s="44" t="s">
        <v>21402</v>
      </c>
      <c r="C12352" s="45" t="s">
        <v>5503</v>
      </c>
      <c r="D12352" s="45" t="s">
        <v>21447</v>
      </c>
      <c r="E12352" s="46">
        <v>46507</v>
      </c>
      <c r="AO12352" s="376"/>
    </row>
    <row r="12353" spans="1:41" x14ac:dyDescent="0.3">
      <c r="A12353" s="333" t="s">
        <v>19011</v>
      </c>
      <c r="B12353" s="333" t="s">
        <v>6928</v>
      </c>
      <c r="C12353" s="125" t="s">
        <v>19094</v>
      </c>
      <c r="D12353" s="32" t="s">
        <v>20309</v>
      </c>
      <c r="E12353" s="125" t="s">
        <v>9249</v>
      </c>
      <c r="F12353" s="125" t="s">
        <v>1189</v>
      </c>
      <c r="G12353" s="125" t="s">
        <v>1190</v>
      </c>
      <c r="AO12353" s="376"/>
    </row>
    <row r="12354" spans="1:41" x14ac:dyDescent="0.3">
      <c r="A12354" s="333" t="s">
        <v>1512</v>
      </c>
      <c r="B12354" s="333" t="s">
        <v>1170</v>
      </c>
      <c r="C12354" s="125" t="s">
        <v>19097</v>
      </c>
      <c r="D12354" s="32" t="s">
        <v>20309</v>
      </c>
      <c r="E12354" s="125" t="s">
        <v>9249</v>
      </c>
      <c r="F12354" s="125" t="s">
        <v>1190</v>
      </c>
      <c r="G12354" s="125" t="s">
        <v>1190</v>
      </c>
      <c r="AO12354" s="376"/>
    </row>
    <row r="12355" spans="1:41" x14ac:dyDescent="0.25">
      <c r="A12355" s="44" t="s">
        <v>1512</v>
      </c>
      <c r="B12355" s="44" t="s">
        <v>20327</v>
      </c>
      <c r="C12355" s="45" t="s">
        <v>21317</v>
      </c>
      <c r="D12355" s="46" t="s">
        <v>21328</v>
      </c>
      <c r="E12355" s="46">
        <v>46554</v>
      </c>
      <c r="AO12355" s="376"/>
    </row>
    <row r="12356" spans="1:41" x14ac:dyDescent="0.25">
      <c r="A12356" s="44" t="s">
        <v>1512</v>
      </c>
      <c r="B12356" s="44" t="s">
        <v>4163</v>
      </c>
      <c r="C12356" s="45" t="s">
        <v>4209</v>
      </c>
      <c r="D12356" s="45" t="s">
        <v>11204</v>
      </c>
      <c r="E12356" s="45" t="s">
        <v>2538</v>
      </c>
      <c r="F12356" s="93"/>
      <c r="G12356" s="93"/>
      <c r="H12356" s="93"/>
      <c r="I12356" s="99"/>
      <c r="J12356" s="99"/>
      <c r="K12356" s="99"/>
      <c r="L12356" s="99"/>
      <c r="M12356" s="99"/>
      <c r="N12356" s="99"/>
      <c r="O12356" s="99"/>
      <c r="P12356" s="99"/>
      <c r="Q12356" s="99"/>
      <c r="R12356" s="99"/>
      <c r="S12356" s="99"/>
      <c r="T12356" s="99"/>
      <c r="U12356" s="99"/>
      <c r="V12356" s="99"/>
      <c r="W12356" s="99"/>
      <c r="X12356" s="99"/>
      <c r="Y12356" s="99"/>
      <c r="Z12356" s="99"/>
      <c r="AA12356" s="99"/>
      <c r="AB12356" s="99"/>
      <c r="AC12356" s="99"/>
      <c r="AD12356" s="99"/>
      <c r="AE12356" s="99"/>
      <c r="AF12356" s="99"/>
      <c r="AG12356" s="99"/>
      <c r="AH12356" s="31"/>
      <c r="AI12356" s="31"/>
      <c r="AJ12356" s="31"/>
      <c r="AK12356" s="31"/>
      <c r="AL12356" s="31"/>
      <c r="AO12356" s="376"/>
    </row>
    <row r="12357" spans="1:41" x14ac:dyDescent="0.25">
      <c r="A12357" s="44" t="s">
        <v>1512</v>
      </c>
      <c r="B12357" s="44" t="s">
        <v>4163</v>
      </c>
      <c r="C12357" s="45" t="s">
        <v>4209</v>
      </c>
      <c r="D12357" s="93" t="s">
        <v>17443</v>
      </c>
      <c r="E12357" s="45" t="s">
        <v>2538</v>
      </c>
      <c r="F12357" s="93"/>
      <c r="G12357" s="93"/>
      <c r="H12357" s="93"/>
      <c r="I12357" s="99"/>
      <c r="J12357" s="99"/>
      <c r="K12357" s="99"/>
      <c r="L12357" s="99"/>
      <c r="M12357" s="99"/>
      <c r="N12357" s="99"/>
      <c r="O12357" s="99"/>
      <c r="P12357" s="99"/>
      <c r="Q12357" s="99"/>
      <c r="R12357" s="99"/>
      <c r="S12357" s="99"/>
      <c r="T12357" s="99"/>
      <c r="U12357" s="99"/>
      <c r="V12357" s="99"/>
      <c r="W12357" s="99"/>
      <c r="X12357" s="99"/>
      <c r="Y12357" s="99"/>
      <c r="Z12357" s="99"/>
      <c r="AA12357" s="99"/>
      <c r="AB12357" s="99"/>
      <c r="AC12357" s="99"/>
      <c r="AD12357" s="99"/>
      <c r="AE12357" s="99"/>
      <c r="AF12357" s="99"/>
      <c r="AG12357" s="99"/>
      <c r="AH12357" s="31"/>
      <c r="AI12357" s="31"/>
      <c r="AJ12357" s="31"/>
      <c r="AK12357" s="31"/>
      <c r="AL12357" s="31"/>
      <c r="AO12357" s="376"/>
    </row>
    <row r="12358" spans="1:41" x14ac:dyDescent="0.25">
      <c r="A12358" s="44" t="s">
        <v>2154</v>
      </c>
      <c r="B12358" s="44" t="s">
        <v>21362</v>
      </c>
      <c r="C12358" s="45" t="s">
        <v>13474</v>
      </c>
      <c r="D12358" s="45" t="s">
        <v>21447</v>
      </c>
      <c r="E12358" s="46">
        <v>46752</v>
      </c>
      <c r="AO12358" s="376"/>
    </row>
    <row r="12359" spans="1:41" x14ac:dyDescent="0.25">
      <c r="A12359" s="44" t="s">
        <v>19397</v>
      </c>
      <c r="B12359" s="319" t="s">
        <v>19526</v>
      </c>
      <c r="C12359" s="318" t="s">
        <v>19761</v>
      </c>
      <c r="D12359" s="93" t="s">
        <v>19934</v>
      </c>
      <c r="E12359" s="320">
        <v>46996</v>
      </c>
      <c r="F12359" s="93"/>
      <c r="G12359" s="93"/>
      <c r="H12359" s="93"/>
      <c r="I12359" s="99"/>
      <c r="J12359" s="99"/>
      <c r="K12359" s="99"/>
      <c r="L12359" s="99"/>
      <c r="M12359" s="99"/>
      <c r="N12359" s="99"/>
      <c r="O12359" s="99"/>
      <c r="P12359" s="99"/>
      <c r="Q12359" s="99"/>
      <c r="R12359" s="99"/>
      <c r="S12359" s="99"/>
      <c r="T12359" s="99"/>
      <c r="U12359" s="99"/>
      <c r="V12359" s="99"/>
      <c r="W12359" s="99"/>
      <c r="X12359" s="99"/>
      <c r="Y12359" s="99"/>
      <c r="Z12359" s="99"/>
      <c r="AA12359" s="99"/>
      <c r="AB12359" s="99"/>
      <c r="AC12359" s="99"/>
      <c r="AD12359" s="99"/>
      <c r="AE12359" s="99"/>
      <c r="AF12359" s="99"/>
      <c r="AG12359" s="99"/>
      <c r="AH12359" s="31"/>
      <c r="AI12359" s="31"/>
      <c r="AJ12359" s="31"/>
      <c r="AK12359" s="31"/>
      <c r="AL12359" s="31"/>
      <c r="AO12359" s="376"/>
    </row>
    <row r="12360" spans="1:41" x14ac:dyDescent="0.25">
      <c r="A12360" s="44" t="s">
        <v>16137</v>
      </c>
      <c r="B12360" s="44" t="s">
        <v>21365</v>
      </c>
      <c r="C12360" s="45" t="s">
        <v>8133</v>
      </c>
      <c r="D12360" s="45" t="s">
        <v>21447</v>
      </c>
      <c r="E12360" s="46">
        <v>46752</v>
      </c>
      <c r="AO12360" s="376"/>
    </row>
    <row r="12361" spans="1:41" x14ac:dyDescent="0.25">
      <c r="A12361" s="44" t="s">
        <v>20406</v>
      </c>
      <c r="B12361" s="44" t="s">
        <v>4849</v>
      </c>
      <c r="C12361" s="45" t="s">
        <v>4867</v>
      </c>
      <c r="D12361" s="46" t="s">
        <v>21328</v>
      </c>
      <c r="E12361" s="46">
        <v>46615</v>
      </c>
      <c r="AO12361" s="376"/>
    </row>
    <row r="12362" spans="1:41" x14ac:dyDescent="0.25">
      <c r="A12362" s="44" t="s">
        <v>20406</v>
      </c>
      <c r="B12362" s="44" t="s">
        <v>4849</v>
      </c>
      <c r="C12362" s="45" t="s">
        <v>4867</v>
      </c>
      <c r="D12362" s="46" t="s">
        <v>21328</v>
      </c>
      <c r="E12362" s="46">
        <v>46615</v>
      </c>
      <c r="AO12362" s="376"/>
    </row>
    <row r="12363" spans="1:41" x14ac:dyDescent="0.25">
      <c r="A12363" s="44" t="s">
        <v>20406</v>
      </c>
      <c r="B12363" s="44" t="s">
        <v>2522</v>
      </c>
      <c r="C12363" s="45" t="s">
        <v>14623</v>
      </c>
      <c r="D12363" s="46" t="s">
        <v>21328</v>
      </c>
      <c r="E12363" s="46">
        <v>46527</v>
      </c>
      <c r="AO12363" s="376"/>
    </row>
    <row r="12364" spans="1:41" x14ac:dyDescent="0.25">
      <c r="A12364" s="44" t="s">
        <v>20406</v>
      </c>
      <c r="B12364" s="44" t="s">
        <v>2522</v>
      </c>
      <c r="C12364" s="45" t="s">
        <v>14623</v>
      </c>
      <c r="D12364" s="46" t="s">
        <v>21328</v>
      </c>
      <c r="E12364" s="46">
        <v>46527</v>
      </c>
      <c r="AO12364" s="376"/>
    </row>
    <row r="12365" spans="1:41" x14ac:dyDescent="0.25">
      <c r="A12365" s="44" t="s">
        <v>21776</v>
      </c>
      <c r="B12365" s="44" t="s">
        <v>21449</v>
      </c>
      <c r="C12365" s="45">
        <v>260504</v>
      </c>
      <c r="D12365" s="45" t="s">
        <v>11363</v>
      </c>
      <c r="E12365" s="45" t="s">
        <v>21450</v>
      </c>
      <c r="AO12365" s="376"/>
    </row>
    <row r="12366" spans="1:41" x14ac:dyDescent="0.25">
      <c r="A12366" s="44" t="s">
        <v>20961</v>
      </c>
      <c r="B12366" s="44" t="s">
        <v>20962</v>
      </c>
      <c r="C12366" s="45" t="s">
        <v>21076</v>
      </c>
      <c r="D12366" s="367" t="s">
        <v>3696</v>
      </c>
      <c r="E12366" s="328">
        <f>DATE(2030,4,10)</f>
        <v>47583</v>
      </c>
      <c r="F12366" s="32"/>
      <c r="G12366" s="32"/>
      <c r="H12366" s="32"/>
      <c r="I12366" s="31"/>
      <c r="J12366" s="31"/>
      <c r="K12366" s="31"/>
      <c r="L12366" s="31"/>
      <c r="M12366" s="31"/>
      <c r="N12366" s="31"/>
      <c r="O12366" s="31"/>
      <c r="P12366" s="31"/>
      <c r="Q12366" s="31"/>
      <c r="R12366" s="31"/>
      <c r="S12366" s="31"/>
      <c r="T12366" s="31"/>
      <c r="U12366" s="31"/>
      <c r="V12366" s="31"/>
      <c r="W12366" s="31"/>
      <c r="X12366" s="31"/>
      <c r="Y12366" s="31"/>
      <c r="Z12366" s="31"/>
      <c r="AA12366" s="31"/>
      <c r="AB12366" s="31"/>
      <c r="AC12366" s="31"/>
      <c r="AD12366" s="31"/>
      <c r="AE12366" s="31"/>
      <c r="AF12366" s="31"/>
      <c r="AG12366" s="31"/>
      <c r="AH12366" s="31"/>
      <c r="AI12366" s="31"/>
      <c r="AJ12366" s="31"/>
      <c r="AK12366" s="31"/>
      <c r="AL12366" s="31"/>
      <c r="AO12366" s="376"/>
    </row>
    <row r="12367" spans="1:41" x14ac:dyDescent="0.25">
      <c r="A12367" s="44" t="s">
        <v>12370</v>
      </c>
      <c r="B12367" s="44" t="s">
        <v>12118</v>
      </c>
      <c r="C12367" s="45">
        <v>13.23</v>
      </c>
      <c r="D12367" s="45" t="s">
        <v>12549</v>
      </c>
      <c r="E12367" s="46">
        <v>46934</v>
      </c>
      <c r="F12367" s="45" t="s">
        <v>1335</v>
      </c>
      <c r="G12367" s="93"/>
      <c r="H12367" s="93"/>
      <c r="I12367" s="99"/>
      <c r="J12367" s="99"/>
      <c r="K12367" s="99"/>
      <c r="L12367" s="99"/>
      <c r="M12367" s="99"/>
      <c r="N12367" s="99"/>
      <c r="O12367" s="99"/>
      <c r="P12367" s="99"/>
      <c r="Q12367" s="99"/>
      <c r="R12367" s="99"/>
      <c r="S12367" s="99"/>
      <c r="T12367" s="99"/>
      <c r="U12367" s="99"/>
      <c r="V12367" s="99"/>
      <c r="W12367" s="99"/>
      <c r="X12367" s="99"/>
      <c r="Y12367" s="99"/>
      <c r="Z12367" s="99"/>
      <c r="AA12367" s="99"/>
      <c r="AB12367" s="99"/>
      <c r="AC12367" s="99"/>
      <c r="AD12367" s="99"/>
      <c r="AE12367" s="99"/>
      <c r="AF12367" s="99"/>
      <c r="AG12367" s="99"/>
      <c r="AH12367" s="31"/>
      <c r="AI12367" s="31"/>
      <c r="AJ12367" s="31"/>
      <c r="AK12367" s="31"/>
      <c r="AL12367" s="31"/>
      <c r="AO12367" s="376"/>
    </row>
    <row r="12368" spans="1:41" x14ac:dyDescent="0.3">
      <c r="A12368" s="57" t="s">
        <v>17184</v>
      </c>
      <c r="B12368" s="57" t="s">
        <v>2173</v>
      </c>
      <c r="C12368" s="62">
        <v>24030</v>
      </c>
      <c r="D12368" s="62" t="s">
        <v>20886</v>
      </c>
      <c r="E12368" s="60">
        <v>47057</v>
      </c>
      <c r="F12368" s="32"/>
      <c r="G12368" s="32"/>
      <c r="H12368" s="32"/>
      <c r="I12368" s="31"/>
      <c r="J12368" s="31"/>
      <c r="K12368" s="31"/>
      <c r="L12368" s="31"/>
      <c r="M12368" s="31"/>
      <c r="N12368" s="31"/>
      <c r="O12368" s="31"/>
      <c r="P12368" s="31"/>
      <c r="Q12368" s="31"/>
      <c r="R12368" s="31"/>
      <c r="S12368" s="31"/>
      <c r="T12368" s="31"/>
      <c r="U12368" s="31"/>
      <c r="V12368" s="31"/>
      <c r="W12368" s="31"/>
      <c r="X12368" s="31"/>
      <c r="Y12368" s="31"/>
      <c r="Z12368" s="31"/>
      <c r="AA12368" s="31"/>
      <c r="AB12368" s="31"/>
      <c r="AC12368" s="31"/>
      <c r="AD12368" s="31"/>
      <c r="AE12368" s="31"/>
      <c r="AF12368" s="31"/>
      <c r="AG12368" s="31"/>
      <c r="AH12368" s="31"/>
      <c r="AI12368" s="31"/>
      <c r="AJ12368" s="31"/>
      <c r="AK12368" s="31"/>
      <c r="AL12368" s="31"/>
      <c r="AO12368" s="376"/>
    </row>
    <row r="12369" spans="1:41" x14ac:dyDescent="0.3">
      <c r="A12369" s="57" t="s">
        <v>17184</v>
      </c>
      <c r="B12369" s="92" t="s">
        <v>3682</v>
      </c>
      <c r="C12369" s="93" t="s">
        <v>19106</v>
      </c>
      <c r="D12369" s="93" t="s">
        <v>3681</v>
      </c>
      <c r="E12369" s="94">
        <v>48029</v>
      </c>
      <c r="F12369" s="93"/>
      <c r="G12369" s="93"/>
      <c r="H12369" s="93"/>
      <c r="I12369" s="99"/>
      <c r="J12369" s="99"/>
      <c r="K12369" s="99"/>
      <c r="L12369" s="99"/>
      <c r="M12369" s="99"/>
      <c r="N12369" s="99"/>
      <c r="O12369" s="99"/>
      <c r="P12369" s="99"/>
      <c r="Q12369" s="99"/>
      <c r="R12369" s="99"/>
      <c r="S12369" s="99"/>
      <c r="T12369" s="99"/>
      <c r="U12369" s="99"/>
      <c r="V12369" s="99"/>
      <c r="W12369" s="99"/>
      <c r="X12369" s="99"/>
      <c r="Y12369" s="99"/>
      <c r="Z12369" s="99"/>
      <c r="AA12369" s="99"/>
      <c r="AB12369" s="99"/>
      <c r="AC12369" s="99"/>
      <c r="AD12369" s="99"/>
      <c r="AE12369" s="99"/>
      <c r="AF12369" s="99"/>
      <c r="AG12369" s="99"/>
      <c r="AH12369" s="31"/>
      <c r="AI12369" s="31"/>
      <c r="AJ12369" s="31"/>
      <c r="AK12369" s="31"/>
      <c r="AL12369" s="31"/>
      <c r="AO12369" s="376"/>
    </row>
    <row r="12370" spans="1:41" x14ac:dyDescent="0.25">
      <c r="A12370" s="44" t="s">
        <v>8183</v>
      </c>
      <c r="B12370" s="44" t="s">
        <v>21365</v>
      </c>
      <c r="C12370" s="45" t="s">
        <v>8133</v>
      </c>
      <c r="D12370" s="45" t="s">
        <v>21447</v>
      </c>
      <c r="E12370" s="46">
        <v>46752</v>
      </c>
      <c r="AO12370" s="376"/>
    </row>
    <row r="12371" spans="1:41" x14ac:dyDescent="0.25">
      <c r="A12371" s="44" t="s">
        <v>7890</v>
      </c>
      <c r="B12371" s="44" t="s">
        <v>5134</v>
      </c>
      <c r="C12371" s="45">
        <v>230807</v>
      </c>
      <c r="D12371" s="45" t="s">
        <v>11363</v>
      </c>
      <c r="E12371" s="45" t="s">
        <v>8282</v>
      </c>
      <c r="AO12371" s="376"/>
    </row>
    <row r="12372" spans="1:41" x14ac:dyDescent="0.25">
      <c r="A12372" s="44" t="s">
        <v>779</v>
      </c>
      <c r="B12372" s="44" t="s">
        <v>5134</v>
      </c>
      <c r="C12372" s="45">
        <v>240804</v>
      </c>
      <c r="D12372" s="45" t="s">
        <v>11363</v>
      </c>
      <c r="E12372" s="45" t="s">
        <v>11260</v>
      </c>
      <c r="AO12372" s="376"/>
    </row>
    <row r="12373" spans="1:41" x14ac:dyDescent="0.25">
      <c r="A12373" s="44" t="s">
        <v>21777</v>
      </c>
      <c r="B12373" s="44" t="s">
        <v>5134</v>
      </c>
      <c r="C12373" s="45">
        <v>250802</v>
      </c>
      <c r="D12373" s="45" t="s">
        <v>11363</v>
      </c>
      <c r="E12373" s="45" t="s">
        <v>9880</v>
      </c>
      <c r="AO12373" s="376"/>
    </row>
    <row r="12374" spans="1:41" x14ac:dyDescent="0.25">
      <c r="A12374" s="44" t="s">
        <v>21149</v>
      </c>
      <c r="B12374" s="44" t="s">
        <v>21359</v>
      </c>
      <c r="C12374" s="45" t="s">
        <v>21182</v>
      </c>
      <c r="D12374" s="45" t="s">
        <v>21447</v>
      </c>
      <c r="E12374" s="46">
        <v>46752</v>
      </c>
      <c r="AO12374" s="376"/>
    </row>
    <row r="12375" spans="1:41" x14ac:dyDescent="0.25">
      <c r="A12375" s="44" t="s">
        <v>9633</v>
      </c>
      <c r="B12375" s="44" t="s">
        <v>21359</v>
      </c>
      <c r="C12375" s="45" t="s">
        <v>9701</v>
      </c>
      <c r="D12375" s="45" t="s">
        <v>21447</v>
      </c>
      <c r="E12375" s="46">
        <v>46752</v>
      </c>
      <c r="AO12375" s="376"/>
    </row>
    <row r="12376" spans="1:41" x14ac:dyDescent="0.25">
      <c r="A12376" s="44" t="s">
        <v>9877</v>
      </c>
      <c r="B12376" s="44" t="s">
        <v>9878</v>
      </c>
      <c r="C12376" s="45" t="s">
        <v>9879</v>
      </c>
      <c r="D12376" s="45" t="s">
        <v>11204</v>
      </c>
      <c r="E12376" s="45" t="s">
        <v>9880</v>
      </c>
      <c r="F12376" s="93"/>
      <c r="G12376" s="93"/>
      <c r="H12376" s="93"/>
      <c r="I12376" s="99"/>
      <c r="J12376" s="99"/>
      <c r="K12376" s="99"/>
      <c r="L12376" s="99"/>
      <c r="M12376" s="99"/>
      <c r="N12376" s="99"/>
      <c r="O12376" s="99"/>
      <c r="P12376" s="99"/>
      <c r="Q12376" s="99"/>
      <c r="R12376" s="99"/>
      <c r="S12376" s="99"/>
      <c r="T12376" s="99"/>
      <c r="U12376" s="99"/>
      <c r="V12376" s="99"/>
      <c r="W12376" s="99"/>
      <c r="X12376" s="99"/>
      <c r="Y12376" s="99"/>
      <c r="Z12376" s="99"/>
      <c r="AA12376" s="99"/>
      <c r="AB12376" s="99"/>
      <c r="AC12376" s="99"/>
      <c r="AD12376" s="99"/>
      <c r="AE12376" s="99"/>
      <c r="AF12376" s="99"/>
      <c r="AG12376" s="99"/>
      <c r="AH12376" s="31"/>
      <c r="AI12376" s="31"/>
      <c r="AJ12376" s="31"/>
      <c r="AK12376" s="31"/>
      <c r="AL12376" s="31"/>
      <c r="AO12376" s="376"/>
    </row>
    <row r="12377" spans="1:41" x14ac:dyDescent="0.25">
      <c r="A12377" s="44" t="s">
        <v>9877</v>
      </c>
      <c r="B12377" s="44" t="s">
        <v>9878</v>
      </c>
      <c r="C12377" s="45" t="s">
        <v>9879</v>
      </c>
      <c r="D12377" s="93" t="s">
        <v>17443</v>
      </c>
      <c r="E12377" s="45" t="s">
        <v>9880</v>
      </c>
      <c r="F12377" s="93"/>
      <c r="G12377" s="93"/>
      <c r="H12377" s="93"/>
      <c r="I12377" s="99"/>
      <c r="J12377" s="99"/>
      <c r="K12377" s="99"/>
      <c r="L12377" s="99"/>
      <c r="M12377" s="99"/>
      <c r="N12377" s="99"/>
      <c r="O12377" s="99"/>
      <c r="P12377" s="99"/>
      <c r="Q12377" s="99"/>
      <c r="R12377" s="99"/>
      <c r="S12377" s="99"/>
      <c r="T12377" s="99"/>
      <c r="U12377" s="99"/>
      <c r="V12377" s="99"/>
      <c r="W12377" s="99"/>
      <c r="X12377" s="99"/>
      <c r="Y12377" s="99"/>
      <c r="Z12377" s="99"/>
      <c r="AA12377" s="99"/>
      <c r="AB12377" s="99"/>
      <c r="AC12377" s="99"/>
      <c r="AD12377" s="99"/>
      <c r="AE12377" s="99"/>
      <c r="AF12377" s="99"/>
      <c r="AG12377" s="99"/>
      <c r="AH12377" s="31"/>
      <c r="AI12377" s="31"/>
      <c r="AJ12377" s="31"/>
      <c r="AK12377" s="31"/>
      <c r="AL12377" s="31"/>
      <c r="AO12377" s="376"/>
    </row>
    <row r="12378" spans="1:41" x14ac:dyDescent="0.25">
      <c r="A12378" s="44" t="s">
        <v>9877</v>
      </c>
      <c r="B12378" s="44" t="s">
        <v>9878</v>
      </c>
      <c r="C12378" s="45" t="s">
        <v>9879</v>
      </c>
      <c r="D12378" s="45" t="s">
        <v>9895</v>
      </c>
      <c r="E12378" s="45" t="s">
        <v>9880</v>
      </c>
      <c r="F12378" s="93"/>
      <c r="G12378" s="93"/>
      <c r="H12378" s="93"/>
      <c r="I12378" s="99"/>
      <c r="J12378" s="99"/>
      <c r="K12378" s="99"/>
      <c r="L12378" s="99"/>
      <c r="M12378" s="99"/>
      <c r="N12378" s="99"/>
      <c r="O12378" s="99"/>
      <c r="P12378" s="99"/>
      <c r="Q12378" s="99"/>
      <c r="R12378" s="99"/>
      <c r="S12378" s="99"/>
      <c r="T12378" s="99"/>
      <c r="U12378" s="99"/>
      <c r="V12378" s="99"/>
      <c r="W12378" s="99"/>
      <c r="X12378" s="99"/>
      <c r="Y12378" s="99"/>
      <c r="Z12378" s="99"/>
      <c r="AA12378" s="99"/>
      <c r="AB12378" s="99"/>
      <c r="AC12378" s="99"/>
      <c r="AD12378" s="99"/>
      <c r="AE12378" s="99"/>
      <c r="AF12378" s="99"/>
      <c r="AG12378" s="99"/>
      <c r="AH12378" s="31"/>
      <c r="AI12378" s="31"/>
      <c r="AJ12378" s="31"/>
      <c r="AK12378" s="31"/>
      <c r="AL12378" s="31"/>
      <c r="AO12378" s="376"/>
    </row>
    <row r="12379" spans="1:41" x14ac:dyDescent="0.25">
      <c r="A12379" s="44" t="s">
        <v>11634</v>
      </c>
      <c r="B12379" s="44" t="s">
        <v>21362</v>
      </c>
      <c r="C12379" s="45" t="s">
        <v>11608</v>
      </c>
      <c r="D12379" s="45" t="s">
        <v>21447</v>
      </c>
      <c r="E12379" s="46">
        <v>46752</v>
      </c>
      <c r="AO12379" s="376"/>
    </row>
    <row r="12380" spans="1:41" x14ac:dyDescent="0.3">
      <c r="A12380" s="57" t="s">
        <v>3637</v>
      </c>
      <c r="B12380" s="92" t="s">
        <v>3682</v>
      </c>
      <c r="C12380" s="93" t="s">
        <v>19106</v>
      </c>
      <c r="D12380" s="93" t="s">
        <v>3681</v>
      </c>
      <c r="E12380" s="94">
        <v>48029</v>
      </c>
      <c r="F12380" s="93"/>
      <c r="G12380" s="93"/>
      <c r="H12380" s="93"/>
      <c r="I12380" s="99"/>
      <c r="J12380" s="99"/>
      <c r="K12380" s="99"/>
      <c r="L12380" s="99"/>
      <c r="M12380" s="99"/>
      <c r="N12380" s="99"/>
      <c r="O12380" s="99"/>
      <c r="P12380" s="99"/>
      <c r="Q12380" s="99"/>
      <c r="R12380" s="99"/>
      <c r="S12380" s="99"/>
      <c r="T12380" s="99"/>
      <c r="U12380" s="99"/>
      <c r="V12380" s="99"/>
      <c r="W12380" s="99"/>
      <c r="X12380" s="99"/>
      <c r="Y12380" s="99"/>
      <c r="Z12380" s="99"/>
      <c r="AA12380" s="99"/>
      <c r="AB12380" s="99"/>
      <c r="AC12380" s="99"/>
      <c r="AD12380" s="99"/>
      <c r="AE12380" s="99"/>
      <c r="AF12380" s="99"/>
      <c r="AG12380" s="99"/>
      <c r="AH12380" s="31"/>
      <c r="AI12380" s="31"/>
      <c r="AJ12380" s="31"/>
      <c r="AK12380" s="31"/>
      <c r="AL12380" s="31"/>
      <c r="AO12380" s="376"/>
    </row>
    <row r="12381" spans="1:41" x14ac:dyDescent="0.25">
      <c r="A12381" s="44" t="s">
        <v>3637</v>
      </c>
      <c r="B12381" s="44" t="s">
        <v>12111</v>
      </c>
      <c r="C12381" s="45">
        <v>13.24</v>
      </c>
      <c r="D12381" s="45" t="s">
        <v>12549</v>
      </c>
      <c r="E12381" s="46">
        <v>47299</v>
      </c>
      <c r="F12381" s="45"/>
      <c r="G12381" s="93"/>
      <c r="H12381" s="93"/>
      <c r="I12381" s="99"/>
      <c r="J12381" s="99"/>
      <c r="K12381" s="99"/>
      <c r="L12381" s="99"/>
      <c r="M12381" s="99"/>
      <c r="N12381" s="99"/>
      <c r="O12381" s="99"/>
      <c r="P12381" s="99"/>
      <c r="Q12381" s="99"/>
      <c r="R12381" s="99"/>
      <c r="S12381" s="99"/>
      <c r="T12381" s="99"/>
      <c r="U12381" s="99"/>
      <c r="V12381" s="99"/>
      <c r="W12381" s="99"/>
      <c r="X12381" s="99"/>
      <c r="Y12381" s="99"/>
      <c r="Z12381" s="99"/>
      <c r="AA12381" s="99"/>
      <c r="AB12381" s="99"/>
      <c r="AC12381" s="99"/>
      <c r="AD12381" s="99"/>
      <c r="AE12381" s="99"/>
      <c r="AF12381" s="99"/>
      <c r="AG12381" s="99"/>
      <c r="AH12381" s="31"/>
      <c r="AI12381" s="31"/>
      <c r="AJ12381" s="31"/>
      <c r="AK12381" s="31"/>
      <c r="AL12381" s="31"/>
      <c r="AO12381" s="376"/>
    </row>
    <row r="12382" spans="1:41" x14ac:dyDescent="0.25">
      <c r="A12382" s="44" t="s">
        <v>2622</v>
      </c>
      <c r="B12382" s="44" t="s">
        <v>21359</v>
      </c>
      <c r="C12382" s="45" t="s">
        <v>9701</v>
      </c>
      <c r="D12382" s="45" t="s">
        <v>21447</v>
      </c>
      <c r="E12382" s="46">
        <v>46752</v>
      </c>
      <c r="AO12382" s="376"/>
    </row>
    <row r="12383" spans="1:41" x14ac:dyDescent="0.25">
      <c r="A12383" s="91" t="s">
        <v>2622</v>
      </c>
      <c r="B12383" s="92" t="s">
        <v>19284</v>
      </c>
      <c r="C12383" s="93" t="s">
        <v>19285</v>
      </c>
      <c r="D12383" s="93" t="s">
        <v>1201</v>
      </c>
      <c r="E12383" s="94">
        <v>46582</v>
      </c>
      <c r="F12383" s="93"/>
      <c r="G12383" s="93"/>
      <c r="H12383" s="93"/>
      <c r="I12383" s="99"/>
      <c r="J12383" s="99"/>
      <c r="K12383" s="99"/>
      <c r="L12383" s="99"/>
      <c r="M12383" s="99"/>
      <c r="N12383" s="99"/>
      <c r="O12383" s="99"/>
      <c r="P12383" s="99"/>
      <c r="Q12383" s="99"/>
      <c r="R12383" s="99"/>
      <c r="S12383" s="99"/>
      <c r="T12383" s="99"/>
      <c r="U12383" s="99"/>
      <c r="V12383" s="99"/>
      <c r="W12383" s="99"/>
      <c r="X12383" s="99"/>
      <c r="Y12383" s="99"/>
      <c r="Z12383" s="99"/>
      <c r="AA12383" s="99"/>
      <c r="AB12383" s="99"/>
      <c r="AC12383" s="99"/>
      <c r="AD12383" s="99"/>
      <c r="AE12383" s="99"/>
      <c r="AF12383" s="99"/>
      <c r="AG12383" s="99"/>
      <c r="AH12383" s="31"/>
      <c r="AI12383" s="31"/>
      <c r="AJ12383" s="31"/>
      <c r="AK12383" s="31"/>
      <c r="AL12383" s="31"/>
      <c r="AO12383" s="376"/>
    </row>
    <row r="12384" spans="1:41" x14ac:dyDescent="0.25">
      <c r="A12384" s="44" t="s">
        <v>18108</v>
      </c>
      <c r="B12384" s="44" t="s">
        <v>3474</v>
      </c>
      <c r="C12384" s="45">
        <v>250503</v>
      </c>
      <c r="D12384" s="45" t="s">
        <v>11363</v>
      </c>
      <c r="E12384" s="45" t="s">
        <v>15608</v>
      </c>
      <c r="AO12384" s="376"/>
    </row>
    <row r="12385" spans="1:41" x14ac:dyDescent="0.25">
      <c r="A12385" s="44" t="s">
        <v>3533</v>
      </c>
      <c r="B12385" s="44" t="s">
        <v>5321</v>
      </c>
      <c r="C12385" s="45">
        <v>26010401</v>
      </c>
      <c r="D12385" s="45" t="s">
        <v>11363</v>
      </c>
      <c r="E12385" s="45" t="s">
        <v>17459</v>
      </c>
      <c r="AO12385" s="376"/>
    </row>
    <row r="12386" spans="1:41" x14ac:dyDescent="0.25">
      <c r="A12386" s="44" t="s">
        <v>3533</v>
      </c>
      <c r="B12386" s="44" t="s">
        <v>3176</v>
      </c>
      <c r="C12386" s="45">
        <v>26010402</v>
      </c>
      <c r="D12386" s="45" t="s">
        <v>11363</v>
      </c>
      <c r="E12386" s="45" t="s">
        <v>17459</v>
      </c>
      <c r="AO12386" s="376"/>
    </row>
    <row r="12387" spans="1:41" x14ac:dyDescent="0.25">
      <c r="A12387" s="44" t="s">
        <v>18859</v>
      </c>
      <c r="B12387" s="44" t="s">
        <v>21399</v>
      </c>
      <c r="C12387" s="45" t="s">
        <v>18888</v>
      </c>
      <c r="D12387" s="45" t="s">
        <v>21447</v>
      </c>
      <c r="E12387" s="46">
        <v>46507</v>
      </c>
      <c r="AO12387" s="376"/>
    </row>
    <row r="12388" spans="1:41" x14ac:dyDescent="0.25">
      <c r="A12388" s="44" t="s">
        <v>4555</v>
      </c>
      <c r="B12388" s="44" t="s">
        <v>1831</v>
      </c>
      <c r="C12388" s="45" t="s">
        <v>9892</v>
      </c>
      <c r="D12388" s="45" t="s">
        <v>11204</v>
      </c>
      <c r="E12388" s="45" t="s">
        <v>2593</v>
      </c>
      <c r="F12388" s="93"/>
      <c r="G12388" s="93"/>
      <c r="H12388" s="93"/>
      <c r="I12388" s="99"/>
      <c r="J12388" s="99"/>
      <c r="K12388" s="99"/>
      <c r="L12388" s="99"/>
      <c r="M12388" s="99"/>
      <c r="N12388" s="99"/>
      <c r="O12388" s="99"/>
      <c r="P12388" s="99"/>
      <c r="Q12388" s="99"/>
      <c r="R12388" s="99"/>
      <c r="S12388" s="99"/>
      <c r="T12388" s="99"/>
      <c r="U12388" s="99"/>
      <c r="V12388" s="99"/>
      <c r="W12388" s="99"/>
      <c r="X12388" s="99"/>
      <c r="Y12388" s="99"/>
      <c r="Z12388" s="99"/>
      <c r="AA12388" s="99"/>
      <c r="AB12388" s="99"/>
      <c r="AC12388" s="99"/>
      <c r="AD12388" s="99"/>
      <c r="AE12388" s="99"/>
      <c r="AF12388" s="99"/>
      <c r="AG12388" s="99"/>
      <c r="AH12388" s="31"/>
      <c r="AI12388" s="31"/>
      <c r="AJ12388" s="31"/>
      <c r="AK12388" s="31"/>
      <c r="AL12388" s="31"/>
      <c r="AO12388" s="376"/>
    </row>
    <row r="12389" spans="1:41" x14ac:dyDescent="0.25">
      <c r="A12389" s="44" t="s">
        <v>4555</v>
      </c>
      <c r="B12389" s="44" t="s">
        <v>1831</v>
      </c>
      <c r="C12389" s="45" t="s">
        <v>9892</v>
      </c>
      <c r="D12389" s="93" t="s">
        <v>17443</v>
      </c>
      <c r="E12389" s="45" t="s">
        <v>2593</v>
      </c>
      <c r="F12389" s="93"/>
      <c r="G12389" s="93"/>
      <c r="H12389" s="93"/>
      <c r="I12389" s="99"/>
      <c r="J12389" s="99"/>
      <c r="K12389" s="99"/>
      <c r="L12389" s="99"/>
      <c r="M12389" s="99"/>
      <c r="N12389" s="99"/>
      <c r="O12389" s="99"/>
      <c r="P12389" s="99"/>
      <c r="Q12389" s="99"/>
      <c r="R12389" s="99"/>
      <c r="S12389" s="99"/>
      <c r="T12389" s="99"/>
      <c r="U12389" s="99"/>
      <c r="V12389" s="99"/>
      <c r="W12389" s="99"/>
      <c r="X12389" s="99"/>
      <c r="Y12389" s="99"/>
      <c r="Z12389" s="99"/>
      <c r="AA12389" s="99"/>
      <c r="AB12389" s="99"/>
      <c r="AC12389" s="99"/>
      <c r="AD12389" s="99"/>
      <c r="AE12389" s="99"/>
      <c r="AF12389" s="99"/>
      <c r="AG12389" s="99"/>
      <c r="AH12389" s="31"/>
      <c r="AI12389" s="31"/>
      <c r="AJ12389" s="31"/>
      <c r="AK12389" s="31"/>
      <c r="AL12389" s="31"/>
      <c r="AO12389" s="376"/>
    </row>
    <row r="12390" spans="1:41" x14ac:dyDescent="0.25">
      <c r="A12390" s="44" t="s">
        <v>4555</v>
      </c>
      <c r="B12390" s="44" t="s">
        <v>1831</v>
      </c>
      <c r="C12390" s="45" t="s">
        <v>9892</v>
      </c>
      <c r="D12390" s="45" t="s">
        <v>9895</v>
      </c>
      <c r="E12390" s="45" t="s">
        <v>2593</v>
      </c>
      <c r="F12390" s="93"/>
      <c r="G12390" s="93"/>
      <c r="H12390" s="93"/>
      <c r="I12390" s="99"/>
      <c r="J12390" s="99"/>
      <c r="K12390" s="99"/>
      <c r="L12390" s="99"/>
      <c r="M12390" s="99"/>
      <c r="N12390" s="99"/>
      <c r="O12390" s="99"/>
      <c r="P12390" s="99"/>
      <c r="Q12390" s="99"/>
      <c r="R12390" s="99"/>
      <c r="S12390" s="99"/>
      <c r="T12390" s="99"/>
      <c r="U12390" s="99"/>
      <c r="V12390" s="99"/>
      <c r="W12390" s="99"/>
      <c r="X12390" s="99"/>
      <c r="Y12390" s="99"/>
      <c r="Z12390" s="99"/>
      <c r="AA12390" s="99"/>
      <c r="AB12390" s="99"/>
      <c r="AC12390" s="99"/>
      <c r="AD12390" s="99"/>
      <c r="AE12390" s="99"/>
      <c r="AF12390" s="99"/>
      <c r="AG12390" s="99"/>
      <c r="AH12390" s="31"/>
      <c r="AI12390" s="31"/>
      <c r="AJ12390" s="31"/>
      <c r="AK12390" s="31"/>
      <c r="AL12390" s="31"/>
      <c r="AO12390" s="376"/>
    </row>
    <row r="12391" spans="1:41" x14ac:dyDescent="0.25">
      <c r="A12391" s="44" t="s">
        <v>13469</v>
      </c>
      <c r="B12391" s="44" t="s">
        <v>21335</v>
      </c>
      <c r="C12391" s="45" t="s">
        <v>13465</v>
      </c>
      <c r="D12391" s="45" t="s">
        <v>21447</v>
      </c>
      <c r="E12391" s="46">
        <v>46538</v>
      </c>
      <c r="AO12391" s="376"/>
    </row>
    <row r="12392" spans="1:41" x14ac:dyDescent="0.25">
      <c r="A12392" s="44" t="s">
        <v>21778</v>
      </c>
      <c r="B12392" s="44" t="s">
        <v>936</v>
      </c>
      <c r="C12392" s="45">
        <v>260703</v>
      </c>
      <c r="D12392" s="45" t="s">
        <v>11363</v>
      </c>
      <c r="E12392" s="45" t="s">
        <v>11150</v>
      </c>
      <c r="AO12392" s="376"/>
    </row>
    <row r="12393" spans="1:41" x14ac:dyDescent="0.25">
      <c r="A12393" s="44" t="s">
        <v>13262</v>
      </c>
      <c r="B12393" s="44" t="s">
        <v>3176</v>
      </c>
      <c r="C12393" s="45">
        <v>25010402</v>
      </c>
      <c r="D12393" s="45" t="s">
        <v>11363</v>
      </c>
      <c r="E12393" s="45" t="s">
        <v>12564</v>
      </c>
      <c r="AO12393" s="376"/>
    </row>
    <row r="12394" spans="1:41" x14ac:dyDescent="0.25">
      <c r="A12394" s="44" t="s">
        <v>13262</v>
      </c>
      <c r="B12394" s="44" t="s">
        <v>5321</v>
      </c>
      <c r="C12394" s="45">
        <v>25010401</v>
      </c>
      <c r="D12394" s="45" t="s">
        <v>11363</v>
      </c>
      <c r="E12394" s="45" t="s">
        <v>12564</v>
      </c>
      <c r="AO12394" s="376"/>
    </row>
    <row r="12395" spans="1:41" x14ac:dyDescent="0.25">
      <c r="A12395" s="44" t="s">
        <v>8886</v>
      </c>
      <c r="B12395" s="44" t="s">
        <v>15040</v>
      </c>
      <c r="C12395" s="45" t="s">
        <v>9150</v>
      </c>
      <c r="D12395" s="367" t="s">
        <v>3696</v>
      </c>
      <c r="E12395" s="328">
        <f>DATE(2027,8,9)</f>
        <v>46608</v>
      </c>
      <c r="F12395" s="32"/>
      <c r="G12395" s="32"/>
      <c r="H12395" s="32"/>
      <c r="I12395" s="31"/>
      <c r="J12395" s="31"/>
      <c r="K12395" s="31"/>
      <c r="L12395" s="31"/>
      <c r="M12395" s="31"/>
      <c r="N12395" s="31"/>
      <c r="O12395" s="31"/>
      <c r="P12395" s="31"/>
      <c r="Q12395" s="31"/>
      <c r="R12395" s="31"/>
      <c r="S12395" s="31"/>
      <c r="T12395" s="31"/>
      <c r="U12395" s="31"/>
      <c r="V12395" s="31"/>
      <c r="W12395" s="31"/>
      <c r="X12395" s="31"/>
      <c r="Y12395" s="31"/>
      <c r="Z12395" s="31"/>
      <c r="AA12395" s="31"/>
      <c r="AB12395" s="31"/>
      <c r="AC12395" s="31"/>
      <c r="AD12395" s="31"/>
      <c r="AE12395" s="31"/>
      <c r="AF12395" s="31"/>
      <c r="AG12395" s="31"/>
      <c r="AH12395" s="31"/>
      <c r="AI12395" s="31"/>
      <c r="AJ12395" s="31"/>
      <c r="AK12395" s="31"/>
      <c r="AL12395" s="31"/>
      <c r="AO12395" s="376"/>
    </row>
    <row r="12396" spans="1:41" x14ac:dyDescent="0.25">
      <c r="A12396" s="76" t="s">
        <v>12371</v>
      </c>
      <c r="B12396" s="44" t="s">
        <v>16074</v>
      </c>
      <c r="C12396" s="45">
        <v>8.26</v>
      </c>
      <c r="D12396" s="45" t="s">
        <v>12549</v>
      </c>
      <c r="E12396" s="46">
        <v>47787</v>
      </c>
      <c r="F12396" s="45"/>
      <c r="G12396" s="93"/>
      <c r="H12396" s="93"/>
      <c r="I12396" s="99"/>
      <c r="J12396" s="99"/>
      <c r="K12396" s="99"/>
      <c r="L12396" s="99"/>
      <c r="M12396" s="99"/>
      <c r="N12396" s="99"/>
      <c r="O12396" s="99"/>
      <c r="P12396" s="99"/>
      <c r="Q12396" s="99"/>
      <c r="R12396" s="99"/>
      <c r="S12396" s="99"/>
      <c r="T12396" s="99"/>
      <c r="U12396" s="99"/>
      <c r="V12396" s="99"/>
      <c r="W12396" s="99"/>
      <c r="X12396" s="99"/>
      <c r="Y12396" s="99"/>
      <c r="Z12396" s="99"/>
      <c r="AA12396" s="99"/>
      <c r="AB12396" s="99"/>
      <c r="AC12396" s="99"/>
      <c r="AD12396" s="99"/>
      <c r="AE12396" s="99"/>
      <c r="AF12396" s="99"/>
      <c r="AG12396" s="99"/>
      <c r="AH12396" s="31"/>
      <c r="AI12396" s="31"/>
      <c r="AJ12396" s="31"/>
      <c r="AK12396" s="31"/>
      <c r="AL12396" s="31"/>
      <c r="AO12396" s="376"/>
    </row>
    <row r="12397" spans="1:41" x14ac:dyDescent="0.25">
      <c r="A12397" s="44" t="s">
        <v>12371</v>
      </c>
      <c r="B12397" s="44" t="s">
        <v>12111</v>
      </c>
      <c r="C12397" s="45">
        <v>13.24</v>
      </c>
      <c r="D12397" s="45" t="s">
        <v>12549</v>
      </c>
      <c r="E12397" s="46">
        <v>47299</v>
      </c>
      <c r="F12397" s="45"/>
      <c r="G12397" s="93"/>
      <c r="H12397" s="93"/>
      <c r="I12397" s="99"/>
      <c r="J12397" s="99"/>
      <c r="K12397" s="99"/>
      <c r="L12397" s="99"/>
      <c r="M12397" s="99"/>
      <c r="N12397" s="99"/>
      <c r="O12397" s="99"/>
      <c r="P12397" s="99"/>
      <c r="Q12397" s="99"/>
      <c r="R12397" s="99"/>
      <c r="S12397" s="99"/>
      <c r="T12397" s="99"/>
      <c r="U12397" s="99"/>
      <c r="V12397" s="99"/>
      <c r="W12397" s="99"/>
      <c r="X12397" s="99"/>
      <c r="Y12397" s="99"/>
      <c r="Z12397" s="99"/>
      <c r="AA12397" s="99"/>
      <c r="AB12397" s="99"/>
      <c r="AC12397" s="99"/>
      <c r="AD12397" s="99"/>
      <c r="AE12397" s="99"/>
      <c r="AF12397" s="99"/>
      <c r="AG12397" s="99"/>
      <c r="AH12397" s="31"/>
      <c r="AI12397" s="31"/>
      <c r="AJ12397" s="31"/>
      <c r="AK12397" s="31"/>
      <c r="AL12397" s="31"/>
      <c r="AO12397" s="376"/>
    </row>
    <row r="12398" spans="1:41" x14ac:dyDescent="0.25">
      <c r="A12398" s="44" t="s">
        <v>12371</v>
      </c>
      <c r="B12398" s="44" t="s">
        <v>12102</v>
      </c>
      <c r="C12398" s="45">
        <v>21.23</v>
      </c>
      <c r="D12398" s="45" t="s">
        <v>12549</v>
      </c>
      <c r="E12398" s="46">
        <v>46934</v>
      </c>
      <c r="F12398" s="45"/>
      <c r="G12398" s="93"/>
      <c r="H12398" s="93"/>
      <c r="I12398" s="99"/>
      <c r="J12398" s="99"/>
      <c r="K12398" s="99"/>
      <c r="L12398" s="99"/>
      <c r="M12398" s="99"/>
      <c r="N12398" s="99"/>
      <c r="O12398" s="99"/>
      <c r="P12398" s="99"/>
      <c r="Q12398" s="99"/>
      <c r="R12398" s="99"/>
      <c r="S12398" s="99"/>
      <c r="T12398" s="99"/>
      <c r="U12398" s="99"/>
      <c r="V12398" s="99"/>
      <c r="W12398" s="99"/>
      <c r="X12398" s="99"/>
      <c r="Y12398" s="99"/>
      <c r="Z12398" s="99"/>
      <c r="AA12398" s="99"/>
      <c r="AB12398" s="99"/>
      <c r="AC12398" s="99"/>
      <c r="AD12398" s="99"/>
      <c r="AE12398" s="99"/>
      <c r="AF12398" s="99"/>
      <c r="AG12398" s="99"/>
      <c r="AH12398" s="31"/>
      <c r="AI12398" s="31"/>
      <c r="AJ12398" s="31"/>
      <c r="AK12398" s="31"/>
      <c r="AL12398" s="31"/>
      <c r="AO12398" s="376"/>
    </row>
    <row r="12399" spans="1:41" x14ac:dyDescent="0.25">
      <c r="A12399" s="44" t="s">
        <v>21779</v>
      </c>
      <c r="B12399" s="44" t="s">
        <v>5321</v>
      </c>
      <c r="C12399" s="45">
        <v>26010401</v>
      </c>
      <c r="D12399" s="45" t="s">
        <v>11363</v>
      </c>
      <c r="E12399" s="45" t="s">
        <v>17459</v>
      </c>
      <c r="AO12399" s="376"/>
    </row>
    <row r="12400" spans="1:41" x14ac:dyDescent="0.25">
      <c r="A12400" s="44" t="s">
        <v>15873</v>
      </c>
      <c r="B12400" s="44" t="s">
        <v>3176</v>
      </c>
      <c r="C12400" s="45">
        <v>25010402</v>
      </c>
      <c r="D12400" s="45" t="s">
        <v>11363</v>
      </c>
      <c r="E12400" s="45" t="s">
        <v>12564</v>
      </c>
      <c r="AO12400" s="376"/>
    </row>
    <row r="12401" spans="1:41" x14ac:dyDescent="0.25">
      <c r="A12401" s="44" t="s">
        <v>15873</v>
      </c>
      <c r="B12401" s="44" t="s">
        <v>5321</v>
      </c>
      <c r="C12401" s="45">
        <v>25010401</v>
      </c>
      <c r="D12401" s="45" t="s">
        <v>11363</v>
      </c>
      <c r="E12401" s="45" t="s">
        <v>12564</v>
      </c>
      <c r="AO12401" s="376"/>
    </row>
    <row r="12402" spans="1:41" x14ac:dyDescent="0.25">
      <c r="A12402" s="44" t="s">
        <v>11986</v>
      </c>
      <c r="B12402" s="44" t="s">
        <v>17605</v>
      </c>
      <c r="C12402" s="45">
        <v>240901</v>
      </c>
      <c r="D12402" s="45" t="s">
        <v>11363</v>
      </c>
      <c r="E12402" s="45" t="s">
        <v>4826</v>
      </c>
      <c r="AO12402" s="376"/>
    </row>
    <row r="12403" spans="1:41" x14ac:dyDescent="0.25">
      <c r="A12403" s="44" t="s">
        <v>18109</v>
      </c>
      <c r="B12403" s="44" t="s">
        <v>5321</v>
      </c>
      <c r="C12403" s="45">
        <v>26010401</v>
      </c>
      <c r="D12403" s="45" t="s">
        <v>11363</v>
      </c>
      <c r="E12403" s="45" t="s">
        <v>17459</v>
      </c>
      <c r="AO12403" s="376"/>
    </row>
    <row r="12404" spans="1:41" x14ac:dyDescent="0.25">
      <c r="A12404" s="44" t="s">
        <v>18110</v>
      </c>
      <c r="B12404" s="44" t="s">
        <v>928</v>
      </c>
      <c r="C12404" s="45">
        <v>231104</v>
      </c>
      <c r="D12404" s="45" t="s">
        <v>11363</v>
      </c>
      <c r="E12404" s="45" t="s">
        <v>8334</v>
      </c>
      <c r="AO12404" s="376"/>
    </row>
    <row r="12405" spans="1:41" x14ac:dyDescent="0.25">
      <c r="A12405" s="44" t="s">
        <v>18110</v>
      </c>
      <c r="B12405" s="44" t="s">
        <v>3475</v>
      </c>
      <c r="C12405" s="45">
        <v>260301</v>
      </c>
      <c r="D12405" s="45" t="s">
        <v>11363</v>
      </c>
      <c r="E12405" s="45" t="s">
        <v>17625</v>
      </c>
      <c r="AO12405" s="376"/>
    </row>
    <row r="12406" spans="1:41" x14ac:dyDescent="0.3">
      <c r="A12406" s="99" t="s">
        <v>15484</v>
      </c>
      <c r="B12406" s="92" t="s">
        <v>3962</v>
      </c>
      <c r="C12406" s="93" t="s">
        <v>15481</v>
      </c>
      <c r="D12406" s="93" t="s">
        <v>1201</v>
      </c>
      <c r="E12406" s="94">
        <v>46681</v>
      </c>
      <c r="F12406" s="93"/>
      <c r="G12406" s="93"/>
      <c r="H12406" s="93" t="s">
        <v>1190</v>
      </c>
      <c r="I12406" s="99"/>
      <c r="J12406" s="99"/>
      <c r="K12406" s="99"/>
      <c r="L12406" s="99"/>
      <c r="M12406" s="99"/>
      <c r="N12406" s="99"/>
      <c r="O12406" s="99"/>
      <c r="P12406" s="99"/>
      <c r="Q12406" s="99"/>
      <c r="R12406" s="99"/>
      <c r="S12406" s="99"/>
      <c r="T12406" s="99"/>
      <c r="U12406" s="99"/>
      <c r="V12406" s="99"/>
      <c r="W12406" s="99"/>
      <c r="X12406" s="99"/>
      <c r="Y12406" s="99"/>
      <c r="Z12406" s="99"/>
      <c r="AA12406" s="99"/>
      <c r="AB12406" s="99"/>
      <c r="AC12406" s="99"/>
      <c r="AD12406" s="99"/>
      <c r="AE12406" s="99"/>
      <c r="AF12406" s="99"/>
      <c r="AG12406" s="99"/>
      <c r="AH12406" s="31"/>
      <c r="AI12406" s="31"/>
      <c r="AJ12406" s="31"/>
      <c r="AK12406" s="31"/>
      <c r="AL12406" s="31"/>
      <c r="AO12406" s="376"/>
    </row>
    <row r="12407" spans="1:41" x14ac:dyDescent="0.25">
      <c r="A12407" s="44" t="s">
        <v>9496</v>
      </c>
      <c r="B12407" s="92" t="s">
        <v>9602</v>
      </c>
      <c r="C12407" s="45" t="s">
        <v>9334</v>
      </c>
      <c r="D12407" s="93" t="s">
        <v>9601</v>
      </c>
      <c r="E12407" s="94">
        <v>46568</v>
      </c>
      <c r="F12407" s="93"/>
      <c r="G12407" s="93"/>
      <c r="H12407" s="93"/>
      <c r="I12407" s="99"/>
      <c r="J12407" s="99"/>
      <c r="K12407" s="99"/>
      <c r="L12407" s="99"/>
      <c r="M12407" s="99"/>
      <c r="N12407" s="99"/>
      <c r="O12407" s="253"/>
      <c r="P12407" s="99"/>
      <c r="Q12407" s="99"/>
      <c r="R12407" s="99"/>
      <c r="S12407" s="99"/>
      <c r="T12407" s="99"/>
      <c r="U12407" s="99"/>
      <c r="V12407" s="99"/>
      <c r="W12407" s="99"/>
      <c r="X12407" s="99"/>
      <c r="Y12407" s="99"/>
      <c r="Z12407" s="99"/>
      <c r="AA12407" s="99"/>
      <c r="AB12407" s="99"/>
      <c r="AC12407" s="99"/>
      <c r="AD12407" s="99"/>
      <c r="AE12407" s="99"/>
      <c r="AF12407" s="99"/>
      <c r="AG12407" s="99"/>
      <c r="AH12407" s="31"/>
      <c r="AI12407" s="31"/>
      <c r="AJ12407" s="31"/>
      <c r="AK12407" s="31"/>
      <c r="AL12407" s="31"/>
      <c r="AO12407" s="376"/>
    </row>
    <row r="12408" spans="1:41" x14ac:dyDescent="0.25">
      <c r="A12408" s="44" t="s">
        <v>21780</v>
      </c>
      <c r="B12408" s="44" t="s">
        <v>3052</v>
      </c>
      <c r="C12408" s="45">
        <v>260502</v>
      </c>
      <c r="D12408" s="45" t="s">
        <v>11363</v>
      </c>
      <c r="E12408" s="45" t="s">
        <v>10349</v>
      </c>
      <c r="AO12408" s="376"/>
    </row>
    <row r="12409" spans="1:41" x14ac:dyDescent="0.25">
      <c r="A12409" s="44" t="s">
        <v>21780</v>
      </c>
      <c r="B12409" s="44" t="s">
        <v>21449</v>
      </c>
      <c r="C12409" s="45">
        <v>260504</v>
      </c>
      <c r="D12409" s="45" t="s">
        <v>11363</v>
      </c>
      <c r="E12409" s="45" t="s">
        <v>21450</v>
      </c>
      <c r="AO12409" s="376"/>
    </row>
    <row r="12410" spans="1:41" x14ac:dyDescent="0.25">
      <c r="A12410" s="44" t="s">
        <v>13263</v>
      </c>
      <c r="B12410" s="44" t="s">
        <v>199</v>
      </c>
      <c r="C12410" s="45">
        <v>241001</v>
      </c>
      <c r="D12410" s="45" t="s">
        <v>11363</v>
      </c>
      <c r="E12410" s="45" t="s">
        <v>5332</v>
      </c>
      <c r="AO12410" s="376"/>
    </row>
    <row r="12411" spans="1:41" x14ac:dyDescent="0.25">
      <c r="A12411" s="44" t="s">
        <v>13263</v>
      </c>
      <c r="B12411" s="44" t="s">
        <v>5321</v>
      </c>
      <c r="C12411" s="45">
        <v>25010401</v>
      </c>
      <c r="D12411" s="45" t="s">
        <v>11363</v>
      </c>
      <c r="E12411" s="45" t="s">
        <v>12564</v>
      </c>
      <c r="AO12411" s="376"/>
    </row>
    <row r="12412" spans="1:41" x14ac:dyDescent="0.3">
      <c r="A12412" s="57" t="s">
        <v>4698</v>
      </c>
      <c r="B12412" s="57" t="s">
        <v>4731</v>
      </c>
      <c r="C12412" s="62" t="s">
        <v>4755</v>
      </c>
      <c r="D12412" s="62" t="s">
        <v>20886</v>
      </c>
      <c r="E12412" s="368" t="s">
        <v>9707</v>
      </c>
      <c r="F12412" s="32"/>
      <c r="G12412" s="32"/>
      <c r="H12412" s="32"/>
      <c r="I12412" s="31"/>
      <c r="J12412" s="31"/>
      <c r="K12412" s="31"/>
      <c r="L12412" s="31"/>
      <c r="M12412" s="31"/>
      <c r="N12412" s="31"/>
      <c r="O12412" s="31"/>
      <c r="P12412" s="31"/>
      <c r="Q12412" s="31"/>
      <c r="R12412" s="31"/>
      <c r="S12412" s="31"/>
      <c r="T12412" s="31"/>
      <c r="U12412" s="31"/>
      <c r="V12412" s="31"/>
      <c r="W12412" s="31"/>
      <c r="X12412" s="31"/>
      <c r="Y12412" s="31"/>
      <c r="Z12412" s="31"/>
      <c r="AA12412" s="31"/>
      <c r="AB12412" s="31"/>
      <c r="AC12412" s="31"/>
      <c r="AD12412" s="31"/>
      <c r="AE12412" s="31"/>
      <c r="AF12412" s="31"/>
      <c r="AG12412" s="31"/>
      <c r="AH12412" s="31"/>
      <c r="AI12412" s="31"/>
      <c r="AJ12412" s="31"/>
      <c r="AK12412" s="31"/>
      <c r="AL12412" s="31"/>
      <c r="AO12412" s="376"/>
    </row>
    <row r="12413" spans="1:41" x14ac:dyDescent="0.25">
      <c r="A12413" s="44" t="s">
        <v>4698</v>
      </c>
      <c r="B12413" s="44" t="s">
        <v>10347</v>
      </c>
      <c r="C12413" s="45">
        <v>240402</v>
      </c>
      <c r="D12413" s="45" t="s">
        <v>11363</v>
      </c>
      <c r="E12413" s="45" t="s">
        <v>5037</v>
      </c>
      <c r="AO12413" s="376"/>
    </row>
    <row r="12414" spans="1:41" x14ac:dyDescent="0.25">
      <c r="A12414" s="44" t="s">
        <v>4698</v>
      </c>
      <c r="B12414" s="44" t="s">
        <v>5134</v>
      </c>
      <c r="C12414" s="45">
        <v>250802</v>
      </c>
      <c r="D12414" s="45" t="s">
        <v>11363</v>
      </c>
      <c r="E12414" s="45" t="s">
        <v>9880</v>
      </c>
      <c r="AO12414" s="376"/>
    </row>
    <row r="12415" spans="1:41" x14ac:dyDescent="0.25">
      <c r="A12415" s="44" t="s">
        <v>4698</v>
      </c>
      <c r="B12415" s="44" t="s">
        <v>931</v>
      </c>
      <c r="C12415" s="45">
        <v>260101</v>
      </c>
      <c r="D12415" s="45" t="s">
        <v>11363</v>
      </c>
      <c r="E12415" s="45" t="s">
        <v>8292</v>
      </c>
      <c r="AO12415" s="376"/>
    </row>
    <row r="12416" spans="1:41" x14ac:dyDescent="0.25">
      <c r="A12416" s="44" t="s">
        <v>4698</v>
      </c>
      <c r="B12416" s="44" t="s">
        <v>938</v>
      </c>
      <c r="C12416" s="45">
        <v>260103</v>
      </c>
      <c r="D12416" s="45" t="s">
        <v>11363</v>
      </c>
      <c r="E12416" s="45" t="s">
        <v>8292</v>
      </c>
      <c r="AO12416" s="376"/>
    </row>
    <row r="12417" spans="1:41" x14ac:dyDescent="0.25">
      <c r="A12417" s="44" t="s">
        <v>4698</v>
      </c>
      <c r="B12417" s="44" t="s">
        <v>9248</v>
      </c>
      <c r="C12417" s="45">
        <v>260105</v>
      </c>
      <c r="D12417" s="45" t="s">
        <v>11363</v>
      </c>
      <c r="E12417" s="45" t="s">
        <v>17625</v>
      </c>
      <c r="AO12417" s="376"/>
    </row>
    <row r="12418" spans="1:41" x14ac:dyDescent="0.25">
      <c r="A12418" s="44" t="s">
        <v>585</v>
      </c>
      <c r="B12418" s="44" t="s">
        <v>21429</v>
      </c>
      <c r="C12418" s="45" t="s">
        <v>16553</v>
      </c>
      <c r="D12418" s="45" t="s">
        <v>21447</v>
      </c>
      <c r="E12418" s="46">
        <v>46446</v>
      </c>
      <c r="AO12418" s="376"/>
    </row>
    <row r="12419" spans="1:41" x14ac:dyDescent="0.25">
      <c r="A12419" s="44" t="s">
        <v>12372</v>
      </c>
      <c r="B12419" s="44" t="s">
        <v>12129</v>
      </c>
      <c r="C12419" s="45">
        <v>20.239999999999998</v>
      </c>
      <c r="D12419" s="45" t="s">
        <v>12549</v>
      </c>
      <c r="E12419" s="46">
        <v>47299</v>
      </c>
      <c r="F12419" s="45"/>
      <c r="G12419" s="93"/>
      <c r="H12419" s="93"/>
      <c r="I12419" s="99"/>
      <c r="J12419" s="99"/>
      <c r="K12419" s="99"/>
      <c r="L12419" s="99"/>
      <c r="M12419" s="99"/>
      <c r="N12419" s="99"/>
      <c r="O12419" s="99"/>
      <c r="P12419" s="99"/>
      <c r="Q12419" s="99"/>
      <c r="R12419" s="99"/>
      <c r="S12419" s="99"/>
      <c r="T12419" s="99"/>
      <c r="U12419" s="99"/>
      <c r="V12419" s="99"/>
      <c r="W12419" s="99"/>
      <c r="X12419" s="99"/>
      <c r="Y12419" s="99"/>
      <c r="Z12419" s="99"/>
      <c r="AA12419" s="99"/>
      <c r="AB12419" s="99"/>
      <c r="AC12419" s="99"/>
      <c r="AD12419" s="99"/>
      <c r="AE12419" s="99"/>
      <c r="AF12419" s="99"/>
      <c r="AG12419" s="99"/>
      <c r="AH12419" s="31"/>
      <c r="AI12419" s="31"/>
      <c r="AJ12419" s="31"/>
      <c r="AK12419" s="31"/>
      <c r="AL12419" s="31"/>
      <c r="AO12419" s="376"/>
    </row>
    <row r="12420" spans="1:41" x14ac:dyDescent="0.3">
      <c r="A12420" s="92" t="s">
        <v>12992</v>
      </c>
      <c r="B12420" s="92" t="s">
        <v>12986</v>
      </c>
      <c r="C12420" s="318" t="s">
        <v>4755</v>
      </c>
      <c r="D12420" s="318" t="s">
        <v>13017</v>
      </c>
      <c r="E12420" s="320">
        <v>46752</v>
      </c>
      <c r="F12420" s="93"/>
      <c r="G12420" s="93"/>
      <c r="H12420" s="93"/>
      <c r="I12420" s="99"/>
      <c r="J12420" s="99"/>
      <c r="K12420" s="99"/>
      <c r="L12420" s="99"/>
      <c r="M12420" s="99"/>
      <c r="N12420" s="99"/>
      <c r="O12420" s="99"/>
      <c r="P12420" s="99"/>
      <c r="Q12420" s="99"/>
      <c r="R12420" s="99"/>
      <c r="S12420" s="99"/>
      <c r="T12420" s="99"/>
      <c r="U12420" s="99"/>
      <c r="V12420" s="99"/>
      <c r="W12420" s="99"/>
      <c r="X12420" s="99"/>
      <c r="Y12420" s="99"/>
      <c r="Z12420" s="99"/>
      <c r="AA12420" s="99"/>
      <c r="AB12420" s="99"/>
      <c r="AC12420" s="99"/>
      <c r="AD12420" s="99"/>
      <c r="AE12420" s="99"/>
      <c r="AF12420" s="99"/>
      <c r="AG12420" s="99"/>
      <c r="AH12420" s="31"/>
      <c r="AI12420" s="31"/>
      <c r="AJ12420" s="31"/>
      <c r="AK12420" s="31"/>
      <c r="AL12420" s="31"/>
      <c r="AO12420" s="376"/>
    </row>
    <row r="12421" spans="1:41" x14ac:dyDescent="0.25">
      <c r="A12421" s="44" t="s">
        <v>8887</v>
      </c>
      <c r="B12421" s="44" t="s">
        <v>16788</v>
      </c>
      <c r="C12421" s="45" t="s">
        <v>17046</v>
      </c>
      <c r="D12421" s="367" t="s">
        <v>3696</v>
      </c>
      <c r="E12421" s="328">
        <f>DATE(2029,12,8)</f>
        <v>47460</v>
      </c>
      <c r="F12421" s="32"/>
      <c r="G12421" s="32"/>
      <c r="H12421" s="32"/>
      <c r="I12421" s="31"/>
      <c r="J12421" s="31"/>
      <c r="K12421" s="31"/>
      <c r="L12421" s="31"/>
      <c r="M12421" s="31"/>
      <c r="N12421" s="31"/>
      <c r="O12421" s="31"/>
      <c r="P12421" s="31"/>
      <c r="Q12421" s="31"/>
      <c r="R12421" s="31"/>
      <c r="S12421" s="31"/>
      <c r="T12421" s="31"/>
      <c r="U12421" s="31"/>
      <c r="V12421" s="31"/>
      <c r="W12421" s="31"/>
      <c r="X12421" s="31"/>
      <c r="Y12421" s="31"/>
      <c r="Z12421" s="31"/>
      <c r="AA12421" s="31"/>
      <c r="AB12421" s="31"/>
      <c r="AC12421" s="31"/>
      <c r="AD12421" s="31"/>
      <c r="AE12421" s="31"/>
      <c r="AF12421" s="31"/>
      <c r="AG12421" s="31"/>
      <c r="AH12421" s="31"/>
      <c r="AI12421" s="31"/>
      <c r="AJ12421" s="31"/>
      <c r="AK12421" s="31"/>
      <c r="AL12421" s="31"/>
      <c r="AO12421" s="376"/>
    </row>
    <row r="12422" spans="1:41" x14ac:dyDescent="0.25">
      <c r="A12422" s="44" t="s">
        <v>10639</v>
      </c>
      <c r="B12422" s="44" t="s">
        <v>10348</v>
      </c>
      <c r="C12422" s="45">
        <v>240501</v>
      </c>
      <c r="D12422" s="45" t="s">
        <v>11363</v>
      </c>
      <c r="E12422" s="45" t="s">
        <v>10349</v>
      </c>
      <c r="AO12422" s="376"/>
    </row>
    <row r="12423" spans="1:41" x14ac:dyDescent="0.25">
      <c r="A12423" s="44" t="s">
        <v>13875</v>
      </c>
      <c r="B12423" s="44" t="s">
        <v>15041</v>
      </c>
      <c r="C12423" s="45" t="s">
        <v>13876</v>
      </c>
      <c r="D12423" s="367" t="s">
        <v>3696</v>
      </c>
      <c r="E12423" s="328">
        <f>DATE(2029,4,4)</f>
        <v>47212</v>
      </c>
      <c r="F12423" s="32"/>
      <c r="G12423" s="32"/>
      <c r="H12423" s="32"/>
      <c r="I12423" s="31"/>
      <c r="J12423" s="31"/>
      <c r="K12423" s="31"/>
      <c r="L12423" s="31"/>
      <c r="M12423" s="31"/>
      <c r="N12423" s="31"/>
      <c r="O12423" s="31"/>
      <c r="P12423" s="31"/>
      <c r="Q12423" s="31"/>
      <c r="R12423" s="31"/>
      <c r="S12423" s="31"/>
      <c r="T12423" s="31"/>
      <c r="U12423" s="31"/>
      <c r="V12423" s="31"/>
      <c r="W12423" s="31"/>
      <c r="X12423" s="31"/>
      <c r="Y12423" s="31"/>
      <c r="Z12423" s="31"/>
      <c r="AA12423" s="31"/>
      <c r="AB12423" s="31"/>
      <c r="AC12423" s="31"/>
      <c r="AD12423" s="31"/>
      <c r="AE12423" s="31"/>
      <c r="AF12423" s="31"/>
      <c r="AG12423" s="31"/>
      <c r="AH12423" s="31"/>
      <c r="AI12423" s="31"/>
      <c r="AJ12423" s="31"/>
      <c r="AK12423" s="31"/>
      <c r="AL12423" s="31"/>
      <c r="AO12423" s="376"/>
    </row>
    <row r="12424" spans="1:41" x14ac:dyDescent="0.3">
      <c r="A12424" s="333" t="s">
        <v>18711</v>
      </c>
      <c r="B12424" s="333" t="s">
        <v>1167</v>
      </c>
      <c r="C12424" s="125" t="s">
        <v>17236</v>
      </c>
      <c r="D12424" s="32" t="s">
        <v>20309</v>
      </c>
      <c r="E12424" s="125" t="s">
        <v>8292</v>
      </c>
      <c r="F12424" s="125" t="s">
        <v>1189</v>
      </c>
      <c r="G12424" s="125" t="s">
        <v>1190</v>
      </c>
      <c r="AO12424" s="376"/>
    </row>
    <row r="12425" spans="1:41" x14ac:dyDescent="0.25">
      <c r="A12425" s="262" t="s">
        <v>8604</v>
      </c>
      <c r="B12425" s="262" t="s">
        <v>8588</v>
      </c>
      <c r="C12425" s="263">
        <v>791202309002</v>
      </c>
      <c r="D12425" s="263" t="s">
        <v>6271</v>
      </c>
      <c r="E12425" s="264" t="s">
        <v>8615</v>
      </c>
      <c r="F12425" s="93"/>
      <c r="G12425" s="93"/>
      <c r="H12425" s="93"/>
      <c r="I12425" s="99"/>
      <c r="J12425" s="99"/>
      <c r="K12425" s="99"/>
      <c r="L12425" s="99"/>
      <c r="M12425" s="99"/>
      <c r="N12425" s="99"/>
      <c r="O12425" s="99"/>
      <c r="P12425" s="99"/>
      <c r="Q12425" s="99"/>
      <c r="R12425" s="99"/>
      <c r="S12425" s="99"/>
      <c r="T12425" s="99"/>
      <c r="U12425" s="99"/>
      <c r="V12425" s="99"/>
      <c r="W12425" s="99"/>
      <c r="X12425" s="99"/>
      <c r="Y12425" s="99"/>
      <c r="Z12425" s="99"/>
      <c r="AA12425" s="99"/>
      <c r="AB12425" s="99"/>
      <c r="AC12425" s="99"/>
      <c r="AD12425" s="99"/>
      <c r="AE12425" s="99"/>
      <c r="AF12425" s="99"/>
      <c r="AG12425" s="99"/>
      <c r="AH12425" s="31"/>
      <c r="AI12425" s="31"/>
      <c r="AJ12425" s="31"/>
      <c r="AK12425" s="31"/>
      <c r="AL12425" s="31"/>
      <c r="AO12425" s="376"/>
    </row>
    <row r="12426" spans="1:41" x14ac:dyDescent="0.3">
      <c r="A12426" s="333" t="s">
        <v>15399</v>
      </c>
      <c r="B12426" s="333" t="s">
        <v>4815</v>
      </c>
      <c r="C12426" s="125" t="s">
        <v>15581</v>
      </c>
      <c r="D12426" s="32" t="s">
        <v>20309</v>
      </c>
      <c r="E12426" s="125" t="s">
        <v>9839</v>
      </c>
      <c r="F12426" s="125" t="s">
        <v>1189</v>
      </c>
      <c r="G12426" s="125" t="s">
        <v>1190</v>
      </c>
      <c r="AO12426" s="376"/>
    </row>
    <row r="12427" spans="1:41" x14ac:dyDescent="0.3">
      <c r="A12427" s="333" t="s">
        <v>11485</v>
      </c>
      <c r="B12427" s="333" t="s">
        <v>1160</v>
      </c>
      <c r="C12427" s="125" t="s">
        <v>10947</v>
      </c>
      <c r="D12427" s="32" t="s">
        <v>20309</v>
      </c>
      <c r="E12427" s="125" t="s">
        <v>7420</v>
      </c>
      <c r="F12427" s="125" t="s">
        <v>1189</v>
      </c>
      <c r="G12427" s="125" t="s">
        <v>1190</v>
      </c>
      <c r="AO12427" s="376"/>
    </row>
    <row r="12428" spans="1:41" x14ac:dyDescent="0.3">
      <c r="A12428" s="333" t="s">
        <v>11485</v>
      </c>
      <c r="B12428" s="333" t="s">
        <v>1163</v>
      </c>
      <c r="C12428" s="125" t="s">
        <v>11367</v>
      </c>
      <c r="D12428" s="32" t="s">
        <v>20309</v>
      </c>
      <c r="E12428" s="125" t="s">
        <v>4826</v>
      </c>
      <c r="F12428" s="125" t="s">
        <v>1189</v>
      </c>
      <c r="G12428" s="125" t="s">
        <v>1190</v>
      </c>
      <c r="AO12428" s="376"/>
    </row>
    <row r="12429" spans="1:41" x14ac:dyDescent="0.3">
      <c r="A12429" s="333" t="s">
        <v>13345</v>
      </c>
      <c r="B12429" s="333" t="s">
        <v>1157</v>
      </c>
      <c r="C12429" s="125" t="s">
        <v>13318</v>
      </c>
      <c r="D12429" s="32" t="s">
        <v>20309</v>
      </c>
      <c r="E12429" s="125" t="s">
        <v>12551</v>
      </c>
      <c r="F12429" s="125" t="s">
        <v>1189</v>
      </c>
      <c r="G12429" s="125" t="s">
        <v>1190</v>
      </c>
      <c r="AO12429" s="376"/>
    </row>
    <row r="12430" spans="1:41" x14ac:dyDescent="0.25">
      <c r="A12430" s="44" t="s">
        <v>13264</v>
      </c>
      <c r="B12430" s="44" t="s">
        <v>5321</v>
      </c>
      <c r="C12430" s="45">
        <v>25010401</v>
      </c>
      <c r="D12430" s="45" t="s">
        <v>11363</v>
      </c>
      <c r="E12430" s="45" t="s">
        <v>12564</v>
      </c>
      <c r="AO12430" s="376"/>
    </row>
    <row r="12431" spans="1:41" x14ac:dyDescent="0.25">
      <c r="A12431" s="44" t="s">
        <v>16585</v>
      </c>
      <c r="B12431" s="44" t="s">
        <v>21434</v>
      </c>
      <c r="C12431" s="45" t="s">
        <v>16562</v>
      </c>
      <c r="D12431" s="45" t="s">
        <v>21447</v>
      </c>
      <c r="E12431" s="46">
        <v>46418</v>
      </c>
      <c r="AO12431" s="376"/>
    </row>
    <row r="12432" spans="1:41" x14ac:dyDescent="0.3">
      <c r="A12432" s="333" t="s">
        <v>15400</v>
      </c>
      <c r="B12432" s="333" t="s">
        <v>15474</v>
      </c>
      <c r="C12432" s="125" t="s">
        <v>15475</v>
      </c>
      <c r="D12432" s="32" t="s">
        <v>20309</v>
      </c>
      <c r="E12432" s="125" t="s">
        <v>11886</v>
      </c>
      <c r="F12432" s="125" t="s">
        <v>1189</v>
      </c>
      <c r="G12432" s="125" t="s">
        <v>1190</v>
      </c>
      <c r="AO12432" s="376"/>
    </row>
    <row r="12433" spans="1:41" x14ac:dyDescent="0.25">
      <c r="A12433" s="44" t="s">
        <v>20963</v>
      </c>
      <c r="B12433" s="44" t="s">
        <v>14738</v>
      </c>
      <c r="C12433" s="45" t="s">
        <v>21077</v>
      </c>
      <c r="D12433" s="367" t="s">
        <v>3696</v>
      </c>
      <c r="E12433" s="328">
        <f>DATE(2030,6,11)</f>
        <v>47645</v>
      </c>
      <c r="F12433" s="32"/>
      <c r="G12433" s="32"/>
      <c r="H12433" s="32"/>
      <c r="I12433" s="31"/>
      <c r="J12433" s="31"/>
      <c r="K12433" s="31"/>
      <c r="L12433" s="31"/>
      <c r="M12433" s="31"/>
      <c r="N12433" s="31"/>
      <c r="O12433" s="31"/>
      <c r="P12433" s="31"/>
      <c r="Q12433" s="31"/>
      <c r="R12433" s="31"/>
      <c r="S12433" s="31"/>
      <c r="T12433" s="31"/>
      <c r="U12433" s="31"/>
      <c r="V12433" s="31"/>
      <c r="W12433" s="31"/>
      <c r="X12433" s="31"/>
      <c r="Y12433" s="31"/>
      <c r="Z12433" s="31"/>
      <c r="AA12433" s="31"/>
      <c r="AB12433" s="31"/>
      <c r="AC12433" s="31"/>
      <c r="AD12433" s="31"/>
      <c r="AE12433" s="31"/>
      <c r="AF12433" s="31"/>
      <c r="AG12433" s="31"/>
      <c r="AH12433" s="31"/>
      <c r="AI12433" s="31"/>
      <c r="AJ12433" s="31"/>
      <c r="AK12433" s="31"/>
      <c r="AL12433" s="31"/>
      <c r="AO12433" s="376"/>
    </row>
    <row r="12434" spans="1:41" x14ac:dyDescent="0.25">
      <c r="A12434" s="44" t="s">
        <v>12716</v>
      </c>
      <c r="B12434" s="44" t="s">
        <v>939</v>
      </c>
      <c r="C12434" s="45">
        <v>241202</v>
      </c>
      <c r="D12434" s="45" t="s">
        <v>11363</v>
      </c>
      <c r="E12434" s="45" t="s">
        <v>12554</v>
      </c>
      <c r="AO12434" s="376"/>
    </row>
    <row r="12435" spans="1:41" x14ac:dyDescent="0.25">
      <c r="A12435" s="44" t="s">
        <v>18111</v>
      </c>
      <c r="B12435" s="44" t="s">
        <v>12555</v>
      </c>
      <c r="C12435" s="45">
        <v>241101</v>
      </c>
      <c r="D12435" s="45" t="s">
        <v>11363</v>
      </c>
      <c r="E12435" s="45" t="s">
        <v>5332</v>
      </c>
      <c r="AO12435" s="376"/>
    </row>
    <row r="12436" spans="1:41" x14ac:dyDescent="0.25">
      <c r="A12436" s="135" t="s">
        <v>5780</v>
      </c>
      <c r="B12436" s="131" t="s">
        <v>5776</v>
      </c>
      <c r="C12436" s="96" t="s">
        <v>5777</v>
      </c>
      <c r="D12436" s="96" t="s">
        <v>1201</v>
      </c>
      <c r="E12436" s="112">
        <v>46341</v>
      </c>
      <c r="F12436" s="93"/>
      <c r="G12436" s="93"/>
      <c r="H12436" s="93"/>
      <c r="I12436" s="99"/>
      <c r="J12436" s="99"/>
      <c r="K12436" s="99"/>
      <c r="L12436" s="99"/>
      <c r="M12436" s="99"/>
      <c r="N12436" s="99"/>
      <c r="O12436" s="253"/>
      <c r="P12436" s="99"/>
      <c r="Q12436" s="99"/>
      <c r="R12436" s="99"/>
      <c r="S12436" s="99"/>
      <c r="T12436" s="99"/>
      <c r="U12436" s="99"/>
      <c r="V12436" s="99"/>
      <c r="W12436" s="99"/>
      <c r="X12436" s="99"/>
      <c r="Y12436" s="99"/>
      <c r="Z12436" s="99"/>
      <c r="AA12436" s="99"/>
      <c r="AB12436" s="99"/>
      <c r="AC12436" s="99"/>
      <c r="AD12436" s="99"/>
      <c r="AE12436" s="99"/>
      <c r="AF12436" s="99"/>
      <c r="AG12436" s="99"/>
      <c r="AH12436" s="31"/>
      <c r="AI12436" s="31"/>
      <c r="AJ12436" s="31"/>
      <c r="AK12436" s="31"/>
      <c r="AL12436" s="31"/>
      <c r="AO12436" s="376"/>
    </row>
    <row r="12437" spans="1:41" x14ac:dyDescent="0.25">
      <c r="A12437" s="44" t="s">
        <v>2998</v>
      </c>
      <c r="B12437" s="44" t="s">
        <v>2350</v>
      </c>
      <c r="C12437" s="45">
        <v>230105</v>
      </c>
      <c r="D12437" s="45" t="s">
        <v>11363</v>
      </c>
      <c r="E12437" s="45" t="s">
        <v>5265</v>
      </c>
      <c r="AO12437" s="376"/>
    </row>
    <row r="12438" spans="1:41" x14ac:dyDescent="0.25">
      <c r="A12438" s="44" t="s">
        <v>2998</v>
      </c>
      <c r="B12438" s="44" t="s">
        <v>3043</v>
      </c>
      <c r="C12438" s="45">
        <v>230901</v>
      </c>
      <c r="D12438" s="45" t="s">
        <v>11363</v>
      </c>
      <c r="E12438" s="45" t="s">
        <v>7871</v>
      </c>
      <c r="AO12438" s="376"/>
    </row>
    <row r="12439" spans="1:41" x14ac:dyDescent="0.25">
      <c r="A12439" s="44" t="s">
        <v>6511</v>
      </c>
      <c r="B12439" s="44" t="s">
        <v>5321</v>
      </c>
      <c r="C12439" s="45">
        <v>26010401</v>
      </c>
      <c r="D12439" s="45" t="s">
        <v>11363</v>
      </c>
      <c r="E12439" s="45" t="s">
        <v>17459</v>
      </c>
      <c r="AO12439" s="376"/>
    </row>
    <row r="12440" spans="1:41" x14ac:dyDescent="0.25">
      <c r="A12440" s="44" t="s">
        <v>6511</v>
      </c>
      <c r="B12440" s="44" t="s">
        <v>3176</v>
      </c>
      <c r="C12440" s="45">
        <v>26010402</v>
      </c>
      <c r="D12440" s="45" t="s">
        <v>11363</v>
      </c>
      <c r="E12440" s="45" t="s">
        <v>17459</v>
      </c>
      <c r="AO12440" s="376"/>
    </row>
    <row r="12441" spans="1:41" x14ac:dyDescent="0.3">
      <c r="A12441" s="333" t="s">
        <v>8664</v>
      </c>
      <c r="B12441" s="333" t="s">
        <v>1154</v>
      </c>
      <c r="C12441" s="125" t="s">
        <v>10117</v>
      </c>
      <c r="D12441" s="32" t="s">
        <v>20309</v>
      </c>
      <c r="E12441" s="125" t="s">
        <v>5139</v>
      </c>
      <c r="F12441" s="125" t="s">
        <v>1190</v>
      </c>
      <c r="G12441" s="125" t="s">
        <v>1189</v>
      </c>
      <c r="AO12441" s="376"/>
    </row>
    <row r="12442" spans="1:41" x14ac:dyDescent="0.25">
      <c r="A12442" s="44" t="s">
        <v>6339</v>
      </c>
      <c r="B12442" s="44" t="s">
        <v>6292</v>
      </c>
      <c r="C12442" s="45" t="s">
        <v>9948</v>
      </c>
      <c r="D12442" s="46" t="s">
        <v>21328</v>
      </c>
      <c r="E12442" s="46">
        <v>46568</v>
      </c>
      <c r="AO12442" s="376"/>
    </row>
    <row r="12443" spans="1:41" x14ac:dyDescent="0.25">
      <c r="A12443" s="44" t="s">
        <v>9267</v>
      </c>
      <c r="B12443" s="44" t="s">
        <v>2350</v>
      </c>
      <c r="C12443" s="45">
        <v>220105</v>
      </c>
      <c r="D12443" s="45" t="s">
        <v>11363</v>
      </c>
      <c r="E12443" s="45" t="s">
        <v>2593</v>
      </c>
      <c r="AO12443" s="376"/>
    </row>
    <row r="12444" spans="1:41" x14ac:dyDescent="0.3">
      <c r="A12444" s="333" t="s">
        <v>7438</v>
      </c>
      <c r="B12444" s="333" t="s">
        <v>1175</v>
      </c>
      <c r="C12444" s="125" t="s">
        <v>8028</v>
      </c>
      <c r="D12444" s="32" t="s">
        <v>20309</v>
      </c>
      <c r="E12444" s="125" t="s">
        <v>7871</v>
      </c>
      <c r="F12444" s="125" t="s">
        <v>1189</v>
      </c>
      <c r="G12444" s="125" t="s">
        <v>1190</v>
      </c>
      <c r="AO12444" s="376"/>
    </row>
    <row r="12445" spans="1:41" x14ac:dyDescent="0.25">
      <c r="A12445" s="44" t="s">
        <v>7438</v>
      </c>
      <c r="B12445" s="44" t="s">
        <v>194</v>
      </c>
      <c r="C12445" s="45" t="s">
        <v>6722</v>
      </c>
      <c r="D12445" s="45" t="s">
        <v>11204</v>
      </c>
      <c r="E12445" s="45" t="s">
        <v>7871</v>
      </c>
      <c r="F12445" s="93"/>
      <c r="G12445" s="93"/>
      <c r="H12445" s="93"/>
      <c r="I12445" s="99"/>
      <c r="J12445" s="99"/>
      <c r="K12445" s="99"/>
      <c r="L12445" s="99"/>
      <c r="M12445" s="99"/>
      <c r="N12445" s="99"/>
      <c r="O12445" s="99"/>
      <c r="P12445" s="99"/>
      <c r="Q12445" s="99"/>
      <c r="R12445" s="99"/>
      <c r="S12445" s="99"/>
      <c r="T12445" s="99"/>
      <c r="U12445" s="99"/>
      <c r="V12445" s="99"/>
      <c r="W12445" s="99"/>
      <c r="X12445" s="99"/>
      <c r="Y12445" s="99"/>
      <c r="Z12445" s="99"/>
      <c r="AA12445" s="99"/>
      <c r="AB12445" s="99"/>
      <c r="AC12445" s="99"/>
      <c r="AD12445" s="99"/>
      <c r="AE12445" s="99"/>
      <c r="AF12445" s="99"/>
      <c r="AG12445" s="99"/>
      <c r="AH12445" s="31"/>
      <c r="AI12445" s="31"/>
      <c r="AJ12445" s="31"/>
      <c r="AK12445" s="31"/>
      <c r="AL12445" s="31"/>
      <c r="AO12445" s="376"/>
    </row>
    <row r="12446" spans="1:41" x14ac:dyDescent="0.25">
      <c r="A12446" s="44" t="s">
        <v>7438</v>
      </c>
      <c r="B12446" s="44" t="s">
        <v>194</v>
      </c>
      <c r="C12446" s="45" t="s">
        <v>6722</v>
      </c>
      <c r="D12446" s="93" t="s">
        <v>17443</v>
      </c>
      <c r="E12446" s="45" t="s">
        <v>7871</v>
      </c>
      <c r="F12446" s="93"/>
      <c r="G12446" s="93"/>
      <c r="H12446" s="93"/>
      <c r="I12446" s="99"/>
      <c r="J12446" s="99"/>
      <c r="K12446" s="99"/>
      <c r="L12446" s="99"/>
      <c r="M12446" s="99"/>
      <c r="N12446" s="99"/>
      <c r="O12446" s="99"/>
      <c r="P12446" s="99"/>
      <c r="Q12446" s="99"/>
      <c r="R12446" s="99"/>
      <c r="S12446" s="99"/>
      <c r="T12446" s="99"/>
      <c r="U12446" s="99"/>
      <c r="V12446" s="99"/>
      <c r="W12446" s="99"/>
      <c r="X12446" s="99"/>
      <c r="Y12446" s="99"/>
      <c r="Z12446" s="99"/>
      <c r="AA12446" s="99"/>
      <c r="AB12446" s="99"/>
      <c r="AC12446" s="99"/>
      <c r="AD12446" s="99"/>
      <c r="AE12446" s="99"/>
      <c r="AF12446" s="99"/>
      <c r="AG12446" s="99"/>
      <c r="AH12446" s="31"/>
      <c r="AI12446" s="31"/>
      <c r="AJ12446" s="31"/>
      <c r="AK12446" s="31"/>
      <c r="AL12446" s="31"/>
      <c r="AO12446" s="376"/>
    </row>
    <row r="12447" spans="1:41" x14ac:dyDescent="0.25">
      <c r="A12447" s="44" t="s">
        <v>7438</v>
      </c>
      <c r="B12447" s="44" t="s">
        <v>194</v>
      </c>
      <c r="C12447" s="45" t="s">
        <v>6722</v>
      </c>
      <c r="D12447" s="45" t="s">
        <v>9895</v>
      </c>
      <c r="E12447" s="45" t="s">
        <v>4823</v>
      </c>
      <c r="F12447" s="93"/>
      <c r="G12447" s="93"/>
      <c r="H12447" s="93"/>
      <c r="I12447" s="99"/>
      <c r="J12447" s="99"/>
      <c r="K12447" s="99"/>
      <c r="L12447" s="99"/>
      <c r="M12447" s="99"/>
      <c r="N12447" s="99"/>
      <c r="O12447" s="99"/>
      <c r="P12447" s="99"/>
      <c r="Q12447" s="99"/>
      <c r="R12447" s="99"/>
      <c r="S12447" s="99"/>
      <c r="T12447" s="99"/>
      <c r="U12447" s="99"/>
      <c r="V12447" s="99"/>
      <c r="W12447" s="99"/>
      <c r="X12447" s="99"/>
      <c r="Y12447" s="99"/>
      <c r="Z12447" s="99"/>
      <c r="AA12447" s="99"/>
      <c r="AB12447" s="99"/>
      <c r="AC12447" s="99"/>
      <c r="AD12447" s="99"/>
      <c r="AE12447" s="99"/>
      <c r="AF12447" s="99"/>
      <c r="AG12447" s="99"/>
      <c r="AH12447" s="31"/>
      <c r="AI12447" s="31"/>
      <c r="AJ12447" s="31"/>
      <c r="AK12447" s="31"/>
      <c r="AL12447" s="31"/>
      <c r="AO12447" s="376"/>
    </row>
    <row r="12448" spans="1:41" x14ac:dyDescent="0.25">
      <c r="A12448" s="44" t="s">
        <v>18112</v>
      </c>
      <c r="B12448" s="44" t="s">
        <v>5321</v>
      </c>
      <c r="C12448" s="45">
        <v>25010401</v>
      </c>
      <c r="D12448" s="45" t="s">
        <v>11363</v>
      </c>
      <c r="E12448" s="45" t="s">
        <v>12564</v>
      </c>
      <c r="AO12448" s="376"/>
    </row>
    <row r="12449" spans="1:41" x14ac:dyDescent="0.25">
      <c r="A12449" s="44" t="s">
        <v>10640</v>
      </c>
      <c r="B12449" s="319" t="s">
        <v>19515</v>
      </c>
      <c r="C12449" s="318" t="s">
        <v>19762</v>
      </c>
      <c r="D12449" s="93" t="s">
        <v>19934</v>
      </c>
      <c r="E12449" s="320">
        <v>46691</v>
      </c>
      <c r="F12449" s="93"/>
      <c r="G12449" s="93"/>
      <c r="H12449" s="93"/>
      <c r="I12449" s="99"/>
      <c r="J12449" s="99"/>
      <c r="K12449" s="99"/>
      <c r="L12449" s="99"/>
      <c r="M12449" s="99"/>
      <c r="N12449" s="99"/>
      <c r="O12449" s="99"/>
      <c r="P12449" s="99"/>
      <c r="Q12449" s="99"/>
      <c r="R12449" s="99"/>
      <c r="S12449" s="99"/>
      <c r="T12449" s="99"/>
      <c r="U12449" s="99"/>
      <c r="V12449" s="99"/>
      <c r="W12449" s="99"/>
      <c r="X12449" s="99"/>
      <c r="Y12449" s="99"/>
      <c r="Z12449" s="99"/>
      <c r="AA12449" s="99"/>
      <c r="AB12449" s="99"/>
      <c r="AC12449" s="99"/>
      <c r="AD12449" s="99"/>
      <c r="AE12449" s="99"/>
      <c r="AF12449" s="99"/>
      <c r="AG12449" s="99"/>
      <c r="AH12449" s="31"/>
      <c r="AI12449" s="31"/>
      <c r="AJ12449" s="31"/>
      <c r="AK12449" s="31"/>
      <c r="AL12449" s="31"/>
      <c r="AO12449" s="376"/>
    </row>
    <row r="12450" spans="1:41" x14ac:dyDescent="0.25">
      <c r="A12450" s="44" t="s">
        <v>10640</v>
      </c>
      <c r="B12450" s="44" t="s">
        <v>14891</v>
      </c>
      <c r="C12450" s="45" t="s">
        <v>11817</v>
      </c>
      <c r="D12450" s="367" t="s">
        <v>3696</v>
      </c>
      <c r="E12450" s="328">
        <f>DATE(2028,9,25)</f>
        <v>47021</v>
      </c>
      <c r="F12450" s="32"/>
      <c r="G12450" s="32"/>
      <c r="H12450" s="32"/>
      <c r="I12450" s="31"/>
      <c r="J12450" s="31"/>
      <c r="K12450" s="31"/>
      <c r="L12450" s="31"/>
      <c r="M12450" s="31"/>
      <c r="N12450" s="31"/>
      <c r="O12450" s="31"/>
      <c r="P12450" s="31"/>
      <c r="Q12450" s="31"/>
      <c r="R12450" s="31"/>
      <c r="S12450" s="31"/>
      <c r="T12450" s="31"/>
      <c r="U12450" s="31"/>
      <c r="V12450" s="31"/>
      <c r="W12450" s="31"/>
      <c r="X12450" s="31"/>
      <c r="Y12450" s="31"/>
      <c r="Z12450" s="31"/>
      <c r="AA12450" s="31"/>
      <c r="AB12450" s="31"/>
      <c r="AC12450" s="31"/>
      <c r="AD12450" s="31"/>
      <c r="AE12450" s="31"/>
      <c r="AF12450" s="31"/>
      <c r="AG12450" s="31"/>
      <c r="AH12450" s="31"/>
      <c r="AI12450" s="31"/>
      <c r="AJ12450" s="31"/>
      <c r="AK12450" s="31"/>
      <c r="AL12450" s="31"/>
      <c r="AO12450" s="376"/>
    </row>
    <row r="12451" spans="1:41" x14ac:dyDescent="0.25">
      <c r="A12451" s="44" t="s">
        <v>10640</v>
      </c>
      <c r="B12451" s="44" t="s">
        <v>10422</v>
      </c>
      <c r="C12451" s="45">
        <v>240704</v>
      </c>
      <c r="D12451" s="45" t="s">
        <v>11363</v>
      </c>
      <c r="E12451" s="45" t="s">
        <v>5139</v>
      </c>
      <c r="AO12451" s="376"/>
    </row>
    <row r="12452" spans="1:41" x14ac:dyDescent="0.25">
      <c r="A12452" s="44" t="s">
        <v>10640</v>
      </c>
      <c r="B12452" s="44" t="s">
        <v>199</v>
      </c>
      <c r="C12452" s="45">
        <v>241001</v>
      </c>
      <c r="D12452" s="45" t="s">
        <v>11363</v>
      </c>
      <c r="E12452" s="45" t="s">
        <v>5332</v>
      </c>
      <c r="AO12452" s="376"/>
    </row>
    <row r="12453" spans="1:41" x14ac:dyDescent="0.25">
      <c r="A12453" s="44" t="s">
        <v>10640</v>
      </c>
      <c r="B12453" s="44" t="s">
        <v>17452</v>
      </c>
      <c r="C12453" s="45">
        <v>25010501</v>
      </c>
      <c r="D12453" s="45" t="s">
        <v>11363</v>
      </c>
      <c r="E12453" s="45" t="s">
        <v>12551</v>
      </c>
      <c r="AO12453" s="376"/>
    </row>
    <row r="12454" spans="1:41" x14ac:dyDescent="0.25">
      <c r="A12454" s="44" t="s">
        <v>10640</v>
      </c>
      <c r="B12454" s="44" t="s">
        <v>17488</v>
      </c>
      <c r="C12454" s="45">
        <v>25020101</v>
      </c>
      <c r="D12454" s="45" t="s">
        <v>11363</v>
      </c>
      <c r="E12454" s="45" t="s">
        <v>9238</v>
      </c>
      <c r="AO12454" s="376"/>
    </row>
    <row r="12455" spans="1:41" x14ac:dyDescent="0.25">
      <c r="A12455" s="44" t="s">
        <v>10640</v>
      </c>
      <c r="B12455" s="44" t="s">
        <v>5321</v>
      </c>
      <c r="C12455" s="45">
        <v>25010401</v>
      </c>
      <c r="D12455" s="45" t="s">
        <v>11363</v>
      </c>
      <c r="E12455" s="45" t="s">
        <v>12564</v>
      </c>
      <c r="AO12455" s="376"/>
    </row>
    <row r="12456" spans="1:41" x14ac:dyDescent="0.25">
      <c r="A12456" s="44" t="s">
        <v>10640</v>
      </c>
      <c r="B12456" s="44" t="s">
        <v>7823</v>
      </c>
      <c r="C12456" s="45">
        <v>260701</v>
      </c>
      <c r="D12456" s="45" t="s">
        <v>11363</v>
      </c>
      <c r="E12456" s="45" t="s">
        <v>11150</v>
      </c>
      <c r="AO12456" s="376"/>
    </row>
    <row r="12457" spans="1:41" x14ac:dyDescent="0.3">
      <c r="A12457" s="99" t="s">
        <v>15302</v>
      </c>
      <c r="B12457" s="92" t="s">
        <v>15309</v>
      </c>
      <c r="C12457" s="93" t="s">
        <v>15310</v>
      </c>
      <c r="D12457" s="93" t="s">
        <v>10164</v>
      </c>
      <c r="E12457" s="94">
        <v>47361</v>
      </c>
      <c r="F12457" s="93"/>
      <c r="G12457" s="93"/>
      <c r="H12457" s="93"/>
      <c r="I12457" s="99"/>
      <c r="J12457" s="99"/>
      <c r="K12457" s="99"/>
      <c r="L12457" s="99"/>
      <c r="M12457" s="99"/>
      <c r="N12457" s="99"/>
      <c r="O12457" s="99"/>
      <c r="P12457" s="99"/>
      <c r="Q12457" s="99"/>
      <c r="R12457" s="99"/>
      <c r="S12457" s="99"/>
      <c r="T12457" s="99"/>
      <c r="U12457" s="99"/>
      <c r="V12457" s="99"/>
      <c r="W12457" s="99"/>
      <c r="X12457" s="99"/>
      <c r="Y12457" s="99"/>
      <c r="Z12457" s="99"/>
      <c r="AA12457" s="99"/>
      <c r="AB12457" s="99"/>
      <c r="AC12457" s="99"/>
      <c r="AD12457" s="99"/>
      <c r="AE12457" s="99"/>
      <c r="AF12457" s="99"/>
      <c r="AG12457" s="99"/>
      <c r="AH12457" s="31"/>
      <c r="AI12457" s="31"/>
      <c r="AJ12457" s="31"/>
      <c r="AK12457" s="31"/>
      <c r="AL12457" s="31"/>
      <c r="AO12457" s="376"/>
    </row>
    <row r="12458" spans="1:41" x14ac:dyDescent="0.3">
      <c r="A12458" s="333" t="s">
        <v>4020</v>
      </c>
      <c r="B12458" s="333" t="s">
        <v>4004</v>
      </c>
      <c r="C12458" s="125" t="s">
        <v>11370</v>
      </c>
      <c r="D12458" s="32" t="s">
        <v>20309</v>
      </c>
      <c r="E12458" s="125" t="s">
        <v>4826</v>
      </c>
      <c r="F12458" s="125" t="s">
        <v>1189</v>
      </c>
      <c r="G12458" s="125" t="s">
        <v>1190</v>
      </c>
      <c r="AO12458" s="376"/>
    </row>
    <row r="12459" spans="1:41" x14ac:dyDescent="0.3">
      <c r="A12459" s="333" t="s">
        <v>11486</v>
      </c>
      <c r="B12459" s="333" t="s">
        <v>11374</v>
      </c>
      <c r="C12459" s="125" t="s">
        <v>11375</v>
      </c>
      <c r="D12459" s="32" t="s">
        <v>20309</v>
      </c>
      <c r="E12459" s="125" t="s">
        <v>4826</v>
      </c>
      <c r="F12459" s="125" t="s">
        <v>1189</v>
      </c>
      <c r="G12459" s="125" t="s">
        <v>1190</v>
      </c>
      <c r="AO12459" s="376"/>
    </row>
    <row r="12460" spans="1:41" x14ac:dyDescent="0.25">
      <c r="A12460" s="44" t="s">
        <v>19398</v>
      </c>
      <c r="B12460" s="319" t="s">
        <v>19520</v>
      </c>
      <c r="C12460" s="318" t="s">
        <v>19763</v>
      </c>
      <c r="D12460" s="93" t="s">
        <v>19934</v>
      </c>
      <c r="E12460" s="320">
        <v>46934</v>
      </c>
      <c r="F12460" s="93"/>
      <c r="G12460" s="93"/>
      <c r="H12460" s="93"/>
      <c r="I12460" s="99"/>
      <c r="J12460" s="99"/>
      <c r="K12460" s="99"/>
      <c r="L12460" s="99"/>
      <c r="M12460" s="99"/>
      <c r="N12460" s="99"/>
      <c r="O12460" s="99"/>
      <c r="P12460" s="99"/>
      <c r="Q12460" s="99"/>
      <c r="R12460" s="99"/>
      <c r="S12460" s="99"/>
      <c r="T12460" s="99"/>
      <c r="U12460" s="99"/>
      <c r="V12460" s="99"/>
      <c r="W12460" s="99"/>
      <c r="X12460" s="99"/>
      <c r="Y12460" s="99"/>
      <c r="Z12460" s="99"/>
      <c r="AA12460" s="99"/>
      <c r="AB12460" s="99"/>
      <c r="AC12460" s="99"/>
      <c r="AD12460" s="99"/>
      <c r="AE12460" s="99"/>
      <c r="AF12460" s="99"/>
      <c r="AG12460" s="99"/>
      <c r="AH12460" s="31"/>
      <c r="AI12460" s="31"/>
      <c r="AJ12460" s="31"/>
      <c r="AK12460" s="31"/>
      <c r="AL12460" s="31"/>
      <c r="AO12460" s="376"/>
    </row>
    <row r="12461" spans="1:41" x14ac:dyDescent="0.25">
      <c r="A12461" s="44" t="s">
        <v>16405</v>
      </c>
      <c r="B12461" s="44" t="s">
        <v>16288</v>
      </c>
      <c r="C12461" s="45" t="s">
        <v>16406</v>
      </c>
      <c r="D12461" s="46" t="s">
        <v>21328</v>
      </c>
      <c r="E12461" s="46">
        <v>46639</v>
      </c>
      <c r="AO12461" s="376"/>
    </row>
    <row r="12462" spans="1:41" x14ac:dyDescent="0.3">
      <c r="A12462" s="333" t="s">
        <v>15545</v>
      </c>
      <c r="B12462" s="333" t="s">
        <v>15583</v>
      </c>
      <c r="C12462" s="125" t="s">
        <v>15584</v>
      </c>
      <c r="D12462" s="32" t="s">
        <v>20309</v>
      </c>
      <c r="E12462" s="125" t="s">
        <v>15591</v>
      </c>
      <c r="F12462" s="125" t="s">
        <v>1189</v>
      </c>
      <c r="G12462" s="125" t="s">
        <v>1190</v>
      </c>
      <c r="AO12462" s="376"/>
    </row>
    <row r="12463" spans="1:41" x14ac:dyDescent="0.25">
      <c r="A12463" s="44" t="s">
        <v>18113</v>
      </c>
      <c r="B12463" s="44" t="s">
        <v>5321</v>
      </c>
      <c r="C12463" s="45">
        <v>25010401</v>
      </c>
      <c r="D12463" s="45" t="s">
        <v>11363</v>
      </c>
      <c r="E12463" s="45" t="s">
        <v>12564</v>
      </c>
      <c r="AO12463" s="376"/>
    </row>
    <row r="12464" spans="1:41" x14ac:dyDescent="0.25">
      <c r="A12464" s="44" t="s">
        <v>18113</v>
      </c>
      <c r="B12464" s="44" t="s">
        <v>3176</v>
      </c>
      <c r="C12464" s="45">
        <v>25010402</v>
      </c>
      <c r="D12464" s="45" t="s">
        <v>11363</v>
      </c>
      <c r="E12464" s="45" t="s">
        <v>12564</v>
      </c>
      <c r="AO12464" s="376"/>
    </row>
    <row r="12465" spans="1:41" x14ac:dyDescent="0.25">
      <c r="A12465" s="44" t="s">
        <v>21781</v>
      </c>
      <c r="B12465" s="44" t="s">
        <v>7764</v>
      </c>
      <c r="C12465" s="45">
        <v>260604</v>
      </c>
      <c r="D12465" s="45" t="s">
        <v>11363</v>
      </c>
      <c r="E12465" s="45" t="s">
        <v>9840</v>
      </c>
      <c r="AO12465" s="376"/>
    </row>
    <row r="12466" spans="1:41" x14ac:dyDescent="0.25">
      <c r="A12466" s="44" t="s">
        <v>4286</v>
      </c>
      <c r="B12466" s="44" t="s">
        <v>199</v>
      </c>
      <c r="C12466" s="45">
        <v>241001</v>
      </c>
      <c r="D12466" s="45" t="s">
        <v>11363</v>
      </c>
      <c r="E12466" s="45" t="s">
        <v>5332</v>
      </c>
      <c r="AO12466" s="376"/>
    </row>
    <row r="12467" spans="1:41" x14ac:dyDescent="0.25">
      <c r="A12467" s="92" t="s">
        <v>10199</v>
      </c>
      <c r="B12467" s="92" t="s">
        <v>10212</v>
      </c>
      <c r="C12467" s="93" t="s">
        <v>10213</v>
      </c>
      <c r="D12467" s="93" t="s">
        <v>1201</v>
      </c>
      <c r="E12467" s="94">
        <v>47012</v>
      </c>
      <c r="F12467" s="93"/>
      <c r="G12467" s="93"/>
      <c r="H12467" s="93"/>
      <c r="I12467" s="99"/>
      <c r="J12467" s="99"/>
      <c r="K12467" s="99"/>
      <c r="L12467" s="99"/>
      <c r="M12467" s="99"/>
      <c r="N12467" s="99"/>
      <c r="O12467" s="253"/>
      <c r="P12467" s="99"/>
      <c r="Q12467" s="99"/>
      <c r="R12467" s="99"/>
      <c r="S12467" s="99"/>
      <c r="T12467" s="99"/>
      <c r="U12467" s="99"/>
      <c r="V12467" s="99"/>
      <c r="W12467" s="99"/>
      <c r="X12467" s="99"/>
      <c r="Y12467" s="99"/>
      <c r="Z12467" s="99"/>
      <c r="AA12467" s="99"/>
      <c r="AB12467" s="99"/>
      <c r="AC12467" s="99"/>
      <c r="AD12467" s="99"/>
      <c r="AE12467" s="99"/>
      <c r="AF12467" s="99"/>
      <c r="AG12467" s="99"/>
      <c r="AH12467" s="31"/>
      <c r="AI12467" s="31"/>
      <c r="AJ12467" s="31"/>
      <c r="AK12467" s="31"/>
      <c r="AL12467" s="31"/>
      <c r="AO12467" s="376"/>
    </row>
    <row r="12468" spans="1:41" x14ac:dyDescent="0.3">
      <c r="A12468" s="57" t="s">
        <v>3328</v>
      </c>
      <c r="B12468" s="57" t="s">
        <v>2173</v>
      </c>
      <c r="C12468" s="62">
        <v>24030</v>
      </c>
      <c r="D12468" s="62" t="s">
        <v>20886</v>
      </c>
      <c r="E12468" s="60">
        <v>47057</v>
      </c>
      <c r="F12468" s="32"/>
      <c r="G12468" s="32"/>
      <c r="H12468" s="32"/>
      <c r="I12468" s="31"/>
      <c r="J12468" s="31"/>
      <c r="K12468" s="31"/>
      <c r="L12468" s="31"/>
      <c r="M12468" s="31"/>
      <c r="N12468" s="31"/>
      <c r="O12468" s="31"/>
      <c r="P12468" s="31"/>
      <c r="Q12468" s="31"/>
      <c r="R12468" s="31"/>
      <c r="S12468" s="31"/>
      <c r="T12468" s="31"/>
      <c r="U12468" s="31"/>
      <c r="V12468" s="31"/>
      <c r="W12468" s="31"/>
      <c r="X12468" s="31"/>
      <c r="Y12468" s="31"/>
      <c r="Z12468" s="31"/>
      <c r="AA12468" s="31"/>
      <c r="AB12468" s="31"/>
      <c r="AC12468" s="31"/>
      <c r="AD12468" s="31"/>
      <c r="AE12468" s="31"/>
      <c r="AF12468" s="31"/>
      <c r="AG12468" s="31"/>
      <c r="AH12468" s="31"/>
      <c r="AI12468" s="31"/>
      <c r="AJ12468" s="31"/>
      <c r="AK12468" s="31"/>
      <c r="AL12468" s="31"/>
      <c r="AO12468" s="376"/>
    </row>
    <row r="12469" spans="1:41" x14ac:dyDescent="0.25">
      <c r="A12469" s="44" t="s">
        <v>3328</v>
      </c>
      <c r="B12469" s="44" t="s">
        <v>4849</v>
      </c>
      <c r="C12469" s="45" t="s">
        <v>4859</v>
      </c>
      <c r="D12469" s="46" t="s">
        <v>21328</v>
      </c>
      <c r="E12469" s="46">
        <v>46615</v>
      </c>
      <c r="AO12469" s="376"/>
    </row>
    <row r="12470" spans="1:41" x14ac:dyDescent="0.25">
      <c r="A12470" s="44" t="s">
        <v>3328</v>
      </c>
      <c r="B12470" s="44" t="s">
        <v>4849</v>
      </c>
      <c r="C12470" s="45" t="s">
        <v>4859</v>
      </c>
      <c r="D12470" s="46" t="s">
        <v>21328</v>
      </c>
      <c r="E12470" s="46">
        <v>46615</v>
      </c>
      <c r="AO12470" s="376"/>
    </row>
    <row r="12471" spans="1:41" x14ac:dyDescent="0.25">
      <c r="A12471" s="44" t="s">
        <v>3328</v>
      </c>
      <c r="B12471" s="44" t="s">
        <v>4849</v>
      </c>
      <c r="C12471" s="45" t="s">
        <v>4859</v>
      </c>
      <c r="D12471" s="46" t="s">
        <v>21328</v>
      </c>
      <c r="E12471" s="46">
        <v>46615</v>
      </c>
      <c r="AO12471" s="376"/>
    </row>
    <row r="12472" spans="1:41" x14ac:dyDescent="0.25">
      <c r="A12472" s="102" t="s">
        <v>3328</v>
      </c>
      <c r="B12472" s="92" t="s">
        <v>13051</v>
      </c>
      <c r="C12472" s="93" t="s">
        <v>13052</v>
      </c>
      <c r="D12472" s="93" t="s">
        <v>1201</v>
      </c>
      <c r="E12472" s="94">
        <v>47223</v>
      </c>
      <c r="F12472" s="93"/>
      <c r="G12472" s="93"/>
      <c r="H12472" s="93"/>
      <c r="I12472" s="99"/>
      <c r="J12472" s="99"/>
      <c r="K12472" s="99"/>
      <c r="L12472" s="99"/>
      <c r="M12472" s="99"/>
      <c r="N12472" s="99"/>
      <c r="O12472" s="99"/>
      <c r="P12472" s="99"/>
      <c r="Q12472" s="99"/>
      <c r="R12472" s="99"/>
      <c r="S12472" s="99"/>
      <c r="T12472" s="99"/>
      <c r="U12472" s="99"/>
      <c r="V12472" s="99"/>
      <c r="W12472" s="99"/>
      <c r="X12472" s="99"/>
      <c r="Y12472" s="99"/>
      <c r="Z12472" s="99"/>
      <c r="AA12472" s="99"/>
      <c r="AB12472" s="99"/>
      <c r="AC12472" s="99"/>
      <c r="AD12472" s="99"/>
      <c r="AE12472" s="99"/>
      <c r="AF12472" s="99"/>
      <c r="AG12472" s="99"/>
      <c r="AH12472" s="31"/>
      <c r="AI12472" s="31"/>
      <c r="AJ12472" s="31"/>
      <c r="AK12472" s="31"/>
      <c r="AL12472" s="31"/>
      <c r="AO12472" s="376"/>
    </row>
    <row r="12473" spans="1:41" x14ac:dyDescent="0.25">
      <c r="A12473" s="44" t="s">
        <v>3328</v>
      </c>
      <c r="B12473" s="44" t="s">
        <v>5134</v>
      </c>
      <c r="C12473" s="45">
        <v>240804</v>
      </c>
      <c r="D12473" s="45" t="s">
        <v>11363</v>
      </c>
      <c r="E12473" s="45" t="s">
        <v>11260</v>
      </c>
      <c r="AO12473" s="376"/>
    </row>
    <row r="12474" spans="1:41" x14ac:dyDescent="0.25">
      <c r="A12474" s="44" t="s">
        <v>2562</v>
      </c>
      <c r="B12474" s="44" t="s">
        <v>14144</v>
      </c>
      <c r="C12474" s="45" t="s">
        <v>14145</v>
      </c>
      <c r="D12474" s="45" t="s">
        <v>11204</v>
      </c>
      <c r="E12474" s="45" t="s">
        <v>14146</v>
      </c>
      <c r="F12474" s="93"/>
      <c r="G12474" s="93"/>
      <c r="H12474" s="93"/>
      <c r="I12474" s="99"/>
      <c r="J12474" s="99"/>
      <c r="K12474" s="99"/>
      <c r="L12474" s="99"/>
      <c r="M12474" s="99"/>
      <c r="N12474" s="99"/>
      <c r="O12474" s="99"/>
      <c r="P12474" s="99"/>
      <c r="Q12474" s="99"/>
      <c r="R12474" s="99"/>
      <c r="S12474" s="99"/>
      <c r="T12474" s="99"/>
      <c r="U12474" s="99"/>
      <c r="V12474" s="99"/>
      <c r="W12474" s="99"/>
      <c r="X12474" s="99"/>
      <c r="Y12474" s="99"/>
      <c r="Z12474" s="99"/>
      <c r="AA12474" s="99"/>
      <c r="AB12474" s="99"/>
      <c r="AC12474" s="99"/>
      <c r="AD12474" s="99"/>
      <c r="AE12474" s="99"/>
      <c r="AF12474" s="99"/>
      <c r="AG12474" s="99"/>
      <c r="AH12474" s="31"/>
      <c r="AI12474" s="31"/>
      <c r="AJ12474" s="31"/>
      <c r="AK12474" s="31"/>
      <c r="AL12474" s="31"/>
      <c r="AO12474" s="376"/>
    </row>
    <row r="12475" spans="1:41" x14ac:dyDescent="0.25">
      <c r="A12475" s="44" t="s">
        <v>2562</v>
      </c>
      <c r="B12475" s="44" t="s">
        <v>14144</v>
      </c>
      <c r="C12475" s="45" t="s">
        <v>14145</v>
      </c>
      <c r="D12475" s="93" t="s">
        <v>17443</v>
      </c>
      <c r="E12475" s="45" t="s">
        <v>14146</v>
      </c>
      <c r="F12475" s="93"/>
      <c r="G12475" s="93"/>
      <c r="H12475" s="93"/>
      <c r="I12475" s="99"/>
      <c r="J12475" s="99"/>
      <c r="K12475" s="99"/>
      <c r="L12475" s="99"/>
      <c r="M12475" s="99"/>
      <c r="N12475" s="99"/>
      <c r="O12475" s="99"/>
      <c r="P12475" s="99"/>
      <c r="Q12475" s="99"/>
      <c r="R12475" s="99"/>
      <c r="S12475" s="99"/>
      <c r="T12475" s="99"/>
      <c r="U12475" s="99"/>
      <c r="V12475" s="99"/>
      <c r="W12475" s="99"/>
      <c r="X12475" s="99"/>
      <c r="Y12475" s="99"/>
      <c r="Z12475" s="99"/>
      <c r="AA12475" s="99"/>
      <c r="AB12475" s="99"/>
      <c r="AC12475" s="99"/>
      <c r="AD12475" s="99"/>
      <c r="AE12475" s="99"/>
      <c r="AF12475" s="99"/>
      <c r="AG12475" s="99"/>
      <c r="AH12475" s="31"/>
      <c r="AI12475" s="31"/>
      <c r="AJ12475" s="31"/>
      <c r="AK12475" s="31"/>
      <c r="AL12475" s="31"/>
      <c r="AO12475" s="376"/>
    </row>
    <row r="12476" spans="1:41" x14ac:dyDescent="0.25">
      <c r="A12476" s="44" t="s">
        <v>2562</v>
      </c>
      <c r="B12476" s="44" t="s">
        <v>268</v>
      </c>
      <c r="C12476" s="45" t="s">
        <v>2772</v>
      </c>
      <c r="D12476" s="45" t="s">
        <v>9895</v>
      </c>
      <c r="E12476" s="45" t="s">
        <v>5137</v>
      </c>
      <c r="F12476" s="93"/>
      <c r="G12476" s="93"/>
      <c r="H12476" s="93"/>
      <c r="I12476" s="99"/>
      <c r="J12476" s="99"/>
      <c r="K12476" s="99"/>
      <c r="L12476" s="99"/>
      <c r="M12476" s="99"/>
      <c r="N12476" s="253"/>
      <c r="O12476" s="99"/>
      <c r="P12476" s="99"/>
      <c r="Q12476" s="99"/>
      <c r="R12476" s="99"/>
      <c r="S12476" s="99"/>
      <c r="T12476" s="99"/>
      <c r="U12476" s="99"/>
      <c r="V12476" s="99"/>
      <c r="W12476" s="99"/>
      <c r="X12476" s="99"/>
      <c r="Y12476" s="99"/>
      <c r="Z12476" s="99"/>
      <c r="AA12476" s="99"/>
      <c r="AB12476" s="99"/>
      <c r="AC12476" s="99"/>
      <c r="AD12476" s="99"/>
      <c r="AE12476" s="99"/>
      <c r="AF12476" s="99"/>
      <c r="AG12476" s="99"/>
      <c r="AH12476" s="31"/>
      <c r="AI12476" s="31"/>
      <c r="AJ12476" s="31"/>
      <c r="AK12476" s="31"/>
      <c r="AL12476" s="31"/>
      <c r="AO12476" s="376"/>
    </row>
    <row r="12477" spans="1:41" x14ac:dyDescent="0.25">
      <c r="A12477" s="44" t="s">
        <v>2562</v>
      </c>
      <c r="B12477" s="44" t="s">
        <v>2528</v>
      </c>
      <c r="C12477" s="45">
        <v>159337</v>
      </c>
      <c r="D12477" s="45" t="s">
        <v>9895</v>
      </c>
      <c r="E12477" s="46">
        <v>47649</v>
      </c>
      <c r="F12477" s="93"/>
      <c r="G12477" s="93"/>
      <c r="H12477" s="93"/>
      <c r="I12477" s="99"/>
      <c r="J12477" s="99"/>
      <c r="K12477" s="99"/>
      <c r="L12477" s="99"/>
      <c r="M12477" s="99"/>
      <c r="N12477" s="99"/>
      <c r="O12477" s="99"/>
      <c r="P12477" s="99"/>
      <c r="Q12477" s="99"/>
      <c r="R12477" s="99"/>
      <c r="S12477" s="99"/>
      <c r="T12477" s="99"/>
      <c r="U12477" s="99"/>
      <c r="V12477" s="99"/>
      <c r="W12477" s="99"/>
      <c r="X12477" s="99"/>
      <c r="Y12477" s="99"/>
      <c r="Z12477" s="99"/>
      <c r="AA12477" s="99"/>
      <c r="AB12477" s="99"/>
      <c r="AC12477" s="99"/>
      <c r="AD12477" s="99"/>
      <c r="AE12477" s="99"/>
      <c r="AF12477" s="99"/>
      <c r="AG12477" s="99"/>
      <c r="AH12477" s="31"/>
      <c r="AI12477" s="31"/>
      <c r="AJ12477" s="31"/>
      <c r="AK12477" s="31"/>
      <c r="AL12477" s="31"/>
      <c r="AO12477" s="376"/>
    </row>
    <row r="12478" spans="1:41" x14ac:dyDescent="0.25">
      <c r="A12478" s="44" t="s">
        <v>12373</v>
      </c>
      <c r="B12478" s="44" t="s">
        <v>12095</v>
      </c>
      <c r="C12478" s="45">
        <v>33.229999999999997</v>
      </c>
      <c r="D12478" s="45" t="s">
        <v>12549</v>
      </c>
      <c r="E12478" s="46">
        <v>46934</v>
      </c>
      <c r="F12478" s="45"/>
      <c r="G12478" s="93"/>
      <c r="H12478" s="93"/>
      <c r="I12478" s="99"/>
      <c r="J12478" s="99"/>
      <c r="K12478" s="99"/>
      <c r="L12478" s="99"/>
      <c r="M12478" s="99"/>
      <c r="N12478" s="99"/>
      <c r="O12478" s="99"/>
      <c r="P12478" s="99"/>
      <c r="Q12478" s="99"/>
      <c r="R12478" s="99"/>
      <c r="S12478" s="99"/>
      <c r="T12478" s="99"/>
      <c r="U12478" s="99"/>
      <c r="V12478" s="99"/>
      <c r="W12478" s="99"/>
      <c r="X12478" s="99"/>
      <c r="Y12478" s="99"/>
      <c r="Z12478" s="99"/>
      <c r="AA12478" s="99"/>
      <c r="AB12478" s="99"/>
      <c r="AC12478" s="99"/>
      <c r="AD12478" s="99"/>
      <c r="AE12478" s="99"/>
      <c r="AF12478" s="99"/>
      <c r="AG12478" s="99"/>
      <c r="AH12478" s="31"/>
      <c r="AI12478" s="31"/>
      <c r="AJ12478" s="31"/>
      <c r="AK12478" s="31"/>
      <c r="AL12478" s="31"/>
      <c r="AO12478" s="376"/>
    </row>
    <row r="12479" spans="1:41" x14ac:dyDescent="0.25">
      <c r="A12479" s="44" t="s">
        <v>12967</v>
      </c>
      <c r="B12479" s="44" t="s">
        <v>9920</v>
      </c>
      <c r="C12479" s="45" t="s">
        <v>9955</v>
      </c>
      <c r="D12479" s="46" t="s">
        <v>21328</v>
      </c>
      <c r="E12479" s="46">
        <v>46521</v>
      </c>
      <c r="AO12479" s="376"/>
    </row>
    <row r="12480" spans="1:41" x14ac:dyDescent="0.25">
      <c r="A12480" s="44" t="s">
        <v>12967</v>
      </c>
      <c r="B12480" s="44" t="s">
        <v>9920</v>
      </c>
      <c r="C12480" s="45" t="s">
        <v>9955</v>
      </c>
      <c r="D12480" s="46" t="s">
        <v>21328</v>
      </c>
      <c r="E12480" s="46">
        <v>46521</v>
      </c>
      <c r="AO12480" s="376"/>
    </row>
    <row r="12481" spans="1:41" x14ac:dyDescent="0.25">
      <c r="A12481" s="44" t="s">
        <v>13520</v>
      </c>
      <c r="B12481" s="44" t="s">
        <v>21395</v>
      </c>
      <c r="C12481" s="45" t="s">
        <v>13516</v>
      </c>
      <c r="D12481" s="45" t="s">
        <v>21447</v>
      </c>
      <c r="E12481" s="46">
        <v>46568</v>
      </c>
      <c r="AO12481" s="376"/>
    </row>
    <row r="12482" spans="1:41" x14ac:dyDescent="0.25">
      <c r="A12482" s="44" t="s">
        <v>16535</v>
      </c>
      <c r="B12482" s="44" t="s">
        <v>21380</v>
      </c>
      <c r="C12482" s="45" t="s">
        <v>16524</v>
      </c>
      <c r="D12482" s="45" t="s">
        <v>21447</v>
      </c>
      <c r="E12482" s="46">
        <v>46477</v>
      </c>
      <c r="AO12482" s="376"/>
    </row>
    <row r="12483" spans="1:41" x14ac:dyDescent="0.3">
      <c r="A12483" s="333" t="s">
        <v>15401</v>
      </c>
      <c r="B12483" s="333" t="s">
        <v>4815</v>
      </c>
      <c r="C12483" s="125" t="s">
        <v>15581</v>
      </c>
      <c r="D12483" s="32" t="s">
        <v>20309</v>
      </c>
      <c r="E12483" s="125" t="s">
        <v>9839</v>
      </c>
      <c r="F12483" s="125" t="s">
        <v>1190</v>
      </c>
      <c r="G12483" s="125" t="s">
        <v>1190</v>
      </c>
      <c r="AO12483" s="376"/>
    </row>
    <row r="12484" spans="1:41" x14ac:dyDescent="0.25">
      <c r="A12484" s="76" t="s">
        <v>4790</v>
      </c>
      <c r="B12484" s="44" t="s">
        <v>16104</v>
      </c>
      <c r="C12484" s="45">
        <v>2.2599999999999998</v>
      </c>
      <c r="D12484" s="45" t="s">
        <v>12549</v>
      </c>
      <c r="E12484" s="46">
        <v>47787</v>
      </c>
      <c r="F12484" s="45" t="s">
        <v>1335</v>
      </c>
      <c r="G12484" s="93"/>
      <c r="H12484" s="93"/>
      <c r="I12484" s="99"/>
      <c r="J12484" s="99"/>
      <c r="K12484" s="99"/>
      <c r="L12484" s="99"/>
      <c r="M12484" s="99"/>
      <c r="N12484" s="99"/>
      <c r="O12484" s="99"/>
      <c r="P12484" s="99"/>
      <c r="Q12484" s="99"/>
      <c r="R12484" s="99"/>
      <c r="S12484" s="99"/>
      <c r="T12484" s="99"/>
      <c r="U12484" s="99"/>
      <c r="V12484" s="99"/>
      <c r="W12484" s="99"/>
      <c r="X12484" s="99"/>
      <c r="Y12484" s="99"/>
      <c r="Z12484" s="99"/>
      <c r="AA12484" s="99"/>
      <c r="AB12484" s="99"/>
      <c r="AC12484" s="99"/>
      <c r="AD12484" s="99"/>
      <c r="AE12484" s="99"/>
      <c r="AF12484" s="99"/>
      <c r="AG12484" s="99"/>
      <c r="AH12484" s="31"/>
      <c r="AI12484" s="31"/>
      <c r="AJ12484" s="31"/>
      <c r="AK12484" s="31"/>
      <c r="AL12484" s="31"/>
      <c r="AO12484" s="376"/>
    </row>
    <row r="12485" spans="1:41" x14ac:dyDescent="0.25">
      <c r="A12485" s="76" t="s">
        <v>4790</v>
      </c>
      <c r="B12485" s="44" t="s">
        <v>12295</v>
      </c>
      <c r="C12485" s="45">
        <v>5.26</v>
      </c>
      <c r="D12485" s="45" t="s">
        <v>12549</v>
      </c>
      <c r="E12485" s="46">
        <v>47787</v>
      </c>
      <c r="F12485" s="45" t="s">
        <v>1335</v>
      </c>
      <c r="G12485" s="93"/>
      <c r="H12485" s="93"/>
      <c r="I12485" s="99"/>
      <c r="J12485" s="99"/>
      <c r="K12485" s="99"/>
      <c r="L12485" s="99"/>
      <c r="M12485" s="99"/>
      <c r="N12485" s="99"/>
      <c r="O12485" s="99"/>
      <c r="P12485" s="99"/>
      <c r="Q12485" s="99"/>
      <c r="R12485" s="99"/>
      <c r="S12485" s="99"/>
      <c r="T12485" s="99"/>
      <c r="U12485" s="99"/>
      <c r="V12485" s="99"/>
      <c r="W12485" s="99"/>
      <c r="X12485" s="99"/>
      <c r="Y12485" s="99"/>
      <c r="Z12485" s="99"/>
      <c r="AA12485" s="99"/>
      <c r="AB12485" s="99"/>
      <c r="AC12485" s="99"/>
      <c r="AD12485" s="99"/>
      <c r="AE12485" s="99"/>
      <c r="AF12485" s="99"/>
      <c r="AG12485" s="99"/>
      <c r="AH12485" s="31"/>
      <c r="AI12485" s="31"/>
      <c r="AJ12485" s="31"/>
      <c r="AK12485" s="31"/>
      <c r="AL12485" s="31"/>
      <c r="AO12485" s="376"/>
    </row>
    <row r="12486" spans="1:41" x14ac:dyDescent="0.25">
      <c r="A12486" s="44" t="s">
        <v>4790</v>
      </c>
      <c r="B12486" s="44" t="s">
        <v>12091</v>
      </c>
      <c r="C12486" s="45">
        <v>9.24</v>
      </c>
      <c r="D12486" s="45" t="s">
        <v>12549</v>
      </c>
      <c r="E12486" s="46">
        <v>47299</v>
      </c>
      <c r="F12486" s="45" t="s">
        <v>1335</v>
      </c>
      <c r="G12486" s="93"/>
      <c r="H12486" s="93"/>
      <c r="I12486" s="99"/>
      <c r="J12486" s="99"/>
      <c r="K12486" s="99"/>
      <c r="L12486" s="99"/>
      <c r="M12486" s="99"/>
      <c r="N12486" s="99"/>
      <c r="O12486" s="99"/>
      <c r="P12486" s="99"/>
      <c r="Q12486" s="99"/>
      <c r="R12486" s="99"/>
      <c r="S12486" s="99"/>
      <c r="T12486" s="99"/>
      <c r="U12486" s="99"/>
      <c r="V12486" s="99"/>
      <c r="W12486" s="99"/>
      <c r="X12486" s="99"/>
      <c r="Y12486" s="99"/>
      <c r="Z12486" s="99"/>
      <c r="AA12486" s="99"/>
      <c r="AB12486" s="99"/>
      <c r="AC12486" s="99"/>
      <c r="AD12486" s="99"/>
      <c r="AE12486" s="99"/>
      <c r="AF12486" s="99"/>
      <c r="AG12486" s="99"/>
      <c r="AH12486" s="31"/>
      <c r="AI12486" s="31"/>
      <c r="AJ12486" s="31"/>
      <c r="AK12486" s="31"/>
      <c r="AL12486" s="31"/>
      <c r="AO12486" s="376"/>
    </row>
    <row r="12487" spans="1:41" x14ac:dyDescent="0.3">
      <c r="A12487" s="333" t="s">
        <v>11067</v>
      </c>
      <c r="B12487" s="333" t="s">
        <v>1156</v>
      </c>
      <c r="C12487" s="125" t="s">
        <v>10965</v>
      </c>
      <c r="D12487" s="32" t="s">
        <v>20309</v>
      </c>
      <c r="E12487" s="125" t="s">
        <v>2593</v>
      </c>
      <c r="F12487" s="125" t="s">
        <v>1189</v>
      </c>
      <c r="G12487" s="125" t="s">
        <v>1190</v>
      </c>
      <c r="AO12487" s="376"/>
    </row>
    <row r="12488" spans="1:41" x14ac:dyDescent="0.25">
      <c r="A12488" s="44" t="s">
        <v>4557</v>
      </c>
      <c r="B12488" s="319" t="s">
        <v>19567</v>
      </c>
      <c r="C12488" s="318" t="s">
        <v>19764</v>
      </c>
      <c r="D12488" s="93" t="s">
        <v>19934</v>
      </c>
      <c r="E12488" s="320">
        <v>47422</v>
      </c>
      <c r="F12488" s="93"/>
      <c r="G12488" s="93"/>
      <c r="H12488" s="93"/>
      <c r="I12488" s="99"/>
      <c r="J12488" s="99"/>
      <c r="K12488" s="99"/>
      <c r="L12488" s="99"/>
      <c r="M12488" s="99"/>
      <c r="N12488" s="99"/>
      <c r="O12488" s="99"/>
      <c r="P12488" s="99"/>
      <c r="Q12488" s="99"/>
      <c r="R12488" s="99"/>
      <c r="S12488" s="99"/>
      <c r="T12488" s="99"/>
      <c r="U12488" s="99"/>
      <c r="V12488" s="99"/>
      <c r="W12488" s="99"/>
      <c r="X12488" s="99"/>
      <c r="Y12488" s="99"/>
      <c r="Z12488" s="99"/>
      <c r="AA12488" s="99"/>
      <c r="AB12488" s="99"/>
      <c r="AC12488" s="99"/>
      <c r="AD12488" s="99"/>
      <c r="AE12488" s="99"/>
      <c r="AF12488" s="99"/>
      <c r="AG12488" s="99"/>
      <c r="AH12488" s="31"/>
      <c r="AI12488" s="31"/>
      <c r="AJ12488" s="31"/>
      <c r="AK12488" s="31"/>
      <c r="AL12488" s="31"/>
      <c r="AO12488" s="376"/>
    </row>
    <row r="12489" spans="1:41" x14ac:dyDescent="0.25">
      <c r="A12489" s="44" t="s">
        <v>7608</v>
      </c>
      <c r="B12489" s="44" t="s">
        <v>4558</v>
      </c>
      <c r="C12489" s="45" t="s">
        <v>4559</v>
      </c>
      <c r="D12489" s="45" t="s">
        <v>11204</v>
      </c>
      <c r="E12489" s="45" t="s">
        <v>2538</v>
      </c>
      <c r="F12489" s="93"/>
      <c r="G12489" s="93"/>
      <c r="H12489" s="93"/>
      <c r="I12489" s="99"/>
      <c r="J12489" s="99"/>
      <c r="K12489" s="99"/>
      <c r="L12489" s="99"/>
      <c r="M12489" s="99"/>
      <c r="N12489" s="99"/>
      <c r="O12489" s="99"/>
      <c r="P12489" s="99"/>
      <c r="Q12489" s="99"/>
      <c r="R12489" s="99"/>
      <c r="S12489" s="99"/>
      <c r="T12489" s="99"/>
      <c r="U12489" s="99"/>
      <c r="V12489" s="99"/>
      <c r="W12489" s="99"/>
      <c r="X12489" s="99"/>
      <c r="Y12489" s="99"/>
      <c r="Z12489" s="99"/>
      <c r="AA12489" s="99"/>
      <c r="AB12489" s="99"/>
      <c r="AC12489" s="99"/>
      <c r="AD12489" s="99"/>
      <c r="AE12489" s="99"/>
      <c r="AF12489" s="99"/>
      <c r="AG12489" s="99"/>
      <c r="AH12489" s="31"/>
      <c r="AI12489" s="31"/>
      <c r="AJ12489" s="31"/>
      <c r="AK12489" s="31"/>
      <c r="AL12489" s="31"/>
      <c r="AO12489" s="376"/>
    </row>
    <row r="12490" spans="1:41" x14ac:dyDescent="0.25">
      <c r="A12490" s="44" t="s">
        <v>7608</v>
      </c>
      <c r="B12490" s="44" t="s">
        <v>4558</v>
      </c>
      <c r="C12490" s="45" t="s">
        <v>4559</v>
      </c>
      <c r="D12490" s="93" t="s">
        <v>17443</v>
      </c>
      <c r="E12490" s="45" t="s">
        <v>2538</v>
      </c>
      <c r="F12490" s="93"/>
      <c r="G12490" s="93"/>
      <c r="H12490" s="93"/>
      <c r="I12490" s="99"/>
      <c r="J12490" s="99"/>
      <c r="K12490" s="99"/>
      <c r="L12490" s="99"/>
      <c r="M12490" s="99"/>
      <c r="N12490" s="99"/>
      <c r="O12490" s="99"/>
      <c r="P12490" s="99"/>
      <c r="Q12490" s="99"/>
      <c r="R12490" s="99"/>
      <c r="S12490" s="99"/>
      <c r="T12490" s="99"/>
      <c r="U12490" s="99"/>
      <c r="V12490" s="99"/>
      <c r="W12490" s="99"/>
      <c r="X12490" s="99"/>
      <c r="Y12490" s="99"/>
      <c r="Z12490" s="99"/>
      <c r="AA12490" s="99"/>
      <c r="AB12490" s="99"/>
      <c r="AC12490" s="99"/>
      <c r="AD12490" s="99"/>
      <c r="AE12490" s="99"/>
      <c r="AF12490" s="99"/>
      <c r="AG12490" s="99"/>
      <c r="AH12490" s="31"/>
      <c r="AI12490" s="31"/>
      <c r="AJ12490" s="31"/>
      <c r="AK12490" s="31"/>
      <c r="AL12490" s="31"/>
      <c r="AO12490" s="376"/>
    </row>
    <row r="12491" spans="1:41" x14ac:dyDescent="0.25">
      <c r="A12491" s="44" t="s">
        <v>8888</v>
      </c>
      <c r="B12491" s="44" t="s">
        <v>15043</v>
      </c>
      <c r="C12491" s="45" t="s">
        <v>9151</v>
      </c>
      <c r="D12491" s="367" t="s">
        <v>3696</v>
      </c>
      <c r="E12491" s="328">
        <f>DATE(2027,6,30)</f>
        <v>46568</v>
      </c>
      <c r="F12491" s="32"/>
      <c r="G12491" s="32"/>
      <c r="H12491" s="32"/>
      <c r="I12491" s="31"/>
      <c r="J12491" s="31"/>
      <c r="K12491" s="31"/>
      <c r="L12491" s="31"/>
      <c r="M12491" s="31"/>
      <c r="N12491" s="31"/>
      <c r="O12491" s="31"/>
      <c r="P12491" s="31"/>
      <c r="Q12491" s="31"/>
      <c r="R12491" s="31"/>
      <c r="S12491" s="31"/>
      <c r="T12491" s="31"/>
      <c r="U12491" s="31"/>
      <c r="V12491" s="31"/>
      <c r="W12491" s="31"/>
      <c r="X12491" s="31"/>
      <c r="Y12491" s="31"/>
      <c r="Z12491" s="31"/>
      <c r="AA12491" s="31"/>
      <c r="AB12491" s="31"/>
      <c r="AC12491" s="31"/>
      <c r="AD12491" s="31"/>
      <c r="AE12491" s="31"/>
      <c r="AF12491" s="31"/>
      <c r="AG12491" s="31"/>
      <c r="AH12491" s="31"/>
      <c r="AI12491" s="31"/>
      <c r="AJ12491" s="31"/>
      <c r="AK12491" s="31"/>
      <c r="AL12491" s="31"/>
      <c r="AO12491" s="376"/>
    </row>
    <row r="12492" spans="1:41" x14ac:dyDescent="0.25">
      <c r="A12492" s="44" t="s">
        <v>8888</v>
      </c>
      <c r="B12492" s="44" t="s">
        <v>15044</v>
      </c>
      <c r="C12492" s="45" t="s">
        <v>17047</v>
      </c>
      <c r="D12492" s="367" t="s">
        <v>3696</v>
      </c>
      <c r="E12492" s="328">
        <f>DATE(2030,1,5)</f>
        <v>47488</v>
      </c>
      <c r="F12492" s="32"/>
      <c r="G12492" s="32"/>
      <c r="H12492" s="32"/>
      <c r="I12492" s="31"/>
      <c r="J12492" s="31"/>
      <c r="K12492" s="31"/>
      <c r="L12492" s="31"/>
      <c r="M12492" s="31"/>
      <c r="N12492" s="31"/>
      <c r="O12492" s="31"/>
      <c r="P12492" s="31"/>
      <c r="Q12492" s="31"/>
      <c r="R12492" s="31"/>
      <c r="S12492" s="31"/>
      <c r="T12492" s="31"/>
      <c r="U12492" s="31"/>
      <c r="V12492" s="31"/>
      <c r="W12492" s="31"/>
      <c r="X12492" s="31"/>
      <c r="Y12492" s="31"/>
      <c r="Z12492" s="31"/>
      <c r="AA12492" s="31"/>
      <c r="AB12492" s="31"/>
      <c r="AC12492" s="31"/>
      <c r="AD12492" s="31"/>
      <c r="AE12492" s="31"/>
      <c r="AF12492" s="31"/>
      <c r="AG12492" s="31"/>
      <c r="AH12492" s="31"/>
      <c r="AI12492" s="31"/>
      <c r="AJ12492" s="31"/>
      <c r="AK12492" s="31"/>
      <c r="AL12492" s="31"/>
      <c r="AO12492" s="376"/>
    </row>
    <row r="12493" spans="1:41" x14ac:dyDescent="0.25">
      <c r="A12493" s="44" t="s">
        <v>8888</v>
      </c>
      <c r="B12493" s="44" t="s">
        <v>15044</v>
      </c>
      <c r="C12493" s="45" t="s">
        <v>5107</v>
      </c>
      <c r="D12493" s="367" t="s">
        <v>3696</v>
      </c>
      <c r="E12493" s="328">
        <f>DATE(2027,4,30)</f>
        <v>46507</v>
      </c>
      <c r="F12493" s="32"/>
      <c r="G12493" s="32"/>
      <c r="H12493" s="32"/>
      <c r="I12493" s="31"/>
      <c r="J12493" s="31"/>
      <c r="K12493" s="31"/>
      <c r="L12493" s="31"/>
      <c r="M12493" s="31"/>
      <c r="N12493" s="31"/>
      <c r="O12493" s="31"/>
      <c r="P12493" s="31"/>
      <c r="Q12493" s="31"/>
      <c r="R12493" s="31"/>
      <c r="S12493" s="31"/>
      <c r="T12493" s="31"/>
      <c r="U12493" s="31"/>
      <c r="V12493" s="31"/>
      <c r="W12493" s="31"/>
      <c r="X12493" s="31"/>
      <c r="Y12493" s="31"/>
      <c r="Z12493" s="31"/>
      <c r="AA12493" s="31"/>
      <c r="AB12493" s="31"/>
      <c r="AC12493" s="31"/>
      <c r="AD12493" s="31"/>
      <c r="AE12493" s="31"/>
      <c r="AF12493" s="31"/>
      <c r="AG12493" s="31"/>
      <c r="AH12493" s="31"/>
      <c r="AI12493" s="31"/>
      <c r="AJ12493" s="31"/>
      <c r="AK12493" s="31"/>
      <c r="AL12493" s="31"/>
      <c r="AO12493" s="376"/>
    </row>
    <row r="12494" spans="1:41" x14ac:dyDescent="0.3">
      <c r="A12494" s="333" t="s">
        <v>19012</v>
      </c>
      <c r="B12494" s="333" t="s">
        <v>1168</v>
      </c>
      <c r="C12494" s="125" t="s">
        <v>19096</v>
      </c>
      <c r="D12494" s="32" t="s">
        <v>20309</v>
      </c>
      <c r="E12494" s="125" t="s">
        <v>9249</v>
      </c>
      <c r="F12494" s="125" t="s">
        <v>1189</v>
      </c>
      <c r="G12494" s="125" t="s">
        <v>1190</v>
      </c>
      <c r="AO12494" s="376"/>
    </row>
    <row r="12495" spans="1:41" x14ac:dyDescent="0.25">
      <c r="A12495" s="44" t="s">
        <v>780</v>
      </c>
      <c r="B12495" s="44" t="s">
        <v>928</v>
      </c>
      <c r="C12495" s="45">
        <v>231104</v>
      </c>
      <c r="D12495" s="45" t="s">
        <v>11363</v>
      </c>
      <c r="E12495" s="45" t="s">
        <v>8334</v>
      </c>
      <c r="AO12495" s="376"/>
    </row>
    <row r="12496" spans="1:41" x14ac:dyDescent="0.25">
      <c r="A12496" s="44" t="s">
        <v>780</v>
      </c>
      <c r="B12496" s="44" t="s">
        <v>3475</v>
      </c>
      <c r="C12496" s="45">
        <v>240301</v>
      </c>
      <c r="D12496" s="45" t="s">
        <v>11363</v>
      </c>
      <c r="E12496" s="45" t="s">
        <v>9249</v>
      </c>
      <c r="AO12496" s="376"/>
    </row>
    <row r="12497" spans="1:41" x14ac:dyDescent="0.25">
      <c r="A12497" s="44" t="s">
        <v>780</v>
      </c>
      <c r="B12497" s="44" t="s">
        <v>10347</v>
      </c>
      <c r="C12497" s="45">
        <v>240402</v>
      </c>
      <c r="D12497" s="45" t="s">
        <v>11363</v>
      </c>
      <c r="E12497" s="45" t="s">
        <v>5037</v>
      </c>
      <c r="AO12497" s="376"/>
    </row>
    <row r="12498" spans="1:41" x14ac:dyDescent="0.25">
      <c r="A12498" s="44" t="s">
        <v>780</v>
      </c>
      <c r="B12498" s="44" t="s">
        <v>938</v>
      </c>
      <c r="C12498" s="45">
        <v>260103</v>
      </c>
      <c r="D12498" s="45" t="s">
        <v>11363</v>
      </c>
      <c r="E12498" s="45" t="s">
        <v>8292</v>
      </c>
      <c r="AO12498" s="376"/>
    </row>
    <row r="12499" spans="1:41" x14ac:dyDescent="0.25">
      <c r="A12499" s="44" t="s">
        <v>12375</v>
      </c>
      <c r="B12499" s="44" t="s">
        <v>12180</v>
      </c>
      <c r="C12499" s="45">
        <v>15.23</v>
      </c>
      <c r="D12499" s="45" t="s">
        <v>12549</v>
      </c>
      <c r="E12499" s="46">
        <v>46934</v>
      </c>
      <c r="F12499" s="45" t="s">
        <v>1335</v>
      </c>
      <c r="G12499" s="93"/>
      <c r="H12499" s="93"/>
      <c r="I12499" s="99"/>
      <c r="J12499" s="99"/>
      <c r="K12499" s="99"/>
      <c r="L12499" s="99"/>
      <c r="M12499" s="99"/>
      <c r="N12499" s="99"/>
      <c r="O12499" s="99"/>
      <c r="P12499" s="99"/>
      <c r="Q12499" s="99"/>
      <c r="R12499" s="99"/>
      <c r="S12499" s="99"/>
      <c r="T12499" s="99"/>
      <c r="U12499" s="99"/>
      <c r="V12499" s="99"/>
      <c r="W12499" s="99"/>
      <c r="X12499" s="99"/>
      <c r="Y12499" s="99"/>
      <c r="Z12499" s="99"/>
      <c r="AA12499" s="99"/>
      <c r="AB12499" s="99"/>
      <c r="AC12499" s="99"/>
      <c r="AD12499" s="99"/>
      <c r="AE12499" s="99"/>
      <c r="AF12499" s="99"/>
      <c r="AG12499" s="99"/>
      <c r="AH12499" s="31"/>
      <c r="AI12499" s="31"/>
      <c r="AJ12499" s="31"/>
      <c r="AK12499" s="31"/>
      <c r="AL12499" s="31"/>
      <c r="AO12499" s="376"/>
    </row>
    <row r="12500" spans="1:41" x14ac:dyDescent="0.25">
      <c r="A12500" s="44" t="s">
        <v>12375</v>
      </c>
      <c r="B12500" s="44" t="s">
        <v>12181</v>
      </c>
      <c r="C12500" s="45">
        <v>16.23</v>
      </c>
      <c r="D12500" s="45" t="s">
        <v>12549</v>
      </c>
      <c r="E12500" s="46">
        <v>46934</v>
      </c>
      <c r="F12500" s="45" t="s">
        <v>1335</v>
      </c>
      <c r="G12500" s="93"/>
      <c r="H12500" s="93"/>
      <c r="I12500" s="99"/>
      <c r="J12500" s="99"/>
      <c r="K12500" s="99"/>
      <c r="L12500" s="99"/>
      <c r="M12500" s="99"/>
      <c r="N12500" s="99"/>
      <c r="O12500" s="99"/>
      <c r="P12500" s="99"/>
      <c r="Q12500" s="99"/>
      <c r="R12500" s="99"/>
      <c r="S12500" s="99"/>
      <c r="T12500" s="99"/>
      <c r="U12500" s="99"/>
      <c r="V12500" s="99"/>
      <c r="W12500" s="99"/>
      <c r="X12500" s="99"/>
      <c r="Y12500" s="99"/>
      <c r="Z12500" s="99"/>
      <c r="AA12500" s="99"/>
      <c r="AB12500" s="99"/>
      <c r="AC12500" s="99"/>
      <c r="AD12500" s="99"/>
      <c r="AE12500" s="99"/>
      <c r="AF12500" s="99"/>
      <c r="AG12500" s="99"/>
      <c r="AH12500" s="31"/>
      <c r="AI12500" s="31"/>
      <c r="AJ12500" s="31"/>
      <c r="AK12500" s="31"/>
      <c r="AL12500" s="31"/>
      <c r="AO12500" s="376"/>
    </row>
    <row r="12501" spans="1:41" x14ac:dyDescent="0.25">
      <c r="A12501" s="44" t="s">
        <v>12375</v>
      </c>
      <c r="B12501" s="44" t="s">
        <v>12356</v>
      </c>
      <c r="C12501" s="45">
        <v>25.23</v>
      </c>
      <c r="D12501" s="45" t="s">
        <v>12549</v>
      </c>
      <c r="E12501" s="46">
        <v>46934</v>
      </c>
      <c r="F12501" s="45" t="s">
        <v>1335</v>
      </c>
      <c r="G12501" s="93"/>
      <c r="H12501" s="93"/>
      <c r="I12501" s="99"/>
      <c r="J12501" s="99"/>
      <c r="K12501" s="99"/>
      <c r="L12501" s="99"/>
      <c r="M12501" s="99"/>
      <c r="N12501" s="99"/>
      <c r="O12501" s="99"/>
      <c r="P12501" s="99"/>
      <c r="Q12501" s="99"/>
      <c r="R12501" s="99"/>
      <c r="S12501" s="99"/>
      <c r="T12501" s="99"/>
      <c r="U12501" s="99"/>
      <c r="V12501" s="99"/>
      <c r="W12501" s="99"/>
      <c r="X12501" s="99"/>
      <c r="Y12501" s="99"/>
      <c r="Z12501" s="99"/>
      <c r="AA12501" s="99"/>
      <c r="AB12501" s="99"/>
      <c r="AC12501" s="99"/>
      <c r="AD12501" s="99"/>
      <c r="AE12501" s="99"/>
      <c r="AF12501" s="99"/>
      <c r="AG12501" s="99"/>
      <c r="AH12501" s="31"/>
      <c r="AI12501" s="31"/>
      <c r="AJ12501" s="31"/>
      <c r="AK12501" s="31"/>
      <c r="AL12501" s="31"/>
      <c r="AO12501" s="376"/>
    </row>
    <row r="12502" spans="1:41" x14ac:dyDescent="0.25">
      <c r="A12502" s="76" t="s">
        <v>781</v>
      </c>
      <c r="B12502" s="76" t="s">
        <v>937</v>
      </c>
      <c r="C12502" s="97" t="s">
        <v>5883</v>
      </c>
      <c r="D12502" s="97" t="s">
        <v>1201</v>
      </c>
      <c r="E12502" s="64">
        <v>46467</v>
      </c>
      <c r="F12502" s="93"/>
      <c r="G12502" s="93"/>
      <c r="H12502" s="93"/>
      <c r="I12502" s="99"/>
      <c r="J12502" s="99"/>
      <c r="K12502" s="99"/>
      <c r="L12502" s="99"/>
      <c r="M12502" s="99"/>
      <c r="N12502" s="253"/>
      <c r="O12502" s="253"/>
      <c r="P12502" s="99"/>
      <c r="Q12502" s="99"/>
      <c r="R12502" s="99"/>
      <c r="S12502" s="99"/>
      <c r="T12502" s="99"/>
      <c r="U12502" s="99"/>
      <c r="V12502" s="99"/>
      <c r="W12502" s="99"/>
      <c r="X12502" s="99"/>
      <c r="Y12502" s="99"/>
      <c r="Z12502" s="99"/>
      <c r="AA12502" s="99"/>
      <c r="AB12502" s="99"/>
      <c r="AC12502" s="99"/>
      <c r="AD12502" s="99"/>
      <c r="AE12502" s="99"/>
      <c r="AF12502" s="99"/>
      <c r="AG12502" s="99"/>
      <c r="AH12502" s="31"/>
      <c r="AI12502" s="31"/>
      <c r="AJ12502" s="31"/>
      <c r="AK12502" s="31"/>
      <c r="AL12502" s="31"/>
      <c r="AO12502" s="376"/>
    </row>
    <row r="12503" spans="1:41" x14ac:dyDescent="0.25">
      <c r="A12503" s="44" t="s">
        <v>7562</v>
      </c>
      <c r="B12503" s="44" t="s">
        <v>270</v>
      </c>
      <c r="C12503" s="45" t="s">
        <v>6723</v>
      </c>
      <c r="D12503" s="45" t="s">
        <v>11204</v>
      </c>
      <c r="E12503" s="45" t="s">
        <v>11890</v>
      </c>
      <c r="F12503" s="93"/>
      <c r="G12503" s="93"/>
      <c r="H12503" s="93"/>
      <c r="I12503" s="99"/>
      <c r="J12503" s="99"/>
      <c r="K12503" s="99"/>
      <c r="L12503" s="99"/>
      <c r="M12503" s="99"/>
      <c r="N12503" s="99"/>
      <c r="O12503" s="99"/>
      <c r="P12503" s="99"/>
      <c r="Q12503" s="99"/>
      <c r="R12503" s="99"/>
      <c r="S12503" s="99"/>
      <c r="T12503" s="99"/>
      <c r="U12503" s="99"/>
      <c r="V12503" s="99"/>
      <c r="W12503" s="99"/>
      <c r="X12503" s="99"/>
      <c r="Y12503" s="99"/>
      <c r="Z12503" s="99"/>
      <c r="AA12503" s="99"/>
      <c r="AB12503" s="99"/>
      <c r="AC12503" s="99"/>
      <c r="AD12503" s="99"/>
      <c r="AE12503" s="99"/>
      <c r="AF12503" s="99"/>
      <c r="AG12503" s="99"/>
      <c r="AH12503" s="31"/>
      <c r="AI12503" s="31"/>
      <c r="AJ12503" s="31"/>
      <c r="AK12503" s="31"/>
      <c r="AL12503" s="31"/>
      <c r="AO12503" s="376"/>
    </row>
    <row r="12504" spans="1:41" x14ac:dyDescent="0.25">
      <c r="A12504" s="44" t="s">
        <v>7562</v>
      </c>
      <c r="B12504" s="44" t="s">
        <v>4371</v>
      </c>
      <c r="C12504" s="45" t="s">
        <v>4560</v>
      </c>
      <c r="D12504" s="45" t="s">
        <v>11204</v>
      </c>
      <c r="E12504" s="45" t="s">
        <v>7354</v>
      </c>
      <c r="F12504" s="93"/>
      <c r="G12504" s="93"/>
      <c r="H12504" s="93"/>
      <c r="I12504" s="99"/>
      <c r="J12504" s="99"/>
      <c r="K12504" s="99"/>
      <c r="L12504" s="99"/>
      <c r="M12504" s="99"/>
      <c r="N12504" s="99"/>
      <c r="O12504" s="99"/>
      <c r="P12504" s="99"/>
      <c r="Q12504" s="99"/>
      <c r="R12504" s="99"/>
      <c r="S12504" s="99"/>
      <c r="T12504" s="99"/>
      <c r="U12504" s="99"/>
      <c r="V12504" s="99"/>
      <c r="W12504" s="99"/>
      <c r="X12504" s="99"/>
      <c r="Y12504" s="99"/>
      <c r="Z12504" s="99"/>
      <c r="AA12504" s="99"/>
      <c r="AB12504" s="99"/>
      <c r="AC12504" s="99"/>
      <c r="AD12504" s="99"/>
      <c r="AE12504" s="99"/>
      <c r="AF12504" s="99"/>
      <c r="AG12504" s="99"/>
      <c r="AH12504" s="31"/>
      <c r="AI12504" s="31"/>
      <c r="AJ12504" s="31"/>
      <c r="AK12504" s="31"/>
      <c r="AL12504" s="31"/>
      <c r="AO12504" s="376"/>
    </row>
    <row r="12505" spans="1:41" x14ac:dyDescent="0.25">
      <c r="A12505" s="44" t="s">
        <v>7562</v>
      </c>
      <c r="B12505" s="44" t="s">
        <v>270</v>
      </c>
      <c r="C12505" s="45" t="s">
        <v>6723</v>
      </c>
      <c r="D12505" s="93" t="s">
        <v>17443</v>
      </c>
      <c r="E12505" s="45" t="s">
        <v>11890</v>
      </c>
      <c r="F12505" s="93"/>
      <c r="G12505" s="93"/>
      <c r="H12505" s="93"/>
      <c r="I12505" s="99"/>
      <c r="J12505" s="99"/>
      <c r="K12505" s="99"/>
      <c r="L12505" s="99"/>
      <c r="M12505" s="99"/>
      <c r="N12505" s="99"/>
      <c r="O12505" s="99"/>
      <c r="P12505" s="99"/>
      <c r="Q12505" s="99"/>
      <c r="R12505" s="99"/>
      <c r="S12505" s="99"/>
      <c r="T12505" s="99"/>
      <c r="U12505" s="99"/>
      <c r="V12505" s="99"/>
      <c r="W12505" s="99"/>
      <c r="X12505" s="99"/>
      <c r="Y12505" s="99"/>
      <c r="Z12505" s="99"/>
      <c r="AA12505" s="99"/>
      <c r="AB12505" s="99"/>
      <c r="AC12505" s="99"/>
      <c r="AD12505" s="99"/>
      <c r="AE12505" s="99"/>
      <c r="AF12505" s="99"/>
      <c r="AG12505" s="99"/>
      <c r="AH12505" s="31"/>
      <c r="AI12505" s="31"/>
      <c r="AJ12505" s="31"/>
      <c r="AK12505" s="31"/>
      <c r="AL12505" s="31"/>
      <c r="AO12505" s="376"/>
    </row>
    <row r="12506" spans="1:41" x14ac:dyDescent="0.25">
      <c r="A12506" s="44" t="s">
        <v>7562</v>
      </c>
      <c r="B12506" s="44" t="s">
        <v>4371</v>
      </c>
      <c r="C12506" s="45" t="s">
        <v>4560</v>
      </c>
      <c r="D12506" s="93" t="s">
        <v>17443</v>
      </c>
      <c r="E12506" s="45" t="s">
        <v>7354</v>
      </c>
      <c r="F12506" s="93"/>
      <c r="G12506" s="93"/>
      <c r="H12506" s="93"/>
      <c r="I12506" s="99"/>
      <c r="J12506" s="99"/>
      <c r="K12506" s="99"/>
      <c r="L12506" s="99"/>
      <c r="M12506" s="99"/>
      <c r="N12506" s="99"/>
      <c r="O12506" s="99"/>
      <c r="P12506" s="99"/>
      <c r="Q12506" s="99"/>
      <c r="R12506" s="99"/>
      <c r="S12506" s="99"/>
      <c r="T12506" s="99"/>
      <c r="U12506" s="99"/>
      <c r="V12506" s="99"/>
      <c r="W12506" s="99"/>
      <c r="X12506" s="99"/>
      <c r="Y12506" s="99"/>
      <c r="Z12506" s="99"/>
      <c r="AA12506" s="99"/>
      <c r="AB12506" s="99"/>
      <c r="AC12506" s="99"/>
      <c r="AD12506" s="99"/>
      <c r="AE12506" s="99"/>
      <c r="AF12506" s="99"/>
      <c r="AG12506" s="99"/>
      <c r="AH12506" s="31"/>
      <c r="AI12506" s="31"/>
      <c r="AJ12506" s="31"/>
      <c r="AK12506" s="31"/>
      <c r="AL12506" s="31"/>
      <c r="AO12506" s="376"/>
    </row>
    <row r="12507" spans="1:41" x14ac:dyDescent="0.25">
      <c r="A12507" s="44" t="s">
        <v>7562</v>
      </c>
      <c r="B12507" s="44" t="s">
        <v>4371</v>
      </c>
      <c r="C12507" s="45" t="s">
        <v>17393</v>
      </c>
      <c r="D12507" s="93" t="s">
        <v>17443</v>
      </c>
      <c r="E12507" s="45" t="s">
        <v>9839</v>
      </c>
      <c r="F12507" s="93"/>
      <c r="G12507" s="93"/>
      <c r="H12507" s="93"/>
      <c r="I12507" s="99"/>
      <c r="J12507" s="99"/>
      <c r="K12507" s="99"/>
      <c r="L12507" s="99"/>
      <c r="M12507" s="99"/>
      <c r="N12507" s="99"/>
      <c r="O12507" s="99"/>
      <c r="P12507" s="99"/>
      <c r="Q12507" s="99"/>
      <c r="R12507" s="99"/>
      <c r="S12507" s="99"/>
      <c r="T12507" s="99"/>
      <c r="U12507" s="99"/>
      <c r="V12507" s="99"/>
      <c r="W12507" s="99"/>
      <c r="X12507" s="99"/>
      <c r="Y12507" s="99"/>
      <c r="Z12507" s="99"/>
      <c r="AA12507" s="99"/>
      <c r="AB12507" s="99"/>
      <c r="AC12507" s="99"/>
      <c r="AD12507" s="99"/>
      <c r="AE12507" s="99"/>
      <c r="AF12507" s="99"/>
      <c r="AG12507" s="99"/>
      <c r="AH12507" s="31"/>
      <c r="AI12507" s="31"/>
      <c r="AJ12507" s="31"/>
      <c r="AK12507" s="31"/>
      <c r="AL12507" s="31"/>
      <c r="AO12507" s="376"/>
    </row>
    <row r="12508" spans="1:41" x14ac:dyDescent="0.25">
      <c r="A12508" s="44" t="s">
        <v>7562</v>
      </c>
      <c r="B12508" s="44" t="s">
        <v>270</v>
      </c>
      <c r="C12508" s="45" t="s">
        <v>6723</v>
      </c>
      <c r="D12508" s="45" t="s">
        <v>9895</v>
      </c>
      <c r="E12508" s="45" t="s">
        <v>4823</v>
      </c>
      <c r="F12508" s="93"/>
      <c r="G12508" s="93"/>
      <c r="H12508" s="93"/>
      <c r="I12508" s="99"/>
      <c r="J12508" s="99"/>
      <c r="K12508" s="99"/>
      <c r="L12508" s="99"/>
      <c r="M12508" s="99"/>
      <c r="N12508" s="253"/>
      <c r="O12508" s="253"/>
      <c r="P12508" s="99"/>
      <c r="Q12508" s="99"/>
      <c r="R12508" s="99"/>
      <c r="S12508" s="99"/>
      <c r="T12508" s="99"/>
      <c r="U12508" s="99"/>
      <c r="V12508" s="99"/>
      <c r="W12508" s="99"/>
      <c r="X12508" s="99"/>
      <c r="Y12508" s="99"/>
      <c r="Z12508" s="99"/>
      <c r="AA12508" s="99"/>
      <c r="AB12508" s="99"/>
      <c r="AC12508" s="99"/>
      <c r="AD12508" s="99"/>
      <c r="AE12508" s="99"/>
      <c r="AF12508" s="99"/>
      <c r="AG12508" s="99"/>
      <c r="AH12508" s="31"/>
      <c r="AI12508" s="31"/>
      <c r="AJ12508" s="31"/>
      <c r="AK12508" s="31"/>
      <c r="AL12508" s="31"/>
      <c r="AO12508" s="376"/>
    </row>
    <row r="12509" spans="1:41" x14ac:dyDescent="0.25">
      <c r="A12509" s="44" t="s">
        <v>1513</v>
      </c>
      <c r="B12509" s="44" t="s">
        <v>4963</v>
      </c>
      <c r="C12509" s="45" t="s">
        <v>2219</v>
      </c>
      <c r="D12509" s="45" t="s">
        <v>11204</v>
      </c>
      <c r="E12509" s="45" t="s">
        <v>2563</v>
      </c>
      <c r="F12509" s="93"/>
      <c r="G12509" s="93"/>
      <c r="H12509" s="93"/>
      <c r="I12509" s="99"/>
      <c r="J12509" s="99"/>
      <c r="K12509" s="99"/>
      <c r="L12509" s="99"/>
      <c r="M12509" s="99"/>
      <c r="N12509" s="99"/>
      <c r="O12509" s="99"/>
      <c r="P12509" s="99"/>
      <c r="Q12509" s="99"/>
      <c r="R12509" s="99"/>
      <c r="S12509" s="99"/>
      <c r="T12509" s="99"/>
      <c r="U12509" s="99"/>
      <c r="V12509" s="99"/>
      <c r="W12509" s="99"/>
      <c r="X12509" s="99"/>
      <c r="Y12509" s="99"/>
      <c r="Z12509" s="99"/>
      <c r="AA12509" s="99"/>
      <c r="AB12509" s="99"/>
      <c r="AC12509" s="99"/>
      <c r="AD12509" s="99"/>
      <c r="AE12509" s="99"/>
      <c r="AF12509" s="99"/>
      <c r="AG12509" s="99"/>
      <c r="AH12509" s="31"/>
      <c r="AI12509" s="31"/>
      <c r="AJ12509" s="31"/>
      <c r="AK12509" s="31"/>
      <c r="AL12509" s="31"/>
      <c r="AO12509" s="376"/>
    </row>
    <row r="12510" spans="1:41" x14ac:dyDescent="0.25">
      <c r="A12510" s="44" t="s">
        <v>1513</v>
      </c>
      <c r="B12510" s="44" t="s">
        <v>4963</v>
      </c>
      <c r="C12510" s="45" t="s">
        <v>2219</v>
      </c>
      <c r="D12510" s="93" t="s">
        <v>17443</v>
      </c>
      <c r="E12510" s="45" t="s">
        <v>2563</v>
      </c>
      <c r="F12510" s="93"/>
      <c r="G12510" s="93"/>
      <c r="H12510" s="93"/>
      <c r="I12510" s="99"/>
      <c r="J12510" s="99"/>
      <c r="K12510" s="99"/>
      <c r="L12510" s="99"/>
      <c r="M12510" s="99"/>
      <c r="N12510" s="99"/>
      <c r="O12510" s="99"/>
      <c r="P12510" s="99"/>
      <c r="Q12510" s="99"/>
      <c r="R12510" s="99"/>
      <c r="S12510" s="99"/>
      <c r="T12510" s="99"/>
      <c r="U12510" s="99"/>
      <c r="V12510" s="99"/>
      <c r="W12510" s="99"/>
      <c r="X12510" s="99"/>
      <c r="Y12510" s="99"/>
      <c r="Z12510" s="99"/>
      <c r="AA12510" s="99"/>
      <c r="AB12510" s="99"/>
      <c r="AC12510" s="99"/>
      <c r="AD12510" s="99"/>
      <c r="AE12510" s="99"/>
      <c r="AF12510" s="99"/>
      <c r="AG12510" s="99"/>
      <c r="AH12510" s="31"/>
      <c r="AI12510" s="31"/>
      <c r="AJ12510" s="31"/>
      <c r="AK12510" s="31"/>
      <c r="AL12510" s="31"/>
      <c r="AO12510" s="376"/>
    </row>
    <row r="12511" spans="1:41" x14ac:dyDescent="0.25">
      <c r="A12511" s="44" t="s">
        <v>1513</v>
      </c>
      <c r="B12511" s="44" t="s">
        <v>15045</v>
      </c>
      <c r="C12511" s="45" t="s">
        <v>13877</v>
      </c>
      <c r="D12511" s="367" t="s">
        <v>3696</v>
      </c>
      <c r="E12511" s="328">
        <f>DATE(2029,1,3)</f>
        <v>47121</v>
      </c>
      <c r="F12511" s="32"/>
      <c r="G12511" s="32"/>
      <c r="H12511" s="32"/>
      <c r="I12511" s="31"/>
      <c r="J12511" s="31"/>
      <c r="K12511" s="31"/>
      <c r="L12511" s="31"/>
      <c r="M12511" s="31"/>
      <c r="N12511" s="31"/>
      <c r="O12511" s="31"/>
      <c r="P12511" s="31"/>
      <c r="Q12511" s="31"/>
      <c r="R12511" s="31"/>
      <c r="S12511" s="31"/>
      <c r="T12511" s="31"/>
      <c r="U12511" s="31"/>
      <c r="V12511" s="31"/>
      <c r="W12511" s="31"/>
      <c r="X12511" s="31"/>
      <c r="Y12511" s="31"/>
      <c r="Z12511" s="31"/>
      <c r="AA12511" s="31"/>
      <c r="AB12511" s="31"/>
      <c r="AC12511" s="31"/>
      <c r="AD12511" s="31"/>
      <c r="AE12511" s="31"/>
      <c r="AF12511" s="31"/>
      <c r="AG12511" s="31"/>
      <c r="AH12511" s="31"/>
      <c r="AI12511" s="31"/>
      <c r="AJ12511" s="31"/>
      <c r="AK12511" s="31"/>
      <c r="AL12511" s="31"/>
      <c r="AO12511" s="376"/>
    </row>
    <row r="12512" spans="1:41" x14ac:dyDescent="0.25">
      <c r="A12512" s="44" t="s">
        <v>1513</v>
      </c>
      <c r="B12512" s="44" t="s">
        <v>4963</v>
      </c>
      <c r="C12512" s="45" t="s">
        <v>2219</v>
      </c>
      <c r="D12512" s="45" t="s">
        <v>9895</v>
      </c>
      <c r="E12512" s="45" t="s">
        <v>2563</v>
      </c>
      <c r="F12512" s="93"/>
      <c r="G12512" s="93"/>
      <c r="H12512" s="93"/>
      <c r="I12512" s="99"/>
      <c r="J12512" s="99"/>
      <c r="K12512" s="99"/>
      <c r="L12512" s="99"/>
      <c r="M12512" s="99"/>
      <c r="N12512" s="253"/>
      <c r="O12512" s="253"/>
      <c r="P12512" s="99"/>
      <c r="Q12512" s="99"/>
      <c r="R12512" s="99"/>
      <c r="S12512" s="99"/>
      <c r="T12512" s="99"/>
      <c r="U12512" s="99"/>
      <c r="V12512" s="99"/>
      <c r="W12512" s="99"/>
      <c r="X12512" s="99"/>
      <c r="Y12512" s="99"/>
      <c r="Z12512" s="99"/>
      <c r="AA12512" s="99"/>
      <c r="AB12512" s="99"/>
      <c r="AC12512" s="99"/>
      <c r="AD12512" s="99"/>
      <c r="AE12512" s="99"/>
      <c r="AF12512" s="99"/>
      <c r="AG12512" s="99"/>
      <c r="AH12512" s="31"/>
      <c r="AI12512" s="31"/>
      <c r="AJ12512" s="31"/>
      <c r="AK12512" s="31"/>
      <c r="AL12512" s="31"/>
      <c r="AO12512" s="376"/>
    </row>
    <row r="12513" spans="1:41" x14ac:dyDescent="0.25">
      <c r="A12513" s="44" t="s">
        <v>18114</v>
      </c>
      <c r="B12513" s="44" t="s">
        <v>5321</v>
      </c>
      <c r="C12513" s="45">
        <v>26010401</v>
      </c>
      <c r="D12513" s="45" t="s">
        <v>11363</v>
      </c>
      <c r="E12513" s="45" t="s">
        <v>17459</v>
      </c>
      <c r="AO12513" s="376"/>
    </row>
    <row r="12514" spans="1:41" x14ac:dyDescent="0.25">
      <c r="A12514" s="44" t="s">
        <v>18114</v>
      </c>
      <c r="B12514" s="44" t="s">
        <v>3176</v>
      </c>
      <c r="C12514" s="45">
        <v>26010402</v>
      </c>
      <c r="D12514" s="45" t="s">
        <v>11363</v>
      </c>
      <c r="E12514" s="45" t="s">
        <v>17459</v>
      </c>
      <c r="AO12514" s="376"/>
    </row>
    <row r="12515" spans="1:41" x14ac:dyDescent="0.25">
      <c r="A12515" s="44" t="s">
        <v>2999</v>
      </c>
      <c r="B12515" s="44" t="s">
        <v>932</v>
      </c>
      <c r="C12515" s="45">
        <v>220104</v>
      </c>
      <c r="D12515" s="45" t="s">
        <v>11363</v>
      </c>
      <c r="E12515" s="45" t="s">
        <v>5139</v>
      </c>
      <c r="AO12515" s="376"/>
    </row>
    <row r="12516" spans="1:41" x14ac:dyDescent="0.25">
      <c r="A12516" s="44" t="s">
        <v>2999</v>
      </c>
      <c r="B12516" s="44" t="s">
        <v>2350</v>
      </c>
      <c r="C12516" s="45">
        <v>220105</v>
      </c>
      <c r="D12516" s="45" t="s">
        <v>11363</v>
      </c>
      <c r="E12516" s="45" t="s">
        <v>2593</v>
      </c>
      <c r="AO12516" s="376"/>
    </row>
    <row r="12517" spans="1:41" x14ac:dyDescent="0.25">
      <c r="A12517" s="44" t="s">
        <v>2999</v>
      </c>
      <c r="B12517" s="44" t="s">
        <v>925</v>
      </c>
      <c r="C12517" s="45">
        <v>230601</v>
      </c>
      <c r="D12517" s="45" t="s">
        <v>11363</v>
      </c>
      <c r="E12517" s="45" t="s">
        <v>7770</v>
      </c>
      <c r="AO12517" s="376"/>
    </row>
    <row r="12518" spans="1:41" x14ac:dyDescent="0.25">
      <c r="A12518" s="44" t="s">
        <v>2999</v>
      </c>
      <c r="B12518" s="44" t="s">
        <v>8347</v>
      </c>
      <c r="C12518" s="45">
        <v>23100201</v>
      </c>
      <c r="D12518" s="45" t="s">
        <v>11363</v>
      </c>
      <c r="E12518" s="45" t="s">
        <v>2538</v>
      </c>
      <c r="AO12518" s="376"/>
    </row>
    <row r="12519" spans="1:41" x14ac:dyDescent="0.25">
      <c r="A12519" s="44" t="s">
        <v>2999</v>
      </c>
      <c r="B12519" s="44" t="s">
        <v>3051</v>
      </c>
      <c r="C12519" s="45">
        <v>23100202</v>
      </c>
      <c r="D12519" s="45" t="s">
        <v>11363</v>
      </c>
      <c r="E12519" s="45" t="s">
        <v>2538</v>
      </c>
      <c r="AO12519" s="376"/>
    </row>
    <row r="12520" spans="1:41" x14ac:dyDescent="0.25">
      <c r="A12520" s="44" t="s">
        <v>2999</v>
      </c>
      <c r="B12520" s="44" t="s">
        <v>10359</v>
      </c>
      <c r="C12520" s="45">
        <v>24020101</v>
      </c>
      <c r="D12520" s="45" t="s">
        <v>11363</v>
      </c>
      <c r="E12520" s="45" t="s">
        <v>9238</v>
      </c>
      <c r="AO12520" s="376"/>
    </row>
    <row r="12521" spans="1:41" x14ac:dyDescent="0.25">
      <c r="A12521" s="44" t="s">
        <v>2999</v>
      </c>
      <c r="B12521" s="44" t="s">
        <v>10360</v>
      </c>
      <c r="C12521" s="45">
        <v>24020102</v>
      </c>
      <c r="D12521" s="45" t="s">
        <v>11363</v>
      </c>
      <c r="E12521" s="45" t="s">
        <v>9238</v>
      </c>
      <c r="AO12521" s="376"/>
    </row>
    <row r="12522" spans="1:41" x14ac:dyDescent="0.25">
      <c r="A12522" s="44" t="s">
        <v>2999</v>
      </c>
      <c r="B12522" s="44" t="s">
        <v>17452</v>
      </c>
      <c r="C12522" s="45">
        <v>25010501</v>
      </c>
      <c r="D12522" s="45" t="s">
        <v>11363</v>
      </c>
      <c r="E12522" s="45" t="s">
        <v>12551</v>
      </c>
      <c r="AO12522" s="376"/>
    </row>
    <row r="12523" spans="1:41" x14ac:dyDescent="0.25">
      <c r="A12523" s="44" t="s">
        <v>2999</v>
      </c>
      <c r="B12523" s="44" t="s">
        <v>5129</v>
      </c>
      <c r="C12523" s="45">
        <v>25010502</v>
      </c>
      <c r="D12523" s="45" t="s">
        <v>11363</v>
      </c>
      <c r="E12523" s="45" t="s">
        <v>12551</v>
      </c>
      <c r="AO12523" s="376"/>
    </row>
    <row r="12524" spans="1:41" x14ac:dyDescent="0.25">
      <c r="A12524" s="44" t="s">
        <v>2999</v>
      </c>
      <c r="B12524" s="44" t="s">
        <v>15620</v>
      </c>
      <c r="C12524" s="45">
        <v>25080301</v>
      </c>
      <c r="D12524" s="45" t="s">
        <v>11363</v>
      </c>
      <c r="E12524" s="45" t="s">
        <v>8282</v>
      </c>
      <c r="AO12524" s="376"/>
    </row>
    <row r="12525" spans="1:41" x14ac:dyDescent="0.25">
      <c r="A12525" s="44" t="s">
        <v>2999</v>
      </c>
      <c r="B12525" s="44" t="s">
        <v>15621</v>
      </c>
      <c r="C12525" s="45">
        <v>25080302</v>
      </c>
      <c r="D12525" s="45" t="s">
        <v>11363</v>
      </c>
      <c r="E12525" s="45" t="s">
        <v>8282</v>
      </c>
      <c r="AO12525" s="376"/>
    </row>
    <row r="12526" spans="1:41" x14ac:dyDescent="0.25">
      <c r="A12526" s="44" t="s">
        <v>2999</v>
      </c>
      <c r="B12526" s="44" t="s">
        <v>2368</v>
      </c>
      <c r="C12526" s="45">
        <v>251004</v>
      </c>
      <c r="D12526" s="45" t="s">
        <v>11363</v>
      </c>
      <c r="E12526" s="45" t="s">
        <v>11146</v>
      </c>
      <c r="AO12526" s="376"/>
    </row>
    <row r="12527" spans="1:41" x14ac:dyDescent="0.25">
      <c r="A12527" s="44" t="s">
        <v>18115</v>
      </c>
      <c r="B12527" s="44" t="s">
        <v>10422</v>
      </c>
      <c r="C12527" s="45">
        <v>240704</v>
      </c>
      <c r="D12527" s="45" t="s">
        <v>11363</v>
      </c>
      <c r="E12527" s="45" t="s">
        <v>5139</v>
      </c>
      <c r="AO12527" s="376"/>
    </row>
    <row r="12528" spans="1:41" x14ac:dyDescent="0.25">
      <c r="A12528" s="44" t="s">
        <v>18115</v>
      </c>
      <c r="B12528" s="44" t="s">
        <v>2368</v>
      </c>
      <c r="C12528" s="45">
        <v>251004</v>
      </c>
      <c r="D12528" s="45" t="s">
        <v>11363</v>
      </c>
      <c r="E12528" s="45" t="s">
        <v>11146</v>
      </c>
      <c r="AO12528" s="376"/>
    </row>
    <row r="12529" spans="1:41" x14ac:dyDescent="0.25">
      <c r="A12529" s="44" t="s">
        <v>18116</v>
      </c>
      <c r="B12529" s="44" t="s">
        <v>6610</v>
      </c>
      <c r="C12529" s="45">
        <v>260204</v>
      </c>
      <c r="D12529" s="45" t="s">
        <v>11363</v>
      </c>
      <c r="E12529" s="45" t="s">
        <v>9238</v>
      </c>
      <c r="AO12529" s="376"/>
    </row>
    <row r="12530" spans="1:41" x14ac:dyDescent="0.3">
      <c r="A12530" s="57" t="s">
        <v>1250</v>
      </c>
      <c r="B12530" s="57" t="s">
        <v>1292</v>
      </c>
      <c r="C12530" s="62" t="s">
        <v>4756</v>
      </c>
      <c r="D12530" s="62" t="s">
        <v>20886</v>
      </c>
      <c r="E12530" s="368" t="s">
        <v>9707</v>
      </c>
      <c r="F12530" s="32"/>
      <c r="G12530" s="32"/>
      <c r="H12530" s="32"/>
      <c r="I12530" s="31"/>
      <c r="J12530" s="31"/>
      <c r="K12530" s="31"/>
      <c r="L12530" s="31"/>
      <c r="M12530" s="31"/>
      <c r="N12530" s="31"/>
      <c r="O12530" s="31"/>
      <c r="P12530" s="31"/>
      <c r="Q12530" s="31"/>
      <c r="R12530" s="31"/>
      <c r="S12530" s="31"/>
      <c r="T12530" s="31"/>
      <c r="U12530" s="31"/>
      <c r="V12530" s="31"/>
      <c r="W12530" s="31"/>
      <c r="X12530" s="31"/>
      <c r="Y12530" s="31"/>
      <c r="Z12530" s="31"/>
      <c r="AA12530" s="31"/>
      <c r="AB12530" s="31"/>
      <c r="AC12530" s="31"/>
      <c r="AD12530" s="31"/>
      <c r="AE12530" s="31"/>
      <c r="AF12530" s="31"/>
      <c r="AG12530" s="31"/>
      <c r="AH12530" s="31"/>
      <c r="AI12530" s="31"/>
      <c r="AJ12530" s="31"/>
      <c r="AK12530" s="31"/>
      <c r="AL12530" s="31"/>
      <c r="AO12530" s="376"/>
    </row>
    <row r="12531" spans="1:41" x14ac:dyDescent="0.3">
      <c r="A12531" s="57" t="s">
        <v>1250</v>
      </c>
      <c r="B12531" s="57" t="s">
        <v>1315</v>
      </c>
      <c r="C12531" s="62" t="s">
        <v>4757</v>
      </c>
      <c r="D12531" s="62" t="s">
        <v>20886</v>
      </c>
      <c r="E12531" s="368" t="s">
        <v>9707</v>
      </c>
      <c r="F12531" s="32"/>
      <c r="G12531" s="32"/>
      <c r="H12531" s="32"/>
      <c r="I12531" s="31"/>
      <c r="J12531" s="31"/>
      <c r="K12531" s="31"/>
      <c r="L12531" s="31"/>
      <c r="M12531" s="31"/>
      <c r="N12531" s="31"/>
      <c r="O12531" s="31"/>
      <c r="P12531" s="31"/>
      <c r="Q12531" s="31"/>
      <c r="R12531" s="31"/>
      <c r="S12531" s="31"/>
      <c r="T12531" s="31"/>
      <c r="U12531" s="31"/>
      <c r="V12531" s="31"/>
      <c r="W12531" s="31"/>
      <c r="X12531" s="31"/>
      <c r="Y12531" s="31"/>
      <c r="Z12531" s="31"/>
      <c r="AA12531" s="31"/>
      <c r="AB12531" s="31"/>
      <c r="AC12531" s="31"/>
      <c r="AD12531" s="31"/>
      <c r="AE12531" s="31"/>
      <c r="AF12531" s="31"/>
      <c r="AG12531" s="31"/>
      <c r="AH12531" s="31"/>
      <c r="AI12531" s="31"/>
      <c r="AJ12531" s="31"/>
      <c r="AK12531" s="31"/>
      <c r="AL12531" s="31"/>
      <c r="AO12531" s="376"/>
    </row>
    <row r="12532" spans="1:41" x14ac:dyDescent="0.3">
      <c r="A12532" s="92" t="s">
        <v>1250</v>
      </c>
      <c r="B12532" s="92" t="s">
        <v>1292</v>
      </c>
      <c r="C12532" s="318" t="s">
        <v>4756</v>
      </c>
      <c r="D12532" s="318" t="s">
        <v>13017</v>
      </c>
      <c r="E12532" s="320">
        <v>47118</v>
      </c>
      <c r="F12532" s="93"/>
      <c r="G12532" s="93"/>
      <c r="H12532" s="93"/>
      <c r="I12532" s="99"/>
      <c r="J12532" s="99"/>
      <c r="K12532" s="99"/>
      <c r="L12532" s="99"/>
      <c r="M12532" s="99"/>
      <c r="N12532" s="99"/>
      <c r="O12532" s="99"/>
      <c r="P12532" s="99"/>
      <c r="Q12532" s="99"/>
      <c r="R12532" s="99"/>
      <c r="S12532" s="99"/>
      <c r="T12532" s="99"/>
      <c r="U12532" s="99"/>
      <c r="V12532" s="99"/>
      <c r="W12532" s="99"/>
      <c r="X12532" s="99"/>
      <c r="Y12532" s="99"/>
      <c r="Z12532" s="99"/>
      <c r="AA12532" s="99"/>
      <c r="AB12532" s="99"/>
      <c r="AC12532" s="99"/>
      <c r="AD12532" s="99"/>
      <c r="AE12532" s="99"/>
      <c r="AF12532" s="99"/>
      <c r="AG12532" s="99"/>
      <c r="AH12532" s="31"/>
      <c r="AI12532" s="31"/>
      <c r="AJ12532" s="31"/>
      <c r="AK12532" s="31"/>
      <c r="AL12532" s="31"/>
      <c r="AO12532" s="376"/>
    </row>
    <row r="12533" spans="1:41" x14ac:dyDescent="0.3">
      <c r="A12533" s="92" t="s">
        <v>1250</v>
      </c>
      <c r="B12533" s="92" t="s">
        <v>1315</v>
      </c>
      <c r="C12533" s="318" t="s">
        <v>4757</v>
      </c>
      <c r="D12533" s="318" t="s">
        <v>13017</v>
      </c>
      <c r="E12533" s="320">
        <v>47118</v>
      </c>
      <c r="F12533" s="93"/>
      <c r="G12533" s="93"/>
      <c r="H12533" s="93"/>
      <c r="I12533" s="99"/>
      <c r="J12533" s="99"/>
      <c r="K12533" s="99"/>
      <c r="L12533" s="99"/>
      <c r="M12533" s="99"/>
      <c r="N12533" s="99"/>
      <c r="O12533" s="99"/>
      <c r="P12533" s="99"/>
      <c r="Q12533" s="99"/>
      <c r="R12533" s="99"/>
      <c r="S12533" s="99"/>
      <c r="T12533" s="99"/>
      <c r="U12533" s="99"/>
      <c r="V12533" s="99"/>
      <c r="W12533" s="99"/>
      <c r="X12533" s="99"/>
      <c r="Y12533" s="99"/>
      <c r="Z12533" s="99"/>
      <c r="AA12533" s="99"/>
      <c r="AB12533" s="99"/>
      <c r="AC12533" s="99"/>
      <c r="AD12533" s="99"/>
      <c r="AE12533" s="99"/>
      <c r="AF12533" s="99"/>
      <c r="AG12533" s="99"/>
      <c r="AH12533" s="31"/>
      <c r="AI12533" s="31"/>
      <c r="AJ12533" s="31"/>
      <c r="AK12533" s="31"/>
      <c r="AL12533" s="31"/>
      <c r="AO12533" s="376"/>
    </row>
    <row r="12534" spans="1:41" x14ac:dyDescent="0.25">
      <c r="A12534" s="44" t="s">
        <v>14191</v>
      </c>
      <c r="B12534" s="44" t="s">
        <v>938</v>
      </c>
      <c r="C12534" s="45">
        <v>260103</v>
      </c>
      <c r="D12534" s="45" t="s">
        <v>11363</v>
      </c>
      <c r="E12534" s="45" t="s">
        <v>8292</v>
      </c>
      <c r="AO12534" s="376"/>
    </row>
    <row r="12535" spans="1:41" x14ac:dyDescent="0.25">
      <c r="A12535" s="44" t="s">
        <v>14191</v>
      </c>
      <c r="B12535" s="44" t="s">
        <v>17465</v>
      </c>
      <c r="C12535" s="45">
        <v>26020101</v>
      </c>
      <c r="D12535" s="45" t="s">
        <v>11363</v>
      </c>
      <c r="E12535" s="45" t="s">
        <v>9238</v>
      </c>
      <c r="AO12535" s="376"/>
    </row>
    <row r="12536" spans="1:41" x14ac:dyDescent="0.25">
      <c r="A12536" s="44" t="s">
        <v>9956</v>
      </c>
      <c r="B12536" s="44" t="s">
        <v>14166</v>
      </c>
      <c r="C12536" s="45" t="s">
        <v>14259</v>
      </c>
      <c r="D12536" s="32" t="s">
        <v>5559</v>
      </c>
      <c r="E12536" s="45" t="s">
        <v>20866</v>
      </c>
      <c r="F12536" s="32"/>
      <c r="G12536" s="32"/>
      <c r="H12536" s="32"/>
      <c r="I12536" s="31"/>
      <c r="J12536" s="31"/>
      <c r="K12536" s="31"/>
      <c r="L12536" s="31"/>
      <c r="M12536" s="31"/>
      <c r="N12536" s="31"/>
      <c r="O12536" s="31"/>
      <c r="P12536" s="31"/>
      <c r="Q12536" s="31"/>
      <c r="R12536" s="31"/>
      <c r="S12536" s="31"/>
      <c r="T12536" s="31"/>
      <c r="U12536" s="31"/>
      <c r="V12536" s="31"/>
      <c r="W12536" s="31"/>
      <c r="X12536" s="31"/>
      <c r="Y12536" s="31"/>
      <c r="Z12536" s="31"/>
      <c r="AA12536" s="31"/>
      <c r="AB12536" s="31"/>
      <c r="AC12536" s="31"/>
      <c r="AD12536" s="31"/>
      <c r="AE12536" s="31"/>
      <c r="AF12536" s="31"/>
      <c r="AG12536" s="31"/>
      <c r="AH12536" s="31"/>
      <c r="AI12536" s="31"/>
      <c r="AJ12536" s="31"/>
      <c r="AK12536" s="31"/>
      <c r="AL12536" s="31"/>
      <c r="AO12536" s="376"/>
    </row>
    <row r="12537" spans="1:41" x14ac:dyDescent="0.25">
      <c r="A12537" s="44" t="s">
        <v>9956</v>
      </c>
      <c r="B12537" s="44" t="s">
        <v>9909</v>
      </c>
      <c r="C12537" s="45" t="s">
        <v>9957</v>
      </c>
      <c r="D12537" s="46" t="s">
        <v>21328</v>
      </c>
      <c r="E12537" s="46">
        <v>46445</v>
      </c>
      <c r="AO12537" s="376"/>
    </row>
    <row r="12538" spans="1:41" x14ac:dyDescent="0.25">
      <c r="A12538" s="44" t="s">
        <v>9956</v>
      </c>
      <c r="B12538" s="44" t="s">
        <v>9909</v>
      </c>
      <c r="C12538" s="45" t="s">
        <v>9957</v>
      </c>
      <c r="D12538" s="46" t="s">
        <v>21328</v>
      </c>
      <c r="E12538" s="46">
        <v>46445</v>
      </c>
      <c r="AO12538" s="376"/>
    </row>
    <row r="12539" spans="1:41" x14ac:dyDescent="0.25">
      <c r="A12539" s="44" t="s">
        <v>9956</v>
      </c>
      <c r="B12539" s="44" t="s">
        <v>9909</v>
      </c>
      <c r="C12539" s="45" t="s">
        <v>9957</v>
      </c>
      <c r="D12539" s="46" t="s">
        <v>21328</v>
      </c>
      <c r="E12539" s="46">
        <v>46445</v>
      </c>
      <c r="AO12539" s="376"/>
    </row>
    <row r="12540" spans="1:41" x14ac:dyDescent="0.25">
      <c r="A12540" s="44" t="s">
        <v>13265</v>
      </c>
      <c r="B12540" s="44" t="s">
        <v>5321</v>
      </c>
      <c r="C12540" s="45">
        <v>25010401</v>
      </c>
      <c r="D12540" s="45" t="s">
        <v>11363</v>
      </c>
      <c r="E12540" s="45" t="s">
        <v>12564</v>
      </c>
      <c r="AO12540" s="376"/>
    </row>
    <row r="12541" spans="1:41" x14ac:dyDescent="0.25">
      <c r="A12541" s="44" t="s">
        <v>9497</v>
      </c>
      <c r="B12541" s="92" t="s">
        <v>9602</v>
      </c>
      <c r="C12541" s="45" t="s">
        <v>9346</v>
      </c>
      <c r="D12541" s="93" t="s">
        <v>9601</v>
      </c>
      <c r="E12541" s="94">
        <v>46568</v>
      </c>
      <c r="F12541" s="93"/>
      <c r="G12541" s="93"/>
      <c r="H12541" s="93"/>
      <c r="I12541" s="99"/>
      <c r="J12541" s="99"/>
      <c r="K12541" s="99"/>
      <c r="L12541" s="99"/>
      <c r="M12541" s="99"/>
      <c r="N12541" s="253"/>
      <c r="O12541" s="253"/>
      <c r="P12541" s="99"/>
      <c r="Q12541" s="99"/>
      <c r="R12541" s="99"/>
      <c r="S12541" s="99"/>
      <c r="T12541" s="99"/>
      <c r="U12541" s="99"/>
      <c r="V12541" s="99"/>
      <c r="W12541" s="99"/>
      <c r="X12541" s="99"/>
      <c r="Y12541" s="99"/>
      <c r="Z12541" s="99"/>
      <c r="AA12541" s="99"/>
      <c r="AB12541" s="99"/>
      <c r="AC12541" s="99"/>
      <c r="AD12541" s="99"/>
      <c r="AE12541" s="99"/>
      <c r="AF12541" s="99"/>
      <c r="AG12541" s="99"/>
      <c r="AH12541" s="31"/>
      <c r="AI12541" s="31"/>
      <c r="AJ12541" s="31"/>
      <c r="AK12541" s="31"/>
      <c r="AL12541" s="31"/>
      <c r="AO12541" s="376"/>
    </row>
    <row r="12542" spans="1:41" x14ac:dyDescent="0.25">
      <c r="A12542" s="44" t="s">
        <v>13266</v>
      </c>
      <c r="B12542" s="44" t="s">
        <v>17452</v>
      </c>
      <c r="C12542" s="45">
        <v>25010501</v>
      </c>
      <c r="D12542" s="45" t="s">
        <v>11363</v>
      </c>
      <c r="E12542" s="45" t="s">
        <v>12551</v>
      </c>
      <c r="AO12542" s="376"/>
    </row>
    <row r="12543" spans="1:41" x14ac:dyDescent="0.25">
      <c r="A12543" s="44" t="s">
        <v>13266</v>
      </c>
      <c r="B12543" s="44" t="s">
        <v>5129</v>
      </c>
      <c r="C12543" s="45">
        <v>25010502</v>
      </c>
      <c r="D12543" s="45" t="s">
        <v>11363</v>
      </c>
      <c r="E12543" s="45" t="s">
        <v>12551</v>
      </c>
      <c r="AO12543" s="376"/>
    </row>
    <row r="12544" spans="1:41" x14ac:dyDescent="0.25">
      <c r="A12544" s="44" t="s">
        <v>13266</v>
      </c>
      <c r="B12544" s="44" t="s">
        <v>5321</v>
      </c>
      <c r="C12544" s="45">
        <v>25010401</v>
      </c>
      <c r="D12544" s="45" t="s">
        <v>11363</v>
      </c>
      <c r="E12544" s="45" t="s">
        <v>12564</v>
      </c>
      <c r="AO12544" s="376"/>
    </row>
    <row r="12545" spans="1:41" x14ac:dyDescent="0.25">
      <c r="A12545" s="44" t="s">
        <v>13266</v>
      </c>
      <c r="B12545" s="44" t="s">
        <v>3176</v>
      </c>
      <c r="C12545" s="45">
        <v>25010402</v>
      </c>
      <c r="D12545" s="45" t="s">
        <v>11363</v>
      </c>
      <c r="E12545" s="45" t="s">
        <v>12564</v>
      </c>
      <c r="AO12545" s="376"/>
    </row>
    <row r="12546" spans="1:41" x14ac:dyDescent="0.3">
      <c r="A12546" s="333" t="s">
        <v>8075</v>
      </c>
      <c r="B12546" s="333" t="s">
        <v>1162</v>
      </c>
      <c r="C12546" s="125" t="s">
        <v>8016</v>
      </c>
      <c r="D12546" s="32" t="s">
        <v>20309</v>
      </c>
      <c r="E12546" s="125" t="s">
        <v>7871</v>
      </c>
      <c r="F12546" s="125" t="s">
        <v>1189</v>
      </c>
      <c r="G12546" s="125" t="s">
        <v>1190</v>
      </c>
      <c r="AO12546" s="376"/>
    </row>
    <row r="12547" spans="1:41" x14ac:dyDescent="0.25">
      <c r="A12547" s="44" t="s">
        <v>8889</v>
      </c>
      <c r="B12547" s="44" t="s">
        <v>15046</v>
      </c>
      <c r="C12547" s="45" t="s">
        <v>9152</v>
      </c>
      <c r="D12547" s="367" t="s">
        <v>3696</v>
      </c>
      <c r="E12547" s="328">
        <f>DATE(2027,12,28)</f>
        <v>46749</v>
      </c>
      <c r="F12547" s="32"/>
      <c r="G12547" s="32"/>
      <c r="H12547" s="32"/>
      <c r="I12547" s="31"/>
      <c r="J12547" s="31"/>
      <c r="K12547" s="31"/>
      <c r="L12547" s="31"/>
      <c r="M12547" s="31"/>
      <c r="N12547" s="31"/>
      <c r="O12547" s="31"/>
      <c r="P12547" s="31"/>
      <c r="Q12547" s="31"/>
      <c r="R12547" s="31"/>
      <c r="S12547" s="31"/>
      <c r="T12547" s="31"/>
      <c r="U12547" s="31"/>
      <c r="V12547" s="31"/>
      <c r="W12547" s="31"/>
      <c r="X12547" s="31"/>
      <c r="Y12547" s="31"/>
      <c r="Z12547" s="31"/>
      <c r="AA12547" s="31"/>
      <c r="AB12547" s="31"/>
      <c r="AC12547" s="31"/>
      <c r="AD12547" s="31"/>
      <c r="AE12547" s="31"/>
      <c r="AF12547" s="31"/>
      <c r="AG12547" s="31"/>
      <c r="AH12547" s="31"/>
      <c r="AI12547" s="31"/>
      <c r="AJ12547" s="31"/>
      <c r="AK12547" s="31"/>
      <c r="AL12547" s="31"/>
      <c r="AO12547" s="376"/>
    </row>
    <row r="12548" spans="1:41" x14ac:dyDescent="0.25">
      <c r="A12548" s="44" t="s">
        <v>20566</v>
      </c>
      <c r="B12548" s="44" t="s">
        <v>8472</v>
      </c>
      <c r="C12548" s="45" t="s">
        <v>8548</v>
      </c>
      <c r="D12548" s="32" t="s">
        <v>5559</v>
      </c>
      <c r="E12548" s="45" t="s">
        <v>20851</v>
      </c>
      <c r="F12548" s="32"/>
      <c r="G12548" s="32"/>
      <c r="H12548" s="32"/>
      <c r="I12548" s="31"/>
      <c r="J12548" s="31"/>
      <c r="K12548" s="31"/>
      <c r="L12548" s="31"/>
      <c r="M12548" s="31"/>
      <c r="N12548" s="31"/>
      <c r="O12548" s="31"/>
      <c r="P12548" s="31"/>
      <c r="Q12548" s="31"/>
      <c r="R12548" s="31"/>
      <c r="S12548" s="31"/>
      <c r="T12548" s="31"/>
      <c r="U12548" s="31"/>
      <c r="V12548" s="31"/>
      <c r="W12548" s="31"/>
      <c r="X12548" s="31"/>
      <c r="Y12548" s="31"/>
      <c r="Z12548" s="31"/>
      <c r="AA12548" s="31"/>
      <c r="AB12548" s="31"/>
      <c r="AC12548" s="31"/>
      <c r="AD12548" s="31"/>
      <c r="AE12548" s="31"/>
      <c r="AF12548" s="31"/>
      <c r="AG12548" s="31"/>
      <c r="AH12548" s="31"/>
      <c r="AI12548" s="31"/>
      <c r="AJ12548" s="31"/>
      <c r="AK12548" s="31"/>
      <c r="AL12548" s="31"/>
      <c r="AO12548" s="376"/>
    </row>
    <row r="12549" spans="1:41" x14ac:dyDescent="0.25">
      <c r="A12549" s="44" t="s">
        <v>5606</v>
      </c>
      <c r="B12549" s="44" t="s">
        <v>21359</v>
      </c>
      <c r="C12549" s="45" t="s">
        <v>9701</v>
      </c>
      <c r="D12549" s="45" t="s">
        <v>21447</v>
      </c>
      <c r="E12549" s="46">
        <v>46752</v>
      </c>
      <c r="AO12549" s="376"/>
    </row>
    <row r="12550" spans="1:41" x14ac:dyDescent="0.25">
      <c r="A12550" s="44" t="s">
        <v>13267</v>
      </c>
      <c r="B12550" s="44" t="s">
        <v>3176</v>
      </c>
      <c r="C12550" s="45">
        <v>25010402</v>
      </c>
      <c r="D12550" s="45" t="s">
        <v>11363</v>
      </c>
      <c r="E12550" s="45" t="s">
        <v>12564</v>
      </c>
      <c r="AO12550" s="376"/>
    </row>
    <row r="12551" spans="1:41" x14ac:dyDescent="0.25">
      <c r="A12551" s="44" t="s">
        <v>7041</v>
      </c>
      <c r="B12551" s="44" t="s">
        <v>5321</v>
      </c>
      <c r="C12551" s="45">
        <v>23010401</v>
      </c>
      <c r="D12551" s="45" t="s">
        <v>11363</v>
      </c>
      <c r="E12551" s="45" t="s">
        <v>5322</v>
      </c>
      <c r="AO12551" s="376"/>
    </row>
    <row r="12552" spans="1:41" x14ac:dyDescent="0.25">
      <c r="A12552" s="44" t="s">
        <v>7041</v>
      </c>
      <c r="B12552" s="44" t="s">
        <v>6608</v>
      </c>
      <c r="C12552" s="45">
        <v>260203</v>
      </c>
      <c r="D12552" s="45" t="s">
        <v>11363</v>
      </c>
      <c r="E12552" s="45" t="s">
        <v>9238</v>
      </c>
      <c r="AO12552" s="376"/>
    </row>
    <row r="12553" spans="1:41" x14ac:dyDescent="0.25">
      <c r="A12553" s="44" t="s">
        <v>15874</v>
      </c>
      <c r="B12553" s="44" t="s">
        <v>2350</v>
      </c>
      <c r="C12553" s="45">
        <v>250106</v>
      </c>
      <c r="D12553" s="45" t="s">
        <v>11363</v>
      </c>
      <c r="E12553" s="45" t="s">
        <v>11887</v>
      </c>
      <c r="AO12553" s="376"/>
    </row>
    <row r="12554" spans="1:41" x14ac:dyDescent="0.25">
      <c r="A12554" s="44" t="s">
        <v>21782</v>
      </c>
      <c r="B12554" s="44" t="s">
        <v>948</v>
      </c>
      <c r="C12554" s="45">
        <v>260303</v>
      </c>
      <c r="D12554" s="45" t="s">
        <v>11363</v>
      </c>
      <c r="E12554" s="45" t="s">
        <v>9249</v>
      </c>
      <c r="AO12554" s="376"/>
    </row>
    <row r="12555" spans="1:41" x14ac:dyDescent="0.25">
      <c r="A12555" s="44" t="s">
        <v>18117</v>
      </c>
      <c r="B12555" s="44" t="s">
        <v>5321</v>
      </c>
      <c r="C12555" s="45">
        <v>26010401</v>
      </c>
      <c r="D12555" s="45" t="s">
        <v>11363</v>
      </c>
      <c r="E12555" s="45" t="s">
        <v>17459</v>
      </c>
      <c r="AO12555" s="376"/>
    </row>
    <row r="12556" spans="1:41" x14ac:dyDescent="0.25">
      <c r="A12556" s="44" t="s">
        <v>13496</v>
      </c>
      <c r="B12556" s="44" t="s">
        <v>21362</v>
      </c>
      <c r="C12556" s="45" t="s">
        <v>13474</v>
      </c>
      <c r="D12556" s="45" t="s">
        <v>21447</v>
      </c>
      <c r="E12556" s="46">
        <v>46752</v>
      </c>
      <c r="AO12556" s="376"/>
    </row>
    <row r="12557" spans="1:41" x14ac:dyDescent="0.25">
      <c r="A12557" s="44" t="s">
        <v>10641</v>
      </c>
      <c r="B12557" s="44" t="s">
        <v>9248</v>
      </c>
      <c r="C12557" s="45">
        <v>240101</v>
      </c>
      <c r="D12557" s="45" t="s">
        <v>11363</v>
      </c>
      <c r="E12557" s="45" t="s">
        <v>9249</v>
      </c>
      <c r="AO12557" s="376"/>
    </row>
    <row r="12558" spans="1:41" x14ac:dyDescent="0.25">
      <c r="A12558" s="44" t="s">
        <v>10642</v>
      </c>
      <c r="B12558" s="44" t="s">
        <v>9237</v>
      </c>
      <c r="C12558" s="45">
        <v>24010401</v>
      </c>
      <c r="D12558" s="45" t="s">
        <v>11363</v>
      </c>
      <c r="E12558" s="45" t="s">
        <v>9238</v>
      </c>
      <c r="AO12558" s="376"/>
    </row>
    <row r="12559" spans="1:41" x14ac:dyDescent="0.25">
      <c r="A12559" s="44" t="s">
        <v>6757</v>
      </c>
      <c r="B12559" s="44" t="s">
        <v>6756</v>
      </c>
      <c r="C12559" s="45" t="s">
        <v>6759</v>
      </c>
      <c r="D12559" s="45" t="s">
        <v>11204</v>
      </c>
      <c r="E12559" s="45" t="s">
        <v>4824</v>
      </c>
      <c r="F12559" s="93"/>
      <c r="G12559" s="93"/>
      <c r="H12559" s="93"/>
      <c r="I12559" s="99"/>
      <c r="J12559" s="99"/>
      <c r="K12559" s="99"/>
      <c r="L12559" s="99"/>
      <c r="M12559" s="99"/>
      <c r="N12559" s="99"/>
      <c r="O12559" s="99"/>
      <c r="P12559" s="99"/>
      <c r="Q12559" s="99"/>
      <c r="R12559" s="99"/>
      <c r="S12559" s="99"/>
      <c r="T12559" s="99"/>
      <c r="U12559" s="99"/>
      <c r="V12559" s="99"/>
      <c r="W12559" s="99"/>
      <c r="X12559" s="99"/>
      <c r="Y12559" s="99"/>
      <c r="Z12559" s="99"/>
      <c r="AA12559" s="99"/>
      <c r="AB12559" s="99"/>
      <c r="AC12559" s="99"/>
      <c r="AD12559" s="99"/>
      <c r="AE12559" s="99"/>
      <c r="AF12559" s="99"/>
      <c r="AG12559" s="99"/>
      <c r="AH12559" s="31"/>
      <c r="AI12559" s="31"/>
      <c r="AJ12559" s="31"/>
      <c r="AK12559" s="31"/>
      <c r="AL12559" s="31"/>
      <c r="AO12559" s="376"/>
    </row>
    <row r="12560" spans="1:41" x14ac:dyDescent="0.25">
      <c r="A12560" s="44" t="s">
        <v>6757</v>
      </c>
      <c r="B12560" s="44" t="s">
        <v>6756</v>
      </c>
      <c r="C12560" s="45" t="s">
        <v>6759</v>
      </c>
      <c r="D12560" s="45" t="s">
        <v>9895</v>
      </c>
      <c r="E12560" s="45" t="s">
        <v>4824</v>
      </c>
      <c r="F12560" s="93"/>
      <c r="G12560" s="93"/>
      <c r="H12560" s="93"/>
      <c r="I12560" s="99"/>
      <c r="J12560" s="99"/>
      <c r="K12560" s="99"/>
      <c r="L12560" s="99"/>
      <c r="M12560" s="99"/>
      <c r="N12560" s="253"/>
      <c r="O12560" s="253"/>
      <c r="P12560" s="99"/>
      <c r="Q12560" s="99"/>
      <c r="R12560" s="99"/>
      <c r="S12560" s="99"/>
      <c r="T12560" s="99"/>
      <c r="U12560" s="99"/>
      <c r="V12560" s="99"/>
      <c r="W12560" s="99"/>
      <c r="X12560" s="99"/>
      <c r="Y12560" s="99"/>
      <c r="Z12560" s="99"/>
      <c r="AA12560" s="99"/>
      <c r="AB12560" s="99"/>
      <c r="AC12560" s="99"/>
      <c r="AD12560" s="99"/>
      <c r="AE12560" s="99"/>
      <c r="AF12560" s="99"/>
      <c r="AG12560" s="99"/>
      <c r="AH12560" s="31"/>
      <c r="AI12560" s="31"/>
      <c r="AJ12560" s="31"/>
      <c r="AK12560" s="31"/>
      <c r="AL12560" s="31"/>
      <c r="AO12560" s="376"/>
    </row>
    <row r="12561" spans="1:41" x14ac:dyDescent="0.25">
      <c r="A12561" s="44" t="s">
        <v>12376</v>
      </c>
      <c r="B12561" s="44" t="s">
        <v>12095</v>
      </c>
      <c r="C12561" s="45">
        <v>33.229999999999997</v>
      </c>
      <c r="D12561" s="45" t="s">
        <v>12549</v>
      </c>
      <c r="E12561" s="46">
        <v>46934</v>
      </c>
      <c r="F12561" s="45"/>
      <c r="G12561" s="93"/>
      <c r="H12561" s="93"/>
      <c r="I12561" s="99"/>
      <c r="J12561" s="99"/>
      <c r="K12561" s="99"/>
      <c r="L12561" s="99"/>
      <c r="M12561" s="99"/>
      <c r="N12561" s="99"/>
      <c r="O12561" s="99"/>
      <c r="P12561" s="99"/>
      <c r="Q12561" s="99"/>
      <c r="R12561" s="99"/>
      <c r="S12561" s="99"/>
      <c r="T12561" s="99"/>
      <c r="U12561" s="99"/>
      <c r="V12561" s="99"/>
      <c r="W12561" s="99"/>
      <c r="X12561" s="99"/>
      <c r="Y12561" s="99"/>
      <c r="Z12561" s="99"/>
      <c r="AA12561" s="99"/>
      <c r="AB12561" s="99"/>
      <c r="AC12561" s="99"/>
      <c r="AD12561" s="99"/>
      <c r="AE12561" s="99"/>
      <c r="AF12561" s="99"/>
      <c r="AG12561" s="99"/>
      <c r="AH12561" s="31"/>
      <c r="AI12561" s="31"/>
      <c r="AJ12561" s="31"/>
      <c r="AK12561" s="31"/>
      <c r="AL12561" s="31"/>
      <c r="AO12561" s="376"/>
    </row>
    <row r="12562" spans="1:41" x14ac:dyDescent="0.25">
      <c r="A12562" s="44" t="s">
        <v>10643</v>
      </c>
      <c r="B12562" s="44" t="s">
        <v>10355</v>
      </c>
      <c r="C12562" s="45">
        <v>240403</v>
      </c>
      <c r="D12562" s="45" t="s">
        <v>11363</v>
      </c>
      <c r="E12562" s="45" t="s">
        <v>5037</v>
      </c>
      <c r="AO12562" s="376"/>
    </row>
    <row r="12563" spans="1:41" x14ac:dyDescent="0.25">
      <c r="A12563" s="44" t="s">
        <v>10643</v>
      </c>
      <c r="B12563" s="44" t="s">
        <v>925</v>
      </c>
      <c r="C12563" s="45">
        <v>240601</v>
      </c>
      <c r="D12563" s="45" t="s">
        <v>11363</v>
      </c>
      <c r="E12563" s="45" t="s">
        <v>9840</v>
      </c>
      <c r="AO12563" s="376"/>
    </row>
    <row r="12564" spans="1:41" x14ac:dyDescent="0.25">
      <c r="A12564" s="44" t="s">
        <v>7810</v>
      </c>
      <c r="B12564" s="92" t="s">
        <v>3452</v>
      </c>
      <c r="C12564" s="93" t="s">
        <v>7817</v>
      </c>
      <c r="D12564" s="93" t="s">
        <v>1201</v>
      </c>
      <c r="E12564" s="94">
        <v>46496</v>
      </c>
      <c r="F12564" s="93"/>
      <c r="G12564" s="93"/>
      <c r="H12564" s="93"/>
      <c r="I12564" s="99"/>
      <c r="J12564" s="99"/>
      <c r="K12564" s="99"/>
      <c r="L12564" s="99"/>
      <c r="M12564" s="99"/>
      <c r="N12564" s="253"/>
      <c r="O12564" s="253"/>
      <c r="P12564" s="99"/>
      <c r="Q12564" s="99"/>
      <c r="R12564" s="99"/>
      <c r="S12564" s="99"/>
      <c r="T12564" s="99"/>
      <c r="U12564" s="99"/>
      <c r="V12564" s="99"/>
      <c r="W12564" s="99"/>
      <c r="X12564" s="99"/>
      <c r="Y12564" s="99"/>
      <c r="Z12564" s="99"/>
      <c r="AA12564" s="99"/>
      <c r="AB12564" s="99"/>
      <c r="AC12564" s="99"/>
      <c r="AD12564" s="99"/>
      <c r="AE12564" s="99"/>
      <c r="AF12564" s="99"/>
      <c r="AG12564" s="99"/>
      <c r="AH12564" s="31"/>
      <c r="AI12564" s="31"/>
      <c r="AJ12564" s="31"/>
      <c r="AK12564" s="31"/>
      <c r="AL12564" s="31"/>
      <c r="AO12564" s="376"/>
    </row>
    <row r="12565" spans="1:41" x14ac:dyDescent="0.25">
      <c r="A12565" s="91" t="s">
        <v>7810</v>
      </c>
      <c r="B12565" s="92" t="s">
        <v>19284</v>
      </c>
      <c r="C12565" s="93" t="s">
        <v>19285</v>
      </c>
      <c r="D12565" s="93" t="s">
        <v>1201</v>
      </c>
      <c r="E12565" s="94">
        <v>46582</v>
      </c>
      <c r="F12565" s="93"/>
      <c r="G12565" s="93"/>
      <c r="H12565" s="93"/>
      <c r="I12565" s="99"/>
      <c r="J12565" s="99"/>
      <c r="K12565" s="99"/>
      <c r="L12565" s="99"/>
      <c r="M12565" s="99"/>
      <c r="N12565" s="99"/>
      <c r="O12565" s="99"/>
      <c r="P12565" s="99"/>
      <c r="Q12565" s="99"/>
      <c r="R12565" s="99"/>
      <c r="S12565" s="99"/>
      <c r="T12565" s="99"/>
      <c r="U12565" s="99"/>
      <c r="V12565" s="99"/>
      <c r="W12565" s="99"/>
      <c r="X12565" s="99"/>
      <c r="Y12565" s="99"/>
      <c r="Z12565" s="99"/>
      <c r="AA12565" s="99"/>
      <c r="AB12565" s="99"/>
      <c r="AC12565" s="99"/>
      <c r="AD12565" s="99"/>
      <c r="AE12565" s="99"/>
      <c r="AF12565" s="99"/>
      <c r="AG12565" s="99"/>
      <c r="AH12565" s="31"/>
      <c r="AI12565" s="31"/>
      <c r="AJ12565" s="31"/>
      <c r="AK12565" s="31"/>
      <c r="AL12565" s="31"/>
      <c r="AO12565" s="376"/>
    </row>
    <row r="12566" spans="1:41" x14ac:dyDescent="0.3">
      <c r="A12566" s="333" t="s">
        <v>4791</v>
      </c>
      <c r="B12566" s="333" t="s">
        <v>4813</v>
      </c>
      <c r="C12566" s="125" t="s">
        <v>13056</v>
      </c>
      <c r="D12566" s="32" t="s">
        <v>20309</v>
      </c>
      <c r="E12566" s="125" t="s">
        <v>12551</v>
      </c>
      <c r="F12566" s="125" t="s">
        <v>1189</v>
      </c>
      <c r="G12566" s="125" t="s">
        <v>1190</v>
      </c>
      <c r="AO12566" s="376"/>
    </row>
    <row r="12567" spans="1:41" x14ac:dyDescent="0.25">
      <c r="A12567" s="44" t="s">
        <v>12717</v>
      </c>
      <c r="B12567" s="44" t="s">
        <v>5129</v>
      </c>
      <c r="C12567" s="45">
        <v>25010502</v>
      </c>
      <c r="D12567" s="45" t="s">
        <v>11363</v>
      </c>
      <c r="E12567" s="45" t="s">
        <v>12551</v>
      </c>
      <c r="AO12567" s="376"/>
    </row>
    <row r="12568" spans="1:41" x14ac:dyDescent="0.25">
      <c r="A12568" s="44" t="s">
        <v>12717</v>
      </c>
      <c r="B12568" s="44" t="s">
        <v>17452</v>
      </c>
      <c r="C12568" s="45">
        <v>25010501</v>
      </c>
      <c r="D12568" s="45" t="s">
        <v>11363</v>
      </c>
      <c r="E12568" s="45" t="s">
        <v>12551</v>
      </c>
      <c r="AO12568" s="376"/>
    </row>
    <row r="12569" spans="1:41" x14ac:dyDescent="0.25">
      <c r="A12569" s="44" t="s">
        <v>12717</v>
      </c>
      <c r="B12569" s="44" t="s">
        <v>3047</v>
      </c>
      <c r="C12569" s="45">
        <v>25020102</v>
      </c>
      <c r="D12569" s="45" t="s">
        <v>11363</v>
      </c>
      <c r="E12569" s="45" t="s">
        <v>9238</v>
      </c>
      <c r="AO12569" s="376"/>
    </row>
    <row r="12570" spans="1:41" x14ac:dyDescent="0.25">
      <c r="A12570" s="44" t="s">
        <v>12717</v>
      </c>
      <c r="B12570" s="44" t="s">
        <v>5321</v>
      </c>
      <c r="C12570" s="45">
        <v>25010401</v>
      </c>
      <c r="D12570" s="45" t="s">
        <v>11363</v>
      </c>
      <c r="E12570" s="45" t="s">
        <v>12564</v>
      </c>
      <c r="AO12570" s="376"/>
    </row>
    <row r="12571" spans="1:41" x14ac:dyDescent="0.25">
      <c r="A12571" s="44" t="s">
        <v>12717</v>
      </c>
      <c r="B12571" s="44" t="s">
        <v>3176</v>
      </c>
      <c r="C12571" s="45">
        <v>25010402</v>
      </c>
      <c r="D12571" s="45" t="s">
        <v>11363</v>
      </c>
      <c r="E12571" s="45" t="s">
        <v>12564</v>
      </c>
      <c r="AO12571" s="376"/>
    </row>
    <row r="12572" spans="1:41" x14ac:dyDescent="0.25">
      <c r="A12572" s="44" t="s">
        <v>12717</v>
      </c>
      <c r="B12572" s="44" t="s">
        <v>2368</v>
      </c>
      <c r="C12572" s="45">
        <v>251004</v>
      </c>
      <c r="D12572" s="45" t="s">
        <v>11363</v>
      </c>
      <c r="E12572" s="45" t="s">
        <v>11146</v>
      </c>
      <c r="AO12572" s="376"/>
    </row>
    <row r="12573" spans="1:41" x14ac:dyDescent="0.25">
      <c r="A12573" s="44" t="s">
        <v>4287</v>
      </c>
      <c r="B12573" s="44" t="s">
        <v>199</v>
      </c>
      <c r="C12573" s="45">
        <v>241001</v>
      </c>
      <c r="D12573" s="45" t="s">
        <v>11363</v>
      </c>
      <c r="E12573" s="45" t="s">
        <v>5332</v>
      </c>
      <c r="AO12573" s="376"/>
    </row>
    <row r="12574" spans="1:41" x14ac:dyDescent="0.25">
      <c r="A12574" s="44" t="s">
        <v>12718</v>
      </c>
      <c r="B12574" s="44" t="s">
        <v>17452</v>
      </c>
      <c r="C12574" s="45">
        <v>25010501</v>
      </c>
      <c r="D12574" s="45" t="s">
        <v>11363</v>
      </c>
      <c r="E12574" s="45" t="s">
        <v>12551</v>
      </c>
      <c r="AO12574" s="376"/>
    </row>
    <row r="12575" spans="1:41" x14ac:dyDescent="0.25">
      <c r="A12575" s="44" t="s">
        <v>9268</v>
      </c>
      <c r="B12575" s="44" t="s">
        <v>9237</v>
      </c>
      <c r="C12575" s="45">
        <v>24010401</v>
      </c>
      <c r="D12575" s="45" t="s">
        <v>11363</v>
      </c>
      <c r="E12575" s="45" t="s">
        <v>9238</v>
      </c>
      <c r="AO12575" s="376"/>
    </row>
    <row r="12576" spans="1:41" x14ac:dyDescent="0.25">
      <c r="A12576" s="44" t="s">
        <v>9268</v>
      </c>
      <c r="B12576" s="44" t="s">
        <v>3176</v>
      </c>
      <c r="C12576" s="45">
        <v>24010402</v>
      </c>
      <c r="D12576" s="45" t="s">
        <v>11363</v>
      </c>
      <c r="E12576" s="45" t="s">
        <v>9238</v>
      </c>
      <c r="AO12576" s="376"/>
    </row>
    <row r="12577" spans="1:41" x14ac:dyDescent="0.25">
      <c r="A12577" s="44" t="s">
        <v>9268</v>
      </c>
      <c r="B12577" s="44" t="s">
        <v>9248</v>
      </c>
      <c r="C12577" s="45">
        <v>240101</v>
      </c>
      <c r="D12577" s="45" t="s">
        <v>11363</v>
      </c>
      <c r="E12577" s="45" t="s">
        <v>9249</v>
      </c>
      <c r="AO12577" s="376"/>
    </row>
    <row r="12578" spans="1:41" x14ac:dyDescent="0.25">
      <c r="A12578" s="44" t="s">
        <v>9268</v>
      </c>
      <c r="B12578" s="44" t="s">
        <v>17628</v>
      </c>
      <c r="C12578" s="45">
        <v>25050201</v>
      </c>
      <c r="D12578" s="45" t="s">
        <v>11363</v>
      </c>
      <c r="E12578" s="45" t="s">
        <v>7105</v>
      </c>
      <c r="AO12578" s="376"/>
    </row>
    <row r="12579" spans="1:41" x14ac:dyDescent="0.25">
      <c r="A12579" s="44" t="s">
        <v>9268</v>
      </c>
      <c r="B12579" s="44" t="s">
        <v>10702</v>
      </c>
      <c r="C12579" s="45">
        <v>25050202</v>
      </c>
      <c r="D12579" s="45" t="s">
        <v>11363</v>
      </c>
      <c r="E12579" s="45" t="s">
        <v>7105</v>
      </c>
      <c r="AO12579" s="376"/>
    </row>
    <row r="12580" spans="1:41" x14ac:dyDescent="0.25">
      <c r="A12580" s="44" t="s">
        <v>7156</v>
      </c>
      <c r="B12580" s="44" t="s">
        <v>153</v>
      </c>
      <c r="C12580" s="45" t="s">
        <v>7157</v>
      </c>
      <c r="D12580" s="46" t="s">
        <v>21328</v>
      </c>
      <c r="E12580" s="46">
        <v>46579</v>
      </c>
      <c r="AO12580" s="376"/>
    </row>
    <row r="12581" spans="1:41" x14ac:dyDescent="0.25">
      <c r="A12581" s="44" t="s">
        <v>10644</v>
      </c>
      <c r="B12581" s="44" t="s">
        <v>9237</v>
      </c>
      <c r="C12581" s="45">
        <v>24010401</v>
      </c>
      <c r="D12581" s="45" t="s">
        <v>11363</v>
      </c>
      <c r="E12581" s="45" t="s">
        <v>9238</v>
      </c>
      <c r="AO12581" s="376"/>
    </row>
    <row r="12582" spans="1:41" x14ac:dyDescent="0.25">
      <c r="A12582" s="44" t="s">
        <v>10644</v>
      </c>
      <c r="B12582" s="44" t="s">
        <v>3176</v>
      </c>
      <c r="C12582" s="45">
        <v>24010402</v>
      </c>
      <c r="D12582" s="45" t="s">
        <v>11363</v>
      </c>
      <c r="E12582" s="45" t="s">
        <v>9238</v>
      </c>
      <c r="AO12582" s="376"/>
    </row>
    <row r="12583" spans="1:41" x14ac:dyDescent="0.3">
      <c r="A12583" s="333" t="s">
        <v>11487</v>
      </c>
      <c r="B12583" s="333" t="s">
        <v>11374</v>
      </c>
      <c r="C12583" s="125" t="s">
        <v>11375</v>
      </c>
      <c r="D12583" s="32" t="s">
        <v>20309</v>
      </c>
      <c r="E12583" s="125" t="s">
        <v>4826</v>
      </c>
      <c r="F12583" s="125" t="s">
        <v>1189</v>
      </c>
      <c r="G12583" s="125" t="s">
        <v>1190</v>
      </c>
      <c r="AO12583" s="376"/>
    </row>
    <row r="12584" spans="1:41" x14ac:dyDescent="0.25">
      <c r="A12584" s="44" t="s">
        <v>6512</v>
      </c>
      <c r="B12584" s="44" t="s">
        <v>5321</v>
      </c>
      <c r="C12584" s="45">
        <v>23010401</v>
      </c>
      <c r="D12584" s="45" t="s">
        <v>11363</v>
      </c>
      <c r="E12584" s="45" t="s">
        <v>5322</v>
      </c>
      <c r="AO12584" s="376"/>
    </row>
    <row r="12585" spans="1:41" x14ac:dyDescent="0.25">
      <c r="A12585" s="44" t="s">
        <v>18118</v>
      </c>
      <c r="B12585" s="44" t="s">
        <v>5134</v>
      </c>
      <c r="C12585" s="45">
        <v>250802</v>
      </c>
      <c r="D12585" s="45" t="s">
        <v>11363</v>
      </c>
      <c r="E12585" s="45" t="s">
        <v>9880</v>
      </c>
      <c r="AO12585" s="376"/>
    </row>
    <row r="12586" spans="1:41" x14ac:dyDescent="0.25">
      <c r="A12586" s="44" t="s">
        <v>21783</v>
      </c>
      <c r="B12586" s="44" t="s">
        <v>936</v>
      </c>
      <c r="C12586" s="45">
        <v>260703</v>
      </c>
      <c r="D12586" s="45" t="s">
        <v>11363</v>
      </c>
      <c r="E12586" s="45" t="s">
        <v>11150</v>
      </c>
      <c r="AO12586" s="376"/>
    </row>
    <row r="12587" spans="1:41" x14ac:dyDescent="0.25">
      <c r="A12587" s="100" t="s">
        <v>3332</v>
      </c>
      <c r="B12587" s="92" t="s">
        <v>3452</v>
      </c>
      <c r="C12587" s="93" t="s">
        <v>3453</v>
      </c>
      <c r="D12587" s="93" t="s">
        <v>1201</v>
      </c>
      <c r="E12587" s="94">
        <v>46496</v>
      </c>
      <c r="F12587" s="93"/>
      <c r="G12587" s="93"/>
      <c r="H12587" s="93"/>
      <c r="I12587" s="99"/>
      <c r="J12587" s="99"/>
      <c r="K12587" s="99"/>
      <c r="L12587" s="99"/>
      <c r="M12587" s="99"/>
      <c r="N12587" s="253"/>
      <c r="O12587" s="253"/>
      <c r="P12587" s="99"/>
      <c r="Q12587" s="99"/>
      <c r="R12587" s="99"/>
      <c r="S12587" s="99"/>
      <c r="T12587" s="99"/>
      <c r="U12587" s="99"/>
      <c r="V12587" s="99"/>
      <c r="W12587" s="99"/>
      <c r="X12587" s="99"/>
      <c r="Y12587" s="99"/>
      <c r="Z12587" s="99"/>
      <c r="AA12587" s="99"/>
      <c r="AB12587" s="99"/>
      <c r="AC12587" s="99"/>
      <c r="AD12587" s="99"/>
      <c r="AE12587" s="99"/>
      <c r="AF12587" s="99"/>
      <c r="AG12587" s="99"/>
      <c r="AH12587" s="31"/>
      <c r="AI12587" s="31"/>
      <c r="AJ12587" s="31"/>
      <c r="AK12587" s="31"/>
      <c r="AL12587" s="31"/>
      <c r="AO12587" s="376"/>
    </row>
    <row r="12588" spans="1:41" x14ac:dyDescent="0.25">
      <c r="A12588" s="102" t="s">
        <v>3332</v>
      </c>
      <c r="B12588" s="92" t="s">
        <v>13051</v>
      </c>
      <c r="C12588" s="93" t="s">
        <v>13052</v>
      </c>
      <c r="D12588" s="93" t="s">
        <v>1201</v>
      </c>
      <c r="E12588" s="94">
        <v>47223</v>
      </c>
      <c r="F12588" s="93"/>
      <c r="G12588" s="93"/>
      <c r="H12588" s="93"/>
      <c r="I12588" s="99"/>
      <c r="J12588" s="99"/>
      <c r="K12588" s="99"/>
      <c r="L12588" s="99"/>
      <c r="M12588" s="99"/>
      <c r="N12588" s="99"/>
      <c r="O12588" s="99"/>
      <c r="P12588" s="99"/>
      <c r="Q12588" s="99"/>
      <c r="R12588" s="99"/>
      <c r="S12588" s="99"/>
      <c r="T12588" s="99"/>
      <c r="U12588" s="99"/>
      <c r="V12588" s="99"/>
      <c r="W12588" s="99"/>
      <c r="X12588" s="99"/>
      <c r="Y12588" s="99"/>
      <c r="Z12588" s="99"/>
      <c r="AA12588" s="99"/>
      <c r="AB12588" s="99"/>
      <c r="AC12588" s="99"/>
      <c r="AD12588" s="99"/>
      <c r="AE12588" s="99"/>
      <c r="AF12588" s="99"/>
      <c r="AG12588" s="99"/>
      <c r="AH12588" s="31"/>
      <c r="AI12588" s="31"/>
      <c r="AJ12588" s="31"/>
      <c r="AK12588" s="31"/>
      <c r="AL12588" s="31"/>
      <c r="AO12588" s="376"/>
    </row>
    <row r="12589" spans="1:41" x14ac:dyDescent="0.25">
      <c r="A12589" s="44" t="s">
        <v>12377</v>
      </c>
      <c r="B12589" s="44" t="s">
        <v>12091</v>
      </c>
      <c r="C12589" s="45">
        <v>9.25</v>
      </c>
      <c r="D12589" s="45" t="s">
        <v>12549</v>
      </c>
      <c r="E12589" s="46">
        <v>47664</v>
      </c>
      <c r="F12589" s="45"/>
      <c r="G12589" s="93"/>
      <c r="H12589" s="93"/>
      <c r="I12589" s="99"/>
      <c r="J12589" s="99"/>
      <c r="K12589" s="99"/>
      <c r="L12589" s="99"/>
      <c r="M12589" s="99"/>
      <c r="N12589" s="99"/>
      <c r="O12589" s="99"/>
      <c r="P12589" s="99"/>
      <c r="Q12589" s="99"/>
      <c r="R12589" s="99"/>
      <c r="S12589" s="99"/>
      <c r="T12589" s="99"/>
      <c r="U12589" s="99"/>
      <c r="V12589" s="99"/>
      <c r="W12589" s="99"/>
      <c r="X12589" s="99"/>
      <c r="Y12589" s="99"/>
      <c r="Z12589" s="99"/>
      <c r="AA12589" s="99"/>
      <c r="AB12589" s="99"/>
      <c r="AC12589" s="99"/>
      <c r="AD12589" s="99"/>
      <c r="AE12589" s="99"/>
      <c r="AF12589" s="99"/>
      <c r="AG12589" s="99"/>
      <c r="AH12589" s="31"/>
      <c r="AI12589" s="31"/>
      <c r="AJ12589" s="31"/>
      <c r="AK12589" s="31"/>
      <c r="AL12589" s="31"/>
      <c r="AO12589" s="376"/>
    </row>
    <row r="12590" spans="1:41" x14ac:dyDescent="0.25">
      <c r="A12590" s="44" t="s">
        <v>12377</v>
      </c>
      <c r="B12590" s="44" t="s">
        <v>13587</v>
      </c>
      <c r="C12590" s="45">
        <v>18.25</v>
      </c>
      <c r="D12590" s="45" t="s">
        <v>12549</v>
      </c>
      <c r="E12590" s="46">
        <v>47664</v>
      </c>
      <c r="F12590" s="45"/>
      <c r="G12590" s="93"/>
      <c r="H12590" s="93"/>
      <c r="I12590" s="99"/>
      <c r="J12590" s="99"/>
      <c r="K12590" s="99"/>
      <c r="L12590" s="99"/>
      <c r="M12590" s="99"/>
      <c r="N12590" s="99"/>
      <c r="O12590" s="99"/>
      <c r="P12590" s="99"/>
      <c r="Q12590" s="99"/>
      <c r="R12590" s="99"/>
      <c r="S12590" s="99"/>
      <c r="T12590" s="99"/>
      <c r="U12590" s="99"/>
      <c r="V12590" s="99"/>
      <c r="W12590" s="99"/>
      <c r="X12590" s="99"/>
      <c r="Y12590" s="99"/>
      <c r="Z12590" s="99"/>
      <c r="AA12590" s="99"/>
      <c r="AB12590" s="99"/>
      <c r="AC12590" s="99"/>
      <c r="AD12590" s="99"/>
      <c r="AE12590" s="99"/>
      <c r="AF12590" s="99"/>
      <c r="AG12590" s="99"/>
      <c r="AH12590" s="31"/>
      <c r="AI12590" s="31"/>
      <c r="AJ12590" s="31"/>
      <c r="AK12590" s="31"/>
      <c r="AL12590" s="31"/>
      <c r="AO12590" s="376"/>
    </row>
    <row r="12591" spans="1:41" x14ac:dyDescent="0.25">
      <c r="A12591" s="44" t="s">
        <v>2315</v>
      </c>
      <c r="B12591" s="44" t="s">
        <v>7824</v>
      </c>
      <c r="C12591" s="45">
        <v>230804</v>
      </c>
      <c r="D12591" s="45" t="s">
        <v>11363</v>
      </c>
      <c r="E12591" s="45" t="s">
        <v>4151</v>
      </c>
      <c r="AO12591" s="376"/>
    </row>
    <row r="12592" spans="1:41" x14ac:dyDescent="0.25">
      <c r="A12592" s="44" t="s">
        <v>2315</v>
      </c>
      <c r="B12592" s="44" t="s">
        <v>930</v>
      </c>
      <c r="C12592" s="45">
        <v>240803</v>
      </c>
      <c r="D12592" s="45" t="s">
        <v>11363</v>
      </c>
      <c r="E12592" s="45" t="s">
        <v>4966</v>
      </c>
      <c r="AO12592" s="376"/>
    </row>
    <row r="12593" spans="1:41" x14ac:dyDescent="0.25">
      <c r="A12593" s="44" t="s">
        <v>2315</v>
      </c>
      <c r="B12593" s="44" t="s">
        <v>6608</v>
      </c>
      <c r="C12593" s="45">
        <v>260203</v>
      </c>
      <c r="D12593" s="45" t="s">
        <v>11363</v>
      </c>
      <c r="E12593" s="45" t="s">
        <v>9238</v>
      </c>
      <c r="AO12593" s="376"/>
    </row>
    <row r="12594" spans="1:41" x14ac:dyDescent="0.25">
      <c r="A12594" s="44" t="s">
        <v>8890</v>
      </c>
      <c r="B12594" s="44" t="s">
        <v>14890</v>
      </c>
      <c r="C12594" s="45" t="s">
        <v>9153</v>
      </c>
      <c r="D12594" s="367" t="s">
        <v>3696</v>
      </c>
      <c r="E12594" s="328">
        <f>DATE(2028,2,5)</f>
        <v>46788</v>
      </c>
      <c r="F12594" s="32"/>
      <c r="G12594" s="32"/>
      <c r="H12594" s="32"/>
      <c r="I12594" s="31"/>
      <c r="J12594" s="31"/>
      <c r="K12594" s="31"/>
      <c r="L12594" s="31"/>
      <c r="M12594" s="31"/>
      <c r="N12594" s="31"/>
      <c r="O12594" s="31"/>
      <c r="P12594" s="31"/>
      <c r="Q12594" s="31"/>
      <c r="R12594" s="31"/>
      <c r="S12594" s="31"/>
      <c r="T12594" s="31"/>
      <c r="U12594" s="31"/>
      <c r="V12594" s="31"/>
      <c r="W12594" s="31"/>
      <c r="X12594" s="31"/>
      <c r="Y12594" s="31"/>
      <c r="Z12594" s="31"/>
      <c r="AA12594" s="31"/>
      <c r="AB12594" s="31"/>
      <c r="AC12594" s="31"/>
      <c r="AD12594" s="31"/>
      <c r="AE12594" s="31"/>
      <c r="AF12594" s="31"/>
      <c r="AG12594" s="31"/>
      <c r="AH12594" s="31"/>
      <c r="AI12594" s="31"/>
      <c r="AJ12594" s="31"/>
      <c r="AK12594" s="31"/>
      <c r="AL12594" s="31"/>
      <c r="AO12594" s="376"/>
    </row>
    <row r="12595" spans="1:41" x14ac:dyDescent="0.25">
      <c r="A12595" s="44" t="s">
        <v>20578</v>
      </c>
      <c r="B12595" s="44" t="s">
        <v>14182</v>
      </c>
      <c r="C12595" s="45" t="s">
        <v>14260</v>
      </c>
      <c r="D12595" s="32" t="s">
        <v>5559</v>
      </c>
      <c r="E12595" s="45" t="s">
        <v>20855</v>
      </c>
      <c r="F12595" s="32"/>
      <c r="G12595" s="32"/>
      <c r="H12595" s="32"/>
      <c r="I12595" s="31"/>
      <c r="J12595" s="31"/>
      <c r="K12595" s="31"/>
      <c r="L12595" s="31"/>
      <c r="M12595" s="31"/>
      <c r="N12595" s="31"/>
      <c r="O12595" s="31"/>
      <c r="P12595" s="31"/>
      <c r="Q12595" s="31"/>
      <c r="R12595" s="31"/>
      <c r="S12595" s="31"/>
      <c r="T12595" s="31"/>
      <c r="U12595" s="31"/>
      <c r="V12595" s="31"/>
      <c r="W12595" s="31"/>
      <c r="X12595" s="31"/>
      <c r="Y12595" s="31"/>
      <c r="Z12595" s="31"/>
      <c r="AA12595" s="31"/>
      <c r="AB12595" s="31"/>
      <c r="AC12595" s="31"/>
      <c r="AD12595" s="31"/>
      <c r="AE12595" s="31"/>
      <c r="AF12595" s="31"/>
      <c r="AG12595" s="31"/>
      <c r="AH12595" s="31"/>
      <c r="AI12595" s="31"/>
      <c r="AJ12595" s="31"/>
      <c r="AK12595" s="31"/>
      <c r="AL12595" s="31"/>
      <c r="AO12595" s="376"/>
    </row>
    <row r="12596" spans="1:41" x14ac:dyDescent="0.25">
      <c r="A12596" s="102" t="s">
        <v>3335</v>
      </c>
      <c r="B12596" s="92" t="s">
        <v>13051</v>
      </c>
      <c r="C12596" s="93" t="s">
        <v>13052</v>
      </c>
      <c r="D12596" s="93" t="s">
        <v>1201</v>
      </c>
      <c r="E12596" s="94">
        <v>47223</v>
      </c>
      <c r="F12596" s="93"/>
      <c r="G12596" s="93"/>
      <c r="H12596" s="93"/>
      <c r="I12596" s="99"/>
      <c r="J12596" s="99"/>
      <c r="K12596" s="99"/>
      <c r="L12596" s="99"/>
      <c r="M12596" s="99"/>
      <c r="N12596" s="99"/>
      <c r="O12596" s="99"/>
      <c r="P12596" s="99"/>
      <c r="Q12596" s="99"/>
      <c r="R12596" s="99"/>
      <c r="S12596" s="99"/>
      <c r="T12596" s="99"/>
      <c r="U12596" s="99"/>
      <c r="V12596" s="99"/>
      <c r="W12596" s="99"/>
      <c r="X12596" s="99"/>
      <c r="Y12596" s="99"/>
      <c r="Z12596" s="99"/>
      <c r="AA12596" s="99"/>
      <c r="AB12596" s="99"/>
      <c r="AC12596" s="99"/>
      <c r="AD12596" s="99"/>
      <c r="AE12596" s="99"/>
      <c r="AF12596" s="99"/>
      <c r="AG12596" s="99"/>
      <c r="AH12596" s="31"/>
      <c r="AI12596" s="31"/>
      <c r="AJ12596" s="31"/>
      <c r="AK12596" s="31"/>
      <c r="AL12596" s="31"/>
      <c r="AO12596" s="376"/>
    </row>
    <row r="12597" spans="1:41" x14ac:dyDescent="0.25">
      <c r="A12597" s="44" t="s">
        <v>7518</v>
      </c>
      <c r="B12597" s="44" t="s">
        <v>143</v>
      </c>
      <c r="C12597" s="45" t="s">
        <v>7519</v>
      </c>
      <c r="D12597" s="45" t="s">
        <v>11204</v>
      </c>
      <c r="E12597" s="45" t="s">
        <v>4146</v>
      </c>
      <c r="F12597" s="93"/>
      <c r="G12597" s="93"/>
      <c r="H12597" s="93"/>
      <c r="I12597" s="99"/>
      <c r="J12597" s="99"/>
      <c r="K12597" s="99"/>
      <c r="L12597" s="99"/>
      <c r="M12597" s="99"/>
      <c r="N12597" s="99"/>
      <c r="O12597" s="99"/>
      <c r="P12597" s="99"/>
      <c r="Q12597" s="99"/>
      <c r="R12597" s="99"/>
      <c r="S12597" s="99"/>
      <c r="T12597" s="99"/>
      <c r="U12597" s="99"/>
      <c r="V12597" s="99"/>
      <c r="W12597" s="99"/>
      <c r="X12597" s="99"/>
      <c r="Y12597" s="99"/>
      <c r="Z12597" s="99"/>
      <c r="AA12597" s="99"/>
      <c r="AB12597" s="99"/>
      <c r="AC12597" s="99"/>
      <c r="AD12597" s="99"/>
      <c r="AE12597" s="99"/>
      <c r="AF12597" s="99"/>
      <c r="AG12597" s="99"/>
      <c r="AH12597" s="31"/>
      <c r="AI12597" s="31"/>
      <c r="AJ12597" s="31"/>
      <c r="AK12597" s="31"/>
      <c r="AL12597" s="31"/>
      <c r="AO12597" s="376"/>
    </row>
    <row r="12598" spans="1:41" x14ac:dyDescent="0.25">
      <c r="A12598" s="44" t="s">
        <v>7518</v>
      </c>
      <c r="B12598" s="44" t="s">
        <v>143</v>
      </c>
      <c r="C12598" s="45" t="s">
        <v>7519</v>
      </c>
      <c r="D12598" s="93" t="s">
        <v>17443</v>
      </c>
      <c r="E12598" s="45" t="s">
        <v>4146</v>
      </c>
      <c r="F12598" s="93"/>
      <c r="G12598" s="93"/>
      <c r="H12598" s="93"/>
      <c r="I12598" s="99"/>
      <c r="J12598" s="99"/>
      <c r="K12598" s="99"/>
      <c r="L12598" s="99"/>
      <c r="M12598" s="99"/>
      <c r="N12598" s="99"/>
      <c r="O12598" s="99"/>
      <c r="P12598" s="99"/>
      <c r="Q12598" s="99"/>
      <c r="R12598" s="99"/>
      <c r="S12598" s="99"/>
      <c r="T12598" s="99"/>
      <c r="U12598" s="99"/>
      <c r="V12598" s="99"/>
      <c r="W12598" s="99"/>
      <c r="X12598" s="99"/>
      <c r="Y12598" s="99"/>
      <c r="Z12598" s="99"/>
      <c r="AA12598" s="99"/>
      <c r="AB12598" s="99"/>
      <c r="AC12598" s="99"/>
      <c r="AD12598" s="99"/>
      <c r="AE12598" s="99"/>
      <c r="AF12598" s="99"/>
      <c r="AG12598" s="99"/>
      <c r="AH12598" s="31"/>
      <c r="AI12598" s="31"/>
      <c r="AJ12598" s="31"/>
      <c r="AK12598" s="31"/>
      <c r="AL12598" s="31"/>
      <c r="AO12598" s="376"/>
    </row>
    <row r="12599" spans="1:41" x14ac:dyDescent="0.25">
      <c r="A12599" s="44" t="s">
        <v>7518</v>
      </c>
      <c r="B12599" s="44" t="s">
        <v>143</v>
      </c>
      <c r="C12599" s="45" t="s">
        <v>7519</v>
      </c>
      <c r="D12599" s="45" t="s">
        <v>9895</v>
      </c>
      <c r="E12599" s="46">
        <v>47756</v>
      </c>
      <c r="F12599" s="93"/>
      <c r="G12599" s="93"/>
      <c r="H12599" s="93"/>
      <c r="I12599" s="99"/>
      <c r="J12599" s="99"/>
      <c r="K12599" s="99"/>
      <c r="L12599" s="99"/>
      <c r="M12599" s="99"/>
      <c r="N12599" s="253"/>
      <c r="O12599" s="253"/>
      <c r="P12599" s="99"/>
      <c r="Q12599" s="99"/>
      <c r="R12599" s="99"/>
      <c r="S12599" s="99"/>
      <c r="T12599" s="99"/>
      <c r="U12599" s="99"/>
      <c r="V12599" s="99"/>
      <c r="W12599" s="99"/>
      <c r="X12599" s="99"/>
      <c r="Y12599" s="99"/>
      <c r="Z12599" s="99"/>
      <c r="AA12599" s="99"/>
      <c r="AB12599" s="99"/>
      <c r="AC12599" s="99"/>
      <c r="AD12599" s="99"/>
      <c r="AE12599" s="99"/>
      <c r="AF12599" s="99"/>
      <c r="AG12599" s="99"/>
      <c r="AH12599" s="31"/>
      <c r="AI12599" s="31"/>
      <c r="AJ12599" s="31"/>
      <c r="AK12599" s="31"/>
      <c r="AL12599" s="31"/>
      <c r="AO12599" s="376"/>
    </row>
    <row r="12600" spans="1:41" x14ac:dyDescent="0.25">
      <c r="A12600" s="44" t="s">
        <v>21784</v>
      </c>
      <c r="B12600" s="44" t="s">
        <v>3475</v>
      </c>
      <c r="C12600" s="45">
        <v>260301</v>
      </c>
      <c r="D12600" s="45" t="s">
        <v>11363</v>
      </c>
      <c r="E12600" s="45" t="s">
        <v>17625</v>
      </c>
      <c r="AO12600" s="376"/>
    </row>
    <row r="12601" spans="1:41" x14ac:dyDescent="0.25">
      <c r="A12601" s="44" t="s">
        <v>3000</v>
      </c>
      <c r="B12601" s="44" t="s">
        <v>7824</v>
      </c>
      <c r="C12601" s="45">
        <v>230804</v>
      </c>
      <c r="D12601" s="45" t="s">
        <v>11363</v>
      </c>
      <c r="E12601" s="45" t="s">
        <v>4151</v>
      </c>
      <c r="AO12601" s="376"/>
    </row>
    <row r="12602" spans="1:41" x14ac:dyDescent="0.25">
      <c r="A12602" s="44" t="s">
        <v>18119</v>
      </c>
      <c r="B12602" s="44" t="s">
        <v>7824</v>
      </c>
      <c r="C12602" s="45">
        <v>230804</v>
      </c>
      <c r="D12602" s="45" t="s">
        <v>11363</v>
      </c>
      <c r="E12602" s="45" t="s">
        <v>4151</v>
      </c>
      <c r="AO12602" s="376"/>
    </row>
    <row r="12603" spans="1:41" x14ac:dyDescent="0.25">
      <c r="A12603" s="44" t="s">
        <v>18119</v>
      </c>
      <c r="B12603" s="44" t="s">
        <v>935</v>
      </c>
      <c r="C12603" s="45">
        <v>230805</v>
      </c>
      <c r="D12603" s="45" t="s">
        <v>11363</v>
      </c>
      <c r="E12603" s="45" t="s">
        <v>4151</v>
      </c>
      <c r="AO12603" s="376"/>
    </row>
    <row r="12604" spans="1:41" x14ac:dyDescent="0.3">
      <c r="A12604" s="57" t="s">
        <v>271</v>
      </c>
      <c r="B12604" s="57" t="s">
        <v>2173</v>
      </c>
      <c r="C12604" s="62">
        <v>24030</v>
      </c>
      <c r="D12604" s="62" t="s">
        <v>20886</v>
      </c>
      <c r="E12604" s="60">
        <v>47057</v>
      </c>
      <c r="F12604" s="32"/>
      <c r="G12604" s="32"/>
      <c r="H12604" s="32"/>
      <c r="I12604" s="31"/>
      <c r="J12604" s="31"/>
      <c r="K12604" s="31"/>
      <c r="L12604" s="31"/>
      <c r="M12604" s="31"/>
      <c r="N12604" s="31"/>
      <c r="O12604" s="31"/>
      <c r="P12604" s="31"/>
      <c r="Q12604" s="31"/>
      <c r="R12604" s="31"/>
      <c r="S12604" s="31"/>
      <c r="T12604" s="31"/>
      <c r="U12604" s="31"/>
      <c r="V12604" s="31"/>
      <c r="W12604" s="31"/>
      <c r="X12604" s="31"/>
      <c r="Y12604" s="31"/>
      <c r="Z12604" s="31"/>
      <c r="AA12604" s="31"/>
      <c r="AB12604" s="31"/>
      <c r="AC12604" s="31"/>
      <c r="AD12604" s="31"/>
      <c r="AE12604" s="31"/>
      <c r="AF12604" s="31"/>
      <c r="AG12604" s="31"/>
      <c r="AH12604" s="31"/>
      <c r="AI12604" s="31"/>
      <c r="AJ12604" s="31"/>
      <c r="AK12604" s="31"/>
      <c r="AL12604" s="31"/>
      <c r="AO12604" s="376"/>
    </row>
    <row r="12605" spans="1:41" x14ac:dyDescent="0.25">
      <c r="A12605" s="67" t="s">
        <v>271</v>
      </c>
      <c r="B12605" s="57" t="s">
        <v>1290</v>
      </c>
      <c r="C12605" s="62" t="s">
        <v>17262</v>
      </c>
      <c r="D12605" s="62" t="s">
        <v>20886</v>
      </c>
      <c r="E12605" s="60">
        <v>46873</v>
      </c>
      <c r="F12605" s="32"/>
      <c r="G12605" s="32"/>
      <c r="H12605" s="32"/>
      <c r="I12605" s="31"/>
      <c r="J12605" s="31"/>
      <c r="K12605" s="31"/>
      <c r="L12605" s="31"/>
      <c r="M12605" s="31"/>
      <c r="N12605" s="31"/>
      <c r="O12605" s="31"/>
      <c r="P12605" s="31"/>
      <c r="Q12605" s="31"/>
      <c r="R12605" s="31"/>
      <c r="S12605" s="31"/>
      <c r="T12605" s="31"/>
      <c r="U12605" s="31"/>
      <c r="V12605" s="31"/>
      <c r="W12605" s="31"/>
      <c r="X12605" s="31"/>
      <c r="Y12605" s="31"/>
      <c r="Z12605" s="31"/>
      <c r="AA12605" s="31"/>
      <c r="AB12605" s="31"/>
      <c r="AC12605" s="31"/>
      <c r="AD12605" s="31"/>
      <c r="AE12605" s="31"/>
      <c r="AF12605" s="31"/>
      <c r="AG12605" s="31"/>
      <c r="AH12605" s="31"/>
      <c r="AI12605" s="31"/>
      <c r="AJ12605" s="31"/>
      <c r="AK12605" s="31"/>
      <c r="AL12605" s="31"/>
      <c r="AO12605" s="376"/>
    </row>
    <row r="12606" spans="1:41" x14ac:dyDescent="0.25">
      <c r="A12606" s="44" t="s">
        <v>12378</v>
      </c>
      <c r="B12606" s="44" t="s">
        <v>12091</v>
      </c>
      <c r="C12606" s="45">
        <v>9.24</v>
      </c>
      <c r="D12606" s="45" t="s">
        <v>12549</v>
      </c>
      <c r="E12606" s="46">
        <v>47299</v>
      </c>
      <c r="F12606" s="45" t="s">
        <v>1335</v>
      </c>
      <c r="G12606" s="93"/>
      <c r="H12606" s="93"/>
      <c r="I12606" s="99"/>
      <c r="J12606" s="99"/>
      <c r="K12606" s="99"/>
      <c r="L12606" s="99"/>
      <c r="M12606" s="99"/>
      <c r="N12606" s="99"/>
      <c r="O12606" s="99"/>
      <c r="P12606" s="99"/>
      <c r="Q12606" s="99"/>
      <c r="R12606" s="99"/>
      <c r="S12606" s="99"/>
      <c r="T12606" s="99"/>
      <c r="U12606" s="99"/>
      <c r="V12606" s="99"/>
      <c r="W12606" s="99"/>
      <c r="X12606" s="99"/>
      <c r="Y12606" s="99"/>
      <c r="Z12606" s="99"/>
      <c r="AA12606" s="99"/>
      <c r="AB12606" s="99"/>
      <c r="AC12606" s="99"/>
      <c r="AD12606" s="99"/>
      <c r="AE12606" s="99"/>
      <c r="AF12606" s="99"/>
      <c r="AG12606" s="99"/>
      <c r="AH12606" s="31"/>
      <c r="AI12606" s="31"/>
      <c r="AJ12606" s="31"/>
      <c r="AK12606" s="31"/>
      <c r="AL12606" s="31"/>
      <c r="AO12606" s="376"/>
    </row>
    <row r="12607" spans="1:41" x14ac:dyDescent="0.25">
      <c r="A12607" s="44" t="s">
        <v>12378</v>
      </c>
      <c r="B12607" s="44" t="s">
        <v>12111</v>
      </c>
      <c r="C12607" s="45">
        <v>13.24</v>
      </c>
      <c r="D12607" s="45" t="s">
        <v>12549</v>
      </c>
      <c r="E12607" s="46">
        <v>47299</v>
      </c>
      <c r="F12607" s="45" t="s">
        <v>1335</v>
      </c>
      <c r="G12607" s="93"/>
      <c r="H12607" s="93"/>
      <c r="I12607" s="99"/>
      <c r="J12607" s="99"/>
      <c r="K12607" s="99"/>
      <c r="L12607" s="99"/>
      <c r="M12607" s="99"/>
      <c r="N12607" s="99"/>
      <c r="O12607" s="99"/>
      <c r="P12607" s="99"/>
      <c r="Q12607" s="99"/>
      <c r="R12607" s="99"/>
      <c r="S12607" s="99"/>
      <c r="T12607" s="99"/>
      <c r="U12607" s="99"/>
      <c r="V12607" s="99"/>
      <c r="W12607" s="99"/>
      <c r="X12607" s="99"/>
      <c r="Y12607" s="99"/>
      <c r="Z12607" s="99"/>
      <c r="AA12607" s="99"/>
      <c r="AB12607" s="99"/>
      <c r="AC12607" s="99"/>
      <c r="AD12607" s="99"/>
      <c r="AE12607" s="99"/>
      <c r="AF12607" s="99"/>
      <c r="AG12607" s="99"/>
      <c r="AH12607" s="31"/>
      <c r="AI12607" s="31"/>
      <c r="AJ12607" s="31"/>
      <c r="AK12607" s="31"/>
      <c r="AL12607" s="31"/>
      <c r="AO12607" s="376"/>
    </row>
    <row r="12608" spans="1:41" x14ac:dyDescent="0.25">
      <c r="A12608" s="44" t="s">
        <v>12378</v>
      </c>
      <c r="B12608" s="44" t="s">
        <v>12128</v>
      </c>
      <c r="C12608" s="45">
        <v>17.239999999999998</v>
      </c>
      <c r="D12608" s="45" t="s">
        <v>12549</v>
      </c>
      <c r="E12608" s="46">
        <v>47299</v>
      </c>
      <c r="F12608" s="45" t="s">
        <v>1335</v>
      </c>
      <c r="G12608" s="93"/>
      <c r="H12608" s="93"/>
      <c r="I12608" s="99"/>
      <c r="J12608" s="99"/>
      <c r="K12608" s="99"/>
      <c r="L12608" s="99"/>
      <c r="M12608" s="99"/>
      <c r="N12608" s="99"/>
      <c r="O12608" s="99"/>
      <c r="P12608" s="99"/>
      <c r="Q12608" s="99"/>
      <c r="R12608" s="99"/>
      <c r="S12608" s="99"/>
      <c r="T12608" s="99"/>
      <c r="U12608" s="99"/>
      <c r="V12608" s="99"/>
      <c r="W12608" s="99"/>
      <c r="X12608" s="99"/>
      <c r="Y12608" s="99"/>
      <c r="Z12608" s="99"/>
      <c r="AA12608" s="99"/>
      <c r="AB12608" s="99"/>
      <c r="AC12608" s="99"/>
      <c r="AD12608" s="99"/>
      <c r="AE12608" s="99"/>
      <c r="AF12608" s="99"/>
      <c r="AG12608" s="99"/>
      <c r="AH12608" s="31"/>
      <c r="AI12608" s="31"/>
      <c r="AJ12608" s="31"/>
      <c r="AK12608" s="31"/>
      <c r="AL12608" s="31"/>
      <c r="AO12608" s="376"/>
    </row>
    <row r="12609" spans="1:41" x14ac:dyDescent="0.25">
      <c r="A12609" s="44" t="s">
        <v>12378</v>
      </c>
      <c r="B12609" s="44" t="s">
        <v>12138</v>
      </c>
      <c r="C12609" s="45">
        <v>18.239999999999998</v>
      </c>
      <c r="D12609" s="45" t="s">
        <v>12549</v>
      </c>
      <c r="E12609" s="46">
        <v>47299</v>
      </c>
      <c r="F12609" s="45" t="s">
        <v>1335</v>
      </c>
      <c r="G12609" s="93"/>
      <c r="H12609" s="93"/>
      <c r="I12609" s="99"/>
      <c r="J12609" s="99"/>
      <c r="K12609" s="99"/>
      <c r="L12609" s="99"/>
      <c r="M12609" s="99"/>
      <c r="N12609" s="99"/>
      <c r="O12609" s="99"/>
      <c r="P12609" s="99"/>
      <c r="Q12609" s="99"/>
      <c r="R12609" s="99"/>
      <c r="S12609" s="99"/>
      <c r="T12609" s="99"/>
      <c r="U12609" s="99"/>
      <c r="V12609" s="99"/>
      <c r="W12609" s="99"/>
      <c r="X12609" s="99"/>
      <c r="Y12609" s="99"/>
      <c r="Z12609" s="99"/>
      <c r="AA12609" s="99"/>
      <c r="AB12609" s="99"/>
      <c r="AC12609" s="99"/>
      <c r="AD12609" s="99"/>
      <c r="AE12609" s="99"/>
      <c r="AF12609" s="99"/>
      <c r="AG12609" s="99"/>
      <c r="AH12609" s="31"/>
      <c r="AI12609" s="31"/>
      <c r="AJ12609" s="31"/>
      <c r="AK12609" s="31"/>
      <c r="AL12609" s="31"/>
      <c r="AO12609" s="376"/>
    </row>
    <row r="12610" spans="1:41" x14ac:dyDescent="0.25">
      <c r="A12610" s="44" t="s">
        <v>12378</v>
      </c>
      <c r="B12610" s="44" t="s">
        <v>12129</v>
      </c>
      <c r="C12610" s="45">
        <v>20.239999999999998</v>
      </c>
      <c r="D12610" s="45" t="s">
        <v>12549</v>
      </c>
      <c r="E12610" s="46">
        <v>47299</v>
      </c>
      <c r="F12610" s="45" t="s">
        <v>1335</v>
      </c>
      <c r="G12610" s="93"/>
      <c r="H12610" s="93"/>
      <c r="I12610" s="99"/>
      <c r="J12610" s="99"/>
      <c r="K12610" s="99"/>
      <c r="L12610" s="99"/>
      <c r="M12610" s="99"/>
      <c r="N12610" s="99"/>
      <c r="O12610" s="99"/>
      <c r="P12610" s="99"/>
      <c r="Q12610" s="99"/>
      <c r="R12610" s="99"/>
      <c r="S12610" s="99"/>
      <c r="T12610" s="99"/>
      <c r="U12610" s="99"/>
      <c r="V12610" s="99"/>
      <c r="W12610" s="99"/>
      <c r="X12610" s="99"/>
      <c r="Y12610" s="99"/>
      <c r="Z12610" s="99"/>
      <c r="AA12610" s="99"/>
      <c r="AB12610" s="99"/>
      <c r="AC12610" s="99"/>
      <c r="AD12610" s="99"/>
      <c r="AE12610" s="99"/>
      <c r="AF12610" s="99"/>
      <c r="AG12610" s="99"/>
      <c r="AH12610" s="31"/>
      <c r="AI12610" s="31"/>
      <c r="AJ12610" s="31"/>
      <c r="AK12610" s="31"/>
      <c r="AL12610" s="31"/>
      <c r="AO12610" s="376"/>
    </row>
    <row r="12611" spans="1:41" x14ac:dyDescent="0.25">
      <c r="A12611" s="44" t="s">
        <v>12378</v>
      </c>
      <c r="B12611" s="44" t="s">
        <v>12097</v>
      </c>
      <c r="C12611" s="45">
        <v>28.24</v>
      </c>
      <c r="D12611" s="45" t="s">
        <v>12549</v>
      </c>
      <c r="E12611" s="46">
        <v>47299</v>
      </c>
      <c r="F12611" s="45" t="s">
        <v>1335</v>
      </c>
      <c r="G12611" s="93"/>
      <c r="H12611" s="93"/>
      <c r="I12611" s="99"/>
      <c r="J12611" s="99"/>
      <c r="K12611" s="99"/>
      <c r="L12611" s="99"/>
      <c r="M12611" s="99"/>
      <c r="N12611" s="99"/>
      <c r="O12611" s="99"/>
      <c r="P12611" s="99"/>
      <c r="Q12611" s="99"/>
      <c r="R12611" s="99"/>
      <c r="S12611" s="99"/>
      <c r="T12611" s="99"/>
      <c r="U12611" s="99"/>
      <c r="V12611" s="99"/>
      <c r="W12611" s="99"/>
      <c r="X12611" s="99"/>
      <c r="Y12611" s="99"/>
      <c r="Z12611" s="99"/>
      <c r="AA12611" s="99"/>
      <c r="AB12611" s="99"/>
      <c r="AC12611" s="99"/>
      <c r="AD12611" s="99"/>
      <c r="AE12611" s="99"/>
      <c r="AF12611" s="99"/>
      <c r="AG12611" s="99"/>
      <c r="AH12611" s="31"/>
      <c r="AI12611" s="31"/>
      <c r="AJ12611" s="31"/>
      <c r="AK12611" s="31"/>
      <c r="AL12611" s="31"/>
      <c r="AO12611" s="376"/>
    </row>
    <row r="12612" spans="1:41" x14ac:dyDescent="0.3">
      <c r="A12612" s="333" t="s">
        <v>782</v>
      </c>
      <c r="B12612" s="333" t="s">
        <v>4817</v>
      </c>
      <c r="C12612" s="125" t="s">
        <v>13321</v>
      </c>
      <c r="D12612" s="32" t="s">
        <v>20309</v>
      </c>
      <c r="E12612" s="125" t="s">
        <v>12551</v>
      </c>
      <c r="F12612" s="125" t="s">
        <v>1189</v>
      </c>
      <c r="G12612" s="125" t="s">
        <v>1190</v>
      </c>
      <c r="AO12612" s="376"/>
    </row>
    <row r="12613" spans="1:41" x14ac:dyDescent="0.25">
      <c r="A12613" s="44" t="s">
        <v>782</v>
      </c>
      <c r="B12613" s="44" t="s">
        <v>7824</v>
      </c>
      <c r="C12613" s="45">
        <v>230804</v>
      </c>
      <c r="D12613" s="45" t="s">
        <v>11363</v>
      </c>
      <c r="E12613" s="45" t="s">
        <v>4151</v>
      </c>
      <c r="AO12613" s="376"/>
    </row>
    <row r="12614" spans="1:41" x14ac:dyDescent="0.3">
      <c r="A12614" s="57" t="s">
        <v>2289</v>
      </c>
      <c r="B12614" s="57" t="s">
        <v>4731</v>
      </c>
      <c r="C12614" s="62" t="s">
        <v>4755</v>
      </c>
      <c r="D12614" s="62" t="s">
        <v>20886</v>
      </c>
      <c r="E12614" s="368" t="s">
        <v>9707</v>
      </c>
      <c r="F12614" s="32"/>
      <c r="G12614" s="32"/>
      <c r="H12614" s="32"/>
      <c r="I12614" s="31"/>
      <c r="J12614" s="31"/>
      <c r="K12614" s="31"/>
      <c r="L12614" s="31"/>
      <c r="M12614" s="31"/>
      <c r="N12614" s="31"/>
      <c r="O12614" s="31"/>
      <c r="P12614" s="31"/>
      <c r="Q12614" s="31"/>
      <c r="R12614" s="31"/>
      <c r="S12614" s="31"/>
      <c r="T12614" s="31"/>
      <c r="U12614" s="31"/>
      <c r="V12614" s="31"/>
      <c r="W12614" s="31"/>
      <c r="X12614" s="31"/>
      <c r="Y12614" s="31"/>
      <c r="Z12614" s="31"/>
      <c r="AA12614" s="31"/>
      <c r="AB12614" s="31"/>
      <c r="AC12614" s="31"/>
      <c r="AD12614" s="31"/>
      <c r="AE12614" s="31"/>
      <c r="AF12614" s="31"/>
      <c r="AG12614" s="31"/>
      <c r="AH12614" s="31"/>
      <c r="AI12614" s="31"/>
      <c r="AJ12614" s="31"/>
      <c r="AK12614" s="31"/>
      <c r="AL12614" s="31"/>
      <c r="AO12614" s="376"/>
    </row>
    <row r="12615" spans="1:41" x14ac:dyDescent="0.25">
      <c r="A12615" s="44" t="s">
        <v>2289</v>
      </c>
      <c r="B12615" s="44" t="s">
        <v>13587</v>
      </c>
      <c r="C12615" s="45">
        <v>18.25</v>
      </c>
      <c r="D12615" s="45" t="s">
        <v>12549</v>
      </c>
      <c r="E12615" s="46">
        <v>47664</v>
      </c>
      <c r="F12615" s="45"/>
      <c r="G12615" s="93"/>
      <c r="H12615" s="93"/>
      <c r="I12615" s="99"/>
      <c r="J12615" s="99"/>
      <c r="K12615" s="99"/>
      <c r="L12615" s="99"/>
      <c r="M12615" s="99"/>
      <c r="N12615" s="99"/>
      <c r="O12615" s="99"/>
      <c r="P12615" s="99"/>
      <c r="Q12615" s="99"/>
      <c r="R12615" s="99"/>
      <c r="S12615" s="99"/>
      <c r="T12615" s="99"/>
      <c r="U12615" s="99"/>
      <c r="V12615" s="99"/>
      <c r="W12615" s="99"/>
      <c r="X12615" s="99"/>
      <c r="Y12615" s="99"/>
      <c r="Z12615" s="99"/>
      <c r="AA12615" s="99"/>
      <c r="AB12615" s="99"/>
      <c r="AC12615" s="99"/>
      <c r="AD12615" s="99"/>
      <c r="AE12615" s="99"/>
      <c r="AF12615" s="99"/>
      <c r="AG12615" s="99"/>
      <c r="AH12615" s="31"/>
      <c r="AI12615" s="31"/>
      <c r="AJ12615" s="31"/>
      <c r="AK12615" s="31"/>
      <c r="AL12615" s="31"/>
      <c r="AO12615" s="376"/>
    </row>
    <row r="12616" spans="1:41" x14ac:dyDescent="0.25">
      <c r="A12616" s="44" t="s">
        <v>2289</v>
      </c>
      <c r="B12616" s="44" t="s">
        <v>12129</v>
      </c>
      <c r="C12616" s="45">
        <v>20.25</v>
      </c>
      <c r="D12616" s="45" t="s">
        <v>12549</v>
      </c>
      <c r="E12616" s="46">
        <v>47664</v>
      </c>
      <c r="F12616" s="45"/>
      <c r="G12616" s="93"/>
      <c r="H12616" s="93"/>
      <c r="I12616" s="99"/>
      <c r="J12616" s="99"/>
      <c r="K12616" s="99"/>
      <c r="L12616" s="99"/>
      <c r="M12616" s="99"/>
      <c r="N12616" s="99"/>
      <c r="O12616" s="99"/>
      <c r="P12616" s="99"/>
      <c r="Q12616" s="99"/>
      <c r="R12616" s="99"/>
      <c r="S12616" s="99"/>
      <c r="T12616" s="99"/>
      <c r="U12616" s="99"/>
      <c r="V12616" s="99"/>
      <c r="W12616" s="99"/>
      <c r="X12616" s="99"/>
      <c r="Y12616" s="99"/>
      <c r="Z12616" s="99"/>
      <c r="AA12616" s="99"/>
      <c r="AB12616" s="99"/>
      <c r="AC12616" s="99"/>
      <c r="AD12616" s="99"/>
      <c r="AE12616" s="99"/>
      <c r="AF12616" s="99"/>
      <c r="AG12616" s="99"/>
      <c r="AH12616" s="31"/>
      <c r="AI12616" s="31"/>
      <c r="AJ12616" s="31"/>
      <c r="AK12616" s="31"/>
      <c r="AL12616" s="31"/>
      <c r="AO12616" s="376"/>
    </row>
    <row r="12617" spans="1:41" x14ac:dyDescent="0.25">
      <c r="A12617" s="100" t="s">
        <v>2289</v>
      </c>
      <c r="B12617" s="92" t="s">
        <v>3452</v>
      </c>
      <c r="C12617" s="93" t="s">
        <v>3453</v>
      </c>
      <c r="D12617" s="93" t="s">
        <v>1201</v>
      </c>
      <c r="E12617" s="94">
        <v>46496</v>
      </c>
      <c r="F12617" s="93"/>
      <c r="G12617" s="93"/>
      <c r="H12617" s="93"/>
      <c r="I12617" s="99"/>
      <c r="J12617" s="99"/>
      <c r="K12617" s="99"/>
      <c r="L12617" s="99"/>
      <c r="M12617" s="99"/>
      <c r="N12617" s="253"/>
      <c r="O12617" s="253"/>
      <c r="P12617" s="99"/>
      <c r="Q12617" s="99"/>
      <c r="R12617" s="99"/>
      <c r="S12617" s="99"/>
      <c r="T12617" s="99"/>
      <c r="U12617" s="99"/>
      <c r="V12617" s="99"/>
      <c r="W12617" s="99"/>
      <c r="X12617" s="99"/>
      <c r="Y12617" s="99"/>
      <c r="Z12617" s="99"/>
      <c r="AA12617" s="99"/>
      <c r="AB12617" s="99"/>
      <c r="AC12617" s="99"/>
      <c r="AD12617" s="99"/>
      <c r="AE12617" s="99"/>
      <c r="AF12617" s="99"/>
      <c r="AG12617" s="99"/>
      <c r="AH12617" s="31"/>
      <c r="AI12617" s="31"/>
      <c r="AJ12617" s="31"/>
      <c r="AK12617" s="31"/>
      <c r="AL12617" s="31"/>
      <c r="AO12617" s="376"/>
    </row>
    <row r="12618" spans="1:41" x14ac:dyDescent="0.25">
      <c r="A12618" s="102" t="s">
        <v>2289</v>
      </c>
      <c r="B12618" s="92" t="s">
        <v>11253</v>
      </c>
      <c r="C12618" s="93" t="s">
        <v>11254</v>
      </c>
      <c r="D12618" s="93" t="s">
        <v>1201</v>
      </c>
      <c r="E12618" s="94">
        <v>46682</v>
      </c>
      <c r="F12618" s="93"/>
      <c r="G12618" s="93"/>
      <c r="H12618" s="93"/>
      <c r="I12618" s="99"/>
      <c r="J12618" s="99"/>
      <c r="K12618" s="99"/>
      <c r="L12618" s="99"/>
      <c r="M12618" s="99"/>
      <c r="N12618" s="253"/>
      <c r="O12618" s="253"/>
      <c r="P12618" s="99"/>
      <c r="Q12618" s="99"/>
      <c r="R12618" s="99"/>
      <c r="S12618" s="99"/>
      <c r="T12618" s="99"/>
      <c r="U12618" s="99"/>
      <c r="V12618" s="99"/>
      <c r="W12618" s="99"/>
      <c r="X12618" s="99"/>
      <c r="Y12618" s="99"/>
      <c r="Z12618" s="99"/>
      <c r="AA12618" s="99"/>
      <c r="AB12618" s="99"/>
      <c r="AC12618" s="99"/>
      <c r="AD12618" s="99"/>
      <c r="AE12618" s="99"/>
      <c r="AF12618" s="99"/>
      <c r="AG12618" s="99"/>
      <c r="AH12618" s="31"/>
      <c r="AI12618" s="31"/>
      <c r="AJ12618" s="31"/>
      <c r="AK12618" s="31"/>
      <c r="AL12618" s="31"/>
      <c r="AO12618" s="376"/>
    </row>
    <row r="12619" spans="1:41" x14ac:dyDescent="0.25">
      <c r="A12619" s="91" t="s">
        <v>2289</v>
      </c>
      <c r="B12619" s="92" t="s">
        <v>19284</v>
      </c>
      <c r="C12619" s="93" t="s">
        <v>19285</v>
      </c>
      <c r="D12619" s="93" t="s">
        <v>1201</v>
      </c>
      <c r="E12619" s="94">
        <v>46582</v>
      </c>
      <c r="F12619" s="93"/>
      <c r="G12619" s="93"/>
      <c r="H12619" s="93"/>
      <c r="I12619" s="99"/>
      <c r="J12619" s="99"/>
      <c r="K12619" s="99"/>
      <c r="L12619" s="99"/>
      <c r="M12619" s="99"/>
      <c r="N12619" s="99"/>
      <c r="O12619" s="99"/>
      <c r="P12619" s="99"/>
      <c r="Q12619" s="99"/>
      <c r="R12619" s="99"/>
      <c r="S12619" s="99"/>
      <c r="T12619" s="99"/>
      <c r="U12619" s="99"/>
      <c r="V12619" s="99"/>
      <c r="W12619" s="99"/>
      <c r="X12619" s="99"/>
      <c r="Y12619" s="99"/>
      <c r="Z12619" s="99"/>
      <c r="AA12619" s="99"/>
      <c r="AB12619" s="99"/>
      <c r="AC12619" s="99"/>
      <c r="AD12619" s="99"/>
      <c r="AE12619" s="99"/>
      <c r="AF12619" s="99"/>
      <c r="AG12619" s="99"/>
      <c r="AH12619" s="31"/>
      <c r="AI12619" s="31"/>
      <c r="AJ12619" s="31"/>
      <c r="AK12619" s="31"/>
      <c r="AL12619" s="31"/>
      <c r="AO12619" s="376"/>
    </row>
    <row r="12620" spans="1:41" x14ac:dyDescent="0.25">
      <c r="A12620" s="44" t="s">
        <v>13560</v>
      </c>
      <c r="B12620" s="44" t="s">
        <v>21403</v>
      </c>
      <c r="C12620" s="45" t="s">
        <v>13556</v>
      </c>
      <c r="D12620" s="45" t="s">
        <v>21447</v>
      </c>
      <c r="E12620" s="46">
        <v>46538</v>
      </c>
      <c r="AO12620" s="376"/>
    </row>
    <row r="12621" spans="1:41" x14ac:dyDescent="0.3">
      <c r="A12621" s="92" t="s">
        <v>12993</v>
      </c>
      <c r="B12621" s="92" t="s">
        <v>12986</v>
      </c>
      <c r="C12621" s="318" t="s">
        <v>4755</v>
      </c>
      <c r="D12621" s="318" t="s">
        <v>13017</v>
      </c>
      <c r="E12621" s="320">
        <v>46752</v>
      </c>
      <c r="F12621" s="93"/>
      <c r="G12621" s="93"/>
      <c r="H12621" s="93"/>
      <c r="I12621" s="99"/>
      <c r="J12621" s="99"/>
      <c r="K12621" s="99"/>
      <c r="L12621" s="99"/>
      <c r="M12621" s="99"/>
      <c r="N12621" s="99"/>
      <c r="O12621" s="99"/>
      <c r="P12621" s="99"/>
      <c r="Q12621" s="99"/>
      <c r="R12621" s="99"/>
      <c r="S12621" s="99"/>
      <c r="T12621" s="99"/>
      <c r="U12621" s="99"/>
      <c r="V12621" s="99"/>
      <c r="W12621" s="99"/>
      <c r="X12621" s="99"/>
      <c r="Y12621" s="99"/>
      <c r="Z12621" s="99"/>
      <c r="AA12621" s="99"/>
      <c r="AB12621" s="99"/>
      <c r="AC12621" s="99"/>
      <c r="AD12621" s="99"/>
      <c r="AE12621" s="99"/>
      <c r="AF12621" s="99"/>
      <c r="AG12621" s="99"/>
      <c r="AH12621" s="31"/>
      <c r="AI12621" s="31"/>
      <c r="AJ12621" s="31"/>
      <c r="AK12621" s="31"/>
      <c r="AL12621" s="31"/>
      <c r="AO12621" s="376"/>
    </row>
    <row r="12622" spans="1:41" x14ac:dyDescent="0.25">
      <c r="A12622" s="44" t="s">
        <v>8891</v>
      </c>
      <c r="B12622" s="44" t="s">
        <v>1186</v>
      </c>
      <c r="C12622" s="45" t="s">
        <v>9154</v>
      </c>
      <c r="D12622" s="367" t="s">
        <v>3696</v>
      </c>
      <c r="E12622" s="328">
        <f>DATE(2028,2,28)</f>
        <v>46811</v>
      </c>
      <c r="F12622" s="32"/>
      <c r="G12622" s="32"/>
      <c r="H12622" s="32"/>
      <c r="I12622" s="31"/>
      <c r="J12622" s="31"/>
      <c r="K12622" s="31"/>
      <c r="L12622" s="31"/>
      <c r="M12622" s="31"/>
      <c r="N12622" s="31"/>
      <c r="O12622" s="31"/>
      <c r="P12622" s="31"/>
      <c r="Q12622" s="31"/>
      <c r="R12622" s="31"/>
      <c r="S12622" s="31"/>
      <c r="T12622" s="31"/>
      <c r="U12622" s="31"/>
      <c r="V12622" s="31"/>
      <c r="W12622" s="31"/>
      <c r="X12622" s="31"/>
      <c r="Y12622" s="31"/>
      <c r="Z12622" s="31"/>
      <c r="AA12622" s="31"/>
      <c r="AB12622" s="31"/>
      <c r="AC12622" s="31"/>
      <c r="AD12622" s="31"/>
      <c r="AE12622" s="31"/>
      <c r="AF12622" s="31"/>
      <c r="AG12622" s="31"/>
      <c r="AH12622" s="31"/>
      <c r="AI12622" s="31"/>
      <c r="AJ12622" s="31"/>
      <c r="AK12622" s="31"/>
      <c r="AL12622" s="31"/>
      <c r="AO12622" s="376"/>
    </row>
    <row r="12623" spans="1:41" x14ac:dyDescent="0.25">
      <c r="A12623" s="44" t="s">
        <v>13536</v>
      </c>
      <c r="B12623" s="44" t="s">
        <v>21399</v>
      </c>
      <c r="C12623" s="45" t="s">
        <v>13524</v>
      </c>
      <c r="D12623" s="45" t="s">
        <v>21447</v>
      </c>
      <c r="E12623" s="46">
        <v>46507</v>
      </c>
      <c r="AO12623" s="376"/>
    </row>
    <row r="12624" spans="1:41" x14ac:dyDescent="0.25">
      <c r="A12624" s="44" t="s">
        <v>21785</v>
      </c>
      <c r="B12624" s="44" t="s">
        <v>936</v>
      </c>
      <c r="C12624" s="45">
        <v>260703</v>
      </c>
      <c r="D12624" s="45" t="s">
        <v>11363</v>
      </c>
      <c r="E12624" s="45" t="s">
        <v>11150</v>
      </c>
      <c r="AO12624" s="376"/>
    </row>
    <row r="12625" spans="1:41" x14ac:dyDescent="0.25">
      <c r="A12625" s="44" t="s">
        <v>6673</v>
      </c>
      <c r="B12625" s="44" t="s">
        <v>4084</v>
      </c>
      <c r="C12625" s="45" t="s">
        <v>4087</v>
      </c>
      <c r="D12625" s="45" t="s">
        <v>11204</v>
      </c>
      <c r="E12625" s="45" t="s">
        <v>4088</v>
      </c>
      <c r="F12625" s="93"/>
      <c r="G12625" s="93"/>
      <c r="H12625" s="93"/>
      <c r="I12625" s="99"/>
      <c r="J12625" s="99"/>
      <c r="K12625" s="99"/>
      <c r="L12625" s="99"/>
      <c r="M12625" s="99"/>
      <c r="N12625" s="99"/>
      <c r="O12625" s="99"/>
      <c r="P12625" s="99"/>
      <c r="Q12625" s="99"/>
      <c r="R12625" s="99"/>
      <c r="S12625" s="99"/>
      <c r="T12625" s="99"/>
      <c r="U12625" s="99"/>
      <c r="V12625" s="99"/>
      <c r="W12625" s="99"/>
      <c r="X12625" s="99"/>
      <c r="Y12625" s="99"/>
      <c r="Z12625" s="99"/>
      <c r="AA12625" s="99"/>
      <c r="AB12625" s="99"/>
      <c r="AC12625" s="99"/>
      <c r="AD12625" s="99"/>
      <c r="AE12625" s="99"/>
      <c r="AF12625" s="99"/>
      <c r="AG12625" s="99"/>
      <c r="AH12625" s="31"/>
      <c r="AI12625" s="31"/>
      <c r="AJ12625" s="31"/>
      <c r="AK12625" s="31"/>
      <c r="AL12625" s="31"/>
      <c r="AO12625" s="376"/>
    </row>
    <row r="12626" spans="1:41" x14ac:dyDescent="0.25">
      <c r="A12626" s="44" t="s">
        <v>6673</v>
      </c>
      <c r="B12626" s="44" t="s">
        <v>4084</v>
      </c>
      <c r="C12626" s="45" t="s">
        <v>4087</v>
      </c>
      <c r="D12626" s="93" t="s">
        <v>17443</v>
      </c>
      <c r="E12626" s="45" t="s">
        <v>11146</v>
      </c>
      <c r="F12626" s="93"/>
      <c r="G12626" s="93"/>
      <c r="H12626" s="93"/>
      <c r="I12626" s="99"/>
      <c r="J12626" s="99"/>
      <c r="K12626" s="99"/>
      <c r="L12626" s="99"/>
      <c r="M12626" s="99"/>
      <c r="N12626" s="99"/>
      <c r="O12626" s="99"/>
      <c r="P12626" s="99"/>
      <c r="Q12626" s="99"/>
      <c r="R12626" s="99"/>
      <c r="S12626" s="99"/>
      <c r="T12626" s="99"/>
      <c r="U12626" s="99"/>
      <c r="V12626" s="99"/>
      <c r="W12626" s="99"/>
      <c r="X12626" s="99"/>
      <c r="Y12626" s="99"/>
      <c r="Z12626" s="99"/>
      <c r="AA12626" s="99"/>
      <c r="AB12626" s="99"/>
      <c r="AC12626" s="99"/>
      <c r="AD12626" s="99"/>
      <c r="AE12626" s="99"/>
      <c r="AF12626" s="99"/>
      <c r="AG12626" s="99"/>
      <c r="AH12626" s="31"/>
      <c r="AI12626" s="31"/>
      <c r="AJ12626" s="31"/>
      <c r="AK12626" s="31"/>
      <c r="AL12626" s="31"/>
      <c r="AO12626" s="376"/>
    </row>
    <row r="12627" spans="1:41" x14ac:dyDescent="0.25">
      <c r="A12627" s="44" t="s">
        <v>6673</v>
      </c>
      <c r="B12627" s="44" t="s">
        <v>20964</v>
      </c>
      <c r="C12627" s="45" t="s">
        <v>17048</v>
      </c>
      <c r="D12627" s="367" t="s">
        <v>3696</v>
      </c>
      <c r="E12627" s="328">
        <f>DATE(2030,1,5)</f>
        <v>47488</v>
      </c>
      <c r="F12627" s="32"/>
      <c r="G12627" s="32"/>
      <c r="H12627" s="32"/>
      <c r="I12627" s="31"/>
      <c r="J12627" s="31"/>
      <c r="K12627" s="31"/>
      <c r="L12627" s="31"/>
      <c r="M12627" s="31"/>
      <c r="N12627" s="31"/>
      <c r="O12627" s="31"/>
      <c r="P12627" s="31"/>
      <c r="Q12627" s="31"/>
      <c r="R12627" s="31"/>
      <c r="S12627" s="31"/>
      <c r="T12627" s="31"/>
      <c r="U12627" s="31"/>
      <c r="V12627" s="31"/>
      <c r="W12627" s="31"/>
      <c r="X12627" s="31"/>
      <c r="Y12627" s="31"/>
      <c r="Z12627" s="31"/>
      <c r="AA12627" s="31"/>
      <c r="AB12627" s="31"/>
      <c r="AC12627" s="31"/>
      <c r="AD12627" s="31"/>
      <c r="AE12627" s="31"/>
      <c r="AF12627" s="31"/>
      <c r="AG12627" s="31"/>
      <c r="AH12627" s="31"/>
      <c r="AI12627" s="31"/>
      <c r="AJ12627" s="31"/>
      <c r="AK12627" s="31"/>
      <c r="AL12627" s="31"/>
      <c r="AO12627" s="376"/>
    </row>
    <row r="12628" spans="1:41" x14ac:dyDescent="0.25">
      <c r="A12628" s="44" t="s">
        <v>6673</v>
      </c>
      <c r="B12628" s="44" t="s">
        <v>4084</v>
      </c>
      <c r="C12628" s="45" t="s">
        <v>4087</v>
      </c>
      <c r="D12628" s="45" t="s">
        <v>9895</v>
      </c>
      <c r="E12628" s="45" t="s">
        <v>4088</v>
      </c>
      <c r="F12628" s="93"/>
      <c r="G12628" s="93"/>
      <c r="H12628" s="93"/>
      <c r="I12628" s="99"/>
      <c r="J12628" s="99"/>
      <c r="K12628" s="99"/>
      <c r="L12628" s="99"/>
      <c r="M12628" s="99"/>
      <c r="N12628" s="253"/>
      <c r="O12628" s="253"/>
      <c r="P12628" s="99"/>
      <c r="Q12628" s="99"/>
      <c r="R12628" s="99"/>
      <c r="S12628" s="99"/>
      <c r="T12628" s="99"/>
      <c r="U12628" s="99"/>
      <c r="V12628" s="99"/>
      <c r="W12628" s="99"/>
      <c r="X12628" s="99"/>
      <c r="Y12628" s="99"/>
      <c r="Z12628" s="99"/>
      <c r="AA12628" s="99"/>
      <c r="AB12628" s="99"/>
      <c r="AC12628" s="99"/>
      <c r="AD12628" s="99"/>
      <c r="AE12628" s="99"/>
      <c r="AF12628" s="99"/>
      <c r="AG12628" s="99"/>
      <c r="AH12628" s="31"/>
      <c r="AI12628" s="31"/>
      <c r="AJ12628" s="31"/>
      <c r="AK12628" s="31"/>
      <c r="AL12628" s="31"/>
      <c r="AO12628" s="376"/>
    </row>
    <row r="12629" spans="1:41" x14ac:dyDescent="0.25">
      <c r="A12629" s="114" t="s">
        <v>2001</v>
      </c>
      <c r="B12629" s="114" t="s">
        <v>2002</v>
      </c>
      <c r="C12629" s="106" t="s">
        <v>17210</v>
      </c>
      <c r="D12629" s="93" t="s">
        <v>1394</v>
      </c>
      <c r="E12629" s="115">
        <v>47361</v>
      </c>
      <c r="F12629" s="93"/>
      <c r="G12629" s="93"/>
      <c r="H12629" s="93"/>
      <c r="I12629" s="99"/>
      <c r="J12629" s="99"/>
      <c r="K12629" s="99"/>
      <c r="L12629" s="99"/>
      <c r="M12629" s="99"/>
      <c r="N12629" s="253"/>
      <c r="O12629" s="253"/>
      <c r="P12629" s="99"/>
      <c r="Q12629" s="99"/>
      <c r="R12629" s="99"/>
      <c r="S12629" s="99"/>
      <c r="T12629" s="99"/>
      <c r="U12629" s="99"/>
      <c r="V12629" s="99"/>
      <c r="W12629" s="99"/>
      <c r="X12629" s="99"/>
      <c r="Y12629" s="99"/>
      <c r="Z12629" s="99"/>
      <c r="AA12629" s="99"/>
      <c r="AB12629" s="99"/>
      <c r="AC12629" s="99"/>
      <c r="AD12629" s="99"/>
      <c r="AE12629" s="99"/>
      <c r="AF12629" s="99"/>
      <c r="AG12629" s="99"/>
      <c r="AH12629" s="31"/>
      <c r="AI12629" s="31"/>
      <c r="AJ12629" s="31"/>
      <c r="AK12629" s="31"/>
      <c r="AL12629" s="31"/>
      <c r="AO12629" s="376"/>
    </row>
    <row r="12630" spans="1:41" x14ac:dyDescent="0.25">
      <c r="A12630" s="44" t="s">
        <v>21786</v>
      </c>
      <c r="B12630" s="44" t="s">
        <v>936</v>
      </c>
      <c r="C12630" s="45">
        <v>260703</v>
      </c>
      <c r="D12630" s="45" t="s">
        <v>11363</v>
      </c>
      <c r="E12630" s="45" t="s">
        <v>11150</v>
      </c>
      <c r="AO12630" s="376"/>
    </row>
    <row r="12631" spans="1:41" x14ac:dyDescent="0.25">
      <c r="A12631" s="44" t="s">
        <v>7891</v>
      </c>
      <c r="B12631" s="44" t="s">
        <v>7824</v>
      </c>
      <c r="C12631" s="45">
        <v>230804</v>
      </c>
      <c r="D12631" s="45" t="s">
        <v>11363</v>
      </c>
      <c r="E12631" s="45" t="s">
        <v>4151</v>
      </c>
      <c r="AO12631" s="376"/>
    </row>
    <row r="12632" spans="1:41" x14ac:dyDescent="0.25">
      <c r="A12632" s="44" t="s">
        <v>12379</v>
      </c>
      <c r="B12632" s="44" t="s">
        <v>12130</v>
      </c>
      <c r="C12632" s="45">
        <v>18.23</v>
      </c>
      <c r="D12632" s="45" t="s">
        <v>12549</v>
      </c>
      <c r="E12632" s="46">
        <v>46934</v>
      </c>
      <c r="F12632" s="45" t="s">
        <v>1335</v>
      </c>
      <c r="G12632" s="93"/>
      <c r="H12632" s="93"/>
      <c r="I12632" s="99"/>
      <c r="J12632" s="99"/>
      <c r="K12632" s="99"/>
      <c r="L12632" s="99"/>
      <c r="M12632" s="99"/>
      <c r="N12632" s="99"/>
      <c r="O12632" s="99"/>
      <c r="P12632" s="99"/>
      <c r="Q12632" s="99"/>
      <c r="R12632" s="99"/>
      <c r="S12632" s="99"/>
      <c r="T12632" s="99"/>
      <c r="U12632" s="99"/>
      <c r="V12632" s="99"/>
      <c r="W12632" s="99"/>
      <c r="X12632" s="99"/>
      <c r="Y12632" s="99"/>
      <c r="Z12632" s="99"/>
      <c r="AA12632" s="99"/>
      <c r="AB12632" s="99"/>
      <c r="AC12632" s="99"/>
      <c r="AD12632" s="99"/>
      <c r="AE12632" s="99"/>
      <c r="AF12632" s="99"/>
      <c r="AG12632" s="99"/>
      <c r="AH12632" s="31"/>
      <c r="AI12632" s="31"/>
      <c r="AJ12632" s="31"/>
      <c r="AK12632" s="31"/>
      <c r="AL12632" s="31"/>
      <c r="AO12632" s="376"/>
    </row>
    <row r="12633" spans="1:41" x14ac:dyDescent="0.25">
      <c r="A12633" s="44" t="s">
        <v>10645</v>
      </c>
      <c r="B12633" s="44" t="s">
        <v>10350</v>
      </c>
      <c r="C12633" s="45">
        <v>24020301</v>
      </c>
      <c r="D12633" s="45" t="s">
        <v>11363</v>
      </c>
      <c r="E12633" s="45" t="s">
        <v>5131</v>
      </c>
      <c r="AO12633" s="376"/>
    </row>
    <row r="12634" spans="1:41" x14ac:dyDescent="0.3">
      <c r="A12634" s="333" t="s">
        <v>15546</v>
      </c>
      <c r="B12634" s="333" t="s">
        <v>4814</v>
      </c>
      <c r="C12634" s="125" t="s">
        <v>15585</v>
      </c>
      <c r="D12634" s="32" t="s">
        <v>20309</v>
      </c>
      <c r="E12634" s="125" t="s">
        <v>9839</v>
      </c>
      <c r="F12634" s="125" t="s">
        <v>1189</v>
      </c>
      <c r="G12634" s="125" t="s">
        <v>1190</v>
      </c>
      <c r="AO12634" s="376"/>
    </row>
    <row r="12635" spans="1:41" x14ac:dyDescent="0.25">
      <c r="A12635" s="99" t="s">
        <v>3097</v>
      </c>
      <c r="B12635" s="92" t="s">
        <v>3078</v>
      </c>
      <c r="C12635" s="93" t="s">
        <v>8471</v>
      </c>
      <c r="D12635" s="93" t="s">
        <v>1586</v>
      </c>
      <c r="E12635" s="94">
        <v>46752</v>
      </c>
      <c r="F12635" s="93"/>
      <c r="G12635" s="93"/>
      <c r="H12635" s="93"/>
      <c r="I12635" s="99"/>
      <c r="J12635" s="99"/>
      <c r="K12635" s="99"/>
      <c r="L12635" s="99"/>
      <c r="M12635" s="99"/>
      <c r="N12635" s="253"/>
      <c r="O12635" s="253"/>
      <c r="P12635" s="99"/>
      <c r="Q12635" s="99"/>
      <c r="R12635" s="99"/>
      <c r="S12635" s="99"/>
      <c r="T12635" s="99"/>
      <c r="U12635" s="99"/>
      <c r="V12635" s="99"/>
      <c r="W12635" s="99"/>
      <c r="X12635" s="99"/>
      <c r="Y12635" s="99"/>
      <c r="Z12635" s="99"/>
      <c r="AA12635" s="99"/>
      <c r="AB12635" s="99"/>
      <c r="AC12635" s="99"/>
      <c r="AD12635" s="99"/>
      <c r="AE12635" s="99"/>
      <c r="AF12635" s="99"/>
      <c r="AG12635" s="99"/>
      <c r="AH12635" s="31"/>
      <c r="AI12635" s="31"/>
      <c r="AJ12635" s="31"/>
      <c r="AK12635" s="31"/>
      <c r="AL12635" s="31"/>
      <c r="AO12635" s="376"/>
    </row>
    <row r="12636" spans="1:41" x14ac:dyDescent="0.25">
      <c r="A12636" s="44" t="s">
        <v>3097</v>
      </c>
      <c r="B12636" s="44" t="s">
        <v>7766</v>
      </c>
      <c r="C12636" s="45">
        <v>230505</v>
      </c>
      <c r="D12636" s="45" t="s">
        <v>11363</v>
      </c>
      <c r="E12636" s="45" t="s">
        <v>7105</v>
      </c>
      <c r="AO12636" s="376"/>
    </row>
    <row r="12637" spans="1:41" x14ac:dyDescent="0.25">
      <c r="A12637" s="76" t="s">
        <v>16110</v>
      </c>
      <c r="B12637" s="44" t="s">
        <v>16074</v>
      </c>
      <c r="C12637" s="45">
        <v>8.26</v>
      </c>
      <c r="D12637" s="45" t="s">
        <v>12549</v>
      </c>
      <c r="E12637" s="46">
        <v>47787</v>
      </c>
      <c r="F12637" s="45" t="s">
        <v>1335</v>
      </c>
      <c r="G12637" s="93"/>
      <c r="H12637" s="93"/>
      <c r="I12637" s="99"/>
      <c r="J12637" s="99"/>
      <c r="K12637" s="99"/>
      <c r="L12637" s="99"/>
      <c r="M12637" s="99"/>
      <c r="N12637" s="99"/>
      <c r="O12637" s="99"/>
      <c r="P12637" s="99"/>
      <c r="Q12637" s="99"/>
      <c r="R12637" s="99"/>
      <c r="S12637" s="99"/>
      <c r="T12637" s="99"/>
      <c r="U12637" s="99"/>
      <c r="V12637" s="99"/>
      <c r="W12637" s="99"/>
      <c r="X12637" s="99"/>
      <c r="Y12637" s="99"/>
      <c r="Z12637" s="99"/>
      <c r="AA12637" s="99"/>
      <c r="AB12637" s="99"/>
      <c r="AC12637" s="99"/>
      <c r="AD12637" s="99"/>
      <c r="AE12637" s="99"/>
      <c r="AF12637" s="99"/>
      <c r="AG12637" s="99"/>
      <c r="AH12637" s="31"/>
      <c r="AI12637" s="31"/>
      <c r="AJ12637" s="31"/>
      <c r="AK12637" s="31"/>
      <c r="AL12637" s="31"/>
      <c r="AO12637" s="376"/>
    </row>
    <row r="12638" spans="1:41" x14ac:dyDescent="0.25">
      <c r="A12638" s="76" t="s">
        <v>16110</v>
      </c>
      <c r="B12638" s="44" t="s">
        <v>16073</v>
      </c>
      <c r="C12638" s="45">
        <v>44.26</v>
      </c>
      <c r="D12638" s="45" t="s">
        <v>12549</v>
      </c>
      <c r="E12638" s="46">
        <v>47787</v>
      </c>
      <c r="F12638" s="45" t="s">
        <v>1335</v>
      </c>
      <c r="G12638" s="93"/>
      <c r="H12638" s="93"/>
      <c r="I12638" s="99"/>
      <c r="J12638" s="99"/>
      <c r="K12638" s="99"/>
      <c r="L12638" s="99"/>
      <c r="M12638" s="99"/>
      <c r="N12638" s="99"/>
      <c r="O12638" s="99"/>
      <c r="P12638" s="99"/>
      <c r="Q12638" s="99"/>
      <c r="R12638" s="99"/>
      <c r="S12638" s="99"/>
      <c r="T12638" s="99"/>
      <c r="U12638" s="99"/>
      <c r="V12638" s="99"/>
      <c r="W12638" s="99"/>
      <c r="X12638" s="99"/>
      <c r="Y12638" s="99"/>
      <c r="Z12638" s="99"/>
      <c r="AA12638" s="99"/>
      <c r="AB12638" s="99"/>
      <c r="AC12638" s="99"/>
      <c r="AD12638" s="99"/>
      <c r="AE12638" s="99"/>
      <c r="AF12638" s="99"/>
      <c r="AG12638" s="99"/>
      <c r="AH12638" s="31"/>
      <c r="AI12638" s="31"/>
      <c r="AJ12638" s="31"/>
      <c r="AK12638" s="31"/>
      <c r="AL12638" s="31"/>
      <c r="AO12638" s="376"/>
    </row>
    <row r="12639" spans="1:41" x14ac:dyDescent="0.25">
      <c r="A12639" s="44" t="s">
        <v>16110</v>
      </c>
      <c r="B12639" s="44" t="s">
        <v>21362</v>
      </c>
      <c r="C12639" s="45" t="s">
        <v>16468</v>
      </c>
      <c r="D12639" s="45" t="s">
        <v>21447</v>
      </c>
      <c r="E12639" s="46">
        <v>46752</v>
      </c>
      <c r="AO12639" s="376"/>
    </row>
    <row r="12640" spans="1:41" x14ac:dyDescent="0.25">
      <c r="A12640" s="44" t="s">
        <v>21787</v>
      </c>
      <c r="B12640" s="44" t="s">
        <v>9248</v>
      </c>
      <c r="C12640" s="45">
        <v>260105</v>
      </c>
      <c r="D12640" s="45" t="s">
        <v>11363</v>
      </c>
      <c r="E12640" s="45" t="s">
        <v>17625</v>
      </c>
      <c r="AO12640" s="376"/>
    </row>
    <row r="12641" spans="1:41" x14ac:dyDescent="0.25">
      <c r="A12641" s="44" t="s">
        <v>18120</v>
      </c>
      <c r="B12641" s="44" t="s">
        <v>9235</v>
      </c>
      <c r="C12641" s="45">
        <v>240102</v>
      </c>
      <c r="D12641" s="45" t="s">
        <v>11363</v>
      </c>
      <c r="E12641" s="45" t="s">
        <v>5139</v>
      </c>
      <c r="AO12641" s="376"/>
    </row>
    <row r="12642" spans="1:41" x14ac:dyDescent="0.25">
      <c r="A12642" s="44" t="s">
        <v>18120</v>
      </c>
      <c r="B12642" s="44" t="s">
        <v>9237</v>
      </c>
      <c r="C12642" s="45">
        <v>24010401</v>
      </c>
      <c r="D12642" s="45" t="s">
        <v>11363</v>
      </c>
      <c r="E12642" s="45" t="s">
        <v>9238</v>
      </c>
      <c r="AO12642" s="376"/>
    </row>
    <row r="12643" spans="1:41" x14ac:dyDescent="0.25">
      <c r="A12643" s="44" t="s">
        <v>18120</v>
      </c>
      <c r="B12643" s="44" t="s">
        <v>3176</v>
      </c>
      <c r="C12643" s="45">
        <v>24010402</v>
      </c>
      <c r="D12643" s="45" t="s">
        <v>11363</v>
      </c>
      <c r="E12643" s="45" t="s">
        <v>9238</v>
      </c>
      <c r="AO12643" s="376"/>
    </row>
    <row r="12644" spans="1:41" x14ac:dyDescent="0.25">
      <c r="A12644" s="44" t="s">
        <v>18120</v>
      </c>
      <c r="B12644" s="44" t="s">
        <v>3841</v>
      </c>
      <c r="C12644" s="45">
        <v>24060401</v>
      </c>
      <c r="D12644" s="45" t="s">
        <v>11363</v>
      </c>
      <c r="E12644" s="45" t="s">
        <v>4962</v>
      </c>
      <c r="AO12644" s="376"/>
    </row>
    <row r="12645" spans="1:41" x14ac:dyDescent="0.25">
      <c r="A12645" s="44" t="s">
        <v>18120</v>
      </c>
      <c r="B12645" s="44" t="s">
        <v>926</v>
      </c>
      <c r="C12645" s="45">
        <v>24060402</v>
      </c>
      <c r="D12645" s="45" t="s">
        <v>11363</v>
      </c>
      <c r="E12645" s="45" t="s">
        <v>4962</v>
      </c>
      <c r="AO12645" s="376"/>
    </row>
    <row r="12646" spans="1:41" x14ac:dyDescent="0.25">
      <c r="A12646" s="44" t="s">
        <v>21150</v>
      </c>
      <c r="B12646" s="44" t="s">
        <v>21359</v>
      </c>
      <c r="C12646" s="45" t="s">
        <v>21182</v>
      </c>
      <c r="D12646" s="45" t="s">
        <v>21447</v>
      </c>
      <c r="E12646" s="46">
        <v>46752</v>
      </c>
      <c r="AO12646" s="376"/>
    </row>
    <row r="12647" spans="1:41" x14ac:dyDescent="0.25">
      <c r="A12647" s="99" t="s">
        <v>2755</v>
      </c>
      <c r="B12647" s="111" t="s">
        <v>1169</v>
      </c>
      <c r="C12647" s="56" t="s">
        <v>2745</v>
      </c>
      <c r="D12647" s="146" t="s">
        <v>2198</v>
      </c>
      <c r="E12647" s="69">
        <v>45227</v>
      </c>
      <c r="F12647" s="93"/>
      <c r="G12647" s="93"/>
      <c r="H12647" s="93"/>
      <c r="I12647" s="99"/>
      <c r="J12647" s="99"/>
      <c r="K12647" s="99"/>
      <c r="L12647" s="99"/>
      <c r="M12647" s="99"/>
      <c r="N12647" s="253"/>
      <c r="O12647" s="253"/>
      <c r="P12647" s="99"/>
      <c r="Q12647" s="99"/>
      <c r="R12647" s="99"/>
      <c r="S12647" s="99"/>
      <c r="T12647" s="99"/>
      <c r="U12647" s="99"/>
      <c r="V12647" s="99"/>
      <c r="W12647" s="99"/>
      <c r="X12647" s="99"/>
      <c r="Y12647" s="99"/>
      <c r="Z12647" s="99"/>
      <c r="AA12647" s="99"/>
      <c r="AB12647" s="99"/>
      <c r="AC12647" s="99"/>
      <c r="AD12647" s="99"/>
      <c r="AE12647" s="99"/>
      <c r="AF12647" s="99"/>
      <c r="AG12647" s="99"/>
      <c r="AH12647" s="31"/>
      <c r="AI12647" s="31"/>
      <c r="AJ12647" s="31"/>
      <c r="AK12647" s="31"/>
      <c r="AL12647" s="31"/>
      <c r="AO12647" s="376"/>
    </row>
    <row r="12648" spans="1:41" x14ac:dyDescent="0.25">
      <c r="A12648" s="44" t="s">
        <v>18121</v>
      </c>
      <c r="B12648" s="44" t="s">
        <v>5321</v>
      </c>
      <c r="C12648" s="45">
        <v>26010401</v>
      </c>
      <c r="D12648" s="45" t="s">
        <v>11363</v>
      </c>
      <c r="E12648" s="45" t="s">
        <v>17459</v>
      </c>
      <c r="AO12648" s="376"/>
    </row>
    <row r="12649" spans="1:41" x14ac:dyDescent="0.25">
      <c r="A12649" s="44" t="s">
        <v>18121</v>
      </c>
      <c r="B12649" s="44" t="s">
        <v>3176</v>
      </c>
      <c r="C12649" s="45">
        <v>26010402</v>
      </c>
      <c r="D12649" s="45" t="s">
        <v>11363</v>
      </c>
      <c r="E12649" s="45" t="s">
        <v>17459</v>
      </c>
      <c r="AO12649" s="376"/>
    </row>
    <row r="12650" spans="1:41" x14ac:dyDescent="0.25">
      <c r="A12650" s="44" t="s">
        <v>18122</v>
      </c>
      <c r="B12650" s="44" t="s">
        <v>6610</v>
      </c>
      <c r="C12650" s="45">
        <v>260204</v>
      </c>
      <c r="D12650" s="45" t="s">
        <v>11363</v>
      </c>
      <c r="E12650" s="45" t="s">
        <v>9238</v>
      </c>
      <c r="AO12650" s="376"/>
    </row>
    <row r="12651" spans="1:41" x14ac:dyDescent="0.25">
      <c r="A12651" s="44" t="s">
        <v>18123</v>
      </c>
      <c r="B12651" s="44" t="s">
        <v>6610</v>
      </c>
      <c r="C12651" s="45">
        <v>260204</v>
      </c>
      <c r="D12651" s="45" t="s">
        <v>11363</v>
      </c>
      <c r="E12651" s="45" t="s">
        <v>9238</v>
      </c>
      <c r="AO12651" s="376"/>
    </row>
    <row r="12652" spans="1:41" x14ac:dyDescent="0.25">
      <c r="A12652" s="44" t="s">
        <v>18124</v>
      </c>
      <c r="B12652" s="44" t="s">
        <v>6610</v>
      </c>
      <c r="C12652" s="45">
        <v>260204</v>
      </c>
      <c r="D12652" s="45" t="s">
        <v>11363</v>
      </c>
      <c r="E12652" s="45" t="s">
        <v>9238</v>
      </c>
      <c r="AO12652" s="376"/>
    </row>
    <row r="12653" spans="1:41" x14ac:dyDescent="0.3">
      <c r="A12653" s="333" t="s">
        <v>19013</v>
      </c>
      <c r="B12653" s="333" t="s">
        <v>1159</v>
      </c>
      <c r="C12653" s="125" t="s">
        <v>19092</v>
      </c>
      <c r="D12653" s="32" t="s">
        <v>20309</v>
      </c>
      <c r="E12653" s="125" t="s">
        <v>9249</v>
      </c>
      <c r="F12653" s="125" t="s">
        <v>1189</v>
      </c>
      <c r="G12653" s="125" t="s">
        <v>1190</v>
      </c>
      <c r="AO12653" s="376"/>
    </row>
    <row r="12654" spans="1:41" x14ac:dyDescent="0.25">
      <c r="A12654" s="44" t="s">
        <v>18125</v>
      </c>
      <c r="B12654" s="44" t="s">
        <v>5134</v>
      </c>
      <c r="C12654" s="45">
        <v>220802</v>
      </c>
      <c r="D12654" s="45" t="s">
        <v>11363</v>
      </c>
      <c r="E12654" s="45" t="s">
        <v>4966</v>
      </c>
      <c r="AO12654" s="376"/>
    </row>
    <row r="12655" spans="1:41" x14ac:dyDescent="0.25">
      <c r="A12655" s="44" t="s">
        <v>13878</v>
      </c>
      <c r="B12655" s="44" t="s">
        <v>9248</v>
      </c>
      <c r="C12655" s="45">
        <v>240101</v>
      </c>
      <c r="D12655" s="45" t="s">
        <v>11363</v>
      </c>
      <c r="E12655" s="45" t="s">
        <v>9249</v>
      </c>
      <c r="AO12655" s="376"/>
    </row>
    <row r="12656" spans="1:41" x14ac:dyDescent="0.25">
      <c r="A12656" s="44" t="s">
        <v>15875</v>
      </c>
      <c r="B12656" s="44" t="s">
        <v>3474</v>
      </c>
      <c r="C12656" s="45">
        <v>250503</v>
      </c>
      <c r="D12656" s="45" t="s">
        <v>11363</v>
      </c>
      <c r="E12656" s="45" t="s">
        <v>15608</v>
      </c>
      <c r="AO12656" s="376"/>
    </row>
    <row r="12657" spans="1:41" x14ac:dyDescent="0.25">
      <c r="A12657" s="44" t="s">
        <v>6822</v>
      </c>
      <c r="B12657" s="44" t="s">
        <v>21398</v>
      </c>
      <c r="C12657" s="45" t="s">
        <v>6810</v>
      </c>
      <c r="D12657" s="45" t="s">
        <v>21447</v>
      </c>
      <c r="E12657" s="46">
        <v>46507</v>
      </c>
      <c r="AO12657" s="376"/>
    </row>
    <row r="12658" spans="1:41" x14ac:dyDescent="0.25">
      <c r="A12658" s="44" t="s">
        <v>13879</v>
      </c>
      <c r="B12658" s="44" t="s">
        <v>15048</v>
      </c>
      <c r="C12658" s="45" t="s">
        <v>13880</v>
      </c>
      <c r="D12658" s="367" t="s">
        <v>3696</v>
      </c>
      <c r="E12658" s="328">
        <f>DATE(2027,4,18)</f>
        <v>46495</v>
      </c>
      <c r="F12658" s="32"/>
      <c r="G12658" s="32"/>
      <c r="H12658" s="32"/>
      <c r="I12658" s="31"/>
      <c r="J12658" s="31"/>
      <c r="K12658" s="31"/>
      <c r="L12658" s="31"/>
      <c r="M12658" s="31"/>
      <c r="N12658" s="31"/>
      <c r="O12658" s="31"/>
      <c r="P12658" s="31"/>
      <c r="Q12658" s="31"/>
      <c r="R12658" s="31"/>
      <c r="S12658" s="31"/>
      <c r="T12658" s="31"/>
      <c r="U12658" s="31"/>
      <c r="V12658" s="31"/>
      <c r="W12658" s="31"/>
      <c r="X12658" s="31"/>
      <c r="Y12658" s="31"/>
      <c r="Z12658" s="31"/>
      <c r="AA12658" s="31"/>
      <c r="AB12658" s="31"/>
      <c r="AC12658" s="31"/>
      <c r="AD12658" s="31"/>
      <c r="AE12658" s="31"/>
      <c r="AF12658" s="31"/>
      <c r="AG12658" s="31"/>
      <c r="AH12658" s="31"/>
      <c r="AI12658" s="31"/>
      <c r="AJ12658" s="31"/>
      <c r="AK12658" s="31"/>
      <c r="AL12658" s="31"/>
      <c r="AO12658" s="376"/>
    </row>
    <row r="12659" spans="1:41" x14ac:dyDescent="0.25">
      <c r="A12659" s="44" t="s">
        <v>7632</v>
      </c>
      <c r="B12659" s="44" t="s">
        <v>4627</v>
      </c>
      <c r="C12659" s="45" t="s">
        <v>7633</v>
      </c>
      <c r="D12659" s="93" t="s">
        <v>17443</v>
      </c>
      <c r="E12659" s="45" t="s">
        <v>5131</v>
      </c>
      <c r="F12659" s="93"/>
      <c r="G12659" s="93"/>
      <c r="H12659" s="93"/>
      <c r="I12659" s="99"/>
      <c r="J12659" s="99"/>
      <c r="K12659" s="99"/>
      <c r="L12659" s="99"/>
      <c r="M12659" s="99"/>
      <c r="N12659" s="99"/>
      <c r="O12659" s="99"/>
      <c r="P12659" s="99"/>
      <c r="Q12659" s="99"/>
      <c r="R12659" s="99"/>
      <c r="S12659" s="99"/>
      <c r="T12659" s="99"/>
      <c r="U12659" s="99"/>
      <c r="V12659" s="99"/>
      <c r="W12659" s="99"/>
      <c r="X12659" s="99"/>
      <c r="Y12659" s="99"/>
      <c r="Z12659" s="99"/>
      <c r="AA12659" s="99"/>
      <c r="AB12659" s="99"/>
      <c r="AC12659" s="99"/>
      <c r="AD12659" s="99"/>
      <c r="AE12659" s="99"/>
      <c r="AF12659" s="99"/>
      <c r="AG12659" s="99"/>
      <c r="AH12659" s="31"/>
      <c r="AI12659" s="31"/>
      <c r="AJ12659" s="31"/>
      <c r="AK12659" s="31"/>
      <c r="AL12659" s="31"/>
      <c r="AO12659" s="376"/>
    </row>
    <row r="12660" spans="1:41" x14ac:dyDescent="0.25">
      <c r="A12660" s="44" t="s">
        <v>7042</v>
      </c>
      <c r="B12660" s="44" t="s">
        <v>2350</v>
      </c>
      <c r="C12660" s="45">
        <v>230105</v>
      </c>
      <c r="D12660" s="45" t="s">
        <v>11363</v>
      </c>
      <c r="E12660" s="45" t="s">
        <v>5265</v>
      </c>
      <c r="AO12660" s="376"/>
    </row>
    <row r="12661" spans="1:41" x14ac:dyDescent="0.25">
      <c r="A12661" s="44" t="s">
        <v>18126</v>
      </c>
      <c r="B12661" s="44" t="s">
        <v>3475</v>
      </c>
      <c r="C12661" s="45">
        <v>230301</v>
      </c>
      <c r="D12661" s="45" t="s">
        <v>11363</v>
      </c>
      <c r="E12661" s="45" t="s">
        <v>5265</v>
      </c>
      <c r="AO12661" s="376"/>
    </row>
    <row r="12662" spans="1:41" x14ac:dyDescent="0.25">
      <c r="A12662" s="44" t="s">
        <v>17293</v>
      </c>
      <c r="B12662" s="44" t="s">
        <v>4149</v>
      </c>
      <c r="C12662" s="45" t="s">
        <v>17376</v>
      </c>
      <c r="D12662" s="93" t="s">
        <v>17443</v>
      </c>
      <c r="E12662" s="45" t="s">
        <v>4979</v>
      </c>
      <c r="F12662" s="93"/>
      <c r="G12662" s="93"/>
      <c r="H12662" s="93"/>
      <c r="I12662" s="99"/>
      <c r="J12662" s="99"/>
      <c r="K12662" s="99"/>
      <c r="L12662" s="99"/>
      <c r="M12662" s="99"/>
      <c r="N12662" s="99"/>
      <c r="O12662" s="99"/>
      <c r="P12662" s="99"/>
      <c r="Q12662" s="99"/>
      <c r="R12662" s="99"/>
      <c r="S12662" s="99"/>
      <c r="T12662" s="99"/>
      <c r="U12662" s="99"/>
      <c r="V12662" s="99"/>
      <c r="W12662" s="99"/>
      <c r="X12662" s="99"/>
      <c r="Y12662" s="99"/>
      <c r="Z12662" s="99"/>
      <c r="AA12662" s="99"/>
      <c r="AB12662" s="99"/>
      <c r="AC12662" s="99"/>
      <c r="AD12662" s="99"/>
      <c r="AE12662" s="99"/>
      <c r="AF12662" s="99"/>
      <c r="AG12662" s="99"/>
      <c r="AH12662" s="31"/>
      <c r="AI12662" s="31"/>
      <c r="AJ12662" s="31"/>
      <c r="AK12662" s="31"/>
      <c r="AL12662" s="31"/>
      <c r="AO12662" s="376"/>
    </row>
    <row r="12663" spans="1:41" x14ac:dyDescent="0.25">
      <c r="A12663" s="44" t="s">
        <v>15876</v>
      </c>
      <c r="B12663" s="44" t="s">
        <v>5321</v>
      </c>
      <c r="C12663" s="45">
        <v>23010401</v>
      </c>
      <c r="D12663" s="45" t="s">
        <v>11363</v>
      </c>
      <c r="E12663" s="45" t="s">
        <v>5322</v>
      </c>
      <c r="AO12663" s="376"/>
    </row>
    <row r="12664" spans="1:41" x14ac:dyDescent="0.25">
      <c r="A12664" s="44" t="s">
        <v>15876</v>
      </c>
      <c r="B12664" s="44" t="s">
        <v>3176</v>
      </c>
      <c r="C12664" s="45">
        <v>23010402</v>
      </c>
      <c r="D12664" s="45" t="s">
        <v>11363</v>
      </c>
      <c r="E12664" s="45" t="s">
        <v>5322</v>
      </c>
      <c r="AO12664" s="376"/>
    </row>
    <row r="12665" spans="1:41" x14ac:dyDescent="0.25">
      <c r="A12665" s="44" t="s">
        <v>15876</v>
      </c>
      <c r="B12665" s="44" t="s">
        <v>3841</v>
      </c>
      <c r="C12665" s="45">
        <v>24060401</v>
      </c>
      <c r="D12665" s="45" t="s">
        <v>11363</v>
      </c>
      <c r="E12665" s="45" t="s">
        <v>4962</v>
      </c>
      <c r="AO12665" s="376"/>
    </row>
    <row r="12666" spans="1:41" x14ac:dyDescent="0.25">
      <c r="A12666" s="44" t="s">
        <v>15876</v>
      </c>
      <c r="B12666" s="44" t="s">
        <v>926</v>
      </c>
      <c r="C12666" s="45">
        <v>24060402</v>
      </c>
      <c r="D12666" s="45" t="s">
        <v>11363</v>
      </c>
      <c r="E12666" s="45" t="s">
        <v>4962</v>
      </c>
      <c r="AO12666" s="376"/>
    </row>
    <row r="12667" spans="1:41" x14ac:dyDescent="0.25">
      <c r="A12667" s="44" t="s">
        <v>15876</v>
      </c>
      <c r="B12667" s="44" t="s">
        <v>15611</v>
      </c>
      <c r="C12667" s="45">
        <v>25050401</v>
      </c>
      <c r="D12667" s="45" t="s">
        <v>11363</v>
      </c>
      <c r="E12667" s="45" t="s">
        <v>7105</v>
      </c>
      <c r="AO12667" s="376"/>
    </row>
    <row r="12668" spans="1:41" x14ac:dyDescent="0.25">
      <c r="A12668" s="44" t="s">
        <v>21788</v>
      </c>
      <c r="B12668" s="44" t="s">
        <v>9248</v>
      </c>
      <c r="C12668" s="45">
        <v>260105</v>
      </c>
      <c r="D12668" s="45" t="s">
        <v>11363</v>
      </c>
      <c r="E12668" s="45" t="s">
        <v>17625</v>
      </c>
      <c r="AO12668" s="376"/>
    </row>
    <row r="12669" spans="1:41" x14ac:dyDescent="0.25">
      <c r="A12669" s="44" t="s">
        <v>14192</v>
      </c>
      <c r="B12669" s="44" t="s">
        <v>14182</v>
      </c>
      <c r="C12669" s="45" t="s">
        <v>14261</v>
      </c>
      <c r="D12669" s="32" t="s">
        <v>5559</v>
      </c>
      <c r="E12669" s="45" t="s">
        <v>20855</v>
      </c>
      <c r="F12669" s="32"/>
      <c r="G12669" s="32"/>
      <c r="H12669" s="32"/>
      <c r="I12669" s="31"/>
      <c r="J12669" s="31"/>
      <c r="K12669" s="31"/>
      <c r="L12669" s="31"/>
      <c r="M12669" s="31"/>
      <c r="N12669" s="31"/>
      <c r="O12669" s="31"/>
      <c r="P12669" s="31"/>
      <c r="Q12669" s="31"/>
      <c r="R12669" s="31"/>
      <c r="S12669" s="31"/>
      <c r="T12669" s="31"/>
      <c r="U12669" s="31"/>
      <c r="V12669" s="31"/>
      <c r="W12669" s="31"/>
      <c r="X12669" s="31"/>
      <c r="Y12669" s="31"/>
      <c r="Z12669" s="31"/>
      <c r="AA12669" s="31"/>
      <c r="AB12669" s="31"/>
      <c r="AC12669" s="31"/>
      <c r="AD12669" s="31"/>
      <c r="AE12669" s="31"/>
      <c r="AF12669" s="31"/>
      <c r="AG12669" s="31"/>
      <c r="AH12669" s="31"/>
      <c r="AI12669" s="31"/>
      <c r="AJ12669" s="31"/>
      <c r="AK12669" s="31"/>
      <c r="AL12669" s="31"/>
      <c r="AO12669" s="376"/>
    </row>
    <row r="12670" spans="1:41" x14ac:dyDescent="0.25">
      <c r="A12670" s="44" t="s">
        <v>13668</v>
      </c>
      <c r="B12670" s="44" t="s">
        <v>12102</v>
      </c>
      <c r="C12670" s="45">
        <v>21.25</v>
      </c>
      <c r="D12670" s="45" t="s">
        <v>12549</v>
      </c>
      <c r="E12670" s="46">
        <v>47664</v>
      </c>
      <c r="F12670" s="45" t="s">
        <v>1335</v>
      </c>
      <c r="G12670" s="93"/>
      <c r="H12670" s="93"/>
      <c r="I12670" s="99"/>
      <c r="J12670" s="99"/>
      <c r="K12670" s="99"/>
      <c r="L12670" s="99"/>
      <c r="M12670" s="99"/>
      <c r="N12670" s="99"/>
      <c r="O12670" s="99"/>
      <c r="P12670" s="99"/>
      <c r="Q12670" s="99"/>
      <c r="R12670" s="99"/>
      <c r="S12670" s="99"/>
      <c r="T12670" s="99"/>
      <c r="U12670" s="99"/>
      <c r="V12670" s="99"/>
      <c r="W12670" s="99"/>
      <c r="X12670" s="99"/>
      <c r="Y12670" s="99"/>
      <c r="Z12670" s="99"/>
      <c r="AA12670" s="99"/>
      <c r="AB12670" s="99"/>
      <c r="AC12670" s="99"/>
      <c r="AD12670" s="99"/>
      <c r="AE12670" s="99"/>
      <c r="AF12670" s="99"/>
      <c r="AG12670" s="99"/>
      <c r="AH12670" s="31"/>
      <c r="AI12670" s="31"/>
      <c r="AJ12670" s="31"/>
      <c r="AK12670" s="31"/>
      <c r="AL12670" s="31"/>
      <c r="AO12670" s="376"/>
    </row>
    <row r="12671" spans="1:41" x14ac:dyDescent="0.25">
      <c r="A12671" s="44" t="s">
        <v>13668</v>
      </c>
      <c r="B12671" s="44" t="s">
        <v>12095</v>
      </c>
      <c r="C12671" s="45">
        <v>33.25</v>
      </c>
      <c r="D12671" s="45" t="s">
        <v>12549</v>
      </c>
      <c r="E12671" s="46">
        <v>47664</v>
      </c>
      <c r="F12671" s="45" t="s">
        <v>1335</v>
      </c>
      <c r="G12671" s="93"/>
      <c r="H12671" s="93"/>
      <c r="I12671" s="99"/>
      <c r="J12671" s="99"/>
      <c r="K12671" s="99"/>
      <c r="L12671" s="99"/>
      <c r="M12671" s="99"/>
      <c r="N12671" s="99"/>
      <c r="O12671" s="99"/>
      <c r="P12671" s="99"/>
      <c r="Q12671" s="99"/>
      <c r="R12671" s="99"/>
      <c r="S12671" s="99"/>
      <c r="T12671" s="99"/>
      <c r="U12671" s="99"/>
      <c r="V12671" s="99"/>
      <c r="W12671" s="99"/>
      <c r="X12671" s="99"/>
      <c r="Y12671" s="99"/>
      <c r="Z12671" s="99"/>
      <c r="AA12671" s="99"/>
      <c r="AB12671" s="99"/>
      <c r="AC12671" s="99"/>
      <c r="AD12671" s="99"/>
      <c r="AE12671" s="99"/>
      <c r="AF12671" s="99"/>
      <c r="AG12671" s="99"/>
      <c r="AH12671" s="31"/>
      <c r="AI12671" s="31"/>
      <c r="AJ12671" s="31"/>
      <c r="AK12671" s="31"/>
      <c r="AL12671" s="31"/>
      <c r="AO12671" s="376"/>
    </row>
    <row r="12672" spans="1:41" x14ac:dyDescent="0.25">
      <c r="A12672" s="86" t="s">
        <v>13668</v>
      </c>
      <c r="B12672" s="44" t="s">
        <v>16073</v>
      </c>
      <c r="C12672" s="45">
        <v>44.26</v>
      </c>
      <c r="D12672" s="45" t="s">
        <v>12549</v>
      </c>
      <c r="E12672" s="46">
        <v>47787</v>
      </c>
      <c r="F12672" s="45" t="s">
        <v>1335</v>
      </c>
      <c r="G12672" s="93"/>
      <c r="H12672" s="93"/>
      <c r="I12672" s="99"/>
      <c r="J12672" s="99"/>
      <c r="K12672" s="99"/>
      <c r="L12672" s="99"/>
      <c r="M12672" s="99"/>
      <c r="N12672" s="99"/>
      <c r="O12672" s="99"/>
      <c r="P12672" s="99"/>
      <c r="Q12672" s="99"/>
      <c r="R12672" s="99"/>
      <c r="S12672" s="99"/>
      <c r="T12672" s="99"/>
      <c r="U12672" s="99"/>
      <c r="V12672" s="99"/>
      <c r="W12672" s="99"/>
      <c r="X12672" s="99"/>
      <c r="Y12672" s="99"/>
      <c r="Z12672" s="99"/>
      <c r="AA12672" s="99"/>
      <c r="AB12672" s="99"/>
      <c r="AC12672" s="99"/>
      <c r="AD12672" s="99"/>
      <c r="AE12672" s="99"/>
      <c r="AF12672" s="99"/>
      <c r="AG12672" s="99"/>
      <c r="AH12672" s="31"/>
      <c r="AI12672" s="31"/>
      <c r="AJ12672" s="31"/>
      <c r="AK12672" s="31"/>
      <c r="AL12672" s="31"/>
      <c r="AO12672" s="376"/>
    </row>
    <row r="12673" spans="1:41" x14ac:dyDescent="0.25">
      <c r="A12673" s="44" t="s">
        <v>13668</v>
      </c>
      <c r="B12673" s="44" t="s">
        <v>9248</v>
      </c>
      <c r="C12673" s="45">
        <v>260105</v>
      </c>
      <c r="D12673" s="45" t="s">
        <v>11363</v>
      </c>
      <c r="E12673" s="45" t="s">
        <v>17625</v>
      </c>
      <c r="AO12673" s="376"/>
    </row>
    <row r="12674" spans="1:41" x14ac:dyDescent="0.3">
      <c r="A12674" s="333" t="s">
        <v>18712</v>
      </c>
      <c r="B12674" s="333" t="s">
        <v>1167</v>
      </c>
      <c r="C12674" s="125" t="s">
        <v>17236</v>
      </c>
      <c r="D12674" s="32" t="s">
        <v>20309</v>
      </c>
      <c r="E12674" s="125" t="s">
        <v>8292</v>
      </c>
      <c r="F12674" s="125" t="s">
        <v>1189</v>
      </c>
      <c r="G12674" s="125" t="s">
        <v>1190</v>
      </c>
      <c r="AO12674" s="376"/>
    </row>
    <row r="12675" spans="1:41" x14ac:dyDescent="0.25">
      <c r="A12675" s="44" t="s">
        <v>18837</v>
      </c>
      <c r="B12675" s="44" t="s">
        <v>21377</v>
      </c>
      <c r="C12675" s="45" t="s">
        <v>18887</v>
      </c>
      <c r="D12675" s="45" t="s">
        <v>21447</v>
      </c>
      <c r="E12675" s="46">
        <v>46507</v>
      </c>
      <c r="AO12675" s="376"/>
    </row>
    <row r="12676" spans="1:41" x14ac:dyDescent="0.25">
      <c r="A12676" s="76" t="s">
        <v>16111</v>
      </c>
      <c r="B12676" s="44" t="s">
        <v>16073</v>
      </c>
      <c r="C12676" s="45">
        <v>44.26</v>
      </c>
      <c r="D12676" s="45" t="s">
        <v>12549</v>
      </c>
      <c r="E12676" s="46">
        <v>47787</v>
      </c>
      <c r="F12676" s="45"/>
      <c r="G12676" s="93"/>
      <c r="H12676" s="93"/>
      <c r="I12676" s="99"/>
      <c r="J12676" s="99"/>
      <c r="K12676" s="99"/>
      <c r="L12676" s="99"/>
      <c r="M12676" s="99"/>
      <c r="N12676" s="99"/>
      <c r="O12676" s="99"/>
      <c r="P12676" s="99"/>
      <c r="Q12676" s="99"/>
      <c r="R12676" s="99"/>
      <c r="S12676" s="99"/>
      <c r="T12676" s="99"/>
      <c r="U12676" s="99"/>
      <c r="V12676" s="99"/>
      <c r="W12676" s="99"/>
      <c r="X12676" s="99"/>
      <c r="Y12676" s="99"/>
      <c r="Z12676" s="99"/>
      <c r="AA12676" s="99"/>
      <c r="AB12676" s="99"/>
      <c r="AC12676" s="99"/>
      <c r="AD12676" s="99"/>
      <c r="AE12676" s="99"/>
      <c r="AF12676" s="99"/>
      <c r="AG12676" s="99"/>
      <c r="AH12676" s="31"/>
      <c r="AI12676" s="31"/>
      <c r="AJ12676" s="31"/>
      <c r="AK12676" s="31"/>
      <c r="AL12676" s="31"/>
      <c r="AO12676" s="376"/>
    </row>
    <row r="12677" spans="1:41" x14ac:dyDescent="0.25">
      <c r="A12677" s="44" t="s">
        <v>3001</v>
      </c>
      <c r="B12677" s="44" t="s">
        <v>932</v>
      </c>
      <c r="C12677" s="45">
        <v>220104</v>
      </c>
      <c r="D12677" s="45" t="s">
        <v>11363</v>
      </c>
      <c r="E12677" s="45" t="s">
        <v>5139</v>
      </c>
      <c r="AO12677" s="376"/>
    </row>
    <row r="12678" spans="1:41" x14ac:dyDescent="0.25">
      <c r="A12678" s="44" t="s">
        <v>3001</v>
      </c>
      <c r="B12678" s="44" t="s">
        <v>925</v>
      </c>
      <c r="C12678" s="45">
        <v>230601</v>
      </c>
      <c r="D12678" s="45" t="s">
        <v>11363</v>
      </c>
      <c r="E12678" s="45" t="s">
        <v>7770</v>
      </c>
      <c r="AO12678" s="376"/>
    </row>
    <row r="12679" spans="1:41" x14ac:dyDescent="0.25">
      <c r="A12679" s="44" t="s">
        <v>3001</v>
      </c>
      <c r="B12679" s="44" t="s">
        <v>8347</v>
      </c>
      <c r="C12679" s="45">
        <v>23100201</v>
      </c>
      <c r="D12679" s="45" t="s">
        <v>11363</v>
      </c>
      <c r="E12679" s="45" t="s">
        <v>2538</v>
      </c>
      <c r="AO12679" s="376"/>
    </row>
    <row r="12680" spans="1:41" x14ac:dyDescent="0.25">
      <c r="A12680" s="44" t="s">
        <v>3001</v>
      </c>
      <c r="B12680" s="44" t="s">
        <v>3051</v>
      </c>
      <c r="C12680" s="45">
        <v>23100202</v>
      </c>
      <c r="D12680" s="45" t="s">
        <v>11363</v>
      </c>
      <c r="E12680" s="45" t="s">
        <v>2538</v>
      </c>
      <c r="AO12680" s="376"/>
    </row>
    <row r="12681" spans="1:41" x14ac:dyDescent="0.25">
      <c r="A12681" s="44" t="s">
        <v>3001</v>
      </c>
      <c r="B12681" s="44" t="s">
        <v>199</v>
      </c>
      <c r="C12681" s="45">
        <v>241001</v>
      </c>
      <c r="D12681" s="45" t="s">
        <v>11363</v>
      </c>
      <c r="E12681" s="45" t="s">
        <v>5332</v>
      </c>
      <c r="AO12681" s="376"/>
    </row>
    <row r="12682" spans="1:41" x14ac:dyDescent="0.25">
      <c r="A12682" s="44" t="s">
        <v>3001</v>
      </c>
      <c r="B12682" s="44" t="s">
        <v>17488</v>
      </c>
      <c r="C12682" s="45">
        <v>25020101</v>
      </c>
      <c r="D12682" s="45" t="s">
        <v>11363</v>
      </c>
      <c r="E12682" s="45" t="s">
        <v>9238</v>
      </c>
      <c r="AO12682" s="376"/>
    </row>
    <row r="12683" spans="1:41" x14ac:dyDescent="0.25">
      <c r="A12683" s="44" t="s">
        <v>3001</v>
      </c>
      <c r="B12683" s="44" t="s">
        <v>3047</v>
      </c>
      <c r="C12683" s="45">
        <v>25020102</v>
      </c>
      <c r="D12683" s="45" t="s">
        <v>11363</v>
      </c>
      <c r="E12683" s="45" t="s">
        <v>9238</v>
      </c>
      <c r="AO12683" s="376"/>
    </row>
    <row r="12684" spans="1:41" x14ac:dyDescent="0.3">
      <c r="A12684" s="333" t="s">
        <v>14536</v>
      </c>
      <c r="B12684" s="333" t="s">
        <v>15583</v>
      </c>
      <c r="C12684" s="125" t="s">
        <v>15584</v>
      </c>
      <c r="D12684" s="32" t="s">
        <v>20309</v>
      </c>
      <c r="E12684" s="125" t="s">
        <v>15591</v>
      </c>
      <c r="F12684" s="125" t="s">
        <v>1189</v>
      </c>
      <c r="G12684" s="125" t="s">
        <v>1190</v>
      </c>
      <c r="AO12684" s="376"/>
    </row>
    <row r="12685" spans="1:41" x14ac:dyDescent="0.25">
      <c r="A12685" s="44" t="s">
        <v>14536</v>
      </c>
      <c r="B12685" s="44" t="s">
        <v>145</v>
      </c>
      <c r="C12685" s="45" t="s">
        <v>14537</v>
      </c>
      <c r="D12685" s="46" t="s">
        <v>21328</v>
      </c>
      <c r="E12685" s="46">
        <v>46583</v>
      </c>
      <c r="AO12685" s="376"/>
    </row>
    <row r="12686" spans="1:41" x14ac:dyDescent="0.25">
      <c r="A12686" s="44" t="s">
        <v>9836</v>
      </c>
      <c r="B12686" s="319" t="s">
        <v>19520</v>
      </c>
      <c r="C12686" s="318" t="s">
        <v>19765</v>
      </c>
      <c r="D12686" s="93" t="s">
        <v>19934</v>
      </c>
      <c r="E12686" s="320">
        <v>47235</v>
      </c>
      <c r="F12686" s="93"/>
      <c r="G12686" s="93"/>
      <c r="H12686" s="93"/>
      <c r="I12686" s="99"/>
      <c r="J12686" s="99"/>
      <c r="K12686" s="99"/>
      <c r="L12686" s="99"/>
      <c r="M12686" s="99"/>
      <c r="N12686" s="99"/>
      <c r="O12686" s="99"/>
      <c r="P12686" s="99"/>
      <c r="Q12686" s="99"/>
      <c r="R12686" s="99"/>
      <c r="S12686" s="99"/>
      <c r="T12686" s="99"/>
      <c r="U12686" s="99"/>
      <c r="V12686" s="99"/>
      <c r="W12686" s="99"/>
      <c r="X12686" s="99"/>
      <c r="Y12686" s="99"/>
      <c r="Z12686" s="99"/>
      <c r="AA12686" s="99"/>
      <c r="AB12686" s="99"/>
      <c r="AC12686" s="99"/>
      <c r="AD12686" s="99"/>
      <c r="AE12686" s="99"/>
      <c r="AF12686" s="99"/>
      <c r="AG12686" s="99"/>
      <c r="AH12686" s="31"/>
      <c r="AI12686" s="31"/>
      <c r="AJ12686" s="31"/>
      <c r="AK12686" s="31"/>
      <c r="AL12686" s="31"/>
      <c r="AO12686" s="376"/>
    </row>
    <row r="12687" spans="1:41" x14ac:dyDescent="0.25">
      <c r="A12687" s="44" t="s">
        <v>9836</v>
      </c>
      <c r="B12687" s="319" t="s">
        <v>19520</v>
      </c>
      <c r="C12687" s="318" t="s">
        <v>19766</v>
      </c>
      <c r="D12687" s="93" t="s">
        <v>19934</v>
      </c>
      <c r="E12687" s="320">
        <v>46934</v>
      </c>
      <c r="F12687" s="93"/>
      <c r="G12687" s="93"/>
      <c r="H12687" s="93"/>
      <c r="I12687" s="99"/>
      <c r="J12687" s="99"/>
      <c r="K12687" s="99"/>
      <c r="L12687" s="99"/>
      <c r="M12687" s="99"/>
      <c r="N12687" s="99"/>
      <c r="O12687" s="99"/>
      <c r="P12687" s="99"/>
      <c r="Q12687" s="99"/>
      <c r="R12687" s="99"/>
      <c r="S12687" s="99"/>
      <c r="T12687" s="99"/>
      <c r="U12687" s="99"/>
      <c r="V12687" s="99"/>
      <c r="W12687" s="99"/>
      <c r="X12687" s="99"/>
      <c r="Y12687" s="99"/>
      <c r="Z12687" s="99"/>
      <c r="AA12687" s="99"/>
      <c r="AB12687" s="99"/>
      <c r="AC12687" s="99"/>
      <c r="AD12687" s="99"/>
      <c r="AE12687" s="99"/>
      <c r="AF12687" s="99"/>
      <c r="AG12687" s="99"/>
      <c r="AH12687" s="31"/>
      <c r="AI12687" s="31"/>
      <c r="AJ12687" s="31"/>
      <c r="AK12687" s="31"/>
      <c r="AL12687" s="31"/>
      <c r="AO12687" s="376"/>
    </row>
    <row r="12688" spans="1:41" x14ac:dyDescent="0.25">
      <c r="A12688" s="44" t="s">
        <v>9836</v>
      </c>
      <c r="B12688" s="44" t="s">
        <v>11947</v>
      </c>
      <c r="C12688" s="45" t="s">
        <v>13989</v>
      </c>
      <c r="D12688" s="45" t="s">
        <v>11204</v>
      </c>
      <c r="E12688" s="45" t="s">
        <v>6714</v>
      </c>
      <c r="F12688" s="93"/>
      <c r="G12688" s="93"/>
      <c r="H12688" s="93"/>
      <c r="I12688" s="99"/>
      <c r="J12688" s="99"/>
      <c r="K12688" s="99"/>
      <c r="L12688" s="99"/>
      <c r="M12688" s="99"/>
      <c r="N12688" s="99"/>
      <c r="O12688" s="99"/>
      <c r="P12688" s="99"/>
      <c r="Q12688" s="99"/>
      <c r="R12688" s="99"/>
      <c r="S12688" s="99"/>
      <c r="T12688" s="99"/>
      <c r="U12688" s="99"/>
      <c r="V12688" s="99"/>
      <c r="W12688" s="99"/>
      <c r="X12688" s="99"/>
      <c r="Y12688" s="99"/>
      <c r="Z12688" s="99"/>
      <c r="AA12688" s="99"/>
      <c r="AB12688" s="99"/>
      <c r="AC12688" s="99"/>
      <c r="AD12688" s="99"/>
      <c r="AE12688" s="99"/>
      <c r="AF12688" s="99"/>
      <c r="AG12688" s="99"/>
      <c r="AH12688" s="31"/>
      <c r="AI12688" s="31"/>
      <c r="AJ12688" s="31"/>
      <c r="AK12688" s="31"/>
      <c r="AL12688" s="31"/>
      <c r="AO12688" s="376"/>
    </row>
    <row r="12689" spans="1:41" x14ac:dyDescent="0.25">
      <c r="A12689" s="44" t="s">
        <v>9836</v>
      </c>
      <c r="B12689" s="44" t="s">
        <v>11947</v>
      </c>
      <c r="C12689" s="45" t="s">
        <v>13989</v>
      </c>
      <c r="D12689" s="93" t="s">
        <v>17443</v>
      </c>
      <c r="E12689" s="45" t="s">
        <v>6714</v>
      </c>
      <c r="F12689" s="93"/>
      <c r="G12689" s="93"/>
      <c r="H12689" s="93"/>
      <c r="I12689" s="99"/>
      <c r="J12689" s="99"/>
      <c r="K12689" s="99"/>
      <c r="L12689" s="99"/>
      <c r="M12689" s="99"/>
      <c r="N12689" s="99"/>
      <c r="O12689" s="99"/>
      <c r="P12689" s="99"/>
      <c r="Q12689" s="99"/>
      <c r="R12689" s="99"/>
      <c r="S12689" s="99"/>
      <c r="T12689" s="99"/>
      <c r="U12689" s="99"/>
      <c r="V12689" s="99"/>
      <c r="W12689" s="99"/>
      <c r="X12689" s="99"/>
      <c r="Y12689" s="99"/>
      <c r="Z12689" s="99"/>
      <c r="AA12689" s="99"/>
      <c r="AB12689" s="99"/>
      <c r="AC12689" s="99"/>
      <c r="AD12689" s="99"/>
      <c r="AE12689" s="99"/>
      <c r="AF12689" s="99"/>
      <c r="AG12689" s="99"/>
      <c r="AH12689" s="31"/>
      <c r="AI12689" s="31"/>
      <c r="AJ12689" s="31"/>
      <c r="AK12689" s="31"/>
      <c r="AL12689" s="31"/>
      <c r="AO12689" s="376"/>
    </row>
    <row r="12690" spans="1:41" x14ac:dyDescent="0.25">
      <c r="A12690" s="44" t="s">
        <v>9836</v>
      </c>
      <c r="B12690" s="44" t="s">
        <v>2529</v>
      </c>
      <c r="C12690" s="45" t="s">
        <v>13989</v>
      </c>
      <c r="D12690" s="45" t="s">
        <v>9895</v>
      </c>
      <c r="E12690" s="46">
        <v>47483</v>
      </c>
      <c r="F12690" s="93"/>
      <c r="G12690" s="93"/>
      <c r="H12690" s="93"/>
      <c r="I12690" s="99"/>
      <c r="J12690" s="99"/>
      <c r="K12690" s="99"/>
      <c r="L12690" s="99"/>
      <c r="M12690" s="99"/>
      <c r="N12690" s="253"/>
      <c r="O12690" s="253"/>
      <c r="P12690" s="99"/>
      <c r="Q12690" s="99"/>
      <c r="R12690" s="99"/>
      <c r="S12690" s="99"/>
      <c r="T12690" s="99"/>
      <c r="U12690" s="99"/>
      <c r="V12690" s="99"/>
      <c r="W12690" s="99"/>
      <c r="X12690" s="99"/>
      <c r="Y12690" s="99"/>
      <c r="Z12690" s="99"/>
      <c r="AA12690" s="99"/>
      <c r="AB12690" s="99"/>
      <c r="AC12690" s="99"/>
      <c r="AD12690" s="99"/>
      <c r="AE12690" s="99"/>
      <c r="AF12690" s="99"/>
      <c r="AG12690" s="99"/>
      <c r="AH12690" s="31"/>
      <c r="AI12690" s="31"/>
      <c r="AJ12690" s="31"/>
      <c r="AK12690" s="31"/>
      <c r="AL12690" s="31"/>
      <c r="AO12690" s="376"/>
    </row>
    <row r="12691" spans="1:41" x14ac:dyDescent="0.3">
      <c r="A12691" s="333" t="s">
        <v>8493</v>
      </c>
      <c r="B12691" s="333" t="s">
        <v>1157</v>
      </c>
      <c r="C12691" s="125" t="s">
        <v>13318</v>
      </c>
      <c r="D12691" s="32" t="s">
        <v>20309</v>
      </c>
      <c r="E12691" s="125" t="s">
        <v>12551</v>
      </c>
      <c r="F12691" s="125" t="s">
        <v>1189</v>
      </c>
      <c r="G12691" s="125" t="s">
        <v>1190</v>
      </c>
      <c r="AO12691" s="376"/>
    </row>
    <row r="12692" spans="1:41" x14ac:dyDescent="0.25">
      <c r="A12692" s="44" t="s">
        <v>8493</v>
      </c>
      <c r="B12692" s="44" t="s">
        <v>21377</v>
      </c>
      <c r="C12692" s="45" t="s">
        <v>18887</v>
      </c>
      <c r="D12692" s="45" t="s">
        <v>21447</v>
      </c>
      <c r="E12692" s="46">
        <v>46507</v>
      </c>
      <c r="AO12692" s="376"/>
    </row>
    <row r="12693" spans="1:41" x14ac:dyDescent="0.25">
      <c r="A12693" s="44" t="s">
        <v>8493</v>
      </c>
      <c r="B12693" s="44" t="s">
        <v>3475</v>
      </c>
      <c r="C12693" s="45">
        <v>260301</v>
      </c>
      <c r="D12693" s="45" t="s">
        <v>11363</v>
      </c>
      <c r="E12693" s="45" t="s">
        <v>17625</v>
      </c>
      <c r="AO12693" s="376"/>
    </row>
    <row r="12694" spans="1:41" x14ac:dyDescent="0.25">
      <c r="A12694" s="44" t="s">
        <v>20555</v>
      </c>
      <c r="B12694" s="44" t="s">
        <v>5565</v>
      </c>
      <c r="C12694" s="45" t="s">
        <v>8549</v>
      </c>
      <c r="D12694" s="32" t="s">
        <v>5559</v>
      </c>
      <c r="E12694" s="45" t="s">
        <v>11170</v>
      </c>
      <c r="F12694" s="32"/>
      <c r="G12694" s="32"/>
      <c r="H12694" s="32"/>
      <c r="I12694" s="31"/>
      <c r="J12694" s="31"/>
      <c r="K12694" s="31"/>
      <c r="L12694" s="31"/>
      <c r="M12694" s="31"/>
      <c r="N12694" s="31"/>
      <c r="O12694" s="31"/>
      <c r="P12694" s="31"/>
      <c r="Q12694" s="31"/>
      <c r="R12694" s="31"/>
      <c r="S12694" s="31"/>
      <c r="T12694" s="31"/>
      <c r="U12694" s="31"/>
      <c r="V12694" s="31"/>
      <c r="W12694" s="31"/>
      <c r="X12694" s="31"/>
      <c r="Y12694" s="31"/>
      <c r="Z12694" s="31"/>
      <c r="AA12694" s="31"/>
      <c r="AB12694" s="31"/>
      <c r="AC12694" s="31"/>
      <c r="AD12694" s="31"/>
      <c r="AE12694" s="31"/>
      <c r="AF12694" s="31"/>
      <c r="AG12694" s="31"/>
      <c r="AH12694" s="31"/>
      <c r="AI12694" s="31"/>
      <c r="AJ12694" s="31"/>
      <c r="AK12694" s="31"/>
      <c r="AL12694" s="31"/>
      <c r="AO12694" s="376"/>
    </row>
    <row r="12695" spans="1:41" x14ac:dyDescent="0.25">
      <c r="A12695" s="44" t="s">
        <v>13669</v>
      </c>
      <c r="B12695" s="44" t="s">
        <v>12119</v>
      </c>
      <c r="C12695" s="45">
        <v>15.25</v>
      </c>
      <c r="D12695" s="45" t="s">
        <v>12549</v>
      </c>
      <c r="E12695" s="46">
        <v>47664</v>
      </c>
      <c r="F12695" s="45"/>
      <c r="G12695" s="93"/>
      <c r="H12695" s="93"/>
      <c r="I12695" s="99"/>
      <c r="J12695" s="99"/>
      <c r="K12695" s="99"/>
      <c r="L12695" s="99"/>
      <c r="M12695" s="99"/>
      <c r="N12695" s="99"/>
      <c r="O12695" s="99"/>
      <c r="P12695" s="99"/>
      <c r="Q12695" s="99"/>
      <c r="R12695" s="99"/>
      <c r="S12695" s="99"/>
      <c r="T12695" s="99"/>
      <c r="U12695" s="99"/>
      <c r="V12695" s="99"/>
      <c r="W12695" s="99"/>
      <c r="X12695" s="99"/>
      <c r="Y12695" s="99"/>
      <c r="Z12695" s="99"/>
      <c r="AA12695" s="99"/>
      <c r="AB12695" s="99"/>
      <c r="AC12695" s="99"/>
      <c r="AD12695" s="99"/>
      <c r="AE12695" s="99"/>
      <c r="AF12695" s="99"/>
      <c r="AG12695" s="99"/>
      <c r="AH12695" s="31"/>
      <c r="AI12695" s="31"/>
      <c r="AJ12695" s="31"/>
      <c r="AK12695" s="31"/>
      <c r="AL12695" s="31"/>
      <c r="AO12695" s="376"/>
    </row>
    <row r="12696" spans="1:41" x14ac:dyDescent="0.25">
      <c r="A12696" s="91" t="s">
        <v>13669</v>
      </c>
      <c r="B12696" s="92" t="s">
        <v>19284</v>
      </c>
      <c r="C12696" s="93" t="s">
        <v>19285</v>
      </c>
      <c r="D12696" s="93" t="s">
        <v>1201</v>
      </c>
      <c r="E12696" s="94">
        <v>46582</v>
      </c>
      <c r="F12696" s="93"/>
      <c r="G12696" s="93"/>
      <c r="H12696" s="93"/>
      <c r="I12696" s="99"/>
      <c r="J12696" s="99"/>
      <c r="K12696" s="99"/>
      <c r="L12696" s="99"/>
      <c r="M12696" s="99"/>
      <c r="N12696" s="99"/>
      <c r="O12696" s="99"/>
      <c r="P12696" s="99"/>
      <c r="Q12696" s="99"/>
      <c r="R12696" s="99"/>
      <c r="S12696" s="99"/>
      <c r="T12696" s="99"/>
      <c r="U12696" s="99"/>
      <c r="V12696" s="99"/>
      <c r="W12696" s="99"/>
      <c r="X12696" s="99"/>
      <c r="Y12696" s="99"/>
      <c r="Z12696" s="99"/>
      <c r="AA12696" s="99"/>
      <c r="AB12696" s="99"/>
      <c r="AC12696" s="99"/>
      <c r="AD12696" s="99"/>
      <c r="AE12696" s="99"/>
      <c r="AF12696" s="99"/>
      <c r="AG12696" s="99"/>
      <c r="AH12696" s="31"/>
      <c r="AI12696" s="31"/>
      <c r="AJ12696" s="31"/>
      <c r="AK12696" s="31"/>
      <c r="AL12696" s="31"/>
      <c r="AO12696" s="376"/>
    </row>
    <row r="12697" spans="1:41" x14ac:dyDescent="0.25">
      <c r="A12697" s="44" t="s">
        <v>15877</v>
      </c>
      <c r="B12697" s="44" t="s">
        <v>15611</v>
      </c>
      <c r="C12697" s="45">
        <v>25050401</v>
      </c>
      <c r="D12697" s="45" t="s">
        <v>11363</v>
      </c>
      <c r="E12697" s="45" t="s">
        <v>7105</v>
      </c>
      <c r="AO12697" s="376"/>
    </row>
    <row r="12698" spans="1:41" x14ac:dyDescent="0.25">
      <c r="A12698" s="44" t="s">
        <v>10172</v>
      </c>
      <c r="B12698" s="44" t="s">
        <v>2173</v>
      </c>
      <c r="C12698" s="45" t="s">
        <v>10171</v>
      </c>
      <c r="D12698" s="45" t="s">
        <v>10164</v>
      </c>
      <c r="E12698" s="46">
        <v>47361</v>
      </c>
      <c r="F12698" s="45"/>
      <c r="G12698" s="45"/>
      <c r="H12698" s="93"/>
      <c r="I12698" s="99"/>
      <c r="J12698" s="99"/>
      <c r="K12698" s="99"/>
      <c r="L12698" s="99"/>
      <c r="M12698" s="99"/>
      <c r="N12698" s="253"/>
      <c r="O12698" s="253"/>
      <c r="P12698" s="99"/>
      <c r="Q12698" s="99"/>
      <c r="R12698" s="99"/>
      <c r="S12698" s="99"/>
      <c r="T12698" s="99"/>
      <c r="U12698" s="99"/>
      <c r="V12698" s="99"/>
      <c r="W12698" s="99"/>
      <c r="X12698" s="99"/>
      <c r="Y12698" s="99"/>
      <c r="Z12698" s="99"/>
      <c r="AA12698" s="99"/>
      <c r="AB12698" s="99"/>
      <c r="AC12698" s="99"/>
      <c r="AD12698" s="99"/>
      <c r="AE12698" s="99"/>
      <c r="AF12698" s="99"/>
      <c r="AG12698" s="99"/>
      <c r="AH12698" s="31"/>
      <c r="AI12698" s="31"/>
      <c r="AJ12698" s="31"/>
      <c r="AK12698" s="31"/>
      <c r="AL12698" s="31"/>
      <c r="AO12698" s="376"/>
    </row>
    <row r="12699" spans="1:41" x14ac:dyDescent="0.25">
      <c r="A12699" s="44" t="s">
        <v>11818</v>
      </c>
      <c r="B12699" s="44" t="s">
        <v>14819</v>
      </c>
      <c r="C12699" s="45" t="s">
        <v>11819</v>
      </c>
      <c r="D12699" s="367" t="s">
        <v>3696</v>
      </c>
      <c r="E12699" s="328">
        <f>DATE(2027,7,19)</f>
        <v>46587</v>
      </c>
      <c r="F12699" s="32"/>
      <c r="G12699" s="32"/>
      <c r="H12699" s="32"/>
      <c r="I12699" s="31"/>
      <c r="J12699" s="31"/>
      <c r="K12699" s="31"/>
      <c r="L12699" s="31"/>
      <c r="M12699" s="31"/>
      <c r="N12699" s="31"/>
      <c r="O12699" s="31"/>
      <c r="P12699" s="31"/>
      <c r="Q12699" s="31"/>
      <c r="R12699" s="31"/>
      <c r="S12699" s="31"/>
      <c r="T12699" s="31"/>
      <c r="U12699" s="31"/>
      <c r="V12699" s="31"/>
      <c r="W12699" s="31"/>
      <c r="X12699" s="31"/>
      <c r="Y12699" s="31"/>
      <c r="Z12699" s="31"/>
      <c r="AA12699" s="31"/>
      <c r="AB12699" s="31"/>
      <c r="AC12699" s="31"/>
      <c r="AD12699" s="31"/>
      <c r="AE12699" s="31"/>
      <c r="AF12699" s="31"/>
      <c r="AG12699" s="31"/>
      <c r="AH12699" s="31"/>
      <c r="AI12699" s="31"/>
      <c r="AJ12699" s="31"/>
      <c r="AK12699" s="31"/>
      <c r="AL12699" s="31"/>
      <c r="AO12699" s="376"/>
    </row>
    <row r="12700" spans="1:41" x14ac:dyDescent="0.3">
      <c r="A12700" s="333" t="s">
        <v>15402</v>
      </c>
      <c r="B12700" s="333" t="s">
        <v>1599</v>
      </c>
      <c r="C12700" s="125" t="s">
        <v>15472</v>
      </c>
      <c r="D12700" s="32" t="s">
        <v>20309</v>
      </c>
      <c r="E12700" s="125" t="s">
        <v>5265</v>
      </c>
      <c r="F12700" s="125" t="s">
        <v>1189</v>
      </c>
      <c r="G12700" s="125" t="s">
        <v>1189</v>
      </c>
      <c r="AO12700" s="376"/>
    </row>
    <row r="12701" spans="1:41" x14ac:dyDescent="0.25">
      <c r="A12701" s="44" t="s">
        <v>12380</v>
      </c>
      <c r="B12701" s="44" t="s">
        <v>12108</v>
      </c>
      <c r="C12701" s="45">
        <v>4.25</v>
      </c>
      <c r="D12701" s="45" t="s">
        <v>12549</v>
      </c>
      <c r="E12701" s="46">
        <v>47422</v>
      </c>
      <c r="F12701" s="45"/>
      <c r="G12701" s="93"/>
      <c r="H12701" s="93"/>
      <c r="I12701" s="99"/>
      <c r="J12701" s="99"/>
      <c r="K12701" s="99"/>
      <c r="L12701" s="99"/>
      <c r="M12701" s="99"/>
      <c r="N12701" s="99"/>
      <c r="O12701" s="99"/>
      <c r="P12701" s="99"/>
      <c r="Q12701" s="99"/>
      <c r="R12701" s="99"/>
      <c r="S12701" s="99"/>
      <c r="T12701" s="99"/>
      <c r="U12701" s="99"/>
      <c r="V12701" s="99"/>
      <c r="W12701" s="99"/>
      <c r="X12701" s="99"/>
      <c r="Y12701" s="99"/>
      <c r="Z12701" s="99"/>
      <c r="AA12701" s="99"/>
      <c r="AB12701" s="99"/>
      <c r="AC12701" s="99"/>
      <c r="AD12701" s="99"/>
      <c r="AE12701" s="99"/>
      <c r="AF12701" s="99"/>
      <c r="AG12701" s="99"/>
      <c r="AH12701" s="31"/>
      <c r="AI12701" s="31"/>
      <c r="AJ12701" s="31"/>
      <c r="AK12701" s="31"/>
      <c r="AL12701" s="31"/>
      <c r="AO12701" s="376"/>
    </row>
    <row r="12702" spans="1:41" x14ac:dyDescent="0.25">
      <c r="A12702" s="91" t="s">
        <v>9498</v>
      </c>
      <c r="B12702" s="92" t="s">
        <v>9602</v>
      </c>
      <c r="C12702" s="45" t="s">
        <v>9349</v>
      </c>
      <c r="D12702" s="93" t="s">
        <v>9601</v>
      </c>
      <c r="E12702" s="94">
        <v>46568</v>
      </c>
      <c r="F12702" s="93"/>
      <c r="G12702" s="93"/>
      <c r="H12702" s="93"/>
      <c r="I12702" s="99"/>
      <c r="J12702" s="99"/>
      <c r="K12702" s="99"/>
      <c r="L12702" s="99"/>
      <c r="M12702" s="99"/>
      <c r="N12702" s="253"/>
      <c r="O12702" s="253"/>
      <c r="P12702" s="99"/>
      <c r="Q12702" s="99"/>
      <c r="R12702" s="99"/>
      <c r="S12702" s="99"/>
      <c r="T12702" s="99"/>
      <c r="U12702" s="99"/>
      <c r="V12702" s="99"/>
      <c r="W12702" s="99"/>
      <c r="X12702" s="99"/>
      <c r="Y12702" s="99"/>
      <c r="Z12702" s="99"/>
      <c r="AA12702" s="99"/>
      <c r="AB12702" s="99"/>
      <c r="AC12702" s="99"/>
      <c r="AD12702" s="99"/>
      <c r="AE12702" s="99"/>
      <c r="AF12702" s="99"/>
      <c r="AG12702" s="99"/>
      <c r="AH12702" s="31"/>
      <c r="AI12702" s="31"/>
      <c r="AJ12702" s="31"/>
      <c r="AK12702" s="31"/>
      <c r="AL12702" s="31"/>
      <c r="AO12702" s="376"/>
    </row>
    <row r="12703" spans="1:41" x14ac:dyDescent="0.25">
      <c r="A12703" s="44" t="s">
        <v>19399</v>
      </c>
      <c r="B12703" s="319" t="s">
        <v>19512</v>
      </c>
      <c r="C12703" s="318" t="s">
        <v>19767</v>
      </c>
      <c r="D12703" s="93" t="s">
        <v>19934</v>
      </c>
      <c r="E12703" s="320">
        <v>47299</v>
      </c>
      <c r="F12703" s="93"/>
      <c r="G12703" s="93"/>
      <c r="H12703" s="93"/>
      <c r="I12703" s="99"/>
      <c r="J12703" s="99"/>
      <c r="K12703" s="99"/>
      <c r="L12703" s="99"/>
      <c r="M12703" s="99"/>
      <c r="N12703" s="99"/>
      <c r="O12703" s="99"/>
      <c r="P12703" s="99"/>
      <c r="Q12703" s="99"/>
      <c r="R12703" s="99"/>
      <c r="S12703" s="99"/>
      <c r="T12703" s="99"/>
      <c r="U12703" s="99"/>
      <c r="V12703" s="99"/>
      <c r="W12703" s="99"/>
      <c r="X12703" s="99"/>
      <c r="Y12703" s="99"/>
      <c r="Z12703" s="99"/>
      <c r="AA12703" s="99"/>
      <c r="AB12703" s="99"/>
      <c r="AC12703" s="99"/>
      <c r="AD12703" s="99"/>
      <c r="AE12703" s="99"/>
      <c r="AF12703" s="99"/>
      <c r="AG12703" s="99"/>
      <c r="AH12703" s="31"/>
      <c r="AI12703" s="31"/>
      <c r="AJ12703" s="31"/>
      <c r="AK12703" s="31"/>
      <c r="AL12703" s="31"/>
      <c r="AO12703" s="376"/>
    </row>
    <row r="12704" spans="1:41" x14ac:dyDescent="0.25">
      <c r="A12704" s="44" t="s">
        <v>13268</v>
      </c>
      <c r="B12704" s="44" t="s">
        <v>5321</v>
      </c>
      <c r="C12704" s="45">
        <v>25010401</v>
      </c>
      <c r="D12704" s="45" t="s">
        <v>11363</v>
      </c>
      <c r="E12704" s="45" t="s">
        <v>12564</v>
      </c>
      <c r="AO12704" s="376"/>
    </row>
    <row r="12705" spans="1:41" x14ac:dyDescent="0.25">
      <c r="A12705" s="44" t="s">
        <v>13268</v>
      </c>
      <c r="B12705" s="44" t="s">
        <v>3176</v>
      </c>
      <c r="C12705" s="45">
        <v>25010402</v>
      </c>
      <c r="D12705" s="45" t="s">
        <v>11363</v>
      </c>
      <c r="E12705" s="45" t="s">
        <v>12564</v>
      </c>
      <c r="AO12705" s="376"/>
    </row>
    <row r="12706" spans="1:41" x14ac:dyDescent="0.25">
      <c r="A12706" s="44" t="s">
        <v>13269</v>
      </c>
      <c r="B12706" s="44" t="s">
        <v>3176</v>
      </c>
      <c r="C12706" s="45">
        <v>25010402</v>
      </c>
      <c r="D12706" s="45" t="s">
        <v>11363</v>
      </c>
      <c r="E12706" s="45" t="s">
        <v>12564</v>
      </c>
      <c r="AO12706" s="376"/>
    </row>
    <row r="12707" spans="1:41" x14ac:dyDescent="0.25">
      <c r="A12707" s="44" t="s">
        <v>13269</v>
      </c>
      <c r="B12707" s="44" t="s">
        <v>5321</v>
      </c>
      <c r="C12707" s="45">
        <v>25010401</v>
      </c>
      <c r="D12707" s="45" t="s">
        <v>11363</v>
      </c>
      <c r="E12707" s="45" t="s">
        <v>12564</v>
      </c>
      <c r="AO12707" s="376"/>
    </row>
    <row r="12708" spans="1:41" x14ac:dyDescent="0.25">
      <c r="A12708" s="44" t="s">
        <v>13270</v>
      </c>
      <c r="B12708" s="44" t="s">
        <v>5321</v>
      </c>
      <c r="C12708" s="45">
        <v>25010401</v>
      </c>
      <c r="D12708" s="45" t="s">
        <v>11363</v>
      </c>
      <c r="E12708" s="45" t="s">
        <v>12564</v>
      </c>
      <c r="AO12708" s="376"/>
    </row>
    <row r="12709" spans="1:41" x14ac:dyDescent="0.25">
      <c r="A12709" s="44" t="s">
        <v>13270</v>
      </c>
      <c r="B12709" s="44" t="s">
        <v>3176</v>
      </c>
      <c r="C12709" s="45">
        <v>25010402</v>
      </c>
      <c r="D12709" s="45" t="s">
        <v>11363</v>
      </c>
      <c r="E12709" s="45" t="s">
        <v>12564</v>
      </c>
      <c r="AO12709" s="376"/>
    </row>
    <row r="12710" spans="1:41" x14ac:dyDescent="0.25">
      <c r="A12710" s="44" t="s">
        <v>13271</v>
      </c>
      <c r="B12710" s="44" t="s">
        <v>5321</v>
      </c>
      <c r="C12710" s="45">
        <v>25010401</v>
      </c>
      <c r="D12710" s="45" t="s">
        <v>11363</v>
      </c>
      <c r="E12710" s="45" t="s">
        <v>12564</v>
      </c>
      <c r="AO12710" s="376"/>
    </row>
    <row r="12711" spans="1:41" x14ac:dyDescent="0.25">
      <c r="A12711" s="44" t="s">
        <v>13271</v>
      </c>
      <c r="B12711" s="44" t="s">
        <v>3176</v>
      </c>
      <c r="C12711" s="45">
        <v>25010402</v>
      </c>
      <c r="D12711" s="45" t="s">
        <v>11363</v>
      </c>
      <c r="E12711" s="45" t="s">
        <v>12564</v>
      </c>
      <c r="AO12711" s="376"/>
    </row>
    <row r="12712" spans="1:41" x14ac:dyDescent="0.3">
      <c r="A12712" s="333" t="s">
        <v>1074</v>
      </c>
      <c r="B12712" s="333" t="s">
        <v>4012</v>
      </c>
      <c r="C12712" s="125" t="s">
        <v>10968</v>
      </c>
      <c r="D12712" s="32" t="s">
        <v>20309</v>
      </c>
      <c r="E12712" s="125" t="s">
        <v>7420</v>
      </c>
      <c r="F12712" s="125" t="s">
        <v>1189</v>
      </c>
      <c r="G12712" s="125" t="s">
        <v>1190</v>
      </c>
      <c r="AO12712" s="376"/>
    </row>
    <row r="12713" spans="1:41" x14ac:dyDescent="0.3">
      <c r="A12713" s="333" t="s">
        <v>1074</v>
      </c>
      <c r="B12713" s="333" t="s">
        <v>1167</v>
      </c>
      <c r="C12713" s="125" t="s">
        <v>17236</v>
      </c>
      <c r="D12713" s="32" t="s">
        <v>20309</v>
      </c>
      <c r="E12713" s="125" t="s">
        <v>8292</v>
      </c>
      <c r="F12713" s="125" t="s">
        <v>1189</v>
      </c>
      <c r="G12713" s="125" t="s">
        <v>1190</v>
      </c>
      <c r="AO12713" s="376"/>
    </row>
    <row r="12714" spans="1:41" x14ac:dyDescent="0.25">
      <c r="A12714" s="44" t="s">
        <v>8494</v>
      </c>
      <c r="B12714" s="44" t="s">
        <v>20676</v>
      </c>
      <c r="C12714" s="45" t="s">
        <v>20778</v>
      </c>
      <c r="D12714" s="32" t="s">
        <v>5559</v>
      </c>
      <c r="E12714" s="45" t="s">
        <v>20879</v>
      </c>
      <c r="F12714" s="32"/>
      <c r="G12714" s="32"/>
      <c r="H12714" s="32"/>
      <c r="I12714" s="31"/>
      <c r="J12714" s="31"/>
      <c r="K12714" s="31"/>
      <c r="L12714" s="31"/>
      <c r="M12714" s="31"/>
      <c r="N12714" s="31"/>
      <c r="O12714" s="31"/>
      <c r="P12714" s="31"/>
      <c r="Q12714" s="31"/>
      <c r="R12714" s="31"/>
      <c r="S12714" s="31"/>
      <c r="T12714" s="31"/>
      <c r="U12714" s="31"/>
      <c r="V12714" s="31"/>
      <c r="W12714" s="31"/>
      <c r="X12714" s="31"/>
      <c r="Y12714" s="31"/>
      <c r="Z12714" s="31"/>
      <c r="AA12714" s="31"/>
      <c r="AB12714" s="31"/>
      <c r="AC12714" s="31"/>
      <c r="AD12714" s="31"/>
      <c r="AE12714" s="31"/>
      <c r="AF12714" s="31"/>
      <c r="AG12714" s="31"/>
      <c r="AH12714" s="31"/>
      <c r="AI12714" s="31"/>
      <c r="AJ12714" s="31"/>
      <c r="AK12714" s="31"/>
      <c r="AL12714" s="31"/>
      <c r="AO12714" s="376"/>
    </row>
    <row r="12715" spans="1:41" x14ac:dyDescent="0.25">
      <c r="A12715" s="44" t="s">
        <v>11314</v>
      </c>
      <c r="B12715" s="44" t="s">
        <v>949</v>
      </c>
      <c r="C12715" s="45">
        <v>240802</v>
      </c>
      <c r="D12715" s="45" t="s">
        <v>11363</v>
      </c>
      <c r="E12715" s="45" t="s">
        <v>4966</v>
      </c>
      <c r="AO12715" s="376"/>
    </row>
    <row r="12716" spans="1:41" x14ac:dyDescent="0.3">
      <c r="A12716" s="333" t="s">
        <v>19014</v>
      </c>
      <c r="B12716" s="333" t="s">
        <v>6928</v>
      </c>
      <c r="C12716" s="125" t="s">
        <v>19094</v>
      </c>
      <c r="D12716" s="32" t="s">
        <v>20309</v>
      </c>
      <c r="E12716" s="125" t="s">
        <v>9249</v>
      </c>
      <c r="F12716" s="125" t="s">
        <v>1190</v>
      </c>
      <c r="G12716" s="125" t="s">
        <v>1190</v>
      </c>
      <c r="AO12716" s="376"/>
    </row>
    <row r="12717" spans="1:41" x14ac:dyDescent="0.25">
      <c r="A12717" s="254" t="s">
        <v>12032</v>
      </c>
      <c r="B12717" s="306" t="s">
        <v>12034</v>
      </c>
      <c r="C12717" s="255" t="s">
        <v>12033</v>
      </c>
      <c r="D12717" s="255" t="s">
        <v>1833</v>
      </c>
      <c r="E12717" s="256">
        <v>47619</v>
      </c>
      <c r="F12717" s="93"/>
      <c r="G12717" s="93"/>
      <c r="H12717" s="93"/>
      <c r="I12717" s="99"/>
      <c r="J12717" s="99"/>
      <c r="K12717" s="99"/>
      <c r="L12717" s="99"/>
      <c r="M12717" s="99"/>
      <c r="N12717" s="253"/>
      <c r="O12717" s="253"/>
      <c r="P12717" s="99"/>
      <c r="Q12717" s="99"/>
      <c r="R12717" s="99"/>
      <c r="S12717" s="99"/>
      <c r="T12717" s="99"/>
      <c r="U12717" s="99"/>
      <c r="V12717" s="99"/>
      <c r="W12717" s="99"/>
      <c r="X12717" s="99"/>
      <c r="Y12717" s="99"/>
      <c r="Z12717" s="99"/>
      <c r="AA12717" s="99"/>
      <c r="AB12717" s="99"/>
      <c r="AC12717" s="99"/>
      <c r="AD12717" s="99"/>
      <c r="AE12717" s="99"/>
      <c r="AF12717" s="99"/>
      <c r="AG12717" s="99"/>
      <c r="AH12717" s="31"/>
      <c r="AI12717" s="31"/>
      <c r="AJ12717" s="31"/>
      <c r="AK12717" s="31"/>
      <c r="AL12717" s="31"/>
      <c r="AO12717" s="376"/>
    </row>
    <row r="12718" spans="1:41" x14ac:dyDescent="0.25">
      <c r="A12718" s="135" t="s">
        <v>6208</v>
      </c>
      <c r="B12718" s="135" t="s">
        <v>6205</v>
      </c>
      <c r="C12718" s="97" t="s">
        <v>6210</v>
      </c>
      <c r="D12718" s="93" t="s">
        <v>1201</v>
      </c>
      <c r="E12718" s="94">
        <v>46447</v>
      </c>
      <c r="F12718" s="93"/>
      <c r="G12718" s="93"/>
      <c r="H12718" s="93"/>
      <c r="I12718" s="99"/>
      <c r="J12718" s="99"/>
      <c r="K12718" s="99"/>
      <c r="L12718" s="99"/>
      <c r="M12718" s="99"/>
      <c r="N12718" s="253"/>
      <c r="O12718" s="253"/>
      <c r="P12718" s="99"/>
      <c r="Q12718" s="99"/>
      <c r="R12718" s="99"/>
      <c r="S12718" s="99"/>
      <c r="T12718" s="99"/>
      <c r="U12718" s="99"/>
      <c r="V12718" s="99"/>
      <c r="W12718" s="99"/>
      <c r="X12718" s="99"/>
      <c r="Y12718" s="99"/>
      <c r="Z12718" s="99"/>
      <c r="AA12718" s="99"/>
      <c r="AB12718" s="99"/>
      <c r="AC12718" s="99"/>
      <c r="AD12718" s="99"/>
      <c r="AE12718" s="99"/>
      <c r="AF12718" s="99"/>
      <c r="AG12718" s="99"/>
      <c r="AH12718" s="31"/>
      <c r="AI12718" s="31"/>
      <c r="AJ12718" s="31"/>
      <c r="AK12718" s="31"/>
      <c r="AL12718" s="31"/>
      <c r="AO12718" s="376"/>
    </row>
    <row r="12719" spans="1:41" x14ac:dyDescent="0.25">
      <c r="A12719" s="44" t="s">
        <v>9958</v>
      </c>
      <c r="B12719" s="44" t="s">
        <v>9909</v>
      </c>
      <c r="C12719" s="45" t="s">
        <v>9959</v>
      </c>
      <c r="D12719" s="46" t="s">
        <v>21328</v>
      </c>
      <c r="E12719" s="46">
        <v>46445</v>
      </c>
      <c r="AO12719" s="376"/>
    </row>
    <row r="12720" spans="1:41" x14ac:dyDescent="0.25">
      <c r="A12720" s="140" t="s">
        <v>1582</v>
      </c>
      <c r="B12720" s="141" t="s">
        <v>1583</v>
      </c>
      <c r="C12720" s="93" t="s">
        <v>19103</v>
      </c>
      <c r="D12720" s="93" t="s">
        <v>3681</v>
      </c>
      <c r="E12720" s="94">
        <v>46333</v>
      </c>
      <c r="F12720" s="93"/>
      <c r="G12720" s="93"/>
      <c r="H12720" s="93"/>
      <c r="I12720" s="99"/>
      <c r="J12720" s="99"/>
      <c r="K12720" s="99"/>
      <c r="L12720" s="99"/>
      <c r="M12720" s="99"/>
      <c r="N12720" s="253"/>
      <c r="O12720" s="253"/>
      <c r="P12720" s="99"/>
      <c r="Q12720" s="99"/>
      <c r="R12720" s="99"/>
      <c r="S12720" s="99"/>
      <c r="T12720" s="99"/>
      <c r="U12720" s="99"/>
      <c r="V12720" s="99"/>
      <c r="W12720" s="99"/>
      <c r="X12720" s="99"/>
      <c r="Y12720" s="99"/>
      <c r="Z12720" s="99"/>
      <c r="AA12720" s="99"/>
      <c r="AB12720" s="99"/>
      <c r="AC12720" s="99"/>
      <c r="AD12720" s="99"/>
      <c r="AE12720" s="99"/>
      <c r="AF12720" s="99"/>
      <c r="AG12720" s="99"/>
      <c r="AH12720" s="31"/>
      <c r="AI12720" s="31"/>
      <c r="AJ12720" s="31"/>
      <c r="AK12720" s="31"/>
      <c r="AL12720" s="31"/>
      <c r="AO12720" s="376"/>
    </row>
    <row r="12721" spans="1:41" x14ac:dyDescent="0.25">
      <c r="A12721" s="140" t="s">
        <v>1582</v>
      </c>
      <c r="B12721" s="141" t="s">
        <v>21237</v>
      </c>
      <c r="C12721" s="93" t="s">
        <v>21238</v>
      </c>
      <c r="D12721" s="93" t="s">
        <v>3681</v>
      </c>
      <c r="E12721" s="107"/>
      <c r="F12721" s="93"/>
      <c r="G12721" s="93"/>
      <c r="H12721" s="93"/>
      <c r="I12721" s="99"/>
      <c r="J12721" s="99"/>
      <c r="K12721" s="99"/>
      <c r="L12721" s="99"/>
      <c r="M12721" s="99"/>
      <c r="N12721" s="253"/>
      <c r="O12721" s="253"/>
      <c r="P12721" s="99"/>
      <c r="Q12721" s="99"/>
      <c r="R12721" s="99"/>
      <c r="S12721" s="99"/>
      <c r="T12721" s="99"/>
      <c r="U12721" s="99"/>
      <c r="V12721" s="99"/>
      <c r="W12721" s="99"/>
      <c r="X12721" s="99"/>
      <c r="Y12721" s="99"/>
      <c r="Z12721" s="99"/>
      <c r="AA12721" s="99"/>
      <c r="AB12721" s="99"/>
      <c r="AC12721" s="99"/>
      <c r="AD12721" s="99"/>
      <c r="AE12721" s="99"/>
      <c r="AF12721" s="99"/>
      <c r="AG12721" s="99"/>
      <c r="AH12721" s="31"/>
      <c r="AI12721" s="31"/>
      <c r="AJ12721" s="31"/>
      <c r="AK12721" s="31"/>
      <c r="AL12721" s="31"/>
      <c r="AO12721" s="376"/>
    </row>
    <row r="12722" spans="1:41" x14ac:dyDescent="0.25">
      <c r="A12722" s="44" t="s">
        <v>18127</v>
      </c>
      <c r="B12722" s="44" t="s">
        <v>7766</v>
      </c>
      <c r="C12722" s="45">
        <v>230505</v>
      </c>
      <c r="D12722" s="45" t="s">
        <v>11363</v>
      </c>
      <c r="E12722" s="45" t="s">
        <v>7105</v>
      </c>
      <c r="AO12722" s="376"/>
    </row>
    <row r="12723" spans="1:41" x14ac:dyDescent="0.25">
      <c r="A12723" s="44" t="s">
        <v>18127</v>
      </c>
      <c r="B12723" s="44" t="s">
        <v>9248</v>
      </c>
      <c r="C12723" s="45">
        <v>240101</v>
      </c>
      <c r="D12723" s="45" t="s">
        <v>11363</v>
      </c>
      <c r="E12723" s="45" t="s">
        <v>9249</v>
      </c>
      <c r="AO12723" s="376"/>
    </row>
    <row r="12724" spans="1:41" x14ac:dyDescent="0.25">
      <c r="A12724" s="44" t="s">
        <v>10293</v>
      </c>
      <c r="B12724" s="44" t="s">
        <v>10243</v>
      </c>
      <c r="C12724" s="45" t="s">
        <v>10294</v>
      </c>
      <c r="D12724" s="46" t="s">
        <v>21328</v>
      </c>
      <c r="E12724" s="46">
        <v>46596</v>
      </c>
      <c r="AO12724" s="376"/>
    </row>
    <row r="12725" spans="1:41" x14ac:dyDescent="0.3">
      <c r="A12725" s="333" t="s">
        <v>18713</v>
      </c>
      <c r="B12725" s="333" t="s">
        <v>4815</v>
      </c>
      <c r="C12725" s="125" t="s">
        <v>15581</v>
      </c>
      <c r="D12725" s="32" t="s">
        <v>20309</v>
      </c>
      <c r="E12725" s="125" t="s">
        <v>9839</v>
      </c>
      <c r="F12725" s="125" t="s">
        <v>1189</v>
      </c>
      <c r="G12725" s="125" t="s">
        <v>1190</v>
      </c>
      <c r="AO12725" s="376"/>
    </row>
    <row r="12726" spans="1:41" x14ac:dyDescent="0.3">
      <c r="A12726" s="333" t="s">
        <v>18713</v>
      </c>
      <c r="B12726" s="333" t="s">
        <v>6839</v>
      </c>
      <c r="C12726" s="125" t="s">
        <v>18821</v>
      </c>
      <c r="D12726" s="32" t="s">
        <v>20309</v>
      </c>
      <c r="E12726" s="125" t="s">
        <v>8292</v>
      </c>
      <c r="F12726" s="125" t="s">
        <v>1189</v>
      </c>
      <c r="G12726" s="125" t="s">
        <v>1190</v>
      </c>
      <c r="AO12726" s="376"/>
    </row>
    <row r="12727" spans="1:41" x14ac:dyDescent="0.3">
      <c r="A12727" s="57" t="s">
        <v>13152</v>
      </c>
      <c r="B12727" s="57" t="s">
        <v>1290</v>
      </c>
      <c r="C12727" s="62">
        <v>24027</v>
      </c>
      <c r="D12727" s="62" t="s">
        <v>20886</v>
      </c>
      <c r="E12727" s="60">
        <v>46873</v>
      </c>
      <c r="F12727" s="32"/>
      <c r="G12727" s="32"/>
      <c r="H12727" s="32"/>
      <c r="I12727" s="31"/>
      <c r="J12727" s="31"/>
      <c r="K12727" s="31"/>
      <c r="L12727" s="31"/>
      <c r="M12727" s="31"/>
      <c r="N12727" s="31"/>
      <c r="O12727" s="31"/>
      <c r="P12727" s="31"/>
      <c r="Q12727" s="31"/>
      <c r="R12727" s="31"/>
      <c r="S12727" s="31"/>
      <c r="T12727" s="31"/>
      <c r="U12727" s="31"/>
      <c r="V12727" s="31"/>
      <c r="W12727" s="31"/>
      <c r="X12727" s="31"/>
      <c r="Y12727" s="31"/>
      <c r="Z12727" s="31"/>
      <c r="AA12727" s="31"/>
      <c r="AB12727" s="31"/>
      <c r="AC12727" s="31"/>
      <c r="AD12727" s="31"/>
      <c r="AE12727" s="31"/>
      <c r="AF12727" s="31"/>
      <c r="AG12727" s="31"/>
      <c r="AH12727" s="31"/>
      <c r="AI12727" s="31"/>
      <c r="AJ12727" s="31"/>
      <c r="AK12727" s="31"/>
      <c r="AL12727" s="31"/>
      <c r="AO12727" s="376"/>
    </row>
    <row r="12728" spans="1:41" x14ac:dyDescent="0.25">
      <c r="A12728" s="44" t="s">
        <v>5329</v>
      </c>
      <c r="B12728" s="44" t="s">
        <v>199</v>
      </c>
      <c r="C12728" s="45">
        <v>241001</v>
      </c>
      <c r="D12728" s="45" t="s">
        <v>11363</v>
      </c>
      <c r="E12728" s="45" t="s">
        <v>5332</v>
      </c>
      <c r="AO12728" s="376"/>
    </row>
    <row r="12729" spans="1:41" x14ac:dyDescent="0.25">
      <c r="A12729" s="44" t="s">
        <v>8892</v>
      </c>
      <c r="B12729" s="44" t="s">
        <v>14738</v>
      </c>
      <c r="C12729" s="45" t="s">
        <v>21078</v>
      </c>
      <c r="D12729" s="367" t="s">
        <v>3696</v>
      </c>
      <c r="E12729" s="328">
        <f>DATE(2030,6,11)</f>
        <v>47645</v>
      </c>
      <c r="F12729" s="32"/>
      <c r="G12729" s="32"/>
      <c r="H12729" s="32"/>
      <c r="I12729" s="31"/>
      <c r="J12729" s="31"/>
      <c r="K12729" s="31"/>
      <c r="L12729" s="31"/>
      <c r="M12729" s="31"/>
      <c r="N12729" s="31"/>
      <c r="O12729" s="31"/>
      <c r="P12729" s="31"/>
      <c r="Q12729" s="31"/>
      <c r="R12729" s="31"/>
      <c r="S12729" s="31"/>
      <c r="T12729" s="31"/>
      <c r="U12729" s="31"/>
      <c r="V12729" s="31"/>
      <c r="W12729" s="31"/>
      <c r="X12729" s="31"/>
      <c r="Y12729" s="31"/>
      <c r="Z12729" s="31"/>
      <c r="AA12729" s="31"/>
      <c r="AB12729" s="31"/>
      <c r="AC12729" s="31"/>
      <c r="AD12729" s="31"/>
      <c r="AE12729" s="31"/>
      <c r="AF12729" s="31"/>
      <c r="AG12729" s="31"/>
      <c r="AH12729" s="31"/>
      <c r="AI12729" s="31"/>
      <c r="AJ12729" s="31"/>
      <c r="AK12729" s="31"/>
      <c r="AL12729" s="31"/>
      <c r="AO12729" s="376"/>
    </row>
    <row r="12730" spans="1:41" x14ac:dyDescent="0.25">
      <c r="A12730" s="44" t="s">
        <v>4288</v>
      </c>
      <c r="B12730" s="44" t="s">
        <v>3841</v>
      </c>
      <c r="C12730" s="45">
        <v>24060401</v>
      </c>
      <c r="D12730" s="45" t="s">
        <v>11363</v>
      </c>
      <c r="E12730" s="45" t="s">
        <v>4962</v>
      </c>
      <c r="AO12730" s="376"/>
    </row>
    <row r="12731" spans="1:41" x14ac:dyDescent="0.25">
      <c r="A12731" s="44" t="s">
        <v>21175</v>
      </c>
      <c r="B12731" s="44" t="s">
        <v>21421</v>
      </c>
      <c r="C12731" s="45" t="s">
        <v>21184</v>
      </c>
      <c r="D12731" s="45" t="s">
        <v>21447</v>
      </c>
      <c r="E12731" s="46">
        <v>46630</v>
      </c>
      <c r="AO12731" s="376"/>
    </row>
    <row r="12732" spans="1:41" x14ac:dyDescent="0.25">
      <c r="A12732" s="100" t="s">
        <v>3439</v>
      </c>
      <c r="B12732" s="92" t="s">
        <v>3452</v>
      </c>
      <c r="C12732" s="93" t="s">
        <v>3453</v>
      </c>
      <c r="D12732" s="93" t="s">
        <v>1201</v>
      </c>
      <c r="E12732" s="94">
        <v>46496</v>
      </c>
      <c r="F12732" s="93"/>
      <c r="G12732" s="93"/>
      <c r="H12732" s="93"/>
      <c r="I12732" s="99"/>
      <c r="J12732" s="99"/>
      <c r="K12732" s="99"/>
      <c r="L12732" s="99"/>
      <c r="M12732" s="99"/>
      <c r="N12732" s="253"/>
      <c r="O12732" s="253"/>
      <c r="P12732" s="99"/>
      <c r="Q12732" s="99"/>
      <c r="R12732" s="99"/>
      <c r="S12732" s="99"/>
      <c r="T12732" s="99"/>
      <c r="U12732" s="99"/>
      <c r="V12732" s="99"/>
      <c r="W12732" s="99"/>
      <c r="X12732" s="99"/>
      <c r="Y12732" s="99"/>
      <c r="Z12732" s="99"/>
      <c r="AA12732" s="99"/>
      <c r="AB12732" s="99"/>
      <c r="AC12732" s="99"/>
      <c r="AD12732" s="99"/>
      <c r="AE12732" s="99"/>
      <c r="AF12732" s="99"/>
      <c r="AG12732" s="99"/>
      <c r="AH12732" s="31"/>
      <c r="AI12732" s="31"/>
      <c r="AJ12732" s="31"/>
      <c r="AK12732" s="31"/>
      <c r="AL12732" s="31"/>
      <c r="AO12732" s="376"/>
    </row>
    <row r="12733" spans="1:41" x14ac:dyDescent="0.3">
      <c r="A12733" s="333" t="s">
        <v>12904</v>
      </c>
      <c r="B12733" s="333" t="s">
        <v>15470</v>
      </c>
      <c r="C12733" s="125" t="s">
        <v>13319</v>
      </c>
      <c r="D12733" s="32" t="s">
        <v>20309</v>
      </c>
      <c r="E12733" s="125" t="s">
        <v>12551</v>
      </c>
      <c r="F12733" s="125" t="s">
        <v>1189</v>
      </c>
      <c r="G12733" s="125" t="s">
        <v>1190</v>
      </c>
      <c r="AO12733" s="376"/>
    </row>
    <row r="12734" spans="1:41" x14ac:dyDescent="0.25">
      <c r="A12734" s="44" t="s">
        <v>10883</v>
      </c>
      <c r="B12734" s="44" t="s">
        <v>21427</v>
      </c>
      <c r="C12734" s="45" t="s">
        <v>10882</v>
      </c>
      <c r="D12734" s="45" t="s">
        <v>21447</v>
      </c>
      <c r="E12734" s="46">
        <v>46630</v>
      </c>
      <c r="AO12734" s="376"/>
    </row>
    <row r="12735" spans="1:41" x14ac:dyDescent="0.3">
      <c r="A12735" s="99" t="s">
        <v>15303</v>
      </c>
      <c r="B12735" s="92" t="s">
        <v>15309</v>
      </c>
      <c r="C12735" s="93" t="s">
        <v>15310</v>
      </c>
      <c r="D12735" s="93" t="s">
        <v>10164</v>
      </c>
      <c r="E12735" s="94">
        <v>47361</v>
      </c>
      <c r="F12735" s="93"/>
      <c r="G12735" s="93"/>
      <c r="H12735" s="93"/>
      <c r="I12735" s="99"/>
      <c r="J12735" s="99"/>
      <c r="K12735" s="99"/>
      <c r="L12735" s="99"/>
      <c r="M12735" s="99"/>
      <c r="N12735" s="99"/>
      <c r="O12735" s="99"/>
      <c r="P12735" s="99"/>
      <c r="Q12735" s="99"/>
      <c r="R12735" s="99"/>
      <c r="S12735" s="99"/>
      <c r="T12735" s="99"/>
      <c r="U12735" s="99"/>
      <c r="V12735" s="99"/>
      <c r="W12735" s="99"/>
      <c r="X12735" s="99"/>
      <c r="Y12735" s="99"/>
      <c r="Z12735" s="99"/>
      <c r="AA12735" s="99"/>
      <c r="AB12735" s="99"/>
      <c r="AC12735" s="99"/>
      <c r="AD12735" s="99"/>
      <c r="AE12735" s="99"/>
      <c r="AF12735" s="99"/>
      <c r="AG12735" s="99"/>
      <c r="AH12735" s="31"/>
      <c r="AI12735" s="31"/>
      <c r="AJ12735" s="31"/>
      <c r="AK12735" s="31"/>
      <c r="AL12735" s="31"/>
      <c r="AO12735" s="376"/>
    </row>
    <row r="12736" spans="1:41" x14ac:dyDescent="0.25">
      <c r="A12736" s="44" t="s">
        <v>15878</v>
      </c>
      <c r="B12736" s="44" t="s">
        <v>3176</v>
      </c>
      <c r="C12736" s="45">
        <v>23010402</v>
      </c>
      <c r="D12736" s="45" t="s">
        <v>11363</v>
      </c>
      <c r="E12736" s="45" t="s">
        <v>5322</v>
      </c>
      <c r="AO12736" s="376"/>
    </row>
    <row r="12737" spans="1:41" x14ac:dyDescent="0.25">
      <c r="A12737" s="44" t="s">
        <v>15878</v>
      </c>
      <c r="B12737" s="44" t="s">
        <v>1666</v>
      </c>
      <c r="C12737" s="45">
        <v>250101</v>
      </c>
      <c r="D12737" s="45" t="s">
        <v>11363</v>
      </c>
      <c r="E12737" s="45" t="s">
        <v>12551</v>
      </c>
      <c r="AO12737" s="376"/>
    </row>
    <row r="12738" spans="1:41" x14ac:dyDescent="0.25">
      <c r="A12738" s="44" t="s">
        <v>15878</v>
      </c>
      <c r="B12738" s="44" t="s">
        <v>5321</v>
      </c>
      <c r="C12738" s="45">
        <v>25010401</v>
      </c>
      <c r="D12738" s="45" t="s">
        <v>11363</v>
      </c>
      <c r="E12738" s="45" t="s">
        <v>12564</v>
      </c>
      <c r="AO12738" s="376"/>
    </row>
    <row r="12739" spans="1:41" x14ac:dyDescent="0.25">
      <c r="A12739" s="44" t="s">
        <v>15878</v>
      </c>
      <c r="B12739" s="44" t="s">
        <v>5157</v>
      </c>
      <c r="C12739" s="45">
        <v>250604</v>
      </c>
      <c r="D12739" s="45" t="s">
        <v>11363</v>
      </c>
      <c r="E12739" s="45" t="s">
        <v>7770</v>
      </c>
      <c r="AO12739" s="376"/>
    </row>
    <row r="12740" spans="1:41" x14ac:dyDescent="0.25">
      <c r="A12740" s="44" t="s">
        <v>15878</v>
      </c>
      <c r="B12740" s="44" t="s">
        <v>17463</v>
      </c>
      <c r="C12740" s="45">
        <v>260202</v>
      </c>
      <c r="D12740" s="45" t="s">
        <v>11363</v>
      </c>
      <c r="E12740" s="45" t="s">
        <v>9238</v>
      </c>
      <c r="AO12740" s="376"/>
    </row>
    <row r="12741" spans="1:41" x14ac:dyDescent="0.25">
      <c r="A12741" s="44" t="s">
        <v>11895</v>
      </c>
      <c r="B12741" s="44" t="s">
        <v>11188</v>
      </c>
      <c r="C12741" s="45" t="s">
        <v>11193</v>
      </c>
      <c r="D12741" s="45" t="s">
        <v>11204</v>
      </c>
      <c r="E12741" s="45" t="s">
        <v>10349</v>
      </c>
      <c r="F12741" s="93"/>
      <c r="G12741" s="93"/>
      <c r="H12741" s="93"/>
      <c r="I12741" s="99"/>
      <c r="J12741" s="99"/>
      <c r="K12741" s="99"/>
      <c r="L12741" s="99"/>
      <c r="M12741" s="99"/>
      <c r="N12741" s="99"/>
      <c r="O12741" s="99"/>
      <c r="P12741" s="99"/>
      <c r="Q12741" s="99"/>
      <c r="R12741" s="99"/>
      <c r="S12741" s="99"/>
      <c r="T12741" s="99"/>
      <c r="U12741" s="99"/>
      <c r="V12741" s="99"/>
      <c r="W12741" s="99"/>
      <c r="X12741" s="99"/>
      <c r="Y12741" s="99"/>
      <c r="Z12741" s="99"/>
      <c r="AA12741" s="99"/>
      <c r="AB12741" s="99"/>
      <c r="AC12741" s="99"/>
      <c r="AD12741" s="99"/>
      <c r="AE12741" s="99"/>
      <c r="AF12741" s="99"/>
      <c r="AG12741" s="99"/>
      <c r="AH12741" s="31"/>
      <c r="AI12741" s="31"/>
      <c r="AJ12741" s="31"/>
      <c r="AK12741" s="31"/>
      <c r="AL12741" s="31"/>
      <c r="AO12741" s="376"/>
    </row>
    <row r="12742" spans="1:41" x14ac:dyDescent="0.25">
      <c r="A12742" s="44" t="s">
        <v>11895</v>
      </c>
      <c r="B12742" s="44" t="s">
        <v>11188</v>
      </c>
      <c r="C12742" s="45" t="s">
        <v>11193</v>
      </c>
      <c r="D12742" s="93" t="s">
        <v>17443</v>
      </c>
      <c r="E12742" s="45" t="s">
        <v>10349</v>
      </c>
      <c r="F12742" s="93"/>
      <c r="G12742" s="93"/>
      <c r="H12742" s="93"/>
      <c r="I12742" s="99"/>
      <c r="J12742" s="99"/>
      <c r="K12742" s="99"/>
      <c r="L12742" s="99"/>
      <c r="M12742" s="99"/>
      <c r="N12742" s="99"/>
      <c r="O12742" s="99"/>
      <c r="P12742" s="99"/>
      <c r="Q12742" s="99"/>
      <c r="R12742" s="99"/>
      <c r="S12742" s="99"/>
      <c r="T12742" s="99"/>
      <c r="U12742" s="99"/>
      <c r="V12742" s="99"/>
      <c r="W12742" s="99"/>
      <c r="X12742" s="99"/>
      <c r="Y12742" s="99"/>
      <c r="Z12742" s="99"/>
      <c r="AA12742" s="99"/>
      <c r="AB12742" s="99"/>
      <c r="AC12742" s="99"/>
      <c r="AD12742" s="99"/>
      <c r="AE12742" s="99"/>
      <c r="AF12742" s="99"/>
      <c r="AG12742" s="99"/>
      <c r="AH12742" s="31"/>
      <c r="AI12742" s="31"/>
      <c r="AJ12742" s="31"/>
      <c r="AK12742" s="31"/>
      <c r="AL12742" s="31"/>
      <c r="AO12742" s="376"/>
    </row>
    <row r="12743" spans="1:41" x14ac:dyDescent="0.25">
      <c r="A12743" s="44" t="s">
        <v>18128</v>
      </c>
      <c r="B12743" s="44" t="s">
        <v>925</v>
      </c>
      <c r="C12743" s="45">
        <v>220601</v>
      </c>
      <c r="D12743" s="45" t="s">
        <v>11363</v>
      </c>
      <c r="E12743" s="45" t="s">
        <v>4962</v>
      </c>
      <c r="AO12743" s="376"/>
    </row>
    <row r="12744" spans="1:41" x14ac:dyDescent="0.25">
      <c r="A12744" s="44" t="s">
        <v>18128</v>
      </c>
      <c r="B12744" s="44" t="s">
        <v>5134</v>
      </c>
      <c r="C12744" s="45">
        <v>220802</v>
      </c>
      <c r="D12744" s="45" t="s">
        <v>11363</v>
      </c>
      <c r="E12744" s="45" t="s">
        <v>4966</v>
      </c>
      <c r="AO12744" s="376"/>
    </row>
    <row r="12745" spans="1:41" x14ac:dyDescent="0.25">
      <c r="A12745" s="44" t="s">
        <v>18128</v>
      </c>
      <c r="B12745" s="44" t="s">
        <v>2350</v>
      </c>
      <c r="C12745" s="45">
        <v>230105</v>
      </c>
      <c r="D12745" s="45" t="s">
        <v>11363</v>
      </c>
      <c r="E12745" s="45" t="s">
        <v>5265</v>
      </c>
      <c r="AO12745" s="376"/>
    </row>
    <row r="12746" spans="1:41" x14ac:dyDescent="0.25">
      <c r="A12746" s="44" t="s">
        <v>16789</v>
      </c>
      <c r="B12746" s="44" t="s">
        <v>15049</v>
      </c>
      <c r="C12746" s="45" t="s">
        <v>11820</v>
      </c>
      <c r="D12746" s="367" t="s">
        <v>3696</v>
      </c>
      <c r="E12746" s="328">
        <f>DATE(2028,10,25)</f>
        <v>47051</v>
      </c>
      <c r="F12746" s="32"/>
      <c r="G12746" s="32"/>
      <c r="H12746" s="32"/>
      <c r="I12746" s="31"/>
      <c r="J12746" s="31"/>
      <c r="K12746" s="31"/>
      <c r="L12746" s="31"/>
      <c r="M12746" s="31"/>
      <c r="N12746" s="31"/>
      <c r="O12746" s="31"/>
      <c r="P12746" s="31"/>
      <c r="Q12746" s="31"/>
      <c r="R12746" s="31"/>
      <c r="S12746" s="31"/>
      <c r="T12746" s="31"/>
      <c r="U12746" s="31"/>
      <c r="V12746" s="31"/>
      <c r="W12746" s="31"/>
      <c r="X12746" s="31"/>
      <c r="Y12746" s="31"/>
      <c r="Z12746" s="31"/>
      <c r="AA12746" s="31"/>
      <c r="AB12746" s="31"/>
      <c r="AC12746" s="31"/>
      <c r="AD12746" s="31"/>
      <c r="AE12746" s="31"/>
      <c r="AF12746" s="31"/>
      <c r="AG12746" s="31"/>
      <c r="AH12746" s="31"/>
      <c r="AI12746" s="31"/>
      <c r="AJ12746" s="31"/>
      <c r="AK12746" s="31"/>
      <c r="AL12746" s="31"/>
      <c r="AO12746" s="376"/>
    </row>
    <row r="12747" spans="1:41" x14ac:dyDescent="0.25">
      <c r="A12747" s="44" t="s">
        <v>9304</v>
      </c>
      <c r="B12747" s="44" t="s">
        <v>21407</v>
      </c>
      <c r="C12747" s="45" t="s">
        <v>9307</v>
      </c>
      <c r="D12747" s="45" t="s">
        <v>21447</v>
      </c>
      <c r="E12747" s="46">
        <v>46507</v>
      </c>
      <c r="AO12747" s="376"/>
    </row>
    <row r="12748" spans="1:41" x14ac:dyDescent="0.25">
      <c r="A12748" s="44" t="s">
        <v>21789</v>
      </c>
      <c r="B12748" s="44" t="s">
        <v>925</v>
      </c>
      <c r="C12748" s="45">
        <v>260601</v>
      </c>
      <c r="D12748" s="45" t="s">
        <v>11363</v>
      </c>
      <c r="E12748" s="45" t="s">
        <v>17341</v>
      </c>
      <c r="AO12748" s="376"/>
    </row>
    <row r="12749" spans="1:41" x14ac:dyDescent="0.25">
      <c r="A12749" s="44" t="s">
        <v>21789</v>
      </c>
      <c r="B12749" s="44" t="s">
        <v>21470</v>
      </c>
      <c r="C12749" s="45">
        <v>260702</v>
      </c>
      <c r="D12749" s="45" t="s">
        <v>11363</v>
      </c>
      <c r="E12749" s="45" t="s">
        <v>11150</v>
      </c>
      <c r="AO12749" s="376"/>
    </row>
    <row r="12750" spans="1:41" x14ac:dyDescent="0.25">
      <c r="A12750" s="44" t="s">
        <v>21789</v>
      </c>
      <c r="B12750" s="44" t="s">
        <v>936</v>
      </c>
      <c r="C12750" s="45">
        <v>260703</v>
      </c>
      <c r="D12750" s="45" t="s">
        <v>11363</v>
      </c>
      <c r="E12750" s="45" t="s">
        <v>11150</v>
      </c>
      <c r="AO12750" s="376"/>
    </row>
    <row r="12751" spans="1:41" x14ac:dyDescent="0.3">
      <c r="A12751" s="333" t="s">
        <v>1075</v>
      </c>
      <c r="B12751" s="333" t="s">
        <v>8040</v>
      </c>
      <c r="C12751" s="125" t="s">
        <v>8041</v>
      </c>
      <c r="D12751" s="32" t="s">
        <v>20309</v>
      </c>
      <c r="E12751" s="125" t="s">
        <v>7871</v>
      </c>
      <c r="F12751" s="125" t="s">
        <v>1189</v>
      </c>
      <c r="G12751" s="125" t="s">
        <v>1190</v>
      </c>
      <c r="AO12751" s="376"/>
    </row>
    <row r="12752" spans="1:41" x14ac:dyDescent="0.25">
      <c r="A12752" s="44" t="s">
        <v>1075</v>
      </c>
      <c r="B12752" s="92" t="s">
        <v>9602</v>
      </c>
      <c r="C12752" s="45" t="s">
        <v>9334</v>
      </c>
      <c r="D12752" s="93" t="s">
        <v>9601</v>
      </c>
      <c r="E12752" s="94">
        <v>46568</v>
      </c>
      <c r="F12752" s="93"/>
      <c r="G12752" s="93"/>
      <c r="H12752" s="93"/>
      <c r="I12752" s="99"/>
      <c r="J12752" s="99"/>
      <c r="K12752" s="99"/>
      <c r="L12752" s="99"/>
      <c r="M12752" s="99"/>
      <c r="N12752" s="253"/>
      <c r="O12752" s="253"/>
      <c r="P12752" s="99"/>
      <c r="Q12752" s="99"/>
      <c r="R12752" s="99"/>
      <c r="S12752" s="99"/>
      <c r="T12752" s="99"/>
      <c r="U12752" s="99"/>
      <c r="V12752" s="99"/>
      <c r="W12752" s="99"/>
      <c r="X12752" s="99"/>
      <c r="Y12752" s="99"/>
      <c r="Z12752" s="99"/>
      <c r="AA12752" s="99"/>
      <c r="AB12752" s="99"/>
      <c r="AC12752" s="99"/>
      <c r="AD12752" s="99"/>
      <c r="AE12752" s="99"/>
      <c r="AF12752" s="99"/>
      <c r="AG12752" s="99"/>
      <c r="AH12752" s="31"/>
      <c r="AI12752" s="31"/>
      <c r="AJ12752" s="31"/>
      <c r="AK12752" s="31"/>
      <c r="AL12752" s="31"/>
      <c r="AO12752" s="376"/>
    </row>
    <row r="12753" spans="1:41" x14ac:dyDescent="0.25">
      <c r="A12753" s="44" t="s">
        <v>9960</v>
      </c>
      <c r="B12753" s="44" t="s">
        <v>6292</v>
      </c>
      <c r="C12753" s="45" t="s">
        <v>9951</v>
      </c>
      <c r="D12753" s="46" t="s">
        <v>21328</v>
      </c>
      <c r="E12753" s="46">
        <v>46568</v>
      </c>
      <c r="AO12753" s="376"/>
    </row>
    <row r="12754" spans="1:41" x14ac:dyDescent="0.25">
      <c r="A12754" s="44" t="s">
        <v>6513</v>
      </c>
      <c r="B12754" s="44" t="s">
        <v>2350</v>
      </c>
      <c r="C12754" s="45">
        <v>230105</v>
      </c>
      <c r="D12754" s="45" t="s">
        <v>11363</v>
      </c>
      <c r="E12754" s="45" t="s">
        <v>5265</v>
      </c>
      <c r="AO12754" s="376"/>
    </row>
    <row r="12755" spans="1:41" x14ac:dyDescent="0.25">
      <c r="A12755" s="44" t="s">
        <v>9499</v>
      </c>
      <c r="B12755" s="92" t="s">
        <v>9602</v>
      </c>
      <c r="C12755" s="45" t="s">
        <v>9334</v>
      </c>
      <c r="D12755" s="93" t="s">
        <v>9601</v>
      </c>
      <c r="E12755" s="94">
        <v>46568</v>
      </c>
      <c r="F12755" s="93"/>
      <c r="G12755" s="93"/>
      <c r="H12755" s="93"/>
      <c r="I12755" s="99"/>
      <c r="J12755" s="99"/>
      <c r="K12755" s="99"/>
      <c r="L12755" s="99"/>
      <c r="M12755" s="99"/>
      <c r="N12755" s="253"/>
      <c r="O12755" s="253"/>
      <c r="P12755" s="99"/>
      <c r="Q12755" s="99"/>
      <c r="R12755" s="99"/>
      <c r="S12755" s="99"/>
      <c r="T12755" s="99"/>
      <c r="U12755" s="99"/>
      <c r="V12755" s="99"/>
      <c r="W12755" s="99"/>
      <c r="X12755" s="99"/>
      <c r="Y12755" s="99"/>
      <c r="Z12755" s="99"/>
      <c r="AA12755" s="99"/>
      <c r="AB12755" s="99"/>
      <c r="AC12755" s="99"/>
      <c r="AD12755" s="99"/>
      <c r="AE12755" s="99"/>
      <c r="AF12755" s="99"/>
      <c r="AG12755" s="99"/>
      <c r="AH12755" s="31"/>
      <c r="AI12755" s="31"/>
      <c r="AJ12755" s="31"/>
      <c r="AK12755" s="31"/>
      <c r="AL12755" s="31"/>
      <c r="AO12755" s="376"/>
    </row>
    <row r="12756" spans="1:41" x14ac:dyDescent="0.25">
      <c r="A12756" s="44" t="s">
        <v>12719</v>
      </c>
      <c r="B12756" s="44" t="s">
        <v>1666</v>
      </c>
      <c r="C12756" s="45">
        <v>250101</v>
      </c>
      <c r="D12756" s="45" t="s">
        <v>11363</v>
      </c>
      <c r="E12756" s="45" t="s">
        <v>12551</v>
      </c>
      <c r="AO12756" s="376"/>
    </row>
    <row r="12757" spans="1:41" x14ac:dyDescent="0.25">
      <c r="A12757" s="44" t="s">
        <v>12719</v>
      </c>
      <c r="B12757" s="44" t="s">
        <v>5321</v>
      </c>
      <c r="C12757" s="45">
        <v>25010401</v>
      </c>
      <c r="D12757" s="45" t="s">
        <v>11363</v>
      </c>
      <c r="E12757" s="45" t="s">
        <v>12564</v>
      </c>
      <c r="AO12757" s="376"/>
    </row>
    <row r="12758" spans="1:41" x14ac:dyDescent="0.25">
      <c r="A12758" s="44" t="s">
        <v>12719</v>
      </c>
      <c r="B12758" s="44" t="s">
        <v>3176</v>
      </c>
      <c r="C12758" s="45">
        <v>25010402</v>
      </c>
      <c r="D12758" s="45" t="s">
        <v>11363</v>
      </c>
      <c r="E12758" s="45" t="s">
        <v>12564</v>
      </c>
      <c r="AO12758" s="376"/>
    </row>
    <row r="12759" spans="1:41" x14ac:dyDescent="0.25">
      <c r="A12759" s="44" t="s">
        <v>2564</v>
      </c>
      <c r="B12759" s="44" t="s">
        <v>2565</v>
      </c>
      <c r="C12759" s="45" t="s">
        <v>2566</v>
      </c>
      <c r="D12759" s="45" t="s">
        <v>11204</v>
      </c>
      <c r="E12759" s="45" t="s">
        <v>5139</v>
      </c>
      <c r="F12759" s="93"/>
      <c r="G12759" s="93"/>
      <c r="H12759" s="93"/>
      <c r="I12759" s="99"/>
      <c r="J12759" s="99"/>
      <c r="K12759" s="99"/>
      <c r="L12759" s="99"/>
      <c r="M12759" s="99"/>
      <c r="N12759" s="99"/>
      <c r="O12759" s="99"/>
      <c r="P12759" s="99"/>
      <c r="Q12759" s="99"/>
      <c r="R12759" s="99"/>
      <c r="S12759" s="99"/>
      <c r="T12759" s="99"/>
      <c r="U12759" s="99"/>
      <c r="V12759" s="99"/>
      <c r="W12759" s="99"/>
      <c r="X12759" s="99"/>
      <c r="Y12759" s="99"/>
      <c r="Z12759" s="99"/>
      <c r="AA12759" s="99"/>
      <c r="AB12759" s="99"/>
      <c r="AC12759" s="99"/>
      <c r="AD12759" s="99"/>
      <c r="AE12759" s="99"/>
      <c r="AF12759" s="99"/>
      <c r="AG12759" s="99"/>
      <c r="AH12759" s="31"/>
      <c r="AI12759" s="31"/>
      <c r="AJ12759" s="31"/>
      <c r="AK12759" s="31"/>
      <c r="AL12759" s="31"/>
      <c r="AO12759" s="376"/>
    </row>
    <row r="12760" spans="1:41" x14ac:dyDescent="0.25">
      <c r="A12760" s="44" t="s">
        <v>2564</v>
      </c>
      <c r="B12760" s="44" t="s">
        <v>8300</v>
      </c>
      <c r="C12760" s="45" t="s">
        <v>8301</v>
      </c>
      <c r="D12760" s="45" t="s">
        <v>11204</v>
      </c>
      <c r="E12760" s="45" t="s">
        <v>2538</v>
      </c>
      <c r="F12760" s="93"/>
      <c r="G12760" s="93"/>
      <c r="H12760" s="93"/>
      <c r="I12760" s="99"/>
      <c r="J12760" s="99"/>
      <c r="K12760" s="99"/>
      <c r="L12760" s="99"/>
      <c r="M12760" s="99"/>
      <c r="N12760" s="99"/>
      <c r="O12760" s="99"/>
      <c r="P12760" s="99"/>
      <c r="Q12760" s="99"/>
      <c r="R12760" s="99"/>
      <c r="S12760" s="99"/>
      <c r="T12760" s="99"/>
      <c r="U12760" s="99"/>
      <c r="V12760" s="99"/>
      <c r="W12760" s="99"/>
      <c r="X12760" s="99"/>
      <c r="Y12760" s="99"/>
      <c r="Z12760" s="99"/>
      <c r="AA12760" s="99"/>
      <c r="AB12760" s="99"/>
      <c r="AC12760" s="99"/>
      <c r="AD12760" s="99"/>
      <c r="AE12760" s="99"/>
      <c r="AF12760" s="99"/>
      <c r="AG12760" s="99"/>
      <c r="AH12760" s="31"/>
      <c r="AI12760" s="31"/>
      <c r="AJ12760" s="31"/>
      <c r="AK12760" s="31"/>
      <c r="AL12760" s="31"/>
      <c r="AO12760" s="376"/>
    </row>
    <row r="12761" spans="1:41" x14ac:dyDescent="0.25">
      <c r="A12761" s="44" t="s">
        <v>2564</v>
      </c>
      <c r="B12761" s="44" t="s">
        <v>2565</v>
      </c>
      <c r="C12761" s="45" t="s">
        <v>2566</v>
      </c>
      <c r="D12761" s="93" t="s">
        <v>17443</v>
      </c>
      <c r="E12761" s="45" t="s">
        <v>5139</v>
      </c>
      <c r="F12761" s="93"/>
      <c r="G12761" s="93"/>
      <c r="H12761" s="93"/>
      <c r="I12761" s="99"/>
      <c r="J12761" s="99"/>
      <c r="K12761" s="99"/>
      <c r="L12761" s="99"/>
      <c r="M12761" s="99"/>
      <c r="N12761" s="99"/>
      <c r="O12761" s="99"/>
      <c r="P12761" s="99"/>
      <c r="Q12761" s="99"/>
      <c r="R12761" s="99"/>
      <c r="S12761" s="99"/>
      <c r="T12761" s="99"/>
      <c r="U12761" s="99"/>
      <c r="V12761" s="99"/>
      <c r="W12761" s="99"/>
      <c r="X12761" s="99"/>
      <c r="Y12761" s="99"/>
      <c r="Z12761" s="99"/>
      <c r="AA12761" s="99"/>
      <c r="AB12761" s="99"/>
      <c r="AC12761" s="99"/>
      <c r="AD12761" s="99"/>
      <c r="AE12761" s="99"/>
      <c r="AF12761" s="99"/>
      <c r="AG12761" s="99"/>
      <c r="AH12761" s="31"/>
      <c r="AI12761" s="31"/>
      <c r="AJ12761" s="31"/>
      <c r="AK12761" s="31"/>
      <c r="AL12761" s="31"/>
      <c r="AO12761" s="376"/>
    </row>
    <row r="12762" spans="1:41" x14ac:dyDescent="0.25">
      <c r="A12762" s="44" t="s">
        <v>2564</v>
      </c>
      <c r="B12762" s="44" t="s">
        <v>8300</v>
      </c>
      <c r="C12762" s="45" t="s">
        <v>8301</v>
      </c>
      <c r="D12762" s="93" t="s">
        <v>17443</v>
      </c>
      <c r="E12762" s="45" t="s">
        <v>2538</v>
      </c>
      <c r="F12762" s="93"/>
      <c r="G12762" s="93"/>
      <c r="H12762" s="93"/>
      <c r="I12762" s="99"/>
      <c r="J12762" s="99"/>
      <c r="K12762" s="99"/>
      <c r="L12762" s="99"/>
      <c r="M12762" s="99"/>
      <c r="N12762" s="99"/>
      <c r="O12762" s="99"/>
      <c r="P12762" s="99"/>
      <c r="Q12762" s="99"/>
      <c r="R12762" s="99"/>
      <c r="S12762" s="99"/>
      <c r="T12762" s="99"/>
      <c r="U12762" s="99"/>
      <c r="V12762" s="99"/>
      <c r="W12762" s="99"/>
      <c r="X12762" s="99"/>
      <c r="Y12762" s="99"/>
      <c r="Z12762" s="99"/>
      <c r="AA12762" s="99"/>
      <c r="AB12762" s="99"/>
      <c r="AC12762" s="99"/>
      <c r="AD12762" s="99"/>
      <c r="AE12762" s="99"/>
      <c r="AF12762" s="99"/>
      <c r="AG12762" s="99"/>
      <c r="AH12762" s="31"/>
      <c r="AI12762" s="31"/>
      <c r="AJ12762" s="31"/>
      <c r="AK12762" s="31"/>
      <c r="AL12762" s="31"/>
      <c r="AO12762" s="376"/>
    </row>
    <row r="12763" spans="1:41" x14ac:dyDescent="0.25">
      <c r="A12763" s="44" t="s">
        <v>2564</v>
      </c>
      <c r="B12763" s="44" t="s">
        <v>2565</v>
      </c>
      <c r="C12763" s="45" t="s">
        <v>14151</v>
      </c>
      <c r="D12763" s="45" t="s">
        <v>9895</v>
      </c>
      <c r="E12763" s="46">
        <v>46477</v>
      </c>
      <c r="F12763" s="93"/>
      <c r="G12763" s="93"/>
      <c r="H12763" s="93"/>
      <c r="I12763" s="99"/>
      <c r="J12763" s="99"/>
      <c r="K12763" s="99"/>
      <c r="L12763" s="99"/>
      <c r="M12763" s="99"/>
      <c r="N12763" s="253"/>
      <c r="O12763" s="253"/>
      <c r="P12763" s="99"/>
      <c r="Q12763" s="99"/>
      <c r="R12763" s="99"/>
      <c r="S12763" s="99"/>
      <c r="T12763" s="99"/>
      <c r="U12763" s="99"/>
      <c r="V12763" s="99"/>
      <c r="W12763" s="99"/>
      <c r="X12763" s="99"/>
      <c r="Y12763" s="99"/>
      <c r="Z12763" s="99"/>
      <c r="AA12763" s="99"/>
      <c r="AB12763" s="99"/>
      <c r="AC12763" s="99"/>
      <c r="AD12763" s="99"/>
      <c r="AE12763" s="99"/>
      <c r="AF12763" s="99"/>
      <c r="AG12763" s="99"/>
      <c r="AH12763" s="31"/>
      <c r="AI12763" s="31"/>
      <c r="AJ12763" s="31"/>
      <c r="AK12763" s="31"/>
      <c r="AL12763" s="31"/>
      <c r="AO12763" s="376"/>
    </row>
    <row r="12764" spans="1:41" x14ac:dyDescent="0.25">
      <c r="A12764" s="44" t="s">
        <v>2564</v>
      </c>
      <c r="B12764" s="44" t="s">
        <v>8300</v>
      </c>
      <c r="C12764" s="45" t="s">
        <v>8301</v>
      </c>
      <c r="D12764" s="45" t="s">
        <v>9895</v>
      </c>
      <c r="E12764" s="45" t="s">
        <v>2538</v>
      </c>
      <c r="F12764" s="93"/>
      <c r="G12764" s="93"/>
      <c r="H12764" s="93"/>
      <c r="I12764" s="99"/>
      <c r="J12764" s="99"/>
      <c r="K12764" s="99"/>
      <c r="L12764" s="99"/>
      <c r="M12764" s="99"/>
      <c r="N12764" s="253"/>
      <c r="O12764" s="253"/>
      <c r="P12764" s="99"/>
      <c r="Q12764" s="99"/>
      <c r="R12764" s="99"/>
      <c r="S12764" s="99"/>
      <c r="T12764" s="99"/>
      <c r="U12764" s="99"/>
      <c r="V12764" s="99"/>
      <c r="W12764" s="99"/>
      <c r="X12764" s="99"/>
      <c r="Y12764" s="99"/>
      <c r="Z12764" s="99"/>
      <c r="AA12764" s="99"/>
      <c r="AB12764" s="99"/>
      <c r="AC12764" s="99"/>
      <c r="AD12764" s="99"/>
      <c r="AE12764" s="99"/>
      <c r="AF12764" s="99"/>
      <c r="AG12764" s="99"/>
      <c r="AH12764" s="31"/>
      <c r="AI12764" s="31"/>
      <c r="AJ12764" s="31"/>
      <c r="AK12764" s="31"/>
      <c r="AL12764" s="31"/>
      <c r="AO12764" s="376"/>
    </row>
    <row r="12765" spans="1:41" x14ac:dyDescent="0.3">
      <c r="A12765" s="333" t="s">
        <v>15403</v>
      </c>
      <c r="B12765" s="333" t="s">
        <v>1598</v>
      </c>
      <c r="C12765" s="125" t="s">
        <v>13387</v>
      </c>
      <c r="D12765" s="32" t="s">
        <v>20309</v>
      </c>
      <c r="E12765" s="125" t="s">
        <v>11886</v>
      </c>
      <c r="F12765" s="125" t="s">
        <v>1190</v>
      </c>
      <c r="G12765" s="125" t="s">
        <v>1190</v>
      </c>
      <c r="AO12765" s="376"/>
    </row>
    <row r="12766" spans="1:41" x14ac:dyDescent="0.25">
      <c r="A12766" s="44" t="s">
        <v>8893</v>
      </c>
      <c r="B12766" s="44" t="s">
        <v>15050</v>
      </c>
      <c r="C12766" s="45" t="s">
        <v>17049</v>
      </c>
      <c r="D12766" s="367" t="s">
        <v>3696</v>
      </c>
      <c r="E12766" s="328">
        <f>DATE(2029,9,10)</f>
        <v>47371</v>
      </c>
      <c r="F12766" s="32"/>
      <c r="G12766" s="32"/>
      <c r="H12766" s="32"/>
      <c r="I12766" s="31"/>
      <c r="J12766" s="31"/>
      <c r="K12766" s="31"/>
      <c r="L12766" s="31"/>
      <c r="M12766" s="31"/>
      <c r="N12766" s="31"/>
      <c r="O12766" s="31"/>
      <c r="P12766" s="31"/>
      <c r="Q12766" s="31"/>
      <c r="R12766" s="31"/>
      <c r="S12766" s="31"/>
      <c r="T12766" s="31"/>
      <c r="U12766" s="31"/>
      <c r="V12766" s="31"/>
      <c r="W12766" s="31"/>
      <c r="X12766" s="31"/>
      <c r="Y12766" s="31"/>
      <c r="Z12766" s="31"/>
      <c r="AA12766" s="31"/>
      <c r="AB12766" s="31"/>
      <c r="AC12766" s="31"/>
      <c r="AD12766" s="31"/>
      <c r="AE12766" s="31"/>
      <c r="AF12766" s="31"/>
      <c r="AG12766" s="31"/>
      <c r="AH12766" s="31"/>
      <c r="AI12766" s="31"/>
      <c r="AJ12766" s="31"/>
      <c r="AK12766" s="31"/>
      <c r="AL12766" s="31"/>
      <c r="AO12766" s="376"/>
    </row>
    <row r="12767" spans="1:41" x14ac:dyDescent="0.25">
      <c r="A12767" s="44" t="s">
        <v>16407</v>
      </c>
      <c r="B12767" s="44" t="s">
        <v>1880</v>
      </c>
      <c r="C12767" s="45" t="s">
        <v>4872</v>
      </c>
      <c r="D12767" s="46" t="s">
        <v>21328</v>
      </c>
      <c r="E12767" s="46">
        <v>46313</v>
      </c>
      <c r="AO12767" s="376"/>
    </row>
    <row r="12768" spans="1:41" x14ac:dyDescent="0.3">
      <c r="A12768" s="333" t="s">
        <v>2250</v>
      </c>
      <c r="B12768" s="333" t="s">
        <v>1172</v>
      </c>
      <c r="C12768" s="125" t="s">
        <v>8628</v>
      </c>
      <c r="D12768" s="32" t="s">
        <v>20309</v>
      </c>
      <c r="E12768" s="125" t="s">
        <v>8619</v>
      </c>
      <c r="F12768" s="125" t="s">
        <v>1189</v>
      </c>
      <c r="G12768" s="125" t="s">
        <v>1190</v>
      </c>
      <c r="AO12768" s="376"/>
    </row>
    <row r="12769" spans="1:41" x14ac:dyDescent="0.25">
      <c r="A12769" s="44" t="s">
        <v>2250</v>
      </c>
      <c r="B12769" s="44" t="s">
        <v>2251</v>
      </c>
      <c r="C12769" s="45" t="s">
        <v>2252</v>
      </c>
      <c r="D12769" s="45" t="s">
        <v>11204</v>
      </c>
      <c r="E12769" s="45" t="s">
        <v>4823</v>
      </c>
      <c r="F12769" s="93"/>
      <c r="G12769" s="93"/>
      <c r="H12769" s="93"/>
      <c r="I12769" s="99"/>
      <c r="J12769" s="99"/>
      <c r="K12769" s="99"/>
      <c r="L12769" s="99"/>
      <c r="M12769" s="99"/>
      <c r="N12769" s="99"/>
      <c r="O12769" s="99"/>
      <c r="P12769" s="99"/>
      <c r="Q12769" s="99"/>
      <c r="R12769" s="99"/>
      <c r="S12769" s="99"/>
      <c r="T12769" s="99"/>
      <c r="U12769" s="99"/>
      <c r="V12769" s="99"/>
      <c r="W12769" s="99"/>
      <c r="X12769" s="99"/>
      <c r="Y12769" s="99"/>
      <c r="Z12769" s="99"/>
      <c r="AA12769" s="99"/>
      <c r="AB12769" s="99"/>
      <c r="AC12769" s="99"/>
      <c r="AD12769" s="99"/>
      <c r="AE12769" s="99"/>
      <c r="AF12769" s="99"/>
      <c r="AG12769" s="99"/>
      <c r="AH12769" s="31"/>
      <c r="AI12769" s="31"/>
      <c r="AJ12769" s="31"/>
      <c r="AK12769" s="31"/>
      <c r="AL12769" s="31"/>
      <c r="AO12769" s="376"/>
    </row>
    <row r="12770" spans="1:41" x14ac:dyDescent="0.25">
      <c r="A12770" s="44" t="s">
        <v>2250</v>
      </c>
      <c r="B12770" s="44" t="s">
        <v>2251</v>
      </c>
      <c r="C12770" s="45" t="s">
        <v>2252</v>
      </c>
      <c r="D12770" s="93" t="s">
        <v>17443</v>
      </c>
      <c r="E12770" s="45" t="s">
        <v>7871</v>
      </c>
      <c r="F12770" s="93"/>
      <c r="G12770" s="93"/>
      <c r="H12770" s="93"/>
      <c r="I12770" s="99"/>
      <c r="J12770" s="99"/>
      <c r="K12770" s="99"/>
      <c r="L12770" s="99"/>
      <c r="M12770" s="99"/>
      <c r="N12770" s="99"/>
      <c r="O12770" s="99"/>
      <c r="P12770" s="99"/>
      <c r="Q12770" s="99"/>
      <c r="R12770" s="99"/>
      <c r="S12770" s="99"/>
      <c r="T12770" s="99"/>
      <c r="U12770" s="99"/>
      <c r="V12770" s="99"/>
      <c r="W12770" s="99"/>
      <c r="X12770" s="99"/>
      <c r="Y12770" s="99"/>
      <c r="Z12770" s="99"/>
      <c r="AA12770" s="99"/>
      <c r="AB12770" s="99"/>
      <c r="AC12770" s="99"/>
      <c r="AD12770" s="99"/>
      <c r="AE12770" s="99"/>
      <c r="AF12770" s="99"/>
      <c r="AG12770" s="99"/>
      <c r="AH12770" s="31"/>
      <c r="AI12770" s="31"/>
      <c r="AJ12770" s="31"/>
      <c r="AK12770" s="31"/>
      <c r="AL12770" s="31"/>
      <c r="AO12770" s="376"/>
    </row>
    <row r="12771" spans="1:41" x14ac:dyDescent="0.25">
      <c r="A12771" s="44" t="s">
        <v>783</v>
      </c>
      <c r="B12771" s="44" t="s">
        <v>17497</v>
      </c>
      <c r="C12771" s="45">
        <v>24060301</v>
      </c>
      <c r="D12771" s="45" t="s">
        <v>11363</v>
      </c>
      <c r="E12771" s="45" t="s">
        <v>4962</v>
      </c>
      <c r="AO12771" s="376"/>
    </row>
    <row r="12772" spans="1:41" x14ac:dyDescent="0.25">
      <c r="A12772" s="44" t="s">
        <v>783</v>
      </c>
      <c r="B12772" s="44" t="s">
        <v>17529</v>
      </c>
      <c r="C12772" s="45">
        <v>24120301</v>
      </c>
      <c r="D12772" s="45" t="s">
        <v>11363</v>
      </c>
      <c r="E12772" s="45" t="s">
        <v>12554</v>
      </c>
      <c r="AO12772" s="376"/>
    </row>
    <row r="12773" spans="1:41" x14ac:dyDescent="0.25">
      <c r="A12773" s="44" t="s">
        <v>783</v>
      </c>
      <c r="B12773" s="44" t="s">
        <v>1666</v>
      </c>
      <c r="C12773" s="45">
        <v>250101</v>
      </c>
      <c r="D12773" s="45" t="s">
        <v>11363</v>
      </c>
      <c r="E12773" s="45" t="s">
        <v>12551</v>
      </c>
      <c r="AO12773" s="376"/>
    </row>
    <row r="12774" spans="1:41" x14ac:dyDescent="0.25">
      <c r="A12774" s="44" t="s">
        <v>783</v>
      </c>
      <c r="B12774" s="44" t="s">
        <v>21449</v>
      </c>
      <c r="C12774" s="45">
        <v>260504</v>
      </c>
      <c r="D12774" s="45" t="s">
        <v>11363</v>
      </c>
      <c r="E12774" s="45" t="s">
        <v>21450</v>
      </c>
      <c r="AO12774" s="376"/>
    </row>
    <row r="12775" spans="1:41" x14ac:dyDescent="0.25">
      <c r="A12775" s="44" t="s">
        <v>71</v>
      </c>
      <c r="B12775" s="44" t="s">
        <v>7110</v>
      </c>
      <c r="C12775" s="45" t="s">
        <v>7119</v>
      </c>
      <c r="D12775" s="46" t="s">
        <v>21328</v>
      </c>
      <c r="E12775" s="46">
        <v>46523</v>
      </c>
      <c r="AO12775" s="376"/>
    </row>
    <row r="12776" spans="1:41" x14ac:dyDescent="0.25">
      <c r="A12776" s="44" t="s">
        <v>71</v>
      </c>
      <c r="B12776" s="44" t="s">
        <v>7110</v>
      </c>
      <c r="C12776" s="45" t="s">
        <v>7119</v>
      </c>
      <c r="D12776" s="46" t="s">
        <v>21328</v>
      </c>
      <c r="E12776" s="46">
        <v>46523</v>
      </c>
      <c r="AO12776" s="376"/>
    </row>
    <row r="12777" spans="1:41" x14ac:dyDescent="0.25">
      <c r="A12777" s="44" t="s">
        <v>3153</v>
      </c>
      <c r="B12777" s="44" t="s">
        <v>5130</v>
      </c>
      <c r="C12777" s="45">
        <v>22010701</v>
      </c>
      <c r="D12777" s="45" t="s">
        <v>11363</v>
      </c>
      <c r="E12777" s="45" t="s">
        <v>5131</v>
      </c>
      <c r="AO12777" s="376"/>
    </row>
    <row r="12778" spans="1:41" x14ac:dyDescent="0.25">
      <c r="A12778" s="44" t="s">
        <v>3153</v>
      </c>
      <c r="B12778" s="44" t="s">
        <v>924</v>
      </c>
      <c r="C12778" s="45">
        <v>22010702</v>
      </c>
      <c r="D12778" s="45" t="s">
        <v>11363</v>
      </c>
      <c r="E12778" s="45" t="s">
        <v>5131</v>
      </c>
      <c r="AO12778" s="376"/>
    </row>
    <row r="12779" spans="1:41" x14ac:dyDescent="0.25">
      <c r="A12779" s="135" t="s">
        <v>1076</v>
      </c>
      <c r="B12779" s="92" t="s">
        <v>3872</v>
      </c>
      <c r="C12779" s="93" t="s">
        <v>3873</v>
      </c>
      <c r="D12779" s="93" t="s">
        <v>1201</v>
      </c>
      <c r="E12779" s="94">
        <v>46651</v>
      </c>
      <c r="F12779" s="93"/>
      <c r="G12779" s="93"/>
      <c r="H12779" s="93" t="s">
        <v>1190</v>
      </c>
      <c r="I12779" s="99"/>
      <c r="J12779" s="99"/>
      <c r="K12779" s="99"/>
      <c r="L12779" s="99"/>
      <c r="M12779" s="99"/>
      <c r="N12779" s="253"/>
      <c r="O12779" s="99"/>
      <c r="P12779" s="99"/>
      <c r="Q12779" s="99"/>
      <c r="R12779" s="99"/>
      <c r="S12779" s="99"/>
      <c r="T12779" s="99"/>
      <c r="U12779" s="99"/>
      <c r="V12779" s="99"/>
      <c r="W12779" s="99"/>
      <c r="X12779" s="99"/>
      <c r="Y12779" s="99"/>
      <c r="Z12779" s="99"/>
      <c r="AA12779" s="99"/>
      <c r="AB12779" s="99"/>
      <c r="AC12779" s="99"/>
      <c r="AD12779" s="99"/>
      <c r="AE12779" s="99"/>
      <c r="AF12779" s="99"/>
      <c r="AG12779" s="99"/>
      <c r="AH12779" s="31"/>
      <c r="AI12779" s="31"/>
      <c r="AJ12779" s="31"/>
      <c r="AK12779" s="31"/>
      <c r="AL12779" s="31"/>
      <c r="AO12779" s="376"/>
    </row>
    <row r="12780" spans="1:41" x14ac:dyDescent="0.25">
      <c r="A12780" s="44" t="s">
        <v>784</v>
      </c>
      <c r="B12780" s="44" t="s">
        <v>2350</v>
      </c>
      <c r="C12780" s="45">
        <v>230105</v>
      </c>
      <c r="D12780" s="45" t="s">
        <v>11363</v>
      </c>
      <c r="E12780" s="45" t="s">
        <v>5265</v>
      </c>
      <c r="AO12780" s="376"/>
    </row>
    <row r="12781" spans="1:41" x14ac:dyDescent="0.3">
      <c r="A12781" s="57" t="s">
        <v>1251</v>
      </c>
      <c r="B12781" s="57" t="s">
        <v>1319</v>
      </c>
      <c r="C12781" s="62" t="s">
        <v>1328</v>
      </c>
      <c r="D12781" s="62" t="s">
        <v>20886</v>
      </c>
      <c r="E12781" s="368" t="s">
        <v>9707</v>
      </c>
      <c r="F12781" s="32"/>
      <c r="G12781" s="32"/>
      <c r="H12781" s="32"/>
      <c r="I12781" s="31"/>
      <c r="J12781" s="31"/>
      <c r="K12781" s="31"/>
      <c r="L12781" s="31"/>
      <c r="M12781" s="31"/>
      <c r="N12781" s="31"/>
      <c r="O12781" s="31"/>
      <c r="P12781" s="31"/>
      <c r="Q12781" s="31"/>
      <c r="R12781" s="31"/>
      <c r="S12781" s="31"/>
      <c r="T12781" s="31"/>
      <c r="U12781" s="31"/>
      <c r="V12781" s="31"/>
      <c r="W12781" s="31"/>
      <c r="X12781" s="31"/>
      <c r="Y12781" s="31"/>
      <c r="Z12781" s="31"/>
      <c r="AA12781" s="31"/>
      <c r="AB12781" s="31"/>
      <c r="AC12781" s="31"/>
      <c r="AD12781" s="31"/>
      <c r="AE12781" s="31"/>
      <c r="AF12781" s="31"/>
      <c r="AG12781" s="31"/>
      <c r="AH12781" s="31"/>
      <c r="AI12781" s="31"/>
      <c r="AJ12781" s="31"/>
      <c r="AK12781" s="31"/>
      <c r="AL12781" s="31"/>
      <c r="AO12781" s="376"/>
    </row>
    <row r="12782" spans="1:41" x14ac:dyDescent="0.25">
      <c r="A12782" s="131" t="s">
        <v>10200</v>
      </c>
      <c r="B12782" s="92" t="s">
        <v>10212</v>
      </c>
      <c r="C12782" s="93" t="s">
        <v>10213</v>
      </c>
      <c r="D12782" s="93" t="s">
        <v>1201</v>
      </c>
      <c r="E12782" s="94">
        <v>47012</v>
      </c>
      <c r="F12782" s="93"/>
      <c r="G12782" s="93"/>
      <c r="H12782" s="93"/>
      <c r="I12782" s="99"/>
      <c r="J12782" s="99"/>
      <c r="K12782" s="99"/>
      <c r="L12782" s="99"/>
      <c r="M12782" s="99"/>
      <c r="N12782" s="253"/>
      <c r="O12782" s="99"/>
      <c r="P12782" s="99"/>
      <c r="Q12782" s="99"/>
      <c r="R12782" s="99"/>
      <c r="S12782" s="99"/>
      <c r="T12782" s="99"/>
      <c r="U12782" s="99"/>
      <c r="V12782" s="99"/>
      <c r="W12782" s="99"/>
      <c r="X12782" s="99"/>
      <c r="Y12782" s="99"/>
      <c r="Z12782" s="99"/>
      <c r="AA12782" s="99"/>
      <c r="AB12782" s="99"/>
      <c r="AC12782" s="99"/>
      <c r="AD12782" s="99"/>
      <c r="AE12782" s="99"/>
      <c r="AF12782" s="99"/>
      <c r="AG12782" s="99"/>
      <c r="AH12782" s="31"/>
      <c r="AI12782" s="31"/>
      <c r="AJ12782" s="31"/>
      <c r="AK12782" s="31"/>
      <c r="AL12782" s="31"/>
      <c r="AO12782" s="376"/>
    </row>
    <row r="12783" spans="1:41" x14ac:dyDescent="0.25">
      <c r="A12783" s="91" t="s">
        <v>785</v>
      </c>
      <c r="B12783" s="92" t="s">
        <v>19284</v>
      </c>
      <c r="C12783" s="93" t="s">
        <v>19285</v>
      </c>
      <c r="D12783" s="93" t="s">
        <v>1201</v>
      </c>
      <c r="E12783" s="94">
        <v>46582</v>
      </c>
      <c r="F12783" s="93"/>
      <c r="G12783" s="93"/>
      <c r="H12783" s="93"/>
      <c r="I12783" s="99"/>
      <c r="J12783" s="99"/>
      <c r="K12783" s="99"/>
      <c r="L12783" s="99"/>
      <c r="M12783" s="99"/>
      <c r="N12783" s="99"/>
      <c r="O12783" s="99"/>
      <c r="P12783" s="99"/>
      <c r="Q12783" s="99"/>
      <c r="R12783" s="99"/>
      <c r="S12783" s="99"/>
      <c r="T12783" s="99"/>
      <c r="U12783" s="99"/>
      <c r="V12783" s="99"/>
      <c r="W12783" s="99"/>
      <c r="X12783" s="99"/>
      <c r="Y12783" s="99"/>
      <c r="Z12783" s="99"/>
      <c r="AA12783" s="99"/>
      <c r="AB12783" s="99"/>
      <c r="AC12783" s="99"/>
      <c r="AD12783" s="99"/>
      <c r="AE12783" s="99"/>
      <c r="AF12783" s="99"/>
      <c r="AG12783" s="99"/>
      <c r="AH12783" s="31"/>
      <c r="AI12783" s="31"/>
      <c r="AJ12783" s="31"/>
      <c r="AK12783" s="31"/>
      <c r="AL12783" s="31"/>
      <c r="AO12783" s="376"/>
    </row>
    <row r="12784" spans="1:41" x14ac:dyDescent="0.25">
      <c r="A12784" s="44" t="s">
        <v>785</v>
      </c>
      <c r="B12784" s="44" t="s">
        <v>2350</v>
      </c>
      <c r="C12784" s="45">
        <v>220105</v>
      </c>
      <c r="D12784" s="45" t="s">
        <v>11363</v>
      </c>
      <c r="E12784" s="45" t="s">
        <v>2593</v>
      </c>
      <c r="AO12784" s="376"/>
    </row>
    <row r="12785" spans="1:41" x14ac:dyDescent="0.25">
      <c r="A12785" s="44" t="s">
        <v>5330</v>
      </c>
      <c r="B12785" s="44" t="s">
        <v>3474</v>
      </c>
      <c r="C12785" s="45">
        <v>220605</v>
      </c>
      <c r="D12785" s="45" t="s">
        <v>11363</v>
      </c>
      <c r="E12785" s="45" t="s">
        <v>5155</v>
      </c>
      <c r="AO12785" s="376"/>
    </row>
    <row r="12786" spans="1:41" x14ac:dyDescent="0.25">
      <c r="A12786" s="44" t="s">
        <v>8403</v>
      </c>
      <c r="B12786" s="44" t="s">
        <v>3042</v>
      </c>
      <c r="C12786" s="45">
        <v>230903</v>
      </c>
      <c r="D12786" s="45" t="s">
        <v>11363</v>
      </c>
      <c r="E12786" s="45" t="s">
        <v>7871</v>
      </c>
      <c r="AO12786" s="376"/>
    </row>
    <row r="12787" spans="1:41" x14ac:dyDescent="0.25">
      <c r="A12787" s="44" t="s">
        <v>21790</v>
      </c>
      <c r="B12787" s="44" t="s">
        <v>9248</v>
      </c>
      <c r="C12787" s="45">
        <v>260105</v>
      </c>
      <c r="D12787" s="45" t="s">
        <v>11363</v>
      </c>
      <c r="E12787" s="45" t="s">
        <v>17625</v>
      </c>
      <c r="AO12787" s="376"/>
    </row>
    <row r="12788" spans="1:41" x14ac:dyDescent="0.25">
      <c r="A12788" s="44" t="s">
        <v>18129</v>
      </c>
      <c r="B12788" s="44" t="s">
        <v>9237</v>
      </c>
      <c r="C12788" s="45">
        <v>24010401</v>
      </c>
      <c r="D12788" s="45" t="s">
        <v>11363</v>
      </c>
      <c r="E12788" s="45" t="s">
        <v>9238</v>
      </c>
      <c r="AO12788" s="376"/>
    </row>
    <row r="12789" spans="1:41" x14ac:dyDescent="0.25">
      <c r="A12789" s="44" t="s">
        <v>18129</v>
      </c>
      <c r="B12789" s="44" t="s">
        <v>3176</v>
      </c>
      <c r="C12789" s="45">
        <v>24010402</v>
      </c>
      <c r="D12789" s="45" t="s">
        <v>11363</v>
      </c>
      <c r="E12789" s="45" t="s">
        <v>9238</v>
      </c>
      <c r="AO12789" s="376"/>
    </row>
    <row r="12790" spans="1:41" x14ac:dyDescent="0.25">
      <c r="A12790" s="44" t="s">
        <v>18129</v>
      </c>
      <c r="B12790" s="44" t="s">
        <v>10348</v>
      </c>
      <c r="C12790" s="45">
        <v>240501</v>
      </c>
      <c r="D12790" s="45" t="s">
        <v>11363</v>
      </c>
      <c r="E12790" s="45" t="s">
        <v>10349</v>
      </c>
      <c r="AO12790" s="376"/>
    </row>
    <row r="12791" spans="1:41" x14ac:dyDescent="0.25">
      <c r="A12791" s="44" t="s">
        <v>786</v>
      </c>
      <c r="B12791" s="44" t="s">
        <v>3841</v>
      </c>
      <c r="C12791" s="45">
        <v>24060401</v>
      </c>
      <c r="D12791" s="45" t="s">
        <v>11363</v>
      </c>
      <c r="E12791" s="45" t="s">
        <v>4962</v>
      </c>
      <c r="AO12791" s="376"/>
    </row>
    <row r="12792" spans="1:41" x14ac:dyDescent="0.25">
      <c r="A12792" s="44" t="s">
        <v>786</v>
      </c>
      <c r="B12792" s="44" t="s">
        <v>926</v>
      </c>
      <c r="C12792" s="45">
        <v>24060402</v>
      </c>
      <c r="D12792" s="45" t="s">
        <v>11363</v>
      </c>
      <c r="E12792" s="45" t="s">
        <v>4962</v>
      </c>
      <c r="AO12792" s="376"/>
    </row>
    <row r="12793" spans="1:41" x14ac:dyDescent="0.25">
      <c r="A12793" s="44" t="s">
        <v>8143</v>
      </c>
      <c r="B12793" s="44" t="s">
        <v>21348</v>
      </c>
      <c r="C12793" s="45" t="s">
        <v>8132</v>
      </c>
      <c r="D12793" s="45" t="s">
        <v>21447</v>
      </c>
      <c r="E12793" s="46">
        <v>46752</v>
      </c>
      <c r="AO12793" s="376"/>
    </row>
    <row r="12794" spans="1:41" x14ac:dyDescent="0.25">
      <c r="A12794" s="44" t="s">
        <v>6514</v>
      </c>
      <c r="B12794" s="44" t="s">
        <v>17497</v>
      </c>
      <c r="C12794" s="45">
        <v>24060301</v>
      </c>
      <c r="D12794" s="45" t="s">
        <v>11363</v>
      </c>
      <c r="E12794" s="45" t="s">
        <v>4962</v>
      </c>
      <c r="AO12794" s="376"/>
    </row>
    <row r="12795" spans="1:41" x14ac:dyDescent="0.25">
      <c r="A12795" s="44" t="s">
        <v>6514</v>
      </c>
      <c r="B12795" s="44" t="s">
        <v>10361</v>
      </c>
      <c r="C12795" s="45">
        <v>24060302</v>
      </c>
      <c r="D12795" s="45" t="s">
        <v>11363</v>
      </c>
      <c r="E12795" s="45" t="s">
        <v>4962</v>
      </c>
      <c r="AO12795" s="376"/>
    </row>
    <row r="12796" spans="1:41" x14ac:dyDescent="0.25">
      <c r="A12796" s="44" t="s">
        <v>6514</v>
      </c>
      <c r="B12796" s="44" t="s">
        <v>3841</v>
      </c>
      <c r="C12796" s="45">
        <v>24060401</v>
      </c>
      <c r="D12796" s="45" t="s">
        <v>11363</v>
      </c>
      <c r="E12796" s="45" t="s">
        <v>4962</v>
      </c>
      <c r="AO12796" s="376"/>
    </row>
    <row r="12797" spans="1:41" x14ac:dyDescent="0.25">
      <c r="A12797" s="44" t="s">
        <v>6514</v>
      </c>
      <c r="B12797" s="44" t="s">
        <v>926</v>
      </c>
      <c r="C12797" s="45">
        <v>24060402</v>
      </c>
      <c r="D12797" s="45" t="s">
        <v>11363</v>
      </c>
      <c r="E12797" s="45" t="s">
        <v>4962</v>
      </c>
      <c r="AO12797" s="376"/>
    </row>
    <row r="12798" spans="1:41" x14ac:dyDescent="0.25">
      <c r="A12798" s="44" t="s">
        <v>6514</v>
      </c>
      <c r="B12798" s="44" t="s">
        <v>199</v>
      </c>
      <c r="C12798" s="45">
        <v>241001</v>
      </c>
      <c r="D12798" s="45" t="s">
        <v>11363</v>
      </c>
      <c r="E12798" s="45" t="s">
        <v>5332</v>
      </c>
      <c r="AO12798" s="376"/>
    </row>
    <row r="12799" spans="1:41" x14ac:dyDescent="0.25">
      <c r="A12799" s="44" t="s">
        <v>6514</v>
      </c>
      <c r="B12799" s="44" t="s">
        <v>5321</v>
      </c>
      <c r="C12799" s="45">
        <v>25010401</v>
      </c>
      <c r="D12799" s="45" t="s">
        <v>11363</v>
      </c>
      <c r="E12799" s="45" t="s">
        <v>12564</v>
      </c>
      <c r="AO12799" s="376"/>
    </row>
    <row r="12800" spans="1:41" x14ac:dyDescent="0.25">
      <c r="A12800" s="44" t="s">
        <v>6514</v>
      </c>
      <c r="B12800" s="44" t="s">
        <v>15615</v>
      </c>
      <c r="C12800" s="45">
        <v>250902</v>
      </c>
      <c r="D12800" s="45" t="s">
        <v>11363</v>
      </c>
      <c r="E12800" s="45" t="s">
        <v>4972</v>
      </c>
      <c r="AO12800" s="376"/>
    </row>
    <row r="12801" spans="1:41" x14ac:dyDescent="0.25">
      <c r="A12801" s="44" t="s">
        <v>6514</v>
      </c>
      <c r="B12801" s="44" t="s">
        <v>3176</v>
      </c>
      <c r="C12801" s="45">
        <v>26010402</v>
      </c>
      <c r="D12801" s="45" t="s">
        <v>11363</v>
      </c>
      <c r="E12801" s="45" t="s">
        <v>17459</v>
      </c>
      <c r="AO12801" s="376"/>
    </row>
    <row r="12802" spans="1:41" x14ac:dyDescent="0.25">
      <c r="A12802" s="44" t="s">
        <v>6514</v>
      </c>
      <c r="B12802" s="44" t="s">
        <v>3052</v>
      </c>
      <c r="C12802" s="45">
        <v>260502</v>
      </c>
      <c r="D12802" s="45" t="s">
        <v>11363</v>
      </c>
      <c r="E12802" s="45" t="s">
        <v>10349</v>
      </c>
      <c r="AO12802" s="376"/>
    </row>
    <row r="12803" spans="1:41" x14ac:dyDescent="0.25">
      <c r="A12803" s="44" t="s">
        <v>6514</v>
      </c>
      <c r="B12803" s="44" t="s">
        <v>7768</v>
      </c>
      <c r="C12803" s="45">
        <v>260503</v>
      </c>
      <c r="D12803" s="45" t="s">
        <v>11363</v>
      </c>
      <c r="E12803" s="45" t="s">
        <v>10349</v>
      </c>
      <c r="AO12803" s="376"/>
    </row>
    <row r="12804" spans="1:41" x14ac:dyDescent="0.25">
      <c r="A12804" s="44" t="s">
        <v>6514</v>
      </c>
      <c r="B12804" s="44" t="s">
        <v>21449</v>
      </c>
      <c r="C12804" s="45">
        <v>260504</v>
      </c>
      <c r="D12804" s="45" t="s">
        <v>11363</v>
      </c>
      <c r="E12804" s="45" t="s">
        <v>21450</v>
      </c>
      <c r="AO12804" s="376"/>
    </row>
    <row r="12805" spans="1:41" x14ac:dyDescent="0.25">
      <c r="A12805" s="44" t="s">
        <v>6514</v>
      </c>
      <c r="B12805" s="44" t="s">
        <v>21452</v>
      </c>
      <c r="C12805" s="45">
        <v>26060201</v>
      </c>
      <c r="D12805" s="45" t="s">
        <v>11363</v>
      </c>
      <c r="E12805" s="45" t="s">
        <v>9840</v>
      </c>
      <c r="AO12805" s="376"/>
    </row>
    <row r="12806" spans="1:41" x14ac:dyDescent="0.25">
      <c r="A12806" s="44" t="s">
        <v>6514</v>
      </c>
      <c r="B12806" s="44" t="s">
        <v>927</v>
      </c>
      <c r="C12806" s="45">
        <v>26060202</v>
      </c>
      <c r="D12806" s="45" t="s">
        <v>11363</v>
      </c>
      <c r="E12806" s="45" t="s">
        <v>9840</v>
      </c>
      <c r="AO12806" s="376"/>
    </row>
    <row r="12807" spans="1:41" x14ac:dyDescent="0.3">
      <c r="A12807" s="333" t="s">
        <v>15547</v>
      </c>
      <c r="B12807" s="333" t="s">
        <v>15583</v>
      </c>
      <c r="C12807" s="125" t="s">
        <v>15584</v>
      </c>
      <c r="D12807" s="32" t="s">
        <v>20309</v>
      </c>
      <c r="E12807" s="125" t="s">
        <v>15591</v>
      </c>
      <c r="F12807" s="125" t="s">
        <v>1189</v>
      </c>
      <c r="G12807" s="125" t="s">
        <v>1190</v>
      </c>
      <c r="AO12807" s="376"/>
    </row>
    <row r="12808" spans="1:41" x14ac:dyDescent="0.25">
      <c r="A12808" s="44" t="s">
        <v>2420</v>
      </c>
      <c r="B12808" s="44" t="s">
        <v>923</v>
      </c>
      <c r="C12808" s="45">
        <v>220303</v>
      </c>
      <c r="D12808" s="45" t="s">
        <v>11363</v>
      </c>
      <c r="E12808" s="45" t="s">
        <v>2593</v>
      </c>
      <c r="AO12808" s="376"/>
    </row>
    <row r="12809" spans="1:41" x14ac:dyDescent="0.25">
      <c r="A12809" s="44" t="s">
        <v>6515</v>
      </c>
      <c r="B12809" s="44" t="s">
        <v>3176</v>
      </c>
      <c r="C12809" s="45">
        <v>23010402</v>
      </c>
      <c r="D12809" s="45" t="s">
        <v>11363</v>
      </c>
      <c r="E12809" s="45" t="s">
        <v>5322</v>
      </c>
      <c r="AO12809" s="376"/>
    </row>
    <row r="12810" spans="1:41" x14ac:dyDescent="0.25">
      <c r="A12810" s="44" t="s">
        <v>23</v>
      </c>
      <c r="B12810" s="44" t="s">
        <v>145</v>
      </c>
      <c r="C12810" s="45" t="s">
        <v>6340</v>
      </c>
      <c r="D12810" s="46" t="s">
        <v>21328</v>
      </c>
      <c r="E12810" s="46">
        <v>46441</v>
      </c>
      <c r="AO12810" s="376"/>
    </row>
    <row r="12811" spans="1:41" x14ac:dyDescent="0.25">
      <c r="A12811" s="44" t="s">
        <v>23</v>
      </c>
      <c r="B12811" s="44" t="s">
        <v>145</v>
      </c>
      <c r="C12811" s="45" t="s">
        <v>6340</v>
      </c>
      <c r="D12811" s="46" t="s">
        <v>21328</v>
      </c>
      <c r="E12811" s="46">
        <v>46441</v>
      </c>
      <c r="AO12811" s="376"/>
    </row>
    <row r="12812" spans="1:41" x14ac:dyDescent="0.25">
      <c r="A12812" s="44" t="s">
        <v>23</v>
      </c>
      <c r="B12812" s="44" t="s">
        <v>145</v>
      </c>
      <c r="C12812" s="45" t="s">
        <v>6340</v>
      </c>
      <c r="D12812" s="46" t="s">
        <v>21328</v>
      </c>
      <c r="E12812" s="46">
        <v>46441</v>
      </c>
      <c r="AO12812" s="376"/>
    </row>
    <row r="12813" spans="1:41" x14ac:dyDescent="0.25">
      <c r="A12813" s="44" t="s">
        <v>12720</v>
      </c>
      <c r="B12813" s="44" t="s">
        <v>5130</v>
      </c>
      <c r="C12813" s="45">
        <v>22010701</v>
      </c>
      <c r="D12813" s="45" t="s">
        <v>11363</v>
      </c>
      <c r="E12813" s="45" t="s">
        <v>5131</v>
      </c>
      <c r="AO12813" s="376"/>
    </row>
    <row r="12814" spans="1:41" x14ac:dyDescent="0.25">
      <c r="A12814" s="44" t="s">
        <v>12720</v>
      </c>
      <c r="B12814" s="44" t="s">
        <v>924</v>
      </c>
      <c r="C12814" s="45">
        <v>22010702</v>
      </c>
      <c r="D12814" s="45" t="s">
        <v>11363</v>
      </c>
      <c r="E12814" s="45" t="s">
        <v>5131</v>
      </c>
      <c r="AO12814" s="376"/>
    </row>
    <row r="12815" spans="1:41" x14ac:dyDescent="0.25">
      <c r="A12815" s="44" t="s">
        <v>12720</v>
      </c>
      <c r="B12815" s="44" t="s">
        <v>199</v>
      </c>
      <c r="C12815" s="45">
        <v>241001</v>
      </c>
      <c r="D12815" s="45" t="s">
        <v>11363</v>
      </c>
      <c r="E12815" s="45" t="s">
        <v>5332</v>
      </c>
      <c r="AO12815" s="376"/>
    </row>
    <row r="12816" spans="1:41" x14ac:dyDescent="0.25">
      <c r="A12816" s="44" t="s">
        <v>12720</v>
      </c>
      <c r="B12816" s="44" t="s">
        <v>17452</v>
      </c>
      <c r="C12816" s="45">
        <v>25010501</v>
      </c>
      <c r="D12816" s="45" t="s">
        <v>11363</v>
      </c>
      <c r="E12816" s="45" t="s">
        <v>12551</v>
      </c>
      <c r="AO12816" s="376"/>
    </row>
    <row r="12817" spans="1:41" x14ac:dyDescent="0.25">
      <c r="A12817" s="44" t="s">
        <v>12720</v>
      </c>
      <c r="B12817" s="44" t="s">
        <v>5129</v>
      </c>
      <c r="C12817" s="45">
        <v>25010502</v>
      </c>
      <c r="D12817" s="45" t="s">
        <v>11363</v>
      </c>
      <c r="E12817" s="45" t="s">
        <v>12551</v>
      </c>
      <c r="AO12817" s="376"/>
    </row>
    <row r="12818" spans="1:41" x14ac:dyDescent="0.25">
      <c r="A12818" s="44" t="s">
        <v>21791</v>
      </c>
      <c r="B12818" s="44" t="s">
        <v>21449</v>
      </c>
      <c r="C12818" s="45">
        <v>260504</v>
      </c>
      <c r="D12818" s="45" t="s">
        <v>11363</v>
      </c>
      <c r="E12818" s="45" t="s">
        <v>21450</v>
      </c>
      <c r="AO12818" s="376"/>
    </row>
    <row r="12819" spans="1:41" x14ac:dyDescent="0.25">
      <c r="A12819" s="44" t="s">
        <v>16790</v>
      </c>
      <c r="B12819" s="44" t="s">
        <v>16791</v>
      </c>
      <c r="C12819" s="45" t="s">
        <v>17050</v>
      </c>
      <c r="D12819" s="367" t="s">
        <v>3696</v>
      </c>
      <c r="E12819" s="328">
        <f>DATE(2029,7,17)</f>
        <v>47316</v>
      </c>
      <c r="F12819" s="32"/>
      <c r="G12819" s="32"/>
      <c r="H12819" s="32"/>
      <c r="I12819" s="31"/>
      <c r="J12819" s="31"/>
      <c r="K12819" s="31"/>
      <c r="L12819" s="31"/>
      <c r="M12819" s="31"/>
      <c r="N12819" s="31"/>
      <c r="O12819" s="31"/>
      <c r="P12819" s="31"/>
      <c r="Q12819" s="31"/>
      <c r="R12819" s="31"/>
      <c r="S12819" s="31"/>
      <c r="T12819" s="31"/>
      <c r="U12819" s="31"/>
      <c r="V12819" s="31"/>
      <c r="W12819" s="31"/>
      <c r="X12819" s="31"/>
      <c r="Y12819" s="31"/>
      <c r="Z12819" s="31"/>
      <c r="AA12819" s="31"/>
      <c r="AB12819" s="31"/>
      <c r="AC12819" s="31"/>
      <c r="AD12819" s="31"/>
      <c r="AE12819" s="31"/>
      <c r="AF12819" s="31"/>
      <c r="AG12819" s="31"/>
      <c r="AH12819" s="31"/>
      <c r="AI12819" s="31"/>
      <c r="AJ12819" s="31"/>
      <c r="AK12819" s="31"/>
      <c r="AL12819" s="31"/>
      <c r="AO12819" s="376"/>
    </row>
    <row r="12820" spans="1:41" x14ac:dyDescent="0.25">
      <c r="A12820" s="44" t="s">
        <v>18130</v>
      </c>
      <c r="B12820" s="44" t="s">
        <v>2355</v>
      </c>
      <c r="C12820" s="45">
        <v>251001</v>
      </c>
      <c r="D12820" s="45" t="s">
        <v>11363</v>
      </c>
      <c r="E12820" s="45" t="s">
        <v>11146</v>
      </c>
      <c r="AO12820" s="376"/>
    </row>
    <row r="12821" spans="1:41" x14ac:dyDescent="0.25">
      <c r="A12821" s="44" t="s">
        <v>10646</v>
      </c>
      <c r="B12821" s="44" t="s">
        <v>9248</v>
      </c>
      <c r="C12821" s="45">
        <v>240101</v>
      </c>
      <c r="D12821" s="45" t="s">
        <v>11363</v>
      </c>
      <c r="E12821" s="45" t="s">
        <v>9249</v>
      </c>
      <c r="AO12821" s="376"/>
    </row>
    <row r="12822" spans="1:41" x14ac:dyDescent="0.25">
      <c r="A12822" s="44" t="s">
        <v>19400</v>
      </c>
      <c r="B12822" s="319" t="s">
        <v>19510</v>
      </c>
      <c r="C12822" s="318" t="s">
        <v>19768</v>
      </c>
      <c r="D12822" s="93" t="s">
        <v>19934</v>
      </c>
      <c r="E12822" s="320">
        <v>46387</v>
      </c>
      <c r="F12822" s="93"/>
      <c r="G12822" s="93"/>
      <c r="H12822" s="93"/>
      <c r="I12822" s="99"/>
      <c r="J12822" s="99"/>
      <c r="K12822" s="99"/>
      <c r="L12822" s="99"/>
      <c r="M12822" s="99"/>
      <c r="N12822" s="99"/>
      <c r="O12822" s="99"/>
      <c r="P12822" s="99"/>
      <c r="Q12822" s="99"/>
      <c r="R12822" s="99"/>
      <c r="S12822" s="99"/>
      <c r="T12822" s="99"/>
      <c r="U12822" s="99"/>
      <c r="V12822" s="99"/>
      <c r="W12822" s="99"/>
      <c r="X12822" s="99"/>
      <c r="Y12822" s="99"/>
      <c r="Z12822" s="99"/>
      <c r="AA12822" s="99"/>
      <c r="AB12822" s="99"/>
      <c r="AC12822" s="99"/>
      <c r="AD12822" s="99"/>
      <c r="AE12822" s="99"/>
      <c r="AF12822" s="99"/>
      <c r="AG12822" s="99"/>
      <c r="AH12822" s="31"/>
      <c r="AI12822" s="31"/>
      <c r="AJ12822" s="31"/>
      <c r="AK12822" s="31"/>
      <c r="AL12822" s="31"/>
      <c r="AO12822" s="376"/>
    </row>
    <row r="12823" spans="1:41" x14ac:dyDescent="0.3">
      <c r="A12823" s="57" t="s">
        <v>2162</v>
      </c>
      <c r="B12823" s="57" t="s">
        <v>199</v>
      </c>
      <c r="C12823" s="62" t="s">
        <v>4751</v>
      </c>
      <c r="D12823" s="62" t="s">
        <v>20886</v>
      </c>
      <c r="E12823" s="368" t="s">
        <v>9707</v>
      </c>
      <c r="F12823" s="32"/>
      <c r="G12823" s="32"/>
      <c r="H12823" s="32"/>
      <c r="I12823" s="31"/>
      <c r="J12823" s="31"/>
      <c r="K12823" s="31"/>
      <c r="L12823" s="31"/>
      <c r="M12823" s="31"/>
      <c r="N12823" s="31"/>
      <c r="O12823" s="31"/>
      <c r="P12823" s="31"/>
      <c r="Q12823" s="31"/>
      <c r="R12823" s="31"/>
      <c r="S12823" s="31"/>
      <c r="T12823" s="31"/>
      <c r="U12823" s="31"/>
      <c r="V12823" s="31"/>
      <c r="W12823" s="31"/>
      <c r="X12823" s="31"/>
      <c r="Y12823" s="31"/>
      <c r="Z12823" s="31"/>
      <c r="AA12823" s="31"/>
      <c r="AB12823" s="31"/>
      <c r="AC12823" s="31"/>
      <c r="AD12823" s="31"/>
      <c r="AE12823" s="31"/>
      <c r="AF12823" s="31"/>
      <c r="AG12823" s="31"/>
      <c r="AH12823" s="31"/>
      <c r="AI12823" s="31"/>
      <c r="AJ12823" s="31"/>
      <c r="AK12823" s="31"/>
      <c r="AL12823" s="31"/>
      <c r="AO12823" s="376"/>
    </row>
    <row r="12824" spans="1:41" x14ac:dyDescent="0.3">
      <c r="A12824" s="92" t="s">
        <v>2162</v>
      </c>
      <c r="B12824" s="92" t="s">
        <v>199</v>
      </c>
      <c r="C12824" s="318" t="s">
        <v>4751</v>
      </c>
      <c r="D12824" s="318" t="s">
        <v>13017</v>
      </c>
      <c r="E12824" s="320">
        <v>47118</v>
      </c>
      <c r="F12824" s="93"/>
      <c r="G12824" s="93"/>
      <c r="H12824" s="93"/>
      <c r="I12824" s="99"/>
      <c r="J12824" s="99"/>
      <c r="K12824" s="99"/>
      <c r="L12824" s="99"/>
      <c r="M12824" s="99"/>
      <c r="N12824" s="99"/>
      <c r="O12824" s="99"/>
      <c r="P12824" s="99"/>
      <c r="Q12824" s="99"/>
      <c r="R12824" s="99"/>
      <c r="S12824" s="99"/>
      <c r="T12824" s="99"/>
      <c r="U12824" s="99"/>
      <c r="V12824" s="99"/>
      <c r="W12824" s="99"/>
      <c r="X12824" s="99"/>
      <c r="Y12824" s="99"/>
      <c r="Z12824" s="99"/>
      <c r="AA12824" s="99"/>
      <c r="AB12824" s="99"/>
      <c r="AC12824" s="99"/>
      <c r="AD12824" s="99"/>
      <c r="AE12824" s="99"/>
      <c r="AF12824" s="99"/>
      <c r="AG12824" s="99"/>
      <c r="AH12824" s="31"/>
      <c r="AI12824" s="31"/>
      <c r="AJ12824" s="31"/>
      <c r="AK12824" s="31"/>
      <c r="AL12824" s="31"/>
      <c r="AO12824" s="376"/>
    </row>
    <row r="12825" spans="1:41" x14ac:dyDescent="0.25">
      <c r="A12825" s="44" t="s">
        <v>10647</v>
      </c>
      <c r="B12825" s="44" t="s">
        <v>5321</v>
      </c>
      <c r="C12825" s="45">
        <v>26010401</v>
      </c>
      <c r="D12825" s="45" t="s">
        <v>11363</v>
      </c>
      <c r="E12825" s="45" t="s">
        <v>17459</v>
      </c>
      <c r="AO12825" s="376"/>
    </row>
    <row r="12826" spans="1:41" x14ac:dyDescent="0.25">
      <c r="A12826" s="44" t="s">
        <v>10647</v>
      </c>
      <c r="B12826" s="44" t="s">
        <v>3176</v>
      </c>
      <c r="C12826" s="45">
        <v>26010402</v>
      </c>
      <c r="D12826" s="45" t="s">
        <v>11363</v>
      </c>
      <c r="E12826" s="45" t="s">
        <v>17459</v>
      </c>
      <c r="AO12826" s="376"/>
    </row>
    <row r="12827" spans="1:41" x14ac:dyDescent="0.25">
      <c r="A12827" s="44" t="s">
        <v>5333</v>
      </c>
      <c r="B12827" s="44" t="s">
        <v>2350</v>
      </c>
      <c r="C12827" s="45">
        <v>220105</v>
      </c>
      <c r="D12827" s="45" t="s">
        <v>11363</v>
      </c>
      <c r="E12827" s="45" t="s">
        <v>2593</v>
      </c>
      <c r="AO12827" s="376"/>
    </row>
    <row r="12828" spans="1:41" x14ac:dyDescent="0.25">
      <c r="A12828" s="44" t="s">
        <v>5333</v>
      </c>
      <c r="B12828" s="44" t="s">
        <v>3043</v>
      </c>
      <c r="C12828" s="45">
        <v>230901</v>
      </c>
      <c r="D12828" s="45" t="s">
        <v>11363</v>
      </c>
      <c r="E12828" s="45" t="s">
        <v>7871</v>
      </c>
      <c r="AO12828" s="376"/>
    </row>
    <row r="12829" spans="1:41" x14ac:dyDescent="0.25">
      <c r="A12829" s="44" t="s">
        <v>8404</v>
      </c>
      <c r="B12829" s="44" t="s">
        <v>3042</v>
      </c>
      <c r="C12829" s="45">
        <v>230903</v>
      </c>
      <c r="D12829" s="45" t="s">
        <v>11363</v>
      </c>
      <c r="E12829" s="45" t="s">
        <v>7871</v>
      </c>
      <c r="AO12829" s="376"/>
    </row>
    <row r="12830" spans="1:41" x14ac:dyDescent="0.25">
      <c r="A12830" s="44" t="s">
        <v>8404</v>
      </c>
      <c r="B12830" s="44" t="s">
        <v>928</v>
      </c>
      <c r="C12830" s="45">
        <v>231104</v>
      </c>
      <c r="D12830" s="45" t="s">
        <v>11363</v>
      </c>
      <c r="E12830" s="45" t="s">
        <v>8334</v>
      </c>
      <c r="AO12830" s="376"/>
    </row>
    <row r="12831" spans="1:41" x14ac:dyDescent="0.25">
      <c r="A12831" s="44" t="s">
        <v>17221</v>
      </c>
      <c r="B12831" s="44" t="s">
        <v>2774</v>
      </c>
      <c r="C12831" s="45" t="s">
        <v>17222</v>
      </c>
      <c r="D12831" s="93" t="s">
        <v>9601</v>
      </c>
      <c r="E12831" s="94">
        <v>46568</v>
      </c>
      <c r="F12831" s="93"/>
      <c r="G12831" s="93"/>
      <c r="H12831" s="93"/>
      <c r="I12831" s="99"/>
      <c r="J12831" s="99"/>
      <c r="K12831" s="99"/>
      <c r="L12831" s="99"/>
      <c r="M12831" s="99"/>
      <c r="N12831" s="99"/>
      <c r="O12831" s="99"/>
      <c r="P12831" s="99"/>
      <c r="Q12831" s="99"/>
      <c r="R12831" s="99"/>
      <c r="S12831" s="99"/>
      <c r="T12831" s="99"/>
      <c r="U12831" s="99"/>
      <c r="V12831" s="99"/>
      <c r="W12831" s="99"/>
      <c r="X12831" s="99"/>
      <c r="Y12831" s="99"/>
      <c r="Z12831" s="99"/>
      <c r="AA12831" s="99"/>
      <c r="AB12831" s="99"/>
      <c r="AC12831" s="99"/>
      <c r="AD12831" s="99"/>
      <c r="AE12831" s="99"/>
      <c r="AF12831" s="99"/>
      <c r="AG12831" s="99"/>
      <c r="AH12831" s="31"/>
      <c r="AI12831" s="31"/>
      <c r="AJ12831" s="31"/>
      <c r="AK12831" s="31"/>
      <c r="AL12831" s="31"/>
      <c r="AO12831" s="376"/>
    </row>
    <row r="12832" spans="1:41" x14ac:dyDescent="0.25">
      <c r="A12832" s="44" t="s">
        <v>17221</v>
      </c>
      <c r="B12832" s="44"/>
      <c r="C12832" s="45" t="s">
        <v>17223</v>
      </c>
      <c r="D12832" s="45" t="s">
        <v>1749</v>
      </c>
      <c r="E12832" s="46">
        <v>46538</v>
      </c>
      <c r="F12832" s="93"/>
      <c r="G12832" s="93"/>
      <c r="H12832" s="93"/>
      <c r="I12832" s="99"/>
      <c r="J12832" s="99"/>
      <c r="K12832" s="99"/>
      <c r="L12832" s="99"/>
      <c r="M12832" s="99"/>
      <c r="N12832" s="99"/>
      <c r="O12832" s="99"/>
      <c r="P12832" s="99"/>
      <c r="Q12832" s="99"/>
      <c r="R12832" s="99"/>
      <c r="S12832" s="99"/>
      <c r="T12832" s="99"/>
      <c r="U12832" s="99"/>
      <c r="V12832" s="99"/>
      <c r="W12832" s="99"/>
      <c r="X12832" s="99"/>
      <c r="Y12832" s="99"/>
      <c r="Z12832" s="99"/>
      <c r="AA12832" s="99"/>
      <c r="AB12832" s="99"/>
      <c r="AC12832" s="99"/>
      <c r="AD12832" s="99"/>
      <c r="AE12832" s="99"/>
      <c r="AF12832" s="99"/>
      <c r="AG12832" s="99"/>
      <c r="AH12832" s="31"/>
      <c r="AI12832" s="31"/>
      <c r="AJ12832" s="31"/>
      <c r="AK12832" s="31"/>
      <c r="AL12832" s="31"/>
      <c r="AO12832" s="376"/>
    </row>
    <row r="12833" spans="1:41" x14ac:dyDescent="0.3">
      <c r="A12833" s="333" t="s">
        <v>8076</v>
      </c>
      <c r="B12833" s="333" t="s">
        <v>1173</v>
      </c>
      <c r="C12833" s="125" t="s">
        <v>8030</v>
      </c>
      <c r="D12833" s="32" t="s">
        <v>20309</v>
      </c>
      <c r="E12833" s="125" t="s">
        <v>7871</v>
      </c>
      <c r="F12833" s="125" t="s">
        <v>1189</v>
      </c>
      <c r="G12833" s="125" t="s">
        <v>1190</v>
      </c>
      <c r="AO12833" s="376"/>
    </row>
    <row r="12834" spans="1:41" x14ac:dyDescent="0.25">
      <c r="A12834" s="44" t="s">
        <v>3534</v>
      </c>
      <c r="B12834" s="44" t="s">
        <v>3176</v>
      </c>
      <c r="C12834" s="45">
        <v>26010402</v>
      </c>
      <c r="D12834" s="45" t="s">
        <v>11363</v>
      </c>
      <c r="E12834" s="45" t="s">
        <v>17459</v>
      </c>
      <c r="AO12834" s="376"/>
    </row>
    <row r="12835" spans="1:41" x14ac:dyDescent="0.25">
      <c r="A12835" s="44" t="s">
        <v>5334</v>
      </c>
      <c r="B12835" s="44" t="s">
        <v>5321</v>
      </c>
      <c r="C12835" s="45">
        <v>23010401</v>
      </c>
      <c r="D12835" s="45" t="s">
        <v>11363</v>
      </c>
      <c r="E12835" s="45" t="s">
        <v>5322</v>
      </c>
      <c r="AO12835" s="376"/>
    </row>
    <row r="12836" spans="1:41" x14ac:dyDescent="0.25">
      <c r="A12836" s="44" t="s">
        <v>5334</v>
      </c>
      <c r="B12836" s="44" t="s">
        <v>3176</v>
      </c>
      <c r="C12836" s="45">
        <v>23010402</v>
      </c>
      <c r="D12836" s="45" t="s">
        <v>11363</v>
      </c>
      <c r="E12836" s="45" t="s">
        <v>5322</v>
      </c>
      <c r="AO12836" s="376"/>
    </row>
    <row r="12837" spans="1:41" x14ac:dyDescent="0.25">
      <c r="A12837" s="44" t="s">
        <v>5334</v>
      </c>
      <c r="B12837" s="44" t="s">
        <v>2186</v>
      </c>
      <c r="C12837" s="45">
        <v>25090101</v>
      </c>
      <c r="D12837" s="45" t="s">
        <v>11363</v>
      </c>
      <c r="E12837" s="45" t="s">
        <v>4972</v>
      </c>
      <c r="AO12837" s="376"/>
    </row>
    <row r="12838" spans="1:41" x14ac:dyDescent="0.25">
      <c r="A12838" s="44" t="s">
        <v>5334</v>
      </c>
      <c r="B12838" s="44" t="s">
        <v>6608</v>
      </c>
      <c r="C12838" s="45">
        <v>260203</v>
      </c>
      <c r="D12838" s="45" t="s">
        <v>11363</v>
      </c>
      <c r="E12838" s="45" t="s">
        <v>9238</v>
      </c>
      <c r="AO12838" s="376"/>
    </row>
    <row r="12839" spans="1:41" x14ac:dyDescent="0.25">
      <c r="A12839" s="44" t="s">
        <v>5334</v>
      </c>
      <c r="B12839" s="44" t="s">
        <v>17465</v>
      </c>
      <c r="C12839" s="45">
        <v>26020101</v>
      </c>
      <c r="D12839" s="45" t="s">
        <v>11363</v>
      </c>
      <c r="E12839" s="45" t="s">
        <v>9238</v>
      </c>
      <c r="AO12839" s="376"/>
    </row>
    <row r="12840" spans="1:41" x14ac:dyDescent="0.25">
      <c r="A12840" s="44" t="s">
        <v>8894</v>
      </c>
      <c r="B12840" s="44" t="s">
        <v>16792</v>
      </c>
      <c r="C12840" s="45" t="s">
        <v>17051</v>
      </c>
      <c r="D12840" s="367" t="s">
        <v>3696</v>
      </c>
      <c r="E12840" s="328">
        <f>DATE(2029,12,8)</f>
        <v>47460</v>
      </c>
      <c r="F12840" s="32"/>
      <c r="G12840" s="32"/>
      <c r="H12840" s="32"/>
      <c r="I12840" s="31"/>
      <c r="J12840" s="31"/>
      <c r="K12840" s="31"/>
      <c r="L12840" s="31"/>
      <c r="M12840" s="31"/>
      <c r="N12840" s="31"/>
      <c r="O12840" s="31"/>
      <c r="P12840" s="31"/>
      <c r="Q12840" s="31"/>
      <c r="R12840" s="31"/>
      <c r="S12840" s="31"/>
      <c r="T12840" s="31"/>
      <c r="U12840" s="31"/>
      <c r="V12840" s="31"/>
      <c r="W12840" s="31"/>
      <c r="X12840" s="31"/>
      <c r="Y12840" s="31"/>
      <c r="Z12840" s="31"/>
      <c r="AA12840" s="31"/>
      <c r="AB12840" s="31"/>
      <c r="AC12840" s="31"/>
      <c r="AD12840" s="31"/>
      <c r="AE12840" s="31"/>
      <c r="AF12840" s="31"/>
      <c r="AG12840" s="31"/>
      <c r="AH12840" s="31"/>
      <c r="AI12840" s="31"/>
      <c r="AJ12840" s="31"/>
      <c r="AK12840" s="31"/>
      <c r="AL12840" s="31"/>
      <c r="AO12840" s="376"/>
    </row>
    <row r="12841" spans="1:41" x14ac:dyDescent="0.25">
      <c r="A12841" s="44" t="s">
        <v>18131</v>
      </c>
      <c r="B12841" s="44" t="s">
        <v>9237</v>
      </c>
      <c r="C12841" s="45">
        <v>24010401</v>
      </c>
      <c r="D12841" s="45" t="s">
        <v>11363</v>
      </c>
      <c r="E12841" s="45" t="s">
        <v>9238</v>
      </c>
      <c r="AO12841" s="376"/>
    </row>
    <row r="12842" spans="1:41" x14ac:dyDescent="0.25">
      <c r="A12842" s="44" t="s">
        <v>18131</v>
      </c>
      <c r="B12842" s="44" t="s">
        <v>3176</v>
      </c>
      <c r="C12842" s="45">
        <v>24010402</v>
      </c>
      <c r="D12842" s="45" t="s">
        <v>11363</v>
      </c>
      <c r="E12842" s="45" t="s">
        <v>9238</v>
      </c>
      <c r="AO12842" s="376"/>
    </row>
    <row r="12843" spans="1:41" x14ac:dyDescent="0.25">
      <c r="A12843" s="44" t="s">
        <v>272</v>
      </c>
      <c r="B12843" s="44" t="s">
        <v>13991</v>
      </c>
      <c r="C12843" s="45" t="s">
        <v>13992</v>
      </c>
      <c r="D12843" s="45" t="s">
        <v>11204</v>
      </c>
      <c r="E12843" s="45" t="s">
        <v>6714</v>
      </c>
      <c r="F12843" s="93"/>
      <c r="G12843" s="93"/>
      <c r="H12843" s="93"/>
      <c r="I12843" s="99"/>
      <c r="J12843" s="99"/>
      <c r="K12843" s="99"/>
      <c r="L12843" s="99"/>
      <c r="M12843" s="99"/>
      <c r="N12843" s="99"/>
      <c r="O12843" s="99"/>
      <c r="P12843" s="99"/>
      <c r="Q12843" s="99"/>
      <c r="R12843" s="99"/>
      <c r="S12843" s="99"/>
      <c r="T12843" s="99"/>
      <c r="U12843" s="99"/>
      <c r="V12843" s="99"/>
      <c r="W12843" s="99"/>
      <c r="X12843" s="99"/>
      <c r="Y12843" s="99"/>
      <c r="Z12843" s="99"/>
      <c r="AA12843" s="99"/>
      <c r="AB12843" s="99"/>
      <c r="AC12843" s="99"/>
      <c r="AD12843" s="99"/>
      <c r="AE12843" s="99"/>
      <c r="AF12843" s="99"/>
      <c r="AG12843" s="99"/>
      <c r="AH12843" s="31"/>
      <c r="AI12843" s="31"/>
      <c r="AJ12843" s="31"/>
      <c r="AK12843" s="31"/>
      <c r="AL12843" s="31"/>
      <c r="AO12843" s="376"/>
    </row>
    <row r="12844" spans="1:41" x14ac:dyDescent="0.25">
      <c r="A12844" s="44" t="s">
        <v>272</v>
      </c>
      <c r="B12844" s="44" t="s">
        <v>4098</v>
      </c>
      <c r="C12844" s="45" t="s">
        <v>4563</v>
      </c>
      <c r="D12844" s="45" t="s">
        <v>11204</v>
      </c>
      <c r="E12844" s="45" t="s">
        <v>5158</v>
      </c>
      <c r="F12844" s="93"/>
      <c r="G12844" s="93"/>
      <c r="H12844" s="93"/>
      <c r="I12844" s="99"/>
      <c r="J12844" s="99"/>
      <c r="K12844" s="99"/>
      <c r="L12844" s="99"/>
      <c r="M12844" s="99"/>
      <c r="N12844" s="99"/>
      <c r="O12844" s="99"/>
      <c r="P12844" s="99"/>
      <c r="Q12844" s="99"/>
      <c r="R12844" s="99"/>
      <c r="S12844" s="99"/>
      <c r="T12844" s="99"/>
      <c r="U12844" s="99"/>
      <c r="V12844" s="99"/>
      <c r="W12844" s="99"/>
      <c r="X12844" s="99"/>
      <c r="Y12844" s="99"/>
      <c r="Z12844" s="99"/>
      <c r="AA12844" s="99"/>
      <c r="AB12844" s="99"/>
      <c r="AC12844" s="99"/>
      <c r="AD12844" s="99"/>
      <c r="AE12844" s="99"/>
      <c r="AF12844" s="99"/>
      <c r="AG12844" s="99"/>
      <c r="AH12844" s="31"/>
      <c r="AI12844" s="31"/>
      <c r="AJ12844" s="31"/>
      <c r="AK12844" s="31"/>
      <c r="AL12844" s="31"/>
      <c r="AO12844" s="376"/>
    </row>
    <row r="12845" spans="1:41" x14ac:dyDescent="0.25">
      <c r="A12845" s="44" t="s">
        <v>272</v>
      </c>
      <c r="B12845" s="44" t="s">
        <v>13991</v>
      </c>
      <c r="C12845" s="45" t="s">
        <v>13992</v>
      </c>
      <c r="D12845" s="93" t="s">
        <v>17443</v>
      </c>
      <c r="E12845" s="45" t="s">
        <v>6714</v>
      </c>
      <c r="F12845" s="93"/>
      <c r="G12845" s="93"/>
      <c r="H12845" s="93"/>
      <c r="I12845" s="99"/>
      <c r="J12845" s="99"/>
      <c r="K12845" s="99"/>
      <c r="L12845" s="99"/>
      <c r="M12845" s="99"/>
      <c r="N12845" s="99"/>
      <c r="O12845" s="99"/>
      <c r="P12845" s="99"/>
      <c r="Q12845" s="99"/>
      <c r="R12845" s="99"/>
      <c r="S12845" s="99"/>
      <c r="T12845" s="99"/>
      <c r="U12845" s="99"/>
      <c r="V12845" s="99"/>
      <c r="W12845" s="99"/>
      <c r="X12845" s="99"/>
      <c r="Y12845" s="99"/>
      <c r="Z12845" s="99"/>
      <c r="AA12845" s="99"/>
      <c r="AB12845" s="99"/>
      <c r="AC12845" s="99"/>
      <c r="AD12845" s="99"/>
      <c r="AE12845" s="99"/>
      <c r="AF12845" s="99"/>
      <c r="AG12845" s="99"/>
      <c r="AH12845" s="31"/>
      <c r="AI12845" s="31"/>
      <c r="AJ12845" s="31"/>
      <c r="AK12845" s="31"/>
      <c r="AL12845" s="31"/>
      <c r="AO12845" s="376"/>
    </row>
    <row r="12846" spans="1:41" x14ac:dyDescent="0.25">
      <c r="A12846" s="44" t="s">
        <v>272</v>
      </c>
      <c r="B12846" s="44" t="s">
        <v>4098</v>
      </c>
      <c r="C12846" s="45" t="s">
        <v>4563</v>
      </c>
      <c r="D12846" s="45" t="s">
        <v>9895</v>
      </c>
      <c r="E12846" s="45" t="s">
        <v>5158</v>
      </c>
      <c r="F12846" s="93"/>
      <c r="G12846" s="93"/>
      <c r="H12846" s="93"/>
      <c r="I12846" s="99"/>
      <c r="J12846" s="99"/>
      <c r="K12846" s="99"/>
      <c r="L12846" s="99"/>
      <c r="M12846" s="99"/>
      <c r="N12846" s="253"/>
      <c r="O12846" s="253"/>
      <c r="P12846" s="99"/>
      <c r="Q12846" s="99"/>
      <c r="R12846" s="99"/>
      <c r="S12846" s="99"/>
      <c r="T12846" s="99"/>
      <c r="U12846" s="99"/>
      <c r="V12846" s="99"/>
      <c r="W12846" s="99"/>
      <c r="X12846" s="99"/>
      <c r="Y12846" s="99"/>
      <c r="Z12846" s="99"/>
      <c r="AA12846" s="99"/>
      <c r="AB12846" s="99"/>
      <c r="AC12846" s="99"/>
      <c r="AD12846" s="99"/>
      <c r="AE12846" s="99"/>
      <c r="AF12846" s="99"/>
      <c r="AG12846" s="99"/>
      <c r="AH12846" s="31"/>
      <c r="AI12846" s="31"/>
      <c r="AJ12846" s="31"/>
      <c r="AK12846" s="31"/>
      <c r="AL12846" s="31"/>
      <c r="AO12846" s="376"/>
    </row>
    <row r="12847" spans="1:41" x14ac:dyDescent="0.25">
      <c r="A12847" s="44" t="s">
        <v>6516</v>
      </c>
      <c r="B12847" s="44" t="s">
        <v>5321</v>
      </c>
      <c r="C12847" s="45">
        <v>23010401</v>
      </c>
      <c r="D12847" s="45" t="s">
        <v>11363</v>
      </c>
      <c r="E12847" s="45" t="s">
        <v>5322</v>
      </c>
      <c r="AO12847" s="376"/>
    </row>
    <row r="12848" spans="1:41" x14ac:dyDescent="0.25">
      <c r="A12848" s="44" t="s">
        <v>6516</v>
      </c>
      <c r="B12848" s="44" t="s">
        <v>3176</v>
      </c>
      <c r="C12848" s="45">
        <v>23010402</v>
      </c>
      <c r="D12848" s="45" t="s">
        <v>11363</v>
      </c>
      <c r="E12848" s="45" t="s">
        <v>5322</v>
      </c>
      <c r="AO12848" s="376"/>
    </row>
    <row r="12849" spans="1:41" x14ac:dyDescent="0.25">
      <c r="A12849" s="44" t="s">
        <v>20524</v>
      </c>
      <c r="B12849" s="44" t="s">
        <v>5568</v>
      </c>
      <c r="C12849" s="45" t="s">
        <v>5601</v>
      </c>
      <c r="D12849" s="32" t="s">
        <v>5559</v>
      </c>
      <c r="E12849" s="45" t="s">
        <v>20833</v>
      </c>
      <c r="F12849" s="32"/>
      <c r="G12849" s="32"/>
      <c r="H12849" s="32"/>
      <c r="I12849" s="31"/>
      <c r="J12849" s="31"/>
      <c r="K12849" s="31"/>
      <c r="L12849" s="31"/>
      <c r="M12849" s="31"/>
      <c r="N12849" s="31"/>
      <c r="O12849" s="31"/>
      <c r="P12849" s="31"/>
      <c r="Q12849" s="31"/>
      <c r="R12849" s="31"/>
      <c r="S12849" s="31"/>
      <c r="T12849" s="31"/>
      <c r="U12849" s="31"/>
      <c r="V12849" s="31"/>
      <c r="W12849" s="31"/>
      <c r="X12849" s="31"/>
      <c r="Y12849" s="31"/>
      <c r="Z12849" s="31"/>
      <c r="AA12849" s="31"/>
      <c r="AB12849" s="31"/>
      <c r="AC12849" s="31"/>
      <c r="AD12849" s="31"/>
      <c r="AE12849" s="31"/>
      <c r="AF12849" s="31"/>
      <c r="AG12849" s="31"/>
      <c r="AH12849" s="31"/>
      <c r="AI12849" s="31"/>
      <c r="AJ12849" s="31"/>
      <c r="AK12849" s="31"/>
      <c r="AL12849" s="31"/>
      <c r="AO12849" s="376"/>
    </row>
    <row r="12850" spans="1:41" x14ac:dyDescent="0.25">
      <c r="A12850" s="44" t="s">
        <v>18132</v>
      </c>
      <c r="B12850" s="44" t="s">
        <v>10364</v>
      </c>
      <c r="C12850" s="45">
        <v>240302</v>
      </c>
      <c r="D12850" s="45" t="s">
        <v>11363</v>
      </c>
      <c r="E12850" s="45" t="s">
        <v>2593</v>
      </c>
      <c r="AO12850" s="376"/>
    </row>
    <row r="12851" spans="1:41" x14ac:dyDescent="0.25">
      <c r="A12851" s="44" t="s">
        <v>18132</v>
      </c>
      <c r="B12851" s="44" t="s">
        <v>5134</v>
      </c>
      <c r="C12851" s="45">
        <v>240804</v>
      </c>
      <c r="D12851" s="45" t="s">
        <v>11363</v>
      </c>
      <c r="E12851" s="45" t="s">
        <v>11260</v>
      </c>
      <c r="AO12851" s="376"/>
    </row>
    <row r="12852" spans="1:41" x14ac:dyDescent="0.25">
      <c r="A12852" s="99" t="s">
        <v>2758</v>
      </c>
      <c r="B12852" s="111" t="s">
        <v>1169</v>
      </c>
      <c r="C12852" s="56" t="s">
        <v>2745</v>
      </c>
      <c r="D12852" s="146" t="s">
        <v>2198</v>
      </c>
      <c r="E12852" s="69">
        <v>45227</v>
      </c>
      <c r="F12852" s="93"/>
      <c r="G12852" s="93"/>
      <c r="H12852" s="93"/>
      <c r="I12852" s="99"/>
      <c r="J12852" s="99"/>
      <c r="K12852" s="99"/>
      <c r="L12852" s="99"/>
      <c r="M12852" s="99"/>
      <c r="N12852" s="253"/>
      <c r="O12852" s="253"/>
      <c r="P12852" s="99"/>
      <c r="Q12852" s="99"/>
      <c r="R12852" s="99"/>
      <c r="S12852" s="99"/>
      <c r="T12852" s="99"/>
      <c r="U12852" s="99"/>
      <c r="V12852" s="99"/>
      <c r="W12852" s="99"/>
      <c r="X12852" s="99"/>
      <c r="Y12852" s="99"/>
      <c r="Z12852" s="99"/>
      <c r="AA12852" s="99"/>
      <c r="AB12852" s="99"/>
      <c r="AC12852" s="99"/>
      <c r="AD12852" s="99"/>
      <c r="AE12852" s="99"/>
      <c r="AF12852" s="99"/>
      <c r="AG12852" s="99"/>
      <c r="AH12852" s="31"/>
      <c r="AI12852" s="31"/>
      <c r="AJ12852" s="31"/>
      <c r="AK12852" s="31"/>
      <c r="AL12852" s="31"/>
      <c r="AO12852" s="376"/>
    </row>
    <row r="12853" spans="1:41" x14ac:dyDescent="0.25">
      <c r="A12853" s="44" t="s">
        <v>12721</v>
      </c>
      <c r="B12853" s="44" t="s">
        <v>5321</v>
      </c>
      <c r="C12853" s="45">
        <v>25010401</v>
      </c>
      <c r="D12853" s="45" t="s">
        <v>11363</v>
      </c>
      <c r="E12853" s="45" t="s">
        <v>12564</v>
      </c>
      <c r="AO12853" s="376"/>
    </row>
    <row r="12854" spans="1:41" x14ac:dyDescent="0.25">
      <c r="A12854" s="44" t="s">
        <v>12721</v>
      </c>
      <c r="B12854" s="44" t="s">
        <v>3176</v>
      </c>
      <c r="C12854" s="45">
        <v>25010402</v>
      </c>
      <c r="D12854" s="45" t="s">
        <v>11363</v>
      </c>
      <c r="E12854" s="45" t="s">
        <v>12564</v>
      </c>
      <c r="AO12854" s="376"/>
    </row>
    <row r="12855" spans="1:41" x14ac:dyDescent="0.25">
      <c r="A12855" s="44" t="s">
        <v>18133</v>
      </c>
      <c r="B12855" s="44" t="s">
        <v>3475</v>
      </c>
      <c r="C12855" s="45">
        <v>230301</v>
      </c>
      <c r="D12855" s="45" t="s">
        <v>11363</v>
      </c>
      <c r="E12855" s="45" t="s">
        <v>5265</v>
      </c>
      <c r="AO12855" s="376"/>
    </row>
    <row r="12856" spans="1:41" x14ac:dyDescent="0.25">
      <c r="A12856" s="44" t="s">
        <v>18134</v>
      </c>
      <c r="B12856" s="44" t="s">
        <v>5134</v>
      </c>
      <c r="C12856" s="45">
        <v>250802</v>
      </c>
      <c r="D12856" s="45" t="s">
        <v>11363</v>
      </c>
      <c r="E12856" s="45" t="s">
        <v>9880</v>
      </c>
      <c r="AO12856" s="376"/>
    </row>
    <row r="12857" spans="1:41" x14ac:dyDescent="0.25">
      <c r="A12857" s="44" t="s">
        <v>6517</v>
      </c>
      <c r="B12857" s="44" t="s">
        <v>6608</v>
      </c>
      <c r="C12857" s="45">
        <v>260203</v>
      </c>
      <c r="D12857" s="45" t="s">
        <v>11363</v>
      </c>
      <c r="E12857" s="45" t="s">
        <v>9238</v>
      </c>
      <c r="AO12857" s="376"/>
    </row>
    <row r="12858" spans="1:41" x14ac:dyDescent="0.25">
      <c r="A12858" s="91" t="s">
        <v>3339</v>
      </c>
      <c r="B12858" s="92" t="s">
        <v>19284</v>
      </c>
      <c r="C12858" s="93" t="s">
        <v>19285</v>
      </c>
      <c r="D12858" s="93" t="s">
        <v>1201</v>
      </c>
      <c r="E12858" s="94">
        <v>46582</v>
      </c>
      <c r="F12858" s="93"/>
      <c r="G12858" s="93"/>
      <c r="H12858" s="93"/>
      <c r="I12858" s="99"/>
      <c r="J12858" s="99"/>
      <c r="K12858" s="99"/>
      <c r="L12858" s="99"/>
      <c r="M12858" s="99"/>
      <c r="N12858" s="99"/>
      <c r="O12858" s="99"/>
      <c r="P12858" s="99"/>
      <c r="Q12858" s="99"/>
      <c r="R12858" s="99"/>
      <c r="S12858" s="99"/>
      <c r="T12858" s="99"/>
      <c r="U12858" s="99"/>
      <c r="V12858" s="99"/>
      <c r="W12858" s="99"/>
      <c r="X12858" s="99"/>
      <c r="Y12858" s="99"/>
      <c r="Z12858" s="99"/>
      <c r="AA12858" s="99"/>
      <c r="AB12858" s="99"/>
      <c r="AC12858" s="99"/>
      <c r="AD12858" s="99"/>
      <c r="AE12858" s="99"/>
      <c r="AF12858" s="99"/>
      <c r="AG12858" s="99"/>
      <c r="AH12858" s="31"/>
      <c r="AI12858" s="31"/>
      <c r="AJ12858" s="31"/>
      <c r="AK12858" s="31"/>
      <c r="AL12858" s="31"/>
      <c r="AO12858" s="376"/>
    </row>
    <row r="12859" spans="1:41" x14ac:dyDescent="0.25">
      <c r="A12859" s="44" t="s">
        <v>18135</v>
      </c>
      <c r="B12859" s="44" t="s">
        <v>5321</v>
      </c>
      <c r="C12859" s="45">
        <v>23010401</v>
      </c>
      <c r="D12859" s="45" t="s">
        <v>11363</v>
      </c>
      <c r="E12859" s="45" t="s">
        <v>5322</v>
      </c>
      <c r="AO12859" s="376"/>
    </row>
    <row r="12860" spans="1:41" x14ac:dyDescent="0.25">
      <c r="A12860" s="44" t="s">
        <v>18135</v>
      </c>
      <c r="B12860" s="44" t="s">
        <v>3176</v>
      </c>
      <c r="C12860" s="45">
        <v>23010402</v>
      </c>
      <c r="D12860" s="45" t="s">
        <v>11363</v>
      </c>
      <c r="E12860" s="45" t="s">
        <v>5322</v>
      </c>
      <c r="AO12860" s="376"/>
    </row>
    <row r="12861" spans="1:41" x14ac:dyDescent="0.25">
      <c r="A12861" s="44" t="s">
        <v>18135</v>
      </c>
      <c r="B12861" s="44" t="s">
        <v>17465</v>
      </c>
      <c r="C12861" s="45">
        <v>26020101</v>
      </c>
      <c r="D12861" s="45" t="s">
        <v>11363</v>
      </c>
      <c r="E12861" s="45" t="s">
        <v>9238</v>
      </c>
      <c r="AO12861" s="376"/>
    </row>
    <row r="12862" spans="1:41" x14ac:dyDescent="0.25">
      <c r="A12862" s="44" t="s">
        <v>18135</v>
      </c>
      <c r="B12862" s="44" t="s">
        <v>6609</v>
      </c>
      <c r="C12862" s="45">
        <v>26020102</v>
      </c>
      <c r="D12862" s="45" t="s">
        <v>11363</v>
      </c>
      <c r="E12862" s="45" t="s">
        <v>9238</v>
      </c>
      <c r="AO12862" s="376"/>
    </row>
    <row r="12863" spans="1:41" x14ac:dyDescent="0.25">
      <c r="A12863" s="44" t="s">
        <v>274</v>
      </c>
      <c r="B12863" s="44" t="s">
        <v>143</v>
      </c>
      <c r="C12863" s="45" t="s">
        <v>7520</v>
      </c>
      <c r="D12863" s="45" t="s">
        <v>11204</v>
      </c>
      <c r="E12863" s="45" t="s">
        <v>4146</v>
      </c>
      <c r="F12863" s="93"/>
      <c r="G12863" s="93"/>
      <c r="H12863" s="93"/>
      <c r="I12863" s="99"/>
      <c r="J12863" s="99"/>
      <c r="K12863" s="99"/>
      <c r="L12863" s="99"/>
      <c r="M12863" s="99"/>
      <c r="N12863" s="99"/>
      <c r="O12863" s="99"/>
      <c r="P12863" s="99"/>
      <c r="Q12863" s="99"/>
      <c r="R12863" s="99"/>
      <c r="S12863" s="99"/>
      <c r="T12863" s="99"/>
      <c r="U12863" s="99"/>
      <c r="V12863" s="99"/>
      <c r="W12863" s="99"/>
      <c r="X12863" s="99"/>
      <c r="Y12863" s="99"/>
      <c r="Z12863" s="99"/>
      <c r="AA12863" s="99"/>
      <c r="AB12863" s="99"/>
      <c r="AC12863" s="99"/>
      <c r="AD12863" s="99"/>
      <c r="AE12863" s="99"/>
      <c r="AF12863" s="99"/>
      <c r="AG12863" s="99"/>
      <c r="AH12863" s="31"/>
      <c r="AI12863" s="31"/>
      <c r="AJ12863" s="31"/>
      <c r="AK12863" s="31"/>
      <c r="AL12863" s="31"/>
      <c r="AO12863" s="376"/>
    </row>
    <row r="12864" spans="1:41" x14ac:dyDescent="0.25">
      <c r="A12864" s="44" t="s">
        <v>274</v>
      </c>
      <c r="B12864" s="44" t="s">
        <v>143</v>
      </c>
      <c r="C12864" s="45" t="s">
        <v>7520</v>
      </c>
      <c r="D12864" s="93" t="s">
        <v>17443</v>
      </c>
      <c r="E12864" s="45" t="s">
        <v>4146</v>
      </c>
      <c r="F12864" s="93"/>
      <c r="G12864" s="93"/>
      <c r="H12864" s="93"/>
      <c r="I12864" s="99"/>
      <c r="J12864" s="99"/>
      <c r="K12864" s="99"/>
      <c r="L12864" s="99"/>
      <c r="M12864" s="99"/>
      <c r="N12864" s="99"/>
      <c r="O12864" s="99"/>
      <c r="P12864" s="99"/>
      <c r="Q12864" s="99"/>
      <c r="R12864" s="99"/>
      <c r="S12864" s="99"/>
      <c r="T12864" s="99"/>
      <c r="U12864" s="99"/>
      <c r="V12864" s="99"/>
      <c r="W12864" s="99"/>
      <c r="X12864" s="99"/>
      <c r="Y12864" s="99"/>
      <c r="Z12864" s="99"/>
      <c r="AA12864" s="99"/>
      <c r="AB12864" s="99"/>
      <c r="AC12864" s="99"/>
      <c r="AD12864" s="99"/>
      <c r="AE12864" s="99"/>
      <c r="AF12864" s="99"/>
      <c r="AG12864" s="99"/>
      <c r="AH12864" s="31"/>
      <c r="AI12864" s="31"/>
      <c r="AJ12864" s="31"/>
      <c r="AK12864" s="31"/>
      <c r="AL12864" s="31"/>
      <c r="AO12864" s="376"/>
    </row>
    <row r="12865" spans="1:41" x14ac:dyDescent="0.25">
      <c r="A12865" s="44" t="s">
        <v>274</v>
      </c>
      <c r="B12865" s="44" t="s">
        <v>143</v>
      </c>
      <c r="C12865" s="45" t="s">
        <v>7520</v>
      </c>
      <c r="D12865" s="45" t="s">
        <v>9895</v>
      </c>
      <c r="E12865" s="46">
        <v>47756</v>
      </c>
      <c r="F12865" s="93"/>
      <c r="G12865" s="93"/>
      <c r="H12865" s="93"/>
      <c r="I12865" s="99"/>
      <c r="J12865" s="99"/>
      <c r="K12865" s="99"/>
      <c r="L12865" s="99"/>
      <c r="M12865" s="99"/>
      <c r="N12865" s="253"/>
      <c r="O12865" s="253"/>
      <c r="P12865" s="99"/>
      <c r="Q12865" s="99"/>
      <c r="R12865" s="99"/>
      <c r="S12865" s="99"/>
      <c r="T12865" s="99"/>
      <c r="U12865" s="99"/>
      <c r="V12865" s="99"/>
      <c r="W12865" s="99"/>
      <c r="X12865" s="99"/>
      <c r="Y12865" s="99"/>
      <c r="Z12865" s="99"/>
      <c r="AA12865" s="99"/>
      <c r="AB12865" s="99"/>
      <c r="AC12865" s="99"/>
      <c r="AD12865" s="99"/>
      <c r="AE12865" s="99"/>
      <c r="AF12865" s="99"/>
      <c r="AG12865" s="99"/>
      <c r="AH12865" s="31"/>
      <c r="AI12865" s="31"/>
      <c r="AJ12865" s="31"/>
      <c r="AK12865" s="31"/>
      <c r="AL12865" s="31"/>
      <c r="AO12865" s="376"/>
    </row>
    <row r="12866" spans="1:41" x14ac:dyDescent="0.25">
      <c r="A12866" s="44" t="s">
        <v>2421</v>
      </c>
      <c r="B12866" s="44" t="s">
        <v>3475</v>
      </c>
      <c r="C12866" s="45">
        <v>230301</v>
      </c>
      <c r="D12866" s="45" t="s">
        <v>11363</v>
      </c>
      <c r="E12866" s="45" t="s">
        <v>5265</v>
      </c>
      <c r="AO12866" s="376"/>
    </row>
    <row r="12867" spans="1:41" x14ac:dyDescent="0.25">
      <c r="A12867" s="44" t="s">
        <v>6518</v>
      </c>
      <c r="B12867" s="44" t="s">
        <v>12224</v>
      </c>
      <c r="C12867" s="45">
        <v>34.229999999999997</v>
      </c>
      <c r="D12867" s="45" t="s">
        <v>12549</v>
      </c>
      <c r="E12867" s="46">
        <v>46934</v>
      </c>
      <c r="F12867" s="45"/>
      <c r="G12867" s="93"/>
      <c r="H12867" s="93"/>
      <c r="I12867" s="99"/>
      <c r="J12867" s="99"/>
      <c r="K12867" s="99"/>
      <c r="L12867" s="99"/>
      <c r="M12867" s="99"/>
      <c r="N12867" s="99"/>
      <c r="O12867" s="99"/>
      <c r="P12867" s="99"/>
      <c r="Q12867" s="99"/>
      <c r="R12867" s="99"/>
      <c r="S12867" s="99"/>
      <c r="T12867" s="99"/>
      <c r="U12867" s="99"/>
      <c r="V12867" s="99"/>
      <c r="W12867" s="99"/>
      <c r="X12867" s="99"/>
      <c r="Y12867" s="99"/>
      <c r="Z12867" s="99"/>
      <c r="AA12867" s="99"/>
      <c r="AB12867" s="99"/>
      <c r="AC12867" s="99"/>
      <c r="AD12867" s="99"/>
      <c r="AE12867" s="99"/>
      <c r="AF12867" s="99"/>
      <c r="AG12867" s="99"/>
      <c r="AH12867" s="31"/>
      <c r="AI12867" s="31"/>
      <c r="AJ12867" s="31"/>
      <c r="AK12867" s="31"/>
      <c r="AL12867" s="31"/>
      <c r="AO12867" s="376"/>
    </row>
    <row r="12868" spans="1:41" x14ac:dyDescent="0.25">
      <c r="A12868" s="44" t="s">
        <v>12381</v>
      </c>
      <c r="B12868" s="44" t="s">
        <v>12118</v>
      </c>
      <c r="C12868" s="45">
        <v>13.23</v>
      </c>
      <c r="D12868" s="45" t="s">
        <v>12549</v>
      </c>
      <c r="E12868" s="46">
        <v>46934</v>
      </c>
      <c r="F12868" s="45"/>
      <c r="G12868" s="93"/>
      <c r="H12868" s="93"/>
      <c r="I12868" s="99"/>
      <c r="J12868" s="99"/>
      <c r="K12868" s="99"/>
      <c r="L12868" s="99"/>
      <c r="M12868" s="99"/>
      <c r="N12868" s="99"/>
      <c r="O12868" s="99"/>
      <c r="P12868" s="99"/>
      <c r="Q12868" s="99"/>
      <c r="R12868" s="99"/>
      <c r="S12868" s="99"/>
      <c r="T12868" s="99"/>
      <c r="U12868" s="99"/>
      <c r="V12868" s="99"/>
      <c r="W12868" s="99"/>
      <c r="X12868" s="99"/>
      <c r="Y12868" s="99"/>
      <c r="Z12868" s="99"/>
      <c r="AA12868" s="99"/>
      <c r="AB12868" s="99"/>
      <c r="AC12868" s="99"/>
      <c r="AD12868" s="99"/>
      <c r="AE12868" s="99"/>
      <c r="AF12868" s="99"/>
      <c r="AG12868" s="99"/>
      <c r="AH12868" s="31"/>
      <c r="AI12868" s="31"/>
      <c r="AJ12868" s="31"/>
      <c r="AK12868" s="31"/>
      <c r="AL12868" s="31"/>
      <c r="AO12868" s="376"/>
    </row>
    <row r="12869" spans="1:41" x14ac:dyDescent="0.25">
      <c r="A12869" s="44" t="s">
        <v>12381</v>
      </c>
      <c r="B12869" s="44" t="s">
        <v>13600</v>
      </c>
      <c r="C12869" s="45">
        <v>35.25</v>
      </c>
      <c r="D12869" s="45" t="s">
        <v>12549</v>
      </c>
      <c r="E12869" s="46">
        <v>47664</v>
      </c>
      <c r="F12869" s="45"/>
      <c r="G12869" s="93"/>
      <c r="H12869" s="93"/>
      <c r="I12869" s="99"/>
      <c r="J12869" s="99"/>
      <c r="K12869" s="99"/>
      <c r="L12869" s="99"/>
      <c r="M12869" s="99"/>
      <c r="N12869" s="99"/>
      <c r="O12869" s="99"/>
      <c r="P12869" s="99"/>
      <c r="Q12869" s="99"/>
      <c r="R12869" s="99"/>
      <c r="S12869" s="99"/>
      <c r="T12869" s="99"/>
      <c r="U12869" s="99"/>
      <c r="V12869" s="99"/>
      <c r="W12869" s="99"/>
      <c r="X12869" s="99"/>
      <c r="Y12869" s="99"/>
      <c r="Z12869" s="99"/>
      <c r="AA12869" s="99"/>
      <c r="AB12869" s="99"/>
      <c r="AC12869" s="99"/>
      <c r="AD12869" s="99"/>
      <c r="AE12869" s="99"/>
      <c r="AF12869" s="99"/>
      <c r="AG12869" s="99"/>
      <c r="AH12869" s="31"/>
      <c r="AI12869" s="31"/>
      <c r="AJ12869" s="31"/>
      <c r="AK12869" s="31"/>
      <c r="AL12869" s="31"/>
      <c r="AO12869" s="376"/>
    </row>
    <row r="12870" spans="1:41" x14ac:dyDescent="0.25">
      <c r="A12870" s="44" t="s">
        <v>418</v>
      </c>
      <c r="B12870" s="44" t="s">
        <v>21348</v>
      </c>
      <c r="C12870" s="45" t="s">
        <v>8132</v>
      </c>
      <c r="D12870" s="45" t="s">
        <v>21447</v>
      </c>
      <c r="E12870" s="46">
        <v>46752</v>
      </c>
      <c r="AO12870" s="376"/>
    </row>
    <row r="12871" spans="1:41" x14ac:dyDescent="0.25">
      <c r="A12871" s="44" t="s">
        <v>5525</v>
      </c>
      <c r="B12871" s="44" t="s">
        <v>21428</v>
      </c>
      <c r="C12871" s="45" t="s">
        <v>5523</v>
      </c>
      <c r="D12871" s="45" t="s">
        <v>21447</v>
      </c>
      <c r="E12871" s="46">
        <v>46446</v>
      </c>
      <c r="AO12871" s="376"/>
    </row>
    <row r="12872" spans="1:41" x14ac:dyDescent="0.25">
      <c r="A12872" s="44" t="s">
        <v>15879</v>
      </c>
      <c r="B12872" s="44" t="s">
        <v>15615</v>
      </c>
      <c r="C12872" s="45">
        <v>250902</v>
      </c>
      <c r="D12872" s="45" t="s">
        <v>11363</v>
      </c>
      <c r="E12872" s="45" t="s">
        <v>4972</v>
      </c>
      <c r="AO12872" s="376"/>
    </row>
    <row r="12873" spans="1:41" x14ac:dyDescent="0.25">
      <c r="A12873" s="44" t="s">
        <v>15879</v>
      </c>
      <c r="B12873" s="44" t="s">
        <v>2355</v>
      </c>
      <c r="C12873" s="45">
        <v>251001</v>
      </c>
      <c r="D12873" s="45" t="s">
        <v>11363</v>
      </c>
      <c r="E12873" s="45" t="s">
        <v>11146</v>
      </c>
      <c r="AO12873" s="376"/>
    </row>
    <row r="12874" spans="1:41" x14ac:dyDescent="0.25">
      <c r="A12874" s="44" t="s">
        <v>20592</v>
      </c>
      <c r="B12874" s="44" t="s">
        <v>14180</v>
      </c>
      <c r="C12874" s="45" t="s">
        <v>14262</v>
      </c>
      <c r="D12874" s="32" t="s">
        <v>5559</v>
      </c>
      <c r="E12874" s="45" t="s">
        <v>20859</v>
      </c>
      <c r="F12874" s="32"/>
      <c r="G12874" s="32"/>
      <c r="H12874" s="32"/>
      <c r="I12874" s="31"/>
      <c r="J12874" s="31"/>
      <c r="K12874" s="31"/>
      <c r="L12874" s="31"/>
      <c r="M12874" s="31"/>
      <c r="N12874" s="31"/>
      <c r="O12874" s="31"/>
      <c r="P12874" s="31"/>
      <c r="Q12874" s="31"/>
      <c r="R12874" s="31"/>
      <c r="S12874" s="31"/>
      <c r="T12874" s="31"/>
      <c r="U12874" s="31"/>
      <c r="V12874" s="31"/>
      <c r="W12874" s="31"/>
      <c r="X12874" s="31"/>
      <c r="Y12874" s="31"/>
      <c r="Z12874" s="31"/>
      <c r="AA12874" s="31"/>
      <c r="AB12874" s="31"/>
      <c r="AC12874" s="31"/>
      <c r="AD12874" s="31"/>
      <c r="AE12874" s="31"/>
      <c r="AF12874" s="31"/>
      <c r="AG12874" s="31"/>
      <c r="AH12874" s="31"/>
      <c r="AI12874" s="31"/>
      <c r="AJ12874" s="31"/>
      <c r="AK12874" s="31"/>
      <c r="AL12874" s="31"/>
      <c r="AO12874" s="376"/>
    </row>
    <row r="12875" spans="1:41" x14ac:dyDescent="0.25">
      <c r="A12875" s="44" t="s">
        <v>18136</v>
      </c>
      <c r="B12875" s="44" t="s">
        <v>923</v>
      </c>
      <c r="C12875" s="45">
        <v>220303</v>
      </c>
      <c r="D12875" s="45" t="s">
        <v>11363</v>
      </c>
      <c r="E12875" s="45" t="s">
        <v>2593</v>
      </c>
      <c r="AO12875" s="376"/>
    </row>
    <row r="12876" spans="1:41" x14ac:dyDescent="0.25">
      <c r="A12876" s="44" t="s">
        <v>4289</v>
      </c>
      <c r="B12876" s="44" t="s">
        <v>199</v>
      </c>
      <c r="C12876" s="45">
        <v>241001</v>
      </c>
      <c r="D12876" s="45" t="s">
        <v>11363</v>
      </c>
      <c r="E12876" s="45" t="s">
        <v>5332</v>
      </c>
      <c r="AO12876" s="376"/>
    </row>
    <row r="12877" spans="1:41" x14ac:dyDescent="0.25">
      <c r="A12877" s="44" t="s">
        <v>18860</v>
      </c>
      <c r="B12877" s="44" t="s">
        <v>21399</v>
      </c>
      <c r="C12877" s="45" t="s">
        <v>18888</v>
      </c>
      <c r="D12877" s="45" t="s">
        <v>21447</v>
      </c>
      <c r="E12877" s="46">
        <v>46507</v>
      </c>
      <c r="AO12877" s="376"/>
    </row>
    <row r="12878" spans="1:41" x14ac:dyDescent="0.3">
      <c r="A12878" s="333" t="s">
        <v>19015</v>
      </c>
      <c r="B12878" s="333" t="s">
        <v>1170</v>
      </c>
      <c r="C12878" s="125" t="s">
        <v>19097</v>
      </c>
      <c r="D12878" s="32" t="s">
        <v>20309</v>
      </c>
      <c r="E12878" s="125" t="s">
        <v>9249</v>
      </c>
      <c r="F12878" s="125" t="s">
        <v>1190</v>
      </c>
      <c r="G12878" s="125" t="s">
        <v>1190</v>
      </c>
      <c r="AO12878" s="376"/>
    </row>
    <row r="12879" spans="1:41" x14ac:dyDescent="0.25">
      <c r="A12879" s="44" t="s">
        <v>7043</v>
      </c>
      <c r="B12879" s="44" t="s">
        <v>925</v>
      </c>
      <c r="C12879" s="45">
        <v>220601</v>
      </c>
      <c r="D12879" s="45" t="s">
        <v>11363</v>
      </c>
      <c r="E12879" s="45" t="s">
        <v>4962</v>
      </c>
      <c r="AO12879" s="376"/>
    </row>
    <row r="12880" spans="1:41" x14ac:dyDescent="0.25">
      <c r="A12880" s="44" t="s">
        <v>7043</v>
      </c>
      <c r="B12880" s="44" t="s">
        <v>3176</v>
      </c>
      <c r="C12880" s="45">
        <v>23010402</v>
      </c>
      <c r="D12880" s="45" t="s">
        <v>11363</v>
      </c>
      <c r="E12880" s="45" t="s">
        <v>5322</v>
      </c>
      <c r="AO12880" s="376"/>
    </row>
    <row r="12881" spans="1:41" x14ac:dyDescent="0.25">
      <c r="A12881" s="44" t="s">
        <v>7043</v>
      </c>
      <c r="B12881" s="44" t="s">
        <v>2350</v>
      </c>
      <c r="C12881" s="45">
        <v>230105</v>
      </c>
      <c r="D12881" s="45" t="s">
        <v>11363</v>
      </c>
      <c r="E12881" s="45" t="s">
        <v>5265</v>
      </c>
      <c r="AO12881" s="376"/>
    </row>
    <row r="12882" spans="1:41" x14ac:dyDescent="0.25">
      <c r="A12882" s="44" t="s">
        <v>7043</v>
      </c>
      <c r="B12882" s="44" t="s">
        <v>5321</v>
      </c>
      <c r="C12882" s="45">
        <v>23010401</v>
      </c>
      <c r="D12882" s="45" t="s">
        <v>11363</v>
      </c>
      <c r="E12882" s="45" t="s">
        <v>5322</v>
      </c>
      <c r="AO12882" s="376"/>
    </row>
    <row r="12883" spans="1:41" x14ac:dyDescent="0.25">
      <c r="A12883" s="44" t="s">
        <v>7043</v>
      </c>
      <c r="B12883" s="44" t="s">
        <v>3177</v>
      </c>
      <c r="C12883" s="45">
        <v>24020302</v>
      </c>
      <c r="D12883" s="45" t="s">
        <v>11363</v>
      </c>
      <c r="E12883" s="45" t="s">
        <v>5131</v>
      </c>
      <c r="AO12883" s="376"/>
    </row>
    <row r="12884" spans="1:41" x14ac:dyDescent="0.25">
      <c r="A12884" s="44" t="s">
        <v>7043</v>
      </c>
      <c r="B12884" s="44" t="s">
        <v>10350</v>
      </c>
      <c r="C12884" s="45">
        <v>24020301</v>
      </c>
      <c r="D12884" s="45" t="s">
        <v>11363</v>
      </c>
      <c r="E12884" s="45" t="s">
        <v>5131</v>
      </c>
      <c r="AO12884" s="376"/>
    </row>
    <row r="12885" spans="1:41" x14ac:dyDescent="0.25">
      <c r="A12885" s="44" t="s">
        <v>7043</v>
      </c>
      <c r="B12885" s="44" t="s">
        <v>5147</v>
      </c>
      <c r="C12885" s="45">
        <v>251003</v>
      </c>
      <c r="D12885" s="45" t="s">
        <v>11363</v>
      </c>
      <c r="E12885" s="45" t="s">
        <v>11146</v>
      </c>
      <c r="AO12885" s="376"/>
    </row>
    <row r="12886" spans="1:41" x14ac:dyDescent="0.25">
      <c r="A12886" s="44" t="s">
        <v>16586</v>
      </c>
      <c r="B12886" s="44" t="s">
        <v>21434</v>
      </c>
      <c r="C12886" s="45" t="s">
        <v>16562</v>
      </c>
      <c r="D12886" s="45" t="s">
        <v>21447</v>
      </c>
      <c r="E12886" s="46">
        <v>46418</v>
      </c>
      <c r="AO12886" s="376"/>
    </row>
    <row r="12887" spans="1:41" x14ac:dyDescent="0.25">
      <c r="A12887" s="44" t="s">
        <v>2422</v>
      </c>
      <c r="B12887" s="44" t="s">
        <v>3176</v>
      </c>
      <c r="C12887" s="45">
        <v>23010402</v>
      </c>
      <c r="D12887" s="45" t="s">
        <v>11363</v>
      </c>
      <c r="E12887" s="45" t="s">
        <v>5322</v>
      </c>
      <c r="AO12887" s="376"/>
    </row>
    <row r="12888" spans="1:41" x14ac:dyDescent="0.25">
      <c r="A12888" s="44" t="s">
        <v>14538</v>
      </c>
      <c r="B12888" s="44" t="s">
        <v>145</v>
      </c>
      <c r="C12888" s="45" t="s">
        <v>14539</v>
      </c>
      <c r="D12888" s="46" t="s">
        <v>21328</v>
      </c>
      <c r="E12888" s="46">
        <v>46583</v>
      </c>
      <c r="AO12888" s="376"/>
    </row>
    <row r="12889" spans="1:41" x14ac:dyDescent="0.25">
      <c r="A12889" s="44" t="s">
        <v>14538</v>
      </c>
      <c r="B12889" s="44" t="s">
        <v>145</v>
      </c>
      <c r="C12889" s="45" t="s">
        <v>14539</v>
      </c>
      <c r="D12889" s="46" t="s">
        <v>21328</v>
      </c>
      <c r="E12889" s="46">
        <v>46583</v>
      </c>
      <c r="AO12889" s="376"/>
    </row>
    <row r="12890" spans="1:41" x14ac:dyDescent="0.3">
      <c r="A12890" s="333" t="s">
        <v>8665</v>
      </c>
      <c r="B12890" s="333" t="s">
        <v>1171</v>
      </c>
      <c r="C12890" s="125" t="s">
        <v>10962</v>
      </c>
      <c r="D12890" s="32" t="s">
        <v>20309</v>
      </c>
      <c r="E12890" s="125" t="s">
        <v>8292</v>
      </c>
      <c r="F12890" s="125" t="s">
        <v>1190</v>
      </c>
      <c r="G12890" s="125" t="s">
        <v>1190</v>
      </c>
      <c r="AO12890" s="376"/>
    </row>
    <row r="12891" spans="1:41" x14ac:dyDescent="0.25">
      <c r="A12891" s="44" t="s">
        <v>10648</v>
      </c>
      <c r="B12891" s="44" t="s">
        <v>9235</v>
      </c>
      <c r="C12891" s="45">
        <v>240102</v>
      </c>
      <c r="D12891" s="45" t="s">
        <v>11363</v>
      </c>
      <c r="E12891" s="45" t="s">
        <v>5139</v>
      </c>
      <c r="AO12891" s="376"/>
    </row>
    <row r="12892" spans="1:41" x14ac:dyDescent="0.25">
      <c r="A12892" s="44" t="s">
        <v>10648</v>
      </c>
      <c r="B12892" s="44" t="s">
        <v>3475</v>
      </c>
      <c r="C12892" s="45">
        <v>260301</v>
      </c>
      <c r="D12892" s="45" t="s">
        <v>11363</v>
      </c>
      <c r="E12892" s="45" t="s">
        <v>17625</v>
      </c>
      <c r="AO12892" s="376"/>
    </row>
    <row r="12893" spans="1:41" x14ac:dyDescent="0.3">
      <c r="A12893" s="333" t="s">
        <v>18714</v>
      </c>
      <c r="B12893" s="333" t="s">
        <v>6844</v>
      </c>
      <c r="C12893" s="125" t="s">
        <v>18819</v>
      </c>
      <c r="D12893" s="32" t="s">
        <v>20309</v>
      </c>
      <c r="E12893" s="125" t="s">
        <v>8292</v>
      </c>
      <c r="F12893" s="125" t="s">
        <v>1189</v>
      </c>
      <c r="G12893" s="125" t="s">
        <v>1190</v>
      </c>
      <c r="AO12893" s="376"/>
    </row>
    <row r="12894" spans="1:41" x14ac:dyDescent="0.25">
      <c r="A12894" s="44" t="s">
        <v>7366</v>
      </c>
      <c r="B12894" s="44" t="s">
        <v>7367</v>
      </c>
      <c r="C12894" s="45" t="s">
        <v>2551</v>
      </c>
      <c r="D12894" s="45" t="s">
        <v>11204</v>
      </c>
      <c r="E12894" s="45" t="s">
        <v>4125</v>
      </c>
      <c r="F12894" s="93"/>
      <c r="G12894" s="93"/>
      <c r="H12894" s="93"/>
      <c r="I12894" s="99"/>
      <c r="J12894" s="99"/>
      <c r="K12894" s="99"/>
      <c r="L12894" s="99"/>
      <c r="M12894" s="99"/>
      <c r="N12894" s="99"/>
      <c r="O12894" s="99"/>
      <c r="P12894" s="99"/>
      <c r="Q12894" s="99"/>
      <c r="R12894" s="99"/>
      <c r="S12894" s="99"/>
      <c r="T12894" s="99"/>
      <c r="U12894" s="99"/>
      <c r="V12894" s="99"/>
      <c r="W12894" s="99"/>
      <c r="X12894" s="99"/>
      <c r="Y12894" s="99"/>
      <c r="Z12894" s="99"/>
      <c r="AA12894" s="99"/>
      <c r="AB12894" s="99"/>
      <c r="AC12894" s="99"/>
      <c r="AD12894" s="99"/>
      <c r="AE12894" s="99"/>
      <c r="AF12894" s="99"/>
      <c r="AG12894" s="99"/>
      <c r="AH12894" s="31"/>
      <c r="AI12894" s="31"/>
      <c r="AJ12894" s="31"/>
      <c r="AK12894" s="31"/>
      <c r="AL12894" s="31"/>
      <c r="AO12894" s="376"/>
    </row>
    <row r="12895" spans="1:41" x14ac:dyDescent="0.25">
      <c r="A12895" s="44" t="s">
        <v>7366</v>
      </c>
      <c r="B12895" s="44" t="s">
        <v>2552</v>
      </c>
      <c r="C12895" s="45" t="s">
        <v>2553</v>
      </c>
      <c r="D12895" s="45" t="s">
        <v>11204</v>
      </c>
      <c r="E12895" s="45" t="s">
        <v>5131</v>
      </c>
      <c r="F12895" s="93"/>
      <c r="G12895" s="93"/>
      <c r="H12895" s="93"/>
      <c r="I12895" s="99"/>
      <c r="J12895" s="99"/>
      <c r="K12895" s="99"/>
      <c r="L12895" s="99"/>
      <c r="M12895" s="99"/>
      <c r="N12895" s="99"/>
      <c r="O12895" s="99"/>
      <c r="P12895" s="99"/>
      <c r="Q12895" s="99"/>
      <c r="R12895" s="99"/>
      <c r="S12895" s="99"/>
      <c r="T12895" s="99"/>
      <c r="U12895" s="99"/>
      <c r="V12895" s="99"/>
      <c r="W12895" s="99"/>
      <c r="X12895" s="99"/>
      <c r="Y12895" s="99"/>
      <c r="Z12895" s="99"/>
      <c r="AA12895" s="99"/>
      <c r="AB12895" s="99"/>
      <c r="AC12895" s="99"/>
      <c r="AD12895" s="99"/>
      <c r="AE12895" s="99"/>
      <c r="AF12895" s="99"/>
      <c r="AG12895" s="99"/>
      <c r="AH12895" s="31"/>
      <c r="AI12895" s="31"/>
      <c r="AJ12895" s="31"/>
      <c r="AK12895" s="31"/>
      <c r="AL12895" s="31"/>
      <c r="AO12895" s="376"/>
    </row>
    <row r="12896" spans="1:41" x14ac:dyDescent="0.25">
      <c r="A12896" s="44" t="s">
        <v>7366</v>
      </c>
      <c r="B12896" s="44" t="s">
        <v>7367</v>
      </c>
      <c r="C12896" s="45" t="s">
        <v>2551</v>
      </c>
      <c r="D12896" s="93" t="s">
        <v>17443</v>
      </c>
      <c r="E12896" s="45" t="s">
        <v>2538</v>
      </c>
      <c r="F12896" s="93"/>
      <c r="G12896" s="93"/>
      <c r="H12896" s="93"/>
      <c r="I12896" s="99"/>
      <c r="J12896" s="99"/>
      <c r="K12896" s="99"/>
      <c r="L12896" s="99"/>
      <c r="M12896" s="99"/>
      <c r="N12896" s="99"/>
      <c r="O12896" s="99"/>
      <c r="P12896" s="99"/>
      <c r="Q12896" s="99"/>
      <c r="R12896" s="99"/>
      <c r="S12896" s="99"/>
      <c r="T12896" s="99"/>
      <c r="U12896" s="99"/>
      <c r="V12896" s="99"/>
      <c r="W12896" s="99"/>
      <c r="X12896" s="99"/>
      <c r="Y12896" s="99"/>
      <c r="Z12896" s="99"/>
      <c r="AA12896" s="99"/>
      <c r="AB12896" s="99"/>
      <c r="AC12896" s="99"/>
      <c r="AD12896" s="99"/>
      <c r="AE12896" s="99"/>
      <c r="AF12896" s="99"/>
      <c r="AG12896" s="99"/>
      <c r="AH12896" s="31"/>
      <c r="AI12896" s="31"/>
      <c r="AJ12896" s="31"/>
      <c r="AK12896" s="31"/>
      <c r="AL12896" s="31"/>
      <c r="AO12896" s="376"/>
    </row>
    <row r="12897" spans="1:41" x14ac:dyDescent="0.25">
      <c r="A12897" s="44" t="s">
        <v>7366</v>
      </c>
      <c r="B12897" s="44" t="s">
        <v>2552</v>
      </c>
      <c r="C12897" s="45" t="s">
        <v>2553</v>
      </c>
      <c r="D12897" s="93" t="s">
        <v>17443</v>
      </c>
      <c r="E12897" s="45" t="s">
        <v>5131</v>
      </c>
      <c r="F12897" s="93"/>
      <c r="G12897" s="93"/>
      <c r="H12897" s="93"/>
      <c r="I12897" s="99"/>
      <c r="J12897" s="99"/>
      <c r="K12897" s="99"/>
      <c r="L12897" s="99"/>
      <c r="M12897" s="99"/>
      <c r="N12897" s="99"/>
      <c r="O12897" s="99"/>
      <c r="P12897" s="99"/>
      <c r="Q12897" s="99"/>
      <c r="R12897" s="99"/>
      <c r="S12897" s="99"/>
      <c r="T12897" s="99"/>
      <c r="U12897" s="99"/>
      <c r="V12897" s="99"/>
      <c r="W12897" s="99"/>
      <c r="X12897" s="99"/>
      <c r="Y12897" s="99"/>
      <c r="Z12897" s="99"/>
      <c r="AA12897" s="99"/>
      <c r="AB12897" s="99"/>
      <c r="AC12897" s="99"/>
      <c r="AD12897" s="99"/>
      <c r="AE12897" s="99"/>
      <c r="AF12897" s="99"/>
      <c r="AG12897" s="99"/>
      <c r="AH12897" s="31"/>
      <c r="AI12897" s="31"/>
      <c r="AJ12897" s="31"/>
      <c r="AK12897" s="31"/>
      <c r="AL12897" s="31"/>
      <c r="AO12897" s="376"/>
    </row>
    <row r="12898" spans="1:41" x14ac:dyDescent="0.25">
      <c r="A12898" s="44" t="s">
        <v>7366</v>
      </c>
      <c r="B12898" s="44" t="s">
        <v>2552</v>
      </c>
      <c r="C12898" s="45" t="s">
        <v>2553</v>
      </c>
      <c r="D12898" s="45" t="s">
        <v>9895</v>
      </c>
      <c r="E12898" s="45" t="s">
        <v>5131</v>
      </c>
      <c r="F12898" s="93"/>
      <c r="G12898" s="93"/>
      <c r="H12898" s="93"/>
      <c r="I12898" s="99"/>
      <c r="J12898" s="99"/>
      <c r="K12898" s="99"/>
      <c r="L12898" s="99"/>
      <c r="M12898" s="99"/>
      <c r="N12898" s="253"/>
      <c r="O12898" s="253"/>
      <c r="P12898" s="99"/>
      <c r="Q12898" s="99"/>
      <c r="R12898" s="99"/>
      <c r="S12898" s="99"/>
      <c r="T12898" s="99"/>
      <c r="U12898" s="99"/>
      <c r="V12898" s="99"/>
      <c r="W12898" s="99"/>
      <c r="X12898" s="99"/>
      <c r="Y12898" s="99"/>
      <c r="Z12898" s="99"/>
      <c r="AA12898" s="99"/>
      <c r="AB12898" s="99"/>
      <c r="AC12898" s="99"/>
      <c r="AD12898" s="99"/>
      <c r="AE12898" s="99"/>
      <c r="AF12898" s="99"/>
      <c r="AG12898" s="99"/>
      <c r="AH12898" s="31"/>
      <c r="AI12898" s="31"/>
      <c r="AJ12898" s="31"/>
      <c r="AK12898" s="31"/>
      <c r="AL12898" s="31"/>
      <c r="AO12898" s="376"/>
    </row>
    <row r="12899" spans="1:41" x14ac:dyDescent="0.25">
      <c r="A12899" s="91" t="s">
        <v>9500</v>
      </c>
      <c r="B12899" s="92" t="s">
        <v>9602</v>
      </c>
      <c r="C12899" s="45" t="s">
        <v>9349</v>
      </c>
      <c r="D12899" s="93" t="s">
        <v>9601</v>
      </c>
      <c r="E12899" s="94">
        <v>46568</v>
      </c>
      <c r="F12899" s="93"/>
      <c r="G12899" s="93"/>
      <c r="H12899" s="93"/>
      <c r="I12899" s="99"/>
      <c r="J12899" s="99"/>
      <c r="K12899" s="99"/>
      <c r="L12899" s="99"/>
      <c r="M12899" s="99"/>
      <c r="N12899" s="253"/>
      <c r="O12899" s="99"/>
      <c r="P12899" s="99"/>
      <c r="Q12899" s="99"/>
      <c r="R12899" s="99"/>
      <c r="S12899" s="99"/>
      <c r="T12899" s="99"/>
      <c r="U12899" s="99"/>
      <c r="V12899" s="99"/>
      <c r="W12899" s="99"/>
      <c r="X12899" s="99"/>
      <c r="Y12899" s="99"/>
      <c r="Z12899" s="99"/>
      <c r="AA12899" s="99"/>
      <c r="AB12899" s="99"/>
      <c r="AC12899" s="99"/>
      <c r="AD12899" s="99"/>
      <c r="AE12899" s="99"/>
      <c r="AF12899" s="99"/>
      <c r="AG12899" s="99"/>
      <c r="AH12899" s="31"/>
      <c r="AI12899" s="31"/>
      <c r="AJ12899" s="31"/>
      <c r="AK12899" s="31"/>
      <c r="AL12899" s="31"/>
      <c r="AO12899" s="376"/>
    </row>
    <row r="12900" spans="1:41" x14ac:dyDescent="0.25">
      <c r="A12900" s="44" t="s">
        <v>2567</v>
      </c>
      <c r="B12900" s="44" t="s">
        <v>2533</v>
      </c>
      <c r="C12900" s="45" t="s">
        <v>2568</v>
      </c>
      <c r="D12900" s="45" t="s">
        <v>11204</v>
      </c>
      <c r="E12900" s="45" t="s">
        <v>13998</v>
      </c>
      <c r="F12900" s="93"/>
      <c r="G12900" s="93"/>
      <c r="H12900" s="93"/>
      <c r="I12900" s="99"/>
      <c r="J12900" s="99"/>
      <c r="K12900" s="99"/>
      <c r="L12900" s="99"/>
      <c r="M12900" s="99"/>
      <c r="N12900" s="99"/>
      <c r="O12900" s="99"/>
      <c r="P12900" s="99"/>
      <c r="Q12900" s="99"/>
      <c r="R12900" s="99"/>
      <c r="S12900" s="99"/>
      <c r="T12900" s="99"/>
      <c r="U12900" s="99"/>
      <c r="V12900" s="99"/>
      <c r="W12900" s="99"/>
      <c r="X12900" s="99"/>
      <c r="Y12900" s="99"/>
      <c r="Z12900" s="99"/>
      <c r="AA12900" s="99"/>
      <c r="AB12900" s="99"/>
      <c r="AC12900" s="99"/>
      <c r="AD12900" s="99"/>
      <c r="AE12900" s="99"/>
      <c r="AF12900" s="99"/>
      <c r="AG12900" s="99"/>
      <c r="AH12900" s="31"/>
      <c r="AI12900" s="31"/>
      <c r="AJ12900" s="31"/>
      <c r="AK12900" s="31"/>
      <c r="AL12900" s="31"/>
      <c r="AO12900" s="376"/>
    </row>
    <row r="12901" spans="1:41" x14ac:dyDescent="0.25">
      <c r="A12901" s="44" t="s">
        <v>2567</v>
      </c>
      <c r="B12901" s="44" t="s">
        <v>2533</v>
      </c>
      <c r="C12901" s="45" t="s">
        <v>2568</v>
      </c>
      <c r="D12901" s="93" t="s">
        <v>17443</v>
      </c>
      <c r="E12901" s="45" t="s">
        <v>13998</v>
      </c>
      <c r="F12901" s="93"/>
      <c r="G12901" s="93"/>
      <c r="H12901" s="93"/>
      <c r="I12901" s="99"/>
      <c r="J12901" s="99"/>
      <c r="K12901" s="99"/>
      <c r="L12901" s="99"/>
      <c r="M12901" s="99"/>
      <c r="N12901" s="99"/>
      <c r="O12901" s="99"/>
      <c r="P12901" s="99"/>
      <c r="Q12901" s="99"/>
      <c r="R12901" s="99"/>
      <c r="S12901" s="99"/>
      <c r="T12901" s="99"/>
      <c r="U12901" s="99"/>
      <c r="V12901" s="99"/>
      <c r="W12901" s="99"/>
      <c r="X12901" s="99"/>
      <c r="Y12901" s="99"/>
      <c r="Z12901" s="99"/>
      <c r="AA12901" s="99"/>
      <c r="AB12901" s="99"/>
      <c r="AC12901" s="99"/>
      <c r="AD12901" s="99"/>
      <c r="AE12901" s="99"/>
      <c r="AF12901" s="99"/>
      <c r="AG12901" s="99"/>
      <c r="AH12901" s="31"/>
      <c r="AI12901" s="31"/>
      <c r="AJ12901" s="31"/>
      <c r="AK12901" s="31"/>
      <c r="AL12901" s="31"/>
      <c r="AO12901" s="376"/>
    </row>
    <row r="12902" spans="1:41" x14ac:dyDescent="0.25">
      <c r="A12902" s="44" t="s">
        <v>2567</v>
      </c>
      <c r="B12902" s="44" t="s">
        <v>1316</v>
      </c>
      <c r="C12902" s="45" t="s">
        <v>9155</v>
      </c>
      <c r="D12902" s="367" t="s">
        <v>3696</v>
      </c>
      <c r="E12902" s="328">
        <f>DATE(2027,8,9)</f>
        <v>46608</v>
      </c>
      <c r="F12902" s="32"/>
      <c r="G12902" s="32"/>
      <c r="H12902" s="32"/>
      <c r="I12902" s="31"/>
      <c r="J12902" s="31"/>
      <c r="K12902" s="31"/>
      <c r="L12902" s="31"/>
      <c r="M12902" s="31"/>
      <c r="N12902" s="31"/>
      <c r="O12902" s="31"/>
      <c r="P12902" s="31"/>
      <c r="Q12902" s="31"/>
      <c r="R12902" s="31"/>
      <c r="S12902" s="31"/>
      <c r="T12902" s="31"/>
      <c r="U12902" s="31"/>
      <c r="V12902" s="31"/>
      <c r="W12902" s="31"/>
      <c r="X12902" s="31"/>
      <c r="Y12902" s="31"/>
      <c r="Z12902" s="31"/>
      <c r="AA12902" s="31"/>
      <c r="AB12902" s="31"/>
      <c r="AC12902" s="31"/>
      <c r="AD12902" s="31"/>
      <c r="AE12902" s="31"/>
      <c r="AF12902" s="31"/>
      <c r="AG12902" s="31"/>
      <c r="AH12902" s="31"/>
      <c r="AI12902" s="31"/>
      <c r="AJ12902" s="31"/>
      <c r="AK12902" s="31"/>
      <c r="AL12902" s="31"/>
      <c r="AO12902" s="376"/>
    </row>
    <row r="12903" spans="1:41" x14ac:dyDescent="0.25">
      <c r="A12903" s="44" t="s">
        <v>2567</v>
      </c>
      <c r="B12903" s="44" t="s">
        <v>2533</v>
      </c>
      <c r="C12903" s="45" t="s">
        <v>2568</v>
      </c>
      <c r="D12903" s="45" t="s">
        <v>9895</v>
      </c>
      <c r="E12903" s="45" t="s">
        <v>2535</v>
      </c>
      <c r="F12903" s="93"/>
      <c r="G12903" s="93"/>
      <c r="H12903" s="93"/>
      <c r="I12903" s="99"/>
      <c r="J12903" s="99"/>
      <c r="K12903" s="99"/>
      <c r="L12903" s="99"/>
      <c r="M12903" s="99"/>
      <c r="N12903" s="253"/>
      <c r="O12903" s="253"/>
      <c r="P12903" s="99"/>
      <c r="Q12903" s="99"/>
      <c r="R12903" s="99"/>
      <c r="S12903" s="99"/>
      <c r="T12903" s="99"/>
      <c r="U12903" s="99"/>
      <c r="V12903" s="99"/>
      <c r="W12903" s="99"/>
      <c r="X12903" s="99"/>
      <c r="Y12903" s="99"/>
      <c r="Z12903" s="99"/>
      <c r="AA12903" s="99"/>
      <c r="AB12903" s="99"/>
      <c r="AC12903" s="99"/>
      <c r="AD12903" s="99"/>
      <c r="AE12903" s="99"/>
      <c r="AF12903" s="99"/>
      <c r="AG12903" s="99"/>
      <c r="AH12903" s="31"/>
      <c r="AI12903" s="31"/>
      <c r="AJ12903" s="31"/>
      <c r="AK12903" s="31"/>
      <c r="AL12903" s="31"/>
      <c r="AO12903" s="376"/>
    </row>
    <row r="12904" spans="1:41" x14ac:dyDescent="0.3">
      <c r="A12904" s="333" t="s">
        <v>11068</v>
      </c>
      <c r="B12904" s="333" t="s">
        <v>3455</v>
      </c>
      <c r="C12904" s="125" t="s">
        <v>10959</v>
      </c>
      <c r="D12904" s="32" t="s">
        <v>20309</v>
      </c>
      <c r="E12904" s="125" t="s">
        <v>2593</v>
      </c>
      <c r="F12904" s="125" t="s">
        <v>1189</v>
      </c>
      <c r="G12904" s="125" t="s">
        <v>1190</v>
      </c>
      <c r="AO12904" s="376"/>
    </row>
    <row r="12905" spans="1:41" x14ac:dyDescent="0.25">
      <c r="A12905" s="44" t="s">
        <v>12722</v>
      </c>
      <c r="B12905" s="44" t="s">
        <v>939</v>
      </c>
      <c r="C12905" s="45">
        <v>241202</v>
      </c>
      <c r="D12905" s="45" t="s">
        <v>11363</v>
      </c>
      <c r="E12905" s="45" t="s">
        <v>12554</v>
      </c>
      <c r="AO12905" s="376"/>
    </row>
    <row r="12906" spans="1:41" x14ac:dyDescent="0.25">
      <c r="A12906" s="44" t="s">
        <v>11987</v>
      </c>
      <c r="B12906" s="44" t="s">
        <v>199</v>
      </c>
      <c r="C12906" s="45">
        <v>241001</v>
      </c>
      <c r="D12906" s="45" t="s">
        <v>11363</v>
      </c>
      <c r="E12906" s="45" t="s">
        <v>5332</v>
      </c>
      <c r="AO12906" s="376"/>
    </row>
    <row r="12907" spans="1:41" x14ac:dyDescent="0.25">
      <c r="A12907" s="44" t="s">
        <v>16536</v>
      </c>
      <c r="B12907" s="44" t="s">
        <v>21380</v>
      </c>
      <c r="C12907" s="45" t="s">
        <v>16524</v>
      </c>
      <c r="D12907" s="45" t="s">
        <v>21447</v>
      </c>
      <c r="E12907" s="46">
        <v>46477</v>
      </c>
      <c r="AO12907" s="376"/>
    </row>
    <row r="12908" spans="1:41" x14ac:dyDescent="0.25">
      <c r="A12908" s="44" t="s">
        <v>10114</v>
      </c>
      <c r="B12908" s="44" t="s">
        <v>2220</v>
      </c>
      <c r="C12908" s="45" t="s">
        <v>10115</v>
      </c>
      <c r="D12908" s="45" t="s">
        <v>10116</v>
      </c>
      <c r="E12908" s="46">
        <v>46670</v>
      </c>
      <c r="F12908" s="93"/>
      <c r="G12908" s="93"/>
      <c r="H12908" s="93"/>
      <c r="I12908" s="99"/>
      <c r="J12908" s="99"/>
      <c r="K12908" s="99"/>
      <c r="L12908" s="99"/>
      <c r="M12908" s="99"/>
      <c r="N12908" s="253"/>
      <c r="O12908" s="253"/>
      <c r="P12908" s="99"/>
      <c r="Q12908" s="99"/>
      <c r="R12908" s="99"/>
      <c r="S12908" s="99"/>
      <c r="T12908" s="99"/>
      <c r="U12908" s="99"/>
      <c r="V12908" s="99"/>
      <c r="W12908" s="99"/>
      <c r="X12908" s="99"/>
      <c r="Y12908" s="99"/>
      <c r="Z12908" s="99"/>
      <c r="AA12908" s="99"/>
      <c r="AB12908" s="99"/>
      <c r="AC12908" s="99"/>
      <c r="AD12908" s="99"/>
      <c r="AE12908" s="99"/>
      <c r="AF12908" s="99"/>
      <c r="AG12908" s="99"/>
      <c r="AH12908" s="31"/>
      <c r="AI12908" s="31"/>
      <c r="AJ12908" s="31"/>
      <c r="AK12908" s="31"/>
      <c r="AL12908" s="31"/>
      <c r="AO12908" s="376"/>
    </row>
    <row r="12909" spans="1:41" x14ac:dyDescent="0.25">
      <c r="A12909" s="44" t="s">
        <v>6519</v>
      </c>
      <c r="B12909" s="44" t="s">
        <v>2350</v>
      </c>
      <c r="C12909" s="45">
        <v>230105</v>
      </c>
      <c r="D12909" s="45" t="s">
        <v>11363</v>
      </c>
      <c r="E12909" s="45" t="s">
        <v>5265</v>
      </c>
      <c r="AO12909" s="376"/>
    </row>
    <row r="12910" spans="1:41" x14ac:dyDescent="0.3">
      <c r="A12910" s="333" t="s">
        <v>11069</v>
      </c>
      <c r="B12910" s="333" t="s">
        <v>11377</v>
      </c>
      <c r="C12910" s="125" t="s">
        <v>11214</v>
      </c>
      <c r="D12910" s="32" t="s">
        <v>20309</v>
      </c>
      <c r="E12910" s="125" t="s">
        <v>4966</v>
      </c>
      <c r="F12910" s="125" t="s">
        <v>1189</v>
      </c>
      <c r="G12910" s="125" t="s">
        <v>1190</v>
      </c>
      <c r="AO12910" s="376"/>
    </row>
    <row r="12911" spans="1:41" x14ac:dyDescent="0.25">
      <c r="A12911" s="44" t="s">
        <v>2767</v>
      </c>
      <c r="B12911" s="44" t="s">
        <v>12095</v>
      </c>
      <c r="C12911" s="45">
        <v>33.24</v>
      </c>
      <c r="D12911" s="45" t="s">
        <v>12549</v>
      </c>
      <c r="E12911" s="46">
        <v>47299</v>
      </c>
      <c r="F12911" s="45" t="s">
        <v>1335</v>
      </c>
      <c r="G12911" s="93"/>
      <c r="H12911" s="93"/>
      <c r="I12911" s="99"/>
      <c r="J12911" s="99"/>
      <c r="K12911" s="99"/>
      <c r="L12911" s="99"/>
      <c r="M12911" s="99"/>
      <c r="N12911" s="99"/>
      <c r="O12911" s="99"/>
      <c r="P12911" s="99"/>
      <c r="Q12911" s="99"/>
      <c r="R12911" s="99"/>
      <c r="S12911" s="99"/>
      <c r="T12911" s="99"/>
      <c r="U12911" s="99"/>
      <c r="V12911" s="99"/>
      <c r="W12911" s="99"/>
      <c r="X12911" s="99"/>
      <c r="Y12911" s="99"/>
      <c r="Z12911" s="99"/>
      <c r="AA12911" s="99"/>
      <c r="AB12911" s="99"/>
      <c r="AC12911" s="99"/>
      <c r="AD12911" s="99"/>
      <c r="AE12911" s="99"/>
      <c r="AF12911" s="99"/>
      <c r="AG12911" s="99"/>
      <c r="AH12911" s="31"/>
      <c r="AI12911" s="31"/>
      <c r="AJ12911" s="31"/>
      <c r="AK12911" s="31"/>
      <c r="AL12911" s="31"/>
      <c r="AO12911" s="376"/>
    </row>
    <row r="12912" spans="1:41" x14ac:dyDescent="0.25">
      <c r="A12912" s="44" t="s">
        <v>2767</v>
      </c>
      <c r="B12912" s="44" t="s">
        <v>21365</v>
      </c>
      <c r="C12912" s="45" t="s">
        <v>8133</v>
      </c>
      <c r="D12912" s="45" t="s">
        <v>21447</v>
      </c>
      <c r="E12912" s="46">
        <v>46752</v>
      </c>
      <c r="AO12912" s="376"/>
    </row>
    <row r="12913" spans="1:41" x14ac:dyDescent="0.25">
      <c r="A12913" s="131" t="s">
        <v>2767</v>
      </c>
      <c r="B12913" s="92" t="s">
        <v>10212</v>
      </c>
      <c r="C12913" s="93" t="s">
        <v>10213</v>
      </c>
      <c r="D12913" s="93" t="s">
        <v>1201</v>
      </c>
      <c r="E12913" s="94">
        <v>47012</v>
      </c>
      <c r="F12913" s="93"/>
      <c r="G12913" s="93"/>
      <c r="H12913" s="93"/>
      <c r="I12913" s="99"/>
      <c r="J12913" s="99"/>
      <c r="K12913" s="99"/>
      <c r="L12913" s="99"/>
      <c r="M12913" s="99"/>
      <c r="N12913" s="253"/>
      <c r="O12913" s="99"/>
      <c r="P12913" s="99"/>
      <c r="Q12913" s="99"/>
      <c r="R12913" s="99"/>
      <c r="S12913" s="99"/>
      <c r="T12913" s="99"/>
      <c r="U12913" s="99"/>
      <c r="V12913" s="99"/>
      <c r="W12913" s="99"/>
      <c r="X12913" s="99"/>
      <c r="Y12913" s="99"/>
      <c r="Z12913" s="99"/>
      <c r="AA12913" s="99"/>
      <c r="AB12913" s="99"/>
      <c r="AC12913" s="99"/>
      <c r="AD12913" s="99"/>
      <c r="AE12913" s="99"/>
      <c r="AF12913" s="99"/>
      <c r="AG12913" s="99"/>
      <c r="AH12913" s="31"/>
      <c r="AI12913" s="31"/>
      <c r="AJ12913" s="31"/>
      <c r="AK12913" s="31"/>
      <c r="AL12913" s="31"/>
      <c r="AO12913" s="376"/>
    </row>
    <row r="12914" spans="1:41" x14ac:dyDescent="0.25">
      <c r="A12914" s="44" t="s">
        <v>8405</v>
      </c>
      <c r="B12914" s="44" t="s">
        <v>3039</v>
      </c>
      <c r="C12914" s="45">
        <v>230904</v>
      </c>
      <c r="D12914" s="45" t="s">
        <v>11363</v>
      </c>
      <c r="E12914" s="45" t="s">
        <v>7871</v>
      </c>
      <c r="AO12914" s="376"/>
    </row>
    <row r="12915" spans="1:41" x14ac:dyDescent="0.25">
      <c r="A12915" s="44" t="s">
        <v>8405</v>
      </c>
      <c r="B12915" s="44" t="s">
        <v>10347</v>
      </c>
      <c r="C12915" s="45">
        <v>240402</v>
      </c>
      <c r="D12915" s="45" t="s">
        <v>11363</v>
      </c>
      <c r="E12915" s="45" t="s">
        <v>5037</v>
      </c>
      <c r="AO12915" s="376"/>
    </row>
    <row r="12916" spans="1:41" x14ac:dyDescent="0.25">
      <c r="A12916" s="44" t="s">
        <v>11635</v>
      </c>
      <c r="B12916" s="44" t="s">
        <v>21362</v>
      </c>
      <c r="C12916" s="45" t="s">
        <v>11608</v>
      </c>
      <c r="D12916" s="45" t="s">
        <v>21447</v>
      </c>
      <c r="E12916" s="46">
        <v>46752</v>
      </c>
      <c r="AO12916" s="376"/>
    </row>
    <row r="12917" spans="1:41" x14ac:dyDescent="0.25">
      <c r="A12917" s="44" t="s">
        <v>7728</v>
      </c>
      <c r="B12917" s="44" t="s">
        <v>7104</v>
      </c>
      <c r="C12917" s="45">
        <v>230504</v>
      </c>
      <c r="D12917" s="45" t="s">
        <v>11363</v>
      </c>
      <c r="E12917" s="45" t="s">
        <v>7105</v>
      </c>
      <c r="AO12917" s="376"/>
    </row>
    <row r="12918" spans="1:41" x14ac:dyDescent="0.3">
      <c r="A12918" s="333" t="s">
        <v>787</v>
      </c>
      <c r="B12918" s="333" t="s">
        <v>11377</v>
      </c>
      <c r="C12918" s="125" t="s">
        <v>11214</v>
      </c>
      <c r="D12918" s="32" t="s">
        <v>20309</v>
      </c>
      <c r="E12918" s="125" t="s">
        <v>4966</v>
      </c>
      <c r="F12918" s="125" t="s">
        <v>1189</v>
      </c>
      <c r="G12918" s="125" t="s">
        <v>1190</v>
      </c>
      <c r="AO12918" s="376"/>
    </row>
    <row r="12919" spans="1:41" x14ac:dyDescent="0.25">
      <c r="A12919" s="44" t="s">
        <v>787</v>
      </c>
      <c r="B12919" s="44" t="s">
        <v>5134</v>
      </c>
      <c r="C12919" s="45">
        <v>230807</v>
      </c>
      <c r="D12919" s="45" t="s">
        <v>11363</v>
      </c>
      <c r="E12919" s="45" t="s">
        <v>8282</v>
      </c>
      <c r="AO12919" s="376"/>
    </row>
    <row r="12920" spans="1:41" x14ac:dyDescent="0.25">
      <c r="A12920" s="44" t="s">
        <v>13272</v>
      </c>
      <c r="B12920" s="44" t="s">
        <v>1666</v>
      </c>
      <c r="C12920" s="45">
        <v>250101</v>
      </c>
      <c r="D12920" s="45" t="s">
        <v>11363</v>
      </c>
      <c r="E12920" s="45" t="s">
        <v>12551</v>
      </c>
      <c r="AO12920" s="376"/>
    </row>
    <row r="12921" spans="1:41" x14ac:dyDescent="0.25">
      <c r="A12921" s="44" t="s">
        <v>13537</v>
      </c>
      <c r="B12921" s="44" t="s">
        <v>21399</v>
      </c>
      <c r="C12921" s="45" t="s">
        <v>13524</v>
      </c>
      <c r="D12921" s="45" t="s">
        <v>21447</v>
      </c>
      <c r="E12921" s="46">
        <v>46507</v>
      </c>
      <c r="AO12921" s="376"/>
    </row>
    <row r="12922" spans="1:41" x14ac:dyDescent="0.25">
      <c r="A12922" s="44" t="s">
        <v>10649</v>
      </c>
      <c r="B12922" s="44" t="s">
        <v>9248</v>
      </c>
      <c r="C12922" s="45">
        <v>240101</v>
      </c>
      <c r="D12922" s="45" t="s">
        <v>11363</v>
      </c>
      <c r="E12922" s="45" t="s">
        <v>9249</v>
      </c>
      <c r="AO12922" s="376"/>
    </row>
    <row r="12923" spans="1:41" x14ac:dyDescent="0.3">
      <c r="A12923" s="333" t="s">
        <v>18715</v>
      </c>
      <c r="B12923" s="333" t="s">
        <v>2301</v>
      </c>
      <c r="C12923" s="125" t="s">
        <v>18816</v>
      </c>
      <c r="D12923" s="32" t="s">
        <v>20309</v>
      </c>
      <c r="E12923" s="125" t="s">
        <v>8292</v>
      </c>
      <c r="F12923" s="125" t="s">
        <v>1189</v>
      </c>
      <c r="G12923" s="125" t="s">
        <v>1190</v>
      </c>
      <c r="AO12923" s="376"/>
    </row>
    <row r="12924" spans="1:41" x14ac:dyDescent="0.25">
      <c r="A12924" s="44" t="s">
        <v>16793</v>
      </c>
      <c r="B12924" s="44" t="s">
        <v>14896</v>
      </c>
      <c r="C12924" s="45" t="s">
        <v>17052</v>
      </c>
      <c r="D12924" s="367" t="s">
        <v>3696</v>
      </c>
      <c r="E12924" s="328">
        <f>DATE(2030,3,4)</f>
        <v>47546</v>
      </c>
      <c r="F12924" s="32"/>
      <c r="G12924" s="32"/>
      <c r="H12924" s="32"/>
      <c r="I12924" s="31"/>
      <c r="J12924" s="31"/>
      <c r="K12924" s="31"/>
      <c r="L12924" s="31"/>
      <c r="M12924" s="31"/>
      <c r="N12924" s="31"/>
      <c r="O12924" s="31"/>
      <c r="P12924" s="31"/>
      <c r="Q12924" s="31"/>
      <c r="R12924" s="31"/>
      <c r="S12924" s="31"/>
      <c r="T12924" s="31"/>
      <c r="U12924" s="31"/>
      <c r="V12924" s="31"/>
      <c r="W12924" s="31"/>
      <c r="X12924" s="31"/>
      <c r="Y12924" s="31"/>
      <c r="Z12924" s="31"/>
      <c r="AA12924" s="31"/>
      <c r="AB12924" s="31"/>
      <c r="AC12924" s="31"/>
      <c r="AD12924" s="31"/>
      <c r="AE12924" s="31"/>
      <c r="AF12924" s="31"/>
      <c r="AG12924" s="31"/>
      <c r="AH12924" s="31"/>
      <c r="AI12924" s="31"/>
      <c r="AJ12924" s="31"/>
      <c r="AK12924" s="31"/>
      <c r="AL12924" s="31"/>
      <c r="AO12924" s="376"/>
    </row>
    <row r="12925" spans="1:41" x14ac:dyDescent="0.25">
      <c r="A12925" s="44" t="s">
        <v>4792</v>
      </c>
      <c r="B12925" s="44" t="s">
        <v>932</v>
      </c>
      <c r="C12925" s="45">
        <v>220104</v>
      </c>
      <c r="D12925" s="45" t="s">
        <v>11363</v>
      </c>
      <c r="E12925" s="45" t="s">
        <v>5139</v>
      </c>
      <c r="AO12925" s="376"/>
    </row>
    <row r="12926" spans="1:41" x14ac:dyDescent="0.25">
      <c r="A12926" s="44" t="s">
        <v>10650</v>
      </c>
      <c r="B12926" s="44" t="s">
        <v>7104</v>
      </c>
      <c r="C12926" s="45">
        <v>230504</v>
      </c>
      <c r="D12926" s="45" t="s">
        <v>11363</v>
      </c>
      <c r="E12926" s="45" t="s">
        <v>7105</v>
      </c>
      <c r="AO12926" s="376"/>
    </row>
    <row r="12927" spans="1:41" x14ac:dyDescent="0.25">
      <c r="A12927" s="44" t="s">
        <v>10650</v>
      </c>
      <c r="B12927" s="44" t="s">
        <v>9248</v>
      </c>
      <c r="C12927" s="45">
        <v>240101</v>
      </c>
      <c r="D12927" s="45" t="s">
        <v>11363</v>
      </c>
      <c r="E12927" s="45" t="s">
        <v>9249</v>
      </c>
      <c r="AO12927" s="376"/>
    </row>
    <row r="12928" spans="1:41" x14ac:dyDescent="0.25">
      <c r="A12928" s="44" t="s">
        <v>10650</v>
      </c>
      <c r="B12928" s="44" t="s">
        <v>10355</v>
      </c>
      <c r="C12928" s="45">
        <v>240403</v>
      </c>
      <c r="D12928" s="45" t="s">
        <v>11363</v>
      </c>
      <c r="E12928" s="45" t="s">
        <v>5037</v>
      </c>
      <c r="AO12928" s="376"/>
    </row>
    <row r="12929" spans="1:41" x14ac:dyDescent="0.3">
      <c r="A12929" s="333" t="s">
        <v>4793</v>
      </c>
      <c r="B12929" s="333" t="s">
        <v>1598</v>
      </c>
      <c r="C12929" s="125" t="s">
        <v>13387</v>
      </c>
      <c r="D12929" s="32" t="s">
        <v>20309</v>
      </c>
      <c r="E12929" s="125" t="s">
        <v>11886</v>
      </c>
      <c r="F12929" s="125" t="s">
        <v>1190</v>
      </c>
      <c r="G12929" s="125" t="s">
        <v>1190</v>
      </c>
      <c r="AO12929" s="376"/>
    </row>
    <row r="12930" spans="1:41" x14ac:dyDescent="0.25">
      <c r="A12930" s="91" t="s">
        <v>4793</v>
      </c>
      <c r="B12930" s="92" t="s">
        <v>19284</v>
      </c>
      <c r="C12930" s="93" t="s">
        <v>19285</v>
      </c>
      <c r="D12930" s="93" t="s">
        <v>1201</v>
      </c>
      <c r="E12930" s="94">
        <v>46582</v>
      </c>
      <c r="F12930" s="93"/>
      <c r="G12930" s="93"/>
      <c r="H12930" s="93"/>
      <c r="I12930" s="99"/>
      <c r="J12930" s="99"/>
      <c r="K12930" s="99"/>
      <c r="L12930" s="99"/>
      <c r="M12930" s="99"/>
      <c r="N12930" s="99"/>
      <c r="O12930" s="99"/>
      <c r="P12930" s="99"/>
      <c r="Q12930" s="99"/>
      <c r="R12930" s="99"/>
      <c r="S12930" s="99"/>
      <c r="T12930" s="99"/>
      <c r="U12930" s="99"/>
      <c r="V12930" s="99"/>
      <c r="W12930" s="99"/>
      <c r="X12930" s="99"/>
      <c r="Y12930" s="99"/>
      <c r="Z12930" s="99"/>
      <c r="AA12930" s="99"/>
      <c r="AB12930" s="99"/>
      <c r="AC12930" s="99"/>
      <c r="AD12930" s="99"/>
      <c r="AE12930" s="99"/>
      <c r="AF12930" s="99"/>
      <c r="AG12930" s="99"/>
      <c r="AH12930" s="31"/>
      <c r="AI12930" s="31"/>
      <c r="AJ12930" s="31"/>
      <c r="AK12930" s="31"/>
      <c r="AL12930" s="31"/>
      <c r="AO12930" s="376"/>
    </row>
    <row r="12931" spans="1:41" x14ac:dyDescent="0.25">
      <c r="A12931" s="44" t="s">
        <v>5335</v>
      </c>
      <c r="B12931" s="44" t="s">
        <v>2350</v>
      </c>
      <c r="C12931" s="45">
        <v>220105</v>
      </c>
      <c r="D12931" s="45" t="s">
        <v>11363</v>
      </c>
      <c r="E12931" s="45" t="s">
        <v>2593</v>
      </c>
      <c r="AO12931" s="376"/>
    </row>
    <row r="12932" spans="1:41" x14ac:dyDescent="0.25">
      <c r="A12932" s="44" t="s">
        <v>20693</v>
      </c>
      <c r="B12932" s="44" t="s">
        <v>20685</v>
      </c>
      <c r="C12932" s="45" t="s">
        <v>20797</v>
      </c>
      <c r="D12932" s="32" t="s">
        <v>5559</v>
      </c>
      <c r="E12932" s="45" t="s">
        <v>20882</v>
      </c>
      <c r="F12932" s="32"/>
      <c r="G12932" s="32"/>
      <c r="H12932" s="32"/>
      <c r="I12932" s="31"/>
      <c r="J12932" s="31"/>
      <c r="K12932" s="31"/>
      <c r="L12932" s="31"/>
      <c r="M12932" s="31"/>
      <c r="N12932" s="31"/>
      <c r="O12932" s="31"/>
      <c r="P12932" s="31"/>
      <c r="Q12932" s="31"/>
      <c r="R12932" s="31"/>
      <c r="S12932" s="31"/>
      <c r="T12932" s="31"/>
      <c r="U12932" s="31"/>
      <c r="V12932" s="31"/>
      <c r="W12932" s="31"/>
      <c r="X12932" s="31"/>
      <c r="Y12932" s="31"/>
      <c r="Z12932" s="31"/>
      <c r="AA12932" s="31"/>
      <c r="AB12932" s="31"/>
      <c r="AC12932" s="31"/>
      <c r="AD12932" s="31"/>
      <c r="AE12932" s="31"/>
      <c r="AF12932" s="31"/>
      <c r="AG12932" s="31"/>
      <c r="AH12932" s="31"/>
      <c r="AI12932" s="31"/>
      <c r="AJ12932" s="31"/>
      <c r="AK12932" s="31"/>
      <c r="AL12932" s="31"/>
      <c r="AO12932" s="376"/>
    </row>
    <row r="12933" spans="1:41" x14ac:dyDescent="0.25">
      <c r="A12933" s="44" t="s">
        <v>15051</v>
      </c>
      <c r="B12933" s="44" t="s">
        <v>14851</v>
      </c>
      <c r="C12933" s="45" t="s">
        <v>15052</v>
      </c>
      <c r="D12933" s="367" t="s">
        <v>3696</v>
      </c>
      <c r="E12933" s="328">
        <f>DATE(2029,7,17)</f>
        <v>47316</v>
      </c>
      <c r="F12933" s="32"/>
      <c r="G12933" s="32"/>
      <c r="H12933" s="32"/>
      <c r="I12933" s="31"/>
      <c r="J12933" s="31"/>
      <c r="K12933" s="31"/>
      <c r="L12933" s="31"/>
      <c r="M12933" s="31"/>
      <c r="N12933" s="31"/>
      <c r="O12933" s="31"/>
      <c r="P12933" s="31"/>
      <c r="Q12933" s="31"/>
      <c r="R12933" s="31"/>
      <c r="S12933" s="31"/>
      <c r="T12933" s="31"/>
      <c r="U12933" s="31"/>
      <c r="V12933" s="31"/>
      <c r="W12933" s="31"/>
      <c r="X12933" s="31"/>
      <c r="Y12933" s="31"/>
      <c r="Z12933" s="31"/>
      <c r="AA12933" s="31"/>
      <c r="AB12933" s="31"/>
      <c r="AC12933" s="31"/>
      <c r="AD12933" s="31"/>
      <c r="AE12933" s="31"/>
      <c r="AF12933" s="31"/>
      <c r="AG12933" s="31"/>
      <c r="AH12933" s="31"/>
      <c r="AI12933" s="31"/>
      <c r="AJ12933" s="31"/>
      <c r="AK12933" s="31"/>
      <c r="AL12933" s="31"/>
      <c r="AO12933" s="376"/>
    </row>
    <row r="12934" spans="1:41" x14ac:dyDescent="0.3">
      <c r="A12934" s="333" t="s">
        <v>19016</v>
      </c>
      <c r="B12934" s="333" t="s">
        <v>1174</v>
      </c>
      <c r="C12934" s="125" t="s">
        <v>19093</v>
      </c>
      <c r="D12934" s="32" t="s">
        <v>20309</v>
      </c>
      <c r="E12934" s="125" t="s">
        <v>9249</v>
      </c>
      <c r="F12934" s="125" t="s">
        <v>1189</v>
      </c>
      <c r="G12934" s="125" t="s">
        <v>1190</v>
      </c>
      <c r="AO12934" s="376"/>
    </row>
    <row r="12935" spans="1:41" x14ac:dyDescent="0.25">
      <c r="A12935" s="44" t="s">
        <v>18137</v>
      </c>
      <c r="B12935" s="44" t="s">
        <v>9237</v>
      </c>
      <c r="C12935" s="45">
        <v>24010401</v>
      </c>
      <c r="D12935" s="45" t="s">
        <v>11363</v>
      </c>
      <c r="E12935" s="45" t="s">
        <v>9238</v>
      </c>
      <c r="AO12935" s="376"/>
    </row>
    <row r="12936" spans="1:41" x14ac:dyDescent="0.25">
      <c r="A12936" s="44" t="s">
        <v>18137</v>
      </c>
      <c r="B12936" s="44" t="s">
        <v>3176</v>
      </c>
      <c r="C12936" s="45">
        <v>24010402</v>
      </c>
      <c r="D12936" s="45" t="s">
        <v>11363</v>
      </c>
      <c r="E12936" s="45" t="s">
        <v>9238</v>
      </c>
      <c r="AO12936" s="376"/>
    </row>
    <row r="12937" spans="1:41" x14ac:dyDescent="0.25">
      <c r="A12937" s="44" t="s">
        <v>10651</v>
      </c>
      <c r="B12937" s="44" t="s">
        <v>10348</v>
      </c>
      <c r="C12937" s="45">
        <v>240501</v>
      </c>
      <c r="D12937" s="45" t="s">
        <v>11363</v>
      </c>
      <c r="E12937" s="45" t="s">
        <v>10349</v>
      </c>
      <c r="AO12937" s="376"/>
    </row>
    <row r="12938" spans="1:41" x14ac:dyDescent="0.25">
      <c r="A12938" s="44" t="s">
        <v>21792</v>
      </c>
      <c r="B12938" s="44" t="s">
        <v>21449</v>
      </c>
      <c r="C12938" s="45">
        <v>260504</v>
      </c>
      <c r="D12938" s="45" t="s">
        <v>11363</v>
      </c>
      <c r="E12938" s="45" t="s">
        <v>21450</v>
      </c>
      <c r="AO12938" s="376"/>
    </row>
    <row r="12939" spans="1:41" x14ac:dyDescent="0.25">
      <c r="A12939" s="44" t="s">
        <v>21793</v>
      </c>
      <c r="B12939" s="44" t="s">
        <v>21449</v>
      </c>
      <c r="C12939" s="45">
        <v>260504</v>
      </c>
      <c r="D12939" s="45" t="s">
        <v>11363</v>
      </c>
      <c r="E12939" s="45" t="s">
        <v>21450</v>
      </c>
      <c r="AO12939" s="376"/>
    </row>
    <row r="12940" spans="1:41" x14ac:dyDescent="0.25">
      <c r="A12940" s="44" t="s">
        <v>21794</v>
      </c>
      <c r="B12940" s="44" t="s">
        <v>21449</v>
      </c>
      <c r="C12940" s="45">
        <v>260504</v>
      </c>
      <c r="D12940" s="45" t="s">
        <v>11363</v>
      </c>
      <c r="E12940" s="45" t="s">
        <v>21450</v>
      </c>
      <c r="AO12940" s="376"/>
    </row>
    <row r="12941" spans="1:41" x14ac:dyDescent="0.25">
      <c r="A12941" s="44" t="s">
        <v>21795</v>
      </c>
      <c r="B12941" s="44" t="s">
        <v>21449</v>
      </c>
      <c r="C12941" s="45">
        <v>260504</v>
      </c>
      <c r="D12941" s="45" t="s">
        <v>11363</v>
      </c>
      <c r="E12941" s="45" t="s">
        <v>21450</v>
      </c>
      <c r="AO12941" s="376"/>
    </row>
    <row r="12942" spans="1:41" x14ac:dyDescent="0.25">
      <c r="A12942" s="44" t="s">
        <v>18138</v>
      </c>
      <c r="B12942" s="44" t="s">
        <v>5321</v>
      </c>
      <c r="C12942" s="45">
        <v>25010401</v>
      </c>
      <c r="D12942" s="45" t="s">
        <v>11363</v>
      </c>
      <c r="E12942" s="45" t="s">
        <v>12564</v>
      </c>
      <c r="AO12942" s="376"/>
    </row>
    <row r="12943" spans="1:41" x14ac:dyDescent="0.25">
      <c r="A12943" s="44" t="s">
        <v>8895</v>
      </c>
      <c r="B12943" s="44" t="s">
        <v>15053</v>
      </c>
      <c r="C12943" s="45" t="s">
        <v>17053</v>
      </c>
      <c r="D12943" s="367" t="s">
        <v>3696</v>
      </c>
      <c r="E12943" s="328">
        <f>DATE(2029,12,17)</f>
        <v>47469</v>
      </c>
      <c r="F12943" s="32"/>
      <c r="G12943" s="32"/>
      <c r="H12943" s="32"/>
      <c r="I12943" s="31"/>
      <c r="J12943" s="31"/>
      <c r="K12943" s="31"/>
      <c r="L12943" s="31"/>
      <c r="M12943" s="31"/>
      <c r="N12943" s="31"/>
      <c r="O12943" s="31"/>
      <c r="P12943" s="31"/>
      <c r="Q12943" s="31"/>
      <c r="R12943" s="31"/>
      <c r="S12943" s="31"/>
      <c r="T12943" s="31"/>
      <c r="U12943" s="31"/>
      <c r="V12943" s="31"/>
      <c r="W12943" s="31"/>
      <c r="X12943" s="31"/>
      <c r="Y12943" s="31"/>
      <c r="Z12943" s="31"/>
      <c r="AA12943" s="31"/>
      <c r="AB12943" s="31"/>
      <c r="AC12943" s="31"/>
      <c r="AD12943" s="31"/>
      <c r="AE12943" s="31"/>
      <c r="AF12943" s="31"/>
      <c r="AG12943" s="31"/>
      <c r="AH12943" s="31"/>
      <c r="AI12943" s="31"/>
      <c r="AJ12943" s="31"/>
      <c r="AK12943" s="31"/>
      <c r="AL12943" s="31"/>
      <c r="AO12943" s="376"/>
    </row>
    <row r="12944" spans="1:41" x14ac:dyDescent="0.25">
      <c r="A12944" s="44" t="s">
        <v>18139</v>
      </c>
      <c r="B12944" s="44" t="s">
        <v>6608</v>
      </c>
      <c r="C12944" s="45">
        <v>260203</v>
      </c>
      <c r="D12944" s="45" t="s">
        <v>11363</v>
      </c>
      <c r="E12944" s="45" t="s">
        <v>9238</v>
      </c>
      <c r="AO12944" s="376"/>
    </row>
    <row r="12945" spans="1:41" x14ac:dyDescent="0.25">
      <c r="A12945" s="44" t="s">
        <v>2115</v>
      </c>
      <c r="B12945" s="44" t="s">
        <v>21396</v>
      </c>
      <c r="C12945" s="45" t="s">
        <v>9703</v>
      </c>
      <c r="D12945" s="45" t="s">
        <v>21447</v>
      </c>
      <c r="E12945" s="46">
        <v>46568</v>
      </c>
      <c r="AO12945" s="376"/>
    </row>
    <row r="12946" spans="1:41" x14ac:dyDescent="0.3">
      <c r="A12946" s="333" t="s">
        <v>19017</v>
      </c>
      <c r="B12946" s="333" t="s">
        <v>6928</v>
      </c>
      <c r="C12946" s="125" t="s">
        <v>19094</v>
      </c>
      <c r="D12946" s="32" t="s">
        <v>20309</v>
      </c>
      <c r="E12946" s="125" t="s">
        <v>9249</v>
      </c>
      <c r="F12946" s="125" t="s">
        <v>1189</v>
      </c>
      <c r="G12946" s="125" t="s">
        <v>1190</v>
      </c>
      <c r="AO12946" s="376"/>
    </row>
    <row r="12947" spans="1:41" x14ac:dyDescent="0.25">
      <c r="A12947" s="44" t="s">
        <v>6520</v>
      </c>
      <c r="B12947" s="44" t="s">
        <v>5130</v>
      </c>
      <c r="C12947" s="45">
        <v>22010701</v>
      </c>
      <c r="D12947" s="45" t="s">
        <v>11363</v>
      </c>
      <c r="E12947" s="45" t="s">
        <v>5131</v>
      </c>
      <c r="AO12947" s="376"/>
    </row>
    <row r="12948" spans="1:41" x14ac:dyDescent="0.25">
      <c r="A12948" s="44" t="s">
        <v>6520</v>
      </c>
      <c r="B12948" s="44" t="s">
        <v>924</v>
      </c>
      <c r="C12948" s="45">
        <v>22010702</v>
      </c>
      <c r="D12948" s="45" t="s">
        <v>11363</v>
      </c>
      <c r="E12948" s="45" t="s">
        <v>5131</v>
      </c>
      <c r="AO12948" s="376"/>
    </row>
    <row r="12949" spans="1:41" x14ac:dyDescent="0.25">
      <c r="A12949" s="44" t="s">
        <v>6520</v>
      </c>
      <c r="B12949" s="44" t="s">
        <v>3475</v>
      </c>
      <c r="C12949" s="45">
        <v>230301</v>
      </c>
      <c r="D12949" s="45" t="s">
        <v>11363</v>
      </c>
      <c r="E12949" s="45" t="s">
        <v>5265</v>
      </c>
      <c r="AO12949" s="376"/>
    </row>
    <row r="12950" spans="1:41" x14ac:dyDescent="0.25">
      <c r="A12950" s="44" t="s">
        <v>6520</v>
      </c>
      <c r="B12950" s="44" t="s">
        <v>935</v>
      </c>
      <c r="C12950" s="45">
        <v>230805</v>
      </c>
      <c r="D12950" s="45" t="s">
        <v>11363</v>
      </c>
      <c r="E12950" s="45" t="s">
        <v>4151</v>
      </c>
      <c r="AO12950" s="376"/>
    </row>
    <row r="12951" spans="1:41" x14ac:dyDescent="0.25">
      <c r="A12951" s="44" t="s">
        <v>6520</v>
      </c>
      <c r="B12951" s="44" t="s">
        <v>7826</v>
      </c>
      <c r="C12951" s="45">
        <v>23080101</v>
      </c>
      <c r="D12951" s="45" t="s">
        <v>11363</v>
      </c>
      <c r="E12951" s="45" t="s">
        <v>4151</v>
      </c>
      <c r="AO12951" s="376"/>
    </row>
    <row r="12952" spans="1:41" x14ac:dyDescent="0.25">
      <c r="A12952" s="44" t="s">
        <v>6520</v>
      </c>
      <c r="B12952" s="44" t="s">
        <v>7851</v>
      </c>
      <c r="C12952" s="45">
        <v>23080102</v>
      </c>
      <c r="D12952" s="45" t="s">
        <v>11363</v>
      </c>
      <c r="E12952" s="45" t="s">
        <v>4151</v>
      </c>
      <c r="AO12952" s="376"/>
    </row>
    <row r="12953" spans="1:41" x14ac:dyDescent="0.3">
      <c r="A12953" s="333" t="s">
        <v>19018</v>
      </c>
      <c r="B12953" s="333" t="s">
        <v>6928</v>
      </c>
      <c r="C12953" s="125" t="s">
        <v>19094</v>
      </c>
      <c r="D12953" s="32" t="s">
        <v>20309</v>
      </c>
      <c r="E12953" s="125" t="s">
        <v>9249</v>
      </c>
      <c r="F12953" s="125" t="s">
        <v>1190</v>
      </c>
      <c r="G12953" s="125" t="s">
        <v>1190</v>
      </c>
      <c r="AO12953" s="376"/>
    </row>
    <row r="12954" spans="1:41" x14ac:dyDescent="0.25">
      <c r="A12954" s="44" t="s">
        <v>15880</v>
      </c>
      <c r="B12954" s="44" t="s">
        <v>2350</v>
      </c>
      <c r="C12954" s="45">
        <v>250106</v>
      </c>
      <c r="D12954" s="45" t="s">
        <v>11363</v>
      </c>
      <c r="E12954" s="45" t="s">
        <v>11887</v>
      </c>
      <c r="AO12954" s="376"/>
    </row>
    <row r="12955" spans="1:41" x14ac:dyDescent="0.25">
      <c r="A12955" s="44" t="s">
        <v>1077</v>
      </c>
      <c r="B12955" s="44" t="s">
        <v>6610</v>
      </c>
      <c r="C12955" s="45">
        <v>260204</v>
      </c>
      <c r="D12955" s="45" t="s">
        <v>11363</v>
      </c>
      <c r="E12955" s="45" t="s">
        <v>9238</v>
      </c>
      <c r="AO12955" s="376"/>
    </row>
    <row r="12956" spans="1:41" x14ac:dyDescent="0.25">
      <c r="A12956" s="44" t="s">
        <v>16141</v>
      </c>
      <c r="B12956" s="44" t="s">
        <v>21397</v>
      </c>
      <c r="C12956" s="45" t="s">
        <v>15289</v>
      </c>
      <c r="D12956" s="45" t="s">
        <v>21447</v>
      </c>
      <c r="E12956" s="46">
        <v>46599</v>
      </c>
      <c r="AO12956" s="376"/>
    </row>
    <row r="12957" spans="1:41" x14ac:dyDescent="0.25">
      <c r="A12957" s="44" t="s">
        <v>1078</v>
      </c>
      <c r="B12957" s="92" t="s">
        <v>9602</v>
      </c>
      <c r="C12957" s="45" t="s">
        <v>9343</v>
      </c>
      <c r="D12957" s="93" t="s">
        <v>9601</v>
      </c>
      <c r="E12957" s="94">
        <v>46568</v>
      </c>
      <c r="F12957" s="93"/>
      <c r="G12957" s="93"/>
      <c r="H12957" s="93"/>
      <c r="I12957" s="99"/>
      <c r="J12957" s="99"/>
      <c r="K12957" s="99"/>
      <c r="L12957" s="99"/>
      <c r="M12957" s="99"/>
      <c r="N12957" s="253"/>
      <c r="O12957" s="99"/>
      <c r="P12957" s="99"/>
      <c r="Q12957" s="99"/>
      <c r="R12957" s="99"/>
      <c r="S12957" s="99"/>
      <c r="T12957" s="99"/>
      <c r="U12957" s="99"/>
      <c r="V12957" s="99"/>
      <c r="W12957" s="99"/>
      <c r="X12957" s="99"/>
      <c r="Y12957" s="99"/>
      <c r="Z12957" s="99"/>
      <c r="AA12957" s="99"/>
      <c r="AB12957" s="99"/>
      <c r="AC12957" s="99"/>
      <c r="AD12957" s="99"/>
      <c r="AE12957" s="99"/>
      <c r="AF12957" s="99"/>
      <c r="AG12957" s="99"/>
      <c r="AH12957" s="31"/>
      <c r="AI12957" s="31"/>
      <c r="AJ12957" s="31"/>
      <c r="AK12957" s="31"/>
      <c r="AL12957" s="31"/>
      <c r="AO12957" s="376"/>
    </row>
    <row r="12958" spans="1:41" x14ac:dyDescent="0.25">
      <c r="A12958" s="44" t="s">
        <v>1078</v>
      </c>
      <c r="B12958" s="44" t="s">
        <v>1877</v>
      </c>
      <c r="C12958" s="45" t="s">
        <v>10295</v>
      </c>
      <c r="D12958" s="46" t="s">
        <v>21328</v>
      </c>
      <c r="E12958" s="46">
        <v>46599</v>
      </c>
      <c r="AO12958" s="376"/>
    </row>
    <row r="12959" spans="1:41" x14ac:dyDescent="0.25">
      <c r="A12959" s="44" t="s">
        <v>1078</v>
      </c>
      <c r="B12959" s="44" t="s">
        <v>7763</v>
      </c>
      <c r="C12959" s="45">
        <v>260401</v>
      </c>
      <c r="D12959" s="45" t="s">
        <v>11363</v>
      </c>
      <c r="E12959" s="45" t="s">
        <v>11152</v>
      </c>
      <c r="AO12959" s="376"/>
    </row>
    <row r="12960" spans="1:41" x14ac:dyDescent="0.25">
      <c r="A12960" s="44" t="s">
        <v>18832</v>
      </c>
      <c r="B12960" s="44" t="s">
        <v>21374</v>
      </c>
      <c r="C12960" s="45" t="s">
        <v>18886</v>
      </c>
      <c r="D12960" s="45" t="s">
        <v>21447</v>
      </c>
      <c r="E12960" s="46">
        <v>46507</v>
      </c>
      <c r="AO12960" s="376"/>
    </row>
    <row r="12961" spans="1:41" x14ac:dyDescent="0.25">
      <c r="A12961" s="44" t="s">
        <v>21796</v>
      </c>
      <c r="B12961" s="44" t="s">
        <v>925</v>
      </c>
      <c r="C12961" s="45">
        <v>260601</v>
      </c>
      <c r="D12961" s="45" t="s">
        <v>11363</v>
      </c>
      <c r="E12961" s="45" t="s">
        <v>17341</v>
      </c>
      <c r="AO12961" s="376"/>
    </row>
    <row r="12962" spans="1:41" x14ac:dyDescent="0.25">
      <c r="A12962" s="44" t="s">
        <v>21797</v>
      </c>
      <c r="B12962" s="44" t="s">
        <v>9248</v>
      </c>
      <c r="C12962" s="45">
        <v>260105</v>
      </c>
      <c r="D12962" s="45" t="s">
        <v>11363</v>
      </c>
      <c r="E12962" s="45" t="s">
        <v>17625</v>
      </c>
      <c r="AO12962" s="376"/>
    </row>
    <row r="12963" spans="1:41" x14ac:dyDescent="0.25">
      <c r="A12963" s="44" t="s">
        <v>4887</v>
      </c>
      <c r="B12963" s="44" t="s">
        <v>145</v>
      </c>
      <c r="C12963" s="45" t="s">
        <v>8703</v>
      </c>
      <c r="D12963" s="46" t="s">
        <v>21328</v>
      </c>
      <c r="E12963" s="46">
        <v>46403</v>
      </c>
      <c r="AO12963" s="376"/>
    </row>
    <row r="12964" spans="1:41" x14ac:dyDescent="0.25">
      <c r="A12964" s="44" t="s">
        <v>4887</v>
      </c>
      <c r="B12964" s="44" t="s">
        <v>145</v>
      </c>
      <c r="C12964" s="45" t="s">
        <v>8703</v>
      </c>
      <c r="D12964" s="46" t="s">
        <v>21328</v>
      </c>
      <c r="E12964" s="46">
        <v>46403</v>
      </c>
      <c r="AO12964" s="376"/>
    </row>
    <row r="12965" spans="1:41" x14ac:dyDescent="0.25">
      <c r="A12965" s="44" t="s">
        <v>788</v>
      </c>
      <c r="B12965" s="44" t="s">
        <v>928</v>
      </c>
      <c r="C12965" s="45">
        <v>231104</v>
      </c>
      <c r="D12965" s="45" t="s">
        <v>11363</v>
      </c>
      <c r="E12965" s="45" t="s">
        <v>8334</v>
      </c>
      <c r="AO12965" s="376"/>
    </row>
    <row r="12966" spans="1:41" x14ac:dyDescent="0.25">
      <c r="A12966" s="254" t="s">
        <v>7818</v>
      </c>
      <c r="B12966" s="254" t="s">
        <v>7819</v>
      </c>
      <c r="C12966" s="255" t="s">
        <v>7820</v>
      </c>
      <c r="D12966" s="93" t="s">
        <v>1746</v>
      </c>
      <c r="E12966" s="256">
        <v>46752</v>
      </c>
      <c r="F12966" s="93"/>
      <c r="G12966" s="93" t="s">
        <v>1335</v>
      </c>
      <c r="H12966" s="93" t="s">
        <v>1335</v>
      </c>
      <c r="I12966" s="99"/>
      <c r="J12966" s="99"/>
      <c r="K12966" s="99"/>
      <c r="L12966" s="99"/>
      <c r="M12966" s="99"/>
      <c r="N12966" s="253"/>
      <c r="O12966" s="253"/>
      <c r="P12966" s="99"/>
      <c r="Q12966" s="99"/>
      <c r="R12966" s="99"/>
      <c r="S12966" s="99"/>
      <c r="T12966" s="99"/>
      <c r="U12966" s="99"/>
      <c r="V12966" s="99"/>
      <c r="W12966" s="99"/>
      <c r="X12966" s="99"/>
      <c r="Y12966" s="99"/>
      <c r="Z12966" s="99"/>
      <c r="AA12966" s="99"/>
      <c r="AB12966" s="99"/>
      <c r="AC12966" s="99"/>
      <c r="AD12966" s="99"/>
      <c r="AE12966" s="99"/>
      <c r="AF12966" s="99"/>
      <c r="AG12966" s="99"/>
      <c r="AH12966" s="31"/>
      <c r="AI12966" s="31"/>
      <c r="AJ12966" s="31"/>
      <c r="AK12966" s="31"/>
      <c r="AL12966" s="31"/>
      <c r="AO12966" s="376"/>
    </row>
    <row r="12967" spans="1:41" x14ac:dyDescent="0.25">
      <c r="A12967" s="44" t="s">
        <v>8896</v>
      </c>
      <c r="B12967" s="44" t="s">
        <v>15054</v>
      </c>
      <c r="C12967" s="45" t="s">
        <v>9156</v>
      </c>
      <c r="D12967" s="367" t="s">
        <v>3696</v>
      </c>
      <c r="E12967" s="328">
        <f>DATE(2027,3,8)</f>
        <v>46454</v>
      </c>
      <c r="F12967" s="32"/>
      <c r="G12967" s="32"/>
      <c r="H12967" s="32"/>
      <c r="I12967" s="31"/>
      <c r="J12967" s="31"/>
      <c r="K12967" s="31"/>
      <c r="L12967" s="31"/>
      <c r="M12967" s="31"/>
      <c r="N12967" s="31"/>
      <c r="O12967" s="31"/>
      <c r="P12967" s="31"/>
      <c r="Q12967" s="31"/>
      <c r="R12967" s="31"/>
      <c r="S12967" s="31"/>
      <c r="T12967" s="31"/>
      <c r="U12967" s="31"/>
      <c r="V12967" s="31"/>
      <c r="W12967" s="31"/>
      <c r="X12967" s="31"/>
      <c r="Y12967" s="31"/>
      <c r="Z12967" s="31"/>
      <c r="AA12967" s="31"/>
      <c r="AB12967" s="31"/>
      <c r="AC12967" s="31"/>
      <c r="AD12967" s="31"/>
      <c r="AE12967" s="31"/>
      <c r="AF12967" s="31"/>
      <c r="AG12967" s="31"/>
      <c r="AH12967" s="31"/>
      <c r="AI12967" s="31"/>
      <c r="AJ12967" s="31"/>
      <c r="AK12967" s="31"/>
      <c r="AL12967" s="31"/>
      <c r="AO12967" s="376"/>
    </row>
    <row r="12968" spans="1:41" x14ac:dyDescent="0.25">
      <c r="A12968" s="44" t="s">
        <v>10652</v>
      </c>
      <c r="B12968" s="44" t="s">
        <v>944</v>
      </c>
      <c r="C12968" s="45">
        <v>240303</v>
      </c>
      <c r="D12968" s="45" t="s">
        <v>11363</v>
      </c>
      <c r="E12968" s="45" t="s">
        <v>2593</v>
      </c>
      <c r="AO12968" s="376"/>
    </row>
    <row r="12969" spans="1:41" x14ac:dyDescent="0.25">
      <c r="A12969" s="44" t="s">
        <v>21333</v>
      </c>
      <c r="B12969" s="44" t="s">
        <v>21331</v>
      </c>
      <c r="C12969" s="45" t="s">
        <v>11586</v>
      </c>
      <c r="D12969" s="45" t="s">
        <v>21447</v>
      </c>
      <c r="E12969" s="46">
        <v>46752</v>
      </c>
      <c r="AO12969" s="376"/>
    </row>
    <row r="12970" spans="1:41" x14ac:dyDescent="0.25">
      <c r="A12970" s="44" t="s">
        <v>7729</v>
      </c>
      <c r="B12970" s="44" t="s">
        <v>7104</v>
      </c>
      <c r="C12970" s="45">
        <v>230504</v>
      </c>
      <c r="D12970" s="45" t="s">
        <v>11363</v>
      </c>
      <c r="E12970" s="45" t="s">
        <v>7105</v>
      </c>
      <c r="AO12970" s="376"/>
    </row>
    <row r="12971" spans="1:41" x14ac:dyDescent="0.25">
      <c r="A12971" s="44" t="s">
        <v>7729</v>
      </c>
      <c r="B12971" s="44" t="s">
        <v>5134</v>
      </c>
      <c r="C12971" s="45">
        <v>230807</v>
      </c>
      <c r="D12971" s="45" t="s">
        <v>11363</v>
      </c>
      <c r="E12971" s="45" t="s">
        <v>8282</v>
      </c>
      <c r="AO12971" s="376"/>
    </row>
    <row r="12972" spans="1:41" x14ac:dyDescent="0.25">
      <c r="A12972" s="44" t="s">
        <v>8897</v>
      </c>
      <c r="B12972" s="44" t="s">
        <v>14745</v>
      </c>
      <c r="C12972" s="45" t="s">
        <v>11821</v>
      </c>
      <c r="D12972" s="367" t="s">
        <v>3696</v>
      </c>
      <c r="E12972" s="328">
        <f>DATE(2028,7,23)</f>
        <v>46957</v>
      </c>
      <c r="F12972" s="32"/>
      <c r="G12972" s="32"/>
      <c r="H12972" s="32"/>
      <c r="I12972" s="31"/>
      <c r="J12972" s="31"/>
      <c r="K12972" s="31"/>
      <c r="L12972" s="31"/>
      <c r="M12972" s="31"/>
      <c r="N12972" s="31"/>
      <c r="O12972" s="31"/>
      <c r="P12972" s="31"/>
      <c r="Q12972" s="31"/>
      <c r="R12972" s="31"/>
      <c r="S12972" s="31"/>
      <c r="T12972" s="31"/>
      <c r="U12972" s="31"/>
      <c r="V12972" s="31"/>
      <c r="W12972" s="31"/>
      <c r="X12972" s="31"/>
      <c r="Y12972" s="31"/>
      <c r="Z12972" s="31"/>
      <c r="AA12972" s="31"/>
      <c r="AB12972" s="31"/>
      <c r="AC12972" s="31"/>
      <c r="AD12972" s="31"/>
      <c r="AE12972" s="31"/>
      <c r="AF12972" s="31"/>
      <c r="AG12972" s="31"/>
      <c r="AH12972" s="31"/>
      <c r="AI12972" s="31"/>
      <c r="AJ12972" s="31"/>
      <c r="AK12972" s="31"/>
      <c r="AL12972" s="31"/>
      <c r="AO12972" s="376"/>
    </row>
    <row r="12973" spans="1:41" x14ac:dyDescent="0.25">
      <c r="A12973" s="44" t="s">
        <v>7044</v>
      </c>
      <c r="B12973" s="44" t="s">
        <v>3475</v>
      </c>
      <c r="C12973" s="45">
        <v>230301</v>
      </c>
      <c r="D12973" s="45" t="s">
        <v>11363</v>
      </c>
      <c r="E12973" s="45" t="s">
        <v>5265</v>
      </c>
      <c r="AO12973" s="376"/>
    </row>
    <row r="12974" spans="1:41" x14ac:dyDescent="0.25">
      <c r="A12974" s="120" t="s">
        <v>2061</v>
      </c>
      <c r="B12974" s="114" t="s">
        <v>1946</v>
      </c>
      <c r="C12974" s="106" t="s">
        <v>2006</v>
      </c>
      <c r="D12974" s="93" t="s">
        <v>1394</v>
      </c>
      <c r="E12974" s="115">
        <v>46752</v>
      </c>
      <c r="F12974" s="93"/>
      <c r="G12974" s="93"/>
      <c r="H12974" s="93"/>
      <c r="I12974" s="99"/>
      <c r="J12974" s="99"/>
      <c r="K12974" s="99"/>
      <c r="L12974" s="99"/>
      <c r="M12974" s="99"/>
      <c r="N12974" s="253"/>
      <c r="O12974" s="253"/>
      <c r="P12974" s="99"/>
      <c r="Q12974" s="99"/>
      <c r="R12974" s="99"/>
      <c r="S12974" s="99"/>
      <c r="T12974" s="99"/>
      <c r="U12974" s="99"/>
      <c r="V12974" s="99"/>
      <c r="W12974" s="99"/>
      <c r="X12974" s="99"/>
      <c r="Y12974" s="99"/>
      <c r="Z12974" s="99"/>
      <c r="AA12974" s="99"/>
      <c r="AB12974" s="99"/>
      <c r="AC12974" s="99"/>
      <c r="AD12974" s="99"/>
      <c r="AE12974" s="99"/>
      <c r="AF12974" s="99"/>
      <c r="AG12974" s="99"/>
      <c r="AH12974" s="31"/>
      <c r="AI12974" s="31"/>
      <c r="AJ12974" s="31"/>
      <c r="AK12974" s="31"/>
      <c r="AL12974" s="31"/>
      <c r="AO12974" s="376"/>
    </row>
    <row r="12975" spans="1:41" x14ac:dyDescent="0.3">
      <c r="A12975" s="333" t="s">
        <v>16156</v>
      </c>
      <c r="B12975" s="333" t="s">
        <v>4810</v>
      </c>
      <c r="C12975" s="125" t="s">
        <v>16155</v>
      </c>
      <c r="D12975" s="32" t="s">
        <v>20309</v>
      </c>
      <c r="E12975" s="125" t="s">
        <v>4972</v>
      </c>
      <c r="F12975" s="125" t="s">
        <v>1189</v>
      </c>
      <c r="G12975" s="125" t="s">
        <v>1190</v>
      </c>
      <c r="AO12975" s="376"/>
    </row>
    <row r="12976" spans="1:41" x14ac:dyDescent="0.25">
      <c r="A12976" s="44" t="s">
        <v>20656</v>
      </c>
      <c r="B12976" s="44" t="s">
        <v>20652</v>
      </c>
      <c r="C12976" s="45" t="s">
        <v>20753</v>
      </c>
      <c r="D12976" s="32" t="s">
        <v>5559</v>
      </c>
      <c r="E12976" s="45" t="s">
        <v>20873</v>
      </c>
      <c r="F12976" s="32"/>
      <c r="G12976" s="32"/>
      <c r="H12976" s="32"/>
      <c r="I12976" s="31"/>
      <c r="J12976" s="31"/>
      <c r="K12976" s="31"/>
      <c r="L12976" s="31"/>
      <c r="M12976" s="31"/>
      <c r="N12976" s="31"/>
      <c r="O12976" s="31"/>
      <c r="P12976" s="31"/>
      <c r="Q12976" s="31"/>
      <c r="R12976" s="31"/>
      <c r="S12976" s="31"/>
      <c r="T12976" s="31"/>
      <c r="U12976" s="31"/>
      <c r="V12976" s="31"/>
      <c r="W12976" s="31"/>
      <c r="X12976" s="31"/>
      <c r="Y12976" s="31"/>
      <c r="Z12976" s="31"/>
      <c r="AA12976" s="31"/>
      <c r="AB12976" s="31"/>
      <c r="AC12976" s="31"/>
      <c r="AD12976" s="31"/>
      <c r="AE12976" s="31"/>
      <c r="AF12976" s="31"/>
      <c r="AG12976" s="31"/>
      <c r="AH12976" s="31"/>
      <c r="AI12976" s="31"/>
      <c r="AJ12976" s="31"/>
      <c r="AK12976" s="31"/>
      <c r="AL12976" s="31"/>
      <c r="AO12976" s="376"/>
    </row>
    <row r="12977" spans="1:41" x14ac:dyDescent="0.3">
      <c r="A12977" s="333" t="s">
        <v>11070</v>
      </c>
      <c r="B12977" s="333" t="s">
        <v>1156</v>
      </c>
      <c r="C12977" s="125" t="s">
        <v>10965</v>
      </c>
      <c r="D12977" s="32" t="s">
        <v>20309</v>
      </c>
      <c r="E12977" s="125" t="s">
        <v>2593</v>
      </c>
      <c r="F12977" s="125" t="s">
        <v>1189</v>
      </c>
      <c r="G12977" s="125" t="s">
        <v>1190</v>
      </c>
      <c r="AO12977" s="376"/>
    </row>
    <row r="12978" spans="1:41" x14ac:dyDescent="0.25">
      <c r="A12978" s="44" t="s">
        <v>12382</v>
      </c>
      <c r="B12978" s="44" t="s">
        <v>12100</v>
      </c>
      <c r="C12978" s="45">
        <v>3.25</v>
      </c>
      <c r="D12978" s="45" t="s">
        <v>12549</v>
      </c>
      <c r="E12978" s="46">
        <v>47422</v>
      </c>
      <c r="F12978" s="45"/>
      <c r="G12978" s="93"/>
      <c r="H12978" s="93"/>
      <c r="I12978" s="99"/>
      <c r="J12978" s="99"/>
      <c r="K12978" s="99"/>
      <c r="L12978" s="99"/>
      <c r="M12978" s="99"/>
      <c r="N12978" s="99"/>
      <c r="O12978" s="99"/>
      <c r="P12978" s="99"/>
      <c r="Q12978" s="99"/>
      <c r="R12978" s="99"/>
      <c r="S12978" s="99"/>
      <c r="T12978" s="99"/>
      <c r="U12978" s="99"/>
      <c r="V12978" s="99"/>
      <c r="W12978" s="99"/>
      <c r="X12978" s="99"/>
      <c r="Y12978" s="99"/>
      <c r="Z12978" s="99"/>
      <c r="AA12978" s="99"/>
      <c r="AB12978" s="99"/>
      <c r="AC12978" s="99"/>
      <c r="AD12978" s="99"/>
      <c r="AE12978" s="99"/>
      <c r="AF12978" s="99"/>
      <c r="AG12978" s="99"/>
      <c r="AH12978" s="31"/>
      <c r="AI12978" s="31"/>
      <c r="AJ12978" s="31"/>
      <c r="AK12978" s="31"/>
      <c r="AL12978" s="31"/>
      <c r="AO12978" s="376"/>
    </row>
    <row r="12979" spans="1:41" x14ac:dyDescent="0.25">
      <c r="A12979" s="44" t="s">
        <v>18140</v>
      </c>
      <c r="B12979" s="44" t="s">
        <v>2350</v>
      </c>
      <c r="C12979" s="45">
        <v>250106</v>
      </c>
      <c r="D12979" s="45" t="s">
        <v>11363</v>
      </c>
      <c r="E12979" s="45" t="s">
        <v>11887</v>
      </c>
      <c r="AO12979" s="376"/>
    </row>
    <row r="12980" spans="1:41" x14ac:dyDescent="0.3">
      <c r="A12980" s="333" t="s">
        <v>8077</v>
      </c>
      <c r="B12980" s="333" t="s">
        <v>1162</v>
      </c>
      <c r="C12980" s="125" t="s">
        <v>8016</v>
      </c>
      <c r="D12980" s="32" t="s">
        <v>20309</v>
      </c>
      <c r="E12980" s="125" t="s">
        <v>7871</v>
      </c>
      <c r="F12980" s="125" t="s">
        <v>1189</v>
      </c>
      <c r="G12980" s="125" t="s">
        <v>1190</v>
      </c>
      <c r="AO12980" s="376"/>
    </row>
    <row r="12981" spans="1:41" x14ac:dyDescent="0.25">
      <c r="A12981" s="44" t="s">
        <v>9501</v>
      </c>
      <c r="B12981" s="92" t="s">
        <v>9602</v>
      </c>
      <c r="C12981" s="45" t="s">
        <v>9338</v>
      </c>
      <c r="D12981" s="93" t="s">
        <v>9601</v>
      </c>
      <c r="E12981" s="94">
        <v>46568</v>
      </c>
      <c r="F12981" s="93"/>
      <c r="G12981" s="93"/>
      <c r="H12981" s="93"/>
      <c r="I12981" s="99"/>
      <c r="J12981" s="99"/>
      <c r="K12981" s="99"/>
      <c r="L12981" s="99"/>
      <c r="M12981" s="99"/>
      <c r="N12981" s="253"/>
      <c r="O12981" s="99"/>
      <c r="P12981" s="99"/>
      <c r="Q12981" s="99"/>
      <c r="R12981" s="99"/>
      <c r="S12981" s="99"/>
      <c r="T12981" s="99"/>
      <c r="U12981" s="99"/>
      <c r="V12981" s="99"/>
      <c r="W12981" s="99"/>
      <c r="X12981" s="99"/>
      <c r="Y12981" s="99"/>
      <c r="Z12981" s="99"/>
      <c r="AA12981" s="99"/>
      <c r="AB12981" s="99"/>
      <c r="AC12981" s="99"/>
      <c r="AD12981" s="99"/>
      <c r="AE12981" s="99"/>
      <c r="AF12981" s="99"/>
      <c r="AG12981" s="99"/>
      <c r="AH12981" s="31"/>
      <c r="AI12981" s="31"/>
      <c r="AJ12981" s="31"/>
      <c r="AK12981" s="31"/>
      <c r="AL12981" s="31"/>
      <c r="AO12981" s="376"/>
    </row>
    <row r="12982" spans="1:41" x14ac:dyDescent="0.25">
      <c r="A12982" s="44" t="s">
        <v>12723</v>
      </c>
      <c r="B12982" s="44" t="s">
        <v>17497</v>
      </c>
      <c r="C12982" s="45">
        <v>24060301</v>
      </c>
      <c r="D12982" s="45" t="s">
        <v>11363</v>
      </c>
      <c r="E12982" s="45" t="s">
        <v>4962</v>
      </c>
      <c r="AO12982" s="376"/>
    </row>
    <row r="12983" spans="1:41" x14ac:dyDescent="0.25">
      <c r="A12983" s="44" t="s">
        <v>12723</v>
      </c>
      <c r="B12983" s="44" t="s">
        <v>10361</v>
      </c>
      <c r="C12983" s="45">
        <v>24060302</v>
      </c>
      <c r="D12983" s="45" t="s">
        <v>11363</v>
      </c>
      <c r="E12983" s="45" t="s">
        <v>4962</v>
      </c>
      <c r="AO12983" s="376"/>
    </row>
    <row r="12984" spans="1:41" x14ac:dyDescent="0.25">
      <c r="A12984" s="44" t="s">
        <v>12723</v>
      </c>
      <c r="B12984" s="44" t="s">
        <v>17529</v>
      </c>
      <c r="C12984" s="45">
        <v>24120301</v>
      </c>
      <c r="D12984" s="45" t="s">
        <v>11363</v>
      </c>
      <c r="E12984" s="45" t="s">
        <v>12554</v>
      </c>
      <c r="AO12984" s="376"/>
    </row>
    <row r="12985" spans="1:41" x14ac:dyDescent="0.25">
      <c r="A12985" s="44" t="s">
        <v>12723</v>
      </c>
      <c r="B12985" s="44" t="s">
        <v>17488</v>
      </c>
      <c r="C12985" s="45">
        <v>25020101</v>
      </c>
      <c r="D12985" s="45" t="s">
        <v>11363</v>
      </c>
      <c r="E12985" s="45" t="s">
        <v>9238</v>
      </c>
      <c r="AO12985" s="376"/>
    </row>
    <row r="12986" spans="1:41" x14ac:dyDescent="0.25">
      <c r="A12986" s="44" t="s">
        <v>12723</v>
      </c>
      <c r="B12986" s="44" t="s">
        <v>3047</v>
      </c>
      <c r="C12986" s="45">
        <v>25020102</v>
      </c>
      <c r="D12986" s="45" t="s">
        <v>11363</v>
      </c>
      <c r="E12986" s="45" t="s">
        <v>9238</v>
      </c>
      <c r="AO12986" s="376"/>
    </row>
    <row r="12987" spans="1:41" x14ac:dyDescent="0.3">
      <c r="A12987" s="333" t="s">
        <v>1079</v>
      </c>
      <c r="B12987" s="333" t="s">
        <v>1162</v>
      </c>
      <c r="C12987" s="125" t="s">
        <v>8016</v>
      </c>
      <c r="D12987" s="32" t="s">
        <v>20309</v>
      </c>
      <c r="E12987" s="125" t="s">
        <v>7871</v>
      </c>
      <c r="F12987" s="125" t="s">
        <v>1189</v>
      </c>
      <c r="G12987" s="125" t="s">
        <v>1190</v>
      </c>
      <c r="AO12987" s="376"/>
    </row>
    <row r="12988" spans="1:41" x14ac:dyDescent="0.25">
      <c r="A12988" s="44" t="s">
        <v>18141</v>
      </c>
      <c r="B12988" s="44" t="s">
        <v>5321</v>
      </c>
      <c r="C12988" s="45">
        <v>26010401</v>
      </c>
      <c r="D12988" s="45" t="s">
        <v>11363</v>
      </c>
      <c r="E12988" s="45" t="s">
        <v>17459</v>
      </c>
      <c r="AO12988" s="376"/>
    </row>
    <row r="12989" spans="1:41" x14ac:dyDescent="0.25">
      <c r="A12989" s="44" t="s">
        <v>18141</v>
      </c>
      <c r="B12989" s="44" t="s">
        <v>925</v>
      </c>
      <c r="C12989" s="45">
        <v>260601</v>
      </c>
      <c r="D12989" s="45" t="s">
        <v>11363</v>
      </c>
      <c r="E12989" s="45" t="s">
        <v>17341</v>
      </c>
      <c r="AO12989" s="376"/>
    </row>
    <row r="12990" spans="1:41" x14ac:dyDescent="0.25">
      <c r="A12990" s="44" t="s">
        <v>18141</v>
      </c>
      <c r="B12990" s="44" t="s">
        <v>936</v>
      </c>
      <c r="C12990" s="45">
        <v>260703</v>
      </c>
      <c r="D12990" s="45" t="s">
        <v>11363</v>
      </c>
      <c r="E12990" s="45" t="s">
        <v>11150</v>
      </c>
      <c r="AO12990" s="376"/>
    </row>
    <row r="12991" spans="1:41" x14ac:dyDescent="0.25">
      <c r="A12991" s="44" t="s">
        <v>20407</v>
      </c>
      <c r="B12991" s="44" t="s">
        <v>20317</v>
      </c>
      <c r="C12991" s="45" t="s">
        <v>20408</v>
      </c>
      <c r="D12991" s="46" t="s">
        <v>21328</v>
      </c>
      <c r="E12991" s="46">
        <v>46582</v>
      </c>
      <c r="AO12991" s="376"/>
    </row>
    <row r="12992" spans="1:41" x14ac:dyDescent="0.25">
      <c r="A12992" s="44" t="s">
        <v>11315</v>
      </c>
      <c r="B12992" s="44" t="s">
        <v>17773</v>
      </c>
      <c r="C12992" s="45">
        <v>240902</v>
      </c>
      <c r="D12992" s="45" t="s">
        <v>11363</v>
      </c>
      <c r="E12992" s="45" t="s">
        <v>4826</v>
      </c>
      <c r="AO12992" s="376"/>
    </row>
    <row r="12993" spans="1:41" x14ac:dyDescent="0.25">
      <c r="A12993" s="44" t="s">
        <v>11315</v>
      </c>
      <c r="B12993" s="44" t="s">
        <v>5321</v>
      </c>
      <c r="C12993" s="45">
        <v>25010401</v>
      </c>
      <c r="D12993" s="45" t="s">
        <v>11363</v>
      </c>
      <c r="E12993" s="45" t="s">
        <v>12564</v>
      </c>
      <c r="AO12993" s="376"/>
    </row>
    <row r="12994" spans="1:41" x14ac:dyDescent="0.25">
      <c r="A12994" s="44" t="s">
        <v>275</v>
      </c>
      <c r="B12994" s="44" t="s">
        <v>3156</v>
      </c>
      <c r="C12994" s="45" t="s">
        <v>7440</v>
      </c>
      <c r="D12994" s="45" t="s">
        <v>11204</v>
      </c>
      <c r="E12994" s="45" t="s">
        <v>7871</v>
      </c>
      <c r="F12994" s="93"/>
      <c r="G12994" s="93"/>
      <c r="H12994" s="93"/>
      <c r="I12994" s="99"/>
      <c r="J12994" s="99"/>
      <c r="K12994" s="99"/>
      <c r="L12994" s="99"/>
      <c r="M12994" s="99"/>
      <c r="N12994" s="99"/>
      <c r="O12994" s="99"/>
      <c r="P12994" s="99"/>
      <c r="Q12994" s="99"/>
      <c r="R12994" s="99"/>
      <c r="S12994" s="99"/>
      <c r="T12994" s="99"/>
      <c r="U12994" s="99"/>
      <c r="V12994" s="99"/>
      <c r="W12994" s="99"/>
      <c r="X12994" s="99"/>
      <c r="Y12994" s="99"/>
      <c r="Z12994" s="99"/>
      <c r="AA12994" s="99"/>
      <c r="AB12994" s="99"/>
      <c r="AC12994" s="99"/>
      <c r="AD12994" s="99"/>
      <c r="AE12994" s="99"/>
      <c r="AF12994" s="99"/>
      <c r="AG12994" s="99"/>
      <c r="AH12994" s="31"/>
      <c r="AI12994" s="31"/>
      <c r="AJ12994" s="31"/>
      <c r="AK12994" s="31"/>
      <c r="AL12994" s="31"/>
      <c r="AO12994" s="376"/>
    </row>
    <row r="12995" spans="1:41" x14ac:dyDescent="0.25">
      <c r="A12995" s="44" t="s">
        <v>275</v>
      </c>
      <c r="B12995" s="44" t="s">
        <v>3156</v>
      </c>
      <c r="C12995" s="45" t="s">
        <v>7440</v>
      </c>
      <c r="D12995" s="93" t="s">
        <v>17443</v>
      </c>
      <c r="E12995" s="45" t="s">
        <v>7871</v>
      </c>
      <c r="F12995" s="93"/>
      <c r="G12995" s="93"/>
      <c r="H12995" s="93"/>
      <c r="I12995" s="99"/>
      <c r="J12995" s="99"/>
      <c r="K12995" s="99"/>
      <c r="L12995" s="99"/>
      <c r="M12995" s="99"/>
      <c r="N12995" s="99"/>
      <c r="O12995" s="99"/>
      <c r="P12995" s="99"/>
      <c r="Q12995" s="99"/>
      <c r="R12995" s="99"/>
      <c r="S12995" s="99"/>
      <c r="T12995" s="99"/>
      <c r="U12995" s="99"/>
      <c r="V12995" s="99"/>
      <c r="W12995" s="99"/>
      <c r="X12995" s="99"/>
      <c r="Y12995" s="99"/>
      <c r="Z12995" s="99"/>
      <c r="AA12995" s="99"/>
      <c r="AB12995" s="99"/>
      <c r="AC12995" s="99"/>
      <c r="AD12995" s="99"/>
      <c r="AE12995" s="99"/>
      <c r="AF12995" s="99"/>
      <c r="AG12995" s="99"/>
      <c r="AH12995" s="31"/>
      <c r="AI12995" s="31"/>
      <c r="AJ12995" s="31"/>
      <c r="AK12995" s="31"/>
      <c r="AL12995" s="31"/>
      <c r="AO12995" s="376"/>
    </row>
    <row r="12996" spans="1:41" x14ac:dyDescent="0.25">
      <c r="A12996" s="44" t="s">
        <v>275</v>
      </c>
      <c r="B12996" s="44" t="s">
        <v>3156</v>
      </c>
      <c r="C12996" s="45" t="s">
        <v>7440</v>
      </c>
      <c r="D12996" s="45" t="s">
        <v>9895</v>
      </c>
      <c r="E12996" s="45" t="s">
        <v>4823</v>
      </c>
      <c r="F12996" s="93"/>
      <c r="G12996" s="93"/>
      <c r="H12996" s="93"/>
      <c r="I12996" s="99"/>
      <c r="J12996" s="99"/>
      <c r="K12996" s="99"/>
      <c r="L12996" s="99"/>
      <c r="M12996" s="99"/>
      <c r="N12996" s="253"/>
      <c r="O12996" s="253"/>
      <c r="P12996" s="99"/>
      <c r="Q12996" s="99"/>
      <c r="R12996" s="99"/>
      <c r="S12996" s="99"/>
      <c r="T12996" s="99"/>
      <c r="U12996" s="99"/>
      <c r="V12996" s="99"/>
      <c r="W12996" s="99"/>
      <c r="X12996" s="99"/>
      <c r="Y12996" s="99"/>
      <c r="Z12996" s="99"/>
      <c r="AA12996" s="99"/>
      <c r="AB12996" s="99"/>
      <c r="AC12996" s="99"/>
      <c r="AD12996" s="99"/>
      <c r="AE12996" s="99"/>
      <c r="AF12996" s="99"/>
      <c r="AG12996" s="99"/>
      <c r="AH12996" s="31"/>
      <c r="AI12996" s="31"/>
      <c r="AJ12996" s="31"/>
      <c r="AK12996" s="31"/>
      <c r="AL12996" s="31"/>
      <c r="AO12996" s="376"/>
    </row>
    <row r="12997" spans="1:41" x14ac:dyDescent="0.3">
      <c r="A12997" s="333" t="s">
        <v>11488</v>
      </c>
      <c r="B12997" s="333" t="s">
        <v>15582</v>
      </c>
      <c r="C12997" s="125" t="s">
        <v>12850</v>
      </c>
      <c r="D12997" s="32" t="s">
        <v>20309</v>
      </c>
      <c r="E12997" s="125" t="s">
        <v>5332</v>
      </c>
      <c r="F12997" s="125" t="s">
        <v>1190</v>
      </c>
      <c r="G12997" s="125" t="s">
        <v>1190</v>
      </c>
      <c r="AO12997" s="376"/>
    </row>
    <row r="12998" spans="1:41" x14ac:dyDescent="0.25">
      <c r="A12998" s="44" t="s">
        <v>9739</v>
      </c>
      <c r="B12998" s="44" t="s">
        <v>14764</v>
      </c>
      <c r="C12998" s="45" t="s">
        <v>9803</v>
      </c>
      <c r="D12998" s="367" t="s">
        <v>3696</v>
      </c>
      <c r="E12998" s="328">
        <f>DATE(2028,5,7)</f>
        <v>46880</v>
      </c>
      <c r="F12998" s="32"/>
      <c r="G12998" s="32"/>
      <c r="H12998" s="32"/>
      <c r="I12998" s="31"/>
      <c r="J12998" s="31"/>
      <c r="K12998" s="31"/>
      <c r="L12998" s="31"/>
      <c r="M12998" s="31"/>
      <c r="N12998" s="31"/>
      <c r="O12998" s="31"/>
      <c r="P12998" s="31"/>
      <c r="Q12998" s="31"/>
      <c r="R12998" s="31"/>
      <c r="S12998" s="31"/>
      <c r="T12998" s="31"/>
      <c r="U12998" s="31"/>
      <c r="V12998" s="31"/>
      <c r="W12998" s="31"/>
      <c r="X12998" s="31"/>
      <c r="Y12998" s="31"/>
      <c r="Z12998" s="31"/>
      <c r="AA12998" s="31"/>
      <c r="AB12998" s="31"/>
      <c r="AC12998" s="31"/>
      <c r="AD12998" s="31"/>
      <c r="AE12998" s="31"/>
      <c r="AF12998" s="31"/>
      <c r="AG12998" s="31"/>
      <c r="AH12998" s="31"/>
      <c r="AI12998" s="31"/>
      <c r="AJ12998" s="31"/>
      <c r="AK12998" s="31"/>
      <c r="AL12998" s="31"/>
      <c r="AO12998" s="376"/>
    </row>
    <row r="12999" spans="1:41" x14ac:dyDescent="0.25">
      <c r="A12999" s="44" t="s">
        <v>9305</v>
      </c>
      <c r="B12999" s="44" t="s">
        <v>21402</v>
      </c>
      <c r="C12999" s="45" t="s">
        <v>5503</v>
      </c>
      <c r="D12999" s="45" t="s">
        <v>21447</v>
      </c>
      <c r="E12999" s="46">
        <v>46507</v>
      </c>
      <c r="AO12999" s="376"/>
    </row>
    <row r="13000" spans="1:41" x14ac:dyDescent="0.3">
      <c r="A13000" s="333" t="s">
        <v>18716</v>
      </c>
      <c r="B13000" s="333" t="s">
        <v>2302</v>
      </c>
      <c r="C13000" s="125" t="s">
        <v>18818</v>
      </c>
      <c r="D13000" s="32" t="s">
        <v>20309</v>
      </c>
      <c r="E13000" s="125" t="s">
        <v>8292</v>
      </c>
      <c r="F13000" s="125" t="s">
        <v>1189</v>
      </c>
      <c r="G13000" s="125" t="s">
        <v>1190</v>
      </c>
      <c r="AO13000" s="376"/>
    </row>
    <row r="13001" spans="1:41" x14ac:dyDescent="0.25">
      <c r="A13001" s="44" t="s">
        <v>11988</v>
      </c>
      <c r="B13001" s="44" t="s">
        <v>3176</v>
      </c>
      <c r="C13001" s="45">
        <v>23010402</v>
      </c>
      <c r="D13001" s="45" t="s">
        <v>11363</v>
      </c>
      <c r="E13001" s="45" t="s">
        <v>5322</v>
      </c>
      <c r="AO13001" s="376"/>
    </row>
    <row r="13002" spans="1:41" x14ac:dyDescent="0.25">
      <c r="A13002" s="114" t="s">
        <v>2062</v>
      </c>
      <c r="B13002" s="114" t="s">
        <v>2007</v>
      </c>
      <c r="C13002" s="106" t="s">
        <v>7671</v>
      </c>
      <c r="D13002" s="93" t="s">
        <v>1394</v>
      </c>
      <c r="E13002" s="115">
        <v>47787</v>
      </c>
      <c r="F13002" s="93"/>
      <c r="G13002" s="93"/>
      <c r="H13002" s="93"/>
      <c r="I13002" s="99"/>
      <c r="J13002" s="99"/>
      <c r="K13002" s="99"/>
      <c r="L13002" s="99"/>
      <c r="M13002" s="99"/>
      <c r="N13002" s="253"/>
      <c r="O13002" s="99"/>
      <c r="P13002" s="99"/>
      <c r="Q13002" s="99"/>
      <c r="R13002" s="99"/>
      <c r="S13002" s="99"/>
      <c r="T13002" s="99"/>
      <c r="U13002" s="99"/>
      <c r="V13002" s="99"/>
      <c r="W13002" s="99"/>
      <c r="X13002" s="99"/>
      <c r="Y13002" s="99"/>
      <c r="Z13002" s="99"/>
      <c r="AA13002" s="99"/>
      <c r="AB13002" s="99"/>
      <c r="AC13002" s="99"/>
      <c r="AD13002" s="99"/>
      <c r="AE13002" s="99"/>
      <c r="AF13002" s="99"/>
      <c r="AG13002" s="99"/>
      <c r="AH13002" s="31"/>
      <c r="AI13002" s="31"/>
      <c r="AJ13002" s="31"/>
      <c r="AK13002" s="31"/>
      <c r="AL13002" s="31"/>
      <c r="AO13002" s="376"/>
    </row>
    <row r="13003" spans="1:41" x14ac:dyDescent="0.25">
      <c r="A13003" s="44" t="s">
        <v>2062</v>
      </c>
      <c r="B13003" s="44" t="s">
        <v>16794</v>
      </c>
      <c r="C13003" s="45" t="s">
        <v>17054</v>
      </c>
      <c r="D13003" s="367" t="s">
        <v>3696</v>
      </c>
      <c r="E13003" s="328">
        <f>DATE(2029,7,10)</f>
        <v>47309</v>
      </c>
      <c r="F13003" s="32"/>
      <c r="G13003" s="32"/>
      <c r="H13003" s="32"/>
      <c r="I13003" s="31"/>
      <c r="J13003" s="31"/>
      <c r="K13003" s="31"/>
      <c r="L13003" s="31"/>
      <c r="M13003" s="31"/>
      <c r="N13003" s="31"/>
      <c r="O13003" s="31"/>
      <c r="P13003" s="31"/>
      <c r="Q13003" s="31"/>
      <c r="R13003" s="31"/>
      <c r="S13003" s="31"/>
      <c r="T13003" s="31"/>
      <c r="U13003" s="31"/>
      <c r="V13003" s="31"/>
      <c r="W13003" s="31"/>
      <c r="X13003" s="31"/>
      <c r="Y13003" s="31"/>
      <c r="Z13003" s="31"/>
      <c r="AA13003" s="31"/>
      <c r="AB13003" s="31"/>
      <c r="AC13003" s="31"/>
      <c r="AD13003" s="31"/>
      <c r="AE13003" s="31"/>
      <c r="AF13003" s="31"/>
      <c r="AG13003" s="31"/>
      <c r="AH13003" s="31"/>
      <c r="AI13003" s="31"/>
      <c r="AJ13003" s="31"/>
      <c r="AK13003" s="31"/>
      <c r="AL13003" s="31"/>
      <c r="AO13003" s="376"/>
    </row>
    <row r="13004" spans="1:41" x14ac:dyDescent="0.25">
      <c r="A13004" s="44" t="s">
        <v>2062</v>
      </c>
      <c r="B13004" s="44" t="s">
        <v>16795</v>
      </c>
      <c r="C13004" s="45" t="s">
        <v>17055</v>
      </c>
      <c r="D13004" s="367" t="s">
        <v>3696</v>
      </c>
      <c r="E13004" s="328">
        <f>DATE(2029,8,11)</f>
        <v>47341</v>
      </c>
      <c r="F13004" s="32"/>
      <c r="G13004" s="32"/>
      <c r="H13004" s="32"/>
      <c r="I13004" s="31"/>
      <c r="J13004" s="31"/>
      <c r="K13004" s="31"/>
      <c r="L13004" s="31"/>
      <c r="M13004" s="31"/>
      <c r="N13004" s="31"/>
      <c r="O13004" s="31"/>
      <c r="P13004" s="31"/>
      <c r="Q13004" s="31"/>
      <c r="R13004" s="31"/>
      <c r="S13004" s="31"/>
      <c r="T13004" s="31"/>
      <c r="U13004" s="31"/>
      <c r="V13004" s="31"/>
      <c r="W13004" s="31"/>
      <c r="X13004" s="31"/>
      <c r="Y13004" s="31"/>
      <c r="Z13004" s="31"/>
      <c r="AA13004" s="31"/>
      <c r="AB13004" s="31"/>
      <c r="AC13004" s="31"/>
      <c r="AD13004" s="31"/>
      <c r="AE13004" s="31"/>
      <c r="AF13004" s="31"/>
      <c r="AG13004" s="31"/>
      <c r="AH13004" s="31"/>
      <c r="AI13004" s="31"/>
      <c r="AJ13004" s="31"/>
      <c r="AK13004" s="31"/>
      <c r="AL13004" s="31"/>
      <c r="AO13004" s="376"/>
    </row>
    <row r="13005" spans="1:41" x14ac:dyDescent="0.25">
      <c r="A13005" s="44" t="s">
        <v>2062</v>
      </c>
      <c r="B13005" s="44" t="s">
        <v>14782</v>
      </c>
      <c r="C13005" s="45" t="s">
        <v>6640</v>
      </c>
      <c r="D13005" s="367" t="s">
        <v>3696</v>
      </c>
      <c r="E13005" s="328">
        <f>DATE(2027,2,24)</f>
        <v>46442</v>
      </c>
      <c r="F13005" s="32"/>
      <c r="G13005" s="32"/>
      <c r="H13005" s="32"/>
      <c r="I13005" s="31"/>
      <c r="J13005" s="31"/>
      <c r="K13005" s="31"/>
      <c r="L13005" s="31"/>
      <c r="M13005" s="31"/>
      <c r="N13005" s="31"/>
      <c r="O13005" s="31"/>
      <c r="P13005" s="31"/>
      <c r="Q13005" s="31"/>
      <c r="R13005" s="31"/>
      <c r="S13005" s="31"/>
      <c r="T13005" s="31"/>
      <c r="U13005" s="31"/>
      <c r="V13005" s="31"/>
      <c r="W13005" s="31"/>
      <c r="X13005" s="31"/>
      <c r="Y13005" s="31"/>
      <c r="Z13005" s="31"/>
      <c r="AA13005" s="31"/>
      <c r="AB13005" s="31"/>
      <c r="AC13005" s="31"/>
      <c r="AD13005" s="31"/>
      <c r="AE13005" s="31"/>
      <c r="AF13005" s="31"/>
      <c r="AG13005" s="31"/>
      <c r="AH13005" s="31"/>
      <c r="AI13005" s="31"/>
      <c r="AJ13005" s="31"/>
      <c r="AK13005" s="31"/>
      <c r="AL13005" s="31"/>
      <c r="AO13005" s="376"/>
    </row>
    <row r="13006" spans="1:41" x14ac:dyDescent="0.25">
      <c r="A13006" s="44" t="s">
        <v>8406</v>
      </c>
      <c r="B13006" s="44" t="s">
        <v>3050</v>
      </c>
      <c r="C13006" s="45">
        <v>24020202</v>
      </c>
      <c r="D13006" s="45" t="s">
        <v>11363</v>
      </c>
      <c r="E13006" s="45" t="s">
        <v>5131</v>
      </c>
      <c r="AO13006" s="376"/>
    </row>
    <row r="13007" spans="1:41" x14ac:dyDescent="0.3">
      <c r="A13007" s="333" t="s">
        <v>15404</v>
      </c>
      <c r="B13007" s="333" t="s">
        <v>3132</v>
      </c>
      <c r="C13007" s="125" t="s">
        <v>10974</v>
      </c>
      <c r="D13007" s="32" t="s">
        <v>20309</v>
      </c>
      <c r="E13007" s="125" t="s">
        <v>5139</v>
      </c>
      <c r="F13007" s="125" t="s">
        <v>1189</v>
      </c>
      <c r="G13007" s="125" t="s">
        <v>1189</v>
      </c>
      <c r="AO13007" s="376"/>
    </row>
    <row r="13008" spans="1:41" x14ac:dyDescent="0.3">
      <c r="A13008" s="333" t="s">
        <v>18717</v>
      </c>
      <c r="B13008" s="333" t="s">
        <v>1167</v>
      </c>
      <c r="C13008" s="125" t="s">
        <v>17236</v>
      </c>
      <c r="D13008" s="32" t="s">
        <v>20309</v>
      </c>
      <c r="E13008" s="125" t="s">
        <v>8292</v>
      </c>
      <c r="F13008" s="125" t="s">
        <v>1189</v>
      </c>
      <c r="G13008" s="125" t="s">
        <v>1190</v>
      </c>
      <c r="AO13008" s="376"/>
    </row>
    <row r="13009" spans="1:41" x14ac:dyDescent="0.25">
      <c r="A13009" s="44" t="s">
        <v>21798</v>
      </c>
      <c r="B13009" s="44" t="s">
        <v>9248</v>
      </c>
      <c r="C13009" s="45">
        <v>260105</v>
      </c>
      <c r="D13009" s="45" t="s">
        <v>11363</v>
      </c>
      <c r="E13009" s="45" t="s">
        <v>17625</v>
      </c>
      <c r="AO13009" s="376"/>
    </row>
    <row r="13010" spans="1:41" x14ac:dyDescent="0.25">
      <c r="A13010" s="44" t="s">
        <v>789</v>
      </c>
      <c r="B13010" s="44" t="s">
        <v>3049</v>
      </c>
      <c r="C13010" s="45">
        <v>230902</v>
      </c>
      <c r="D13010" s="45" t="s">
        <v>11363</v>
      </c>
      <c r="E13010" s="45" t="s">
        <v>7871</v>
      </c>
      <c r="AO13010" s="376"/>
    </row>
    <row r="13011" spans="1:41" x14ac:dyDescent="0.25">
      <c r="A13011" s="44" t="s">
        <v>789</v>
      </c>
      <c r="B13011" s="44" t="s">
        <v>10389</v>
      </c>
      <c r="C13011" s="45">
        <v>24020201</v>
      </c>
      <c r="D13011" s="45" t="s">
        <v>11363</v>
      </c>
      <c r="E13011" s="45" t="s">
        <v>5131</v>
      </c>
      <c r="AO13011" s="376"/>
    </row>
    <row r="13012" spans="1:41" x14ac:dyDescent="0.25">
      <c r="A13012" s="44" t="s">
        <v>789</v>
      </c>
      <c r="B13012" s="44" t="s">
        <v>3050</v>
      </c>
      <c r="C13012" s="45">
        <v>24020202</v>
      </c>
      <c r="D13012" s="45" t="s">
        <v>11363</v>
      </c>
      <c r="E13012" s="45" t="s">
        <v>5131</v>
      </c>
      <c r="AO13012" s="376"/>
    </row>
    <row r="13013" spans="1:41" x14ac:dyDescent="0.25">
      <c r="A13013" s="44" t="s">
        <v>11636</v>
      </c>
      <c r="B13013" s="44" t="s">
        <v>21362</v>
      </c>
      <c r="C13013" s="45" t="s">
        <v>11608</v>
      </c>
      <c r="D13013" s="45" t="s">
        <v>21447</v>
      </c>
      <c r="E13013" s="46">
        <v>46752</v>
      </c>
      <c r="AO13013" s="376"/>
    </row>
    <row r="13014" spans="1:41" x14ac:dyDescent="0.3">
      <c r="A13014" s="333" t="s">
        <v>11489</v>
      </c>
      <c r="B13014" s="333" t="s">
        <v>11217</v>
      </c>
      <c r="C13014" s="125" t="s">
        <v>11218</v>
      </c>
      <c r="D13014" s="32" t="s">
        <v>20309</v>
      </c>
      <c r="E13014" s="125" t="s">
        <v>4966</v>
      </c>
      <c r="F13014" s="125" t="s">
        <v>1189</v>
      </c>
      <c r="G13014" s="125" t="s">
        <v>1190</v>
      </c>
      <c r="AO13014" s="376"/>
    </row>
    <row r="13015" spans="1:41" x14ac:dyDescent="0.25">
      <c r="A13015" s="44" t="s">
        <v>13538</v>
      </c>
      <c r="B13015" s="44" t="s">
        <v>21399</v>
      </c>
      <c r="C13015" s="45" t="s">
        <v>13524</v>
      </c>
      <c r="D13015" s="45" t="s">
        <v>21447</v>
      </c>
      <c r="E13015" s="46">
        <v>46507</v>
      </c>
      <c r="AO13015" s="376"/>
    </row>
    <row r="13016" spans="1:41" x14ac:dyDescent="0.3">
      <c r="A13016" s="333" t="s">
        <v>18718</v>
      </c>
      <c r="B13016" s="333" t="s">
        <v>6836</v>
      </c>
      <c r="C13016" s="125" t="s">
        <v>18820</v>
      </c>
      <c r="D13016" s="32" t="s">
        <v>20309</v>
      </c>
      <c r="E13016" s="125" t="s">
        <v>8292</v>
      </c>
      <c r="F13016" s="125" t="s">
        <v>1189</v>
      </c>
      <c r="G13016" s="125" t="s">
        <v>1190</v>
      </c>
      <c r="AO13016" s="376"/>
    </row>
    <row r="13017" spans="1:41" x14ac:dyDescent="0.3">
      <c r="A13017" s="333" t="s">
        <v>18718</v>
      </c>
      <c r="B13017" s="333" t="s">
        <v>1174</v>
      </c>
      <c r="C13017" s="125" t="s">
        <v>19093</v>
      </c>
      <c r="D13017" s="32" t="s">
        <v>20309</v>
      </c>
      <c r="E13017" s="125" t="s">
        <v>9249</v>
      </c>
      <c r="F13017" s="125" t="s">
        <v>1189</v>
      </c>
      <c r="G13017" s="125" t="s">
        <v>1190</v>
      </c>
      <c r="AO13017" s="376"/>
    </row>
    <row r="13018" spans="1:41" x14ac:dyDescent="0.25">
      <c r="A13018" s="131" t="s">
        <v>10201</v>
      </c>
      <c r="B13018" s="92" t="s">
        <v>10212</v>
      </c>
      <c r="C13018" s="93" t="s">
        <v>10213</v>
      </c>
      <c r="D13018" s="93" t="s">
        <v>1201</v>
      </c>
      <c r="E13018" s="94">
        <v>47012</v>
      </c>
      <c r="F13018" s="93"/>
      <c r="G13018" s="93"/>
      <c r="H13018" s="93"/>
      <c r="I13018" s="99"/>
      <c r="J13018" s="99"/>
      <c r="K13018" s="99"/>
      <c r="L13018" s="99"/>
      <c r="M13018" s="99"/>
      <c r="N13018" s="253"/>
      <c r="O13018" s="99"/>
      <c r="P13018" s="99"/>
      <c r="Q13018" s="99"/>
      <c r="R13018" s="99"/>
      <c r="S13018" s="99"/>
      <c r="T13018" s="99"/>
      <c r="U13018" s="99"/>
      <c r="V13018" s="99"/>
      <c r="W13018" s="99"/>
      <c r="X13018" s="99"/>
      <c r="Y13018" s="99"/>
      <c r="Z13018" s="99"/>
      <c r="AA13018" s="99"/>
      <c r="AB13018" s="99"/>
      <c r="AC13018" s="99"/>
      <c r="AD13018" s="99"/>
      <c r="AE13018" s="99"/>
      <c r="AF13018" s="99"/>
      <c r="AG13018" s="99"/>
      <c r="AH13018" s="31"/>
      <c r="AI13018" s="31"/>
      <c r="AJ13018" s="31"/>
      <c r="AK13018" s="31"/>
      <c r="AL13018" s="31"/>
      <c r="AO13018" s="376"/>
    </row>
    <row r="13019" spans="1:41" x14ac:dyDescent="0.25">
      <c r="A13019" s="44" t="s">
        <v>593</v>
      </c>
      <c r="B13019" s="44" t="s">
        <v>5134</v>
      </c>
      <c r="C13019" s="45">
        <v>230807</v>
      </c>
      <c r="D13019" s="45" t="s">
        <v>11363</v>
      </c>
      <c r="E13019" s="45" t="s">
        <v>8282</v>
      </c>
      <c r="AO13019" s="376"/>
    </row>
    <row r="13020" spans="1:41" x14ac:dyDescent="0.25">
      <c r="A13020" s="44" t="s">
        <v>593</v>
      </c>
      <c r="B13020" s="44" t="s">
        <v>9248</v>
      </c>
      <c r="C13020" s="45">
        <v>240101</v>
      </c>
      <c r="D13020" s="45" t="s">
        <v>11363</v>
      </c>
      <c r="E13020" s="45" t="s">
        <v>9249</v>
      </c>
      <c r="AO13020" s="376"/>
    </row>
    <row r="13021" spans="1:41" x14ac:dyDescent="0.25">
      <c r="A13021" s="44" t="s">
        <v>8231</v>
      </c>
      <c r="B13021" s="44" t="s">
        <v>21362</v>
      </c>
      <c r="C13021" s="45" t="s">
        <v>11608</v>
      </c>
      <c r="D13021" s="45" t="s">
        <v>21447</v>
      </c>
      <c r="E13021" s="46">
        <v>46752</v>
      </c>
      <c r="AO13021" s="376"/>
    </row>
    <row r="13022" spans="1:41" x14ac:dyDescent="0.25">
      <c r="A13022" s="44" t="s">
        <v>8231</v>
      </c>
      <c r="B13022" s="44" t="s">
        <v>21433</v>
      </c>
      <c r="C13022" s="45" t="s">
        <v>8135</v>
      </c>
      <c r="D13022" s="45" t="s">
        <v>21447</v>
      </c>
      <c r="E13022" s="46">
        <v>46418</v>
      </c>
      <c r="AO13022" s="376"/>
    </row>
    <row r="13023" spans="1:41" x14ac:dyDescent="0.3">
      <c r="A13023" s="57" t="s">
        <v>10340</v>
      </c>
      <c r="B13023" s="58" t="s">
        <v>3909</v>
      </c>
      <c r="C13023" s="62">
        <v>23022</v>
      </c>
      <c r="D13023" s="62" t="s">
        <v>20886</v>
      </c>
      <c r="E13023" s="60">
        <v>46630</v>
      </c>
      <c r="F13023" s="32"/>
      <c r="G13023" s="32"/>
      <c r="H13023" s="32"/>
      <c r="I13023" s="31"/>
      <c r="J13023" s="31"/>
      <c r="K13023" s="31"/>
      <c r="L13023" s="31"/>
      <c r="M13023" s="31"/>
      <c r="N13023" s="31"/>
      <c r="O13023" s="31"/>
      <c r="P13023" s="31"/>
      <c r="Q13023" s="31"/>
      <c r="R13023" s="31"/>
      <c r="S13023" s="31"/>
      <c r="T13023" s="31"/>
      <c r="U13023" s="31"/>
      <c r="V13023" s="31"/>
      <c r="W13023" s="31"/>
      <c r="X13023" s="31"/>
      <c r="Y13023" s="31"/>
      <c r="Z13023" s="31"/>
      <c r="AA13023" s="31"/>
      <c r="AB13023" s="31"/>
      <c r="AC13023" s="31"/>
      <c r="AD13023" s="31"/>
      <c r="AE13023" s="31"/>
      <c r="AF13023" s="31"/>
      <c r="AG13023" s="31"/>
      <c r="AH13023" s="31"/>
      <c r="AI13023" s="31"/>
      <c r="AJ13023" s="31"/>
      <c r="AK13023" s="31"/>
      <c r="AL13023" s="31"/>
      <c r="AO13023" s="376"/>
    </row>
    <row r="13024" spans="1:41" x14ac:dyDescent="0.25">
      <c r="A13024" s="262" t="s">
        <v>8605</v>
      </c>
      <c r="B13024" s="262" t="s">
        <v>8578</v>
      </c>
      <c r="C13024" s="263">
        <v>791202303002</v>
      </c>
      <c r="D13024" s="263" t="s">
        <v>6271</v>
      </c>
      <c r="E13024" s="264" t="s">
        <v>3157</v>
      </c>
      <c r="F13024" s="93"/>
      <c r="G13024" s="93"/>
      <c r="H13024" s="93"/>
      <c r="I13024" s="99"/>
      <c r="J13024" s="99"/>
      <c r="K13024" s="99"/>
      <c r="L13024" s="99"/>
      <c r="M13024" s="99"/>
      <c r="N13024" s="253"/>
      <c r="O13024" s="253"/>
      <c r="P13024" s="99"/>
      <c r="Q13024" s="99"/>
      <c r="R13024" s="99"/>
      <c r="S13024" s="99"/>
      <c r="T13024" s="99"/>
      <c r="U13024" s="99"/>
      <c r="V13024" s="99"/>
      <c r="W13024" s="99"/>
      <c r="X13024" s="99"/>
      <c r="Y13024" s="99"/>
      <c r="Z13024" s="99"/>
      <c r="AA13024" s="99"/>
      <c r="AB13024" s="99"/>
      <c r="AC13024" s="99"/>
      <c r="AD13024" s="99"/>
      <c r="AE13024" s="99"/>
      <c r="AF13024" s="99"/>
      <c r="AG13024" s="99"/>
      <c r="AH13024" s="31"/>
      <c r="AI13024" s="31"/>
      <c r="AJ13024" s="31"/>
      <c r="AK13024" s="31"/>
      <c r="AL13024" s="31"/>
      <c r="AO13024" s="376"/>
    </row>
    <row r="13025" spans="1:41" x14ac:dyDescent="0.25">
      <c r="A13025" s="44" t="s">
        <v>8605</v>
      </c>
      <c r="B13025" s="44" t="s">
        <v>12118</v>
      </c>
      <c r="C13025" s="45">
        <v>13.23</v>
      </c>
      <c r="D13025" s="45" t="s">
        <v>12549</v>
      </c>
      <c r="E13025" s="46">
        <v>46934</v>
      </c>
      <c r="F13025" s="45"/>
      <c r="G13025" s="93"/>
      <c r="H13025" s="93"/>
      <c r="I13025" s="99"/>
      <c r="J13025" s="99"/>
      <c r="K13025" s="99"/>
      <c r="L13025" s="99"/>
      <c r="M13025" s="99"/>
      <c r="N13025" s="99"/>
      <c r="O13025" s="99"/>
      <c r="P13025" s="99"/>
      <c r="Q13025" s="99"/>
      <c r="R13025" s="99"/>
      <c r="S13025" s="99"/>
      <c r="T13025" s="99"/>
      <c r="U13025" s="99"/>
      <c r="V13025" s="99"/>
      <c r="W13025" s="99"/>
      <c r="X13025" s="99"/>
      <c r="Y13025" s="99"/>
      <c r="Z13025" s="99"/>
      <c r="AA13025" s="99"/>
      <c r="AB13025" s="99"/>
      <c r="AC13025" s="99"/>
      <c r="AD13025" s="99"/>
      <c r="AE13025" s="99"/>
      <c r="AF13025" s="99"/>
      <c r="AG13025" s="99"/>
      <c r="AH13025" s="31"/>
      <c r="AI13025" s="31"/>
      <c r="AJ13025" s="31"/>
      <c r="AK13025" s="31"/>
      <c r="AL13025" s="31"/>
      <c r="AO13025" s="376"/>
    </row>
    <row r="13026" spans="1:41" x14ac:dyDescent="0.25">
      <c r="A13026" s="44" t="s">
        <v>8078</v>
      </c>
      <c r="B13026" s="319" t="s">
        <v>19530</v>
      </c>
      <c r="C13026" s="318" t="s">
        <v>19769</v>
      </c>
      <c r="D13026" s="93" t="s">
        <v>19934</v>
      </c>
      <c r="E13026" s="320">
        <v>46888</v>
      </c>
      <c r="F13026" s="93"/>
      <c r="G13026" s="93"/>
      <c r="H13026" s="93"/>
      <c r="I13026" s="99"/>
      <c r="J13026" s="99"/>
      <c r="K13026" s="99"/>
      <c r="L13026" s="99"/>
      <c r="M13026" s="99"/>
      <c r="N13026" s="99"/>
      <c r="O13026" s="99"/>
      <c r="P13026" s="99"/>
      <c r="Q13026" s="99"/>
      <c r="R13026" s="99"/>
      <c r="S13026" s="99"/>
      <c r="T13026" s="99"/>
      <c r="U13026" s="99"/>
      <c r="V13026" s="99"/>
      <c r="W13026" s="99"/>
      <c r="X13026" s="99"/>
      <c r="Y13026" s="99"/>
      <c r="Z13026" s="99"/>
      <c r="AA13026" s="99"/>
      <c r="AB13026" s="99"/>
      <c r="AC13026" s="99"/>
      <c r="AD13026" s="99"/>
      <c r="AE13026" s="99"/>
      <c r="AF13026" s="99"/>
      <c r="AG13026" s="99"/>
      <c r="AH13026" s="31"/>
      <c r="AI13026" s="31"/>
      <c r="AJ13026" s="31"/>
      <c r="AK13026" s="31"/>
      <c r="AL13026" s="31"/>
      <c r="AO13026" s="376"/>
    </row>
    <row r="13027" spans="1:41" x14ac:dyDescent="0.25">
      <c r="A13027" s="44" t="s">
        <v>8078</v>
      </c>
      <c r="B13027" s="44" t="s">
        <v>16796</v>
      </c>
      <c r="C13027" s="45" t="s">
        <v>17056</v>
      </c>
      <c r="D13027" s="367" t="s">
        <v>3696</v>
      </c>
      <c r="E13027" s="328">
        <f>DATE(2029,11,13)</f>
        <v>47435</v>
      </c>
      <c r="F13027" s="32"/>
      <c r="G13027" s="32"/>
      <c r="H13027" s="32"/>
      <c r="I13027" s="31"/>
      <c r="J13027" s="31"/>
      <c r="K13027" s="31"/>
      <c r="L13027" s="31"/>
      <c r="M13027" s="31"/>
      <c r="N13027" s="31"/>
      <c r="O13027" s="31"/>
      <c r="P13027" s="31"/>
      <c r="Q13027" s="31"/>
      <c r="R13027" s="31"/>
      <c r="S13027" s="31"/>
      <c r="T13027" s="31"/>
      <c r="U13027" s="31"/>
      <c r="V13027" s="31"/>
      <c r="W13027" s="31"/>
      <c r="X13027" s="31"/>
      <c r="Y13027" s="31"/>
      <c r="Z13027" s="31"/>
      <c r="AA13027" s="31"/>
      <c r="AB13027" s="31"/>
      <c r="AC13027" s="31"/>
      <c r="AD13027" s="31"/>
      <c r="AE13027" s="31"/>
      <c r="AF13027" s="31"/>
      <c r="AG13027" s="31"/>
      <c r="AH13027" s="31"/>
      <c r="AI13027" s="31"/>
      <c r="AJ13027" s="31"/>
      <c r="AK13027" s="31"/>
      <c r="AL13027" s="31"/>
      <c r="AO13027" s="376"/>
    </row>
    <row r="13028" spans="1:41" x14ac:dyDescent="0.25">
      <c r="A13028" s="44" t="s">
        <v>18142</v>
      </c>
      <c r="B13028" s="44" t="s">
        <v>17605</v>
      </c>
      <c r="C13028" s="45">
        <v>240901</v>
      </c>
      <c r="D13028" s="45" t="s">
        <v>11363</v>
      </c>
      <c r="E13028" s="45" t="s">
        <v>4826</v>
      </c>
      <c r="AO13028" s="376"/>
    </row>
    <row r="13029" spans="1:41" x14ac:dyDescent="0.25">
      <c r="A13029" s="44" t="s">
        <v>18142</v>
      </c>
      <c r="B13029" s="44" t="s">
        <v>6610</v>
      </c>
      <c r="C13029" s="45">
        <v>260204</v>
      </c>
      <c r="D13029" s="45" t="s">
        <v>11363</v>
      </c>
      <c r="E13029" s="45" t="s">
        <v>9238</v>
      </c>
      <c r="AO13029" s="376"/>
    </row>
    <row r="13030" spans="1:41" x14ac:dyDescent="0.3">
      <c r="A13030" s="333" t="s">
        <v>20286</v>
      </c>
      <c r="B13030" s="333" t="s">
        <v>1173</v>
      </c>
      <c r="C13030" s="125" t="s">
        <v>8030</v>
      </c>
      <c r="D13030" s="32" t="s">
        <v>20309</v>
      </c>
      <c r="E13030" s="125" t="s">
        <v>7871</v>
      </c>
      <c r="F13030" s="125" t="s">
        <v>1189</v>
      </c>
      <c r="G13030" s="125" t="s">
        <v>1190</v>
      </c>
      <c r="AO13030" s="376"/>
    </row>
    <row r="13031" spans="1:41" x14ac:dyDescent="0.3">
      <c r="A13031" s="333" t="s">
        <v>20286</v>
      </c>
      <c r="B13031" s="333" t="s">
        <v>2693</v>
      </c>
      <c r="C13031" s="125" t="s">
        <v>21306</v>
      </c>
      <c r="D13031" s="32" t="s">
        <v>20309</v>
      </c>
      <c r="E13031" s="125" t="s">
        <v>9840</v>
      </c>
      <c r="F13031" s="125" t="s">
        <v>1189</v>
      </c>
      <c r="G13031" s="125" t="s">
        <v>1190</v>
      </c>
      <c r="AO13031" s="376"/>
    </row>
    <row r="13032" spans="1:41" x14ac:dyDescent="0.25">
      <c r="A13032" s="44" t="s">
        <v>8898</v>
      </c>
      <c r="B13032" s="44" t="s">
        <v>16797</v>
      </c>
      <c r="C13032" s="45" t="s">
        <v>17057</v>
      </c>
      <c r="D13032" s="367" t="s">
        <v>3696</v>
      </c>
      <c r="E13032" s="328">
        <f>DATE(2029,10,13)</f>
        <v>47404</v>
      </c>
      <c r="F13032" s="32"/>
      <c r="G13032" s="32"/>
      <c r="H13032" s="32"/>
      <c r="I13032" s="31"/>
      <c r="J13032" s="31"/>
      <c r="K13032" s="31"/>
      <c r="L13032" s="31"/>
      <c r="M13032" s="31"/>
      <c r="N13032" s="31"/>
      <c r="O13032" s="31"/>
      <c r="P13032" s="31"/>
      <c r="Q13032" s="31"/>
      <c r="R13032" s="31"/>
      <c r="S13032" s="31"/>
      <c r="T13032" s="31"/>
      <c r="U13032" s="31"/>
      <c r="V13032" s="31"/>
      <c r="W13032" s="31"/>
      <c r="X13032" s="31"/>
      <c r="Y13032" s="31"/>
      <c r="Z13032" s="31"/>
      <c r="AA13032" s="31"/>
      <c r="AB13032" s="31"/>
      <c r="AC13032" s="31"/>
      <c r="AD13032" s="31"/>
      <c r="AE13032" s="31"/>
      <c r="AF13032" s="31"/>
      <c r="AG13032" s="31"/>
      <c r="AH13032" s="31"/>
      <c r="AI13032" s="31"/>
      <c r="AJ13032" s="31"/>
      <c r="AK13032" s="31"/>
      <c r="AL13032" s="31"/>
      <c r="AO13032" s="376"/>
    </row>
    <row r="13033" spans="1:41" x14ac:dyDescent="0.25">
      <c r="A13033" s="44" t="s">
        <v>21799</v>
      </c>
      <c r="B13033" s="44" t="s">
        <v>9248</v>
      </c>
      <c r="C13033" s="45">
        <v>260105</v>
      </c>
      <c r="D13033" s="45" t="s">
        <v>11363</v>
      </c>
      <c r="E13033" s="45" t="s">
        <v>17625</v>
      </c>
      <c r="AO13033" s="376"/>
    </row>
    <row r="13034" spans="1:41" x14ac:dyDescent="0.25">
      <c r="A13034" s="44" t="s">
        <v>8899</v>
      </c>
      <c r="B13034" s="44" t="s">
        <v>15055</v>
      </c>
      <c r="C13034" s="45" t="s">
        <v>9157</v>
      </c>
      <c r="D13034" s="367" t="s">
        <v>3696</v>
      </c>
      <c r="E13034" s="328">
        <f>DATE(2028,1,15)</f>
        <v>46767</v>
      </c>
      <c r="F13034" s="32"/>
      <c r="G13034" s="32"/>
      <c r="H13034" s="32"/>
      <c r="I13034" s="31"/>
      <c r="J13034" s="31"/>
      <c r="K13034" s="31"/>
      <c r="L13034" s="31"/>
      <c r="M13034" s="31"/>
      <c r="N13034" s="31"/>
      <c r="O13034" s="31"/>
      <c r="P13034" s="31"/>
      <c r="Q13034" s="31"/>
      <c r="R13034" s="31"/>
      <c r="S13034" s="31"/>
      <c r="T13034" s="31"/>
      <c r="U13034" s="31"/>
      <c r="V13034" s="31"/>
      <c r="W13034" s="31"/>
      <c r="X13034" s="31"/>
      <c r="Y13034" s="31"/>
      <c r="Z13034" s="31"/>
      <c r="AA13034" s="31"/>
      <c r="AB13034" s="31"/>
      <c r="AC13034" s="31"/>
      <c r="AD13034" s="31"/>
      <c r="AE13034" s="31"/>
      <c r="AF13034" s="31"/>
      <c r="AG13034" s="31"/>
      <c r="AH13034" s="31"/>
      <c r="AI13034" s="31"/>
      <c r="AJ13034" s="31"/>
      <c r="AK13034" s="31"/>
      <c r="AL13034" s="31"/>
      <c r="AO13034" s="376"/>
    </row>
    <row r="13035" spans="1:41" x14ac:dyDescent="0.25">
      <c r="A13035" s="44" t="s">
        <v>10653</v>
      </c>
      <c r="B13035" s="44" t="s">
        <v>3176</v>
      </c>
      <c r="C13035" s="45">
        <v>24010402</v>
      </c>
      <c r="D13035" s="45" t="s">
        <v>11363</v>
      </c>
      <c r="E13035" s="45" t="s">
        <v>9238</v>
      </c>
      <c r="AO13035" s="376"/>
    </row>
    <row r="13036" spans="1:41" x14ac:dyDescent="0.25">
      <c r="A13036" s="44" t="s">
        <v>10653</v>
      </c>
      <c r="B13036" s="44" t="s">
        <v>9237</v>
      </c>
      <c r="C13036" s="45">
        <v>24010401</v>
      </c>
      <c r="D13036" s="45" t="s">
        <v>11363</v>
      </c>
      <c r="E13036" s="45" t="s">
        <v>9238</v>
      </c>
      <c r="AO13036" s="376"/>
    </row>
    <row r="13037" spans="1:41" x14ac:dyDescent="0.25">
      <c r="A13037" s="76" t="s">
        <v>16112</v>
      </c>
      <c r="B13037" s="44" t="s">
        <v>16073</v>
      </c>
      <c r="C13037" s="45">
        <v>44.26</v>
      </c>
      <c r="D13037" s="45" t="s">
        <v>12549</v>
      </c>
      <c r="E13037" s="46">
        <v>47787</v>
      </c>
      <c r="F13037" s="45"/>
      <c r="G13037" s="93"/>
      <c r="H13037" s="93"/>
      <c r="I13037" s="99"/>
      <c r="J13037" s="99"/>
      <c r="K13037" s="99"/>
      <c r="L13037" s="99"/>
      <c r="M13037" s="99"/>
      <c r="N13037" s="99"/>
      <c r="O13037" s="99"/>
      <c r="P13037" s="99"/>
      <c r="Q13037" s="99"/>
      <c r="R13037" s="99"/>
      <c r="S13037" s="99"/>
      <c r="T13037" s="99"/>
      <c r="U13037" s="99"/>
      <c r="V13037" s="99"/>
      <c r="W13037" s="99"/>
      <c r="X13037" s="99"/>
      <c r="Y13037" s="99"/>
      <c r="Z13037" s="99"/>
      <c r="AA13037" s="99"/>
      <c r="AB13037" s="99"/>
      <c r="AC13037" s="99"/>
      <c r="AD13037" s="99"/>
      <c r="AE13037" s="99"/>
      <c r="AF13037" s="99"/>
      <c r="AG13037" s="99"/>
      <c r="AH13037" s="31"/>
      <c r="AI13037" s="31"/>
      <c r="AJ13037" s="31"/>
      <c r="AK13037" s="31"/>
      <c r="AL13037" s="31"/>
      <c r="AO13037" s="376"/>
    </row>
    <row r="13038" spans="1:41" x14ac:dyDescent="0.25">
      <c r="A13038" s="44" t="s">
        <v>11316</v>
      </c>
      <c r="B13038" s="44" t="s">
        <v>3475</v>
      </c>
      <c r="C13038" s="45">
        <v>240301</v>
      </c>
      <c r="D13038" s="45" t="s">
        <v>11363</v>
      </c>
      <c r="E13038" s="45" t="s">
        <v>9249</v>
      </c>
      <c r="AO13038" s="376"/>
    </row>
    <row r="13039" spans="1:41" x14ac:dyDescent="0.25">
      <c r="A13039" s="44" t="s">
        <v>3535</v>
      </c>
      <c r="B13039" s="44" t="s">
        <v>3475</v>
      </c>
      <c r="C13039" s="45">
        <v>260301</v>
      </c>
      <c r="D13039" s="45" t="s">
        <v>11363</v>
      </c>
      <c r="E13039" s="45" t="s">
        <v>17625</v>
      </c>
      <c r="AO13039" s="376"/>
    </row>
    <row r="13040" spans="1:41" x14ac:dyDescent="0.25">
      <c r="A13040" s="99" t="s">
        <v>2756</v>
      </c>
      <c r="B13040" s="111" t="s">
        <v>1169</v>
      </c>
      <c r="C13040" s="56" t="s">
        <v>2745</v>
      </c>
      <c r="D13040" s="146" t="s">
        <v>2198</v>
      </c>
      <c r="E13040" s="69">
        <v>45227</v>
      </c>
      <c r="F13040" s="93"/>
      <c r="G13040" s="93"/>
      <c r="H13040" s="93"/>
      <c r="I13040" s="99"/>
      <c r="J13040" s="99"/>
      <c r="K13040" s="99"/>
      <c r="L13040" s="99"/>
      <c r="M13040" s="99"/>
      <c r="N13040" s="253"/>
      <c r="O13040" s="253"/>
      <c r="P13040" s="99"/>
      <c r="Q13040" s="99"/>
      <c r="R13040" s="99"/>
      <c r="S13040" s="99"/>
      <c r="T13040" s="99"/>
      <c r="U13040" s="99"/>
      <c r="V13040" s="99"/>
      <c r="W13040" s="99"/>
      <c r="X13040" s="99"/>
      <c r="Y13040" s="99"/>
      <c r="Z13040" s="99"/>
      <c r="AA13040" s="99"/>
      <c r="AB13040" s="99"/>
      <c r="AC13040" s="99"/>
      <c r="AD13040" s="99"/>
      <c r="AE13040" s="99"/>
      <c r="AF13040" s="99"/>
      <c r="AG13040" s="99"/>
      <c r="AH13040" s="31"/>
      <c r="AI13040" s="31"/>
      <c r="AJ13040" s="31"/>
      <c r="AK13040" s="31"/>
      <c r="AL13040" s="31"/>
      <c r="AO13040" s="376"/>
    </row>
    <row r="13041" spans="1:41" x14ac:dyDescent="0.25">
      <c r="A13041" s="44" t="s">
        <v>8407</v>
      </c>
      <c r="B13041" s="44" t="s">
        <v>7766</v>
      </c>
      <c r="C13041" s="45">
        <v>230505</v>
      </c>
      <c r="D13041" s="45" t="s">
        <v>11363</v>
      </c>
      <c r="E13041" s="45" t="s">
        <v>7105</v>
      </c>
      <c r="AO13041" s="376"/>
    </row>
    <row r="13042" spans="1:41" x14ac:dyDescent="0.25">
      <c r="A13042" s="44" t="s">
        <v>8407</v>
      </c>
      <c r="B13042" s="44" t="s">
        <v>17468</v>
      </c>
      <c r="C13042" s="45">
        <v>23110101</v>
      </c>
      <c r="D13042" s="45" t="s">
        <v>11363</v>
      </c>
      <c r="E13042" s="45" t="s">
        <v>8334</v>
      </c>
      <c r="AO13042" s="376"/>
    </row>
    <row r="13043" spans="1:41" x14ac:dyDescent="0.25">
      <c r="A13043" s="44" t="s">
        <v>8407</v>
      </c>
      <c r="B13043" s="44" t="s">
        <v>8335</v>
      </c>
      <c r="C13043" s="45">
        <v>23110102</v>
      </c>
      <c r="D13043" s="45" t="s">
        <v>11363</v>
      </c>
      <c r="E13043" s="45" t="s">
        <v>8334</v>
      </c>
      <c r="AO13043" s="376"/>
    </row>
    <row r="13044" spans="1:41" x14ac:dyDescent="0.25">
      <c r="A13044" s="44" t="s">
        <v>8900</v>
      </c>
      <c r="B13044" s="44" t="s">
        <v>15056</v>
      </c>
      <c r="C13044" s="45" t="s">
        <v>9158</v>
      </c>
      <c r="D13044" s="367" t="s">
        <v>3696</v>
      </c>
      <c r="E13044" s="328">
        <f>DATE(2027,8,9)</f>
        <v>46608</v>
      </c>
      <c r="F13044" s="32"/>
      <c r="G13044" s="32"/>
      <c r="H13044" s="32"/>
      <c r="I13044" s="31"/>
      <c r="J13044" s="31"/>
      <c r="K13044" s="31"/>
      <c r="L13044" s="31"/>
      <c r="M13044" s="31"/>
      <c r="N13044" s="31"/>
      <c r="O13044" s="31"/>
      <c r="P13044" s="31"/>
      <c r="Q13044" s="31"/>
      <c r="R13044" s="31"/>
      <c r="S13044" s="31"/>
      <c r="T13044" s="31"/>
      <c r="U13044" s="31"/>
      <c r="V13044" s="31"/>
      <c r="W13044" s="31"/>
      <c r="X13044" s="31"/>
      <c r="Y13044" s="31"/>
      <c r="Z13044" s="31"/>
      <c r="AA13044" s="31"/>
      <c r="AB13044" s="31"/>
      <c r="AC13044" s="31"/>
      <c r="AD13044" s="31"/>
      <c r="AE13044" s="31"/>
      <c r="AF13044" s="31"/>
      <c r="AG13044" s="31"/>
      <c r="AH13044" s="31"/>
      <c r="AI13044" s="31"/>
      <c r="AJ13044" s="31"/>
      <c r="AK13044" s="31"/>
      <c r="AL13044" s="31"/>
      <c r="AO13044" s="376"/>
    </row>
    <row r="13045" spans="1:41" x14ac:dyDescent="0.25">
      <c r="A13045" s="44" t="s">
        <v>19401</v>
      </c>
      <c r="B13045" s="319" t="s">
        <v>19563</v>
      </c>
      <c r="C13045" s="318" t="s">
        <v>19770</v>
      </c>
      <c r="D13045" s="93" t="s">
        <v>19934</v>
      </c>
      <c r="E13045" s="320">
        <v>47057</v>
      </c>
      <c r="F13045" s="93"/>
      <c r="G13045" s="93"/>
      <c r="H13045" s="93"/>
      <c r="I13045" s="99"/>
      <c r="J13045" s="99"/>
      <c r="K13045" s="99"/>
      <c r="L13045" s="99"/>
      <c r="M13045" s="99"/>
      <c r="N13045" s="99"/>
      <c r="O13045" s="99"/>
      <c r="P13045" s="99"/>
      <c r="Q13045" s="99"/>
      <c r="R13045" s="99"/>
      <c r="S13045" s="99"/>
      <c r="T13045" s="99"/>
      <c r="U13045" s="99"/>
      <c r="V13045" s="99"/>
      <c r="W13045" s="99"/>
      <c r="X13045" s="99"/>
      <c r="Y13045" s="99"/>
      <c r="Z13045" s="99"/>
      <c r="AA13045" s="99"/>
      <c r="AB13045" s="99"/>
      <c r="AC13045" s="99"/>
      <c r="AD13045" s="99"/>
      <c r="AE13045" s="99"/>
      <c r="AF13045" s="99"/>
      <c r="AG13045" s="99"/>
      <c r="AH13045" s="31"/>
      <c r="AI13045" s="31"/>
      <c r="AJ13045" s="31"/>
      <c r="AK13045" s="31"/>
      <c r="AL13045" s="31"/>
      <c r="AO13045" s="376"/>
    </row>
    <row r="13046" spans="1:41" x14ac:dyDescent="0.25">
      <c r="A13046" s="44" t="s">
        <v>6696</v>
      </c>
      <c r="B13046" s="44" t="s">
        <v>2533</v>
      </c>
      <c r="C13046" s="45" t="s">
        <v>2569</v>
      </c>
      <c r="D13046" s="45" t="s">
        <v>11204</v>
      </c>
      <c r="E13046" s="45" t="s">
        <v>13998</v>
      </c>
      <c r="F13046" s="93"/>
      <c r="G13046" s="93"/>
      <c r="H13046" s="93"/>
      <c r="I13046" s="99"/>
      <c r="J13046" s="99"/>
      <c r="K13046" s="99"/>
      <c r="L13046" s="99"/>
      <c r="M13046" s="99"/>
      <c r="N13046" s="99"/>
      <c r="O13046" s="99"/>
      <c r="P13046" s="99"/>
      <c r="Q13046" s="99"/>
      <c r="R13046" s="99"/>
      <c r="S13046" s="99"/>
      <c r="T13046" s="99"/>
      <c r="U13046" s="99"/>
      <c r="V13046" s="99"/>
      <c r="W13046" s="99"/>
      <c r="X13046" s="99"/>
      <c r="Y13046" s="99"/>
      <c r="Z13046" s="99"/>
      <c r="AA13046" s="99"/>
      <c r="AB13046" s="99"/>
      <c r="AC13046" s="99"/>
      <c r="AD13046" s="99"/>
      <c r="AE13046" s="99"/>
      <c r="AF13046" s="99"/>
      <c r="AG13046" s="99"/>
      <c r="AH13046" s="31"/>
      <c r="AI13046" s="31"/>
      <c r="AJ13046" s="31"/>
      <c r="AK13046" s="31"/>
      <c r="AL13046" s="31"/>
      <c r="AO13046" s="376"/>
    </row>
    <row r="13047" spans="1:41" x14ac:dyDescent="0.25">
      <c r="A13047" s="44" t="s">
        <v>6696</v>
      </c>
      <c r="B13047" s="44" t="s">
        <v>2533</v>
      </c>
      <c r="C13047" s="45" t="s">
        <v>2569</v>
      </c>
      <c r="D13047" s="93" t="s">
        <v>17443</v>
      </c>
      <c r="E13047" s="45" t="s">
        <v>13998</v>
      </c>
      <c r="F13047" s="93"/>
      <c r="G13047" s="93"/>
      <c r="H13047" s="93"/>
      <c r="I13047" s="99"/>
      <c r="J13047" s="99"/>
      <c r="K13047" s="99"/>
      <c r="L13047" s="99"/>
      <c r="M13047" s="99"/>
      <c r="N13047" s="99"/>
      <c r="O13047" s="99"/>
      <c r="P13047" s="99"/>
      <c r="Q13047" s="99"/>
      <c r="R13047" s="99"/>
      <c r="S13047" s="99"/>
      <c r="T13047" s="99"/>
      <c r="U13047" s="99"/>
      <c r="V13047" s="99"/>
      <c r="W13047" s="99"/>
      <c r="X13047" s="99"/>
      <c r="Y13047" s="99"/>
      <c r="Z13047" s="99"/>
      <c r="AA13047" s="99"/>
      <c r="AB13047" s="99"/>
      <c r="AC13047" s="99"/>
      <c r="AD13047" s="99"/>
      <c r="AE13047" s="99"/>
      <c r="AF13047" s="99"/>
      <c r="AG13047" s="99"/>
      <c r="AH13047" s="31"/>
      <c r="AI13047" s="31"/>
      <c r="AJ13047" s="31"/>
      <c r="AK13047" s="31"/>
      <c r="AL13047" s="31"/>
      <c r="AO13047" s="376"/>
    </row>
    <row r="13048" spans="1:41" x14ac:dyDescent="0.25">
      <c r="A13048" s="44" t="s">
        <v>14540</v>
      </c>
      <c r="B13048" s="44" t="s">
        <v>13441</v>
      </c>
      <c r="C13048" s="45" t="s">
        <v>14541</v>
      </c>
      <c r="D13048" s="46" t="s">
        <v>21328</v>
      </c>
      <c r="E13048" s="46">
        <v>46527</v>
      </c>
      <c r="AO13048" s="376"/>
    </row>
    <row r="13049" spans="1:41" x14ac:dyDescent="0.25">
      <c r="A13049" s="44" t="s">
        <v>8901</v>
      </c>
      <c r="B13049" s="44" t="s">
        <v>15057</v>
      </c>
      <c r="C13049" s="45" t="s">
        <v>9159</v>
      </c>
      <c r="D13049" s="367" t="s">
        <v>3696</v>
      </c>
      <c r="E13049" s="328">
        <f>DATE(2029,2,12)</f>
        <v>47161</v>
      </c>
      <c r="F13049" s="32"/>
      <c r="G13049" s="32"/>
      <c r="H13049" s="32"/>
      <c r="I13049" s="31"/>
      <c r="J13049" s="31"/>
      <c r="K13049" s="31"/>
      <c r="L13049" s="31"/>
      <c r="M13049" s="31"/>
      <c r="N13049" s="31"/>
      <c r="O13049" s="31"/>
      <c r="P13049" s="31"/>
      <c r="Q13049" s="31"/>
      <c r="R13049" s="31"/>
      <c r="S13049" s="31"/>
      <c r="T13049" s="31"/>
      <c r="U13049" s="31"/>
      <c r="V13049" s="31"/>
      <c r="W13049" s="31"/>
      <c r="X13049" s="31"/>
      <c r="Y13049" s="31"/>
      <c r="Z13049" s="31"/>
      <c r="AA13049" s="31"/>
      <c r="AB13049" s="31"/>
      <c r="AC13049" s="31"/>
      <c r="AD13049" s="31"/>
      <c r="AE13049" s="31"/>
      <c r="AF13049" s="31"/>
      <c r="AG13049" s="31"/>
      <c r="AH13049" s="31"/>
      <c r="AI13049" s="31"/>
      <c r="AJ13049" s="31"/>
      <c r="AK13049" s="31"/>
      <c r="AL13049" s="31"/>
      <c r="AO13049" s="376"/>
    </row>
    <row r="13050" spans="1:41" x14ac:dyDescent="0.25">
      <c r="A13050" s="44" t="s">
        <v>8408</v>
      </c>
      <c r="B13050" s="44" t="s">
        <v>17468</v>
      </c>
      <c r="C13050" s="45">
        <v>23110101</v>
      </c>
      <c r="D13050" s="45" t="s">
        <v>11363</v>
      </c>
      <c r="E13050" s="45" t="s">
        <v>8334</v>
      </c>
      <c r="AO13050" s="376"/>
    </row>
    <row r="13051" spans="1:41" x14ac:dyDescent="0.25">
      <c r="A13051" s="44" t="s">
        <v>8408</v>
      </c>
      <c r="B13051" s="44" t="s">
        <v>8335</v>
      </c>
      <c r="C13051" s="45">
        <v>23110102</v>
      </c>
      <c r="D13051" s="45" t="s">
        <v>11363</v>
      </c>
      <c r="E13051" s="45" t="s">
        <v>8334</v>
      </c>
      <c r="AO13051" s="376"/>
    </row>
    <row r="13052" spans="1:41" x14ac:dyDescent="0.25">
      <c r="A13052" s="44" t="s">
        <v>13670</v>
      </c>
      <c r="B13052" s="44" t="s">
        <v>12095</v>
      </c>
      <c r="C13052" s="45">
        <v>33.25</v>
      </c>
      <c r="D13052" s="45" t="s">
        <v>12549</v>
      </c>
      <c r="E13052" s="46">
        <v>47664</v>
      </c>
      <c r="F13052" s="45" t="s">
        <v>1335</v>
      </c>
      <c r="G13052" s="93"/>
      <c r="H13052" s="93"/>
      <c r="I13052" s="99"/>
      <c r="J13052" s="99"/>
      <c r="K13052" s="99"/>
      <c r="L13052" s="99"/>
      <c r="M13052" s="99"/>
      <c r="N13052" s="99"/>
      <c r="O13052" s="99"/>
      <c r="P13052" s="99"/>
      <c r="Q13052" s="99"/>
      <c r="R13052" s="99"/>
      <c r="S13052" s="99"/>
      <c r="T13052" s="99"/>
      <c r="U13052" s="99"/>
      <c r="V13052" s="99"/>
      <c r="W13052" s="99"/>
      <c r="X13052" s="99"/>
      <c r="Y13052" s="99"/>
      <c r="Z13052" s="99"/>
      <c r="AA13052" s="99"/>
      <c r="AB13052" s="99"/>
      <c r="AC13052" s="99"/>
      <c r="AD13052" s="99"/>
      <c r="AE13052" s="99"/>
      <c r="AF13052" s="99"/>
      <c r="AG13052" s="99"/>
      <c r="AH13052" s="31"/>
      <c r="AI13052" s="31"/>
      <c r="AJ13052" s="31"/>
      <c r="AK13052" s="31"/>
      <c r="AL13052" s="31"/>
      <c r="AO13052" s="376"/>
    </row>
    <row r="13053" spans="1:41" x14ac:dyDescent="0.25">
      <c r="A13053" s="44" t="s">
        <v>18143</v>
      </c>
      <c r="B13053" s="44" t="s">
        <v>5321</v>
      </c>
      <c r="C13053" s="45">
        <v>25010401</v>
      </c>
      <c r="D13053" s="45" t="s">
        <v>11363</v>
      </c>
      <c r="E13053" s="45" t="s">
        <v>12564</v>
      </c>
      <c r="AO13053" s="376"/>
    </row>
    <row r="13054" spans="1:41" x14ac:dyDescent="0.25">
      <c r="A13054" s="44" t="s">
        <v>18143</v>
      </c>
      <c r="B13054" s="44" t="s">
        <v>3176</v>
      </c>
      <c r="C13054" s="45">
        <v>25010402</v>
      </c>
      <c r="D13054" s="45" t="s">
        <v>11363</v>
      </c>
      <c r="E13054" s="45" t="s">
        <v>12564</v>
      </c>
      <c r="AO13054" s="376"/>
    </row>
    <row r="13055" spans="1:41" x14ac:dyDescent="0.3">
      <c r="A13055" s="333" t="s">
        <v>3865</v>
      </c>
      <c r="B13055" s="333" t="s">
        <v>1160</v>
      </c>
      <c r="C13055" s="125" t="s">
        <v>10947</v>
      </c>
      <c r="D13055" s="32" t="s">
        <v>20309</v>
      </c>
      <c r="E13055" s="125" t="s">
        <v>7420</v>
      </c>
      <c r="F13055" s="125" t="s">
        <v>1189</v>
      </c>
      <c r="G13055" s="125" t="s">
        <v>1190</v>
      </c>
      <c r="AO13055" s="376"/>
    </row>
    <row r="13056" spans="1:41" x14ac:dyDescent="0.3">
      <c r="A13056" s="333" t="s">
        <v>3865</v>
      </c>
      <c r="B13056" s="333" t="s">
        <v>11374</v>
      </c>
      <c r="C13056" s="125" t="s">
        <v>11375</v>
      </c>
      <c r="D13056" s="32" t="s">
        <v>20309</v>
      </c>
      <c r="E13056" s="125" t="s">
        <v>4826</v>
      </c>
      <c r="F13056" s="125" t="s">
        <v>1189</v>
      </c>
      <c r="G13056" s="125" t="s">
        <v>1190</v>
      </c>
      <c r="AO13056" s="376"/>
    </row>
    <row r="13057" spans="1:41" x14ac:dyDescent="0.3">
      <c r="A13057" s="333" t="s">
        <v>11490</v>
      </c>
      <c r="B13057" s="333" t="s">
        <v>11371</v>
      </c>
      <c r="C13057" s="125" t="s">
        <v>11215</v>
      </c>
      <c r="D13057" s="32" t="s">
        <v>20309</v>
      </c>
      <c r="E13057" s="125" t="s">
        <v>4966</v>
      </c>
      <c r="F13057" s="125" t="s">
        <v>1189</v>
      </c>
      <c r="G13057" s="125" t="s">
        <v>1190</v>
      </c>
      <c r="AO13057" s="376"/>
    </row>
    <row r="13058" spans="1:41" x14ac:dyDescent="0.25">
      <c r="A13058" s="91" t="s">
        <v>11490</v>
      </c>
      <c r="B13058" s="92" t="s">
        <v>19284</v>
      </c>
      <c r="C13058" s="93" t="s">
        <v>19285</v>
      </c>
      <c r="D13058" s="93" t="s">
        <v>1201</v>
      </c>
      <c r="E13058" s="94">
        <v>46582</v>
      </c>
      <c r="F13058" s="93"/>
      <c r="G13058" s="93"/>
      <c r="H13058" s="93"/>
      <c r="I13058" s="99"/>
      <c r="J13058" s="99"/>
      <c r="K13058" s="99"/>
      <c r="L13058" s="99"/>
      <c r="M13058" s="99"/>
      <c r="N13058" s="99"/>
      <c r="O13058" s="99"/>
      <c r="P13058" s="99"/>
      <c r="Q13058" s="99"/>
      <c r="R13058" s="99"/>
      <c r="S13058" s="99"/>
      <c r="T13058" s="99"/>
      <c r="U13058" s="99"/>
      <c r="V13058" s="99"/>
      <c r="W13058" s="99"/>
      <c r="X13058" s="99"/>
      <c r="Y13058" s="99"/>
      <c r="Z13058" s="99"/>
      <c r="AA13058" s="99"/>
      <c r="AB13058" s="99"/>
      <c r="AC13058" s="99"/>
      <c r="AD13058" s="99"/>
      <c r="AE13058" s="99"/>
      <c r="AF13058" s="99"/>
      <c r="AG13058" s="99"/>
      <c r="AH13058" s="31"/>
      <c r="AI13058" s="31"/>
      <c r="AJ13058" s="31"/>
      <c r="AK13058" s="31"/>
      <c r="AL13058" s="31"/>
      <c r="AO13058" s="376"/>
    </row>
    <row r="13059" spans="1:41" x14ac:dyDescent="0.25">
      <c r="A13059" s="44" t="s">
        <v>14193</v>
      </c>
      <c r="B13059" s="44" t="s">
        <v>14182</v>
      </c>
      <c r="C13059" s="45" t="s">
        <v>14263</v>
      </c>
      <c r="D13059" s="32" t="s">
        <v>5559</v>
      </c>
      <c r="E13059" s="45" t="s">
        <v>20855</v>
      </c>
      <c r="F13059" s="32"/>
      <c r="G13059" s="32"/>
      <c r="H13059" s="32"/>
      <c r="I13059" s="31"/>
      <c r="J13059" s="31"/>
      <c r="K13059" s="31"/>
      <c r="L13059" s="31"/>
      <c r="M13059" s="31"/>
      <c r="N13059" s="31"/>
      <c r="O13059" s="31"/>
      <c r="P13059" s="31"/>
      <c r="Q13059" s="31"/>
      <c r="R13059" s="31"/>
      <c r="S13059" s="31"/>
      <c r="T13059" s="31"/>
      <c r="U13059" s="31"/>
      <c r="V13059" s="31"/>
      <c r="W13059" s="31"/>
      <c r="X13059" s="31"/>
      <c r="Y13059" s="31"/>
      <c r="Z13059" s="31"/>
      <c r="AA13059" s="31"/>
      <c r="AB13059" s="31"/>
      <c r="AC13059" s="31"/>
      <c r="AD13059" s="31"/>
      <c r="AE13059" s="31"/>
      <c r="AF13059" s="31"/>
      <c r="AG13059" s="31"/>
      <c r="AH13059" s="31"/>
      <c r="AI13059" s="31"/>
      <c r="AJ13059" s="31"/>
      <c r="AK13059" s="31"/>
      <c r="AL13059" s="31"/>
      <c r="AO13059" s="376"/>
    </row>
    <row r="13060" spans="1:41" x14ac:dyDescent="0.25">
      <c r="A13060" s="44" t="s">
        <v>790</v>
      </c>
      <c r="B13060" s="44" t="s">
        <v>3475</v>
      </c>
      <c r="C13060" s="45">
        <v>230301</v>
      </c>
      <c r="D13060" s="45" t="s">
        <v>11363</v>
      </c>
      <c r="E13060" s="45" t="s">
        <v>5265</v>
      </c>
      <c r="AO13060" s="376"/>
    </row>
    <row r="13061" spans="1:41" x14ac:dyDescent="0.3">
      <c r="A13061" s="333" t="s">
        <v>1770</v>
      </c>
      <c r="B13061" s="333" t="s">
        <v>1774</v>
      </c>
      <c r="C13061" s="125" t="s">
        <v>15318</v>
      </c>
      <c r="D13061" s="32" t="s">
        <v>20309</v>
      </c>
      <c r="E13061" s="125" t="s">
        <v>11886</v>
      </c>
      <c r="F13061" s="125" t="s">
        <v>1189</v>
      </c>
      <c r="G13061" s="125" t="s">
        <v>1190</v>
      </c>
      <c r="AO13061" s="376"/>
    </row>
    <row r="13062" spans="1:41" x14ac:dyDescent="0.25">
      <c r="A13062" s="44" t="s">
        <v>1770</v>
      </c>
      <c r="B13062" s="44" t="s">
        <v>12101</v>
      </c>
      <c r="C13062" s="45">
        <v>11.24</v>
      </c>
      <c r="D13062" s="45" t="s">
        <v>12549</v>
      </c>
      <c r="E13062" s="46">
        <v>47299</v>
      </c>
      <c r="F13062" s="45"/>
      <c r="G13062" s="93"/>
      <c r="H13062" s="93"/>
      <c r="I13062" s="99"/>
      <c r="J13062" s="99"/>
      <c r="K13062" s="99"/>
      <c r="L13062" s="99"/>
      <c r="M13062" s="99"/>
      <c r="N13062" s="99"/>
      <c r="O13062" s="99"/>
      <c r="P13062" s="99"/>
      <c r="Q13062" s="99"/>
      <c r="R13062" s="99"/>
      <c r="S13062" s="99"/>
      <c r="T13062" s="99"/>
      <c r="U13062" s="99"/>
      <c r="V13062" s="99"/>
      <c r="W13062" s="99"/>
      <c r="X13062" s="99"/>
      <c r="Y13062" s="99"/>
      <c r="Z13062" s="99"/>
      <c r="AA13062" s="99"/>
      <c r="AB13062" s="99"/>
      <c r="AC13062" s="99"/>
      <c r="AD13062" s="99"/>
      <c r="AE13062" s="99"/>
      <c r="AF13062" s="99"/>
      <c r="AG13062" s="99"/>
      <c r="AH13062" s="31"/>
      <c r="AI13062" s="31"/>
      <c r="AJ13062" s="31"/>
      <c r="AK13062" s="31"/>
      <c r="AL13062" s="31"/>
      <c r="AO13062" s="376"/>
    </row>
    <row r="13063" spans="1:41" x14ac:dyDescent="0.3">
      <c r="A13063" s="333" t="s">
        <v>11071</v>
      </c>
      <c r="B13063" s="333" t="s">
        <v>3456</v>
      </c>
      <c r="C13063" s="125" t="s">
        <v>10963</v>
      </c>
      <c r="D13063" s="32" t="s">
        <v>20309</v>
      </c>
      <c r="E13063" s="125" t="s">
        <v>2593</v>
      </c>
      <c r="F13063" s="125" t="s">
        <v>1189</v>
      </c>
      <c r="G13063" s="125" t="s">
        <v>1190</v>
      </c>
      <c r="AO13063" s="376"/>
    </row>
    <row r="13064" spans="1:41" x14ac:dyDescent="0.25">
      <c r="A13064" s="44" t="s">
        <v>791</v>
      </c>
      <c r="B13064" s="44" t="s">
        <v>17468</v>
      </c>
      <c r="C13064" s="45">
        <v>23110101</v>
      </c>
      <c r="D13064" s="45" t="s">
        <v>11363</v>
      </c>
      <c r="E13064" s="45" t="s">
        <v>8334</v>
      </c>
      <c r="AO13064" s="376"/>
    </row>
    <row r="13065" spans="1:41" x14ac:dyDescent="0.25">
      <c r="A13065" s="44" t="s">
        <v>791</v>
      </c>
      <c r="B13065" s="44" t="s">
        <v>11956</v>
      </c>
      <c r="C13065" s="45">
        <v>24090701</v>
      </c>
      <c r="D13065" s="45" t="s">
        <v>11363</v>
      </c>
      <c r="E13065" s="45" t="s">
        <v>4826</v>
      </c>
      <c r="AO13065" s="376"/>
    </row>
    <row r="13066" spans="1:41" x14ac:dyDescent="0.25">
      <c r="A13066" s="44" t="s">
        <v>8902</v>
      </c>
      <c r="B13066" s="44" t="s">
        <v>14960</v>
      </c>
      <c r="C13066" s="45" t="s">
        <v>5108</v>
      </c>
      <c r="D13066" s="367" t="s">
        <v>3696</v>
      </c>
      <c r="E13066" s="328">
        <f>DATE(2027,5,26)</f>
        <v>46533</v>
      </c>
      <c r="F13066" s="32"/>
      <c r="G13066" s="32"/>
      <c r="H13066" s="32"/>
      <c r="I13066" s="31"/>
      <c r="J13066" s="31"/>
      <c r="K13066" s="31"/>
      <c r="L13066" s="31"/>
      <c r="M13066" s="31"/>
      <c r="N13066" s="31"/>
      <c r="O13066" s="31"/>
      <c r="P13066" s="31"/>
      <c r="Q13066" s="31"/>
      <c r="R13066" s="31"/>
      <c r="S13066" s="31"/>
      <c r="T13066" s="31"/>
      <c r="U13066" s="31"/>
      <c r="V13066" s="31"/>
      <c r="W13066" s="31"/>
      <c r="X13066" s="31"/>
      <c r="Y13066" s="31"/>
      <c r="Z13066" s="31"/>
      <c r="AA13066" s="31"/>
      <c r="AB13066" s="31"/>
      <c r="AC13066" s="31"/>
      <c r="AD13066" s="31"/>
      <c r="AE13066" s="31"/>
      <c r="AF13066" s="31"/>
      <c r="AG13066" s="31"/>
      <c r="AH13066" s="31"/>
      <c r="AI13066" s="31"/>
      <c r="AJ13066" s="31"/>
      <c r="AK13066" s="31"/>
      <c r="AL13066" s="31"/>
      <c r="AO13066" s="376"/>
    </row>
    <row r="13067" spans="1:41" x14ac:dyDescent="0.25">
      <c r="A13067" s="44" t="s">
        <v>15881</v>
      </c>
      <c r="B13067" s="44" t="s">
        <v>5134</v>
      </c>
      <c r="C13067" s="45">
        <v>250802</v>
      </c>
      <c r="D13067" s="45" t="s">
        <v>11363</v>
      </c>
      <c r="E13067" s="45" t="s">
        <v>9880</v>
      </c>
      <c r="AO13067" s="376"/>
    </row>
    <row r="13068" spans="1:41" x14ac:dyDescent="0.25">
      <c r="A13068" s="44" t="s">
        <v>16587</v>
      </c>
      <c r="B13068" s="44" t="s">
        <v>21434</v>
      </c>
      <c r="C13068" s="45" t="s">
        <v>16562</v>
      </c>
      <c r="D13068" s="45" t="s">
        <v>21447</v>
      </c>
      <c r="E13068" s="46">
        <v>46418</v>
      </c>
      <c r="AO13068" s="376"/>
    </row>
    <row r="13069" spans="1:41" x14ac:dyDescent="0.3">
      <c r="A13069" s="333" t="s">
        <v>18719</v>
      </c>
      <c r="B13069" s="333" t="s">
        <v>6844</v>
      </c>
      <c r="C13069" s="125" t="s">
        <v>18819</v>
      </c>
      <c r="D13069" s="32" t="s">
        <v>20309</v>
      </c>
      <c r="E13069" s="125" t="s">
        <v>8292</v>
      </c>
      <c r="F13069" s="125" t="s">
        <v>1190</v>
      </c>
      <c r="G13069" s="125" t="s">
        <v>1190</v>
      </c>
      <c r="AO13069" s="376"/>
    </row>
    <row r="13070" spans="1:41" x14ac:dyDescent="0.3">
      <c r="A13070" s="333" t="s">
        <v>12905</v>
      </c>
      <c r="B13070" s="333" t="s">
        <v>4813</v>
      </c>
      <c r="C13070" s="125" t="s">
        <v>13056</v>
      </c>
      <c r="D13070" s="32" t="s">
        <v>20309</v>
      </c>
      <c r="E13070" s="125" t="s">
        <v>12551</v>
      </c>
      <c r="F13070" s="125" t="s">
        <v>1189</v>
      </c>
      <c r="G13070" s="125" t="s">
        <v>1190</v>
      </c>
      <c r="AO13070" s="376"/>
    </row>
    <row r="13071" spans="1:41" x14ac:dyDescent="0.3">
      <c r="A13071" s="57" t="s">
        <v>13153</v>
      </c>
      <c r="B13071" s="57" t="s">
        <v>1290</v>
      </c>
      <c r="C13071" s="62">
        <v>24027</v>
      </c>
      <c r="D13071" s="62" t="s">
        <v>20886</v>
      </c>
      <c r="E13071" s="60">
        <v>46873</v>
      </c>
      <c r="F13071" s="32"/>
      <c r="G13071" s="32"/>
      <c r="H13071" s="32"/>
      <c r="I13071" s="31"/>
      <c r="J13071" s="31"/>
      <c r="K13071" s="31"/>
      <c r="L13071" s="31"/>
      <c r="M13071" s="31"/>
      <c r="N13071" s="31"/>
      <c r="O13071" s="31"/>
      <c r="P13071" s="31"/>
      <c r="Q13071" s="31"/>
      <c r="R13071" s="31"/>
      <c r="S13071" s="31"/>
      <c r="T13071" s="31"/>
      <c r="U13071" s="31"/>
      <c r="V13071" s="31"/>
      <c r="W13071" s="31"/>
      <c r="X13071" s="31"/>
      <c r="Y13071" s="31"/>
      <c r="Z13071" s="31"/>
      <c r="AA13071" s="31"/>
      <c r="AB13071" s="31"/>
      <c r="AC13071" s="31"/>
      <c r="AD13071" s="31"/>
      <c r="AE13071" s="31"/>
      <c r="AF13071" s="31"/>
      <c r="AG13071" s="31"/>
      <c r="AH13071" s="31"/>
      <c r="AI13071" s="31"/>
      <c r="AJ13071" s="31"/>
      <c r="AK13071" s="31"/>
      <c r="AL13071" s="31"/>
      <c r="AO13071" s="376"/>
    </row>
    <row r="13072" spans="1:41" x14ac:dyDescent="0.25">
      <c r="A13072" s="44" t="s">
        <v>8903</v>
      </c>
      <c r="B13072" s="44" t="s">
        <v>14738</v>
      </c>
      <c r="C13072" s="45" t="s">
        <v>21079</v>
      </c>
      <c r="D13072" s="367" t="s">
        <v>3696</v>
      </c>
      <c r="E13072" s="328">
        <f>DATE(2030,6,11)</f>
        <v>47645</v>
      </c>
      <c r="F13072" s="32"/>
      <c r="G13072" s="32"/>
      <c r="H13072" s="32"/>
      <c r="I13072" s="31"/>
      <c r="J13072" s="31"/>
      <c r="K13072" s="31"/>
      <c r="L13072" s="31"/>
      <c r="M13072" s="31"/>
      <c r="N13072" s="31"/>
      <c r="O13072" s="31"/>
      <c r="P13072" s="31"/>
      <c r="Q13072" s="31"/>
      <c r="R13072" s="31"/>
      <c r="S13072" s="31"/>
      <c r="T13072" s="31"/>
      <c r="U13072" s="31"/>
      <c r="V13072" s="31"/>
      <c r="W13072" s="31"/>
      <c r="X13072" s="31"/>
      <c r="Y13072" s="31"/>
      <c r="Z13072" s="31"/>
      <c r="AA13072" s="31"/>
      <c r="AB13072" s="31"/>
      <c r="AC13072" s="31"/>
      <c r="AD13072" s="31"/>
      <c r="AE13072" s="31"/>
      <c r="AF13072" s="31"/>
      <c r="AG13072" s="31"/>
      <c r="AH13072" s="31"/>
      <c r="AI13072" s="31"/>
      <c r="AJ13072" s="31"/>
      <c r="AK13072" s="31"/>
      <c r="AL13072" s="31"/>
      <c r="AO13072" s="376"/>
    </row>
    <row r="13073" spans="1:41" x14ac:dyDescent="0.25">
      <c r="A13073" s="44" t="s">
        <v>792</v>
      </c>
      <c r="B13073" s="44" t="s">
        <v>10347</v>
      </c>
      <c r="C13073" s="45">
        <v>240402</v>
      </c>
      <c r="D13073" s="45" t="s">
        <v>11363</v>
      </c>
      <c r="E13073" s="45" t="s">
        <v>5037</v>
      </c>
      <c r="AO13073" s="376"/>
    </row>
    <row r="13074" spans="1:41" x14ac:dyDescent="0.25">
      <c r="A13074" s="44" t="s">
        <v>13881</v>
      </c>
      <c r="B13074" s="44" t="s">
        <v>15058</v>
      </c>
      <c r="C13074" s="45" t="s">
        <v>13882</v>
      </c>
      <c r="D13074" s="367" t="s">
        <v>3696</v>
      </c>
      <c r="E13074" s="328">
        <f>DATE(2029,5,15)</f>
        <v>47253</v>
      </c>
      <c r="F13074" s="32"/>
      <c r="G13074" s="32"/>
      <c r="H13074" s="32"/>
      <c r="I13074" s="31"/>
      <c r="J13074" s="31"/>
      <c r="K13074" s="31"/>
      <c r="L13074" s="31"/>
      <c r="M13074" s="31"/>
      <c r="N13074" s="31"/>
      <c r="O13074" s="31"/>
      <c r="P13074" s="31"/>
      <c r="Q13074" s="31"/>
      <c r="R13074" s="31"/>
      <c r="S13074" s="31"/>
      <c r="T13074" s="31"/>
      <c r="U13074" s="31"/>
      <c r="V13074" s="31"/>
      <c r="W13074" s="31"/>
      <c r="X13074" s="31"/>
      <c r="Y13074" s="31"/>
      <c r="Z13074" s="31"/>
      <c r="AA13074" s="31"/>
      <c r="AB13074" s="31"/>
      <c r="AC13074" s="31"/>
      <c r="AD13074" s="31"/>
      <c r="AE13074" s="31"/>
      <c r="AF13074" s="31"/>
      <c r="AG13074" s="31"/>
      <c r="AH13074" s="31"/>
      <c r="AI13074" s="31"/>
      <c r="AJ13074" s="31"/>
      <c r="AK13074" s="31"/>
      <c r="AL13074" s="31"/>
      <c r="AO13074" s="376"/>
    </row>
    <row r="13075" spans="1:41" x14ac:dyDescent="0.25">
      <c r="A13075" s="44" t="s">
        <v>18144</v>
      </c>
      <c r="B13075" s="44" t="s">
        <v>947</v>
      </c>
      <c r="C13075" s="45">
        <v>260102</v>
      </c>
      <c r="D13075" s="45" t="s">
        <v>11363</v>
      </c>
      <c r="E13075" s="45" t="s">
        <v>8292</v>
      </c>
      <c r="AO13075" s="376"/>
    </row>
    <row r="13076" spans="1:41" x14ac:dyDescent="0.25">
      <c r="A13076" s="44" t="s">
        <v>18144</v>
      </c>
      <c r="B13076" s="44" t="s">
        <v>5321</v>
      </c>
      <c r="C13076" s="45">
        <v>26010401</v>
      </c>
      <c r="D13076" s="45" t="s">
        <v>11363</v>
      </c>
      <c r="E13076" s="45" t="s">
        <v>17459</v>
      </c>
      <c r="AO13076" s="376"/>
    </row>
    <row r="13077" spans="1:41" x14ac:dyDescent="0.25">
      <c r="A13077" s="44" t="s">
        <v>18144</v>
      </c>
      <c r="B13077" s="44" t="s">
        <v>9248</v>
      </c>
      <c r="C13077" s="45">
        <v>260105</v>
      </c>
      <c r="D13077" s="45" t="s">
        <v>11363</v>
      </c>
      <c r="E13077" s="45" t="s">
        <v>17625</v>
      </c>
      <c r="AO13077" s="376"/>
    </row>
    <row r="13078" spans="1:41" x14ac:dyDescent="0.25">
      <c r="A13078" s="44" t="s">
        <v>8409</v>
      </c>
      <c r="B13078" s="44" t="s">
        <v>3043</v>
      </c>
      <c r="C13078" s="45">
        <v>230901</v>
      </c>
      <c r="D13078" s="45" t="s">
        <v>11363</v>
      </c>
      <c r="E13078" s="45" t="s">
        <v>7871</v>
      </c>
      <c r="AO13078" s="376"/>
    </row>
    <row r="13079" spans="1:41" x14ac:dyDescent="0.25">
      <c r="A13079" s="44" t="s">
        <v>8409</v>
      </c>
      <c r="B13079" s="44" t="s">
        <v>9248</v>
      </c>
      <c r="C13079" s="45">
        <v>260105</v>
      </c>
      <c r="D13079" s="45" t="s">
        <v>11363</v>
      </c>
      <c r="E13079" s="45" t="s">
        <v>17625</v>
      </c>
      <c r="AO13079" s="376"/>
    </row>
    <row r="13080" spans="1:41" x14ac:dyDescent="0.25">
      <c r="A13080" s="44" t="s">
        <v>7045</v>
      </c>
      <c r="B13080" s="44" t="s">
        <v>3475</v>
      </c>
      <c r="C13080" s="45">
        <v>230301</v>
      </c>
      <c r="D13080" s="45" t="s">
        <v>11363</v>
      </c>
      <c r="E13080" s="45" t="s">
        <v>5265</v>
      </c>
      <c r="AO13080" s="376"/>
    </row>
    <row r="13081" spans="1:41" x14ac:dyDescent="0.25">
      <c r="A13081" s="44" t="s">
        <v>793</v>
      </c>
      <c r="B13081" s="44" t="s">
        <v>926</v>
      </c>
      <c r="C13081" s="45">
        <v>24060402</v>
      </c>
      <c r="D13081" s="45" t="s">
        <v>11363</v>
      </c>
      <c r="E13081" s="45" t="s">
        <v>4962</v>
      </c>
      <c r="AO13081" s="376"/>
    </row>
    <row r="13082" spans="1:41" x14ac:dyDescent="0.25">
      <c r="A13082" s="76" t="s">
        <v>12057</v>
      </c>
      <c r="B13082" s="92" t="s">
        <v>12068</v>
      </c>
      <c r="C13082" s="93" t="s">
        <v>12038</v>
      </c>
      <c r="D13082" s="93" t="s">
        <v>1201</v>
      </c>
      <c r="E13082" s="94">
        <v>47208</v>
      </c>
      <c r="F13082" s="93"/>
      <c r="G13082" s="93"/>
      <c r="H13082" s="93"/>
      <c r="I13082" s="99"/>
      <c r="J13082" s="99"/>
      <c r="K13082" s="99"/>
      <c r="L13082" s="99"/>
      <c r="M13082" s="99"/>
      <c r="N13082" s="99"/>
      <c r="O13082" s="99"/>
      <c r="P13082" s="99"/>
      <c r="Q13082" s="99"/>
      <c r="R13082" s="99"/>
      <c r="S13082" s="99"/>
      <c r="T13082" s="99"/>
      <c r="U13082" s="99"/>
      <c r="V13082" s="99"/>
      <c r="W13082" s="99"/>
      <c r="X13082" s="99"/>
      <c r="Y13082" s="99"/>
      <c r="Z13082" s="99"/>
      <c r="AA13082" s="99"/>
      <c r="AB13082" s="99"/>
      <c r="AC13082" s="99"/>
      <c r="AD13082" s="99"/>
      <c r="AE13082" s="99"/>
      <c r="AF13082" s="99"/>
      <c r="AG13082" s="99"/>
      <c r="AH13082" s="31"/>
      <c r="AI13082" s="31"/>
      <c r="AJ13082" s="31"/>
      <c r="AK13082" s="31"/>
      <c r="AL13082" s="31"/>
      <c r="AO13082" s="376"/>
    </row>
    <row r="13083" spans="1:41" x14ac:dyDescent="0.25">
      <c r="A13083" s="44" t="s">
        <v>12057</v>
      </c>
      <c r="B13083" s="44" t="s">
        <v>9848</v>
      </c>
      <c r="C13083" s="45" t="s">
        <v>9883</v>
      </c>
      <c r="D13083" s="45" t="s">
        <v>9895</v>
      </c>
      <c r="E13083" s="45" t="s">
        <v>8334</v>
      </c>
      <c r="F13083" s="93"/>
      <c r="G13083" s="93"/>
      <c r="H13083" s="93"/>
      <c r="I13083" s="99"/>
      <c r="J13083" s="99"/>
      <c r="K13083" s="99"/>
      <c r="L13083" s="99"/>
      <c r="M13083" s="99"/>
      <c r="N13083" s="99"/>
      <c r="O13083" s="99"/>
      <c r="P13083" s="99"/>
      <c r="Q13083" s="99"/>
      <c r="R13083" s="99"/>
      <c r="S13083" s="99"/>
      <c r="T13083" s="99"/>
      <c r="U13083" s="99"/>
      <c r="V13083" s="99"/>
      <c r="W13083" s="99"/>
      <c r="X13083" s="99"/>
      <c r="Y13083" s="99"/>
      <c r="Z13083" s="99"/>
      <c r="AA13083" s="99"/>
      <c r="AB13083" s="99"/>
      <c r="AC13083" s="99"/>
      <c r="AD13083" s="99"/>
      <c r="AE13083" s="99"/>
      <c r="AF13083" s="99"/>
      <c r="AG13083" s="99"/>
      <c r="AH13083" s="31"/>
      <c r="AI13083" s="31"/>
      <c r="AJ13083" s="31"/>
      <c r="AK13083" s="31"/>
      <c r="AL13083" s="31"/>
      <c r="AO13083" s="376"/>
    </row>
    <row r="13084" spans="1:41" x14ac:dyDescent="0.25">
      <c r="A13084" s="44" t="s">
        <v>8232</v>
      </c>
      <c r="B13084" s="44" t="s">
        <v>21433</v>
      </c>
      <c r="C13084" s="45" t="s">
        <v>8135</v>
      </c>
      <c r="D13084" s="45" t="s">
        <v>21447</v>
      </c>
      <c r="E13084" s="46">
        <v>46418</v>
      </c>
      <c r="AO13084" s="376"/>
    </row>
    <row r="13085" spans="1:41" x14ac:dyDescent="0.25">
      <c r="A13085" s="44" t="s">
        <v>9502</v>
      </c>
      <c r="B13085" s="92" t="s">
        <v>9602</v>
      </c>
      <c r="C13085" s="45" t="s">
        <v>9334</v>
      </c>
      <c r="D13085" s="93" t="s">
        <v>9601</v>
      </c>
      <c r="E13085" s="94">
        <v>46568</v>
      </c>
      <c r="F13085" s="93"/>
      <c r="G13085" s="93"/>
      <c r="H13085" s="93"/>
      <c r="I13085" s="99"/>
      <c r="J13085" s="99"/>
      <c r="K13085" s="99"/>
      <c r="L13085" s="99"/>
      <c r="M13085" s="99"/>
      <c r="N13085" s="99"/>
      <c r="O13085" s="99"/>
      <c r="P13085" s="99"/>
      <c r="Q13085" s="99"/>
      <c r="R13085" s="99"/>
      <c r="S13085" s="99"/>
      <c r="T13085" s="99"/>
      <c r="U13085" s="99"/>
      <c r="V13085" s="99"/>
      <c r="W13085" s="99"/>
      <c r="X13085" s="99"/>
      <c r="Y13085" s="99"/>
      <c r="Z13085" s="99"/>
      <c r="AA13085" s="99"/>
      <c r="AB13085" s="99"/>
      <c r="AC13085" s="99"/>
      <c r="AD13085" s="99"/>
      <c r="AE13085" s="99"/>
      <c r="AF13085" s="99"/>
      <c r="AG13085" s="99"/>
      <c r="AH13085" s="31"/>
      <c r="AI13085" s="31"/>
      <c r="AJ13085" s="31"/>
      <c r="AK13085" s="31"/>
      <c r="AL13085" s="31"/>
      <c r="AO13085" s="376"/>
    </row>
    <row r="13086" spans="1:41" x14ac:dyDescent="0.25">
      <c r="A13086" s="44" t="s">
        <v>5336</v>
      </c>
      <c r="B13086" s="44" t="s">
        <v>15615</v>
      </c>
      <c r="C13086" s="45">
        <v>250902</v>
      </c>
      <c r="D13086" s="45" t="s">
        <v>11363</v>
      </c>
      <c r="E13086" s="45" t="s">
        <v>4972</v>
      </c>
      <c r="AO13086" s="376"/>
    </row>
    <row r="13087" spans="1:41" x14ac:dyDescent="0.3">
      <c r="A13087" s="99" t="s">
        <v>1682</v>
      </c>
      <c r="B13087" s="92" t="s">
        <v>3078</v>
      </c>
      <c r="C13087" s="93" t="s">
        <v>8471</v>
      </c>
      <c r="D13087" s="93" t="s">
        <v>1586</v>
      </c>
      <c r="E13087" s="94">
        <v>46752</v>
      </c>
      <c r="F13087" s="93"/>
      <c r="G13087" s="93"/>
      <c r="H13087" s="93"/>
      <c r="I13087" s="99"/>
      <c r="J13087" s="99"/>
      <c r="K13087" s="99"/>
      <c r="L13087" s="99"/>
      <c r="M13087" s="99"/>
      <c r="N13087" s="99"/>
      <c r="O13087" s="99"/>
      <c r="P13087" s="99"/>
      <c r="Q13087" s="99"/>
      <c r="R13087" s="99"/>
      <c r="S13087" s="99"/>
      <c r="T13087" s="99"/>
      <c r="U13087" s="99"/>
      <c r="V13087" s="99"/>
      <c r="W13087" s="99"/>
      <c r="X13087" s="99"/>
      <c r="Y13087" s="99"/>
      <c r="Z13087" s="99"/>
      <c r="AA13087" s="99"/>
      <c r="AB13087" s="99"/>
      <c r="AC13087" s="99"/>
      <c r="AD13087" s="99"/>
      <c r="AE13087" s="99"/>
      <c r="AF13087" s="99"/>
      <c r="AG13087" s="99"/>
      <c r="AH13087" s="31"/>
      <c r="AI13087" s="31"/>
      <c r="AJ13087" s="31"/>
      <c r="AK13087" s="31"/>
      <c r="AL13087" s="31"/>
      <c r="AO13087" s="376"/>
    </row>
    <row r="13088" spans="1:41" x14ac:dyDescent="0.25">
      <c r="A13088" s="44" t="s">
        <v>276</v>
      </c>
      <c r="B13088" s="44" t="s">
        <v>143</v>
      </c>
      <c r="C13088" s="45" t="s">
        <v>4937</v>
      </c>
      <c r="D13088" s="45" t="s">
        <v>11204</v>
      </c>
      <c r="E13088" s="45" t="s">
        <v>4146</v>
      </c>
      <c r="F13088" s="93"/>
      <c r="G13088" s="93"/>
      <c r="H13088" s="93"/>
      <c r="I13088" s="99"/>
      <c r="J13088" s="99"/>
      <c r="K13088" s="99"/>
      <c r="L13088" s="99"/>
      <c r="M13088" s="99"/>
      <c r="N13088" s="99"/>
      <c r="O13088" s="99"/>
      <c r="P13088" s="99"/>
      <c r="Q13088" s="99"/>
      <c r="R13088" s="99"/>
      <c r="S13088" s="99"/>
      <c r="T13088" s="99"/>
      <c r="U13088" s="99"/>
      <c r="V13088" s="99"/>
      <c r="W13088" s="99"/>
      <c r="X13088" s="99"/>
      <c r="Y13088" s="99"/>
      <c r="Z13088" s="99"/>
      <c r="AA13088" s="99"/>
      <c r="AB13088" s="99"/>
      <c r="AC13088" s="99"/>
      <c r="AD13088" s="99"/>
      <c r="AE13088" s="99"/>
      <c r="AF13088" s="99"/>
      <c r="AG13088" s="99"/>
      <c r="AH13088" s="31"/>
      <c r="AI13088" s="31"/>
      <c r="AJ13088" s="31"/>
      <c r="AK13088" s="31"/>
      <c r="AL13088" s="31"/>
      <c r="AO13088" s="376"/>
    </row>
    <row r="13089" spans="1:41" x14ac:dyDescent="0.25">
      <c r="A13089" s="44" t="s">
        <v>276</v>
      </c>
      <c r="B13089" s="44" t="s">
        <v>143</v>
      </c>
      <c r="C13089" s="45" t="s">
        <v>4937</v>
      </c>
      <c r="D13089" s="93" t="s">
        <v>17443</v>
      </c>
      <c r="E13089" s="45" t="s">
        <v>4146</v>
      </c>
      <c r="F13089" s="93"/>
      <c r="G13089" s="93"/>
      <c r="H13089" s="93"/>
      <c r="I13089" s="99"/>
      <c r="J13089" s="99"/>
      <c r="K13089" s="99"/>
      <c r="L13089" s="99"/>
      <c r="M13089" s="99"/>
      <c r="N13089" s="99"/>
      <c r="O13089" s="99"/>
      <c r="P13089" s="99"/>
      <c r="Q13089" s="99"/>
      <c r="R13089" s="99"/>
      <c r="S13089" s="99"/>
      <c r="T13089" s="99"/>
      <c r="U13089" s="99"/>
      <c r="V13089" s="99"/>
      <c r="W13089" s="99"/>
      <c r="X13089" s="99"/>
      <c r="Y13089" s="99"/>
      <c r="Z13089" s="99"/>
      <c r="AA13089" s="99"/>
      <c r="AB13089" s="99"/>
      <c r="AC13089" s="99"/>
      <c r="AD13089" s="99"/>
      <c r="AE13089" s="99"/>
      <c r="AF13089" s="99"/>
      <c r="AG13089" s="99"/>
      <c r="AH13089" s="31"/>
      <c r="AI13089" s="31"/>
      <c r="AJ13089" s="31"/>
      <c r="AK13089" s="31"/>
      <c r="AL13089" s="31"/>
      <c r="AO13089" s="376"/>
    </row>
    <row r="13090" spans="1:41" x14ac:dyDescent="0.25">
      <c r="A13090" s="44" t="s">
        <v>276</v>
      </c>
      <c r="B13090" s="44" t="s">
        <v>143</v>
      </c>
      <c r="C13090" s="45" t="s">
        <v>4937</v>
      </c>
      <c r="D13090" s="45" t="s">
        <v>9895</v>
      </c>
      <c r="E13090" s="46">
        <v>47756</v>
      </c>
      <c r="F13090" s="93"/>
      <c r="G13090" s="93"/>
      <c r="H13090" s="93"/>
      <c r="I13090" s="99"/>
      <c r="J13090" s="99"/>
      <c r="K13090" s="99"/>
      <c r="L13090" s="99"/>
      <c r="M13090" s="99"/>
      <c r="N13090" s="99"/>
      <c r="O13090" s="99"/>
      <c r="P13090" s="99"/>
      <c r="Q13090" s="99"/>
      <c r="R13090" s="99"/>
      <c r="S13090" s="99"/>
      <c r="T13090" s="99"/>
      <c r="U13090" s="99"/>
      <c r="V13090" s="99"/>
      <c r="W13090" s="99"/>
      <c r="X13090" s="99"/>
      <c r="Y13090" s="99"/>
      <c r="Z13090" s="99"/>
      <c r="AA13090" s="99"/>
      <c r="AB13090" s="99"/>
      <c r="AC13090" s="99"/>
      <c r="AD13090" s="99"/>
      <c r="AE13090" s="99"/>
      <c r="AF13090" s="99"/>
      <c r="AG13090" s="99"/>
      <c r="AH13090" s="31"/>
      <c r="AI13090" s="31"/>
      <c r="AJ13090" s="31"/>
      <c r="AK13090" s="31"/>
      <c r="AL13090" s="31"/>
      <c r="AO13090" s="376"/>
    </row>
    <row r="13091" spans="1:41" x14ac:dyDescent="0.3">
      <c r="A13091" s="333" t="s">
        <v>12906</v>
      </c>
      <c r="B13091" s="333" t="s">
        <v>1157</v>
      </c>
      <c r="C13091" s="125" t="s">
        <v>13318</v>
      </c>
      <c r="D13091" s="32" t="s">
        <v>20309</v>
      </c>
      <c r="E13091" s="125" t="s">
        <v>12551</v>
      </c>
      <c r="F13091" s="125" t="s">
        <v>1189</v>
      </c>
      <c r="G13091" s="125" t="s">
        <v>1189</v>
      </c>
      <c r="AO13091" s="376"/>
    </row>
    <row r="13092" spans="1:41" x14ac:dyDescent="0.25">
      <c r="A13092" s="44" t="s">
        <v>12906</v>
      </c>
      <c r="B13092" s="44" t="s">
        <v>3475</v>
      </c>
      <c r="C13092" s="45">
        <v>230301</v>
      </c>
      <c r="D13092" s="45" t="s">
        <v>11363</v>
      </c>
      <c r="E13092" s="45" t="s">
        <v>5265</v>
      </c>
      <c r="AO13092" s="376"/>
    </row>
    <row r="13093" spans="1:41" x14ac:dyDescent="0.3">
      <c r="A13093" s="57" t="s">
        <v>13154</v>
      </c>
      <c r="B13093" s="57" t="s">
        <v>1290</v>
      </c>
      <c r="C13093" s="62">
        <v>24027</v>
      </c>
      <c r="D13093" s="62" t="s">
        <v>20886</v>
      </c>
      <c r="E13093" s="60">
        <v>46873</v>
      </c>
      <c r="F13093" s="32"/>
      <c r="G13093" s="32"/>
      <c r="H13093" s="32"/>
      <c r="I13093" s="31"/>
      <c r="J13093" s="31"/>
      <c r="K13093" s="31"/>
      <c r="L13093" s="31"/>
      <c r="M13093" s="31"/>
      <c r="N13093" s="31"/>
      <c r="O13093" s="31"/>
      <c r="P13093" s="31"/>
      <c r="Q13093" s="31"/>
      <c r="R13093" s="31"/>
      <c r="S13093" s="31"/>
      <c r="T13093" s="31"/>
      <c r="U13093" s="31"/>
      <c r="V13093" s="31"/>
      <c r="W13093" s="31"/>
      <c r="X13093" s="31"/>
      <c r="Y13093" s="31"/>
      <c r="Z13093" s="31"/>
      <c r="AA13093" s="31"/>
      <c r="AB13093" s="31"/>
      <c r="AC13093" s="31"/>
      <c r="AD13093" s="31"/>
      <c r="AE13093" s="31"/>
      <c r="AF13093" s="31"/>
      <c r="AG13093" s="31"/>
      <c r="AH13093" s="31"/>
      <c r="AI13093" s="31"/>
      <c r="AJ13093" s="31"/>
      <c r="AK13093" s="31"/>
      <c r="AL13093" s="31"/>
      <c r="AO13093" s="376"/>
    </row>
    <row r="13094" spans="1:41" x14ac:dyDescent="0.3">
      <c r="A13094" s="333" t="s">
        <v>15405</v>
      </c>
      <c r="B13094" s="333" t="s">
        <v>1164</v>
      </c>
      <c r="C13094" s="125" t="s">
        <v>15586</v>
      </c>
      <c r="D13094" s="32" t="s">
        <v>20309</v>
      </c>
      <c r="E13094" s="125" t="s">
        <v>9839</v>
      </c>
      <c r="F13094" s="125" t="s">
        <v>1189</v>
      </c>
      <c r="G13094" s="125" t="s">
        <v>1190</v>
      </c>
      <c r="AO13094" s="376"/>
    </row>
    <row r="13095" spans="1:41" x14ac:dyDescent="0.25">
      <c r="A13095" s="44" t="s">
        <v>16408</v>
      </c>
      <c r="B13095" s="44" t="s">
        <v>16283</v>
      </c>
      <c r="C13095" s="45" t="s">
        <v>16409</v>
      </c>
      <c r="D13095" s="46" t="s">
        <v>21328</v>
      </c>
      <c r="E13095" s="46">
        <v>46344</v>
      </c>
      <c r="AO13095" s="376"/>
    </row>
    <row r="13096" spans="1:41" x14ac:dyDescent="0.25">
      <c r="A13096" s="44" t="s">
        <v>18145</v>
      </c>
      <c r="B13096" s="44" t="s">
        <v>9237</v>
      </c>
      <c r="C13096" s="45">
        <v>24010401</v>
      </c>
      <c r="D13096" s="45" t="s">
        <v>11363</v>
      </c>
      <c r="E13096" s="45" t="s">
        <v>9238</v>
      </c>
      <c r="AO13096" s="376"/>
    </row>
    <row r="13097" spans="1:41" x14ac:dyDescent="0.25">
      <c r="A13097" s="44" t="s">
        <v>18145</v>
      </c>
      <c r="B13097" s="44" t="s">
        <v>3176</v>
      </c>
      <c r="C13097" s="45">
        <v>24010402</v>
      </c>
      <c r="D13097" s="45" t="s">
        <v>11363</v>
      </c>
      <c r="E13097" s="45" t="s">
        <v>9238</v>
      </c>
      <c r="AO13097" s="376"/>
    </row>
    <row r="13098" spans="1:41" x14ac:dyDescent="0.25">
      <c r="A13098" s="44" t="s">
        <v>18145</v>
      </c>
      <c r="B13098" s="44" t="s">
        <v>15616</v>
      </c>
      <c r="C13098" s="45">
        <v>25050101</v>
      </c>
      <c r="D13098" s="45" t="s">
        <v>11363</v>
      </c>
      <c r="E13098" s="45" t="s">
        <v>7105</v>
      </c>
      <c r="AO13098" s="376"/>
    </row>
    <row r="13099" spans="1:41" x14ac:dyDescent="0.25">
      <c r="A13099" s="44" t="s">
        <v>13273</v>
      </c>
      <c r="B13099" s="44" t="s">
        <v>3176</v>
      </c>
      <c r="C13099" s="45">
        <v>25010402</v>
      </c>
      <c r="D13099" s="45" t="s">
        <v>11363</v>
      </c>
      <c r="E13099" s="45" t="s">
        <v>12564</v>
      </c>
      <c r="AO13099" s="376"/>
    </row>
    <row r="13100" spans="1:41" x14ac:dyDescent="0.25">
      <c r="A13100" s="44" t="s">
        <v>8904</v>
      </c>
      <c r="B13100" s="44" t="s">
        <v>15059</v>
      </c>
      <c r="C13100" s="45" t="s">
        <v>13883</v>
      </c>
      <c r="D13100" s="367" t="s">
        <v>3696</v>
      </c>
      <c r="E13100" s="328">
        <f>DATE(2029,2,24)</f>
        <v>47173</v>
      </c>
      <c r="F13100" s="32"/>
      <c r="G13100" s="32"/>
      <c r="H13100" s="32"/>
      <c r="I13100" s="31"/>
      <c r="J13100" s="31"/>
      <c r="K13100" s="31"/>
      <c r="L13100" s="31"/>
      <c r="M13100" s="31"/>
      <c r="N13100" s="31"/>
      <c r="O13100" s="31"/>
      <c r="P13100" s="31"/>
      <c r="Q13100" s="31"/>
      <c r="R13100" s="31"/>
      <c r="S13100" s="31"/>
      <c r="T13100" s="31"/>
      <c r="U13100" s="31"/>
      <c r="V13100" s="31"/>
      <c r="W13100" s="31"/>
      <c r="X13100" s="31"/>
      <c r="Y13100" s="31"/>
      <c r="Z13100" s="31"/>
      <c r="AA13100" s="31"/>
      <c r="AB13100" s="31"/>
      <c r="AC13100" s="31"/>
      <c r="AD13100" s="31"/>
      <c r="AE13100" s="31"/>
      <c r="AF13100" s="31"/>
      <c r="AG13100" s="31"/>
      <c r="AH13100" s="31"/>
      <c r="AI13100" s="31"/>
      <c r="AJ13100" s="31"/>
      <c r="AK13100" s="31"/>
      <c r="AL13100" s="31"/>
      <c r="AO13100" s="376"/>
    </row>
    <row r="13101" spans="1:41" x14ac:dyDescent="0.25">
      <c r="A13101" s="44" t="s">
        <v>8904</v>
      </c>
      <c r="B13101" s="44" t="s">
        <v>15061</v>
      </c>
      <c r="C13101" s="45" t="s">
        <v>6641</v>
      </c>
      <c r="D13101" s="367" t="s">
        <v>3696</v>
      </c>
      <c r="E13101" s="328">
        <f>DATE(2027,5,3)</f>
        <v>46510</v>
      </c>
      <c r="F13101" s="32"/>
      <c r="G13101" s="32"/>
      <c r="H13101" s="32"/>
      <c r="I13101" s="31"/>
      <c r="J13101" s="31"/>
      <c r="K13101" s="31"/>
      <c r="L13101" s="31"/>
      <c r="M13101" s="31"/>
      <c r="N13101" s="31"/>
      <c r="O13101" s="31"/>
      <c r="P13101" s="31"/>
      <c r="Q13101" s="31"/>
      <c r="R13101" s="31"/>
      <c r="S13101" s="31"/>
      <c r="T13101" s="31"/>
      <c r="U13101" s="31"/>
      <c r="V13101" s="31"/>
      <c r="W13101" s="31"/>
      <c r="X13101" s="31"/>
      <c r="Y13101" s="31"/>
      <c r="Z13101" s="31"/>
      <c r="AA13101" s="31"/>
      <c r="AB13101" s="31"/>
      <c r="AC13101" s="31"/>
      <c r="AD13101" s="31"/>
      <c r="AE13101" s="31"/>
      <c r="AF13101" s="31"/>
      <c r="AG13101" s="31"/>
      <c r="AH13101" s="31"/>
      <c r="AI13101" s="31"/>
      <c r="AJ13101" s="31"/>
      <c r="AK13101" s="31"/>
      <c r="AL13101" s="31"/>
      <c r="AO13101" s="376"/>
    </row>
    <row r="13102" spans="1:41" x14ac:dyDescent="0.25">
      <c r="A13102" s="44" t="s">
        <v>7730</v>
      </c>
      <c r="B13102" s="44" t="s">
        <v>5134</v>
      </c>
      <c r="C13102" s="45">
        <v>220802</v>
      </c>
      <c r="D13102" s="45" t="s">
        <v>11363</v>
      </c>
      <c r="E13102" s="45" t="s">
        <v>4966</v>
      </c>
      <c r="AO13102" s="376"/>
    </row>
    <row r="13103" spans="1:41" x14ac:dyDescent="0.25">
      <c r="A13103" s="44" t="s">
        <v>7730</v>
      </c>
      <c r="B13103" s="44" t="s">
        <v>7765</v>
      </c>
      <c r="C13103" s="45">
        <v>260501</v>
      </c>
      <c r="D13103" s="45" t="s">
        <v>11363</v>
      </c>
      <c r="E13103" s="45" t="s">
        <v>10349</v>
      </c>
      <c r="AO13103" s="376"/>
    </row>
    <row r="13104" spans="1:41" x14ac:dyDescent="0.3">
      <c r="A13104" s="333" t="s">
        <v>19019</v>
      </c>
      <c r="B13104" s="333" t="s">
        <v>6928</v>
      </c>
      <c r="C13104" s="125" t="s">
        <v>19094</v>
      </c>
      <c r="D13104" s="32" t="s">
        <v>20309</v>
      </c>
      <c r="E13104" s="125" t="s">
        <v>9249</v>
      </c>
      <c r="F13104" s="125" t="s">
        <v>1189</v>
      </c>
      <c r="G13104" s="125" t="s">
        <v>1190</v>
      </c>
      <c r="AO13104" s="376"/>
    </row>
    <row r="13105" spans="1:41" x14ac:dyDescent="0.25">
      <c r="A13105" s="44" t="s">
        <v>6521</v>
      </c>
      <c r="B13105" s="44" t="s">
        <v>5321</v>
      </c>
      <c r="C13105" s="45">
        <v>23010401</v>
      </c>
      <c r="D13105" s="45" t="s">
        <v>11363</v>
      </c>
      <c r="E13105" s="45" t="s">
        <v>5322</v>
      </c>
      <c r="AO13105" s="376"/>
    </row>
    <row r="13106" spans="1:41" x14ac:dyDescent="0.25">
      <c r="A13106" s="44" t="s">
        <v>6521</v>
      </c>
      <c r="B13106" s="44" t="s">
        <v>3176</v>
      </c>
      <c r="C13106" s="45">
        <v>23010402</v>
      </c>
      <c r="D13106" s="45" t="s">
        <v>11363</v>
      </c>
      <c r="E13106" s="45" t="s">
        <v>5322</v>
      </c>
      <c r="AO13106" s="376"/>
    </row>
    <row r="13107" spans="1:41" x14ac:dyDescent="0.25">
      <c r="A13107" s="44" t="s">
        <v>16798</v>
      </c>
      <c r="B13107" s="44" t="s">
        <v>15062</v>
      </c>
      <c r="C13107" s="45" t="s">
        <v>9804</v>
      </c>
      <c r="D13107" s="367" t="s">
        <v>3696</v>
      </c>
      <c r="E13107" s="328">
        <f>DATE(2028,3,27)</f>
        <v>46839</v>
      </c>
      <c r="F13107" s="32"/>
      <c r="G13107" s="32"/>
      <c r="H13107" s="32"/>
      <c r="I13107" s="31"/>
      <c r="J13107" s="31"/>
      <c r="K13107" s="31"/>
      <c r="L13107" s="31"/>
      <c r="M13107" s="31"/>
      <c r="N13107" s="31"/>
      <c r="O13107" s="31"/>
      <c r="P13107" s="31"/>
      <c r="Q13107" s="31"/>
      <c r="R13107" s="31"/>
      <c r="S13107" s="31"/>
      <c r="T13107" s="31"/>
      <c r="U13107" s="31"/>
      <c r="V13107" s="31"/>
      <c r="W13107" s="31"/>
      <c r="X13107" s="31"/>
      <c r="Y13107" s="31"/>
      <c r="Z13107" s="31"/>
      <c r="AA13107" s="31"/>
      <c r="AB13107" s="31"/>
      <c r="AC13107" s="31"/>
      <c r="AD13107" s="31"/>
      <c r="AE13107" s="31"/>
      <c r="AF13107" s="31"/>
      <c r="AG13107" s="31"/>
      <c r="AH13107" s="31"/>
      <c r="AI13107" s="31"/>
      <c r="AJ13107" s="31"/>
      <c r="AK13107" s="31"/>
      <c r="AL13107" s="31"/>
      <c r="AO13107" s="376"/>
    </row>
    <row r="13108" spans="1:41" x14ac:dyDescent="0.25">
      <c r="A13108" s="44" t="s">
        <v>21800</v>
      </c>
      <c r="B13108" s="44" t="s">
        <v>936</v>
      </c>
      <c r="C13108" s="45">
        <v>260703</v>
      </c>
      <c r="D13108" s="45" t="s">
        <v>11363</v>
      </c>
      <c r="E13108" s="45" t="s">
        <v>11150</v>
      </c>
      <c r="AO13108" s="376"/>
    </row>
    <row r="13109" spans="1:41" x14ac:dyDescent="0.3">
      <c r="A13109" s="333" t="s">
        <v>11072</v>
      </c>
      <c r="B13109" s="333" t="s">
        <v>11371</v>
      </c>
      <c r="C13109" s="125" t="s">
        <v>11215</v>
      </c>
      <c r="D13109" s="32" t="s">
        <v>20309</v>
      </c>
      <c r="E13109" s="125" t="s">
        <v>4966</v>
      </c>
      <c r="F13109" s="125" t="s">
        <v>1189</v>
      </c>
      <c r="G13109" s="125" t="s">
        <v>1190</v>
      </c>
      <c r="AO13109" s="376"/>
    </row>
    <row r="13110" spans="1:41" x14ac:dyDescent="0.25">
      <c r="A13110" s="44" t="s">
        <v>9503</v>
      </c>
      <c r="B13110" s="92" t="s">
        <v>9602</v>
      </c>
      <c r="C13110" s="77" t="s">
        <v>9336</v>
      </c>
      <c r="D13110" s="93" t="s">
        <v>9601</v>
      </c>
      <c r="E13110" s="94">
        <v>46568</v>
      </c>
      <c r="F13110" s="93"/>
      <c r="G13110" s="93"/>
      <c r="H13110" s="93"/>
      <c r="I13110" s="99"/>
      <c r="J13110" s="99"/>
      <c r="K13110" s="99"/>
      <c r="L13110" s="99"/>
      <c r="M13110" s="99"/>
      <c r="N13110" s="99"/>
      <c r="O13110" s="99"/>
      <c r="P13110" s="99"/>
      <c r="Q13110" s="99"/>
      <c r="R13110" s="99"/>
      <c r="S13110" s="99"/>
      <c r="T13110" s="99"/>
      <c r="U13110" s="99"/>
      <c r="V13110" s="99"/>
      <c r="W13110" s="99"/>
      <c r="X13110" s="99"/>
      <c r="Y13110" s="99"/>
      <c r="Z13110" s="99"/>
      <c r="AA13110" s="99"/>
      <c r="AB13110" s="99"/>
      <c r="AC13110" s="99"/>
      <c r="AD13110" s="99"/>
      <c r="AE13110" s="99"/>
      <c r="AF13110" s="99"/>
      <c r="AG13110" s="99"/>
      <c r="AH13110" s="31"/>
      <c r="AI13110" s="31"/>
      <c r="AJ13110" s="31"/>
      <c r="AK13110" s="31"/>
      <c r="AL13110" s="31"/>
      <c r="AO13110" s="376"/>
    </row>
    <row r="13111" spans="1:41" x14ac:dyDescent="0.25">
      <c r="A13111" s="44" t="s">
        <v>547</v>
      </c>
      <c r="B13111" s="44" t="s">
        <v>9237</v>
      </c>
      <c r="C13111" s="45">
        <v>24010401</v>
      </c>
      <c r="D13111" s="45" t="s">
        <v>11363</v>
      </c>
      <c r="E13111" s="45" t="s">
        <v>9238</v>
      </c>
      <c r="AO13111" s="376"/>
    </row>
    <row r="13112" spans="1:41" x14ac:dyDescent="0.25">
      <c r="A13112" s="44" t="s">
        <v>405</v>
      </c>
      <c r="B13112" s="44" t="s">
        <v>21334</v>
      </c>
      <c r="C13112" s="45" t="s">
        <v>5454</v>
      </c>
      <c r="D13112" s="45" t="s">
        <v>21447</v>
      </c>
      <c r="E13112" s="46">
        <v>46599</v>
      </c>
      <c r="AO13112" s="376"/>
    </row>
    <row r="13113" spans="1:41" x14ac:dyDescent="0.25">
      <c r="A13113" s="44" t="s">
        <v>11317</v>
      </c>
      <c r="B13113" s="44" t="s">
        <v>5134</v>
      </c>
      <c r="C13113" s="45">
        <v>240804</v>
      </c>
      <c r="D13113" s="45" t="s">
        <v>11363</v>
      </c>
      <c r="E13113" s="45" t="s">
        <v>11260</v>
      </c>
      <c r="AO13113" s="376"/>
    </row>
    <row r="13114" spans="1:41" x14ac:dyDescent="0.25">
      <c r="A13114" s="44" t="s">
        <v>13671</v>
      </c>
      <c r="B13114" s="44" t="s">
        <v>12111</v>
      </c>
      <c r="C13114" s="45">
        <v>13.25</v>
      </c>
      <c r="D13114" s="45" t="s">
        <v>12549</v>
      </c>
      <c r="E13114" s="46">
        <v>47664</v>
      </c>
      <c r="F13114" s="45"/>
      <c r="G13114" s="93"/>
      <c r="H13114" s="93"/>
      <c r="I13114" s="99"/>
      <c r="J13114" s="99"/>
      <c r="K13114" s="99"/>
      <c r="L13114" s="99"/>
      <c r="M13114" s="99"/>
      <c r="N13114" s="99"/>
      <c r="O13114" s="99"/>
      <c r="P13114" s="99"/>
      <c r="Q13114" s="99"/>
      <c r="R13114" s="99"/>
      <c r="S13114" s="99"/>
      <c r="T13114" s="99"/>
      <c r="U13114" s="99"/>
      <c r="V13114" s="99"/>
      <c r="W13114" s="99"/>
      <c r="X13114" s="99"/>
      <c r="Y13114" s="99"/>
      <c r="Z13114" s="99"/>
      <c r="AA13114" s="99"/>
      <c r="AB13114" s="99"/>
      <c r="AC13114" s="99"/>
      <c r="AD13114" s="99"/>
      <c r="AE13114" s="99"/>
      <c r="AF13114" s="99"/>
      <c r="AG13114" s="99"/>
      <c r="AH13114" s="31"/>
      <c r="AI13114" s="31"/>
      <c r="AJ13114" s="31"/>
      <c r="AK13114" s="31"/>
      <c r="AL13114" s="31"/>
      <c r="AO13114" s="376"/>
    </row>
    <row r="13115" spans="1:41" x14ac:dyDescent="0.25">
      <c r="A13115" s="44" t="s">
        <v>13671</v>
      </c>
      <c r="B13115" s="44" t="s">
        <v>13591</v>
      </c>
      <c r="C13115" s="45">
        <v>22.25</v>
      </c>
      <c r="D13115" s="45" t="s">
        <v>12549</v>
      </c>
      <c r="E13115" s="46">
        <v>47664</v>
      </c>
      <c r="F13115" s="45"/>
      <c r="G13115" s="93"/>
      <c r="H13115" s="93"/>
      <c r="I13115" s="99"/>
      <c r="J13115" s="99"/>
      <c r="K13115" s="99"/>
      <c r="L13115" s="99"/>
      <c r="M13115" s="99"/>
      <c r="N13115" s="99"/>
      <c r="O13115" s="99"/>
      <c r="P13115" s="99"/>
      <c r="Q13115" s="99"/>
      <c r="R13115" s="99"/>
      <c r="S13115" s="99"/>
      <c r="T13115" s="99"/>
      <c r="U13115" s="99"/>
      <c r="V13115" s="99"/>
      <c r="W13115" s="99"/>
      <c r="X13115" s="99"/>
      <c r="Y13115" s="99"/>
      <c r="Z13115" s="99"/>
      <c r="AA13115" s="99"/>
      <c r="AB13115" s="99"/>
      <c r="AC13115" s="99"/>
      <c r="AD13115" s="99"/>
      <c r="AE13115" s="99"/>
      <c r="AF13115" s="99"/>
      <c r="AG13115" s="99"/>
      <c r="AH13115" s="31"/>
      <c r="AI13115" s="31"/>
      <c r="AJ13115" s="31"/>
      <c r="AK13115" s="31"/>
      <c r="AL13115" s="31"/>
      <c r="AO13115" s="376"/>
    </row>
    <row r="13116" spans="1:41" x14ac:dyDescent="0.25">
      <c r="A13116" s="76" t="s">
        <v>13671</v>
      </c>
      <c r="B13116" s="44" t="s">
        <v>16073</v>
      </c>
      <c r="C13116" s="45">
        <v>44.26</v>
      </c>
      <c r="D13116" s="45" t="s">
        <v>12549</v>
      </c>
      <c r="E13116" s="46">
        <v>47787</v>
      </c>
      <c r="F13116" s="45"/>
      <c r="G13116" s="93"/>
      <c r="H13116" s="93"/>
      <c r="I13116" s="99"/>
      <c r="J13116" s="99"/>
      <c r="K13116" s="99"/>
      <c r="L13116" s="99"/>
      <c r="M13116" s="99"/>
      <c r="N13116" s="99"/>
      <c r="O13116" s="99"/>
      <c r="P13116" s="99"/>
      <c r="Q13116" s="99"/>
      <c r="R13116" s="99"/>
      <c r="S13116" s="99"/>
      <c r="T13116" s="99"/>
      <c r="U13116" s="99"/>
      <c r="V13116" s="99"/>
      <c r="W13116" s="99"/>
      <c r="X13116" s="99"/>
      <c r="Y13116" s="99"/>
      <c r="Z13116" s="99"/>
      <c r="AA13116" s="99"/>
      <c r="AB13116" s="99"/>
      <c r="AC13116" s="99"/>
      <c r="AD13116" s="99"/>
      <c r="AE13116" s="99"/>
      <c r="AF13116" s="99"/>
      <c r="AG13116" s="99"/>
      <c r="AH13116" s="31"/>
      <c r="AI13116" s="31"/>
      <c r="AJ13116" s="31"/>
      <c r="AK13116" s="31"/>
      <c r="AL13116" s="31"/>
      <c r="AO13116" s="376"/>
    </row>
    <row r="13117" spans="1:41" x14ac:dyDescent="0.25">
      <c r="A13117" s="44" t="s">
        <v>2423</v>
      </c>
      <c r="B13117" s="44" t="s">
        <v>5321</v>
      </c>
      <c r="C13117" s="45">
        <v>23010401</v>
      </c>
      <c r="D13117" s="45" t="s">
        <v>11363</v>
      </c>
      <c r="E13117" s="45" t="s">
        <v>5322</v>
      </c>
      <c r="AO13117" s="376"/>
    </row>
    <row r="13118" spans="1:41" x14ac:dyDescent="0.25">
      <c r="A13118" s="44" t="s">
        <v>2423</v>
      </c>
      <c r="B13118" s="44" t="s">
        <v>3176</v>
      </c>
      <c r="C13118" s="45">
        <v>23010402</v>
      </c>
      <c r="D13118" s="45" t="s">
        <v>11363</v>
      </c>
      <c r="E13118" s="45" t="s">
        <v>5322</v>
      </c>
      <c r="AO13118" s="376"/>
    </row>
    <row r="13119" spans="1:41" x14ac:dyDescent="0.25">
      <c r="A13119" s="44" t="s">
        <v>15882</v>
      </c>
      <c r="B13119" s="44" t="s">
        <v>3475</v>
      </c>
      <c r="C13119" s="45">
        <v>240301</v>
      </c>
      <c r="D13119" s="45" t="s">
        <v>11363</v>
      </c>
      <c r="E13119" s="45" t="s">
        <v>9249</v>
      </c>
      <c r="AO13119" s="376"/>
    </row>
    <row r="13120" spans="1:41" x14ac:dyDescent="0.25">
      <c r="A13120" s="44" t="s">
        <v>16487</v>
      </c>
      <c r="B13120" s="44" t="s">
        <v>21362</v>
      </c>
      <c r="C13120" s="45" t="s">
        <v>16468</v>
      </c>
      <c r="D13120" s="45" t="s">
        <v>21447</v>
      </c>
      <c r="E13120" s="46">
        <v>46752</v>
      </c>
      <c r="AO13120" s="376"/>
    </row>
    <row r="13121" spans="1:41" x14ac:dyDescent="0.25">
      <c r="A13121" s="44" t="s">
        <v>8254</v>
      </c>
      <c r="B13121" s="44" t="s">
        <v>4102</v>
      </c>
      <c r="C13121" s="45" t="s">
        <v>4202</v>
      </c>
      <c r="D13121" s="45" t="s">
        <v>11204</v>
      </c>
      <c r="E13121" s="45" t="s">
        <v>7871</v>
      </c>
      <c r="F13121" s="93"/>
      <c r="G13121" s="93"/>
      <c r="H13121" s="93"/>
      <c r="I13121" s="99"/>
      <c r="J13121" s="99"/>
      <c r="K13121" s="99"/>
      <c r="L13121" s="99"/>
      <c r="M13121" s="99"/>
      <c r="N13121" s="99"/>
      <c r="O13121" s="99"/>
      <c r="P13121" s="99"/>
      <c r="Q13121" s="99"/>
      <c r="R13121" s="99"/>
      <c r="S13121" s="99"/>
      <c r="T13121" s="99"/>
      <c r="U13121" s="99"/>
      <c r="V13121" s="99"/>
      <c r="W13121" s="99"/>
      <c r="X13121" s="99"/>
      <c r="Y13121" s="99"/>
      <c r="Z13121" s="99"/>
      <c r="AA13121" s="99"/>
      <c r="AB13121" s="99"/>
      <c r="AC13121" s="99"/>
      <c r="AD13121" s="99"/>
      <c r="AE13121" s="99"/>
      <c r="AF13121" s="99"/>
      <c r="AG13121" s="99"/>
      <c r="AH13121" s="31"/>
      <c r="AI13121" s="31"/>
      <c r="AJ13121" s="31"/>
      <c r="AK13121" s="31"/>
      <c r="AL13121" s="31"/>
      <c r="AO13121" s="376"/>
    </row>
    <row r="13122" spans="1:41" x14ac:dyDescent="0.25">
      <c r="A13122" s="44" t="s">
        <v>8254</v>
      </c>
      <c r="B13122" s="44" t="s">
        <v>4102</v>
      </c>
      <c r="C13122" s="45" t="s">
        <v>4202</v>
      </c>
      <c r="D13122" s="93" t="s">
        <v>17443</v>
      </c>
      <c r="E13122" s="45" t="s">
        <v>7871</v>
      </c>
      <c r="F13122" s="93"/>
      <c r="G13122" s="93"/>
      <c r="H13122" s="93"/>
      <c r="I13122" s="99"/>
      <c r="J13122" s="99"/>
      <c r="K13122" s="99"/>
      <c r="L13122" s="99"/>
      <c r="M13122" s="99"/>
      <c r="N13122" s="99"/>
      <c r="O13122" s="99"/>
      <c r="P13122" s="99"/>
      <c r="Q13122" s="99"/>
      <c r="R13122" s="99"/>
      <c r="S13122" s="99"/>
      <c r="T13122" s="99"/>
      <c r="U13122" s="99"/>
      <c r="V13122" s="99"/>
      <c r="W13122" s="99"/>
      <c r="X13122" s="99"/>
      <c r="Y13122" s="99"/>
      <c r="Z13122" s="99"/>
      <c r="AA13122" s="99"/>
      <c r="AB13122" s="99"/>
      <c r="AC13122" s="99"/>
      <c r="AD13122" s="99"/>
      <c r="AE13122" s="99"/>
      <c r="AF13122" s="99"/>
      <c r="AG13122" s="99"/>
      <c r="AH13122" s="31"/>
      <c r="AI13122" s="31"/>
      <c r="AJ13122" s="31"/>
      <c r="AK13122" s="31"/>
      <c r="AL13122" s="31"/>
      <c r="AO13122" s="376"/>
    </row>
    <row r="13123" spans="1:41" x14ac:dyDescent="0.25">
      <c r="A13123" s="44" t="s">
        <v>8905</v>
      </c>
      <c r="B13123" s="44" t="s">
        <v>14945</v>
      </c>
      <c r="C13123" s="45" t="s">
        <v>9160</v>
      </c>
      <c r="D13123" s="367" t="s">
        <v>3696</v>
      </c>
      <c r="E13123" s="328">
        <f>DATE(2027,11,7)</f>
        <v>46698</v>
      </c>
      <c r="F13123" s="32"/>
      <c r="G13123" s="32"/>
      <c r="H13123" s="32"/>
      <c r="I13123" s="31"/>
      <c r="J13123" s="31"/>
      <c r="K13123" s="31"/>
      <c r="L13123" s="31"/>
      <c r="M13123" s="31"/>
      <c r="N13123" s="31"/>
      <c r="O13123" s="31"/>
      <c r="P13123" s="31"/>
      <c r="Q13123" s="31"/>
      <c r="R13123" s="31"/>
      <c r="S13123" s="31"/>
      <c r="T13123" s="31"/>
      <c r="U13123" s="31"/>
      <c r="V13123" s="31"/>
      <c r="W13123" s="31"/>
      <c r="X13123" s="31"/>
      <c r="Y13123" s="31"/>
      <c r="Z13123" s="31"/>
      <c r="AA13123" s="31"/>
      <c r="AB13123" s="31"/>
      <c r="AC13123" s="31"/>
      <c r="AD13123" s="31"/>
      <c r="AE13123" s="31"/>
      <c r="AF13123" s="31"/>
      <c r="AG13123" s="31"/>
      <c r="AH13123" s="31"/>
      <c r="AI13123" s="31"/>
      <c r="AJ13123" s="31"/>
      <c r="AK13123" s="31"/>
      <c r="AL13123" s="31"/>
      <c r="AO13123" s="376"/>
    </row>
    <row r="13124" spans="1:41" x14ac:dyDescent="0.25">
      <c r="A13124" s="44" t="s">
        <v>9682</v>
      </c>
      <c r="B13124" s="44" t="s">
        <v>21398</v>
      </c>
      <c r="C13124" s="45" t="s">
        <v>9319</v>
      </c>
      <c r="D13124" s="45" t="s">
        <v>21447</v>
      </c>
      <c r="E13124" s="46">
        <v>46507</v>
      </c>
      <c r="AO13124" s="376"/>
    </row>
    <row r="13125" spans="1:41" x14ac:dyDescent="0.25">
      <c r="A13125" s="44" t="s">
        <v>18146</v>
      </c>
      <c r="B13125" s="44" t="s">
        <v>12555</v>
      </c>
      <c r="C13125" s="45">
        <v>241101</v>
      </c>
      <c r="D13125" s="45" t="s">
        <v>11363</v>
      </c>
      <c r="E13125" s="45" t="s">
        <v>5332</v>
      </c>
      <c r="AO13125" s="376"/>
    </row>
    <row r="13126" spans="1:41" x14ac:dyDescent="0.25">
      <c r="A13126" s="44" t="s">
        <v>13884</v>
      </c>
      <c r="B13126" s="44" t="s">
        <v>15063</v>
      </c>
      <c r="C13126" s="45" t="s">
        <v>13885</v>
      </c>
      <c r="D13126" s="367" t="s">
        <v>3696</v>
      </c>
      <c r="E13126" s="328">
        <f>DATE(2029,4,23)</f>
        <v>47231</v>
      </c>
      <c r="F13126" s="32"/>
      <c r="G13126" s="32"/>
      <c r="H13126" s="32"/>
      <c r="I13126" s="31"/>
      <c r="J13126" s="31"/>
      <c r="K13126" s="31"/>
      <c r="L13126" s="31"/>
      <c r="M13126" s="31"/>
      <c r="N13126" s="31"/>
      <c r="O13126" s="31"/>
      <c r="P13126" s="31"/>
      <c r="Q13126" s="31"/>
      <c r="R13126" s="31"/>
      <c r="S13126" s="31"/>
      <c r="T13126" s="31"/>
      <c r="U13126" s="31"/>
      <c r="V13126" s="31"/>
      <c r="W13126" s="31"/>
      <c r="X13126" s="31"/>
      <c r="Y13126" s="31"/>
      <c r="Z13126" s="31"/>
      <c r="AA13126" s="31"/>
      <c r="AB13126" s="31"/>
      <c r="AC13126" s="31"/>
      <c r="AD13126" s="31"/>
      <c r="AE13126" s="31"/>
      <c r="AF13126" s="31"/>
      <c r="AG13126" s="31"/>
      <c r="AH13126" s="31"/>
      <c r="AI13126" s="31"/>
      <c r="AJ13126" s="31"/>
      <c r="AK13126" s="31"/>
      <c r="AL13126" s="31"/>
      <c r="AO13126" s="376"/>
    </row>
    <row r="13127" spans="1:41" x14ac:dyDescent="0.25">
      <c r="A13127" s="44" t="s">
        <v>11318</v>
      </c>
      <c r="B13127" s="44" t="s">
        <v>9248</v>
      </c>
      <c r="C13127" s="45">
        <v>240101</v>
      </c>
      <c r="D13127" s="45" t="s">
        <v>11363</v>
      </c>
      <c r="E13127" s="45" t="s">
        <v>9249</v>
      </c>
      <c r="AO13127" s="376"/>
    </row>
    <row r="13128" spans="1:41" x14ac:dyDescent="0.25">
      <c r="A13128" s="44" t="s">
        <v>19402</v>
      </c>
      <c r="B13128" s="319" t="s">
        <v>19525</v>
      </c>
      <c r="C13128" s="318" t="s">
        <v>19771</v>
      </c>
      <c r="D13128" s="93" t="s">
        <v>19934</v>
      </c>
      <c r="E13128" s="320">
        <v>46811</v>
      </c>
      <c r="F13128" s="93"/>
      <c r="G13128" s="93"/>
      <c r="H13128" s="93"/>
      <c r="I13128" s="99"/>
      <c r="J13128" s="99"/>
      <c r="K13128" s="99"/>
      <c r="L13128" s="99"/>
      <c r="M13128" s="99"/>
      <c r="N13128" s="99"/>
      <c r="O13128" s="99"/>
      <c r="P13128" s="99"/>
      <c r="Q13128" s="99"/>
      <c r="R13128" s="99"/>
      <c r="S13128" s="99"/>
      <c r="T13128" s="99"/>
      <c r="U13128" s="99"/>
      <c r="V13128" s="99"/>
      <c r="W13128" s="99"/>
      <c r="X13128" s="99"/>
      <c r="Y13128" s="99"/>
      <c r="Z13128" s="99"/>
      <c r="AA13128" s="99"/>
      <c r="AB13128" s="99"/>
      <c r="AC13128" s="99"/>
      <c r="AD13128" s="99"/>
      <c r="AE13128" s="99"/>
      <c r="AF13128" s="99"/>
      <c r="AG13128" s="99"/>
      <c r="AH13128" s="31"/>
      <c r="AI13128" s="31"/>
      <c r="AJ13128" s="31"/>
      <c r="AK13128" s="31"/>
      <c r="AL13128" s="31"/>
      <c r="AO13128" s="376"/>
    </row>
    <row r="13129" spans="1:41" x14ac:dyDescent="0.25">
      <c r="A13129" s="44" t="s">
        <v>8906</v>
      </c>
      <c r="B13129" s="44" t="s">
        <v>14851</v>
      </c>
      <c r="C13129" s="45" t="s">
        <v>17058</v>
      </c>
      <c r="D13129" s="367" t="s">
        <v>3696</v>
      </c>
      <c r="E13129" s="328">
        <f>DATE(2029,7,17)</f>
        <v>47316</v>
      </c>
      <c r="F13129" s="32"/>
      <c r="G13129" s="32"/>
      <c r="H13129" s="32"/>
      <c r="I13129" s="31"/>
      <c r="J13129" s="31"/>
      <c r="K13129" s="31"/>
      <c r="L13129" s="31"/>
      <c r="M13129" s="31"/>
      <c r="N13129" s="31"/>
      <c r="O13129" s="31"/>
      <c r="P13129" s="31"/>
      <c r="Q13129" s="31"/>
      <c r="R13129" s="31"/>
      <c r="S13129" s="31"/>
      <c r="T13129" s="31"/>
      <c r="U13129" s="31"/>
      <c r="V13129" s="31"/>
      <c r="W13129" s="31"/>
      <c r="X13129" s="31"/>
      <c r="Y13129" s="31"/>
      <c r="Z13129" s="31"/>
      <c r="AA13129" s="31"/>
      <c r="AB13129" s="31"/>
      <c r="AC13129" s="31"/>
      <c r="AD13129" s="31"/>
      <c r="AE13129" s="31"/>
      <c r="AF13129" s="31"/>
      <c r="AG13129" s="31"/>
      <c r="AH13129" s="31"/>
      <c r="AI13129" s="31"/>
      <c r="AJ13129" s="31"/>
      <c r="AK13129" s="31"/>
      <c r="AL13129" s="31"/>
      <c r="AO13129" s="376"/>
    </row>
    <row r="13130" spans="1:41" x14ac:dyDescent="0.25">
      <c r="A13130" s="44" t="s">
        <v>8906</v>
      </c>
      <c r="B13130" s="44" t="s">
        <v>14996</v>
      </c>
      <c r="C13130" s="45" t="s">
        <v>9161</v>
      </c>
      <c r="D13130" s="367" t="s">
        <v>3696</v>
      </c>
      <c r="E13130" s="328">
        <f>DATE(2027,12,15)</f>
        <v>46736</v>
      </c>
      <c r="F13130" s="32"/>
      <c r="G13130" s="32"/>
      <c r="H13130" s="32"/>
      <c r="I13130" s="31"/>
      <c r="J13130" s="31"/>
      <c r="K13130" s="31"/>
      <c r="L13130" s="31"/>
      <c r="M13130" s="31"/>
      <c r="N13130" s="31"/>
      <c r="O13130" s="31"/>
      <c r="P13130" s="31"/>
      <c r="Q13130" s="31"/>
      <c r="R13130" s="31"/>
      <c r="S13130" s="31"/>
      <c r="T13130" s="31"/>
      <c r="U13130" s="31"/>
      <c r="V13130" s="31"/>
      <c r="W13130" s="31"/>
      <c r="X13130" s="31"/>
      <c r="Y13130" s="31"/>
      <c r="Z13130" s="31"/>
      <c r="AA13130" s="31"/>
      <c r="AB13130" s="31"/>
      <c r="AC13130" s="31"/>
      <c r="AD13130" s="31"/>
      <c r="AE13130" s="31"/>
      <c r="AF13130" s="31"/>
      <c r="AG13130" s="31"/>
      <c r="AH13130" s="31"/>
      <c r="AI13130" s="31"/>
      <c r="AJ13130" s="31"/>
      <c r="AK13130" s="31"/>
      <c r="AL13130" s="31"/>
      <c r="AO13130" s="376"/>
    </row>
    <row r="13131" spans="1:41" x14ac:dyDescent="0.25">
      <c r="A13131" s="44" t="s">
        <v>8906</v>
      </c>
      <c r="B13131" s="44" t="s">
        <v>16799</v>
      </c>
      <c r="C13131" s="45" t="s">
        <v>17059</v>
      </c>
      <c r="D13131" s="367" t="s">
        <v>3696</v>
      </c>
      <c r="E13131" s="328">
        <f>DATE(2029,7,24)</f>
        <v>47323</v>
      </c>
      <c r="F13131" s="32"/>
      <c r="G13131" s="32"/>
      <c r="H13131" s="32"/>
      <c r="I13131" s="31"/>
      <c r="J13131" s="31"/>
      <c r="K13131" s="31"/>
      <c r="L13131" s="31"/>
      <c r="M13131" s="31"/>
      <c r="N13131" s="31"/>
      <c r="O13131" s="31"/>
      <c r="P13131" s="31"/>
      <c r="Q13131" s="31"/>
      <c r="R13131" s="31"/>
      <c r="S13131" s="31"/>
      <c r="T13131" s="31"/>
      <c r="U13131" s="31"/>
      <c r="V13131" s="31"/>
      <c r="W13131" s="31"/>
      <c r="X13131" s="31"/>
      <c r="Y13131" s="31"/>
      <c r="Z13131" s="31"/>
      <c r="AA13131" s="31"/>
      <c r="AB13131" s="31"/>
      <c r="AC13131" s="31"/>
      <c r="AD13131" s="31"/>
      <c r="AE13131" s="31"/>
      <c r="AF13131" s="31"/>
      <c r="AG13131" s="31"/>
      <c r="AH13131" s="31"/>
      <c r="AI13131" s="31"/>
      <c r="AJ13131" s="31"/>
      <c r="AK13131" s="31"/>
      <c r="AL13131" s="31"/>
      <c r="AO13131" s="376"/>
    </row>
    <row r="13132" spans="1:41" x14ac:dyDescent="0.25">
      <c r="A13132" s="44" t="s">
        <v>8906</v>
      </c>
      <c r="B13132" s="44" t="s">
        <v>17463</v>
      </c>
      <c r="C13132" s="45">
        <v>260202</v>
      </c>
      <c r="D13132" s="45" t="s">
        <v>11363</v>
      </c>
      <c r="E13132" s="45" t="s">
        <v>9238</v>
      </c>
      <c r="AO13132" s="376"/>
    </row>
    <row r="13133" spans="1:41" x14ac:dyDescent="0.25">
      <c r="A13133" s="44" t="s">
        <v>8906</v>
      </c>
      <c r="B13133" s="44" t="s">
        <v>3040</v>
      </c>
      <c r="C13133" s="45">
        <v>260305</v>
      </c>
      <c r="D13133" s="45" t="s">
        <v>11363</v>
      </c>
      <c r="E13133" s="45" t="s">
        <v>9249</v>
      </c>
      <c r="AO13133" s="376"/>
    </row>
    <row r="13134" spans="1:41" x14ac:dyDescent="0.25">
      <c r="A13134" s="44" t="s">
        <v>11822</v>
      </c>
      <c r="B13134" s="44" t="s">
        <v>15064</v>
      </c>
      <c r="C13134" s="45" t="s">
        <v>11823</v>
      </c>
      <c r="D13134" s="367" t="s">
        <v>3696</v>
      </c>
      <c r="E13134" s="328">
        <f>DATE(2028,11,13)</f>
        <v>47070</v>
      </c>
      <c r="F13134" s="32"/>
      <c r="G13134" s="32"/>
      <c r="H13134" s="32"/>
      <c r="I13134" s="31"/>
      <c r="J13134" s="31"/>
      <c r="K13134" s="31"/>
      <c r="L13134" s="31"/>
      <c r="M13134" s="31"/>
      <c r="N13134" s="31"/>
      <c r="O13134" s="31"/>
      <c r="P13134" s="31"/>
      <c r="Q13134" s="31"/>
      <c r="R13134" s="31"/>
      <c r="S13134" s="31"/>
      <c r="T13134" s="31"/>
      <c r="U13134" s="31"/>
      <c r="V13134" s="31"/>
      <c r="W13134" s="31"/>
      <c r="X13134" s="31"/>
      <c r="Y13134" s="31"/>
      <c r="Z13134" s="31"/>
      <c r="AA13134" s="31"/>
      <c r="AB13134" s="31"/>
      <c r="AC13134" s="31"/>
      <c r="AD13134" s="31"/>
      <c r="AE13134" s="31"/>
      <c r="AF13134" s="31"/>
      <c r="AG13134" s="31"/>
      <c r="AH13134" s="31"/>
      <c r="AI13134" s="31"/>
      <c r="AJ13134" s="31"/>
      <c r="AK13134" s="31"/>
      <c r="AL13134" s="31"/>
      <c r="AO13134" s="376"/>
    </row>
    <row r="13135" spans="1:41" x14ac:dyDescent="0.25">
      <c r="A13135" s="44" t="s">
        <v>11822</v>
      </c>
      <c r="B13135" s="44" t="s">
        <v>20965</v>
      </c>
      <c r="C13135" s="45" t="s">
        <v>21080</v>
      </c>
      <c r="D13135" s="367" t="s">
        <v>3696</v>
      </c>
      <c r="E13135" s="328">
        <f>DATE(2030,3,13)</f>
        <v>47555</v>
      </c>
      <c r="F13135" s="32"/>
      <c r="G13135" s="32"/>
      <c r="H13135" s="32"/>
      <c r="I13135" s="31"/>
      <c r="J13135" s="31"/>
      <c r="K13135" s="31"/>
      <c r="L13135" s="31"/>
      <c r="M13135" s="31"/>
      <c r="N13135" s="31"/>
      <c r="O13135" s="31"/>
      <c r="P13135" s="31"/>
      <c r="Q13135" s="31"/>
      <c r="R13135" s="31"/>
      <c r="S13135" s="31"/>
      <c r="T13135" s="31"/>
      <c r="U13135" s="31"/>
      <c r="V13135" s="31"/>
      <c r="W13135" s="31"/>
      <c r="X13135" s="31"/>
      <c r="Y13135" s="31"/>
      <c r="Z13135" s="31"/>
      <c r="AA13135" s="31"/>
      <c r="AB13135" s="31"/>
      <c r="AC13135" s="31"/>
      <c r="AD13135" s="31"/>
      <c r="AE13135" s="31"/>
      <c r="AF13135" s="31"/>
      <c r="AG13135" s="31"/>
      <c r="AH13135" s="31"/>
      <c r="AI13135" s="31"/>
      <c r="AJ13135" s="31"/>
      <c r="AK13135" s="31"/>
      <c r="AL13135" s="31"/>
      <c r="AO13135" s="376"/>
    </row>
    <row r="13136" spans="1:41" x14ac:dyDescent="0.25">
      <c r="A13136" s="44" t="s">
        <v>13539</v>
      </c>
      <c r="B13136" s="44" t="s">
        <v>21399</v>
      </c>
      <c r="C13136" s="45" t="s">
        <v>13524</v>
      </c>
      <c r="D13136" s="45" t="s">
        <v>21447</v>
      </c>
      <c r="E13136" s="46">
        <v>46507</v>
      </c>
      <c r="AO13136" s="376"/>
    </row>
    <row r="13137" spans="1:41" x14ac:dyDescent="0.25">
      <c r="A13137" s="44" t="s">
        <v>12383</v>
      </c>
      <c r="B13137" s="44" t="s">
        <v>12111</v>
      </c>
      <c r="C13137" s="45">
        <v>13.25</v>
      </c>
      <c r="D13137" s="45" t="s">
        <v>12549</v>
      </c>
      <c r="E13137" s="46">
        <v>47664</v>
      </c>
      <c r="F13137" s="45"/>
      <c r="G13137" s="93"/>
      <c r="H13137" s="93"/>
      <c r="I13137" s="99"/>
      <c r="J13137" s="99"/>
      <c r="K13137" s="99"/>
      <c r="L13137" s="99"/>
      <c r="M13137" s="99"/>
      <c r="N13137" s="99"/>
      <c r="O13137" s="99"/>
      <c r="P13137" s="99"/>
      <c r="Q13137" s="99"/>
      <c r="R13137" s="99"/>
      <c r="S13137" s="99"/>
      <c r="T13137" s="99"/>
      <c r="U13137" s="99"/>
      <c r="V13137" s="99"/>
      <c r="W13137" s="99"/>
      <c r="X13137" s="99"/>
      <c r="Y13137" s="99"/>
      <c r="Z13137" s="99"/>
      <c r="AA13137" s="99"/>
      <c r="AB13137" s="99"/>
      <c r="AC13137" s="99"/>
      <c r="AD13137" s="99"/>
      <c r="AE13137" s="99"/>
      <c r="AF13137" s="99"/>
      <c r="AG13137" s="99"/>
      <c r="AH13137" s="31"/>
      <c r="AI13137" s="31"/>
      <c r="AJ13137" s="31"/>
      <c r="AK13137" s="31"/>
      <c r="AL13137" s="31"/>
      <c r="AO13137" s="376"/>
    </row>
    <row r="13138" spans="1:41" x14ac:dyDescent="0.25">
      <c r="A13138" s="44" t="s">
        <v>3833</v>
      </c>
      <c r="B13138" s="44" t="s">
        <v>2350</v>
      </c>
      <c r="C13138" s="45">
        <v>220105</v>
      </c>
      <c r="D13138" s="45" t="s">
        <v>11363</v>
      </c>
      <c r="E13138" s="45" t="s">
        <v>2593</v>
      </c>
      <c r="AO13138" s="376"/>
    </row>
    <row r="13139" spans="1:41" x14ac:dyDescent="0.25">
      <c r="A13139" s="44" t="s">
        <v>8233</v>
      </c>
      <c r="B13139" s="44" t="s">
        <v>21433</v>
      </c>
      <c r="C13139" s="45" t="s">
        <v>8135</v>
      </c>
      <c r="D13139" s="45" t="s">
        <v>21447</v>
      </c>
      <c r="E13139" s="46">
        <v>46418</v>
      </c>
      <c r="AO13139" s="376"/>
    </row>
    <row r="13140" spans="1:41" x14ac:dyDescent="0.3">
      <c r="A13140" s="333" t="s">
        <v>6942</v>
      </c>
      <c r="B13140" s="333" t="s">
        <v>6927</v>
      </c>
      <c r="C13140" s="125" t="s">
        <v>19098</v>
      </c>
      <c r="D13140" s="32" t="s">
        <v>20309</v>
      </c>
      <c r="E13140" s="125" t="s">
        <v>9249</v>
      </c>
      <c r="F13140" s="125" t="s">
        <v>1189</v>
      </c>
      <c r="G13140" s="125" t="s">
        <v>1190</v>
      </c>
      <c r="AO13140" s="376"/>
    </row>
    <row r="13141" spans="1:41" x14ac:dyDescent="0.25">
      <c r="A13141" s="44" t="s">
        <v>13451</v>
      </c>
      <c r="B13141" s="44" t="s">
        <v>13452</v>
      </c>
      <c r="C13141" s="45" t="s">
        <v>13453</v>
      </c>
      <c r="D13141" s="46" t="s">
        <v>21328</v>
      </c>
      <c r="E13141" s="46">
        <v>46527</v>
      </c>
      <c r="AO13141" s="376"/>
    </row>
    <row r="13142" spans="1:41" x14ac:dyDescent="0.25">
      <c r="A13142" s="44" t="s">
        <v>13451</v>
      </c>
      <c r="B13142" s="44" t="s">
        <v>13452</v>
      </c>
      <c r="C13142" s="45" t="s">
        <v>13453</v>
      </c>
      <c r="D13142" s="46" t="s">
        <v>21328</v>
      </c>
      <c r="E13142" s="46">
        <v>46527</v>
      </c>
      <c r="AO13142" s="376"/>
    </row>
    <row r="13143" spans="1:41" x14ac:dyDescent="0.25">
      <c r="A13143" s="44" t="s">
        <v>10654</v>
      </c>
      <c r="B13143" s="44" t="s">
        <v>3482</v>
      </c>
      <c r="C13143" s="45">
        <v>240401</v>
      </c>
      <c r="D13143" s="45" t="s">
        <v>11363</v>
      </c>
      <c r="E13143" s="45" t="s">
        <v>5037</v>
      </c>
      <c r="AO13143" s="376"/>
    </row>
    <row r="13144" spans="1:41" x14ac:dyDescent="0.3">
      <c r="A13144" s="333" t="s">
        <v>11073</v>
      </c>
      <c r="B13144" s="333" t="s">
        <v>1156</v>
      </c>
      <c r="C13144" s="125" t="s">
        <v>10965</v>
      </c>
      <c r="D13144" s="32" t="s">
        <v>20309</v>
      </c>
      <c r="E13144" s="125" t="s">
        <v>2593</v>
      </c>
      <c r="F13144" s="125" t="s">
        <v>1190</v>
      </c>
      <c r="G13144" s="125" t="s">
        <v>1190</v>
      </c>
      <c r="AO13144" s="376"/>
    </row>
    <row r="13145" spans="1:41" x14ac:dyDescent="0.25">
      <c r="A13145" s="44" t="s">
        <v>11319</v>
      </c>
      <c r="B13145" s="44" t="s">
        <v>930</v>
      </c>
      <c r="C13145" s="45">
        <v>240803</v>
      </c>
      <c r="D13145" s="45" t="s">
        <v>11363</v>
      </c>
      <c r="E13145" s="45" t="s">
        <v>4966</v>
      </c>
      <c r="AO13145" s="376"/>
    </row>
    <row r="13146" spans="1:41" x14ac:dyDescent="0.25">
      <c r="A13146" s="44" t="s">
        <v>20966</v>
      </c>
      <c r="B13146" s="44" t="s">
        <v>14715</v>
      </c>
      <c r="C13146" s="45" t="s">
        <v>13753</v>
      </c>
      <c r="D13146" s="367" t="s">
        <v>3696</v>
      </c>
      <c r="E13146" s="328">
        <f>DATE(2029,5,15)</f>
        <v>47253</v>
      </c>
      <c r="F13146" s="32"/>
      <c r="G13146" s="32"/>
      <c r="H13146" s="32"/>
      <c r="I13146" s="31"/>
      <c r="J13146" s="31"/>
      <c r="K13146" s="31"/>
      <c r="L13146" s="31"/>
      <c r="M13146" s="31"/>
      <c r="N13146" s="31"/>
      <c r="O13146" s="31"/>
      <c r="P13146" s="31"/>
      <c r="Q13146" s="31"/>
      <c r="R13146" s="31"/>
      <c r="S13146" s="31"/>
      <c r="T13146" s="31"/>
      <c r="U13146" s="31"/>
      <c r="V13146" s="31"/>
      <c r="W13146" s="31"/>
      <c r="X13146" s="31"/>
      <c r="Y13146" s="31"/>
      <c r="Z13146" s="31"/>
      <c r="AA13146" s="31"/>
      <c r="AB13146" s="31"/>
      <c r="AC13146" s="31"/>
      <c r="AD13146" s="31"/>
      <c r="AE13146" s="31"/>
      <c r="AF13146" s="31"/>
      <c r="AG13146" s="31"/>
      <c r="AH13146" s="31"/>
      <c r="AI13146" s="31"/>
      <c r="AJ13146" s="31"/>
      <c r="AK13146" s="31"/>
      <c r="AL13146" s="31"/>
      <c r="AO13146" s="376"/>
    </row>
    <row r="13147" spans="1:41" x14ac:dyDescent="0.3">
      <c r="A13147" s="333" t="s">
        <v>21290</v>
      </c>
      <c r="B13147" s="333" t="s">
        <v>6928</v>
      </c>
      <c r="C13147" s="125" t="s">
        <v>19094</v>
      </c>
      <c r="D13147" s="32" t="s">
        <v>20309</v>
      </c>
      <c r="E13147" s="125" t="s">
        <v>9249</v>
      </c>
      <c r="F13147" s="125" t="s">
        <v>1189</v>
      </c>
      <c r="G13147" s="125" t="s">
        <v>1190</v>
      </c>
      <c r="AO13147" s="376"/>
    </row>
    <row r="13148" spans="1:41" x14ac:dyDescent="0.25">
      <c r="A13148" s="44" t="s">
        <v>21801</v>
      </c>
      <c r="B13148" s="44" t="s">
        <v>936</v>
      </c>
      <c r="C13148" s="45">
        <v>260703</v>
      </c>
      <c r="D13148" s="45" t="s">
        <v>11363</v>
      </c>
      <c r="E13148" s="45" t="s">
        <v>11150</v>
      </c>
      <c r="AO13148" s="376"/>
    </row>
    <row r="13149" spans="1:41" x14ac:dyDescent="0.25">
      <c r="A13149" s="44" t="s">
        <v>18147</v>
      </c>
      <c r="B13149" s="44" t="s">
        <v>3043</v>
      </c>
      <c r="C13149" s="45">
        <v>230901</v>
      </c>
      <c r="D13149" s="45" t="s">
        <v>11363</v>
      </c>
      <c r="E13149" s="45" t="s">
        <v>7871</v>
      </c>
      <c r="AO13149" s="376"/>
    </row>
    <row r="13150" spans="1:41" x14ac:dyDescent="0.25">
      <c r="A13150" s="44" t="s">
        <v>13672</v>
      </c>
      <c r="B13150" s="44" t="s">
        <v>13587</v>
      </c>
      <c r="C13150" s="45">
        <v>18.25</v>
      </c>
      <c r="D13150" s="45" t="s">
        <v>12549</v>
      </c>
      <c r="E13150" s="46">
        <v>47664</v>
      </c>
      <c r="F13150" s="45"/>
      <c r="G13150" s="93"/>
      <c r="H13150" s="93"/>
      <c r="I13150" s="99"/>
      <c r="J13150" s="99"/>
      <c r="K13150" s="99"/>
      <c r="L13150" s="99"/>
      <c r="M13150" s="99"/>
      <c r="N13150" s="99"/>
      <c r="O13150" s="99"/>
      <c r="P13150" s="99"/>
      <c r="Q13150" s="99"/>
      <c r="R13150" s="99"/>
      <c r="S13150" s="99"/>
      <c r="T13150" s="99"/>
      <c r="U13150" s="99"/>
      <c r="V13150" s="99"/>
      <c r="W13150" s="99"/>
      <c r="X13150" s="99"/>
      <c r="Y13150" s="99"/>
      <c r="Z13150" s="99"/>
      <c r="AA13150" s="99"/>
      <c r="AB13150" s="99"/>
      <c r="AC13150" s="99"/>
      <c r="AD13150" s="99"/>
      <c r="AE13150" s="99"/>
      <c r="AF13150" s="99"/>
      <c r="AG13150" s="99"/>
      <c r="AH13150" s="31"/>
      <c r="AI13150" s="31"/>
      <c r="AJ13150" s="31"/>
      <c r="AK13150" s="31"/>
      <c r="AL13150" s="31"/>
      <c r="AO13150" s="376"/>
    </row>
    <row r="13151" spans="1:41" x14ac:dyDescent="0.25">
      <c r="A13151" s="44" t="s">
        <v>6522</v>
      </c>
      <c r="B13151" s="44" t="s">
        <v>5331</v>
      </c>
      <c r="C13151" s="45">
        <v>220904</v>
      </c>
      <c r="D13151" s="45" t="s">
        <v>11363</v>
      </c>
      <c r="E13151" s="45" t="s">
        <v>5332</v>
      </c>
      <c r="AO13151" s="376"/>
    </row>
    <row r="13152" spans="1:41" x14ac:dyDescent="0.25">
      <c r="A13152" s="44" t="s">
        <v>12724</v>
      </c>
      <c r="B13152" s="44" t="s">
        <v>199</v>
      </c>
      <c r="C13152" s="45">
        <v>241001</v>
      </c>
      <c r="D13152" s="45" t="s">
        <v>11363</v>
      </c>
      <c r="E13152" s="45" t="s">
        <v>5332</v>
      </c>
      <c r="AO13152" s="376"/>
    </row>
    <row r="13153" spans="1:41" x14ac:dyDescent="0.25">
      <c r="A13153" s="44" t="s">
        <v>6943</v>
      </c>
      <c r="B13153" s="44" t="s">
        <v>12094</v>
      </c>
      <c r="C13153" s="45">
        <v>12.25</v>
      </c>
      <c r="D13153" s="45" t="s">
        <v>12549</v>
      </c>
      <c r="E13153" s="46">
        <v>47664</v>
      </c>
      <c r="F13153" s="45" t="s">
        <v>1335</v>
      </c>
      <c r="G13153" s="93"/>
      <c r="H13153" s="93"/>
      <c r="I13153" s="99"/>
      <c r="J13153" s="99"/>
      <c r="K13153" s="99"/>
      <c r="L13153" s="99"/>
      <c r="M13153" s="99"/>
      <c r="N13153" s="99"/>
      <c r="O13153" s="99"/>
      <c r="P13153" s="99"/>
      <c r="Q13153" s="99"/>
      <c r="R13153" s="99"/>
      <c r="S13153" s="99"/>
      <c r="T13153" s="99"/>
      <c r="U13153" s="99"/>
      <c r="V13153" s="99"/>
      <c r="W13153" s="99"/>
      <c r="X13153" s="99"/>
      <c r="Y13153" s="99"/>
      <c r="Z13153" s="99"/>
      <c r="AA13153" s="99"/>
      <c r="AB13153" s="99"/>
      <c r="AC13153" s="99"/>
      <c r="AD13153" s="99"/>
      <c r="AE13153" s="99"/>
      <c r="AF13153" s="99"/>
      <c r="AG13153" s="99"/>
      <c r="AH13153" s="31"/>
      <c r="AI13153" s="31"/>
      <c r="AJ13153" s="31"/>
      <c r="AK13153" s="31"/>
      <c r="AL13153" s="31"/>
      <c r="AO13153" s="376"/>
    </row>
    <row r="13154" spans="1:41" x14ac:dyDescent="0.25">
      <c r="A13154" s="44" t="s">
        <v>6943</v>
      </c>
      <c r="B13154" s="44" t="s">
        <v>13587</v>
      </c>
      <c r="C13154" s="45">
        <v>18.25</v>
      </c>
      <c r="D13154" s="45" t="s">
        <v>12549</v>
      </c>
      <c r="E13154" s="46">
        <v>47664</v>
      </c>
      <c r="F13154" s="45" t="s">
        <v>1335</v>
      </c>
      <c r="G13154" s="93"/>
      <c r="H13154" s="93"/>
      <c r="I13154" s="99"/>
      <c r="J13154" s="99"/>
      <c r="K13154" s="99"/>
      <c r="L13154" s="99"/>
      <c r="M13154" s="99"/>
      <c r="N13154" s="99"/>
      <c r="O13154" s="99"/>
      <c r="P13154" s="99"/>
      <c r="Q13154" s="99"/>
      <c r="R13154" s="99"/>
      <c r="S13154" s="99"/>
      <c r="T13154" s="99"/>
      <c r="U13154" s="99"/>
      <c r="V13154" s="99"/>
      <c r="W13154" s="99"/>
      <c r="X13154" s="99"/>
      <c r="Y13154" s="99"/>
      <c r="Z13154" s="99"/>
      <c r="AA13154" s="99"/>
      <c r="AB13154" s="99"/>
      <c r="AC13154" s="99"/>
      <c r="AD13154" s="99"/>
      <c r="AE13154" s="99"/>
      <c r="AF13154" s="99"/>
      <c r="AG13154" s="99"/>
      <c r="AH13154" s="31"/>
      <c r="AI13154" s="31"/>
      <c r="AJ13154" s="31"/>
      <c r="AK13154" s="31"/>
      <c r="AL13154" s="31"/>
      <c r="AO13154" s="376"/>
    </row>
    <row r="13155" spans="1:41" x14ac:dyDescent="0.25">
      <c r="A13155" s="44" t="s">
        <v>6943</v>
      </c>
      <c r="B13155" s="44" t="s">
        <v>13584</v>
      </c>
      <c r="C13155" s="45">
        <v>34.25</v>
      </c>
      <c r="D13155" s="45" t="s">
        <v>12549</v>
      </c>
      <c r="E13155" s="46">
        <v>47664</v>
      </c>
      <c r="F13155" s="45"/>
      <c r="G13155" s="93"/>
      <c r="H13155" s="93"/>
      <c r="I13155" s="99"/>
      <c r="J13155" s="99"/>
      <c r="K13155" s="99"/>
      <c r="L13155" s="99"/>
      <c r="M13155" s="99"/>
      <c r="N13155" s="99"/>
      <c r="O13155" s="99"/>
      <c r="P13155" s="99"/>
      <c r="Q13155" s="99"/>
      <c r="R13155" s="99"/>
      <c r="S13155" s="99"/>
      <c r="T13155" s="99"/>
      <c r="U13155" s="99"/>
      <c r="V13155" s="99"/>
      <c r="W13155" s="99"/>
      <c r="X13155" s="99"/>
      <c r="Y13155" s="99"/>
      <c r="Z13155" s="99"/>
      <c r="AA13155" s="99"/>
      <c r="AB13155" s="99"/>
      <c r="AC13155" s="99"/>
      <c r="AD13155" s="99"/>
      <c r="AE13155" s="99"/>
      <c r="AF13155" s="99"/>
      <c r="AG13155" s="99"/>
      <c r="AH13155" s="31"/>
      <c r="AI13155" s="31"/>
      <c r="AJ13155" s="31"/>
      <c r="AK13155" s="31"/>
      <c r="AL13155" s="31"/>
      <c r="AO13155" s="376"/>
    </row>
    <row r="13156" spans="1:41" x14ac:dyDescent="0.3">
      <c r="A13156" s="333" t="s">
        <v>19020</v>
      </c>
      <c r="B13156" s="333" t="s">
        <v>1598</v>
      </c>
      <c r="C13156" s="125" t="s">
        <v>13387</v>
      </c>
      <c r="D13156" s="32" t="s">
        <v>20309</v>
      </c>
      <c r="E13156" s="125" t="s">
        <v>11886</v>
      </c>
      <c r="F13156" s="125" t="s">
        <v>1190</v>
      </c>
      <c r="G13156" s="125" t="s">
        <v>1190</v>
      </c>
      <c r="AO13156" s="376"/>
    </row>
    <row r="13157" spans="1:41" x14ac:dyDescent="0.3">
      <c r="A13157" s="333" t="s">
        <v>19020</v>
      </c>
      <c r="B13157" s="333" t="s">
        <v>1167</v>
      </c>
      <c r="C13157" s="125" t="s">
        <v>17236</v>
      </c>
      <c r="D13157" s="32" t="s">
        <v>20309</v>
      </c>
      <c r="E13157" s="125" t="s">
        <v>8292</v>
      </c>
      <c r="F13157" s="125" t="s">
        <v>1190</v>
      </c>
      <c r="G13157" s="125" t="s">
        <v>1190</v>
      </c>
      <c r="AO13157" s="376"/>
    </row>
    <row r="13158" spans="1:41" x14ac:dyDescent="0.3">
      <c r="A13158" s="333" t="s">
        <v>19020</v>
      </c>
      <c r="B13158" s="333" t="s">
        <v>1168</v>
      </c>
      <c r="C13158" s="125" t="s">
        <v>19096</v>
      </c>
      <c r="D13158" s="32" t="s">
        <v>20309</v>
      </c>
      <c r="E13158" s="125" t="s">
        <v>9249</v>
      </c>
      <c r="F13158" s="125" t="s">
        <v>1190</v>
      </c>
      <c r="G13158" s="125" t="s">
        <v>1190</v>
      </c>
      <c r="AO13158" s="376"/>
    </row>
    <row r="13159" spans="1:41" x14ac:dyDescent="0.25">
      <c r="A13159" s="44" t="s">
        <v>17295</v>
      </c>
      <c r="B13159" s="44" t="s">
        <v>17288</v>
      </c>
      <c r="C13159" s="45" t="s">
        <v>17378</v>
      </c>
      <c r="D13159" s="93" t="s">
        <v>17443</v>
      </c>
      <c r="E13159" s="45" t="s">
        <v>15608</v>
      </c>
      <c r="F13159" s="93"/>
      <c r="G13159" s="93"/>
      <c r="H13159" s="93"/>
      <c r="I13159" s="99"/>
      <c r="J13159" s="99"/>
      <c r="K13159" s="99"/>
      <c r="L13159" s="99"/>
      <c r="M13159" s="99"/>
      <c r="N13159" s="99"/>
      <c r="O13159" s="99"/>
      <c r="P13159" s="99"/>
      <c r="Q13159" s="99"/>
      <c r="R13159" s="99"/>
      <c r="S13159" s="99"/>
      <c r="T13159" s="99"/>
      <c r="U13159" s="99"/>
      <c r="V13159" s="99"/>
      <c r="W13159" s="99"/>
      <c r="X13159" s="99"/>
      <c r="Y13159" s="99"/>
      <c r="Z13159" s="99"/>
      <c r="AA13159" s="99"/>
      <c r="AB13159" s="99"/>
      <c r="AC13159" s="99"/>
      <c r="AD13159" s="99"/>
      <c r="AE13159" s="99"/>
      <c r="AF13159" s="99"/>
      <c r="AG13159" s="99"/>
      <c r="AH13159" s="31"/>
      <c r="AI13159" s="31"/>
      <c r="AJ13159" s="31"/>
      <c r="AK13159" s="31"/>
      <c r="AL13159" s="31"/>
      <c r="AO13159" s="376"/>
    </row>
    <row r="13160" spans="1:41" x14ac:dyDescent="0.25">
      <c r="A13160" s="44" t="s">
        <v>18148</v>
      </c>
      <c r="B13160" s="44" t="s">
        <v>17463</v>
      </c>
      <c r="C13160" s="45">
        <v>260202</v>
      </c>
      <c r="D13160" s="45" t="s">
        <v>11363</v>
      </c>
      <c r="E13160" s="45" t="s">
        <v>9238</v>
      </c>
      <c r="AO13160" s="376"/>
    </row>
    <row r="13161" spans="1:41" x14ac:dyDescent="0.25">
      <c r="A13161" s="44" t="s">
        <v>18148</v>
      </c>
      <c r="B13161" s="44" t="s">
        <v>9248</v>
      </c>
      <c r="C13161" s="45">
        <v>260105</v>
      </c>
      <c r="D13161" s="45" t="s">
        <v>11363</v>
      </c>
      <c r="E13161" s="45" t="s">
        <v>17625</v>
      </c>
      <c r="AO13161" s="376"/>
    </row>
    <row r="13162" spans="1:41" x14ac:dyDescent="0.25">
      <c r="A13162" s="44" t="s">
        <v>15883</v>
      </c>
      <c r="B13162" s="44" t="s">
        <v>10347</v>
      </c>
      <c r="C13162" s="45">
        <v>240402</v>
      </c>
      <c r="D13162" s="45" t="s">
        <v>11363</v>
      </c>
      <c r="E13162" s="45" t="s">
        <v>5037</v>
      </c>
      <c r="AO13162" s="376"/>
    </row>
    <row r="13163" spans="1:41" x14ac:dyDescent="0.25">
      <c r="A13163" s="44" t="s">
        <v>15883</v>
      </c>
      <c r="B13163" s="44" t="s">
        <v>5134</v>
      </c>
      <c r="C13163" s="45">
        <v>250802</v>
      </c>
      <c r="D13163" s="45" t="s">
        <v>11363</v>
      </c>
      <c r="E13163" s="45" t="s">
        <v>9880</v>
      </c>
      <c r="AO13163" s="376"/>
    </row>
    <row r="13164" spans="1:41" x14ac:dyDescent="0.25">
      <c r="A13164" s="86" t="s">
        <v>12384</v>
      </c>
      <c r="B13164" s="44" t="s">
        <v>16074</v>
      </c>
      <c r="C13164" s="45">
        <v>8.26</v>
      </c>
      <c r="D13164" s="45" t="s">
        <v>12549</v>
      </c>
      <c r="E13164" s="46">
        <v>47787</v>
      </c>
      <c r="F13164" s="45"/>
      <c r="G13164" s="93"/>
      <c r="H13164" s="93"/>
      <c r="I13164" s="99"/>
      <c r="J13164" s="99"/>
      <c r="K13164" s="99"/>
      <c r="L13164" s="99"/>
      <c r="M13164" s="99"/>
      <c r="N13164" s="99"/>
      <c r="O13164" s="99"/>
      <c r="P13164" s="99"/>
      <c r="Q13164" s="99"/>
      <c r="R13164" s="99"/>
      <c r="S13164" s="99"/>
      <c r="T13164" s="99"/>
      <c r="U13164" s="99"/>
      <c r="V13164" s="99"/>
      <c r="W13164" s="99"/>
      <c r="X13164" s="99"/>
      <c r="Y13164" s="99"/>
      <c r="Z13164" s="99"/>
      <c r="AA13164" s="99"/>
      <c r="AB13164" s="99"/>
      <c r="AC13164" s="99"/>
      <c r="AD13164" s="99"/>
      <c r="AE13164" s="99"/>
      <c r="AF13164" s="99"/>
      <c r="AG13164" s="99"/>
      <c r="AH13164" s="31"/>
      <c r="AI13164" s="31"/>
      <c r="AJ13164" s="31"/>
      <c r="AK13164" s="31"/>
      <c r="AL13164" s="31"/>
      <c r="AO13164" s="376"/>
    </row>
    <row r="13165" spans="1:41" x14ac:dyDescent="0.25">
      <c r="A13165" s="44" t="s">
        <v>12384</v>
      </c>
      <c r="B13165" s="44" t="s">
        <v>12111</v>
      </c>
      <c r="C13165" s="45">
        <v>13.25</v>
      </c>
      <c r="D13165" s="45" t="s">
        <v>12549</v>
      </c>
      <c r="E13165" s="46">
        <v>47664</v>
      </c>
      <c r="F13165" s="45"/>
      <c r="G13165" s="93"/>
      <c r="H13165" s="93"/>
      <c r="I13165" s="99"/>
      <c r="J13165" s="99"/>
      <c r="K13165" s="99"/>
      <c r="L13165" s="99"/>
      <c r="M13165" s="99"/>
      <c r="N13165" s="99"/>
      <c r="O13165" s="99"/>
      <c r="P13165" s="99"/>
      <c r="Q13165" s="99"/>
      <c r="R13165" s="99"/>
      <c r="S13165" s="99"/>
      <c r="T13165" s="99"/>
      <c r="U13165" s="99"/>
      <c r="V13165" s="99"/>
      <c r="W13165" s="99"/>
      <c r="X13165" s="99"/>
      <c r="Y13165" s="99"/>
      <c r="Z13165" s="99"/>
      <c r="AA13165" s="99"/>
      <c r="AB13165" s="99"/>
      <c r="AC13165" s="99"/>
      <c r="AD13165" s="99"/>
      <c r="AE13165" s="99"/>
      <c r="AF13165" s="99"/>
      <c r="AG13165" s="99"/>
      <c r="AH13165" s="31"/>
      <c r="AI13165" s="31"/>
      <c r="AJ13165" s="31"/>
      <c r="AK13165" s="31"/>
      <c r="AL13165" s="31"/>
      <c r="AO13165" s="376"/>
    </row>
    <row r="13166" spans="1:41" x14ac:dyDescent="0.25">
      <c r="A13166" s="44" t="s">
        <v>12384</v>
      </c>
      <c r="B13166" s="44" t="s">
        <v>12110</v>
      </c>
      <c r="C13166" s="45">
        <v>14.25</v>
      </c>
      <c r="D13166" s="45" t="s">
        <v>12549</v>
      </c>
      <c r="E13166" s="46">
        <v>47664</v>
      </c>
      <c r="F13166" s="45"/>
      <c r="G13166" s="93"/>
      <c r="H13166" s="93"/>
      <c r="I13166" s="99"/>
      <c r="J13166" s="99"/>
      <c r="K13166" s="99"/>
      <c r="L13166" s="99"/>
      <c r="M13166" s="99"/>
      <c r="N13166" s="99"/>
      <c r="O13166" s="99"/>
      <c r="P13166" s="99"/>
      <c r="Q13166" s="99"/>
      <c r="R13166" s="99"/>
      <c r="S13166" s="99"/>
      <c r="T13166" s="99"/>
      <c r="U13166" s="99"/>
      <c r="V13166" s="99"/>
      <c r="W13166" s="99"/>
      <c r="X13166" s="99"/>
      <c r="Y13166" s="99"/>
      <c r="Z13166" s="99"/>
      <c r="AA13166" s="99"/>
      <c r="AB13166" s="99"/>
      <c r="AC13166" s="99"/>
      <c r="AD13166" s="99"/>
      <c r="AE13166" s="99"/>
      <c r="AF13166" s="99"/>
      <c r="AG13166" s="99"/>
      <c r="AH13166" s="31"/>
      <c r="AI13166" s="31"/>
      <c r="AJ13166" s="31"/>
      <c r="AK13166" s="31"/>
      <c r="AL13166" s="31"/>
      <c r="AO13166" s="376"/>
    </row>
    <row r="13167" spans="1:41" x14ac:dyDescent="0.25">
      <c r="A13167" s="44" t="s">
        <v>18861</v>
      </c>
      <c r="B13167" s="44" t="s">
        <v>21399</v>
      </c>
      <c r="C13167" s="45" t="s">
        <v>18888</v>
      </c>
      <c r="D13167" s="45" t="s">
        <v>21447</v>
      </c>
      <c r="E13167" s="46">
        <v>46507</v>
      </c>
      <c r="AO13167" s="376"/>
    </row>
    <row r="13168" spans="1:41" x14ac:dyDescent="0.25">
      <c r="A13168" s="44" t="s">
        <v>18149</v>
      </c>
      <c r="B13168" s="44" t="s">
        <v>5321</v>
      </c>
      <c r="C13168" s="45">
        <v>26010401</v>
      </c>
      <c r="D13168" s="45" t="s">
        <v>11363</v>
      </c>
      <c r="E13168" s="45" t="s">
        <v>17459</v>
      </c>
      <c r="AO13168" s="376"/>
    </row>
    <row r="13169" spans="1:41" x14ac:dyDescent="0.25">
      <c r="A13169" s="44" t="s">
        <v>18149</v>
      </c>
      <c r="B13169" s="44" t="s">
        <v>3176</v>
      </c>
      <c r="C13169" s="45">
        <v>26010402</v>
      </c>
      <c r="D13169" s="45" t="s">
        <v>11363</v>
      </c>
      <c r="E13169" s="45" t="s">
        <v>17459</v>
      </c>
      <c r="AO13169" s="376"/>
    </row>
    <row r="13170" spans="1:41" x14ac:dyDescent="0.25">
      <c r="A13170" s="44" t="s">
        <v>4290</v>
      </c>
      <c r="B13170" s="44" t="s">
        <v>17497</v>
      </c>
      <c r="C13170" s="45">
        <v>24060301</v>
      </c>
      <c r="D13170" s="45" t="s">
        <v>11363</v>
      </c>
      <c r="E13170" s="45" t="s">
        <v>4962</v>
      </c>
      <c r="AO13170" s="376"/>
    </row>
    <row r="13171" spans="1:41" x14ac:dyDescent="0.25">
      <c r="A13171" s="44" t="s">
        <v>21802</v>
      </c>
      <c r="B13171" s="44" t="s">
        <v>21553</v>
      </c>
      <c r="C13171" s="45">
        <v>260603</v>
      </c>
      <c r="D13171" s="45" t="s">
        <v>11363</v>
      </c>
      <c r="E13171" s="45" t="s">
        <v>9840</v>
      </c>
      <c r="AO13171" s="376"/>
    </row>
    <row r="13172" spans="1:41" x14ac:dyDescent="0.3">
      <c r="A13172" s="99" t="s">
        <v>15485</v>
      </c>
      <c r="B13172" s="92" t="s">
        <v>3962</v>
      </c>
      <c r="C13172" s="93" t="s">
        <v>15481</v>
      </c>
      <c r="D13172" s="93" t="s">
        <v>1201</v>
      </c>
      <c r="E13172" s="94">
        <v>46681</v>
      </c>
      <c r="F13172" s="93"/>
      <c r="G13172" s="93"/>
      <c r="H13172" s="93" t="s">
        <v>1190</v>
      </c>
      <c r="I13172" s="99"/>
      <c r="J13172" s="99"/>
      <c r="K13172" s="99"/>
      <c r="L13172" s="99"/>
      <c r="M13172" s="99"/>
      <c r="N13172" s="99"/>
      <c r="O13172" s="99"/>
      <c r="P13172" s="99"/>
      <c r="Q13172" s="99"/>
      <c r="R13172" s="99"/>
      <c r="S13172" s="99"/>
      <c r="T13172" s="99"/>
      <c r="U13172" s="99"/>
      <c r="V13172" s="99"/>
      <c r="W13172" s="99"/>
      <c r="X13172" s="99"/>
      <c r="Y13172" s="99"/>
      <c r="Z13172" s="99"/>
      <c r="AA13172" s="99"/>
      <c r="AB13172" s="99"/>
      <c r="AC13172" s="99"/>
      <c r="AD13172" s="99"/>
      <c r="AE13172" s="99"/>
      <c r="AF13172" s="99"/>
      <c r="AG13172" s="99"/>
      <c r="AH13172" s="31"/>
      <c r="AI13172" s="31"/>
      <c r="AJ13172" s="31"/>
      <c r="AK13172" s="31"/>
      <c r="AL13172" s="31"/>
      <c r="AO13172" s="376"/>
    </row>
    <row r="13173" spans="1:41" x14ac:dyDescent="0.25">
      <c r="A13173" s="44" t="s">
        <v>18862</v>
      </c>
      <c r="B13173" s="44" t="s">
        <v>21399</v>
      </c>
      <c r="C13173" s="45" t="s">
        <v>18888</v>
      </c>
      <c r="D13173" s="45" t="s">
        <v>21447</v>
      </c>
      <c r="E13173" s="46">
        <v>46507</v>
      </c>
      <c r="AO13173" s="376"/>
    </row>
    <row r="13174" spans="1:41" x14ac:dyDescent="0.25">
      <c r="A13174" s="44" t="s">
        <v>18150</v>
      </c>
      <c r="B13174" s="44" t="s">
        <v>5321</v>
      </c>
      <c r="C13174" s="45">
        <v>26010401</v>
      </c>
      <c r="D13174" s="45" t="s">
        <v>11363</v>
      </c>
      <c r="E13174" s="45" t="s">
        <v>17459</v>
      </c>
      <c r="AO13174" s="376"/>
    </row>
    <row r="13175" spans="1:41" x14ac:dyDescent="0.25">
      <c r="A13175" s="44" t="s">
        <v>18150</v>
      </c>
      <c r="B13175" s="44" t="s">
        <v>3176</v>
      </c>
      <c r="C13175" s="45">
        <v>26010402</v>
      </c>
      <c r="D13175" s="45" t="s">
        <v>11363</v>
      </c>
      <c r="E13175" s="45" t="s">
        <v>17459</v>
      </c>
      <c r="AO13175" s="376"/>
    </row>
    <row r="13176" spans="1:41" x14ac:dyDescent="0.25">
      <c r="A13176" s="44" t="s">
        <v>18151</v>
      </c>
      <c r="B13176" s="44" t="s">
        <v>5321</v>
      </c>
      <c r="C13176" s="45">
        <v>26010401</v>
      </c>
      <c r="D13176" s="45" t="s">
        <v>11363</v>
      </c>
      <c r="E13176" s="45" t="s">
        <v>17459</v>
      </c>
      <c r="AO13176" s="376"/>
    </row>
    <row r="13177" spans="1:41" x14ac:dyDescent="0.25">
      <c r="A13177" s="44" t="s">
        <v>18151</v>
      </c>
      <c r="B13177" s="44" t="s">
        <v>3176</v>
      </c>
      <c r="C13177" s="45">
        <v>26010402</v>
      </c>
      <c r="D13177" s="45" t="s">
        <v>11363</v>
      </c>
      <c r="E13177" s="45" t="s">
        <v>17459</v>
      </c>
      <c r="AO13177" s="376"/>
    </row>
    <row r="13178" spans="1:41" x14ac:dyDescent="0.25">
      <c r="A13178" s="44" t="s">
        <v>15884</v>
      </c>
      <c r="B13178" s="44" t="s">
        <v>15611</v>
      </c>
      <c r="C13178" s="45">
        <v>25050401</v>
      </c>
      <c r="D13178" s="45" t="s">
        <v>11363</v>
      </c>
      <c r="E13178" s="45" t="s">
        <v>7105</v>
      </c>
      <c r="AO13178" s="376"/>
    </row>
    <row r="13179" spans="1:41" x14ac:dyDescent="0.3">
      <c r="A13179" s="333" t="s">
        <v>13497</v>
      </c>
      <c r="B13179" s="333" t="s">
        <v>1159</v>
      </c>
      <c r="C13179" s="125" t="s">
        <v>19092</v>
      </c>
      <c r="D13179" s="32" t="s">
        <v>20309</v>
      </c>
      <c r="E13179" s="125" t="s">
        <v>9249</v>
      </c>
      <c r="F13179" s="125" t="s">
        <v>1189</v>
      </c>
      <c r="G13179" s="125" t="s">
        <v>1190</v>
      </c>
      <c r="AO13179" s="376"/>
    </row>
    <row r="13180" spans="1:41" x14ac:dyDescent="0.25">
      <c r="A13180" s="44" t="s">
        <v>13497</v>
      </c>
      <c r="B13180" s="44" t="s">
        <v>21362</v>
      </c>
      <c r="C13180" s="45" t="s">
        <v>13474</v>
      </c>
      <c r="D13180" s="45" t="s">
        <v>21447</v>
      </c>
      <c r="E13180" s="46">
        <v>46752</v>
      </c>
      <c r="AO13180" s="376"/>
    </row>
    <row r="13181" spans="1:41" x14ac:dyDescent="0.25">
      <c r="A13181" s="44" t="s">
        <v>9740</v>
      </c>
      <c r="B13181" s="44" t="s">
        <v>15065</v>
      </c>
      <c r="C13181" s="45" t="s">
        <v>9805</v>
      </c>
      <c r="D13181" s="367" t="s">
        <v>3696</v>
      </c>
      <c r="E13181" s="328">
        <f>DATE(2028,3,29)</f>
        <v>46841</v>
      </c>
      <c r="F13181" s="32"/>
      <c r="G13181" s="32"/>
      <c r="H13181" s="32"/>
      <c r="I13181" s="31"/>
      <c r="J13181" s="31"/>
      <c r="K13181" s="31"/>
      <c r="L13181" s="31"/>
      <c r="M13181" s="31"/>
      <c r="N13181" s="31"/>
      <c r="O13181" s="31"/>
      <c r="P13181" s="31"/>
      <c r="Q13181" s="31"/>
      <c r="R13181" s="31"/>
      <c r="S13181" s="31"/>
      <c r="T13181" s="31"/>
      <c r="U13181" s="31"/>
      <c r="V13181" s="31"/>
      <c r="W13181" s="31"/>
      <c r="X13181" s="31"/>
      <c r="Y13181" s="31"/>
      <c r="Z13181" s="31"/>
      <c r="AA13181" s="31"/>
      <c r="AB13181" s="31"/>
      <c r="AC13181" s="31"/>
      <c r="AD13181" s="31"/>
      <c r="AE13181" s="31"/>
      <c r="AF13181" s="31"/>
      <c r="AG13181" s="31"/>
      <c r="AH13181" s="31"/>
      <c r="AI13181" s="31"/>
      <c r="AJ13181" s="31"/>
      <c r="AK13181" s="31"/>
      <c r="AL13181" s="31"/>
      <c r="AO13181" s="376"/>
    </row>
    <row r="13182" spans="1:41" x14ac:dyDescent="0.25">
      <c r="A13182" s="44" t="s">
        <v>7892</v>
      </c>
      <c r="B13182" s="44" t="s">
        <v>925</v>
      </c>
      <c r="C13182" s="45">
        <v>230601</v>
      </c>
      <c r="D13182" s="45" t="s">
        <v>11363</v>
      </c>
      <c r="E13182" s="45" t="s">
        <v>7770</v>
      </c>
      <c r="AO13182" s="376"/>
    </row>
    <row r="13183" spans="1:41" x14ac:dyDescent="0.25">
      <c r="A13183" s="44" t="s">
        <v>6341</v>
      </c>
      <c r="B13183" s="44" t="s">
        <v>157</v>
      </c>
      <c r="C13183" s="45" t="s">
        <v>13454</v>
      </c>
      <c r="D13183" s="46" t="s">
        <v>21328</v>
      </c>
      <c r="E13183" s="46">
        <v>46441</v>
      </c>
      <c r="AO13183" s="376"/>
    </row>
    <row r="13184" spans="1:41" x14ac:dyDescent="0.25">
      <c r="A13184" s="44" t="s">
        <v>5337</v>
      </c>
      <c r="B13184" s="44" t="s">
        <v>235</v>
      </c>
      <c r="C13184" s="45" t="s">
        <v>8330</v>
      </c>
      <c r="D13184" s="45" t="s">
        <v>11204</v>
      </c>
      <c r="E13184" s="45" t="s">
        <v>2538</v>
      </c>
      <c r="F13184" s="93"/>
      <c r="G13184" s="93"/>
      <c r="H13184" s="93"/>
      <c r="I13184" s="99"/>
      <c r="J13184" s="99"/>
      <c r="K13184" s="99"/>
      <c r="L13184" s="99"/>
      <c r="M13184" s="99"/>
      <c r="N13184" s="99"/>
      <c r="O13184" s="99"/>
      <c r="P13184" s="99"/>
      <c r="Q13184" s="99"/>
      <c r="R13184" s="99"/>
      <c r="S13184" s="99"/>
      <c r="T13184" s="99"/>
      <c r="U13184" s="99"/>
      <c r="V13184" s="99"/>
      <c r="W13184" s="99"/>
      <c r="X13184" s="99"/>
      <c r="Y13184" s="99"/>
      <c r="Z13184" s="99"/>
      <c r="AA13184" s="99"/>
      <c r="AB13184" s="99"/>
      <c r="AC13184" s="99"/>
      <c r="AD13184" s="99"/>
      <c r="AE13184" s="99"/>
      <c r="AF13184" s="99"/>
      <c r="AG13184" s="99"/>
      <c r="AH13184" s="31"/>
      <c r="AI13184" s="31"/>
      <c r="AJ13184" s="31"/>
      <c r="AK13184" s="31"/>
      <c r="AL13184" s="31"/>
      <c r="AO13184" s="376"/>
    </row>
    <row r="13185" spans="1:41" x14ac:dyDescent="0.25">
      <c r="A13185" s="44" t="s">
        <v>5337</v>
      </c>
      <c r="B13185" s="44" t="s">
        <v>235</v>
      </c>
      <c r="C13185" s="45" t="s">
        <v>8330</v>
      </c>
      <c r="D13185" s="93" t="s">
        <v>17443</v>
      </c>
      <c r="E13185" s="45" t="s">
        <v>2538</v>
      </c>
      <c r="F13185" s="93"/>
      <c r="G13185" s="93"/>
      <c r="H13185" s="93"/>
      <c r="I13185" s="99"/>
      <c r="J13185" s="99"/>
      <c r="K13185" s="99"/>
      <c r="L13185" s="99"/>
      <c r="M13185" s="99"/>
      <c r="N13185" s="99"/>
      <c r="O13185" s="99"/>
      <c r="P13185" s="99"/>
      <c r="Q13185" s="99"/>
      <c r="R13185" s="99"/>
      <c r="S13185" s="99"/>
      <c r="T13185" s="99"/>
      <c r="U13185" s="99"/>
      <c r="V13185" s="99"/>
      <c r="W13185" s="99"/>
      <c r="X13185" s="99"/>
      <c r="Y13185" s="99"/>
      <c r="Z13185" s="99"/>
      <c r="AA13185" s="99"/>
      <c r="AB13185" s="99"/>
      <c r="AC13185" s="99"/>
      <c r="AD13185" s="99"/>
      <c r="AE13185" s="99"/>
      <c r="AF13185" s="99"/>
      <c r="AG13185" s="99"/>
      <c r="AH13185" s="31"/>
      <c r="AI13185" s="31"/>
      <c r="AJ13185" s="31"/>
      <c r="AK13185" s="31"/>
      <c r="AL13185" s="31"/>
      <c r="AO13185" s="376"/>
    </row>
    <row r="13186" spans="1:41" x14ac:dyDescent="0.25">
      <c r="A13186" s="44" t="s">
        <v>5337</v>
      </c>
      <c r="B13186" s="44" t="s">
        <v>15066</v>
      </c>
      <c r="C13186" s="45" t="s">
        <v>9162</v>
      </c>
      <c r="D13186" s="367" t="s">
        <v>3696</v>
      </c>
      <c r="E13186" s="328">
        <f>DATE(2027,11,8)</f>
        <v>46699</v>
      </c>
      <c r="F13186" s="32"/>
      <c r="G13186" s="32"/>
      <c r="H13186" s="32"/>
      <c r="I13186" s="31"/>
      <c r="J13186" s="31"/>
      <c r="K13186" s="31"/>
      <c r="L13186" s="31"/>
      <c r="M13186" s="31"/>
      <c r="N13186" s="31"/>
      <c r="O13186" s="31"/>
      <c r="P13186" s="31"/>
      <c r="Q13186" s="31"/>
      <c r="R13186" s="31"/>
      <c r="S13186" s="31"/>
      <c r="T13186" s="31"/>
      <c r="U13186" s="31"/>
      <c r="V13186" s="31"/>
      <c r="W13186" s="31"/>
      <c r="X13186" s="31"/>
      <c r="Y13186" s="31"/>
      <c r="Z13186" s="31"/>
      <c r="AA13186" s="31"/>
      <c r="AB13186" s="31"/>
      <c r="AC13186" s="31"/>
      <c r="AD13186" s="31"/>
      <c r="AE13186" s="31"/>
      <c r="AF13186" s="31"/>
      <c r="AG13186" s="31"/>
      <c r="AH13186" s="31"/>
      <c r="AI13186" s="31"/>
      <c r="AJ13186" s="31"/>
      <c r="AK13186" s="31"/>
      <c r="AL13186" s="31"/>
      <c r="AO13186" s="376"/>
    </row>
    <row r="13187" spans="1:41" x14ac:dyDescent="0.25">
      <c r="A13187" s="44" t="s">
        <v>5337</v>
      </c>
      <c r="B13187" s="44" t="s">
        <v>14928</v>
      </c>
      <c r="C13187" s="45" t="s">
        <v>11824</v>
      </c>
      <c r="D13187" s="367" t="s">
        <v>3696</v>
      </c>
      <c r="E13187" s="328">
        <f>DATE(2028,10,31)</f>
        <v>47057</v>
      </c>
      <c r="F13187" s="32"/>
      <c r="G13187" s="32"/>
      <c r="H13187" s="32"/>
      <c r="I13187" s="31"/>
      <c r="J13187" s="31"/>
      <c r="K13187" s="31"/>
      <c r="L13187" s="31"/>
      <c r="M13187" s="31"/>
      <c r="N13187" s="31"/>
      <c r="O13187" s="31"/>
      <c r="P13187" s="31"/>
      <c r="Q13187" s="31"/>
      <c r="R13187" s="31"/>
      <c r="S13187" s="31"/>
      <c r="T13187" s="31"/>
      <c r="U13187" s="31"/>
      <c r="V13187" s="31"/>
      <c r="W13187" s="31"/>
      <c r="X13187" s="31"/>
      <c r="Y13187" s="31"/>
      <c r="Z13187" s="31"/>
      <c r="AA13187" s="31"/>
      <c r="AB13187" s="31"/>
      <c r="AC13187" s="31"/>
      <c r="AD13187" s="31"/>
      <c r="AE13187" s="31"/>
      <c r="AF13187" s="31"/>
      <c r="AG13187" s="31"/>
      <c r="AH13187" s="31"/>
      <c r="AI13187" s="31"/>
      <c r="AJ13187" s="31"/>
      <c r="AK13187" s="31"/>
      <c r="AL13187" s="31"/>
      <c r="AO13187" s="376"/>
    </row>
    <row r="13188" spans="1:41" x14ac:dyDescent="0.25">
      <c r="A13188" s="44" t="s">
        <v>5337</v>
      </c>
      <c r="B13188" s="44" t="s">
        <v>3474</v>
      </c>
      <c r="C13188" s="45">
        <v>220605</v>
      </c>
      <c r="D13188" s="45" t="s">
        <v>11363</v>
      </c>
      <c r="E13188" s="45" t="s">
        <v>5155</v>
      </c>
      <c r="AO13188" s="376"/>
    </row>
    <row r="13189" spans="1:41" x14ac:dyDescent="0.25">
      <c r="A13189" s="44" t="s">
        <v>5337</v>
      </c>
      <c r="B13189" s="44" t="s">
        <v>235</v>
      </c>
      <c r="C13189" s="45" t="s">
        <v>8330</v>
      </c>
      <c r="D13189" s="45" t="s">
        <v>9895</v>
      </c>
      <c r="E13189" s="45" t="s">
        <v>2538</v>
      </c>
      <c r="F13189" s="93"/>
      <c r="G13189" s="93"/>
      <c r="H13189" s="93"/>
      <c r="I13189" s="99"/>
      <c r="J13189" s="99"/>
      <c r="K13189" s="99"/>
      <c r="L13189" s="99"/>
      <c r="M13189" s="99"/>
      <c r="N13189" s="99"/>
      <c r="O13189" s="99"/>
      <c r="P13189" s="99"/>
      <c r="Q13189" s="99"/>
      <c r="R13189" s="99"/>
      <c r="S13189" s="99"/>
      <c r="T13189" s="99"/>
      <c r="U13189" s="99"/>
      <c r="V13189" s="99"/>
      <c r="W13189" s="99"/>
      <c r="X13189" s="99"/>
      <c r="Y13189" s="99"/>
      <c r="Z13189" s="99"/>
      <c r="AA13189" s="99"/>
      <c r="AB13189" s="99"/>
      <c r="AC13189" s="99"/>
      <c r="AD13189" s="99"/>
      <c r="AE13189" s="99"/>
      <c r="AF13189" s="99"/>
      <c r="AG13189" s="99"/>
      <c r="AH13189" s="31"/>
      <c r="AI13189" s="31"/>
      <c r="AJ13189" s="31"/>
      <c r="AK13189" s="31"/>
      <c r="AL13189" s="31"/>
      <c r="AO13189" s="376"/>
    </row>
    <row r="13190" spans="1:41" x14ac:dyDescent="0.25">
      <c r="A13190" s="44" t="s">
        <v>13540</v>
      </c>
      <c r="B13190" s="44" t="s">
        <v>21399</v>
      </c>
      <c r="C13190" s="45" t="s">
        <v>13524</v>
      </c>
      <c r="D13190" s="45" t="s">
        <v>21447</v>
      </c>
      <c r="E13190" s="46">
        <v>46507</v>
      </c>
      <c r="AO13190" s="376"/>
    </row>
    <row r="13191" spans="1:41" x14ac:dyDescent="0.25">
      <c r="A13191" s="76" t="s">
        <v>12385</v>
      </c>
      <c r="B13191" s="44" t="s">
        <v>12108</v>
      </c>
      <c r="C13191" s="45">
        <v>4.26</v>
      </c>
      <c r="D13191" s="45" t="s">
        <v>12549</v>
      </c>
      <c r="E13191" s="46">
        <v>47787</v>
      </c>
      <c r="F13191" s="45"/>
      <c r="G13191" s="93"/>
      <c r="H13191" s="93"/>
      <c r="I13191" s="99"/>
      <c r="J13191" s="99"/>
      <c r="K13191" s="99"/>
      <c r="L13191" s="99"/>
      <c r="M13191" s="99"/>
      <c r="N13191" s="99"/>
      <c r="O13191" s="99"/>
      <c r="P13191" s="99"/>
      <c r="Q13191" s="99"/>
      <c r="R13191" s="99"/>
      <c r="S13191" s="99"/>
      <c r="T13191" s="99"/>
      <c r="U13191" s="99"/>
      <c r="V13191" s="99"/>
      <c r="W13191" s="99"/>
      <c r="X13191" s="99"/>
      <c r="Y13191" s="99"/>
      <c r="Z13191" s="99"/>
      <c r="AA13191" s="99"/>
      <c r="AB13191" s="99"/>
      <c r="AC13191" s="99"/>
      <c r="AD13191" s="99"/>
      <c r="AE13191" s="99"/>
      <c r="AF13191" s="99"/>
      <c r="AG13191" s="99"/>
      <c r="AH13191" s="31"/>
      <c r="AI13191" s="31"/>
      <c r="AJ13191" s="31"/>
      <c r="AK13191" s="31"/>
      <c r="AL13191" s="31"/>
      <c r="AO13191" s="376"/>
    </row>
    <row r="13192" spans="1:41" x14ac:dyDescent="0.25">
      <c r="A13192" s="44" t="s">
        <v>20640</v>
      </c>
      <c r="B13192" s="44" t="s">
        <v>14173</v>
      </c>
      <c r="C13192" s="45" t="s">
        <v>14264</v>
      </c>
      <c r="D13192" s="32" t="s">
        <v>5559</v>
      </c>
      <c r="E13192" s="45" t="s">
        <v>20870</v>
      </c>
      <c r="F13192" s="32"/>
      <c r="G13192" s="32"/>
      <c r="H13192" s="32"/>
      <c r="I13192" s="31"/>
      <c r="J13192" s="31"/>
      <c r="K13192" s="31"/>
      <c r="L13192" s="31"/>
      <c r="M13192" s="31"/>
      <c r="N13192" s="31"/>
      <c r="O13192" s="31"/>
      <c r="P13192" s="31"/>
      <c r="Q13192" s="31"/>
      <c r="R13192" s="31"/>
      <c r="S13192" s="31"/>
      <c r="T13192" s="31"/>
      <c r="U13192" s="31"/>
      <c r="V13192" s="31"/>
      <c r="W13192" s="31"/>
      <c r="X13192" s="31"/>
      <c r="Y13192" s="31"/>
      <c r="Z13192" s="31"/>
      <c r="AA13192" s="31"/>
      <c r="AB13192" s="31"/>
      <c r="AC13192" s="31"/>
      <c r="AD13192" s="31"/>
      <c r="AE13192" s="31"/>
      <c r="AF13192" s="31"/>
      <c r="AG13192" s="31"/>
      <c r="AH13192" s="31"/>
      <c r="AI13192" s="31"/>
      <c r="AJ13192" s="31"/>
      <c r="AK13192" s="31"/>
      <c r="AL13192" s="31"/>
      <c r="AO13192" s="376"/>
    </row>
    <row r="13193" spans="1:41" x14ac:dyDescent="0.25">
      <c r="A13193" s="44" t="s">
        <v>21803</v>
      </c>
      <c r="B13193" s="44" t="s">
        <v>936</v>
      </c>
      <c r="C13193" s="45">
        <v>260703</v>
      </c>
      <c r="D13193" s="45" t="s">
        <v>11363</v>
      </c>
      <c r="E13193" s="45" t="s">
        <v>11150</v>
      </c>
      <c r="AO13193" s="376"/>
    </row>
    <row r="13194" spans="1:41" x14ac:dyDescent="0.25">
      <c r="A13194" s="44" t="s">
        <v>21766</v>
      </c>
      <c r="B13194" s="44" t="s">
        <v>9248</v>
      </c>
      <c r="C13194" s="45">
        <v>260105</v>
      </c>
      <c r="D13194" s="45" t="s">
        <v>11363</v>
      </c>
      <c r="E13194" s="45" t="s">
        <v>17625</v>
      </c>
      <c r="AO13194" s="376"/>
    </row>
    <row r="13195" spans="1:41" x14ac:dyDescent="0.25">
      <c r="A13195" s="44" t="s">
        <v>16800</v>
      </c>
      <c r="B13195" s="44" t="s">
        <v>15047</v>
      </c>
      <c r="C13195" s="45" t="s">
        <v>17060</v>
      </c>
      <c r="D13195" s="367" t="s">
        <v>3696</v>
      </c>
      <c r="E13195" s="328">
        <f>DATE(2030,1,5)</f>
        <v>47488</v>
      </c>
      <c r="F13195" s="32"/>
      <c r="G13195" s="32"/>
      <c r="H13195" s="32"/>
      <c r="I13195" s="31"/>
      <c r="J13195" s="31"/>
      <c r="K13195" s="31"/>
      <c r="L13195" s="31"/>
      <c r="M13195" s="31"/>
      <c r="N13195" s="31"/>
      <c r="O13195" s="31"/>
      <c r="P13195" s="31"/>
      <c r="Q13195" s="31"/>
      <c r="R13195" s="31"/>
      <c r="S13195" s="31"/>
      <c r="T13195" s="31"/>
      <c r="U13195" s="31"/>
      <c r="V13195" s="31"/>
      <c r="W13195" s="31"/>
      <c r="X13195" s="31"/>
      <c r="Y13195" s="31"/>
      <c r="Z13195" s="31"/>
      <c r="AA13195" s="31"/>
      <c r="AB13195" s="31"/>
      <c r="AC13195" s="31"/>
      <c r="AD13195" s="31"/>
      <c r="AE13195" s="31"/>
      <c r="AF13195" s="31"/>
      <c r="AG13195" s="31"/>
      <c r="AH13195" s="31"/>
      <c r="AI13195" s="31"/>
      <c r="AJ13195" s="31"/>
      <c r="AK13195" s="31"/>
      <c r="AL13195" s="31"/>
      <c r="AO13195" s="376"/>
    </row>
    <row r="13196" spans="1:41" x14ac:dyDescent="0.25">
      <c r="A13196" s="44" t="s">
        <v>14542</v>
      </c>
      <c r="B13196" s="44" t="s">
        <v>3910</v>
      </c>
      <c r="C13196" s="45" t="s">
        <v>14543</v>
      </c>
      <c r="D13196" s="46" t="s">
        <v>21328</v>
      </c>
      <c r="E13196" s="46">
        <v>46583</v>
      </c>
      <c r="AO13196" s="376"/>
    </row>
    <row r="13197" spans="1:41" x14ac:dyDescent="0.3">
      <c r="A13197" s="57" t="s">
        <v>17185</v>
      </c>
      <c r="B13197" s="57" t="s">
        <v>2173</v>
      </c>
      <c r="C13197" s="62">
        <v>24030</v>
      </c>
      <c r="D13197" s="62" t="s">
        <v>20886</v>
      </c>
      <c r="E13197" s="60">
        <v>47057</v>
      </c>
      <c r="F13197" s="32"/>
      <c r="G13197" s="32"/>
      <c r="H13197" s="32"/>
      <c r="I13197" s="31"/>
      <c r="J13197" s="31"/>
      <c r="K13197" s="31"/>
      <c r="L13197" s="31"/>
      <c r="M13197" s="31"/>
      <c r="N13197" s="31"/>
      <c r="O13197" s="31"/>
      <c r="P13197" s="31"/>
      <c r="Q13197" s="31"/>
      <c r="R13197" s="31"/>
      <c r="S13197" s="31"/>
      <c r="T13197" s="31"/>
      <c r="U13197" s="31"/>
      <c r="V13197" s="31"/>
      <c r="W13197" s="31"/>
      <c r="X13197" s="31"/>
      <c r="Y13197" s="31"/>
      <c r="Z13197" s="31"/>
      <c r="AA13197" s="31"/>
      <c r="AB13197" s="31"/>
      <c r="AC13197" s="31"/>
      <c r="AD13197" s="31"/>
      <c r="AE13197" s="31"/>
      <c r="AF13197" s="31"/>
      <c r="AG13197" s="31"/>
      <c r="AH13197" s="31"/>
      <c r="AI13197" s="31"/>
      <c r="AJ13197" s="31"/>
      <c r="AK13197" s="31"/>
      <c r="AL13197" s="31"/>
      <c r="AO13197" s="376"/>
    </row>
    <row r="13198" spans="1:41" x14ac:dyDescent="0.3">
      <c r="A13198" s="57" t="s">
        <v>17185</v>
      </c>
      <c r="B13198" s="92" t="s">
        <v>3682</v>
      </c>
      <c r="C13198" s="93" t="s">
        <v>19106</v>
      </c>
      <c r="D13198" s="93" t="s">
        <v>3681</v>
      </c>
      <c r="E13198" s="94">
        <v>48029</v>
      </c>
      <c r="F13198" s="93"/>
      <c r="G13198" s="93"/>
      <c r="H13198" s="93"/>
      <c r="I13198" s="99"/>
      <c r="J13198" s="99"/>
      <c r="K13198" s="99"/>
      <c r="L13198" s="99"/>
      <c r="M13198" s="99"/>
      <c r="N13198" s="99"/>
      <c r="O13198" s="99"/>
      <c r="P13198" s="99"/>
      <c r="Q13198" s="99"/>
      <c r="R13198" s="99"/>
      <c r="S13198" s="99"/>
      <c r="T13198" s="99"/>
      <c r="U13198" s="99"/>
      <c r="V13198" s="99"/>
      <c r="W13198" s="99"/>
      <c r="X13198" s="99"/>
      <c r="Y13198" s="99"/>
      <c r="Z13198" s="99"/>
      <c r="AA13198" s="99"/>
      <c r="AB13198" s="99"/>
      <c r="AC13198" s="99"/>
      <c r="AD13198" s="99"/>
      <c r="AE13198" s="99"/>
      <c r="AF13198" s="99"/>
      <c r="AG13198" s="99"/>
      <c r="AH13198" s="31"/>
      <c r="AI13198" s="31"/>
      <c r="AJ13198" s="31"/>
      <c r="AK13198" s="31"/>
      <c r="AL13198" s="31"/>
      <c r="AO13198" s="376"/>
    </row>
    <row r="13199" spans="1:41" x14ac:dyDescent="0.3">
      <c r="A13199" s="333" t="s">
        <v>19021</v>
      </c>
      <c r="B13199" s="333" t="s">
        <v>1159</v>
      </c>
      <c r="C13199" s="125" t="s">
        <v>19092</v>
      </c>
      <c r="D13199" s="32" t="s">
        <v>20309</v>
      </c>
      <c r="E13199" s="125" t="s">
        <v>9249</v>
      </c>
      <c r="F13199" s="125" t="s">
        <v>1189</v>
      </c>
      <c r="G13199" s="125" t="s">
        <v>1190</v>
      </c>
      <c r="AO13199" s="376"/>
    </row>
    <row r="13200" spans="1:41" x14ac:dyDescent="0.25">
      <c r="A13200" s="44" t="s">
        <v>9610</v>
      </c>
      <c r="B13200" s="44" t="s">
        <v>21421</v>
      </c>
      <c r="C13200" s="45" t="s">
        <v>21184</v>
      </c>
      <c r="D13200" s="45" t="s">
        <v>21447</v>
      </c>
      <c r="E13200" s="46">
        <v>46630</v>
      </c>
      <c r="AO13200" s="376"/>
    </row>
    <row r="13201" spans="1:41" x14ac:dyDescent="0.25">
      <c r="A13201" s="44" t="s">
        <v>18152</v>
      </c>
      <c r="B13201" s="44" t="s">
        <v>5321</v>
      </c>
      <c r="C13201" s="45">
        <v>26010401</v>
      </c>
      <c r="D13201" s="45" t="s">
        <v>11363</v>
      </c>
      <c r="E13201" s="45" t="s">
        <v>17459</v>
      </c>
      <c r="AO13201" s="376"/>
    </row>
    <row r="13202" spans="1:41" x14ac:dyDescent="0.25">
      <c r="A13202" s="44" t="s">
        <v>18152</v>
      </c>
      <c r="B13202" s="44" t="s">
        <v>3176</v>
      </c>
      <c r="C13202" s="45">
        <v>26010402</v>
      </c>
      <c r="D13202" s="45" t="s">
        <v>11363</v>
      </c>
      <c r="E13202" s="45" t="s">
        <v>17459</v>
      </c>
      <c r="AO13202" s="376"/>
    </row>
    <row r="13203" spans="1:41" x14ac:dyDescent="0.25">
      <c r="A13203" s="44" t="s">
        <v>18152</v>
      </c>
      <c r="B13203" s="44" t="s">
        <v>925</v>
      </c>
      <c r="C13203" s="45">
        <v>260601</v>
      </c>
      <c r="D13203" s="45" t="s">
        <v>11363</v>
      </c>
      <c r="E13203" s="45" t="s">
        <v>17341</v>
      </c>
      <c r="AO13203" s="376"/>
    </row>
    <row r="13204" spans="1:41" x14ac:dyDescent="0.25">
      <c r="A13204" s="44" t="s">
        <v>18152</v>
      </c>
      <c r="B13204" s="44" t="s">
        <v>936</v>
      </c>
      <c r="C13204" s="45">
        <v>260703</v>
      </c>
      <c r="D13204" s="45" t="s">
        <v>11363</v>
      </c>
      <c r="E13204" s="45" t="s">
        <v>11150</v>
      </c>
      <c r="AO13204" s="376"/>
    </row>
    <row r="13205" spans="1:41" x14ac:dyDescent="0.3">
      <c r="A13205" s="333" t="s">
        <v>19022</v>
      </c>
      <c r="B13205" s="333" t="s">
        <v>6928</v>
      </c>
      <c r="C13205" s="125" t="s">
        <v>19094</v>
      </c>
      <c r="D13205" s="32" t="s">
        <v>20309</v>
      </c>
      <c r="E13205" s="125" t="s">
        <v>9249</v>
      </c>
      <c r="F13205" s="125" t="s">
        <v>1189</v>
      </c>
      <c r="G13205" s="125" t="s">
        <v>1190</v>
      </c>
      <c r="AO13205" s="376"/>
    </row>
    <row r="13206" spans="1:41" x14ac:dyDescent="0.3">
      <c r="A13206" s="92" t="s">
        <v>12994</v>
      </c>
      <c r="B13206" s="92" t="s">
        <v>3994</v>
      </c>
      <c r="C13206" s="318" t="s">
        <v>4759</v>
      </c>
      <c r="D13206" s="318" t="s">
        <v>13017</v>
      </c>
      <c r="E13206" s="320">
        <v>46752</v>
      </c>
      <c r="F13206" s="93"/>
      <c r="G13206" s="93"/>
      <c r="H13206" s="93"/>
      <c r="I13206" s="99"/>
      <c r="J13206" s="99"/>
      <c r="K13206" s="99"/>
      <c r="L13206" s="99"/>
      <c r="M13206" s="99"/>
      <c r="N13206" s="99"/>
      <c r="O13206" s="99"/>
      <c r="P13206" s="99"/>
      <c r="Q13206" s="99"/>
      <c r="R13206" s="99"/>
      <c r="S13206" s="99"/>
      <c r="T13206" s="99"/>
      <c r="U13206" s="99"/>
      <c r="V13206" s="99"/>
      <c r="W13206" s="99"/>
      <c r="X13206" s="99"/>
      <c r="Y13206" s="99"/>
      <c r="Z13206" s="99"/>
      <c r="AA13206" s="99"/>
      <c r="AB13206" s="99"/>
      <c r="AC13206" s="99"/>
      <c r="AD13206" s="99"/>
      <c r="AE13206" s="99"/>
      <c r="AF13206" s="99"/>
      <c r="AG13206" s="99"/>
      <c r="AH13206" s="31"/>
      <c r="AI13206" s="31"/>
      <c r="AJ13206" s="31"/>
      <c r="AK13206" s="31"/>
      <c r="AL13206" s="31"/>
      <c r="AO13206" s="376"/>
    </row>
    <row r="13207" spans="1:41" x14ac:dyDescent="0.3">
      <c r="A13207" s="57" t="s">
        <v>4701</v>
      </c>
      <c r="B13207" s="57" t="s">
        <v>3994</v>
      </c>
      <c r="C13207" s="62" t="s">
        <v>4754</v>
      </c>
      <c r="D13207" s="62" t="s">
        <v>20886</v>
      </c>
      <c r="E13207" s="368" t="s">
        <v>9707</v>
      </c>
      <c r="F13207" s="32"/>
      <c r="G13207" s="32"/>
      <c r="H13207" s="32"/>
      <c r="I13207" s="31"/>
      <c r="J13207" s="31"/>
      <c r="K13207" s="31"/>
      <c r="L13207" s="31"/>
      <c r="M13207" s="31"/>
      <c r="N13207" s="31"/>
      <c r="O13207" s="31"/>
      <c r="P13207" s="31"/>
      <c r="Q13207" s="31"/>
      <c r="R13207" s="31"/>
      <c r="S13207" s="31"/>
      <c r="T13207" s="31"/>
      <c r="U13207" s="31"/>
      <c r="V13207" s="31"/>
      <c r="W13207" s="31"/>
      <c r="X13207" s="31"/>
      <c r="Y13207" s="31"/>
      <c r="Z13207" s="31"/>
      <c r="AA13207" s="31"/>
      <c r="AB13207" s="31"/>
      <c r="AC13207" s="31"/>
      <c r="AD13207" s="31"/>
      <c r="AE13207" s="31"/>
      <c r="AF13207" s="31"/>
      <c r="AG13207" s="31"/>
      <c r="AH13207" s="31"/>
      <c r="AI13207" s="31"/>
      <c r="AJ13207" s="31"/>
      <c r="AK13207" s="31"/>
      <c r="AL13207" s="31"/>
      <c r="AO13207" s="376"/>
    </row>
    <row r="13208" spans="1:41" x14ac:dyDescent="0.3">
      <c r="A13208" s="333" t="s">
        <v>8666</v>
      </c>
      <c r="B13208" s="333" t="s">
        <v>1154</v>
      </c>
      <c r="C13208" s="125" t="s">
        <v>10117</v>
      </c>
      <c r="D13208" s="32" t="s">
        <v>20309</v>
      </c>
      <c r="E13208" s="125" t="s">
        <v>5139</v>
      </c>
      <c r="F13208" s="125" t="s">
        <v>1189</v>
      </c>
      <c r="G13208" s="125" t="s">
        <v>1189</v>
      </c>
      <c r="AO13208" s="376"/>
    </row>
    <row r="13209" spans="1:41" x14ac:dyDescent="0.25">
      <c r="A13209" s="44" t="s">
        <v>12725</v>
      </c>
      <c r="B13209" s="44" t="s">
        <v>199</v>
      </c>
      <c r="C13209" s="45">
        <v>241001</v>
      </c>
      <c r="D13209" s="45" t="s">
        <v>11363</v>
      </c>
      <c r="E13209" s="45" t="s">
        <v>5332</v>
      </c>
      <c r="AO13209" s="376"/>
    </row>
    <row r="13210" spans="1:41" x14ac:dyDescent="0.25">
      <c r="A13210" s="44" t="s">
        <v>12725</v>
      </c>
      <c r="B13210" s="44" t="s">
        <v>5321</v>
      </c>
      <c r="C13210" s="45">
        <v>25010401</v>
      </c>
      <c r="D13210" s="45" t="s">
        <v>11363</v>
      </c>
      <c r="E13210" s="45" t="s">
        <v>12564</v>
      </c>
      <c r="AO13210" s="376"/>
    </row>
    <row r="13211" spans="1:41" x14ac:dyDescent="0.25">
      <c r="A13211" s="44" t="s">
        <v>12725</v>
      </c>
      <c r="B13211" s="44" t="s">
        <v>3176</v>
      </c>
      <c r="C13211" s="45">
        <v>25010402</v>
      </c>
      <c r="D13211" s="45" t="s">
        <v>11363</v>
      </c>
      <c r="E13211" s="45" t="s">
        <v>12564</v>
      </c>
      <c r="AO13211" s="376"/>
    </row>
    <row r="13212" spans="1:41" x14ac:dyDescent="0.25">
      <c r="A13212" s="44" t="s">
        <v>13377</v>
      </c>
      <c r="B13212" s="44" t="s">
        <v>2477</v>
      </c>
      <c r="C13212" s="45" t="s">
        <v>8008</v>
      </c>
      <c r="D13212" s="45" t="s">
        <v>2147</v>
      </c>
      <c r="E13212" s="64">
        <v>46588</v>
      </c>
      <c r="F13212" s="93"/>
      <c r="G13212" s="93"/>
      <c r="H13212" s="93"/>
      <c r="I13212" s="99"/>
      <c r="J13212" s="99"/>
      <c r="K13212" s="99"/>
      <c r="L13212" s="99"/>
      <c r="M13212" s="99"/>
      <c r="N13212" s="99"/>
      <c r="O13212" s="99"/>
      <c r="P13212" s="99"/>
      <c r="Q13212" s="99"/>
      <c r="R13212" s="99"/>
      <c r="S13212" s="99"/>
      <c r="T13212" s="99"/>
      <c r="U13212" s="99"/>
      <c r="V13212" s="99"/>
      <c r="W13212" s="99"/>
      <c r="X13212" s="99"/>
      <c r="Y13212" s="99"/>
      <c r="Z13212" s="99"/>
      <c r="AA13212" s="99"/>
      <c r="AB13212" s="99"/>
      <c r="AC13212" s="99"/>
      <c r="AD13212" s="99"/>
      <c r="AE13212" s="99"/>
      <c r="AF13212" s="99"/>
      <c r="AG13212" s="99"/>
      <c r="AH13212" s="31"/>
      <c r="AI13212" s="31"/>
      <c r="AJ13212" s="31"/>
      <c r="AK13212" s="31"/>
      <c r="AL13212" s="31"/>
      <c r="AO13212" s="376"/>
    </row>
    <row r="13213" spans="1:41" x14ac:dyDescent="0.25">
      <c r="A13213" s="91" t="s">
        <v>2801</v>
      </c>
      <c r="B13213" s="92" t="s">
        <v>19284</v>
      </c>
      <c r="C13213" s="93" t="s">
        <v>19285</v>
      </c>
      <c r="D13213" s="93" t="s">
        <v>1201</v>
      </c>
      <c r="E13213" s="94">
        <v>46582</v>
      </c>
      <c r="F13213" s="93"/>
      <c r="G13213" s="93"/>
      <c r="H13213" s="93"/>
      <c r="I13213" s="99"/>
      <c r="J13213" s="99"/>
      <c r="K13213" s="99"/>
      <c r="L13213" s="99"/>
      <c r="M13213" s="99"/>
      <c r="N13213" s="99"/>
      <c r="O13213" s="99"/>
      <c r="P13213" s="99"/>
      <c r="Q13213" s="99"/>
      <c r="R13213" s="99"/>
      <c r="S13213" s="99"/>
      <c r="T13213" s="99"/>
      <c r="U13213" s="99"/>
      <c r="V13213" s="99"/>
      <c r="W13213" s="99"/>
      <c r="X13213" s="99"/>
      <c r="Y13213" s="99"/>
      <c r="Z13213" s="99"/>
      <c r="AA13213" s="99"/>
      <c r="AB13213" s="99"/>
      <c r="AC13213" s="99"/>
      <c r="AD13213" s="99"/>
      <c r="AE13213" s="99"/>
      <c r="AF13213" s="99"/>
      <c r="AG13213" s="99"/>
      <c r="AH13213" s="31"/>
      <c r="AI13213" s="31"/>
      <c r="AJ13213" s="31"/>
      <c r="AK13213" s="31"/>
      <c r="AL13213" s="31"/>
      <c r="AO13213" s="376"/>
    </row>
    <row r="13214" spans="1:41" x14ac:dyDescent="0.3">
      <c r="A13214" s="99" t="s">
        <v>13401</v>
      </c>
      <c r="B13214" s="92" t="s">
        <v>13413</v>
      </c>
      <c r="C13214" s="93" t="s">
        <v>13414</v>
      </c>
      <c r="D13214" s="93" t="s">
        <v>1201</v>
      </c>
      <c r="E13214" s="94">
        <v>47320</v>
      </c>
      <c r="F13214" s="93"/>
      <c r="G13214" s="93"/>
      <c r="H13214" s="93"/>
      <c r="I13214" s="99"/>
      <c r="J13214" s="99"/>
      <c r="K13214" s="99"/>
      <c r="L13214" s="99"/>
      <c r="M13214" s="99"/>
      <c r="N13214" s="99"/>
      <c r="O13214" s="99"/>
      <c r="P13214" s="99"/>
      <c r="Q13214" s="99"/>
      <c r="R13214" s="99"/>
      <c r="S13214" s="99"/>
      <c r="T13214" s="99"/>
      <c r="U13214" s="99"/>
      <c r="V13214" s="99"/>
      <c r="W13214" s="99"/>
      <c r="X13214" s="99"/>
      <c r="Y13214" s="99"/>
      <c r="Z13214" s="99"/>
      <c r="AA13214" s="99"/>
      <c r="AB13214" s="99"/>
      <c r="AC13214" s="99"/>
      <c r="AD13214" s="99"/>
      <c r="AE13214" s="99"/>
      <c r="AF13214" s="99"/>
      <c r="AG13214" s="99"/>
      <c r="AH13214" s="31"/>
      <c r="AI13214" s="31"/>
      <c r="AJ13214" s="31"/>
      <c r="AK13214" s="31"/>
      <c r="AL13214" s="31"/>
      <c r="AO13214" s="376"/>
    </row>
    <row r="13215" spans="1:41" x14ac:dyDescent="0.3">
      <c r="A13215" s="131" t="s">
        <v>5650</v>
      </c>
      <c r="B13215" s="131" t="s">
        <v>2887</v>
      </c>
      <c r="C13215" s="146" t="s">
        <v>7773</v>
      </c>
      <c r="D13215" s="146" t="s">
        <v>3869</v>
      </c>
      <c r="E13215" s="107">
        <v>45442</v>
      </c>
      <c r="F13215" s="93"/>
      <c r="G13215" s="93"/>
      <c r="H13215" s="93"/>
      <c r="I13215" s="99"/>
      <c r="J13215" s="99"/>
      <c r="K13215" s="99"/>
      <c r="L13215" s="99"/>
      <c r="M13215" s="99"/>
      <c r="N13215" s="99"/>
      <c r="O13215" s="99"/>
      <c r="P13215" s="99"/>
      <c r="Q13215" s="99"/>
      <c r="R13215" s="99"/>
      <c r="S13215" s="99"/>
      <c r="T13215" s="99"/>
      <c r="U13215" s="99"/>
      <c r="V13215" s="99"/>
      <c r="W13215" s="99"/>
      <c r="X13215" s="99"/>
      <c r="Y13215" s="99"/>
      <c r="Z13215" s="99"/>
      <c r="AA13215" s="99"/>
      <c r="AB13215" s="99"/>
      <c r="AC13215" s="99"/>
      <c r="AD13215" s="99"/>
      <c r="AE13215" s="99"/>
      <c r="AF13215" s="99"/>
      <c r="AG13215" s="99"/>
      <c r="AH13215" s="31"/>
      <c r="AI13215" s="31"/>
      <c r="AJ13215" s="31"/>
      <c r="AK13215" s="31"/>
      <c r="AL13215" s="31"/>
      <c r="AO13215" s="376"/>
    </row>
    <row r="13216" spans="1:41" x14ac:dyDescent="0.25">
      <c r="A13216" s="44" t="s">
        <v>16466</v>
      </c>
      <c r="B13216" s="44" t="s">
        <v>21343</v>
      </c>
      <c r="C13216" s="45" t="s">
        <v>16459</v>
      </c>
      <c r="D13216" s="45" t="s">
        <v>21447</v>
      </c>
      <c r="E13216" s="46">
        <v>46752</v>
      </c>
      <c r="AO13216" s="376"/>
    </row>
    <row r="13217" spans="1:41" x14ac:dyDescent="0.25">
      <c r="A13217" s="44" t="s">
        <v>8907</v>
      </c>
      <c r="B13217" s="44" t="s">
        <v>15067</v>
      </c>
      <c r="C13217" s="45" t="s">
        <v>9163</v>
      </c>
      <c r="D13217" s="367" t="s">
        <v>3696</v>
      </c>
      <c r="E13217" s="328">
        <f>DATE(2026,11,22)</f>
        <v>46348</v>
      </c>
      <c r="F13217" s="32"/>
      <c r="G13217" s="32"/>
      <c r="H13217" s="32"/>
      <c r="I13217" s="31"/>
      <c r="J13217" s="31"/>
      <c r="K13217" s="31"/>
      <c r="L13217" s="31"/>
      <c r="M13217" s="31"/>
      <c r="N13217" s="31"/>
      <c r="O13217" s="31"/>
      <c r="P13217" s="31"/>
      <c r="Q13217" s="31"/>
      <c r="R13217" s="31"/>
      <c r="S13217" s="31"/>
      <c r="T13217" s="31"/>
      <c r="U13217" s="31"/>
      <c r="V13217" s="31"/>
      <c r="W13217" s="31"/>
      <c r="X13217" s="31"/>
      <c r="Y13217" s="31"/>
      <c r="Z13217" s="31"/>
      <c r="AA13217" s="31"/>
      <c r="AB13217" s="31"/>
      <c r="AC13217" s="31"/>
      <c r="AD13217" s="31"/>
      <c r="AE13217" s="31"/>
      <c r="AF13217" s="31"/>
      <c r="AG13217" s="31"/>
      <c r="AH13217" s="31"/>
      <c r="AI13217" s="31"/>
      <c r="AJ13217" s="31"/>
      <c r="AK13217" s="31"/>
      <c r="AL13217" s="31"/>
      <c r="AO13217" s="376"/>
    </row>
    <row r="13218" spans="1:41" x14ac:dyDescent="0.25">
      <c r="A13218" s="44" t="s">
        <v>7893</v>
      </c>
      <c r="B13218" s="44" t="s">
        <v>5134</v>
      </c>
      <c r="C13218" s="45">
        <v>230807</v>
      </c>
      <c r="D13218" s="45" t="s">
        <v>11363</v>
      </c>
      <c r="E13218" s="45" t="s">
        <v>8282</v>
      </c>
      <c r="AO13218" s="376"/>
    </row>
    <row r="13219" spans="1:41" x14ac:dyDescent="0.25">
      <c r="A13219" s="44" t="s">
        <v>13274</v>
      </c>
      <c r="B13219" s="44" t="s">
        <v>17497</v>
      </c>
      <c r="C13219" s="45">
        <v>24060301</v>
      </c>
      <c r="D13219" s="45" t="s">
        <v>11363</v>
      </c>
      <c r="E13219" s="45" t="s">
        <v>4962</v>
      </c>
      <c r="AO13219" s="376"/>
    </row>
    <row r="13220" spans="1:41" x14ac:dyDescent="0.25">
      <c r="A13220" s="44" t="s">
        <v>13274</v>
      </c>
      <c r="B13220" s="44" t="s">
        <v>10361</v>
      </c>
      <c r="C13220" s="45">
        <v>24060302</v>
      </c>
      <c r="D13220" s="45" t="s">
        <v>11363</v>
      </c>
      <c r="E13220" s="45" t="s">
        <v>4962</v>
      </c>
      <c r="AO13220" s="376"/>
    </row>
    <row r="13221" spans="1:41" x14ac:dyDescent="0.25">
      <c r="A13221" s="44" t="s">
        <v>13274</v>
      </c>
      <c r="B13221" s="44" t="s">
        <v>199</v>
      </c>
      <c r="C13221" s="45">
        <v>241001</v>
      </c>
      <c r="D13221" s="45" t="s">
        <v>11363</v>
      </c>
      <c r="E13221" s="45" t="s">
        <v>5332</v>
      </c>
      <c r="AO13221" s="376"/>
    </row>
    <row r="13222" spans="1:41" x14ac:dyDescent="0.25">
      <c r="A13222" s="44" t="s">
        <v>13274</v>
      </c>
      <c r="B13222" s="44" t="s">
        <v>17452</v>
      </c>
      <c r="C13222" s="45">
        <v>25010501</v>
      </c>
      <c r="D13222" s="45" t="s">
        <v>11363</v>
      </c>
      <c r="E13222" s="45" t="s">
        <v>12551</v>
      </c>
      <c r="AO13222" s="376"/>
    </row>
    <row r="13223" spans="1:41" x14ac:dyDescent="0.25">
      <c r="A13223" s="44" t="s">
        <v>13274</v>
      </c>
      <c r="B13223" s="44" t="s">
        <v>5129</v>
      </c>
      <c r="C13223" s="45">
        <v>25010502</v>
      </c>
      <c r="D13223" s="45" t="s">
        <v>11363</v>
      </c>
      <c r="E13223" s="45" t="s">
        <v>12551</v>
      </c>
      <c r="AO13223" s="376"/>
    </row>
    <row r="13224" spans="1:41" x14ac:dyDescent="0.25">
      <c r="A13224" s="44" t="s">
        <v>13274</v>
      </c>
      <c r="B13224" s="44" t="s">
        <v>5321</v>
      </c>
      <c r="C13224" s="45">
        <v>25010401</v>
      </c>
      <c r="D13224" s="45" t="s">
        <v>11363</v>
      </c>
      <c r="E13224" s="45" t="s">
        <v>12564</v>
      </c>
      <c r="AO13224" s="376"/>
    </row>
    <row r="13225" spans="1:41" x14ac:dyDescent="0.25">
      <c r="A13225" s="44" t="s">
        <v>13274</v>
      </c>
      <c r="B13225" s="44" t="s">
        <v>3176</v>
      </c>
      <c r="C13225" s="45">
        <v>25010402</v>
      </c>
      <c r="D13225" s="45" t="s">
        <v>11363</v>
      </c>
      <c r="E13225" s="45" t="s">
        <v>12564</v>
      </c>
      <c r="AO13225" s="376"/>
    </row>
    <row r="13226" spans="1:41" x14ac:dyDescent="0.25">
      <c r="A13226" s="44" t="s">
        <v>15885</v>
      </c>
      <c r="B13226" s="44" t="s">
        <v>3474</v>
      </c>
      <c r="C13226" s="45">
        <v>250503</v>
      </c>
      <c r="D13226" s="45" t="s">
        <v>11363</v>
      </c>
      <c r="E13226" s="45" t="s">
        <v>15608</v>
      </c>
      <c r="AO13226" s="376"/>
    </row>
    <row r="13227" spans="1:41" x14ac:dyDescent="0.3">
      <c r="A13227" s="333" t="s">
        <v>12386</v>
      </c>
      <c r="B13227" s="333" t="s">
        <v>4817</v>
      </c>
      <c r="C13227" s="125" t="s">
        <v>13321</v>
      </c>
      <c r="D13227" s="32" t="s">
        <v>20309</v>
      </c>
      <c r="E13227" s="125" t="s">
        <v>12551</v>
      </c>
      <c r="F13227" s="125" t="s">
        <v>1189</v>
      </c>
      <c r="G13227" s="125" t="s">
        <v>1190</v>
      </c>
      <c r="AO13227" s="376"/>
    </row>
    <row r="13228" spans="1:41" x14ac:dyDescent="0.25">
      <c r="A13228" s="44" t="s">
        <v>8908</v>
      </c>
      <c r="B13228" s="44" t="s">
        <v>14714</v>
      </c>
      <c r="C13228" s="45" t="s">
        <v>6642</v>
      </c>
      <c r="D13228" s="367" t="s">
        <v>3696</v>
      </c>
      <c r="E13228" s="328">
        <f>DATE(2027,2,3)</f>
        <v>46421</v>
      </c>
      <c r="F13228" s="32"/>
      <c r="G13228" s="32"/>
      <c r="H13228" s="32"/>
      <c r="I13228" s="31"/>
      <c r="J13228" s="31"/>
      <c r="K13228" s="31"/>
      <c r="L13228" s="31"/>
      <c r="M13228" s="31"/>
      <c r="N13228" s="31"/>
      <c r="O13228" s="31"/>
      <c r="P13228" s="31"/>
      <c r="Q13228" s="31"/>
      <c r="R13228" s="31"/>
      <c r="S13228" s="31"/>
      <c r="T13228" s="31"/>
      <c r="U13228" s="31"/>
      <c r="V13228" s="31"/>
      <c r="W13228" s="31"/>
      <c r="X13228" s="31"/>
      <c r="Y13228" s="31"/>
      <c r="Z13228" s="31"/>
      <c r="AA13228" s="31"/>
      <c r="AB13228" s="31"/>
      <c r="AC13228" s="31"/>
      <c r="AD13228" s="31"/>
      <c r="AE13228" s="31"/>
      <c r="AF13228" s="31"/>
      <c r="AG13228" s="31"/>
      <c r="AH13228" s="31"/>
      <c r="AI13228" s="31"/>
      <c r="AJ13228" s="31"/>
      <c r="AK13228" s="31"/>
      <c r="AL13228" s="31"/>
      <c r="AO13228" s="376"/>
    </row>
    <row r="13229" spans="1:41" x14ac:dyDescent="0.25">
      <c r="A13229" s="44" t="s">
        <v>16801</v>
      </c>
      <c r="B13229" s="44" t="s">
        <v>16802</v>
      </c>
      <c r="C13229" s="45" t="s">
        <v>17061</v>
      </c>
      <c r="D13229" s="367" t="s">
        <v>3696</v>
      </c>
      <c r="E13229" s="328">
        <f>DATE(2029,12,2)</f>
        <v>47454</v>
      </c>
      <c r="F13229" s="32"/>
      <c r="G13229" s="32"/>
      <c r="H13229" s="32"/>
      <c r="I13229" s="31"/>
      <c r="J13229" s="31"/>
      <c r="K13229" s="31"/>
      <c r="L13229" s="31"/>
      <c r="M13229" s="31"/>
      <c r="N13229" s="31"/>
      <c r="O13229" s="31"/>
      <c r="P13229" s="31"/>
      <c r="Q13229" s="31"/>
      <c r="R13229" s="31"/>
      <c r="S13229" s="31"/>
      <c r="T13229" s="31"/>
      <c r="U13229" s="31"/>
      <c r="V13229" s="31"/>
      <c r="W13229" s="31"/>
      <c r="X13229" s="31"/>
      <c r="Y13229" s="31"/>
      <c r="Z13229" s="31"/>
      <c r="AA13229" s="31"/>
      <c r="AB13229" s="31"/>
      <c r="AC13229" s="31"/>
      <c r="AD13229" s="31"/>
      <c r="AE13229" s="31"/>
      <c r="AF13229" s="31"/>
      <c r="AG13229" s="31"/>
      <c r="AH13229" s="31"/>
      <c r="AI13229" s="31"/>
      <c r="AJ13229" s="31"/>
      <c r="AK13229" s="31"/>
      <c r="AL13229" s="31"/>
      <c r="AO13229" s="376"/>
    </row>
    <row r="13230" spans="1:41" x14ac:dyDescent="0.3">
      <c r="A13230" s="333" t="s">
        <v>19023</v>
      </c>
      <c r="B13230" s="333" t="s">
        <v>1170</v>
      </c>
      <c r="C13230" s="125" t="s">
        <v>19097</v>
      </c>
      <c r="D13230" s="32" t="s">
        <v>20309</v>
      </c>
      <c r="E13230" s="125" t="s">
        <v>9249</v>
      </c>
      <c r="F13230" s="125" t="s">
        <v>1190</v>
      </c>
      <c r="G13230" s="125" t="s">
        <v>1190</v>
      </c>
      <c r="AO13230" s="376"/>
    </row>
    <row r="13231" spans="1:41" x14ac:dyDescent="0.25">
      <c r="A13231" s="44" t="s">
        <v>6523</v>
      </c>
      <c r="B13231" s="44" t="s">
        <v>17463</v>
      </c>
      <c r="C13231" s="45">
        <v>260202</v>
      </c>
      <c r="D13231" s="45" t="s">
        <v>11363</v>
      </c>
      <c r="E13231" s="45" t="s">
        <v>9238</v>
      </c>
      <c r="AO13231" s="376"/>
    </row>
    <row r="13232" spans="1:41" x14ac:dyDescent="0.25">
      <c r="A13232" s="44" t="s">
        <v>15886</v>
      </c>
      <c r="B13232" s="44" t="s">
        <v>2186</v>
      </c>
      <c r="C13232" s="45">
        <v>25090101</v>
      </c>
      <c r="D13232" s="45" t="s">
        <v>11363</v>
      </c>
      <c r="E13232" s="45" t="s">
        <v>4972</v>
      </c>
      <c r="AO13232" s="376"/>
    </row>
    <row r="13233" spans="1:41" x14ac:dyDescent="0.25">
      <c r="A13233" s="44" t="s">
        <v>15886</v>
      </c>
      <c r="B13233" s="44" t="s">
        <v>3044</v>
      </c>
      <c r="C13233" s="45">
        <v>25090102</v>
      </c>
      <c r="D13233" s="45" t="s">
        <v>11363</v>
      </c>
      <c r="E13233" s="45" t="s">
        <v>4972</v>
      </c>
      <c r="AO13233" s="376"/>
    </row>
    <row r="13234" spans="1:41" x14ac:dyDescent="0.3">
      <c r="A13234" s="57" t="s">
        <v>20487</v>
      </c>
      <c r="B13234" s="92" t="s">
        <v>3682</v>
      </c>
      <c r="C13234" s="93" t="s">
        <v>19106</v>
      </c>
      <c r="D13234" s="93" t="s">
        <v>3681</v>
      </c>
      <c r="E13234" s="94">
        <v>48029</v>
      </c>
      <c r="F13234" s="93"/>
      <c r="G13234" s="93"/>
      <c r="H13234" s="93"/>
      <c r="I13234" s="99"/>
      <c r="J13234" s="99"/>
      <c r="K13234" s="99"/>
      <c r="L13234" s="99"/>
      <c r="M13234" s="99"/>
      <c r="N13234" s="99"/>
      <c r="O13234" s="99"/>
      <c r="P13234" s="99"/>
      <c r="Q13234" s="99"/>
      <c r="R13234" s="99"/>
      <c r="S13234" s="99"/>
      <c r="T13234" s="99"/>
      <c r="U13234" s="99"/>
      <c r="V13234" s="99"/>
      <c r="W13234" s="99"/>
      <c r="X13234" s="99"/>
      <c r="Y13234" s="99"/>
      <c r="Z13234" s="99"/>
      <c r="AA13234" s="99"/>
      <c r="AB13234" s="99"/>
      <c r="AC13234" s="99"/>
      <c r="AD13234" s="99"/>
      <c r="AE13234" s="99"/>
      <c r="AF13234" s="99"/>
      <c r="AG13234" s="99"/>
      <c r="AH13234" s="31"/>
      <c r="AI13234" s="31"/>
      <c r="AJ13234" s="31"/>
      <c r="AK13234" s="31"/>
      <c r="AL13234" s="31"/>
      <c r="AO13234" s="376"/>
    </row>
    <row r="13235" spans="1:41" x14ac:dyDescent="0.25">
      <c r="A13235" s="44" t="s">
        <v>8909</v>
      </c>
      <c r="B13235" s="319" t="s">
        <v>19553</v>
      </c>
      <c r="C13235" s="318" t="s">
        <v>19772</v>
      </c>
      <c r="D13235" s="93" t="s">
        <v>19934</v>
      </c>
      <c r="E13235" s="320">
        <v>46630</v>
      </c>
      <c r="F13235" s="93"/>
      <c r="G13235" s="93"/>
      <c r="H13235" s="93"/>
      <c r="I13235" s="99"/>
      <c r="J13235" s="99"/>
      <c r="K13235" s="99"/>
      <c r="L13235" s="99"/>
      <c r="M13235" s="99"/>
      <c r="N13235" s="99"/>
      <c r="O13235" s="99"/>
      <c r="P13235" s="99"/>
      <c r="Q13235" s="99"/>
      <c r="R13235" s="99"/>
      <c r="S13235" s="99"/>
      <c r="T13235" s="99"/>
      <c r="U13235" s="99"/>
      <c r="V13235" s="99"/>
      <c r="W13235" s="99"/>
      <c r="X13235" s="99"/>
      <c r="Y13235" s="99"/>
      <c r="Z13235" s="99"/>
      <c r="AA13235" s="99"/>
      <c r="AB13235" s="99"/>
      <c r="AC13235" s="99"/>
      <c r="AD13235" s="99"/>
      <c r="AE13235" s="99"/>
      <c r="AF13235" s="99"/>
      <c r="AG13235" s="99"/>
      <c r="AH13235" s="31"/>
      <c r="AI13235" s="31"/>
      <c r="AJ13235" s="31"/>
      <c r="AK13235" s="31"/>
      <c r="AL13235" s="31"/>
      <c r="AO13235" s="376"/>
    </row>
    <row r="13236" spans="1:41" x14ac:dyDescent="0.25">
      <c r="A13236" s="44" t="s">
        <v>8909</v>
      </c>
      <c r="B13236" s="44" t="s">
        <v>14777</v>
      </c>
      <c r="C13236" s="45" t="s">
        <v>6643</v>
      </c>
      <c r="D13236" s="367" t="s">
        <v>3696</v>
      </c>
      <c r="E13236" s="328">
        <f>DATE(2027,4,20)</f>
        <v>46497</v>
      </c>
      <c r="F13236" s="32"/>
      <c r="G13236" s="32"/>
      <c r="H13236" s="32"/>
      <c r="I13236" s="31"/>
      <c r="J13236" s="31"/>
      <c r="K13236" s="31"/>
      <c r="L13236" s="31"/>
      <c r="M13236" s="31"/>
      <c r="N13236" s="31"/>
      <c r="O13236" s="31"/>
      <c r="P13236" s="31"/>
      <c r="Q13236" s="31"/>
      <c r="R13236" s="31"/>
      <c r="S13236" s="31"/>
      <c r="T13236" s="31"/>
      <c r="U13236" s="31"/>
      <c r="V13236" s="31"/>
      <c r="W13236" s="31"/>
      <c r="X13236" s="31"/>
      <c r="Y13236" s="31"/>
      <c r="Z13236" s="31"/>
      <c r="AA13236" s="31"/>
      <c r="AB13236" s="31"/>
      <c r="AC13236" s="31"/>
      <c r="AD13236" s="31"/>
      <c r="AE13236" s="31"/>
      <c r="AF13236" s="31"/>
      <c r="AG13236" s="31"/>
      <c r="AH13236" s="31"/>
      <c r="AI13236" s="31"/>
      <c r="AJ13236" s="31"/>
      <c r="AK13236" s="31"/>
      <c r="AL13236" s="31"/>
      <c r="AO13236" s="376"/>
    </row>
    <row r="13237" spans="1:41" x14ac:dyDescent="0.25">
      <c r="A13237" s="44" t="s">
        <v>21804</v>
      </c>
      <c r="B13237" s="44" t="s">
        <v>9248</v>
      </c>
      <c r="C13237" s="45">
        <v>260105</v>
      </c>
      <c r="D13237" s="45" t="s">
        <v>11363</v>
      </c>
      <c r="E13237" s="45" t="s">
        <v>17625</v>
      </c>
      <c r="AO13237" s="376"/>
    </row>
    <row r="13238" spans="1:41" x14ac:dyDescent="0.25">
      <c r="A13238" s="44" t="s">
        <v>18153</v>
      </c>
      <c r="B13238" s="44" t="s">
        <v>9248</v>
      </c>
      <c r="C13238" s="45">
        <v>260105</v>
      </c>
      <c r="D13238" s="45" t="s">
        <v>11363</v>
      </c>
      <c r="E13238" s="45" t="s">
        <v>17625</v>
      </c>
      <c r="AO13238" s="376"/>
    </row>
    <row r="13239" spans="1:41" x14ac:dyDescent="0.25">
      <c r="A13239" s="44" t="s">
        <v>4061</v>
      </c>
      <c r="B13239" s="44" t="s">
        <v>1870</v>
      </c>
      <c r="C13239" s="45" t="s">
        <v>7120</v>
      </c>
      <c r="D13239" s="46" t="s">
        <v>21328</v>
      </c>
      <c r="E13239" s="46">
        <v>46495</v>
      </c>
      <c r="AO13239" s="376"/>
    </row>
    <row r="13240" spans="1:41" x14ac:dyDescent="0.25">
      <c r="A13240" s="44" t="s">
        <v>4061</v>
      </c>
      <c r="B13240" s="44" t="s">
        <v>1870</v>
      </c>
      <c r="C13240" s="45" t="s">
        <v>7120</v>
      </c>
      <c r="D13240" s="46" t="s">
        <v>21328</v>
      </c>
      <c r="E13240" s="46">
        <v>46495</v>
      </c>
      <c r="AO13240" s="376"/>
    </row>
    <row r="13241" spans="1:41" x14ac:dyDescent="0.25">
      <c r="A13241" s="44" t="s">
        <v>4061</v>
      </c>
      <c r="B13241" s="44" t="s">
        <v>1870</v>
      </c>
      <c r="C13241" s="45" t="s">
        <v>7120</v>
      </c>
      <c r="D13241" s="46" t="s">
        <v>21328</v>
      </c>
      <c r="E13241" s="46">
        <v>46495</v>
      </c>
      <c r="AO13241" s="376"/>
    </row>
    <row r="13242" spans="1:41" x14ac:dyDescent="0.3">
      <c r="A13242" s="333" t="s">
        <v>21291</v>
      </c>
      <c r="B13242" s="333" t="s">
        <v>247</v>
      </c>
      <c r="C13242" s="125" t="s">
        <v>21310</v>
      </c>
      <c r="D13242" s="32" t="s">
        <v>20309</v>
      </c>
      <c r="E13242" s="125" t="s">
        <v>9840</v>
      </c>
      <c r="F13242" s="125" t="s">
        <v>1189</v>
      </c>
      <c r="G13242" s="125" t="s">
        <v>1190</v>
      </c>
      <c r="AO13242" s="376"/>
    </row>
    <row r="13243" spans="1:41" x14ac:dyDescent="0.25">
      <c r="A13243" s="44" t="s">
        <v>8910</v>
      </c>
      <c r="B13243" s="44" t="s">
        <v>15069</v>
      </c>
      <c r="C13243" s="45" t="s">
        <v>9809</v>
      </c>
      <c r="D13243" s="367" t="s">
        <v>3696</v>
      </c>
      <c r="E13243" s="328">
        <f>DATE(2028,4,4)</f>
        <v>46847</v>
      </c>
      <c r="F13243" s="32"/>
      <c r="G13243" s="32"/>
      <c r="H13243" s="32"/>
      <c r="I13243" s="31"/>
      <c r="J13243" s="31"/>
      <c r="K13243" s="31"/>
      <c r="L13243" s="31"/>
      <c r="M13243" s="31"/>
      <c r="N13243" s="31"/>
      <c r="O13243" s="31"/>
      <c r="P13243" s="31"/>
      <c r="Q13243" s="31"/>
      <c r="R13243" s="31"/>
      <c r="S13243" s="31"/>
      <c r="T13243" s="31"/>
      <c r="U13243" s="31"/>
      <c r="V13243" s="31"/>
      <c r="W13243" s="31"/>
      <c r="X13243" s="31"/>
      <c r="Y13243" s="31"/>
      <c r="Z13243" s="31"/>
      <c r="AA13243" s="31"/>
      <c r="AB13243" s="31"/>
      <c r="AC13243" s="31"/>
      <c r="AD13243" s="31"/>
      <c r="AE13243" s="31"/>
      <c r="AF13243" s="31"/>
      <c r="AG13243" s="31"/>
      <c r="AH13243" s="31"/>
      <c r="AI13243" s="31"/>
      <c r="AJ13243" s="31"/>
      <c r="AK13243" s="31"/>
      <c r="AL13243" s="31"/>
      <c r="AO13243" s="376"/>
    </row>
    <row r="13244" spans="1:41" x14ac:dyDescent="0.25">
      <c r="A13244" s="44" t="s">
        <v>8910</v>
      </c>
      <c r="B13244" s="44" t="s">
        <v>14914</v>
      </c>
      <c r="C13244" s="45" t="s">
        <v>9808</v>
      </c>
      <c r="D13244" s="367" t="s">
        <v>3696</v>
      </c>
      <c r="E13244" s="328">
        <f>DATE(2028,3,27)</f>
        <v>46839</v>
      </c>
      <c r="F13244" s="32"/>
      <c r="G13244" s="32"/>
      <c r="H13244" s="32"/>
      <c r="I13244" s="31"/>
      <c r="J13244" s="31"/>
      <c r="K13244" s="31"/>
      <c r="L13244" s="31"/>
      <c r="M13244" s="31"/>
      <c r="N13244" s="31"/>
      <c r="O13244" s="31"/>
      <c r="P13244" s="31"/>
      <c r="Q13244" s="31"/>
      <c r="R13244" s="31"/>
      <c r="S13244" s="31"/>
      <c r="T13244" s="31"/>
      <c r="U13244" s="31"/>
      <c r="V13244" s="31"/>
      <c r="W13244" s="31"/>
      <c r="X13244" s="31"/>
      <c r="Y13244" s="31"/>
      <c r="Z13244" s="31"/>
      <c r="AA13244" s="31"/>
      <c r="AB13244" s="31"/>
      <c r="AC13244" s="31"/>
      <c r="AD13244" s="31"/>
      <c r="AE13244" s="31"/>
      <c r="AF13244" s="31"/>
      <c r="AG13244" s="31"/>
      <c r="AH13244" s="31"/>
      <c r="AI13244" s="31"/>
      <c r="AJ13244" s="31"/>
      <c r="AK13244" s="31"/>
      <c r="AL13244" s="31"/>
      <c r="AO13244" s="376"/>
    </row>
    <row r="13245" spans="1:41" x14ac:dyDescent="0.25">
      <c r="A13245" s="44" t="s">
        <v>8910</v>
      </c>
      <c r="B13245" s="44" t="s">
        <v>20967</v>
      </c>
      <c r="C13245" s="45" t="s">
        <v>9806</v>
      </c>
      <c r="D13245" s="367" t="s">
        <v>3696</v>
      </c>
      <c r="E13245" s="328">
        <f>DATE(2028,3,29)</f>
        <v>46841</v>
      </c>
      <c r="F13245" s="32"/>
      <c r="G13245" s="32"/>
      <c r="H13245" s="32"/>
      <c r="I13245" s="31"/>
      <c r="J13245" s="31"/>
      <c r="K13245" s="31"/>
      <c r="L13245" s="31"/>
      <c r="M13245" s="31"/>
      <c r="N13245" s="31"/>
      <c r="O13245" s="31"/>
      <c r="P13245" s="31"/>
      <c r="Q13245" s="31"/>
      <c r="R13245" s="31"/>
      <c r="S13245" s="31"/>
      <c r="T13245" s="31"/>
      <c r="U13245" s="31"/>
      <c r="V13245" s="31"/>
      <c r="W13245" s="31"/>
      <c r="X13245" s="31"/>
      <c r="Y13245" s="31"/>
      <c r="Z13245" s="31"/>
      <c r="AA13245" s="31"/>
      <c r="AB13245" s="31"/>
      <c r="AC13245" s="31"/>
      <c r="AD13245" s="31"/>
      <c r="AE13245" s="31"/>
      <c r="AF13245" s="31"/>
      <c r="AG13245" s="31"/>
      <c r="AH13245" s="31"/>
      <c r="AI13245" s="31"/>
      <c r="AJ13245" s="31"/>
      <c r="AK13245" s="31"/>
      <c r="AL13245" s="31"/>
      <c r="AO13245" s="376"/>
    </row>
    <row r="13246" spans="1:41" x14ac:dyDescent="0.25">
      <c r="A13246" s="44" t="s">
        <v>8910</v>
      </c>
      <c r="B13246" s="44" t="s">
        <v>14705</v>
      </c>
      <c r="C13246" s="45" t="s">
        <v>5109</v>
      </c>
      <c r="D13246" s="367" t="s">
        <v>3696</v>
      </c>
      <c r="E13246" s="328">
        <f>DATE(2026,11,7)</f>
        <v>46333</v>
      </c>
      <c r="F13246" s="32"/>
      <c r="G13246" s="32"/>
      <c r="H13246" s="32"/>
      <c r="I13246" s="31"/>
      <c r="J13246" s="31"/>
      <c r="K13246" s="31"/>
      <c r="L13246" s="31"/>
      <c r="M13246" s="31"/>
      <c r="N13246" s="31"/>
      <c r="O13246" s="31"/>
      <c r="P13246" s="31"/>
      <c r="Q13246" s="31"/>
      <c r="R13246" s="31"/>
      <c r="S13246" s="31"/>
      <c r="T13246" s="31"/>
      <c r="U13246" s="31"/>
      <c r="V13246" s="31"/>
      <c r="W13246" s="31"/>
      <c r="X13246" s="31"/>
      <c r="Y13246" s="31"/>
      <c r="Z13246" s="31"/>
      <c r="AA13246" s="31"/>
      <c r="AB13246" s="31"/>
      <c r="AC13246" s="31"/>
      <c r="AD13246" s="31"/>
      <c r="AE13246" s="31"/>
      <c r="AF13246" s="31"/>
      <c r="AG13246" s="31"/>
      <c r="AH13246" s="31"/>
      <c r="AI13246" s="31"/>
      <c r="AJ13246" s="31"/>
      <c r="AK13246" s="31"/>
      <c r="AL13246" s="31"/>
      <c r="AO13246" s="376"/>
    </row>
    <row r="13247" spans="1:41" x14ac:dyDescent="0.25">
      <c r="A13247" s="44" t="s">
        <v>8910</v>
      </c>
      <c r="B13247" s="44" t="s">
        <v>15068</v>
      </c>
      <c r="C13247" s="45" t="s">
        <v>9807</v>
      </c>
      <c r="D13247" s="367" t="s">
        <v>3696</v>
      </c>
      <c r="E13247" s="328">
        <f>DATE(2028,3,25)</f>
        <v>46837</v>
      </c>
      <c r="F13247" s="32"/>
      <c r="G13247" s="32"/>
      <c r="H13247" s="32"/>
      <c r="I13247" s="31"/>
      <c r="J13247" s="31"/>
      <c r="K13247" s="31"/>
      <c r="L13247" s="31"/>
      <c r="M13247" s="31"/>
      <c r="N13247" s="31"/>
      <c r="O13247" s="31"/>
      <c r="P13247" s="31"/>
      <c r="Q13247" s="31"/>
      <c r="R13247" s="31"/>
      <c r="S13247" s="31"/>
      <c r="T13247" s="31"/>
      <c r="U13247" s="31"/>
      <c r="V13247" s="31"/>
      <c r="W13247" s="31"/>
      <c r="X13247" s="31"/>
      <c r="Y13247" s="31"/>
      <c r="Z13247" s="31"/>
      <c r="AA13247" s="31"/>
      <c r="AB13247" s="31"/>
      <c r="AC13247" s="31"/>
      <c r="AD13247" s="31"/>
      <c r="AE13247" s="31"/>
      <c r="AF13247" s="31"/>
      <c r="AG13247" s="31"/>
      <c r="AH13247" s="31"/>
      <c r="AI13247" s="31"/>
      <c r="AJ13247" s="31"/>
      <c r="AK13247" s="31"/>
      <c r="AL13247" s="31"/>
      <c r="AO13247" s="376"/>
    </row>
    <row r="13248" spans="1:41" x14ac:dyDescent="0.3">
      <c r="A13248" s="333" t="s">
        <v>11074</v>
      </c>
      <c r="B13248" s="333" t="s">
        <v>4012</v>
      </c>
      <c r="C13248" s="125" t="s">
        <v>10968</v>
      </c>
      <c r="D13248" s="32" t="s">
        <v>20309</v>
      </c>
      <c r="E13248" s="125" t="s">
        <v>7420</v>
      </c>
      <c r="F13248" s="125" t="s">
        <v>1189</v>
      </c>
      <c r="G13248" s="125" t="s">
        <v>1190</v>
      </c>
      <c r="AO13248" s="376"/>
    </row>
    <row r="13249" spans="1:41" x14ac:dyDescent="0.25">
      <c r="A13249" s="44" t="s">
        <v>21805</v>
      </c>
      <c r="B13249" s="44" t="s">
        <v>21449</v>
      </c>
      <c r="C13249" s="45">
        <v>260504</v>
      </c>
      <c r="D13249" s="45" t="s">
        <v>11363</v>
      </c>
      <c r="E13249" s="45" t="s">
        <v>21450</v>
      </c>
      <c r="AO13249" s="376"/>
    </row>
    <row r="13250" spans="1:41" x14ac:dyDescent="0.25">
      <c r="A13250" s="44" t="s">
        <v>18154</v>
      </c>
      <c r="B13250" s="44" t="s">
        <v>5321</v>
      </c>
      <c r="C13250" s="45">
        <v>23010401</v>
      </c>
      <c r="D13250" s="45" t="s">
        <v>11363</v>
      </c>
      <c r="E13250" s="45" t="s">
        <v>5322</v>
      </c>
      <c r="AO13250" s="376"/>
    </row>
    <row r="13251" spans="1:41" x14ac:dyDescent="0.25">
      <c r="A13251" s="44" t="s">
        <v>13541</v>
      </c>
      <c r="B13251" s="44" t="s">
        <v>21399</v>
      </c>
      <c r="C13251" s="45" t="s">
        <v>13524</v>
      </c>
      <c r="D13251" s="45" t="s">
        <v>21447</v>
      </c>
      <c r="E13251" s="46">
        <v>46507</v>
      </c>
      <c r="AO13251" s="376"/>
    </row>
    <row r="13252" spans="1:41" x14ac:dyDescent="0.25">
      <c r="A13252" s="44" t="s">
        <v>15887</v>
      </c>
      <c r="B13252" s="44" t="s">
        <v>2350</v>
      </c>
      <c r="C13252" s="45">
        <v>250106</v>
      </c>
      <c r="D13252" s="45" t="s">
        <v>11363</v>
      </c>
      <c r="E13252" s="45" t="s">
        <v>11887</v>
      </c>
      <c r="AO13252" s="376"/>
    </row>
    <row r="13253" spans="1:41" x14ac:dyDescent="0.25">
      <c r="A13253" s="44" t="s">
        <v>599</v>
      </c>
      <c r="B13253" s="44" t="s">
        <v>21440</v>
      </c>
      <c r="C13253" s="45" t="s">
        <v>7331</v>
      </c>
      <c r="D13253" s="45" t="s">
        <v>21447</v>
      </c>
      <c r="E13253" s="46">
        <v>46599</v>
      </c>
      <c r="AO13253" s="376"/>
    </row>
    <row r="13254" spans="1:41" x14ac:dyDescent="0.25">
      <c r="A13254" s="44" t="s">
        <v>21806</v>
      </c>
      <c r="B13254" s="44" t="s">
        <v>21449</v>
      </c>
      <c r="C13254" s="45">
        <v>260504</v>
      </c>
      <c r="D13254" s="45" t="s">
        <v>11363</v>
      </c>
      <c r="E13254" s="45" t="s">
        <v>21450</v>
      </c>
      <c r="AO13254" s="376"/>
    </row>
    <row r="13255" spans="1:41" x14ac:dyDescent="0.25">
      <c r="A13255" s="44" t="s">
        <v>8410</v>
      </c>
      <c r="B13255" s="44" t="s">
        <v>928</v>
      </c>
      <c r="C13255" s="45">
        <v>231104</v>
      </c>
      <c r="D13255" s="45" t="s">
        <v>11363</v>
      </c>
      <c r="E13255" s="45" t="s">
        <v>8334</v>
      </c>
      <c r="AO13255" s="376"/>
    </row>
    <row r="13256" spans="1:41" x14ac:dyDescent="0.25">
      <c r="A13256" s="44" t="s">
        <v>8410</v>
      </c>
      <c r="B13256" s="44" t="s">
        <v>3475</v>
      </c>
      <c r="C13256" s="45">
        <v>260301</v>
      </c>
      <c r="D13256" s="45" t="s">
        <v>11363</v>
      </c>
      <c r="E13256" s="45" t="s">
        <v>17625</v>
      </c>
      <c r="AO13256" s="376"/>
    </row>
    <row r="13257" spans="1:41" x14ac:dyDescent="0.3">
      <c r="A13257" s="333" t="s">
        <v>15406</v>
      </c>
      <c r="B13257" s="333" t="s">
        <v>4821</v>
      </c>
      <c r="C13257" s="125" t="s">
        <v>15589</v>
      </c>
      <c r="D13257" s="32" t="s">
        <v>20309</v>
      </c>
      <c r="E13257" s="125" t="s">
        <v>9839</v>
      </c>
      <c r="F13257" s="125" t="s">
        <v>1189</v>
      </c>
      <c r="G13257" s="125" t="s">
        <v>1190</v>
      </c>
      <c r="AO13257" s="376"/>
    </row>
    <row r="13258" spans="1:41" ht="24" x14ac:dyDescent="0.25">
      <c r="A13258" s="44" t="s">
        <v>19403</v>
      </c>
      <c r="B13258" s="319" t="s">
        <v>19568</v>
      </c>
      <c r="C13258" s="318" t="s">
        <v>19773</v>
      </c>
      <c r="D13258" s="93" t="s">
        <v>19934</v>
      </c>
      <c r="E13258" s="320">
        <v>47299</v>
      </c>
      <c r="F13258" s="93"/>
      <c r="G13258" s="93"/>
      <c r="H13258" s="93"/>
      <c r="I13258" s="99"/>
      <c r="J13258" s="99"/>
      <c r="K13258" s="99"/>
      <c r="L13258" s="99"/>
      <c r="M13258" s="99"/>
      <c r="N13258" s="99"/>
      <c r="O13258" s="99"/>
      <c r="P13258" s="99"/>
      <c r="Q13258" s="99"/>
      <c r="R13258" s="99"/>
      <c r="S13258" s="99"/>
      <c r="T13258" s="99"/>
      <c r="U13258" s="99"/>
      <c r="V13258" s="99"/>
      <c r="W13258" s="99"/>
      <c r="X13258" s="99"/>
      <c r="Y13258" s="99"/>
      <c r="Z13258" s="99"/>
      <c r="AA13258" s="99"/>
      <c r="AB13258" s="99"/>
      <c r="AC13258" s="99"/>
      <c r="AD13258" s="99"/>
      <c r="AE13258" s="99"/>
      <c r="AF13258" s="99"/>
      <c r="AG13258" s="99"/>
      <c r="AH13258" s="31"/>
      <c r="AI13258" s="31"/>
      <c r="AJ13258" s="31"/>
      <c r="AK13258" s="31"/>
      <c r="AL13258" s="31"/>
      <c r="AO13258" s="376"/>
    </row>
    <row r="13259" spans="1:41" x14ac:dyDescent="0.25">
      <c r="A13259" s="44" t="s">
        <v>18155</v>
      </c>
      <c r="B13259" s="44" t="s">
        <v>9248</v>
      </c>
      <c r="C13259" s="45">
        <v>240101</v>
      </c>
      <c r="D13259" s="45" t="s">
        <v>11363</v>
      </c>
      <c r="E13259" s="45" t="s">
        <v>9249</v>
      </c>
      <c r="AO13259" s="376"/>
    </row>
    <row r="13260" spans="1:41" x14ac:dyDescent="0.25">
      <c r="A13260" s="44" t="s">
        <v>18155</v>
      </c>
      <c r="B13260" s="44" t="s">
        <v>5321</v>
      </c>
      <c r="C13260" s="45">
        <v>26010401</v>
      </c>
      <c r="D13260" s="45" t="s">
        <v>11363</v>
      </c>
      <c r="E13260" s="45" t="s">
        <v>17459</v>
      </c>
      <c r="AO13260" s="376"/>
    </row>
    <row r="13261" spans="1:41" x14ac:dyDescent="0.25">
      <c r="A13261" s="44" t="s">
        <v>18155</v>
      </c>
      <c r="B13261" s="44" t="s">
        <v>3176</v>
      </c>
      <c r="C13261" s="45">
        <v>26010402</v>
      </c>
      <c r="D13261" s="45" t="s">
        <v>11363</v>
      </c>
      <c r="E13261" s="45" t="s">
        <v>17459</v>
      </c>
      <c r="AO13261" s="376"/>
    </row>
    <row r="13262" spans="1:41" x14ac:dyDescent="0.25">
      <c r="A13262" s="44" t="s">
        <v>1080</v>
      </c>
      <c r="B13262" s="44" t="s">
        <v>14829</v>
      </c>
      <c r="C13262" s="45" t="s">
        <v>7677</v>
      </c>
      <c r="D13262" s="367" t="s">
        <v>3696</v>
      </c>
      <c r="E13262" s="328">
        <f>DATE(2027,6,16)</f>
        <v>46554</v>
      </c>
      <c r="F13262" s="32"/>
      <c r="G13262" s="32"/>
      <c r="H13262" s="32"/>
      <c r="I13262" s="31"/>
      <c r="J13262" s="31"/>
      <c r="K13262" s="31"/>
      <c r="L13262" s="31"/>
      <c r="M13262" s="31"/>
      <c r="N13262" s="31"/>
      <c r="O13262" s="31"/>
      <c r="P13262" s="31"/>
      <c r="Q13262" s="31"/>
      <c r="R13262" s="31"/>
      <c r="S13262" s="31"/>
      <c r="T13262" s="31"/>
      <c r="U13262" s="31"/>
      <c r="V13262" s="31"/>
      <c r="W13262" s="31"/>
      <c r="X13262" s="31"/>
      <c r="Y13262" s="31"/>
      <c r="Z13262" s="31"/>
      <c r="AA13262" s="31"/>
      <c r="AB13262" s="31"/>
      <c r="AC13262" s="31"/>
      <c r="AD13262" s="31"/>
      <c r="AE13262" s="31"/>
      <c r="AF13262" s="31"/>
      <c r="AG13262" s="31"/>
      <c r="AH13262" s="31"/>
      <c r="AI13262" s="31"/>
      <c r="AJ13262" s="31"/>
      <c r="AK13262" s="31"/>
      <c r="AL13262" s="31"/>
      <c r="AO13262" s="376"/>
    </row>
    <row r="13263" spans="1:41" x14ac:dyDescent="0.25">
      <c r="A13263" s="44" t="s">
        <v>13498</v>
      </c>
      <c r="B13263" s="44" t="s">
        <v>21362</v>
      </c>
      <c r="C13263" s="45" t="s">
        <v>13474</v>
      </c>
      <c r="D13263" s="45" t="s">
        <v>21447</v>
      </c>
      <c r="E13263" s="46">
        <v>46752</v>
      </c>
      <c r="AO13263" s="376"/>
    </row>
    <row r="13264" spans="1:41" x14ac:dyDescent="0.3">
      <c r="A13264" s="57" t="s">
        <v>458</v>
      </c>
      <c r="B13264" s="92" t="s">
        <v>3682</v>
      </c>
      <c r="C13264" s="93" t="s">
        <v>19106</v>
      </c>
      <c r="D13264" s="93" t="s">
        <v>3681</v>
      </c>
      <c r="E13264" s="94">
        <v>48029</v>
      </c>
      <c r="F13264" s="93"/>
      <c r="G13264" s="93"/>
      <c r="H13264" s="93"/>
      <c r="I13264" s="99"/>
      <c r="J13264" s="99"/>
      <c r="K13264" s="99"/>
      <c r="L13264" s="99"/>
      <c r="M13264" s="99"/>
      <c r="N13264" s="99"/>
      <c r="O13264" s="99"/>
      <c r="P13264" s="99"/>
      <c r="Q13264" s="99"/>
      <c r="R13264" s="99"/>
      <c r="S13264" s="99"/>
      <c r="T13264" s="99"/>
      <c r="U13264" s="99"/>
      <c r="V13264" s="99"/>
      <c r="W13264" s="99"/>
      <c r="X13264" s="99"/>
      <c r="Y13264" s="99"/>
      <c r="Z13264" s="99"/>
      <c r="AA13264" s="99"/>
      <c r="AB13264" s="99"/>
      <c r="AC13264" s="99"/>
      <c r="AD13264" s="99"/>
      <c r="AE13264" s="99"/>
      <c r="AF13264" s="99"/>
      <c r="AG13264" s="99"/>
      <c r="AH13264" s="31"/>
      <c r="AI13264" s="31"/>
      <c r="AJ13264" s="31"/>
      <c r="AK13264" s="31"/>
      <c r="AL13264" s="31"/>
      <c r="AO13264" s="376"/>
    </row>
    <row r="13265" spans="1:41" x14ac:dyDescent="0.25">
      <c r="A13265" s="44" t="s">
        <v>458</v>
      </c>
      <c r="B13265" s="44" t="s">
        <v>12118</v>
      </c>
      <c r="C13265" s="45">
        <v>13.23</v>
      </c>
      <c r="D13265" s="45" t="s">
        <v>12549</v>
      </c>
      <c r="E13265" s="46">
        <v>46934</v>
      </c>
      <c r="F13265" s="45"/>
      <c r="G13265" s="93"/>
      <c r="H13265" s="93"/>
      <c r="I13265" s="99"/>
      <c r="J13265" s="99"/>
      <c r="K13265" s="99"/>
      <c r="L13265" s="99"/>
      <c r="M13265" s="99"/>
      <c r="N13265" s="99"/>
      <c r="O13265" s="99"/>
      <c r="P13265" s="99"/>
      <c r="Q13265" s="99"/>
      <c r="R13265" s="99"/>
      <c r="S13265" s="99"/>
      <c r="T13265" s="99"/>
      <c r="U13265" s="99"/>
      <c r="V13265" s="99"/>
      <c r="W13265" s="99"/>
      <c r="X13265" s="99"/>
      <c r="Y13265" s="99"/>
      <c r="Z13265" s="99"/>
      <c r="AA13265" s="99"/>
      <c r="AB13265" s="99"/>
      <c r="AC13265" s="99"/>
      <c r="AD13265" s="99"/>
      <c r="AE13265" s="99"/>
      <c r="AF13265" s="99"/>
      <c r="AG13265" s="99"/>
      <c r="AH13265" s="31"/>
      <c r="AI13265" s="31"/>
      <c r="AJ13265" s="31"/>
      <c r="AK13265" s="31"/>
      <c r="AL13265" s="31"/>
      <c r="AO13265" s="376"/>
    </row>
    <row r="13266" spans="1:41" x14ac:dyDescent="0.25">
      <c r="A13266" s="44" t="s">
        <v>458</v>
      </c>
      <c r="B13266" s="44" t="s">
        <v>5134</v>
      </c>
      <c r="C13266" s="45">
        <v>220802</v>
      </c>
      <c r="D13266" s="45" t="s">
        <v>11363</v>
      </c>
      <c r="E13266" s="45" t="s">
        <v>4966</v>
      </c>
      <c r="AO13266" s="376"/>
    </row>
    <row r="13267" spans="1:41" x14ac:dyDescent="0.3">
      <c r="A13267" s="92" t="s">
        <v>12995</v>
      </c>
      <c r="B13267" s="92" t="s">
        <v>2174</v>
      </c>
      <c r="C13267" s="318" t="s">
        <v>4741</v>
      </c>
      <c r="D13267" s="318" t="s">
        <v>13017</v>
      </c>
      <c r="E13267" s="320">
        <v>46752</v>
      </c>
      <c r="F13267" s="93"/>
      <c r="G13267" s="93"/>
      <c r="H13267" s="93"/>
      <c r="I13267" s="99"/>
      <c r="J13267" s="99"/>
      <c r="K13267" s="99"/>
      <c r="L13267" s="99"/>
      <c r="M13267" s="99"/>
      <c r="N13267" s="99"/>
      <c r="O13267" s="99"/>
      <c r="P13267" s="99"/>
      <c r="Q13267" s="99"/>
      <c r="R13267" s="99"/>
      <c r="S13267" s="99"/>
      <c r="T13267" s="99"/>
      <c r="U13267" s="99"/>
      <c r="V13267" s="99"/>
      <c r="W13267" s="99"/>
      <c r="X13267" s="99"/>
      <c r="Y13267" s="99"/>
      <c r="Z13267" s="99"/>
      <c r="AA13267" s="99"/>
      <c r="AB13267" s="99"/>
      <c r="AC13267" s="99"/>
      <c r="AD13267" s="99"/>
      <c r="AE13267" s="99"/>
      <c r="AF13267" s="99"/>
      <c r="AG13267" s="99"/>
      <c r="AH13267" s="31"/>
      <c r="AI13267" s="31"/>
      <c r="AJ13267" s="31"/>
      <c r="AK13267" s="31"/>
      <c r="AL13267" s="31"/>
      <c r="AO13267" s="376"/>
    </row>
    <row r="13268" spans="1:41" x14ac:dyDescent="0.25">
      <c r="A13268" s="44" t="s">
        <v>2226</v>
      </c>
      <c r="B13268" s="44" t="s">
        <v>11172</v>
      </c>
      <c r="C13268" s="45" t="s">
        <v>11186</v>
      </c>
      <c r="D13268" s="45" t="s">
        <v>11204</v>
      </c>
      <c r="E13268" s="45" t="s">
        <v>5037</v>
      </c>
      <c r="F13268" s="93"/>
      <c r="G13268" s="93"/>
      <c r="H13268" s="93"/>
      <c r="I13268" s="99"/>
      <c r="J13268" s="99"/>
      <c r="K13268" s="99"/>
      <c r="L13268" s="99"/>
      <c r="M13268" s="99"/>
      <c r="N13268" s="99"/>
      <c r="O13268" s="99"/>
      <c r="P13268" s="99"/>
      <c r="Q13268" s="99"/>
      <c r="R13268" s="99"/>
      <c r="S13268" s="99"/>
      <c r="T13268" s="99"/>
      <c r="U13268" s="99"/>
      <c r="V13268" s="99"/>
      <c r="W13268" s="99"/>
      <c r="X13268" s="99"/>
      <c r="Y13268" s="99"/>
      <c r="Z13268" s="99"/>
      <c r="AA13268" s="99"/>
      <c r="AB13268" s="99"/>
      <c r="AC13268" s="99"/>
      <c r="AD13268" s="99"/>
      <c r="AE13268" s="99"/>
      <c r="AF13268" s="99"/>
      <c r="AG13268" s="99"/>
      <c r="AH13268" s="31"/>
      <c r="AI13268" s="31"/>
      <c r="AJ13268" s="31"/>
      <c r="AK13268" s="31"/>
      <c r="AL13268" s="31"/>
      <c r="AO13268" s="376"/>
    </row>
    <row r="13269" spans="1:41" x14ac:dyDescent="0.25">
      <c r="A13269" s="44" t="s">
        <v>2226</v>
      </c>
      <c r="B13269" s="44" t="s">
        <v>11172</v>
      </c>
      <c r="C13269" s="45" t="s">
        <v>11186</v>
      </c>
      <c r="D13269" s="93" t="s">
        <v>17443</v>
      </c>
      <c r="E13269" s="45" t="s">
        <v>5037</v>
      </c>
      <c r="F13269" s="93"/>
      <c r="G13269" s="93"/>
      <c r="H13269" s="93"/>
      <c r="I13269" s="99"/>
      <c r="J13269" s="99"/>
      <c r="K13269" s="99"/>
      <c r="L13269" s="99"/>
      <c r="M13269" s="99"/>
      <c r="N13269" s="99"/>
      <c r="O13269" s="99"/>
      <c r="P13269" s="99"/>
      <c r="Q13269" s="99"/>
      <c r="R13269" s="99"/>
      <c r="S13269" s="99"/>
      <c r="T13269" s="99"/>
      <c r="U13269" s="99"/>
      <c r="V13269" s="99"/>
      <c r="W13269" s="99"/>
      <c r="X13269" s="99"/>
      <c r="Y13269" s="99"/>
      <c r="Z13269" s="99"/>
      <c r="AA13269" s="99"/>
      <c r="AB13269" s="99"/>
      <c r="AC13269" s="99"/>
      <c r="AD13269" s="99"/>
      <c r="AE13269" s="99"/>
      <c r="AF13269" s="99"/>
      <c r="AG13269" s="99"/>
      <c r="AH13269" s="31"/>
      <c r="AI13269" s="31"/>
      <c r="AJ13269" s="31"/>
      <c r="AK13269" s="31"/>
      <c r="AL13269" s="31"/>
      <c r="AO13269" s="376"/>
    </row>
    <row r="13270" spans="1:41" x14ac:dyDescent="0.25">
      <c r="A13270" s="44" t="s">
        <v>2226</v>
      </c>
      <c r="B13270" s="44" t="s">
        <v>10364</v>
      </c>
      <c r="C13270" s="45">
        <v>240302</v>
      </c>
      <c r="D13270" s="45" t="s">
        <v>11363</v>
      </c>
      <c r="E13270" s="45" t="s">
        <v>2593</v>
      </c>
      <c r="AO13270" s="376"/>
    </row>
    <row r="13271" spans="1:41" x14ac:dyDescent="0.3">
      <c r="A13271" s="99" t="s">
        <v>2127</v>
      </c>
      <c r="B13271" s="92" t="s">
        <v>15490</v>
      </c>
      <c r="C13271" s="93" t="s">
        <v>15491</v>
      </c>
      <c r="D13271" s="93" t="s">
        <v>1201</v>
      </c>
      <c r="E13271" s="94">
        <v>46681</v>
      </c>
      <c r="F13271" s="93"/>
      <c r="G13271" s="93"/>
      <c r="H13271" s="93"/>
      <c r="I13271" s="99"/>
      <c r="J13271" s="99"/>
      <c r="K13271" s="99"/>
      <c r="L13271" s="99"/>
      <c r="M13271" s="99"/>
      <c r="N13271" s="99"/>
      <c r="O13271" s="99"/>
      <c r="P13271" s="99"/>
      <c r="Q13271" s="99"/>
      <c r="R13271" s="99"/>
      <c r="S13271" s="99"/>
      <c r="T13271" s="99"/>
      <c r="U13271" s="99"/>
      <c r="V13271" s="99"/>
      <c r="W13271" s="99"/>
      <c r="X13271" s="99"/>
      <c r="Y13271" s="99"/>
      <c r="Z13271" s="99"/>
      <c r="AA13271" s="99"/>
      <c r="AB13271" s="99"/>
      <c r="AC13271" s="99"/>
      <c r="AD13271" s="99"/>
      <c r="AE13271" s="99"/>
      <c r="AF13271" s="99"/>
      <c r="AG13271" s="99"/>
      <c r="AH13271" s="31"/>
      <c r="AI13271" s="31"/>
      <c r="AJ13271" s="31"/>
      <c r="AK13271" s="31"/>
      <c r="AL13271" s="31"/>
      <c r="AO13271" s="376"/>
    </row>
    <row r="13272" spans="1:41" x14ac:dyDescent="0.25">
      <c r="A13272" s="44" t="s">
        <v>12387</v>
      </c>
      <c r="B13272" s="44" t="s">
        <v>12153</v>
      </c>
      <c r="C13272" s="45">
        <v>19.239999999999998</v>
      </c>
      <c r="D13272" s="45" t="s">
        <v>12549</v>
      </c>
      <c r="E13272" s="46">
        <v>47299</v>
      </c>
      <c r="F13272" s="45"/>
      <c r="G13272" s="93"/>
      <c r="H13272" s="93"/>
      <c r="I13272" s="99"/>
      <c r="J13272" s="99"/>
      <c r="K13272" s="99"/>
      <c r="L13272" s="99"/>
      <c r="M13272" s="99"/>
      <c r="N13272" s="99"/>
      <c r="O13272" s="99"/>
      <c r="P13272" s="99"/>
      <c r="Q13272" s="99"/>
      <c r="R13272" s="99"/>
      <c r="S13272" s="99"/>
      <c r="T13272" s="99"/>
      <c r="U13272" s="99"/>
      <c r="V13272" s="99"/>
      <c r="W13272" s="99"/>
      <c r="X13272" s="99"/>
      <c r="Y13272" s="99"/>
      <c r="Z13272" s="99"/>
      <c r="AA13272" s="99"/>
      <c r="AB13272" s="99"/>
      <c r="AC13272" s="99"/>
      <c r="AD13272" s="99"/>
      <c r="AE13272" s="99"/>
      <c r="AF13272" s="99"/>
      <c r="AG13272" s="99"/>
      <c r="AH13272" s="31"/>
      <c r="AI13272" s="31"/>
      <c r="AJ13272" s="31"/>
      <c r="AK13272" s="31"/>
      <c r="AL13272" s="31"/>
      <c r="AO13272" s="376"/>
    </row>
    <row r="13273" spans="1:41" x14ac:dyDescent="0.25">
      <c r="A13273" s="44" t="s">
        <v>12387</v>
      </c>
      <c r="B13273" s="44" t="s">
        <v>12172</v>
      </c>
      <c r="C13273" s="45">
        <v>35.24</v>
      </c>
      <c r="D13273" s="45" t="s">
        <v>12549</v>
      </c>
      <c r="E13273" s="46">
        <v>47299</v>
      </c>
      <c r="F13273" s="45"/>
      <c r="G13273" s="93"/>
      <c r="H13273" s="93"/>
      <c r="I13273" s="99"/>
      <c r="J13273" s="99"/>
      <c r="K13273" s="99"/>
      <c r="L13273" s="99"/>
      <c r="M13273" s="99"/>
      <c r="N13273" s="99"/>
      <c r="O13273" s="99"/>
      <c r="P13273" s="99"/>
      <c r="Q13273" s="99"/>
      <c r="R13273" s="99"/>
      <c r="S13273" s="99"/>
      <c r="T13273" s="99"/>
      <c r="U13273" s="99"/>
      <c r="V13273" s="99"/>
      <c r="W13273" s="99"/>
      <c r="X13273" s="99"/>
      <c r="Y13273" s="99"/>
      <c r="Z13273" s="99"/>
      <c r="AA13273" s="99"/>
      <c r="AB13273" s="99"/>
      <c r="AC13273" s="99"/>
      <c r="AD13273" s="99"/>
      <c r="AE13273" s="99"/>
      <c r="AF13273" s="99"/>
      <c r="AG13273" s="99"/>
      <c r="AH13273" s="31"/>
      <c r="AI13273" s="31"/>
      <c r="AJ13273" s="31"/>
      <c r="AK13273" s="31"/>
      <c r="AL13273" s="31"/>
      <c r="AO13273" s="376"/>
    </row>
    <row r="13274" spans="1:41" x14ac:dyDescent="0.3">
      <c r="A13274" s="57" t="s">
        <v>4702</v>
      </c>
      <c r="B13274" s="57" t="s">
        <v>4727</v>
      </c>
      <c r="C13274" s="62" t="s">
        <v>4741</v>
      </c>
      <c r="D13274" s="62" t="s">
        <v>20886</v>
      </c>
      <c r="E13274" s="368" t="s">
        <v>9707</v>
      </c>
      <c r="F13274" s="32"/>
      <c r="G13274" s="32"/>
      <c r="H13274" s="32"/>
      <c r="I13274" s="31"/>
      <c r="J13274" s="31"/>
      <c r="K13274" s="31"/>
      <c r="L13274" s="31"/>
      <c r="M13274" s="31"/>
      <c r="N13274" s="31"/>
      <c r="O13274" s="31"/>
      <c r="P13274" s="31"/>
      <c r="Q13274" s="31"/>
      <c r="R13274" s="31"/>
      <c r="S13274" s="31"/>
      <c r="T13274" s="31"/>
      <c r="U13274" s="31"/>
      <c r="V13274" s="31"/>
      <c r="W13274" s="31"/>
      <c r="X13274" s="31"/>
      <c r="Y13274" s="31"/>
      <c r="Z13274" s="31"/>
      <c r="AA13274" s="31"/>
      <c r="AB13274" s="31"/>
      <c r="AC13274" s="31"/>
      <c r="AD13274" s="31"/>
      <c r="AE13274" s="31"/>
      <c r="AF13274" s="31"/>
      <c r="AG13274" s="31"/>
      <c r="AH13274" s="31"/>
      <c r="AI13274" s="31"/>
      <c r="AJ13274" s="31"/>
      <c r="AK13274" s="31"/>
      <c r="AL13274" s="31"/>
      <c r="AO13274" s="376"/>
    </row>
    <row r="13275" spans="1:41" x14ac:dyDescent="0.25">
      <c r="A13275" s="91" t="s">
        <v>19236</v>
      </c>
      <c r="B13275" s="92" t="s">
        <v>19284</v>
      </c>
      <c r="C13275" s="93" t="s">
        <v>19285</v>
      </c>
      <c r="D13275" s="93" t="s">
        <v>1201</v>
      </c>
      <c r="E13275" s="94">
        <v>46582</v>
      </c>
      <c r="F13275" s="93"/>
      <c r="G13275" s="93"/>
      <c r="H13275" s="93"/>
      <c r="I13275" s="99"/>
      <c r="J13275" s="99"/>
      <c r="K13275" s="99"/>
      <c r="L13275" s="99"/>
      <c r="M13275" s="99"/>
      <c r="N13275" s="99"/>
      <c r="O13275" s="99"/>
      <c r="P13275" s="99"/>
      <c r="Q13275" s="99"/>
      <c r="R13275" s="99"/>
      <c r="S13275" s="99"/>
      <c r="T13275" s="99"/>
      <c r="U13275" s="99"/>
      <c r="V13275" s="99"/>
      <c r="W13275" s="99"/>
      <c r="X13275" s="99"/>
      <c r="Y13275" s="99"/>
      <c r="Z13275" s="99"/>
      <c r="AA13275" s="99"/>
      <c r="AB13275" s="99"/>
      <c r="AC13275" s="99"/>
      <c r="AD13275" s="99"/>
      <c r="AE13275" s="99"/>
      <c r="AF13275" s="99"/>
      <c r="AG13275" s="99"/>
      <c r="AH13275" s="31"/>
      <c r="AI13275" s="31"/>
      <c r="AJ13275" s="31"/>
      <c r="AK13275" s="31"/>
      <c r="AL13275" s="31"/>
      <c r="AO13275" s="376"/>
    </row>
    <row r="13276" spans="1:41" x14ac:dyDescent="0.3">
      <c r="A13276" s="103" t="s">
        <v>2711</v>
      </c>
      <c r="B13276" s="103" t="s">
        <v>2522</v>
      </c>
      <c r="C13276" s="147" t="s">
        <v>2523</v>
      </c>
      <c r="D13276" s="147" t="s">
        <v>1741</v>
      </c>
      <c r="E13276" s="116">
        <v>45279</v>
      </c>
      <c r="F13276" s="93"/>
      <c r="G13276" s="93"/>
      <c r="H13276" s="93"/>
      <c r="I13276" s="99"/>
      <c r="J13276" s="99"/>
      <c r="K13276" s="99"/>
      <c r="L13276" s="99"/>
      <c r="M13276" s="99"/>
      <c r="N13276" s="99"/>
      <c r="O13276" s="99"/>
      <c r="P13276" s="99"/>
      <c r="Q13276" s="99"/>
      <c r="R13276" s="99"/>
      <c r="S13276" s="99"/>
      <c r="T13276" s="99"/>
      <c r="U13276" s="99"/>
      <c r="V13276" s="99"/>
      <c r="W13276" s="99"/>
      <c r="X13276" s="99"/>
      <c r="Y13276" s="99"/>
      <c r="Z13276" s="99"/>
      <c r="AA13276" s="99"/>
      <c r="AB13276" s="99"/>
      <c r="AC13276" s="99"/>
      <c r="AD13276" s="99"/>
      <c r="AE13276" s="99"/>
      <c r="AF13276" s="99"/>
      <c r="AG13276" s="99"/>
      <c r="AH13276" s="31"/>
      <c r="AI13276" s="31"/>
      <c r="AJ13276" s="31"/>
      <c r="AK13276" s="31"/>
      <c r="AL13276" s="31"/>
      <c r="AO13276" s="376"/>
    </row>
    <row r="13277" spans="1:41" x14ac:dyDescent="0.25">
      <c r="A13277" s="44" t="s">
        <v>12029</v>
      </c>
      <c r="B13277" s="44" t="s">
        <v>12030</v>
      </c>
      <c r="C13277" s="45" t="s">
        <v>12031</v>
      </c>
      <c r="D13277" s="45" t="s">
        <v>1749</v>
      </c>
      <c r="E13277" s="46">
        <v>47268</v>
      </c>
      <c r="F13277" s="45"/>
      <c r="G13277" s="44"/>
      <c r="H13277" s="44"/>
      <c r="I13277" s="44"/>
      <c r="J13277" s="44"/>
      <c r="K13277" s="44"/>
      <c r="L13277" s="99"/>
      <c r="M13277" s="99"/>
      <c r="N13277" s="99"/>
      <c r="O13277" s="99"/>
      <c r="P13277" s="99"/>
      <c r="Q13277" s="99"/>
      <c r="R13277" s="99"/>
      <c r="S13277" s="99"/>
      <c r="T13277" s="99"/>
      <c r="U13277" s="99"/>
      <c r="V13277" s="99"/>
      <c r="W13277" s="99"/>
      <c r="X13277" s="99"/>
      <c r="Y13277" s="99"/>
      <c r="Z13277" s="99"/>
      <c r="AA13277" s="99"/>
      <c r="AB13277" s="99"/>
      <c r="AC13277" s="99"/>
      <c r="AD13277" s="99"/>
      <c r="AE13277" s="99"/>
      <c r="AF13277" s="99"/>
      <c r="AG13277" s="99"/>
      <c r="AH13277" s="31"/>
      <c r="AI13277" s="31"/>
      <c r="AJ13277" s="31"/>
      <c r="AK13277" s="31"/>
      <c r="AL13277" s="31"/>
      <c r="AO13277" s="376"/>
    </row>
    <row r="13278" spans="1:41" x14ac:dyDescent="0.3">
      <c r="A13278" s="57" t="s">
        <v>13155</v>
      </c>
      <c r="B13278" s="57" t="s">
        <v>1290</v>
      </c>
      <c r="C13278" s="62">
        <v>24027</v>
      </c>
      <c r="D13278" s="62" t="s">
        <v>20886</v>
      </c>
      <c r="E13278" s="60">
        <v>46873</v>
      </c>
      <c r="F13278" s="32"/>
      <c r="G13278" s="32"/>
      <c r="H13278" s="32"/>
      <c r="I13278" s="31"/>
      <c r="J13278" s="31"/>
      <c r="K13278" s="31"/>
      <c r="L13278" s="31"/>
      <c r="M13278" s="31"/>
      <c r="N13278" s="31"/>
      <c r="O13278" s="31"/>
      <c r="P13278" s="31"/>
      <c r="Q13278" s="31"/>
      <c r="R13278" s="31"/>
      <c r="S13278" s="31"/>
      <c r="T13278" s="31"/>
      <c r="U13278" s="31"/>
      <c r="V13278" s="31"/>
      <c r="W13278" s="31"/>
      <c r="X13278" s="31"/>
      <c r="Y13278" s="31"/>
      <c r="Z13278" s="31"/>
      <c r="AA13278" s="31"/>
      <c r="AB13278" s="31"/>
      <c r="AC13278" s="31"/>
      <c r="AD13278" s="31"/>
      <c r="AE13278" s="31"/>
      <c r="AF13278" s="31"/>
      <c r="AG13278" s="31"/>
      <c r="AH13278" s="31"/>
      <c r="AI13278" s="31"/>
      <c r="AJ13278" s="31"/>
      <c r="AK13278" s="31"/>
      <c r="AL13278" s="31"/>
      <c r="AO13278" s="376"/>
    </row>
    <row r="13279" spans="1:41" x14ac:dyDescent="0.25">
      <c r="A13279" s="44" t="s">
        <v>18156</v>
      </c>
      <c r="B13279" s="44" t="s">
        <v>9248</v>
      </c>
      <c r="C13279" s="45">
        <v>260105</v>
      </c>
      <c r="D13279" s="45" t="s">
        <v>11363</v>
      </c>
      <c r="E13279" s="45" t="s">
        <v>17625</v>
      </c>
      <c r="AO13279" s="376"/>
    </row>
    <row r="13280" spans="1:41" x14ac:dyDescent="0.25">
      <c r="A13280" s="44" t="s">
        <v>16410</v>
      </c>
      <c r="B13280" s="44" t="s">
        <v>16316</v>
      </c>
      <c r="C13280" s="45" t="s">
        <v>16411</v>
      </c>
      <c r="D13280" s="46" t="s">
        <v>21328</v>
      </c>
      <c r="E13280" s="46">
        <v>46309</v>
      </c>
      <c r="AO13280" s="376"/>
    </row>
    <row r="13281" spans="1:41" x14ac:dyDescent="0.25">
      <c r="A13281" s="44" t="s">
        <v>16410</v>
      </c>
      <c r="B13281" s="44" t="s">
        <v>16316</v>
      </c>
      <c r="C13281" s="45" t="s">
        <v>16411</v>
      </c>
      <c r="D13281" s="46" t="s">
        <v>21328</v>
      </c>
      <c r="E13281" s="46">
        <v>46309</v>
      </c>
      <c r="AO13281" s="376"/>
    </row>
    <row r="13282" spans="1:41" x14ac:dyDescent="0.3">
      <c r="A13282" s="333" t="s">
        <v>16216</v>
      </c>
      <c r="B13282" s="333" t="s">
        <v>1158</v>
      </c>
      <c r="C13282" s="125" t="s">
        <v>16272</v>
      </c>
      <c r="D13282" s="32" t="s">
        <v>20309</v>
      </c>
      <c r="E13282" s="125" t="s">
        <v>4972</v>
      </c>
      <c r="F13282" s="125" t="s">
        <v>1189</v>
      </c>
      <c r="G13282" s="125" t="s">
        <v>1190</v>
      </c>
      <c r="AO13282" s="376"/>
    </row>
    <row r="13283" spans="1:41" x14ac:dyDescent="0.3">
      <c r="A13283" s="333" t="s">
        <v>16217</v>
      </c>
      <c r="B13283" s="333" t="s">
        <v>4812</v>
      </c>
      <c r="C13283" s="125" t="s">
        <v>16162</v>
      </c>
      <c r="D13283" s="32" t="s">
        <v>20309</v>
      </c>
      <c r="E13283" s="125" t="s">
        <v>4972</v>
      </c>
      <c r="F13283" s="125" t="s">
        <v>1189</v>
      </c>
      <c r="G13283" s="125" t="s">
        <v>1190</v>
      </c>
      <c r="AO13283" s="376"/>
    </row>
    <row r="13284" spans="1:41" x14ac:dyDescent="0.25">
      <c r="A13284" s="44" t="s">
        <v>10655</v>
      </c>
      <c r="B13284" s="44" t="s">
        <v>9235</v>
      </c>
      <c r="C13284" s="45">
        <v>240102</v>
      </c>
      <c r="D13284" s="45" t="s">
        <v>11363</v>
      </c>
      <c r="E13284" s="45" t="s">
        <v>5139</v>
      </c>
      <c r="AO13284" s="376"/>
    </row>
    <row r="13285" spans="1:41" x14ac:dyDescent="0.25">
      <c r="A13285" s="44" t="s">
        <v>10655</v>
      </c>
      <c r="B13285" s="44" t="s">
        <v>9248</v>
      </c>
      <c r="C13285" s="45">
        <v>240101</v>
      </c>
      <c r="D13285" s="45" t="s">
        <v>11363</v>
      </c>
      <c r="E13285" s="45" t="s">
        <v>9249</v>
      </c>
      <c r="AO13285" s="376"/>
    </row>
    <row r="13286" spans="1:41" x14ac:dyDescent="0.25">
      <c r="A13286" s="44" t="s">
        <v>18157</v>
      </c>
      <c r="B13286" s="44" t="s">
        <v>3474</v>
      </c>
      <c r="C13286" s="45">
        <v>250503</v>
      </c>
      <c r="D13286" s="45" t="s">
        <v>11363</v>
      </c>
      <c r="E13286" s="45" t="s">
        <v>15608</v>
      </c>
      <c r="AO13286" s="376"/>
    </row>
    <row r="13287" spans="1:41" x14ac:dyDescent="0.25">
      <c r="A13287" s="44" t="s">
        <v>13110</v>
      </c>
      <c r="B13287" s="44" t="s">
        <v>21434</v>
      </c>
      <c r="C13287" s="45" t="s">
        <v>13058</v>
      </c>
      <c r="D13287" s="45" t="s">
        <v>21447</v>
      </c>
      <c r="E13287" s="46">
        <v>46418</v>
      </c>
      <c r="AO13287" s="376"/>
    </row>
    <row r="13288" spans="1:41" x14ac:dyDescent="0.25">
      <c r="A13288" s="44" t="s">
        <v>18158</v>
      </c>
      <c r="B13288" s="44" t="s">
        <v>5321</v>
      </c>
      <c r="C13288" s="45">
        <v>26010401</v>
      </c>
      <c r="D13288" s="45" t="s">
        <v>11363</v>
      </c>
      <c r="E13288" s="45" t="s">
        <v>17459</v>
      </c>
      <c r="AO13288" s="376"/>
    </row>
    <row r="13289" spans="1:41" x14ac:dyDescent="0.25">
      <c r="A13289" s="44" t="s">
        <v>18158</v>
      </c>
      <c r="B13289" s="44" t="s">
        <v>3176</v>
      </c>
      <c r="C13289" s="45">
        <v>26010402</v>
      </c>
      <c r="D13289" s="45" t="s">
        <v>11363</v>
      </c>
      <c r="E13289" s="45" t="s">
        <v>17459</v>
      </c>
      <c r="AO13289" s="376"/>
    </row>
    <row r="13290" spans="1:41" x14ac:dyDescent="0.25">
      <c r="A13290" s="44" t="s">
        <v>9269</v>
      </c>
      <c r="B13290" s="44" t="s">
        <v>934</v>
      </c>
      <c r="C13290" s="45">
        <v>25010201</v>
      </c>
      <c r="D13290" s="45" t="s">
        <v>11363</v>
      </c>
      <c r="E13290" s="45" t="s">
        <v>12551</v>
      </c>
      <c r="AO13290" s="376"/>
    </row>
    <row r="13291" spans="1:41" x14ac:dyDescent="0.25">
      <c r="A13291" s="44" t="s">
        <v>15888</v>
      </c>
      <c r="B13291" s="44" t="s">
        <v>2350</v>
      </c>
      <c r="C13291" s="45">
        <v>250106</v>
      </c>
      <c r="D13291" s="45" t="s">
        <v>11363</v>
      </c>
      <c r="E13291" s="45" t="s">
        <v>11887</v>
      </c>
      <c r="AO13291" s="376"/>
    </row>
    <row r="13292" spans="1:41" x14ac:dyDescent="0.3">
      <c r="A13292" s="333" t="s">
        <v>13673</v>
      </c>
      <c r="B13292" s="333" t="s">
        <v>2301</v>
      </c>
      <c r="C13292" s="125" t="s">
        <v>18816</v>
      </c>
      <c r="D13292" s="32" t="s">
        <v>20309</v>
      </c>
      <c r="E13292" s="125" t="s">
        <v>8292</v>
      </c>
      <c r="F13292" s="125" t="s">
        <v>1190</v>
      </c>
      <c r="G13292" s="125" t="s">
        <v>1190</v>
      </c>
      <c r="AO13292" s="376"/>
    </row>
    <row r="13293" spans="1:41" x14ac:dyDescent="0.25">
      <c r="A13293" s="44" t="s">
        <v>13673</v>
      </c>
      <c r="B13293" s="44" t="s">
        <v>12102</v>
      </c>
      <c r="C13293" s="45">
        <v>21.25</v>
      </c>
      <c r="D13293" s="45" t="s">
        <v>12549</v>
      </c>
      <c r="E13293" s="46">
        <v>47664</v>
      </c>
      <c r="F13293" s="45" t="s">
        <v>1335</v>
      </c>
      <c r="G13293" s="93"/>
      <c r="H13293" s="93"/>
      <c r="I13293" s="99"/>
      <c r="J13293" s="99"/>
      <c r="K13293" s="99"/>
      <c r="L13293" s="99"/>
      <c r="M13293" s="99"/>
      <c r="N13293" s="99"/>
      <c r="O13293" s="99"/>
      <c r="P13293" s="99"/>
      <c r="Q13293" s="99"/>
      <c r="R13293" s="99"/>
      <c r="S13293" s="99"/>
      <c r="T13293" s="99"/>
      <c r="U13293" s="99"/>
      <c r="V13293" s="99"/>
      <c r="W13293" s="99"/>
      <c r="X13293" s="99"/>
      <c r="Y13293" s="99"/>
      <c r="Z13293" s="99"/>
      <c r="AA13293" s="99"/>
      <c r="AB13293" s="99"/>
      <c r="AC13293" s="99"/>
      <c r="AD13293" s="99"/>
      <c r="AE13293" s="99"/>
      <c r="AF13293" s="99"/>
      <c r="AG13293" s="99"/>
      <c r="AH13293" s="31"/>
      <c r="AI13293" s="31"/>
      <c r="AJ13293" s="31"/>
      <c r="AK13293" s="31"/>
      <c r="AL13293" s="31"/>
      <c r="AO13293" s="376"/>
    </row>
    <row r="13294" spans="1:41" x14ac:dyDescent="0.25">
      <c r="A13294" s="44" t="s">
        <v>21151</v>
      </c>
      <c r="B13294" s="44" t="s">
        <v>21359</v>
      </c>
      <c r="C13294" s="45" t="s">
        <v>21182</v>
      </c>
      <c r="D13294" s="45" t="s">
        <v>21447</v>
      </c>
      <c r="E13294" s="46">
        <v>46752</v>
      </c>
      <c r="AO13294" s="376"/>
    </row>
    <row r="13295" spans="1:41" x14ac:dyDescent="0.25">
      <c r="A13295" s="44" t="s">
        <v>18159</v>
      </c>
      <c r="B13295" s="44" t="s">
        <v>9248</v>
      </c>
      <c r="C13295" s="45">
        <v>240101</v>
      </c>
      <c r="D13295" s="45" t="s">
        <v>11363</v>
      </c>
      <c r="E13295" s="45" t="s">
        <v>9249</v>
      </c>
      <c r="AO13295" s="376"/>
    </row>
    <row r="13296" spans="1:41" x14ac:dyDescent="0.25">
      <c r="A13296" s="91" t="s">
        <v>19145</v>
      </c>
      <c r="B13296" s="92" t="s">
        <v>3182</v>
      </c>
      <c r="C13296" s="93" t="s">
        <v>19170</v>
      </c>
      <c r="D13296" s="93" t="s">
        <v>1201</v>
      </c>
      <c r="E13296" s="94">
        <v>46582</v>
      </c>
      <c r="F13296" s="93"/>
      <c r="G13296" s="93"/>
      <c r="H13296" s="93"/>
      <c r="I13296" s="99"/>
      <c r="J13296" s="99"/>
      <c r="K13296" s="99"/>
      <c r="L13296" s="99"/>
      <c r="M13296" s="99"/>
      <c r="N13296" s="99"/>
      <c r="O13296" s="99"/>
      <c r="P13296" s="99"/>
      <c r="Q13296" s="99"/>
      <c r="R13296" s="99"/>
      <c r="S13296" s="99"/>
      <c r="T13296" s="99"/>
      <c r="U13296" s="99"/>
      <c r="V13296" s="99"/>
      <c r="W13296" s="99"/>
      <c r="X13296" s="99"/>
      <c r="Y13296" s="99"/>
      <c r="Z13296" s="99"/>
      <c r="AA13296" s="99"/>
      <c r="AB13296" s="99"/>
      <c r="AC13296" s="99"/>
      <c r="AD13296" s="99"/>
      <c r="AE13296" s="99"/>
      <c r="AF13296" s="99"/>
      <c r="AG13296" s="99"/>
      <c r="AH13296" s="31"/>
      <c r="AI13296" s="31"/>
      <c r="AJ13296" s="31"/>
      <c r="AK13296" s="31"/>
      <c r="AL13296" s="31"/>
      <c r="AO13296" s="376"/>
    </row>
    <row r="13297" spans="1:41" x14ac:dyDescent="0.25">
      <c r="A13297" s="91" t="s">
        <v>19145</v>
      </c>
      <c r="B13297" s="92" t="s">
        <v>19284</v>
      </c>
      <c r="C13297" s="93" t="s">
        <v>19285</v>
      </c>
      <c r="D13297" s="93" t="s">
        <v>1201</v>
      </c>
      <c r="E13297" s="94">
        <v>46582</v>
      </c>
      <c r="F13297" s="93"/>
      <c r="G13297" s="93"/>
      <c r="H13297" s="93"/>
      <c r="I13297" s="99"/>
      <c r="J13297" s="99"/>
      <c r="K13297" s="99"/>
      <c r="L13297" s="99"/>
      <c r="M13297" s="99"/>
      <c r="N13297" s="99"/>
      <c r="O13297" s="99"/>
      <c r="P13297" s="99"/>
      <c r="Q13297" s="99"/>
      <c r="R13297" s="99"/>
      <c r="S13297" s="99"/>
      <c r="T13297" s="99"/>
      <c r="U13297" s="99"/>
      <c r="V13297" s="99"/>
      <c r="W13297" s="99"/>
      <c r="X13297" s="99"/>
      <c r="Y13297" s="99"/>
      <c r="Z13297" s="99"/>
      <c r="AA13297" s="99"/>
      <c r="AB13297" s="99"/>
      <c r="AC13297" s="99"/>
      <c r="AD13297" s="99"/>
      <c r="AE13297" s="99"/>
      <c r="AF13297" s="99"/>
      <c r="AG13297" s="99"/>
      <c r="AH13297" s="31"/>
      <c r="AI13297" s="31"/>
      <c r="AJ13297" s="31"/>
      <c r="AK13297" s="31"/>
      <c r="AL13297" s="31"/>
      <c r="AO13297" s="376"/>
    </row>
    <row r="13298" spans="1:41" x14ac:dyDescent="0.25">
      <c r="A13298" s="44" t="s">
        <v>21807</v>
      </c>
      <c r="B13298" s="44" t="s">
        <v>3475</v>
      </c>
      <c r="C13298" s="45">
        <v>260301</v>
      </c>
      <c r="D13298" s="45" t="s">
        <v>11363</v>
      </c>
      <c r="E13298" s="45" t="s">
        <v>17625</v>
      </c>
      <c r="AO13298" s="376"/>
    </row>
    <row r="13299" spans="1:41" x14ac:dyDescent="0.25">
      <c r="A13299" s="44" t="s">
        <v>2424</v>
      </c>
      <c r="B13299" s="44" t="s">
        <v>7766</v>
      </c>
      <c r="C13299" s="45">
        <v>230505</v>
      </c>
      <c r="D13299" s="45" t="s">
        <v>11363</v>
      </c>
      <c r="E13299" s="45" t="s">
        <v>7105</v>
      </c>
      <c r="AO13299" s="376"/>
    </row>
    <row r="13300" spans="1:41" x14ac:dyDescent="0.25">
      <c r="A13300" s="44" t="s">
        <v>2424</v>
      </c>
      <c r="B13300" s="44" t="s">
        <v>938</v>
      </c>
      <c r="C13300" s="45">
        <v>260103</v>
      </c>
      <c r="D13300" s="45" t="s">
        <v>11363</v>
      </c>
      <c r="E13300" s="45" t="s">
        <v>8292</v>
      </c>
      <c r="AO13300" s="376"/>
    </row>
    <row r="13301" spans="1:41" x14ac:dyDescent="0.3">
      <c r="A13301" s="333" t="s">
        <v>18720</v>
      </c>
      <c r="B13301" s="333" t="s">
        <v>2301</v>
      </c>
      <c r="C13301" s="125" t="s">
        <v>18816</v>
      </c>
      <c r="D13301" s="32" t="s">
        <v>20309</v>
      </c>
      <c r="E13301" s="125" t="s">
        <v>8292</v>
      </c>
      <c r="F13301" s="125" t="s">
        <v>1189</v>
      </c>
      <c r="G13301" s="125" t="s">
        <v>1190</v>
      </c>
      <c r="AO13301" s="376"/>
    </row>
    <row r="13302" spans="1:41" x14ac:dyDescent="0.25">
      <c r="A13302" s="44" t="s">
        <v>16488</v>
      </c>
      <c r="B13302" s="44" t="s">
        <v>21362</v>
      </c>
      <c r="C13302" s="45" t="s">
        <v>16468</v>
      </c>
      <c r="D13302" s="45" t="s">
        <v>21447</v>
      </c>
      <c r="E13302" s="46">
        <v>46752</v>
      </c>
      <c r="AO13302" s="376"/>
    </row>
    <row r="13303" spans="1:41" x14ac:dyDescent="0.3">
      <c r="A13303" s="57" t="s">
        <v>13156</v>
      </c>
      <c r="B13303" s="57" t="s">
        <v>1290</v>
      </c>
      <c r="C13303" s="62">
        <v>24027</v>
      </c>
      <c r="D13303" s="62" t="s">
        <v>20886</v>
      </c>
      <c r="E13303" s="60">
        <v>46873</v>
      </c>
      <c r="F13303" s="32"/>
      <c r="G13303" s="32"/>
      <c r="H13303" s="32"/>
      <c r="I13303" s="31"/>
      <c r="J13303" s="31"/>
      <c r="K13303" s="31"/>
      <c r="L13303" s="31"/>
      <c r="M13303" s="31"/>
      <c r="N13303" s="31"/>
      <c r="O13303" s="31"/>
      <c r="P13303" s="31"/>
      <c r="Q13303" s="31"/>
      <c r="R13303" s="31"/>
      <c r="S13303" s="31"/>
      <c r="T13303" s="31"/>
      <c r="U13303" s="31"/>
      <c r="V13303" s="31"/>
      <c r="W13303" s="31"/>
      <c r="X13303" s="31"/>
      <c r="Y13303" s="31"/>
      <c r="Z13303" s="31"/>
      <c r="AA13303" s="31"/>
      <c r="AB13303" s="31"/>
      <c r="AC13303" s="31"/>
      <c r="AD13303" s="31"/>
      <c r="AE13303" s="31"/>
      <c r="AF13303" s="31"/>
      <c r="AG13303" s="31"/>
      <c r="AH13303" s="31"/>
      <c r="AI13303" s="31"/>
      <c r="AJ13303" s="31"/>
      <c r="AK13303" s="31"/>
      <c r="AL13303" s="31"/>
      <c r="AO13303" s="376"/>
    </row>
    <row r="13304" spans="1:41" x14ac:dyDescent="0.25">
      <c r="A13304" s="44" t="s">
        <v>6524</v>
      </c>
      <c r="B13304" s="44" t="s">
        <v>3176</v>
      </c>
      <c r="C13304" s="45">
        <v>23010402</v>
      </c>
      <c r="D13304" s="45" t="s">
        <v>11363</v>
      </c>
      <c r="E13304" s="45" t="s">
        <v>5322</v>
      </c>
      <c r="AO13304" s="376"/>
    </row>
    <row r="13305" spans="1:41" x14ac:dyDescent="0.25">
      <c r="A13305" s="44" t="s">
        <v>18160</v>
      </c>
      <c r="B13305" s="44" t="s">
        <v>3475</v>
      </c>
      <c r="C13305" s="45">
        <v>260301</v>
      </c>
      <c r="D13305" s="45" t="s">
        <v>11363</v>
      </c>
      <c r="E13305" s="45" t="s">
        <v>17625</v>
      </c>
      <c r="AO13305" s="376"/>
    </row>
    <row r="13306" spans="1:41" x14ac:dyDescent="0.3">
      <c r="A13306" s="99" t="s">
        <v>1927</v>
      </c>
      <c r="B13306" s="92" t="s">
        <v>10937</v>
      </c>
      <c r="C13306" s="93" t="s">
        <v>1929</v>
      </c>
      <c r="D13306" s="93" t="s">
        <v>1394</v>
      </c>
      <c r="E13306" s="94">
        <v>46904</v>
      </c>
      <c r="F13306" s="93"/>
      <c r="G13306" s="93"/>
      <c r="H13306" s="93"/>
      <c r="I13306" s="99"/>
      <c r="J13306" s="99"/>
      <c r="K13306" s="99"/>
      <c r="L13306" s="99"/>
      <c r="M13306" s="99"/>
      <c r="N13306" s="99"/>
      <c r="O13306" s="99"/>
      <c r="P13306" s="99"/>
      <c r="Q13306" s="99"/>
      <c r="R13306" s="99"/>
      <c r="S13306" s="99"/>
      <c r="T13306" s="99"/>
      <c r="U13306" s="99"/>
      <c r="V13306" s="99"/>
      <c r="W13306" s="99"/>
      <c r="X13306" s="99"/>
      <c r="Y13306" s="99"/>
      <c r="Z13306" s="99"/>
      <c r="AA13306" s="99"/>
      <c r="AB13306" s="99"/>
      <c r="AC13306" s="99"/>
      <c r="AD13306" s="99"/>
      <c r="AE13306" s="99"/>
      <c r="AF13306" s="99"/>
      <c r="AG13306" s="99"/>
      <c r="AH13306" s="31"/>
      <c r="AI13306" s="31"/>
      <c r="AJ13306" s="31"/>
      <c r="AK13306" s="31"/>
      <c r="AL13306" s="31"/>
      <c r="AO13306" s="376"/>
    </row>
    <row r="13307" spans="1:41" x14ac:dyDescent="0.25">
      <c r="A13307" s="44" t="s">
        <v>1927</v>
      </c>
      <c r="B13307" s="319" t="s">
        <v>19549</v>
      </c>
      <c r="C13307" s="318" t="s">
        <v>19774</v>
      </c>
      <c r="D13307" s="93" t="s">
        <v>19934</v>
      </c>
      <c r="E13307" s="320">
        <v>47177</v>
      </c>
      <c r="F13307" s="93"/>
      <c r="G13307" s="93"/>
      <c r="H13307" s="93"/>
      <c r="I13307" s="99"/>
      <c r="J13307" s="99"/>
      <c r="K13307" s="99"/>
      <c r="L13307" s="99"/>
      <c r="M13307" s="99"/>
      <c r="N13307" s="99"/>
      <c r="O13307" s="99"/>
      <c r="P13307" s="99"/>
      <c r="Q13307" s="99"/>
      <c r="R13307" s="99"/>
      <c r="S13307" s="99"/>
      <c r="T13307" s="99"/>
      <c r="U13307" s="99"/>
      <c r="V13307" s="99"/>
      <c r="W13307" s="99"/>
      <c r="X13307" s="99"/>
      <c r="Y13307" s="99"/>
      <c r="Z13307" s="99"/>
      <c r="AA13307" s="99"/>
      <c r="AB13307" s="99"/>
      <c r="AC13307" s="99"/>
      <c r="AD13307" s="99"/>
      <c r="AE13307" s="99"/>
      <c r="AF13307" s="99"/>
      <c r="AG13307" s="99"/>
      <c r="AH13307" s="31"/>
      <c r="AI13307" s="31"/>
      <c r="AJ13307" s="31"/>
      <c r="AK13307" s="31"/>
      <c r="AL13307" s="31"/>
      <c r="AO13307" s="376"/>
    </row>
    <row r="13308" spans="1:41" x14ac:dyDescent="0.25">
      <c r="A13308" s="44" t="s">
        <v>1514</v>
      </c>
      <c r="B13308" s="44" t="s">
        <v>4957</v>
      </c>
      <c r="C13308" s="45" t="s">
        <v>4975</v>
      </c>
      <c r="D13308" s="45" t="s">
        <v>11204</v>
      </c>
      <c r="E13308" s="45" t="s">
        <v>4146</v>
      </c>
      <c r="F13308" s="93"/>
      <c r="G13308" s="93"/>
      <c r="H13308" s="93"/>
      <c r="I13308" s="99"/>
      <c r="J13308" s="99"/>
      <c r="K13308" s="99"/>
      <c r="L13308" s="99"/>
      <c r="M13308" s="99"/>
      <c r="N13308" s="99"/>
      <c r="O13308" s="99"/>
      <c r="P13308" s="99"/>
      <c r="Q13308" s="99"/>
      <c r="R13308" s="99"/>
      <c r="S13308" s="99"/>
      <c r="T13308" s="99"/>
      <c r="U13308" s="99"/>
      <c r="V13308" s="99"/>
      <c r="W13308" s="99"/>
      <c r="X13308" s="99"/>
      <c r="Y13308" s="99"/>
      <c r="Z13308" s="99"/>
      <c r="AA13308" s="99"/>
      <c r="AB13308" s="99"/>
      <c r="AC13308" s="99"/>
      <c r="AD13308" s="99"/>
      <c r="AE13308" s="99"/>
      <c r="AF13308" s="99"/>
      <c r="AG13308" s="99"/>
      <c r="AH13308" s="31"/>
      <c r="AI13308" s="31"/>
      <c r="AJ13308" s="31"/>
      <c r="AK13308" s="31"/>
      <c r="AL13308" s="31"/>
      <c r="AO13308" s="376"/>
    </row>
    <row r="13309" spans="1:41" x14ac:dyDescent="0.25">
      <c r="A13309" s="44" t="s">
        <v>1514</v>
      </c>
      <c r="B13309" s="44" t="s">
        <v>4957</v>
      </c>
      <c r="C13309" s="45" t="s">
        <v>4975</v>
      </c>
      <c r="D13309" s="93" t="s">
        <v>17443</v>
      </c>
      <c r="E13309" s="45" t="s">
        <v>4146</v>
      </c>
      <c r="F13309" s="93"/>
      <c r="G13309" s="93"/>
      <c r="H13309" s="93"/>
      <c r="I13309" s="99"/>
      <c r="J13309" s="99"/>
      <c r="K13309" s="99"/>
      <c r="L13309" s="99"/>
      <c r="M13309" s="99"/>
      <c r="N13309" s="99"/>
      <c r="O13309" s="99"/>
      <c r="P13309" s="99"/>
      <c r="Q13309" s="99"/>
      <c r="R13309" s="99"/>
      <c r="S13309" s="99"/>
      <c r="T13309" s="99"/>
      <c r="U13309" s="99"/>
      <c r="V13309" s="99"/>
      <c r="W13309" s="99"/>
      <c r="X13309" s="99"/>
      <c r="Y13309" s="99"/>
      <c r="Z13309" s="99"/>
      <c r="AA13309" s="99"/>
      <c r="AB13309" s="99"/>
      <c r="AC13309" s="99"/>
      <c r="AD13309" s="99"/>
      <c r="AE13309" s="99"/>
      <c r="AF13309" s="99"/>
      <c r="AG13309" s="99"/>
      <c r="AH13309" s="31"/>
      <c r="AI13309" s="31"/>
      <c r="AJ13309" s="31"/>
      <c r="AK13309" s="31"/>
      <c r="AL13309" s="31"/>
      <c r="AO13309" s="376"/>
    </row>
    <row r="13310" spans="1:41" x14ac:dyDescent="0.25">
      <c r="A13310" s="44" t="s">
        <v>1514</v>
      </c>
      <c r="B13310" s="44" t="s">
        <v>4957</v>
      </c>
      <c r="C13310" s="45" t="s">
        <v>4975</v>
      </c>
      <c r="D13310" s="45" t="s">
        <v>9895</v>
      </c>
      <c r="E13310" s="45" t="s">
        <v>4824</v>
      </c>
      <c r="F13310" s="93"/>
      <c r="G13310" s="93"/>
      <c r="H13310" s="93"/>
      <c r="I13310" s="99"/>
      <c r="J13310" s="99"/>
      <c r="K13310" s="99"/>
      <c r="L13310" s="99"/>
      <c r="M13310" s="99"/>
      <c r="N13310" s="99"/>
      <c r="O13310" s="99"/>
      <c r="P13310" s="99"/>
      <c r="Q13310" s="99"/>
      <c r="R13310" s="99"/>
      <c r="S13310" s="99"/>
      <c r="T13310" s="99"/>
      <c r="U13310" s="99"/>
      <c r="V13310" s="99"/>
      <c r="W13310" s="99"/>
      <c r="X13310" s="99"/>
      <c r="Y13310" s="99"/>
      <c r="Z13310" s="99"/>
      <c r="AA13310" s="99"/>
      <c r="AB13310" s="99"/>
      <c r="AC13310" s="99"/>
      <c r="AD13310" s="99"/>
      <c r="AE13310" s="99"/>
      <c r="AF13310" s="99"/>
      <c r="AG13310" s="99"/>
      <c r="AH13310" s="31"/>
      <c r="AI13310" s="31"/>
      <c r="AJ13310" s="31"/>
      <c r="AK13310" s="31"/>
      <c r="AL13310" s="31"/>
      <c r="AO13310" s="376"/>
    </row>
    <row r="13311" spans="1:41" x14ac:dyDescent="0.25">
      <c r="A13311" s="44" t="s">
        <v>6672</v>
      </c>
      <c r="B13311" s="44" t="s">
        <v>1571</v>
      </c>
      <c r="C13311" s="45" t="s">
        <v>2570</v>
      </c>
      <c r="D13311" s="45" t="s">
        <v>11204</v>
      </c>
      <c r="E13311" s="45" t="s">
        <v>4972</v>
      </c>
      <c r="F13311" s="93"/>
      <c r="G13311" s="93"/>
      <c r="H13311" s="93"/>
      <c r="I13311" s="99"/>
      <c r="J13311" s="99"/>
      <c r="K13311" s="99"/>
      <c r="L13311" s="99"/>
      <c r="M13311" s="99"/>
      <c r="N13311" s="99"/>
      <c r="O13311" s="99"/>
      <c r="P13311" s="99"/>
      <c r="Q13311" s="99"/>
      <c r="R13311" s="99"/>
      <c r="S13311" s="99"/>
      <c r="T13311" s="99"/>
      <c r="U13311" s="99"/>
      <c r="V13311" s="99"/>
      <c r="W13311" s="99"/>
      <c r="X13311" s="99"/>
      <c r="Y13311" s="99"/>
      <c r="Z13311" s="99"/>
      <c r="AA13311" s="99"/>
      <c r="AB13311" s="99"/>
      <c r="AC13311" s="99"/>
      <c r="AD13311" s="99"/>
      <c r="AE13311" s="99"/>
      <c r="AF13311" s="99"/>
      <c r="AG13311" s="99"/>
      <c r="AH13311" s="31"/>
      <c r="AI13311" s="31"/>
      <c r="AJ13311" s="31"/>
      <c r="AK13311" s="31"/>
      <c r="AL13311" s="31"/>
      <c r="AO13311" s="376"/>
    </row>
    <row r="13312" spans="1:41" x14ac:dyDescent="0.25">
      <c r="A13312" s="44" t="s">
        <v>6672</v>
      </c>
      <c r="B13312" s="44" t="s">
        <v>1571</v>
      </c>
      <c r="C13312" s="45" t="s">
        <v>14045</v>
      </c>
      <c r="D13312" s="45" t="s">
        <v>11204</v>
      </c>
      <c r="E13312" s="45" t="s">
        <v>6714</v>
      </c>
      <c r="F13312" s="93"/>
      <c r="G13312" s="93"/>
      <c r="H13312" s="93"/>
      <c r="I13312" s="99"/>
      <c r="J13312" s="99"/>
      <c r="K13312" s="99"/>
      <c r="L13312" s="99"/>
      <c r="M13312" s="99"/>
      <c r="N13312" s="99"/>
      <c r="O13312" s="99"/>
      <c r="P13312" s="99"/>
      <c r="Q13312" s="99"/>
      <c r="R13312" s="99"/>
      <c r="S13312" s="99"/>
      <c r="T13312" s="99"/>
      <c r="U13312" s="99"/>
      <c r="V13312" s="99"/>
      <c r="W13312" s="99"/>
      <c r="X13312" s="99"/>
      <c r="Y13312" s="99"/>
      <c r="Z13312" s="99"/>
      <c r="AA13312" s="99"/>
      <c r="AB13312" s="99"/>
      <c r="AC13312" s="99"/>
      <c r="AD13312" s="99"/>
      <c r="AE13312" s="99"/>
      <c r="AF13312" s="99"/>
      <c r="AG13312" s="99"/>
      <c r="AH13312" s="31"/>
      <c r="AI13312" s="31"/>
      <c r="AJ13312" s="31"/>
      <c r="AK13312" s="31"/>
      <c r="AL13312" s="31"/>
      <c r="AO13312" s="376"/>
    </row>
    <row r="13313" spans="1:41" x14ac:dyDescent="0.25">
      <c r="A13313" s="44" t="s">
        <v>6672</v>
      </c>
      <c r="B13313" s="44" t="s">
        <v>1571</v>
      </c>
      <c r="C13313" s="45" t="s">
        <v>2570</v>
      </c>
      <c r="D13313" s="93" t="s">
        <v>17443</v>
      </c>
      <c r="E13313" s="45" t="s">
        <v>4972</v>
      </c>
      <c r="F13313" s="93"/>
      <c r="G13313" s="93"/>
      <c r="H13313" s="93"/>
      <c r="I13313" s="99"/>
      <c r="J13313" s="99"/>
      <c r="K13313" s="99"/>
      <c r="L13313" s="99"/>
      <c r="M13313" s="99"/>
      <c r="N13313" s="99"/>
      <c r="O13313" s="99"/>
      <c r="P13313" s="99"/>
      <c r="Q13313" s="99"/>
      <c r="R13313" s="99"/>
      <c r="S13313" s="99"/>
      <c r="T13313" s="99"/>
      <c r="U13313" s="99"/>
      <c r="V13313" s="99"/>
      <c r="W13313" s="99"/>
      <c r="X13313" s="99"/>
      <c r="Y13313" s="99"/>
      <c r="Z13313" s="99"/>
      <c r="AA13313" s="99"/>
      <c r="AB13313" s="99"/>
      <c r="AC13313" s="99"/>
      <c r="AD13313" s="99"/>
      <c r="AE13313" s="99"/>
      <c r="AF13313" s="99"/>
      <c r="AG13313" s="99"/>
      <c r="AH13313" s="31"/>
      <c r="AI13313" s="31"/>
      <c r="AJ13313" s="31"/>
      <c r="AK13313" s="31"/>
      <c r="AL13313" s="31"/>
      <c r="AO13313" s="376"/>
    </row>
    <row r="13314" spans="1:41" x14ac:dyDescent="0.25">
      <c r="A13314" s="44" t="s">
        <v>6672</v>
      </c>
      <c r="B13314" s="44" t="s">
        <v>1571</v>
      </c>
      <c r="C13314" s="45" t="s">
        <v>14045</v>
      </c>
      <c r="D13314" s="93" t="s">
        <v>17443</v>
      </c>
      <c r="E13314" s="45" t="s">
        <v>6714</v>
      </c>
      <c r="F13314" s="93"/>
      <c r="G13314" s="93"/>
      <c r="H13314" s="93"/>
      <c r="I13314" s="99"/>
      <c r="J13314" s="99"/>
      <c r="K13314" s="99"/>
      <c r="L13314" s="99"/>
      <c r="M13314" s="99"/>
      <c r="N13314" s="99"/>
      <c r="O13314" s="99"/>
      <c r="P13314" s="99"/>
      <c r="Q13314" s="99"/>
      <c r="R13314" s="99"/>
      <c r="S13314" s="99"/>
      <c r="T13314" s="99"/>
      <c r="U13314" s="99"/>
      <c r="V13314" s="99"/>
      <c r="W13314" s="99"/>
      <c r="X13314" s="99"/>
      <c r="Y13314" s="99"/>
      <c r="Z13314" s="99"/>
      <c r="AA13314" s="99"/>
      <c r="AB13314" s="99"/>
      <c r="AC13314" s="99"/>
      <c r="AD13314" s="99"/>
      <c r="AE13314" s="99"/>
      <c r="AF13314" s="99"/>
      <c r="AG13314" s="99"/>
      <c r="AH13314" s="31"/>
      <c r="AI13314" s="31"/>
      <c r="AJ13314" s="31"/>
      <c r="AK13314" s="31"/>
      <c r="AL13314" s="31"/>
      <c r="AO13314" s="376"/>
    </row>
    <row r="13315" spans="1:41" x14ac:dyDescent="0.25">
      <c r="A13315" s="44" t="s">
        <v>6672</v>
      </c>
      <c r="B13315" s="44" t="s">
        <v>1571</v>
      </c>
      <c r="C13315" s="45" t="s">
        <v>2570</v>
      </c>
      <c r="D13315" s="45" t="s">
        <v>9895</v>
      </c>
      <c r="E13315" s="45" t="s">
        <v>4972</v>
      </c>
      <c r="F13315" s="93"/>
      <c r="G13315" s="93"/>
      <c r="H13315" s="93"/>
      <c r="I13315" s="99"/>
      <c r="J13315" s="99"/>
      <c r="K13315" s="99"/>
      <c r="L13315" s="99"/>
      <c r="M13315" s="99"/>
      <c r="N13315" s="99"/>
      <c r="O13315" s="99"/>
      <c r="P13315" s="99"/>
      <c r="Q13315" s="99"/>
      <c r="R13315" s="99"/>
      <c r="S13315" s="99"/>
      <c r="T13315" s="99"/>
      <c r="U13315" s="99"/>
      <c r="V13315" s="99"/>
      <c r="W13315" s="99"/>
      <c r="X13315" s="99"/>
      <c r="Y13315" s="99"/>
      <c r="Z13315" s="99"/>
      <c r="AA13315" s="99"/>
      <c r="AB13315" s="99"/>
      <c r="AC13315" s="99"/>
      <c r="AD13315" s="99"/>
      <c r="AE13315" s="99"/>
      <c r="AF13315" s="99"/>
      <c r="AG13315" s="99"/>
      <c r="AH13315" s="31"/>
      <c r="AI13315" s="31"/>
      <c r="AJ13315" s="31"/>
      <c r="AK13315" s="31"/>
      <c r="AL13315" s="31"/>
      <c r="AO13315" s="376"/>
    </row>
    <row r="13316" spans="1:41" x14ac:dyDescent="0.25">
      <c r="A13316" s="44" t="s">
        <v>17274</v>
      </c>
      <c r="B13316" s="44" t="s">
        <v>7577</v>
      </c>
      <c r="C13316" s="45" t="s">
        <v>7585</v>
      </c>
      <c r="D13316" s="93" t="s">
        <v>17443</v>
      </c>
      <c r="E13316" s="45" t="s">
        <v>7871</v>
      </c>
      <c r="F13316" s="93"/>
      <c r="G13316" s="93"/>
      <c r="H13316" s="93"/>
      <c r="I13316" s="99"/>
      <c r="J13316" s="99"/>
      <c r="K13316" s="99"/>
      <c r="L13316" s="99"/>
      <c r="M13316" s="99"/>
      <c r="N13316" s="99"/>
      <c r="O13316" s="99"/>
      <c r="P13316" s="99"/>
      <c r="Q13316" s="99"/>
      <c r="R13316" s="99"/>
      <c r="S13316" s="99"/>
      <c r="T13316" s="99"/>
      <c r="U13316" s="99"/>
      <c r="V13316" s="99"/>
      <c r="W13316" s="99"/>
      <c r="X13316" s="99"/>
      <c r="Y13316" s="99"/>
      <c r="Z13316" s="99"/>
      <c r="AA13316" s="99"/>
      <c r="AB13316" s="99"/>
      <c r="AC13316" s="99"/>
      <c r="AD13316" s="99"/>
      <c r="AE13316" s="99"/>
      <c r="AF13316" s="99"/>
      <c r="AG13316" s="99"/>
      <c r="AH13316" s="31"/>
      <c r="AI13316" s="31"/>
      <c r="AJ13316" s="31"/>
      <c r="AK13316" s="31"/>
      <c r="AL13316" s="31"/>
      <c r="AO13316" s="376"/>
    </row>
    <row r="13317" spans="1:41" x14ac:dyDescent="0.25">
      <c r="A13317" s="44" t="s">
        <v>7584</v>
      </c>
      <c r="B13317" s="44" t="s">
        <v>7577</v>
      </c>
      <c r="C13317" s="45" t="s">
        <v>7585</v>
      </c>
      <c r="D13317" s="45" t="s">
        <v>11204</v>
      </c>
      <c r="E13317" s="45" t="s">
        <v>7871</v>
      </c>
      <c r="F13317" s="93"/>
      <c r="G13317" s="93"/>
      <c r="H13317" s="93"/>
      <c r="I13317" s="99"/>
      <c r="J13317" s="99"/>
      <c r="K13317" s="99"/>
      <c r="L13317" s="99"/>
      <c r="M13317" s="99"/>
      <c r="N13317" s="99"/>
      <c r="O13317" s="99"/>
      <c r="P13317" s="99"/>
      <c r="Q13317" s="99"/>
      <c r="R13317" s="99"/>
      <c r="S13317" s="99"/>
      <c r="T13317" s="99"/>
      <c r="U13317" s="99"/>
      <c r="V13317" s="99"/>
      <c r="W13317" s="99"/>
      <c r="X13317" s="99"/>
      <c r="Y13317" s="99"/>
      <c r="Z13317" s="99"/>
      <c r="AA13317" s="99"/>
      <c r="AB13317" s="99"/>
      <c r="AC13317" s="99"/>
      <c r="AD13317" s="99"/>
      <c r="AE13317" s="99"/>
      <c r="AF13317" s="99"/>
      <c r="AG13317" s="99"/>
      <c r="AH13317" s="31"/>
      <c r="AI13317" s="31"/>
      <c r="AJ13317" s="31"/>
      <c r="AK13317" s="31"/>
      <c r="AL13317" s="31"/>
      <c r="AO13317" s="376"/>
    </row>
    <row r="13318" spans="1:41" x14ac:dyDescent="0.25">
      <c r="A13318" s="44" t="s">
        <v>7584</v>
      </c>
      <c r="B13318" s="44" t="s">
        <v>7577</v>
      </c>
      <c r="C13318" s="45" t="s">
        <v>7585</v>
      </c>
      <c r="D13318" s="45" t="s">
        <v>9895</v>
      </c>
      <c r="E13318" s="45" t="s">
        <v>4823</v>
      </c>
      <c r="F13318" s="93"/>
      <c r="G13318" s="93"/>
      <c r="H13318" s="93"/>
      <c r="I13318" s="99"/>
      <c r="J13318" s="99"/>
      <c r="K13318" s="99"/>
      <c r="L13318" s="99"/>
      <c r="M13318" s="99"/>
      <c r="N13318" s="99"/>
      <c r="O13318" s="99"/>
      <c r="P13318" s="99"/>
      <c r="Q13318" s="99"/>
      <c r="R13318" s="99"/>
      <c r="S13318" s="99"/>
      <c r="T13318" s="99"/>
      <c r="U13318" s="99"/>
      <c r="V13318" s="99"/>
      <c r="W13318" s="99"/>
      <c r="X13318" s="99"/>
      <c r="Y13318" s="99"/>
      <c r="Z13318" s="99"/>
      <c r="AA13318" s="99"/>
      <c r="AB13318" s="99"/>
      <c r="AC13318" s="99"/>
      <c r="AD13318" s="99"/>
      <c r="AE13318" s="99"/>
      <c r="AF13318" s="99"/>
      <c r="AG13318" s="99"/>
      <c r="AH13318" s="31"/>
      <c r="AI13318" s="31"/>
      <c r="AJ13318" s="31"/>
      <c r="AK13318" s="31"/>
      <c r="AL13318" s="31"/>
      <c r="AO13318" s="376"/>
    </row>
    <row r="13319" spans="1:41" x14ac:dyDescent="0.25">
      <c r="A13319" s="44" t="s">
        <v>3002</v>
      </c>
      <c r="B13319" s="44" t="s">
        <v>2350</v>
      </c>
      <c r="C13319" s="45">
        <v>220105</v>
      </c>
      <c r="D13319" s="45" t="s">
        <v>11363</v>
      </c>
      <c r="E13319" s="45" t="s">
        <v>2593</v>
      </c>
      <c r="AO13319" s="376"/>
    </row>
    <row r="13320" spans="1:41" x14ac:dyDescent="0.25">
      <c r="A13320" s="44" t="s">
        <v>12388</v>
      </c>
      <c r="B13320" s="44" t="s">
        <v>12102</v>
      </c>
      <c r="C13320" s="45">
        <v>21.24</v>
      </c>
      <c r="D13320" s="45" t="s">
        <v>12549</v>
      </c>
      <c r="E13320" s="46">
        <v>47299</v>
      </c>
      <c r="F13320" s="45"/>
      <c r="G13320" s="93"/>
      <c r="H13320" s="93"/>
      <c r="I13320" s="99"/>
      <c r="J13320" s="99"/>
      <c r="K13320" s="99"/>
      <c r="L13320" s="99"/>
      <c r="M13320" s="99"/>
      <c r="N13320" s="99"/>
      <c r="O13320" s="99"/>
      <c r="P13320" s="99"/>
      <c r="Q13320" s="99"/>
      <c r="R13320" s="99"/>
      <c r="S13320" s="99"/>
      <c r="T13320" s="99"/>
      <c r="U13320" s="99"/>
      <c r="V13320" s="99"/>
      <c r="W13320" s="99"/>
      <c r="X13320" s="99"/>
      <c r="Y13320" s="99"/>
      <c r="Z13320" s="99"/>
      <c r="AA13320" s="99"/>
      <c r="AB13320" s="99"/>
      <c r="AC13320" s="99"/>
      <c r="AD13320" s="99"/>
      <c r="AE13320" s="99"/>
      <c r="AF13320" s="99"/>
      <c r="AG13320" s="99"/>
      <c r="AH13320" s="31"/>
      <c r="AI13320" s="31"/>
      <c r="AJ13320" s="31"/>
      <c r="AK13320" s="31"/>
      <c r="AL13320" s="31"/>
      <c r="AO13320" s="376"/>
    </row>
    <row r="13321" spans="1:41" x14ac:dyDescent="0.25">
      <c r="A13321" s="44" t="s">
        <v>18161</v>
      </c>
      <c r="B13321" s="44" t="s">
        <v>5321</v>
      </c>
      <c r="C13321" s="45">
        <v>26010401</v>
      </c>
      <c r="D13321" s="45" t="s">
        <v>11363</v>
      </c>
      <c r="E13321" s="45" t="s">
        <v>17459</v>
      </c>
      <c r="AO13321" s="376"/>
    </row>
    <row r="13322" spans="1:41" x14ac:dyDescent="0.25">
      <c r="A13322" s="44" t="s">
        <v>18161</v>
      </c>
      <c r="B13322" s="44" t="s">
        <v>3176</v>
      </c>
      <c r="C13322" s="45">
        <v>26010402</v>
      </c>
      <c r="D13322" s="45" t="s">
        <v>11363</v>
      </c>
      <c r="E13322" s="45" t="s">
        <v>17459</v>
      </c>
      <c r="AO13322" s="376"/>
    </row>
    <row r="13323" spans="1:41" x14ac:dyDescent="0.3">
      <c r="A13323" s="333" t="s">
        <v>4021</v>
      </c>
      <c r="B13323" s="333" t="s">
        <v>8018</v>
      </c>
      <c r="C13323" s="125" t="s">
        <v>8019</v>
      </c>
      <c r="D13323" s="32" t="s">
        <v>20309</v>
      </c>
      <c r="E13323" s="125" t="s">
        <v>7871</v>
      </c>
      <c r="F13323" s="125" t="s">
        <v>1189</v>
      </c>
      <c r="G13323" s="125" t="s">
        <v>1190</v>
      </c>
      <c r="AO13323" s="376"/>
    </row>
    <row r="13324" spans="1:41" x14ac:dyDescent="0.25">
      <c r="A13324" s="44" t="s">
        <v>15889</v>
      </c>
      <c r="B13324" s="44" t="s">
        <v>2350</v>
      </c>
      <c r="C13324" s="45">
        <v>250106</v>
      </c>
      <c r="D13324" s="45" t="s">
        <v>11363</v>
      </c>
      <c r="E13324" s="45" t="s">
        <v>11887</v>
      </c>
      <c r="AO13324" s="376"/>
    </row>
    <row r="13325" spans="1:41" x14ac:dyDescent="0.25">
      <c r="A13325" s="102" t="s">
        <v>11245</v>
      </c>
      <c r="B13325" s="92" t="s">
        <v>5906</v>
      </c>
      <c r="C13325" s="93" t="s">
        <v>11246</v>
      </c>
      <c r="D13325" s="93" t="s">
        <v>1201</v>
      </c>
      <c r="E13325" s="94">
        <v>46682</v>
      </c>
      <c r="F13325" s="93"/>
      <c r="G13325" s="93"/>
      <c r="H13325" s="93"/>
      <c r="I13325" s="99"/>
      <c r="J13325" s="99"/>
      <c r="K13325" s="99"/>
      <c r="L13325" s="99"/>
      <c r="M13325" s="99"/>
      <c r="N13325" s="99"/>
      <c r="O13325" s="99"/>
      <c r="P13325" s="99"/>
      <c r="Q13325" s="99"/>
      <c r="R13325" s="99"/>
      <c r="S13325" s="99"/>
      <c r="T13325" s="99"/>
      <c r="U13325" s="99"/>
      <c r="V13325" s="99"/>
      <c r="W13325" s="99"/>
      <c r="X13325" s="99"/>
      <c r="Y13325" s="99"/>
      <c r="Z13325" s="99"/>
      <c r="AA13325" s="99"/>
      <c r="AB13325" s="99"/>
      <c r="AC13325" s="99"/>
      <c r="AD13325" s="99"/>
      <c r="AE13325" s="99"/>
      <c r="AF13325" s="99"/>
      <c r="AG13325" s="99"/>
      <c r="AH13325" s="31"/>
      <c r="AI13325" s="31"/>
      <c r="AJ13325" s="31"/>
      <c r="AK13325" s="31"/>
      <c r="AL13325" s="31"/>
      <c r="AO13325" s="376"/>
    </row>
    <row r="13326" spans="1:41" x14ac:dyDescent="0.25">
      <c r="A13326" s="44" t="s">
        <v>1854</v>
      </c>
      <c r="B13326" s="44" t="s">
        <v>21365</v>
      </c>
      <c r="C13326" s="45" t="s">
        <v>8133</v>
      </c>
      <c r="D13326" s="45" t="s">
        <v>21447</v>
      </c>
      <c r="E13326" s="46">
        <v>46752</v>
      </c>
      <c r="AO13326" s="376"/>
    </row>
    <row r="13327" spans="1:41" x14ac:dyDescent="0.25">
      <c r="A13327" s="44" t="s">
        <v>21808</v>
      </c>
      <c r="B13327" s="44" t="s">
        <v>3475</v>
      </c>
      <c r="C13327" s="45">
        <v>260301</v>
      </c>
      <c r="D13327" s="45" t="s">
        <v>11363</v>
      </c>
      <c r="E13327" s="45" t="s">
        <v>17625</v>
      </c>
      <c r="AO13327" s="376"/>
    </row>
    <row r="13328" spans="1:41" x14ac:dyDescent="0.25">
      <c r="A13328" s="44" t="s">
        <v>794</v>
      </c>
      <c r="B13328" s="44" t="s">
        <v>924</v>
      </c>
      <c r="C13328" s="45">
        <v>22010702</v>
      </c>
      <c r="D13328" s="45" t="s">
        <v>11363</v>
      </c>
      <c r="E13328" s="45" t="s">
        <v>5131</v>
      </c>
      <c r="AO13328" s="376"/>
    </row>
    <row r="13329" spans="1:41" x14ac:dyDescent="0.25">
      <c r="A13329" s="44" t="s">
        <v>794</v>
      </c>
      <c r="B13329" s="44" t="s">
        <v>199</v>
      </c>
      <c r="C13329" s="45">
        <v>241001</v>
      </c>
      <c r="D13329" s="45" t="s">
        <v>11363</v>
      </c>
      <c r="E13329" s="45" t="s">
        <v>5332</v>
      </c>
      <c r="AO13329" s="376"/>
    </row>
    <row r="13330" spans="1:41" x14ac:dyDescent="0.25">
      <c r="A13330" s="44" t="s">
        <v>20641</v>
      </c>
      <c r="B13330" s="44" t="s">
        <v>14173</v>
      </c>
      <c r="C13330" s="45" t="s">
        <v>14265</v>
      </c>
      <c r="D13330" s="32" t="s">
        <v>5559</v>
      </c>
      <c r="E13330" s="45" t="s">
        <v>20870</v>
      </c>
      <c r="F13330" s="32"/>
      <c r="G13330" s="32"/>
      <c r="H13330" s="32"/>
      <c r="I13330" s="31"/>
      <c r="J13330" s="31"/>
      <c r="K13330" s="31"/>
      <c r="L13330" s="31"/>
      <c r="M13330" s="31"/>
      <c r="N13330" s="31"/>
      <c r="O13330" s="31"/>
      <c r="P13330" s="31"/>
      <c r="Q13330" s="31"/>
      <c r="R13330" s="31"/>
      <c r="S13330" s="31"/>
      <c r="T13330" s="31"/>
      <c r="U13330" s="31"/>
      <c r="V13330" s="31"/>
      <c r="W13330" s="31"/>
      <c r="X13330" s="31"/>
      <c r="Y13330" s="31"/>
      <c r="Z13330" s="31"/>
      <c r="AA13330" s="31"/>
      <c r="AB13330" s="31"/>
      <c r="AC13330" s="31"/>
      <c r="AD13330" s="31"/>
      <c r="AE13330" s="31"/>
      <c r="AF13330" s="31"/>
      <c r="AG13330" s="31"/>
      <c r="AH13330" s="31"/>
      <c r="AI13330" s="31"/>
      <c r="AJ13330" s="31"/>
      <c r="AK13330" s="31"/>
      <c r="AL13330" s="31"/>
      <c r="AO13330" s="376"/>
    </row>
    <row r="13331" spans="1:41" x14ac:dyDescent="0.25">
      <c r="A13331" s="44" t="s">
        <v>8911</v>
      </c>
      <c r="B13331" s="44" t="s">
        <v>14701</v>
      </c>
      <c r="C13331" s="45" t="s">
        <v>5110</v>
      </c>
      <c r="D13331" s="367" t="s">
        <v>3696</v>
      </c>
      <c r="E13331" s="328">
        <f>DATE(2027,1,23)</f>
        <v>46410</v>
      </c>
      <c r="F13331" s="32"/>
      <c r="G13331" s="32"/>
      <c r="H13331" s="32"/>
      <c r="I13331" s="31"/>
      <c r="J13331" s="31"/>
      <c r="K13331" s="31"/>
      <c r="L13331" s="31"/>
      <c r="M13331" s="31"/>
      <c r="N13331" s="31"/>
      <c r="O13331" s="31"/>
      <c r="P13331" s="31"/>
      <c r="Q13331" s="31"/>
      <c r="R13331" s="31"/>
      <c r="S13331" s="31"/>
      <c r="T13331" s="31"/>
      <c r="U13331" s="31"/>
      <c r="V13331" s="31"/>
      <c r="W13331" s="31"/>
      <c r="X13331" s="31"/>
      <c r="Y13331" s="31"/>
      <c r="Z13331" s="31"/>
      <c r="AA13331" s="31"/>
      <c r="AB13331" s="31"/>
      <c r="AC13331" s="31"/>
      <c r="AD13331" s="31"/>
      <c r="AE13331" s="31"/>
      <c r="AF13331" s="31"/>
      <c r="AG13331" s="31"/>
      <c r="AH13331" s="31"/>
      <c r="AI13331" s="31"/>
      <c r="AJ13331" s="31"/>
      <c r="AK13331" s="31"/>
      <c r="AL13331" s="31"/>
      <c r="AO13331" s="376"/>
    </row>
    <row r="13332" spans="1:41" x14ac:dyDescent="0.25">
      <c r="A13332" s="44" t="s">
        <v>8911</v>
      </c>
      <c r="B13332" s="44" t="s">
        <v>15070</v>
      </c>
      <c r="C13332" s="45" t="s">
        <v>13886</v>
      </c>
      <c r="D13332" s="367" t="s">
        <v>3696</v>
      </c>
      <c r="E13332" s="328">
        <f>DATE(2028,11,26)</f>
        <v>47083</v>
      </c>
      <c r="F13332" s="32"/>
      <c r="G13332" s="32"/>
      <c r="H13332" s="32"/>
      <c r="I13332" s="31"/>
      <c r="J13332" s="31"/>
      <c r="K13332" s="31"/>
      <c r="L13332" s="31"/>
      <c r="M13332" s="31"/>
      <c r="N13332" s="31"/>
      <c r="O13332" s="31"/>
      <c r="P13332" s="31"/>
      <c r="Q13332" s="31"/>
      <c r="R13332" s="31"/>
      <c r="S13332" s="31"/>
      <c r="T13332" s="31"/>
      <c r="U13332" s="31"/>
      <c r="V13332" s="31"/>
      <c r="W13332" s="31"/>
      <c r="X13332" s="31"/>
      <c r="Y13332" s="31"/>
      <c r="Z13332" s="31"/>
      <c r="AA13332" s="31"/>
      <c r="AB13332" s="31"/>
      <c r="AC13332" s="31"/>
      <c r="AD13332" s="31"/>
      <c r="AE13332" s="31"/>
      <c r="AF13332" s="31"/>
      <c r="AG13332" s="31"/>
      <c r="AH13332" s="31"/>
      <c r="AI13332" s="31"/>
      <c r="AJ13332" s="31"/>
      <c r="AK13332" s="31"/>
      <c r="AL13332" s="31"/>
      <c r="AO13332" s="376"/>
    </row>
    <row r="13333" spans="1:41" x14ac:dyDescent="0.25">
      <c r="A13333" s="44" t="s">
        <v>21809</v>
      </c>
      <c r="B13333" s="44" t="s">
        <v>9248</v>
      </c>
      <c r="C13333" s="45">
        <v>260105</v>
      </c>
      <c r="D13333" s="45" t="s">
        <v>11363</v>
      </c>
      <c r="E13333" s="45" t="s">
        <v>17625</v>
      </c>
      <c r="AO13333" s="376"/>
    </row>
    <row r="13334" spans="1:41" x14ac:dyDescent="0.25">
      <c r="A13334" s="44" t="s">
        <v>9270</v>
      </c>
      <c r="B13334" s="44" t="s">
        <v>3049</v>
      </c>
      <c r="C13334" s="45">
        <v>230902</v>
      </c>
      <c r="D13334" s="45" t="s">
        <v>11363</v>
      </c>
      <c r="E13334" s="45" t="s">
        <v>7871</v>
      </c>
      <c r="AO13334" s="376"/>
    </row>
    <row r="13335" spans="1:41" x14ac:dyDescent="0.25">
      <c r="A13335" s="44" t="s">
        <v>9270</v>
      </c>
      <c r="B13335" s="44" t="s">
        <v>10389</v>
      </c>
      <c r="C13335" s="45">
        <v>24020201</v>
      </c>
      <c r="D13335" s="45" t="s">
        <v>11363</v>
      </c>
      <c r="E13335" s="45" t="s">
        <v>5131</v>
      </c>
      <c r="AO13335" s="376"/>
    </row>
    <row r="13336" spans="1:41" x14ac:dyDescent="0.25">
      <c r="A13336" s="44" t="s">
        <v>9270</v>
      </c>
      <c r="B13336" s="44" t="s">
        <v>3050</v>
      </c>
      <c r="C13336" s="45">
        <v>24020202</v>
      </c>
      <c r="D13336" s="45" t="s">
        <v>11363</v>
      </c>
      <c r="E13336" s="45" t="s">
        <v>5131</v>
      </c>
      <c r="AO13336" s="376"/>
    </row>
    <row r="13337" spans="1:41" x14ac:dyDescent="0.25">
      <c r="A13337" s="44" t="s">
        <v>12726</v>
      </c>
      <c r="B13337" s="44" t="s">
        <v>3176</v>
      </c>
      <c r="C13337" s="45">
        <v>24010402</v>
      </c>
      <c r="D13337" s="45" t="s">
        <v>11363</v>
      </c>
      <c r="E13337" s="45" t="s">
        <v>9238</v>
      </c>
      <c r="AO13337" s="376"/>
    </row>
    <row r="13338" spans="1:41" x14ac:dyDescent="0.25">
      <c r="A13338" s="44" t="s">
        <v>12726</v>
      </c>
      <c r="B13338" s="44" t="s">
        <v>199</v>
      </c>
      <c r="C13338" s="45">
        <v>241001</v>
      </c>
      <c r="D13338" s="45" t="s">
        <v>11363</v>
      </c>
      <c r="E13338" s="45" t="s">
        <v>5332</v>
      </c>
      <c r="AO13338" s="376"/>
    </row>
    <row r="13339" spans="1:41" x14ac:dyDescent="0.25">
      <c r="A13339" s="44" t="s">
        <v>9271</v>
      </c>
      <c r="B13339" s="44" t="s">
        <v>9235</v>
      </c>
      <c r="C13339" s="45">
        <v>240102</v>
      </c>
      <c r="D13339" s="45" t="s">
        <v>11363</v>
      </c>
      <c r="E13339" s="45" t="s">
        <v>5139</v>
      </c>
      <c r="AO13339" s="376"/>
    </row>
    <row r="13340" spans="1:41" x14ac:dyDescent="0.25">
      <c r="A13340" s="44" t="s">
        <v>7046</v>
      </c>
      <c r="B13340" s="44" t="s">
        <v>2350</v>
      </c>
      <c r="C13340" s="45">
        <v>230105</v>
      </c>
      <c r="D13340" s="45" t="s">
        <v>11363</v>
      </c>
      <c r="E13340" s="45" t="s">
        <v>5265</v>
      </c>
      <c r="AO13340" s="376"/>
    </row>
    <row r="13341" spans="1:41" x14ac:dyDescent="0.25">
      <c r="A13341" s="44" t="s">
        <v>21810</v>
      </c>
      <c r="B13341" s="44" t="s">
        <v>9248</v>
      </c>
      <c r="C13341" s="45">
        <v>260105</v>
      </c>
      <c r="D13341" s="45" t="s">
        <v>11363</v>
      </c>
      <c r="E13341" s="45" t="s">
        <v>17625</v>
      </c>
      <c r="AO13341" s="376"/>
    </row>
    <row r="13342" spans="1:41" x14ac:dyDescent="0.3">
      <c r="A13342" s="333" t="s">
        <v>1081</v>
      </c>
      <c r="B13342" s="333" t="s">
        <v>3456</v>
      </c>
      <c r="C13342" s="125" t="s">
        <v>10963</v>
      </c>
      <c r="D13342" s="32" t="s">
        <v>20309</v>
      </c>
      <c r="E13342" s="125" t="s">
        <v>2593</v>
      </c>
      <c r="F13342" s="125" t="s">
        <v>1189</v>
      </c>
      <c r="G13342" s="125" t="s">
        <v>1190</v>
      </c>
      <c r="AO13342" s="376"/>
    </row>
    <row r="13343" spans="1:41" x14ac:dyDescent="0.3">
      <c r="A13343" s="333" t="s">
        <v>1081</v>
      </c>
      <c r="B13343" s="333" t="s">
        <v>3455</v>
      </c>
      <c r="C13343" s="125" t="s">
        <v>10959</v>
      </c>
      <c r="D13343" s="32" t="s">
        <v>20309</v>
      </c>
      <c r="E13343" s="125" t="s">
        <v>2593</v>
      </c>
      <c r="F13343" s="125" t="s">
        <v>1189</v>
      </c>
      <c r="G13343" s="125" t="s">
        <v>1190</v>
      </c>
      <c r="AO13343" s="376"/>
    </row>
    <row r="13344" spans="1:41" x14ac:dyDescent="0.25">
      <c r="A13344" s="44" t="s">
        <v>11637</v>
      </c>
      <c r="B13344" s="44" t="s">
        <v>21362</v>
      </c>
      <c r="C13344" s="45" t="s">
        <v>11608</v>
      </c>
      <c r="D13344" s="45" t="s">
        <v>21447</v>
      </c>
      <c r="E13344" s="46">
        <v>46752</v>
      </c>
      <c r="AO13344" s="376"/>
    </row>
    <row r="13345" spans="1:41" x14ac:dyDescent="0.25">
      <c r="A13345" s="44" t="s">
        <v>2296</v>
      </c>
      <c r="B13345" s="44" t="s">
        <v>21385</v>
      </c>
      <c r="C13345" s="45" t="s">
        <v>8134</v>
      </c>
      <c r="D13345" s="45" t="s">
        <v>21447</v>
      </c>
      <c r="E13345" s="46">
        <v>46477</v>
      </c>
      <c r="AO13345" s="376"/>
    </row>
    <row r="13346" spans="1:41" x14ac:dyDescent="0.25">
      <c r="A13346" s="44" t="s">
        <v>18162</v>
      </c>
      <c r="B13346" s="44" t="s">
        <v>5321</v>
      </c>
      <c r="C13346" s="45">
        <v>26010401</v>
      </c>
      <c r="D13346" s="45" t="s">
        <v>11363</v>
      </c>
      <c r="E13346" s="45" t="s">
        <v>17459</v>
      </c>
      <c r="AO13346" s="376"/>
    </row>
    <row r="13347" spans="1:41" x14ac:dyDescent="0.25">
      <c r="A13347" s="44" t="s">
        <v>18162</v>
      </c>
      <c r="B13347" s="44" t="s">
        <v>3176</v>
      </c>
      <c r="C13347" s="45">
        <v>26010402</v>
      </c>
      <c r="D13347" s="45" t="s">
        <v>11363</v>
      </c>
      <c r="E13347" s="45" t="s">
        <v>17459</v>
      </c>
      <c r="AO13347" s="376"/>
    </row>
    <row r="13348" spans="1:41" x14ac:dyDescent="0.25">
      <c r="A13348" s="44" t="s">
        <v>18162</v>
      </c>
      <c r="B13348" s="44" t="s">
        <v>7768</v>
      </c>
      <c r="C13348" s="45">
        <v>260503</v>
      </c>
      <c r="D13348" s="45" t="s">
        <v>11363</v>
      </c>
      <c r="E13348" s="45" t="s">
        <v>10349</v>
      </c>
      <c r="AO13348" s="376"/>
    </row>
    <row r="13349" spans="1:41" x14ac:dyDescent="0.25">
      <c r="A13349" s="44" t="s">
        <v>44</v>
      </c>
      <c r="B13349" s="44" t="s">
        <v>7158</v>
      </c>
      <c r="C13349" s="45" t="s">
        <v>7970</v>
      </c>
      <c r="D13349" s="46" t="s">
        <v>21328</v>
      </c>
      <c r="E13349" s="46">
        <v>46558</v>
      </c>
      <c r="AO13349" s="376"/>
    </row>
    <row r="13350" spans="1:41" x14ac:dyDescent="0.25">
      <c r="A13350" s="44" t="s">
        <v>9504</v>
      </c>
      <c r="B13350" s="92" t="s">
        <v>9602</v>
      </c>
      <c r="C13350" s="45" t="s">
        <v>9334</v>
      </c>
      <c r="D13350" s="93" t="s">
        <v>9601</v>
      </c>
      <c r="E13350" s="94">
        <v>46568</v>
      </c>
      <c r="F13350" s="93"/>
      <c r="G13350" s="93"/>
      <c r="H13350" s="93"/>
      <c r="I13350" s="99"/>
      <c r="J13350" s="99"/>
      <c r="K13350" s="99"/>
      <c r="L13350" s="99"/>
      <c r="M13350" s="99"/>
      <c r="N13350" s="99"/>
      <c r="O13350" s="99"/>
      <c r="P13350" s="99"/>
      <c r="Q13350" s="99"/>
      <c r="R13350" s="99"/>
      <c r="S13350" s="99"/>
      <c r="T13350" s="99"/>
      <c r="U13350" s="99"/>
      <c r="V13350" s="99"/>
      <c r="W13350" s="99"/>
      <c r="X13350" s="99"/>
      <c r="Y13350" s="99"/>
      <c r="Z13350" s="99"/>
      <c r="AA13350" s="99"/>
      <c r="AB13350" s="99"/>
      <c r="AC13350" s="99"/>
      <c r="AD13350" s="99"/>
      <c r="AE13350" s="99"/>
      <c r="AF13350" s="99"/>
      <c r="AG13350" s="99"/>
      <c r="AH13350" s="31"/>
      <c r="AI13350" s="31"/>
      <c r="AJ13350" s="31"/>
      <c r="AK13350" s="31"/>
      <c r="AL13350" s="31"/>
      <c r="AO13350" s="376"/>
    </row>
    <row r="13351" spans="1:41" x14ac:dyDescent="0.25">
      <c r="A13351" s="44" t="s">
        <v>9505</v>
      </c>
      <c r="B13351" s="92" t="s">
        <v>9602</v>
      </c>
      <c r="C13351" s="45" t="s">
        <v>9334</v>
      </c>
      <c r="D13351" s="93" t="s">
        <v>9601</v>
      </c>
      <c r="E13351" s="94">
        <v>46568</v>
      </c>
      <c r="F13351" s="93"/>
      <c r="G13351" s="93"/>
      <c r="H13351" s="93"/>
      <c r="I13351" s="99"/>
      <c r="J13351" s="99"/>
      <c r="K13351" s="99"/>
      <c r="L13351" s="99"/>
      <c r="M13351" s="99"/>
      <c r="N13351" s="99"/>
      <c r="O13351" s="99"/>
      <c r="P13351" s="99"/>
      <c r="Q13351" s="99"/>
      <c r="R13351" s="99"/>
      <c r="S13351" s="99"/>
      <c r="T13351" s="99"/>
      <c r="U13351" s="99"/>
      <c r="V13351" s="99"/>
      <c r="W13351" s="99"/>
      <c r="X13351" s="99"/>
      <c r="Y13351" s="99"/>
      <c r="Z13351" s="99"/>
      <c r="AA13351" s="99"/>
      <c r="AB13351" s="99"/>
      <c r="AC13351" s="99"/>
      <c r="AD13351" s="99"/>
      <c r="AE13351" s="99"/>
      <c r="AF13351" s="99"/>
      <c r="AG13351" s="99"/>
      <c r="AH13351" s="31"/>
      <c r="AI13351" s="31"/>
      <c r="AJ13351" s="31"/>
      <c r="AK13351" s="31"/>
      <c r="AL13351" s="31"/>
      <c r="AO13351" s="376"/>
    </row>
    <row r="13352" spans="1:41" x14ac:dyDescent="0.25">
      <c r="A13352" s="44" t="s">
        <v>9505</v>
      </c>
      <c r="B13352" s="319" t="s">
        <v>19525</v>
      </c>
      <c r="C13352" s="318" t="s">
        <v>19775</v>
      </c>
      <c r="D13352" s="93" t="s">
        <v>19934</v>
      </c>
      <c r="E13352" s="320">
        <v>46507</v>
      </c>
      <c r="F13352" s="93"/>
      <c r="G13352" s="93"/>
      <c r="H13352" s="93"/>
      <c r="I13352" s="99"/>
      <c r="J13352" s="99"/>
      <c r="K13352" s="99"/>
      <c r="L13352" s="99"/>
      <c r="M13352" s="99"/>
      <c r="N13352" s="99"/>
      <c r="O13352" s="99"/>
      <c r="P13352" s="99"/>
      <c r="Q13352" s="99"/>
      <c r="R13352" s="99"/>
      <c r="S13352" s="99"/>
      <c r="T13352" s="99"/>
      <c r="U13352" s="99"/>
      <c r="V13352" s="99"/>
      <c r="W13352" s="99"/>
      <c r="X13352" s="99"/>
      <c r="Y13352" s="99"/>
      <c r="Z13352" s="99"/>
      <c r="AA13352" s="99"/>
      <c r="AB13352" s="99"/>
      <c r="AC13352" s="99"/>
      <c r="AD13352" s="99"/>
      <c r="AE13352" s="99"/>
      <c r="AF13352" s="99"/>
      <c r="AG13352" s="99"/>
      <c r="AH13352" s="31"/>
      <c r="AI13352" s="31"/>
      <c r="AJ13352" s="31"/>
      <c r="AK13352" s="31"/>
      <c r="AL13352" s="31"/>
      <c r="AO13352" s="376"/>
    </row>
    <row r="13353" spans="1:41" x14ac:dyDescent="0.3">
      <c r="A13353" s="258" t="s">
        <v>5769</v>
      </c>
      <c r="B13353" s="99" t="s">
        <v>5761</v>
      </c>
      <c r="C13353" s="93" t="s">
        <v>10082</v>
      </c>
      <c r="D13353" s="94" t="s">
        <v>1201</v>
      </c>
      <c r="E13353" s="94">
        <v>46342</v>
      </c>
      <c r="F13353" s="93"/>
      <c r="G13353" s="93"/>
      <c r="H13353" s="93"/>
      <c r="I13353" s="99"/>
      <c r="J13353" s="99"/>
      <c r="K13353" s="99"/>
      <c r="L13353" s="99"/>
      <c r="M13353" s="99"/>
      <c r="N13353" s="99"/>
      <c r="O13353" s="99"/>
      <c r="P13353" s="99"/>
      <c r="Q13353" s="99"/>
      <c r="R13353" s="99"/>
      <c r="S13353" s="99"/>
      <c r="T13353" s="99"/>
      <c r="U13353" s="99"/>
      <c r="V13353" s="99"/>
      <c r="W13353" s="99"/>
      <c r="X13353" s="99"/>
      <c r="Y13353" s="99"/>
      <c r="Z13353" s="99"/>
      <c r="AA13353" s="99"/>
      <c r="AB13353" s="99"/>
      <c r="AC13353" s="99"/>
      <c r="AD13353" s="99"/>
      <c r="AE13353" s="99"/>
      <c r="AF13353" s="99"/>
      <c r="AG13353" s="99"/>
      <c r="AH13353" s="31"/>
      <c r="AI13353" s="31"/>
      <c r="AJ13353" s="31"/>
      <c r="AK13353" s="31"/>
      <c r="AL13353" s="31"/>
      <c r="AO13353" s="376"/>
    </row>
    <row r="13354" spans="1:41" x14ac:dyDescent="0.25">
      <c r="A13354" s="44" t="s">
        <v>9505</v>
      </c>
      <c r="B13354" s="44" t="s">
        <v>15071</v>
      </c>
      <c r="C13354" s="45" t="s">
        <v>13887</v>
      </c>
      <c r="D13354" s="367" t="s">
        <v>3696</v>
      </c>
      <c r="E13354" s="328">
        <f>DATE(2029,1,10)</f>
        <v>47128</v>
      </c>
      <c r="F13354" s="32"/>
      <c r="G13354" s="32"/>
      <c r="H13354" s="32"/>
      <c r="I13354" s="31"/>
      <c r="J13354" s="31"/>
      <c r="K13354" s="31"/>
      <c r="L13354" s="31"/>
      <c r="M13354" s="31"/>
      <c r="N13354" s="31"/>
      <c r="O13354" s="31"/>
      <c r="P13354" s="31"/>
      <c r="Q13354" s="31"/>
      <c r="R13354" s="31"/>
      <c r="S13354" s="31"/>
      <c r="T13354" s="31"/>
      <c r="U13354" s="31"/>
      <c r="V13354" s="31"/>
      <c r="W13354" s="31"/>
      <c r="X13354" s="31"/>
      <c r="Y13354" s="31"/>
      <c r="Z13354" s="31"/>
      <c r="AA13354" s="31"/>
      <c r="AB13354" s="31"/>
      <c r="AC13354" s="31"/>
      <c r="AD13354" s="31"/>
      <c r="AE13354" s="31"/>
      <c r="AF13354" s="31"/>
      <c r="AG13354" s="31"/>
      <c r="AH13354" s="31"/>
      <c r="AI13354" s="31"/>
      <c r="AJ13354" s="31"/>
      <c r="AK13354" s="31"/>
      <c r="AL13354" s="31"/>
      <c r="AO13354" s="376"/>
    </row>
    <row r="13355" spans="1:41" x14ac:dyDescent="0.3">
      <c r="A13355" s="333" t="s">
        <v>8079</v>
      </c>
      <c r="B13355" s="333" t="s">
        <v>8018</v>
      </c>
      <c r="C13355" s="125" t="s">
        <v>8019</v>
      </c>
      <c r="D13355" s="32" t="s">
        <v>20309</v>
      </c>
      <c r="E13355" s="125" t="s">
        <v>7871</v>
      </c>
      <c r="F13355" s="125" t="s">
        <v>1189</v>
      </c>
      <c r="G13355" s="125" t="s">
        <v>1190</v>
      </c>
      <c r="AO13355" s="376"/>
    </row>
    <row r="13356" spans="1:41" x14ac:dyDescent="0.25">
      <c r="A13356" s="44" t="s">
        <v>11825</v>
      </c>
      <c r="B13356" s="319" t="s">
        <v>19525</v>
      </c>
      <c r="C13356" s="318" t="s">
        <v>19775</v>
      </c>
      <c r="D13356" s="93" t="s">
        <v>19934</v>
      </c>
      <c r="E13356" s="320">
        <v>46507</v>
      </c>
      <c r="F13356" s="93"/>
      <c r="G13356" s="93"/>
      <c r="H13356" s="93"/>
      <c r="I13356" s="99"/>
      <c r="J13356" s="99"/>
      <c r="K13356" s="99"/>
      <c r="L13356" s="99"/>
      <c r="M13356" s="99"/>
      <c r="N13356" s="99"/>
      <c r="O13356" s="99"/>
      <c r="P13356" s="99"/>
      <c r="Q13356" s="99"/>
      <c r="R13356" s="99"/>
      <c r="S13356" s="99"/>
      <c r="T13356" s="99"/>
      <c r="U13356" s="99"/>
      <c r="V13356" s="99"/>
      <c r="W13356" s="99"/>
      <c r="X13356" s="99"/>
      <c r="Y13356" s="99"/>
      <c r="Z13356" s="99"/>
      <c r="AA13356" s="99"/>
      <c r="AB13356" s="99"/>
      <c r="AC13356" s="99"/>
      <c r="AD13356" s="99"/>
      <c r="AE13356" s="99"/>
      <c r="AF13356" s="99"/>
      <c r="AG13356" s="99"/>
      <c r="AH13356" s="31"/>
      <c r="AI13356" s="31"/>
      <c r="AJ13356" s="31"/>
      <c r="AK13356" s="31"/>
      <c r="AL13356" s="31"/>
      <c r="AO13356" s="376"/>
    </row>
    <row r="13357" spans="1:41" x14ac:dyDescent="0.25">
      <c r="A13357" s="44" t="s">
        <v>11825</v>
      </c>
      <c r="B13357" s="44" t="s">
        <v>15072</v>
      </c>
      <c r="C13357" s="45" t="s">
        <v>11826</v>
      </c>
      <c r="D13357" s="367" t="s">
        <v>3696</v>
      </c>
      <c r="E13357" s="328">
        <f>DATE(2028,12,3)</f>
        <v>47090</v>
      </c>
      <c r="F13357" s="32"/>
      <c r="G13357" s="32"/>
      <c r="H13357" s="32"/>
      <c r="I13357" s="31"/>
      <c r="J13357" s="31"/>
      <c r="K13357" s="31"/>
      <c r="L13357" s="31"/>
      <c r="M13357" s="31"/>
      <c r="N13357" s="31"/>
      <c r="O13357" s="31"/>
      <c r="P13357" s="31"/>
      <c r="Q13357" s="31"/>
      <c r="R13357" s="31"/>
      <c r="S13357" s="31"/>
      <c r="T13357" s="31"/>
      <c r="U13357" s="31"/>
      <c r="V13357" s="31"/>
      <c r="W13357" s="31"/>
      <c r="X13357" s="31"/>
      <c r="Y13357" s="31"/>
      <c r="Z13357" s="31"/>
      <c r="AA13357" s="31"/>
      <c r="AB13357" s="31"/>
      <c r="AC13357" s="31"/>
      <c r="AD13357" s="31"/>
      <c r="AE13357" s="31"/>
      <c r="AF13357" s="31"/>
      <c r="AG13357" s="31"/>
      <c r="AH13357" s="31"/>
      <c r="AI13357" s="31"/>
      <c r="AJ13357" s="31"/>
      <c r="AK13357" s="31"/>
      <c r="AL13357" s="31"/>
      <c r="AO13357" s="376"/>
    </row>
    <row r="13358" spans="1:41" x14ac:dyDescent="0.25">
      <c r="A13358" s="262" t="s">
        <v>6262</v>
      </c>
      <c r="B13358" s="262" t="s">
        <v>6245</v>
      </c>
      <c r="C13358" s="263">
        <v>791202103006</v>
      </c>
      <c r="D13358" s="263" t="s">
        <v>6271</v>
      </c>
      <c r="E13358" s="264" t="s">
        <v>3157</v>
      </c>
      <c r="F13358" s="93"/>
      <c r="G13358" s="93"/>
      <c r="H13358" s="93"/>
      <c r="I13358" s="99"/>
      <c r="J13358" s="99"/>
      <c r="K13358" s="99"/>
      <c r="L13358" s="99"/>
      <c r="M13358" s="99"/>
      <c r="N13358" s="99"/>
      <c r="O13358" s="99"/>
      <c r="P13358" s="99"/>
      <c r="Q13358" s="99"/>
      <c r="R13358" s="99"/>
      <c r="S13358" s="99"/>
      <c r="T13358" s="99"/>
      <c r="U13358" s="99"/>
      <c r="V13358" s="99"/>
      <c r="W13358" s="99"/>
      <c r="X13358" s="99"/>
      <c r="Y13358" s="99"/>
      <c r="Z13358" s="99"/>
      <c r="AA13358" s="99"/>
      <c r="AB13358" s="99"/>
      <c r="AC13358" s="99"/>
      <c r="AD13358" s="99"/>
      <c r="AE13358" s="99"/>
      <c r="AF13358" s="99"/>
      <c r="AG13358" s="99"/>
      <c r="AH13358" s="31"/>
      <c r="AI13358" s="31"/>
      <c r="AJ13358" s="31"/>
      <c r="AK13358" s="31"/>
      <c r="AL13358" s="31"/>
      <c r="AO13358" s="376"/>
    </row>
    <row r="13359" spans="1:41" x14ac:dyDescent="0.25">
      <c r="A13359" s="44" t="s">
        <v>21811</v>
      </c>
      <c r="B13359" s="44" t="s">
        <v>12639</v>
      </c>
      <c r="C13359" s="45">
        <v>260605</v>
      </c>
      <c r="D13359" s="45" t="s">
        <v>11363</v>
      </c>
      <c r="E13359" s="45" t="s">
        <v>12551</v>
      </c>
      <c r="AO13359" s="376"/>
    </row>
    <row r="13360" spans="1:41" x14ac:dyDescent="0.3">
      <c r="A13360" s="333" t="s">
        <v>18721</v>
      </c>
      <c r="B13360" s="333" t="s">
        <v>1598</v>
      </c>
      <c r="C13360" s="125" t="s">
        <v>13387</v>
      </c>
      <c r="D13360" s="32" t="s">
        <v>20309</v>
      </c>
      <c r="E13360" s="125" t="s">
        <v>11886</v>
      </c>
      <c r="F13360" s="125" t="s">
        <v>1189</v>
      </c>
      <c r="G13360" s="125" t="s">
        <v>1190</v>
      </c>
      <c r="AO13360" s="376"/>
    </row>
    <row r="13361" spans="1:41" x14ac:dyDescent="0.3">
      <c r="A13361" s="333" t="s">
        <v>18721</v>
      </c>
      <c r="B13361" s="333" t="s">
        <v>1167</v>
      </c>
      <c r="C13361" s="125" t="s">
        <v>17236</v>
      </c>
      <c r="D13361" s="32" t="s">
        <v>20309</v>
      </c>
      <c r="E13361" s="125" t="s">
        <v>8292</v>
      </c>
      <c r="F13361" s="125" t="s">
        <v>1189</v>
      </c>
      <c r="G13361" s="125" t="s">
        <v>1190</v>
      </c>
      <c r="AO13361" s="376"/>
    </row>
    <row r="13362" spans="1:41" x14ac:dyDescent="0.25">
      <c r="A13362" s="44" t="s">
        <v>9961</v>
      </c>
      <c r="B13362" s="44" t="s">
        <v>6292</v>
      </c>
      <c r="C13362" s="45" t="s">
        <v>9954</v>
      </c>
      <c r="D13362" s="46" t="s">
        <v>21328</v>
      </c>
      <c r="E13362" s="46">
        <v>46568</v>
      </c>
      <c r="AO13362" s="376"/>
    </row>
    <row r="13363" spans="1:41" x14ac:dyDescent="0.25">
      <c r="A13363" s="44" t="s">
        <v>3340</v>
      </c>
      <c r="B13363" s="44" t="s">
        <v>21362</v>
      </c>
      <c r="C13363" s="45" t="s">
        <v>11608</v>
      </c>
      <c r="D13363" s="45" t="s">
        <v>21447</v>
      </c>
      <c r="E13363" s="46">
        <v>46752</v>
      </c>
      <c r="AO13363" s="376"/>
    </row>
    <row r="13364" spans="1:41" x14ac:dyDescent="0.25">
      <c r="A13364" s="102" t="s">
        <v>3340</v>
      </c>
      <c r="B13364" s="92" t="s">
        <v>13051</v>
      </c>
      <c r="C13364" s="93" t="s">
        <v>13052</v>
      </c>
      <c r="D13364" s="93" t="s">
        <v>1201</v>
      </c>
      <c r="E13364" s="94">
        <v>47223</v>
      </c>
      <c r="F13364" s="93"/>
      <c r="G13364" s="93"/>
      <c r="H13364" s="93"/>
      <c r="I13364" s="99"/>
      <c r="J13364" s="99"/>
      <c r="K13364" s="99"/>
      <c r="L13364" s="99"/>
      <c r="M13364" s="99"/>
      <c r="N13364" s="99"/>
      <c r="O13364" s="99"/>
      <c r="P13364" s="99"/>
      <c r="Q13364" s="99"/>
      <c r="R13364" s="99"/>
      <c r="S13364" s="99"/>
      <c r="T13364" s="99"/>
      <c r="U13364" s="99"/>
      <c r="V13364" s="99"/>
      <c r="W13364" s="99"/>
      <c r="X13364" s="99"/>
      <c r="Y13364" s="99"/>
      <c r="Z13364" s="99"/>
      <c r="AA13364" s="99"/>
      <c r="AB13364" s="99"/>
      <c r="AC13364" s="99"/>
      <c r="AD13364" s="99"/>
      <c r="AE13364" s="99"/>
      <c r="AF13364" s="99"/>
      <c r="AG13364" s="99"/>
      <c r="AH13364" s="31"/>
      <c r="AI13364" s="31"/>
      <c r="AJ13364" s="31"/>
      <c r="AK13364" s="31"/>
      <c r="AL13364" s="31"/>
      <c r="AO13364" s="376"/>
    </row>
    <row r="13365" spans="1:41" x14ac:dyDescent="0.25">
      <c r="A13365" s="100" t="s">
        <v>3440</v>
      </c>
      <c r="B13365" s="92" t="s">
        <v>3452</v>
      </c>
      <c r="C13365" s="93" t="s">
        <v>3453</v>
      </c>
      <c r="D13365" s="93" t="s">
        <v>1201</v>
      </c>
      <c r="E13365" s="94">
        <v>46496</v>
      </c>
      <c r="F13365" s="93"/>
      <c r="G13365" s="93"/>
      <c r="H13365" s="93"/>
      <c r="I13365" s="99"/>
      <c r="J13365" s="99"/>
      <c r="K13365" s="99"/>
      <c r="L13365" s="99"/>
      <c r="M13365" s="99"/>
      <c r="N13365" s="99"/>
      <c r="O13365" s="99"/>
      <c r="P13365" s="99"/>
      <c r="Q13365" s="99"/>
      <c r="R13365" s="99"/>
      <c r="S13365" s="99"/>
      <c r="T13365" s="99"/>
      <c r="U13365" s="99"/>
      <c r="V13365" s="99"/>
      <c r="W13365" s="99"/>
      <c r="X13365" s="99"/>
      <c r="Y13365" s="99"/>
      <c r="Z13365" s="99"/>
      <c r="AA13365" s="99"/>
      <c r="AB13365" s="99"/>
      <c r="AC13365" s="99"/>
      <c r="AD13365" s="99"/>
      <c r="AE13365" s="99"/>
      <c r="AF13365" s="99"/>
      <c r="AG13365" s="99"/>
      <c r="AH13365" s="31"/>
      <c r="AI13365" s="31"/>
      <c r="AJ13365" s="31"/>
      <c r="AK13365" s="31"/>
      <c r="AL13365" s="31"/>
      <c r="AO13365" s="376"/>
    </row>
    <row r="13366" spans="1:41" x14ac:dyDescent="0.25">
      <c r="A13366" s="44" t="s">
        <v>13888</v>
      </c>
      <c r="B13366" s="44" t="s">
        <v>6877</v>
      </c>
      <c r="C13366" s="45" t="s">
        <v>6908</v>
      </c>
      <c r="D13366" s="32" t="s">
        <v>5559</v>
      </c>
      <c r="E13366" s="45" t="s">
        <v>20846</v>
      </c>
      <c r="F13366" s="32"/>
      <c r="G13366" s="32"/>
      <c r="H13366" s="32"/>
      <c r="I13366" s="31"/>
      <c r="J13366" s="31"/>
      <c r="K13366" s="31"/>
      <c r="L13366" s="31"/>
      <c r="M13366" s="31"/>
      <c r="N13366" s="31"/>
      <c r="O13366" s="31"/>
      <c r="P13366" s="31"/>
      <c r="Q13366" s="31"/>
      <c r="R13366" s="31"/>
      <c r="S13366" s="31"/>
      <c r="T13366" s="31"/>
      <c r="U13366" s="31"/>
      <c r="V13366" s="31"/>
      <c r="W13366" s="31"/>
      <c r="X13366" s="31"/>
      <c r="Y13366" s="31"/>
      <c r="Z13366" s="31"/>
      <c r="AA13366" s="31"/>
      <c r="AB13366" s="31"/>
      <c r="AC13366" s="31"/>
      <c r="AD13366" s="31"/>
      <c r="AE13366" s="31"/>
      <c r="AF13366" s="31"/>
      <c r="AG13366" s="31"/>
      <c r="AH13366" s="31"/>
      <c r="AI13366" s="31"/>
      <c r="AJ13366" s="31"/>
      <c r="AK13366" s="31"/>
      <c r="AL13366" s="31"/>
      <c r="AO13366" s="376"/>
    </row>
    <row r="13367" spans="1:41" x14ac:dyDescent="0.25">
      <c r="A13367" s="44" t="s">
        <v>13888</v>
      </c>
      <c r="B13367" s="44" t="s">
        <v>15073</v>
      </c>
      <c r="C13367" s="45" t="s">
        <v>13889</v>
      </c>
      <c r="D13367" s="367" t="s">
        <v>3696</v>
      </c>
      <c r="E13367" s="328">
        <f>DATE(2029,5,14)</f>
        <v>47252</v>
      </c>
      <c r="F13367" s="32"/>
      <c r="G13367" s="32"/>
      <c r="H13367" s="32"/>
      <c r="I13367" s="31"/>
      <c r="J13367" s="31"/>
      <c r="K13367" s="31"/>
      <c r="L13367" s="31"/>
      <c r="M13367" s="31"/>
      <c r="N13367" s="31"/>
      <c r="O13367" s="31"/>
      <c r="P13367" s="31"/>
      <c r="Q13367" s="31"/>
      <c r="R13367" s="31"/>
      <c r="S13367" s="31"/>
      <c r="T13367" s="31"/>
      <c r="U13367" s="31"/>
      <c r="V13367" s="31"/>
      <c r="W13367" s="31"/>
      <c r="X13367" s="31"/>
      <c r="Y13367" s="31"/>
      <c r="Z13367" s="31"/>
      <c r="AA13367" s="31"/>
      <c r="AB13367" s="31"/>
      <c r="AC13367" s="31"/>
      <c r="AD13367" s="31"/>
      <c r="AE13367" s="31"/>
      <c r="AF13367" s="31"/>
      <c r="AG13367" s="31"/>
      <c r="AH13367" s="31"/>
      <c r="AI13367" s="31"/>
      <c r="AJ13367" s="31"/>
      <c r="AK13367" s="31"/>
      <c r="AL13367" s="31"/>
      <c r="AO13367" s="376"/>
    </row>
    <row r="13368" spans="1:41" x14ac:dyDescent="0.3">
      <c r="A13368" s="57" t="s">
        <v>2163</v>
      </c>
      <c r="B13368" s="57" t="s">
        <v>2173</v>
      </c>
      <c r="C13368" s="62">
        <v>24030</v>
      </c>
      <c r="D13368" s="62" t="s">
        <v>20886</v>
      </c>
      <c r="E13368" s="60">
        <v>47057</v>
      </c>
      <c r="F13368" s="32"/>
      <c r="G13368" s="32"/>
      <c r="H13368" s="32"/>
      <c r="I13368" s="31"/>
      <c r="J13368" s="31"/>
      <c r="K13368" s="31"/>
      <c r="L13368" s="31"/>
      <c r="M13368" s="31"/>
      <c r="N13368" s="31"/>
      <c r="O13368" s="31"/>
      <c r="P13368" s="31"/>
      <c r="Q13368" s="31"/>
      <c r="R13368" s="31"/>
      <c r="S13368" s="31"/>
      <c r="T13368" s="31"/>
      <c r="U13368" s="31"/>
      <c r="V13368" s="31"/>
      <c r="W13368" s="31"/>
      <c r="X13368" s="31"/>
      <c r="Y13368" s="31"/>
      <c r="Z13368" s="31"/>
      <c r="AA13368" s="31"/>
      <c r="AB13368" s="31"/>
      <c r="AC13368" s="31"/>
      <c r="AD13368" s="31"/>
      <c r="AE13368" s="31"/>
      <c r="AF13368" s="31"/>
      <c r="AG13368" s="31"/>
      <c r="AH13368" s="31"/>
      <c r="AI13368" s="31"/>
      <c r="AJ13368" s="31"/>
      <c r="AK13368" s="31"/>
      <c r="AL13368" s="31"/>
      <c r="AO13368" s="376"/>
    </row>
    <row r="13369" spans="1:41" x14ac:dyDescent="0.3">
      <c r="A13369" s="333" t="s">
        <v>2163</v>
      </c>
      <c r="B13369" s="333" t="s">
        <v>11371</v>
      </c>
      <c r="C13369" s="125" t="s">
        <v>11215</v>
      </c>
      <c r="D13369" s="32" t="s">
        <v>20309</v>
      </c>
      <c r="E13369" s="125" t="s">
        <v>4966</v>
      </c>
      <c r="F13369" s="125" t="s">
        <v>1189</v>
      </c>
      <c r="G13369" s="125" t="s">
        <v>1190</v>
      </c>
      <c r="AO13369" s="376"/>
    </row>
    <row r="13370" spans="1:41" x14ac:dyDescent="0.3">
      <c r="A13370" s="333" t="s">
        <v>2163</v>
      </c>
      <c r="B13370" s="333" t="s">
        <v>11377</v>
      </c>
      <c r="C13370" s="125" t="s">
        <v>11214</v>
      </c>
      <c r="D13370" s="32" t="s">
        <v>20309</v>
      </c>
      <c r="E13370" s="125" t="s">
        <v>4966</v>
      </c>
      <c r="F13370" s="125" t="s">
        <v>1189</v>
      </c>
      <c r="G13370" s="125" t="s">
        <v>1190</v>
      </c>
      <c r="AO13370" s="376"/>
    </row>
    <row r="13371" spans="1:41" x14ac:dyDescent="0.3">
      <c r="A13371" s="333" t="s">
        <v>2163</v>
      </c>
      <c r="B13371" s="333" t="s">
        <v>15470</v>
      </c>
      <c r="C13371" s="125" t="s">
        <v>13319</v>
      </c>
      <c r="D13371" s="32" t="s">
        <v>20309</v>
      </c>
      <c r="E13371" s="125" t="s">
        <v>12551</v>
      </c>
      <c r="F13371" s="125" t="s">
        <v>1189</v>
      </c>
      <c r="G13371" s="125" t="s">
        <v>1190</v>
      </c>
      <c r="AO13371" s="376"/>
    </row>
    <row r="13372" spans="1:41" x14ac:dyDescent="0.25">
      <c r="A13372" s="44" t="s">
        <v>2163</v>
      </c>
      <c r="B13372" s="44" t="s">
        <v>4849</v>
      </c>
      <c r="C13372" s="45" t="s">
        <v>4860</v>
      </c>
      <c r="D13372" s="46" t="s">
        <v>21328</v>
      </c>
      <c r="E13372" s="46">
        <v>46615</v>
      </c>
      <c r="AO13372" s="376"/>
    </row>
    <row r="13373" spans="1:41" x14ac:dyDescent="0.25">
      <c r="A13373" s="44" t="s">
        <v>2163</v>
      </c>
      <c r="B13373" s="44" t="s">
        <v>4849</v>
      </c>
      <c r="C13373" s="45" t="s">
        <v>4860</v>
      </c>
      <c r="D13373" s="46" t="s">
        <v>21328</v>
      </c>
      <c r="E13373" s="46">
        <v>46615</v>
      </c>
      <c r="AO13373" s="376"/>
    </row>
    <row r="13374" spans="1:41" x14ac:dyDescent="0.25">
      <c r="A13374" s="44" t="s">
        <v>2163</v>
      </c>
      <c r="B13374" s="44" t="s">
        <v>4849</v>
      </c>
      <c r="C13374" s="45" t="s">
        <v>4860</v>
      </c>
      <c r="D13374" s="46" t="s">
        <v>21328</v>
      </c>
      <c r="E13374" s="46">
        <v>46615</v>
      </c>
      <c r="AO13374" s="376"/>
    </row>
    <row r="13375" spans="1:41" x14ac:dyDescent="0.25">
      <c r="A13375" s="44" t="s">
        <v>2163</v>
      </c>
      <c r="B13375" s="44" t="s">
        <v>1891</v>
      </c>
      <c r="C13375" s="45" t="s">
        <v>7159</v>
      </c>
      <c r="D13375" s="46" t="s">
        <v>21328</v>
      </c>
      <c r="E13375" s="46">
        <v>46558</v>
      </c>
      <c r="AO13375" s="376"/>
    </row>
    <row r="13376" spans="1:41" x14ac:dyDescent="0.25">
      <c r="A13376" s="44" t="s">
        <v>2163</v>
      </c>
      <c r="B13376" s="44" t="s">
        <v>1891</v>
      </c>
      <c r="C13376" s="45" t="s">
        <v>7159</v>
      </c>
      <c r="D13376" s="46" t="s">
        <v>21328</v>
      </c>
      <c r="E13376" s="46">
        <v>46558</v>
      </c>
      <c r="AO13376" s="376"/>
    </row>
    <row r="13377" spans="1:41" x14ac:dyDescent="0.25">
      <c r="A13377" s="44" t="s">
        <v>2163</v>
      </c>
      <c r="B13377" s="44" t="s">
        <v>1891</v>
      </c>
      <c r="C13377" s="45" t="s">
        <v>7159</v>
      </c>
      <c r="D13377" s="46" t="s">
        <v>21328</v>
      </c>
      <c r="E13377" s="46">
        <v>46558</v>
      </c>
      <c r="AO13377" s="376"/>
    </row>
    <row r="13378" spans="1:41" x14ac:dyDescent="0.25">
      <c r="A13378" s="44" t="s">
        <v>2163</v>
      </c>
      <c r="B13378" s="44" t="s">
        <v>11678</v>
      </c>
      <c r="C13378" s="45" t="s">
        <v>11680</v>
      </c>
      <c r="D13378" s="46" t="s">
        <v>21328</v>
      </c>
      <c r="E13378" s="46">
        <v>46310</v>
      </c>
      <c r="AO13378" s="376"/>
    </row>
    <row r="13379" spans="1:41" x14ac:dyDescent="0.25">
      <c r="A13379" s="44" t="s">
        <v>2163</v>
      </c>
      <c r="B13379" s="44" t="s">
        <v>11678</v>
      </c>
      <c r="C13379" s="45" t="s">
        <v>11680</v>
      </c>
      <c r="D13379" s="46" t="s">
        <v>21328</v>
      </c>
      <c r="E13379" s="46">
        <v>46310</v>
      </c>
      <c r="AO13379" s="376"/>
    </row>
    <row r="13380" spans="1:41" x14ac:dyDescent="0.25">
      <c r="A13380" s="44" t="s">
        <v>2163</v>
      </c>
      <c r="B13380" s="44" t="s">
        <v>11678</v>
      </c>
      <c r="C13380" s="45" t="s">
        <v>11680</v>
      </c>
      <c r="D13380" s="46" t="s">
        <v>21328</v>
      </c>
      <c r="E13380" s="46">
        <v>46310</v>
      </c>
      <c r="AO13380" s="376"/>
    </row>
    <row r="13381" spans="1:41" x14ac:dyDescent="0.25">
      <c r="A13381" s="44" t="s">
        <v>2163</v>
      </c>
      <c r="B13381" s="44" t="s">
        <v>11665</v>
      </c>
      <c r="C13381" s="45" t="s">
        <v>11670</v>
      </c>
      <c r="D13381" s="46" t="s">
        <v>21328</v>
      </c>
      <c r="E13381" s="46">
        <v>46373</v>
      </c>
      <c r="AO13381" s="376"/>
    </row>
    <row r="13382" spans="1:41" x14ac:dyDescent="0.25">
      <c r="A13382" s="44" t="s">
        <v>2163</v>
      </c>
      <c r="B13382" s="44" t="s">
        <v>11665</v>
      </c>
      <c r="C13382" s="45" t="s">
        <v>11670</v>
      </c>
      <c r="D13382" s="46" t="s">
        <v>21328</v>
      </c>
      <c r="E13382" s="46">
        <v>46373</v>
      </c>
      <c r="AO13382" s="376"/>
    </row>
    <row r="13383" spans="1:41" x14ac:dyDescent="0.25">
      <c r="A13383" s="44" t="s">
        <v>2163</v>
      </c>
      <c r="B13383" s="44" t="s">
        <v>11665</v>
      </c>
      <c r="C13383" s="45" t="s">
        <v>11670</v>
      </c>
      <c r="D13383" s="46" t="s">
        <v>21328</v>
      </c>
      <c r="E13383" s="46">
        <v>46373</v>
      </c>
      <c r="AO13383" s="376"/>
    </row>
    <row r="13384" spans="1:41" x14ac:dyDescent="0.25">
      <c r="A13384" s="44" t="s">
        <v>2163</v>
      </c>
      <c r="B13384" s="44" t="s">
        <v>11665</v>
      </c>
      <c r="C13384" s="45" t="s">
        <v>11670</v>
      </c>
      <c r="D13384" s="46" t="s">
        <v>21328</v>
      </c>
      <c r="E13384" s="46">
        <v>46373</v>
      </c>
      <c r="AO13384" s="376"/>
    </row>
    <row r="13385" spans="1:41" x14ac:dyDescent="0.25">
      <c r="A13385" s="44" t="s">
        <v>2163</v>
      </c>
      <c r="B13385" s="44" t="s">
        <v>3580</v>
      </c>
      <c r="C13385" s="45" t="s">
        <v>13455</v>
      </c>
      <c r="D13385" s="46" t="s">
        <v>21328</v>
      </c>
      <c r="E13385" s="46">
        <v>46527</v>
      </c>
      <c r="AO13385" s="376"/>
    </row>
    <row r="13386" spans="1:41" x14ac:dyDescent="0.25">
      <c r="A13386" s="44" t="s">
        <v>2163</v>
      </c>
      <c r="B13386" s="44" t="s">
        <v>3580</v>
      </c>
      <c r="C13386" s="45" t="s">
        <v>13455</v>
      </c>
      <c r="D13386" s="46" t="s">
        <v>21328</v>
      </c>
      <c r="E13386" s="46">
        <v>46527</v>
      </c>
      <c r="AO13386" s="376"/>
    </row>
    <row r="13387" spans="1:41" x14ac:dyDescent="0.25">
      <c r="A13387" s="44" t="s">
        <v>2163</v>
      </c>
      <c r="B13387" s="44" t="s">
        <v>3580</v>
      </c>
      <c r="C13387" s="45" t="s">
        <v>13455</v>
      </c>
      <c r="D13387" s="46" t="s">
        <v>21328</v>
      </c>
      <c r="E13387" s="46">
        <v>46527</v>
      </c>
      <c r="AO13387" s="376"/>
    </row>
    <row r="13388" spans="1:41" x14ac:dyDescent="0.25">
      <c r="A13388" s="44" t="s">
        <v>2163</v>
      </c>
      <c r="B13388" s="44" t="s">
        <v>3580</v>
      </c>
      <c r="C13388" s="45" t="s">
        <v>13455</v>
      </c>
      <c r="D13388" s="46" t="s">
        <v>21328</v>
      </c>
      <c r="E13388" s="46">
        <v>46527</v>
      </c>
      <c r="AO13388" s="376"/>
    </row>
    <row r="13389" spans="1:41" x14ac:dyDescent="0.25">
      <c r="A13389" s="44" t="s">
        <v>2163</v>
      </c>
      <c r="B13389" s="44" t="s">
        <v>7824</v>
      </c>
      <c r="C13389" s="45">
        <v>230804</v>
      </c>
      <c r="D13389" s="45" t="s">
        <v>11363</v>
      </c>
      <c r="E13389" s="45" t="s">
        <v>4151</v>
      </c>
      <c r="AO13389" s="376"/>
    </row>
    <row r="13390" spans="1:41" x14ac:dyDescent="0.25">
      <c r="A13390" s="44" t="s">
        <v>2163</v>
      </c>
      <c r="B13390" s="44" t="s">
        <v>5134</v>
      </c>
      <c r="C13390" s="45">
        <v>230807</v>
      </c>
      <c r="D13390" s="45" t="s">
        <v>11363</v>
      </c>
      <c r="E13390" s="45" t="s">
        <v>8282</v>
      </c>
      <c r="AO13390" s="376"/>
    </row>
    <row r="13391" spans="1:41" x14ac:dyDescent="0.25">
      <c r="A13391" s="86" t="s">
        <v>12389</v>
      </c>
      <c r="B13391" s="44" t="s">
        <v>16074</v>
      </c>
      <c r="C13391" s="45">
        <v>8.26</v>
      </c>
      <c r="D13391" s="45" t="s">
        <v>12549</v>
      </c>
      <c r="E13391" s="46">
        <v>47787</v>
      </c>
      <c r="F13391" s="45"/>
      <c r="G13391" s="93"/>
      <c r="H13391" s="93"/>
      <c r="I13391" s="99"/>
      <c r="J13391" s="99"/>
      <c r="K13391" s="99"/>
      <c r="L13391" s="99"/>
      <c r="M13391" s="99"/>
      <c r="N13391" s="99"/>
      <c r="O13391" s="99"/>
      <c r="P13391" s="99"/>
      <c r="Q13391" s="99"/>
      <c r="R13391" s="99"/>
      <c r="S13391" s="99"/>
      <c r="T13391" s="99"/>
      <c r="U13391" s="99"/>
      <c r="V13391" s="99"/>
      <c r="W13391" s="99"/>
      <c r="X13391" s="99"/>
      <c r="Y13391" s="99"/>
      <c r="Z13391" s="99"/>
      <c r="AA13391" s="99"/>
      <c r="AB13391" s="99"/>
      <c r="AC13391" s="99"/>
      <c r="AD13391" s="99"/>
      <c r="AE13391" s="99"/>
      <c r="AF13391" s="99"/>
      <c r="AG13391" s="99"/>
      <c r="AH13391" s="31"/>
      <c r="AI13391" s="31"/>
      <c r="AJ13391" s="31"/>
      <c r="AK13391" s="31"/>
      <c r="AL13391" s="31"/>
      <c r="AO13391" s="376"/>
    </row>
    <row r="13392" spans="1:41" x14ac:dyDescent="0.25">
      <c r="A13392" s="44" t="s">
        <v>12389</v>
      </c>
      <c r="B13392" s="44" t="s">
        <v>12091</v>
      </c>
      <c r="C13392" s="45">
        <v>9.24</v>
      </c>
      <c r="D13392" s="45" t="s">
        <v>12549</v>
      </c>
      <c r="E13392" s="46">
        <v>47299</v>
      </c>
      <c r="F13392" s="45"/>
      <c r="G13392" s="93"/>
      <c r="H13392" s="93"/>
      <c r="I13392" s="99"/>
      <c r="J13392" s="99"/>
      <c r="K13392" s="99"/>
      <c r="L13392" s="99"/>
      <c r="M13392" s="99"/>
      <c r="N13392" s="99"/>
      <c r="O13392" s="99"/>
      <c r="P13392" s="99"/>
      <c r="Q13392" s="99"/>
      <c r="R13392" s="99"/>
      <c r="S13392" s="99"/>
      <c r="T13392" s="99"/>
      <c r="U13392" s="99"/>
      <c r="V13392" s="99"/>
      <c r="W13392" s="99"/>
      <c r="X13392" s="99"/>
      <c r="Y13392" s="99"/>
      <c r="Z13392" s="99"/>
      <c r="AA13392" s="99"/>
      <c r="AB13392" s="99"/>
      <c r="AC13392" s="99"/>
      <c r="AD13392" s="99"/>
      <c r="AE13392" s="99"/>
      <c r="AF13392" s="99"/>
      <c r="AG13392" s="99"/>
      <c r="AH13392" s="31"/>
      <c r="AI13392" s="31"/>
      <c r="AJ13392" s="31"/>
      <c r="AK13392" s="31"/>
      <c r="AL13392" s="31"/>
      <c r="AO13392" s="376"/>
    </row>
    <row r="13393" spans="1:41" x14ac:dyDescent="0.25">
      <c r="A13393" s="44" t="s">
        <v>12389</v>
      </c>
      <c r="B13393" s="44" t="s">
        <v>12111</v>
      </c>
      <c r="C13393" s="45">
        <v>13.24</v>
      </c>
      <c r="D13393" s="45" t="s">
        <v>12549</v>
      </c>
      <c r="E13393" s="46">
        <v>47299</v>
      </c>
      <c r="F13393" s="45"/>
      <c r="G13393" s="93"/>
      <c r="H13393" s="93"/>
      <c r="I13393" s="99"/>
      <c r="J13393" s="99"/>
      <c r="K13393" s="99"/>
      <c r="L13393" s="99"/>
      <c r="M13393" s="99"/>
      <c r="N13393" s="99"/>
      <c r="O13393" s="99"/>
      <c r="P13393" s="99"/>
      <c r="Q13393" s="99"/>
      <c r="R13393" s="99"/>
      <c r="S13393" s="99"/>
      <c r="T13393" s="99"/>
      <c r="U13393" s="99"/>
      <c r="V13393" s="99"/>
      <c r="W13393" s="99"/>
      <c r="X13393" s="99"/>
      <c r="Y13393" s="99"/>
      <c r="Z13393" s="99"/>
      <c r="AA13393" s="99"/>
      <c r="AB13393" s="99"/>
      <c r="AC13393" s="99"/>
      <c r="AD13393" s="99"/>
      <c r="AE13393" s="99"/>
      <c r="AF13393" s="99"/>
      <c r="AG13393" s="99"/>
      <c r="AH13393" s="31"/>
      <c r="AI13393" s="31"/>
      <c r="AJ13393" s="31"/>
      <c r="AK13393" s="31"/>
      <c r="AL13393" s="31"/>
      <c r="AO13393" s="376"/>
    </row>
    <row r="13394" spans="1:41" x14ac:dyDescent="0.25">
      <c r="A13394" s="44" t="s">
        <v>12389</v>
      </c>
      <c r="B13394" s="44" t="s">
        <v>12121</v>
      </c>
      <c r="C13394" s="45">
        <v>16.239999999999998</v>
      </c>
      <c r="D13394" s="45" t="s">
        <v>12549</v>
      </c>
      <c r="E13394" s="46">
        <v>47299</v>
      </c>
      <c r="F13394" s="45"/>
      <c r="G13394" s="93"/>
      <c r="H13394" s="93"/>
      <c r="I13394" s="99"/>
      <c r="J13394" s="99"/>
      <c r="K13394" s="99"/>
      <c r="L13394" s="99"/>
      <c r="M13394" s="99"/>
      <c r="N13394" s="99"/>
      <c r="O13394" s="99"/>
      <c r="P13394" s="99"/>
      <c r="Q13394" s="99"/>
      <c r="R13394" s="99"/>
      <c r="S13394" s="99"/>
      <c r="T13394" s="99"/>
      <c r="U13394" s="99"/>
      <c r="V13394" s="99"/>
      <c r="W13394" s="99"/>
      <c r="X13394" s="99"/>
      <c r="Y13394" s="99"/>
      <c r="Z13394" s="99"/>
      <c r="AA13394" s="99"/>
      <c r="AB13394" s="99"/>
      <c r="AC13394" s="99"/>
      <c r="AD13394" s="99"/>
      <c r="AE13394" s="99"/>
      <c r="AF13394" s="99"/>
      <c r="AG13394" s="99"/>
      <c r="AH13394" s="31"/>
      <c r="AI13394" s="31"/>
      <c r="AJ13394" s="31"/>
      <c r="AK13394" s="31"/>
      <c r="AL13394" s="31"/>
      <c r="AO13394" s="376"/>
    </row>
    <row r="13395" spans="1:41" x14ac:dyDescent="0.25">
      <c r="A13395" s="44" t="s">
        <v>12389</v>
      </c>
      <c r="B13395" s="44" t="s">
        <v>12120</v>
      </c>
      <c r="C13395" s="45">
        <v>41.25</v>
      </c>
      <c r="D13395" s="45" t="s">
        <v>12549</v>
      </c>
      <c r="E13395" s="46">
        <v>47514</v>
      </c>
      <c r="F13395" s="45"/>
      <c r="G13395" s="93"/>
      <c r="H13395" s="93"/>
      <c r="I13395" s="99"/>
      <c r="J13395" s="99"/>
      <c r="K13395" s="99"/>
      <c r="L13395" s="99"/>
      <c r="M13395" s="99"/>
      <c r="N13395" s="99"/>
      <c r="O13395" s="99"/>
      <c r="P13395" s="99"/>
      <c r="Q13395" s="99"/>
      <c r="R13395" s="99"/>
      <c r="S13395" s="99"/>
      <c r="T13395" s="99"/>
      <c r="U13395" s="99"/>
      <c r="V13395" s="99"/>
      <c r="W13395" s="99"/>
      <c r="X13395" s="99"/>
      <c r="Y13395" s="99"/>
      <c r="Z13395" s="99"/>
      <c r="AA13395" s="99"/>
      <c r="AB13395" s="99"/>
      <c r="AC13395" s="99"/>
      <c r="AD13395" s="99"/>
      <c r="AE13395" s="99"/>
      <c r="AF13395" s="99"/>
      <c r="AG13395" s="99"/>
      <c r="AH13395" s="31"/>
      <c r="AI13395" s="31"/>
      <c r="AJ13395" s="31"/>
      <c r="AK13395" s="31"/>
      <c r="AL13395" s="31"/>
      <c r="AO13395" s="376"/>
    </row>
    <row r="13396" spans="1:41" x14ac:dyDescent="0.25">
      <c r="A13396" s="44" t="s">
        <v>1640</v>
      </c>
      <c r="B13396" s="44" t="s">
        <v>3176</v>
      </c>
      <c r="C13396" s="45">
        <v>23010402</v>
      </c>
      <c r="D13396" s="45" t="s">
        <v>11363</v>
      </c>
      <c r="E13396" s="45" t="s">
        <v>5322</v>
      </c>
      <c r="AO13396" s="376"/>
    </row>
    <row r="13397" spans="1:41" x14ac:dyDescent="0.25">
      <c r="A13397" s="44" t="s">
        <v>10656</v>
      </c>
      <c r="B13397" s="44" t="s">
        <v>9237</v>
      </c>
      <c r="C13397" s="45">
        <v>24010401</v>
      </c>
      <c r="D13397" s="45" t="s">
        <v>11363</v>
      </c>
      <c r="E13397" s="45" t="s">
        <v>9238</v>
      </c>
      <c r="AO13397" s="376"/>
    </row>
    <row r="13398" spans="1:41" x14ac:dyDescent="0.25">
      <c r="A13398" s="44" t="s">
        <v>10656</v>
      </c>
      <c r="B13398" s="44" t="s">
        <v>3176</v>
      </c>
      <c r="C13398" s="45">
        <v>24010402</v>
      </c>
      <c r="D13398" s="45" t="s">
        <v>11363</v>
      </c>
      <c r="E13398" s="45" t="s">
        <v>9238</v>
      </c>
      <c r="AO13398" s="376"/>
    </row>
    <row r="13399" spans="1:41" x14ac:dyDescent="0.25">
      <c r="A13399" s="44" t="s">
        <v>10656</v>
      </c>
      <c r="B13399" s="44" t="s">
        <v>199</v>
      </c>
      <c r="C13399" s="45">
        <v>241001</v>
      </c>
      <c r="D13399" s="45" t="s">
        <v>11363</v>
      </c>
      <c r="E13399" s="45" t="s">
        <v>5332</v>
      </c>
      <c r="AO13399" s="376"/>
    </row>
    <row r="13400" spans="1:41" x14ac:dyDescent="0.25">
      <c r="A13400" s="44" t="s">
        <v>59</v>
      </c>
      <c r="B13400" s="44" t="s">
        <v>145</v>
      </c>
      <c r="C13400" s="45" t="s">
        <v>6342</v>
      </c>
      <c r="D13400" s="46" t="s">
        <v>21328</v>
      </c>
      <c r="E13400" s="46">
        <v>46441</v>
      </c>
      <c r="AO13400" s="376"/>
    </row>
    <row r="13401" spans="1:41" x14ac:dyDescent="0.25">
      <c r="A13401" s="44" t="s">
        <v>59</v>
      </c>
      <c r="B13401" s="44" t="s">
        <v>145</v>
      </c>
      <c r="C13401" s="45" t="s">
        <v>6342</v>
      </c>
      <c r="D13401" s="46" t="s">
        <v>21328</v>
      </c>
      <c r="E13401" s="46">
        <v>46441</v>
      </c>
      <c r="AO13401" s="376"/>
    </row>
    <row r="13402" spans="1:41" x14ac:dyDescent="0.25">
      <c r="A13402" s="44" t="s">
        <v>59</v>
      </c>
      <c r="B13402" s="44" t="s">
        <v>145</v>
      </c>
      <c r="C13402" s="45" t="s">
        <v>14544</v>
      </c>
      <c r="D13402" s="46" t="s">
        <v>21328</v>
      </c>
      <c r="E13402" s="46">
        <v>46583</v>
      </c>
      <c r="AO13402" s="376"/>
    </row>
    <row r="13403" spans="1:41" x14ac:dyDescent="0.25">
      <c r="A13403" s="44" t="s">
        <v>10657</v>
      </c>
      <c r="B13403" s="44" t="s">
        <v>925</v>
      </c>
      <c r="C13403" s="45">
        <v>240601</v>
      </c>
      <c r="D13403" s="45" t="s">
        <v>11363</v>
      </c>
      <c r="E13403" s="45" t="s">
        <v>9840</v>
      </c>
      <c r="AO13403" s="376"/>
    </row>
    <row r="13404" spans="1:41" x14ac:dyDescent="0.25">
      <c r="A13404" s="44" t="s">
        <v>8912</v>
      </c>
      <c r="B13404" s="44" t="s">
        <v>14991</v>
      </c>
      <c r="C13404" s="45" t="s">
        <v>11827</v>
      </c>
      <c r="D13404" s="367" t="s">
        <v>3696</v>
      </c>
      <c r="E13404" s="328">
        <f>DATE(2028,7,9)</f>
        <v>46943</v>
      </c>
      <c r="F13404" s="32"/>
      <c r="G13404" s="32"/>
      <c r="H13404" s="32"/>
      <c r="I13404" s="31"/>
      <c r="J13404" s="31"/>
      <c r="K13404" s="31"/>
      <c r="L13404" s="31"/>
      <c r="M13404" s="31"/>
      <c r="N13404" s="31"/>
      <c r="O13404" s="31"/>
      <c r="P13404" s="31"/>
      <c r="Q13404" s="31"/>
      <c r="R13404" s="31"/>
      <c r="S13404" s="31"/>
      <c r="T13404" s="31"/>
      <c r="U13404" s="31"/>
      <c r="V13404" s="31"/>
      <c r="W13404" s="31"/>
      <c r="X13404" s="31"/>
      <c r="Y13404" s="31"/>
      <c r="Z13404" s="31"/>
      <c r="AA13404" s="31"/>
      <c r="AB13404" s="31"/>
      <c r="AC13404" s="31"/>
      <c r="AD13404" s="31"/>
      <c r="AE13404" s="31"/>
      <c r="AF13404" s="31"/>
      <c r="AG13404" s="31"/>
      <c r="AH13404" s="31"/>
      <c r="AI13404" s="31"/>
      <c r="AJ13404" s="31"/>
      <c r="AK13404" s="31"/>
      <c r="AL13404" s="31"/>
      <c r="AO13404" s="376"/>
    </row>
    <row r="13405" spans="1:41" x14ac:dyDescent="0.25">
      <c r="A13405" s="44" t="s">
        <v>8912</v>
      </c>
      <c r="B13405" s="44" t="s">
        <v>16742</v>
      </c>
      <c r="C13405" s="45" t="s">
        <v>17062</v>
      </c>
      <c r="D13405" s="367" t="s">
        <v>3696</v>
      </c>
      <c r="E13405" s="328">
        <f>DATE(2029,11,13)</f>
        <v>47435</v>
      </c>
      <c r="F13405" s="32"/>
      <c r="G13405" s="32"/>
      <c r="H13405" s="32"/>
      <c r="I13405" s="31"/>
      <c r="J13405" s="31"/>
      <c r="K13405" s="31"/>
      <c r="L13405" s="31"/>
      <c r="M13405" s="31"/>
      <c r="N13405" s="31"/>
      <c r="O13405" s="31"/>
      <c r="P13405" s="31"/>
      <c r="Q13405" s="31"/>
      <c r="R13405" s="31"/>
      <c r="S13405" s="31"/>
      <c r="T13405" s="31"/>
      <c r="U13405" s="31"/>
      <c r="V13405" s="31"/>
      <c r="W13405" s="31"/>
      <c r="X13405" s="31"/>
      <c r="Y13405" s="31"/>
      <c r="Z13405" s="31"/>
      <c r="AA13405" s="31"/>
      <c r="AB13405" s="31"/>
      <c r="AC13405" s="31"/>
      <c r="AD13405" s="31"/>
      <c r="AE13405" s="31"/>
      <c r="AF13405" s="31"/>
      <c r="AG13405" s="31"/>
      <c r="AH13405" s="31"/>
      <c r="AI13405" s="31"/>
      <c r="AJ13405" s="31"/>
      <c r="AK13405" s="31"/>
      <c r="AL13405" s="31"/>
      <c r="AO13405" s="376"/>
    </row>
    <row r="13406" spans="1:41" x14ac:dyDescent="0.25">
      <c r="A13406" s="44" t="s">
        <v>21812</v>
      </c>
      <c r="B13406" s="44" t="s">
        <v>3052</v>
      </c>
      <c r="C13406" s="45">
        <v>260502</v>
      </c>
      <c r="D13406" s="45" t="s">
        <v>11363</v>
      </c>
      <c r="E13406" s="45" t="s">
        <v>10349</v>
      </c>
      <c r="AO13406" s="376"/>
    </row>
    <row r="13407" spans="1:41" x14ac:dyDescent="0.25">
      <c r="A13407" s="44" t="s">
        <v>21812</v>
      </c>
      <c r="B13407" s="44" t="s">
        <v>21449</v>
      </c>
      <c r="C13407" s="45">
        <v>260504</v>
      </c>
      <c r="D13407" s="45" t="s">
        <v>11363</v>
      </c>
      <c r="E13407" s="45" t="s">
        <v>21450</v>
      </c>
      <c r="AO13407" s="376"/>
    </row>
    <row r="13408" spans="1:41" x14ac:dyDescent="0.25">
      <c r="A13408" s="44" t="s">
        <v>795</v>
      </c>
      <c r="B13408" s="44" t="s">
        <v>6610</v>
      </c>
      <c r="C13408" s="45">
        <v>260204</v>
      </c>
      <c r="D13408" s="45" t="s">
        <v>11363</v>
      </c>
      <c r="E13408" s="45" t="s">
        <v>9238</v>
      </c>
      <c r="AO13408" s="376"/>
    </row>
    <row r="13409" spans="1:41" x14ac:dyDescent="0.25">
      <c r="A13409" s="44" t="s">
        <v>1082</v>
      </c>
      <c r="B13409" s="319" t="s">
        <v>19517</v>
      </c>
      <c r="C13409" s="318" t="s">
        <v>19776</v>
      </c>
      <c r="D13409" s="93" t="s">
        <v>19934</v>
      </c>
      <c r="E13409" s="320">
        <v>46752</v>
      </c>
      <c r="F13409" s="93"/>
      <c r="G13409" s="93"/>
      <c r="H13409" s="93"/>
      <c r="I13409" s="99"/>
      <c r="J13409" s="99"/>
      <c r="K13409" s="99"/>
      <c r="L13409" s="99"/>
      <c r="M13409" s="99"/>
      <c r="N13409" s="99"/>
      <c r="O13409" s="99"/>
      <c r="P13409" s="99"/>
      <c r="Q13409" s="99"/>
      <c r="R13409" s="99"/>
      <c r="S13409" s="99"/>
      <c r="T13409" s="99"/>
      <c r="U13409" s="99"/>
      <c r="V13409" s="99"/>
      <c r="W13409" s="99"/>
      <c r="X13409" s="99"/>
      <c r="Y13409" s="99"/>
      <c r="Z13409" s="99"/>
      <c r="AA13409" s="99"/>
      <c r="AB13409" s="99"/>
      <c r="AC13409" s="99"/>
      <c r="AD13409" s="99"/>
      <c r="AE13409" s="99"/>
      <c r="AF13409" s="99"/>
      <c r="AG13409" s="99"/>
      <c r="AH13409" s="31"/>
      <c r="AI13409" s="31"/>
      <c r="AJ13409" s="31"/>
      <c r="AK13409" s="31"/>
      <c r="AL13409" s="31"/>
      <c r="AO13409" s="376"/>
    </row>
    <row r="13410" spans="1:41" x14ac:dyDescent="0.25">
      <c r="A13410" s="44" t="s">
        <v>1082</v>
      </c>
      <c r="B13410" s="44" t="s">
        <v>3475</v>
      </c>
      <c r="C13410" s="45">
        <v>230301</v>
      </c>
      <c r="D13410" s="45" t="s">
        <v>11363</v>
      </c>
      <c r="E13410" s="45" t="s">
        <v>5265</v>
      </c>
      <c r="AO13410" s="376"/>
    </row>
    <row r="13411" spans="1:41" x14ac:dyDescent="0.25">
      <c r="A13411" s="44" t="s">
        <v>20409</v>
      </c>
      <c r="B13411" s="44" t="s">
        <v>20327</v>
      </c>
      <c r="C13411" s="45" t="s">
        <v>20410</v>
      </c>
      <c r="D13411" s="46" t="s">
        <v>21328</v>
      </c>
      <c r="E13411" s="46">
        <v>46554</v>
      </c>
      <c r="AO13411" s="376"/>
    </row>
    <row r="13412" spans="1:41" x14ac:dyDescent="0.25">
      <c r="A13412" s="44" t="s">
        <v>20409</v>
      </c>
      <c r="B13412" s="44" t="s">
        <v>20327</v>
      </c>
      <c r="C13412" s="45" t="s">
        <v>20410</v>
      </c>
      <c r="D13412" s="46" t="s">
        <v>21328</v>
      </c>
      <c r="E13412" s="46">
        <v>46554</v>
      </c>
      <c r="AO13412" s="376"/>
    </row>
    <row r="13413" spans="1:41" x14ac:dyDescent="0.25">
      <c r="A13413" s="44" t="s">
        <v>16803</v>
      </c>
      <c r="B13413" s="44" t="s">
        <v>16804</v>
      </c>
      <c r="C13413" s="45" t="s">
        <v>17063</v>
      </c>
      <c r="D13413" s="367" t="s">
        <v>3696</v>
      </c>
      <c r="E13413" s="328">
        <f>DATE(2029,9,18)</f>
        <v>47379</v>
      </c>
      <c r="F13413" s="32"/>
      <c r="G13413" s="32"/>
      <c r="H13413" s="32"/>
      <c r="I13413" s="31"/>
      <c r="J13413" s="31"/>
      <c r="K13413" s="31"/>
      <c r="L13413" s="31"/>
      <c r="M13413" s="31"/>
      <c r="N13413" s="31"/>
      <c r="O13413" s="31"/>
      <c r="P13413" s="31"/>
      <c r="Q13413" s="31"/>
      <c r="R13413" s="31"/>
      <c r="S13413" s="31"/>
      <c r="T13413" s="31"/>
      <c r="U13413" s="31"/>
      <c r="V13413" s="31"/>
      <c r="W13413" s="31"/>
      <c r="X13413" s="31"/>
      <c r="Y13413" s="31"/>
      <c r="Z13413" s="31"/>
      <c r="AA13413" s="31"/>
      <c r="AB13413" s="31"/>
      <c r="AC13413" s="31"/>
      <c r="AD13413" s="31"/>
      <c r="AE13413" s="31"/>
      <c r="AF13413" s="31"/>
      <c r="AG13413" s="31"/>
      <c r="AH13413" s="31"/>
      <c r="AI13413" s="31"/>
      <c r="AJ13413" s="31"/>
      <c r="AK13413" s="31"/>
      <c r="AL13413" s="31"/>
      <c r="AO13413" s="376"/>
    </row>
    <row r="13414" spans="1:41" x14ac:dyDescent="0.25">
      <c r="A13414" s="44" t="s">
        <v>20526</v>
      </c>
      <c r="B13414" s="44" t="s">
        <v>5608</v>
      </c>
      <c r="C13414" s="45" t="s">
        <v>5609</v>
      </c>
      <c r="D13414" s="32" t="s">
        <v>5559</v>
      </c>
      <c r="E13414" s="45" t="s">
        <v>20834</v>
      </c>
      <c r="F13414" s="32"/>
      <c r="G13414" s="32"/>
      <c r="H13414" s="32"/>
      <c r="I13414" s="31"/>
      <c r="J13414" s="31"/>
      <c r="K13414" s="31"/>
      <c r="L13414" s="31"/>
      <c r="M13414" s="31"/>
      <c r="N13414" s="31"/>
      <c r="O13414" s="31"/>
      <c r="P13414" s="31"/>
      <c r="Q13414" s="31"/>
      <c r="R13414" s="31"/>
      <c r="S13414" s="31"/>
      <c r="T13414" s="31"/>
      <c r="U13414" s="31"/>
      <c r="V13414" s="31"/>
      <c r="W13414" s="31"/>
      <c r="X13414" s="31"/>
      <c r="Y13414" s="31"/>
      <c r="Z13414" s="31"/>
      <c r="AA13414" s="31"/>
      <c r="AB13414" s="31"/>
      <c r="AC13414" s="31"/>
      <c r="AD13414" s="31"/>
      <c r="AE13414" s="31"/>
      <c r="AF13414" s="31"/>
      <c r="AG13414" s="31"/>
      <c r="AH13414" s="31"/>
      <c r="AI13414" s="31"/>
      <c r="AJ13414" s="31"/>
      <c r="AK13414" s="31"/>
      <c r="AL13414" s="31"/>
      <c r="AO13414" s="376"/>
    </row>
    <row r="13415" spans="1:41" x14ac:dyDescent="0.3">
      <c r="A13415" s="333" t="s">
        <v>1355</v>
      </c>
      <c r="B13415" s="333" t="s">
        <v>11377</v>
      </c>
      <c r="C13415" s="125" t="s">
        <v>11214</v>
      </c>
      <c r="D13415" s="32" t="s">
        <v>20309</v>
      </c>
      <c r="E13415" s="125" t="s">
        <v>4966</v>
      </c>
      <c r="F13415" s="125" t="s">
        <v>1189</v>
      </c>
      <c r="G13415" s="125" t="s">
        <v>1190</v>
      </c>
      <c r="AO13415" s="376"/>
    </row>
    <row r="13416" spans="1:41" x14ac:dyDescent="0.3">
      <c r="A13416" s="57" t="s">
        <v>1355</v>
      </c>
      <c r="B13416" s="92" t="s">
        <v>3682</v>
      </c>
      <c r="C13416" s="93" t="s">
        <v>19106</v>
      </c>
      <c r="D13416" s="93" t="s">
        <v>3681</v>
      </c>
      <c r="E13416" s="94">
        <v>48029</v>
      </c>
      <c r="F13416" s="93"/>
      <c r="G13416" s="93"/>
      <c r="H13416" s="93"/>
      <c r="I13416" s="99"/>
      <c r="J13416" s="99"/>
      <c r="K13416" s="99"/>
      <c r="L13416" s="99"/>
      <c r="M13416" s="99"/>
      <c r="N13416" s="99"/>
      <c r="O13416" s="99"/>
      <c r="P13416" s="99"/>
      <c r="Q13416" s="99"/>
      <c r="R13416" s="99"/>
      <c r="S13416" s="99"/>
      <c r="T13416" s="99"/>
      <c r="U13416" s="99"/>
      <c r="V13416" s="99"/>
      <c r="W13416" s="99"/>
      <c r="X13416" s="99"/>
      <c r="Y13416" s="99"/>
      <c r="Z13416" s="99"/>
      <c r="AA13416" s="99"/>
      <c r="AB13416" s="99"/>
      <c r="AC13416" s="99"/>
      <c r="AD13416" s="99"/>
      <c r="AE13416" s="99"/>
      <c r="AF13416" s="99"/>
      <c r="AG13416" s="99"/>
      <c r="AH13416" s="31"/>
      <c r="AI13416" s="31"/>
      <c r="AJ13416" s="31"/>
      <c r="AK13416" s="31"/>
      <c r="AL13416" s="31"/>
      <c r="AO13416" s="376"/>
    </row>
    <row r="13417" spans="1:41" x14ac:dyDescent="0.25">
      <c r="A13417" s="44" t="s">
        <v>1355</v>
      </c>
      <c r="B13417" s="44" t="s">
        <v>12111</v>
      </c>
      <c r="C13417" s="45">
        <v>13.25</v>
      </c>
      <c r="D13417" s="45" t="s">
        <v>12549</v>
      </c>
      <c r="E13417" s="46">
        <v>47664</v>
      </c>
      <c r="F13417" s="45"/>
      <c r="G13417" s="93"/>
      <c r="H13417" s="93"/>
      <c r="I13417" s="99"/>
      <c r="J13417" s="99"/>
      <c r="K13417" s="99"/>
      <c r="L13417" s="99"/>
      <c r="M13417" s="99"/>
      <c r="N13417" s="99"/>
      <c r="O13417" s="99"/>
      <c r="P13417" s="99"/>
      <c r="Q13417" s="99"/>
      <c r="R13417" s="99"/>
      <c r="S13417" s="99"/>
      <c r="T13417" s="99"/>
      <c r="U13417" s="99"/>
      <c r="V13417" s="99"/>
      <c r="W13417" s="99"/>
      <c r="X13417" s="99"/>
      <c r="Y13417" s="99"/>
      <c r="Z13417" s="99"/>
      <c r="AA13417" s="99"/>
      <c r="AB13417" s="99"/>
      <c r="AC13417" s="99"/>
      <c r="AD13417" s="99"/>
      <c r="AE13417" s="99"/>
      <c r="AF13417" s="99"/>
      <c r="AG13417" s="99"/>
      <c r="AH13417" s="31"/>
      <c r="AI13417" s="31"/>
      <c r="AJ13417" s="31"/>
      <c r="AK13417" s="31"/>
      <c r="AL13417" s="31"/>
      <c r="AO13417" s="376"/>
    </row>
    <row r="13418" spans="1:41" x14ac:dyDescent="0.25">
      <c r="A13418" s="44" t="s">
        <v>1355</v>
      </c>
      <c r="B13418" s="44" t="s">
        <v>21362</v>
      </c>
      <c r="C13418" s="45" t="s">
        <v>13474</v>
      </c>
      <c r="D13418" s="45" t="s">
        <v>21447</v>
      </c>
      <c r="E13418" s="46">
        <v>46752</v>
      </c>
      <c r="AO13418" s="376"/>
    </row>
    <row r="13419" spans="1:41" x14ac:dyDescent="0.25">
      <c r="A13419" s="44" t="s">
        <v>15890</v>
      </c>
      <c r="B13419" s="44" t="s">
        <v>5134</v>
      </c>
      <c r="C13419" s="45">
        <v>250802</v>
      </c>
      <c r="D13419" s="45" t="s">
        <v>11363</v>
      </c>
      <c r="E13419" s="45" t="s">
        <v>9880</v>
      </c>
      <c r="AO13419" s="376"/>
    </row>
    <row r="13420" spans="1:41" x14ac:dyDescent="0.25">
      <c r="A13420" s="44" t="s">
        <v>11638</v>
      </c>
      <c r="B13420" s="44" t="s">
        <v>21362</v>
      </c>
      <c r="C13420" s="45" t="s">
        <v>11608</v>
      </c>
      <c r="D13420" s="45" t="s">
        <v>21447</v>
      </c>
      <c r="E13420" s="46">
        <v>46752</v>
      </c>
      <c r="AO13420" s="376"/>
    </row>
    <row r="13421" spans="1:41" x14ac:dyDescent="0.3">
      <c r="A13421" s="57" t="s">
        <v>796</v>
      </c>
      <c r="B13421" s="57" t="s">
        <v>2173</v>
      </c>
      <c r="C13421" s="62">
        <v>24030</v>
      </c>
      <c r="D13421" s="62" t="s">
        <v>20886</v>
      </c>
      <c r="E13421" s="60">
        <v>47057</v>
      </c>
      <c r="F13421" s="32"/>
      <c r="G13421" s="32"/>
      <c r="H13421" s="32"/>
      <c r="I13421" s="31"/>
      <c r="J13421" s="31"/>
      <c r="K13421" s="31"/>
      <c r="L13421" s="31"/>
      <c r="M13421" s="31"/>
      <c r="N13421" s="31"/>
      <c r="O13421" s="31"/>
      <c r="P13421" s="31"/>
      <c r="Q13421" s="31"/>
      <c r="R13421" s="31"/>
      <c r="S13421" s="31"/>
      <c r="T13421" s="31"/>
      <c r="U13421" s="31"/>
      <c r="V13421" s="31"/>
      <c r="W13421" s="31"/>
      <c r="X13421" s="31"/>
      <c r="Y13421" s="31"/>
      <c r="Z13421" s="31"/>
      <c r="AA13421" s="31"/>
      <c r="AB13421" s="31"/>
      <c r="AC13421" s="31"/>
      <c r="AD13421" s="31"/>
      <c r="AE13421" s="31"/>
      <c r="AF13421" s="31"/>
      <c r="AG13421" s="31"/>
      <c r="AH13421" s="31"/>
      <c r="AI13421" s="31"/>
      <c r="AJ13421" s="31"/>
      <c r="AK13421" s="31"/>
      <c r="AL13421" s="31"/>
      <c r="AO13421" s="376"/>
    </row>
    <row r="13422" spans="1:41" x14ac:dyDescent="0.3">
      <c r="A13422" s="333" t="s">
        <v>796</v>
      </c>
      <c r="B13422" s="333" t="s">
        <v>11371</v>
      </c>
      <c r="C13422" s="125" t="s">
        <v>11215</v>
      </c>
      <c r="D13422" s="32" t="s">
        <v>20309</v>
      </c>
      <c r="E13422" s="125" t="s">
        <v>4966</v>
      </c>
      <c r="F13422" s="125" t="s">
        <v>1190</v>
      </c>
      <c r="G13422" s="125" t="s">
        <v>1190</v>
      </c>
      <c r="AO13422" s="376"/>
    </row>
    <row r="13423" spans="1:41" x14ac:dyDescent="0.25">
      <c r="A13423" s="44" t="s">
        <v>796</v>
      </c>
      <c r="B13423" s="44" t="s">
        <v>3039</v>
      </c>
      <c r="C13423" s="45">
        <v>230904</v>
      </c>
      <c r="D13423" s="45" t="s">
        <v>11363</v>
      </c>
      <c r="E13423" s="45" t="s">
        <v>7871</v>
      </c>
      <c r="AO13423" s="376"/>
    </row>
    <row r="13424" spans="1:41" x14ac:dyDescent="0.25">
      <c r="A13424" s="44" t="s">
        <v>796</v>
      </c>
      <c r="B13424" s="44" t="s">
        <v>5134</v>
      </c>
      <c r="C13424" s="45">
        <v>250802</v>
      </c>
      <c r="D13424" s="45" t="s">
        <v>11363</v>
      </c>
      <c r="E13424" s="45" t="s">
        <v>9880</v>
      </c>
      <c r="AO13424" s="376"/>
    </row>
    <row r="13425" spans="1:41" x14ac:dyDescent="0.3">
      <c r="A13425" s="57" t="s">
        <v>3641</v>
      </c>
      <c r="B13425" s="92" t="s">
        <v>3682</v>
      </c>
      <c r="C13425" s="93" t="s">
        <v>19106</v>
      </c>
      <c r="D13425" s="93" t="s">
        <v>3681</v>
      </c>
      <c r="E13425" s="94">
        <v>48029</v>
      </c>
      <c r="F13425" s="93"/>
      <c r="G13425" s="93"/>
      <c r="H13425" s="93"/>
      <c r="I13425" s="99"/>
      <c r="J13425" s="99"/>
      <c r="K13425" s="99"/>
      <c r="L13425" s="99"/>
      <c r="M13425" s="99"/>
      <c r="N13425" s="99"/>
      <c r="O13425" s="99"/>
      <c r="P13425" s="99"/>
      <c r="Q13425" s="99"/>
      <c r="R13425" s="99"/>
      <c r="S13425" s="99"/>
      <c r="T13425" s="99"/>
      <c r="U13425" s="99"/>
      <c r="V13425" s="99"/>
      <c r="W13425" s="99"/>
      <c r="X13425" s="99"/>
      <c r="Y13425" s="99"/>
      <c r="Z13425" s="99"/>
      <c r="AA13425" s="99"/>
      <c r="AB13425" s="99"/>
      <c r="AC13425" s="99"/>
      <c r="AD13425" s="99"/>
      <c r="AE13425" s="99"/>
      <c r="AF13425" s="99"/>
      <c r="AG13425" s="99"/>
      <c r="AH13425" s="31"/>
      <c r="AI13425" s="31"/>
      <c r="AJ13425" s="31"/>
      <c r="AK13425" s="31"/>
      <c r="AL13425" s="31"/>
      <c r="AO13425" s="376"/>
    </row>
    <row r="13426" spans="1:41" x14ac:dyDescent="0.25">
      <c r="A13426" s="44" t="s">
        <v>10658</v>
      </c>
      <c r="B13426" s="44" t="s">
        <v>17497</v>
      </c>
      <c r="C13426" s="45">
        <v>24060301</v>
      </c>
      <c r="D13426" s="45" t="s">
        <v>11363</v>
      </c>
      <c r="E13426" s="45" t="s">
        <v>4962</v>
      </c>
      <c r="AO13426" s="376"/>
    </row>
    <row r="13427" spans="1:41" x14ac:dyDescent="0.25">
      <c r="A13427" s="44" t="s">
        <v>10658</v>
      </c>
      <c r="B13427" s="44" t="s">
        <v>10361</v>
      </c>
      <c r="C13427" s="45">
        <v>24060302</v>
      </c>
      <c r="D13427" s="45" t="s">
        <v>11363</v>
      </c>
      <c r="E13427" s="45" t="s">
        <v>4962</v>
      </c>
      <c r="AO13427" s="376"/>
    </row>
    <row r="13428" spans="1:41" x14ac:dyDescent="0.25">
      <c r="A13428" s="44" t="s">
        <v>10658</v>
      </c>
      <c r="B13428" s="44" t="s">
        <v>17529</v>
      </c>
      <c r="C13428" s="45">
        <v>24120301</v>
      </c>
      <c r="D13428" s="45" t="s">
        <v>11363</v>
      </c>
      <c r="E13428" s="45" t="s">
        <v>12554</v>
      </c>
      <c r="AO13428" s="376"/>
    </row>
    <row r="13429" spans="1:41" x14ac:dyDescent="0.25">
      <c r="A13429" s="44" t="s">
        <v>10658</v>
      </c>
      <c r="B13429" s="44" t="s">
        <v>3054</v>
      </c>
      <c r="C13429" s="45">
        <v>24120302</v>
      </c>
      <c r="D13429" s="45" t="s">
        <v>11363</v>
      </c>
      <c r="E13429" s="45" t="s">
        <v>12554</v>
      </c>
      <c r="AO13429" s="376"/>
    </row>
    <row r="13430" spans="1:41" x14ac:dyDescent="0.25">
      <c r="A13430" s="44" t="s">
        <v>4292</v>
      </c>
      <c r="B13430" s="44" t="s">
        <v>11258</v>
      </c>
      <c r="C13430" s="45">
        <v>240801</v>
      </c>
      <c r="D13430" s="45" t="s">
        <v>11363</v>
      </c>
      <c r="E13430" s="45" t="s">
        <v>4966</v>
      </c>
      <c r="AO13430" s="376"/>
    </row>
    <row r="13431" spans="1:41" x14ac:dyDescent="0.25">
      <c r="A13431" s="44" t="s">
        <v>14545</v>
      </c>
      <c r="B13431" s="44" t="s">
        <v>6292</v>
      </c>
      <c r="C13431" s="45" t="s">
        <v>14546</v>
      </c>
      <c r="D13431" s="46" t="s">
        <v>21328</v>
      </c>
      <c r="E13431" s="46">
        <v>46568</v>
      </c>
      <c r="AO13431" s="376"/>
    </row>
    <row r="13432" spans="1:41" x14ac:dyDescent="0.25">
      <c r="A13432" s="44" t="s">
        <v>12390</v>
      </c>
      <c r="B13432" s="44" t="s">
        <v>12108</v>
      </c>
      <c r="C13432" s="45">
        <v>4.24</v>
      </c>
      <c r="D13432" s="45" t="s">
        <v>12549</v>
      </c>
      <c r="E13432" s="46">
        <v>47057</v>
      </c>
      <c r="F13432" s="45"/>
      <c r="G13432" s="93"/>
      <c r="H13432" s="93"/>
      <c r="I13432" s="99"/>
      <c r="J13432" s="99"/>
      <c r="K13432" s="99"/>
      <c r="L13432" s="99"/>
      <c r="M13432" s="99"/>
      <c r="N13432" s="99"/>
      <c r="O13432" s="99"/>
      <c r="P13432" s="99"/>
      <c r="Q13432" s="99"/>
      <c r="R13432" s="99"/>
      <c r="S13432" s="99"/>
      <c r="T13432" s="99"/>
      <c r="U13432" s="99"/>
      <c r="V13432" s="99"/>
      <c r="W13432" s="99"/>
      <c r="X13432" s="99"/>
      <c r="Y13432" s="99"/>
      <c r="Z13432" s="99"/>
      <c r="AA13432" s="99"/>
      <c r="AB13432" s="99"/>
      <c r="AC13432" s="99"/>
      <c r="AD13432" s="99"/>
      <c r="AE13432" s="99"/>
      <c r="AF13432" s="99"/>
      <c r="AG13432" s="99"/>
      <c r="AH13432" s="31"/>
      <c r="AI13432" s="31"/>
      <c r="AJ13432" s="31"/>
      <c r="AK13432" s="31"/>
      <c r="AL13432" s="31"/>
      <c r="AO13432" s="376"/>
    </row>
    <row r="13433" spans="1:41" x14ac:dyDescent="0.3">
      <c r="A13433" s="333" t="s">
        <v>1083</v>
      </c>
      <c r="B13433" s="333" t="s">
        <v>1173</v>
      </c>
      <c r="C13433" s="125" t="s">
        <v>8030</v>
      </c>
      <c r="D13433" s="32" t="s">
        <v>20309</v>
      </c>
      <c r="E13433" s="125" t="s">
        <v>7871</v>
      </c>
      <c r="F13433" s="125" t="s">
        <v>1189</v>
      </c>
      <c r="G13433" s="125" t="s">
        <v>1190</v>
      </c>
      <c r="AO13433" s="376"/>
    </row>
    <row r="13434" spans="1:41" x14ac:dyDescent="0.25">
      <c r="A13434" s="44" t="s">
        <v>1083</v>
      </c>
      <c r="B13434" s="44" t="s">
        <v>7764</v>
      </c>
      <c r="C13434" s="45">
        <v>260604</v>
      </c>
      <c r="D13434" s="45" t="s">
        <v>11363</v>
      </c>
      <c r="E13434" s="45" t="s">
        <v>9840</v>
      </c>
      <c r="AO13434" s="376"/>
    </row>
    <row r="13435" spans="1:41" x14ac:dyDescent="0.25">
      <c r="A13435" s="44" t="s">
        <v>11989</v>
      </c>
      <c r="B13435" s="44" t="s">
        <v>199</v>
      </c>
      <c r="C13435" s="45">
        <v>241001</v>
      </c>
      <c r="D13435" s="45" t="s">
        <v>11363</v>
      </c>
      <c r="E13435" s="45" t="s">
        <v>5332</v>
      </c>
      <c r="AO13435" s="376"/>
    </row>
    <row r="13436" spans="1:41" x14ac:dyDescent="0.25">
      <c r="A13436" s="44" t="s">
        <v>1338</v>
      </c>
      <c r="B13436" s="44" t="s">
        <v>12111</v>
      </c>
      <c r="C13436" s="45">
        <v>13.25</v>
      </c>
      <c r="D13436" s="45" t="s">
        <v>12549</v>
      </c>
      <c r="E13436" s="46">
        <v>47664</v>
      </c>
      <c r="F13436" s="45"/>
      <c r="G13436" s="93"/>
      <c r="H13436" s="93"/>
      <c r="I13436" s="99"/>
      <c r="J13436" s="99"/>
      <c r="K13436" s="99"/>
      <c r="L13436" s="99"/>
      <c r="M13436" s="99"/>
      <c r="N13436" s="99"/>
      <c r="O13436" s="99"/>
      <c r="P13436" s="99"/>
      <c r="Q13436" s="99"/>
      <c r="R13436" s="99"/>
      <c r="S13436" s="99"/>
      <c r="T13436" s="99"/>
      <c r="U13436" s="99"/>
      <c r="V13436" s="99"/>
      <c r="W13436" s="99"/>
      <c r="X13436" s="99"/>
      <c r="Y13436" s="99"/>
      <c r="Z13436" s="99"/>
      <c r="AA13436" s="99"/>
      <c r="AB13436" s="99"/>
      <c r="AC13436" s="99"/>
      <c r="AD13436" s="99"/>
      <c r="AE13436" s="99"/>
      <c r="AF13436" s="99"/>
      <c r="AG13436" s="99"/>
      <c r="AH13436" s="31"/>
      <c r="AI13436" s="31"/>
      <c r="AJ13436" s="31"/>
      <c r="AK13436" s="31"/>
      <c r="AL13436" s="31"/>
      <c r="AO13436" s="376"/>
    </row>
    <row r="13437" spans="1:41" x14ac:dyDescent="0.3">
      <c r="A13437" s="135" t="s">
        <v>1338</v>
      </c>
      <c r="B13437" s="92" t="s">
        <v>5748</v>
      </c>
      <c r="C13437" s="93" t="s">
        <v>5749</v>
      </c>
      <c r="D13437" s="93" t="s">
        <v>1201</v>
      </c>
      <c r="E13437" s="94">
        <v>46961</v>
      </c>
      <c r="F13437" s="93"/>
      <c r="G13437" s="93"/>
      <c r="H13437" s="93"/>
      <c r="I13437" s="99"/>
      <c r="J13437" s="99"/>
      <c r="K13437" s="99"/>
      <c r="L13437" s="99"/>
      <c r="M13437" s="99"/>
      <c r="N13437" s="99"/>
      <c r="O13437" s="99"/>
      <c r="P13437" s="99"/>
      <c r="Q13437" s="99"/>
      <c r="R13437" s="99"/>
      <c r="S13437" s="99"/>
      <c r="T13437" s="99"/>
      <c r="U13437" s="99"/>
      <c r="V13437" s="99"/>
      <c r="W13437" s="99"/>
      <c r="X13437" s="99"/>
      <c r="Y13437" s="99"/>
      <c r="Z13437" s="99"/>
      <c r="AA13437" s="99"/>
      <c r="AB13437" s="99"/>
      <c r="AC13437" s="99"/>
      <c r="AD13437" s="99"/>
      <c r="AE13437" s="99"/>
      <c r="AF13437" s="99"/>
      <c r="AG13437" s="99"/>
      <c r="AH13437" s="31"/>
      <c r="AI13437" s="31"/>
      <c r="AJ13437" s="31"/>
      <c r="AK13437" s="31"/>
      <c r="AL13437" s="31"/>
      <c r="AO13437" s="376"/>
    </row>
    <row r="13438" spans="1:41" x14ac:dyDescent="0.25">
      <c r="A13438" s="76" t="s">
        <v>3229</v>
      </c>
      <c r="B13438" s="92" t="s">
        <v>12068</v>
      </c>
      <c r="C13438" s="93" t="s">
        <v>12038</v>
      </c>
      <c r="D13438" s="93" t="s">
        <v>1201</v>
      </c>
      <c r="E13438" s="94">
        <v>47208</v>
      </c>
      <c r="F13438" s="93"/>
      <c r="G13438" s="93"/>
      <c r="H13438" s="93"/>
      <c r="I13438" s="99"/>
      <c r="J13438" s="99"/>
      <c r="K13438" s="99"/>
      <c r="L13438" s="99"/>
      <c r="M13438" s="99"/>
      <c r="N13438" s="99"/>
      <c r="O13438" s="99"/>
      <c r="P13438" s="99"/>
      <c r="Q13438" s="99"/>
      <c r="R13438" s="99"/>
      <c r="S13438" s="99"/>
      <c r="T13438" s="99"/>
      <c r="U13438" s="99"/>
      <c r="V13438" s="99"/>
      <c r="W13438" s="99"/>
      <c r="X13438" s="99"/>
      <c r="Y13438" s="99"/>
      <c r="Z13438" s="99"/>
      <c r="AA13438" s="99"/>
      <c r="AB13438" s="99"/>
      <c r="AC13438" s="99"/>
      <c r="AD13438" s="99"/>
      <c r="AE13438" s="99"/>
      <c r="AF13438" s="99"/>
      <c r="AG13438" s="99"/>
      <c r="AH13438" s="31"/>
      <c r="AI13438" s="31"/>
      <c r="AJ13438" s="31"/>
      <c r="AK13438" s="31"/>
      <c r="AL13438" s="31"/>
      <c r="AO13438" s="376"/>
    </row>
    <row r="13439" spans="1:41" x14ac:dyDescent="0.25">
      <c r="A13439" s="91" t="s">
        <v>1338</v>
      </c>
      <c r="B13439" s="92" t="s">
        <v>19284</v>
      </c>
      <c r="C13439" s="93" t="s">
        <v>19285</v>
      </c>
      <c r="D13439" s="93" t="s">
        <v>1201</v>
      </c>
      <c r="E13439" s="94">
        <v>46582</v>
      </c>
      <c r="F13439" s="93"/>
      <c r="G13439" s="93"/>
      <c r="H13439" s="93"/>
      <c r="I13439" s="99"/>
      <c r="J13439" s="99"/>
      <c r="K13439" s="99"/>
      <c r="L13439" s="99"/>
      <c r="M13439" s="99"/>
      <c r="N13439" s="99"/>
      <c r="O13439" s="99"/>
      <c r="P13439" s="99"/>
      <c r="Q13439" s="99"/>
      <c r="R13439" s="99"/>
      <c r="S13439" s="99"/>
      <c r="T13439" s="99"/>
      <c r="U13439" s="99"/>
      <c r="V13439" s="99"/>
      <c r="W13439" s="99"/>
      <c r="X13439" s="99"/>
      <c r="Y13439" s="99"/>
      <c r="Z13439" s="99"/>
      <c r="AA13439" s="99"/>
      <c r="AB13439" s="99"/>
      <c r="AC13439" s="99"/>
      <c r="AD13439" s="99"/>
      <c r="AE13439" s="99"/>
      <c r="AF13439" s="99"/>
      <c r="AG13439" s="99"/>
      <c r="AH13439" s="31"/>
      <c r="AI13439" s="31"/>
      <c r="AJ13439" s="31"/>
      <c r="AK13439" s="31"/>
      <c r="AL13439" s="31"/>
      <c r="AO13439" s="376"/>
    </row>
    <row r="13440" spans="1:41" x14ac:dyDescent="0.25">
      <c r="A13440" s="44" t="s">
        <v>15891</v>
      </c>
      <c r="B13440" s="44" t="s">
        <v>5134</v>
      </c>
      <c r="C13440" s="45">
        <v>250802</v>
      </c>
      <c r="D13440" s="45" t="s">
        <v>11363</v>
      </c>
      <c r="E13440" s="45" t="s">
        <v>9880</v>
      </c>
      <c r="AO13440" s="376"/>
    </row>
    <row r="13441" spans="1:41" x14ac:dyDescent="0.25">
      <c r="A13441" s="44" t="s">
        <v>13499</v>
      </c>
      <c r="B13441" s="44" t="s">
        <v>21362</v>
      </c>
      <c r="C13441" s="45" t="s">
        <v>13474</v>
      </c>
      <c r="D13441" s="45" t="s">
        <v>21447</v>
      </c>
      <c r="E13441" s="46">
        <v>46752</v>
      </c>
      <c r="AO13441" s="376"/>
    </row>
    <row r="13442" spans="1:41" x14ac:dyDescent="0.3">
      <c r="A13442" s="333" t="s">
        <v>15548</v>
      </c>
      <c r="B13442" s="333" t="s">
        <v>4821</v>
      </c>
      <c r="C13442" s="125" t="s">
        <v>15589</v>
      </c>
      <c r="D13442" s="32" t="s">
        <v>20309</v>
      </c>
      <c r="E13442" s="125" t="s">
        <v>9839</v>
      </c>
      <c r="F13442" s="125" t="s">
        <v>1189</v>
      </c>
      <c r="G13442" s="125" t="s">
        <v>1190</v>
      </c>
      <c r="AO13442" s="376"/>
    </row>
    <row r="13443" spans="1:41" x14ac:dyDescent="0.25">
      <c r="A13443" s="44" t="s">
        <v>16489</v>
      </c>
      <c r="B13443" s="44" t="s">
        <v>21362</v>
      </c>
      <c r="C13443" s="45" t="s">
        <v>16468</v>
      </c>
      <c r="D13443" s="45" t="s">
        <v>21447</v>
      </c>
      <c r="E13443" s="46">
        <v>46752</v>
      </c>
      <c r="AO13443" s="376"/>
    </row>
    <row r="13444" spans="1:41" x14ac:dyDescent="0.25">
      <c r="A13444" s="44" t="s">
        <v>18163</v>
      </c>
      <c r="B13444" s="319" t="s">
        <v>19517</v>
      </c>
      <c r="C13444" s="318" t="s">
        <v>19777</v>
      </c>
      <c r="D13444" s="93" t="s">
        <v>19934</v>
      </c>
      <c r="E13444" s="320">
        <v>46752</v>
      </c>
      <c r="F13444" s="93"/>
      <c r="G13444" s="93"/>
      <c r="H13444" s="93"/>
      <c r="I13444" s="99"/>
      <c r="J13444" s="99"/>
      <c r="K13444" s="99"/>
      <c r="L13444" s="99"/>
      <c r="M13444" s="99"/>
      <c r="N13444" s="99"/>
      <c r="O13444" s="99"/>
      <c r="P13444" s="99"/>
      <c r="Q13444" s="99"/>
      <c r="R13444" s="99"/>
      <c r="S13444" s="99"/>
      <c r="T13444" s="99"/>
      <c r="U13444" s="99"/>
      <c r="V13444" s="99"/>
      <c r="W13444" s="99"/>
      <c r="X13444" s="99"/>
      <c r="Y13444" s="99"/>
      <c r="Z13444" s="99"/>
      <c r="AA13444" s="99"/>
      <c r="AB13444" s="99"/>
      <c r="AC13444" s="99"/>
      <c r="AD13444" s="99"/>
      <c r="AE13444" s="99"/>
      <c r="AF13444" s="99"/>
      <c r="AG13444" s="99"/>
      <c r="AH13444" s="31"/>
      <c r="AI13444" s="31"/>
      <c r="AJ13444" s="31"/>
      <c r="AK13444" s="31"/>
      <c r="AL13444" s="31"/>
      <c r="AO13444" s="376"/>
    </row>
    <row r="13445" spans="1:41" x14ac:dyDescent="0.25">
      <c r="A13445" s="44" t="s">
        <v>18163</v>
      </c>
      <c r="B13445" s="44" t="s">
        <v>3475</v>
      </c>
      <c r="C13445" s="45">
        <v>230301</v>
      </c>
      <c r="D13445" s="45" t="s">
        <v>11363</v>
      </c>
      <c r="E13445" s="45" t="s">
        <v>5265</v>
      </c>
      <c r="AO13445" s="376"/>
    </row>
    <row r="13446" spans="1:41" x14ac:dyDescent="0.25">
      <c r="A13446" s="44" t="s">
        <v>8913</v>
      </c>
      <c r="B13446" s="44" t="s">
        <v>14846</v>
      </c>
      <c r="C13446" s="45" t="s">
        <v>9164</v>
      </c>
      <c r="D13446" s="367" t="s">
        <v>3696</v>
      </c>
      <c r="E13446" s="328">
        <f>DATE(2027,10,6)</f>
        <v>46666</v>
      </c>
      <c r="F13446" s="32"/>
      <c r="G13446" s="32"/>
      <c r="H13446" s="32"/>
      <c r="I13446" s="31"/>
      <c r="J13446" s="31"/>
      <c r="K13446" s="31"/>
      <c r="L13446" s="31"/>
      <c r="M13446" s="31"/>
      <c r="N13446" s="31"/>
      <c r="O13446" s="31"/>
      <c r="P13446" s="31"/>
      <c r="Q13446" s="31"/>
      <c r="R13446" s="31"/>
      <c r="S13446" s="31"/>
      <c r="T13446" s="31"/>
      <c r="U13446" s="31"/>
      <c r="V13446" s="31"/>
      <c r="W13446" s="31"/>
      <c r="X13446" s="31"/>
      <c r="Y13446" s="31"/>
      <c r="Z13446" s="31"/>
      <c r="AA13446" s="31"/>
      <c r="AB13446" s="31"/>
      <c r="AC13446" s="31"/>
      <c r="AD13446" s="31"/>
      <c r="AE13446" s="31"/>
      <c r="AF13446" s="31"/>
      <c r="AG13446" s="31"/>
      <c r="AH13446" s="31"/>
      <c r="AI13446" s="31"/>
      <c r="AJ13446" s="31"/>
      <c r="AK13446" s="31"/>
      <c r="AL13446" s="31"/>
      <c r="AO13446" s="376"/>
    </row>
    <row r="13447" spans="1:41" x14ac:dyDescent="0.25">
      <c r="A13447" s="44" t="s">
        <v>7894</v>
      </c>
      <c r="B13447" s="44" t="s">
        <v>7826</v>
      </c>
      <c r="C13447" s="45">
        <v>23080101</v>
      </c>
      <c r="D13447" s="45" t="s">
        <v>11363</v>
      </c>
      <c r="E13447" s="45" t="s">
        <v>4151</v>
      </c>
      <c r="AO13447" s="376"/>
    </row>
    <row r="13448" spans="1:41" x14ac:dyDescent="0.3">
      <c r="A13448" s="333" t="s">
        <v>3921</v>
      </c>
      <c r="B13448" s="333" t="s">
        <v>4811</v>
      </c>
      <c r="C13448" s="125" t="s">
        <v>15471</v>
      </c>
      <c r="D13448" s="32" t="s">
        <v>20309</v>
      </c>
      <c r="E13448" s="125" t="s">
        <v>11886</v>
      </c>
      <c r="F13448" s="125" t="s">
        <v>1189</v>
      </c>
      <c r="G13448" s="125" t="s">
        <v>1190</v>
      </c>
      <c r="AO13448" s="376"/>
    </row>
    <row r="13449" spans="1:41" x14ac:dyDescent="0.25">
      <c r="A13449" s="44" t="s">
        <v>3921</v>
      </c>
      <c r="B13449" s="44" t="s">
        <v>21385</v>
      </c>
      <c r="C13449" s="45" t="s">
        <v>8134</v>
      </c>
      <c r="D13449" s="45" t="s">
        <v>21447</v>
      </c>
      <c r="E13449" s="46">
        <v>46477</v>
      </c>
      <c r="AO13449" s="376"/>
    </row>
    <row r="13450" spans="1:41" x14ac:dyDescent="0.25">
      <c r="A13450" s="44" t="s">
        <v>3921</v>
      </c>
      <c r="B13450" s="44" t="s">
        <v>936</v>
      </c>
      <c r="C13450" s="45">
        <v>260703</v>
      </c>
      <c r="D13450" s="45" t="s">
        <v>11363</v>
      </c>
      <c r="E13450" s="45" t="s">
        <v>11150</v>
      </c>
      <c r="AO13450" s="376"/>
    </row>
    <row r="13451" spans="1:41" x14ac:dyDescent="0.25">
      <c r="A13451" s="44" t="s">
        <v>2645</v>
      </c>
      <c r="B13451" s="44" t="s">
        <v>13385</v>
      </c>
      <c r="C13451" s="45" t="s">
        <v>13386</v>
      </c>
      <c r="D13451" s="93" t="s">
        <v>9601</v>
      </c>
      <c r="E13451" s="94">
        <v>46568</v>
      </c>
      <c r="F13451" s="93"/>
      <c r="G13451" s="93"/>
      <c r="H13451" s="93" t="s">
        <v>1335</v>
      </c>
      <c r="I13451" s="99"/>
      <c r="J13451" s="99"/>
      <c r="K13451" s="99"/>
      <c r="L13451" s="99"/>
      <c r="M13451" s="99"/>
      <c r="N13451" s="99"/>
      <c r="O13451" s="99"/>
      <c r="P13451" s="99"/>
      <c r="Q13451" s="99"/>
      <c r="R13451" s="99"/>
      <c r="S13451" s="99"/>
      <c r="T13451" s="99"/>
      <c r="U13451" s="99"/>
      <c r="V13451" s="99"/>
      <c r="W13451" s="99"/>
      <c r="X13451" s="99"/>
      <c r="Y13451" s="99"/>
      <c r="Z13451" s="99"/>
      <c r="AA13451" s="99"/>
      <c r="AB13451" s="99"/>
      <c r="AC13451" s="99"/>
      <c r="AD13451" s="99"/>
      <c r="AE13451" s="99"/>
      <c r="AF13451" s="99"/>
      <c r="AG13451" s="99"/>
      <c r="AH13451" s="31"/>
      <c r="AI13451" s="31"/>
      <c r="AJ13451" s="31"/>
      <c r="AK13451" s="31"/>
      <c r="AL13451" s="31"/>
      <c r="AO13451" s="376"/>
    </row>
    <row r="13452" spans="1:41" x14ac:dyDescent="0.25">
      <c r="A13452" s="44" t="s">
        <v>1516</v>
      </c>
      <c r="B13452" s="44" t="s">
        <v>8283</v>
      </c>
      <c r="C13452" s="45" t="s">
        <v>8284</v>
      </c>
      <c r="D13452" s="45" t="s">
        <v>11204</v>
      </c>
      <c r="E13452" s="45" t="s">
        <v>3157</v>
      </c>
      <c r="F13452" s="93"/>
      <c r="G13452" s="93"/>
      <c r="H13452" s="93"/>
      <c r="I13452" s="99"/>
      <c r="J13452" s="99"/>
      <c r="K13452" s="99"/>
      <c r="L13452" s="99"/>
      <c r="M13452" s="99"/>
      <c r="N13452" s="99"/>
      <c r="O13452" s="99"/>
      <c r="P13452" s="99"/>
      <c r="Q13452" s="99"/>
      <c r="R13452" s="99"/>
      <c r="S13452" s="99"/>
      <c r="T13452" s="99"/>
      <c r="U13452" s="99"/>
      <c r="V13452" s="99"/>
      <c r="W13452" s="99"/>
      <c r="X13452" s="99"/>
      <c r="Y13452" s="99"/>
      <c r="Z13452" s="99"/>
      <c r="AA13452" s="99"/>
      <c r="AB13452" s="99"/>
      <c r="AC13452" s="99"/>
      <c r="AD13452" s="99"/>
      <c r="AE13452" s="99"/>
      <c r="AF13452" s="99"/>
      <c r="AG13452" s="99"/>
      <c r="AH13452" s="31"/>
      <c r="AI13452" s="31"/>
      <c r="AJ13452" s="31"/>
      <c r="AK13452" s="31"/>
      <c r="AL13452" s="31"/>
      <c r="AO13452" s="376"/>
    </row>
    <row r="13453" spans="1:41" x14ac:dyDescent="0.25">
      <c r="A13453" s="44" t="s">
        <v>1516</v>
      </c>
      <c r="B13453" s="44" t="s">
        <v>8283</v>
      </c>
      <c r="C13453" s="45" t="s">
        <v>8284</v>
      </c>
      <c r="D13453" s="93" t="s">
        <v>17443</v>
      </c>
      <c r="E13453" s="45" t="s">
        <v>3157</v>
      </c>
      <c r="F13453" s="93"/>
      <c r="G13453" s="93"/>
      <c r="H13453" s="93"/>
      <c r="I13453" s="99"/>
      <c r="J13453" s="99"/>
      <c r="K13453" s="99"/>
      <c r="L13453" s="99"/>
      <c r="M13453" s="99"/>
      <c r="N13453" s="99"/>
      <c r="O13453" s="99"/>
      <c r="P13453" s="99"/>
      <c r="Q13453" s="99"/>
      <c r="R13453" s="99"/>
      <c r="S13453" s="99"/>
      <c r="T13453" s="99"/>
      <c r="U13453" s="99"/>
      <c r="V13453" s="99"/>
      <c r="W13453" s="99"/>
      <c r="X13453" s="99"/>
      <c r="Y13453" s="99"/>
      <c r="Z13453" s="99"/>
      <c r="AA13453" s="99"/>
      <c r="AB13453" s="99"/>
      <c r="AC13453" s="99"/>
      <c r="AD13453" s="99"/>
      <c r="AE13453" s="99"/>
      <c r="AF13453" s="99"/>
      <c r="AG13453" s="99"/>
      <c r="AH13453" s="31"/>
      <c r="AI13453" s="31"/>
      <c r="AJ13453" s="31"/>
      <c r="AK13453" s="31"/>
      <c r="AL13453" s="31"/>
      <c r="AO13453" s="376"/>
    </row>
    <row r="13454" spans="1:41" x14ac:dyDescent="0.25">
      <c r="A13454" s="44" t="s">
        <v>1516</v>
      </c>
      <c r="B13454" s="44" t="s">
        <v>8283</v>
      </c>
      <c r="C13454" s="45" t="s">
        <v>8284</v>
      </c>
      <c r="D13454" s="45" t="s">
        <v>9895</v>
      </c>
      <c r="E13454" s="45" t="s">
        <v>3157</v>
      </c>
      <c r="F13454" s="93"/>
      <c r="G13454" s="93"/>
      <c r="H13454" s="93"/>
      <c r="I13454" s="99"/>
      <c r="J13454" s="99"/>
      <c r="K13454" s="99"/>
      <c r="L13454" s="99"/>
      <c r="M13454" s="99"/>
      <c r="N13454" s="99"/>
      <c r="O13454" s="99"/>
      <c r="P13454" s="99"/>
      <c r="Q13454" s="99"/>
      <c r="R13454" s="99"/>
      <c r="S13454" s="99"/>
      <c r="T13454" s="99"/>
      <c r="U13454" s="99"/>
      <c r="V13454" s="99"/>
      <c r="W13454" s="99"/>
      <c r="X13454" s="99"/>
      <c r="Y13454" s="99"/>
      <c r="Z13454" s="99"/>
      <c r="AA13454" s="99"/>
      <c r="AB13454" s="99"/>
      <c r="AC13454" s="99"/>
      <c r="AD13454" s="99"/>
      <c r="AE13454" s="99"/>
      <c r="AF13454" s="99"/>
      <c r="AG13454" s="99"/>
      <c r="AH13454" s="31"/>
      <c r="AI13454" s="31"/>
      <c r="AJ13454" s="31"/>
      <c r="AK13454" s="31"/>
      <c r="AL13454" s="31"/>
      <c r="AO13454" s="376"/>
    </row>
    <row r="13455" spans="1:41" x14ac:dyDescent="0.25">
      <c r="A13455" s="44" t="s">
        <v>530</v>
      </c>
      <c r="B13455" s="44" t="s">
        <v>21374</v>
      </c>
      <c r="C13455" s="45" t="s">
        <v>18886</v>
      </c>
      <c r="D13455" s="45" t="s">
        <v>21447</v>
      </c>
      <c r="E13455" s="46">
        <v>46507</v>
      </c>
      <c r="AO13455" s="376"/>
    </row>
    <row r="13456" spans="1:41" x14ac:dyDescent="0.25">
      <c r="A13456" s="44" t="s">
        <v>11320</v>
      </c>
      <c r="B13456" s="44" t="s">
        <v>946</v>
      </c>
      <c r="C13456" s="45">
        <v>240904</v>
      </c>
      <c r="D13456" s="45" t="s">
        <v>11363</v>
      </c>
      <c r="E13456" s="45" t="s">
        <v>4826</v>
      </c>
      <c r="AO13456" s="376"/>
    </row>
    <row r="13457" spans="1:41" x14ac:dyDescent="0.25">
      <c r="A13457" s="44" t="s">
        <v>1538</v>
      </c>
      <c r="B13457" s="44" t="s">
        <v>8306</v>
      </c>
      <c r="C13457" s="45" t="s">
        <v>8309</v>
      </c>
      <c r="D13457" s="45" t="s">
        <v>11204</v>
      </c>
      <c r="E13457" s="45" t="s">
        <v>4151</v>
      </c>
      <c r="F13457" s="93"/>
      <c r="G13457" s="93"/>
      <c r="H13457" s="93"/>
      <c r="I13457" s="99"/>
      <c r="J13457" s="99"/>
      <c r="K13457" s="99"/>
      <c r="L13457" s="99"/>
      <c r="M13457" s="99"/>
      <c r="N13457" s="99"/>
      <c r="O13457" s="99"/>
      <c r="P13457" s="99"/>
      <c r="Q13457" s="99"/>
      <c r="R13457" s="99"/>
      <c r="S13457" s="99"/>
      <c r="T13457" s="99"/>
      <c r="U13457" s="99"/>
      <c r="V13457" s="99"/>
      <c r="W13457" s="99"/>
      <c r="X13457" s="99"/>
      <c r="Y13457" s="99"/>
      <c r="Z13457" s="99"/>
      <c r="AA13457" s="99"/>
      <c r="AB13457" s="99"/>
      <c r="AC13457" s="99"/>
      <c r="AD13457" s="99"/>
      <c r="AE13457" s="99"/>
      <c r="AF13457" s="99"/>
      <c r="AG13457" s="99"/>
      <c r="AH13457" s="31"/>
      <c r="AI13457" s="31"/>
      <c r="AJ13457" s="31"/>
      <c r="AK13457" s="31"/>
      <c r="AL13457" s="31"/>
      <c r="AO13457" s="376"/>
    </row>
    <row r="13458" spans="1:41" x14ac:dyDescent="0.25">
      <c r="A13458" s="44" t="s">
        <v>1538</v>
      </c>
      <c r="B13458" s="44" t="s">
        <v>4970</v>
      </c>
      <c r="C13458" s="45" t="s">
        <v>5031</v>
      </c>
      <c r="D13458" s="93" t="s">
        <v>17443</v>
      </c>
      <c r="E13458" s="45" t="s">
        <v>5131</v>
      </c>
      <c r="F13458" s="93"/>
      <c r="G13458" s="93"/>
      <c r="H13458" s="93"/>
      <c r="I13458" s="99"/>
      <c r="J13458" s="99"/>
      <c r="K13458" s="99"/>
      <c r="L13458" s="99"/>
      <c r="M13458" s="99"/>
      <c r="N13458" s="99"/>
      <c r="O13458" s="99"/>
      <c r="P13458" s="99"/>
      <c r="Q13458" s="99"/>
      <c r="R13458" s="99"/>
      <c r="S13458" s="99"/>
      <c r="T13458" s="99"/>
      <c r="U13458" s="99"/>
      <c r="V13458" s="99"/>
      <c r="W13458" s="99"/>
      <c r="X13458" s="99"/>
      <c r="Y13458" s="99"/>
      <c r="Z13458" s="99"/>
      <c r="AA13458" s="99"/>
      <c r="AB13458" s="99"/>
      <c r="AC13458" s="99"/>
      <c r="AD13458" s="99"/>
      <c r="AE13458" s="99"/>
      <c r="AF13458" s="99"/>
      <c r="AG13458" s="99"/>
      <c r="AH13458" s="31"/>
      <c r="AI13458" s="31"/>
      <c r="AJ13458" s="31"/>
      <c r="AK13458" s="31"/>
      <c r="AL13458" s="31"/>
      <c r="AO13458" s="376"/>
    </row>
    <row r="13459" spans="1:41" x14ac:dyDescent="0.25">
      <c r="A13459" s="44" t="s">
        <v>1538</v>
      </c>
      <c r="B13459" s="44" t="s">
        <v>8306</v>
      </c>
      <c r="C13459" s="45" t="s">
        <v>8309</v>
      </c>
      <c r="D13459" s="93" t="s">
        <v>17443</v>
      </c>
      <c r="E13459" s="45" t="s">
        <v>4151</v>
      </c>
      <c r="F13459" s="93"/>
      <c r="G13459" s="93"/>
      <c r="H13459" s="93"/>
      <c r="I13459" s="99"/>
      <c r="J13459" s="99"/>
      <c r="K13459" s="99"/>
      <c r="L13459" s="99"/>
      <c r="M13459" s="99"/>
      <c r="N13459" s="99"/>
      <c r="O13459" s="99"/>
      <c r="P13459" s="99"/>
      <c r="Q13459" s="99"/>
      <c r="R13459" s="99"/>
      <c r="S13459" s="99"/>
      <c r="T13459" s="99"/>
      <c r="U13459" s="99"/>
      <c r="V13459" s="99"/>
      <c r="W13459" s="99"/>
      <c r="X13459" s="99"/>
      <c r="Y13459" s="99"/>
      <c r="Z13459" s="99"/>
      <c r="AA13459" s="99"/>
      <c r="AB13459" s="99"/>
      <c r="AC13459" s="99"/>
      <c r="AD13459" s="99"/>
      <c r="AE13459" s="99"/>
      <c r="AF13459" s="99"/>
      <c r="AG13459" s="99"/>
      <c r="AH13459" s="31"/>
      <c r="AI13459" s="31"/>
      <c r="AJ13459" s="31"/>
      <c r="AK13459" s="31"/>
      <c r="AL13459" s="31"/>
      <c r="AO13459" s="376"/>
    </row>
    <row r="13460" spans="1:41" x14ac:dyDescent="0.25">
      <c r="A13460" s="44" t="s">
        <v>1538</v>
      </c>
      <c r="B13460" s="44" t="s">
        <v>5130</v>
      </c>
      <c r="C13460" s="45">
        <v>22010701</v>
      </c>
      <c r="D13460" s="45" t="s">
        <v>11363</v>
      </c>
      <c r="E13460" s="45" t="s">
        <v>5131</v>
      </c>
      <c r="AO13460" s="376"/>
    </row>
    <row r="13461" spans="1:41" x14ac:dyDescent="0.25">
      <c r="A13461" s="44" t="s">
        <v>1538</v>
      </c>
      <c r="B13461" s="44" t="s">
        <v>924</v>
      </c>
      <c r="C13461" s="45">
        <v>22010702</v>
      </c>
      <c r="D13461" s="45" t="s">
        <v>11363</v>
      </c>
      <c r="E13461" s="45" t="s">
        <v>5131</v>
      </c>
      <c r="AO13461" s="376"/>
    </row>
    <row r="13462" spans="1:41" x14ac:dyDescent="0.25">
      <c r="A13462" s="44" t="s">
        <v>1538</v>
      </c>
      <c r="B13462" s="44" t="s">
        <v>4970</v>
      </c>
      <c r="C13462" s="45" t="s">
        <v>5031</v>
      </c>
      <c r="D13462" s="45" t="s">
        <v>9895</v>
      </c>
      <c r="E13462" s="46">
        <v>46507</v>
      </c>
      <c r="F13462" s="93"/>
      <c r="G13462" s="93"/>
      <c r="H13462" s="93"/>
      <c r="I13462" s="99"/>
      <c r="J13462" s="99"/>
      <c r="K13462" s="99"/>
      <c r="L13462" s="99"/>
      <c r="M13462" s="99"/>
      <c r="N13462" s="99"/>
      <c r="O13462" s="99"/>
      <c r="P13462" s="99"/>
      <c r="Q13462" s="99"/>
      <c r="R13462" s="99"/>
      <c r="S13462" s="99"/>
      <c r="T13462" s="99"/>
      <c r="U13462" s="99"/>
      <c r="V13462" s="99"/>
      <c r="W13462" s="99"/>
      <c r="X13462" s="99"/>
      <c r="Y13462" s="99"/>
      <c r="Z13462" s="99"/>
      <c r="AA13462" s="99"/>
      <c r="AB13462" s="99"/>
      <c r="AC13462" s="99"/>
      <c r="AD13462" s="99"/>
      <c r="AE13462" s="99"/>
      <c r="AF13462" s="99"/>
      <c r="AG13462" s="99"/>
      <c r="AH13462" s="31"/>
      <c r="AI13462" s="31"/>
      <c r="AJ13462" s="31"/>
      <c r="AK13462" s="31"/>
      <c r="AL13462" s="31"/>
      <c r="AO13462" s="376"/>
    </row>
    <row r="13463" spans="1:41" x14ac:dyDescent="0.25">
      <c r="A13463" s="44" t="s">
        <v>1538</v>
      </c>
      <c r="B13463" s="44" t="s">
        <v>8306</v>
      </c>
      <c r="C13463" s="45" t="s">
        <v>8309</v>
      </c>
      <c r="D13463" s="45" t="s">
        <v>9895</v>
      </c>
      <c r="E13463" s="45" t="s">
        <v>4151</v>
      </c>
      <c r="F13463" s="93"/>
      <c r="G13463" s="93"/>
      <c r="H13463" s="93"/>
      <c r="I13463" s="99"/>
      <c r="J13463" s="99"/>
      <c r="K13463" s="99"/>
      <c r="L13463" s="99"/>
      <c r="M13463" s="99"/>
      <c r="N13463" s="99"/>
      <c r="O13463" s="99"/>
      <c r="P13463" s="99"/>
      <c r="Q13463" s="99"/>
      <c r="R13463" s="99"/>
      <c r="S13463" s="99"/>
      <c r="T13463" s="99"/>
      <c r="U13463" s="99"/>
      <c r="V13463" s="99"/>
      <c r="W13463" s="99"/>
      <c r="X13463" s="99"/>
      <c r="Y13463" s="99"/>
      <c r="Z13463" s="99"/>
      <c r="AA13463" s="99"/>
      <c r="AB13463" s="99"/>
      <c r="AC13463" s="99"/>
      <c r="AD13463" s="99"/>
      <c r="AE13463" s="99"/>
      <c r="AF13463" s="99"/>
      <c r="AG13463" s="99"/>
      <c r="AH13463" s="31"/>
      <c r="AI13463" s="31"/>
      <c r="AJ13463" s="31"/>
      <c r="AK13463" s="31"/>
      <c r="AL13463" s="31"/>
      <c r="AO13463" s="376"/>
    </row>
    <row r="13464" spans="1:41" x14ac:dyDescent="0.25">
      <c r="A13464" s="44" t="s">
        <v>20968</v>
      </c>
      <c r="B13464" s="44" t="s">
        <v>20969</v>
      </c>
      <c r="C13464" s="45" t="s">
        <v>21081</v>
      </c>
      <c r="D13464" s="367" t="s">
        <v>3696</v>
      </c>
      <c r="E13464" s="328">
        <f>DATE(2030,2,13)</f>
        <v>47527</v>
      </c>
      <c r="F13464" s="32"/>
      <c r="G13464" s="32"/>
      <c r="H13464" s="32"/>
      <c r="I13464" s="31"/>
      <c r="J13464" s="31"/>
      <c r="K13464" s="31"/>
      <c r="L13464" s="31"/>
      <c r="M13464" s="31"/>
      <c r="N13464" s="31"/>
      <c r="O13464" s="31"/>
      <c r="P13464" s="31"/>
      <c r="Q13464" s="31"/>
      <c r="R13464" s="31"/>
      <c r="S13464" s="31"/>
      <c r="T13464" s="31"/>
      <c r="U13464" s="31"/>
      <c r="V13464" s="31"/>
      <c r="W13464" s="31"/>
      <c r="X13464" s="31"/>
      <c r="Y13464" s="31"/>
      <c r="Z13464" s="31"/>
      <c r="AA13464" s="31"/>
      <c r="AB13464" s="31"/>
      <c r="AC13464" s="31"/>
      <c r="AD13464" s="31"/>
      <c r="AE13464" s="31"/>
      <c r="AF13464" s="31"/>
      <c r="AG13464" s="31"/>
      <c r="AH13464" s="31"/>
      <c r="AI13464" s="31"/>
      <c r="AJ13464" s="31"/>
      <c r="AK13464" s="31"/>
      <c r="AL13464" s="31"/>
      <c r="AO13464" s="376"/>
    </row>
    <row r="13465" spans="1:41" x14ac:dyDescent="0.3">
      <c r="A13465" s="57" t="s">
        <v>3642</v>
      </c>
      <c r="B13465" s="92" t="s">
        <v>3682</v>
      </c>
      <c r="C13465" s="93" t="s">
        <v>19106</v>
      </c>
      <c r="D13465" s="93" t="s">
        <v>3681</v>
      </c>
      <c r="E13465" s="94">
        <v>48029</v>
      </c>
      <c r="F13465" s="93"/>
      <c r="G13465" s="93"/>
      <c r="H13465" s="93"/>
      <c r="I13465" s="99"/>
      <c r="J13465" s="99"/>
      <c r="K13465" s="99"/>
      <c r="L13465" s="99"/>
      <c r="M13465" s="99"/>
      <c r="N13465" s="99"/>
      <c r="O13465" s="99"/>
      <c r="P13465" s="99"/>
      <c r="Q13465" s="99"/>
      <c r="R13465" s="99"/>
      <c r="S13465" s="99"/>
      <c r="T13465" s="99"/>
      <c r="U13465" s="99"/>
      <c r="V13465" s="99"/>
      <c r="W13465" s="99"/>
      <c r="X13465" s="99"/>
      <c r="Y13465" s="99"/>
      <c r="Z13465" s="99"/>
      <c r="AA13465" s="99"/>
      <c r="AB13465" s="99"/>
      <c r="AC13465" s="99"/>
      <c r="AD13465" s="99"/>
      <c r="AE13465" s="99"/>
      <c r="AF13465" s="99"/>
      <c r="AG13465" s="99"/>
      <c r="AH13465" s="31"/>
      <c r="AI13465" s="31"/>
      <c r="AJ13465" s="31"/>
      <c r="AK13465" s="31"/>
      <c r="AL13465" s="31"/>
      <c r="AO13465" s="376"/>
    </row>
    <row r="13466" spans="1:41" x14ac:dyDescent="0.25">
      <c r="A13466" s="44" t="s">
        <v>3642</v>
      </c>
      <c r="B13466" s="44" t="s">
        <v>5134</v>
      </c>
      <c r="C13466" s="45">
        <v>220802</v>
      </c>
      <c r="D13466" s="45" t="s">
        <v>11363</v>
      </c>
      <c r="E13466" s="45" t="s">
        <v>4966</v>
      </c>
      <c r="AO13466" s="376"/>
    </row>
    <row r="13467" spans="1:41" x14ac:dyDescent="0.25">
      <c r="A13467" s="44" t="s">
        <v>3642</v>
      </c>
      <c r="B13467" s="44" t="s">
        <v>3039</v>
      </c>
      <c r="C13467" s="45">
        <v>230904</v>
      </c>
      <c r="D13467" s="45" t="s">
        <v>11363</v>
      </c>
      <c r="E13467" s="45" t="s">
        <v>7871</v>
      </c>
      <c r="AO13467" s="376"/>
    </row>
    <row r="13468" spans="1:41" x14ac:dyDescent="0.25">
      <c r="A13468" s="44" t="s">
        <v>468</v>
      </c>
      <c r="B13468" s="44" t="s">
        <v>21365</v>
      </c>
      <c r="C13468" s="45" t="s">
        <v>8133</v>
      </c>
      <c r="D13468" s="45" t="s">
        <v>21447</v>
      </c>
      <c r="E13468" s="46">
        <v>46752</v>
      </c>
      <c r="AO13468" s="376"/>
    </row>
    <row r="13469" spans="1:41" x14ac:dyDescent="0.3">
      <c r="A13469" s="333" t="s">
        <v>12907</v>
      </c>
      <c r="B13469" s="333" t="s">
        <v>15470</v>
      </c>
      <c r="C13469" s="125" t="s">
        <v>13319</v>
      </c>
      <c r="D13469" s="32" t="s">
        <v>20309</v>
      </c>
      <c r="E13469" s="125" t="s">
        <v>12551</v>
      </c>
      <c r="F13469" s="125" t="s">
        <v>1189</v>
      </c>
      <c r="G13469" s="125" t="s">
        <v>1190</v>
      </c>
      <c r="AO13469" s="376"/>
    </row>
    <row r="13470" spans="1:41" x14ac:dyDescent="0.25">
      <c r="A13470" s="44" t="s">
        <v>15598</v>
      </c>
      <c r="B13470" s="44" t="s">
        <v>15601</v>
      </c>
      <c r="C13470" s="45" t="s">
        <v>15602</v>
      </c>
      <c r="D13470" s="45" t="s">
        <v>10164</v>
      </c>
      <c r="E13470" s="46">
        <v>47422</v>
      </c>
      <c r="F13470" s="93"/>
      <c r="G13470" s="93"/>
      <c r="H13470" s="93"/>
      <c r="I13470" s="99"/>
      <c r="J13470" s="99"/>
      <c r="K13470" s="99"/>
      <c r="L13470" s="99"/>
      <c r="M13470" s="99"/>
      <c r="N13470" s="99"/>
      <c r="O13470" s="99"/>
      <c r="P13470" s="99"/>
      <c r="Q13470" s="99"/>
      <c r="R13470" s="99"/>
      <c r="S13470" s="99"/>
      <c r="T13470" s="99"/>
      <c r="U13470" s="99"/>
      <c r="V13470" s="99"/>
      <c r="W13470" s="99"/>
      <c r="X13470" s="99"/>
      <c r="Y13470" s="99"/>
      <c r="Z13470" s="99"/>
      <c r="AA13470" s="99"/>
      <c r="AB13470" s="99"/>
      <c r="AC13470" s="99"/>
      <c r="AD13470" s="99"/>
      <c r="AE13470" s="99"/>
      <c r="AF13470" s="99"/>
      <c r="AG13470" s="99"/>
      <c r="AH13470" s="31"/>
      <c r="AI13470" s="31"/>
      <c r="AJ13470" s="31"/>
      <c r="AK13470" s="31"/>
      <c r="AL13470" s="31"/>
      <c r="AO13470" s="376"/>
    </row>
    <row r="13471" spans="1:41" x14ac:dyDescent="0.25">
      <c r="A13471" s="44" t="s">
        <v>15598</v>
      </c>
      <c r="B13471" s="44" t="s">
        <v>15599</v>
      </c>
      <c r="C13471" s="45" t="s">
        <v>15600</v>
      </c>
      <c r="D13471" s="45" t="s">
        <v>10164</v>
      </c>
      <c r="E13471" s="46">
        <v>47361</v>
      </c>
      <c r="F13471" s="93"/>
      <c r="G13471" s="93"/>
      <c r="H13471" s="93"/>
      <c r="I13471" s="99"/>
      <c r="J13471" s="99"/>
      <c r="K13471" s="99"/>
      <c r="L13471" s="99"/>
      <c r="M13471" s="99"/>
      <c r="N13471" s="99"/>
      <c r="O13471" s="99"/>
      <c r="P13471" s="99"/>
      <c r="Q13471" s="99"/>
      <c r="R13471" s="99"/>
      <c r="S13471" s="99"/>
      <c r="T13471" s="99"/>
      <c r="U13471" s="99"/>
      <c r="V13471" s="99"/>
      <c r="W13471" s="99"/>
      <c r="X13471" s="99"/>
      <c r="Y13471" s="99"/>
      <c r="Z13471" s="99"/>
      <c r="AA13471" s="99"/>
      <c r="AB13471" s="99"/>
      <c r="AC13471" s="99"/>
      <c r="AD13471" s="99"/>
      <c r="AE13471" s="99"/>
      <c r="AF13471" s="99"/>
      <c r="AG13471" s="99"/>
      <c r="AH13471" s="31"/>
      <c r="AI13471" s="31"/>
      <c r="AJ13471" s="31"/>
      <c r="AK13471" s="31"/>
      <c r="AL13471" s="31"/>
      <c r="AO13471" s="376"/>
    </row>
    <row r="13472" spans="1:41" x14ac:dyDescent="0.3">
      <c r="A13472" s="333" t="s">
        <v>16218</v>
      </c>
      <c r="B13472" s="333" t="s">
        <v>4818</v>
      </c>
      <c r="C13472" s="125" t="s">
        <v>16161</v>
      </c>
      <c r="D13472" s="32" t="s">
        <v>20309</v>
      </c>
      <c r="E13472" s="125" t="s">
        <v>4972</v>
      </c>
      <c r="F13472" s="125" t="s">
        <v>1189</v>
      </c>
      <c r="G13472" s="125" t="s">
        <v>1190</v>
      </c>
      <c r="AO13472" s="376"/>
    </row>
    <row r="13473" spans="1:41" x14ac:dyDescent="0.3">
      <c r="A13473" s="333" t="s">
        <v>3135</v>
      </c>
      <c r="B13473" s="333" t="s">
        <v>11021</v>
      </c>
      <c r="C13473" s="125" t="s">
        <v>11022</v>
      </c>
      <c r="D13473" s="32" t="s">
        <v>20309</v>
      </c>
      <c r="E13473" s="125" t="s">
        <v>5139</v>
      </c>
      <c r="F13473" s="125" t="s">
        <v>1189</v>
      </c>
      <c r="G13473" s="125" t="s">
        <v>1189</v>
      </c>
      <c r="AO13473" s="376"/>
    </row>
    <row r="13474" spans="1:41" x14ac:dyDescent="0.3">
      <c r="A13474" s="333" t="s">
        <v>3135</v>
      </c>
      <c r="B13474" s="333" t="s">
        <v>11023</v>
      </c>
      <c r="C13474" s="125" t="s">
        <v>11024</v>
      </c>
      <c r="D13474" s="32" t="s">
        <v>20309</v>
      </c>
      <c r="E13474" s="125" t="s">
        <v>5139</v>
      </c>
      <c r="F13474" s="125" t="s">
        <v>1189</v>
      </c>
      <c r="G13474" s="125" t="s">
        <v>1189</v>
      </c>
      <c r="AO13474" s="376"/>
    </row>
    <row r="13475" spans="1:41" x14ac:dyDescent="0.25">
      <c r="A13475" s="44" t="s">
        <v>10659</v>
      </c>
      <c r="B13475" s="44" t="s">
        <v>9237</v>
      </c>
      <c r="C13475" s="45">
        <v>24010401</v>
      </c>
      <c r="D13475" s="45" t="s">
        <v>11363</v>
      </c>
      <c r="E13475" s="45" t="s">
        <v>9238</v>
      </c>
      <c r="AO13475" s="376"/>
    </row>
    <row r="13476" spans="1:41" x14ac:dyDescent="0.25">
      <c r="A13476" s="44" t="s">
        <v>10659</v>
      </c>
      <c r="B13476" s="44" t="s">
        <v>3176</v>
      </c>
      <c r="C13476" s="45">
        <v>24010402</v>
      </c>
      <c r="D13476" s="45" t="s">
        <v>11363</v>
      </c>
      <c r="E13476" s="45" t="s">
        <v>9238</v>
      </c>
      <c r="AO13476" s="376"/>
    </row>
    <row r="13477" spans="1:41" x14ac:dyDescent="0.25">
      <c r="A13477" s="44" t="s">
        <v>10659</v>
      </c>
      <c r="B13477" s="44" t="s">
        <v>3841</v>
      </c>
      <c r="C13477" s="45">
        <v>24060401</v>
      </c>
      <c r="D13477" s="45" t="s">
        <v>11363</v>
      </c>
      <c r="E13477" s="45" t="s">
        <v>4962</v>
      </c>
      <c r="AO13477" s="376"/>
    </row>
    <row r="13478" spans="1:41" x14ac:dyDescent="0.25">
      <c r="A13478" s="44" t="s">
        <v>10659</v>
      </c>
      <c r="B13478" s="44" t="s">
        <v>926</v>
      </c>
      <c r="C13478" s="45">
        <v>24060402</v>
      </c>
      <c r="D13478" s="45" t="s">
        <v>11363</v>
      </c>
      <c r="E13478" s="45" t="s">
        <v>4962</v>
      </c>
      <c r="AO13478" s="376"/>
    </row>
    <row r="13479" spans="1:41" x14ac:dyDescent="0.3">
      <c r="A13479" s="99" t="s">
        <v>3098</v>
      </c>
      <c r="B13479" s="92" t="s">
        <v>3078</v>
      </c>
      <c r="C13479" s="93" t="s">
        <v>8471</v>
      </c>
      <c r="D13479" s="93" t="s">
        <v>1586</v>
      </c>
      <c r="E13479" s="94">
        <v>46752</v>
      </c>
      <c r="F13479" s="93"/>
      <c r="G13479" s="93"/>
      <c r="H13479" s="93"/>
      <c r="I13479" s="99"/>
      <c r="J13479" s="99"/>
      <c r="K13479" s="99"/>
      <c r="L13479" s="99"/>
      <c r="M13479" s="99"/>
      <c r="N13479" s="99"/>
      <c r="O13479" s="99"/>
      <c r="P13479" s="99"/>
      <c r="Q13479" s="99"/>
      <c r="R13479" s="99"/>
      <c r="S13479" s="99"/>
      <c r="T13479" s="99"/>
      <c r="U13479" s="99"/>
      <c r="V13479" s="99"/>
      <c r="W13479" s="99"/>
      <c r="X13479" s="99"/>
      <c r="Y13479" s="99"/>
      <c r="Z13479" s="99"/>
      <c r="AA13479" s="99"/>
      <c r="AB13479" s="99"/>
      <c r="AC13479" s="99"/>
      <c r="AD13479" s="99"/>
      <c r="AE13479" s="99"/>
      <c r="AF13479" s="99"/>
      <c r="AG13479" s="99"/>
      <c r="AH13479" s="31"/>
      <c r="AI13479" s="31"/>
      <c r="AJ13479" s="31"/>
      <c r="AK13479" s="31"/>
      <c r="AL13479" s="31"/>
      <c r="AO13479" s="376"/>
    </row>
    <row r="13480" spans="1:41" x14ac:dyDescent="0.3">
      <c r="A13480" s="99" t="s">
        <v>3098</v>
      </c>
      <c r="B13480" s="92" t="s">
        <v>10215</v>
      </c>
      <c r="C13480" s="93" t="s">
        <v>10216</v>
      </c>
      <c r="D13480" s="93" t="s">
        <v>1201</v>
      </c>
      <c r="E13480" s="94">
        <v>46648</v>
      </c>
      <c r="F13480" s="93"/>
      <c r="G13480" s="93"/>
      <c r="H13480" s="93"/>
      <c r="I13480" s="99"/>
      <c r="J13480" s="99"/>
      <c r="K13480" s="99"/>
      <c r="L13480" s="99"/>
      <c r="M13480" s="99"/>
      <c r="N13480" s="99"/>
      <c r="O13480" s="99"/>
      <c r="P13480" s="99"/>
      <c r="Q13480" s="99"/>
      <c r="R13480" s="99"/>
      <c r="S13480" s="99"/>
      <c r="T13480" s="99"/>
      <c r="U13480" s="99"/>
      <c r="V13480" s="99"/>
      <c r="W13480" s="99"/>
      <c r="X13480" s="99"/>
      <c r="Y13480" s="99"/>
      <c r="Z13480" s="99"/>
      <c r="AA13480" s="99"/>
      <c r="AB13480" s="99"/>
      <c r="AC13480" s="99"/>
      <c r="AD13480" s="99"/>
      <c r="AE13480" s="99"/>
      <c r="AF13480" s="99"/>
      <c r="AG13480" s="99"/>
      <c r="AH13480" s="31"/>
      <c r="AI13480" s="31"/>
      <c r="AJ13480" s="31"/>
      <c r="AK13480" s="31"/>
      <c r="AL13480" s="31"/>
      <c r="AO13480" s="376"/>
    </row>
    <row r="13481" spans="1:41" x14ac:dyDescent="0.25">
      <c r="A13481" s="44" t="s">
        <v>5338</v>
      </c>
      <c r="B13481" s="44" t="s">
        <v>5321</v>
      </c>
      <c r="C13481" s="45">
        <v>26010401</v>
      </c>
      <c r="D13481" s="45" t="s">
        <v>11363</v>
      </c>
      <c r="E13481" s="45" t="s">
        <v>17459</v>
      </c>
      <c r="AO13481" s="376"/>
    </row>
    <row r="13482" spans="1:41" x14ac:dyDescent="0.25">
      <c r="A13482" s="44" t="s">
        <v>5338</v>
      </c>
      <c r="B13482" s="44" t="s">
        <v>3176</v>
      </c>
      <c r="C13482" s="45">
        <v>26010402</v>
      </c>
      <c r="D13482" s="45" t="s">
        <v>11363</v>
      </c>
      <c r="E13482" s="45" t="s">
        <v>17459</v>
      </c>
      <c r="AO13482" s="376"/>
    </row>
    <row r="13483" spans="1:41" x14ac:dyDescent="0.25">
      <c r="A13483" s="44" t="s">
        <v>18164</v>
      </c>
      <c r="B13483" s="44" t="s">
        <v>17475</v>
      </c>
      <c r="C13483" s="45">
        <v>260205</v>
      </c>
      <c r="D13483" s="45" t="s">
        <v>11363</v>
      </c>
      <c r="E13483" s="45" t="s">
        <v>9238</v>
      </c>
      <c r="AO13483" s="376"/>
    </row>
    <row r="13484" spans="1:41" x14ac:dyDescent="0.25">
      <c r="A13484" s="44" t="s">
        <v>18164</v>
      </c>
      <c r="B13484" s="44" t="s">
        <v>6610</v>
      </c>
      <c r="C13484" s="45">
        <v>260204</v>
      </c>
      <c r="D13484" s="45" t="s">
        <v>11363</v>
      </c>
      <c r="E13484" s="45" t="s">
        <v>9238</v>
      </c>
      <c r="AO13484" s="376"/>
    </row>
    <row r="13485" spans="1:41" x14ac:dyDescent="0.25">
      <c r="A13485" s="44" t="s">
        <v>18164</v>
      </c>
      <c r="B13485" s="44" t="s">
        <v>17463</v>
      </c>
      <c r="C13485" s="45">
        <v>260202</v>
      </c>
      <c r="D13485" s="45" t="s">
        <v>11363</v>
      </c>
      <c r="E13485" s="45" t="s">
        <v>9238</v>
      </c>
      <c r="AO13485" s="376"/>
    </row>
    <row r="13486" spans="1:41" x14ac:dyDescent="0.3">
      <c r="A13486" s="57" t="s">
        <v>17186</v>
      </c>
      <c r="B13486" s="57" t="s">
        <v>4728</v>
      </c>
      <c r="C13486" s="62">
        <v>2509</v>
      </c>
      <c r="D13486" s="62" t="s">
        <v>20886</v>
      </c>
      <c r="E13486" s="60">
        <v>46374</v>
      </c>
      <c r="F13486" s="32"/>
      <c r="G13486" s="32"/>
      <c r="H13486" s="32"/>
      <c r="I13486" s="31"/>
      <c r="J13486" s="31"/>
      <c r="K13486" s="31"/>
      <c r="L13486" s="31"/>
      <c r="M13486" s="31"/>
      <c r="N13486" s="31"/>
      <c r="O13486" s="31"/>
      <c r="P13486" s="31"/>
      <c r="Q13486" s="31"/>
      <c r="R13486" s="31"/>
      <c r="S13486" s="31"/>
      <c r="T13486" s="31"/>
      <c r="U13486" s="31"/>
      <c r="V13486" s="31"/>
      <c r="W13486" s="31"/>
      <c r="X13486" s="31"/>
      <c r="Y13486" s="31"/>
      <c r="Z13486" s="31"/>
      <c r="AA13486" s="31"/>
      <c r="AB13486" s="31"/>
      <c r="AC13486" s="31"/>
      <c r="AD13486" s="31"/>
      <c r="AE13486" s="31"/>
      <c r="AF13486" s="31"/>
      <c r="AG13486" s="31"/>
      <c r="AH13486" s="31"/>
      <c r="AI13486" s="31"/>
      <c r="AJ13486" s="31"/>
      <c r="AK13486" s="31"/>
      <c r="AL13486" s="31"/>
      <c r="AO13486" s="376"/>
    </row>
    <row r="13487" spans="1:41" x14ac:dyDescent="0.25">
      <c r="A13487" s="44" t="s">
        <v>15892</v>
      </c>
      <c r="B13487" s="44" t="s">
        <v>15615</v>
      </c>
      <c r="C13487" s="45">
        <v>250902</v>
      </c>
      <c r="D13487" s="45" t="s">
        <v>11363</v>
      </c>
      <c r="E13487" s="45" t="s">
        <v>4972</v>
      </c>
      <c r="AO13487" s="376"/>
    </row>
    <row r="13488" spans="1:41" x14ac:dyDescent="0.25">
      <c r="A13488" s="44" t="s">
        <v>15892</v>
      </c>
      <c r="B13488" s="44" t="s">
        <v>6608</v>
      </c>
      <c r="C13488" s="45">
        <v>260203</v>
      </c>
      <c r="D13488" s="45" t="s">
        <v>11363</v>
      </c>
      <c r="E13488" s="45" t="s">
        <v>9238</v>
      </c>
      <c r="AO13488" s="376"/>
    </row>
    <row r="13489" spans="1:41" x14ac:dyDescent="0.25">
      <c r="A13489" s="44" t="s">
        <v>15892</v>
      </c>
      <c r="B13489" s="44" t="s">
        <v>17465</v>
      </c>
      <c r="C13489" s="45">
        <v>26020101</v>
      </c>
      <c r="D13489" s="45" t="s">
        <v>11363</v>
      </c>
      <c r="E13489" s="45" t="s">
        <v>9238</v>
      </c>
      <c r="AO13489" s="376"/>
    </row>
    <row r="13490" spans="1:41" x14ac:dyDescent="0.25">
      <c r="A13490" s="44" t="s">
        <v>15892</v>
      </c>
      <c r="B13490" s="44" t="s">
        <v>6609</v>
      </c>
      <c r="C13490" s="45">
        <v>26020102</v>
      </c>
      <c r="D13490" s="45" t="s">
        <v>11363</v>
      </c>
      <c r="E13490" s="45" t="s">
        <v>9238</v>
      </c>
      <c r="AO13490" s="376"/>
    </row>
    <row r="13491" spans="1:41" x14ac:dyDescent="0.25">
      <c r="A13491" s="44" t="s">
        <v>15892</v>
      </c>
      <c r="B13491" s="44" t="s">
        <v>5321</v>
      </c>
      <c r="C13491" s="45">
        <v>26010401</v>
      </c>
      <c r="D13491" s="45" t="s">
        <v>11363</v>
      </c>
      <c r="E13491" s="45" t="s">
        <v>17459</v>
      </c>
      <c r="AO13491" s="376"/>
    </row>
    <row r="13492" spans="1:41" x14ac:dyDescent="0.25">
      <c r="A13492" s="44" t="s">
        <v>15892</v>
      </c>
      <c r="B13492" s="44" t="s">
        <v>3176</v>
      </c>
      <c r="C13492" s="45">
        <v>26010402</v>
      </c>
      <c r="D13492" s="45" t="s">
        <v>11363</v>
      </c>
      <c r="E13492" s="45" t="s">
        <v>17459</v>
      </c>
      <c r="AO13492" s="376"/>
    </row>
    <row r="13493" spans="1:41" x14ac:dyDescent="0.3">
      <c r="A13493" s="333" t="s">
        <v>6861</v>
      </c>
      <c r="B13493" s="333" t="s">
        <v>1171</v>
      </c>
      <c r="C13493" s="125" t="s">
        <v>10962</v>
      </c>
      <c r="D13493" s="32" t="s">
        <v>20309</v>
      </c>
      <c r="E13493" s="125" t="s">
        <v>8292</v>
      </c>
      <c r="F13493" s="125" t="s">
        <v>1190</v>
      </c>
      <c r="G13493" s="125" t="s">
        <v>1190</v>
      </c>
      <c r="AO13493" s="376"/>
    </row>
    <row r="13494" spans="1:41" x14ac:dyDescent="0.25">
      <c r="A13494" s="44" t="s">
        <v>6861</v>
      </c>
      <c r="B13494" s="44" t="s">
        <v>3176</v>
      </c>
      <c r="C13494" s="45">
        <v>23010402</v>
      </c>
      <c r="D13494" s="45" t="s">
        <v>11363</v>
      </c>
      <c r="E13494" s="45" t="s">
        <v>5322</v>
      </c>
      <c r="AO13494" s="376"/>
    </row>
    <row r="13495" spans="1:41" x14ac:dyDescent="0.25">
      <c r="A13495" s="44" t="s">
        <v>7895</v>
      </c>
      <c r="B13495" s="44" t="s">
        <v>7823</v>
      </c>
      <c r="C13495" s="45">
        <v>260701</v>
      </c>
      <c r="D13495" s="45" t="s">
        <v>11363</v>
      </c>
      <c r="E13495" s="45" t="s">
        <v>11150</v>
      </c>
      <c r="AO13495" s="376"/>
    </row>
    <row r="13496" spans="1:41" x14ac:dyDescent="0.25">
      <c r="A13496" s="44" t="s">
        <v>13275</v>
      </c>
      <c r="B13496" s="44" t="s">
        <v>5321</v>
      </c>
      <c r="C13496" s="45">
        <v>25010401</v>
      </c>
      <c r="D13496" s="45" t="s">
        <v>11363</v>
      </c>
      <c r="E13496" s="45" t="s">
        <v>12564</v>
      </c>
      <c r="AO13496" s="376"/>
    </row>
    <row r="13497" spans="1:41" x14ac:dyDescent="0.25">
      <c r="A13497" s="44" t="s">
        <v>3536</v>
      </c>
      <c r="B13497" s="44" t="s">
        <v>3475</v>
      </c>
      <c r="C13497" s="45">
        <v>260301</v>
      </c>
      <c r="D13497" s="45" t="s">
        <v>11363</v>
      </c>
      <c r="E13497" s="45" t="s">
        <v>17625</v>
      </c>
      <c r="AO13497" s="376"/>
    </row>
    <row r="13498" spans="1:41" x14ac:dyDescent="0.25">
      <c r="A13498" s="44" t="s">
        <v>14194</v>
      </c>
      <c r="B13498" s="44" t="s">
        <v>5321</v>
      </c>
      <c r="C13498" s="45">
        <v>26010401</v>
      </c>
      <c r="D13498" s="45" t="s">
        <v>11363</v>
      </c>
      <c r="E13498" s="45" t="s">
        <v>17459</v>
      </c>
      <c r="AO13498" s="376"/>
    </row>
    <row r="13499" spans="1:41" x14ac:dyDescent="0.25">
      <c r="A13499" s="44" t="s">
        <v>14194</v>
      </c>
      <c r="B13499" s="44" t="s">
        <v>925</v>
      </c>
      <c r="C13499" s="45">
        <v>260601</v>
      </c>
      <c r="D13499" s="45" t="s">
        <v>11363</v>
      </c>
      <c r="E13499" s="45" t="s">
        <v>17341</v>
      </c>
      <c r="AO13499" s="376"/>
    </row>
    <row r="13500" spans="1:41" x14ac:dyDescent="0.25">
      <c r="A13500" s="44" t="s">
        <v>20588</v>
      </c>
      <c r="B13500" s="44" t="s">
        <v>20583</v>
      </c>
      <c r="C13500" s="45" t="s">
        <v>14266</v>
      </c>
      <c r="D13500" s="32" t="s">
        <v>5559</v>
      </c>
      <c r="E13500" s="45" t="s">
        <v>20858</v>
      </c>
      <c r="F13500" s="32"/>
      <c r="G13500" s="32"/>
      <c r="H13500" s="32"/>
      <c r="I13500" s="31"/>
      <c r="J13500" s="31"/>
      <c r="K13500" s="31"/>
      <c r="L13500" s="31"/>
      <c r="M13500" s="31"/>
      <c r="N13500" s="31"/>
      <c r="O13500" s="31"/>
      <c r="P13500" s="31"/>
      <c r="Q13500" s="31"/>
      <c r="R13500" s="31"/>
      <c r="S13500" s="31"/>
      <c r="T13500" s="31"/>
      <c r="U13500" s="31"/>
      <c r="V13500" s="31"/>
      <c r="W13500" s="31"/>
      <c r="X13500" s="31"/>
      <c r="Y13500" s="31"/>
      <c r="Z13500" s="31"/>
      <c r="AA13500" s="31"/>
      <c r="AB13500" s="31"/>
      <c r="AC13500" s="31"/>
      <c r="AD13500" s="31"/>
      <c r="AE13500" s="31"/>
      <c r="AF13500" s="31"/>
      <c r="AG13500" s="31"/>
      <c r="AH13500" s="31"/>
      <c r="AI13500" s="31"/>
      <c r="AJ13500" s="31"/>
      <c r="AK13500" s="31"/>
      <c r="AL13500" s="31"/>
      <c r="AO13500" s="376"/>
    </row>
    <row r="13501" spans="1:41" x14ac:dyDescent="0.25">
      <c r="A13501" s="44" t="s">
        <v>10660</v>
      </c>
      <c r="B13501" s="44" t="s">
        <v>10350</v>
      </c>
      <c r="C13501" s="45">
        <v>24020301</v>
      </c>
      <c r="D13501" s="45" t="s">
        <v>11363</v>
      </c>
      <c r="E13501" s="45" t="s">
        <v>5131</v>
      </c>
      <c r="AO13501" s="376"/>
    </row>
    <row r="13502" spans="1:41" x14ac:dyDescent="0.25">
      <c r="A13502" s="44" t="s">
        <v>10660</v>
      </c>
      <c r="B13502" s="44" t="s">
        <v>9248</v>
      </c>
      <c r="C13502" s="45">
        <v>260105</v>
      </c>
      <c r="D13502" s="45" t="s">
        <v>11363</v>
      </c>
      <c r="E13502" s="45" t="s">
        <v>17625</v>
      </c>
      <c r="AO13502" s="376"/>
    </row>
    <row r="13503" spans="1:41" x14ac:dyDescent="0.3">
      <c r="A13503" s="333" t="s">
        <v>11075</v>
      </c>
      <c r="B13503" s="333" t="s">
        <v>1187</v>
      </c>
      <c r="C13503" s="125" t="s">
        <v>10988</v>
      </c>
      <c r="D13503" s="32" t="s">
        <v>20309</v>
      </c>
      <c r="E13503" s="125" t="s">
        <v>7420</v>
      </c>
      <c r="F13503" s="125" t="s">
        <v>1189</v>
      </c>
      <c r="G13503" s="125" t="s">
        <v>1190</v>
      </c>
      <c r="AO13503" s="376"/>
    </row>
    <row r="13504" spans="1:41" x14ac:dyDescent="0.25">
      <c r="A13504" s="44" t="s">
        <v>5339</v>
      </c>
      <c r="B13504" s="44" t="s">
        <v>932</v>
      </c>
      <c r="C13504" s="45">
        <v>220104</v>
      </c>
      <c r="D13504" s="45" t="s">
        <v>11363</v>
      </c>
      <c r="E13504" s="45" t="s">
        <v>5139</v>
      </c>
      <c r="AO13504" s="376"/>
    </row>
    <row r="13505" spans="1:41" x14ac:dyDescent="0.25">
      <c r="A13505" s="44" t="s">
        <v>10661</v>
      </c>
      <c r="B13505" s="44" t="s">
        <v>3176</v>
      </c>
      <c r="C13505" s="45">
        <v>24010402</v>
      </c>
      <c r="D13505" s="45" t="s">
        <v>11363</v>
      </c>
      <c r="E13505" s="45" t="s">
        <v>9238</v>
      </c>
      <c r="AO13505" s="376"/>
    </row>
    <row r="13506" spans="1:41" x14ac:dyDescent="0.25">
      <c r="A13506" s="44" t="s">
        <v>797</v>
      </c>
      <c r="B13506" s="44" t="s">
        <v>2350</v>
      </c>
      <c r="C13506" s="45">
        <v>230105</v>
      </c>
      <c r="D13506" s="45" t="s">
        <v>11363</v>
      </c>
      <c r="E13506" s="45" t="s">
        <v>5265</v>
      </c>
      <c r="AO13506" s="376"/>
    </row>
    <row r="13507" spans="1:41" ht="24" x14ac:dyDescent="0.25">
      <c r="A13507" s="44" t="s">
        <v>19404</v>
      </c>
      <c r="B13507" s="319" t="s">
        <v>19535</v>
      </c>
      <c r="C13507" s="318" t="s">
        <v>19778</v>
      </c>
      <c r="D13507" s="93" t="s">
        <v>19934</v>
      </c>
      <c r="E13507" s="320">
        <v>47177</v>
      </c>
      <c r="F13507" s="93"/>
      <c r="G13507" s="93"/>
      <c r="H13507" s="93"/>
      <c r="I13507" s="99"/>
      <c r="J13507" s="99"/>
      <c r="K13507" s="99"/>
      <c r="L13507" s="99"/>
      <c r="M13507" s="99"/>
      <c r="N13507" s="99"/>
      <c r="O13507" s="99"/>
      <c r="P13507" s="99"/>
      <c r="Q13507" s="99"/>
      <c r="R13507" s="99"/>
      <c r="S13507" s="99"/>
      <c r="T13507" s="99"/>
      <c r="U13507" s="99"/>
      <c r="V13507" s="99"/>
      <c r="W13507" s="99"/>
      <c r="X13507" s="99"/>
      <c r="Y13507" s="99"/>
      <c r="Z13507" s="99"/>
      <c r="AA13507" s="99"/>
      <c r="AB13507" s="99"/>
      <c r="AC13507" s="99"/>
      <c r="AD13507" s="99"/>
      <c r="AE13507" s="99"/>
      <c r="AF13507" s="99"/>
      <c r="AG13507" s="99"/>
      <c r="AH13507" s="31"/>
      <c r="AI13507" s="31"/>
      <c r="AJ13507" s="31"/>
      <c r="AK13507" s="31"/>
      <c r="AL13507" s="31"/>
      <c r="AO13507" s="376"/>
    </row>
    <row r="13508" spans="1:41" x14ac:dyDescent="0.25">
      <c r="A13508" s="44" t="s">
        <v>18165</v>
      </c>
      <c r="B13508" s="44" t="s">
        <v>3043</v>
      </c>
      <c r="C13508" s="45">
        <v>230901</v>
      </c>
      <c r="D13508" s="45" t="s">
        <v>11363</v>
      </c>
      <c r="E13508" s="45" t="s">
        <v>7871</v>
      </c>
      <c r="AO13508" s="376"/>
    </row>
    <row r="13509" spans="1:41" x14ac:dyDescent="0.25">
      <c r="A13509" s="44" t="s">
        <v>18165</v>
      </c>
      <c r="B13509" s="44" t="s">
        <v>931</v>
      </c>
      <c r="C13509" s="45">
        <v>260101</v>
      </c>
      <c r="D13509" s="45" t="s">
        <v>11363</v>
      </c>
      <c r="E13509" s="45" t="s">
        <v>8292</v>
      </c>
      <c r="AO13509" s="376"/>
    </row>
    <row r="13510" spans="1:41" x14ac:dyDescent="0.25">
      <c r="A13510" s="44" t="s">
        <v>18165</v>
      </c>
      <c r="B13510" s="44" t="s">
        <v>9248</v>
      </c>
      <c r="C13510" s="45">
        <v>260105</v>
      </c>
      <c r="D13510" s="45" t="s">
        <v>11363</v>
      </c>
      <c r="E13510" s="45" t="s">
        <v>17625</v>
      </c>
      <c r="AO13510" s="376"/>
    </row>
    <row r="13511" spans="1:41" x14ac:dyDescent="0.3">
      <c r="A13511" s="333" t="s">
        <v>21292</v>
      </c>
      <c r="B13511" s="333" t="s">
        <v>2690</v>
      </c>
      <c r="C13511" s="125" t="s">
        <v>21253</v>
      </c>
      <c r="D13511" s="32" t="s">
        <v>20309</v>
      </c>
      <c r="E13511" s="125" t="s">
        <v>21312</v>
      </c>
      <c r="F13511" s="125" t="s">
        <v>1189</v>
      </c>
      <c r="G13511" s="125" t="s">
        <v>1190</v>
      </c>
      <c r="AO13511" s="376"/>
    </row>
    <row r="13512" spans="1:41" x14ac:dyDescent="0.25">
      <c r="A13512" s="44" t="s">
        <v>9506</v>
      </c>
      <c r="B13512" s="92" t="s">
        <v>9602</v>
      </c>
      <c r="C13512" s="45" t="s">
        <v>9338</v>
      </c>
      <c r="D13512" s="93" t="s">
        <v>9601</v>
      </c>
      <c r="E13512" s="94">
        <v>46568</v>
      </c>
      <c r="F13512" s="93"/>
      <c r="G13512" s="93"/>
      <c r="H13512" s="93"/>
      <c r="I13512" s="99"/>
      <c r="J13512" s="99"/>
      <c r="K13512" s="99"/>
      <c r="L13512" s="99"/>
      <c r="M13512" s="99"/>
      <c r="N13512" s="99"/>
      <c r="O13512" s="99"/>
      <c r="P13512" s="99"/>
      <c r="Q13512" s="99"/>
      <c r="R13512" s="99"/>
      <c r="S13512" s="99"/>
      <c r="T13512" s="99"/>
      <c r="U13512" s="99"/>
      <c r="V13512" s="99"/>
      <c r="W13512" s="99"/>
      <c r="X13512" s="99"/>
      <c r="Y13512" s="99"/>
      <c r="Z13512" s="99"/>
      <c r="AA13512" s="99"/>
      <c r="AB13512" s="99"/>
      <c r="AC13512" s="99"/>
      <c r="AD13512" s="99"/>
      <c r="AE13512" s="99"/>
      <c r="AF13512" s="99"/>
      <c r="AG13512" s="99"/>
      <c r="AH13512" s="31"/>
      <c r="AI13512" s="31"/>
      <c r="AJ13512" s="31"/>
      <c r="AK13512" s="31"/>
      <c r="AL13512" s="31"/>
      <c r="AO13512" s="376"/>
    </row>
    <row r="13513" spans="1:41" x14ac:dyDescent="0.3">
      <c r="A13513" s="333" t="s">
        <v>11491</v>
      </c>
      <c r="B13513" s="333" t="s">
        <v>8018</v>
      </c>
      <c r="C13513" s="125" t="s">
        <v>8019</v>
      </c>
      <c r="D13513" s="32" t="s">
        <v>20309</v>
      </c>
      <c r="E13513" s="125" t="s">
        <v>7871</v>
      </c>
      <c r="F13513" s="125" t="s">
        <v>1189</v>
      </c>
      <c r="G13513" s="125" t="s">
        <v>1190</v>
      </c>
      <c r="AO13513" s="376"/>
    </row>
    <row r="13514" spans="1:41" x14ac:dyDescent="0.3">
      <c r="A13514" s="333" t="s">
        <v>11491</v>
      </c>
      <c r="B13514" s="333" t="s">
        <v>11374</v>
      </c>
      <c r="C13514" s="125" t="s">
        <v>11375</v>
      </c>
      <c r="D13514" s="32" t="s">
        <v>20309</v>
      </c>
      <c r="E13514" s="125" t="s">
        <v>4826</v>
      </c>
      <c r="F13514" s="125" t="s">
        <v>1189</v>
      </c>
      <c r="G13514" s="125" t="s">
        <v>1190</v>
      </c>
      <c r="AO13514" s="376"/>
    </row>
    <row r="13515" spans="1:41" x14ac:dyDescent="0.3">
      <c r="A13515" s="333" t="s">
        <v>11491</v>
      </c>
      <c r="B13515" s="333" t="s">
        <v>1183</v>
      </c>
      <c r="C13515" s="125" t="s">
        <v>18817</v>
      </c>
      <c r="D13515" s="32" t="s">
        <v>20309</v>
      </c>
      <c r="E13515" s="125" t="s">
        <v>8292</v>
      </c>
      <c r="F13515" s="125" t="s">
        <v>1189</v>
      </c>
      <c r="G13515" s="125" t="s">
        <v>1190</v>
      </c>
      <c r="AO13515" s="376"/>
    </row>
    <row r="13516" spans="1:41" x14ac:dyDescent="0.3">
      <c r="A13516" s="333" t="s">
        <v>11492</v>
      </c>
      <c r="B13516" s="333" t="s">
        <v>8018</v>
      </c>
      <c r="C13516" s="125" t="s">
        <v>8019</v>
      </c>
      <c r="D13516" s="32" t="s">
        <v>20309</v>
      </c>
      <c r="E13516" s="125" t="s">
        <v>7871</v>
      </c>
      <c r="F13516" s="125" t="s">
        <v>1189</v>
      </c>
      <c r="G13516" s="125" t="s">
        <v>1190</v>
      </c>
      <c r="AO13516" s="376"/>
    </row>
    <row r="13517" spans="1:41" x14ac:dyDescent="0.3">
      <c r="A13517" s="333" t="s">
        <v>11492</v>
      </c>
      <c r="B13517" s="333" t="s">
        <v>11374</v>
      </c>
      <c r="C13517" s="125" t="s">
        <v>11375</v>
      </c>
      <c r="D13517" s="32" t="s">
        <v>20309</v>
      </c>
      <c r="E13517" s="125" t="s">
        <v>4826</v>
      </c>
      <c r="F13517" s="125" t="s">
        <v>1189</v>
      </c>
      <c r="G13517" s="125" t="s">
        <v>1190</v>
      </c>
      <c r="AO13517" s="376"/>
    </row>
    <row r="13518" spans="1:41" x14ac:dyDescent="0.3">
      <c r="A13518" s="333" t="s">
        <v>11492</v>
      </c>
      <c r="B13518" s="333" t="s">
        <v>1183</v>
      </c>
      <c r="C13518" s="125" t="s">
        <v>18817</v>
      </c>
      <c r="D13518" s="32" t="s">
        <v>20309</v>
      </c>
      <c r="E13518" s="125" t="s">
        <v>8292</v>
      </c>
      <c r="F13518" s="125" t="s">
        <v>1189</v>
      </c>
      <c r="G13518" s="125" t="s">
        <v>1190</v>
      </c>
      <c r="AO13518" s="376"/>
    </row>
    <row r="13519" spans="1:41" x14ac:dyDescent="0.25">
      <c r="A13519" s="44" t="s">
        <v>8914</v>
      </c>
      <c r="B13519" s="44" t="s">
        <v>15074</v>
      </c>
      <c r="C13519" s="45" t="s">
        <v>11828</v>
      </c>
      <c r="D13519" s="367" t="s">
        <v>3696</v>
      </c>
      <c r="E13519" s="328">
        <f>DATE(2028,11,15)</f>
        <v>47072</v>
      </c>
      <c r="F13519" s="32"/>
      <c r="G13519" s="32"/>
      <c r="H13519" s="32"/>
      <c r="I13519" s="31"/>
      <c r="J13519" s="31"/>
      <c r="K13519" s="31"/>
      <c r="L13519" s="31"/>
      <c r="M13519" s="31"/>
      <c r="N13519" s="31"/>
      <c r="O13519" s="31"/>
      <c r="P13519" s="31"/>
      <c r="Q13519" s="31"/>
      <c r="R13519" s="31"/>
      <c r="S13519" s="31"/>
      <c r="T13519" s="31"/>
      <c r="U13519" s="31"/>
      <c r="V13519" s="31"/>
      <c r="W13519" s="31"/>
      <c r="X13519" s="31"/>
      <c r="Y13519" s="31"/>
      <c r="Z13519" s="31"/>
      <c r="AA13519" s="31"/>
      <c r="AB13519" s="31"/>
      <c r="AC13519" s="31"/>
      <c r="AD13519" s="31"/>
      <c r="AE13519" s="31"/>
      <c r="AF13519" s="31"/>
      <c r="AG13519" s="31"/>
      <c r="AH13519" s="31"/>
      <c r="AI13519" s="31"/>
      <c r="AJ13519" s="31"/>
      <c r="AK13519" s="31"/>
      <c r="AL13519" s="31"/>
      <c r="AO13519" s="376"/>
    </row>
    <row r="13520" spans="1:41" x14ac:dyDescent="0.25">
      <c r="A13520" s="44" t="s">
        <v>15893</v>
      </c>
      <c r="B13520" s="44" t="s">
        <v>199</v>
      </c>
      <c r="C13520" s="45">
        <v>241001</v>
      </c>
      <c r="D13520" s="45" t="s">
        <v>11363</v>
      </c>
      <c r="E13520" s="45" t="s">
        <v>5332</v>
      </c>
      <c r="AO13520" s="376"/>
    </row>
    <row r="13521" spans="1:41" x14ac:dyDescent="0.25">
      <c r="A13521" s="44" t="s">
        <v>15893</v>
      </c>
      <c r="B13521" s="44" t="s">
        <v>15616</v>
      </c>
      <c r="C13521" s="45">
        <v>25050101</v>
      </c>
      <c r="D13521" s="45" t="s">
        <v>11363</v>
      </c>
      <c r="E13521" s="45" t="s">
        <v>7105</v>
      </c>
      <c r="AO13521" s="376"/>
    </row>
    <row r="13522" spans="1:41" x14ac:dyDescent="0.25">
      <c r="A13522" s="44" t="s">
        <v>15893</v>
      </c>
      <c r="B13522" s="44" t="s">
        <v>15617</v>
      </c>
      <c r="C13522" s="45">
        <v>25050102</v>
      </c>
      <c r="D13522" s="45" t="s">
        <v>11363</v>
      </c>
      <c r="E13522" s="45" t="s">
        <v>7105</v>
      </c>
      <c r="AO13522" s="376"/>
    </row>
    <row r="13523" spans="1:41" x14ac:dyDescent="0.25">
      <c r="A13523" s="329" t="s">
        <v>13044</v>
      </c>
      <c r="B13523" s="92" t="s">
        <v>13051</v>
      </c>
      <c r="C13523" s="93" t="s">
        <v>13052</v>
      </c>
      <c r="D13523" s="93" t="s">
        <v>1201</v>
      </c>
      <c r="E13523" s="94">
        <v>47223</v>
      </c>
      <c r="F13523" s="93"/>
      <c r="G13523" s="93"/>
      <c r="H13523" s="93"/>
      <c r="I13523" s="99"/>
      <c r="J13523" s="99"/>
      <c r="K13523" s="99"/>
      <c r="L13523" s="99"/>
      <c r="M13523" s="99"/>
      <c r="N13523" s="99"/>
      <c r="O13523" s="99"/>
      <c r="P13523" s="99"/>
      <c r="Q13523" s="99"/>
      <c r="R13523" s="99"/>
      <c r="S13523" s="99"/>
      <c r="T13523" s="99"/>
      <c r="U13523" s="99"/>
      <c r="V13523" s="99"/>
      <c r="W13523" s="99"/>
      <c r="X13523" s="99"/>
      <c r="Y13523" s="99"/>
      <c r="Z13523" s="99"/>
      <c r="AA13523" s="99"/>
      <c r="AB13523" s="99"/>
      <c r="AC13523" s="99"/>
      <c r="AD13523" s="99"/>
      <c r="AE13523" s="99"/>
      <c r="AF13523" s="99"/>
      <c r="AG13523" s="99"/>
      <c r="AH13523" s="31"/>
      <c r="AI13523" s="31"/>
      <c r="AJ13523" s="31"/>
      <c r="AK13523" s="31"/>
      <c r="AL13523" s="31"/>
      <c r="AO13523" s="376"/>
    </row>
    <row r="13524" spans="1:41" x14ac:dyDescent="0.25">
      <c r="A13524" s="91" t="s">
        <v>19237</v>
      </c>
      <c r="B13524" s="92" t="s">
        <v>19284</v>
      </c>
      <c r="C13524" s="93" t="s">
        <v>19285</v>
      </c>
      <c r="D13524" s="93" t="s">
        <v>1201</v>
      </c>
      <c r="E13524" s="94">
        <v>46582</v>
      </c>
      <c r="F13524" s="93"/>
      <c r="G13524" s="93"/>
      <c r="H13524" s="93"/>
      <c r="I13524" s="99"/>
      <c r="J13524" s="99"/>
      <c r="K13524" s="99"/>
      <c r="L13524" s="99"/>
      <c r="M13524" s="99"/>
      <c r="N13524" s="99"/>
      <c r="O13524" s="99"/>
      <c r="P13524" s="99"/>
      <c r="Q13524" s="99"/>
      <c r="R13524" s="99"/>
      <c r="S13524" s="99"/>
      <c r="T13524" s="99"/>
      <c r="U13524" s="99"/>
      <c r="V13524" s="99"/>
      <c r="W13524" s="99"/>
      <c r="X13524" s="99"/>
      <c r="Y13524" s="99"/>
      <c r="Z13524" s="99"/>
      <c r="AA13524" s="99"/>
      <c r="AB13524" s="99"/>
      <c r="AC13524" s="99"/>
      <c r="AD13524" s="99"/>
      <c r="AE13524" s="99"/>
      <c r="AF13524" s="99"/>
      <c r="AG13524" s="99"/>
      <c r="AH13524" s="31"/>
      <c r="AI13524" s="31"/>
      <c r="AJ13524" s="31"/>
      <c r="AK13524" s="31"/>
      <c r="AL13524" s="31"/>
      <c r="AO13524" s="376"/>
    </row>
    <row r="13525" spans="1:41" x14ac:dyDescent="0.25">
      <c r="A13525" s="44" t="s">
        <v>20715</v>
      </c>
      <c r="B13525" s="44" t="s">
        <v>20706</v>
      </c>
      <c r="C13525" s="45" t="s">
        <v>20826</v>
      </c>
      <c r="D13525" s="32" t="s">
        <v>5559</v>
      </c>
      <c r="E13525" s="45" t="s">
        <v>20882</v>
      </c>
      <c r="F13525" s="32"/>
      <c r="G13525" s="32"/>
      <c r="H13525" s="32"/>
      <c r="I13525" s="31"/>
      <c r="J13525" s="31"/>
      <c r="K13525" s="31"/>
      <c r="L13525" s="31"/>
      <c r="M13525" s="31"/>
      <c r="N13525" s="31"/>
      <c r="O13525" s="31"/>
      <c r="P13525" s="31"/>
      <c r="Q13525" s="31"/>
      <c r="R13525" s="31"/>
      <c r="S13525" s="31"/>
      <c r="T13525" s="31"/>
      <c r="U13525" s="31"/>
      <c r="V13525" s="31"/>
      <c r="W13525" s="31"/>
      <c r="X13525" s="31"/>
      <c r="Y13525" s="31"/>
      <c r="Z13525" s="31"/>
      <c r="AA13525" s="31"/>
      <c r="AB13525" s="31"/>
      <c r="AC13525" s="31"/>
      <c r="AD13525" s="31"/>
      <c r="AE13525" s="31"/>
      <c r="AF13525" s="31"/>
      <c r="AG13525" s="31"/>
      <c r="AH13525" s="31"/>
      <c r="AI13525" s="31"/>
      <c r="AJ13525" s="31"/>
      <c r="AK13525" s="31"/>
      <c r="AL13525" s="31"/>
      <c r="AO13525" s="376"/>
    </row>
    <row r="13526" spans="1:41" x14ac:dyDescent="0.3">
      <c r="A13526" s="57" t="s">
        <v>20488</v>
      </c>
      <c r="B13526" s="92" t="s">
        <v>3682</v>
      </c>
      <c r="C13526" s="93" t="s">
        <v>19106</v>
      </c>
      <c r="D13526" s="93" t="s">
        <v>3681</v>
      </c>
      <c r="E13526" s="94">
        <v>48029</v>
      </c>
      <c r="F13526" s="93"/>
      <c r="G13526" s="93"/>
      <c r="H13526" s="93"/>
      <c r="I13526" s="99"/>
      <c r="J13526" s="99"/>
      <c r="K13526" s="99"/>
      <c r="L13526" s="99"/>
      <c r="M13526" s="99"/>
      <c r="N13526" s="99"/>
      <c r="O13526" s="99"/>
      <c r="P13526" s="99"/>
      <c r="Q13526" s="99"/>
      <c r="R13526" s="99"/>
      <c r="S13526" s="99"/>
      <c r="T13526" s="99"/>
      <c r="U13526" s="99"/>
      <c r="V13526" s="99"/>
      <c r="W13526" s="99"/>
      <c r="X13526" s="99"/>
      <c r="Y13526" s="99"/>
      <c r="Z13526" s="99"/>
      <c r="AA13526" s="99"/>
      <c r="AB13526" s="99"/>
      <c r="AC13526" s="99"/>
      <c r="AD13526" s="99"/>
      <c r="AE13526" s="99"/>
      <c r="AF13526" s="99"/>
      <c r="AG13526" s="99"/>
      <c r="AH13526" s="31"/>
      <c r="AI13526" s="31"/>
      <c r="AJ13526" s="31"/>
      <c r="AK13526" s="31"/>
      <c r="AL13526" s="31"/>
      <c r="AO13526" s="376"/>
    </row>
    <row r="13527" spans="1:41" x14ac:dyDescent="0.25">
      <c r="A13527" s="44" t="s">
        <v>18166</v>
      </c>
      <c r="B13527" s="44" t="s">
        <v>2350</v>
      </c>
      <c r="C13527" s="45">
        <v>220105</v>
      </c>
      <c r="D13527" s="45" t="s">
        <v>11363</v>
      </c>
      <c r="E13527" s="45" t="s">
        <v>2593</v>
      </c>
      <c r="AO13527" s="376"/>
    </row>
    <row r="13528" spans="1:41" x14ac:dyDescent="0.25">
      <c r="A13528" s="44" t="s">
        <v>281</v>
      </c>
      <c r="B13528" s="44" t="s">
        <v>4398</v>
      </c>
      <c r="C13528" s="45" t="s">
        <v>3946</v>
      </c>
      <c r="D13528" s="45" t="s">
        <v>11204</v>
      </c>
      <c r="E13528" s="45" t="s">
        <v>7657</v>
      </c>
      <c r="F13528" s="93"/>
      <c r="G13528" s="93"/>
      <c r="H13528" s="93"/>
      <c r="I13528" s="99"/>
      <c r="J13528" s="99"/>
      <c r="K13528" s="99"/>
      <c r="L13528" s="99"/>
      <c r="M13528" s="99"/>
      <c r="N13528" s="99"/>
      <c r="O13528" s="99"/>
      <c r="P13528" s="99"/>
      <c r="Q13528" s="99"/>
      <c r="R13528" s="99"/>
      <c r="S13528" s="99"/>
      <c r="T13528" s="99"/>
      <c r="U13528" s="99"/>
      <c r="V13528" s="99"/>
      <c r="W13528" s="99"/>
      <c r="X13528" s="99"/>
      <c r="Y13528" s="99"/>
      <c r="Z13528" s="99"/>
      <c r="AA13528" s="99"/>
      <c r="AB13528" s="99"/>
      <c r="AC13528" s="99"/>
      <c r="AD13528" s="99"/>
      <c r="AE13528" s="99"/>
      <c r="AF13528" s="99"/>
      <c r="AG13528" s="99"/>
      <c r="AH13528" s="31"/>
      <c r="AI13528" s="31"/>
      <c r="AJ13528" s="31"/>
      <c r="AK13528" s="31"/>
      <c r="AL13528" s="31"/>
      <c r="AO13528" s="376"/>
    </row>
    <row r="13529" spans="1:41" x14ac:dyDescent="0.25">
      <c r="A13529" s="44" t="s">
        <v>281</v>
      </c>
      <c r="B13529" s="44" t="s">
        <v>4398</v>
      </c>
      <c r="C13529" s="45" t="s">
        <v>3946</v>
      </c>
      <c r="D13529" s="93" t="s">
        <v>17443</v>
      </c>
      <c r="E13529" s="45" t="s">
        <v>7657</v>
      </c>
      <c r="F13529" s="93"/>
      <c r="G13529" s="93"/>
      <c r="H13529" s="93"/>
      <c r="I13529" s="99"/>
      <c r="J13529" s="99"/>
      <c r="K13529" s="99"/>
      <c r="L13529" s="99"/>
      <c r="M13529" s="99"/>
      <c r="N13529" s="99"/>
      <c r="O13529" s="99"/>
      <c r="P13529" s="99"/>
      <c r="Q13529" s="99"/>
      <c r="R13529" s="99"/>
      <c r="S13529" s="99"/>
      <c r="T13529" s="99"/>
      <c r="U13529" s="99"/>
      <c r="V13529" s="99"/>
      <c r="W13529" s="99"/>
      <c r="X13529" s="99"/>
      <c r="Y13529" s="99"/>
      <c r="Z13529" s="99"/>
      <c r="AA13529" s="99"/>
      <c r="AB13529" s="99"/>
      <c r="AC13529" s="99"/>
      <c r="AD13529" s="99"/>
      <c r="AE13529" s="99"/>
      <c r="AF13529" s="99"/>
      <c r="AG13529" s="99"/>
      <c r="AH13529" s="31"/>
      <c r="AI13529" s="31"/>
      <c r="AJ13529" s="31"/>
      <c r="AK13529" s="31"/>
      <c r="AL13529" s="31"/>
      <c r="AO13529" s="376"/>
    </row>
    <row r="13530" spans="1:41" x14ac:dyDescent="0.25">
      <c r="A13530" s="44" t="s">
        <v>281</v>
      </c>
      <c r="B13530" s="44" t="s">
        <v>4398</v>
      </c>
      <c r="C13530" s="45" t="s">
        <v>3946</v>
      </c>
      <c r="D13530" s="45" t="s">
        <v>9895</v>
      </c>
      <c r="E13530" s="45" t="s">
        <v>7657</v>
      </c>
      <c r="F13530" s="93"/>
      <c r="G13530" s="93"/>
      <c r="H13530" s="93"/>
      <c r="I13530" s="99"/>
      <c r="J13530" s="99"/>
      <c r="K13530" s="99"/>
      <c r="L13530" s="99"/>
      <c r="M13530" s="99"/>
      <c r="N13530" s="99"/>
      <c r="O13530" s="99"/>
      <c r="P13530" s="99"/>
      <c r="Q13530" s="99"/>
      <c r="R13530" s="99"/>
      <c r="S13530" s="99"/>
      <c r="T13530" s="99"/>
      <c r="U13530" s="99"/>
      <c r="V13530" s="99"/>
      <c r="W13530" s="99"/>
      <c r="X13530" s="99"/>
      <c r="Y13530" s="99"/>
      <c r="Z13530" s="99"/>
      <c r="AA13530" s="99"/>
      <c r="AB13530" s="99"/>
      <c r="AC13530" s="99"/>
      <c r="AD13530" s="99"/>
      <c r="AE13530" s="99"/>
      <c r="AF13530" s="99"/>
      <c r="AG13530" s="99"/>
      <c r="AH13530" s="31"/>
      <c r="AI13530" s="31"/>
      <c r="AJ13530" s="31"/>
      <c r="AK13530" s="31"/>
      <c r="AL13530" s="31"/>
      <c r="AO13530" s="376"/>
    </row>
    <row r="13531" spans="1:41" x14ac:dyDescent="0.25">
      <c r="A13531" s="44" t="s">
        <v>7896</v>
      </c>
      <c r="B13531" s="44" t="s">
        <v>925</v>
      </c>
      <c r="C13531" s="45">
        <v>230601</v>
      </c>
      <c r="D13531" s="45" t="s">
        <v>11363</v>
      </c>
      <c r="E13531" s="45" t="s">
        <v>7770</v>
      </c>
      <c r="AO13531" s="376"/>
    </row>
    <row r="13532" spans="1:41" x14ac:dyDescent="0.25">
      <c r="A13532" s="44" t="s">
        <v>12391</v>
      </c>
      <c r="B13532" s="44" t="s">
        <v>12095</v>
      </c>
      <c r="C13532" s="45">
        <v>33.25</v>
      </c>
      <c r="D13532" s="45" t="s">
        <v>12549</v>
      </c>
      <c r="E13532" s="46">
        <v>47664</v>
      </c>
      <c r="F13532" s="45"/>
      <c r="G13532" s="93"/>
      <c r="H13532" s="93"/>
      <c r="I13532" s="99"/>
      <c r="J13532" s="99"/>
      <c r="K13532" s="99"/>
      <c r="L13532" s="99"/>
      <c r="M13532" s="99"/>
      <c r="N13532" s="99"/>
      <c r="O13532" s="99"/>
      <c r="P13532" s="99"/>
      <c r="Q13532" s="99"/>
      <c r="R13532" s="99"/>
      <c r="S13532" s="99"/>
      <c r="T13532" s="99"/>
      <c r="U13532" s="99"/>
      <c r="V13532" s="99"/>
      <c r="W13532" s="99"/>
      <c r="X13532" s="99"/>
      <c r="Y13532" s="99"/>
      <c r="Z13532" s="99"/>
      <c r="AA13532" s="99"/>
      <c r="AB13532" s="99"/>
      <c r="AC13532" s="99"/>
      <c r="AD13532" s="99"/>
      <c r="AE13532" s="99"/>
      <c r="AF13532" s="99"/>
      <c r="AG13532" s="99"/>
      <c r="AH13532" s="31"/>
      <c r="AI13532" s="31"/>
      <c r="AJ13532" s="31"/>
      <c r="AK13532" s="31"/>
      <c r="AL13532" s="31"/>
      <c r="AO13532" s="376"/>
    </row>
    <row r="13533" spans="1:41" x14ac:dyDescent="0.25">
      <c r="A13533" s="44" t="s">
        <v>282</v>
      </c>
      <c r="B13533" s="44" t="s">
        <v>20513</v>
      </c>
      <c r="C13533" s="45" t="s">
        <v>5611</v>
      </c>
      <c r="D13533" s="32" t="s">
        <v>5559</v>
      </c>
      <c r="E13533" s="45" t="s">
        <v>20831</v>
      </c>
      <c r="F13533" s="32"/>
      <c r="G13533" s="32"/>
      <c r="H13533" s="32"/>
      <c r="I13533" s="31"/>
      <c r="J13533" s="31"/>
      <c r="K13533" s="31"/>
      <c r="L13533" s="31"/>
      <c r="M13533" s="31"/>
      <c r="N13533" s="31"/>
      <c r="O13533" s="31"/>
      <c r="P13533" s="31"/>
      <c r="Q13533" s="31"/>
      <c r="R13533" s="31"/>
      <c r="S13533" s="31"/>
      <c r="T13533" s="31"/>
      <c r="U13533" s="31"/>
      <c r="V13533" s="31"/>
      <c r="W13533" s="31"/>
      <c r="X13533" s="31"/>
      <c r="Y13533" s="31"/>
      <c r="Z13533" s="31"/>
      <c r="AA13533" s="31"/>
      <c r="AB13533" s="31"/>
      <c r="AC13533" s="31"/>
      <c r="AD13533" s="31"/>
      <c r="AE13533" s="31"/>
      <c r="AF13533" s="31"/>
      <c r="AG13533" s="31"/>
      <c r="AH13533" s="31"/>
      <c r="AI13533" s="31"/>
      <c r="AJ13533" s="31"/>
      <c r="AK13533" s="31"/>
      <c r="AL13533" s="31"/>
      <c r="AO13533" s="376"/>
    </row>
    <row r="13534" spans="1:41" x14ac:dyDescent="0.25">
      <c r="A13534" s="44" t="s">
        <v>282</v>
      </c>
      <c r="B13534" s="44" t="s">
        <v>5608</v>
      </c>
      <c r="C13534" s="45" t="s">
        <v>5610</v>
      </c>
      <c r="D13534" s="32" t="s">
        <v>5559</v>
      </c>
      <c r="E13534" s="45" t="s">
        <v>20834</v>
      </c>
      <c r="F13534" s="32"/>
      <c r="G13534" s="32"/>
      <c r="H13534" s="32"/>
      <c r="I13534" s="31"/>
      <c r="J13534" s="31"/>
      <c r="K13534" s="31"/>
      <c r="L13534" s="31"/>
      <c r="M13534" s="31"/>
      <c r="N13534" s="31"/>
      <c r="O13534" s="31"/>
      <c r="P13534" s="31"/>
      <c r="Q13534" s="31"/>
      <c r="R13534" s="31"/>
      <c r="S13534" s="31"/>
      <c r="T13534" s="31"/>
      <c r="U13534" s="31"/>
      <c r="V13534" s="31"/>
      <c r="W13534" s="31"/>
      <c r="X13534" s="31"/>
      <c r="Y13534" s="31"/>
      <c r="Z13534" s="31"/>
      <c r="AA13534" s="31"/>
      <c r="AB13534" s="31"/>
      <c r="AC13534" s="31"/>
      <c r="AD13534" s="31"/>
      <c r="AE13534" s="31"/>
      <c r="AF13534" s="31"/>
      <c r="AG13534" s="31"/>
      <c r="AH13534" s="31"/>
      <c r="AI13534" s="31"/>
      <c r="AJ13534" s="31"/>
      <c r="AK13534" s="31"/>
      <c r="AL13534" s="31"/>
      <c r="AO13534" s="376"/>
    </row>
    <row r="13535" spans="1:41" x14ac:dyDescent="0.25">
      <c r="A13535" s="44" t="s">
        <v>282</v>
      </c>
      <c r="B13535" s="44" t="s">
        <v>5004</v>
      </c>
      <c r="C13535" s="45" t="s">
        <v>5032</v>
      </c>
      <c r="D13535" s="45" t="s">
        <v>11204</v>
      </c>
      <c r="E13535" s="46">
        <v>46477</v>
      </c>
      <c r="F13535" s="93"/>
      <c r="G13535" s="93"/>
      <c r="H13535" s="93"/>
      <c r="I13535" s="99"/>
      <c r="J13535" s="99"/>
      <c r="K13535" s="99"/>
      <c r="L13535" s="99"/>
      <c r="M13535" s="99"/>
      <c r="N13535" s="99"/>
      <c r="O13535" s="99"/>
      <c r="P13535" s="99"/>
      <c r="Q13535" s="99"/>
      <c r="R13535" s="99"/>
      <c r="S13535" s="99"/>
      <c r="T13535" s="99"/>
      <c r="U13535" s="99"/>
      <c r="V13535" s="99"/>
      <c r="W13535" s="99"/>
      <c r="X13535" s="99"/>
      <c r="Y13535" s="99"/>
      <c r="Z13535" s="99"/>
      <c r="AA13535" s="99"/>
      <c r="AB13535" s="99"/>
      <c r="AC13535" s="99"/>
      <c r="AD13535" s="99"/>
      <c r="AE13535" s="99"/>
      <c r="AF13535" s="99"/>
      <c r="AG13535" s="99"/>
      <c r="AH13535" s="31"/>
      <c r="AI13535" s="31"/>
      <c r="AJ13535" s="31"/>
      <c r="AK13535" s="31"/>
      <c r="AL13535" s="31"/>
      <c r="AO13535" s="376"/>
    </row>
    <row r="13536" spans="1:41" x14ac:dyDescent="0.25">
      <c r="A13536" s="44" t="s">
        <v>282</v>
      </c>
      <c r="B13536" s="44" t="s">
        <v>163</v>
      </c>
      <c r="C13536" s="45" t="s">
        <v>3248</v>
      </c>
      <c r="D13536" s="45" t="s">
        <v>11204</v>
      </c>
      <c r="E13536" s="45" t="s">
        <v>5158</v>
      </c>
      <c r="F13536" s="93"/>
      <c r="G13536" s="93"/>
      <c r="H13536" s="93"/>
      <c r="I13536" s="99"/>
      <c r="J13536" s="99"/>
      <c r="K13536" s="99"/>
      <c r="L13536" s="99"/>
      <c r="M13536" s="99"/>
      <c r="N13536" s="99"/>
      <c r="O13536" s="99"/>
      <c r="P13536" s="99"/>
      <c r="Q13536" s="99"/>
      <c r="R13536" s="99"/>
      <c r="S13536" s="99"/>
      <c r="T13536" s="99"/>
      <c r="U13536" s="99"/>
      <c r="V13536" s="99"/>
      <c r="W13536" s="99"/>
      <c r="X13536" s="99"/>
      <c r="Y13536" s="99"/>
      <c r="Z13536" s="99"/>
      <c r="AA13536" s="99"/>
      <c r="AB13536" s="99"/>
      <c r="AC13536" s="99"/>
      <c r="AD13536" s="99"/>
      <c r="AE13536" s="99"/>
      <c r="AF13536" s="99"/>
      <c r="AG13536" s="99"/>
      <c r="AH13536" s="31"/>
      <c r="AI13536" s="31"/>
      <c r="AJ13536" s="31"/>
      <c r="AK13536" s="31"/>
      <c r="AL13536" s="31"/>
      <c r="AO13536" s="376"/>
    </row>
    <row r="13537" spans="1:41" x14ac:dyDescent="0.25">
      <c r="A13537" s="44" t="s">
        <v>282</v>
      </c>
      <c r="B13537" s="44" t="s">
        <v>5004</v>
      </c>
      <c r="C13537" s="45" t="s">
        <v>5032</v>
      </c>
      <c r="D13537" s="93" t="s">
        <v>17443</v>
      </c>
      <c r="E13537" s="45" t="s">
        <v>5139</v>
      </c>
      <c r="F13537" s="93"/>
      <c r="G13537" s="93"/>
      <c r="H13537" s="93"/>
      <c r="I13537" s="99"/>
      <c r="J13537" s="99"/>
      <c r="K13537" s="99"/>
      <c r="L13537" s="99"/>
      <c r="M13537" s="99"/>
      <c r="N13537" s="99"/>
      <c r="O13537" s="99"/>
      <c r="P13537" s="99"/>
      <c r="Q13537" s="99"/>
      <c r="R13537" s="99"/>
      <c r="S13537" s="99"/>
      <c r="T13537" s="99"/>
      <c r="U13537" s="99"/>
      <c r="V13537" s="99"/>
      <c r="W13537" s="99"/>
      <c r="X13537" s="99"/>
      <c r="Y13537" s="99"/>
      <c r="Z13537" s="99"/>
      <c r="AA13537" s="99"/>
      <c r="AB13537" s="99"/>
      <c r="AC13537" s="99"/>
      <c r="AD13537" s="99"/>
      <c r="AE13537" s="99"/>
      <c r="AF13537" s="99"/>
      <c r="AG13537" s="99"/>
      <c r="AH13537" s="31"/>
      <c r="AI13537" s="31"/>
      <c r="AJ13537" s="31"/>
      <c r="AK13537" s="31"/>
      <c r="AL13537" s="31"/>
      <c r="AO13537" s="376"/>
    </row>
    <row r="13538" spans="1:41" x14ac:dyDescent="0.25">
      <c r="A13538" s="44" t="s">
        <v>282</v>
      </c>
      <c r="B13538" s="44" t="s">
        <v>163</v>
      </c>
      <c r="C13538" s="45" t="s">
        <v>3248</v>
      </c>
      <c r="D13538" s="45" t="s">
        <v>9895</v>
      </c>
      <c r="E13538" s="45" t="s">
        <v>5158</v>
      </c>
      <c r="F13538" s="93"/>
      <c r="G13538" s="93"/>
      <c r="H13538" s="93"/>
      <c r="I13538" s="99"/>
      <c r="J13538" s="99"/>
      <c r="K13538" s="99"/>
      <c r="L13538" s="99"/>
      <c r="M13538" s="99"/>
      <c r="N13538" s="99"/>
      <c r="O13538" s="99"/>
      <c r="P13538" s="99"/>
      <c r="Q13538" s="99"/>
      <c r="R13538" s="99"/>
      <c r="S13538" s="99"/>
      <c r="T13538" s="99"/>
      <c r="U13538" s="99"/>
      <c r="V13538" s="99"/>
      <c r="W13538" s="99"/>
      <c r="X13538" s="99"/>
      <c r="Y13538" s="99"/>
      <c r="Z13538" s="99"/>
      <c r="AA13538" s="99"/>
      <c r="AB13538" s="99"/>
      <c r="AC13538" s="99"/>
      <c r="AD13538" s="99"/>
      <c r="AE13538" s="99"/>
      <c r="AF13538" s="99"/>
      <c r="AG13538" s="99"/>
      <c r="AH13538" s="31"/>
      <c r="AI13538" s="31"/>
      <c r="AJ13538" s="31"/>
      <c r="AK13538" s="31"/>
      <c r="AL13538" s="31"/>
      <c r="AO13538" s="376"/>
    </row>
    <row r="13539" spans="1:41" x14ac:dyDescent="0.25">
      <c r="A13539" s="44" t="s">
        <v>282</v>
      </c>
      <c r="B13539" s="44" t="s">
        <v>5004</v>
      </c>
      <c r="C13539" s="45" t="s">
        <v>5032</v>
      </c>
      <c r="D13539" s="45" t="s">
        <v>9895</v>
      </c>
      <c r="E13539" s="46">
        <v>46477</v>
      </c>
      <c r="F13539" s="93"/>
      <c r="G13539" s="93"/>
      <c r="H13539" s="93"/>
      <c r="I13539" s="99"/>
      <c r="J13539" s="99"/>
      <c r="K13539" s="99"/>
      <c r="L13539" s="99"/>
      <c r="M13539" s="99"/>
      <c r="N13539" s="99"/>
      <c r="O13539" s="99"/>
      <c r="P13539" s="99"/>
      <c r="Q13539" s="99"/>
      <c r="R13539" s="99"/>
      <c r="S13539" s="99"/>
      <c r="T13539" s="99"/>
      <c r="U13539" s="99"/>
      <c r="V13539" s="99"/>
      <c r="W13539" s="99"/>
      <c r="X13539" s="99"/>
      <c r="Y13539" s="99"/>
      <c r="Z13539" s="99"/>
      <c r="AA13539" s="99"/>
      <c r="AB13539" s="99"/>
      <c r="AC13539" s="99"/>
      <c r="AD13539" s="99"/>
      <c r="AE13539" s="99"/>
      <c r="AF13539" s="99"/>
      <c r="AG13539" s="99"/>
      <c r="AH13539" s="31"/>
      <c r="AI13539" s="31"/>
      <c r="AJ13539" s="31"/>
      <c r="AK13539" s="31"/>
      <c r="AL13539" s="31"/>
      <c r="AO13539" s="376"/>
    </row>
    <row r="13540" spans="1:41" x14ac:dyDescent="0.25">
      <c r="A13540" s="44" t="s">
        <v>12727</v>
      </c>
      <c r="B13540" s="44" t="s">
        <v>3176</v>
      </c>
      <c r="C13540" s="45">
        <v>23010402</v>
      </c>
      <c r="D13540" s="45" t="s">
        <v>11363</v>
      </c>
      <c r="E13540" s="45" t="s">
        <v>5322</v>
      </c>
      <c r="AO13540" s="376"/>
    </row>
    <row r="13541" spans="1:41" x14ac:dyDescent="0.25">
      <c r="A13541" s="44" t="s">
        <v>12727</v>
      </c>
      <c r="B13541" s="44" t="s">
        <v>199</v>
      </c>
      <c r="C13541" s="45">
        <v>241001</v>
      </c>
      <c r="D13541" s="45" t="s">
        <v>11363</v>
      </c>
      <c r="E13541" s="45" t="s">
        <v>5332</v>
      </c>
      <c r="AO13541" s="376"/>
    </row>
    <row r="13542" spans="1:41" x14ac:dyDescent="0.25">
      <c r="A13542" s="44" t="s">
        <v>18167</v>
      </c>
      <c r="B13542" s="44" t="s">
        <v>3177</v>
      </c>
      <c r="C13542" s="45">
        <v>24020302</v>
      </c>
      <c r="D13542" s="45" t="s">
        <v>11363</v>
      </c>
      <c r="E13542" s="45" t="s">
        <v>5131</v>
      </c>
      <c r="AO13542" s="376"/>
    </row>
    <row r="13543" spans="1:41" x14ac:dyDescent="0.25">
      <c r="A13543" s="44" t="s">
        <v>18167</v>
      </c>
      <c r="B13543" s="44" t="s">
        <v>10350</v>
      </c>
      <c r="C13543" s="45">
        <v>24020301</v>
      </c>
      <c r="D13543" s="45" t="s">
        <v>11363</v>
      </c>
      <c r="E13543" s="45" t="s">
        <v>5131</v>
      </c>
      <c r="AO13543" s="376"/>
    </row>
    <row r="13544" spans="1:41" x14ac:dyDescent="0.25">
      <c r="A13544" s="44" t="s">
        <v>18167</v>
      </c>
      <c r="B13544" s="44" t="s">
        <v>10382</v>
      </c>
      <c r="C13544" s="45">
        <v>24050301</v>
      </c>
      <c r="D13544" s="45" t="s">
        <v>11363</v>
      </c>
      <c r="E13544" s="45" t="s">
        <v>5155</v>
      </c>
      <c r="AO13544" s="376"/>
    </row>
    <row r="13545" spans="1:41" x14ac:dyDescent="0.25">
      <c r="A13545" s="44" t="s">
        <v>18167</v>
      </c>
      <c r="B13545" s="44" t="s">
        <v>9248</v>
      </c>
      <c r="C13545" s="45">
        <v>260105</v>
      </c>
      <c r="D13545" s="45" t="s">
        <v>11363</v>
      </c>
      <c r="E13545" s="45" t="s">
        <v>17625</v>
      </c>
      <c r="AO13545" s="376"/>
    </row>
    <row r="13546" spans="1:41" x14ac:dyDescent="0.25">
      <c r="A13546" s="44" t="s">
        <v>6525</v>
      </c>
      <c r="B13546" s="44" t="s">
        <v>2350</v>
      </c>
      <c r="C13546" s="45">
        <v>230105</v>
      </c>
      <c r="D13546" s="45" t="s">
        <v>11363</v>
      </c>
      <c r="E13546" s="45" t="s">
        <v>5265</v>
      </c>
      <c r="AO13546" s="376"/>
    </row>
    <row r="13547" spans="1:41" x14ac:dyDescent="0.25">
      <c r="A13547" s="44" t="s">
        <v>18168</v>
      </c>
      <c r="B13547" s="44" t="s">
        <v>925</v>
      </c>
      <c r="C13547" s="45">
        <v>220601</v>
      </c>
      <c r="D13547" s="45" t="s">
        <v>11363</v>
      </c>
      <c r="E13547" s="45" t="s">
        <v>4962</v>
      </c>
      <c r="AO13547" s="376"/>
    </row>
    <row r="13548" spans="1:41" x14ac:dyDescent="0.25">
      <c r="A13548" s="44" t="s">
        <v>12728</v>
      </c>
      <c r="B13548" s="44" t="s">
        <v>5321</v>
      </c>
      <c r="C13548" s="45">
        <v>25010401</v>
      </c>
      <c r="D13548" s="45" t="s">
        <v>11363</v>
      </c>
      <c r="E13548" s="45" t="s">
        <v>12564</v>
      </c>
      <c r="AO13548" s="376"/>
    </row>
    <row r="13549" spans="1:41" x14ac:dyDescent="0.25">
      <c r="A13549" s="44" t="s">
        <v>12728</v>
      </c>
      <c r="B13549" s="44" t="s">
        <v>3176</v>
      </c>
      <c r="C13549" s="45">
        <v>25010402</v>
      </c>
      <c r="D13549" s="45" t="s">
        <v>11363</v>
      </c>
      <c r="E13549" s="45" t="s">
        <v>12564</v>
      </c>
      <c r="AO13549" s="376"/>
    </row>
    <row r="13550" spans="1:41" x14ac:dyDescent="0.25">
      <c r="A13550" s="44" t="s">
        <v>21813</v>
      </c>
      <c r="B13550" s="44" t="s">
        <v>936</v>
      </c>
      <c r="C13550" s="45">
        <v>260703</v>
      </c>
      <c r="D13550" s="45" t="s">
        <v>11363</v>
      </c>
      <c r="E13550" s="45" t="s">
        <v>11150</v>
      </c>
      <c r="AO13550" s="376"/>
    </row>
    <row r="13551" spans="1:41" x14ac:dyDescent="0.3">
      <c r="A13551" s="57" t="s">
        <v>3980</v>
      </c>
      <c r="B13551" s="57" t="s">
        <v>1290</v>
      </c>
      <c r="C13551" s="62">
        <v>24027</v>
      </c>
      <c r="D13551" s="62" t="s">
        <v>20886</v>
      </c>
      <c r="E13551" s="60">
        <v>46873</v>
      </c>
      <c r="F13551" s="32"/>
      <c r="G13551" s="32"/>
      <c r="H13551" s="32"/>
      <c r="I13551" s="31"/>
      <c r="J13551" s="31"/>
      <c r="K13551" s="31"/>
      <c r="L13551" s="31"/>
      <c r="M13551" s="31"/>
      <c r="N13551" s="31"/>
      <c r="O13551" s="31"/>
      <c r="P13551" s="31"/>
      <c r="Q13551" s="31"/>
      <c r="R13551" s="31"/>
      <c r="S13551" s="31"/>
      <c r="T13551" s="31"/>
      <c r="U13551" s="31"/>
      <c r="V13551" s="31"/>
      <c r="W13551" s="31"/>
      <c r="X13551" s="31"/>
      <c r="Y13551" s="31"/>
      <c r="Z13551" s="31"/>
      <c r="AA13551" s="31"/>
      <c r="AB13551" s="31"/>
      <c r="AC13551" s="31"/>
      <c r="AD13551" s="31"/>
      <c r="AE13551" s="31"/>
      <c r="AF13551" s="31"/>
      <c r="AG13551" s="31"/>
      <c r="AH13551" s="31"/>
      <c r="AI13551" s="31"/>
      <c r="AJ13551" s="31"/>
      <c r="AK13551" s="31"/>
      <c r="AL13551" s="31"/>
      <c r="AO13551" s="376"/>
    </row>
    <row r="13552" spans="1:41" x14ac:dyDescent="0.25">
      <c r="A13552" s="44" t="s">
        <v>3980</v>
      </c>
      <c r="B13552" s="44" t="s">
        <v>12147</v>
      </c>
      <c r="C13552" s="45">
        <v>30.23</v>
      </c>
      <c r="D13552" s="45" t="s">
        <v>12549</v>
      </c>
      <c r="E13552" s="46">
        <v>46934</v>
      </c>
      <c r="F13552" s="45"/>
      <c r="G13552" s="93"/>
      <c r="H13552" s="93"/>
      <c r="I13552" s="99"/>
      <c r="J13552" s="99"/>
      <c r="K13552" s="99"/>
      <c r="L13552" s="99"/>
      <c r="M13552" s="99"/>
      <c r="N13552" s="99"/>
      <c r="O13552" s="99"/>
      <c r="P13552" s="99"/>
      <c r="Q13552" s="99"/>
      <c r="R13552" s="99"/>
      <c r="S13552" s="99"/>
      <c r="T13552" s="99"/>
      <c r="U13552" s="99"/>
      <c r="V13552" s="99"/>
      <c r="W13552" s="99"/>
      <c r="X13552" s="99"/>
      <c r="Y13552" s="99"/>
      <c r="Z13552" s="99"/>
      <c r="AA13552" s="99"/>
      <c r="AB13552" s="99"/>
      <c r="AC13552" s="99"/>
      <c r="AD13552" s="99"/>
      <c r="AE13552" s="99"/>
      <c r="AF13552" s="99"/>
      <c r="AG13552" s="99"/>
      <c r="AH13552" s="31"/>
      <c r="AI13552" s="31"/>
      <c r="AJ13552" s="31"/>
      <c r="AK13552" s="31"/>
      <c r="AL13552" s="31"/>
      <c r="AO13552" s="376"/>
    </row>
    <row r="13553" spans="1:41" x14ac:dyDescent="0.3">
      <c r="A13553" s="333" t="s">
        <v>18722</v>
      </c>
      <c r="B13553" s="333" t="s">
        <v>6862</v>
      </c>
      <c r="C13553" s="125" t="s">
        <v>18822</v>
      </c>
      <c r="D13553" s="32" t="s">
        <v>20309</v>
      </c>
      <c r="E13553" s="125" t="s">
        <v>8292</v>
      </c>
      <c r="F13553" s="125" t="s">
        <v>1189</v>
      </c>
      <c r="G13553" s="125" t="s">
        <v>1190</v>
      </c>
      <c r="AO13553" s="376"/>
    </row>
    <row r="13554" spans="1:41" x14ac:dyDescent="0.3">
      <c r="A13554" s="333" t="s">
        <v>2128</v>
      </c>
      <c r="B13554" s="333" t="s">
        <v>1154</v>
      </c>
      <c r="C13554" s="125" t="s">
        <v>10117</v>
      </c>
      <c r="D13554" s="32" t="s">
        <v>20309</v>
      </c>
      <c r="E13554" s="125" t="s">
        <v>5139</v>
      </c>
      <c r="F13554" s="125" t="s">
        <v>1189</v>
      </c>
      <c r="G13554" s="125" t="s">
        <v>1189</v>
      </c>
      <c r="AO13554" s="376"/>
    </row>
    <row r="13555" spans="1:41" x14ac:dyDescent="0.25">
      <c r="A13555" s="44" t="s">
        <v>2128</v>
      </c>
      <c r="B13555" s="92" t="s">
        <v>9602</v>
      </c>
      <c r="C13555" s="45" t="s">
        <v>9338</v>
      </c>
      <c r="D13555" s="93" t="s">
        <v>9601</v>
      </c>
      <c r="E13555" s="94">
        <v>46568</v>
      </c>
      <c r="F13555" s="93"/>
      <c r="G13555" s="93"/>
      <c r="H13555" s="93"/>
      <c r="I13555" s="99"/>
      <c r="J13555" s="99"/>
      <c r="K13555" s="99"/>
      <c r="L13555" s="99"/>
      <c r="M13555" s="99"/>
      <c r="N13555" s="99"/>
      <c r="O13555" s="99"/>
      <c r="P13555" s="99"/>
      <c r="Q13555" s="99"/>
      <c r="R13555" s="99"/>
      <c r="S13555" s="99"/>
      <c r="T13555" s="99"/>
      <c r="U13555" s="99"/>
      <c r="V13555" s="99"/>
      <c r="W13555" s="99"/>
      <c r="X13555" s="99"/>
      <c r="Y13555" s="99"/>
      <c r="Z13555" s="99"/>
      <c r="AA13555" s="99"/>
      <c r="AB13555" s="99"/>
      <c r="AC13555" s="99"/>
      <c r="AD13555" s="99"/>
      <c r="AE13555" s="99"/>
      <c r="AF13555" s="99"/>
      <c r="AG13555" s="99"/>
      <c r="AH13555" s="31"/>
      <c r="AI13555" s="31"/>
      <c r="AJ13555" s="31"/>
      <c r="AK13555" s="31"/>
      <c r="AL13555" s="31"/>
      <c r="AO13555" s="376"/>
    </row>
    <row r="13556" spans="1:41" x14ac:dyDescent="0.25">
      <c r="A13556" s="44" t="s">
        <v>10662</v>
      </c>
      <c r="B13556" s="44" t="s">
        <v>17465</v>
      </c>
      <c r="C13556" s="45">
        <v>26020101</v>
      </c>
      <c r="D13556" s="45" t="s">
        <v>11363</v>
      </c>
      <c r="E13556" s="45" t="s">
        <v>9238</v>
      </c>
      <c r="AO13556" s="376"/>
    </row>
    <row r="13557" spans="1:41" x14ac:dyDescent="0.25">
      <c r="A13557" s="44" t="s">
        <v>10662</v>
      </c>
      <c r="B13557" s="44" t="s">
        <v>6609</v>
      </c>
      <c r="C13557" s="45">
        <v>26020102</v>
      </c>
      <c r="D13557" s="45" t="s">
        <v>11363</v>
      </c>
      <c r="E13557" s="45" t="s">
        <v>9238</v>
      </c>
      <c r="AO13557" s="376"/>
    </row>
    <row r="13558" spans="1:41" x14ac:dyDescent="0.25">
      <c r="A13558" s="44" t="s">
        <v>17319</v>
      </c>
      <c r="B13558" s="44" t="s">
        <v>17296</v>
      </c>
      <c r="C13558" s="45" t="s">
        <v>17418</v>
      </c>
      <c r="D13558" s="93" t="s">
        <v>17443</v>
      </c>
      <c r="E13558" s="45" t="s">
        <v>9839</v>
      </c>
      <c r="F13558" s="93"/>
      <c r="G13558" s="93"/>
      <c r="H13558" s="93"/>
      <c r="I13558" s="99"/>
      <c r="J13558" s="99"/>
      <c r="K13558" s="99"/>
      <c r="L13558" s="99"/>
      <c r="M13558" s="99"/>
      <c r="N13558" s="99"/>
      <c r="O13558" s="99"/>
      <c r="P13558" s="99"/>
      <c r="Q13558" s="99"/>
      <c r="R13558" s="99"/>
      <c r="S13558" s="99"/>
      <c r="T13558" s="99"/>
      <c r="U13558" s="99"/>
      <c r="V13558" s="99"/>
      <c r="W13558" s="99"/>
      <c r="X13558" s="99"/>
      <c r="Y13558" s="99"/>
      <c r="Z13558" s="99"/>
      <c r="AA13558" s="99"/>
      <c r="AB13558" s="99"/>
      <c r="AC13558" s="99"/>
      <c r="AD13558" s="99"/>
      <c r="AE13558" s="99"/>
      <c r="AF13558" s="99"/>
      <c r="AG13558" s="99"/>
      <c r="AH13558" s="31"/>
      <c r="AI13558" s="31"/>
      <c r="AJ13558" s="31"/>
      <c r="AK13558" s="31"/>
      <c r="AL13558" s="31"/>
      <c r="AO13558" s="376"/>
    </row>
    <row r="13559" spans="1:41" x14ac:dyDescent="0.25">
      <c r="A13559" s="44" t="s">
        <v>16805</v>
      </c>
      <c r="B13559" s="44" t="s">
        <v>16806</v>
      </c>
      <c r="C13559" s="45" t="s">
        <v>17064</v>
      </c>
      <c r="D13559" s="367" t="s">
        <v>3696</v>
      </c>
      <c r="E13559" s="328">
        <f>DATE(2029,7,17)</f>
        <v>47316</v>
      </c>
      <c r="F13559" s="32"/>
      <c r="G13559" s="32"/>
      <c r="H13559" s="32"/>
      <c r="I13559" s="31"/>
      <c r="J13559" s="31"/>
      <c r="K13559" s="31"/>
      <c r="L13559" s="31"/>
      <c r="M13559" s="31"/>
      <c r="N13559" s="31"/>
      <c r="O13559" s="31"/>
      <c r="P13559" s="31"/>
      <c r="Q13559" s="31"/>
      <c r="R13559" s="31"/>
      <c r="S13559" s="31"/>
      <c r="T13559" s="31"/>
      <c r="U13559" s="31"/>
      <c r="V13559" s="31"/>
      <c r="W13559" s="31"/>
      <c r="X13559" s="31"/>
      <c r="Y13559" s="31"/>
      <c r="Z13559" s="31"/>
      <c r="AA13559" s="31"/>
      <c r="AB13559" s="31"/>
      <c r="AC13559" s="31"/>
      <c r="AD13559" s="31"/>
      <c r="AE13559" s="31"/>
      <c r="AF13559" s="31"/>
      <c r="AG13559" s="31"/>
      <c r="AH13559" s="31"/>
      <c r="AI13559" s="31"/>
      <c r="AJ13559" s="31"/>
      <c r="AK13559" s="31"/>
      <c r="AL13559" s="31"/>
      <c r="AO13559" s="376"/>
    </row>
    <row r="13560" spans="1:41" x14ac:dyDescent="0.3">
      <c r="A13560" s="333" t="s">
        <v>6526</v>
      </c>
      <c r="B13560" s="333" t="s">
        <v>8018</v>
      </c>
      <c r="C13560" s="125" t="s">
        <v>8019</v>
      </c>
      <c r="D13560" s="32" t="s">
        <v>20309</v>
      </c>
      <c r="E13560" s="125" t="s">
        <v>7871</v>
      </c>
      <c r="F13560" s="125" t="s">
        <v>1189</v>
      </c>
      <c r="G13560" s="125" t="s">
        <v>1190</v>
      </c>
      <c r="AO13560" s="376"/>
    </row>
    <row r="13561" spans="1:41" x14ac:dyDescent="0.25">
      <c r="A13561" s="44" t="s">
        <v>6526</v>
      </c>
      <c r="B13561" s="92" t="s">
        <v>9602</v>
      </c>
      <c r="C13561" s="45" t="s">
        <v>9346</v>
      </c>
      <c r="D13561" s="93" t="s">
        <v>9601</v>
      </c>
      <c r="E13561" s="94">
        <v>46568</v>
      </c>
      <c r="F13561" s="93"/>
      <c r="G13561" s="93"/>
      <c r="H13561" s="93"/>
      <c r="I13561" s="99"/>
      <c r="J13561" s="99"/>
      <c r="K13561" s="99"/>
      <c r="L13561" s="99"/>
      <c r="M13561" s="99"/>
      <c r="N13561" s="99"/>
      <c r="O13561" s="99"/>
      <c r="P13561" s="99"/>
      <c r="Q13561" s="99"/>
      <c r="R13561" s="99"/>
      <c r="S13561" s="99"/>
      <c r="T13561" s="99"/>
      <c r="U13561" s="99"/>
      <c r="V13561" s="99"/>
      <c r="W13561" s="99"/>
      <c r="X13561" s="99"/>
      <c r="Y13561" s="99"/>
      <c r="Z13561" s="99"/>
      <c r="AA13561" s="99"/>
      <c r="AB13561" s="99"/>
      <c r="AC13561" s="99"/>
      <c r="AD13561" s="99"/>
      <c r="AE13561" s="99"/>
      <c r="AF13561" s="99"/>
      <c r="AG13561" s="99"/>
      <c r="AH13561" s="31"/>
      <c r="AI13561" s="31"/>
      <c r="AJ13561" s="31"/>
      <c r="AK13561" s="31"/>
      <c r="AL13561" s="31"/>
      <c r="AO13561" s="376"/>
    </row>
    <row r="13562" spans="1:41" x14ac:dyDescent="0.25">
      <c r="A13562" s="44" t="s">
        <v>6526</v>
      </c>
      <c r="B13562" s="44" t="s">
        <v>21348</v>
      </c>
      <c r="C13562" s="45" t="s">
        <v>8132</v>
      </c>
      <c r="D13562" s="45" t="s">
        <v>21447</v>
      </c>
      <c r="E13562" s="46">
        <v>46752</v>
      </c>
      <c r="AO13562" s="376"/>
    </row>
    <row r="13563" spans="1:41" x14ac:dyDescent="0.25">
      <c r="A13563" s="44" t="s">
        <v>6526</v>
      </c>
      <c r="B13563" s="44" t="s">
        <v>17475</v>
      </c>
      <c r="C13563" s="45">
        <v>260205</v>
      </c>
      <c r="D13563" s="45" t="s">
        <v>11363</v>
      </c>
      <c r="E13563" s="45" t="s">
        <v>9238</v>
      </c>
      <c r="AO13563" s="376"/>
    </row>
    <row r="13564" spans="1:41" x14ac:dyDescent="0.25">
      <c r="A13564" s="44" t="s">
        <v>6526</v>
      </c>
      <c r="B13564" s="44" t="s">
        <v>6610</v>
      </c>
      <c r="C13564" s="45">
        <v>260204</v>
      </c>
      <c r="D13564" s="45" t="s">
        <v>11363</v>
      </c>
      <c r="E13564" s="45" t="s">
        <v>9238</v>
      </c>
      <c r="AO13564" s="376"/>
    </row>
    <row r="13565" spans="1:41" x14ac:dyDescent="0.25">
      <c r="A13565" s="44" t="s">
        <v>17446</v>
      </c>
      <c r="B13565" s="44" t="s">
        <v>17447</v>
      </c>
      <c r="C13565" s="45" t="s">
        <v>20411</v>
      </c>
      <c r="D13565" s="46" t="s">
        <v>21328</v>
      </c>
      <c r="E13565" s="46">
        <v>46491</v>
      </c>
      <c r="AO13565" s="376"/>
    </row>
    <row r="13566" spans="1:41" x14ac:dyDescent="0.25">
      <c r="A13566" s="44" t="s">
        <v>12392</v>
      </c>
      <c r="B13566" s="44" t="s">
        <v>12102</v>
      </c>
      <c r="C13566" s="45">
        <v>21.24</v>
      </c>
      <c r="D13566" s="45" t="s">
        <v>12549</v>
      </c>
      <c r="E13566" s="46">
        <v>47299</v>
      </c>
      <c r="F13566" s="45"/>
      <c r="G13566" s="93"/>
      <c r="H13566" s="93"/>
      <c r="I13566" s="99"/>
      <c r="J13566" s="99"/>
      <c r="K13566" s="99"/>
      <c r="L13566" s="99"/>
      <c r="M13566" s="99"/>
      <c r="N13566" s="99"/>
      <c r="O13566" s="99"/>
      <c r="P13566" s="99"/>
      <c r="Q13566" s="99"/>
      <c r="R13566" s="99"/>
      <c r="S13566" s="99"/>
      <c r="T13566" s="99"/>
      <c r="U13566" s="99"/>
      <c r="V13566" s="99"/>
      <c r="W13566" s="99"/>
      <c r="X13566" s="99"/>
      <c r="Y13566" s="99"/>
      <c r="Z13566" s="99"/>
      <c r="AA13566" s="99"/>
      <c r="AB13566" s="99"/>
      <c r="AC13566" s="99"/>
      <c r="AD13566" s="99"/>
      <c r="AE13566" s="99"/>
      <c r="AF13566" s="99"/>
      <c r="AG13566" s="99"/>
      <c r="AH13566" s="31"/>
      <c r="AI13566" s="31"/>
      <c r="AJ13566" s="31"/>
      <c r="AK13566" s="31"/>
      <c r="AL13566" s="31"/>
      <c r="AO13566" s="376"/>
    </row>
    <row r="13567" spans="1:41" x14ac:dyDescent="0.25">
      <c r="A13567" s="44" t="s">
        <v>12392</v>
      </c>
      <c r="B13567" s="44" t="s">
        <v>12103</v>
      </c>
      <c r="C13567" s="45">
        <v>22.24</v>
      </c>
      <c r="D13567" s="45" t="s">
        <v>12549</v>
      </c>
      <c r="E13567" s="46">
        <v>47299</v>
      </c>
      <c r="F13567" s="45"/>
      <c r="G13567" s="93"/>
      <c r="H13567" s="93"/>
      <c r="I13567" s="99"/>
      <c r="J13567" s="99"/>
      <c r="K13567" s="99"/>
      <c r="L13567" s="99"/>
      <c r="M13567" s="99"/>
      <c r="N13567" s="99"/>
      <c r="O13567" s="99"/>
      <c r="P13567" s="99"/>
      <c r="Q13567" s="99"/>
      <c r="R13567" s="99"/>
      <c r="S13567" s="99"/>
      <c r="T13567" s="99"/>
      <c r="U13567" s="99"/>
      <c r="V13567" s="99"/>
      <c r="W13567" s="99"/>
      <c r="X13567" s="99"/>
      <c r="Y13567" s="99"/>
      <c r="Z13567" s="99"/>
      <c r="AA13567" s="99"/>
      <c r="AB13567" s="99"/>
      <c r="AC13567" s="99"/>
      <c r="AD13567" s="99"/>
      <c r="AE13567" s="99"/>
      <c r="AF13567" s="99"/>
      <c r="AG13567" s="99"/>
      <c r="AH13567" s="31"/>
      <c r="AI13567" s="31"/>
      <c r="AJ13567" s="31"/>
      <c r="AK13567" s="31"/>
      <c r="AL13567" s="31"/>
      <c r="AO13567" s="376"/>
    </row>
    <row r="13568" spans="1:41" x14ac:dyDescent="0.25">
      <c r="A13568" s="44" t="s">
        <v>2486</v>
      </c>
      <c r="B13568" s="44" t="s">
        <v>2487</v>
      </c>
      <c r="C13568" s="45" t="s">
        <v>21196</v>
      </c>
      <c r="D13568" s="45" t="s">
        <v>1833</v>
      </c>
      <c r="E13568" s="46">
        <v>46885</v>
      </c>
      <c r="F13568" s="93"/>
      <c r="G13568" s="93" t="s">
        <v>1190</v>
      </c>
      <c r="H13568" s="93" t="s">
        <v>1190</v>
      </c>
      <c r="I13568" s="99"/>
      <c r="J13568" s="99"/>
      <c r="K13568" s="99"/>
      <c r="L13568" s="99"/>
      <c r="M13568" s="99"/>
      <c r="N13568" s="99"/>
      <c r="O13568" s="99"/>
      <c r="P13568" s="99"/>
      <c r="Q13568" s="99"/>
      <c r="R13568" s="99"/>
      <c r="S13568" s="99"/>
      <c r="T13568" s="99"/>
      <c r="U13568" s="99"/>
      <c r="V13568" s="99"/>
      <c r="W13568" s="99"/>
      <c r="X13568" s="99"/>
      <c r="Y13568" s="99"/>
      <c r="Z13568" s="99"/>
      <c r="AA13568" s="99"/>
      <c r="AB13568" s="99"/>
      <c r="AC13568" s="99"/>
      <c r="AD13568" s="99"/>
      <c r="AE13568" s="99"/>
      <c r="AF13568" s="99"/>
      <c r="AG13568" s="99"/>
      <c r="AH13568" s="31"/>
      <c r="AI13568" s="31"/>
      <c r="AJ13568" s="31"/>
      <c r="AK13568" s="31"/>
      <c r="AL13568" s="31"/>
      <c r="AO13568" s="376"/>
    </row>
    <row r="13569" spans="1:41" x14ac:dyDescent="0.25">
      <c r="A13569" s="44" t="s">
        <v>18169</v>
      </c>
      <c r="B13569" s="44" t="s">
        <v>5134</v>
      </c>
      <c r="C13569" s="45">
        <v>250802</v>
      </c>
      <c r="D13569" s="45" t="s">
        <v>11363</v>
      </c>
      <c r="E13569" s="45" t="s">
        <v>9880</v>
      </c>
      <c r="AO13569" s="376"/>
    </row>
    <row r="13570" spans="1:41" x14ac:dyDescent="0.25">
      <c r="A13570" s="44" t="s">
        <v>8915</v>
      </c>
      <c r="B13570" s="44" t="s">
        <v>14917</v>
      </c>
      <c r="C13570" s="45" t="s">
        <v>6644</v>
      </c>
      <c r="D13570" s="367" t="s">
        <v>3696</v>
      </c>
      <c r="E13570" s="328">
        <f>DATE(2027,4,10)</f>
        <v>46487</v>
      </c>
      <c r="F13570" s="32"/>
      <c r="G13570" s="32"/>
      <c r="H13570" s="32"/>
      <c r="I13570" s="31"/>
      <c r="J13570" s="31"/>
      <c r="K13570" s="31"/>
      <c r="L13570" s="31"/>
      <c r="M13570" s="31"/>
      <c r="N13570" s="31"/>
      <c r="O13570" s="31"/>
      <c r="P13570" s="31"/>
      <c r="Q13570" s="31"/>
      <c r="R13570" s="31"/>
      <c r="S13570" s="31"/>
      <c r="T13570" s="31"/>
      <c r="U13570" s="31"/>
      <c r="V13570" s="31"/>
      <c r="W13570" s="31"/>
      <c r="X13570" s="31"/>
      <c r="Y13570" s="31"/>
      <c r="Z13570" s="31"/>
      <c r="AA13570" s="31"/>
      <c r="AB13570" s="31"/>
      <c r="AC13570" s="31"/>
      <c r="AD13570" s="31"/>
      <c r="AE13570" s="31"/>
      <c r="AF13570" s="31"/>
      <c r="AG13570" s="31"/>
      <c r="AH13570" s="31"/>
      <c r="AI13570" s="31"/>
      <c r="AJ13570" s="31"/>
      <c r="AK13570" s="31"/>
      <c r="AL13570" s="31"/>
      <c r="AO13570" s="376"/>
    </row>
    <row r="13571" spans="1:41" x14ac:dyDescent="0.25">
      <c r="A13571" s="44" t="s">
        <v>18170</v>
      </c>
      <c r="B13571" s="44" t="s">
        <v>931</v>
      </c>
      <c r="C13571" s="45">
        <v>260101</v>
      </c>
      <c r="D13571" s="45" t="s">
        <v>11363</v>
      </c>
      <c r="E13571" s="45" t="s">
        <v>8292</v>
      </c>
      <c r="AO13571" s="376"/>
    </row>
    <row r="13572" spans="1:41" x14ac:dyDescent="0.25">
      <c r="A13572" s="44" t="s">
        <v>18170</v>
      </c>
      <c r="B13572" s="44" t="s">
        <v>9248</v>
      </c>
      <c r="C13572" s="45">
        <v>260105</v>
      </c>
      <c r="D13572" s="45" t="s">
        <v>11363</v>
      </c>
      <c r="E13572" s="45" t="s">
        <v>17625</v>
      </c>
      <c r="AO13572" s="376"/>
    </row>
    <row r="13573" spans="1:41" x14ac:dyDescent="0.25">
      <c r="A13573" s="44" t="s">
        <v>20649</v>
      </c>
      <c r="B13573" s="44" t="s">
        <v>5570</v>
      </c>
      <c r="C13573" s="45" t="s">
        <v>20744</v>
      </c>
      <c r="D13573" s="32" t="s">
        <v>5559</v>
      </c>
      <c r="E13573" s="45" t="s">
        <v>20872</v>
      </c>
      <c r="F13573" s="32"/>
      <c r="G13573" s="32"/>
      <c r="H13573" s="32"/>
      <c r="I13573" s="31"/>
      <c r="J13573" s="31"/>
      <c r="K13573" s="31"/>
      <c r="L13573" s="31"/>
      <c r="M13573" s="31"/>
      <c r="N13573" s="31"/>
      <c r="O13573" s="31"/>
      <c r="P13573" s="31"/>
      <c r="Q13573" s="31"/>
      <c r="R13573" s="31"/>
      <c r="S13573" s="31"/>
      <c r="T13573" s="31"/>
      <c r="U13573" s="31"/>
      <c r="V13573" s="31"/>
      <c r="W13573" s="31"/>
      <c r="X13573" s="31"/>
      <c r="Y13573" s="31"/>
      <c r="Z13573" s="31"/>
      <c r="AA13573" s="31"/>
      <c r="AB13573" s="31"/>
      <c r="AC13573" s="31"/>
      <c r="AD13573" s="31"/>
      <c r="AE13573" s="31"/>
      <c r="AF13573" s="31"/>
      <c r="AG13573" s="31"/>
      <c r="AH13573" s="31"/>
      <c r="AI13573" s="31"/>
      <c r="AJ13573" s="31"/>
      <c r="AK13573" s="31"/>
      <c r="AL13573" s="31"/>
      <c r="AO13573" s="376"/>
    </row>
    <row r="13574" spans="1:41" x14ac:dyDescent="0.25">
      <c r="A13574" s="44" t="s">
        <v>7731</v>
      </c>
      <c r="B13574" s="44" t="s">
        <v>7104</v>
      </c>
      <c r="C13574" s="45">
        <v>230504</v>
      </c>
      <c r="D13574" s="45" t="s">
        <v>11363</v>
      </c>
      <c r="E13574" s="45" t="s">
        <v>7105</v>
      </c>
      <c r="AO13574" s="376"/>
    </row>
    <row r="13575" spans="1:41" x14ac:dyDescent="0.25">
      <c r="A13575" s="44" t="s">
        <v>7731</v>
      </c>
      <c r="B13575" s="44" t="s">
        <v>9248</v>
      </c>
      <c r="C13575" s="45">
        <v>240101</v>
      </c>
      <c r="D13575" s="45" t="s">
        <v>11363</v>
      </c>
      <c r="E13575" s="45" t="s">
        <v>9249</v>
      </c>
      <c r="AO13575" s="376"/>
    </row>
    <row r="13576" spans="1:41" x14ac:dyDescent="0.25">
      <c r="A13576" s="44" t="s">
        <v>21814</v>
      </c>
      <c r="B13576" s="44" t="s">
        <v>9248</v>
      </c>
      <c r="C13576" s="45">
        <v>260105</v>
      </c>
      <c r="D13576" s="45" t="s">
        <v>11363</v>
      </c>
      <c r="E13576" s="45" t="s">
        <v>17625</v>
      </c>
      <c r="AO13576" s="376"/>
    </row>
    <row r="13577" spans="1:41" x14ac:dyDescent="0.25">
      <c r="A13577" s="44" t="s">
        <v>122</v>
      </c>
      <c r="B13577" s="44" t="s">
        <v>13591</v>
      </c>
      <c r="C13577" s="45">
        <v>22.25</v>
      </c>
      <c r="D13577" s="45" t="s">
        <v>12549</v>
      </c>
      <c r="E13577" s="46">
        <v>47664</v>
      </c>
      <c r="F13577" s="45" t="s">
        <v>1335</v>
      </c>
      <c r="G13577" s="93"/>
      <c r="H13577" s="93"/>
      <c r="I13577" s="99"/>
      <c r="J13577" s="99"/>
      <c r="K13577" s="99"/>
      <c r="L13577" s="99"/>
      <c r="M13577" s="99"/>
      <c r="N13577" s="99"/>
      <c r="O13577" s="99"/>
      <c r="P13577" s="99"/>
      <c r="Q13577" s="99"/>
      <c r="R13577" s="99"/>
      <c r="S13577" s="99"/>
      <c r="T13577" s="99"/>
      <c r="U13577" s="99"/>
      <c r="V13577" s="99"/>
      <c r="W13577" s="99"/>
      <c r="X13577" s="99"/>
      <c r="Y13577" s="99"/>
      <c r="Z13577" s="99"/>
      <c r="AA13577" s="99"/>
      <c r="AB13577" s="99"/>
      <c r="AC13577" s="99"/>
      <c r="AD13577" s="99"/>
      <c r="AE13577" s="99"/>
      <c r="AF13577" s="99"/>
      <c r="AG13577" s="99"/>
      <c r="AH13577" s="31"/>
      <c r="AI13577" s="31"/>
      <c r="AJ13577" s="31"/>
      <c r="AK13577" s="31"/>
      <c r="AL13577" s="31"/>
      <c r="AO13577" s="376"/>
    </row>
    <row r="13578" spans="1:41" x14ac:dyDescent="0.3">
      <c r="A13578" s="99" t="s">
        <v>122</v>
      </c>
      <c r="B13578" s="92" t="s">
        <v>3872</v>
      </c>
      <c r="C13578" s="93" t="s">
        <v>3873</v>
      </c>
      <c r="D13578" s="93" t="s">
        <v>1201</v>
      </c>
      <c r="E13578" s="94">
        <v>46651</v>
      </c>
      <c r="F13578" s="93"/>
      <c r="G13578" s="93"/>
      <c r="H13578" s="93" t="s">
        <v>1190</v>
      </c>
      <c r="I13578" s="99"/>
      <c r="J13578" s="99"/>
      <c r="K13578" s="99"/>
      <c r="L13578" s="99"/>
      <c r="M13578" s="99"/>
      <c r="N13578" s="99"/>
      <c r="O13578" s="99"/>
      <c r="P13578" s="99"/>
      <c r="Q13578" s="99"/>
      <c r="R13578" s="99"/>
      <c r="S13578" s="99"/>
      <c r="T13578" s="99"/>
      <c r="U13578" s="99"/>
      <c r="V13578" s="99"/>
      <c r="W13578" s="99"/>
      <c r="X13578" s="99"/>
      <c r="Y13578" s="99"/>
      <c r="Z13578" s="99"/>
      <c r="AA13578" s="99"/>
      <c r="AB13578" s="99"/>
      <c r="AC13578" s="99"/>
      <c r="AD13578" s="99"/>
      <c r="AE13578" s="99"/>
      <c r="AF13578" s="99"/>
      <c r="AG13578" s="99"/>
      <c r="AH13578" s="31"/>
      <c r="AI13578" s="31"/>
      <c r="AJ13578" s="31"/>
      <c r="AK13578" s="31"/>
      <c r="AL13578" s="31"/>
      <c r="AO13578" s="376"/>
    </row>
    <row r="13579" spans="1:41" x14ac:dyDescent="0.25">
      <c r="A13579" s="91" t="s">
        <v>122</v>
      </c>
      <c r="B13579" s="92" t="s">
        <v>19284</v>
      </c>
      <c r="C13579" s="93" t="s">
        <v>19285</v>
      </c>
      <c r="D13579" s="93" t="s">
        <v>1201</v>
      </c>
      <c r="E13579" s="94">
        <v>46582</v>
      </c>
      <c r="F13579" s="93"/>
      <c r="G13579" s="93"/>
      <c r="H13579" s="93"/>
      <c r="I13579" s="99"/>
      <c r="J13579" s="99"/>
      <c r="K13579" s="99"/>
      <c r="L13579" s="99"/>
      <c r="M13579" s="99"/>
      <c r="N13579" s="99"/>
      <c r="O13579" s="99"/>
      <c r="P13579" s="99"/>
      <c r="Q13579" s="99"/>
      <c r="R13579" s="99"/>
      <c r="S13579" s="99"/>
      <c r="T13579" s="99"/>
      <c r="U13579" s="99"/>
      <c r="V13579" s="99"/>
      <c r="W13579" s="99"/>
      <c r="X13579" s="99"/>
      <c r="Y13579" s="99"/>
      <c r="Z13579" s="99"/>
      <c r="AA13579" s="99"/>
      <c r="AB13579" s="99"/>
      <c r="AC13579" s="99"/>
      <c r="AD13579" s="99"/>
      <c r="AE13579" s="99"/>
      <c r="AF13579" s="99"/>
      <c r="AG13579" s="99"/>
      <c r="AH13579" s="31"/>
      <c r="AI13579" s="31"/>
      <c r="AJ13579" s="31"/>
      <c r="AK13579" s="31"/>
      <c r="AL13579" s="31"/>
      <c r="AO13579" s="376"/>
    </row>
    <row r="13580" spans="1:41" x14ac:dyDescent="0.25">
      <c r="A13580" s="44" t="s">
        <v>122</v>
      </c>
      <c r="B13580" s="44" t="s">
        <v>17283</v>
      </c>
      <c r="C13580" s="45" t="s">
        <v>17368</v>
      </c>
      <c r="D13580" s="93" t="s">
        <v>17443</v>
      </c>
      <c r="E13580" s="45" t="s">
        <v>9839</v>
      </c>
      <c r="F13580" s="93"/>
      <c r="G13580" s="93"/>
      <c r="H13580" s="93"/>
      <c r="I13580" s="99"/>
      <c r="J13580" s="99"/>
      <c r="K13580" s="99"/>
      <c r="L13580" s="99"/>
      <c r="M13580" s="99"/>
      <c r="N13580" s="99"/>
      <c r="O13580" s="99"/>
      <c r="P13580" s="99"/>
      <c r="Q13580" s="99"/>
      <c r="R13580" s="99"/>
      <c r="S13580" s="99"/>
      <c r="T13580" s="99"/>
      <c r="U13580" s="99"/>
      <c r="V13580" s="99"/>
      <c r="W13580" s="99"/>
      <c r="X13580" s="99"/>
      <c r="Y13580" s="99"/>
      <c r="Z13580" s="99"/>
      <c r="AA13580" s="99"/>
      <c r="AB13580" s="99"/>
      <c r="AC13580" s="99"/>
      <c r="AD13580" s="99"/>
      <c r="AE13580" s="99"/>
      <c r="AF13580" s="99"/>
      <c r="AG13580" s="99"/>
      <c r="AH13580" s="31"/>
      <c r="AI13580" s="31"/>
      <c r="AJ13580" s="31"/>
      <c r="AK13580" s="31"/>
      <c r="AL13580" s="31"/>
      <c r="AO13580" s="376"/>
    </row>
    <row r="13581" spans="1:41" x14ac:dyDescent="0.25">
      <c r="A13581" s="44" t="s">
        <v>122</v>
      </c>
      <c r="B13581" s="44" t="s">
        <v>3043</v>
      </c>
      <c r="C13581" s="45">
        <v>230901</v>
      </c>
      <c r="D13581" s="45" t="s">
        <v>11363</v>
      </c>
      <c r="E13581" s="45" t="s">
        <v>7871</v>
      </c>
      <c r="AO13581" s="376"/>
    </row>
    <row r="13582" spans="1:41" x14ac:dyDescent="0.25">
      <c r="A13582" s="44" t="s">
        <v>122</v>
      </c>
      <c r="B13582" s="44" t="s">
        <v>944</v>
      </c>
      <c r="C13582" s="45">
        <v>240303</v>
      </c>
      <c r="D13582" s="45" t="s">
        <v>11363</v>
      </c>
      <c r="E13582" s="45" t="s">
        <v>2593</v>
      </c>
      <c r="AO13582" s="376"/>
    </row>
    <row r="13583" spans="1:41" x14ac:dyDescent="0.25">
      <c r="A13583" s="44" t="s">
        <v>122</v>
      </c>
      <c r="B13583" s="44" t="s">
        <v>9248</v>
      </c>
      <c r="C13583" s="45">
        <v>260105</v>
      </c>
      <c r="D13583" s="45" t="s">
        <v>11363</v>
      </c>
      <c r="E13583" s="45" t="s">
        <v>17625</v>
      </c>
      <c r="AO13583" s="376"/>
    </row>
    <row r="13584" spans="1:41" x14ac:dyDescent="0.25">
      <c r="A13584" s="44" t="s">
        <v>122</v>
      </c>
      <c r="B13584" s="44" t="s">
        <v>17463</v>
      </c>
      <c r="C13584" s="45">
        <v>260202</v>
      </c>
      <c r="D13584" s="45" t="s">
        <v>11363</v>
      </c>
      <c r="E13584" s="45" t="s">
        <v>9238</v>
      </c>
      <c r="AO13584" s="376"/>
    </row>
    <row r="13585" spans="1:41" x14ac:dyDescent="0.25">
      <c r="A13585" s="91" t="s">
        <v>17187</v>
      </c>
      <c r="B13585" s="57" t="s">
        <v>17204</v>
      </c>
      <c r="C13585" s="62">
        <v>2515</v>
      </c>
      <c r="D13585" s="62" t="s">
        <v>20886</v>
      </c>
      <c r="E13585" s="60">
        <v>47149</v>
      </c>
      <c r="F13585" s="32"/>
      <c r="G13585" s="32"/>
      <c r="H13585" s="32"/>
      <c r="I13585" s="31"/>
      <c r="J13585" s="31"/>
      <c r="K13585" s="31"/>
      <c r="L13585" s="31"/>
      <c r="M13585" s="31"/>
      <c r="N13585" s="31"/>
      <c r="O13585" s="31"/>
      <c r="P13585" s="31"/>
      <c r="Q13585" s="31"/>
      <c r="R13585" s="31"/>
      <c r="S13585" s="31"/>
      <c r="T13585" s="31"/>
      <c r="U13585" s="31"/>
      <c r="V13585" s="31"/>
      <c r="W13585" s="31"/>
      <c r="X13585" s="31"/>
      <c r="Y13585" s="31"/>
      <c r="Z13585" s="31"/>
      <c r="AA13585" s="31"/>
      <c r="AB13585" s="31"/>
      <c r="AC13585" s="31"/>
      <c r="AD13585" s="31"/>
      <c r="AE13585" s="31"/>
      <c r="AF13585" s="31"/>
      <c r="AG13585" s="31"/>
      <c r="AH13585" s="31"/>
      <c r="AI13585" s="31"/>
      <c r="AJ13585" s="31"/>
      <c r="AK13585" s="31"/>
      <c r="AL13585" s="31"/>
      <c r="AO13585" s="376"/>
    </row>
    <row r="13586" spans="1:41" x14ac:dyDescent="0.25">
      <c r="A13586" s="44" t="s">
        <v>5543</v>
      </c>
      <c r="B13586" s="44" t="s">
        <v>21434</v>
      </c>
      <c r="C13586" s="45" t="s">
        <v>13058</v>
      </c>
      <c r="D13586" s="45" t="s">
        <v>21447</v>
      </c>
      <c r="E13586" s="46">
        <v>46418</v>
      </c>
      <c r="AO13586" s="376"/>
    </row>
    <row r="13587" spans="1:41" x14ac:dyDescent="0.25">
      <c r="A13587" s="44" t="s">
        <v>18171</v>
      </c>
      <c r="B13587" s="44" t="s">
        <v>931</v>
      </c>
      <c r="C13587" s="45">
        <v>260101</v>
      </c>
      <c r="D13587" s="45" t="s">
        <v>11363</v>
      </c>
      <c r="E13587" s="45" t="s">
        <v>8292</v>
      </c>
      <c r="AO13587" s="376"/>
    </row>
    <row r="13588" spans="1:41" x14ac:dyDescent="0.25">
      <c r="A13588" s="44" t="s">
        <v>18171</v>
      </c>
      <c r="B13588" s="44" t="s">
        <v>17463</v>
      </c>
      <c r="C13588" s="45">
        <v>260202</v>
      </c>
      <c r="D13588" s="45" t="s">
        <v>11363</v>
      </c>
      <c r="E13588" s="45" t="s">
        <v>9238</v>
      </c>
      <c r="AO13588" s="376"/>
    </row>
    <row r="13589" spans="1:41" x14ac:dyDescent="0.25">
      <c r="A13589" s="44" t="s">
        <v>18171</v>
      </c>
      <c r="B13589" s="44" t="s">
        <v>9248</v>
      </c>
      <c r="C13589" s="45">
        <v>260105</v>
      </c>
      <c r="D13589" s="45" t="s">
        <v>11363</v>
      </c>
      <c r="E13589" s="45" t="s">
        <v>17625</v>
      </c>
      <c r="AO13589" s="376"/>
    </row>
    <row r="13590" spans="1:41" x14ac:dyDescent="0.25">
      <c r="A13590" s="44" t="s">
        <v>21815</v>
      </c>
      <c r="B13590" s="44" t="s">
        <v>9248</v>
      </c>
      <c r="C13590" s="45">
        <v>260105</v>
      </c>
      <c r="D13590" s="45" t="s">
        <v>11363</v>
      </c>
      <c r="E13590" s="45" t="s">
        <v>17625</v>
      </c>
      <c r="AO13590" s="376"/>
    </row>
    <row r="13591" spans="1:41" x14ac:dyDescent="0.25">
      <c r="A13591" s="44" t="s">
        <v>9507</v>
      </c>
      <c r="B13591" s="92" t="s">
        <v>9602</v>
      </c>
      <c r="C13591" s="45" t="s">
        <v>9334</v>
      </c>
      <c r="D13591" s="93" t="s">
        <v>9601</v>
      </c>
      <c r="E13591" s="94">
        <v>46568</v>
      </c>
      <c r="F13591" s="93"/>
      <c r="G13591" s="93"/>
      <c r="H13591" s="93"/>
      <c r="I13591" s="99"/>
      <c r="J13591" s="99"/>
      <c r="K13591" s="99"/>
      <c r="L13591" s="99"/>
      <c r="M13591" s="99"/>
      <c r="N13591" s="99"/>
      <c r="O13591" s="99"/>
      <c r="P13591" s="99"/>
      <c r="Q13591" s="99"/>
      <c r="R13591" s="99"/>
      <c r="S13591" s="99"/>
      <c r="T13591" s="99"/>
      <c r="U13591" s="99"/>
      <c r="V13591" s="99"/>
      <c r="W13591" s="99"/>
      <c r="X13591" s="99"/>
      <c r="Y13591" s="99"/>
      <c r="Z13591" s="99"/>
      <c r="AA13591" s="99"/>
      <c r="AB13591" s="99"/>
      <c r="AC13591" s="99"/>
      <c r="AD13591" s="99"/>
      <c r="AE13591" s="99"/>
      <c r="AF13591" s="99"/>
      <c r="AG13591" s="99"/>
      <c r="AH13591" s="31"/>
      <c r="AI13591" s="31"/>
      <c r="AJ13591" s="31"/>
      <c r="AK13591" s="31"/>
      <c r="AL13591" s="31"/>
      <c r="AO13591" s="376"/>
    </row>
    <row r="13592" spans="1:41" x14ac:dyDescent="0.3">
      <c r="A13592" s="333" t="s">
        <v>11076</v>
      </c>
      <c r="B13592" s="333" t="s">
        <v>1161</v>
      </c>
      <c r="C13592" s="125" t="s">
        <v>10225</v>
      </c>
      <c r="D13592" s="32" t="s">
        <v>20309</v>
      </c>
      <c r="E13592" s="125" t="s">
        <v>2593</v>
      </c>
      <c r="F13592" s="125" t="s">
        <v>1190</v>
      </c>
      <c r="G13592" s="125" t="s">
        <v>1190</v>
      </c>
      <c r="AO13592" s="376"/>
    </row>
    <row r="13593" spans="1:41" x14ac:dyDescent="0.25">
      <c r="A13593" s="44" t="s">
        <v>5340</v>
      </c>
      <c r="B13593" s="44" t="s">
        <v>2350</v>
      </c>
      <c r="C13593" s="45">
        <v>220105</v>
      </c>
      <c r="D13593" s="45" t="s">
        <v>11363</v>
      </c>
      <c r="E13593" s="45" t="s">
        <v>2593</v>
      </c>
      <c r="AO13593" s="376"/>
    </row>
    <row r="13594" spans="1:41" x14ac:dyDescent="0.25">
      <c r="A13594" s="44" t="s">
        <v>4077</v>
      </c>
      <c r="B13594" s="44" t="s">
        <v>9888</v>
      </c>
      <c r="C13594" s="45" t="s">
        <v>9890</v>
      </c>
      <c r="D13594" s="45" t="s">
        <v>11204</v>
      </c>
      <c r="E13594" s="45" t="s">
        <v>2593</v>
      </c>
      <c r="F13594" s="93"/>
      <c r="G13594" s="93"/>
      <c r="H13594" s="93"/>
      <c r="I13594" s="99"/>
      <c r="J13594" s="99"/>
      <c r="K13594" s="99"/>
      <c r="L13594" s="99"/>
      <c r="M13594" s="99"/>
      <c r="N13594" s="99"/>
      <c r="O13594" s="99"/>
      <c r="P13594" s="99"/>
      <c r="Q13594" s="99"/>
      <c r="R13594" s="99"/>
      <c r="S13594" s="99"/>
      <c r="T13594" s="99"/>
      <c r="U13594" s="99"/>
      <c r="V13594" s="99"/>
      <c r="W13594" s="99"/>
      <c r="X13594" s="99"/>
      <c r="Y13594" s="99"/>
      <c r="Z13594" s="99"/>
      <c r="AA13594" s="99"/>
      <c r="AB13594" s="99"/>
      <c r="AC13594" s="99"/>
      <c r="AD13594" s="99"/>
      <c r="AE13594" s="99"/>
      <c r="AF13594" s="99"/>
      <c r="AG13594" s="99"/>
      <c r="AH13594" s="31"/>
      <c r="AI13594" s="31"/>
      <c r="AJ13594" s="31"/>
      <c r="AK13594" s="31"/>
      <c r="AL13594" s="31"/>
      <c r="AO13594" s="376"/>
    </row>
    <row r="13595" spans="1:41" x14ac:dyDescent="0.25">
      <c r="A13595" s="44" t="s">
        <v>4077</v>
      </c>
      <c r="B13595" s="44" t="s">
        <v>2571</v>
      </c>
      <c r="C13595" s="45" t="s">
        <v>2572</v>
      </c>
      <c r="D13595" s="45" t="s">
        <v>11204</v>
      </c>
      <c r="E13595" s="45" t="s">
        <v>4824</v>
      </c>
      <c r="F13595" s="93"/>
      <c r="G13595" s="93"/>
      <c r="H13595" s="93"/>
      <c r="I13595" s="99"/>
      <c r="J13595" s="99"/>
      <c r="K13595" s="99"/>
      <c r="L13595" s="99"/>
      <c r="M13595" s="99"/>
      <c r="N13595" s="99"/>
      <c r="O13595" s="99"/>
      <c r="P13595" s="99"/>
      <c r="Q13595" s="99"/>
      <c r="R13595" s="99"/>
      <c r="S13595" s="99"/>
      <c r="T13595" s="99"/>
      <c r="U13595" s="99"/>
      <c r="V13595" s="99"/>
      <c r="W13595" s="99"/>
      <c r="X13595" s="99"/>
      <c r="Y13595" s="99"/>
      <c r="Z13595" s="99"/>
      <c r="AA13595" s="99"/>
      <c r="AB13595" s="99"/>
      <c r="AC13595" s="99"/>
      <c r="AD13595" s="99"/>
      <c r="AE13595" s="99"/>
      <c r="AF13595" s="99"/>
      <c r="AG13595" s="99"/>
      <c r="AH13595" s="31"/>
      <c r="AI13595" s="31"/>
      <c r="AJ13595" s="31"/>
      <c r="AK13595" s="31"/>
      <c r="AL13595" s="31"/>
      <c r="AO13595" s="376"/>
    </row>
    <row r="13596" spans="1:41" x14ac:dyDescent="0.25">
      <c r="A13596" s="44" t="s">
        <v>4077</v>
      </c>
      <c r="B13596" s="44" t="s">
        <v>2576</v>
      </c>
      <c r="C13596" s="45" t="s">
        <v>2574</v>
      </c>
      <c r="D13596" s="45" t="s">
        <v>11204</v>
      </c>
      <c r="E13596" s="45" t="s">
        <v>2575</v>
      </c>
      <c r="F13596" s="93"/>
      <c r="G13596" s="93"/>
      <c r="H13596" s="93"/>
      <c r="I13596" s="99"/>
      <c r="J13596" s="99"/>
      <c r="K13596" s="99"/>
      <c r="L13596" s="99"/>
      <c r="M13596" s="99"/>
      <c r="N13596" s="99"/>
      <c r="O13596" s="99"/>
      <c r="P13596" s="99"/>
      <c r="Q13596" s="99"/>
      <c r="R13596" s="99"/>
      <c r="S13596" s="99"/>
      <c r="T13596" s="99"/>
      <c r="U13596" s="99"/>
      <c r="V13596" s="99"/>
      <c r="W13596" s="99"/>
      <c r="X13596" s="99"/>
      <c r="Y13596" s="99"/>
      <c r="Z13596" s="99"/>
      <c r="AA13596" s="99"/>
      <c r="AB13596" s="99"/>
      <c r="AC13596" s="99"/>
      <c r="AD13596" s="99"/>
      <c r="AE13596" s="99"/>
      <c r="AF13596" s="99"/>
      <c r="AG13596" s="99"/>
      <c r="AH13596" s="31"/>
      <c r="AI13596" s="31"/>
      <c r="AJ13596" s="31"/>
      <c r="AK13596" s="31"/>
      <c r="AL13596" s="31"/>
      <c r="AO13596" s="376"/>
    </row>
    <row r="13597" spans="1:41" x14ac:dyDescent="0.25">
      <c r="A13597" s="44" t="s">
        <v>4077</v>
      </c>
      <c r="B13597" s="44" t="s">
        <v>2571</v>
      </c>
      <c r="C13597" s="45" t="s">
        <v>14149</v>
      </c>
      <c r="D13597" s="45" t="s">
        <v>11204</v>
      </c>
      <c r="E13597" s="45" t="s">
        <v>14150</v>
      </c>
      <c r="F13597" s="93"/>
      <c r="G13597" s="93"/>
      <c r="H13597" s="93"/>
      <c r="I13597" s="99"/>
      <c r="J13597" s="99"/>
      <c r="K13597" s="99"/>
      <c r="L13597" s="99"/>
      <c r="M13597" s="99"/>
      <c r="N13597" s="99"/>
      <c r="O13597" s="99"/>
      <c r="P13597" s="99"/>
      <c r="Q13597" s="99"/>
      <c r="R13597" s="99"/>
      <c r="S13597" s="99"/>
      <c r="T13597" s="99"/>
      <c r="U13597" s="99"/>
      <c r="V13597" s="99"/>
      <c r="W13597" s="99"/>
      <c r="X13597" s="99"/>
      <c r="Y13597" s="99"/>
      <c r="Z13597" s="99"/>
      <c r="AA13597" s="99"/>
      <c r="AB13597" s="99"/>
      <c r="AC13597" s="99"/>
      <c r="AD13597" s="99"/>
      <c r="AE13597" s="99"/>
      <c r="AF13597" s="99"/>
      <c r="AG13597" s="99"/>
      <c r="AH13597" s="31"/>
      <c r="AI13597" s="31"/>
      <c r="AJ13597" s="31"/>
      <c r="AK13597" s="31"/>
      <c r="AL13597" s="31"/>
      <c r="AO13597" s="376"/>
    </row>
    <row r="13598" spans="1:41" x14ac:dyDescent="0.25">
      <c r="A13598" s="44" t="s">
        <v>4077</v>
      </c>
      <c r="B13598" s="44" t="s">
        <v>9888</v>
      </c>
      <c r="C13598" s="45" t="s">
        <v>9890</v>
      </c>
      <c r="D13598" s="93" t="s">
        <v>17443</v>
      </c>
      <c r="E13598" s="45" t="s">
        <v>2593</v>
      </c>
      <c r="F13598" s="93"/>
      <c r="G13598" s="93"/>
      <c r="H13598" s="93"/>
      <c r="I13598" s="99"/>
      <c r="J13598" s="99"/>
      <c r="K13598" s="99"/>
      <c r="L13598" s="99"/>
      <c r="M13598" s="99"/>
      <c r="N13598" s="99"/>
      <c r="O13598" s="99"/>
      <c r="P13598" s="99"/>
      <c r="Q13598" s="99"/>
      <c r="R13598" s="99"/>
      <c r="S13598" s="99"/>
      <c r="T13598" s="99"/>
      <c r="U13598" s="99"/>
      <c r="V13598" s="99"/>
      <c r="W13598" s="99"/>
      <c r="X13598" s="99"/>
      <c r="Y13598" s="99"/>
      <c r="Z13598" s="99"/>
      <c r="AA13598" s="99"/>
      <c r="AB13598" s="99"/>
      <c r="AC13598" s="99"/>
      <c r="AD13598" s="99"/>
      <c r="AE13598" s="99"/>
      <c r="AF13598" s="99"/>
      <c r="AG13598" s="99"/>
      <c r="AH13598" s="31"/>
      <c r="AI13598" s="31"/>
      <c r="AJ13598" s="31"/>
      <c r="AK13598" s="31"/>
      <c r="AL13598" s="31"/>
      <c r="AO13598" s="376"/>
    </row>
    <row r="13599" spans="1:41" x14ac:dyDescent="0.25">
      <c r="A13599" s="44" t="s">
        <v>4077</v>
      </c>
      <c r="B13599" s="44" t="s">
        <v>4078</v>
      </c>
      <c r="C13599" s="45" t="s">
        <v>4079</v>
      </c>
      <c r="D13599" s="93" t="s">
        <v>17443</v>
      </c>
      <c r="E13599" s="45" t="s">
        <v>8334</v>
      </c>
      <c r="F13599" s="93"/>
      <c r="G13599" s="93"/>
      <c r="H13599" s="93"/>
      <c r="I13599" s="99"/>
      <c r="J13599" s="99"/>
      <c r="K13599" s="99"/>
      <c r="L13599" s="99"/>
      <c r="M13599" s="99"/>
      <c r="N13599" s="99"/>
      <c r="O13599" s="99"/>
      <c r="P13599" s="99"/>
      <c r="Q13599" s="99"/>
      <c r="R13599" s="99"/>
      <c r="S13599" s="99"/>
      <c r="T13599" s="99"/>
      <c r="U13599" s="99"/>
      <c r="V13599" s="99"/>
      <c r="W13599" s="99"/>
      <c r="X13599" s="99"/>
      <c r="Y13599" s="99"/>
      <c r="Z13599" s="99"/>
      <c r="AA13599" s="99"/>
      <c r="AB13599" s="99"/>
      <c r="AC13599" s="99"/>
      <c r="AD13599" s="99"/>
      <c r="AE13599" s="99"/>
      <c r="AF13599" s="99"/>
      <c r="AG13599" s="99"/>
      <c r="AH13599" s="31"/>
      <c r="AI13599" s="31"/>
      <c r="AJ13599" s="31"/>
      <c r="AK13599" s="31"/>
      <c r="AL13599" s="31"/>
      <c r="AO13599" s="376"/>
    </row>
    <row r="13600" spans="1:41" x14ac:dyDescent="0.25">
      <c r="A13600" s="44" t="s">
        <v>4077</v>
      </c>
      <c r="B13600" s="44" t="s">
        <v>2576</v>
      </c>
      <c r="C13600" s="45" t="s">
        <v>2574</v>
      </c>
      <c r="D13600" s="93" t="s">
        <v>17443</v>
      </c>
      <c r="E13600" s="45" t="s">
        <v>2575</v>
      </c>
      <c r="F13600" s="93"/>
      <c r="G13600" s="93"/>
      <c r="H13600" s="93"/>
      <c r="I13600" s="99"/>
      <c r="J13600" s="99"/>
      <c r="K13600" s="99"/>
      <c r="L13600" s="99"/>
      <c r="M13600" s="99"/>
      <c r="N13600" s="99"/>
      <c r="O13600" s="99"/>
      <c r="P13600" s="99"/>
      <c r="Q13600" s="99"/>
      <c r="R13600" s="99"/>
      <c r="S13600" s="99"/>
      <c r="T13600" s="99"/>
      <c r="U13600" s="99"/>
      <c r="V13600" s="99"/>
      <c r="W13600" s="99"/>
      <c r="X13600" s="99"/>
      <c r="Y13600" s="99"/>
      <c r="Z13600" s="99"/>
      <c r="AA13600" s="99"/>
      <c r="AB13600" s="99"/>
      <c r="AC13600" s="99"/>
      <c r="AD13600" s="99"/>
      <c r="AE13600" s="99"/>
      <c r="AF13600" s="99"/>
      <c r="AG13600" s="99"/>
      <c r="AH13600" s="31"/>
      <c r="AI13600" s="31"/>
      <c r="AJ13600" s="31"/>
      <c r="AK13600" s="31"/>
      <c r="AL13600" s="31"/>
      <c r="AO13600" s="376"/>
    </row>
    <row r="13601" spans="1:41" x14ac:dyDescent="0.25">
      <c r="A13601" s="44" t="s">
        <v>4077</v>
      </c>
      <c r="B13601" s="44" t="s">
        <v>2571</v>
      </c>
      <c r="C13601" s="45" t="s">
        <v>14149</v>
      </c>
      <c r="D13601" s="93" t="s">
        <v>17443</v>
      </c>
      <c r="E13601" s="45" t="s">
        <v>14150</v>
      </c>
      <c r="F13601" s="93"/>
      <c r="G13601" s="93"/>
      <c r="H13601" s="93"/>
      <c r="I13601" s="99"/>
      <c r="J13601" s="99"/>
      <c r="K13601" s="99"/>
      <c r="L13601" s="99"/>
      <c r="M13601" s="99"/>
      <c r="N13601" s="99"/>
      <c r="O13601" s="99"/>
      <c r="P13601" s="99"/>
      <c r="Q13601" s="99"/>
      <c r="R13601" s="99"/>
      <c r="S13601" s="99"/>
      <c r="T13601" s="99"/>
      <c r="U13601" s="99"/>
      <c r="V13601" s="99"/>
      <c r="W13601" s="99"/>
      <c r="X13601" s="99"/>
      <c r="Y13601" s="99"/>
      <c r="Z13601" s="99"/>
      <c r="AA13601" s="99"/>
      <c r="AB13601" s="99"/>
      <c r="AC13601" s="99"/>
      <c r="AD13601" s="99"/>
      <c r="AE13601" s="99"/>
      <c r="AF13601" s="99"/>
      <c r="AG13601" s="99"/>
      <c r="AH13601" s="31"/>
      <c r="AI13601" s="31"/>
      <c r="AJ13601" s="31"/>
      <c r="AK13601" s="31"/>
      <c r="AL13601" s="31"/>
      <c r="AO13601" s="376"/>
    </row>
    <row r="13602" spans="1:41" x14ac:dyDescent="0.25">
      <c r="A13602" s="44" t="s">
        <v>4077</v>
      </c>
      <c r="B13602" s="44" t="s">
        <v>4078</v>
      </c>
      <c r="C13602" s="45" t="s">
        <v>4079</v>
      </c>
      <c r="D13602" s="45" t="s">
        <v>9895</v>
      </c>
      <c r="E13602" s="46">
        <v>46418</v>
      </c>
      <c r="F13602" s="93"/>
      <c r="G13602" s="93"/>
      <c r="H13602" s="93"/>
      <c r="I13602" s="99"/>
      <c r="J13602" s="99"/>
      <c r="K13602" s="99"/>
      <c r="L13602" s="99"/>
      <c r="M13602" s="99"/>
      <c r="N13602" s="99"/>
      <c r="O13602" s="99"/>
      <c r="P13602" s="99"/>
      <c r="Q13602" s="99"/>
      <c r="R13602" s="99"/>
      <c r="S13602" s="99"/>
      <c r="T13602" s="99"/>
      <c r="U13602" s="99"/>
      <c r="V13602" s="99"/>
      <c r="W13602" s="99"/>
      <c r="X13602" s="99"/>
      <c r="Y13602" s="99"/>
      <c r="Z13602" s="99"/>
      <c r="AA13602" s="99"/>
      <c r="AB13602" s="99"/>
      <c r="AC13602" s="99"/>
      <c r="AD13602" s="99"/>
      <c r="AE13602" s="99"/>
      <c r="AF13602" s="99"/>
      <c r="AG13602" s="99"/>
      <c r="AH13602" s="31"/>
      <c r="AI13602" s="31"/>
      <c r="AJ13602" s="31"/>
      <c r="AK13602" s="31"/>
      <c r="AL13602" s="31"/>
      <c r="AO13602" s="376"/>
    </row>
    <row r="13603" spans="1:41" x14ac:dyDescent="0.25">
      <c r="A13603" s="44" t="s">
        <v>4077</v>
      </c>
      <c r="B13603" s="44" t="s">
        <v>2571</v>
      </c>
      <c r="C13603" s="45" t="s">
        <v>2572</v>
      </c>
      <c r="D13603" s="45" t="s">
        <v>9895</v>
      </c>
      <c r="E13603" s="45" t="s">
        <v>4825</v>
      </c>
      <c r="F13603" s="93"/>
      <c r="G13603" s="93"/>
      <c r="H13603" s="93"/>
      <c r="I13603" s="99"/>
      <c r="J13603" s="99"/>
      <c r="K13603" s="99"/>
      <c r="L13603" s="99"/>
      <c r="M13603" s="99"/>
      <c r="N13603" s="99"/>
      <c r="O13603" s="99"/>
      <c r="P13603" s="99"/>
      <c r="Q13603" s="99"/>
      <c r="R13603" s="99"/>
      <c r="S13603" s="99"/>
      <c r="T13603" s="99"/>
      <c r="U13603" s="99"/>
      <c r="V13603" s="99"/>
      <c r="W13603" s="99"/>
      <c r="X13603" s="99"/>
      <c r="Y13603" s="99"/>
      <c r="Z13603" s="99"/>
      <c r="AA13603" s="99"/>
      <c r="AB13603" s="99"/>
      <c r="AC13603" s="99"/>
      <c r="AD13603" s="99"/>
      <c r="AE13603" s="99"/>
      <c r="AF13603" s="99"/>
      <c r="AG13603" s="99"/>
      <c r="AH13603" s="31"/>
      <c r="AI13603" s="31"/>
      <c r="AJ13603" s="31"/>
      <c r="AK13603" s="31"/>
      <c r="AL13603" s="31"/>
      <c r="AO13603" s="376"/>
    </row>
    <row r="13604" spans="1:41" x14ac:dyDescent="0.25">
      <c r="A13604" s="44" t="s">
        <v>4077</v>
      </c>
      <c r="B13604" s="44" t="s">
        <v>2573</v>
      </c>
      <c r="C13604" s="45" t="s">
        <v>2574</v>
      </c>
      <c r="D13604" s="45" t="s">
        <v>9895</v>
      </c>
      <c r="E13604" s="45" t="s">
        <v>2575</v>
      </c>
      <c r="F13604" s="93"/>
      <c r="G13604" s="93"/>
      <c r="H13604" s="93"/>
      <c r="I13604" s="99"/>
      <c r="J13604" s="99"/>
      <c r="K13604" s="99"/>
      <c r="L13604" s="99"/>
      <c r="M13604" s="99"/>
      <c r="N13604" s="99"/>
      <c r="O13604" s="99"/>
      <c r="P13604" s="99"/>
      <c r="Q13604" s="99"/>
      <c r="R13604" s="99"/>
      <c r="S13604" s="99"/>
      <c r="T13604" s="99"/>
      <c r="U13604" s="99"/>
      <c r="V13604" s="99"/>
      <c r="W13604" s="99"/>
      <c r="X13604" s="99"/>
      <c r="Y13604" s="99"/>
      <c r="Z13604" s="99"/>
      <c r="AA13604" s="99"/>
      <c r="AB13604" s="99"/>
      <c r="AC13604" s="99"/>
      <c r="AD13604" s="99"/>
      <c r="AE13604" s="99"/>
      <c r="AF13604" s="99"/>
      <c r="AG13604" s="99"/>
      <c r="AH13604" s="31"/>
      <c r="AI13604" s="31"/>
      <c r="AJ13604" s="31"/>
      <c r="AK13604" s="31"/>
      <c r="AL13604" s="31"/>
      <c r="AO13604" s="376"/>
    </row>
    <row r="13605" spans="1:41" x14ac:dyDescent="0.25">
      <c r="A13605" s="44" t="s">
        <v>4077</v>
      </c>
      <c r="B13605" s="44" t="s">
        <v>9888</v>
      </c>
      <c r="C13605" s="45" t="s">
        <v>9890</v>
      </c>
      <c r="D13605" s="45" t="s">
        <v>9895</v>
      </c>
      <c r="E13605" s="45" t="s">
        <v>2593</v>
      </c>
      <c r="F13605" s="93"/>
      <c r="G13605" s="93"/>
      <c r="H13605" s="93"/>
      <c r="I13605" s="99"/>
      <c r="J13605" s="99"/>
      <c r="K13605" s="99"/>
      <c r="L13605" s="99"/>
      <c r="M13605" s="99"/>
      <c r="N13605" s="99"/>
      <c r="O13605" s="99"/>
      <c r="P13605" s="99"/>
      <c r="Q13605" s="99"/>
      <c r="R13605" s="99"/>
      <c r="S13605" s="99"/>
      <c r="T13605" s="99"/>
      <c r="U13605" s="99"/>
      <c r="V13605" s="99"/>
      <c r="W13605" s="99"/>
      <c r="X13605" s="99"/>
      <c r="Y13605" s="99"/>
      <c r="Z13605" s="99"/>
      <c r="AA13605" s="99"/>
      <c r="AB13605" s="99"/>
      <c r="AC13605" s="99"/>
      <c r="AD13605" s="99"/>
      <c r="AE13605" s="99"/>
      <c r="AF13605" s="99"/>
      <c r="AG13605" s="99"/>
      <c r="AH13605" s="31"/>
      <c r="AI13605" s="31"/>
      <c r="AJ13605" s="31"/>
      <c r="AK13605" s="31"/>
      <c r="AL13605" s="31"/>
      <c r="AO13605" s="376"/>
    </row>
    <row r="13606" spans="1:41" x14ac:dyDescent="0.25">
      <c r="A13606" s="44" t="s">
        <v>19405</v>
      </c>
      <c r="B13606" s="319" t="s">
        <v>19551</v>
      </c>
      <c r="C13606" s="318" t="s">
        <v>19779</v>
      </c>
      <c r="D13606" s="93" t="s">
        <v>19934</v>
      </c>
      <c r="E13606" s="320">
        <v>46568</v>
      </c>
      <c r="F13606" s="93"/>
      <c r="G13606" s="93"/>
      <c r="H13606" s="93"/>
      <c r="I13606" s="99"/>
      <c r="J13606" s="99"/>
      <c r="K13606" s="99"/>
      <c r="L13606" s="99"/>
      <c r="M13606" s="99"/>
      <c r="N13606" s="99"/>
      <c r="O13606" s="99"/>
      <c r="P13606" s="99"/>
      <c r="Q13606" s="99"/>
      <c r="R13606" s="99"/>
      <c r="S13606" s="99"/>
      <c r="T13606" s="99"/>
      <c r="U13606" s="99"/>
      <c r="V13606" s="99"/>
      <c r="W13606" s="99"/>
      <c r="X13606" s="99"/>
      <c r="Y13606" s="99"/>
      <c r="Z13606" s="99"/>
      <c r="AA13606" s="99"/>
      <c r="AB13606" s="99"/>
      <c r="AC13606" s="99"/>
      <c r="AD13606" s="99"/>
      <c r="AE13606" s="99"/>
      <c r="AF13606" s="99"/>
      <c r="AG13606" s="99"/>
      <c r="AH13606" s="31"/>
      <c r="AI13606" s="31"/>
      <c r="AJ13606" s="31"/>
      <c r="AK13606" s="31"/>
      <c r="AL13606" s="31"/>
      <c r="AO13606" s="376"/>
    </row>
    <row r="13607" spans="1:41" x14ac:dyDescent="0.25">
      <c r="A13607" s="44" t="s">
        <v>19405</v>
      </c>
      <c r="B13607" s="319" t="s">
        <v>19512</v>
      </c>
      <c r="C13607" s="318" t="s">
        <v>19780</v>
      </c>
      <c r="D13607" s="93" t="s">
        <v>19934</v>
      </c>
      <c r="E13607" s="320">
        <v>46630</v>
      </c>
      <c r="F13607" s="93"/>
      <c r="G13607" s="93"/>
      <c r="H13607" s="93"/>
      <c r="I13607" s="99"/>
      <c r="J13607" s="99"/>
      <c r="K13607" s="99"/>
      <c r="L13607" s="99"/>
      <c r="M13607" s="99"/>
      <c r="N13607" s="99"/>
      <c r="O13607" s="99"/>
      <c r="P13607" s="99"/>
      <c r="Q13607" s="99"/>
      <c r="R13607" s="99"/>
      <c r="S13607" s="99"/>
      <c r="T13607" s="99"/>
      <c r="U13607" s="99"/>
      <c r="V13607" s="99"/>
      <c r="W13607" s="99"/>
      <c r="X13607" s="99"/>
      <c r="Y13607" s="99"/>
      <c r="Z13607" s="99"/>
      <c r="AA13607" s="99"/>
      <c r="AB13607" s="99"/>
      <c r="AC13607" s="99"/>
      <c r="AD13607" s="99"/>
      <c r="AE13607" s="99"/>
      <c r="AF13607" s="99"/>
      <c r="AG13607" s="99"/>
      <c r="AH13607" s="31"/>
      <c r="AI13607" s="31"/>
      <c r="AJ13607" s="31"/>
      <c r="AK13607" s="31"/>
      <c r="AL13607" s="31"/>
      <c r="AO13607" s="376"/>
    </row>
    <row r="13608" spans="1:41" x14ac:dyDescent="0.25">
      <c r="A13608" s="44" t="s">
        <v>13470</v>
      </c>
      <c r="B13608" s="44" t="s">
        <v>21335</v>
      </c>
      <c r="C13608" s="45" t="s">
        <v>13465</v>
      </c>
      <c r="D13608" s="45" t="s">
        <v>21447</v>
      </c>
      <c r="E13608" s="46">
        <v>46538</v>
      </c>
      <c r="AO13608" s="376"/>
    </row>
    <row r="13609" spans="1:41" x14ac:dyDescent="0.25">
      <c r="A13609" s="44" t="s">
        <v>18172</v>
      </c>
      <c r="B13609" s="44" t="s">
        <v>10382</v>
      </c>
      <c r="C13609" s="45">
        <v>24050301</v>
      </c>
      <c r="D13609" s="45" t="s">
        <v>11363</v>
      </c>
      <c r="E13609" s="45" t="s">
        <v>5155</v>
      </c>
      <c r="AO13609" s="376"/>
    </row>
    <row r="13610" spans="1:41" x14ac:dyDescent="0.25">
      <c r="A13610" s="44" t="s">
        <v>8495</v>
      </c>
      <c r="B13610" s="44" t="s">
        <v>5592</v>
      </c>
      <c r="C13610" s="45" t="s">
        <v>8550</v>
      </c>
      <c r="D13610" s="32" t="s">
        <v>5559</v>
      </c>
      <c r="E13610" s="45" t="s">
        <v>20854</v>
      </c>
      <c r="F13610" s="32"/>
      <c r="G13610" s="32"/>
      <c r="H13610" s="32"/>
      <c r="I13610" s="31"/>
      <c r="J13610" s="31"/>
      <c r="K13610" s="31"/>
      <c r="L13610" s="31"/>
      <c r="M13610" s="31"/>
      <c r="N13610" s="31"/>
      <c r="O13610" s="31"/>
      <c r="P13610" s="31"/>
      <c r="Q13610" s="31"/>
      <c r="R13610" s="31"/>
      <c r="S13610" s="31"/>
      <c r="T13610" s="31"/>
      <c r="U13610" s="31"/>
      <c r="V13610" s="31"/>
      <c r="W13610" s="31"/>
      <c r="X13610" s="31"/>
      <c r="Y13610" s="31"/>
      <c r="Z13610" s="31"/>
      <c r="AA13610" s="31"/>
      <c r="AB13610" s="31"/>
      <c r="AC13610" s="31"/>
      <c r="AD13610" s="31"/>
      <c r="AE13610" s="31"/>
      <c r="AF13610" s="31"/>
      <c r="AG13610" s="31"/>
      <c r="AH13610" s="31"/>
      <c r="AI13610" s="31"/>
      <c r="AJ13610" s="31"/>
      <c r="AK13610" s="31"/>
      <c r="AL13610" s="31"/>
      <c r="AO13610" s="376"/>
    </row>
    <row r="13611" spans="1:41" x14ac:dyDescent="0.25">
      <c r="A13611" s="44" t="s">
        <v>8495</v>
      </c>
      <c r="B13611" s="44" t="s">
        <v>9902</v>
      </c>
      <c r="C13611" s="45" t="s">
        <v>9899</v>
      </c>
      <c r="D13611" s="32" t="s">
        <v>5559</v>
      </c>
      <c r="E13611" s="45" t="s">
        <v>20857</v>
      </c>
      <c r="F13611" s="32"/>
      <c r="G13611" s="32"/>
      <c r="H13611" s="32"/>
      <c r="I13611" s="31"/>
      <c r="J13611" s="31"/>
      <c r="K13611" s="31"/>
      <c r="L13611" s="31"/>
      <c r="M13611" s="31"/>
      <c r="N13611" s="31"/>
      <c r="O13611" s="31"/>
      <c r="P13611" s="31"/>
      <c r="Q13611" s="31"/>
      <c r="R13611" s="31"/>
      <c r="S13611" s="31"/>
      <c r="T13611" s="31"/>
      <c r="U13611" s="31"/>
      <c r="V13611" s="31"/>
      <c r="W13611" s="31"/>
      <c r="X13611" s="31"/>
      <c r="Y13611" s="31"/>
      <c r="Z13611" s="31"/>
      <c r="AA13611" s="31"/>
      <c r="AB13611" s="31"/>
      <c r="AC13611" s="31"/>
      <c r="AD13611" s="31"/>
      <c r="AE13611" s="31"/>
      <c r="AF13611" s="31"/>
      <c r="AG13611" s="31"/>
      <c r="AH13611" s="31"/>
      <c r="AI13611" s="31"/>
      <c r="AJ13611" s="31"/>
      <c r="AK13611" s="31"/>
      <c r="AL13611" s="31"/>
      <c r="AO13611" s="376"/>
    </row>
    <row r="13612" spans="1:41" x14ac:dyDescent="0.3">
      <c r="A13612" s="333" t="s">
        <v>4022</v>
      </c>
      <c r="B13612" s="333" t="s">
        <v>1162</v>
      </c>
      <c r="C13612" s="125" t="s">
        <v>8016</v>
      </c>
      <c r="D13612" s="32" t="s">
        <v>20309</v>
      </c>
      <c r="E13612" s="125" t="s">
        <v>7871</v>
      </c>
      <c r="F13612" s="125" t="s">
        <v>1189</v>
      </c>
      <c r="G13612" s="125" t="s">
        <v>1190</v>
      </c>
      <c r="AO13612" s="376"/>
    </row>
    <row r="13613" spans="1:41" x14ac:dyDescent="0.25">
      <c r="A13613" s="44" t="s">
        <v>10663</v>
      </c>
      <c r="B13613" s="44" t="s">
        <v>10361</v>
      </c>
      <c r="C13613" s="45">
        <v>24060302</v>
      </c>
      <c r="D13613" s="45" t="s">
        <v>11363</v>
      </c>
      <c r="E13613" s="45" t="s">
        <v>4962</v>
      </c>
      <c r="AO13613" s="376"/>
    </row>
    <row r="13614" spans="1:41" x14ac:dyDescent="0.25">
      <c r="A13614" s="44" t="s">
        <v>10663</v>
      </c>
      <c r="B13614" s="44" t="s">
        <v>17497</v>
      </c>
      <c r="C13614" s="45">
        <v>24060301</v>
      </c>
      <c r="D13614" s="45" t="s">
        <v>11363</v>
      </c>
      <c r="E13614" s="45" t="s">
        <v>4962</v>
      </c>
      <c r="AO13614" s="376"/>
    </row>
    <row r="13615" spans="1:41" x14ac:dyDescent="0.25">
      <c r="A13615" s="44" t="s">
        <v>19406</v>
      </c>
      <c r="B13615" s="319" t="s">
        <v>19515</v>
      </c>
      <c r="C13615" s="318" t="s">
        <v>19781</v>
      </c>
      <c r="D13615" s="93" t="s">
        <v>19934</v>
      </c>
      <c r="E13615" s="320">
        <v>46691</v>
      </c>
      <c r="F13615" s="93"/>
      <c r="G13615" s="93"/>
      <c r="H13615" s="93"/>
      <c r="I13615" s="99"/>
      <c r="J13615" s="99"/>
      <c r="K13615" s="99"/>
      <c r="L13615" s="99"/>
      <c r="M13615" s="99"/>
      <c r="N13615" s="99"/>
      <c r="O13615" s="99"/>
      <c r="P13615" s="99"/>
      <c r="Q13615" s="99"/>
      <c r="R13615" s="99"/>
      <c r="S13615" s="99"/>
      <c r="T13615" s="99"/>
      <c r="U13615" s="99"/>
      <c r="V13615" s="99"/>
      <c r="W13615" s="99"/>
      <c r="X13615" s="99"/>
      <c r="Y13615" s="99"/>
      <c r="Z13615" s="99"/>
      <c r="AA13615" s="99"/>
      <c r="AB13615" s="99"/>
      <c r="AC13615" s="99"/>
      <c r="AD13615" s="99"/>
      <c r="AE13615" s="99"/>
      <c r="AF13615" s="99"/>
      <c r="AG13615" s="99"/>
      <c r="AH13615" s="31"/>
      <c r="AI13615" s="31"/>
      <c r="AJ13615" s="31"/>
      <c r="AK13615" s="31"/>
      <c r="AL13615" s="31"/>
      <c r="AO13615" s="376"/>
    </row>
    <row r="13616" spans="1:41" x14ac:dyDescent="0.25">
      <c r="A13616" s="44" t="s">
        <v>66</v>
      </c>
      <c r="B13616" s="44" t="s">
        <v>4849</v>
      </c>
      <c r="C13616" s="45" t="s">
        <v>4861</v>
      </c>
      <c r="D13616" s="46" t="s">
        <v>21328</v>
      </c>
      <c r="E13616" s="46">
        <v>46615</v>
      </c>
      <c r="AO13616" s="376"/>
    </row>
    <row r="13617" spans="1:41" x14ac:dyDescent="0.25">
      <c r="A13617" s="44" t="s">
        <v>11194</v>
      </c>
      <c r="B13617" s="44" t="s">
        <v>11188</v>
      </c>
      <c r="C13617" s="45" t="s">
        <v>11896</v>
      </c>
      <c r="D13617" s="45" t="s">
        <v>11204</v>
      </c>
      <c r="E13617" s="45" t="s">
        <v>10349</v>
      </c>
      <c r="F13617" s="93"/>
      <c r="G13617" s="93"/>
      <c r="H13617" s="93"/>
      <c r="I13617" s="99"/>
      <c r="J13617" s="99"/>
      <c r="K13617" s="99"/>
      <c r="L13617" s="99"/>
      <c r="M13617" s="99"/>
      <c r="N13617" s="99"/>
      <c r="O13617" s="99"/>
      <c r="P13617" s="99"/>
      <c r="Q13617" s="99"/>
      <c r="R13617" s="99"/>
      <c r="S13617" s="99"/>
      <c r="T13617" s="99"/>
      <c r="U13617" s="99"/>
      <c r="V13617" s="99"/>
      <c r="W13617" s="99"/>
      <c r="X13617" s="99"/>
      <c r="Y13617" s="99"/>
      <c r="Z13617" s="99"/>
      <c r="AA13617" s="99"/>
      <c r="AB13617" s="99"/>
      <c r="AC13617" s="99"/>
      <c r="AD13617" s="99"/>
      <c r="AE13617" s="99"/>
      <c r="AF13617" s="99"/>
      <c r="AG13617" s="99"/>
      <c r="AH13617" s="31"/>
      <c r="AI13617" s="31"/>
      <c r="AJ13617" s="31"/>
      <c r="AK13617" s="31"/>
      <c r="AL13617" s="31"/>
      <c r="AO13617" s="376"/>
    </row>
    <row r="13618" spans="1:41" x14ac:dyDescent="0.25">
      <c r="A13618" s="44" t="s">
        <v>11194</v>
      </c>
      <c r="B13618" s="44" t="s">
        <v>11188</v>
      </c>
      <c r="C13618" s="45" t="s">
        <v>11896</v>
      </c>
      <c r="D13618" s="93" t="s">
        <v>17443</v>
      </c>
      <c r="E13618" s="45" t="s">
        <v>10349</v>
      </c>
      <c r="F13618" s="93"/>
      <c r="G13618" s="93"/>
      <c r="H13618" s="93"/>
      <c r="I13618" s="99"/>
      <c r="J13618" s="99"/>
      <c r="K13618" s="99"/>
      <c r="L13618" s="99"/>
      <c r="M13618" s="99"/>
      <c r="N13618" s="99"/>
      <c r="O13618" s="99"/>
      <c r="P13618" s="99"/>
      <c r="Q13618" s="99"/>
      <c r="R13618" s="99"/>
      <c r="S13618" s="99"/>
      <c r="T13618" s="99"/>
      <c r="U13618" s="99"/>
      <c r="V13618" s="99"/>
      <c r="W13618" s="99"/>
      <c r="X13618" s="99"/>
      <c r="Y13618" s="99"/>
      <c r="Z13618" s="99"/>
      <c r="AA13618" s="99"/>
      <c r="AB13618" s="99"/>
      <c r="AC13618" s="99"/>
      <c r="AD13618" s="99"/>
      <c r="AE13618" s="99"/>
      <c r="AF13618" s="99"/>
      <c r="AG13618" s="99"/>
      <c r="AH13618" s="31"/>
      <c r="AI13618" s="31"/>
      <c r="AJ13618" s="31"/>
      <c r="AK13618" s="31"/>
      <c r="AL13618" s="31"/>
      <c r="AO13618" s="376"/>
    </row>
    <row r="13619" spans="1:41" x14ac:dyDescent="0.25">
      <c r="A13619" s="44" t="s">
        <v>16490</v>
      </c>
      <c r="B13619" s="44" t="s">
        <v>21362</v>
      </c>
      <c r="C13619" s="45" t="s">
        <v>16468</v>
      </c>
      <c r="D13619" s="45" t="s">
        <v>21447</v>
      </c>
      <c r="E13619" s="46">
        <v>46752</v>
      </c>
      <c r="AO13619" s="376"/>
    </row>
    <row r="13620" spans="1:41" x14ac:dyDescent="0.25">
      <c r="A13620" s="44" t="s">
        <v>798</v>
      </c>
      <c r="B13620" s="44" t="s">
        <v>3475</v>
      </c>
      <c r="C13620" s="45">
        <v>230301</v>
      </c>
      <c r="D13620" s="45" t="s">
        <v>11363</v>
      </c>
      <c r="E13620" s="45" t="s">
        <v>5265</v>
      </c>
      <c r="AO13620" s="376"/>
    </row>
    <row r="13621" spans="1:41" x14ac:dyDescent="0.25">
      <c r="A13621" s="44" t="s">
        <v>3067</v>
      </c>
      <c r="B13621" s="44" t="s">
        <v>14843</v>
      </c>
      <c r="C13621" s="45" t="s">
        <v>7678</v>
      </c>
      <c r="D13621" s="367" t="s">
        <v>3696</v>
      </c>
      <c r="E13621" s="328">
        <f>DATE(2027,5,25)</f>
        <v>46532</v>
      </c>
      <c r="F13621" s="32"/>
      <c r="G13621" s="32"/>
      <c r="H13621" s="32"/>
      <c r="I13621" s="31"/>
      <c r="J13621" s="31"/>
      <c r="K13621" s="31"/>
      <c r="L13621" s="31"/>
      <c r="M13621" s="31"/>
      <c r="N13621" s="31"/>
      <c r="O13621" s="31"/>
      <c r="P13621" s="31"/>
      <c r="Q13621" s="31"/>
      <c r="R13621" s="31"/>
      <c r="S13621" s="31"/>
      <c r="T13621" s="31"/>
      <c r="U13621" s="31"/>
      <c r="V13621" s="31"/>
      <c r="W13621" s="31"/>
      <c r="X13621" s="31"/>
      <c r="Y13621" s="31"/>
      <c r="Z13621" s="31"/>
      <c r="AA13621" s="31"/>
      <c r="AB13621" s="31"/>
      <c r="AC13621" s="31"/>
      <c r="AD13621" s="31"/>
      <c r="AE13621" s="31"/>
      <c r="AF13621" s="31"/>
      <c r="AG13621" s="31"/>
      <c r="AH13621" s="31"/>
      <c r="AI13621" s="31"/>
      <c r="AJ13621" s="31"/>
      <c r="AK13621" s="31"/>
      <c r="AL13621" s="31"/>
      <c r="AO13621" s="376"/>
    </row>
    <row r="13622" spans="1:41" x14ac:dyDescent="0.3">
      <c r="A13622" s="333" t="s">
        <v>15407</v>
      </c>
      <c r="B13622" s="333" t="s">
        <v>4814</v>
      </c>
      <c r="C13622" s="125" t="s">
        <v>15585</v>
      </c>
      <c r="D13622" s="32" t="s">
        <v>20309</v>
      </c>
      <c r="E13622" s="125" t="s">
        <v>9839</v>
      </c>
      <c r="F13622" s="125" t="s">
        <v>1189</v>
      </c>
      <c r="G13622" s="125" t="s">
        <v>1190</v>
      </c>
      <c r="AO13622" s="376"/>
    </row>
    <row r="13623" spans="1:41" x14ac:dyDescent="0.25">
      <c r="A13623" s="44" t="s">
        <v>3537</v>
      </c>
      <c r="B13623" s="44" t="s">
        <v>3475</v>
      </c>
      <c r="C13623" s="45">
        <v>240301</v>
      </c>
      <c r="D13623" s="45" t="s">
        <v>11363</v>
      </c>
      <c r="E13623" s="45" t="s">
        <v>9249</v>
      </c>
      <c r="AO13623" s="376"/>
    </row>
    <row r="13624" spans="1:41" x14ac:dyDescent="0.25">
      <c r="A13624" s="44" t="s">
        <v>10664</v>
      </c>
      <c r="B13624" s="44" t="s">
        <v>3475</v>
      </c>
      <c r="C13624" s="45">
        <v>240301</v>
      </c>
      <c r="D13624" s="45" t="s">
        <v>11363</v>
      </c>
      <c r="E13624" s="45" t="s">
        <v>9249</v>
      </c>
      <c r="AO13624" s="376"/>
    </row>
    <row r="13625" spans="1:41" x14ac:dyDescent="0.25">
      <c r="A13625" s="44" t="s">
        <v>8916</v>
      </c>
      <c r="B13625" s="44" t="s">
        <v>14696</v>
      </c>
      <c r="C13625" s="45" t="s">
        <v>9165</v>
      </c>
      <c r="D13625" s="367" t="s">
        <v>3696</v>
      </c>
      <c r="E13625" s="328">
        <f>DATE(2027,5,30)</f>
        <v>46537</v>
      </c>
      <c r="F13625" s="32"/>
      <c r="G13625" s="32"/>
      <c r="H13625" s="32"/>
      <c r="I13625" s="31"/>
      <c r="J13625" s="31"/>
      <c r="K13625" s="31"/>
      <c r="L13625" s="31"/>
      <c r="M13625" s="31"/>
      <c r="N13625" s="31"/>
      <c r="O13625" s="31"/>
      <c r="P13625" s="31"/>
      <c r="Q13625" s="31"/>
      <c r="R13625" s="31"/>
      <c r="S13625" s="31"/>
      <c r="T13625" s="31"/>
      <c r="U13625" s="31"/>
      <c r="V13625" s="31"/>
      <c r="W13625" s="31"/>
      <c r="X13625" s="31"/>
      <c r="Y13625" s="31"/>
      <c r="Z13625" s="31"/>
      <c r="AA13625" s="31"/>
      <c r="AB13625" s="31"/>
      <c r="AC13625" s="31"/>
      <c r="AD13625" s="31"/>
      <c r="AE13625" s="31"/>
      <c r="AF13625" s="31"/>
      <c r="AG13625" s="31"/>
      <c r="AH13625" s="31"/>
      <c r="AI13625" s="31"/>
      <c r="AJ13625" s="31"/>
      <c r="AK13625" s="31"/>
      <c r="AL13625" s="31"/>
      <c r="AO13625" s="376"/>
    </row>
    <row r="13626" spans="1:41" x14ac:dyDescent="0.25">
      <c r="A13626" s="44" t="s">
        <v>8917</v>
      </c>
      <c r="B13626" s="44" t="s">
        <v>14712</v>
      </c>
      <c r="C13626" s="45" t="s">
        <v>9166</v>
      </c>
      <c r="D13626" s="367" t="s">
        <v>3696</v>
      </c>
      <c r="E13626" s="328">
        <f>DATE(2027,10,11)</f>
        <v>46671</v>
      </c>
      <c r="F13626" s="32"/>
      <c r="G13626" s="32"/>
      <c r="H13626" s="32"/>
      <c r="I13626" s="31"/>
      <c r="J13626" s="31"/>
      <c r="K13626" s="31"/>
      <c r="L13626" s="31"/>
      <c r="M13626" s="31"/>
      <c r="N13626" s="31"/>
      <c r="O13626" s="31"/>
      <c r="P13626" s="31"/>
      <c r="Q13626" s="31"/>
      <c r="R13626" s="31"/>
      <c r="S13626" s="31"/>
      <c r="T13626" s="31"/>
      <c r="U13626" s="31"/>
      <c r="V13626" s="31"/>
      <c r="W13626" s="31"/>
      <c r="X13626" s="31"/>
      <c r="Y13626" s="31"/>
      <c r="Z13626" s="31"/>
      <c r="AA13626" s="31"/>
      <c r="AB13626" s="31"/>
      <c r="AC13626" s="31"/>
      <c r="AD13626" s="31"/>
      <c r="AE13626" s="31"/>
      <c r="AF13626" s="31"/>
      <c r="AG13626" s="31"/>
      <c r="AH13626" s="31"/>
      <c r="AI13626" s="31"/>
      <c r="AJ13626" s="31"/>
      <c r="AK13626" s="31"/>
      <c r="AL13626" s="31"/>
      <c r="AO13626" s="376"/>
    </row>
    <row r="13627" spans="1:41" x14ac:dyDescent="0.25">
      <c r="A13627" s="44" t="s">
        <v>8918</v>
      </c>
      <c r="B13627" s="44" t="s">
        <v>14797</v>
      </c>
      <c r="C13627" s="45" t="s">
        <v>9167</v>
      </c>
      <c r="D13627" s="367" t="s">
        <v>3696</v>
      </c>
      <c r="E13627" s="328">
        <f>DATE(2027,4,14)</f>
        <v>46491</v>
      </c>
      <c r="F13627" s="32"/>
      <c r="G13627" s="32"/>
      <c r="H13627" s="32"/>
      <c r="I13627" s="31"/>
      <c r="J13627" s="31"/>
      <c r="K13627" s="31"/>
      <c r="L13627" s="31"/>
      <c r="M13627" s="31"/>
      <c r="N13627" s="31"/>
      <c r="O13627" s="31"/>
      <c r="P13627" s="31"/>
      <c r="Q13627" s="31"/>
      <c r="R13627" s="31"/>
      <c r="S13627" s="31"/>
      <c r="T13627" s="31"/>
      <c r="U13627" s="31"/>
      <c r="V13627" s="31"/>
      <c r="W13627" s="31"/>
      <c r="X13627" s="31"/>
      <c r="Y13627" s="31"/>
      <c r="Z13627" s="31"/>
      <c r="AA13627" s="31"/>
      <c r="AB13627" s="31"/>
      <c r="AC13627" s="31"/>
      <c r="AD13627" s="31"/>
      <c r="AE13627" s="31"/>
      <c r="AF13627" s="31"/>
      <c r="AG13627" s="31"/>
      <c r="AH13627" s="31"/>
      <c r="AI13627" s="31"/>
      <c r="AJ13627" s="31"/>
      <c r="AK13627" s="31"/>
      <c r="AL13627" s="31"/>
      <c r="AO13627" s="376"/>
    </row>
    <row r="13628" spans="1:41" x14ac:dyDescent="0.25">
      <c r="A13628" s="44" t="s">
        <v>18173</v>
      </c>
      <c r="B13628" s="44" t="s">
        <v>5134</v>
      </c>
      <c r="C13628" s="45">
        <v>220802</v>
      </c>
      <c r="D13628" s="45" t="s">
        <v>11363</v>
      </c>
      <c r="E13628" s="45" t="s">
        <v>4966</v>
      </c>
      <c r="AO13628" s="376"/>
    </row>
    <row r="13629" spans="1:41" x14ac:dyDescent="0.25">
      <c r="A13629" s="44" t="s">
        <v>18173</v>
      </c>
      <c r="B13629" s="44" t="s">
        <v>10355</v>
      </c>
      <c r="C13629" s="45">
        <v>240403</v>
      </c>
      <c r="D13629" s="45" t="s">
        <v>11363</v>
      </c>
      <c r="E13629" s="45" t="s">
        <v>5037</v>
      </c>
      <c r="AO13629" s="376"/>
    </row>
    <row r="13630" spans="1:41" x14ac:dyDescent="0.25">
      <c r="A13630" s="44" t="s">
        <v>18173</v>
      </c>
      <c r="B13630" s="44" t="s">
        <v>9248</v>
      </c>
      <c r="C13630" s="45">
        <v>260105</v>
      </c>
      <c r="D13630" s="45" t="s">
        <v>11363</v>
      </c>
      <c r="E13630" s="45" t="s">
        <v>17625</v>
      </c>
      <c r="AO13630" s="376"/>
    </row>
    <row r="13631" spans="1:41" x14ac:dyDescent="0.25">
      <c r="A13631" s="44" t="s">
        <v>14547</v>
      </c>
      <c r="B13631" s="44" t="s">
        <v>2522</v>
      </c>
      <c r="C13631" s="45" t="s">
        <v>14548</v>
      </c>
      <c r="D13631" s="46" t="s">
        <v>21328</v>
      </c>
      <c r="E13631" s="46">
        <v>46527</v>
      </c>
      <c r="AO13631" s="376"/>
    </row>
    <row r="13632" spans="1:41" x14ac:dyDescent="0.25">
      <c r="A13632" s="44" t="s">
        <v>11990</v>
      </c>
      <c r="B13632" s="44" t="s">
        <v>2350</v>
      </c>
      <c r="C13632" s="45">
        <v>230105</v>
      </c>
      <c r="D13632" s="45" t="s">
        <v>11363</v>
      </c>
      <c r="E13632" s="45" t="s">
        <v>5265</v>
      </c>
      <c r="AO13632" s="376"/>
    </row>
    <row r="13633" spans="1:41" x14ac:dyDescent="0.25">
      <c r="A13633" s="44" t="s">
        <v>13111</v>
      </c>
      <c r="B13633" s="44" t="s">
        <v>21434</v>
      </c>
      <c r="C13633" s="45" t="s">
        <v>13058</v>
      </c>
      <c r="D13633" s="45" t="s">
        <v>21447</v>
      </c>
      <c r="E13633" s="46">
        <v>46418</v>
      </c>
      <c r="AO13633" s="376"/>
    </row>
    <row r="13634" spans="1:41" x14ac:dyDescent="0.25">
      <c r="A13634" s="44" t="s">
        <v>587</v>
      </c>
      <c r="B13634" s="44" t="s">
        <v>21431</v>
      </c>
      <c r="C13634" s="45" t="s">
        <v>7997</v>
      </c>
      <c r="D13634" s="45" t="s">
        <v>21447</v>
      </c>
      <c r="E13634" s="46">
        <v>46630</v>
      </c>
      <c r="AO13634" s="376"/>
    </row>
    <row r="13635" spans="1:41" x14ac:dyDescent="0.25">
      <c r="A13635" s="44" t="s">
        <v>15894</v>
      </c>
      <c r="B13635" s="44" t="s">
        <v>2350</v>
      </c>
      <c r="C13635" s="45">
        <v>250106</v>
      </c>
      <c r="D13635" s="45" t="s">
        <v>11363</v>
      </c>
      <c r="E13635" s="45" t="s">
        <v>11887</v>
      </c>
      <c r="AO13635" s="376"/>
    </row>
    <row r="13636" spans="1:41" x14ac:dyDescent="0.25">
      <c r="A13636" s="44" t="s">
        <v>16807</v>
      </c>
      <c r="B13636" s="44" t="s">
        <v>16808</v>
      </c>
      <c r="C13636" s="45" t="s">
        <v>17065</v>
      </c>
      <c r="D13636" s="367" t="s">
        <v>3696</v>
      </c>
      <c r="E13636" s="328">
        <f>DATE(2029,10,20)</f>
        <v>47411</v>
      </c>
      <c r="F13636" s="32"/>
      <c r="G13636" s="32"/>
      <c r="H13636" s="32"/>
      <c r="I13636" s="31"/>
      <c r="J13636" s="31"/>
      <c r="K13636" s="31"/>
      <c r="L13636" s="31"/>
      <c r="M13636" s="31"/>
      <c r="N13636" s="31"/>
      <c r="O13636" s="31"/>
      <c r="P13636" s="31"/>
      <c r="Q13636" s="31"/>
      <c r="R13636" s="31"/>
      <c r="S13636" s="31"/>
      <c r="T13636" s="31"/>
      <c r="U13636" s="31"/>
      <c r="V13636" s="31"/>
      <c r="W13636" s="31"/>
      <c r="X13636" s="31"/>
      <c r="Y13636" s="31"/>
      <c r="Z13636" s="31"/>
      <c r="AA13636" s="31"/>
      <c r="AB13636" s="31"/>
      <c r="AC13636" s="31"/>
      <c r="AD13636" s="31"/>
      <c r="AE13636" s="31"/>
      <c r="AF13636" s="31"/>
      <c r="AG13636" s="31"/>
      <c r="AH13636" s="31"/>
      <c r="AI13636" s="31"/>
      <c r="AJ13636" s="31"/>
      <c r="AK13636" s="31"/>
      <c r="AL13636" s="31"/>
      <c r="AO13636" s="376"/>
    </row>
    <row r="13637" spans="1:41" x14ac:dyDescent="0.25">
      <c r="A13637" s="44" t="s">
        <v>21816</v>
      </c>
      <c r="B13637" s="44" t="s">
        <v>9248</v>
      </c>
      <c r="C13637" s="45">
        <v>260105</v>
      </c>
      <c r="D13637" s="45" t="s">
        <v>11363</v>
      </c>
      <c r="E13637" s="45" t="s">
        <v>17625</v>
      </c>
      <c r="AO13637" s="376"/>
    </row>
    <row r="13638" spans="1:41" x14ac:dyDescent="0.25">
      <c r="A13638" s="44" t="s">
        <v>12393</v>
      </c>
      <c r="B13638" s="44" t="s">
        <v>12111</v>
      </c>
      <c r="C13638" s="45">
        <v>13.25</v>
      </c>
      <c r="D13638" s="45" t="s">
        <v>12549</v>
      </c>
      <c r="E13638" s="46">
        <v>47664</v>
      </c>
      <c r="F13638" s="45"/>
      <c r="G13638" s="93"/>
      <c r="H13638" s="93"/>
      <c r="I13638" s="99"/>
      <c r="J13638" s="99"/>
      <c r="K13638" s="99"/>
      <c r="L13638" s="99"/>
      <c r="M13638" s="99"/>
      <c r="N13638" s="99"/>
      <c r="O13638" s="99"/>
      <c r="P13638" s="99"/>
      <c r="Q13638" s="99"/>
      <c r="R13638" s="99"/>
      <c r="S13638" s="99"/>
      <c r="T13638" s="99"/>
      <c r="U13638" s="99"/>
      <c r="V13638" s="99"/>
      <c r="W13638" s="99"/>
      <c r="X13638" s="99"/>
      <c r="Y13638" s="99"/>
      <c r="Z13638" s="99"/>
      <c r="AA13638" s="99"/>
      <c r="AB13638" s="99"/>
      <c r="AC13638" s="99"/>
      <c r="AD13638" s="99"/>
      <c r="AE13638" s="99"/>
      <c r="AF13638" s="99"/>
      <c r="AG13638" s="99"/>
      <c r="AH13638" s="31"/>
      <c r="AI13638" s="31"/>
      <c r="AJ13638" s="31"/>
      <c r="AK13638" s="31"/>
      <c r="AL13638" s="31"/>
      <c r="AO13638" s="376"/>
    </row>
    <row r="13639" spans="1:41" x14ac:dyDescent="0.3">
      <c r="A13639" s="57" t="s">
        <v>17248</v>
      </c>
      <c r="B13639" s="57" t="s">
        <v>11572</v>
      </c>
      <c r="C13639" s="62" t="s">
        <v>11573</v>
      </c>
      <c r="D13639" s="62" t="s">
        <v>20886</v>
      </c>
      <c r="E13639" s="368" t="s">
        <v>9707</v>
      </c>
      <c r="F13639" s="32"/>
      <c r="G13639" s="32"/>
      <c r="H13639" s="32"/>
      <c r="I13639" s="31"/>
      <c r="J13639" s="31"/>
      <c r="K13639" s="31"/>
      <c r="L13639" s="31"/>
      <c r="M13639" s="31"/>
      <c r="N13639" s="31"/>
      <c r="O13639" s="31"/>
      <c r="P13639" s="31"/>
      <c r="Q13639" s="31"/>
      <c r="R13639" s="31"/>
      <c r="S13639" s="31"/>
      <c r="T13639" s="31"/>
      <c r="U13639" s="31"/>
      <c r="V13639" s="31"/>
      <c r="W13639" s="31"/>
      <c r="X13639" s="31"/>
      <c r="Y13639" s="31"/>
      <c r="Z13639" s="31"/>
      <c r="AA13639" s="31"/>
      <c r="AB13639" s="31"/>
      <c r="AC13639" s="31"/>
      <c r="AD13639" s="31"/>
      <c r="AE13639" s="31"/>
      <c r="AF13639" s="31"/>
      <c r="AG13639" s="31"/>
      <c r="AH13639" s="31"/>
      <c r="AI13639" s="31"/>
      <c r="AJ13639" s="31"/>
      <c r="AK13639" s="31"/>
      <c r="AL13639" s="31"/>
      <c r="AO13639" s="376"/>
    </row>
    <row r="13640" spans="1:41" x14ac:dyDescent="0.25">
      <c r="A13640" s="44" t="s">
        <v>18174</v>
      </c>
      <c r="B13640" s="44" t="s">
        <v>5134</v>
      </c>
      <c r="C13640" s="45">
        <v>250802</v>
      </c>
      <c r="D13640" s="45" t="s">
        <v>11363</v>
      </c>
      <c r="E13640" s="45" t="s">
        <v>9880</v>
      </c>
      <c r="AO13640" s="376"/>
    </row>
    <row r="13641" spans="1:41" x14ac:dyDescent="0.3">
      <c r="A13641" s="57" t="s">
        <v>11583</v>
      </c>
      <c r="B13641" s="57" t="s">
        <v>11572</v>
      </c>
      <c r="C13641" s="62" t="s">
        <v>11573</v>
      </c>
      <c r="D13641" s="62" t="s">
        <v>20886</v>
      </c>
      <c r="E13641" s="368" t="s">
        <v>9707</v>
      </c>
      <c r="F13641" s="32"/>
      <c r="G13641" s="32"/>
      <c r="H13641" s="32"/>
      <c r="I13641" s="31"/>
      <c r="J13641" s="31"/>
      <c r="K13641" s="31"/>
      <c r="L13641" s="31"/>
      <c r="M13641" s="31"/>
      <c r="N13641" s="31"/>
      <c r="O13641" s="31"/>
      <c r="P13641" s="31"/>
      <c r="Q13641" s="31"/>
      <c r="R13641" s="31"/>
      <c r="S13641" s="31"/>
      <c r="T13641" s="31"/>
      <c r="U13641" s="31"/>
      <c r="V13641" s="31"/>
      <c r="W13641" s="31"/>
      <c r="X13641" s="31"/>
      <c r="Y13641" s="31"/>
      <c r="Z13641" s="31"/>
      <c r="AA13641" s="31"/>
      <c r="AB13641" s="31"/>
      <c r="AC13641" s="31"/>
      <c r="AD13641" s="31"/>
      <c r="AE13641" s="31"/>
      <c r="AF13641" s="31"/>
      <c r="AG13641" s="31"/>
      <c r="AH13641" s="31"/>
      <c r="AI13641" s="31"/>
      <c r="AJ13641" s="31"/>
      <c r="AK13641" s="31"/>
      <c r="AL13641" s="31"/>
      <c r="AO13641" s="376"/>
    </row>
    <row r="13642" spans="1:41" x14ac:dyDescent="0.25">
      <c r="A13642" s="44" t="s">
        <v>8208</v>
      </c>
      <c r="B13642" s="44" t="s">
        <v>21385</v>
      </c>
      <c r="C13642" s="45" t="s">
        <v>8134</v>
      </c>
      <c r="D13642" s="45" t="s">
        <v>21447</v>
      </c>
      <c r="E13642" s="46">
        <v>46477</v>
      </c>
      <c r="AO13642" s="376"/>
    </row>
    <row r="13643" spans="1:41" x14ac:dyDescent="0.25">
      <c r="A13643" s="44" t="s">
        <v>2294</v>
      </c>
      <c r="B13643" s="44" t="s">
        <v>21365</v>
      </c>
      <c r="C13643" s="45" t="s">
        <v>8133</v>
      </c>
      <c r="D13643" s="45" t="s">
        <v>21447</v>
      </c>
      <c r="E13643" s="46">
        <v>46752</v>
      </c>
      <c r="AO13643" s="376"/>
    </row>
    <row r="13644" spans="1:41" x14ac:dyDescent="0.25">
      <c r="A13644" s="44" t="s">
        <v>2294</v>
      </c>
      <c r="B13644" s="92" t="s">
        <v>12068</v>
      </c>
      <c r="C13644" s="93" t="s">
        <v>12038</v>
      </c>
      <c r="D13644" s="93" t="s">
        <v>1201</v>
      </c>
      <c r="E13644" s="94">
        <v>47208</v>
      </c>
      <c r="F13644" s="93"/>
      <c r="G13644" s="93"/>
      <c r="H13644" s="93"/>
      <c r="I13644" s="99"/>
      <c r="J13644" s="99"/>
      <c r="K13644" s="99"/>
      <c r="L13644" s="99"/>
      <c r="M13644" s="99"/>
      <c r="N13644" s="99"/>
      <c r="O13644" s="99"/>
      <c r="P13644" s="99"/>
      <c r="Q13644" s="99"/>
      <c r="R13644" s="99"/>
      <c r="S13644" s="99"/>
      <c r="T13644" s="99"/>
      <c r="U13644" s="99"/>
      <c r="V13644" s="99"/>
      <c r="W13644" s="99"/>
      <c r="X13644" s="99"/>
      <c r="Y13644" s="99"/>
      <c r="Z13644" s="99"/>
      <c r="AA13644" s="99"/>
      <c r="AB13644" s="99"/>
      <c r="AC13644" s="99"/>
      <c r="AD13644" s="99"/>
      <c r="AE13644" s="99"/>
      <c r="AF13644" s="99"/>
      <c r="AG13644" s="99"/>
      <c r="AH13644" s="31"/>
      <c r="AI13644" s="31"/>
      <c r="AJ13644" s="31"/>
      <c r="AK13644" s="31"/>
      <c r="AL13644" s="31"/>
      <c r="AO13644" s="376"/>
    </row>
    <row r="13645" spans="1:41" x14ac:dyDescent="0.25">
      <c r="A13645" s="44" t="s">
        <v>19407</v>
      </c>
      <c r="B13645" s="319" t="s">
        <v>19549</v>
      </c>
      <c r="C13645" s="318" t="s">
        <v>19782</v>
      </c>
      <c r="D13645" s="93" t="s">
        <v>19934</v>
      </c>
      <c r="E13645" s="320">
        <v>47177</v>
      </c>
      <c r="F13645" s="93"/>
      <c r="G13645" s="93"/>
      <c r="H13645" s="93"/>
      <c r="I13645" s="99"/>
      <c r="J13645" s="99"/>
      <c r="K13645" s="99"/>
      <c r="L13645" s="99"/>
      <c r="M13645" s="99"/>
      <c r="N13645" s="99"/>
      <c r="O13645" s="99"/>
      <c r="P13645" s="99"/>
      <c r="Q13645" s="99"/>
      <c r="R13645" s="99"/>
      <c r="S13645" s="99"/>
      <c r="T13645" s="99"/>
      <c r="U13645" s="99"/>
      <c r="V13645" s="99"/>
      <c r="W13645" s="99"/>
      <c r="X13645" s="99"/>
      <c r="Y13645" s="99"/>
      <c r="Z13645" s="99"/>
      <c r="AA13645" s="99"/>
      <c r="AB13645" s="99"/>
      <c r="AC13645" s="99"/>
      <c r="AD13645" s="99"/>
      <c r="AE13645" s="99"/>
      <c r="AF13645" s="99"/>
      <c r="AG13645" s="99"/>
      <c r="AH13645" s="31"/>
      <c r="AI13645" s="31"/>
      <c r="AJ13645" s="31"/>
      <c r="AK13645" s="31"/>
      <c r="AL13645" s="31"/>
      <c r="AO13645" s="376"/>
    </row>
    <row r="13646" spans="1:41" x14ac:dyDescent="0.3">
      <c r="A13646" s="333" t="s">
        <v>8411</v>
      </c>
      <c r="B13646" s="333" t="s">
        <v>15582</v>
      </c>
      <c r="C13646" s="125" t="s">
        <v>12850</v>
      </c>
      <c r="D13646" s="32" t="s">
        <v>20309</v>
      </c>
      <c r="E13646" s="125" t="s">
        <v>5332</v>
      </c>
      <c r="F13646" s="125" t="s">
        <v>1190</v>
      </c>
      <c r="G13646" s="125" t="s">
        <v>1190</v>
      </c>
      <c r="AO13646" s="376"/>
    </row>
    <row r="13647" spans="1:41" x14ac:dyDescent="0.3">
      <c r="A13647" s="333" t="s">
        <v>8411</v>
      </c>
      <c r="B13647" s="333" t="s">
        <v>12848</v>
      </c>
      <c r="C13647" s="125" t="s">
        <v>12849</v>
      </c>
      <c r="D13647" s="32" t="s">
        <v>20309</v>
      </c>
      <c r="E13647" s="125" t="s">
        <v>5332</v>
      </c>
      <c r="F13647" s="125" t="s">
        <v>1190</v>
      </c>
      <c r="G13647" s="125" t="s">
        <v>1190</v>
      </c>
      <c r="AO13647" s="376"/>
    </row>
    <row r="13648" spans="1:41" x14ac:dyDescent="0.25">
      <c r="A13648" s="44" t="s">
        <v>8411</v>
      </c>
      <c r="B13648" s="44" t="s">
        <v>240</v>
      </c>
      <c r="C13648" s="45" t="s">
        <v>11164</v>
      </c>
      <c r="D13648" s="45" t="s">
        <v>11204</v>
      </c>
      <c r="E13648" s="45" t="s">
        <v>2593</v>
      </c>
      <c r="F13648" s="93"/>
      <c r="G13648" s="93"/>
      <c r="H13648" s="93"/>
      <c r="I13648" s="99"/>
      <c r="J13648" s="99"/>
      <c r="K13648" s="99"/>
      <c r="L13648" s="99"/>
      <c r="M13648" s="99"/>
      <c r="N13648" s="99"/>
      <c r="O13648" s="99"/>
      <c r="P13648" s="99"/>
      <c r="Q13648" s="99"/>
      <c r="R13648" s="99"/>
      <c r="S13648" s="99"/>
      <c r="T13648" s="99"/>
      <c r="U13648" s="99"/>
      <c r="V13648" s="99"/>
      <c r="W13648" s="99"/>
      <c r="X13648" s="99"/>
      <c r="Y13648" s="99"/>
      <c r="Z13648" s="99"/>
      <c r="AA13648" s="99"/>
      <c r="AB13648" s="99"/>
      <c r="AC13648" s="99"/>
      <c r="AD13648" s="99"/>
      <c r="AE13648" s="99"/>
      <c r="AF13648" s="99"/>
      <c r="AG13648" s="99"/>
      <c r="AH13648" s="31"/>
      <c r="AI13648" s="31"/>
      <c r="AJ13648" s="31"/>
      <c r="AK13648" s="31"/>
      <c r="AL13648" s="31"/>
      <c r="AO13648" s="376"/>
    </row>
    <row r="13649" spans="1:41" x14ac:dyDescent="0.25">
      <c r="A13649" s="44" t="s">
        <v>8411</v>
      </c>
      <c r="B13649" s="44" t="s">
        <v>240</v>
      </c>
      <c r="C13649" s="45" t="s">
        <v>11164</v>
      </c>
      <c r="D13649" s="93" t="s">
        <v>17443</v>
      </c>
      <c r="E13649" s="45" t="s">
        <v>2593</v>
      </c>
      <c r="F13649" s="93"/>
      <c r="G13649" s="93"/>
      <c r="H13649" s="93"/>
      <c r="I13649" s="99"/>
      <c r="J13649" s="99"/>
      <c r="K13649" s="99"/>
      <c r="L13649" s="99"/>
      <c r="M13649" s="99"/>
      <c r="N13649" s="99"/>
      <c r="O13649" s="99"/>
      <c r="P13649" s="99"/>
      <c r="Q13649" s="99"/>
      <c r="R13649" s="99"/>
      <c r="S13649" s="99"/>
      <c r="T13649" s="99"/>
      <c r="U13649" s="99"/>
      <c r="V13649" s="99"/>
      <c r="W13649" s="99"/>
      <c r="X13649" s="99"/>
      <c r="Y13649" s="99"/>
      <c r="Z13649" s="99"/>
      <c r="AA13649" s="99"/>
      <c r="AB13649" s="99"/>
      <c r="AC13649" s="99"/>
      <c r="AD13649" s="99"/>
      <c r="AE13649" s="99"/>
      <c r="AF13649" s="99"/>
      <c r="AG13649" s="99"/>
      <c r="AH13649" s="31"/>
      <c r="AI13649" s="31"/>
      <c r="AJ13649" s="31"/>
      <c r="AK13649" s="31"/>
      <c r="AL13649" s="31"/>
      <c r="AO13649" s="376"/>
    </row>
    <row r="13650" spans="1:41" x14ac:dyDescent="0.25">
      <c r="A13650" s="44" t="s">
        <v>8411</v>
      </c>
      <c r="B13650" s="44" t="s">
        <v>3043</v>
      </c>
      <c r="C13650" s="45">
        <v>230901</v>
      </c>
      <c r="D13650" s="45" t="s">
        <v>11363</v>
      </c>
      <c r="E13650" s="45" t="s">
        <v>7871</v>
      </c>
      <c r="AO13650" s="376"/>
    </row>
    <row r="13651" spans="1:41" x14ac:dyDescent="0.25">
      <c r="A13651" s="44" t="s">
        <v>8411</v>
      </c>
      <c r="B13651" s="44" t="s">
        <v>9248</v>
      </c>
      <c r="C13651" s="45">
        <v>240101</v>
      </c>
      <c r="D13651" s="45" t="s">
        <v>11363</v>
      </c>
      <c r="E13651" s="45" t="s">
        <v>9249</v>
      </c>
      <c r="AO13651" s="376"/>
    </row>
    <row r="13652" spans="1:41" x14ac:dyDescent="0.25">
      <c r="A13652" s="44" t="s">
        <v>8411</v>
      </c>
      <c r="B13652" s="44" t="s">
        <v>10355</v>
      </c>
      <c r="C13652" s="45">
        <v>240403</v>
      </c>
      <c r="D13652" s="45" t="s">
        <v>11363</v>
      </c>
      <c r="E13652" s="45" t="s">
        <v>5037</v>
      </c>
      <c r="AO13652" s="376"/>
    </row>
    <row r="13653" spans="1:41" x14ac:dyDescent="0.25">
      <c r="A13653" s="44" t="s">
        <v>8234</v>
      </c>
      <c r="B13653" s="44" t="s">
        <v>12102</v>
      </c>
      <c r="C13653" s="45">
        <v>21.24</v>
      </c>
      <c r="D13653" s="45" t="s">
        <v>12549</v>
      </c>
      <c r="E13653" s="46">
        <v>47299</v>
      </c>
      <c r="F13653" s="45" t="s">
        <v>1335</v>
      </c>
      <c r="G13653" s="93"/>
      <c r="H13653" s="93"/>
      <c r="I13653" s="99"/>
      <c r="J13653" s="99"/>
      <c r="K13653" s="99"/>
      <c r="L13653" s="99"/>
      <c r="M13653" s="99"/>
      <c r="N13653" s="99"/>
      <c r="O13653" s="99"/>
      <c r="P13653" s="99"/>
      <c r="Q13653" s="99"/>
      <c r="R13653" s="99"/>
      <c r="S13653" s="99"/>
      <c r="T13653" s="99"/>
      <c r="U13653" s="99"/>
      <c r="V13653" s="99"/>
      <c r="W13653" s="99"/>
      <c r="X13653" s="99"/>
      <c r="Y13653" s="99"/>
      <c r="Z13653" s="99"/>
      <c r="AA13653" s="99"/>
      <c r="AB13653" s="99"/>
      <c r="AC13653" s="99"/>
      <c r="AD13653" s="99"/>
      <c r="AE13653" s="99"/>
      <c r="AF13653" s="99"/>
      <c r="AG13653" s="99"/>
      <c r="AH13653" s="31"/>
      <c r="AI13653" s="31"/>
      <c r="AJ13653" s="31"/>
      <c r="AK13653" s="31"/>
      <c r="AL13653" s="31"/>
      <c r="AO13653" s="376"/>
    </row>
    <row r="13654" spans="1:41" x14ac:dyDescent="0.25">
      <c r="A13654" s="44" t="s">
        <v>8234</v>
      </c>
      <c r="B13654" s="44" t="s">
        <v>12103</v>
      </c>
      <c r="C13654" s="45">
        <v>22.24</v>
      </c>
      <c r="D13654" s="45" t="s">
        <v>12549</v>
      </c>
      <c r="E13654" s="46">
        <v>47299</v>
      </c>
      <c r="F13654" s="45" t="s">
        <v>1335</v>
      </c>
      <c r="G13654" s="93"/>
      <c r="H13654" s="93"/>
      <c r="I13654" s="99"/>
      <c r="J13654" s="99"/>
      <c r="K13654" s="99"/>
      <c r="L13654" s="99"/>
      <c r="M13654" s="99"/>
      <c r="N13654" s="99"/>
      <c r="O13654" s="99"/>
      <c r="P13654" s="99"/>
      <c r="Q13654" s="99"/>
      <c r="R13654" s="99"/>
      <c r="S13654" s="99"/>
      <c r="T13654" s="99"/>
      <c r="U13654" s="99"/>
      <c r="V13654" s="99"/>
      <c r="W13654" s="99"/>
      <c r="X13654" s="99"/>
      <c r="Y13654" s="99"/>
      <c r="Z13654" s="99"/>
      <c r="AA13654" s="99"/>
      <c r="AB13654" s="99"/>
      <c r="AC13654" s="99"/>
      <c r="AD13654" s="99"/>
      <c r="AE13654" s="99"/>
      <c r="AF13654" s="99"/>
      <c r="AG13654" s="99"/>
      <c r="AH13654" s="31"/>
      <c r="AI13654" s="31"/>
      <c r="AJ13654" s="31"/>
      <c r="AK13654" s="31"/>
      <c r="AL13654" s="31"/>
      <c r="AO13654" s="376"/>
    </row>
    <row r="13655" spans="1:41" x14ac:dyDescent="0.25">
      <c r="A13655" s="76" t="s">
        <v>8234</v>
      </c>
      <c r="B13655" s="44" t="s">
        <v>16073</v>
      </c>
      <c r="C13655" s="45">
        <v>44.26</v>
      </c>
      <c r="D13655" s="45" t="s">
        <v>12549</v>
      </c>
      <c r="E13655" s="46">
        <v>47787</v>
      </c>
      <c r="F13655" s="45" t="s">
        <v>1335</v>
      </c>
      <c r="G13655" s="93"/>
      <c r="H13655" s="93"/>
      <c r="I13655" s="99"/>
      <c r="J13655" s="99"/>
      <c r="K13655" s="99"/>
      <c r="L13655" s="99"/>
      <c r="M13655" s="99"/>
      <c r="N13655" s="99"/>
      <c r="O13655" s="99"/>
      <c r="P13655" s="99"/>
      <c r="Q13655" s="99"/>
      <c r="R13655" s="99"/>
      <c r="S13655" s="99"/>
      <c r="T13655" s="99"/>
      <c r="U13655" s="99"/>
      <c r="V13655" s="99"/>
      <c r="W13655" s="99"/>
      <c r="X13655" s="99"/>
      <c r="Y13655" s="99"/>
      <c r="Z13655" s="99"/>
      <c r="AA13655" s="99"/>
      <c r="AB13655" s="99"/>
      <c r="AC13655" s="99"/>
      <c r="AD13655" s="99"/>
      <c r="AE13655" s="99"/>
      <c r="AF13655" s="99"/>
      <c r="AG13655" s="99"/>
      <c r="AH13655" s="31"/>
      <c r="AI13655" s="31"/>
      <c r="AJ13655" s="31"/>
      <c r="AK13655" s="31"/>
      <c r="AL13655" s="31"/>
      <c r="AO13655" s="376"/>
    </row>
    <row r="13656" spans="1:41" x14ac:dyDescent="0.25">
      <c r="A13656" s="44" t="s">
        <v>8234</v>
      </c>
      <c r="B13656" s="44" t="s">
        <v>21433</v>
      </c>
      <c r="C13656" s="45" t="s">
        <v>8135</v>
      </c>
      <c r="D13656" s="45" t="s">
        <v>21447</v>
      </c>
      <c r="E13656" s="46">
        <v>46418</v>
      </c>
      <c r="AO13656" s="376"/>
    </row>
    <row r="13657" spans="1:41" x14ac:dyDescent="0.25">
      <c r="A13657" s="44" t="s">
        <v>8234</v>
      </c>
      <c r="B13657" s="44" t="s">
        <v>2522</v>
      </c>
      <c r="C13657" s="45" t="s">
        <v>14549</v>
      </c>
      <c r="D13657" s="46" t="s">
        <v>21328</v>
      </c>
      <c r="E13657" s="46">
        <v>46527</v>
      </c>
      <c r="AO13657" s="376"/>
    </row>
    <row r="13658" spans="1:41" x14ac:dyDescent="0.25">
      <c r="A13658" s="44" t="s">
        <v>2425</v>
      </c>
      <c r="B13658" s="44" t="s">
        <v>2350</v>
      </c>
      <c r="C13658" s="45">
        <v>230105</v>
      </c>
      <c r="D13658" s="45" t="s">
        <v>11363</v>
      </c>
      <c r="E13658" s="45" t="s">
        <v>5265</v>
      </c>
      <c r="AO13658" s="376"/>
    </row>
    <row r="13659" spans="1:41" x14ac:dyDescent="0.25">
      <c r="A13659" s="44" t="s">
        <v>8919</v>
      </c>
      <c r="B13659" s="44" t="s">
        <v>15075</v>
      </c>
      <c r="C13659" s="45" t="s">
        <v>9168</v>
      </c>
      <c r="D13659" s="367" t="s">
        <v>3696</v>
      </c>
      <c r="E13659" s="328">
        <f>DATE(2027,12,28)</f>
        <v>46749</v>
      </c>
      <c r="F13659" s="32"/>
      <c r="G13659" s="32"/>
      <c r="H13659" s="32"/>
      <c r="I13659" s="31"/>
      <c r="J13659" s="31"/>
      <c r="K13659" s="31"/>
      <c r="L13659" s="31"/>
      <c r="M13659" s="31"/>
      <c r="N13659" s="31"/>
      <c r="O13659" s="31"/>
      <c r="P13659" s="31"/>
      <c r="Q13659" s="31"/>
      <c r="R13659" s="31"/>
      <c r="S13659" s="31"/>
      <c r="T13659" s="31"/>
      <c r="U13659" s="31"/>
      <c r="V13659" s="31"/>
      <c r="W13659" s="31"/>
      <c r="X13659" s="31"/>
      <c r="Y13659" s="31"/>
      <c r="Z13659" s="31"/>
      <c r="AA13659" s="31"/>
      <c r="AB13659" s="31"/>
      <c r="AC13659" s="31"/>
      <c r="AD13659" s="31"/>
      <c r="AE13659" s="31"/>
      <c r="AF13659" s="31"/>
      <c r="AG13659" s="31"/>
      <c r="AH13659" s="31"/>
      <c r="AI13659" s="31"/>
      <c r="AJ13659" s="31"/>
      <c r="AK13659" s="31"/>
      <c r="AL13659" s="31"/>
      <c r="AO13659" s="376"/>
    </row>
    <row r="13660" spans="1:41" x14ac:dyDescent="0.25">
      <c r="A13660" s="44" t="s">
        <v>8920</v>
      </c>
      <c r="B13660" s="44" t="s">
        <v>15054</v>
      </c>
      <c r="C13660" s="45" t="s">
        <v>6645</v>
      </c>
      <c r="D13660" s="367" t="s">
        <v>3696</v>
      </c>
      <c r="E13660" s="328">
        <f>DATE(2027,3,17)</f>
        <v>46463</v>
      </c>
      <c r="F13660" s="32"/>
      <c r="G13660" s="32"/>
      <c r="H13660" s="32"/>
      <c r="I13660" s="31"/>
      <c r="J13660" s="31"/>
      <c r="K13660" s="31"/>
      <c r="L13660" s="31"/>
      <c r="M13660" s="31"/>
      <c r="N13660" s="31"/>
      <c r="O13660" s="31"/>
      <c r="P13660" s="31"/>
      <c r="Q13660" s="31"/>
      <c r="R13660" s="31"/>
      <c r="S13660" s="31"/>
      <c r="T13660" s="31"/>
      <c r="U13660" s="31"/>
      <c r="V13660" s="31"/>
      <c r="W13660" s="31"/>
      <c r="X13660" s="31"/>
      <c r="Y13660" s="31"/>
      <c r="Z13660" s="31"/>
      <c r="AA13660" s="31"/>
      <c r="AB13660" s="31"/>
      <c r="AC13660" s="31"/>
      <c r="AD13660" s="31"/>
      <c r="AE13660" s="31"/>
      <c r="AF13660" s="31"/>
      <c r="AG13660" s="31"/>
      <c r="AH13660" s="31"/>
      <c r="AI13660" s="31"/>
      <c r="AJ13660" s="31"/>
      <c r="AK13660" s="31"/>
      <c r="AL13660" s="31"/>
      <c r="AO13660" s="376"/>
    </row>
    <row r="13661" spans="1:41" x14ac:dyDescent="0.3">
      <c r="A13661" s="333" t="s">
        <v>20287</v>
      </c>
      <c r="B13661" s="333" t="s">
        <v>3862</v>
      </c>
      <c r="C13661" s="125" t="s">
        <v>10972</v>
      </c>
      <c r="D13661" s="32" t="s">
        <v>20309</v>
      </c>
      <c r="E13661" s="125" t="s">
        <v>5037</v>
      </c>
      <c r="F13661" s="125" t="s">
        <v>1189</v>
      </c>
      <c r="G13661" s="125" t="s">
        <v>1190</v>
      </c>
      <c r="AO13661" s="376"/>
    </row>
    <row r="13662" spans="1:41" x14ac:dyDescent="0.3">
      <c r="A13662" s="333" t="s">
        <v>20287</v>
      </c>
      <c r="B13662" s="333" t="s">
        <v>4816</v>
      </c>
      <c r="C13662" s="125" t="s">
        <v>16160</v>
      </c>
      <c r="D13662" s="32" t="s">
        <v>20309</v>
      </c>
      <c r="E13662" s="125" t="s">
        <v>4972</v>
      </c>
      <c r="F13662" s="125" t="s">
        <v>1189</v>
      </c>
      <c r="G13662" s="125" t="s">
        <v>1190</v>
      </c>
      <c r="AO13662" s="376"/>
    </row>
    <row r="13663" spans="1:41" x14ac:dyDescent="0.3">
      <c r="A13663" s="333" t="s">
        <v>20287</v>
      </c>
      <c r="B13663" s="333" t="s">
        <v>6928</v>
      </c>
      <c r="C13663" s="125" t="s">
        <v>19094</v>
      </c>
      <c r="D13663" s="32" t="s">
        <v>20309</v>
      </c>
      <c r="E13663" s="125" t="s">
        <v>9249</v>
      </c>
      <c r="F13663" s="125" t="s">
        <v>1189</v>
      </c>
      <c r="G13663" s="125" t="s">
        <v>1190</v>
      </c>
      <c r="AO13663" s="376"/>
    </row>
    <row r="13664" spans="1:41" x14ac:dyDescent="0.25">
      <c r="A13664" s="44" t="s">
        <v>15077</v>
      </c>
      <c r="B13664" s="44" t="s">
        <v>15078</v>
      </c>
      <c r="C13664" s="45" t="s">
        <v>15079</v>
      </c>
      <c r="D13664" s="367" t="s">
        <v>3696</v>
      </c>
      <c r="E13664" s="328">
        <f>DATE(2029,7,17)</f>
        <v>47316</v>
      </c>
      <c r="F13664" s="32"/>
      <c r="G13664" s="32"/>
      <c r="H13664" s="32"/>
      <c r="I13664" s="31"/>
      <c r="J13664" s="31"/>
      <c r="K13664" s="31"/>
      <c r="L13664" s="31"/>
      <c r="M13664" s="31"/>
      <c r="N13664" s="31"/>
      <c r="O13664" s="31"/>
      <c r="P13664" s="31"/>
      <c r="Q13664" s="31"/>
      <c r="R13664" s="31"/>
      <c r="S13664" s="31"/>
      <c r="T13664" s="31"/>
      <c r="U13664" s="31"/>
      <c r="V13664" s="31"/>
      <c r="W13664" s="31"/>
      <c r="X13664" s="31"/>
      <c r="Y13664" s="31"/>
      <c r="Z13664" s="31"/>
      <c r="AA13664" s="31"/>
      <c r="AB13664" s="31"/>
      <c r="AC13664" s="31"/>
      <c r="AD13664" s="31"/>
      <c r="AE13664" s="31"/>
      <c r="AF13664" s="31"/>
      <c r="AG13664" s="31"/>
      <c r="AH13664" s="31"/>
      <c r="AI13664" s="31"/>
      <c r="AJ13664" s="31"/>
      <c r="AK13664" s="31"/>
      <c r="AL13664" s="31"/>
      <c r="AO13664" s="376"/>
    </row>
    <row r="13665" spans="1:41" x14ac:dyDescent="0.3">
      <c r="A13665" s="333" t="s">
        <v>6527</v>
      </c>
      <c r="B13665" s="333" t="s">
        <v>15582</v>
      </c>
      <c r="C13665" s="125" t="s">
        <v>12850</v>
      </c>
      <c r="D13665" s="32" t="s">
        <v>20309</v>
      </c>
      <c r="E13665" s="125" t="s">
        <v>5332</v>
      </c>
      <c r="F13665" s="125" t="s">
        <v>1189</v>
      </c>
      <c r="G13665" s="125" t="s">
        <v>1190</v>
      </c>
      <c r="AO13665" s="376"/>
    </row>
    <row r="13666" spans="1:41" x14ac:dyDescent="0.25">
      <c r="A13666" s="44" t="s">
        <v>6527</v>
      </c>
      <c r="B13666" s="44" t="s">
        <v>2350</v>
      </c>
      <c r="C13666" s="45">
        <v>230105</v>
      </c>
      <c r="D13666" s="45" t="s">
        <v>11363</v>
      </c>
      <c r="E13666" s="45" t="s">
        <v>5265</v>
      </c>
      <c r="AO13666" s="376"/>
    </row>
    <row r="13667" spans="1:41" x14ac:dyDescent="0.25">
      <c r="A13667" s="44" t="s">
        <v>6527</v>
      </c>
      <c r="B13667" s="44" t="s">
        <v>3043</v>
      </c>
      <c r="C13667" s="45">
        <v>230901</v>
      </c>
      <c r="D13667" s="45" t="s">
        <v>11363</v>
      </c>
      <c r="E13667" s="45" t="s">
        <v>7871</v>
      </c>
      <c r="AO13667" s="376"/>
    </row>
    <row r="13668" spans="1:41" x14ac:dyDescent="0.25">
      <c r="A13668" s="44" t="s">
        <v>6527</v>
      </c>
      <c r="B13668" s="44" t="s">
        <v>3040</v>
      </c>
      <c r="C13668" s="45">
        <v>260305</v>
      </c>
      <c r="D13668" s="45" t="s">
        <v>11363</v>
      </c>
      <c r="E13668" s="45" t="s">
        <v>9249</v>
      </c>
      <c r="AO13668" s="376"/>
    </row>
    <row r="13669" spans="1:41" x14ac:dyDescent="0.25">
      <c r="A13669" s="44" t="s">
        <v>3538</v>
      </c>
      <c r="B13669" s="44" t="s">
        <v>10355</v>
      </c>
      <c r="C13669" s="45">
        <v>240403</v>
      </c>
      <c r="D13669" s="45" t="s">
        <v>11363</v>
      </c>
      <c r="E13669" s="45" t="s">
        <v>5037</v>
      </c>
      <c r="AO13669" s="376"/>
    </row>
    <row r="13670" spans="1:41" x14ac:dyDescent="0.25">
      <c r="A13670" s="44" t="s">
        <v>5341</v>
      </c>
      <c r="B13670" s="44" t="s">
        <v>2350</v>
      </c>
      <c r="C13670" s="45">
        <v>230105</v>
      </c>
      <c r="D13670" s="45" t="s">
        <v>11363</v>
      </c>
      <c r="E13670" s="45" t="s">
        <v>5265</v>
      </c>
      <c r="AO13670" s="376"/>
    </row>
    <row r="13671" spans="1:41" x14ac:dyDescent="0.25">
      <c r="A13671" s="44" t="s">
        <v>13890</v>
      </c>
      <c r="B13671" s="44" t="s">
        <v>15080</v>
      </c>
      <c r="C13671" s="45" t="s">
        <v>13891</v>
      </c>
      <c r="D13671" s="367" t="s">
        <v>3696</v>
      </c>
      <c r="E13671" s="328">
        <f>DATE(2029,5,19)</f>
        <v>47257</v>
      </c>
      <c r="F13671" s="32"/>
      <c r="G13671" s="32"/>
      <c r="H13671" s="32"/>
      <c r="I13671" s="31"/>
      <c r="J13671" s="31"/>
      <c r="K13671" s="31"/>
      <c r="L13671" s="31"/>
      <c r="M13671" s="31"/>
      <c r="N13671" s="31"/>
      <c r="O13671" s="31"/>
      <c r="P13671" s="31"/>
      <c r="Q13671" s="31"/>
      <c r="R13671" s="31"/>
      <c r="S13671" s="31"/>
      <c r="T13671" s="31"/>
      <c r="U13671" s="31"/>
      <c r="V13671" s="31"/>
      <c r="W13671" s="31"/>
      <c r="X13671" s="31"/>
      <c r="Y13671" s="31"/>
      <c r="Z13671" s="31"/>
      <c r="AA13671" s="31"/>
      <c r="AB13671" s="31"/>
      <c r="AC13671" s="31"/>
      <c r="AD13671" s="31"/>
      <c r="AE13671" s="31"/>
      <c r="AF13671" s="31"/>
      <c r="AG13671" s="31"/>
      <c r="AH13671" s="31"/>
      <c r="AI13671" s="31"/>
      <c r="AJ13671" s="31"/>
      <c r="AK13671" s="31"/>
      <c r="AL13671" s="31"/>
      <c r="AO13671" s="376"/>
    </row>
    <row r="13672" spans="1:41" x14ac:dyDescent="0.25">
      <c r="A13672" s="44" t="s">
        <v>18175</v>
      </c>
      <c r="B13672" s="44" t="s">
        <v>12639</v>
      </c>
      <c r="C13672" s="45">
        <v>250103</v>
      </c>
      <c r="D13672" s="45" t="s">
        <v>11363</v>
      </c>
      <c r="E13672" s="45" t="s">
        <v>12551</v>
      </c>
      <c r="AO13672" s="376"/>
    </row>
    <row r="13673" spans="1:41" x14ac:dyDescent="0.25">
      <c r="A13673" s="44" t="s">
        <v>799</v>
      </c>
      <c r="B13673" s="44" t="s">
        <v>2350</v>
      </c>
      <c r="C13673" s="45">
        <v>230105</v>
      </c>
      <c r="D13673" s="45" t="s">
        <v>11363</v>
      </c>
      <c r="E13673" s="45" t="s">
        <v>5265</v>
      </c>
      <c r="AO13673" s="376"/>
    </row>
    <row r="13674" spans="1:41" x14ac:dyDescent="0.25">
      <c r="A13674" s="44" t="s">
        <v>13276</v>
      </c>
      <c r="B13674" s="44" t="s">
        <v>5321</v>
      </c>
      <c r="C13674" s="45">
        <v>25010401</v>
      </c>
      <c r="D13674" s="45" t="s">
        <v>11363</v>
      </c>
      <c r="E13674" s="45" t="s">
        <v>12564</v>
      </c>
      <c r="AO13674" s="376"/>
    </row>
    <row r="13675" spans="1:41" x14ac:dyDescent="0.25">
      <c r="A13675" s="44" t="s">
        <v>13276</v>
      </c>
      <c r="B13675" s="44" t="s">
        <v>3176</v>
      </c>
      <c r="C13675" s="45">
        <v>25010402</v>
      </c>
      <c r="D13675" s="45" t="s">
        <v>11363</v>
      </c>
      <c r="E13675" s="45" t="s">
        <v>12564</v>
      </c>
      <c r="AO13675" s="376"/>
    </row>
    <row r="13676" spans="1:41" x14ac:dyDescent="0.25">
      <c r="A13676" s="44" t="s">
        <v>21817</v>
      </c>
      <c r="B13676" s="44" t="s">
        <v>9248</v>
      </c>
      <c r="C13676" s="45">
        <v>260105</v>
      </c>
      <c r="D13676" s="45" t="s">
        <v>11363</v>
      </c>
      <c r="E13676" s="45" t="s">
        <v>17625</v>
      </c>
      <c r="AO13676" s="376"/>
    </row>
    <row r="13677" spans="1:41" x14ac:dyDescent="0.3">
      <c r="A13677" s="57" t="s">
        <v>2492</v>
      </c>
      <c r="B13677" s="92" t="s">
        <v>3682</v>
      </c>
      <c r="C13677" s="93" t="s">
        <v>19106</v>
      </c>
      <c r="D13677" s="93" t="s">
        <v>3681</v>
      </c>
      <c r="E13677" s="94">
        <v>48029</v>
      </c>
      <c r="F13677" s="93"/>
      <c r="G13677" s="93"/>
      <c r="H13677" s="93"/>
      <c r="I13677" s="99"/>
      <c r="J13677" s="99"/>
      <c r="K13677" s="99"/>
      <c r="L13677" s="99"/>
      <c r="M13677" s="99"/>
      <c r="N13677" s="99"/>
      <c r="O13677" s="99"/>
      <c r="P13677" s="99"/>
      <c r="Q13677" s="99"/>
      <c r="R13677" s="99"/>
      <c r="S13677" s="99"/>
      <c r="T13677" s="99"/>
      <c r="U13677" s="99"/>
      <c r="V13677" s="99"/>
      <c r="W13677" s="99"/>
      <c r="X13677" s="99"/>
      <c r="Y13677" s="99"/>
      <c r="Z13677" s="99"/>
      <c r="AA13677" s="99"/>
      <c r="AB13677" s="99"/>
      <c r="AC13677" s="99"/>
      <c r="AD13677" s="99"/>
      <c r="AE13677" s="99"/>
      <c r="AF13677" s="99"/>
      <c r="AG13677" s="99"/>
      <c r="AH13677" s="31"/>
      <c r="AI13677" s="31"/>
      <c r="AJ13677" s="31"/>
      <c r="AK13677" s="31"/>
      <c r="AL13677" s="31"/>
      <c r="AO13677" s="376"/>
    </row>
    <row r="13678" spans="1:41" x14ac:dyDescent="0.25">
      <c r="A13678" s="44" t="s">
        <v>2492</v>
      </c>
      <c r="B13678" s="44" t="s">
        <v>10228</v>
      </c>
      <c r="C13678" s="45" t="s">
        <v>10296</v>
      </c>
      <c r="D13678" s="46" t="s">
        <v>21328</v>
      </c>
      <c r="E13678" s="46">
        <v>46556</v>
      </c>
      <c r="AO13678" s="376"/>
    </row>
    <row r="13679" spans="1:41" x14ac:dyDescent="0.25">
      <c r="A13679" s="44" t="s">
        <v>2492</v>
      </c>
      <c r="B13679" s="44" t="s">
        <v>10228</v>
      </c>
      <c r="C13679" s="45" t="s">
        <v>10296</v>
      </c>
      <c r="D13679" s="46" t="s">
        <v>21328</v>
      </c>
      <c r="E13679" s="46">
        <v>46556</v>
      </c>
      <c r="AO13679" s="376"/>
    </row>
    <row r="13680" spans="1:41" x14ac:dyDescent="0.25">
      <c r="A13680" s="44" t="s">
        <v>21818</v>
      </c>
      <c r="B13680" s="44" t="s">
        <v>9248</v>
      </c>
      <c r="C13680" s="45">
        <v>260105</v>
      </c>
      <c r="D13680" s="45" t="s">
        <v>11363</v>
      </c>
      <c r="E13680" s="45" t="s">
        <v>17625</v>
      </c>
      <c r="AO13680" s="376"/>
    </row>
    <row r="13681" spans="1:41" x14ac:dyDescent="0.3">
      <c r="A13681" s="57" t="s">
        <v>4703</v>
      </c>
      <c r="B13681" s="58" t="s">
        <v>3909</v>
      </c>
      <c r="C13681" s="62">
        <v>23022</v>
      </c>
      <c r="D13681" s="62" t="s">
        <v>20886</v>
      </c>
      <c r="E13681" s="60">
        <v>46630</v>
      </c>
      <c r="F13681" s="32"/>
      <c r="G13681" s="32"/>
      <c r="H13681" s="32"/>
      <c r="I13681" s="31"/>
      <c r="J13681" s="31"/>
      <c r="K13681" s="31"/>
      <c r="L13681" s="31"/>
      <c r="M13681" s="31"/>
      <c r="N13681" s="31"/>
      <c r="O13681" s="31"/>
      <c r="P13681" s="31"/>
      <c r="Q13681" s="31"/>
      <c r="R13681" s="31"/>
      <c r="S13681" s="31"/>
      <c r="T13681" s="31"/>
      <c r="U13681" s="31"/>
      <c r="V13681" s="31"/>
      <c r="W13681" s="31"/>
      <c r="X13681" s="31"/>
      <c r="Y13681" s="31"/>
      <c r="Z13681" s="31"/>
      <c r="AA13681" s="31"/>
      <c r="AB13681" s="31"/>
      <c r="AC13681" s="31"/>
      <c r="AD13681" s="31"/>
      <c r="AE13681" s="31"/>
      <c r="AF13681" s="31"/>
      <c r="AG13681" s="31"/>
      <c r="AH13681" s="31"/>
      <c r="AI13681" s="31"/>
      <c r="AJ13681" s="31"/>
      <c r="AK13681" s="31"/>
      <c r="AL13681" s="31"/>
      <c r="AO13681" s="376"/>
    </row>
    <row r="13682" spans="1:41" x14ac:dyDescent="0.25">
      <c r="A13682" s="44" t="s">
        <v>11639</v>
      </c>
      <c r="B13682" s="44" t="s">
        <v>21362</v>
      </c>
      <c r="C13682" s="45" t="s">
        <v>11608</v>
      </c>
      <c r="D13682" s="45" t="s">
        <v>21447</v>
      </c>
      <c r="E13682" s="46">
        <v>46752</v>
      </c>
      <c r="AO13682" s="376"/>
    </row>
    <row r="13683" spans="1:41" x14ac:dyDescent="0.3">
      <c r="A13683" s="99" t="s">
        <v>12015</v>
      </c>
      <c r="B13683" s="92" t="s">
        <v>12011</v>
      </c>
      <c r="C13683" s="93" t="s">
        <v>12012</v>
      </c>
      <c r="D13683" s="93" t="s">
        <v>1201</v>
      </c>
      <c r="E13683" s="94">
        <v>46357</v>
      </c>
      <c r="F13683" s="93"/>
      <c r="G13683" s="93"/>
      <c r="H13683" s="93"/>
      <c r="I13683" s="99"/>
      <c r="J13683" s="99"/>
      <c r="K13683" s="99"/>
      <c r="L13683" s="99"/>
      <c r="M13683" s="99"/>
      <c r="N13683" s="99"/>
      <c r="O13683" s="99"/>
      <c r="P13683" s="99"/>
      <c r="Q13683" s="99"/>
      <c r="R13683" s="99"/>
      <c r="S13683" s="99"/>
      <c r="T13683" s="99"/>
      <c r="U13683" s="99"/>
      <c r="V13683" s="99"/>
      <c r="W13683" s="99"/>
      <c r="X13683" s="99"/>
      <c r="Y13683" s="99"/>
      <c r="Z13683" s="99"/>
      <c r="AA13683" s="99"/>
      <c r="AB13683" s="99"/>
      <c r="AC13683" s="99"/>
      <c r="AD13683" s="99"/>
      <c r="AE13683" s="99"/>
      <c r="AF13683" s="99"/>
      <c r="AG13683" s="99"/>
      <c r="AH13683" s="31"/>
      <c r="AI13683" s="31"/>
      <c r="AJ13683" s="31"/>
      <c r="AK13683" s="31"/>
      <c r="AL13683" s="31"/>
      <c r="AO13683" s="376"/>
    </row>
    <row r="13684" spans="1:41" x14ac:dyDescent="0.25">
      <c r="A13684" s="44" t="s">
        <v>5475</v>
      </c>
      <c r="B13684" s="44" t="s">
        <v>21359</v>
      </c>
      <c r="C13684" s="45" t="s">
        <v>9701</v>
      </c>
      <c r="D13684" s="45" t="s">
        <v>21447</v>
      </c>
      <c r="E13684" s="46">
        <v>46752</v>
      </c>
      <c r="AO13684" s="376"/>
    </row>
    <row r="13685" spans="1:41" x14ac:dyDescent="0.3">
      <c r="A13685" s="333" t="s">
        <v>11077</v>
      </c>
      <c r="B13685" s="333" t="s">
        <v>11038</v>
      </c>
      <c r="C13685" s="125" t="s">
        <v>11039</v>
      </c>
      <c r="D13685" s="32" t="s">
        <v>20309</v>
      </c>
      <c r="E13685" s="125" t="s">
        <v>2593</v>
      </c>
      <c r="F13685" s="125" t="s">
        <v>1189</v>
      </c>
      <c r="G13685" s="125" t="s">
        <v>1190</v>
      </c>
      <c r="AO13685" s="376"/>
    </row>
    <row r="13686" spans="1:41" x14ac:dyDescent="0.25">
      <c r="A13686" s="44" t="s">
        <v>2426</v>
      </c>
      <c r="B13686" s="44" t="s">
        <v>3176</v>
      </c>
      <c r="C13686" s="45">
        <v>23010402</v>
      </c>
      <c r="D13686" s="45" t="s">
        <v>11363</v>
      </c>
      <c r="E13686" s="45" t="s">
        <v>5322</v>
      </c>
      <c r="AO13686" s="376"/>
    </row>
    <row r="13687" spans="1:41" x14ac:dyDescent="0.25">
      <c r="A13687" s="44" t="s">
        <v>19408</v>
      </c>
      <c r="B13687" s="319" t="s">
        <v>19510</v>
      </c>
      <c r="C13687" s="318" t="s">
        <v>19783</v>
      </c>
      <c r="D13687" s="93" t="s">
        <v>19934</v>
      </c>
      <c r="E13687" s="320">
        <v>46387</v>
      </c>
      <c r="F13687" s="93"/>
      <c r="G13687" s="93"/>
      <c r="H13687" s="93"/>
      <c r="I13687" s="99"/>
      <c r="J13687" s="99"/>
      <c r="K13687" s="99"/>
      <c r="L13687" s="99"/>
      <c r="M13687" s="99"/>
      <c r="N13687" s="99"/>
      <c r="O13687" s="99"/>
      <c r="P13687" s="99"/>
      <c r="Q13687" s="99"/>
      <c r="R13687" s="99"/>
      <c r="S13687" s="99"/>
      <c r="T13687" s="99"/>
      <c r="U13687" s="99"/>
      <c r="V13687" s="99"/>
      <c r="W13687" s="99"/>
      <c r="X13687" s="99"/>
      <c r="Y13687" s="99"/>
      <c r="Z13687" s="99"/>
      <c r="AA13687" s="99"/>
      <c r="AB13687" s="99"/>
      <c r="AC13687" s="99"/>
      <c r="AD13687" s="99"/>
      <c r="AE13687" s="99"/>
      <c r="AF13687" s="99"/>
      <c r="AG13687" s="99"/>
      <c r="AH13687" s="31"/>
      <c r="AI13687" s="31"/>
      <c r="AJ13687" s="31"/>
      <c r="AK13687" s="31"/>
      <c r="AL13687" s="31"/>
      <c r="AO13687" s="376"/>
    </row>
    <row r="13688" spans="1:41" x14ac:dyDescent="0.25">
      <c r="A13688" s="44" t="s">
        <v>12729</v>
      </c>
      <c r="B13688" s="44" t="s">
        <v>934</v>
      </c>
      <c r="C13688" s="45">
        <v>25010201</v>
      </c>
      <c r="D13688" s="45" t="s">
        <v>11363</v>
      </c>
      <c r="E13688" s="45" t="s">
        <v>12551</v>
      </c>
      <c r="AO13688" s="376"/>
    </row>
    <row r="13689" spans="1:41" x14ac:dyDescent="0.25">
      <c r="A13689" s="44" t="s">
        <v>13277</v>
      </c>
      <c r="B13689" s="44" t="s">
        <v>5321</v>
      </c>
      <c r="C13689" s="45">
        <v>25010401</v>
      </c>
      <c r="D13689" s="45" t="s">
        <v>11363</v>
      </c>
      <c r="E13689" s="45" t="s">
        <v>12564</v>
      </c>
      <c r="AO13689" s="376"/>
    </row>
    <row r="13690" spans="1:41" x14ac:dyDescent="0.25">
      <c r="A13690" s="44" t="s">
        <v>5342</v>
      </c>
      <c r="B13690" s="44" t="s">
        <v>5134</v>
      </c>
      <c r="C13690" s="45">
        <v>220802</v>
      </c>
      <c r="D13690" s="45" t="s">
        <v>11363</v>
      </c>
      <c r="E13690" s="45" t="s">
        <v>4966</v>
      </c>
      <c r="AO13690" s="376"/>
    </row>
    <row r="13691" spans="1:41" x14ac:dyDescent="0.25">
      <c r="A13691" s="44" t="s">
        <v>5342</v>
      </c>
      <c r="B13691" s="44" t="s">
        <v>5204</v>
      </c>
      <c r="C13691" s="45">
        <v>250302</v>
      </c>
      <c r="D13691" s="45" t="s">
        <v>11363</v>
      </c>
      <c r="E13691" s="45" t="s">
        <v>5265</v>
      </c>
      <c r="AO13691" s="376"/>
    </row>
    <row r="13692" spans="1:41" x14ac:dyDescent="0.25">
      <c r="A13692" s="44" t="s">
        <v>9964</v>
      </c>
      <c r="B13692" s="44" t="s">
        <v>9965</v>
      </c>
      <c r="C13692" s="45" t="s">
        <v>9966</v>
      </c>
      <c r="D13692" s="46" t="s">
        <v>21328</v>
      </c>
      <c r="E13692" s="46">
        <v>46445</v>
      </c>
      <c r="AO13692" s="376"/>
    </row>
    <row r="13693" spans="1:41" x14ac:dyDescent="0.25">
      <c r="A13693" s="44" t="s">
        <v>9964</v>
      </c>
      <c r="B13693" s="44" t="s">
        <v>9965</v>
      </c>
      <c r="C13693" s="45" t="s">
        <v>9966</v>
      </c>
      <c r="D13693" s="46" t="s">
        <v>21328</v>
      </c>
      <c r="E13693" s="46">
        <v>46445</v>
      </c>
      <c r="AO13693" s="376"/>
    </row>
    <row r="13694" spans="1:41" x14ac:dyDescent="0.25">
      <c r="A13694" s="44" t="s">
        <v>18176</v>
      </c>
      <c r="B13694" s="44" t="s">
        <v>5321</v>
      </c>
      <c r="C13694" s="45">
        <v>26010401</v>
      </c>
      <c r="D13694" s="45" t="s">
        <v>11363</v>
      </c>
      <c r="E13694" s="45" t="s">
        <v>17459</v>
      </c>
      <c r="AO13694" s="376"/>
    </row>
    <row r="13695" spans="1:41" x14ac:dyDescent="0.25">
      <c r="A13695" s="44" t="s">
        <v>18176</v>
      </c>
      <c r="B13695" s="44" t="s">
        <v>3176</v>
      </c>
      <c r="C13695" s="45">
        <v>26010402</v>
      </c>
      <c r="D13695" s="45" t="s">
        <v>11363</v>
      </c>
      <c r="E13695" s="45" t="s">
        <v>17459</v>
      </c>
      <c r="AO13695" s="376"/>
    </row>
    <row r="13696" spans="1:41" x14ac:dyDescent="0.25">
      <c r="A13696" s="44" t="s">
        <v>18177</v>
      </c>
      <c r="B13696" s="44" t="s">
        <v>2350</v>
      </c>
      <c r="C13696" s="45">
        <v>230105</v>
      </c>
      <c r="D13696" s="45" t="s">
        <v>11363</v>
      </c>
      <c r="E13696" s="45" t="s">
        <v>5265</v>
      </c>
      <c r="AO13696" s="376"/>
    </row>
    <row r="13697" spans="1:41" x14ac:dyDescent="0.25">
      <c r="A13697" s="44" t="s">
        <v>21819</v>
      </c>
      <c r="B13697" s="44" t="s">
        <v>936</v>
      </c>
      <c r="C13697" s="45">
        <v>260703</v>
      </c>
      <c r="D13697" s="45" t="s">
        <v>11363</v>
      </c>
      <c r="E13697" s="45" t="s">
        <v>11150</v>
      </c>
      <c r="AO13697" s="376"/>
    </row>
    <row r="13698" spans="1:41" x14ac:dyDescent="0.25">
      <c r="A13698" s="44" t="s">
        <v>8184</v>
      </c>
      <c r="B13698" s="44" t="s">
        <v>21365</v>
      </c>
      <c r="C13698" s="45" t="s">
        <v>8133</v>
      </c>
      <c r="D13698" s="45" t="s">
        <v>21447</v>
      </c>
      <c r="E13698" s="46">
        <v>46752</v>
      </c>
      <c r="AO13698" s="376"/>
    </row>
    <row r="13699" spans="1:41" x14ac:dyDescent="0.25">
      <c r="A13699" s="44" t="s">
        <v>3539</v>
      </c>
      <c r="B13699" s="44" t="s">
        <v>932</v>
      </c>
      <c r="C13699" s="45">
        <v>220104</v>
      </c>
      <c r="D13699" s="45" t="s">
        <v>11363</v>
      </c>
      <c r="E13699" s="45" t="s">
        <v>5139</v>
      </c>
      <c r="AO13699" s="376"/>
    </row>
    <row r="13700" spans="1:41" x14ac:dyDescent="0.25">
      <c r="A13700" s="44" t="s">
        <v>15895</v>
      </c>
      <c r="B13700" s="44" t="s">
        <v>3475</v>
      </c>
      <c r="C13700" s="45">
        <v>250303</v>
      </c>
      <c r="D13700" s="45" t="s">
        <v>11363</v>
      </c>
      <c r="E13700" s="45" t="s">
        <v>11887</v>
      </c>
      <c r="AO13700" s="376"/>
    </row>
    <row r="13701" spans="1:41" x14ac:dyDescent="0.25">
      <c r="A13701" s="44" t="s">
        <v>14195</v>
      </c>
      <c r="B13701" s="44" t="s">
        <v>14173</v>
      </c>
      <c r="C13701" s="45" t="s">
        <v>14267</v>
      </c>
      <c r="D13701" s="32" t="s">
        <v>5559</v>
      </c>
      <c r="E13701" s="45" t="s">
        <v>20870</v>
      </c>
      <c r="F13701" s="32"/>
      <c r="G13701" s="32"/>
      <c r="H13701" s="32"/>
      <c r="I13701" s="31"/>
      <c r="J13701" s="31"/>
      <c r="K13701" s="31"/>
      <c r="L13701" s="31"/>
      <c r="M13701" s="31"/>
      <c r="N13701" s="31"/>
      <c r="O13701" s="31"/>
      <c r="P13701" s="31"/>
      <c r="Q13701" s="31"/>
      <c r="R13701" s="31"/>
      <c r="S13701" s="31"/>
      <c r="T13701" s="31"/>
      <c r="U13701" s="31"/>
      <c r="V13701" s="31"/>
      <c r="W13701" s="31"/>
      <c r="X13701" s="31"/>
      <c r="Y13701" s="31"/>
      <c r="Z13701" s="31"/>
      <c r="AA13701" s="31"/>
      <c r="AB13701" s="31"/>
      <c r="AC13701" s="31"/>
      <c r="AD13701" s="31"/>
      <c r="AE13701" s="31"/>
      <c r="AF13701" s="31"/>
      <c r="AG13701" s="31"/>
      <c r="AH13701" s="31"/>
      <c r="AI13701" s="31"/>
      <c r="AJ13701" s="31"/>
      <c r="AK13701" s="31"/>
      <c r="AL13701" s="31"/>
      <c r="AO13701" s="376"/>
    </row>
    <row r="13702" spans="1:41" x14ac:dyDescent="0.25">
      <c r="A13702" s="44" t="s">
        <v>18178</v>
      </c>
      <c r="B13702" s="44" t="s">
        <v>1666</v>
      </c>
      <c r="C13702" s="45">
        <v>250101</v>
      </c>
      <c r="D13702" s="45" t="s">
        <v>11363</v>
      </c>
      <c r="E13702" s="45" t="s">
        <v>12551</v>
      </c>
      <c r="AO13702" s="376"/>
    </row>
    <row r="13703" spans="1:41" x14ac:dyDescent="0.25">
      <c r="A13703" s="44" t="s">
        <v>18178</v>
      </c>
      <c r="B13703" s="44" t="s">
        <v>2350</v>
      </c>
      <c r="C13703" s="45">
        <v>250106</v>
      </c>
      <c r="D13703" s="45" t="s">
        <v>11363</v>
      </c>
      <c r="E13703" s="45" t="s">
        <v>11887</v>
      </c>
      <c r="AO13703" s="376"/>
    </row>
    <row r="13704" spans="1:41" x14ac:dyDescent="0.25">
      <c r="A13704" s="44" t="s">
        <v>15896</v>
      </c>
      <c r="B13704" s="44" t="s">
        <v>2350</v>
      </c>
      <c r="C13704" s="45">
        <v>250106</v>
      </c>
      <c r="D13704" s="45" t="s">
        <v>11363</v>
      </c>
      <c r="E13704" s="45" t="s">
        <v>11887</v>
      </c>
      <c r="AO13704" s="376"/>
    </row>
    <row r="13705" spans="1:41" x14ac:dyDescent="0.25">
      <c r="A13705" s="86" t="s">
        <v>12394</v>
      </c>
      <c r="B13705" s="44" t="s">
        <v>16074</v>
      </c>
      <c r="C13705" s="45">
        <v>8.26</v>
      </c>
      <c r="D13705" s="45" t="s">
        <v>12549</v>
      </c>
      <c r="E13705" s="46">
        <v>47787</v>
      </c>
      <c r="F13705" s="45" t="s">
        <v>1335</v>
      </c>
      <c r="G13705" s="93"/>
      <c r="H13705" s="93"/>
      <c r="I13705" s="99"/>
      <c r="J13705" s="99"/>
      <c r="K13705" s="99"/>
      <c r="L13705" s="99"/>
      <c r="M13705" s="99"/>
      <c r="N13705" s="99"/>
      <c r="O13705" s="99"/>
      <c r="P13705" s="99"/>
      <c r="Q13705" s="99"/>
      <c r="R13705" s="99"/>
      <c r="S13705" s="99"/>
      <c r="T13705" s="99"/>
      <c r="U13705" s="99"/>
      <c r="V13705" s="99"/>
      <c r="W13705" s="99"/>
      <c r="X13705" s="99"/>
      <c r="Y13705" s="99"/>
      <c r="Z13705" s="99"/>
      <c r="AA13705" s="99"/>
      <c r="AB13705" s="99"/>
      <c r="AC13705" s="99"/>
      <c r="AD13705" s="99"/>
      <c r="AE13705" s="99"/>
      <c r="AF13705" s="99"/>
      <c r="AG13705" s="99"/>
      <c r="AH13705" s="31"/>
      <c r="AI13705" s="31"/>
      <c r="AJ13705" s="31"/>
      <c r="AK13705" s="31"/>
      <c r="AL13705" s="31"/>
      <c r="AO13705" s="376"/>
    </row>
    <row r="13706" spans="1:41" x14ac:dyDescent="0.25">
      <c r="A13706" s="44" t="s">
        <v>12394</v>
      </c>
      <c r="B13706" s="44" t="s">
        <v>12111</v>
      </c>
      <c r="C13706" s="45">
        <v>13.24</v>
      </c>
      <c r="D13706" s="45" t="s">
        <v>12549</v>
      </c>
      <c r="E13706" s="46">
        <v>47299</v>
      </c>
      <c r="F13706" s="45" t="s">
        <v>1335</v>
      </c>
      <c r="G13706" s="93"/>
      <c r="H13706" s="93"/>
      <c r="I13706" s="99"/>
      <c r="J13706" s="99"/>
      <c r="K13706" s="99"/>
      <c r="L13706" s="99"/>
      <c r="M13706" s="99"/>
      <c r="N13706" s="99"/>
      <c r="O13706" s="99"/>
      <c r="P13706" s="99"/>
      <c r="Q13706" s="99"/>
      <c r="R13706" s="99"/>
      <c r="S13706" s="99"/>
      <c r="T13706" s="99"/>
      <c r="U13706" s="99"/>
      <c r="V13706" s="99"/>
      <c r="W13706" s="99"/>
      <c r="X13706" s="99"/>
      <c r="Y13706" s="99"/>
      <c r="Z13706" s="99"/>
      <c r="AA13706" s="99"/>
      <c r="AB13706" s="99"/>
      <c r="AC13706" s="99"/>
      <c r="AD13706" s="99"/>
      <c r="AE13706" s="99"/>
      <c r="AF13706" s="99"/>
      <c r="AG13706" s="99"/>
      <c r="AH13706" s="31"/>
      <c r="AI13706" s="31"/>
      <c r="AJ13706" s="31"/>
      <c r="AK13706" s="31"/>
      <c r="AL13706" s="31"/>
      <c r="AO13706" s="376"/>
    </row>
    <row r="13707" spans="1:41" x14ac:dyDescent="0.25">
      <c r="A13707" s="44" t="s">
        <v>15897</v>
      </c>
      <c r="B13707" s="44" t="s">
        <v>3474</v>
      </c>
      <c r="C13707" s="45">
        <v>250503</v>
      </c>
      <c r="D13707" s="45" t="s">
        <v>11363</v>
      </c>
      <c r="E13707" s="45" t="s">
        <v>15608</v>
      </c>
      <c r="AO13707" s="376"/>
    </row>
    <row r="13708" spans="1:41" x14ac:dyDescent="0.25">
      <c r="A13708" s="44" t="s">
        <v>15897</v>
      </c>
      <c r="B13708" s="44" t="s">
        <v>9248</v>
      </c>
      <c r="C13708" s="45">
        <v>260105</v>
      </c>
      <c r="D13708" s="45" t="s">
        <v>11363</v>
      </c>
      <c r="E13708" s="45" t="s">
        <v>17625</v>
      </c>
      <c r="AO13708" s="376"/>
    </row>
    <row r="13709" spans="1:41" x14ac:dyDescent="0.25">
      <c r="A13709" s="91" t="s">
        <v>17188</v>
      </c>
      <c r="B13709" s="57" t="s">
        <v>17204</v>
      </c>
      <c r="C13709" s="62">
        <v>2515</v>
      </c>
      <c r="D13709" s="62" t="s">
        <v>20886</v>
      </c>
      <c r="E13709" s="60">
        <v>47149</v>
      </c>
      <c r="F13709" s="32"/>
      <c r="G13709" s="32"/>
      <c r="H13709" s="32"/>
      <c r="I13709" s="31"/>
      <c r="J13709" s="31"/>
      <c r="K13709" s="31"/>
      <c r="L13709" s="31"/>
      <c r="M13709" s="31"/>
      <c r="N13709" s="31"/>
      <c r="O13709" s="31"/>
      <c r="P13709" s="31"/>
      <c r="Q13709" s="31"/>
      <c r="R13709" s="31"/>
      <c r="S13709" s="31"/>
      <c r="T13709" s="31"/>
      <c r="U13709" s="31"/>
      <c r="V13709" s="31"/>
      <c r="W13709" s="31"/>
      <c r="X13709" s="31"/>
      <c r="Y13709" s="31"/>
      <c r="Z13709" s="31"/>
      <c r="AA13709" s="31"/>
      <c r="AB13709" s="31"/>
      <c r="AC13709" s="31"/>
      <c r="AD13709" s="31"/>
      <c r="AE13709" s="31"/>
      <c r="AF13709" s="31"/>
      <c r="AG13709" s="31"/>
      <c r="AH13709" s="31"/>
      <c r="AI13709" s="31"/>
      <c r="AJ13709" s="31"/>
      <c r="AK13709" s="31"/>
      <c r="AL13709" s="31"/>
      <c r="AO13709" s="376"/>
    </row>
    <row r="13710" spans="1:41" x14ac:dyDescent="0.25">
      <c r="A13710" s="44" t="s">
        <v>19409</v>
      </c>
      <c r="B13710" s="319" t="s">
        <v>19548</v>
      </c>
      <c r="C13710" s="318" t="s">
        <v>19784</v>
      </c>
      <c r="D13710" s="93" t="s">
        <v>19934</v>
      </c>
      <c r="E13710" s="320">
        <v>46752</v>
      </c>
      <c r="F13710" s="93"/>
      <c r="G13710" s="93"/>
      <c r="H13710" s="93"/>
      <c r="I13710" s="99"/>
      <c r="J13710" s="99"/>
      <c r="K13710" s="99"/>
      <c r="L13710" s="99"/>
      <c r="M13710" s="99"/>
      <c r="N13710" s="99"/>
      <c r="O13710" s="99"/>
      <c r="P13710" s="99"/>
      <c r="Q13710" s="99"/>
      <c r="R13710" s="99"/>
      <c r="S13710" s="99"/>
      <c r="T13710" s="99"/>
      <c r="U13710" s="99"/>
      <c r="V13710" s="99"/>
      <c r="W13710" s="99"/>
      <c r="X13710" s="99"/>
      <c r="Y13710" s="99"/>
      <c r="Z13710" s="99"/>
      <c r="AA13710" s="99"/>
      <c r="AB13710" s="99"/>
      <c r="AC13710" s="99"/>
      <c r="AD13710" s="99"/>
      <c r="AE13710" s="99"/>
      <c r="AF13710" s="99"/>
      <c r="AG13710" s="99"/>
      <c r="AH13710" s="31"/>
      <c r="AI13710" s="31"/>
      <c r="AJ13710" s="31"/>
      <c r="AK13710" s="31"/>
      <c r="AL13710" s="31"/>
      <c r="AO13710" s="376"/>
    </row>
    <row r="13711" spans="1:41" x14ac:dyDescent="0.25">
      <c r="A13711" s="44" t="s">
        <v>1641</v>
      </c>
      <c r="B13711" s="44" t="s">
        <v>1666</v>
      </c>
      <c r="C13711" s="45">
        <v>250101</v>
      </c>
      <c r="D13711" s="45" t="s">
        <v>11363</v>
      </c>
      <c r="E13711" s="45" t="s">
        <v>12551</v>
      </c>
      <c r="AO13711" s="376"/>
    </row>
    <row r="13712" spans="1:41" x14ac:dyDescent="0.25">
      <c r="A13712" s="91" t="s">
        <v>19146</v>
      </c>
      <c r="B13712" s="92" t="s">
        <v>3182</v>
      </c>
      <c r="C13712" s="93" t="s">
        <v>19170</v>
      </c>
      <c r="D13712" s="93" t="s">
        <v>1201</v>
      </c>
      <c r="E13712" s="94">
        <v>46582</v>
      </c>
      <c r="F13712" s="93"/>
      <c r="G13712" s="93"/>
      <c r="H13712" s="93"/>
      <c r="I13712" s="99"/>
      <c r="J13712" s="99"/>
      <c r="K13712" s="99"/>
      <c r="L13712" s="99"/>
      <c r="M13712" s="99"/>
      <c r="N13712" s="99"/>
      <c r="O13712" s="99"/>
      <c r="P13712" s="99"/>
      <c r="Q13712" s="99"/>
      <c r="R13712" s="99"/>
      <c r="S13712" s="99"/>
      <c r="T13712" s="99"/>
      <c r="U13712" s="99"/>
      <c r="V13712" s="99"/>
      <c r="W13712" s="99"/>
      <c r="X13712" s="99"/>
      <c r="Y13712" s="99"/>
      <c r="Z13712" s="99"/>
      <c r="AA13712" s="99"/>
      <c r="AB13712" s="99"/>
      <c r="AC13712" s="99"/>
      <c r="AD13712" s="99"/>
      <c r="AE13712" s="99"/>
      <c r="AF13712" s="99"/>
      <c r="AG13712" s="99"/>
      <c r="AH13712" s="31"/>
      <c r="AI13712" s="31"/>
      <c r="AJ13712" s="31"/>
      <c r="AK13712" s="31"/>
      <c r="AL13712" s="31"/>
      <c r="AO13712" s="376"/>
    </row>
    <row r="13713" spans="1:41" x14ac:dyDescent="0.25">
      <c r="A13713" s="91" t="s">
        <v>19146</v>
      </c>
      <c r="B13713" s="92" t="s">
        <v>19284</v>
      </c>
      <c r="C13713" s="93" t="s">
        <v>19285</v>
      </c>
      <c r="D13713" s="93" t="s">
        <v>1201</v>
      </c>
      <c r="E13713" s="94">
        <v>46582</v>
      </c>
      <c r="F13713" s="93"/>
      <c r="G13713" s="93"/>
      <c r="H13713" s="93"/>
      <c r="I13713" s="99"/>
      <c r="J13713" s="99"/>
      <c r="K13713" s="99"/>
      <c r="L13713" s="99"/>
      <c r="M13713" s="99"/>
      <c r="N13713" s="99"/>
      <c r="O13713" s="99"/>
      <c r="P13713" s="99"/>
      <c r="Q13713" s="99"/>
      <c r="R13713" s="99"/>
      <c r="S13713" s="99"/>
      <c r="T13713" s="99"/>
      <c r="U13713" s="99"/>
      <c r="V13713" s="99"/>
      <c r="W13713" s="99"/>
      <c r="X13713" s="99"/>
      <c r="Y13713" s="99"/>
      <c r="Z13713" s="99"/>
      <c r="AA13713" s="99"/>
      <c r="AB13713" s="99"/>
      <c r="AC13713" s="99"/>
      <c r="AD13713" s="99"/>
      <c r="AE13713" s="99"/>
      <c r="AF13713" s="99"/>
      <c r="AG13713" s="99"/>
      <c r="AH13713" s="31"/>
      <c r="AI13713" s="31"/>
      <c r="AJ13713" s="31"/>
      <c r="AK13713" s="31"/>
      <c r="AL13713" s="31"/>
      <c r="AO13713" s="376"/>
    </row>
    <row r="13714" spans="1:41" x14ac:dyDescent="0.25">
      <c r="A13714" s="44" t="s">
        <v>20579</v>
      </c>
      <c r="B13714" s="44" t="s">
        <v>14182</v>
      </c>
      <c r="C13714" s="45" t="s">
        <v>14268</v>
      </c>
      <c r="D13714" s="32" t="s">
        <v>5559</v>
      </c>
      <c r="E13714" s="45" t="s">
        <v>20855</v>
      </c>
      <c r="F13714" s="32"/>
      <c r="G13714" s="32"/>
      <c r="H13714" s="32"/>
      <c r="I13714" s="31"/>
      <c r="J13714" s="31"/>
      <c r="K13714" s="31"/>
      <c r="L13714" s="31"/>
      <c r="M13714" s="31"/>
      <c r="N13714" s="31"/>
      <c r="O13714" s="31"/>
      <c r="P13714" s="31"/>
      <c r="Q13714" s="31"/>
      <c r="R13714" s="31"/>
      <c r="S13714" s="31"/>
      <c r="T13714" s="31"/>
      <c r="U13714" s="31"/>
      <c r="V13714" s="31"/>
      <c r="W13714" s="31"/>
      <c r="X13714" s="31"/>
      <c r="Y13714" s="31"/>
      <c r="Z13714" s="31"/>
      <c r="AA13714" s="31"/>
      <c r="AB13714" s="31"/>
      <c r="AC13714" s="31"/>
      <c r="AD13714" s="31"/>
      <c r="AE13714" s="31"/>
      <c r="AF13714" s="31"/>
      <c r="AG13714" s="31"/>
      <c r="AH13714" s="31"/>
      <c r="AI13714" s="31"/>
      <c r="AJ13714" s="31"/>
      <c r="AK13714" s="31"/>
      <c r="AL13714" s="31"/>
      <c r="AO13714" s="376"/>
    </row>
    <row r="13715" spans="1:41" x14ac:dyDescent="0.25">
      <c r="A13715" s="44" t="s">
        <v>18179</v>
      </c>
      <c r="B13715" s="44" t="s">
        <v>5321</v>
      </c>
      <c r="C13715" s="45">
        <v>23010401</v>
      </c>
      <c r="D13715" s="45" t="s">
        <v>11363</v>
      </c>
      <c r="E13715" s="45" t="s">
        <v>5322</v>
      </c>
      <c r="AO13715" s="376"/>
    </row>
    <row r="13716" spans="1:41" x14ac:dyDescent="0.25">
      <c r="A13716" s="44" t="s">
        <v>18179</v>
      </c>
      <c r="B13716" s="44" t="s">
        <v>3176</v>
      </c>
      <c r="C13716" s="45">
        <v>23010402</v>
      </c>
      <c r="D13716" s="45" t="s">
        <v>11363</v>
      </c>
      <c r="E13716" s="45" t="s">
        <v>5322</v>
      </c>
      <c r="AO13716" s="376"/>
    </row>
    <row r="13717" spans="1:41" x14ac:dyDescent="0.25">
      <c r="A13717" s="44" t="s">
        <v>10665</v>
      </c>
      <c r="B13717" s="44" t="s">
        <v>10347</v>
      </c>
      <c r="C13717" s="45">
        <v>240402</v>
      </c>
      <c r="D13717" s="45" t="s">
        <v>11363</v>
      </c>
      <c r="E13717" s="45" t="s">
        <v>5037</v>
      </c>
      <c r="AO13717" s="376"/>
    </row>
    <row r="13718" spans="1:41" x14ac:dyDescent="0.25">
      <c r="A13718" s="44" t="s">
        <v>19410</v>
      </c>
      <c r="B13718" s="319" t="s">
        <v>19520</v>
      </c>
      <c r="C13718" s="318" t="s">
        <v>19785</v>
      </c>
      <c r="D13718" s="93" t="s">
        <v>19934</v>
      </c>
      <c r="E13718" s="320">
        <v>46934</v>
      </c>
      <c r="F13718" s="93"/>
      <c r="G13718" s="93"/>
      <c r="H13718" s="93"/>
      <c r="I13718" s="99"/>
      <c r="J13718" s="99"/>
      <c r="K13718" s="99"/>
      <c r="L13718" s="99"/>
      <c r="M13718" s="99"/>
      <c r="N13718" s="99"/>
      <c r="O13718" s="99"/>
      <c r="P13718" s="99"/>
      <c r="Q13718" s="99"/>
      <c r="R13718" s="99"/>
      <c r="S13718" s="99"/>
      <c r="T13718" s="99"/>
      <c r="U13718" s="99"/>
      <c r="V13718" s="99"/>
      <c r="W13718" s="99"/>
      <c r="X13718" s="99"/>
      <c r="Y13718" s="99"/>
      <c r="Z13718" s="99"/>
      <c r="AA13718" s="99"/>
      <c r="AB13718" s="99"/>
      <c r="AC13718" s="99"/>
      <c r="AD13718" s="99"/>
      <c r="AE13718" s="99"/>
      <c r="AF13718" s="99"/>
      <c r="AG13718" s="99"/>
      <c r="AH13718" s="31"/>
      <c r="AI13718" s="31"/>
      <c r="AJ13718" s="31"/>
      <c r="AK13718" s="31"/>
      <c r="AL13718" s="31"/>
      <c r="AO13718" s="376"/>
    </row>
    <row r="13719" spans="1:41" x14ac:dyDescent="0.25">
      <c r="A13719" s="44" t="s">
        <v>7628</v>
      </c>
      <c r="B13719" s="44" t="s">
        <v>9845</v>
      </c>
      <c r="C13719" s="45" t="s">
        <v>7345</v>
      </c>
      <c r="D13719" s="93" t="s">
        <v>17443</v>
      </c>
      <c r="E13719" s="45" t="s">
        <v>5131</v>
      </c>
      <c r="F13719" s="93"/>
      <c r="G13719" s="93"/>
      <c r="H13719" s="93"/>
      <c r="I13719" s="99"/>
      <c r="J13719" s="99"/>
      <c r="K13719" s="99"/>
      <c r="L13719" s="99"/>
      <c r="M13719" s="99"/>
      <c r="N13719" s="99"/>
      <c r="O13719" s="99"/>
      <c r="P13719" s="99"/>
      <c r="Q13719" s="99"/>
      <c r="R13719" s="99"/>
      <c r="S13719" s="99"/>
      <c r="T13719" s="99"/>
      <c r="U13719" s="99"/>
      <c r="V13719" s="99"/>
      <c r="W13719" s="99"/>
      <c r="X13719" s="99"/>
      <c r="Y13719" s="99"/>
      <c r="Z13719" s="99"/>
      <c r="AA13719" s="99"/>
      <c r="AB13719" s="99"/>
      <c r="AC13719" s="99"/>
      <c r="AD13719" s="99"/>
      <c r="AE13719" s="99"/>
      <c r="AF13719" s="99"/>
      <c r="AG13719" s="99"/>
      <c r="AH13719" s="31"/>
      <c r="AI13719" s="31"/>
      <c r="AJ13719" s="31"/>
      <c r="AK13719" s="31"/>
      <c r="AL13719" s="31"/>
      <c r="AO13719" s="376"/>
    </row>
    <row r="13720" spans="1:41" x14ac:dyDescent="0.25">
      <c r="A13720" s="44" t="s">
        <v>7628</v>
      </c>
      <c r="B13720" s="44" t="s">
        <v>9845</v>
      </c>
      <c r="C13720" s="45" t="s">
        <v>7345</v>
      </c>
      <c r="D13720" s="45" t="s">
        <v>9895</v>
      </c>
      <c r="E13720" s="46">
        <v>46873</v>
      </c>
      <c r="F13720" s="93"/>
      <c r="G13720" s="93"/>
      <c r="H13720" s="93"/>
      <c r="I13720" s="99"/>
      <c r="J13720" s="99"/>
      <c r="K13720" s="99"/>
      <c r="L13720" s="99"/>
      <c r="M13720" s="99"/>
      <c r="N13720" s="99"/>
      <c r="O13720" s="99"/>
      <c r="P13720" s="99"/>
      <c r="Q13720" s="99"/>
      <c r="R13720" s="99"/>
      <c r="S13720" s="99"/>
      <c r="T13720" s="99"/>
      <c r="U13720" s="99"/>
      <c r="V13720" s="99"/>
      <c r="W13720" s="99"/>
      <c r="X13720" s="99"/>
      <c r="Y13720" s="99"/>
      <c r="Z13720" s="99"/>
      <c r="AA13720" s="99"/>
      <c r="AB13720" s="99"/>
      <c r="AC13720" s="99"/>
      <c r="AD13720" s="99"/>
      <c r="AE13720" s="99"/>
      <c r="AF13720" s="99"/>
      <c r="AG13720" s="99"/>
      <c r="AH13720" s="31"/>
      <c r="AI13720" s="31"/>
      <c r="AJ13720" s="31"/>
      <c r="AK13720" s="31"/>
      <c r="AL13720" s="31"/>
      <c r="AO13720" s="376"/>
    </row>
    <row r="13721" spans="1:41" x14ac:dyDescent="0.25">
      <c r="A13721" s="44" t="s">
        <v>7047</v>
      </c>
      <c r="B13721" s="44" t="s">
        <v>3475</v>
      </c>
      <c r="C13721" s="45">
        <v>230301</v>
      </c>
      <c r="D13721" s="45" t="s">
        <v>11363</v>
      </c>
      <c r="E13721" s="45" t="s">
        <v>5265</v>
      </c>
      <c r="AO13721" s="376"/>
    </row>
    <row r="13722" spans="1:41" x14ac:dyDescent="0.25">
      <c r="A13722" s="44" t="s">
        <v>8412</v>
      </c>
      <c r="B13722" s="44" t="s">
        <v>8336</v>
      </c>
      <c r="C13722" s="45">
        <v>230905</v>
      </c>
      <c r="D13722" s="45" t="s">
        <v>11363</v>
      </c>
      <c r="E13722" s="45" t="s">
        <v>7871</v>
      </c>
      <c r="AO13722" s="376"/>
    </row>
    <row r="13723" spans="1:41" x14ac:dyDescent="0.25">
      <c r="A13723" s="44" t="s">
        <v>7732</v>
      </c>
      <c r="B13723" s="44" t="s">
        <v>10350</v>
      </c>
      <c r="C13723" s="45">
        <v>24020301</v>
      </c>
      <c r="D13723" s="45" t="s">
        <v>11363</v>
      </c>
      <c r="E13723" s="45" t="s">
        <v>5131</v>
      </c>
      <c r="AO13723" s="376"/>
    </row>
    <row r="13724" spans="1:41" x14ac:dyDescent="0.25">
      <c r="A13724" s="44" t="s">
        <v>7732</v>
      </c>
      <c r="B13724" s="44" t="s">
        <v>21449</v>
      </c>
      <c r="C13724" s="45">
        <v>260504</v>
      </c>
      <c r="D13724" s="45" t="s">
        <v>11363</v>
      </c>
      <c r="E13724" s="45" t="s">
        <v>21450</v>
      </c>
      <c r="AO13724" s="376"/>
    </row>
    <row r="13725" spans="1:41" x14ac:dyDescent="0.25">
      <c r="A13725" s="44" t="s">
        <v>18826</v>
      </c>
      <c r="B13725" s="44" t="s">
        <v>21335</v>
      </c>
      <c r="C13725" s="45" t="s">
        <v>18885</v>
      </c>
      <c r="D13725" s="45" t="s">
        <v>21447</v>
      </c>
      <c r="E13725" s="46">
        <v>46538</v>
      </c>
      <c r="AO13725" s="376"/>
    </row>
    <row r="13726" spans="1:41" x14ac:dyDescent="0.25">
      <c r="A13726" s="120" t="s">
        <v>2063</v>
      </c>
      <c r="B13726" s="114" t="s">
        <v>2010</v>
      </c>
      <c r="C13726" s="106" t="s">
        <v>2011</v>
      </c>
      <c r="D13726" s="93" t="s">
        <v>1394</v>
      </c>
      <c r="E13726" s="115">
        <v>46783</v>
      </c>
      <c r="F13726" s="93"/>
      <c r="G13726" s="93"/>
      <c r="H13726" s="93"/>
      <c r="I13726" s="99"/>
      <c r="J13726" s="99"/>
      <c r="K13726" s="99"/>
      <c r="L13726" s="99"/>
      <c r="M13726" s="99"/>
      <c r="N13726" s="99"/>
      <c r="O13726" s="99"/>
      <c r="P13726" s="99"/>
      <c r="Q13726" s="99"/>
      <c r="R13726" s="99"/>
      <c r="S13726" s="99"/>
      <c r="T13726" s="99"/>
      <c r="U13726" s="99"/>
      <c r="V13726" s="99"/>
      <c r="W13726" s="99"/>
      <c r="X13726" s="99"/>
      <c r="Y13726" s="99"/>
      <c r="Z13726" s="99"/>
      <c r="AA13726" s="99"/>
      <c r="AB13726" s="99"/>
      <c r="AC13726" s="99"/>
      <c r="AD13726" s="99"/>
      <c r="AE13726" s="99"/>
      <c r="AF13726" s="99"/>
      <c r="AG13726" s="99"/>
      <c r="AH13726" s="31"/>
      <c r="AI13726" s="31"/>
      <c r="AJ13726" s="31"/>
      <c r="AK13726" s="31"/>
      <c r="AL13726" s="31"/>
      <c r="AO13726" s="376"/>
    </row>
    <row r="13727" spans="1:41" x14ac:dyDescent="0.25">
      <c r="A13727" s="44" t="s">
        <v>21820</v>
      </c>
      <c r="B13727" s="44" t="s">
        <v>9248</v>
      </c>
      <c r="C13727" s="45">
        <v>260105</v>
      </c>
      <c r="D13727" s="45" t="s">
        <v>11363</v>
      </c>
      <c r="E13727" s="45" t="s">
        <v>17625</v>
      </c>
      <c r="AO13727" s="376"/>
    </row>
    <row r="13728" spans="1:41" x14ac:dyDescent="0.25">
      <c r="A13728" s="44" t="s">
        <v>2116</v>
      </c>
      <c r="B13728" s="44" t="s">
        <v>21396</v>
      </c>
      <c r="C13728" s="45" t="s">
        <v>9703</v>
      </c>
      <c r="D13728" s="45" t="s">
        <v>21447</v>
      </c>
      <c r="E13728" s="46">
        <v>46568</v>
      </c>
      <c r="AO13728" s="376"/>
    </row>
    <row r="13729" spans="1:41" x14ac:dyDescent="0.25">
      <c r="A13729" s="44" t="s">
        <v>2116</v>
      </c>
      <c r="B13729" s="44" t="s">
        <v>21412</v>
      </c>
      <c r="C13729" s="45" t="s">
        <v>5516</v>
      </c>
      <c r="D13729" s="45" t="s">
        <v>21447</v>
      </c>
      <c r="E13729" s="46">
        <v>46599</v>
      </c>
      <c r="AO13729" s="376"/>
    </row>
    <row r="13730" spans="1:41" x14ac:dyDescent="0.25">
      <c r="A13730" s="44" t="s">
        <v>18180</v>
      </c>
      <c r="B13730" s="44" t="s">
        <v>3042</v>
      </c>
      <c r="C13730" s="45">
        <v>230903</v>
      </c>
      <c r="D13730" s="45" t="s">
        <v>11363</v>
      </c>
      <c r="E13730" s="45" t="s">
        <v>7871</v>
      </c>
      <c r="AO13730" s="376"/>
    </row>
    <row r="13731" spans="1:41" x14ac:dyDescent="0.25">
      <c r="A13731" s="44" t="s">
        <v>7048</v>
      </c>
      <c r="B13731" s="44" t="s">
        <v>2350</v>
      </c>
      <c r="C13731" s="45">
        <v>230105</v>
      </c>
      <c r="D13731" s="45" t="s">
        <v>11363</v>
      </c>
      <c r="E13731" s="45" t="s">
        <v>5265</v>
      </c>
      <c r="AO13731" s="376"/>
    </row>
    <row r="13732" spans="1:41" x14ac:dyDescent="0.25">
      <c r="A13732" s="91" t="s">
        <v>9508</v>
      </c>
      <c r="B13732" s="92" t="s">
        <v>9602</v>
      </c>
      <c r="C13732" s="45" t="s">
        <v>9349</v>
      </c>
      <c r="D13732" s="93" t="s">
        <v>9601</v>
      </c>
      <c r="E13732" s="94">
        <v>46568</v>
      </c>
      <c r="F13732" s="93"/>
      <c r="G13732" s="93"/>
      <c r="H13732" s="93"/>
      <c r="I13732" s="99"/>
      <c r="J13732" s="99"/>
      <c r="K13732" s="99"/>
      <c r="L13732" s="99"/>
      <c r="M13732" s="99"/>
      <c r="N13732" s="99"/>
      <c r="O13732" s="99"/>
      <c r="P13732" s="99"/>
      <c r="Q13732" s="99"/>
      <c r="R13732" s="99"/>
      <c r="S13732" s="99"/>
      <c r="T13732" s="99"/>
      <c r="U13732" s="99"/>
      <c r="V13732" s="99"/>
      <c r="W13732" s="99"/>
      <c r="X13732" s="99"/>
      <c r="Y13732" s="99"/>
      <c r="Z13732" s="99"/>
      <c r="AA13732" s="99"/>
      <c r="AB13732" s="99"/>
      <c r="AC13732" s="99"/>
      <c r="AD13732" s="99"/>
      <c r="AE13732" s="99"/>
      <c r="AF13732" s="99"/>
      <c r="AG13732" s="99"/>
      <c r="AH13732" s="31"/>
      <c r="AI13732" s="31"/>
      <c r="AJ13732" s="31"/>
      <c r="AK13732" s="31"/>
      <c r="AL13732" s="31"/>
      <c r="AO13732" s="376"/>
    </row>
    <row r="13733" spans="1:41" x14ac:dyDescent="0.25">
      <c r="A13733" s="44" t="s">
        <v>10666</v>
      </c>
      <c r="B13733" s="44" t="s">
        <v>10348</v>
      </c>
      <c r="C13733" s="45">
        <v>240501</v>
      </c>
      <c r="D13733" s="45" t="s">
        <v>11363</v>
      </c>
      <c r="E13733" s="45" t="s">
        <v>10349</v>
      </c>
      <c r="AO13733" s="376"/>
    </row>
    <row r="13734" spans="1:41" x14ac:dyDescent="0.3">
      <c r="A13734" s="323" t="s">
        <v>13372</v>
      </c>
      <c r="B13734" s="323" t="s">
        <v>13369</v>
      </c>
      <c r="C13734" s="325" t="s">
        <v>19288</v>
      </c>
      <c r="D13734" s="93" t="s">
        <v>1201</v>
      </c>
      <c r="E13734" s="324">
        <v>47267</v>
      </c>
      <c r="F13734" s="93"/>
      <c r="G13734" s="93"/>
      <c r="H13734" s="93"/>
      <c r="I13734" s="99"/>
      <c r="J13734" s="99"/>
      <c r="K13734" s="99"/>
      <c r="L13734" s="99"/>
      <c r="M13734" s="99"/>
      <c r="N13734" s="99"/>
      <c r="O13734" s="99"/>
      <c r="P13734" s="99"/>
      <c r="Q13734" s="99"/>
      <c r="R13734" s="99"/>
      <c r="S13734" s="99"/>
      <c r="T13734" s="99"/>
      <c r="U13734" s="99"/>
      <c r="V13734" s="99"/>
      <c r="W13734" s="99"/>
      <c r="X13734" s="99"/>
      <c r="Y13734" s="99"/>
      <c r="Z13734" s="99"/>
      <c r="AA13734" s="99"/>
      <c r="AB13734" s="99"/>
      <c r="AC13734" s="99"/>
      <c r="AD13734" s="99"/>
      <c r="AE13734" s="99"/>
      <c r="AF13734" s="99"/>
      <c r="AG13734" s="99"/>
      <c r="AH13734" s="31"/>
      <c r="AI13734" s="31"/>
      <c r="AJ13734" s="31"/>
      <c r="AK13734" s="31"/>
      <c r="AL13734" s="31"/>
      <c r="AO13734" s="376"/>
    </row>
    <row r="13735" spans="1:41" x14ac:dyDescent="0.3">
      <c r="A13735" s="57" t="s">
        <v>20489</v>
      </c>
      <c r="B13735" s="92" t="s">
        <v>3682</v>
      </c>
      <c r="C13735" s="93" t="s">
        <v>19106</v>
      </c>
      <c r="D13735" s="93" t="s">
        <v>3681</v>
      </c>
      <c r="E13735" s="94">
        <v>48029</v>
      </c>
      <c r="F13735" s="93"/>
      <c r="G13735" s="93"/>
      <c r="H13735" s="93"/>
      <c r="I13735" s="99"/>
      <c r="J13735" s="99"/>
      <c r="K13735" s="99"/>
      <c r="L13735" s="99"/>
      <c r="M13735" s="99"/>
      <c r="N13735" s="99"/>
      <c r="O13735" s="99"/>
      <c r="P13735" s="99"/>
      <c r="Q13735" s="99"/>
      <c r="R13735" s="99"/>
      <c r="S13735" s="99"/>
      <c r="T13735" s="99"/>
      <c r="U13735" s="99"/>
      <c r="V13735" s="99"/>
      <c r="W13735" s="99"/>
      <c r="X13735" s="99"/>
      <c r="Y13735" s="99"/>
      <c r="Z13735" s="99"/>
      <c r="AA13735" s="99"/>
      <c r="AB13735" s="99"/>
      <c r="AC13735" s="99"/>
      <c r="AD13735" s="99"/>
      <c r="AE13735" s="99"/>
      <c r="AF13735" s="99"/>
      <c r="AG13735" s="99"/>
      <c r="AH13735" s="31"/>
      <c r="AI13735" s="31"/>
      <c r="AJ13735" s="31"/>
      <c r="AK13735" s="31"/>
      <c r="AL13735" s="31"/>
      <c r="AO13735" s="376"/>
    </row>
    <row r="13736" spans="1:41" x14ac:dyDescent="0.25">
      <c r="A13736" s="44" t="s">
        <v>7897</v>
      </c>
      <c r="B13736" s="44" t="s">
        <v>925</v>
      </c>
      <c r="C13736" s="45">
        <v>230601</v>
      </c>
      <c r="D13736" s="45" t="s">
        <v>11363</v>
      </c>
      <c r="E13736" s="45" t="s">
        <v>7770</v>
      </c>
      <c r="AO13736" s="376"/>
    </row>
    <row r="13737" spans="1:41" x14ac:dyDescent="0.25">
      <c r="A13737" s="44" t="s">
        <v>10667</v>
      </c>
      <c r="B13737" s="44" t="s">
        <v>9234</v>
      </c>
      <c r="C13737" s="45">
        <v>240103</v>
      </c>
      <c r="D13737" s="45" t="s">
        <v>11363</v>
      </c>
      <c r="E13737" s="45" t="s">
        <v>5139</v>
      </c>
      <c r="AO13737" s="376"/>
    </row>
    <row r="13738" spans="1:41" x14ac:dyDescent="0.25">
      <c r="A13738" s="44" t="s">
        <v>10667</v>
      </c>
      <c r="B13738" s="44" t="s">
        <v>9248</v>
      </c>
      <c r="C13738" s="45">
        <v>240101</v>
      </c>
      <c r="D13738" s="45" t="s">
        <v>11363</v>
      </c>
      <c r="E13738" s="45" t="s">
        <v>9249</v>
      </c>
      <c r="AO13738" s="376"/>
    </row>
    <row r="13739" spans="1:41" x14ac:dyDescent="0.25">
      <c r="A13739" s="44" t="s">
        <v>7898</v>
      </c>
      <c r="B13739" s="44" t="s">
        <v>5134</v>
      </c>
      <c r="C13739" s="45">
        <v>230807</v>
      </c>
      <c r="D13739" s="45" t="s">
        <v>11363</v>
      </c>
      <c r="E13739" s="45" t="s">
        <v>8282</v>
      </c>
      <c r="AO13739" s="376"/>
    </row>
    <row r="13740" spans="1:41" x14ac:dyDescent="0.25">
      <c r="A13740" s="44" t="s">
        <v>18181</v>
      </c>
      <c r="B13740" s="44" t="s">
        <v>17521</v>
      </c>
      <c r="C13740" s="45">
        <v>23110201</v>
      </c>
      <c r="D13740" s="45" t="s">
        <v>11363</v>
      </c>
      <c r="E13740" s="45" t="s">
        <v>8334</v>
      </c>
      <c r="AO13740" s="376"/>
    </row>
    <row r="13741" spans="1:41" x14ac:dyDescent="0.25">
      <c r="A13741" s="44" t="s">
        <v>18181</v>
      </c>
      <c r="B13741" s="44" t="s">
        <v>3055</v>
      </c>
      <c r="C13741" s="45">
        <v>23110202</v>
      </c>
      <c r="D13741" s="45" t="s">
        <v>11363</v>
      </c>
      <c r="E13741" s="45" t="s">
        <v>8334</v>
      </c>
      <c r="AO13741" s="376"/>
    </row>
    <row r="13742" spans="1:41" x14ac:dyDescent="0.25">
      <c r="A13742" s="44" t="s">
        <v>18181</v>
      </c>
      <c r="B13742" s="44" t="s">
        <v>5321</v>
      </c>
      <c r="C13742" s="45">
        <v>26010401</v>
      </c>
      <c r="D13742" s="45" t="s">
        <v>11363</v>
      </c>
      <c r="E13742" s="45" t="s">
        <v>17459</v>
      </c>
      <c r="AO13742" s="376"/>
    </row>
    <row r="13743" spans="1:41" x14ac:dyDescent="0.25">
      <c r="A13743" s="44" t="s">
        <v>18181</v>
      </c>
      <c r="B13743" s="44" t="s">
        <v>3176</v>
      </c>
      <c r="C13743" s="45">
        <v>26010402</v>
      </c>
      <c r="D13743" s="45" t="s">
        <v>11363</v>
      </c>
      <c r="E13743" s="45" t="s">
        <v>17459</v>
      </c>
      <c r="AO13743" s="376"/>
    </row>
    <row r="13744" spans="1:41" x14ac:dyDescent="0.25">
      <c r="A13744" s="44" t="s">
        <v>8413</v>
      </c>
      <c r="B13744" s="44" t="s">
        <v>8340</v>
      </c>
      <c r="C13744" s="45">
        <v>231001</v>
      </c>
      <c r="D13744" s="45" t="s">
        <v>11363</v>
      </c>
      <c r="E13744" s="45" t="s">
        <v>2538</v>
      </c>
      <c r="AO13744" s="376"/>
    </row>
    <row r="13745" spans="1:41" x14ac:dyDescent="0.25">
      <c r="A13745" s="44" t="s">
        <v>8921</v>
      </c>
      <c r="B13745" s="44" t="s">
        <v>15081</v>
      </c>
      <c r="C13745" s="45" t="s">
        <v>17066</v>
      </c>
      <c r="D13745" s="367" t="s">
        <v>3696</v>
      </c>
      <c r="E13745" s="328">
        <f>DATE(2029,12,17)</f>
        <v>47469</v>
      </c>
      <c r="F13745" s="32"/>
      <c r="G13745" s="32"/>
      <c r="H13745" s="32"/>
      <c r="I13745" s="31"/>
      <c r="J13745" s="31"/>
      <c r="K13745" s="31"/>
      <c r="L13745" s="31"/>
      <c r="M13745" s="31"/>
      <c r="N13745" s="31"/>
      <c r="O13745" s="31"/>
      <c r="P13745" s="31"/>
      <c r="Q13745" s="31"/>
      <c r="R13745" s="31"/>
      <c r="S13745" s="31"/>
      <c r="T13745" s="31"/>
      <c r="U13745" s="31"/>
      <c r="V13745" s="31"/>
      <c r="W13745" s="31"/>
      <c r="X13745" s="31"/>
      <c r="Y13745" s="31"/>
      <c r="Z13745" s="31"/>
      <c r="AA13745" s="31"/>
      <c r="AB13745" s="31"/>
      <c r="AC13745" s="31"/>
      <c r="AD13745" s="31"/>
      <c r="AE13745" s="31"/>
      <c r="AF13745" s="31"/>
      <c r="AG13745" s="31"/>
      <c r="AH13745" s="31"/>
      <c r="AI13745" s="31"/>
      <c r="AJ13745" s="31"/>
      <c r="AK13745" s="31"/>
      <c r="AL13745" s="31"/>
      <c r="AO13745" s="376"/>
    </row>
    <row r="13746" spans="1:41" x14ac:dyDescent="0.25">
      <c r="A13746" s="44" t="s">
        <v>6528</v>
      </c>
      <c r="B13746" s="44" t="s">
        <v>2350</v>
      </c>
      <c r="C13746" s="45">
        <v>230105</v>
      </c>
      <c r="D13746" s="45" t="s">
        <v>11363</v>
      </c>
      <c r="E13746" s="45" t="s">
        <v>5265</v>
      </c>
      <c r="AO13746" s="376"/>
    </row>
    <row r="13747" spans="1:41" x14ac:dyDescent="0.25">
      <c r="A13747" s="44" t="s">
        <v>16491</v>
      </c>
      <c r="B13747" s="44" t="s">
        <v>21362</v>
      </c>
      <c r="C13747" s="45" t="s">
        <v>16468</v>
      </c>
      <c r="D13747" s="45" t="s">
        <v>21447</v>
      </c>
      <c r="E13747" s="46">
        <v>46752</v>
      </c>
      <c r="AO13747" s="376"/>
    </row>
    <row r="13748" spans="1:41" x14ac:dyDescent="0.25">
      <c r="A13748" s="44" t="s">
        <v>20567</v>
      </c>
      <c r="B13748" s="44" t="s">
        <v>8472</v>
      </c>
      <c r="C13748" s="45" t="s">
        <v>8551</v>
      </c>
      <c r="D13748" s="32" t="s">
        <v>5559</v>
      </c>
      <c r="E13748" s="45" t="s">
        <v>20851</v>
      </c>
      <c r="F13748" s="32"/>
      <c r="G13748" s="32"/>
      <c r="H13748" s="32"/>
      <c r="I13748" s="31"/>
      <c r="J13748" s="31"/>
      <c r="K13748" s="31"/>
      <c r="L13748" s="31"/>
      <c r="M13748" s="31"/>
      <c r="N13748" s="31"/>
      <c r="O13748" s="31"/>
      <c r="P13748" s="31"/>
      <c r="Q13748" s="31"/>
      <c r="R13748" s="31"/>
      <c r="S13748" s="31"/>
      <c r="T13748" s="31"/>
      <c r="U13748" s="31"/>
      <c r="V13748" s="31"/>
      <c r="W13748" s="31"/>
      <c r="X13748" s="31"/>
      <c r="Y13748" s="31"/>
      <c r="Z13748" s="31"/>
      <c r="AA13748" s="31"/>
      <c r="AB13748" s="31"/>
      <c r="AC13748" s="31"/>
      <c r="AD13748" s="31"/>
      <c r="AE13748" s="31"/>
      <c r="AF13748" s="31"/>
      <c r="AG13748" s="31"/>
      <c r="AH13748" s="31"/>
      <c r="AI13748" s="31"/>
      <c r="AJ13748" s="31"/>
      <c r="AK13748" s="31"/>
      <c r="AL13748" s="31"/>
      <c r="AO13748" s="376"/>
    </row>
    <row r="13749" spans="1:41" x14ac:dyDescent="0.3">
      <c r="A13749" s="333" t="s">
        <v>11078</v>
      </c>
      <c r="B13749" s="333" t="s">
        <v>11377</v>
      </c>
      <c r="C13749" s="125" t="s">
        <v>11214</v>
      </c>
      <c r="D13749" s="32" t="s">
        <v>20309</v>
      </c>
      <c r="E13749" s="125" t="s">
        <v>4966</v>
      </c>
      <c r="F13749" s="125" t="s">
        <v>1189</v>
      </c>
      <c r="G13749" s="125" t="s">
        <v>1190</v>
      </c>
      <c r="AO13749" s="376"/>
    </row>
    <row r="13750" spans="1:41" x14ac:dyDescent="0.25">
      <c r="A13750" s="44" t="s">
        <v>12058</v>
      </c>
      <c r="B13750" s="92" t="s">
        <v>12068</v>
      </c>
      <c r="C13750" s="93" t="s">
        <v>12038</v>
      </c>
      <c r="D13750" s="93" t="s">
        <v>1201</v>
      </c>
      <c r="E13750" s="94">
        <v>47208</v>
      </c>
      <c r="F13750" s="93"/>
      <c r="G13750" s="93"/>
      <c r="H13750" s="93"/>
      <c r="I13750" s="99"/>
      <c r="J13750" s="99"/>
      <c r="K13750" s="99"/>
      <c r="L13750" s="99"/>
      <c r="M13750" s="99"/>
      <c r="N13750" s="99"/>
      <c r="O13750" s="99"/>
      <c r="P13750" s="99"/>
      <c r="Q13750" s="99"/>
      <c r="R13750" s="99"/>
      <c r="S13750" s="99"/>
      <c r="T13750" s="99"/>
      <c r="U13750" s="99"/>
      <c r="V13750" s="99"/>
      <c r="W13750" s="99"/>
      <c r="X13750" s="99"/>
      <c r="Y13750" s="99"/>
      <c r="Z13750" s="99"/>
      <c r="AA13750" s="99"/>
      <c r="AB13750" s="99"/>
      <c r="AC13750" s="99"/>
      <c r="AD13750" s="99"/>
      <c r="AE13750" s="99"/>
      <c r="AF13750" s="99"/>
      <c r="AG13750" s="99"/>
      <c r="AH13750" s="31"/>
      <c r="AI13750" s="31"/>
      <c r="AJ13750" s="31"/>
      <c r="AK13750" s="31"/>
      <c r="AL13750" s="31"/>
      <c r="AO13750" s="376"/>
    </row>
    <row r="13751" spans="1:41" x14ac:dyDescent="0.25">
      <c r="A13751" s="44" t="s">
        <v>9741</v>
      </c>
      <c r="B13751" s="44" t="s">
        <v>15082</v>
      </c>
      <c r="C13751" s="45" t="s">
        <v>9810</v>
      </c>
      <c r="D13751" s="367" t="s">
        <v>3696</v>
      </c>
      <c r="E13751" s="328">
        <f>DATE(2028,5,13)</f>
        <v>46886</v>
      </c>
      <c r="F13751" s="32"/>
      <c r="G13751" s="32"/>
      <c r="H13751" s="32"/>
      <c r="I13751" s="31"/>
      <c r="J13751" s="31"/>
      <c r="K13751" s="31"/>
      <c r="L13751" s="31"/>
      <c r="M13751" s="31"/>
      <c r="N13751" s="31"/>
      <c r="O13751" s="31"/>
      <c r="P13751" s="31"/>
      <c r="Q13751" s="31"/>
      <c r="R13751" s="31"/>
      <c r="S13751" s="31"/>
      <c r="T13751" s="31"/>
      <c r="U13751" s="31"/>
      <c r="V13751" s="31"/>
      <c r="W13751" s="31"/>
      <c r="X13751" s="31"/>
      <c r="Y13751" s="31"/>
      <c r="Z13751" s="31"/>
      <c r="AA13751" s="31"/>
      <c r="AB13751" s="31"/>
      <c r="AC13751" s="31"/>
      <c r="AD13751" s="31"/>
      <c r="AE13751" s="31"/>
      <c r="AF13751" s="31"/>
      <c r="AG13751" s="31"/>
      <c r="AH13751" s="31"/>
      <c r="AI13751" s="31"/>
      <c r="AJ13751" s="31"/>
      <c r="AK13751" s="31"/>
      <c r="AL13751" s="31"/>
      <c r="AO13751" s="376"/>
    </row>
    <row r="13752" spans="1:41" x14ac:dyDescent="0.25">
      <c r="A13752" s="44" t="s">
        <v>15898</v>
      </c>
      <c r="B13752" s="44" t="s">
        <v>15611</v>
      </c>
      <c r="C13752" s="45">
        <v>25050401</v>
      </c>
      <c r="D13752" s="45" t="s">
        <v>11363</v>
      </c>
      <c r="E13752" s="45" t="s">
        <v>7105</v>
      </c>
      <c r="AO13752" s="376"/>
    </row>
    <row r="13753" spans="1:41" x14ac:dyDescent="0.25">
      <c r="A13753" s="44" t="s">
        <v>21821</v>
      </c>
      <c r="B13753" s="44" t="s">
        <v>199</v>
      </c>
      <c r="C13753" s="45">
        <v>241001</v>
      </c>
      <c r="D13753" s="45" t="s">
        <v>11363</v>
      </c>
      <c r="E13753" s="45" t="s">
        <v>5332</v>
      </c>
      <c r="AO13753" s="376"/>
    </row>
    <row r="13754" spans="1:41" x14ac:dyDescent="0.25">
      <c r="A13754" s="44" t="s">
        <v>21821</v>
      </c>
      <c r="B13754" s="44" t="s">
        <v>5321</v>
      </c>
      <c r="C13754" s="45">
        <v>25010401</v>
      </c>
      <c r="D13754" s="45" t="s">
        <v>11363</v>
      </c>
      <c r="E13754" s="45" t="s">
        <v>12564</v>
      </c>
      <c r="AO13754" s="376"/>
    </row>
    <row r="13755" spans="1:41" x14ac:dyDescent="0.25">
      <c r="A13755" s="44" t="s">
        <v>21821</v>
      </c>
      <c r="B13755" s="44" t="s">
        <v>3176</v>
      </c>
      <c r="C13755" s="45">
        <v>25010402</v>
      </c>
      <c r="D13755" s="45" t="s">
        <v>11363</v>
      </c>
      <c r="E13755" s="45" t="s">
        <v>12564</v>
      </c>
      <c r="AO13755" s="376"/>
    </row>
    <row r="13756" spans="1:41" x14ac:dyDescent="0.25">
      <c r="A13756" s="44" t="s">
        <v>20412</v>
      </c>
      <c r="B13756" s="44" t="s">
        <v>20317</v>
      </c>
      <c r="C13756" s="45" t="s">
        <v>20413</v>
      </c>
      <c r="D13756" s="46" t="s">
        <v>21328</v>
      </c>
      <c r="E13756" s="46">
        <v>46582</v>
      </c>
      <c r="AO13756" s="376"/>
    </row>
    <row r="13757" spans="1:41" x14ac:dyDescent="0.25">
      <c r="A13757" s="44" t="s">
        <v>20412</v>
      </c>
      <c r="B13757" s="44" t="s">
        <v>20317</v>
      </c>
      <c r="C13757" s="45" t="s">
        <v>20413</v>
      </c>
      <c r="D13757" s="46" t="s">
        <v>21328</v>
      </c>
      <c r="E13757" s="46">
        <v>46582</v>
      </c>
      <c r="AO13757" s="376"/>
    </row>
    <row r="13758" spans="1:41" x14ac:dyDescent="0.25">
      <c r="A13758" s="44" t="s">
        <v>545</v>
      </c>
      <c r="B13758" s="44" t="s">
        <v>21396</v>
      </c>
      <c r="C13758" s="45" t="s">
        <v>9703</v>
      </c>
      <c r="D13758" s="45" t="s">
        <v>21447</v>
      </c>
      <c r="E13758" s="46">
        <v>46568</v>
      </c>
      <c r="AO13758" s="376"/>
    </row>
    <row r="13759" spans="1:41" x14ac:dyDescent="0.25">
      <c r="A13759" s="44" t="s">
        <v>12395</v>
      </c>
      <c r="B13759" s="44" t="s">
        <v>12138</v>
      </c>
      <c r="C13759" s="45">
        <v>18.239999999999998</v>
      </c>
      <c r="D13759" s="45" t="s">
        <v>12549</v>
      </c>
      <c r="E13759" s="46">
        <v>47299</v>
      </c>
      <c r="F13759" s="45"/>
      <c r="G13759" s="93"/>
      <c r="H13759" s="93"/>
      <c r="I13759" s="99"/>
      <c r="J13759" s="99"/>
      <c r="K13759" s="99"/>
      <c r="L13759" s="99"/>
      <c r="M13759" s="99"/>
      <c r="N13759" s="99"/>
      <c r="O13759" s="99"/>
      <c r="P13759" s="99"/>
      <c r="Q13759" s="99"/>
      <c r="R13759" s="99"/>
      <c r="S13759" s="99"/>
      <c r="T13759" s="99"/>
      <c r="U13759" s="99"/>
      <c r="V13759" s="99"/>
      <c r="W13759" s="99"/>
      <c r="X13759" s="99"/>
      <c r="Y13759" s="99"/>
      <c r="Z13759" s="99"/>
      <c r="AA13759" s="99"/>
      <c r="AB13759" s="99"/>
      <c r="AC13759" s="99"/>
      <c r="AD13759" s="99"/>
      <c r="AE13759" s="99"/>
      <c r="AF13759" s="99"/>
      <c r="AG13759" s="99"/>
      <c r="AH13759" s="31"/>
      <c r="AI13759" s="31"/>
      <c r="AJ13759" s="31"/>
      <c r="AK13759" s="31"/>
      <c r="AL13759" s="31"/>
      <c r="AO13759" s="376"/>
    </row>
    <row r="13760" spans="1:41" x14ac:dyDescent="0.3">
      <c r="A13760" s="333" t="s">
        <v>8667</v>
      </c>
      <c r="B13760" s="333" t="s">
        <v>8622</v>
      </c>
      <c r="C13760" s="125" t="s">
        <v>8623</v>
      </c>
      <c r="D13760" s="32" t="s">
        <v>20309</v>
      </c>
      <c r="E13760" s="125" t="s">
        <v>7871</v>
      </c>
      <c r="F13760" s="125" t="s">
        <v>1190</v>
      </c>
      <c r="G13760" s="125" t="s">
        <v>1190</v>
      </c>
      <c r="AO13760" s="376"/>
    </row>
    <row r="13761" spans="1:41" x14ac:dyDescent="0.3">
      <c r="A13761" s="333" t="s">
        <v>8667</v>
      </c>
      <c r="B13761" s="333" t="s">
        <v>1171</v>
      </c>
      <c r="C13761" s="125" t="s">
        <v>10962</v>
      </c>
      <c r="D13761" s="32" t="s">
        <v>20309</v>
      </c>
      <c r="E13761" s="125" t="s">
        <v>8292</v>
      </c>
      <c r="F13761" s="125" t="s">
        <v>1190</v>
      </c>
      <c r="G13761" s="125" t="s">
        <v>1190</v>
      </c>
      <c r="AO13761" s="376"/>
    </row>
    <row r="13762" spans="1:41" x14ac:dyDescent="0.25">
      <c r="A13762" s="44" t="s">
        <v>8667</v>
      </c>
      <c r="B13762" s="44" t="s">
        <v>145</v>
      </c>
      <c r="C13762" s="45" t="s">
        <v>8704</v>
      </c>
      <c r="D13762" s="46" t="s">
        <v>21328</v>
      </c>
      <c r="E13762" s="46">
        <v>46403</v>
      </c>
      <c r="AO13762" s="376"/>
    </row>
    <row r="13763" spans="1:41" x14ac:dyDescent="0.25">
      <c r="A13763" s="44" t="s">
        <v>8667</v>
      </c>
      <c r="B13763" s="44" t="s">
        <v>145</v>
      </c>
      <c r="C13763" s="45" t="s">
        <v>14551</v>
      </c>
      <c r="D13763" s="46" t="s">
        <v>21328</v>
      </c>
      <c r="E13763" s="46">
        <v>46583</v>
      </c>
      <c r="AO13763" s="376"/>
    </row>
    <row r="13764" spans="1:41" x14ac:dyDescent="0.25">
      <c r="A13764" s="44" t="s">
        <v>18182</v>
      </c>
      <c r="B13764" s="44" t="s">
        <v>3176</v>
      </c>
      <c r="C13764" s="45">
        <v>23010402</v>
      </c>
      <c r="D13764" s="45" t="s">
        <v>11363</v>
      </c>
      <c r="E13764" s="45" t="s">
        <v>5322</v>
      </c>
      <c r="AO13764" s="376"/>
    </row>
    <row r="13765" spans="1:41" x14ac:dyDescent="0.25">
      <c r="A13765" s="44" t="s">
        <v>18182</v>
      </c>
      <c r="B13765" s="44" t="s">
        <v>199</v>
      </c>
      <c r="C13765" s="45">
        <v>241001</v>
      </c>
      <c r="D13765" s="45" t="s">
        <v>11363</v>
      </c>
      <c r="E13765" s="45" t="s">
        <v>5332</v>
      </c>
      <c r="AO13765" s="376"/>
    </row>
    <row r="13766" spans="1:41" x14ac:dyDescent="0.25">
      <c r="A13766" s="262" t="s">
        <v>6263</v>
      </c>
      <c r="B13766" s="262" t="s">
        <v>6228</v>
      </c>
      <c r="C13766" s="263">
        <v>791202207001</v>
      </c>
      <c r="D13766" s="263" t="s">
        <v>6271</v>
      </c>
      <c r="E13766" s="264">
        <v>46630</v>
      </c>
      <c r="F13766" s="93"/>
      <c r="G13766" s="93"/>
      <c r="H13766" s="93"/>
      <c r="I13766" s="99"/>
      <c r="J13766" s="99"/>
      <c r="K13766" s="99"/>
      <c r="L13766" s="99"/>
      <c r="M13766" s="99"/>
      <c r="N13766" s="99"/>
      <c r="O13766" s="99"/>
      <c r="P13766" s="99"/>
      <c r="Q13766" s="99"/>
      <c r="R13766" s="99"/>
      <c r="S13766" s="99"/>
      <c r="T13766" s="99"/>
      <c r="U13766" s="99"/>
      <c r="V13766" s="99"/>
      <c r="W13766" s="99"/>
      <c r="X13766" s="99"/>
      <c r="Y13766" s="99"/>
      <c r="Z13766" s="99"/>
      <c r="AA13766" s="99"/>
      <c r="AB13766" s="99"/>
      <c r="AC13766" s="99"/>
      <c r="AD13766" s="99"/>
      <c r="AE13766" s="99"/>
      <c r="AF13766" s="99"/>
      <c r="AG13766" s="99"/>
      <c r="AH13766" s="31"/>
      <c r="AI13766" s="31"/>
      <c r="AJ13766" s="31"/>
      <c r="AK13766" s="31"/>
      <c r="AL13766" s="31"/>
      <c r="AO13766" s="376"/>
    </row>
    <row r="13767" spans="1:41" x14ac:dyDescent="0.25">
      <c r="A13767" s="44" t="s">
        <v>21822</v>
      </c>
      <c r="B13767" s="44" t="s">
        <v>936</v>
      </c>
      <c r="C13767" s="45">
        <v>260703</v>
      </c>
      <c r="D13767" s="45" t="s">
        <v>11363</v>
      </c>
      <c r="E13767" s="45" t="s">
        <v>11150</v>
      </c>
      <c r="AO13767" s="376"/>
    </row>
    <row r="13768" spans="1:41" x14ac:dyDescent="0.25">
      <c r="A13768" s="44" t="s">
        <v>18183</v>
      </c>
      <c r="B13768" s="44" t="s">
        <v>7104</v>
      </c>
      <c r="C13768" s="45">
        <v>230504</v>
      </c>
      <c r="D13768" s="45" t="s">
        <v>11363</v>
      </c>
      <c r="E13768" s="45" t="s">
        <v>7105</v>
      </c>
      <c r="AO13768" s="376"/>
    </row>
    <row r="13769" spans="1:41" x14ac:dyDescent="0.25">
      <c r="A13769" s="44" t="s">
        <v>15899</v>
      </c>
      <c r="B13769" s="44" t="s">
        <v>10348</v>
      </c>
      <c r="C13769" s="45">
        <v>240501</v>
      </c>
      <c r="D13769" s="45" t="s">
        <v>11363</v>
      </c>
      <c r="E13769" s="45" t="s">
        <v>10349</v>
      </c>
      <c r="AO13769" s="376"/>
    </row>
    <row r="13770" spans="1:41" x14ac:dyDescent="0.25">
      <c r="A13770" s="44" t="s">
        <v>15899</v>
      </c>
      <c r="B13770" s="44" t="s">
        <v>7768</v>
      </c>
      <c r="C13770" s="45">
        <v>260503</v>
      </c>
      <c r="D13770" s="45" t="s">
        <v>11363</v>
      </c>
      <c r="E13770" s="45" t="s">
        <v>10349</v>
      </c>
      <c r="AO13770" s="376"/>
    </row>
    <row r="13771" spans="1:41" x14ac:dyDescent="0.25">
      <c r="A13771" s="44" t="s">
        <v>16809</v>
      </c>
      <c r="B13771" s="44" t="s">
        <v>16810</v>
      </c>
      <c r="C13771" s="45" t="s">
        <v>17067</v>
      </c>
      <c r="D13771" s="367" t="s">
        <v>3696</v>
      </c>
      <c r="E13771" s="328">
        <f>DATE(2029,8,11)</f>
        <v>47341</v>
      </c>
      <c r="F13771" s="32"/>
      <c r="G13771" s="32"/>
      <c r="H13771" s="32"/>
      <c r="I13771" s="31"/>
      <c r="J13771" s="31"/>
      <c r="K13771" s="31"/>
      <c r="L13771" s="31"/>
      <c r="M13771" s="31"/>
      <c r="N13771" s="31"/>
      <c r="O13771" s="31"/>
      <c r="P13771" s="31"/>
      <c r="Q13771" s="31"/>
      <c r="R13771" s="31"/>
      <c r="S13771" s="31"/>
      <c r="T13771" s="31"/>
      <c r="U13771" s="31"/>
      <c r="V13771" s="31"/>
      <c r="W13771" s="31"/>
      <c r="X13771" s="31"/>
      <c r="Y13771" s="31"/>
      <c r="Z13771" s="31"/>
      <c r="AA13771" s="31"/>
      <c r="AB13771" s="31"/>
      <c r="AC13771" s="31"/>
      <c r="AD13771" s="31"/>
      <c r="AE13771" s="31"/>
      <c r="AF13771" s="31"/>
      <c r="AG13771" s="31"/>
      <c r="AH13771" s="31"/>
      <c r="AI13771" s="31"/>
      <c r="AJ13771" s="31"/>
      <c r="AK13771" s="31"/>
      <c r="AL13771" s="31"/>
      <c r="AO13771" s="376"/>
    </row>
    <row r="13772" spans="1:41" x14ac:dyDescent="0.25">
      <c r="A13772" s="44" t="s">
        <v>6529</v>
      </c>
      <c r="B13772" s="44" t="s">
        <v>2350</v>
      </c>
      <c r="C13772" s="45">
        <v>230105</v>
      </c>
      <c r="D13772" s="45" t="s">
        <v>11363</v>
      </c>
      <c r="E13772" s="45" t="s">
        <v>5265</v>
      </c>
      <c r="AO13772" s="376"/>
    </row>
    <row r="13773" spans="1:41" x14ac:dyDescent="0.25">
      <c r="A13773" s="44" t="s">
        <v>14552</v>
      </c>
      <c r="B13773" s="44" t="s">
        <v>2522</v>
      </c>
      <c r="C13773" s="45" t="s">
        <v>14553</v>
      </c>
      <c r="D13773" s="46" t="s">
        <v>21328</v>
      </c>
      <c r="E13773" s="46">
        <v>46527</v>
      </c>
      <c r="AO13773" s="376"/>
    </row>
    <row r="13774" spans="1:41" x14ac:dyDescent="0.25">
      <c r="A13774" s="44" t="s">
        <v>6530</v>
      </c>
      <c r="B13774" s="44" t="s">
        <v>3475</v>
      </c>
      <c r="C13774" s="45">
        <v>230301</v>
      </c>
      <c r="D13774" s="45" t="s">
        <v>11363</v>
      </c>
      <c r="E13774" s="45" t="s">
        <v>5265</v>
      </c>
      <c r="AO13774" s="376"/>
    </row>
    <row r="13775" spans="1:41" x14ac:dyDescent="0.25">
      <c r="A13775" s="44" t="s">
        <v>12730</v>
      </c>
      <c r="B13775" s="44" t="s">
        <v>199</v>
      </c>
      <c r="C13775" s="45">
        <v>241001</v>
      </c>
      <c r="D13775" s="45" t="s">
        <v>11363</v>
      </c>
      <c r="E13775" s="45" t="s">
        <v>5332</v>
      </c>
      <c r="AO13775" s="376"/>
    </row>
    <row r="13776" spans="1:41" x14ac:dyDescent="0.25">
      <c r="A13776" s="44" t="s">
        <v>8496</v>
      </c>
      <c r="B13776" s="44" t="s">
        <v>5612</v>
      </c>
      <c r="C13776" s="45" t="s">
        <v>5613</v>
      </c>
      <c r="D13776" s="32" t="s">
        <v>5559</v>
      </c>
      <c r="E13776" s="45" t="s">
        <v>20839</v>
      </c>
      <c r="F13776" s="32"/>
      <c r="G13776" s="32"/>
      <c r="H13776" s="32"/>
      <c r="I13776" s="31"/>
      <c r="J13776" s="31"/>
      <c r="K13776" s="31"/>
      <c r="L13776" s="31"/>
      <c r="M13776" s="31"/>
      <c r="N13776" s="31"/>
      <c r="O13776" s="31"/>
      <c r="P13776" s="31"/>
      <c r="Q13776" s="31"/>
      <c r="R13776" s="31"/>
      <c r="S13776" s="31"/>
      <c r="T13776" s="31"/>
      <c r="U13776" s="31"/>
      <c r="V13776" s="31"/>
      <c r="W13776" s="31"/>
      <c r="X13776" s="31"/>
      <c r="Y13776" s="31"/>
      <c r="Z13776" s="31"/>
      <c r="AA13776" s="31"/>
      <c r="AB13776" s="31"/>
      <c r="AC13776" s="31"/>
      <c r="AD13776" s="31"/>
      <c r="AE13776" s="31"/>
      <c r="AF13776" s="31"/>
      <c r="AG13776" s="31"/>
      <c r="AH13776" s="31"/>
      <c r="AI13776" s="31"/>
      <c r="AJ13776" s="31"/>
      <c r="AK13776" s="31"/>
      <c r="AL13776" s="31"/>
      <c r="AO13776" s="376"/>
    </row>
    <row r="13777" spans="1:41" x14ac:dyDescent="0.25">
      <c r="A13777" s="44" t="s">
        <v>8496</v>
      </c>
      <c r="B13777" s="44" t="s">
        <v>20538</v>
      </c>
      <c r="C13777" s="45" t="s">
        <v>8552</v>
      </c>
      <c r="D13777" s="32" t="s">
        <v>5559</v>
      </c>
      <c r="E13777" s="45" t="s">
        <v>20841</v>
      </c>
      <c r="F13777" s="32"/>
      <c r="G13777" s="32"/>
      <c r="H13777" s="32"/>
      <c r="I13777" s="31"/>
      <c r="J13777" s="31"/>
      <c r="K13777" s="31"/>
      <c r="L13777" s="31"/>
      <c r="M13777" s="31"/>
      <c r="N13777" s="31"/>
      <c r="O13777" s="31"/>
      <c r="P13777" s="31"/>
      <c r="Q13777" s="31"/>
      <c r="R13777" s="31"/>
      <c r="S13777" s="31"/>
      <c r="T13777" s="31"/>
      <c r="U13777" s="31"/>
      <c r="V13777" s="31"/>
      <c r="W13777" s="31"/>
      <c r="X13777" s="31"/>
      <c r="Y13777" s="31"/>
      <c r="Z13777" s="31"/>
      <c r="AA13777" s="31"/>
      <c r="AB13777" s="31"/>
      <c r="AC13777" s="31"/>
      <c r="AD13777" s="31"/>
      <c r="AE13777" s="31"/>
      <c r="AF13777" s="31"/>
      <c r="AG13777" s="31"/>
      <c r="AH13777" s="31"/>
      <c r="AI13777" s="31"/>
      <c r="AJ13777" s="31"/>
      <c r="AK13777" s="31"/>
      <c r="AL13777" s="31"/>
      <c r="AO13777" s="376"/>
    </row>
    <row r="13778" spans="1:41" x14ac:dyDescent="0.25">
      <c r="A13778" s="44" t="s">
        <v>8496</v>
      </c>
      <c r="B13778" s="44" t="s">
        <v>14171</v>
      </c>
      <c r="C13778" s="45" t="s">
        <v>14269</v>
      </c>
      <c r="D13778" s="32" t="s">
        <v>5559</v>
      </c>
      <c r="E13778" s="45" t="s">
        <v>20861</v>
      </c>
      <c r="F13778" s="32"/>
      <c r="G13778" s="32"/>
      <c r="H13778" s="32"/>
      <c r="I13778" s="31"/>
      <c r="J13778" s="31"/>
      <c r="K13778" s="31"/>
      <c r="L13778" s="31"/>
      <c r="M13778" s="31"/>
      <c r="N13778" s="31"/>
      <c r="O13778" s="31"/>
      <c r="P13778" s="31"/>
      <c r="Q13778" s="31"/>
      <c r="R13778" s="31"/>
      <c r="S13778" s="31"/>
      <c r="T13778" s="31"/>
      <c r="U13778" s="31"/>
      <c r="V13778" s="31"/>
      <c r="W13778" s="31"/>
      <c r="X13778" s="31"/>
      <c r="Y13778" s="31"/>
      <c r="Z13778" s="31"/>
      <c r="AA13778" s="31"/>
      <c r="AB13778" s="31"/>
      <c r="AC13778" s="31"/>
      <c r="AD13778" s="31"/>
      <c r="AE13778" s="31"/>
      <c r="AF13778" s="31"/>
      <c r="AG13778" s="31"/>
      <c r="AH13778" s="31"/>
      <c r="AI13778" s="31"/>
      <c r="AJ13778" s="31"/>
      <c r="AK13778" s="31"/>
      <c r="AL13778" s="31"/>
      <c r="AO13778" s="376"/>
    </row>
    <row r="13779" spans="1:41" x14ac:dyDescent="0.3">
      <c r="A13779" s="57" t="s">
        <v>4033</v>
      </c>
      <c r="B13779" s="92" t="s">
        <v>2270</v>
      </c>
      <c r="C13779" s="93" t="s">
        <v>10226</v>
      </c>
      <c r="D13779" s="93" t="s">
        <v>1749</v>
      </c>
      <c r="E13779" s="94">
        <v>46357</v>
      </c>
      <c r="F13779" s="93"/>
      <c r="G13779" s="93"/>
      <c r="H13779" s="93"/>
      <c r="I13779" s="99"/>
      <c r="J13779" s="99"/>
      <c r="K13779" s="99"/>
      <c r="L13779" s="99"/>
      <c r="M13779" s="99"/>
      <c r="N13779" s="99"/>
      <c r="O13779" s="99"/>
      <c r="P13779" s="99"/>
      <c r="Q13779" s="99"/>
      <c r="R13779" s="99"/>
      <c r="S13779" s="99"/>
      <c r="T13779" s="99"/>
      <c r="U13779" s="99"/>
      <c r="V13779" s="99"/>
      <c r="W13779" s="99"/>
      <c r="X13779" s="99"/>
      <c r="Y13779" s="99"/>
      <c r="Z13779" s="99"/>
      <c r="AA13779" s="99"/>
      <c r="AB13779" s="99"/>
      <c r="AC13779" s="99"/>
      <c r="AD13779" s="99"/>
      <c r="AE13779" s="99"/>
      <c r="AF13779" s="99"/>
      <c r="AG13779" s="99"/>
      <c r="AH13779" s="31"/>
      <c r="AI13779" s="31"/>
      <c r="AJ13779" s="31"/>
      <c r="AK13779" s="31"/>
      <c r="AL13779" s="31"/>
      <c r="AO13779" s="376"/>
    </row>
    <row r="13780" spans="1:41" x14ac:dyDescent="0.25">
      <c r="A13780" s="44" t="s">
        <v>4033</v>
      </c>
      <c r="B13780" s="44" t="s">
        <v>3043</v>
      </c>
      <c r="C13780" s="45">
        <v>230901</v>
      </c>
      <c r="D13780" s="45" t="s">
        <v>11363</v>
      </c>
      <c r="E13780" s="45" t="s">
        <v>7871</v>
      </c>
      <c r="AO13780" s="376"/>
    </row>
    <row r="13781" spans="1:41" x14ac:dyDescent="0.25">
      <c r="A13781" s="91" t="s">
        <v>19238</v>
      </c>
      <c r="B13781" s="92" t="s">
        <v>19284</v>
      </c>
      <c r="C13781" s="93" t="s">
        <v>19285</v>
      </c>
      <c r="D13781" s="93" t="s">
        <v>1201</v>
      </c>
      <c r="E13781" s="94">
        <v>46582</v>
      </c>
      <c r="F13781" s="93"/>
      <c r="G13781" s="93"/>
      <c r="H13781" s="93"/>
      <c r="I13781" s="99"/>
      <c r="J13781" s="99"/>
      <c r="K13781" s="99"/>
      <c r="L13781" s="99"/>
      <c r="M13781" s="99"/>
      <c r="N13781" s="99"/>
      <c r="O13781" s="99"/>
      <c r="P13781" s="99"/>
      <c r="Q13781" s="99"/>
      <c r="R13781" s="99"/>
      <c r="S13781" s="99"/>
      <c r="T13781" s="99"/>
      <c r="U13781" s="99"/>
      <c r="V13781" s="99"/>
      <c r="W13781" s="99"/>
      <c r="X13781" s="99"/>
      <c r="Y13781" s="99"/>
      <c r="Z13781" s="99"/>
      <c r="AA13781" s="99"/>
      <c r="AB13781" s="99"/>
      <c r="AC13781" s="99"/>
      <c r="AD13781" s="99"/>
      <c r="AE13781" s="99"/>
      <c r="AF13781" s="99"/>
      <c r="AG13781" s="99"/>
      <c r="AH13781" s="31"/>
      <c r="AI13781" s="31"/>
      <c r="AJ13781" s="31"/>
      <c r="AK13781" s="31"/>
      <c r="AL13781" s="31"/>
      <c r="AO13781" s="376"/>
    </row>
    <row r="13782" spans="1:41" x14ac:dyDescent="0.3">
      <c r="A13782" s="333" t="s">
        <v>11493</v>
      </c>
      <c r="B13782" s="333" t="s">
        <v>4004</v>
      </c>
      <c r="C13782" s="125" t="s">
        <v>11370</v>
      </c>
      <c r="D13782" s="32" t="s">
        <v>20309</v>
      </c>
      <c r="E13782" s="125" t="s">
        <v>4826</v>
      </c>
      <c r="F13782" s="125" t="s">
        <v>1189</v>
      </c>
      <c r="G13782" s="125" t="s">
        <v>1190</v>
      </c>
      <c r="AO13782" s="376"/>
    </row>
    <row r="13783" spans="1:41" x14ac:dyDescent="0.25">
      <c r="A13783" s="44" t="s">
        <v>11493</v>
      </c>
      <c r="B13783" s="44" t="s">
        <v>12172</v>
      </c>
      <c r="C13783" s="45">
        <v>35.24</v>
      </c>
      <c r="D13783" s="45" t="s">
        <v>12549</v>
      </c>
      <c r="E13783" s="46">
        <v>47299</v>
      </c>
      <c r="F13783" s="45"/>
      <c r="G13783" s="93"/>
      <c r="H13783" s="93"/>
      <c r="I13783" s="99"/>
      <c r="J13783" s="99"/>
      <c r="K13783" s="99"/>
      <c r="L13783" s="99"/>
      <c r="M13783" s="99"/>
      <c r="N13783" s="99"/>
      <c r="O13783" s="99"/>
      <c r="P13783" s="99"/>
      <c r="Q13783" s="99"/>
      <c r="R13783" s="99"/>
      <c r="S13783" s="99"/>
      <c r="T13783" s="99"/>
      <c r="U13783" s="99"/>
      <c r="V13783" s="99"/>
      <c r="W13783" s="99"/>
      <c r="X13783" s="99"/>
      <c r="Y13783" s="99"/>
      <c r="Z13783" s="99"/>
      <c r="AA13783" s="99"/>
      <c r="AB13783" s="99"/>
      <c r="AC13783" s="99"/>
      <c r="AD13783" s="99"/>
      <c r="AE13783" s="99"/>
      <c r="AF13783" s="99"/>
      <c r="AG13783" s="99"/>
      <c r="AH13783" s="31"/>
      <c r="AI13783" s="31"/>
      <c r="AJ13783" s="31"/>
      <c r="AK13783" s="31"/>
      <c r="AL13783" s="31"/>
      <c r="AO13783" s="376"/>
    </row>
    <row r="13784" spans="1:41" x14ac:dyDescent="0.3">
      <c r="A13784" s="57" t="s">
        <v>4704</v>
      </c>
      <c r="B13784" s="58" t="s">
        <v>3909</v>
      </c>
      <c r="C13784" s="62">
        <v>23022</v>
      </c>
      <c r="D13784" s="62" t="s">
        <v>20886</v>
      </c>
      <c r="E13784" s="60">
        <v>46630</v>
      </c>
      <c r="F13784" s="32"/>
      <c r="G13784" s="32"/>
      <c r="H13784" s="32"/>
      <c r="I13784" s="31"/>
      <c r="J13784" s="31"/>
      <c r="K13784" s="31"/>
      <c r="L13784" s="31"/>
      <c r="M13784" s="31"/>
      <c r="N13784" s="31"/>
      <c r="O13784" s="31"/>
      <c r="P13784" s="31"/>
      <c r="Q13784" s="31"/>
      <c r="R13784" s="31"/>
      <c r="S13784" s="31"/>
      <c r="T13784" s="31"/>
      <c r="U13784" s="31"/>
      <c r="V13784" s="31"/>
      <c r="W13784" s="31"/>
      <c r="X13784" s="31"/>
      <c r="Y13784" s="31"/>
      <c r="Z13784" s="31"/>
      <c r="AA13784" s="31"/>
      <c r="AB13784" s="31"/>
      <c r="AC13784" s="31"/>
      <c r="AD13784" s="31"/>
      <c r="AE13784" s="31"/>
      <c r="AF13784" s="31"/>
      <c r="AG13784" s="31"/>
      <c r="AH13784" s="31"/>
      <c r="AI13784" s="31"/>
      <c r="AJ13784" s="31"/>
      <c r="AK13784" s="31"/>
      <c r="AL13784" s="31"/>
      <c r="AO13784" s="376"/>
    </row>
    <row r="13785" spans="1:41" x14ac:dyDescent="0.3">
      <c r="A13785" s="333" t="s">
        <v>11494</v>
      </c>
      <c r="B13785" s="333" t="s">
        <v>11377</v>
      </c>
      <c r="C13785" s="125" t="s">
        <v>11214</v>
      </c>
      <c r="D13785" s="32" t="s">
        <v>20309</v>
      </c>
      <c r="E13785" s="125" t="s">
        <v>4966</v>
      </c>
      <c r="F13785" s="125" t="s">
        <v>1189</v>
      </c>
      <c r="G13785" s="125" t="s">
        <v>1190</v>
      </c>
      <c r="AO13785" s="376"/>
    </row>
    <row r="13786" spans="1:41" x14ac:dyDescent="0.25">
      <c r="A13786" s="44" t="s">
        <v>800</v>
      </c>
      <c r="B13786" s="44" t="s">
        <v>932</v>
      </c>
      <c r="C13786" s="45">
        <v>220104</v>
      </c>
      <c r="D13786" s="45" t="s">
        <v>11363</v>
      </c>
      <c r="E13786" s="45" t="s">
        <v>5139</v>
      </c>
      <c r="AO13786" s="376"/>
    </row>
    <row r="13787" spans="1:41" x14ac:dyDescent="0.25">
      <c r="A13787" s="44" t="s">
        <v>800</v>
      </c>
      <c r="B13787" s="44" t="s">
        <v>199</v>
      </c>
      <c r="C13787" s="45">
        <v>241001</v>
      </c>
      <c r="D13787" s="45" t="s">
        <v>11363</v>
      </c>
      <c r="E13787" s="45" t="s">
        <v>5332</v>
      </c>
      <c r="AO13787" s="376"/>
    </row>
    <row r="13788" spans="1:41" x14ac:dyDescent="0.25">
      <c r="A13788" s="44" t="s">
        <v>7521</v>
      </c>
      <c r="B13788" s="44" t="s">
        <v>143</v>
      </c>
      <c r="C13788" s="45" t="s">
        <v>7522</v>
      </c>
      <c r="D13788" s="45" t="s">
        <v>11204</v>
      </c>
      <c r="E13788" s="45" t="s">
        <v>4146</v>
      </c>
      <c r="F13788" s="93"/>
      <c r="G13788" s="93"/>
      <c r="H13788" s="93"/>
      <c r="I13788" s="99"/>
      <c r="J13788" s="99"/>
      <c r="K13788" s="99"/>
      <c r="L13788" s="99"/>
      <c r="M13788" s="99"/>
      <c r="N13788" s="99"/>
      <c r="O13788" s="99"/>
      <c r="P13788" s="99"/>
      <c r="Q13788" s="99"/>
      <c r="R13788" s="99"/>
      <c r="S13788" s="99"/>
      <c r="T13788" s="99"/>
      <c r="U13788" s="99"/>
      <c r="V13788" s="99"/>
      <c r="W13788" s="99"/>
      <c r="X13788" s="99"/>
      <c r="Y13788" s="99"/>
      <c r="Z13788" s="99"/>
      <c r="AA13788" s="99"/>
      <c r="AB13788" s="99"/>
      <c r="AC13788" s="99"/>
      <c r="AD13788" s="99"/>
      <c r="AE13788" s="99"/>
      <c r="AF13788" s="99"/>
      <c r="AG13788" s="99"/>
      <c r="AH13788" s="31"/>
      <c r="AI13788" s="31"/>
      <c r="AJ13788" s="31"/>
      <c r="AK13788" s="31"/>
      <c r="AL13788" s="31"/>
      <c r="AO13788" s="376"/>
    </row>
    <row r="13789" spans="1:41" x14ac:dyDescent="0.25">
      <c r="A13789" s="44" t="s">
        <v>7521</v>
      </c>
      <c r="B13789" s="44" t="s">
        <v>143</v>
      </c>
      <c r="C13789" s="45" t="s">
        <v>7522</v>
      </c>
      <c r="D13789" s="93" t="s">
        <v>17443</v>
      </c>
      <c r="E13789" s="45" t="s">
        <v>4146</v>
      </c>
      <c r="F13789" s="93"/>
      <c r="G13789" s="93"/>
      <c r="H13789" s="93"/>
      <c r="I13789" s="99"/>
      <c r="J13789" s="99"/>
      <c r="K13789" s="99"/>
      <c r="L13789" s="99"/>
      <c r="M13789" s="99"/>
      <c r="N13789" s="99"/>
      <c r="O13789" s="99"/>
      <c r="P13789" s="99"/>
      <c r="Q13789" s="99"/>
      <c r="R13789" s="99"/>
      <c r="S13789" s="99"/>
      <c r="T13789" s="99"/>
      <c r="U13789" s="99"/>
      <c r="V13789" s="99"/>
      <c r="W13789" s="99"/>
      <c r="X13789" s="99"/>
      <c r="Y13789" s="99"/>
      <c r="Z13789" s="99"/>
      <c r="AA13789" s="99"/>
      <c r="AB13789" s="99"/>
      <c r="AC13789" s="99"/>
      <c r="AD13789" s="99"/>
      <c r="AE13789" s="99"/>
      <c r="AF13789" s="99"/>
      <c r="AG13789" s="99"/>
      <c r="AH13789" s="31"/>
      <c r="AI13789" s="31"/>
      <c r="AJ13789" s="31"/>
      <c r="AK13789" s="31"/>
      <c r="AL13789" s="31"/>
      <c r="AO13789" s="376"/>
    </row>
    <row r="13790" spans="1:41" x14ac:dyDescent="0.25">
      <c r="A13790" s="44" t="s">
        <v>7521</v>
      </c>
      <c r="B13790" s="44" t="s">
        <v>143</v>
      </c>
      <c r="C13790" s="45" t="s">
        <v>7522</v>
      </c>
      <c r="D13790" s="45" t="s">
        <v>9895</v>
      </c>
      <c r="E13790" s="46">
        <v>47756</v>
      </c>
      <c r="F13790" s="93"/>
      <c r="G13790" s="93"/>
      <c r="H13790" s="93"/>
      <c r="I13790" s="99"/>
      <c r="J13790" s="99"/>
      <c r="K13790" s="99"/>
      <c r="L13790" s="99"/>
      <c r="M13790" s="99"/>
      <c r="N13790" s="99"/>
      <c r="O13790" s="99"/>
      <c r="P13790" s="99"/>
      <c r="Q13790" s="99"/>
      <c r="R13790" s="99"/>
      <c r="S13790" s="99"/>
      <c r="T13790" s="99"/>
      <c r="U13790" s="99"/>
      <c r="V13790" s="99"/>
      <c r="W13790" s="99"/>
      <c r="X13790" s="99"/>
      <c r="Y13790" s="99"/>
      <c r="Z13790" s="99"/>
      <c r="AA13790" s="99"/>
      <c r="AB13790" s="99"/>
      <c r="AC13790" s="99"/>
      <c r="AD13790" s="99"/>
      <c r="AE13790" s="99"/>
      <c r="AF13790" s="99"/>
      <c r="AG13790" s="99"/>
      <c r="AH13790" s="31"/>
      <c r="AI13790" s="31"/>
      <c r="AJ13790" s="31"/>
      <c r="AK13790" s="31"/>
      <c r="AL13790" s="31"/>
      <c r="AO13790" s="376"/>
    </row>
    <row r="13791" spans="1:41" x14ac:dyDescent="0.25">
      <c r="A13791" s="44" t="s">
        <v>7733</v>
      </c>
      <c r="B13791" s="44" t="s">
        <v>3475</v>
      </c>
      <c r="C13791" s="45">
        <v>230301</v>
      </c>
      <c r="D13791" s="45" t="s">
        <v>11363</v>
      </c>
      <c r="E13791" s="45" t="s">
        <v>5265</v>
      </c>
      <c r="AO13791" s="376"/>
    </row>
    <row r="13792" spans="1:41" x14ac:dyDescent="0.25">
      <c r="A13792" s="44" t="s">
        <v>9509</v>
      </c>
      <c r="B13792" s="92" t="s">
        <v>9602</v>
      </c>
      <c r="C13792" s="45" t="s">
        <v>9334</v>
      </c>
      <c r="D13792" s="93" t="s">
        <v>9601</v>
      </c>
      <c r="E13792" s="94">
        <v>46568</v>
      </c>
      <c r="F13792" s="93"/>
      <c r="G13792" s="93"/>
      <c r="H13792" s="93"/>
      <c r="I13792" s="99"/>
      <c r="J13792" s="99"/>
      <c r="K13792" s="99"/>
      <c r="L13792" s="99"/>
      <c r="M13792" s="99"/>
      <c r="N13792" s="99"/>
      <c r="O13792" s="99"/>
      <c r="P13792" s="99"/>
      <c r="Q13792" s="99"/>
      <c r="R13792" s="99"/>
      <c r="S13792" s="99"/>
      <c r="T13792" s="99"/>
      <c r="U13792" s="99"/>
      <c r="V13792" s="99"/>
      <c r="W13792" s="99"/>
      <c r="X13792" s="99"/>
      <c r="Y13792" s="99"/>
      <c r="Z13792" s="99"/>
      <c r="AA13792" s="99"/>
      <c r="AB13792" s="99"/>
      <c r="AC13792" s="99"/>
      <c r="AD13792" s="99"/>
      <c r="AE13792" s="99"/>
      <c r="AF13792" s="99"/>
      <c r="AG13792" s="99"/>
      <c r="AH13792" s="31"/>
      <c r="AI13792" s="31"/>
      <c r="AJ13792" s="31"/>
      <c r="AK13792" s="31"/>
      <c r="AL13792" s="31"/>
      <c r="AO13792" s="376"/>
    </row>
    <row r="13793" spans="1:41" x14ac:dyDescent="0.25">
      <c r="A13793" s="44" t="s">
        <v>18863</v>
      </c>
      <c r="B13793" s="44" t="s">
        <v>21399</v>
      </c>
      <c r="C13793" s="45" t="s">
        <v>18888</v>
      </c>
      <c r="D13793" s="45" t="s">
        <v>21447</v>
      </c>
      <c r="E13793" s="46">
        <v>46507</v>
      </c>
      <c r="AO13793" s="376"/>
    </row>
    <row r="13794" spans="1:41" x14ac:dyDescent="0.25">
      <c r="A13794" s="44" t="s">
        <v>21823</v>
      </c>
      <c r="B13794" s="44" t="s">
        <v>9248</v>
      </c>
      <c r="C13794" s="45">
        <v>260105</v>
      </c>
      <c r="D13794" s="45" t="s">
        <v>11363</v>
      </c>
      <c r="E13794" s="45" t="s">
        <v>17625</v>
      </c>
      <c r="AO13794" s="376"/>
    </row>
    <row r="13795" spans="1:41" x14ac:dyDescent="0.25">
      <c r="A13795" s="44" t="s">
        <v>13278</v>
      </c>
      <c r="B13795" s="44" t="s">
        <v>5321</v>
      </c>
      <c r="C13795" s="45">
        <v>25010401</v>
      </c>
      <c r="D13795" s="45" t="s">
        <v>11363</v>
      </c>
      <c r="E13795" s="45" t="s">
        <v>12564</v>
      </c>
      <c r="AO13795" s="376"/>
    </row>
    <row r="13796" spans="1:41" x14ac:dyDescent="0.25">
      <c r="A13796" s="44" t="s">
        <v>13278</v>
      </c>
      <c r="B13796" s="44" t="s">
        <v>3176</v>
      </c>
      <c r="C13796" s="45">
        <v>25010402</v>
      </c>
      <c r="D13796" s="45" t="s">
        <v>11363</v>
      </c>
      <c r="E13796" s="45" t="s">
        <v>12564</v>
      </c>
      <c r="AO13796" s="376"/>
    </row>
    <row r="13797" spans="1:41" x14ac:dyDescent="0.3">
      <c r="A13797" s="333" t="s">
        <v>16219</v>
      </c>
      <c r="B13797" s="333" t="s">
        <v>4812</v>
      </c>
      <c r="C13797" s="125" t="s">
        <v>16162</v>
      </c>
      <c r="D13797" s="32" t="s">
        <v>20309</v>
      </c>
      <c r="E13797" s="125" t="s">
        <v>4972</v>
      </c>
      <c r="F13797" s="125" t="s">
        <v>1189</v>
      </c>
      <c r="G13797" s="125" t="s">
        <v>1190</v>
      </c>
      <c r="AO13797" s="376"/>
    </row>
    <row r="13798" spans="1:41" x14ac:dyDescent="0.3">
      <c r="A13798" s="333" t="s">
        <v>15408</v>
      </c>
      <c r="B13798" s="333" t="s">
        <v>1598</v>
      </c>
      <c r="C13798" s="125" t="s">
        <v>13387</v>
      </c>
      <c r="D13798" s="32" t="s">
        <v>20309</v>
      </c>
      <c r="E13798" s="125" t="s">
        <v>11886</v>
      </c>
      <c r="F13798" s="125" t="s">
        <v>1189</v>
      </c>
      <c r="G13798" s="125" t="s">
        <v>1190</v>
      </c>
      <c r="AO13798" s="376"/>
    </row>
    <row r="13799" spans="1:41" x14ac:dyDescent="0.3">
      <c r="A13799" s="333" t="s">
        <v>15408</v>
      </c>
      <c r="B13799" s="333" t="s">
        <v>1167</v>
      </c>
      <c r="C13799" s="125" t="s">
        <v>17236</v>
      </c>
      <c r="D13799" s="32" t="s">
        <v>20309</v>
      </c>
      <c r="E13799" s="125" t="s">
        <v>8292</v>
      </c>
      <c r="F13799" s="125" t="s">
        <v>1189</v>
      </c>
      <c r="G13799" s="125" t="s">
        <v>1190</v>
      </c>
      <c r="AO13799" s="376"/>
    </row>
    <row r="13800" spans="1:41" x14ac:dyDescent="0.3">
      <c r="A13800" s="333" t="s">
        <v>20288</v>
      </c>
      <c r="B13800" s="333" t="s">
        <v>1167</v>
      </c>
      <c r="C13800" s="125" t="s">
        <v>17236</v>
      </c>
      <c r="D13800" s="32" t="s">
        <v>20309</v>
      </c>
      <c r="E13800" s="125" t="s">
        <v>8292</v>
      </c>
      <c r="F13800" s="125" t="s">
        <v>1189</v>
      </c>
      <c r="G13800" s="125" t="s">
        <v>1190</v>
      </c>
      <c r="AO13800" s="376"/>
    </row>
    <row r="13801" spans="1:41" x14ac:dyDescent="0.3">
      <c r="A13801" s="333" t="s">
        <v>20288</v>
      </c>
      <c r="B13801" s="333" t="s">
        <v>1168</v>
      </c>
      <c r="C13801" s="125" t="s">
        <v>19096</v>
      </c>
      <c r="D13801" s="32" t="s">
        <v>20309</v>
      </c>
      <c r="E13801" s="125" t="s">
        <v>9249</v>
      </c>
      <c r="F13801" s="125" t="s">
        <v>1189</v>
      </c>
      <c r="G13801" s="125" t="s">
        <v>1190</v>
      </c>
      <c r="AO13801" s="376"/>
    </row>
    <row r="13802" spans="1:41" x14ac:dyDescent="0.25">
      <c r="A13802" s="44" t="s">
        <v>6944</v>
      </c>
      <c r="B13802" s="44" t="s">
        <v>10215</v>
      </c>
      <c r="C13802" s="45" t="s">
        <v>10216</v>
      </c>
      <c r="D13802" s="45" t="s">
        <v>1201</v>
      </c>
      <c r="E13802" s="94">
        <v>46648</v>
      </c>
      <c r="F13802" s="45"/>
      <c r="G13802" s="45"/>
      <c r="H13802" s="93"/>
      <c r="I13802" s="99"/>
      <c r="J13802" s="99"/>
      <c r="K13802" s="99"/>
      <c r="L13802" s="99"/>
      <c r="M13802" s="99"/>
      <c r="N13802" s="99"/>
      <c r="O13802" s="99"/>
      <c r="P13802" s="99"/>
      <c r="Q13802" s="99"/>
      <c r="R13802" s="99"/>
      <c r="S13802" s="99"/>
      <c r="T13802" s="99"/>
      <c r="U13802" s="99"/>
      <c r="V13802" s="99"/>
      <c r="W13802" s="99"/>
      <c r="X13802" s="99"/>
      <c r="Y13802" s="99"/>
      <c r="Z13802" s="99"/>
      <c r="AA13802" s="99"/>
      <c r="AB13802" s="99"/>
      <c r="AC13802" s="99"/>
      <c r="AD13802" s="99"/>
      <c r="AE13802" s="99"/>
      <c r="AF13802" s="99"/>
      <c r="AG13802" s="99"/>
      <c r="AH13802" s="31"/>
      <c r="AI13802" s="31"/>
      <c r="AJ13802" s="31"/>
      <c r="AK13802" s="31"/>
      <c r="AL13802" s="31"/>
      <c r="AO13802" s="376"/>
    </row>
    <row r="13803" spans="1:41" x14ac:dyDescent="0.25">
      <c r="A13803" s="44" t="s">
        <v>13279</v>
      </c>
      <c r="B13803" s="44" t="s">
        <v>17452</v>
      </c>
      <c r="C13803" s="45">
        <v>25010501</v>
      </c>
      <c r="D13803" s="45" t="s">
        <v>11363</v>
      </c>
      <c r="E13803" s="45" t="s">
        <v>12551</v>
      </c>
      <c r="AO13803" s="376"/>
    </row>
    <row r="13804" spans="1:41" x14ac:dyDescent="0.25">
      <c r="A13804" s="44" t="s">
        <v>13279</v>
      </c>
      <c r="B13804" s="44" t="s">
        <v>5321</v>
      </c>
      <c r="C13804" s="45">
        <v>25010401</v>
      </c>
      <c r="D13804" s="45" t="s">
        <v>11363</v>
      </c>
      <c r="E13804" s="45" t="s">
        <v>12564</v>
      </c>
      <c r="AO13804" s="376"/>
    </row>
    <row r="13805" spans="1:41" x14ac:dyDescent="0.25">
      <c r="A13805" s="44" t="s">
        <v>7563</v>
      </c>
      <c r="B13805" s="44" t="s">
        <v>270</v>
      </c>
      <c r="C13805" s="45" t="s">
        <v>7564</v>
      </c>
      <c r="D13805" s="45" t="s">
        <v>11204</v>
      </c>
      <c r="E13805" s="45" t="s">
        <v>11890</v>
      </c>
      <c r="F13805" s="93"/>
      <c r="G13805" s="93"/>
      <c r="H13805" s="93"/>
      <c r="I13805" s="99"/>
      <c r="J13805" s="99"/>
      <c r="K13805" s="99"/>
      <c r="L13805" s="99"/>
      <c r="M13805" s="99"/>
      <c r="N13805" s="99"/>
      <c r="O13805" s="99"/>
      <c r="P13805" s="99"/>
      <c r="Q13805" s="99"/>
      <c r="R13805" s="99"/>
      <c r="S13805" s="99"/>
      <c r="T13805" s="99"/>
      <c r="U13805" s="99"/>
      <c r="V13805" s="99"/>
      <c r="W13805" s="99"/>
      <c r="X13805" s="99"/>
      <c r="Y13805" s="99"/>
      <c r="Z13805" s="99"/>
      <c r="AA13805" s="99"/>
      <c r="AB13805" s="99"/>
      <c r="AC13805" s="99"/>
      <c r="AD13805" s="99"/>
      <c r="AE13805" s="99"/>
      <c r="AF13805" s="99"/>
      <c r="AG13805" s="99"/>
      <c r="AH13805" s="31"/>
      <c r="AI13805" s="31"/>
      <c r="AJ13805" s="31"/>
      <c r="AK13805" s="31"/>
      <c r="AL13805" s="31"/>
      <c r="AO13805" s="376"/>
    </row>
    <row r="13806" spans="1:41" x14ac:dyDescent="0.25">
      <c r="A13806" s="44" t="s">
        <v>7563</v>
      </c>
      <c r="B13806" s="44" t="s">
        <v>270</v>
      </c>
      <c r="C13806" s="45" t="s">
        <v>7564</v>
      </c>
      <c r="D13806" s="93" t="s">
        <v>17443</v>
      </c>
      <c r="E13806" s="45" t="s">
        <v>11890</v>
      </c>
      <c r="F13806" s="93"/>
      <c r="G13806" s="93"/>
      <c r="H13806" s="93"/>
      <c r="I13806" s="99"/>
      <c r="J13806" s="99"/>
      <c r="K13806" s="99"/>
      <c r="L13806" s="99"/>
      <c r="M13806" s="99"/>
      <c r="N13806" s="99"/>
      <c r="O13806" s="99"/>
      <c r="P13806" s="99"/>
      <c r="Q13806" s="99"/>
      <c r="R13806" s="99"/>
      <c r="S13806" s="99"/>
      <c r="T13806" s="99"/>
      <c r="U13806" s="99"/>
      <c r="V13806" s="99"/>
      <c r="W13806" s="99"/>
      <c r="X13806" s="99"/>
      <c r="Y13806" s="99"/>
      <c r="Z13806" s="99"/>
      <c r="AA13806" s="99"/>
      <c r="AB13806" s="99"/>
      <c r="AC13806" s="99"/>
      <c r="AD13806" s="99"/>
      <c r="AE13806" s="99"/>
      <c r="AF13806" s="99"/>
      <c r="AG13806" s="99"/>
      <c r="AH13806" s="31"/>
      <c r="AI13806" s="31"/>
      <c r="AJ13806" s="31"/>
      <c r="AK13806" s="31"/>
      <c r="AL13806" s="31"/>
      <c r="AO13806" s="376"/>
    </row>
    <row r="13807" spans="1:41" x14ac:dyDescent="0.25">
      <c r="A13807" s="44" t="s">
        <v>7563</v>
      </c>
      <c r="B13807" s="44" t="s">
        <v>270</v>
      </c>
      <c r="C13807" s="45" t="s">
        <v>7564</v>
      </c>
      <c r="D13807" s="45" t="s">
        <v>9895</v>
      </c>
      <c r="E13807" s="45" t="s">
        <v>4823</v>
      </c>
      <c r="F13807" s="93"/>
      <c r="G13807" s="93"/>
      <c r="H13807" s="93"/>
      <c r="I13807" s="99"/>
      <c r="J13807" s="99"/>
      <c r="K13807" s="99"/>
      <c r="L13807" s="99"/>
      <c r="M13807" s="99"/>
      <c r="N13807" s="99"/>
      <c r="O13807" s="99"/>
      <c r="P13807" s="99"/>
      <c r="Q13807" s="99"/>
      <c r="R13807" s="99"/>
      <c r="S13807" s="99"/>
      <c r="T13807" s="99"/>
      <c r="U13807" s="99"/>
      <c r="V13807" s="99"/>
      <c r="W13807" s="99"/>
      <c r="X13807" s="99"/>
      <c r="Y13807" s="99"/>
      <c r="Z13807" s="99"/>
      <c r="AA13807" s="99"/>
      <c r="AB13807" s="99"/>
      <c r="AC13807" s="99"/>
      <c r="AD13807" s="99"/>
      <c r="AE13807" s="99"/>
      <c r="AF13807" s="99"/>
      <c r="AG13807" s="99"/>
      <c r="AH13807" s="31"/>
      <c r="AI13807" s="31"/>
      <c r="AJ13807" s="31"/>
      <c r="AK13807" s="31"/>
      <c r="AL13807" s="31"/>
      <c r="AO13807" s="376"/>
    </row>
    <row r="13808" spans="1:41" x14ac:dyDescent="0.25">
      <c r="A13808" s="76" t="s">
        <v>12396</v>
      </c>
      <c r="B13808" s="44" t="s">
        <v>12100</v>
      </c>
      <c r="C13808" s="45">
        <v>3.26</v>
      </c>
      <c r="D13808" s="45" t="s">
        <v>12549</v>
      </c>
      <c r="E13808" s="46">
        <v>47787</v>
      </c>
      <c r="F13808" s="45"/>
      <c r="G13808" s="93"/>
      <c r="H13808" s="93"/>
      <c r="I13808" s="99"/>
      <c r="J13808" s="99"/>
      <c r="K13808" s="99"/>
      <c r="L13808" s="99"/>
      <c r="M13808" s="99"/>
      <c r="N13808" s="99"/>
      <c r="O13808" s="99"/>
      <c r="P13808" s="99"/>
      <c r="Q13808" s="99"/>
      <c r="R13808" s="99"/>
      <c r="S13808" s="99"/>
      <c r="T13808" s="99"/>
      <c r="U13808" s="99"/>
      <c r="V13808" s="99"/>
      <c r="W13808" s="99"/>
      <c r="X13808" s="99"/>
      <c r="Y13808" s="99"/>
      <c r="Z13808" s="99"/>
      <c r="AA13808" s="99"/>
      <c r="AB13808" s="99"/>
      <c r="AC13808" s="99"/>
      <c r="AD13808" s="99"/>
      <c r="AE13808" s="99"/>
      <c r="AF13808" s="99"/>
      <c r="AG13808" s="99"/>
      <c r="AH13808" s="31"/>
      <c r="AI13808" s="31"/>
      <c r="AJ13808" s="31"/>
      <c r="AK13808" s="31"/>
      <c r="AL13808" s="31"/>
      <c r="AO13808" s="376"/>
    </row>
    <row r="13809" spans="1:41" x14ac:dyDescent="0.25">
      <c r="A13809" s="44" t="s">
        <v>12396</v>
      </c>
      <c r="B13809" s="44" t="s">
        <v>12091</v>
      </c>
      <c r="C13809" s="45">
        <v>9.25</v>
      </c>
      <c r="D13809" s="45" t="s">
        <v>12549</v>
      </c>
      <c r="E13809" s="46">
        <v>47664</v>
      </c>
      <c r="F13809" s="45"/>
      <c r="G13809" s="93"/>
      <c r="H13809" s="93"/>
      <c r="I13809" s="99"/>
      <c r="J13809" s="99"/>
      <c r="K13809" s="99"/>
      <c r="L13809" s="99"/>
      <c r="M13809" s="99"/>
      <c r="N13809" s="99"/>
      <c r="O13809" s="99"/>
      <c r="P13809" s="99"/>
      <c r="Q13809" s="99"/>
      <c r="R13809" s="99"/>
      <c r="S13809" s="99"/>
      <c r="T13809" s="99"/>
      <c r="U13809" s="99"/>
      <c r="V13809" s="99"/>
      <c r="W13809" s="99"/>
      <c r="X13809" s="99"/>
      <c r="Y13809" s="99"/>
      <c r="Z13809" s="99"/>
      <c r="AA13809" s="99"/>
      <c r="AB13809" s="99"/>
      <c r="AC13809" s="99"/>
      <c r="AD13809" s="99"/>
      <c r="AE13809" s="99"/>
      <c r="AF13809" s="99"/>
      <c r="AG13809" s="99"/>
      <c r="AH13809" s="31"/>
      <c r="AI13809" s="31"/>
      <c r="AJ13809" s="31"/>
      <c r="AK13809" s="31"/>
      <c r="AL13809" s="31"/>
      <c r="AO13809" s="376"/>
    </row>
    <row r="13810" spans="1:41" x14ac:dyDescent="0.25">
      <c r="A13810" s="44" t="s">
        <v>12396</v>
      </c>
      <c r="B13810" s="44" t="s">
        <v>12170</v>
      </c>
      <c r="C13810" s="45">
        <v>10.25</v>
      </c>
      <c r="D13810" s="45" t="s">
        <v>12549</v>
      </c>
      <c r="E13810" s="46">
        <v>47664</v>
      </c>
      <c r="F13810" s="45"/>
      <c r="G13810" s="93"/>
      <c r="H13810" s="93"/>
      <c r="I13810" s="99"/>
      <c r="J13810" s="99"/>
      <c r="K13810" s="99"/>
      <c r="L13810" s="99"/>
      <c r="M13810" s="99"/>
      <c r="N13810" s="99"/>
      <c r="O13810" s="99"/>
      <c r="P13810" s="99"/>
      <c r="Q13810" s="99"/>
      <c r="R13810" s="99"/>
      <c r="S13810" s="99"/>
      <c r="T13810" s="99"/>
      <c r="U13810" s="99"/>
      <c r="V13810" s="99"/>
      <c r="W13810" s="99"/>
      <c r="X13810" s="99"/>
      <c r="Y13810" s="99"/>
      <c r="Z13810" s="99"/>
      <c r="AA13810" s="99"/>
      <c r="AB13810" s="99"/>
      <c r="AC13810" s="99"/>
      <c r="AD13810" s="99"/>
      <c r="AE13810" s="99"/>
      <c r="AF13810" s="99"/>
      <c r="AG13810" s="99"/>
      <c r="AH13810" s="31"/>
      <c r="AI13810" s="31"/>
      <c r="AJ13810" s="31"/>
      <c r="AK13810" s="31"/>
      <c r="AL13810" s="31"/>
      <c r="AO13810" s="376"/>
    </row>
    <row r="13811" spans="1:41" x14ac:dyDescent="0.25">
      <c r="A13811" s="44" t="s">
        <v>12396</v>
      </c>
      <c r="B13811" s="44" t="s">
        <v>12101</v>
      </c>
      <c r="C13811" s="45">
        <v>11.25</v>
      </c>
      <c r="D13811" s="45" t="s">
        <v>12549</v>
      </c>
      <c r="E13811" s="46">
        <v>47664</v>
      </c>
      <c r="F13811" s="45"/>
      <c r="G13811" s="93"/>
      <c r="H13811" s="93"/>
      <c r="I13811" s="99"/>
      <c r="J13811" s="99"/>
      <c r="K13811" s="99"/>
      <c r="L13811" s="99"/>
      <c r="M13811" s="99"/>
      <c r="N13811" s="99"/>
      <c r="O13811" s="99"/>
      <c r="P13811" s="99"/>
      <c r="Q13811" s="99"/>
      <c r="R13811" s="99"/>
      <c r="S13811" s="99"/>
      <c r="T13811" s="99"/>
      <c r="U13811" s="99"/>
      <c r="V13811" s="99"/>
      <c r="W13811" s="99"/>
      <c r="X13811" s="99"/>
      <c r="Y13811" s="99"/>
      <c r="Z13811" s="99"/>
      <c r="AA13811" s="99"/>
      <c r="AB13811" s="99"/>
      <c r="AC13811" s="99"/>
      <c r="AD13811" s="99"/>
      <c r="AE13811" s="99"/>
      <c r="AF13811" s="99"/>
      <c r="AG13811" s="99"/>
      <c r="AH13811" s="31"/>
      <c r="AI13811" s="31"/>
      <c r="AJ13811" s="31"/>
      <c r="AK13811" s="31"/>
      <c r="AL13811" s="31"/>
      <c r="AO13811" s="376"/>
    </row>
    <row r="13812" spans="1:41" x14ac:dyDescent="0.25">
      <c r="A13812" s="44" t="s">
        <v>12396</v>
      </c>
      <c r="B13812" s="44" t="s">
        <v>12094</v>
      </c>
      <c r="C13812" s="45">
        <v>12.25</v>
      </c>
      <c r="D13812" s="45" t="s">
        <v>12549</v>
      </c>
      <c r="E13812" s="46">
        <v>47664</v>
      </c>
      <c r="F13812" s="45"/>
      <c r="G13812" s="93"/>
      <c r="H13812" s="93"/>
      <c r="I13812" s="99"/>
      <c r="J13812" s="99"/>
      <c r="K13812" s="99"/>
      <c r="L13812" s="99"/>
      <c r="M13812" s="99"/>
      <c r="N13812" s="99"/>
      <c r="O13812" s="99"/>
      <c r="P13812" s="99"/>
      <c r="Q13812" s="99"/>
      <c r="R13812" s="99"/>
      <c r="S13812" s="99"/>
      <c r="T13812" s="99"/>
      <c r="U13812" s="99"/>
      <c r="V13812" s="99"/>
      <c r="W13812" s="99"/>
      <c r="X13812" s="99"/>
      <c r="Y13812" s="99"/>
      <c r="Z13812" s="99"/>
      <c r="AA13812" s="99"/>
      <c r="AB13812" s="99"/>
      <c r="AC13812" s="99"/>
      <c r="AD13812" s="99"/>
      <c r="AE13812" s="99"/>
      <c r="AF13812" s="99"/>
      <c r="AG13812" s="99"/>
      <c r="AH13812" s="31"/>
      <c r="AI13812" s="31"/>
      <c r="AJ13812" s="31"/>
      <c r="AK13812" s="31"/>
      <c r="AL13812" s="31"/>
      <c r="AO13812" s="376"/>
    </row>
    <row r="13813" spans="1:41" x14ac:dyDescent="0.25">
      <c r="A13813" s="44" t="s">
        <v>12396</v>
      </c>
      <c r="B13813" s="44" t="s">
        <v>12128</v>
      </c>
      <c r="C13813" s="45">
        <v>17.25</v>
      </c>
      <c r="D13813" s="45" t="s">
        <v>12549</v>
      </c>
      <c r="E13813" s="46">
        <v>47664</v>
      </c>
      <c r="F13813" s="45"/>
      <c r="G13813" s="93"/>
      <c r="H13813" s="93"/>
      <c r="I13813" s="99"/>
      <c r="J13813" s="99"/>
      <c r="K13813" s="99"/>
      <c r="L13813" s="99"/>
      <c r="M13813" s="99"/>
      <c r="N13813" s="99"/>
      <c r="O13813" s="99"/>
      <c r="P13813" s="99"/>
      <c r="Q13813" s="99"/>
      <c r="R13813" s="99"/>
      <c r="S13813" s="99"/>
      <c r="T13813" s="99"/>
      <c r="U13813" s="99"/>
      <c r="V13813" s="99"/>
      <c r="W13813" s="99"/>
      <c r="X13813" s="99"/>
      <c r="Y13813" s="99"/>
      <c r="Z13813" s="99"/>
      <c r="AA13813" s="99"/>
      <c r="AB13813" s="99"/>
      <c r="AC13813" s="99"/>
      <c r="AD13813" s="99"/>
      <c r="AE13813" s="99"/>
      <c r="AF13813" s="99"/>
      <c r="AG13813" s="99"/>
      <c r="AH13813" s="31"/>
      <c r="AI13813" s="31"/>
      <c r="AJ13813" s="31"/>
      <c r="AK13813" s="31"/>
      <c r="AL13813" s="31"/>
      <c r="AO13813" s="376"/>
    </row>
    <row r="13814" spans="1:41" x14ac:dyDescent="0.25">
      <c r="A13814" s="44" t="s">
        <v>20970</v>
      </c>
      <c r="B13814" s="44" t="s">
        <v>20971</v>
      </c>
      <c r="C13814" s="45" t="s">
        <v>21082</v>
      </c>
      <c r="D13814" s="367" t="s">
        <v>3696</v>
      </c>
      <c r="E13814" s="328">
        <f>DATE(2030,1,28)</f>
        <v>47511</v>
      </c>
      <c r="F13814" s="32"/>
      <c r="G13814" s="32"/>
      <c r="H13814" s="32"/>
      <c r="I13814" s="31"/>
      <c r="J13814" s="31"/>
      <c r="K13814" s="31"/>
      <c r="L13814" s="31"/>
      <c r="M13814" s="31"/>
      <c r="N13814" s="31"/>
      <c r="O13814" s="31"/>
      <c r="P13814" s="31"/>
      <c r="Q13814" s="31"/>
      <c r="R13814" s="31"/>
      <c r="S13814" s="31"/>
      <c r="T13814" s="31"/>
      <c r="U13814" s="31"/>
      <c r="V13814" s="31"/>
      <c r="W13814" s="31"/>
      <c r="X13814" s="31"/>
      <c r="Y13814" s="31"/>
      <c r="Z13814" s="31"/>
      <c r="AA13814" s="31"/>
      <c r="AB13814" s="31"/>
      <c r="AC13814" s="31"/>
      <c r="AD13814" s="31"/>
      <c r="AE13814" s="31"/>
      <c r="AF13814" s="31"/>
      <c r="AG13814" s="31"/>
      <c r="AH13814" s="31"/>
      <c r="AI13814" s="31"/>
      <c r="AJ13814" s="31"/>
      <c r="AK13814" s="31"/>
      <c r="AL13814" s="31"/>
      <c r="AO13814" s="376"/>
    </row>
    <row r="13815" spans="1:41" x14ac:dyDescent="0.25">
      <c r="A13815" s="44" t="s">
        <v>6945</v>
      </c>
      <c r="B13815" s="44" t="s">
        <v>5134</v>
      </c>
      <c r="C13815" s="45">
        <v>230807</v>
      </c>
      <c r="D13815" s="45" t="s">
        <v>11363</v>
      </c>
      <c r="E13815" s="45" t="s">
        <v>8282</v>
      </c>
      <c r="AO13815" s="376"/>
    </row>
    <row r="13816" spans="1:41" x14ac:dyDescent="0.25">
      <c r="A13816" s="44" t="s">
        <v>6945</v>
      </c>
      <c r="B13816" s="44" t="s">
        <v>3039</v>
      </c>
      <c r="C13816" s="45">
        <v>230904</v>
      </c>
      <c r="D13816" s="45" t="s">
        <v>11363</v>
      </c>
      <c r="E13816" s="45" t="s">
        <v>7871</v>
      </c>
      <c r="AO13816" s="376"/>
    </row>
    <row r="13817" spans="1:41" x14ac:dyDescent="0.25">
      <c r="A13817" s="91" t="s">
        <v>19147</v>
      </c>
      <c r="B13817" s="92" t="s">
        <v>3182</v>
      </c>
      <c r="C13817" s="93" t="s">
        <v>19170</v>
      </c>
      <c r="D13817" s="93" t="s">
        <v>1201</v>
      </c>
      <c r="E13817" s="94">
        <v>46582</v>
      </c>
      <c r="F13817" s="93"/>
      <c r="G13817" s="93"/>
      <c r="H13817" s="93"/>
      <c r="I13817" s="99"/>
      <c r="J13817" s="99"/>
      <c r="K13817" s="99"/>
      <c r="L13817" s="99"/>
      <c r="M13817" s="99"/>
      <c r="N13817" s="99"/>
      <c r="O13817" s="99"/>
      <c r="P13817" s="99"/>
      <c r="Q13817" s="99"/>
      <c r="R13817" s="99"/>
      <c r="S13817" s="99"/>
      <c r="T13817" s="99"/>
      <c r="U13817" s="99"/>
      <c r="V13817" s="99"/>
      <c r="W13817" s="99"/>
      <c r="X13817" s="99"/>
      <c r="Y13817" s="99"/>
      <c r="Z13817" s="99"/>
      <c r="AA13817" s="99"/>
      <c r="AB13817" s="99"/>
      <c r="AC13817" s="99"/>
      <c r="AD13817" s="99"/>
      <c r="AE13817" s="99"/>
      <c r="AF13817" s="99"/>
      <c r="AG13817" s="99"/>
      <c r="AH13817" s="31"/>
      <c r="AI13817" s="31"/>
      <c r="AJ13817" s="31"/>
      <c r="AK13817" s="31"/>
      <c r="AL13817" s="31"/>
      <c r="AO13817" s="376"/>
    </row>
    <row r="13818" spans="1:41" x14ac:dyDescent="0.25">
      <c r="A13818" s="44" t="s">
        <v>21824</v>
      </c>
      <c r="B13818" s="44" t="s">
        <v>925</v>
      </c>
      <c r="C13818" s="45">
        <v>260601</v>
      </c>
      <c r="D13818" s="45" t="s">
        <v>11363</v>
      </c>
      <c r="E13818" s="45" t="s">
        <v>17341</v>
      </c>
      <c r="AO13818" s="376"/>
    </row>
    <row r="13819" spans="1:41" x14ac:dyDescent="0.25">
      <c r="A13819" s="44" t="s">
        <v>18184</v>
      </c>
      <c r="B13819" s="44" t="s">
        <v>199</v>
      </c>
      <c r="C13819" s="45">
        <v>241001</v>
      </c>
      <c r="D13819" s="45" t="s">
        <v>11363</v>
      </c>
      <c r="E13819" s="45" t="s">
        <v>5332</v>
      </c>
      <c r="AO13819" s="376"/>
    </row>
    <row r="13820" spans="1:41" x14ac:dyDescent="0.25">
      <c r="A13820" s="44" t="s">
        <v>2427</v>
      </c>
      <c r="B13820" s="92" t="s">
        <v>9602</v>
      </c>
      <c r="C13820" s="45" t="s">
        <v>9334</v>
      </c>
      <c r="D13820" s="93" t="s">
        <v>9601</v>
      </c>
      <c r="E13820" s="94">
        <v>46568</v>
      </c>
      <c r="F13820" s="93"/>
      <c r="G13820" s="93"/>
      <c r="H13820" s="93"/>
      <c r="I13820" s="99"/>
      <c r="J13820" s="99"/>
      <c r="K13820" s="99"/>
      <c r="L13820" s="99"/>
      <c r="M13820" s="99"/>
      <c r="N13820" s="99"/>
      <c r="O13820" s="99"/>
      <c r="P13820" s="99"/>
      <c r="Q13820" s="99"/>
      <c r="R13820" s="99"/>
      <c r="S13820" s="99"/>
      <c r="T13820" s="99"/>
      <c r="U13820" s="99"/>
      <c r="V13820" s="99"/>
      <c r="W13820" s="99"/>
      <c r="X13820" s="99"/>
      <c r="Y13820" s="99"/>
      <c r="Z13820" s="99"/>
      <c r="AA13820" s="99"/>
      <c r="AB13820" s="99"/>
      <c r="AC13820" s="99"/>
      <c r="AD13820" s="99"/>
      <c r="AE13820" s="99"/>
      <c r="AF13820" s="99"/>
      <c r="AG13820" s="99"/>
      <c r="AH13820" s="31"/>
      <c r="AI13820" s="31"/>
      <c r="AJ13820" s="31"/>
      <c r="AK13820" s="31"/>
      <c r="AL13820" s="31"/>
      <c r="AO13820" s="376"/>
    </row>
    <row r="13821" spans="1:41" x14ac:dyDescent="0.25">
      <c r="A13821" s="44" t="s">
        <v>2427</v>
      </c>
      <c r="B13821" s="44" t="s">
        <v>3053</v>
      </c>
      <c r="C13821" s="45">
        <v>230802</v>
      </c>
      <c r="D13821" s="45" t="s">
        <v>11363</v>
      </c>
      <c r="E13821" s="45" t="s">
        <v>4151</v>
      </c>
      <c r="AO13821" s="376"/>
    </row>
    <row r="13822" spans="1:41" x14ac:dyDescent="0.25">
      <c r="A13822" s="44" t="s">
        <v>2427</v>
      </c>
      <c r="B13822" s="44" t="s">
        <v>3045</v>
      </c>
      <c r="C13822" s="45">
        <v>230803</v>
      </c>
      <c r="D13822" s="45" t="s">
        <v>11363</v>
      </c>
      <c r="E13822" s="45" t="s">
        <v>4151</v>
      </c>
      <c r="AO13822" s="376"/>
    </row>
    <row r="13823" spans="1:41" x14ac:dyDescent="0.3">
      <c r="A13823" s="333" t="s">
        <v>16220</v>
      </c>
      <c r="B13823" s="333" t="s">
        <v>4818</v>
      </c>
      <c r="C13823" s="125" t="s">
        <v>16161</v>
      </c>
      <c r="D13823" s="32" t="s">
        <v>20309</v>
      </c>
      <c r="E13823" s="125" t="s">
        <v>4972</v>
      </c>
      <c r="F13823" s="125" t="s">
        <v>1189</v>
      </c>
      <c r="G13823" s="125" t="s">
        <v>1190</v>
      </c>
      <c r="AO13823" s="376"/>
    </row>
    <row r="13824" spans="1:41" x14ac:dyDescent="0.25">
      <c r="A13824" s="44" t="s">
        <v>9510</v>
      </c>
      <c r="B13824" s="92" t="s">
        <v>9602</v>
      </c>
      <c r="C13824" s="45" t="s">
        <v>9346</v>
      </c>
      <c r="D13824" s="93" t="s">
        <v>9601</v>
      </c>
      <c r="E13824" s="94">
        <v>46568</v>
      </c>
      <c r="F13824" s="93"/>
      <c r="G13824" s="93"/>
      <c r="H13824" s="93"/>
      <c r="I13824" s="99"/>
      <c r="J13824" s="99"/>
      <c r="K13824" s="99"/>
      <c r="L13824" s="99"/>
      <c r="M13824" s="99"/>
      <c r="N13824" s="99"/>
      <c r="O13824" s="99"/>
      <c r="P13824" s="99"/>
      <c r="Q13824" s="99"/>
      <c r="R13824" s="99"/>
      <c r="S13824" s="99"/>
      <c r="T13824" s="99"/>
      <c r="U13824" s="99"/>
      <c r="V13824" s="99"/>
      <c r="W13824" s="99"/>
      <c r="X13824" s="99"/>
      <c r="Y13824" s="99"/>
      <c r="Z13824" s="99"/>
      <c r="AA13824" s="99"/>
      <c r="AB13824" s="99"/>
      <c r="AC13824" s="99"/>
      <c r="AD13824" s="99"/>
      <c r="AE13824" s="99"/>
      <c r="AF13824" s="99"/>
      <c r="AG13824" s="99"/>
      <c r="AH13824" s="31"/>
      <c r="AI13824" s="31"/>
      <c r="AJ13824" s="31"/>
      <c r="AK13824" s="31"/>
      <c r="AL13824" s="31"/>
      <c r="AO13824" s="376"/>
    </row>
    <row r="13825" spans="1:41" x14ac:dyDescent="0.3">
      <c r="A13825" s="333" t="s">
        <v>11495</v>
      </c>
      <c r="B13825" s="333" t="s">
        <v>11374</v>
      </c>
      <c r="C13825" s="125" t="s">
        <v>11375</v>
      </c>
      <c r="D13825" s="32" t="s">
        <v>20309</v>
      </c>
      <c r="E13825" s="125" t="s">
        <v>4826</v>
      </c>
      <c r="F13825" s="125" t="s">
        <v>1189</v>
      </c>
      <c r="G13825" s="125" t="s">
        <v>1190</v>
      </c>
      <c r="AO13825" s="376"/>
    </row>
    <row r="13826" spans="1:41" x14ac:dyDescent="0.25">
      <c r="A13826" s="44" t="s">
        <v>18185</v>
      </c>
      <c r="B13826" s="44" t="s">
        <v>938</v>
      </c>
      <c r="C13826" s="45">
        <v>260103</v>
      </c>
      <c r="D13826" s="45" t="s">
        <v>11363</v>
      </c>
      <c r="E13826" s="45" t="s">
        <v>8292</v>
      </c>
      <c r="AO13826" s="376"/>
    </row>
    <row r="13827" spans="1:41" x14ac:dyDescent="0.25">
      <c r="A13827" s="44" t="s">
        <v>15900</v>
      </c>
      <c r="B13827" s="44" t="s">
        <v>3474</v>
      </c>
      <c r="C13827" s="45">
        <v>250503</v>
      </c>
      <c r="D13827" s="45" t="s">
        <v>11363</v>
      </c>
      <c r="E13827" s="45" t="s">
        <v>15608</v>
      </c>
      <c r="AO13827" s="376"/>
    </row>
    <row r="13828" spans="1:41" x14ac:dyDescent="0.3">
      <c r="A13828" s="99" t="s">
        <v>1725</v>
      </c>
      <c r="B13828" s="92" t="s">
        <v>1776</v>
      </c>
      <c r="C13828" s="146" t="s">
        <v>1729</v>
      </c>
      <c r="D13828" s="146" t="s">
        <v>2147</v>
      </c>
      <c r="E13828" s="107">
        <v>45443</v>
      </c>
      <c r="F13828" s="93"/>
      <c r="G13828" s="93" t="s">
        <v>1335</v>
      </c>
      <c r="H13828" s="93" t="s">
        <v>1335</v>
      </c>
      <c r="I13828" s="99"/>
      <c r="J13828" s="99"/>
      <c r="K13828" s="99"/>
      <c r="L13828" s="99"/>
      <c r="M13828" s="99"/>
      <c r="N13828" s="99"/>
      <c r="O13828" s="99"/>
      <c r="P13828" s="99"/>
      <c r="Q13828" s="99"/>
      <c r="R13828" s="99"/>
      <c r="S13828" s="99"/>
      <c r="T13828" s="99"/>
      <c r="U13828" s="99"/>
      <c r="V13828" s="99"/>
      <c r="W13828" s="99"/>
      <c r="X13828" s="99"/>
      <c r="Y13828" s="99"/>
      <c r="Z13828" s="99"/>
      <c r="AA13828" s="99"/>
      <c r="AB13828" s="99"/>
      <c r="AC13828" s="99"/>
      <c r="AD13828" s="99"/>
      <c r="AE13828" s="99"/>
      <c r="AF13828" s="99"/>
      <c r="AG13828" s="99"/>
      <c r="AH13828" s="31"/>
      <c r="AI13828" s="31"/>
      <c r="AJ13828" s="31"/>
      <c r="AK13828" s="31"/>
      <c r="AL13828" s="31"/>
      <c r="AO13828" s="376"/>
    </row>
    <row r="13829" spans="1:41" x14ac:dyDescent="0.25">
      <c r="A13829" s="44" t="s">
        <v>12397</v>
      </c>
      <c r="B13829" s="44" t="s">
        <v>12130</v>
      </c>
      <c r="C13829" s="45">
        <v>18.23</v>
      </c>
      <c r="D13829" s="45" t="s">
        <v>12549</v>
      </c>
      <c r="E13829" s="46">
        <v>46934</v>
      </c>
      <c r="F13829" s="45"/>
      <c r="G13829" s="93"/>
      <c r="H13829" s="93"/>
      <c r="I13829" s="99"/>
      <c r="J13829" s="99"/>
      <c r="K13829" s="99"/>
      <c r="L13829" s="99"/>
      <c r="M13829" s="99"/>
      <c r="N13829" s="99"/>
      <c r="O13829" s="99"/>
      <c r="P13829" s="99"/>
      <c r="Q13829" s="99"/>
      <c r="R13829" s="99"/>
      <c r="S13829" s="99"/>
      <c r="T13829" s="99"/>
      <c r="U13829" s="99"/>
      <c r="V13829" s="99"/>
      <c r="W13829" s="99"/>
      <c r="X13829" s="99"/>
      <c r="Y13829" s="99"/>
      <c r="Z13829" s="99"/>
      <c r="AA13829" s="99"/>
      <c r="AB13829" s="99"/>
      <c r="AC13829" s="99"/>
      <c r="AD13829" s="99"/>
      <c r="AE13829" s="99"/>
      <c r="AF13829" s="99"/>
      <c r="AG13829" s="99"/>
      <c r="AH13829" s="31"/>
      <c r="AI13829" s="31"/>
      <c r="AJ13829" s="31"/>
      <c r="AK13829" s="31"/>
      <c r="AL13829" s="31"/>
      <c r="AO13829" s="376"/>
    </row>
    <row r="13830" spans="1:41" x14ac:dyDescent="0.3">
      <c r="A13830" s="333" t="s">
        <v>11496</v>
      </c>
      <c r="B13830" s="333" t="s">
        <v>12848</v>
      </c>
      <c r="C13830" s="125" t="s">
        <v>12849</v>
      </c>
      <c r="D13830" s="32" t="s">
        <v>20309</v>
      </c>
      <c r="E13830" s="125" t="s">
        <v>5332</v>
      </c>
      <c r="F13830" s="125" t="s">
        <v>1189</v>
      </c>
      <c r="G13830" s="125" t="s">
        <v>1190</v>
      </c>
      <c r="AO13830" s="376"/>
    </row>
    <row r="13831" spans="1:41" x14ac:dyDescent="0.25">
      <c r="A13831" s="44" t="s">
        <v>18186</v>
      </c>
      <c r="B13831" s="44" t="s">
        <v>3176</v>
      </c>
      <c r="C13831" s="45">
        <v>26010402</v>
      </c>
      <c r="D13831" s="45" t="s">
        <v>11363</v>
      </c>
      <c r="E13831" s="45" t="s">
        <v>17459</v>
      </c>
      <c r="AO13831" s="376"/>
    </row>
    <row r="13832" spans="1:41" x14ac:dyDescent="0.25">
      <c r="A13832" s="44" t="s">
        <v>15901</v>
      </c>
      <c r="B13832" s="44" t="s">
        <v>2350</v>
      </c>
      <c r="C13832" s="45">
        <v>250106</v>
      </c>
      <c r="D13832" s="45" t="s">
        <v>11363</v>
      </c>
      <c r="E13832" s="45" t="s">
        <v>11887</v>
      </c>
      <c r="AO13832" s="376"/>
    </row>
    <row r="13833" spans="1:41" x14ac:dyDescent="0.25">
      <c r="A13833" s="44" t="s">
        <v>19411</v>
      </c>
      <c r="B13833" s="319" t="s">
        <v>19541</v>
      </c>
      <c r="C13833" s="318" t="s">
        <v>19786</v>
      </c>
      <c r="D13833" s="93" t="s">
        <v>19934</v>
      </c>
      <c r="E13833" s="320">
        <v>46630</v>
      </c>
      <c r="F13833" s="93"/>
      <c r="G13833" s="93"/>
      <c r="H13833" s="93"/>
      <c r="I13833" s="99"/>
      <c r="J13833" s="99"/>
      <c r="K13833" s="99"/>
      <c r="L13833" s="99"/>
      <c r="M13833" s="99"/>
      <c r="N13833" s="99"/>
      <c r="O13833" s="99"/>
      <c r="P13833" s="99"/>
      <c r="Q13833" s="99"/>
      <c r="R13833" s="99"/>
      <c r="S13833" s="99"/>
      <c r="T13833" s="99"/>
      <c r="U13833" s="99"/>
      <c r="V13833" s="99"/>
      <c r="W13833" s="99"/>
      <c r="X13833" s="99"/>
      <c r="Y13833" s="99"/>
      <c r="Z13833" s="99"/>
      <c r="AA13833" s="99"/>
      <c r="AB13833" s="99"/>
      <c r="AC13833" s="99"/>
      <c r="AD13833" s="99"/>
      <c r="AE13833" s="99"/>
      <c r="AF13833" s="99"/>
      <c r="AG13833" s="99"/>
      <c r="AH13833" s="31"/>
      <c r="AI13833" s="31"/>
      <c r="AJ13833" s="31"/>
      <c r="AK13833" s="31"/>
      <c r="AL13833" s="31"/>
      <c r="AO13833" s="376"/>
    </row>
    <row r="13834" spans="1:41" x14ac:dyDescent="0.3">
      <c r="A13834" s="99" t="s">
        <v>1738</v>
      </c>
      <c r="B13834" s="92" t="s">
        <v>15309</v>
      </c>
      <c r="C13834" s="93" t="s">
        <v>15310</v>
      </c>
      <c r="D13834" s="93" t="s">
        <v>10164</v>
      </c>
      <c r="E13834" s="94">
        <v>47361</v>
      </c>
      <c r="F13834" s="93"/>
      <c r="G13834" s="93"/>
      <c r="H13834" s="93"/>
      <c r="I13834" s="99"/>
      <c r="J13834" s="99"/>
      <c r="K13834" s="99"/>
      <c r="L13834" s="99"/>
      <c r="M13834" s="99"/>
      <c r="N13834" s="99"/>
      <c r="O13834" s="99"/>
      <c r="P13834" s="99"/>
      <c r="Q13834" s="99"/>
      <c r="R13834" s="99"/>
      <c r="S13834" s="99"/>
      <c r="T13834" s="99"/>
      <c r="U13834" s="99"/>
      <c r="V13834" s="99"/>
      <c r="W13834" s="99"/>
      <c r="X13834" s="99"/>
      <c r="Y13834" s="99"/>
      <c r="Z13834" s="99"/>
      <c r="AA13834" s="99"/>
      <c r="AB13834" s="99"/>
      <c r="AC13834" s="99"/>
      <c r="AD13834" s="99"/>
      <c r="AE13834" s="99"/>
      <c r="AF13834" s="99"/>
      <c r="AG13834" s="99"/>
      <c r="AH13834" s="31"/>
      <c r="AI13834" s="31"/>
      <c r="AJ13834" s="31"/>
      <c r="AK13834" s="31"/>
      <c r="AL13834" s="31"/>
      <c r="AO13834" s="376"/>
    </row>
    <row r="13835" spans="1:41" x14ac:dyDescent="0.25">
      <c r="A13835" s="91" t="s">
        <v>1738</v>
      </c>
      <c r="B13835" s="92" t="s">
        <v>9602</v>
      </c>
      <c r="C13835" s="45" t="s">
        <v>9349</v>
      </c>
      <c r="D13835" s="93" t="s">
        <v>9601</v>
      </c>
      <c r="E13835" s="94">
        <v>46568</v>
      </c>
      <c r="F13835" s="93"/>
      <c r="G13835" s="93"/>
      <c r="H13835" s="93"/>
      <c r="I13835" s="99"/>
      <c r="J13835" s="99"/>
      <c r="K13835" s="99"/>
      <c r="L13835" s="99"/>
      <c r="M13835" s="99"/>
      <c r="N13835" s="99"/>
      <c r="O13835" s="99"/>
      <c r="P13835" s="99"/>
      <c r="Q13835" s="99"/>
      <c r="R13835" s="99"/>
      <c r="S13835" s="99"/>
      <c r="T13835" s="99"/>
      <c r="U13835" s="99"/>
      <c r="V13835" s="99"/>
      <c r="W13835" s="99"/>
      <c r="X13835" s="99"/>
      <c r="Y13835" s="99"/>
      <c r="Z13835" s="99"/>
      <c r="AA13835" s="99"/>
      <c r="AB13835" s="99"/>
      <c r="AC13835" s="99"/>
      <c r="AD13835" s="99"/>
      <c r="AE13835" s="99"/>
      <c r="AF13835" s="99"/>
      <c r="AG13835" s="99"/>
      <c r="AH13835" s="31"/>
      <c r="AI13835" s="31"/>
      <c r="AJ13835" s="31"/>
      <c r="AK13835" s="31"/>
      <c r="AL13835" s="31"/>
      <c r="AO13835" s="376"/>
    </row>
    <row r="13836" spans="1:41" x14ac:dyDescent="0.3">
      <c r="A13836" s="99" t="s">
        <v>1738</v>
      </c>
      <c r="B13836" s="92" t="s">
        <v>1739</v>
      </c>
      <c r="C13836" s="93" t="s">
        <v>21192</v>
      </c>
      <c r="D13836" s="93" t="s">
        <v>1479</v>
      </c>
      <c r="E13836" s="94">
        <v>46784</v>
      </c>
      <c r="F13836" s="93"/>
      <c r="G13836" s="93"/>
      <c r="H13836" s="93"/>
      <c r="I13836" s="99"/>
      <c r="J13836" s="99"/>
      <c r="K13836" s="99"/>
      <c r="L13836" s="99"/>
      <c r="M13836" s="99"/>
      <c r="N13836" s="99"/>
      <c r="O13836" s="99"/>
      <c r="P13836" s="99"/>
      <c r="Q13836" s="99"/>
      <c r="R13836" s="99"/>
      <c r="S13836" s="99"/>
      <c r="T13836" s="99"/>
      <c r="U13836" s="99"/>
      <c r="V13836" s="99"/>
      <c r="W13836" s="99"/>
      <c r="X13836" s="99"/>
      <c r="Y13836" s="99"/>
      <c r="Z13836" s="99"/>
      <c r="AA13836" s="99"/>
      <c r="AB13836" s="99"/>
      <c r="AC13836" s="99"/>
      <c r="AD13836" s="99"/>
      <c r="AE13836" s="99"/>
      <c r="AF13836" s="99"/>
      <c r="AG13836" s="99"/>
      <c r="AH13836" s="31"/>
      <c r="AI13836" s="31"/>
      <c r="AJ13836" s="31"/>
      <c r="AK13836" s="31"/>
      <c r="AL13836" s="31"/>
      <c r="AO13836" s="376"/>
    </row>
    <row r="13837" spans="1:41" x14ac:dyDescent="0.25">
      <c r="A13837" s="44" t="s">
        <v>480</v>
      </c>
      <c r="B13837" s="44" t="s">
        <v>21359</v>
      </c>
      <c r="C13837" s="45" t="s">
        <v>9701</v>
      </c>
      <c r="D13837" s="45" t="s">
        <v>21447</v>
      </c>
      <c r="E13837" s="46">
        <v>46752</v>
      </c>
      <c r="AO13837" s="376"/>
    </row>
    <row r="13838" spans="1:41" x14ac:dyDescent="0.25">
      <c r="A13838" s="44" t="s">
        <v>19412</v>
      </c>
      <c r="B13838" s="319" t="s">
        <v>19510</v>
      </c>
      <c r="C13838" s="318" t="s">
        <v>19787</v>
      </c>
      <c r="D13838" s="93" t="s">
        <v>19934</v>
      </c>
      <c r="E13838" s="320">
        <v>46387</v>
      </c>
      <c r="F13838" s="93"/>
      <c r="G13838" s="93"/>
      <c r="H13838" s="93"/>
      <c r="I13838" s="99"/>
      <c r="J13838" s="99"/>
      <c r="K13838" s="99"/>
      <c r="L13838" s="99"/>
      <c r="M13838" s="99"/>
      <c r="N13838" s="99"/>
      <c r="O13838" s="99"/>
      <c r="P13838" s="99"/>
      <c r="Q13838" s="99"/>
      <c r="R13838" s="99"/>
      <c r="S13838" s="99"/>
      <c r="T13838" s="99"/>
      <c r="U13838" s="99"/>
      <c r="V13838" s="99"/>
      <c r="W13838" s="99"/>
      <c r="X13838" s="99"/>
      <c r="Y13838" s="99"/>
      <c r="Z13838" s="99"/>
      <c r="AA13838" s="99"/>
      <c r="AB13838" s="99"/>
      <c r="AC13838" s="99"/>
      <c r="AD13838" s="99"/>
      <c r="AE13838" s="99"/>
      <c r="AF13838" s="99"/>
      <c r="AG13838" s="99"/>
      <c r="AH13838" s="31"/>
      <c r="AI13838" s="31"/>
      <c r="AJ13838" s="31"/>
      <c r="AK13838" s="31"/>
      <c r="AL13838" s="31"/>
      <c r="AO13838" s="376"/>
    </row>
    <row r="13839" spans="1:41" x14ac:dyDescent="0.25">
      <c r="A13839" s="44" t="s">
        <v>3901</v>
      </c>
      <c r="B13839" s="44" t="s">
        <v>3852</v>
      </c>
      <c r="C13839" s="45">
        <v>21643</v>
      </c>
      <c r="D13839" s="45" t="s">
        <v>1199</v>
      </c>
      <c r="E13839" s="94">
        <v>46625</v>
      </c>
      <c r="F13839" s="93"/>
      <c r="G13839" s="93"/>
      <c r="H13839" s="93" t="s">
        <v>1190</v>
      </c>
      <c r="I13839" s="99"/>
      <c r="J13839" s="99"/>
      <c r="K13839" s="99"/>
      <c r="L13839" s="99"/>
      <c r="M13839" s="99"/>
      <c r="N13839" s="99"/>
      <c r="O13839" s="99"/>
      <c r="P13839" s="99"/>
      <c r="Q13839" s="99"/>
      <c r="R13839" s="99"/>
      <c r="S13839" s="99"/>
      <c r="T13839" s="99"/>
      <c r="U13839" s="99"/>
      <c r="V13839" s="99"/>
      <c r="W13839" s="99"/>
      <c r="X13839" s="99"/>
      <c r="Y13839" s="99"/>
      <c r="Z13839" s="99"/>
      <c r="AA13839" s="99"/>
      <c r="AB13839" s="99"/>
      <c r="AC13839" s="99"/>
      <c r="AD13839" s="99"/>
      <c r="AE13839" s="99"/>
      <c r="AF13839" s="99"/>
      <c r="AG13839" s="99"/>
      <c r="AH13839" s="31"/>
      <c r="AI13839" s="31"/>
      <c r="AJ13839" s="31"/>
      <c r="AK13839" s="31"/>
      <c r="AL13839" s="31"/>
      <c r="AO13839" s="376"/>
    </row>
    <row r="13840" spans="1:41" x14ac:dyDescent="0.3">
      <c r="A13840" s="99" t="s">
        <v>3901</v>
      </c>
      <c r="B13840" s="92" t="s">
        <v>3902</v>
      </c>
      <c r="C13840" s="146" t="s">
        <v>3903</v>
      </c>
      <c r="D13840" s="146" t="s">
        <v>1747</v>
      </c>
      <c r="E13840" s="107">
        <v>45200</v>
      </c>
      <c r="F13840" s="93"/>
      <c r="G13840" s="93"/>
      <c r="H13840" s="93"/>
      <c r="I13840" s="99"/>
      <c r="J13840" s="99"/>
      <c r="K13840" s="99"/>
      <c r="L13840" s="99"/>
      <c r="M13840" s="99"/>
      <c r="N13840" s="99"/>
      <c r="O13840" s="99"/>
      <c r="P13840" s="99"/>
      <c r="Q13840" s="99"/>
      <c r="R13840" s="99"/>
      <c r="S13840" s="99"/>
      <c r="T13840" s="99"/>
      <c r="U13840" s="99"/>
      <c r="V13840" s="99"/>
      <c r="W13840" s="99"/>
      <c r="X13840" s="99"/>
      <c r="Y13840" s="99"/>
      <c r="Z13840" s="99"/>
      <c r="AA13840" s="99"/>
      <c r="AB13840" s="99"/>
      <c r="AC13840" s="99"/>
      <c r="AD13840" s="99"/>
      <c r="AE13840" s="99"/>
      <c r="AF13840" s="99"/>
      <c r="AG13840" s="99"/>
      <c r="AH13840" s="31"/>
      <c r="AI13840" s="31"/>
      <c r="AJ13840" s="31"/>
      <c r="AK13840" s="31"/>
      <c r="AL13840" s="31"/>
      <c r="AO13840" s="376"/>
    </row>
    <row r="13841" spans="1:41" x14ac:dyDescent="0.25">
      <c r="A13841" s="44" t="s">
        <v>9511</v>
      </c>
      <c r="B13841" s="92" t="s">
        <v>9602</v>
      </c>
      <c r="C13841" s="45" t="s">
        <v>14165</v>
      </c>
      <c r="D13841" s="93" t="s">
        <v>9601</v>
      </c>
      <c r="E13841" s="94">
        <v>46568</v>
      </c>
      <c r="F13841" s="93"/>
      <c r="G13841" s="93"/>
      <c r="H13841" s="93"/>
      <c r="I13841" s="99"/>
      <c r="J13841" s="99"/>
      <c r="K13841" s="99"/>
      <c r="L13841" s="99"/>
      <c r="M13841" s="99"/>
      <c r="N13841" s="99"/>
      <c r="O13841" s="99"/>
      <c r="P13841" s="99"/>
      <c r="Q13841" s="99"/>
      <c r="R13841" s="99"/>
      <c r="S13841" s="99"/>
      <c r="T13841" s="99"/>
      <c r="U13841" s="99"/>
      <c r="V13841" s="99"/>
      <c r="W13841" s="99"/>
      <c r="X13841" s="99"/>
      <c r="Y13841" s="99"/>
      <c r="Z13841" s="99"/>
      <c r="AA13841" s="99"/>
      <c r="AB13841" s="99"/>
      <c r="AC13841" s="99"/>
      <c r="AD13841" s="99"/>
      <c r="AE13841" s="99"/>
      <c r="AF13841" s="99"/>
      <c r="AG13841" s="99"/>
      <c r="AH13841" s="31"/>
      <c r="AI13841" s="31"/>
      <c r="AJ13841" s="31"/>
      <c r="AK13841" s="31"/>
      <c r="AL13841" s="31"/>
      <c r="AO13841" s="376"/>
    </row>
    <row r="13842" spans="1:41" x14ac:dyDescent="0.3">
      <c r="A13842" s="99" t="s">
        <v>8116</v>
      </c>
      <c r="B13842" s="92" t="s">
        <v>3384</v>
      </c>
      <c r="C13842" s="146" t="s">
        <v>3178</v>
      </c>
      <c r="D13842" s="146" t="s">
        <v>1721</v>
      </c>
      <c r="E13842" s="107">
        <v>46111</v>
      </c>
      <c r="F13842" s="93"/>
      <c r="G13842" s="93"/>
      <c r="H13842" s="93"/>
      <c r="I13842" s="99"/>
      <c r="J13842" s="99"/>
      <c r="K13842" s="99"/>
      <c r="L13842" s="99"/>
      <c r="M13842" s="99"/>
      <c r="N13842" s="99"/>
      <c r="O13842" s="99"/>
      <c r="P13842" s="99"/>
      <c r="Q13842" s="99"/>
      <c r="R13842" s="99"/>
      <c r="S13842" s="99"/>
      <c r="T13842" s="99"/>
      <c r="U13842" s="99"/>
      <c r="V13842" s="99"/>
      <c r="W13842" s="99"/>
      <c r="X13842" s="99"/>
      <c r="Y13842" s="99"/>
      <c r="Z13842" s="99"/>
      <c r="AA13842" s="99"/>
      <c r="AB13842" s="99"/>
      <c r="AC13842" s="99"/>
      <c r="AD13842" s="99"/>
      <c r="AE13842" s="99"/>
      <c r="AF13842" s="99"/>
      <c r="AG13842" s="99"/>
      <c r="AH13842" s="31"/>
      <c r="AI13842" s="31"/>
      <c r="AJ13842" s="31"/>
      <c r="AK13842" s="31"/>
      <c r="AL13842" s="31"/>
      <c r="AO13842" s="376"/>
    </row>
    <row r="13843" spans="1:41" x14ac:dyDescent="0.25">
      <c r="A13843" s="44" t="s">
        <v>19413</v>
      </c>
      <c r="B13843" s="319" t="s">
        <v>19519</v>
      </c>
      <c r="C13843" s="318" t="s">
        <v>19788</v>
      </c>
      <c r="D13843" s="93" t="s">
        <v>19934</v>
      </c>
      <c r="E13843" s="320">
        <v>46752</v>
      </c>
      <c r="F13843" s="93"/>
      <c r="G13843" s="93"/>
      <c r="H13843" s="93"/>
      <c r="I13843" s="99"/>
      <c r="J13843" s="99"/>
      <c r="K13843" s="99"/>
      <c r="L13843" s="99"/>
      <c r="M13843" s="99"/>
      <c r="N13843" s="99"/>
      <c r="O13843" s="99"/>
      <c r="P13843" s="99"/>
      <c r="Q13843" s="99"/>
      <c r="R13843" s="99"/>
      <c r="S13843" s="99"/>
      <c r="T13843" s="99"/>
      <c r="U13843" s="99"/>
      <c r="V13843" s="99"/>
      <c r="W13843" s="99"/>
      <c r="X13843" s="99"/>
      <c r="Y13843" s="99"/>
      <c r="Z13843" s="99"/>
      <c r="AA13843" s="99"/>
      <c r="AB13843" s="99"/>
      <c r="AC13843" s="99"/>
      <c r="AD13843" s="99"/>
      <c r="AE13843" s="99"/>
      <c r="AF13843" s="99"/>
      <c r="AG13843" s="99"/>
      <c r="AH13843" s="31"/>
      <c r="AI13843" s="31"/>
      <c r="AJ13843" s="31"/>
      <c r="AK13843" s="31"/>
      <c r="AL13843" s="31"/>
      <c r="AO13843" s="376"/>
    </row>
    <row r="13844" spans="1:41" x14ac:dyDescent="0.25">
      <c r="A13844" s="44" t="s">
        <v>1084</v>
      </c>
      <c r="B13844" s="44" t="s">
        <v>3475</v>
      </c>
      <c r="C13844" s="45">
        <v>230301</v>
      </c>
      <c r="D13844" s="45" t="s">
        <v>11363</v>
      </c>
      <c r="E13844" s="45" t="s">
        <v>5265</v>
      </c>
      <c r="AO13844" s="376"/>
    </row>
    <row r="13845" spans="1:41" x14ac:dyDescent="0.25">
      <c r="A13845" s="44" t="s">
        <v>2777</v>
      </c>
      <c r="B13845" s="44" t="s">
        <v>1823</v>
      </c>
      <c r="C13845" s="56" t="s">
        <v>2778</v>
      </c>
      <c r="D13845" s="56" t="s">
        <v>2190</v>
      </c>
      <c r="E13845" s="69">
        <v>45557</v>
      </c>
      <c r="F13845" s="93"/>
      <c r="G13845" s="93"/>
      <c r="H13845" s="93"/>
      <c r="I13845" s="99"/>
      <c r="J13845" s="99"/>
      <c r="K13845" s="99"/>
      <c r="L13845" s="99"/>
      <c r="M13845" s="99"/>
      <c r="N13845" s="99"/>
      <c r="O13845" s="99"/>
      <c r="P13845" s="99"/>
      <c r="Q13845" s="99"/>
      <c r="R13845" s="99"/>
      <c r="S13845" s="99"/>
      <c r="T13845" s="99"/>
      <c r="U13845" s="99"/>
      <c r="V13845" s="99"/>
      <c r="W13845" s="99"/>
      <c r="X13845" s="99"/>
      <c r="Y13845" s="99"/>
      <c r="Z13845" s="99"/>
      <c r="AA13845" s="99"/>
      <c r="AB13845" s="99"/>
      <c r="AC13845" s="99"/>
      <c r="AD13845" s="99"/>
      <c r="AE13845" s="99"/>
      <c r="AF13845" s="99"/>
      <c r="AG13845" s="99"/>
      <c r="AH13845" s="31"/>
      <c r="AI13845" s="31"/>
      <c r="AJ13845" s="31"/>
      <c r="AK13845" s="31"/>
      <c r="AL13845" s="31"/>
      <c r="AO13845" s="376"/>
    </row>
    <row r="13846" spans="1:41" x14ac:dyDescent="0.25">
      <c r="A13846" s="44" t="s">
        <v>21152</v>
      </c>
      <c r="B13846" s="44" t="s">
        <v>21359</v>
      </c>
      <c r="C13846" s="45" t="s">
        <v>21182</v>
      </c>
      <c r="D13846" s="45" t="s">
        <v>21447</v>
      </c>
      <c r="E13846" s="46">
        <v>46752</v>
      </c>
      <c r="AO13846" s="376"/>
    </row>
    <row r="13847" spans="1:41" x14ac:dyDescent="0.25">
      <c r="A13847" s="44" t="s">
        <v>7989</v>
      </c>
      <c r="B13847" s="44" t="s">
        <v>21356</v>
      </c>
      <c r="C13847" s="45" t="s">
        <v>7984</v>
      </c>
      <c r="D13847" s="45" t="s">
        <v>21447</v>
      </c>
      <c r="E13847" s="46">
        <v>46326</v>
      </c>
      <c r="AO13847" s="376"/>
    </row>
    <row r="13848" spans="1:41" x14ac:dyDescent="0.25">
      <c r="A13848" s="44" t="s">
        <v>16412</v>
      </c>
      <c r="B13848" s="44" t="s">
        <v>2522</v>
      </c>
      <c r="C13848" s="45" t="s">
        <v>14550</v>
      </c>
      <c r="D13848" s="46" t="s">
        <v>21328</v>
      </c>
      <c r="E13848" s="46">
        <v>46527</v>
      </c>
      <c r="AO13848" s="376"/>
    </row>
    <row r="13849" spans="1:41" x14ac:dyDescent="0.25">
      <c r="A13849" s="117" t="s">
        <v>2064</v>
      </c>
      <c r="B13849" s="114" t="s">
        <v>2012</v>
      </c>
      <c r="C13849" s="106" t="s">
        <v>2013</v>
      </c>
      <c r="D13849" s="93" t="s">
        <v>1394</v>
      </c>
      <c r="E13849" s="115">
        <v>46568</v>
      </c>
      <c r="F13849" s="93"/>
      <c r="G13849" s="93"/>
      <c r="H13849" s="93"/>
      <c r="I13849" s="99"/>
      <c r="J13849" s="99"/>
      <c r="K13849" s="99"/>
      <c r="L13849" s="99"/>
      <c r="M13849" s="99"/>
      <c r="N13849" s="99"/>
      <c r="O13849" s="99"/>
      <c r="P13849" s="99"/>
      <c r="Q13849" s="99"/>
      <c r="R13849" s="99"/>
      <c r="S13849" s="99"/>
      <c r="T13849" s="99"/>
      <c r="U13849" s="99"/>
      <c r="V13849" s="99"/>
      <c r="W13849" s="99"/>
      <c r="X13849" s="99"/>
      <c r="Y13849" s="99"/>
      <c r="Z13849" s="99"/>
      <c r="AA13849" s="99"/>
      <c r="AB13849" s="99"/>
      <c r="AC13849" s="99"/>
      <c r="AD13849" s="99"/>
      <c r="AE13849" s="99"/>
      <c r="AF13849" s="99"/>
      <c r="AG13849" s="99"/>
      <c r="AH13849" s="31"/>
      <c r="AI13849" s="31"/>
      <c r="AJ13849" s="31"/>
      <c r="AK13849" s="31"/>
      <c r="AL13849" s="31"/>
      <c r="AO13849" s="376"/>
    </row>
    <row r="13850" spans="1:41" x14ac:dyDescent="0.25">
      <c r="A13850" s="44" t="s">
        <v>15902</v>
      </c>
      <c r="B13850" s="44" t="s">
        <v>199</v>
      </c>
      <c r="C13850" s="45">
        <v>241001</v>
      </c>
      <c r="D13850" s="45" t="s">
        <v>11363</v>
      </c>
      <c r="E13850" s="45" t="s">
        <v>5332</v>
      </c>
      <c r="AO13850" s="376"/>
    </row>
    <row r="13851" spans="1:41" x14ac:dyDescent="0.25">
      <c r="A13851" s="44" t="s">
        <v>15902</v>
      </c>
      <c r="B13851" s="44" t="s">
        <v>15611</v>
      </c>
      <c r="C13851" s="45">
        <v>25050401</v>
      </c>
      <c r="D13851" s="45" t="s">
        <v>11363</v>
      </c>
      <c r="E13851" s="45" t="s">
        <v>7105</v>
      </c>
      <c r="AO13851" s="376"/>
    </row>
    <row r="13852" spans="1:41" x14ac:dyDescent="0.25">
      <c r="A13852" s="44" t="s">
        <v>10668</v>
      </c>
      <c r="B13852" s="44" t="s">
        <v>9248</v>
      </c>
      <c r="C13852" s="45">
        <v>240101</v>
      </c>
      <c r="D13852" s="45" t="s">
        <v>11363</v>
      </c>
      <c r="E13852" s="45" t="s">
        <v>9249</v>
      </c>
      <c r="AO13852" s="376"/>
    </row>
    <row r="13853" spans="1:41" x14ac:dyDescent="0.3">
      <c r="A13853" s="333" t="s">
        <v>11079</v>
      </c>
      <c r="B13853" s="333" t="s">
        <v>1161</v>
      </c>
      <c r="C13853" s="125" t="s">
        <v>10225</v>
      </c>
      <c r="D13853" s="32" t="s">
        <v>20309</v>
      </c>
      <c r="E13853" s="125" t="s">
        <v>2593</v>
      </c>
      <c r="F13853" s="125" t="s">
        <v>1189</v>
      </c>
      <c r="G13853" s="125" t="s">
        <v>1190</v>
      </c>
      <c r="AO13853" s="376"/>
    </row>
    <row r="13854" spans="1:41" x14ac:dyDescent="0.25">
      <c r="A13854" s="44" t="s">
        <v>21825</v>
      </c>
      <c r="B13854" s="44" t="s">
        <v>9248</v>
      </c>
      <c r="C13854" s="45">
        <v>260105</v>
      </c>
      <c r="D13854" s="45" t="s">
        <v>11363</v>
      </c>
      <c r="E13854" s="45" t="s">
        <v>17625</v>
      </c>
      <c r="AO13854" s="376"/>
    </row>
    <row r="13855" spans="1:41" x14ac:dyDescent="0.25">
      <c r="A13855" s="44" t="s">
        <v>548</v>
      </c>
      <c r="B13855" s="44" t="s">
        <v>21402</v>
      </c>
      <c r="C13855" s="45" t="s">
        <v>5503</v>
      </c>
      <c r="D13855" s="45" t="s">
        <v>21447</v>
      </c>
      <c r="E13855" s="46">
        <v>46507</v>
      </c>
      <c r="AO13855" s="376"/>
    </row>
    <row r="13856" spans="1:41" x14ac:dyDescent="0.25">
      <c r="A13856" s="44" t="s">
        <v>801</v>
      </c>
      <c r="B13856" s="44" t="s">
        <v>3475</v>
      </c>
      <c r="C13856" s="45">
        <v>230301</v>
      </c>
      <c r="D13856" s="45" t="s">
        <v>11363</v>
      </c>
      <c r="E13856" s="45" t="s">
        <v>5265</v>
      </c>
      <c r="AO13856" s="376"/>
    </row>
    <row r="13857" spans="1:41" x14ac:dyDescent="0.25">
      <c r="A13857" s="44" t="s">
        <v>10669</v>
      </c>
      <c r="B13857" s="44" t="s">
        <v>9248</v>
      </c>
      <c r="C13857" s="45">
        <v>240101</v>
      </c>
      <c r="D13857" s="45" t="s">
        <v>11363</v>
      </c>
      <c r="E13857" s="45" t="s">
        <v>9249</v>
      </c>
      <c r="AO13857" s="376"/>
    </row>
    <row r="13858" spans="1:41" x14ac:dyDescent="0.25">
      <c r="A13858" s="44" t="s">
        <v>19414</v>
      </c>
      <c r="B13858" s="319" t="s">
        <v>19569</v>
      </c>
      <c r="C13858" s="318" t="s">
        <v>19789</v>
      </c>
      <c r="D13858" s="93" t="s">
        <v>19934</v>
      </c>
      <c r="E13858" s="320">
        <v>46691</v>
      </c>
      <c r="F13858" s="93"/>
      <c r="G13858" s="93"/>
      <c r="H13858" s="93"/>
      <c r="I13858" s="99"/>
      <c r="J13858" s="99"/>
      <c r="K13858" s="99"/>
      <c r="L13858" s="99"/>
      <c r="M13858" s="99"/>
      <c r="N13858" s="99"/>
      <c r="O13858" s="99"/>
      <c r="P13858" s="99"/>
      <c r="Q13858" s="99"/>
      <c r="R13858" s="99"/>
      <c r="S13858" s="99"/>
      <c r="T13858" s="99"/>
      <c r="U13858" s="99"/>
      <c r="V13858" s="99"/>
      <c r="W13858" s="99"/>
      <c r="X13858" s="99"/>
      <c r="Y13858" s="99"/>
      <c r="Z13858" s="99"/>
      <c r="AA13858" s="99"/>
      <c r="AB13858" s="99"/>
      <c r="AC13858" s="99"/>
      <c r="AD13858" s="99"/>
      <c r="AE13858" s="99"/>
      <c r="AF13858" s="99"/>
      <c r="AG13858" s="99"/>
      <c r="AH13858" s="31"/>
      <c r="AI13858" s="31"/>
      <c r="AJ13858" s="31"/>
      <c r="AK13858" s="31"/>
      <c r="AL13858" s="31"/>
      <c r="AO13858" s="376"/>
    </row>
    <row r="13859" spans="1:41" x14ac:dyDescent="0.25">
      <c r="A13859" s="44" t="s">
        <v>16588</v>
      </c>
      <c r="B13859" s="44" t="s">
        <v>21434</v>
      </c>
      <c r="C13859" s="45" t="s">
        <v>16562</v>
      </c>
      <c r="D13859" s="45" t="s">
        <v>21447</v>
      </c>
      <c r="E13859" s="46">
        <v>46418</v>
      </c>
      <c r="AO13859" s="376"/>
    </row>
    <row r="13860" spans="1:41" x14ac:dyDescent="0.25">
      <c r="A13860" s="44" t="s">
        <v>7049</v>
      </c>
      <c r="B13860" s="44" t="s">
        <v>2350</v>
      </c>
      <c r="C13860" s="45">
        <v>230105</v>
      </c>
      <c r="D13860" s="45" t="s">
        <v>11363</v>
      </c>
      <c r="E13860" s="45" t="s">
        <v>5265</v>
      </c>
      <c r="AO13860" s="376"/>
    </row>
    <row r="13861" spans="1:41" x14ac:dyDescent="0.3">
      <c r="A13861" s="92" t="s">
        <v>13010</v>
      </c>
      <c r="B13861" s="92" t="s">
        <v>199</v>
      </c>
      <c r="C13861" s="318" t="s">
        <v>4751</v>
      </c>
      <c r="D13861" s="318" t="s">
        <v>13017</v>
      </c>
      <c r="E13861" s="320">
        <v>47118</v>
      </c>
      <c r="F13861" s="93"/>
      <c r="G13861" s="93"/>
      <c r="H13861" s="93"/>
      <c r="I13861" s="99"/>
      <c r="J13861" s="99"/>
      <c r="K13861" s="99"/>
      <c r="L13861" s="99"/>
      <c r="M13861" s="99"/>
      <c r="N13861" s="99"/>
      <c r="O13861" s="99"/>
      <c r="P13861" s="99"/>
      <c r="Q13861" s="99"/>
      <c r="R13861" s="99"/>
      <c r="S13861" s="99"/>
      <c r="T13861" s="99"/>
      <c r="U13861" s="99"/>
      <c r="V13861" s="99"/>
      <c r="W13861" s="99"/>
      <c r="X13861" s="99"/>
      <c r="Y13861" s="99"/>
      <c r="Z13861" s="99"/>
      <c r="AA13861" s="99"/>
      <c r="AB13861" s="99"/>
      <c r="AC13861" s="99"/>
      <c r="AD13861" s="99"/>
      <c r="AE13861" s="99"/>
      <c r="AF13861" s="99"/>
      <c r="AG13861" s="99"/>
      <c r="AH13861" s="31"/>
      <c r="AI13861" s="31"/>
      <c r="AJ13861" s="31"/>
      <c r="AK13861" s="31"/>
      <c r="AL13861" s="31"/>
      <c r="AO13861" s="376"/>
    </row>
    <row r="13862" spans="1:41" x14ac:dyDescent="0.3">
      <c r="A13862" s="57" t="s">
        <v>4705</v>
      </c>
      <c r="B13862" s="57" t="s">
        <v>199</v>
      </c>
      <c r="C13862" s="62" t="s">
        <v>4751</v>
      </c>
      <c r="D13862" s="62" t="s">
        <v>20886</v>
      </c>
      <c r="E13862" s="368" t="s">
        <v>9707</v>
      </c>
      <c r="F13862" s="32"/>
      <c r="G13862" s="32"/>
      <c r="H13862" s="32"/>
      <c r="I13862" s="31"/>
      <c r="J13862" s="31"/>
      <c r="K13862" s="31"/>
      <c r="L13862" s="31"/>
      <c r="M13862" s="31"/>
      <c r="N13862" s="31"/>
      <c r="O13862" s="31"/>
      <c r="P13862" s="31"/>
      <c r="Q13862" s="31"/>
      <c r="R13862" s="31"/>
      <c r="S13862" s="31"/>
      <c r="T13862" s="31"/>
      <c r="U13862" s="31"/>
      <c r="V13862" s="31"/>
      <c r="W13862" s="31"/>
      <c r="X13862" s="31"/>
      <c r="Y13862" s="31"/>
      <c r="Z13862" s="31"/>
      <c r="AA13862" s="31"/>
      <c r="AB13862" s="31"/>
      <c r="AC13862" s="31"/>
      <c r="AD13862" s="31"/>
      <c r="AE13862" s="31"/>
      <c r="AF13862" s="31"/>
      <c r="AG13862" s="31"/>
      <c r="AH13862" s="31"/>
      <c r="AI13862" s="31"/>
      <c r="AJ13862" s="31"/>
      <c r="AK13862" s="31"/>
      <c r="AL13862" s="31"/>
      <c r="AO13862" s="376"/>
    </row>
    <row r="13863" spans="1:41" x14ac:dyDescent="0.25">
      <c r="A13863" s="44" t="s">
        <v>3540</v>
      </c>
      <c r="B13863" s="44" t="s">
        <v>199</v>
      </c>
      <c r="C13863" s="45">
        <v>241001</v>
      </c>
      <c r="D13863" s="45" t="s">
        <v>11363</v>
      </c>
      <c r="E13863" s="45" t="s">
        <v>5332</v>
      </c>
      <c r="AO13863" s="376"/>
    </row>
    <row r="13864" spans="1:41" x14ac:dyDescent="0.25">
      <c r="A13864" s="44" t="s">
        <v>3540</v>
      </c>
      <c r="B13864" s="44" t="s">
        <v>3176</v>
      </c>
      <c r="C13864" s="45">
        <v>26010402</v>
      </c>
      <c r="D13864" s="45" t="s">
        <v>11363</v>
      </c>
      <c r="E13864" s="45" t="s">
        <v>17459</v>
      </c>
      <c r="AO13864" s="376"/>
    </row>
    <row r="13865" spans="1:41" x14ac:dyDescent="0.25">
      <c r="A13865" s="44" t="s">
        <v>16537</v>
      </c>
      <c r="B13865" s="44" t="s">
        <v>21380</v>
      </c>
      <c r="C13865" s="45" t="s">
        <v>16524</v>
      </c>
      <c r="D13865" s="45" t="s">
        <v>21447</v>
      </c>
      <c r="E13865" s="46">
        <v>46477</v>
      </c>
      <c r="AO13865" s="376"/>
    </row>
    <row r="13866" spans="1:41" x14ac:dyDescent="0.25">
      <c r="A13866" s="44" t="s">
        <v>16537</v>
      </c>
      <c r="B13866" s="44" t="s">
        <v>936</v>
      </c>
      <c r="C13866" s="45">
        <v>260703</v>
      </c>
      <c r="D13866" s="45" t="s">
        <v>11363</v>
      </c>
      <c r="E13866" s="45" t="s">
        <v>11150</v>
      </c>
      <c r="AO13866" s="376"/>
    </row>
    <row r="13867" spans="1:41" x14ac:dyDescent="0.25">
      <c r="A13867" s="44" t="s">
        <v>10670</v>
      </c>
      <c r="B13867" s="44" t="s">
        <v>9248</v>
      </c>
      <c r="C13867" s="45">
        <v>240101</v>
      </c>
      <c r="D13867" s="45" t="s">
        <v>11363</v>
      </c>
      <c r="E13867" s="45" t="s">
        <v>9249</v>
      </c>
      <c r="AO13867" s="376"/>
    </row>
    <row r="13868" spans="1:41" x14ac:dyDescent="0.25">
      <c r="A13868" s="44" t="s">
        <v>10670</v>
      </c>
      <c r="B13868" s="44" t="s">
        <v>944</v>
      </c>
      <c r="C13868" s="45">
        <v>240303</v>
      </c>
      <c r="D13868" s="45" t="s">
        <v>11363</v>
      </c>
      <c r="E13868" s="45" t="s">
        <v>2593</v>
      </c>
      <c r="AO13868" s="376"/>
    </row>
    <row r="13869" spans="1:41" x14ac:dyDescent="0.25">
      <c r="A13869" s="44" t="s">
        <v>15903</v>
      </c>
      <c r="B13869" s="44" t="s">
        <v>2350</v>
      </c>
      <c r="C13869" s="45">
        <v>250106</v>
      </c>
      <c r="D13869" s="45" t="s">
        <v>11363</v>
      </c>
      <c r="E13869" s="45" t="s">
        <v>11887</v>
      </c>
      <c r="AO13869" s="376"/>
    </row>
    <row r="13870" spans="1:41" x14ac:dyDescent="0.25">
      <c r="A13870" s="44" t="s">
        <v>7734</v>
      </c>
      <c r="B13870" s="44" t="s">
        <v>5331</v>
      </c>
      <c r="C13870" s="45">
        <v>220904</v>
      </c>
      <c r="D13870" s="45" t="s">
        <v>11363</v>
      </c>
      <c r="E13870" s="45" t="s">
        <v>5332</v>
      </c>
      <c r="AO13870" s="376"/>
    </row>
    <row r="13871" spans="1:41" x14ac:dyDescent="0.25">
      <c r="A13871" s="44" t="s">
        <v>15904</v>
      </c>
      <c r="B13871" s="44" t="s">
        <v>2350</v>
      </c>
      <c r="C13871" s="45">
        <v>250106</v>
      </c>
      <c r="D13871" s="45" t="s">
        <v>11363</v>
      </c>
      <c r="E13871" s="45" t="s">
        <v>11887</v>
      </c>
      <c r="AO13871" s="376"/>
    </row>
    <row r="13872" spans="1:41" x14ac:dyDescent="0.25">
      <c r="A13872" s="44" t="s">
        <v>6805</v>
      </c>
      <c r="B13872" s="44" t="s">
        <v>21359</v>
      </c>
      <c r="C13872" s="45" t="s">
        <v>9701</v>
      </c>
      <c r="D13872" s="45" t="s">
        <v>21447</v>
      </c>
      <c r="E13872" s="46">
        <v>46752</v>
      </c>
      <c r="AO13872" s="376"/>
    </row>
    <row r="13873" spans="1:41" x14ac:dyDescent="0.25">
      <c r="A13873" s="44" t="s">
        <v>15905</v>
      </c>
      <c r="B13873" s="44" t="s">
        <v>2350</v>
      </c>
      <c r="C13873" s="45">
        <v>250106</v>
      </c>
      <c r="D13873" s="45" t="s">
        <v>11363</v>
      </c>
      <c r="E13873" s="45" t="s">
        <v>11887</v>
      </c>
      <c r="AO13873" s="376"/>
    </row>
    <row r="13874" spans="1:41" x14ac:dyDescent="0.3">
      <c r="A13874" s="333" t="s">
        <v>11497</v>
      </c>
      <c r="B13874" s="333" t="s">
        <v>4004</v>
      </c>
      <c r="C13874" s="125" t="s">
        <v>11370</v>
      </c>
      <c r="D13874" s="32" t="s">
        <v>20309</v>
      </c>
      <c r="E13874" s="125" t="s">
        <v>4826</v>
      </c>
      <c r="F13874" s="125" t="s">
        <v>1190</v>
      </c>
      <c r="G13874" s="125" t="s">
        <v>1190</v>
      </c>
      <c r="AO13874" s="376"/>
    </row>
    <row r="13875" spans="1:41" x14ac:dyDescent="0.25">
      <c r="A13875" s="44" t="s">
        <v>5343</v>
      </c>
      <c r="B13875" s="44" t="s">
        <v>3474</v>
      </c>
      <c r="C13875" s="45">
        <v>220605</v>
      </c>
      <c r="D13875" s="45" t="s">
        <v>11363</v>
      </c>
      <c r="E13875" s="45" t="s">
        <v>5155</v>
      </c>
      <c r="AO13875" s="376"/>
    </row>
    <row r="13876" spans="1:41" x14ac:dyDescent="0.25">
      <c r="A13876" s="44" t="s">
        <v>5343</v>
      </c>
      <c r="B13876" s="44" t="s">
        <v>199</v>
      </c>
      <c r="C13876" s="45">
        <v>241001</v>
      </c>
      <c r="D13876" s="45" t="s">
        <v>11363</v>
      </c>
      <c r="E13876" s="45" t="s">
        <v>5332</v>
      </c>
      <c r="AO13876" s="376"/>
    </row>
    <row r="13877" spans="1:41" x14ac:dyDescent="0.25">
      <c r="A13877" s="44" t="s">
        <v>12731</v>
      </c>
      <c r="B13877" s="44" t="s">
        <v>199</v>
      </c>
      <c r="C13877" s="45">
        <v>241001</v>
      </c>
      <c r="D13877" s="45" t="s">
        <v>11363</v>
      </c>
      <c r="E13877" s="45" t="s">
        <v>5332</v>
      </c>
      <c r="AO13877" s="376"/>
    </row>
    <row r="13878" spans="1:41" x14ac:dyDescent="0.25">
      <c r="A13878" s="44" t="s">
        <v>15906</v>
      </c>
      <c r="B13878" s="44" t="s">
        <v>2350</v>
      </c>
      <c r="C13878" s="45">
        <v>230105</v>
      </c>
      <c r="D13878" s="45" t="s">
        <v>11363</v>
      </c>
      <c r="E13878" s="45" t="s">
        <v>5265</v>
      </c>
      <c r="AO13878" s="376"/>
    </row>
    <row r="13879" spans="1:41" x14ac:dyDescent="0.25">
      <c r="A13879" s="44" t="s">
        <v>15083</v>
      </c>
      <c r="B13879" s="44" t="s">
        <v>15084</v>
      </c>
      <c r="C13879" s="45" t="s">
        <v>15085</v>
      </c>
      <c r="D13879" s="367" t="s">
        <v>3696</v>
      </c>
      <c r="E13879" s="328">
        <f>DATE(2029,7,22)</f>
        <v>47321</v>
      </c>
      <c r="F13879" s="32"/>
      <c r="G13879" s="32"/>
      <c r="H13879" s="32"/>
      <c r="I13879" s="31"/>
      <c r="J13879" s="31"/>
      <c r="K13879" s="31"/>
      <c r="L13879" s="31"/>
      <c r="M13879" s="31"/>
      <c r="N13879" s="31"/>
      <c r="O13879" s="31"/>
      <c r="P13879" s="31"/>
      <c r="Q13879" s="31"/>
      <c r="R13879" s="31"/>
      <c r="S13879" s="31"/>
      <c r="T13879" s="31"/>
      <c r="U13879" s="31"/>
      <c r="V13879" s="31"/>
      <c r="W13879" s="31"/>
      <c r="X13879" s="31"/>
      <c r="Y13879" s="31"/>
      <c r="Z13879" s="31"/>
      <c r="AA13879" s="31"/>
      <c r="AB13879" s="31"/>
      <c r="AC13879" s="31"/>
      <c r="AD13879" s="31"/>
      <c r="AE13879" s="31"/>
      <c r="AF13879" s="31"/>
      <c r="AG13879" s="31"/>
      <c r="AH13879" s="31"/>
      <c r="AI13879" s="31"/>
      <c r="AJ13879" s="31"/>
      <c r="AK13879" s="31"/>
      <c r="AL13879" s="31"/>
      <c r="AO13879" s="376"/>
    </row>
    <row r="13880" spans="1:41" x14ac:dyDescent="0.25">
      <c r="A13880" s="44" t="s">
        <v>11830</v>
      </c>
      <c r="B13880" s="44" t="s">
        <v>15086</v>
      </c>
      <c r="C13880" s="45" t="s">
        <v>11831</v>
      </c>
      <c r="D13880" s="367" t="s">
        <v>3696</v>
      </c>
      <c r="E13880" s="328">
        <f>DATE(2028,5,7)</f>
        <v>46880</v>
      </c>
      <c r="F13880" s="32"/>
      <c r="G13880" s="32"/>
      <c r="H13880" s="32"/>
      <c r="I13880" s="31"/>
      <c r="J13880" s="31"/>
      <c r="K13880" s="31"/>
      <c r="L13880" s="31"/>
      <c r="M13880" s="31"/>
      <c r="N13880" s="31"/>
      <c r="O13880" s="31"/>
      <c r="P13880" s="31"/>
      <c r="Q13880" s="31"/>
      <c r="R13880" s="31"/>
      <c r="S13880" s="31"/>
      <c r="T13880" s="31"/>
      <c r="U13880" s="31"/>
      <c r="V13880" s="31"/>
      <c r="W13880" s="31"/>
      <c r="X13880" s="31"/>
      <c r="Y13880" s="31"/>
      <c r="Z13880" s="31"/>
      <c r="AA13880" s="31"/>
      <c r="AB13880" s="31"/>
      <c r="AC13880" s="31"/>
      <c r="AD13880" s="31"/>
      <c r="AE13880" s="31"/>
      <c r="AF13880" s="31"/>
      <c r="AG13880" s="31"/>
      <c r="AH13880" s="31"/>
      <c r="AI13880" s="31"/>
      <c r="AJ13880" s="31"/>
      <c r="AK13880" s="31"/>
      <c r="AL13880" s="31"/>
      <c r="AO13880" s="376"/>
    </row>
    <row r="13881" spans="1:41" x14ac:dyDescent="0.25">
      <c r="A13881" s="44" t="s">
        <v>16413</v>
      </c>
      <c r="B13881" s="44" t="s">
        <v>21399</v>
      </c>
      <c r="C13881" s="45" t="s">
        <v>18888</v>
      </c>
      <c r="D13881" s="45" t="s">
        <v>21447</v>
      </c>
      <c r="E13881" s="46">
        <v>46507</v>
      </c>
      <c r="AO13881" s="376"/>
    </row>
    <row r="13882" spans="1:41" x14ac:dyDescent="0.25">
      <c r="A13882" s="44" t="s">
        <v>6531</v>
      </c>
      <c r="B13882" s="44" t="s">
        <v>3475</v>
      </c>
      <c r="C13882" s="45">
        <v>230301</v>
      </c>
      <c r="D13882" s="45" t="s">
        <v>11363</v>
      </c>
      <c r="E13882" s="45" t="s">
        <v>5265</v>
      </c>
      <c r="AO13882" s="376"/>
    </row>
    <row r="13883" spans="1:41" x14ac:dyDescent="0.3">
      <c r="A13883" s="117" t="s">
        <v>2065</v>
      </c>
      <c r="B13883" s="117" t="s">
        <v>1995</v>
      </c>
      <c r="C13883" s="106" t="s">
        <v>2014</v>
      </c>
      <c r="D13883" s="93" t="s">
        <v>1394</v>
      </c>
      <c r="E13883" s="119">
        <v>46418</v>
      </c>
      <c r="F13883" s="93"/>
      <c r="G13883" s="93"/>
      <c r="H13883" s="93"/>
      <c r="I13883" s="99"/>
      <c r="J13883" s="99"/>
      <c r="K13883" s="99"/>
      <c r="L13883" s="99"/>
      <c r="M13883" s="99"/>
      <c r="N13883" s="99"/>
      <c r="O13883" s="99"/>
      <c r="P13883" s="99"/>
      <c r="Q13883" s="99"/>
      <c r="R13883" s="99"/>
      <c r="S13883" s="99"/>
      <c r="T13883" s="99"/>
      <c r="U13883" s="99"/>
      <c r="V13883" s="99"/>
      <c r="W13883" s="99"/>
      <c r="X13883" s="99"/>
      <c r="Y13883" s="99"/>
      <c r="Z13883" s="99"/>
      <c r="AA13883" s="99"/>
      <c r="AB13883" s="99"/>
      <c r="AC13883" s="99"/>
      <c r="AD13883" s="99"/>
      <c r="AE13883" s="99"/>
      <c r="AF13883" s="99"/>
      <c r="AG13883" s="99"/>
      <c r="AH13883" s="31"/>
      <c r="AI13883" s="31"/>
      <c r="AJ13883" s="31"/>
      <c r="AK13883" s="31"/>
      <c r="AL13883" s="31"/>
      <c r="AO13883" s="376"/>
    </row>
    <row r="13884" spans="1:41" x14ac:dyDescent="0.25">
      <c r="A13884" s="44" t="s">
        <v>7735</v>
      </c>
      <c r="B13884" s="44" t="s">
        <v>7104</v>
      </c>
      <c r="C13884" s="45">
        <v>230504</v>
      </c>
      <c r="D13884" s="45" t="s">
        <v>11363</v>
      </c>
      <c r="E13884" s="45" t="s">
        <v>7105</v>
      </c>
      <c r="AO13884" s="376"/>
    </row>
    <row r="13885" spans="1:41" x14ac:dyDescent="0.25">
      <c r="A13885" s="44" t="s">
        <v>12398</v>
      </c>
      <c r="B13885" s="44" t="s">
        <v>12102</v>
      </c>
      <c r="C13885" s="45">
        <v>21.23</v>
      </c>
      <c r="D13885" s="45" t="s">
        <v>12549</v>
      </c>
      <c r="E13885" s="46">
        <v>46934</v>
      </c>
      <c r="F13885" s="45"/>
      <c r="G13885" s="93"/>
      <c r="H13885" s="93"/>
      <c r="I13885" s="99"/>
      <c r="J13885" s="99"/>
      <c r="K13885" s="99"/>
      <c r="L13885" s="99"/>
      <c r="M13885" s="99"/>
      <c r="N13885" s="99"/>
      <c r="O13885" s="99"/>
      <c r="P13885" s="99"/>
      <c r="Q13885" s="99"/>
      <c r="R13885" s="99"/>
      <c r="S13885" s="99"/>
      <c r="T13885" s="99"/>
      <c r="U13885" s="99"/>
      <c r="V13885" s="99"/>
      <c r="W13885" s="99"/>
      <c r="X13885" s="99"/>
      <c r="Y13885" s="99"/>
      <c r="Z13885" s="99"/>
      <c r="AA13885" s="99"/>
      <c r="AB13885" s="99"/>
      <c r="AC13885" s="99"/>
      <c r="AD13885" s="99"/>
      <c r="AE13885" s="99"/>
      <c r="AF13885" s="99"/>
      <c r="AG13885" s="99"/>
      <c r="AH13885" s="31"/>
      <c r="AI13885" s="31"/>
      <c r="AJ13885" s="31"/>
      <c r="AK13885" s="31"/>
      <c r="AL13885" s="31"/>
      <c r="AO13885" s="376"/>
    </row>
    <row r="13886" spans="1:41" x14ac:dyDescent="0.3">
      <c r="A13886" s="333" t="s">
        <v>18723</v>
      </c>
      <c r="B13886" s="333" t="s">
        <v>2301</v>
      </c>
      <c r="C13886" s="125" t="s">
        <v>18816</v>
      </c>
      <c r="D13886" s="32" t="s">
        <v>20309</v>
      </c>
      <c r="E13886" s="125" t="s">
        <v>8292</v>
      </c>
      <c r="F13886" s="125" t="s">
        <v>1189</v>
      </c>
      <c r="G13886" s="125" t="s">
        <v>1190</v>
      </c>
      <c r="AO13886" s="376"/>
    </row>
    <row r="13887" spans="1:41" x14ac:dyDescent="0.25">
      <c r="A13887" s="44" t="s">
        <v>285</v>
      </c>
      <c r="B13887" s="44" t="s">
        <v>143</v>
      </c>
      <c r="C13887" s="45" t="s">
        <v>4938</v>
      </c>
      <c r="D13887" s="45" t="s">
        <v>11204</v>
      </c>
      <c r="E13887" s="45" t="s">
        <v>4146</v>
      </c>
      <c r="F13887" s="93"/>
      <c r="G13887" s="93"/>
      <c r="H13887" s="93"/>
      <c r="I13887" s="99"/>
      <c r="J13887" s="99"/>
      <c r="K13887" s="99"/>
      <c r="L13887" s="99"/>
      <c r="M13887" s="99"/>
      <c r="N13887" s="99"/>
      <c r="O13887" s="99"/>
      <c r="P13887" s="99"/>
      <c r="Q13887" s="99"/>
      <c r="R13887" s="99"/>
      <c r="S13887" s="99"/>
      <c r="T13887" s="99"/>
      <c r="U13887" s="99"/>
      <c r="V13887" s="99"/>
      <c r="W13887" s="99"/>
      <c r="X13887" s="99"/>
      <c r="Y13887" s="99"/>
      <c r="Z13887" s="99"/>
      <c r="AA13887" s="99"/>
      <c r="AB13887" s="99"/>
      <c r="AC13887" s="99"/>
      <c r="AD13887" s="99"/>
      <c r="AE13887" s="99"/>
      <c r="AF13887" s="99"/>
      <c r="AG13887" s="99"/>
      <c r="AH13887" s="31"/>
      <c r="AI13887" s="31"/>
      <c r="AJ13887" s="31"/>
      <c r="AK13887" s="31"/>
      <c r="AL13887" s="31"/>
      <c r="AO13887" s="376"/>
    </row>
    <row r="13888" spans="1:41" x14ac:dyDescent="0.25">
      <c r="A13888" s="44" t="s">
        <v>285</v>
      </c>
      <c r="B13888" s="44" t="s">
        <v>143</v>
      </c>
      <c r="C13888" s="45" t="s">
        <v>4938</v>
      </c>
      <c r="D13888" s="93" t="s">
        <v>17443</v>
      </c>
      <c r="E13888" s="45" t="s">
        <v>4146</v>
      </c>
      <c r="F13888" s="93"/>
      <c r="G13888" s="93"/>
      <c r="H13888" s="93"/>
      <c r="I13888" s="99"/>
      <c r="J13888" s="99"/>
      <c r="K13888" s="99"/>
      <c r="L13888" s="99"/>
      <c r="M13888" s="99"/>
      <c r="N13888" s="99"/>
      <c r="O13888" s="99"/>
      <c r="P13888" s="99"/>
      <c r="Q13888" s="99"/>
      <c r="R13888" s="99"/>
      <c r="S13888" s="99"/>
      <c r="T13888" s="99"/>
      <c r="U13888" s="99"/>
      <c r="V13888" s="99"/>
      <c r="W13888" s="99"/>
      <c r="X13888" s="99"/>
      <c r="Y13888" s="99"/>
      <c r="Z13888" s="99"/>
      <c r="AA13888" s="99"/>
      <c r="AB13888" s="99"/>
      <c r="AC13888" s="99"/>
      <c r="AD13888" s="99"/>
      <c r="AE13888" s="99"/>
      <c r="AF13888" s="99"/>
      <c r="AG13888" s="99"/>
      <c r="AH13888" s="31"/>
      <c r="AI13888" s="31"/>
      <c r="AJ13888" s="31"/>
      <c r="AK13888" s="31"/>
      <c r="AL13888" s="31"/>
      <c r="AO13888" s="376"/>
    </row>
    <row r="13889" spans="1:41" x14ac:dyDescent="0.25">
      <c r="A13889" s="44" t="s">
        <v>285</v>
      </c>
      <c r="B13889" s="44" t="s">
        <v>143</v>
      </c>
      <c r="C13889" s="45" t="s">
        <v>4938</v>
      </c>
      <c r="D13889" s="45" t="s">
        <v>9895</v>
      </c>
      <c r="E13889" s="46">
        <v>47756</v>
      </c>
      <c r="F13889" s="93"/>
      <c r="G13889" s="93"/>
      <c r="H13889" s="93"/>
      <c r="I13889" s="99"/>
      <c r="J13889" s="99"/>
      <c r="K13889" s="99"/>
      <c r="L13889" s="99"/>
      <c r="M13889" s="99"/>
      <c r="N13889" s="99"/>
      <c r="O13889" s="99"/>
      <c r="P13889" s="99"/>
      <c r="Q13889" s="99"/>
      <c r="R13889" s="99"/>
      <c r="S13889" s="99"/>
      <c r="T13889" s="99"/>
      <c r="U13889" s="99"/>
      <c r="V13889" s="99"/>
      <c r="W13889" s="99"/>
      <c r="X13889" s="99"/>
      <c r="Y13889" s="99"/>
      <c r="Z13889" s="99"/>
      <c r="AA13889" s="99"/>
      <c r="AB13889" s="99"/>
      <c r="AC13889" s="99"/>
      <c r="AD13889" s="99"/>
      <c r="AE13889" s="99"/>
      <c r="AF13889" s="99"/>
      <c r="AG13889" s="99"/>
      <c r="AH13889" s="31"/>
      <c r="AI13889" s="31"/>
      <c r="AJ13889" s="31"/>
      <c r="AK13889" s="31"/>
      <c r="AL13889" s="31"/>
      <c r="AO13889" s="376"/>
    </row>
    <row r="13890" spans="1:41" x14ac:dyDescent="0.3">
      <c r="A13890" s="333" t="s">
        <v>16221</v>
      </c>
      <c r="B13890" s="333" t="s">
        <v>3862</v>
      </c>
      <c r="C13890" s="125" t="s">
        <v>10972</v>
      </c>
      <c r="D13890" s="32" t="s">
        <v>20309</v>
      </c>
      <c r="E13890" s="125" t="s">
        <v>5037</v>
      </c>
      <c r="F13890" s="125" t="s">
        <v>1189</v>
      </c>
      <c r="G13890" s="125" t="s">
        <v>1190</v>
      </c>
      <c r="AO13890" s="376"/>
    </row>
    <row r="13891" spans="1:41" x14ac:dyDescent="0.3">
      <c r="A13891" s="333" t="s">
        <v>16221</v>
      </c>
      <c r="B13891" s="333" t="s">
        <v>4812</v>
      </c>
      <c r="C13891" s="125" t="s">
        <v>16162</v>
      </c>
      <c r="D13891" s="32" t="s">
        <v>20309</v>
      </c>
      <c r="E13891" s="125" t="s">
        <v>4972</v>
      </c>
      <c r="F13891" s="125" t="s">
        <v>1189</v>
      </c>
      <c r="G13891" s="125" t="s">
        <v>1190</v>
      </c>
      <c r="AO13891" s="376"/>
    </row>
    <row r="13892" spans="1:41" x14ac:dyDescent="0.25">
      <c r="A13892" s="44" t="s">
        <v>16811</v>
      </c>
      <c r="B13892" s="44" t="s">
        <v>16812</v>
      </c>
      <c r="C13892" s="45" t="s">
        <v>17068</v>
      </c>
      <c r="D13892" s="367" t="s">
        <v>3696</v>
      </c>
      <c r="E13892" s="328">
        <f>DATE(2029,7,17)</f>
        <v>47316</v>
      </c>
      <c r="F13892" s="32"/>
      <c r="G13892" s="32"/>
      <c r="H13892" s="32"/>
      <c r="I13892" s="31"/>
      <c r="J13892" s="31"/>
      <c r="K13892" s="31"/>
      <c r="L13892" s="31"/>
      <c r="M13892" s="31"/>
      <c r="N13892" s="31"/>
      <c r="O13892" s="31"/>
      <c r="P13892" s="31"/>
      <c r="Q13892" s="31"/>
      <c r="R13892" s="31"/>
      <c r="S13892" s="31"/>
      <c r="T13892" s="31"/>
      <c r="U13892" s="31"/>
      <c r="V13892" s="31"/>
      <c r="W13892" s="31"/>
      <c r="X13892" s="31"/>
      <c r="Y13892" s="31"/>
      <c r="Z13892" s="31"/>
      <c r="AA13892" s="31"/>
      <c r="AB13892" s="31"/>
      <c r="AC13892" s="31"/>
      <c r="AD13892" s="31"/>
      <c r="AE13892" s="31"/>
      <c r="AF13892" s="31"/>
      <c r="AG13892" s="31"/>
      <c r="AH13892" s="31"/>
      <c r="AI13892" s="31"/>
      <c r="AJ13892" s="31"/>
      <c r="AK13892" s="31"/>
      <c r="AL13892" s="31"/>
      <c r="AO13892" s="376"/>
    </row>
    <row r="13893" spans="1:41" x14ac:dyDescent="0.25">
      <c r="A13893" s="44" t="s">
        <v>8414</v>
      </c>
      <c r="B13893" s="44" t="s">
        <v>7104</v>
      </c>
      <c r="C13893" s="45">
        <v>230504</v>
      </c>
      <c r="D13893" s="45" t="s">
        <v>11363</v>
      </c>
      <c r="E13893" s="45" t="s">
        <v>7105</v>
      </c>
      <c r="AO13893" s="376"/>
    </row>
    <row r="13894" spans="1:41" x14ac:dyDescent="0.25">
      <c r="A13894" s="44" t="s">
        <v>4566</v>
      </c>
      <c r="B13894" s="44" t="s">
        <v>4355</v>
      </c>
      <c r="C13894" s="45" t="s">
        <v>4567</v>
      </c>
      <c r="D13894" s="45" t="s">
        <v>11204</v>
      </c>
      <c r="E13894" s="45" t="s">
        <v>2538</v>
      </c>
      <c r="F13894" s="93"/>
      <c r="G13894" s="93"/>
      <c r="H13894" s="93"/>
      <c r="I13894" s="99"/>
      <c r="J13894" s="99"/>
      <c r="K13894" s="99"/>
      <c r="L13894" s="99"/>
      <c r="M13894" s="99"/>
      <c r="N13894" s="99"/>
      <c r="O13894" s="99"/>
      <c r="P13894" s="99"/>
      <c r="Q13894" s="99"/>
      <c r="R13894" s="99"/>
      <c r="S13894" s="99"/>
      <c r="T13894" s="99"/>
      <c r="U13894" s="99"/>
      <c r="V13894" s="99"/>
      <c r="W13894" s="99"/>
      <c r="X13894" s="99"/>
      <c r="Y13894" s="99"/>
      <c r="Z13894" s="99"/>
      <c r="AA13894" s="99"/>
      <c r="AB13894" s="99"/>
      <c r="AC13894" s="99"/>
      <c r="AD13894" s="99"/>
      <c r="AE13894" s="99"/>
      <c r="AF13894" s="99"/>
      <c r="AG13894" s="99"/>
      <c r="AH13894" s="31"/>
      <c r="AI13894" s="31"/>
      <c r="AJ13894" s="31"/>
      <c r="AK13894" s="31"/>
      <c r="AL13894" s="31"/>
      <c r="AO13894" s="376"/>
    </row>
    <row r="13895" spans="1:41" x14ac:dyDescent="0.25">
      <c r="A13895" s="44" t="s">
        <v>4566</v>
      </c>
      <c r="B13895" s="44" t="s">
        <v>4355</v>
      </c>
      <c r="C13895" s="45" t="s">
        <v>4567</v>
      </c>
      <c r="D13895" s="93" t="s">
        <v>17443</v>
      </c>
      <c r="E13895" s="45" t="s">
        <v>2538</v>
      </c>
      <c r="F13895" s="93"/>
      <c r="G13895" s="93"/>
      <c r="H13895" s="93"/>
      <c r="I13895" s="99"/>
      <c r="J13895" s="99"/>
      <c r="K13895" s="99"/>
      <c r="L13895" s="99"/>
      <c r="M13895" s="99"/>
      <c r="N13895" s="99"/>
      <c r="O13895" s="99"/>
      <c r="P13895" s="99"/>
      <c r="Q13895" s="99"/>
      <c r="R13895" s="99"/>
      <c r="S13895" s="99"/>
      <c r="T13895" s="99"/>
      <c r="U13895" s="99"/>
      <c r="V13895" s="99"/>
      <c r="W13895" s="99"/>
      <c r="X13895" s="99"/>
      <c r="Y13895" s="99"/>
      <c r="Z13895" s="99"/>
      <c r="AA13895" s="99"/>
      <c r="AB13895" s="99"/>
      <c r="AC13895" s="99"/>
      <c r="AD13895" s="99"/>
      <c r="AE13895" s="99"/>
      <c r="AF13895" s="99"/>
      <c r="AG13895" s="99"/>
      <c r="AH13895" s="31"/>
      <c r="AI13895" s="31"/>
      <c r="AJ13895" s="31"/>
      <c r="AK13895" s="31"/>
      <c r="AL13895" s="31"/>
      <c r="AO13895" s="376"/>
    </row>
    <row r="13896" spans="1:41" x14ac:dyDescent="0.25">
      <c r="A13896" s="44" t="s">
        <v>4566</v>
      </c>
      <c r="B13896" s="44" t="s">
        <v>17283</v>
      </c>
      <c r="C13896" s="45" t="s">
        <v>17365</v>
      </c>
      <c r="D13896" s="93" t="s">
        <v>17443</v>
      </c>
      <c r="E13896" s="45" t="s">
        <v>9839</v>
      </c>
      <c r="F13896" s="93"/>
      <c r="G13896" s="93"/>
      <c r="H13896" s="93"/>
      <c r="I13896" s="99"/>
      <c r="J13896" s="99"/>
      <c r="K13896" s="99"/>
      <c r="L13896" s="99"/>
      <c r="M13896" s="99"/>
      <c r="N13896" s="99"/>
      <c r="O13896" s="99"/>
      <c r="P13896" s="99"/>
      <c r="Q13896" s="99"/>
      <c r="R13896" s="99"/>
      <c r="S13896" s="99"/>
      <c r="T13896" s="99"/>
      <c r="U13896" s="99"/>
      <c r="V13896" s="99"/>
      <c r="W13896" s="99"/>
      <c r="X13896" s="99"/>
      <c r="Y13896" s="99"/>
      <c r="Z13896" s="99"/>
      <c r="AA13896" s="99"/>
      <c r="AB13896" s="99"/>
      <c r="AC13896" s="99"/>
      <c r="AD13896" s="99"/>
      <c r="AE13896" s="99"/>
      <c r="AF13896" s="99"/>
      <c r="AG13896" s="99"/>
      <c r="AH13896" s="31"/>
      <c r="AI13896" s="31"/>
      <c r="AJ13896" s="31"/>
      <c r="AK13896" s="31"/>
      <c r="AL13896" s="31"/>
      <c r="AO13896" s="376"/>
    </row>
    <row r="13897" spans="1:41" x14ac:dyDescent="0.25">
      <c r="A13897" s="44" t="s">
        <v>7050</v>
      </c>
      <c r="B13897" s="44" t="s">
        <v>2350</v>
      </c>
      <c r="C13897" s="45">
        <v>230105</v>
      </c>
      <c r="D13897" s="45" t="s">
        <v>11363</v>
      </c>
      <c r="E13897" s="45" t="s">
        <v>5265</v>
      </c>
      <c r="AO13897" s="376"/>
    </row>
    <row r="13898" spans="1:41" x14ac:dyDescent="0.25">
      <c r="A13898" s="44" t="s">
        <v>802</v>
      </c>
      <c r="B13898" s="44" t="s">
        <v>10355</v>
      </c>
      <c r="C13898" s="45">
        <v>240403</v>
      </c>
      <c r="D13898" s="45" t="s">
        <v>11363</v>
      </c>
      <c r="E13898" s="45" t="s">
        <v>5037</v>
      </c>
      <c r="AO13898" s="376"/>
    </row>
    <row r="13899" spans="1:41" x14ac:dyDescent="0.25">
      <c r="A13899" s="44" t="s">
        <v>802</v>
      </c>
      <c r="B13899" s="44" t="s">
        <v>925</v>
      </c>
      <c r="C13899" s="45">
        <v>240601</v>
      </c>
      <c r="D13899" s="45" t="s">
        <v>11363</v>
      </c>
      <c r="E13899" s="45" t="s">
        <v>9840</v>
      </c>
      <c r="AO13899" s="376"/>
    </row>
    <row r="13900" spans="1:41" x14ac:dyDescent="0.25">
      <c r="A13900" s="44" t="s">
        <v>802</v>
      </c>
      <c r="B13900" s="44" t="s">
        <v>9248</v>
      </c>
      <c r="C13900" s="45">
        <v>260105</v>
      </c>
      <c r="D13900" s="45" t="s">
        <v>11363</v>
      </c>
      <c r="E13900" s="45" t="s">
        <v>17625</v>
      </c>
      <c r="AO13900" s="376"/>
    </row>
    <row r="13901" spans="1:41" x14ac:dyDescent="0.25">
      <c r="A13901" s="44" t="s">
        <v>10671</v>
      </c>
      <c r="B13901" s="44" t="s">
        <v>10355</v>
      </c>
      <c r="C13901" s="45">
        <v>240403</v>
      </c>
      <c r="D13901" s="45" t="s">
        <v>11363</v>
      </c>
      <c r="E13901" s="45" t="s">
        <v>5037</v>
      </c>
      <c r="AO13901" s="376"/>
    </row>
    <row r="13902" spans="1:41" x14ac:dyDescent="0.25">
      <c r="A13902" s="44" t="s">
        <v>9310</v>
      </c>
      <c r="B13902" s="44" t="s">
        <v>21399</v>
      </c>
      <c r="C13902" s="45" t="s">
        <v>18888</v>
      </c>
      <c r="D13902" s="45" t="s">
        <v>21447</v>
      </c>
      <c r="E13902" s="46">
        <v>46507</v>
      </c>
      <c r="AO13902" s="376"/>
    </row>
    <row r="13903" spans="1:41" x14ac:dyDescent="0.25">
      <c r="A13903" s="44" t="s">
        <v>9310</v>
      </c>
      <c r="B13903" s="44" t="s">
        <v>21407</v>
      </c>
      <c r="C13903" s="45" t="s">
        <v>9307</v>
      </c>
      <c r="D13903" s="45" t="s">
        <v>21447</v>
      </c>
      <c r="E13903" s="46">
        <v>46507</v>
      </c>
      <c r="AO13903" s="376"/>
    </row>
    <row r="13904" spans="1:41" x14ac:dyDescent="0.25">
      <c r="A13904" s="44" t="s">
        <v>15087</v>
      </c>
      <c r="B13904" s="44" t="s">
        <v>15088</v>
      </c>
      <c r="C13904" s="45" t="s">
        <v>15089</v>
      </c>
      <c r="D13904" s="367" t="s">
        <v>3696</v>
      </c>
      <c r="E13904" s="328">
        <f>DATE(2029,7,22)</f>
        <v>47321</v>
      </c>
      <c r="F13904" s="32"/>
      <c r="G13904" s="32"/>
      <c r="H13904" s="32"/>
      <c r="I13904" s="31"/>
      <c r="J13904" s="31"/>
      <c r="K13904" s="31"/>
      <c r="L13904" s="31"/>
      <c r="M13904" s="31"/>
      <c r="N13904" s="31"/>
      <c r="O13904" s="31"/>
      <c r="P13904" s="31"/>
      <c r="Q13904" s="31"/>
      <c r="R13904" s="31"/>
      <c r="S13904" s="31"/>
      <c r="T13904" s="31"/>
      <c r="U13904" s="31"/>
      <c r="V13904" s="31"/>
      <c r="W13904" s="31"/>
      <c r="X13904" s="31"/>
      <c r="Y13904" s="31"/>
      <c r="Z13904" s="31"/>
      <c r="AA13904" s="31"/>
      <c r="AB13904" s="31"/>
      <c r="AC13904" s="31"/>
      <c r="AD13904" s="31"/>
      <c r="AE13904" s="31"/>
      <c r="AF13904" s="31"/>
      <c r="AG13904" s="31"/>
      <c r="AH13904" s="31"/>
      <c r="AI13904" s="31"/>
      <c r="AJ13904" s="31"/>
      <c r="AK13904" s="31"/>
      <c r="AL13904" s="31"/>
      <c r="AO13904" s="376"/>
    </row>
    <row r="13905" spans="1:41" x14ac:dyDescent="0.25">
      <c r="A13905" s="44" t="s">
        <v>18187</v>
      </c>
      <c r="B13905" s="44" t="s">
        <v>5147</v>
      </c>
      <c r="C13905" s="45">
        <v>251003</v>
      </c>
      <c r="D13905" s="45" t="s">
        <v>11363</v>
      </c>
      <c r="E13905" s="45" t="s">
        <v>11146</v>
      </c>
      <c r="AO13905" s="376"/>
    </row>
    <row r="13906" spans="1:41" x14ac:dyDescent="0.25">
      <c r="A13906" s="44" t="s">
        <v>7736</v>
      </c>
      <c r="B13906" s="44" t="s">
        <v>2350</v>
      </c>
      <c r="C13906" s="45">
        <v>230105</v>
      </c>
      <c r="D13906" s="45" t="s">
        <v>11363</v>
      </c>
      <c r="E13906" s="45" t="s">
        <v>5265</v>
      </c>
      <c r="AO13906" s="376"/>
    </row>
    <row r="13907" spans="1:41" x14ac:dyDescent="0.25">
      <c r="A13907" s="262" t="s">
        <v>138</v>
      </c>
      <c r="B13907" s="262" t="s">
        <v>8578</v>
      </c>
      <c r="C13907" s="263">
        <v>791202303002</v>
      </c>
      <c r="D13907" s="263" t="s">
        <v>6271</v>
      </c>
      <c r="E13907" s="264" t="s">
        <v>3157</v>
      </c>
      <c r="F13907" s="93"/>
      <c r="G13907" s="93"/>
      <c r="H13907" s="93"/>
      <c r="I13907" s="99"/>
      <c r="J13907" s="99"/>
      <c r="K13907" s="99"/>
      <c r="L13907" s="99"/>
      <c r="M13907" s="99"/>
      <c r="N13907" s="99"/>
      <c r="O13907" s="99"/>
      <c r="P13907" s="99"/>
      <c r="Q13907" s="99"/>
      <c r="R13907" s="99"/>
      <c r="S13907" s="99"/>
      <c r="T13907" s="99"/>
      <c r="U13907" s="99"/>
      <c r="V13907" s="99"/>
      <c r="W13907" s="99"/>
      <c r="X13907" s="99"/>
      <c r="Y13907" s="99"/>
      <c r="Z13907" s="99"/>
      <c r="AA13907" s="99"/>
      <c r="AB13907" s="99"/>
      <c r="AC13907" s="99"/>
      <c r="AD13907" s="99"/>
      <c r="AE13907" s="99"/>
      <c r="AF13907" s="99"/>
      <c r="AG13907" s="99"/>
      <c r="AH13907" s="31"/>
      <c r="AI13907" s="31"/>
      <c r="AJ13907" s="31"/>
      <c r="AK13907" s="31"/>
      <c r="AL13907" s="31"/>
      <c r="AO13907" s="376"/>
    </row>
    <row r="13908" spans="1:41" x14ac:dyDescent="0.25">
      <c r="A13908" s="44" t="s">
        <v>138</v>
      </c>
      <c r="B13908" s="44" t="s">
        <v>4903</v>
      </c>
      <c r="C13908" s="45" t="s">
        <v>4907</v>
      </c>
      <c r="D13908" s="46" t="s">
        <v>21328</v>
      </c>
      <c r="E13908" s="46">
        <v>46615</v>
      </c>
      <c r="AO13908" s="376"/>
    </row>
    <row r="13909" spans="1:41" x14ac:dyDescent="0.25">
      <c r="A13909" s="44" t="s">
        <v>21826</v>
      </c>
      <c r="B13909" s="44" t="s">
        <v>9248</v>
      </c>
      <c r="C13909" s="45">
        <v>260105</v>
      </c>
      <c r="D13909" s="45" t="s">
        <v>11363</v>
      </c>
      <c r="E13909" s="45" t="s">
        <v>17625</v>
      </c>
      <c r="AO13909" s="376"/>
    </row>
    <row r="13910" spans="1:41" x14ac:dyDescent="0.25">
      <c r="A13910" s="44" t="s">
        <v>21826</v>
      </c>
      <c r="B13910" s="44" t="s">
        <v>21498</v>
      </c>
      <c r="C13910" s="45">
        <v>260402</v>
      </c>
      <c r="D13910" s="45" t="s">
        <v>11363</v>
      </c>
      <c r="E13910" s="45" t="s">
        <v>11152</v>
      </c>
      <c r="AO13910" s="376"/>
    </row>
    <row r="13911" spans="1:41" x14ac:dyDescent="0.25">
      <c r="A13911" s="44" t="s">
        <v>15907</v>
      </c>
      <c r="B13911" s="44" t="s">
        <v>5134</v>
      </c>
      <c r="C13911" s="45">
        <v>250802</v>
      </c>
      <c r="D13911" s="45" t="s">
        <v>11363</v>
      </c>
      <c r="E13911" s="45" t="s">
        <v>9880</v>
      </c>
      <c r="AO13911" s="376"/>
    </row>
    <row r="13912" spans="1:41" x14ac:dyDescent="0.25">
      <c r="A13912" s="44" t="s">
        <v>8922</v>
      </c>
      <c r="B13912" s="44" t="s">
        <v>14769</v>
      </c>
      <c r="C13912" s="45" t="s">
        <v>17069</v>
      </c>
      <c r="D13912" s="367" t="s">
        <v>3696</v>
      </c>
      <c r="E13912" s="328">
        <f>DATE(2029,9,18)</f>
        <v>47379</v>
      </c>
      <c r="F13912" s="32"/>
      <c r="G13912" s="32"/>
      <c r="H13912" s="32"/>
      <c r="I13912" s="31"/>
      <c r="J13912" s="31"/>
      <c r="K13912" s="31"/>
      <c r="L13912" s="31"/>
      <c r="M13912" s="31"/>
      <c r="N13912" s="31"/>
      <c r="O13912" s="31"/>
      <c r="P13912" s="31"/>
      <c r="Q13912" s="31"/>
      <c r="R13912" s="31"/>
      <c r="S13912" s="31"/>
      <c r="T13912" s="31"/>
      <c r="U13912" s="31"/>
      <c r="V13912" s="31"/>
      <c r="W13912" s="31"/>
      <c r="X13912" s="31"/>
      <c r="Y13912" s="31"/>
      <c r="Z13912" s="31"/>
      <c r="AA13912" s="31"/>
      <c r="AB13912" s="31"/>
      <c r="AC13912" s="31"/>
      <c r="AD13912" s="31"/>
      <c r="AE13912" s="31"/>
      <c r="AF13912" s="31"/>
      <c r="AG13912" s="31"/>
      <c r="AH13912" s="31"/>
      <c r="AI13912" s="31"/>
      <c r="AJ13912" s="31"/>
      <c r="AK13912" s="31"/>
      <c r="AL13912" s="31"/>
      <c r="AO13912" s="376"/>
    </row>
    <row r="13913" spans="1:41" x14ac:dyDescent="0.25">
      <c r="A13913" s="44" t="s">
        <v>5344</v>
      </c>
      <c r="B13913" s="44" t="s">
        <v>925</v>
      </c>
      <c r="C13913" s="45">
        <v>220601</v>
      </c>
      <c r="D13913" s="45" t="s">
        <v>11363</v>
      </c>
      <c r="E13913" s="45" t="s">
        <v>4962</v>
      </c>
      <c r="AO13913" s="376"/>
    </row>
    <row r="13914" spans="1:41" x14ac:dyDescent="0.25">
      <c r="A13914" s="44" t="s">
        <v>18188</v>
      </c>
      <c r="B13914" s="44" t="s">
        <v>2350</v>
      </c>
      <c r="C13914" s="45">
        <v>220105</v>
      </c>
      <c r="D13914" s="45" t="s">
        <v>11363</v>
      </c>
      <c r="E13914" s="45" t="s">
        <v>2593</v>
      </c>
      <c r="AO13914" s="376"/>
    </row>
    <row r="13915" spans="1:41" x14ac:dyDescent="0.25">
      <c r="A13915" s="44" t="s">
        <v>12732</v>
      </c>
      <c r="B13915" s="44" t="s">
        <v>939</v>
      </c>
      <c r="C13915" s="45">
        <v>241202</v>
      </c>
      <c r="D13915" s="45" t="s">
        <v>11363</v>
      </c>
      <c r="E13915" s="45" t="s">
        <v>12554</v>
      </c>
      <c r="AO13915" s="376"/>
    </row>
    <row r="13916" spans="1:41" x14ac:dyDescent="0.25">
      <c r="A13916" s="44" t="s">
        <v>12399</v>
      </c>
      <c r="B13916" s="44" t="s">
        <v>12100</v>
      </c>
      <c r="C13916" s="45">
        <v>3.25</v>
      </c>
      <c r="D13916" s="45" t="s">
        <v>12549</v>
      </c>
      <c r="E13916" s="46">
        <v>47422</v>
      </c>
      <c r="F13916" s="45" t="s">
        <v>1335</v>
      </c>
      <c r="G13916" s="93"/>
      <c r="H13916" s="93"/>
      <c r="I13916" s="99"/>
      <c r="J13916" s="99"/>
      <c r="K13916" s="99"/>
      <c r="L13916" s="99"/>
      <c r="M13916" s="99"/>
      <c r="N13916" s="99"/>
      <c r="O13916" s="99"/>
      <c r="P13916" s="99"/>
      <c r="Q13916" s="99"/>
      <c r="R13916" s="99"/>
      <c r="S13916" s="99"/>
      <c r="T13916" s="99"/>
      <c r="U13916" s="99"/>
      <c r="V13916" s="99"/>
      <c r="W13916" s="99"/>
      <c r="X13916" s="99"/>
      <c r="Y13916" s="99"/>
      <c r="Z13916" s="99"/>
      <c r="AA13916" s="99"/>
      <c r="AB13916" s="99"/>
      <c r="AC13916" s="99"/>
      <c r="AD13916" s="99"/>
      <c r="AE13916" s="99"/>
      <c r="AF13916" s="99"/>
      <c r="AG13916" s="99"/>
      <c r="AH13916" s="31"/>
      <c r="AI13916" s="31"/>
      <c r="AJ13916" s="31"/>
      <c r="AK13916" s="31"/>
      <c r="AL13916" s="31"/>
      <c r="AO13916" s="376"/>
    </row>
    <row r="13917" spans="1:41" x14ac:dyDescent="0.25">
      <c r="A13917" s="44" t="s">
        <v>14554</v>
      </c>
      <c r="B13917" s="44" t="s">
        <v>2522</v>
      </c>
      <c r="C13917" s="45" t="s">
        <v>14555</v>
      </c>
      <c r="D13917" s="46" t="s">
        <v>21328</v>
      </c>
      <c r="E13917" s="46">
        <v>46527</v>
      </c>
      <c r="AO13917" s="376"/>
    </row>
    <row r="13918" spans="1:41" x14ac:dyDescent="0.25">
      <c r="A13918" s="44" t="s">
        <v>14554</v>
      </c>
      <c r="B13918" s="44" t="s">
        <v>2522</v>
      </c>
      <c r="C13918" s="45" t="s">
        <v>14555</v>
      </c>
      <c r="D13918" s="46" t="s">
        <v>21328</v>
      </c>
      <c r="E13918" s="46">
        <v>46527</v>
      </c>
      <c r="AO13918" s="376"/>
    </row>
    <row r="13919" spans="1:41" x14ac:dyDescent="0.25">
      <c r="A13919" s="44" t="s">
        <v>18189</v>
      </c>
      <c r="B13919" s="44" t="s">
        <v>5321</v>
      </c>
      <c r="C13919" s="45">
        <v>25010401</v>
      </c>
      <c r="D13919" s="45" t="s">
        <v>11363</v>
      </c>
      <c r="E13919" s="45" t="s">
        <v>12564</v>
      </c>
      <c r="AO13919" s="376"/>
    </row>
    <row r="13920" spans="1:41" x14ac:dyDescent="0.25">
      <c r="A13920" s="44" t="s">
        <v>9634</v>
      </c>
      <c r="B13920" s="44" t="s">
        <v>21359</v>
      </c>
      <c r="C13920" s="45" t="s">
        <v>9701</v>
      </c>
      <c r="D13920" s="45" t="s">
        <v>21447</v>
      </c>
      <c r="E13920" s="46">
        <v>46752</v>
      </c>
      <c r="AO13920" s="376"/>
    </row>
    <row r="13921" spans="1:41" x14ac:dyDescent="0.25">
      <c r="A13921" s="44" t="s">
        <v>16414</v>
      </c>
      <c r="B13921" s="44" t="s">
        <v>4849</v>
      </c>
      <c r="C13921" s="45" t="s">
        <v>4862</v>
      </c>
      <c r="D13921" s="46" t="s">
        <v>21328</v>
      </c>
      <c r="E13921" s="46">
        <v>46615</v>
      </c>
      <c r="AO13921" s="376"/>
    </row>
    <row r="13922" spans="1:41" x14ac:dyDescent="0.25">
      <c r="A13922" s="44" t="s">
        <v>16414</v>
      </c>
      <c r="B13922" s="44" t="s">
        <v>4849</v>
      </c>
      <c r="C13922" s="45" t="s">
        <v>4862</v>
      </c>
      <c r="D13922" s="46" t="s">
        <v>21328</v>
      </c>
      <c r="E13922" s="46">
        <v>46615</v>
      </c>
      <c r="AO13922" s="376"/>
    </row>
    <row r="13923" spans="1:41" x14ac:dyDescent="0.25">
      <c r="A13923" s="44" t="s">
        <v>14556</v>
      </c>
      <c r="B13923" s="44" t="s">
        <v>2522</v>
      </c>
      <c r="C13923" s="45" t="s">
        <v>14557</v>
      </c>
      <c r="D13923" s="46" t="s">
        <v>21328</v>
      </c>
      <c r="E13923" s="46">
        <v>46527</v>
      </c>
      <c r="AO13923" s="376"/>
    </row>
    <row r="13924" spans="1:41" x14ac:dyDescent="0.25">
      <c r="A13924" s="44" t="s">
        <v>14556</v>
      </c>
      <c r="B13924" s="44" t="s">
        <v>16337</v>
      </c>
      <c r="C13924" s="45" t="s">
        <v>16415</v>
      </c>
      <c r="D13924" s="46" t="s">
        <v>21328</v>
      </c>
      <c r="E13924" s="46">
        <v>46344</v>
      </c>
      <c r="AO13924" s="376"/>
    </row>
    <row r="13925" spans="1:41" x14ac:dyDescent="0.25">
      <c r="A13925" s="44" t="s">
        <v>12400</v>
      </c>
      <c r="B13925" s="44" t="s">
        <v>12099</v>
      </c>
      <c r="C13925" s="45">
        <v>8.24</v>
      </c>
      <c r="D13925" s="45" t="s">
        <v>12549</v>
      </c>
      <c r="E13925" s="46">
        <v>47057</v>
      </c>
      <c r="F13925" s="45"/>
      <c r="G13925" s="93"/>
      <c r="H13925" s="93"/>
      <c r="I13925" s="99"/>
      <c r="J13925" s="99"/>
      <c r="K13925" s="99"/>
      <c r="L13925" s="99"/>
      <c r="M13925" s="99"/>
      <c r="N13925" s="99"/>
      <c r="O13925" s="99"/>
      <c r="P13925" s="99"/>
      <c r="Q13925" s="99"/>
      <c r="R13925" s="99"/>
      <c r="S13925" s="99"/>
      <c r="T13925" s="99"/>
      <c r="U13925" s="99"/>
      <c r="V13925" s="99"/>
      <c r="W13925" s="99"/>
      <c r="X13925" s="99"/>
      <c r="Y13925" s="99"/>
      <c r="Z13925" s="99"/>
      <c r="AA13925" s="99"/>
      <c r="AB13925" s="99"/>
      <c r="AC13925" s="99"/>
      <c r="AD13925" s="99"/>
      <c r="AE13925" s="99"/>
      <c r="AF13925" s="99"/>
      <c r="AG13925" s="99"/>
      <c r="AH13925" s="31"/>
      <c r="AI13925" s="31"/>
      <c r="AJ13925" s="31"/>
      <c r="AK13925" s="31"/>
      <c r="AL13925" s="31"/>
      <c r="AO13925" s="376"/>
    </row>
    <row r="13926" spans="1:41" x14ac:dyDescent="0.25">
      <c r="A13926" s="44" t="s">
        <v>12400</v>
      </c>
      <c r="B13926" s="44" t="s">
        <v>12118</v>
      </c>
      <c r="C13926" s="45">
        <v>13.23</v>
      </c>
      <c r="D13926" s="45" t="s">
        <v>12549</v>
      </c>
      <c r="E13926" s="46">
        <v>46934</v>
      </c>
      <c r="F13926" s="45"/>
      <c r="G13926" s="93"/>
      <c r="H13926" s="93"/>
      <c r="I13926" s="99"/>
      <c r="J13926" s="99"/>
      <c r="K13926" s="99"/>
      <c r="L13926" s="99"/>
      <c r="M13926" s="99"/>
      <c r="N13926" s="99"/>
      <c r="O13926" s="99"/>
      <c r="P13926" s="99"/>
      <c r="Q13926" s="99"/>
      <c r="R13926" s="99"/>
      <c r="S13926" s="99"/>
      <c r="T13926" s="99"/>
      <c r="U13926" s="99"/>
      <c r="V13926" s="99"/>
      <c r="W13926" s="99"/>
      <c r="X13926" s="99"/>
      <c r="Y13926" s="99"/>
      <c r="Z13926" s="99"/>
      <c r="AA13926" s="99"/>
      <c r="AB13926" s="99"/>
      <c r="AC13926" s="99"/>
      <c r="AD13926" s="99"/>
      <c r="AE13926" s="99"/>
      <c r="AF13926" s="99"/>
      <c r="AG13926" s="99"/>
      <c r="AH13926" s="31"/>
      <c r="AI13926" s="31"/>
      <c r="AJ13926" s="31"/>
      <c r="AK13926" s="31"/>
      <c r="AL13926" s="31"/>
      <c r="AO13926" s="376"/>
    </row>
    <row r="13927" spans="1:41" x14ac:dyDescent="0.25">
      <c r="A13927" s="99" t="s">
        <v>18898</v>
      </c>
      <c r="B13927" s="262" t="s">
        <v>6243</v>
      </c>
      <c r="C13927" s="263">
        <v>791202303001</v>
      </c>
      <c r="D13927" s="263" t="s">
        <v>6271</v>
      </c>
      <c r="E13927" s="264">
        <v>47634</v>
      </c>
      <c r="F13927" s="93"/>
      <c r="G13927" s="93"/>
      <c r="H13927" s="93"/>
      <c r="I13927" s="99"/>
      <c r="J13927" s="99"/>
      <c r="K13927" s="99"/>
      <c r="L13927" s="99"/>
      <c r="M13927" s="99"/>
      <c r="N13927" s="99"/>
      <c r="O13927" s="99"/>
      <c r="P13927" s="99"/>
      <c r="Q13927" s="99"/>
      <c r="R13927" s="99"/>
      <c r="S13927" s="99"/>
      <c r="T13927" s="99"/>
      <c r="U13927" s="99"/>
      <c r="V13927" s="99"/>
      <c r="W13927" s="99"/>
      <c r="X13927" s="99"/>
      <c r="Y13927" s="99"/>
      <c r="Z13927" s="99"/>
      <c r="AA13927" s="99"/>
      <c r="AB13927" s="99"/>
      <c r="AC13927" s="99"/>
      <c r="AD13927" s="99"/>
      <c r="AE13927" s="99"/>
      <c r="AF13927" s="99"/>
      <c r="AG13927" s="99"/>
      <c r="AH13927" s="31"/>
      <c r="AI13927" s="31"/>
      <c r="AJ13927" s="31"/>
      <c r="AK13927" s="31"/>
      <c r="AL13927" s="31"/>
      <c r="AO13927" s="376"/>
    </row>
    <row r="13928" spans="1:41" x14ac:dyDescent="0.25">
      <c r="A13928" s="262" t="s">
        <v>8606</v>
      </c>
      <c r="B13928" s="262" t="s">
        <v>8578</v>
      </c>
      <c r="C13928" s="263">
        <v>791202303002</v>
      </c>
      <c r="D13928" s="263" t="s">
        <v>6271</v>
      </c>
      <c r="E13928" s="264" t="s">
        <v>3157</v>
      </c>
      <c r="F13928" s="93"/>
      <c r="G13928" s="93"/>
      <c r="H13928" s="93"/>
      <c r="I13928" s="99"/>
      <c r="J13928" s="99"/>
      <c r="K13928" s="99"/>
      <c r="L13928" s="99"/>
      <c r="M13928" s="99"/>
      <c r="N13928" s="99"/>
      <c r="O13928" s="99"/>
      <c r="P13928" s="99"/>
      <c r="Q13928" s="99"/>
      <c r="R13928" s="99"/>
      <c r="S13928" s="99"/>
      <c r="T13928" s="99"/>
      <c r="U13928" s="99"/>
      <c r="V13928" s="99"/>
      <c r="W13928" s="99"/>
      <c r="X13928" s="99"/>
      <c r="Y13928" s="99"/>
      <c r="Z13928" s="99"/>
      <c r="AA13928" s="99"/>
      <c r="AB13928" s="99"/>
      <c r="AC13928" s="99"/>
      <c r="AD13928" s="99"/>
      <c r="AE13928" s="99"/>
      <c r="AF13928" s="99"/>
      <c r="AG13928" s="99"/>
      <c r="AH13928" s="31"/>
      <c r="AI13928" s="31"/>
      <c r="AJ13928" s="31"/>
      <c r="AK13928" s="31"/>
      <c r="AL13928" s="31"/>
      <c r="AO13928" s="376"/>
    </row>
    <row r="13929" spans="1:41" x14ac:dyDescent="0.25">
      <c r="A13929" s="262" t="s">
        <v>8606</v>
      </c>
      <c r="B13929" s="262" t="s">
        <v>8575</v>
      </c>
      <c r="C13929" s="263">
        <v>791202303001</v>
      </c>
      <c r="D13929" s="263" t="s">
        <v>6271</v>
      </c>
      <c r="E13929" s="264" t="s">
        <v>3157</v>
      </c>
      <c r="F13929" s="93"/>
      <c r="G13929" s="93"/>
      <c r="H13929" s="93"/>
      <c r="I13929" s="99"/>
      <c r="J13929" s="99"/>
      <c r="K13929" s="99"/>
      <c r="L13929" s="99"/>
      <c r="M13929" s="99"/>
      <c r="N13929" s="99"/>
      <c r="O13929" s="99"/>
      <c r="P13929" s="99"/>
      <c r="Q13929" s="99"/>
      <c r="R13929" s="99"/>
      <c r="S13929" s="99"/>
      <c r="T13929" s="99"/>
      <c r="U13929" s="99"/>
      <c r="V13929" s="99"/>
      <c r="W13929" s="99"/>
      <c r="X13929" s="99"/>
      <c r="Y13929" s="99"/>
      <c r="Z13929" s="99"/>
      <c r="AA13929" s="99"/>
      <c r="AB13929" s="99"/>
      <c r="AC13929" s="99"/>
      <c r="AD13929" s="99"/>
      <c r="AE13929" s="99"/>
      <c r="AF13929" s="99"/>
      <c r="AG13929" s="99"/>
      <c r="AH13929" s="31"/>
      <c r="AI13929" s="31"/>
      <c r="AJ13929" s="31"/>
      <c r="AK13929" s="31"/>
      <c r="AL13929" s="31"/>
      <c r="AO13929" s="376"/>
    </row>
    <row r="13930" spans="1:41" x14ac:dyDescent="0.3">
      <c r="A13930" s="333" t="s">
        <v>8606</v>
      </c>
      <c r="B13930" s="333" t="s">
        <v>2301</v>
      </c>
      <c r="C13930" s="125" t="s">
        <v>18816</v>
      </c>
      <c r="D13930" s="32" t="s">
        <v>20309</v>
      </c>
      <c r="E13930" s="125" t="s">
        <v>8292</v>
      </c>
      <c r="F13930" s="125" t="s">
        <v>1190</v>
      </c>
      <c r="G13930" s="125" t="s">
        <v>1190</v>
      </c>
      <c r="AO13930" s="376"/>
    </row>
    <row r="13931" spans="1:41" x14ac:dyDescent="0.25">
      <c r="A13931" s="91" t="s">
        <v>8606</v>
      </c>
      <c r="B13931" s="92" t="s">
        <v>19284</v>
      </c>
      <c r="C13931" s="93" t="s">
        <v>19285</v>
      </c>
      <c r="D13931" s="93" t="s">
        <v>1201</v>
      </c>
      <c r="E13931" s="94">
        <v>46582</v>
      </c>
      <c r="F13931" s="93"/>
      <c r="G13931" s="93"/>
      <c r="H13931" s="93"/>
      <c r="I13931" s="99"/>
      <c r="J13931" s="99"/>
      <c r="K13931" s="99"/>
      <c r="L13931" s="99"/>
      <c r="M13931" s="99"/>
      <c r="N13931" s="99"/>
      <c r="O13931" s="99"/>
      <c r="P13931" s="99"/>
      <c r="Q13931" s="99"/>
      <c r="R13931" s="99"/>
      <c r="S13931" s="99"/>
      <c r="T13931" s="99"/>
      <c r="U13931" s="99"/>
      <c r="V13931" s="99"/>
      <c r="W13931" s="99"/>
      <c r="X13931" s="99"/>
      <c r="Y13931" s="99"/>
      <c r="Z13931" s="99"/>
      <c r="AA13931" s="99"/>
      <c r="AB13931" s="99"/>
      <c r="AC13931" s="99"/>
      <c r="AD13931" s="99"/>
      <c r="AE13931" s="99"/>
      <c r="AF13931" s="99"/>
      <c r="AG13931" s="99"/>
      <c r="AH13931" s="31"/>
      <c r="AI13931" s="31"/>
      <c r="AJ13931" s="31"/>
      <c r="AK13931" s="31"/>
      <c r="AL13931" s="31"/>
      <c r="AO13931" s="376"/>
    </row>
    <row r="13932" spans="1:41" x14ac:dyDescent="0.25">
      <c r="A13932" s="44" t="s">
        <v>9512</v>
      </c>
      <c r="B13932" s="92" t="s">
        <v>9602</v>
      </c>
      <c r="C13932" s="45" t="s">
        <v>9343</v>
      </c>
      <c r="D13932" s="93" t="s">
        <v>9601</v>
      </c>
      <c r="E13932" s="94">
        <v>46568</v>
      </c>
      <c r="F13932" s="93"/>
      <c r="G13932" s="93"/>
      <c r="H13932" s="93"/>
      <c r="I13932" s="99"/>
      <c r="J13932" s="99"/>
      <c r="K13932" s="99"/>
      <c r="L13932" s="99"/>
      <c r="M13932" s="99"/>
      <c r="N13932" s="99"/>
      <c r="O13932" s="99"/>
      <c r="P13932" s="99"/>
      <c r="Q13932" s="99"/>
      <c r="R13932" s="99"/>
      <c r="S13932" s="99"/>
      <c r="T13932" s="99"/>
      <c r="U13932" s="99"/>
      <c r="V13932" s="99"/>
      <c r="W13932" s="99"/>
      <c r="X13932" s="99"/>
      <c r="Y13932" s="99"/>
      <c r="Z13932" s="99"/>
      <c r="AA13932" s="99"/>
      <c r="AB13932" s="99"/>
      <c r="AC13932" s="99"/>
      <c r="AD13932" s="99"/>
      <c r="AE13932" s="99"/>
      <c r="AF13932" s="99"/>
      <c r="AG13932" s="99"/>
      <c r="AH13932" s="31"/>
      <c r="AI13932" s="31"/>
      <c r="AJ13932" s="31"/>
      <c r="AK13932" s="31"/>
      <c r="AL13932" s="31"/>
      <c r="AO13932" s="376"/>
    </row>
    <row r="13933" spans="1:41" x14ac:dyDescent="0.25">
      <c r="A13933" s="44" t="s">
        <v>9513</v>
      </c>
      <c r="B13933" s="92" t="s">
        <v>9602</v>
      </c>
      <c r="C13933" s="45" t="s">
        <v>9343</v>
      </c>
      <c r="D13933" s="93" t="s">
        <v>9601</v>
      </c>
      <c r="E13933" s="94">
        <v>46568</v>
      </c>
      <c r="F13933" s="93"/>
      <c r="G13933" s="93"/>
      <c r="H13933" s="93"/>
      <c r="I13933" s="99"/>
      <c r="J13933" s="99"/>
      <c r="K13933" s="99"/>
      <c r="L13933" s="99"/>
      <c r="M13933" s="99"/>
      <c r="N13933" s="99"/>
      <c r="O13933" s="99"/>
      <c r="P13933" s="99"/>
      <c r="Q13933" s="99"/>
      <c r="R13933" s="99"/>
      <c r="S13933" s="99"/>
      <c r="T13933" s="99"/>
      <c r="U13933" s="99"/>
      <c r="V13933" s="99"/>
      <c r="W13933" s="99"/>
      <c r="X13933" s="99"/>
      <c r="Y13933" s="99"/>
      <c r="Z13933" s="99"/>
      <c r="AA13933" s="99"/>
      <c r="AB13933" s="99"/>
      <c r="AC13933" s="99"/>
      <c r="AD13933" s="99"/>
      <c r="AE13933" s="99"/>
      <c r="AF13933" s="99"/>
      <c r="AG13933" s="99"/>
      <c r="AH13933" s="31"/>
      <c r="AI13933" s="31"/>
      <c r="AJ13933" s="31"/>
      <c r="AK13933" s="31"/>
      <c r="AL13933" s="31"/>
      <c r="AO13933" s="376"/>
    </row>
    <row r="13934" spans="1:41" x14ac:dyDescent="0.25">
      <c r="A13934" s="91" t="s">
        <v>19148</v>
      </c>
      <c r="B13934" s="92" t="s">
        <v>3182</v>
      </c>
      <c r="C13934" s="93" t="s">
        <v>19170</v>
      </c>
      <c r="D13934" s="93" t="s">
        <v>1201</v>
      </c>
      <c r="E13934" s="94">
        <v>46582</v>
      </c>
      <c r="F13934" s="93"/>
      <c r="G13934" s="93"/>
      <c r="H13934" s="93"/>
      <c r="I13934" s="99"/>
      <c r="J13934" s="99"/>
      <c r="K13934" s="99"/>
      <c r="L13934" s="99"/>
      <c r="M13934" s="99"/>
      <c r="N13934" s="99"/>
      <c r="O13934" s="99"/>
      <c r="P13934" s="99"/>
      <c r="Q13934" s="99"/>
      <c r="R13934" s="99"/>
      <c r="S13934" s="99"/>
      <c r="T13934" s="99"/>
      <c r="U13934" s="99"/>
      <c r="V13934" s="99"/>
      <c r="W13934" s="99"/>
      <c r="X13934" s="99"/>
      <c r="Y13934" s="99"/>
      <c r="Z13934" s="99"/>
      <c r="AA13934" s="99"/>
      <c r="AB13934" s="99"/>
      <c r="AC13934" s="99"/>
      <c r="AD13934" s="99"/>
      <c r="AE13934" s="99"/>
      <c r="AF13934" s="99"/>
      <c r="AG13934" s="99"/>
      <c r="AH13934" s="31"/>
      <c r="AI13934" s="31"/>
      <c r="AJ13934" s="31"/>
      <c r="AK13934" s="31"/>
      <c r="AL13934" s="31"/>
      <c r="AO13934" s="376"/>
    </row>
    <row r="13935" spans="1:41" x14ac:dyDescent="0.25">
      <c r="A13935" s="44" t="s">
        <v>5345</v>
      </c>
      <c r="B13935" s="44" t="s">
        <v>3474</v>
      </c>
      <c r="C13935" s="45">
        <v>220605</v>
      </c>
      <c r="D13935" s="45" t="s">
        <v>11363</v>
      </c>
      <c r="E13935" s="45" t="s">
        <v>5155</v>
      </c>
      <c r="AO13935" s="376"/>
    </row>
    <row r="13936" spans="1:41" x14ac:dyDescent="0.25">
      <c r="A13936" s="44" t="s">
        <v>8209</v>
      </c>
      <c r="B13936" s="44" t="s">
        <v>21385</v>
      </c>
      <c r="C13936" s="45" t="s">
        <v>8134</v>
      </c>
      <c r="D13936" s="45" t="s">
        <v>21447</v>
      </c>
      <c r="E13936" s="46">
        <v>46477</v>
      </c>
      <c r="AO13936" s="376"/>
    </row>
    <row r="13937" spans="1:41" x14ac:dyDescent="0.25">
      <c r="A13937" s="44" t="s">
        <v>8209</v>
      </c>
      <c r="B13937" s="44" t="s">
        <v>10355</v>
      </c>
      <c r="C13937" s="45">
        <v>240403</v>
      </c>
      <c r="D13937" s="45" t="s">
        <v>11363</v>
      </c>
      <c r="E13937" s="45" t="s">
        <v>5037</v>
      </c>
      <c r="AO13937" s="376"/>
    </row>
    <row r="13938" spans="1:41" x14ac:dyDescent="0.25">
      <c r="A13938" s="44" t="s">
        <v>6532</v>
      </c>
      <c r="B13938" s="44" t="s">
        <v>5321</v>
      </c>
      <c r="C13938" s="45">
        <v>23010401</v>
      </c>
      <c r="D13938" s="45" t="s">
        <v>11363</v>
      </c>
      <c r="E13938" s="45" t="s">
        <v>5322</v>
      </c>
      <c r="AO13938" s="376"/>
    </row>
    <row r="13939" spans="1:41" x14ac:dyDescent="0.25">
      <c r="A13939" s="44" t="s">
        <v>6532</v>
      </c>
      <c r="B13939" s="44" t="s">
        <v>3176</v>
      </c>
      <c r="C13939" s="45">
        <v>23010402</v>
      </c>
      <c r="D13939" s="45" t="s">
        <v>11363</v>
      </c>
      <c r="E13939" s="45" t="s">
        <v>5322</v>
      </c>
      <c r="AO13939" s="376"/>
    </row>
    <row r="13940" spans="1:41" x14ac:dyDescent="0.3">
      <c r="A13940" s="333" t="s">
        <v>15409</v>
      </c>
      <c r="B13940" s="333" t="s">
        <v>4815</v>
      </c>
      <c r="C13940" s="125" t="s">
        <v>15581</v>
      </c>
      <c r="D13940" s="32" t="s">
        <v>20309</v>
      </c>
      <c r="E13940" s="125" t="s">
        <v>9839</v>
      </c>
      <c r="F13940" s="125" t="s">
        <v>1189</v>
      </c>
      <c r="G13940" s="125" t="s">
        <v>1190</v>
      </c>
      <c r="AO13940" s="376"/>
    </row>
    <row r="13941" spans="1:41" x14ac:dyDescent="0.25">
      <c r="A13941" s="44" t="s">
        <v>4293</v>
      </c>
      <c r="B13941" s="44" t="s">
        <v>12091</v>
      </c>
      <c r="C13941" s="45">
        <v>9.25</v>
      </c>
      <c r="D13941" s="45" t="s">
        <v>12549</v>
      </c>
      <c r="E13941" s="46">
        <v>47664</v>
      </c>
      <c r="F13941" s="45"/>
      <c r="G13941" s="93"/>
      <c r="H13941" s="93"/>
      <c r="I13941" s="99"/>
      <c r="J13941" s="99"/>
      <c r="K13941" s="99"/>
      <c r="L13941" s="99"/>
      <c r="M13941" s="99"/>
      <c r="N13941" s="99"/>
      <c r="O13941" s="99"/>
      <c r="P13941" s="99"/>
      <c r="Q13941" s="99"/>
      <c r="R13941" s="99"/>
      <c r="S13941" s="99"/>
      <c r="T13941" s="99"/>
      <c r="U13941" s="99"/>
      <c r="V13941" s="99"/>
      <c r="W13941" s="99"/>
      <c r="X13941" s="99"/>
      <c r="Y13941" s="99"/>
      <c r="Z13941" s="99"/>
      <c r="AA13941" s="99"/>
      <c r="AB13941" s="99"/>
      <c r="AC13941" s="99"/>
      <c r="AD13941" s="99"/>
      <c r="AE13941" s="99"/>
      <c r="AF13941" s="99"/>
      <c r="AG13941" s="99"/>
      <c r="AH13941" s="31"/>
      <c r="AI13941" s="31"/>
      <c r="AJ13941" s="31"/>
      <c r="AK13941" s="31"/>
      <c r="AL13941" s="31"/>
      <c r="AO13941" s="376"/>
    </row>
    <row r="13942" spans="1:41" x14ac:dyDescent="0.25">
      <c r="A13942" s="44" t="s">
        <v>4293</v>
      </c>
      <c r="B13942" s="44" t="s">
        <v>21334</v>
      </c>
      <c r="C13942" s="45" t="s">
        <v>5454</v>
      </c>
      <c r="D13942" s="45" t="s">
        <v>21447</v>
      </c>
      <c r="E13942" s="46">
        <v>46599</v>
      </c>
      <c r="AO13942" s="376"/>
    </row>
    <row r="13943" spans="1:41" x14ac:dyDescent="0.25">
      <c r="A13943" s="44" t="s">
        <v>4293</v>
      </c>
      <c r="B13943" s="44" t="s">
        <v>930</v>
      </c>
      <c r="C13943" s="45">
        <v>240803</v>
      </c>
      <c r="D13943" s="45" t="s">
        <v>11363</v>
      </c>
      <c r="E13943" s="45" t="s">
        <v>4966</v>
      </c>
      <c r="AO13943" s="376"/>
    </row>
    <row r="13944" spans="1:41" x14ac:dyDescent="0.25">
      <c r="A13944" s="44" t="s">
        <v>4293</v>
      </c>
      <c r="B13944" s="44" t="s">
        <v>6608</v>
      </c>
      <c r="C13944" s="45">
        <v>260203</v>
      </c>
      <c r="D13944" s="45" t="s">
        <v>11363</v>
      </c>
      <c r="E13944" s="45" t="s">
        <v>9238</v>
      </c>
      <c r="AO13944" s="376"/>
    </row>
    <row r="13945" spans="1:41" x14ac:dyDescent="0.25">
      <c r="A13945" s="100" t="s">
        <v>3441</v>
      </c>
      <c r="B13945" s="92" t="s">
        <v>3452</v>
      </c>
      <c r="C13945" s="93" t="s">
        <v>3453</v>
      </c>
      <c r="D13945" s="93" t="s">
        <v>1201</v>
      </c>
      <c r="E13945" s="94">
        <v>46496</v>
      </c>
      <c r="F13945" s="93"/>
      <c r="G13945" s="93"/>
      <c r="H13945" s="93"/>
      <c r="I13945" s="99"/>
      <c r="J13945" s="99"/>
      <c r="K13945" s="99"/>
      <c r="L13945" s="99"/>
      <c r="M13945" s="99"/>
      <c r="N13945" s="99"/>
      <c r="O13945" s="99"/>
      <c r="P13945" s="99"/>
      <c r="Q13945" s="99"/>
      <c r="R13945" s="99"/>
      <c r="S13945" s="99"/>
      <c r="T13945" s="99"/>
      <c r="U13945" s="99"/>
      <c r="V13945" s="99"/>
      <c r="W13945" s="99"/>
      <c r="X13945" s="99"/>
      <c r="Y13945" s="99"/>
      <c r="Z13945" s="99"/>
      <c r="AA13945" s="99"/>
      <c r="AB13945" s="99"/>
      <c r="AC13945" s="99"/>
      <c r="AD13945" s="99"/>
      <c r="AE13945" s="99"/>
      <c r="AF13945" s="99"/>
      <c r="AG13945" s="99"/>
      <c r="AH13945" s="31"/>
      <c r="AI13945" s="31"/>
      <c r="AJ13945" s="31"/>
      <c r="AK13945" s="31"/>
      <c r="AL13945" s="31"/>
      <c r="AO13945" s="376"/>
    </row>
    <row r="13946" spans="1:41" x14ac:dyDescent="0.25">
      <c r="A13946" s="44" t="s">
        <v>14558</v>
      </c>
      <c r="B13946" s="44" t="s">
        <v>3910</v>
      </c>
      <c r="C13946" s="45" t="s">
        <v>14559</v>
      </c>
      <c r="D13946" s="46" t="s">
        <v>21328</v>
      </c>
      <c r="E13946" s="46">
        <v>46583</v>
      </c>
      <c r="AO13946" s="376"/>
    </row>
    <row r="13947" spans="1:41" x14ac:dyDescent="0.25">
      <c r="A13947" s="254" t="s">
        <v>13021</v>
      </c>
      <c r="B13947" s="254" t="s">
        <v>13022</v>
      </c>
      <c r="C13947" s="255" t="s">
        <v>13023</v>
      </c>
      <c r="D13947" s="255" t="s">
        <v>1791</v>
      </c>
      <c r="E13947" s="256">
        <v>47340</v>
      </c>
      <c r="F13947" s="93"/>
      <c r="G13947" s="93"/>
      <c r="H13947" s="93"/>
      <c r="I13947" s="99"/>
      <c r="J13947" s="99"/>
      <c r="K13947" s="99"/>
      <c r="L13947" s="99"/>
      <c r="M13947" s="99"/>
      <c r="N13947" s="99"/>
      <c r="O13947" s="99"/>
      <c r="P13947" s="99"/>
      <c r="Q13947" s="99"/>
      <c r="R13947" s="99"/>
      <c r="S13947" s="99"/>
      <c r="T13947" s="99"/>
      <c r="U13947" s="99"/>
      <c r="V13947" s="99"/>
      <c r="W13947" s="99"/>
      <c r="X13947" s="99"/>
      <c r="Y13947" s="99"/>
      <c r="Z13947" s="99"/>
      <c r="AA13947" s="99"/>
      <c r="AB13947" s="99"/>
      <c r="AC13947" s="99"/>
      <c r="AD13947" s="99"/>
      <c r="AE13947" s="99"/>
      <c r="AF13947" s="99"/>
      <c r="AG13947" s="99"/>
      <c r="AH13947" s="31"/>
      <c r="AI13947" s="31"/>
      <c r="AJ13947" s="31"/>
      <c r="AK13947" s="31"/>
      <c r="AL13947" s="31"/>
      <c r="AO13947" s="376"/>
    </row>
    <row r="13948" spans="1:41" x14ac:dyDescent="0.25">
      <c r="A13948" s="44" t="s">
        <v>18190</v>
      </c>
      <c r="B13948" s="44" t="s">
        <v>3475</v>
      </c>
      <c r="C13948" s="45">
        <v>250303</v>
      </c>
      <c r="D13948" s="45" t="s">
        <v>11363</v>
      </c>
      <c r="E13948" s="45" t="s">
        <v>11887</v>
      </c>
      <c r="AO13948" s="376"/>
    </row>
    <row r="13949" spans="1:41" x14ac:dyDescent="0.25">
      <c r="A13949" s="44" t="s">
        <v>12733</v>
      </c>
      <c r="B13949" s="44" t="s">
        <v>3475</v>
      </c>
      <c r="C13949" s="45">
        <v>230301</v>
      </c>
      <c r="D13949" s="45" t="s">
        <v>11363</v>
      </c>
      <c r="E13949" s="45" t="s">
        <v>5265</v>
      </c>
      <c r="AO13949" s="376"/>
    </row>
    <row r="13950" spans="1:41" x14ac:dyDescent="0.25">
      <c r="A13950" s="44" t="s">
        <v>12733</v>
      </c>
      <c r="B13950" s="44" t="s">
        <v>10347</v>
      </c>
      <c r="C13950" s="45">
        <v>240402</v>
      </c>
      <c r="D13950" s="45" t="s">
        <v>11363</v>
      </c>
      <c r="E13950" s="45" t="s">
        <v>5037</v>
      </c>
      <c r="AO13950" s="376"/>
    </row>
    <row r="13951" spans="1:41" x14ac:dyDescent="0.25">
      <c r="A13951" s="44" t="s">
        <v>12733</v>
      </c>
      <c r="B13951" s="44" t="s">
        <v>939</v>
      </c>
      <c r="C13951" s="45">
        <v>241202</v>
      </c>
      <c r="D13951" s="45" t="s">
        <v>11363</v>
      </c>
      <c r="E13951" s="45" t="s">
        <v>12554</v>
      </c>
      <c r="AO13951" s="376"/>
    </row>
    <row r="13952" spans="1:41" x14ac:dyDescent="0.25">
      <c r="A13952" s="44" t="s">
        <v>12733</v>
      </c>
      <c r="B13952" s="44" t="s">
        <v>938</v>
      </c>
      <c r="C13952" s="45">
        <v>260103</v>
      </c>
      <c r="D13952" s="45" t="s">
        <v>11363</v>
      </c>
      <c r="E13952" s="45" t="s">
        <v>8292</v>
      </c>
      <c r="AO13952" s="376"/>
    </row>
    <row r="13953" spans="1:41" x14ac:dyDescent="0.3">
      <c r="A13953" s="333" t="s">
        <v>15410</v>
      </c>
      <c r="B13953" s="333" t="s">
        <v>4811</v>
      </c>
      <c r="C13953" s="125" t="s">
        <v>15471</v>
      </c>
      <c r="D13953" s="32" t="s">
        <v>20309</v>
      </c>
      <c r="E13953" s="125" t="s">
        <v>11886</v>
      </c>
      <c r="F13953" s="125" t="s">
        <v>1190</v>
      </c>
      <c r="G13953" s="125" t="s">
        <v>1190</v>
      </c>
      <c r="AO13953" s="376"/>
    </row>
    <row r="13954" spans="1:41" x14ac:dyDescent="0.25">
      <c r="A13954" s="44" t="s">
        <v>10672</v>
      </c>
      <c r="B13954" s="44" t="s">
        <v>9248</v>
      </c>
      <c r="C13954" s="45">
        <v>240101</v>
      </c>
      <c r="D13954" s="45" t="s">
        <v>11363</v>
      </c>
      <c r="E13954" s="45" t="s">
        <v>9249</v>
      </c>
      <c r="AO13954" s="376"/>
    </row>
    <row r="13955" spans="1:41" x14ac:dyDescent="0.25">
      <c r="A13955" s="44" t="s">
        <v>20614</v>
      </c>
      <c r="B13955" s="44" t="s">
        <v>14169</v>
      </c>
      <c r="C13955" s="45" t="s">
        <v>14271</v>
      </c>
      <c r="D13955" s="32" t="s">
        <v>5559</v>
      </c>
      <c r="E13955" s="45" t="s">
        <v>20863</v>
      </c>
      <c r="F13955" s="32"/>
      <c r="G13955" s="32"/>
      <c r="H13955" s="32"/>
      <c r="I13955" s="31"/>
      <c r="J13955" s="31"/>
      <c r="K13955" s="31"/>
      <c r="L13955" s="31"/>
      <c r="M13955" s="31"/>
      <c r="N13955" s="31"/>
      <c r="O13955" s="31"/>
      <c r="P13955" s="31"/>
      <c r="Q13955" s="31"/>
      <c r="R13955" s="31"/>
      <c r="S13955" s="31"/>
      <c r="T13955" s="31"/>
      <c r="U13955" s="31"/>
      <c r="V13955" s="31"/>
      <c r="W13955" s="31"/>
      <c r="X13955" s="31"/>
      <c r="Y13955" s="31"/>
      <c r="Z13955" s="31"/>
      <c r="AA13955" s="31"/>
      <c r="AB13955" s="31"/>
      <c r="AC13955" s="31"/>
      <c r="AD13955" s="31"/>
      <c r="AE13955" s="31"/>
      <c r="AF13955" s="31"/>
      <c r="AG13955" s="31"/>
      <c r="AH13955" s="31"/>
      <c r="AI13955" s="31"/>
      <c r="AJ13955" s="31"/>
      <c r="AK13955" s="31"/>
      <c r="AL13955" s="31"/>
      <c r="AO13955" s="376"/>
    </row>
    <row r="13956" spans="1:41" x14ac:dyDescent="0.25">
      <c r="A13956" s="44" t="s">
        <v>20614</v>
      </c>
      <c r="B13956" s="44" t="s">
        <v>5573</v>
      </c>
      <c r="C13956" s="45" t="s">
        <v>14270</v>
      </c>
      <c r="D13956" s="32" t="s">
        <v>5559</v>
      </c>
      <c r="E13956" s="45" t="s">
        <v>20864</v>
      </c>
      <c r="F13956" s="32"/>
      <c r="G13956" s="32"/>
      <c r="H13956" s="32"/>
      <c r="I13956" s="31"/>
      <c r="J13956" s="31"/>
      <c r="K13956" s="31"/>
      <c r="L13956" s="31"/>
      <c r="M13956" s="31"/>
      <c r="N13956" s="31"/>
      <c r="O13956" s="31"/>
      <c r="P13956" s="31"/>
      <c r="Q13956" s="31"/>
      <c r="R13956" s="31"/>
      <c r="S13956" s="31"/>
      <c r="T13956" s="31"/>
      <c r="U13956" s="31"/>
      <c r="V13956" s="31"/>
      <c r="W13956" s="31"/>
      <c r="X13956" s="31"/>
      <c r="Y13956" s="31"/>
      <c r="Z13956" s="31"/>
      <c r="AA13956" s="31"/>
      <c r="AB13956" s="31"/>
      <c r="AC13956" s="31"/>
      <c r="AD13956" s="31"/>
      <c r="AE13956" s="31"/>
      <c r="AF13956" s="31"/>
      <c r="AG13956" s="31"/>
      <c r="AH13956" s="31"/>
      <c r="AI13956" s="31"/>
      <c r="AJ13956" s="31"/>
      <c r="AK13956" s="31"/>
      <c r="AL13956" s="31"/>
      <c r="AO13956" s="376"/>
    </row>
    <row r="13957" spans="1:41" x14ac:dyDescent="0.25">
      <c r="A13957" s="44" t="s">
        <v>15908</v>
      </c>
      <c r="B13957" s="44" t="s">
        <v>2350</v>
      </c>
      <c r="C13957" s="45">
        <v>250106</v>
      </c>
      <c r="D13957" s="45" t="s">
        <v>11363</v>
      </c>
      <c r="E13957" s="45" t="s">
        <v>11887</v>
      </c>
      <c r="AO13957" s="376"/>
    </row>
    <row r="13958" spans="1:41" x14ac:dyDescent="0.3">
      <c r="A13958" s="333" t="s">
        <v>18724</v>
      </c>
      <c r="B13958" s="333" t="s">
        <v>1167</v>
      </c>
      <c r="C13958" s="125" t="s">
        <v>17236</v>
      </c>
      <c r="D13958" s="32" t="s">
        <v>20309</v>
      </c>
      <c r="E13958" s="125" t="s">
        <v>8292</v>
      </c>
      <c r="F13958" s="125" t="s">
        <v>1189</v>
      </c>
      <c r="G13958" s="125" t="s">
        <v>1190</v>
      </c>
      <c r="AO13958" s="376"/>
    </row>
    <row r="13959" spans="1:41" x14ac:dyDescent="0.3">
      <c r="A13959" s="333" t="s">
        <v>1675</v>
      </c>
      <c r="B13959" s="333" t="s">
        <v>1775</v>
      </c>
      <c r="C13959" s="125" t="s">
        <v>15469</v>
      </c>
      <c r="D13959" s="32" t="s">
        <v>20309</v>
      </c>
      <c r="E13959" s="125" t="s">
        <v>11886</v>
      </c>
      <c r="F13959" s="125" t="s">
        <v>1189</v>
      </c>
      <c r="G13959" s="125" t="s">
        <v>1190</v>
      </c>
      <c r="AO13959" s="376"/>
    </row>
    <row r="13960" spans="1:41" ht="24" x14ac:dyDescent="0.25">
      <c r="A13960" s="44" t="s">
        <v>11885</v>
      </c>
      <c r="B13960" s="319" t="s">
        <v>19570</v>
      </c>
      <c r="C13960" s="318" t="s">
        <v>19790</v>
      </c>
      <c r="D13960" s="93" t="s">
        <v>19934</v>
      </c>
      <c r="E13960" s="320">
        <v>46446</v>
      </c>
      <c r="F13960" s="93"/>
      <c r="G13960" s="93"/>
      <c r="H13960" s="93"/>
      <c r="I13960" s="99"/>
      <c r="J13960" s="99"/>
      <c r="K13960" s="99"/>
      <c r="L13960" s="99"/>
      <c r="M13960" s="99"/>
      <c r="N13960" s="99"/>
      <c r="O13960" s="99"/>
      <c r="P13960" s="99"/>
      <c r="Q13960" s="99"/>
      <c r="R13960" s="99"/>
      <c r="S13960" s="99"/>
      <c r="T13960" s="99"/>
      <c r="U13960" s="99"/>
      <c r="V13960" s="99"/>
      <c r="W13960" s="99"/>
      <c r="X13960" s="99"/>
      <c r="Y13960" s="99"/>
      <c r="Z13960" s="99"/>
      <c r="AA13960" s="99"/>
      <c r="AB13960" s="99"/>
      <c r="AC13960" s="99"/>
      <c r="AD13960" s="99"/>
      <c r="AE13960" s="99"/>
      <c r="AF13960" s="99"/>
      <c r="AG13960" s="99"/>
      <c r="AH13960" s="31"/>
      <c r="AI13960" s="31"/>
      <c r="AJ13960" s="31"/>
      <c r="AK13960" s="31"/>
      <c r="AL13960" s="31"/>
      <c r="AO13960" s="376"/>
    </row>
    <row r="13961" spans="1:41" x14ac:dyDescent="0.25">
      <c r="A13961" s="44" t="s">
        <v>11885</v>
      </c>
      <c r="B13961" s="44" t="s">
        <v>2227</v>
      </c>
      <c r="C13961" s="45" t="s">
        <v>2228</v>
      </c>
      <c r="D13961" s="45" t="s">
        <v>11204</v>
      </c>
      <c r="E13961" s="45" t="s">
        <v>7354</v>
      </c>
      <c r="F13961" s="93"/>
      <c r="G13961" s="93"/>
      <c r="H13961" s="93"/>
      <c r="I13961" s="99"/>
      <c r="J13961" s="99"/>
      <c r="K13961" s="99"/>
      <c r="L13961" s="99"/>
      <c r="M13961" s="99"/>
      <c r="N13961" s="99"/>
      <c r="O13961" s="99"/>
      <c r="P13961" s="99"/>
      <c r="Q13961" s="99"/>
      <c r="R13961" s="99"/>
      <c r="S13961" s="99"/>
      <c r="T13961" s="99"/>
      <c r="U13961" s="99"/>
      <c r="V13961" s="99"/>
      <c r="W13961" s="99"/>
      <c r="X13961" s="99"/>
      <c r="Y13961" s="99"/>
      <c r="Z13961" s="99"/>
      <c r="AA13961" s="99"/>
      <c r="AB13961" s="99"/>
      <c r="AC13961" s="99"/>
      <c r="AD13961" s="99"/>
      <c r="AE13961" s="99"/>
      <c r="AF13961" s="99"/>
      <c r="AG13961" s="99"/>
      <c r="AH13961" s="31"/>
      <c r="AI13961" s="31"/>
      <c r="AJ13961" s="31"/>
      <c r="AK13961" s="31"/>
      <c r="AL13961" s="31"/>
      <c r="AO13961" s="376"/>
    </row>
    <row r="13962" spans="1:41" x14ac:dyDescent="0.25">
      <c r="A13962" s="44" t="s">
        <v>11885</v>
      </c>
      <c r="B13962" s="44" t="s">
        <v>2232</v>
      </c>
      <c r="C13962" s="45" t="s">
        <v>2233</v>
      </c>
      <c r="D13962" s="45" t="s">
        <v>11204</v>
      </c>
      <c r="E13962" s="45" t="s">
        <v>7364</v>
      </c>
      <c r="F13962" s="93"/>
      <c r="G13962" s="93"/>
      <c r="H13962" s="93"/>
      <c r="I13962" s="99"/>
      <c r="J13962" s="99"/>
      <c r="K13962" s="99"/>
      <c r="L13962" s="99"/>
      <c r="M13962" s="99"/>
      <c r="N13962" s="99"/>
      <c r="O13962" s="99"/>
      <c r="P13962" s="99"/>
      <c r="Q13962" s="99"/>
      <c r="R13962" s="99"/>
      <c r="S13962" s="99"/>
      <c r="T13962" s="99"/>
      <c r="U13962" s="99"/>
      <c r="V13962" s="99"/>
      <c r="W13962" s="99"/>
      <c r="X13962" s="99"/>
      <c r="Y13962" s="99"/>
      <c r="Z13962" s="99"/>
      <c r="AA13962" s="99"/>
      <c r="AB13962" s="99"/>
      <c r="AC13962" s="99"/>
      <c r="AD13962" s="99"/>
      <c r="AE13962" s="99"/>
      <c r="AF13962" s="99"/>
      <c r="AG13962" s="99"/>
      <c r="AH13962" s="31"/>
      <c r="AI13962" s="31"/>
      <c r="AJ13962" s="31"/>
      <c r="AK13962" s="31"/>
      <c r="AL13962" s="31"/>
      <c r="AO13962" s="376"/>
    </row>
    <row r="13963" spans="1:41" x14ac:dyDescent="0.25">
      <c r="A13963" s="44" t="s">
        <v>11885</v>
      </c>
      <c r="B13963" s="44" t="s">
        <v>2576</v>
      </c>
      <c r="C13963" s="45" t="s">
        <v>2577</v>
      </c>
      <c r="D13963" s="45" t="s">
        <v>11204</v>
      </c>
      <c r="E13963" s="45" t="s">
        <v>2575</v>
      </c>
      <c r="F13963" s="93"/>
      <c r="G13963" s="93"/>
      <c r="H13963" s="93"/>
      <c r="I13963" s="99"/>
      <c r="J13963" s="99"/>
      <c r="K13963" s="99"/>
      <c r="L13963" s="99"/>
      <c r="M13963" s="99"/>
      <c r="N13963" s="99"/>
      <c r="O13963" s="99"/>
      <c r="P13963" s="99"/>
      <c r="Q13963" s="99"/>
      <c r="R13963" s="99"/>
      <c r="S13963" s="99"/>
      <c r="T13963" s="99"/>
      <c r="U13963" s="99"/>
      <c r="V13963" s="99"/>
      <c r="W13963" s="99"/>
      <c r="X13963" s="99"/>
      <c r="Y13963" s="99"/>
      <c r="Z13963" s="99"/>
      <c r="AA13963" s="99"/>
      <c r="AB13963" s="99"/>
      <c r="AC13963" s="99"/>
      <c r="AD13963" s="99"/>
      <c r="AE13963" s="99"/>
      <c r="AF13963" s="99"/>
      <c r="AG13963" s="99"/>
      <c r="AH13963" s="31"/>
      <c r="AI13963" s="31"/>
      <c r="AJ13963" s="31"/>
      <c r="AK13963" s="31"/>
      <c r="AL13963" s="31"/>
      <c r="AO13963" s="376"/>
    </row>
    <row r="13964" spans="1:41" x14ac:dyDescent="0.25">
      <c r="A13964" s="44" t="s">
        <v>11885</v>
      </c>
      <c r="B13964" s="44" t="s">
        <v>3156</v>
      </c>
      <c r="C13964" s="45" t="s">
        <v>4063</v>
      </c>
      <c r="D13964" s="45" t="s">
        <v>11204</v>
      </c>
      <c r="E13964" s="45" t="s">
        <v>3157</v>
      </c>
      <c r="F13964" s="93"/>
      <c r="G13964" s="93"/>
      <c r="H13964" s="93"/>
      <c r="I13964" s="99"/>
      <c r="J13964" s="99"/>
      <c r="K13964" s="99"/>
      <c r="L13964" s="99"/>
      <c r="M13964" s="99"/>
      <c r="N13964" s="99"/>
      <c r="O13964" s="99"/>
      <c r="P13964" s="99"/>
      <c r="Q13964" s="99"/>
      <c r="R13964" s="99"/>
      <c r="S13964" s="99"/>
      <c r="T13964" s="99"/>
      <c r="U13964" s="99"/>
      <c r="V13964" s="99"/>
      <c r="W13964" s="99"/>
      <c r="X13964" s="99"/>
      <c r="Y13964" s="99"/>
      <c r="Z13964" s="99"/>
      <c r="AA13964" s="99"/>
      <c r="AB13964" s="99"/>
      <c r="AC13964" s="99"/>
      <c r="AD13964" s="99"/>
      <c r="AE13964" s="99"/>
      <c r="AF13964" s="99"/>
      <c r="AG13964" s="99"/>
      <c r="AH13964" s="31"/>
      <c r="AI13964" s="31"/>
      <c r="AJ13964" s="31"/>
      <c r="AK13964" s="31"/>
      <c r="AL13964" s="31"/>
      <c r="AO13964" s="376"/>
    </row>
    <row r="13965" spans="1:41" x14ac:dyDescent="0.25">
      <c r="A13965" s="44" t="s">
        <v>11885</v>
      </c>
      <c r="B13965" s="44" t="s">
        <v>4950</v>
      </c>
      <c r="C13965" s="45" t="s">
        <v>4951</v>
      </c>
      <c r="D13965" s="45" t="s">
        <v>11204</v>
      </c>
      <c r="E13965" s="45" t="s">
        <v>6713</v>
      </c>
      <c r="F13965" s="93"/>
      <c r="G13965" s="93"/>
      <c r="H13965" s="93"/>
      <c r="I13965" s="99"/>
      <c r="J13965" s="99"/>
      <c r="K13965" s="99"/>
      <c r="L13965" s="99"/>
      <c r="M13965" s="99"/>
      <c r="N13965" s="99"/>
      <c r="O13965" s="99"/>
      <c r="P13965" s="99"/>
      <c r="Q13965" s="99"/>
      <c r="R13965" s="99"/>
      <c r="S13965" s="99"/>
      <c r="T13965" s="99"/>
      <c r="U13965" s="99"/>
      <c r="V13965" s="99"/>
      <c r="W13965" s="99"/>
      <c r="X13965" s="99"/>
      <c r="Y13965" s="99"/>
      <c r="Z13965" s="99"/>
      <c r="AA13965" s="99"/>
      <c r="AB13965" s="99"/>
      <c r="AC13965" s="99"/>
      <c r="AD13965" s="99"/>
      <c r="AE13965" s="99"/>
      <c r="AF13965" s="99"/>
      <c r="AG13965" s="99"/>
      <c r="AH13965" s="31"/>
      <c r="AI13965" s="31"/>
      <c r="AJ13965" s="31"/>
      <c r="AK13965" s="31"/>
      <c r="AL13965" s="31"/>
      <c r="AO13965" s="376"/>
    </row>
    <row r="13966" spans="1:41" x14ac:dyDescent="0.25">
      <c r="A13966" s="44" t="s">
        <v>11885</v>
      </c>
      <c r="B13966" s="44" t="s">
        <v>8300</v>
      </c>
      <c r="C13966" s="45" t="s">
        <v>8305</v>
      </c>
      <c r="D13966" s="45" t="s">
        <v>11204</v>
      </c>
      <c r="E13966" s="45" t="s">
        <v>2538</v>
      </c>
      <c r="F13966" s="93"/>
      <c r="G13966" s="93"/>
      <c r="H13966" s="93"/>
      <c r="I13966" s="99"/>
      <c r="J13966" s="99"/>
      <c r="K13966" s="99"/>
      <c r="L13966" s="99"/>
      <c r="M13966" s="99"/>
      <c r="N13966" s="99"/>
      <c r="O13966" s="99"/>
      <c r="P13966" s="99"/>
      <c r="Q13966" s="99"/>
      <c r="R13966" s="99"/>
      <c r="S13966" s="99"/>
      <c r="T13966" s="99"/>
      <c r="U13966" s="99"/>
      <c r="V13966" s="99"/>
      <c r="W13966" s="99"/>
      <c r="X13966" s="99"/>
      <c r="Y13966" s="99"/>
      <c r="Z13966" s="99"/>
      <c r="AA13966" s="99"/>
      <c r="AB13966" s="99"/>
      <c r="AC13966" s="99"/>
      <c r="AD13966" s="99"/>
      <c r="AE13966" s="99"/>
      <c r="AF13966" s="99"/>
      <c r="AG13966" s="99"/>
      <c r="AH13966" s="31"/>
      <c r="AI13966" s="31"/>
      <c r="AJ13966" s="31"/>
      <c r="AK13966" s="31"/>
      <c r="AL13966" s="31"/>
      <c r="AO13966" s="376"/>
    </row>
    <row r="13967" spans="1:41" x14ac:dyDescent="0.25">
      <c r="A13967" s="44" t="s">
        <v>11885</v>
      </c>
      <c r="B13967" s="44" t="s">
        <v>11947</v>
      </c>
      <c r="C13967" s="45" t="s">
        <v>14050</v>
      </c>
      <c r="D13967" s="45" t="s">
        <v>11204</v>
      </c>
      <c r="E13967" s="45" t="s">
        <v>6714</v>
      </c>
      <c r="F13967" s="93"/>
      <c r="G13967" s="93"/>
      <c r="H13967" s="93"/>
      <c r="I13967" s="99"/>
      <c r="J13967" s="99"/>
      <c r="K13967" s="99"/>
      <c r="L13967" s="99"/>
      <c r="M13967" s="99"/>
      <c r="N13967" s="99"/>
      <c r="O13967" s="99"/>
      <c r="P13967" s="99"/>
      <c r="Q13967" s="99"/>
      <c r="R13967" s="99"/>
      <c r="S13967" s="99"/>
      <c r="T13967" s="99"/>
      <c r="U13967" s="99"/>
      <c r="V13967" s="99"/>
      <c r="W13967" s="99"/>
      <c r="X13967" s="99"/>
      <c r="Y13967" s="99"/>
      <c r="Z13967" s="99"/>
      <c r="AA13967" s="99"/>
      <c r="AB13967" s="99"/>
      <c r="AC13967" s="99"/>
      <c r="AD13967" s="99"/>
      <c r="AE13967" s="99"/>
      <c r="AF13967" s="99"/>
      <c r="AG13967" s="99"/>
      <c r="AH13967" s="31"/>
      <c r="AI13967" s="31"/>
      <c r="AJ13967" s="31"/>
      <c r="AK13967" s="31"/>
      <c r="AL13967" s="31"/>
      <c r="AO13967" s="376"/>
    </row>
    <row r="13968" spans="1:41" x14ac:dyDescent="0.25">
      <c r="A13968" s="44" t="s">
        <v>11885</v>
      </c>
      <c r="B13968" s="44" t="s">
        <v>2227</v>
      </c>
      <c r="C13968" s="45" t="s">
        <v>2228</v>
      </c>
      <c r="D13968" s="93" t="s">
        <v>17443</v>
      </c>
      <c r="E13968" s="45" t="s">
        <v>5037</v>
      </c>
      <c r="F13968" s="93"/>
      <c r="G13968" s="93"/>
      <c r="H13968" s="93"/>
      <c r="I13968" s="99"/>
      <c r="J13968" s="99"/>
      <c r="K13968" s="99"/>
      <c r="L13968" s="99"/>
      <c r="M13968" s="99"/>
      <c r="N13968" s="99"/>
      <c r="O13968" s="99"/>
      <c r="P13968" s="99"/>
      <c r="Q13968" s="99"/>
      <c r="R13968" s="99"/>
      <c r="S13968" s="99"/>
      <c r="T13968" s="99"/>
      <c r="U13968" s="99"/>
      <c r="V13968" s="99"/>
      <c r="W13968" s="99"/>
      <c r="X13968" s="99"/>
      <c r="Y13968" s="99"/>
      <c r="Z13968" s="99"/>
      <c r="AA13968" s="99"/>
      <c r="AB13968" s="99"/>
      <c r="AC13968" s="99"/>
      <c r="AD13968" s="99"/>
      <c r="AE13968" s="99"/>
      <c r="AF13968" s="99"/>
      <c r="AG13968" s="99"/>
      <c r="AH13968" s="31"/>
      <c r="AI13968" s="31"/>
      <c r="AJ13968" s="31"/>
      <c r="AK13968" s="31"/>
      <c r="AL13968" s="31"/>
      <c r="AO13968" s="376"/>
    </row>
    <row r="13969" spans="1:41" x14ac:dyDescent="0.25">
      <c r="A13969" s="44" t="s">
        <v>11885</v>
      </c>
      <c r="B13969" s="44" t="s">
        <v>2232</v>
      </c>
      <c r="C13969" s="45" t="s">
        <v>2233</v>
      </c>
      <c r="D13969" s="93" t="s">
        <v>17443</v>
      </c>
      <c r="E13969" s="45" t="s">
        <v>7364</v>
      </c>
      <c r="F13969" s="93"/>
      <c r="G13969" s="93"/>
      <c r="H13969" s="93"/>
      <c r="I13969" s="99"/>
      <c r="J13969" s="99"/>
      <c r="K13969" s="99"/>
      <c r="L13969" s="99"/>
      <c r="M13969" s="99"/>
      <c r="N13969" s="99"/>
      <c r="O13969" s="99"/>
      <c r="P13969" s="99"/>
      <c r="Q13969" s="99"/>
      <c r="R13969" s="99"/>
      <c r="S13969" s="99"/>
      <c r="T13969" s="99"/>
      <c r="U13969" s="99"/>
      <c r="V13969" s="99"/>
      <c r="W13969" s="99"/>
      <c r="X13969" s="99"/>
      <c r="Y13969" s="99"/>
      <c r="Z13969" s="99"/>
      <c r="AA13969" s="99"/>
      <c r="AB13969" s="99"/>
      <c r="AC13969" s="99"/>
      <c r="AD13969" s="99"/>
      <c r="AE13969" s="99"/>
      <c r="AF13969" s="99"/>
      <c r="AG13969" s="99"/>
      <c r="AH13969" s="31"/>
      <c r="AI13969" s="31"/>
      <c r="AJ13969" s="31"/>
      <c r="AK13969" s="31"/>
      <c r="AL13969" s="31"/>
      <c r="AO13969" s="376"/>
    </row>
    <row r="13970" spans="1:41" x14ac:dyDescent="0.25">
      <c r="A13970" s="44" t="s">
        <v>11885</v>
      </c>
      <c r="B13970" s="44" t="s">
        <v>2576</v>
      </c>
      <c r="C13970" s="45" t="s">
        <v>2577</v>
      </c>
      <c r="D13970" s="93" t="s">
        <v>17443</v>
      </c>
      <c r="E13970" s="45" t="s">
        <v>2575</v>
      </c>
      <c r="F13970" s="93"/>
      <c r="G13970" s="93"/>
      <c r="H13970" s="93"/>
      <c r="I13970" s="99"/>
      <c r="J13970" s="99"/>
      <c r="K13970" s="99"/>
      <c r="L13970" s="99"/>
      <c r="M13970" s="99"/>
      <c r="N13970" s="99"/>
      <c r="O13970" s="99"/>
      <c r="P13970" s="99"/>
      <c r="Q13970" s="99"/>
      <c r="R13970" s="99"/>
      <c r="S13970" s="99"/>
      <c r="T13970" s="99"/>
      <c r="U13970" s="99"/>
      <c r="V13970" s="99"/>
      <c r="W13970" s="99"/>
      <c r="X13970" s="99"/>
      <c r="Y13970" s="99"/>
      <c r="Z13970" s="99"/>
      <c r="AA13970" s="99"/>
      <c r="AB13970" s="99"/>
      <c r="AC13970" s="99"/>
      <c r="AD13970" s="99"/>
      <c r="AE13970" s="99"/>
      <c r="AF13970" s="99"/>
      <c r="AG13970" s="99"/>
      <c r="AH13970" s="31"/>
      <c r="AI13970" s="31"/>
      <c r="AJ13970" s="31"/>
      <c r="AK13970" s="31"/>
      <c r="AL13970" s="31"/>
      <c r="AO13970" s="376"/>
    </row>
    <row r="13971" spans="1:41" x14ac:dyDescent="0.25">
      <c r="A13971" s="44" t="s">
        <v>11885</v>
      </c>
      <c r="B13971" s="44" t="s">
        <v>3156</v>
      </c>
      <c r="C13971" s="45" t="s">
        <v>4063</v>
      </c>
      <c r="D13971" s="93" t="s">
        <v>17443</v>
      </c>
      <c r="E13971" s="45" t="s">
        <v>3157</v>
      </c>
      <c r="F13971" s="93"/>
      <c r="G13971" s="93"/>
      <c r="H13971" s="93"/>
      <c r="I13971" s="99"/>
      <c r="J13971" s="99"/>
      <c r="K13971" s="99"/>
      <c r="L13971" s="99"/>
      <c r="M13971" s="99"/>
      <c r="N13971" s="99"/>
      <c r="O13971" s="99"/>
      <c r="P13971" s="99"/>
      <c r="Q13971" s="99"/>
      <c r="R13971" s="99"/>
      <c r="S13971" s="99"/>
      <c r="T13971" s="99"/>
      <c r="U13971" s="99"/>
      <c r="V13971" s="99"/>
      <c r="W13971" s="99"/>
      <c r="X13971" s="99"/>
      <c r="Y13971" s="99"/>
      <c r="Z13971" s="99"/>
      <c r="AA13971" s="99"/>
      <c r="AB13971" s="99"/>
      <c r="AC13971" s="99"/>
      <c r="AD13971" s="99"/>
      <c r="AE13971" s="99"/>
      <c r="AF13971" s="99"/>
      <c r="AG13971" s="99"/>
      <c r="AH13971" s="31"/>
      <c r="AI13971" s="31"/>
      <c r="AJ13971" s="31"/>
      <c r="AK13971" s="31"/>
      <c r="AL13971" s="31"/>
      <c r="AO13971" s="376"/>
    </row>
    <row r="13972" spans="1:41" x14ac:dyDescent="0.25">
      <c r="A13972" s="44" t="s">
        <v>11885</v>
      </c>
      <c r="B13972" s="44" t="s">
        <v>4078</v>
      </c>
      <c r="C13972" s="45" t="s">
        <v>4158</v>
      </c>
      <c r="D13972" s="93" t="s">
        <v>17443</v>
      </c>
      <c r="E13972" s="45" t="s">
        <v>8334</v>
      </c>
      <c r="F13972" s="93"/>
      <c r="G13972" s="93"/>
      <c r="H13972" s="93"/>
      <c r="I13972" s="99"/>
      <c r="J13972" s="99"/>
      <c r="K13972" s="99"/>
      <c r="L13972" s="99"/>
      <c r="M13972" s="99"/>
      <c r="N13972" s="99"/>
      <c r="O13972" s="99"/>
      <c r="P13972" s="99"/>
      <c r="Q13972" s="99"/>
      <c r="R13972" s="99"/>
      <c r="S13972" s="99"/>
      <c r="T13972" s="99"/>
      <c r="U13972" s="99"/>
      <c r="V13972" s="99"/>
      <c r="W13972" s="99"/>
      <c r="X13972" s="99"/>
      <c r="Y13972" s="99"/>
      <c r="Z13972" s="99"/>
      <c r="AA13972" s="99"/>
      <c r="AB13972" s="99"/>
      <c r="AC13972" s="99"/>
      <c r="AD13972" s="99"/>
      <c r="AE13972" s="99"/>
      <c r="AF13972" s="99"/>
      <c r="AG13972" s="99"/>
      <c r="AH13972" s="31"/>
      <c r="AI13972" s="31"/>
      <c r="AJ13972" s="31"/>
      <c r="AK13972" s="31"/>
      <c r="AL13972" s="31"/>
      <c r="AO13972" s="376"/>
    </row>
    <row r="13973" spans="1:41" x14ac:dyDescent="0.25">
      <c r="A13973" s="44" t="s">
        <v>11885</v>
      </c>
      <c r="B13973" s="44" t="s">
        <v>4950</v>
      </c>
      <c r="C13973" s="45" t="s">
        <v>4951</v>
      </c>
      <c r="D13973" s="93" t="s">
        <v>17443</v>
      </c>
      <c r="E13973" s="45" t="s">
        <v>6713</v>
      </c>
      <c r="F13973" s="93"/>
      <c r="G13973" s="93"/>
      <c r="H13973" s="93"/>
      <c r="I13973" s="99"/>
      <c r="J13973" s="99"/>
      <c r="K13973" s="99"/>
      <c r="L13973" s="99"/>
      <c r="M13973" s="99"/>
      <c r="N13973" s="99"/>
      <c r="O13973" s="99"/>
      <c r="P13973" s="99"/>
      <c r="Q13973" s="99"/>
      <c r="R13973" s="99"/>
      <c r="S13973" s="99"/>
      <c r="T13973" s="99"/>
      <c r="U13973" s="99"/>
      <c r="V13973" s="99"/>
      <c r="W13973" s="99"/>
      <c r="X13973" s="99"/>
      <c r="Y13973" s="99"/>
      <c r="Z13973" s="99"/>
      <c r="AA13973" s="99"/>
      <c r="AB13973" s="99"/>
      <c r="AC13973" s="99"/>
      <c r="AD13973" s="99"/>
      <c r="AE13973" s="99"/>
      <c r="AF13973" s="99"/>
      <c r="AG13973" s="99"/>
      <c r="AH13973" s="31"/>
      <c r="AI13973" s="31"/>
      <c r="AJ13973" s="31"/>
      <c r="AK13973" s="31"/>
      <c r="AL13973" s="31"/>
      <c r="AO13973" s="376"/>
    </row>
    <row r="13974" spans="1:41" x14ac:dyDescent="0.25">
      <c r="A13974" s="44" t="s">
        <v>11885</v>
      </c>
      <c r="B13974" s="44" t="s">
        <v>8300</v>
      </c>
      <c r="C13974" s="45" t="s">
        <v>8305</v>
      </c>
      <c r="D13974" s="93" t="s">
        <v>17443</v>
      </c>
      <c r="E13974" s="45" t="s">
        <v>2538</v>
      </c>
      <c r="F13974" s="93"/>
      <c r="G13974" s="93"/>
      <c r="H13974" s="93"/>
      <c r="I13974" s="99"/>
      <c r="J13974" s="99"/>
      <c r="K13974" s="99"/>
      <c r="L13974" s="99"/>
      <c r="M13974" s="99"/>
      <c r="N13974" s="99"/>
      <c r="O13974" s="99"/>
      <c r="P13974" s="99"/>
      <c r="Q13974" s="99"/>
      <c r="R13974" s="99"/>
      <c r="S13974" s="99"/>
      <c r="T13974" s="99"/>
      <c r="U13974" s="99"/>
      <c r="V13974" s="99"/>
      <c r="W13974" s="99"/>
      <c r="X13974" s="99"/>
      <c r="Y13974" s="99"/>
      <c r="Z13974" s="99"/>
      <c r="AA13974" s="99"/>
      <c r="AB13974" s="99"/>
      <c r="AC13974" s="99"/>
      <c r="AD13974" s="99"/>
      <c r="AE13974" s="99"/>
      <c r="AF13974" s="99"/>
      <c r="AG13974" s="99"/>
      <c r="AH13974" s="31"/>
      <c r="AI13974" s="31"/>
      <c r="AJ13974" s="31"/>
      <c r="AK13974" s="31"/>
      <c r="AL13974" s="31"/>
      <c r="AO13974" s="376"/>
    </row>
    <row r="13975" spans="1:41" x14ac:dyDescent="0.25">
      <c r="A13975" s="44" t="s">
        <v>11885</v>
      </c>
      <c r="B13975" s="44" t="s">
        <v>11947</v>
      </c>
      <c r="C13975" s="45" t="s">
        <v>14050</v>
      </c>
      <c r="D13975" s="93" t="s">
        <v>17443</v>
      </c>
      <c r="E13975" s="45" t="s">
        <v>6714</v>
      </c>
      <c r="F13975" s="93"/>
      <c r="G13975" s="93"/>
      <c r="H13975" s="93"/>
      <c r="I13975" s="99"/>
      <c r="J13975" s="99"/>
      <c r="K13975" s="99"/>
      <c r="L13975" s="99"/>
      <c r="M13975" s="99"/>
      <c r="N13975" s="99"/>
      <c r="O13975" s="99"/>
      <c r="P13975" s="99"/>
      <c r="Q13975" s="99"/>
      <c r="R13975" s="99"/>
      <c r="S13975" s="99"/>
      <c r="T13975" s="99"/>
      <c r="U13975" s="99"/>
      <c r="V13975" s="99"/>
      <c r="W13975" s="99"/>
      <c r="X13975" s="99"/>
      <c r="Y13975" s="99"/>
      <c r="Z13975" s="99"/>
      <c r="AA13975" s="99"/>
      <c r="AB13975" s="99"/>
      <c r="AC13975" s="99"/>
      <c r="AD13975" s="99"/>
      <c r="AE13975" s="99"/>
      <c r="AF13975" s="99"/>
      <c r="AG13975" s="99"/>
      <c r="AH13975" s="31"/>
      <c r="AI13975" s="31"/>
      <c r="AJ13975" s="31"/>
      <c r="AK13975" s="31"/>
      <c r="AL13975" s="31"/>
      <c r="AO13975" s="376"/>
    </row>
    <row r="13976" spans="1:41" x14ac:dyDescent="0.25">
      <c r="A13976" s="44" t="s">
        <v>11885</v>
      </c>
      <c r="B13976" s="44" t="s">
        <v>3156</v>
      </c>
      <c r="C13976" s="45" t="s">
        <v>17435</v>
      </c>
      <c r="D13976" s="93" t="s">
        <v>17443</v>
      </c>
      <c r="E13976" s="45" t="s">
        <v>17352</v>
      </c>
      <c r="F13976" s="93"/>
      <c r="G13976" s="93"/>
      <c r="H13976" s="93"/>
      <c r="I13976" s="99"/>
      <c r="J13976" s="99"/>
      <c r="K13976" s="99"/>
      <c r="L13976" s="99"/>
      <c r="M13976" s="99"/>
      <c r="N13976" s="99"/>
      <c r="O13976" s="99"/>
      <c r="P13976" s="99"/>
      <c r="Q13976" s="99"/>
      <c r="R13976" s="99"/>
      <c r="S13976" s="99"/>
      <c r="T13976" s="99"/>
      <c r="U13976" s="99"/>
      <c r="V13976" s="99"/>
      <c r="W13976" s="99"/>
      <c r="X13976" s="99"/>
      <c r="Y13976" s="99"/>
      <c r="Z13976" s="99"/>
      <c r="AA13976" s="99"/>
      <c r="AB13976" s="99"/>
      <c r="AC13976" s="99"/>
      <c r="AD13976" s="99"/>
      <c r="AE13976" s="99"/>
      <c r="AF13976" s="99"/>
      <c r="AG13976" s="99"/>
      <c r="AH13976" s="31"/>
      <c r="AI13976" s="31"/>
      <c r="AJ13976" s="31"/>
      <c r="AK13976" s="31"/>
      <c r="AL13976" s="31"/>
      <c r="AO13976" s="376"/>
    </row>
    <row r="13977" spans="1:41" x14ac:dyDescent="0.25">
      <c r="A13977" s="44" t="s">
        <v>12401</v>
      </c>
      <c r="B13977" s="44" t="s">
        <v>12111</v>
      </c>
      <c r="C13977" s="45">
        <v>13.25</v>
      </c>
      <c r="D13977" s="45" t="s">
        <v>12549</v>
      </c>
      <c r="E13977" s="46">
        <v>47664</v>
      </c>
      <c r="F13977" s="45"/>
      <c r="G13977" s="93"/>
      <c r="H13977" s="93"/>
      <c r="I13977" s="99"/>
      <c r="J13977" s="99"/>
      <c r="K13977" s="99"/>
      <c r="L13977" s="99"/>
      <c r="M13977" s="99"/>
      <c r="N13977" s="99"/>
      <c r="O13977" s="99"/>
      <c r="P13977" s="99"/>
      <c r="Q13977" s="99"/>
      <c r="R13977" s="99"/>
      <c r="S13977" s="99"/>
      <c r="T13977" s="99"/>
      <c r="U13977" s="99"/>
      <c r="V13977" s="99"/>
      <c r="W13977" s="99"/>
      <c r="X13977" s="99"/>
      <c r="Y13977" s="99"/>
      <c r="Z13977" s="99"/>
      <c r="AA13977" s="99"/>
      <c r="AB13977" s="99"/>
      <c r="AC13977" s="99"/>
      <c r="AD13977" s="99"/>
      <c r="AE13977" s="99"/>
      <c r="AF13977" s="99"/>
      <c r="AG13977" s="99"/>
      <c r="AH13977" s="31"/>
      <c r="AI13977" s="31"/>
      <c r="AJ13977" s="31"/>
      <c r="AK13977" s="31"/>
      <c r="AL13977" s="31"/>
      <c r="AO13977" s="376"/>
    </row>
    <row r="13978" spans="1:41" x14ac:dyDescent="0.25">
      <c r="A13978" s="44" t="s">
        <v>12401</v>
      </c>
      <c r="B13978" s="44" t="s">
        <v>12119</v>
      </c>
      <c r="C13978" s="45">
        <v>15.25</v>
      </c>
      <c r="D13978" s="45" t="s">
        <v>12549</v>
      </c>
      <c r="E13978" s="46">
        <v>47664</v>
      </c>
      <c r="F13978" s="45"/>
      <c r="G13978" s="93"/>
      <c r="H13978" s="93"/>
      <c r="I13978" s="99"/>
      <c r="J13978" s="99"/>
      <c r="K13978" s="99"/>
      <c r="L13978" s="99"/>
      <c r="M13978" s="99"/>
      <c r="N13978" s="99"/>
      <c r="O13978" s="99"/>
      <c r="P13978" s="99"/>
      <c r="Q13978" s="99"/>
      <c r="R13978" s="99"/>
      <c r="S13978" s="99"/>
      <c r="T13978" s="99"/>
      <c r="U13978" s="99"/>
      <c r="V13978" s="99"/>
      <c r="W13978" s="99"/>
      <c r="X13978" s="99"/>
      <c r="Y13978" s="99"/>
      <c r="Z13978" s="99"/>
      <c r="AA13978" s="99"/>
      <c r="AB13978" s="99"/>
      <c r="AC13978" s="99"/>
      <c r="AD13978" s="99"/>
      <c r="AE13978" s="99"/>
      <c r="AF13978" s="99"/>
      <c r="AG13978" s="99"/>
      <c r="AH13978" s="31"/>
      <c r="AI13978" s="31"/>
      <c r="AJ13978" s="31"/>
      <c r="AK13978" s="31"/>
      <c r="AL13978" s="31"/>
      <c r="AO13978" s="376"/>
    </row>
    <row r="13979" spans="1:41" x14ac:dyDescent="0.25">
      <c r="A13979" s="44" t="s">
        <v>12401</v>
      </c>
      <c r="B13979" s="44" t="s">
        <v>13587</v>
      </c>
      <c r="C13979" s="45">
        <v>18.25</v>
      </c>
      <c r="D13979" s="45" t="s">
        <v>12549</v>
      </c>
      <c r="E13979" s="46">
        <v>47664</v>
      </c>
      <c r="F13979" s="45"/>
      <c r="G13979" s="93"/>
      <c r="H13979" s="93"/>
      <c r="I13979" s="99"/>
      <c r="J13979" s="99"/>
      <c r="K13979" s="99"/>
      <c r="L13979" s="99"/>
      <c r="M13979" s="99"/>
      <c r="N13979" s="99"/>
      <c r="O13979" s="99"/>
      <c r="P13979" s="99"/>
      <c r="Q13979" s="99"/>
      <c r="R13979" s="99"/>
      <c r="S13979" s="99"/>
      <c r="T13979" s="99"/>
      <c r="U13979" s="99"/>
      <c r="V13979" s="99"/>
      <c r="W13979" s="99"/>
      <c r="X13979" s="99"/>
      <c r="Y13979" s="99"/>
      <c r="Z13979" s="99"/>
      <c r="AA13979" s="99"/>
      <c r="AB13979" s="99"/>
      <c r="AC13979" s="99"/>
      <c r="AD13979" s="99"/>
      <c r="AE13979" s="99"/>
      <c r="AF13979" s="99"/>
      <c r="AG13979" s="99"/>
      <c r="AH13979" s="31"/>
      <c r="AI13979" s="31"/>
      <c r="AJ13979" s="31"/>
      <c r="AK13979" s="31"/>
      <c r="AL13979" s="31"/>
      <c r="AO13979" s="376"/>
    </row>
    <row r="13980" spans="1:41" x14ac:dyDescent="0.25">
      <c r="A13980" s="44" t="s">
        <v>12401</v>
      </c>
      <c r="B13980" s="44" t="s">
        <v>13591</v>
      </c>
      <c r="C13980" s="45">
        <v>22.25</v>
      </c>
      <c r="D13980" s="45" t="s">
        <v>12549</v>
      </c>
      <c r="E13980" s="46">
        <v>47664</v>
      </c>
      <c r="F13980" s="45"/>
      <c r="G13980" s="93"/>
      <c r="H13980" s="93"/>
      <c r="I13980" s="99"/>
      <c r="J13980" s="99"/>
      <c r="K13980" s="99"/>
      <c r="L13980" s="99"/>
      <c r="M13980" s="99"/>
      <c r="N13980" s="99"/>
      <c r="O13980" s="99"/>
      <c r="P13980" s="99"/>
      <c r="Q13980" s="99"/>
      <c r="R13980" s="99"/>
      <c r="S13980" s="99"/>
      <c r="T13980" s="99"/>
      <c r="U13980" s="99"/>
      <c r="V13980" s="99"/>
      <c r="W13980" s="99"/>
      <c r="X13980" s="99"/>
      <c r="Y13980" s="99"/>
      <c r="Z13980" s="99"/>
      <c r="AA13980" s="99"/>
      <c r="AB13980" s="99"/>
      <c r="AC13980" s="99"/>
      <c r="AD13980" s="99"/>
      <c r="AE13980" s="99"/>
      <c r="AF13980" s="99"/>
      <c r="AG13980" s="99"/>
      <c r="AH13980" s="31"/>
      <c r="AI13980" s="31"/>
      <c r="AJ13980" s="31"/>
      <c r="AK13980" s="31"/>
      <c r="AL13980" s="31"/>
      <c r="AO13980" s="376"/>
    </row>
    <row r="13981" spans="1:41" x14ac:dyDescent="0.25">
      <c r="A13981" s="44" t="s">
        <v>12401</v>
      </c>
      <c r="B13981" s="44" t="s">
        <v>12190</v>
      </c>
      <c r="C13981" s="45">
        <v>25.25</v>
      </c>
      <c r="D13981" s="45" t="s">
        <v>12549</v>
      </c>
      <c r="E13981" s="46">
        <v>47664</v>
      </c>
      <c r="F13981" s="45"/>
      <c r="G13981" s="93"/>
      <c r="H13981" s="93"/>
      <c r="I13981" s="99"/>
      <c r="J13981" s="99"/>
      <c r="K13981" s="99"/>
      <c r="L13981" s="99"/>
      <c r="M13981" s="99"/>
      <c r="N13981" s="99"/>
      <c r="O13981" s="99"/>
      <c r="P13981" s="99"/>
      <c r="Q13981" s="99"/>
      <c r="R13981" s="99"/>
      <c r="S13981" s="99"/>
      <c r="T13981" s="99"/>
      <c r="U13981" s="99"/>
      <c r="V13981" s="99"/>
      <c r="W13981" s="99"/>
      <c r="X13981" s="99"/>
      <c r="Y13981" s="99"/>
      <c r="Z13981" s="99"/>
      <c r="AA13981" s="99"/>
      <c r="AB13981" s="99"/>
      <c r="AC13981" s="99"/>
      <c r="AD13981" s="99"/>
      <c r="AE13981" s="99"/>
      <c r="AF13981" s="99"/>
      <c r="AG13981" s="99"/>
      <c r="AH13981" s="31"/>
      <c r="AI13981" s="31"/>
      <c r="AJ13981" s="31"/>
      <c r="AK13981" s="31"/>
      <c r="AL13981" s="31"/>
      <c r="AO13981" s="376"/>
    </row>
    <row r="13982" spans="1:41" x14ac:dyDescent="0.25">
      <c r="A13982" s="44" t="s">
        <v>11364</v>
      </c>
      <c r="B13982" s="131" t="s">
        <v>5783</v>
      </c>
      <c r="C13982" s="93" t="s">
        <v>5784</v>
      </c>
      <c r="D13982" s="93" t="s">
        <v>1201</v>
      </c>
      <c r="E13982" s="94">
        <v>46341</v>
      </c>
      <c r="F13982" s="93"/>
      <c r="G13982" s="93"/>
      <c r="H13982" s="93"/>
      <c r="I13982" s="99"/>
      <c r="J13982" s="99"/>
      <c r="K13982" s="99"/>
      <c r="L13982" s="99"/>
      <c r="M13982" s="99"/>
      <c r="N13982" s="99"/>
      <c r="O13982" s="99"/>
      <c r="P13982" s="99"/>
      <c r="Q13982" s="99"/>
      <c r="R13982" s="99"/>
      <c r="S13982" s="99"/>
      <c r="T13982" s="99"/>
      <c r="U13982" s="99"/>
      <c r="V13982" s="99"/>
      <c r="W13982" s="99"/>
      <c r="X13982" s="99"/>
      <c r="Y13982" s="99"/>
      <c r="Z13982" s="99"/>
      <c r="AA13982" s="99"/>
      <c r="AB13982" s="99"/>
      <c r="AC13982" s="99"/>
      <c r="AD13982" s="99"/>
      <c r="AE13982" s="99"/>
      <c r="AF13982" s="99"/>
      <c r="AG13982" s="99"/>
      <c r="AH13982" s="31"/>
      <c r="AI13982" s="31"/>
      <c r="AJ13982" s="31"/>
      <c r="AK13982" s="31"/>
      <c r="AL13982" s="31"/>
      <c r="AO13982" s="376"/>
    </row>
    <row r="13983" spans="1:41" x14ac:dyDescent="0.25">
      <c r="A13983" s="44" t="s">
        <v>11364</v>
      </c>
      <c r="B13983" s="44" t="s">
        <v>2227</v>
      </c>
      <c r="C13983" s="45" t="s">
        <v>2228</v>
      </c>
      <c r="D13983" s="45" t="s">
        <v>9895</v>
      </c>
      <c r="E13983" s="45" t="s">
        <v>4073</v>
      </c>
      <c r="F13983" s="93"/>
      <c r="G13983" s="93"/>
      <c r="H13983" s="93"/>
      <c r="I13983" s="99"/>
      <c r="J13983" s="99"/>
      <c r="K13983" s="99"/>
      <c r="L13983" s="99"/>
      <c r="M13983" s="99"/>
      <c r="N13983" s="99"/>
      <c r="O13983" s="99"/>
      <c r="P13983" s="99"/>
      <c r="Q13983" s="99"/>
      <c r="R13983" s="99"/>
      <c r="S13983" s="99"/>
      <c r="T13983" s="99"/>
      <c r="U13983" s="99"/>
      <c r="V13983" s="99"/>
      <c r="W13983" s="99"/>
      <c r="X13983" s="99"/>
      <c r="Y13983" s="99"/>
      <c r="Z13983" s="99"/>
      <c r="AA13983" s="99"/>
      <c r="AB13983" s="99"/>
      <c r="AC13983" s="99"/>
      <c r="AD13983" s="99"/>
      <c r="AE13983" s="99"/>
      <c r="AF13983" s="99"/>
      <c r="AG13983" s="99"/>
      <c r="AH13983" s="31"/>
      <c r="AI13983" s="31"/>
      <c r="AJ13983" s="31"/>
      <c r="AK13983" s="31"/>
      <c r="AL13983" s="31"/>
      <c r="AO13983" s="376"/>
    </row>
    <row r="13984" spans="1:41" x14ac:dyDescent="0.25">
      <c r="A13984" s="44" t="s">
        <v>11364</v>
      </c>
      <c r="B13984" s="44" t="s">
        <v>2232</v>
      </c>
      <c r="C13984" s="45" t="s">
        <v>2233</v>
      </c>
      <c r="D13984" s="45" t="s">
        <v>9895</v>
      </c>
      <c r="E13984" s="45" t="s">
        <v>7364</v>
      </c>
      <c r="F13984" s="93"/>
      <c r="G13984" s="93"/>
      <c r="H13984" s="93"/>
      <c r="I13984" s="99"/>
      <c r="J13984" s="99"/>
      <c r="K13984" s="99"/>
      <c r="L13984" s="99"/>
      <c r="M13984" s="99"/>
      <c r="N13984" s="99"/>
      <c r="O13984" s="99"/>
      <c r="P13984" s="99"/>
      <c r="Q13984" s="99"/>
      <c r="R13984" s="99"/>
      <c r="S13984" s="99"/>
      <c r="T13984" s="99"/>
      <c r="U13984" s="99"/>
      <c r="V13984" s="99"/>
      <c r="W13984" s="99"/>
      <c r="X13984" s="99"/>
      <c r="Y13984" s="99"/>
      <c r="Z13984" s="99"/>
      <c r="AA13984" s="99"/>
      <c r="AB13984" s="99"/>
      <c r="AC13984" s="99"/>
      <c r="AD13984" s="99"/>
      <c r="AE13984" s="99"/>
      <c r="AF13984" s="99"/>
      <c r="AG13984" s="99"/>
      <c r="AH13984" s="31"/>
      <c r="AI13984" s="31"/>
      <c r="AJ13984" s="31"/>
      <c r="AK13984" s="31"/>
      <c r="AL13984" s="31"/>
      <c r="AO13984" s="376"/>
    </row>
    <row r="13985" spans="1:41" x14ac:dyDescent="0.25">
      <c r="A13985" s="44" t="s">
        <v>11364</v>
      </c>
      <c r="B13985" s="44" t="s">
        <v>2529</v>
      </c>
      <c r="C13985" s="45" t="s">
        <v>14050</v>
      </c>
      <c r="D13985" s="45" t="s">
        <v>9895</v>
      </c>
      <c r="E13985" s="46">
        <v>47483</v>
      </c>
      <c r="F13985" s="93"/>
      <c r="G13985" s="93"/>
      <c r="H13985" s="93"/>
      <c r="I13985" s="99"/>
      <c r="J13985" s="99"/>
      <c r="K13985" s="99"/>
      <c r="L13985" s="99"/>
      <c r="M13985" s="99"/>
      <c r="N13985" s="99"/>
      <c r="O13985" s="99"/>
      <c r="P13985" s="99"/>
      <c r="Q13985" s="99"/>
      <c r="R13985" s="99"/>
      <c r="S13985" s="99"/>
      <c r="T13985" s="99"/>
      <c r="U13985" s="99"/>
      <c r="V13985" s="99"/>
      <c r="W13985" s="99"/>
      <c r="X13985" s="99"/>
      <c r="Y13985" s="99"/>
      <c r="Z13985" s="99"/>
      <c r="AA13985" s="99"/>
      <c r="AB13985" s="99"/>
      <c r="AC13985" s="99"/>
      <c r="AD13985" s="99"/>
      <c r="AE13985" s="99"/>
      <c r="AF13985" s="99"/>
      <c r="AG13985" s="99"/>
      <c r="AH13985" s="31"/>
      <c r="AI13985" s="31"/>
      <c r="AJ13985" s="31"/>
      <c r="AK13985" s="31"/>
      <c r="AL13985" s="31"/>
      <c r="AO13985" s="376"/>
    </row>
    <row r="13986" spans="1:41" x14ac:dyDescent="0.25">
      <c r="A13986" s="44" t="s">
        <v>11364</v>
      </c>
      <c r="B13986" s="44" t="s">
        <v>2576</v>
      </c>
      <c r="C13986" s="45" t="s">
        <v>2577</v>
      </c>
      <c r="D13986" s="45" t="s">
        <v>9895</v>
      </c>
      <c r="E13986" s="45" t="s">
        <v>2575</v>
      </c>
      <c r="F13986" s="93"/>
      <c r="G13986" s="93"/>
      <c r="H13986" s="93"/>
      <c r="I13986" s="99"/>
      <c r="J13986" s="99"/>
      <c r="K13986" s="99"/>
      <c r="L13986" s="99"/>
      <c r="M13986" s="99"/>
      <c r="N13986" s="99"/>
      <c r="O13986" s="99"/>
      <c r="P13986" s="99"/>
      <c r="Q13986" s="99"/>
      <c r="R13986" s="99"/>
      <c r="S13986" s="99"/>
      <c r="T13986" s="99"/>
      <c r="U13986" s="99"/>
      <c r="V13986" s="99"/>
      <c r="W13986" s="99"/>
      <c r="X13986" s="99"/>
      <c r="Y13986" s="99"/>
      <c r="Z13986" s="99"/>
      <c r="AA13986" s="99"/>
      <c r="AB13986" s="99"/>
      <c r="AC13986" s="99"/>
      <c r="AD13986" s="99"/>
      <c r="AE13986" s="99"/>
      <c r="AF13986" s="99"/>
      <c r="AG13986" s="99"/>
      <c r="AH13986" s="31"/>
      <c r="AI13986" s="31"/>
      <c r="AJ13986" s="31"/>
      <c r="AK13986" s="31"/>
      <c r="AL13986" s="31"/>
      <c r="AO13986" s="376"/>
    </row>
    <row r="13987" spans="1:41" x14ac:dyDescent="0.25">
      <c r="A13987" s="44" t="s">
        <v>11364</v>
      </c>
      <c r="B13987" s="44" t="s">
        <v>4064</v>
      </c>
      <c r="C13987" s="45" t="s">
        <v>4065</v>
      </c>
      <c r="D13987" s="45" t="s">
        <v>9895</v>
      </c>
      <c r="E13987" s="45" t="s">
        <v>4066</v>
      </c>
      <c r="F13987" s="93"/>
      <c r="G13987" s="93"/>
      <c r="H13987" s="93"/>
      <c r="I13987" s="99"/>
      <c r="J13987" s="99"/>
      <c r="K13987" s="99"/>
      <c r="L13987" s="99"/>
      <c r="M13987" s="99"/>
      <c r="N13987" s="99"/>
      <c r="O13987" s="99"/>
      <c r="P13987" s="99"/>
      <c r="Q13987" s="99"/>
      <c r="R13987" s="99"/>
      <c r="S13987" s="99"/>
      <c r="T13987" s="99"/>
      <c r="U13987" s="99"/>
      <c r="V13987" s="99"/>
      <c r="W13987" s="99"/>
      <c r="X13987" s="99"/>
      <c r="Y13987" s="99"/>
      <c r="Z13987" s="99"/>
      <c r="AA13987" s="99"/>
      <c r="AB13987" s="99"/>
      <c r="AC13987" s="99"/>
      <c r="AD13987" s="99"/>
      <c r="AE13987" s="99"/>
      <c r="AF13987" s="99"/>
      <c r="AG13987" s="99"/>
      <c r="AH13987" s="31"/>
      <c r="AI13987" s="31"/>
      <c r="AJ13987" s="31"/>
      <c r="AK13987" s="31"/>
      <c r="AL13987" s="31"/>
      <c r="AO13987" s="376"/>
    </row>
    <row r="13988" spans="1:41" x14ac:dyDescent="0.25">
      <c r="A13988" s="44" t="s">
        <v>11364</v>
      </c>
      <c r="B13988" s="44" t="s">
        <v>3156</v>
      </c>
      <c r="C13988" s="45" t="s">
        <v>4063</v>
      </c>
      <c r="D13988" s="45" t="s">
        <v>9895</v>
      </c>
      <c r="E13988" s="45" t="s">
        <v>4825</v>
      </c>
      <c r="F13988" s="93"/>
      <c r="G13988" s="93"/>
      <c r="H13988" s="93"/>
      <c r="I13988" s="99"/>
      <c r="J13988" s="99"/>
      <c r="K13988" s="99"/>
      <c r="L13988" s="99"/>
      <c r="M13988" s="99"/>
      <c r="N13988" s="99"/>
      <c r="O13988" s="99"/>
      <c r="P13988" s="99"/>
      <c r="Q13988" s="99"/>
      <c r="R13988" s="99"/>
      <c r="S13988" s="99"/>
      <c r="T13988" s="99"/>
      <c r="U13988" s="99"/>
      <c r="V13988" s="99"/>
      <c r="W13988" s="99"/>
      <c r="X13988" s="99"/>
      <c r="Y13988" s="99"/>
      <c r="Z13988" s="99"/>
      <c r="AA13988" s="99"/>
      <c r="AB13988" s="99"/>
      <c r="AC13988" s="99"/>
      <c r="AD13988" s="99"/>
      <c r="AE13988" s="99"/>
      <c r="AF13988" s="99"/>
      <c r="AG13988" s="99"/>
      <c r="AH13988" s="31"/>
      <c r="AI13988" s="31"/>
      <c r="AJ13988" s="31"/>
      <c r="AK13988" s="31"/>
      <c r="AL13988" s="31"/>
      <c r="AO13988" s="376"/>
    </row>
    <row r="13989" spans="1:41" x14ac:dyDescent="0.25">
      <c r="A13989" s="44" t="s">
        <v>11364</v>
      </c>
      <c r="B13989" s="44" t="s">
        <v>4078</v>
      </c>
      <c r="C13989" s="45" t="s">
        <v>4158</v>
      </c>
      <c r="D13989" s="45" t="s">
        <v>9895</v>
      </c>
      <c r="E13989" s="46">
        <v>46418</v>
      </c>
      <c r="F13989" s="93"/>
      <c r="G13989" s="93"/>
      <c r="H13989" s="93"/>
      <c r="I13989" s="99"/>
      <c r="J13989" s="99"/>
      <c r="K13989" s="99"/>
      <c r="L13989" s="99"/>
      <c r="M13989" s="99"/>
      <c r="N13989" s="99"/>
      <c r="O13989" s="99"/>
      <c r="P13989" s="99"/>
      <c r="Q13989" s="99"/>
      <c r="R13989" s="99"/>
      <c r="S13989" s="99"/>
      <c r="T13989" s="99"/>
      <c r="U13989" s="99"/>
      <c r="V13989" s="99"/>
      <c r="W13989" s="99"/>
      <c r="X13989" s="99"/>
      <c r="Y13989" s="99"/>
      <c r="Z13989" s="99"/>
      <c r="AA13989" s="99"/>
      <c r="AB13989" s="99"/>
      <c r="AC13989" s="99"/>
      <c r="AD13989" s="99"/>
      <c r="AE13989" s="99"/>
      <c r="AF13989" s="99"/>
      <c r="AG13989" s="99"/>
      <c r="AH13989" s="31"/>
      <c r="AI13989" s="31"/>
      <c r="AJ13989" s="31"/>
      <c r="AK13989" s="31"/>
      <c r="AL13989" s="31"/>
      <c r="AO13989" s="376"/>
    </row>
    <row r="13990" spans="1:41" x14ac:dyDescent="0.25">
      <c r="A13990" s="44" t="s">
        <v>11364</v>
      </c>
      <c r="B13990" s="44" t="s">
        <v>4950</v>
      </c>
      <c r="C13990" s="45" t="s">
        <v>4951</v>
      </c>
      <c r="D13990" s="45" t="s">
        <v>9895</v>
      </c>
      <c r="E13990" s="45" t="s">
        <v>6713</v>
      </c>
      <c r="F13990" s="93"/>
      <c r="G13990" s="93"/>
      <c r="H13990" s="93"/>
      <c r="I13990" s="99"/>
      <c r="J13990" s="99"/>
      <c r="K13990" s="99"/>
      <c r="L13990" s="99"/>
      <c r="M13990" s="99"/>
      <c r="N13990" s="99"/>
      <c r="O13990" s="99"/>
      <c r="P13990" s="99"/>
      <c r="Q13990" s="99"/>
      <c r="R13990" s="99"/>
      <c r="S13990" s="99"/>
      <c r="T13990" s="99"/>
      <c r="U13990" s="99"/>
      <c r="V13990" s="99"/>
      <c r="W13990" s="99"/>
      <c r="X13990" s="99"/>
      <c r="Y13990" s="99"/>
      <c r="Z13990" s="99"/>
      <c r="AA13990" s="99"/>
      <c r="AB13990" s="99"/>
      <c r="AC13990" s="99"/>
      <c r="AD13990" s="99"/>
      <c r="AE13990" s="99"/>
      <c r="AF13990" s="99"/>
      <c r="AG13990" s="99"/>
      <c r="AH13990" s="31"/>
      <c r="AI13990" s="31"/>
      <c r="AJ13990" s="31"/>
      <c r="AK13990" s="31"/>
      <c r="AL13990" s="31"/>
      <c r="AO13990" s="376"/>
    </row>
    <row r="13991" spans="1:41" x14ac:dyDescent="0.25">
      <c r="A13991" s="44" t="s">
        <v>11364</v>
      </c>
      <c r="B13991" s="44" t="s">
        <v>8300</v>
      </c>
      <c r="C13991" s="45" t="s">
        <v>8305</v>
      </c>
      <c r="D13991" s="45" t="s">
        <v>9895</v>
      </c>
      <c r="E13991" s="45" t="s">
        <v>2538</v>
      </c>
      <c r="F13991" s="93"/>
      <c r="G13991" s="93"/>
      <c r="H13991" s="93"/>
      <c r="I13991" s="99"/>
      <c r="J13991" s="99"/>
      <c r="K13991" s="99"/>
      <c r="L13991" s="99"/>
      <c r="M13991" s="99"/>
      <c r="N13991" s="99"/>
      <c r="O13991" s="99"/>
      <c r="P13991" s="99"/>
      <c r="Q13991" s="99"/>
      <c r="R13991" s="99"/>
      <c r="S13991" s="99"/>
      <c r="T13991" s="99"/>
      <c r="U13991" s="99"/>
      <c r="V13991" s="99"/>
      <c r="W13991" s="99"/>
      <c r="X13991" s="99"/>
      <c r="Y13991" s="99"/>
      <c r="Z13991" s="99"/>
      <c r="AA13991" s="99"/>
      <c r="AB13991" s="99"/>
      <c r="AC13991" s="99"/>
      <c r="AD13991" s="99"/>
      <c r="AE13991" s="99"/>
      <c r="AF13991" s="99"/>
      <c r="AG13991" s="99"/>
      <c r="AH13991" s="31"/>
      <c r="AI13991" s="31"/>
      <c r="AJ13991" s="31"/>
      <c r="AK13991" s="31"/>
      <c r="AL13991" s="31"/>
      <c r="AO13991" s="376"/>
    </row>
    <row r="13992" spans="1:41" x14ac:dyDescent="0.25">
      <c r="A13992" s="44" t="s">
        <v>20593</v>
      </c>
      <c r="B13992" s="44" t="s">
        <v>5576</v>
      </c>
      <c r="C13992" s="45" t="s">
        <v>14272</v>
      </c>
      <c r="D13992" s="32" t="s">
        <v>5559</v>
      </c>
      <c r="E13992" s="45" t="s">
        <v>20860</v>
      </c>
      <c r="F13992" s="32"/>
      <c r="G13992" s="32"/>
      <c r="H13992" s="32"/>
      <c r="I13992" s="31"/>
      <c r="J13992" s="31"/>
      <c r="K13992" s="31"/>
      <c r="L13992" s="31"/>
      <c r="M13992" s="31"/>
      <c r="N13992" s="31"/>
      <c r="O13992" s="31"/>
      <c r="P13992" s="31"/>
      <c r="Q13992" s="31"/>
      <c r="R13992" s="31"/>
      <c r="S13992" s="31"/>
      <c r="T13992" s="31"/>
      <c r="U13992" s="31"/>
      <c r="V13992" s="31"/>
      <c r="W13992" s="31"/>
      <c r="X13992" s="31"/>
      <c r="Y13992" s="31"/>
      <c r="Z13992" s="31"/>
      <c r="AA13992" s="31"/>
      <c r="AB13992" s="31"/>
      <c r="AC13992" s="31"/>
      <c r="AD13992" s="31"/>
      <c r="AE13992" s="31"/>
      <c r="AF13992" s="31"/>
      <c r="AG13992" s="31"/>
      <c r="AH13992" s="31"/>
      <c r="AI13992" s="31"/>
      <c r="AJ13992" s="31"/>
      <c r="AK13992" s="31"/>
      <c r="AL13992" s="31"/>
      <c r="AO13992" s="376"/>
    </row>
    <row r="13993" spans="1:41" x14ac:dyDescent="0.25">
      <c r="A13993" s="44" t="s">
        <v>16813</v>
      </c>
      <c r="B13993" s="44" t="s">
        <v>16814</v>
      </c>
      <c r="C13993" s="45" t="s">
        <v>17070</v>
      </c>
      <c r="D13993" s="367" t="s">
        <v>3696</v>
      </c>
      <c r="E13993" s="328">
        <f>DATE(2029,10,27)</f>
        <v>47418</v>
      </c>
      <c r="F13993" s="32"/>
      <c r="G13993" s="32"/>
      <c r="H13993" s="32"/>
      <c r="I13993" s="31"/>
      <c r="J13993" s="31"/>
      <c r="K13993" s="31"/>
      <c r="L13993" s="31"/>
      <c r="M13993" s="31"/>
      <c r="N13993" s="31"/>
      <c r="O13993" s="31"/>
      <c r="P13993" s="31"/>
      <c r="Q13993" s="31"/>
      <c r="R13993" s="31"/>
      <c r="S13993" s="31"/>
      <c r="T13993" s="31"/>
      <c r="U13993" s="31"/>
      <c r="V13993" s="31"/>
      <c r="W13993" s="31"/>
      <c r="X13993" s="31"/>
      <c r="Y13993" s="31"/>
      <c r="Z13993" s="31"/>
      <c r="AA13993" s="31"/>
      <c r="AB13993" s="31"/>
      <c r="AC13993" s="31"/>
      <c r="AD13993" s="31"/>
      <c r="AE13993" s="31"/>
      <c r="AF13993" s="31"/>
      <c r="AG13993" s="31"/>
      <c r="AH13993" s="31"/>
      <c r="AI13993" s="31"/>
      <c r="AJ13993" s="31"/>
      <c r="AK13993" s="31"/>
      <c r="AL13993" s="31"/>
      <c r="AO13993" s="376"/>
    </row>
    <row r="13994" spans="1:41" x14ac:dyDescent="0.3">
      <c r="A13994" s="333" t="s">
        <v>16222</v>
      </c>
      <c r="B13994" s="333" t="s">
        <v>4812</v>
      </c>
      <c r="C13994" s="125" t="s">
        <v>16162</v>
      </c>
      <c r="D13994" s="32" t="s">
        <v>20309</v>
      </c>
      <c r="E13994" s="125" t="s">
        <v>4972</v>
      </c>
      <c r="F13994" s="125" t="s">
        <v>1189</v>
      </c>
      <c r="G13994" s="125" t="s">
        <v>1190</v>
      </c>
      <c r="AO13994" s="376"/>
    </row>
    <row r="13995" spans="1:41" x14ac:dyDescent="0.3">
      <c r="A13995" s="58" t="s">
        <v>1252</v>
      </c>
      <c r="B13995" s="58" t="s">
        <v>3909</v>
      </c>
      <c r="C13995" s="62">
        <v>23022</v>
      </c>
      <c r="D13995" s="62" t="s">
        <v>20886</v>
      </c>
      <c r="E13995" s="60">
        <v>46630</v>
      </c>
      <c r="F13995" s="32"/>
      <c r="G13995" s="32"/>
      <c r="H13995" s="32"/>
      <c r="I13995" s="31"/>
      <c r="J13995" s="31"/>
      <c r="K13995" s="31"/>
      <c r="L13995" s="31"/>
      <c r="M13995" s="31"/>
      <c r="N13995" s="31"/>
      <c r="O13995" s="31"/>
      <c r="P13995" s="31"/>
      <c r="Q13995" s="31"/>
      <c r="R13995" s="31"/>
      <c r="S13995" s="31"/>
      <c r="T13995" s="31"/>
      <c r="U13995" s="31"/>
      <c r="V13995" s="31"/>
      <c r="W13995" s="31"/>
      <c r="X13995" s="31"/>
      <c r="Y13995" s="31"/>
      <c r="Z13995" s="31"/>
      <c r="AA13995" s="31"/>
      <c r="AB13995" s="31"/>
      <c r="AC13995" s="31"/>
      <c r="AD13995" s="31"/>
      <c r="AE13995" s="31"/>
      <c r="AF13995" s="31"/>
      <c r="AG13995" s="31"/>
      <c r="AH13995" s="31"/>
      <c r="AI13995" s="31"/>
      <c r="AJ13995" s="31"/>
      <c r="AK13995" s="31"/>
      <c r="AL13995" s="31"/>
      <c r="AO13995" s="376"/>
    </row>
    <row r="13996" spans="1:41" x14ac:dyDescent="0.25">
      <c r="A13996" s="44" t="s">
        <v>12402</v>
      </c>
      <c r="B13996" s="44" t="s">
        <v>12102</v>
      </c>
      <c r="C13996" s="45">
        <v>21.25</v>
      </c>
      <c r="D13996" s="45" t="s">
        <v>12549</v>
      </c>
      <c r="E13996" s="46">
        <v>47664</v>
      </c>
      <c r="F13996" s="45"/>
      <c r="G13996" s="93"/>
      <c r="H13996" s="93"/>
      <c r="I13996" s="99"/>
      <c r="J13996" s="99"/>
      <c r="K13996" s="99"/>
      <c r="L13996" s="99"/>
      <c r="M13996" s="99"/>
      <c r="N13996" s="99"/>
      <c r="O13996" s="99"/>
      <c r="P13996" s="99"/>
      <c r="Q13996" s="99"/>
      <c r="R13996" s="99"/>
      <c r="S13996" s="99"/>
      <c r="T13996" s="99"/>
      <c r="U13996" s="99"/>
      <c r="V13996" s="99"/>
      <c r="W13996" s="99"/>
      <c r="X13996" s="99"/>
      <c r="Y13996" s="99"/>
      <c r="Z13996" s="99"/>
      <c r="AA13996" s="99"/>
      <c r="AB13996" s="99"/>
      <c r="AC13996" s="99"/>
      <c r="AD13996" s="99"/>
      <c r="AE13996" s="99"/>
      <c r="AF13996" s="99"/>
      <c r="AG13996" s="99"/>
      <c r="AH13996" s="31"/>
      <c r="AI13996" s="31"/>
      <c r="AJ13996" s="31"/>
      <c r="AK13996" s="31"/>
      <c r="AL13996" s="31"/>
      <c r="AO13996" s="376"/>
    </row>
    <row r="13997" spans="1:41" x14ac:dyDescent="0.25">
      <c r="A13997" s="44" t="s">
        <v>1642</v>
      </c>
      <c r="B13997" s="44" t="s">
        <v>2350</v>
      </c>
      <c r="C13997" s="45">
        <v>230105</v>
      </c>
      <c r="D13997" s="45" t="s">
        <v>11363</v>
      </c>
      <c r="E13997" s="45" t="s">
        <v>5265</v>
      </c>
      <c r="AO13997" s="376"/>
    </row>
    <row r="13998" spans="1:41" x14ac:dyDescent="0.25">
      <c r="A13998" s="44" t="s">
        <v>6533</v>
      </c>
      <c r="B13998" s="44" t="s">
        <v>5321</v>
      </c>
      <c r="C13998" s="45">
        <v>23010401</v>
      </c>
      <c r="D13998" s="45" t="s">
        <v>11363</v>
      </c>
      <c r="E13998" s="45" t="s">
        <v>5322</v>
      </c>
      <c r="AO13998" s="376"/>
    </row>
    <row r="13999" spans="1:41" x14ac:dyDescent="0.25">
      <c r="A13999" s="44" t="s">
        <v>6533</v>
      </c>
      <c r="B13999" s="44" t="s">
        <v>3176</v>
      </c>
      <c r="C13999" s="45">
        <v>23010402</v>
      </c>
      <c r="D13999" s="45" t="s">
        <v>11363</v>
      </c>
      <c r="E13999" s="45" t="s">
        <v>5322</v>
      </c>
      <c r="AO13999" s="376"/>
    </row>
    <row r="14000" spans="1:41" x14ac:dyDescent="0.25">
      <c r="A14000" s="44" t="s">
        <v>6724</v>
      </c>
      <c r="B14000" s="44" t="s">
        <v>7586</v>
      </c>
      <c r="C14000" s="45" t="s">
        <v>6725</v>
      </c>
      <c r="D14000" s="45" t="s">
        <v>11204</v>
      </c>
      <c r="E14000" s="45" t="s">
        <v>7871</v>
      </c>
      <c r="F14000" s="93"/>
      <c r="G14000" s="93"/>
      <c r="H14000" s="93"/>
      <c r="I14000" s="99"/>
      <c r="J14000" s="99"/>
      <c r="K14000" s="99"/>
      <c r="L14000" s="99"/>
      <c r="M14000" s="99"/>
      <c r="N14000" s="99"/>
      <c r="O14000" s="99"/>
      <c r="P14000" s="99"/>
      <c r="Q14000" s="99"/>
      <c r="R14000" s="99"/>
      <c r="S14000" s="99"/>
      <c r="T14000" s="99"/>
      <c r="U14000" s="99"/>
      <c r="V14000" s="99"/>
      <c r="W14000" s="99"/>
      <c r="X14000" s="99"/>
      <c r="Y14000" s="99"/>
      <c r="Z14000" s="99"/>
      <c r="AA14000" s="99"/>
      <c r="AB14000" s="99"/>
      <c r="AC14000" s="99"/>
      <c r="AD14000" s="99"/>
      <c r="AE14000" s="99"/>
      <c r="AF14000" s="99"/>
      <c r="AG14000" s="99"/>
      <c r="AH14000" s="31"/>
      <c r="AI14000" s="31"/>
      <c r="AJ14000" s="31"/>
      <c r="AK14000" s="31"/>
      <c r="AL14000" s="31"/>
      <c r="AO14000" s="376"/>
    </row>
    <row r="14001" spans="1:41" x14ac:dyDescent="0.25">
      <c r="A14001" s="44" t="s">
        <v>6724</v>
      </c>
      <c r="B14001" s="44" t="s">
        <v>7586</v>
      </c>
      <c r="C14001" s="45" t="s">
        <v>6725</v>
      </c>
      <c r="D14001" s="93" t="s">
        <v>17443</v>
      </c>
      <c r="E14001" s="45" t="s">
        <v>7871</v>
      </c>
      <c r="F14001" s="93"/>
      <c r="G14001" s="93"/>
      <c r="H14001" s="93"/>
      <c r="I14001" s="99"/>
      <c r="J14001" s="99"/>
      <c r="K14001" s="99"/>
      <c r="L14001" s="99"/>
      <c r="M14001" s="99"/>
      <c r="N14001" s="99"/>
      <c r="O14001" s="99"/>
      <c r="P14001" s="99"/>
      <c r="Q14001" s="99"/>
      <c r="R14001" s="99"/>
      <c r="S14001" s="99"/>
      <c r="T14001" s="99"/>
      <c r="U14001" s="99"/>
      <c r="V14001" s="99"/>
      <c r="W14001" s="99"/>
      <c r="X14001" s="99"/>
      <c r="Y14001" s="99"/>
      <c r="Z14001" s="99"/>
      <c r="AA14001" s="99"/>
      <c r="AB14001" s="99"/>
      <c r="AC14001" s="99"/>
      <c r="AD14001" s="99"/>
      <c r="AE14001" s="99"/>
      <c r="AF14001" s="99"/>
      <c r="AG14001" s="99"/>
      <c r="AH14001" s="31"/>
      <c r="AI14001" s="31"/>
      <c r="AJ14001" s="31"/>
      <c r="AK14001" s="31"/>
      <c r="AL14001" s="31"/>
      <c r="AO14001" s="376"/>
    </row>
    <row r="14002" spans="1:41" x14ac:dyDescent="0.25">
      <c r="A14002" s="44" t="s">
        <v>6724</v>
      </c>
      <c r="B14002" s="44" t="s">
        <v>7586</v>
      </c>
      <c r="C14002" s="45" t="s">
        <v>6725</v>
      </c>
      <c r="D14002" s="45" t="s">
        <v>9895</v>
      </c>
      <c r="E14002" s="45" t="s">
        <v>4823</v>
      </c>
      <c r="F14002" s="93"/>
      <c r="G14002" s="93"/>
      <c r="H14002" s="93"/>
      <c r="I14002" s="99"/>
      <c r="J14002" s="99"/>
      <c r="K14002" s="99"/>
      <c r="L14002" s="99"/>
      <c r="M14002" s="99"/>
      <c r="N14002" s="99"/>
      <c r="O14002" s="99"/>
      <c r="P14002" s="99"/>
      <c r="Q14002" s="99"/>
      <c r="R14002" s="99"/>
      <c r="S14002" s="99"/>
      <c r="T14002" s="99"/>
      <c r="U14002" s="99"/>
      <c r="V14002" s="99"/>
      <c r="W14002" s="99"/>
      <c r="X14002" s="99"/>
      <c r="Y14002" s="99"/>
      <c r="Z14002" s="99"/>
      <c r="AA14002" s="99"/>
      <c r="AB14002" s="99"/>
      <c r="AC14002" s="99"/>
      <c r="AD14002" s="99"/>
      <c r="AE14002" s="99"/>
      <c r="AF14002" s="99"/>
      <c r="AG14002" s="99"/>
      <c r="AH14002" s="31"/>
      <c r="AI14002" s="31"/>
      <c r="AJ14002" s="31"/>
      <c r="AK14002" s="31"/>
      <c r="AL14002" s="31"/>
      <c r="AO14002" s="376"/>
    </row>
    <row r="14003" spans="1:41" x14ac:dyDescent="0.25">
      <c r="A14003" s="44" t="s">
        <v>8923</v>
      </c>
      <c r="B14003" s="44" t="s">
        <v>14851</v>
      </c>
      <c r="C14003" s="45" t="s">
        <v>17071</v>
      </c>
      <c r="D14003" s="367" t="s">
        <v>3696</v>
      </c>
      <c r="E14003" s="328">
        <f>DATE(2029,7,17)</f>
        <v>47316</v>
      </c>
      <c r="F14003" s="32"/>
      <c r="G14003" s="32"/>
      <c r="H14003" s="32"/>
      <c r="I14003" s="31"/>
      <c r="J14003" s="31"/>
      <c r="K14003" s="31"/>
      <c r="L14003" s="31"/>
      <c r="M14003" s="31"/>
      <c r="N14003" s="31"/>
      <c r="O14003" s="31"/>
      <c r="P14003" s="31"/>
      <c r="Q14003" s="31"/>
      <c r="R14003" s="31"/>
      <c r="S14003" s="31"/>
      <c r="T14003" s="31"/>
      <c r="U14003" s="31"/>
      <c r="V14003" s="31"/>
      <c r="W14003" s="31"/>
      <c r="X14003" s="31"/>
      <c r="Y14003" s="31"/>
      <c r="Z14003" s="31"/>
      <c r="AA14003" s="31"/>
      <c r="AB14003" s="31"/>
      <c r="AC14003" s="31"/>
      <c r="AD14003" s="31"/>
      <c r="AE14003" s="31"/>
      <c r="AF14003" s="31"/>
      <c r="AG14003" s="31"/>
      <c r="AH14003" s="31"/>
      <c r="AI14003" s="31"/>
      <c r="AJ14003" s="31"/>
      <c r="AK14003" s="31"/>
      <c r="AL14003" s="31"/>
      <c r="AO14003" s="376"/>
    </row>
    <row r="14004" spans="1:41" x14ac:dyDescent="0.25">
      <c r="A14004" s="44" t="s">
        <v>8923</v>
      </c>
      <c r="B14004" s="44" t="s">
        <v>15090</v>
      </c>
      <c r="C14004" s="45" t="s">
        <v>11833</v>
      </c>
      <c r="D14004" s="367" t="s">
        <v>3696</v>
      </c>
      <c r="E14004" s="328">
        <f>DATE(2028,10,24)</f>
        <v>47050</v>
      </c>
      <c r="F14004" s="32"/>
      <c r="G14004" s="32"/>
      <c r="H14004" s="32"/>
      <c r="I14004" s="31"/>
      <c r="J14004" s="31"/>
      <c r="K14004" s="31"/>
      <c r="L14004" s="31"/>
      <c r="M14004" s="31"/>
      <c r="N14004" s="31"/>
      <c r="O14004" s="31"/>
      <c r="P14004" s="31"/>
      <c r="Q14004" s="31"/>
      <c r="R14004" s="31"/>
      <c r="S14004" s="31"/>
      <c r="T14004" s="31"/>
      <c r="U14004" s="31"/>
      <c r="V14004" s="31"/>
      <c r="W14004" s="31"/>
      <c r="X14004" s="31"/>
      <c r="Y14004" s="31"/>
      <c r="Z14004" s="31"/>
      <c r="AA14004" s="31"/>
      <c r="AB14004" s="31"/>
      <c r="AC14004" s="31"/>
      <c r="AD14004" s="31"/>
      <c r="AE14004" s="31"/>
      <c r="AF14004" s="31"/>
      <c r="AG14004" s="31"/>
      <c r="AH14004" s="31"/>
      <c r="AI14004" s="31"/>
      <c r="AJ14004" s="31"/>
      <c r="AK14004" s="31"/>
      <c r="AL14004" s="31"/>
      <c r="AO14004" s="376"/>
    </row>
    <row r="14005" spans="1:41" x14ac:dyDescent="0.25">
      <c r="A14005" s="44" t="s">
        <v>8923</v>
      </c>
      <c r="B14005" s="44" t="s">
        <v>15091</v>
      </c>
      <c r="C14005" s="45" t="s">
        <v>11832</v>
      </c>
      <c r="D14005" s="367" t="s">
        <v>3696</v>
      </c>
      <c r="E14005" s="328">
        <f>DATE(2028,10,25)</f>
        <v>47051</v>
      </c>
      <c r="F14005" s="32"/>
      <c r="G14005" s="32"/>
      <c r="H14005" s="32"/>
      <c r="I14005" s="31"/>
      <c r="J14005" s="31"/>
      <c r="K14005" s="31"/>
      <c r="L14005" s="31"/>
      <c r="M14005" s="31"/>
      <c r="N14005" s="31"/>
      <c r="O14005" s="31"/>
      <c r="P14005" s="31"/>
      <c r="Q14005" s="31"/>
      <c r="R14005" s="31"/>
      <c r="S14005" s="31"/>
      <c r="T14005" s="31"/>
      <c r="U14005" s="31"/>
      <c r="V14005" s="31"/>
      <c r="W14005" s="31"/>
      <c r="X14005" s="31"/>
      <c r="Y14005" s="31"/>
      <c r="Z14005" s="31"/>
      <c r="AA14005" s="31"/>
      <c r="AB14005" s="31"/>
      <c r="AC14005" s="31"/>
      <c r="AD14005" s="31"/>
      <c r="AE14005" s="31"/>
      <c r="AF14005" s="31"/>
      <c r="AG14005" s="31"/>
      <c r="AH14005" s="31"/>
      <c r="AI14005" s="31"/>
      <c r="AJ14005" s="31"/>
      <c r="AK14005" s="31"/>
      <c r="AL14005" s="31"/>
      <c r="AO14005" s="376"/>
    </row>
    <row r="14006" spans="1:41" x14ac:dyDescent="0.25">
      <c r="A14006" s="44" t="s">
        <v>7990</v>
      </c>
      <c r="B14006" s="44" t="s">
        <v>21356</v>
      </c>
      <c r="C14006" s="45" t="s">
        <v>7984</v>
      </c>
      <c r="D14006" s="45" t="s">
        <v>21447</v>
      </c>
      <c r="E14006" s="46">
        <v>46326</v>
      </c>
      <c r="AO14006" s="376"/>
    </row>
    <row r="14007" spans="1:41" x14ac:dyDescent="0.25">
      <c r="A14007" s="44" t="s">
        <v>7990</v>
      </c>
      <c r="B14007" s="44" t="s">
        <v>21356</v>
      </c>
      <c r="C14007" s="45" t="s">
        <v>21357</v>
      </c>
      <c r="D14007" s="45" t="s">
        <v>21447</v>
      </c>
      <c r="E14007" s="46">
        <v>46691</v>
      </c>
      <c r="AO14007" s="376"/>
    </row>
    <row r="14008" spans="1:41" x14ac:dyDescent="0.25">
      <c r="A14008" s="44" t="s">
        <v>16492</v>
      </c>
      <c r="B14008" s="44" t="s">
        <v>21362</v>
      </c>
      <c r="C14008" s="45" t="s">
        <v>16468</v>
      </c>
      <c r="D14008" s="45" t="s">
        <v>21447</v>
      </c>
      <c r="E14008" s="46">
        <v>46752</v>
      </c>
      <c r="AO14008" s="376"/>
    </row>
    <row r="14009" spans="1:41" x14ac:dyDescent="0.25">
      <c r="A14009" s="44" t="s">
        <v>803</v>
      </c>
      <c r="B14009" s="92" t="s">
        <v>9602</v>
      </c>
      <c r="C14009" s="45" t="s">
        <v>9338</v>
      </c>
      <c r="D14009" s="93" t="s">
        <v>9601</v>
      </c>
      <c r="E14009" s="94">
        <v>46568</v>
      </c>
      <c r="F14009" s="93"/>
      <c r="G14009" s="93"/>
      <c r="H14009" s="93"/>
      <c r="I14009" s="99"/>
      <c r="J14009" s="99"/>
      <c r="K14009" s="99"/>
      <c r="L14009" s="99"/>
      <c r="M14009" s="99"/>
      <c r="N14009" s="99"/>
      <c r="O14009" s="99"/>
      <c r="P14009" s="99"/>
      <c r="Q14009" s="99"/>
      <c r="R14009" s="99"/>
      <c r="S14009" s="99"/>
      <c r="T14009" s="99"/>
      <c r="U14009" s="99"/>
      <c r="V14009" s="99"/>
      <c r="W14009" s="99"/>
      <c r="X14009" s="99"/>
      <c r="Y14009" s="99"/>
      <c r="Z14009" s="99"/>
      <c r="AA14009" s="99"/>
      <c r="AB14009" s="99"/>
      <c r="AC14009" s="99"/>
      <c r="AD14009" s="99"/>
      <c r="AE14009" s="99"/>
      <c r="AF14009" s="99"/>
      <c r="AG14009" s="99"/>
      <c r="AH14009" s="31"/>
      <c r="AI14009" s="31"/>
      <c r="AJ14009" s="31"/>
      <c r="AK14009" s="31"/>
      <c r="AL14009" s="31"/>
      <c r="AO14009" s="376"/>
    </row>
    <row r="14010" spans="1:41" x14ac:dyDescent="0.25">
      <c r="A14010" s="44" t="s">
        <v>804</v>
      </c>
      <c r="B14010" s="44" t="s">
        <v>3475</v>
      </c>
      <c r="C14010" s="45">
        <v>230301</v>
      </c>
      <c r="D14010" s="45" t="s">
        <v>11363</v>
      </c>
      <c r="E14010" s="45" t="s">
        <v>5265</v>
      </c>
      <c r="AO14010" s="376"/>
    </row>
    <row r="14011" spans="1:41" x14ac:dyDescent="0.25">
      <c r="A14011" s="44" t="s">
        <v>18191</v>
      </c>
      <c r="B14011" s="44" t="s">
        <v>3475</v>
      </c>
      <c r="C14011" s="45">
        <v>250303</v>
      </c>
      <c r="D14011" s="45" t="s">
        <v>11363</v>
      </c>
      <c r="E14011" s="45" t="s">
        <v>11887</v>
      </c>
      <c r="AO14011" s="376"/>
    </row>
    <row r="14012" spans="1:41" x14ac:dyDescent="0.3">
      <c r="A14012" s="333" t="s">
        <v>1085</v>
      </c>
      <c r="B14012" s="333" t="s">
        <v>1157</v>
      </c>
      <c r="C14012" s="125" t="s">
        <v>13318</v>
      </c>
      <c r="D14012" s="32" t="s">
        <v>20309</v>
      </c>
      <c r="E14012" s="125" t="s">
        <v>12551</v>
      </c>
      <c r="F14012" s="125" t="s">
        <v>1189</v>
      </c>
      <c r="G14012" s="125" t="s">
        <v>1190</v>
      </c>
      <c r="AO14012" s="376"/>
    </row>
    <row r="14013" spans="1:41" x14ac:dyDescent="0.25">
      <c r="A14013" s="44" t="s">
        <v>10673</v>
      </c>
      <c r="B14013" s="44" t="s">
        <v>10347</v>
      </c>
      <c r="C14013" s="45">
        <v>240402</v>
      </c>
      <c r="D14013" s="45" t="s">
        <v>11363</v>
      </c>
      <c r="E14013" s="45" t="s">
        <v>5037</v>
      </c>
      <c r="AO14013" s="376"/>
    </row>
    <row r="14014" spans="1:41" x14ac:dyDescent="0.25">
      <c r="A14014" s="44" t="s">
        <v>18192</v>
      </c>
      <c r="B14014" s="44" t="s">
        <v>3475</v>
      </c>
      <c r="C14014" s="45">
        <v>250303</v>
      </c>
      <c r="D14014" s="45" t="s">
        <v>11363</v>
      </c>
      <c r="E14014" s="45" t="s">
        <v>11887</v>
      </c>
      <c r="AO14014" s="376"/>
    </row>
    <row r="14015" spans="1:41" x14ac:dyDescent="0.25">
      <c r="A14015" s="44" t="s">
        <v>2428</v>
      </c>
      <c r="B14015" s="44" t="s">
        <v>3475</v>
      </c>
      <c r="C14015" s="45">
        <v>230301</v>
      </c>
      <c r="D14015" s="45" t="s">
        <v>11363</v>
      </c>
      <c r="E14015" s="45" t="s">
        <v>5265</v>
      </c>
      <c r="AO14015" s="376"/>
    </row>
    <row r="14016" spans="1:41" x14ac:dyDescent="0.25">
      <c r="A14016" s="44" t="s">
        <v>18193</v>
      </c>
      <c r="B14016" s="44" t="s">
        <v>3475</v>
      </c>
      <c r="C14016" s="45">
        <v>230301</v>
      </c>
      <c r="D14016" s="45" t="s">
        <v>11363</v>
      </c>
      <c r="E14016" s="45" t="s">
        <v>5265</v>
      </c>
      <c r="AO14016" s="376"/>
    </row>
    <row r="14017" spans="1:41" x14ac:dyDescent="0.25">
      <c r="A14017" s="44" t="s">
        <v>18194</v>
      </c>
      <c r="B14017" s="44" t="s">
        <v>3475</v>
      </c>
      <c r="C14017" s="45">
        <v>230301</v>
      </c>
      <c r="D14017" s="45" t="s">
        <v>11363</v>
      </c>
      <c r="E14017" s="45" t="s">
        <v>5265</v>
      </c>
      <c r="AO14017" s="376"/>
    </row>
    <row r="14018" spans="1:41" x14ac:dyDescent="0.3">
      <c r="A14018" s="333" t="s">
        <v>19024</v>
      </c>
      <c r="B14018" s="333" t="s">
        <v>1170</v>
      </c>
      <c r="C14018" s="125" t="s">
        <v>19097</v>
      </c>
      <c r="D14018" s="32" t="s">
        <v>20309</v>
      </c>
      <c r="E14018" s="125" t="s">
        <v>9249</v>
      </c>
      <c r="F14018" s="125" t="s">
        <v>1189</v>
      </c>
      <c r="G14018" s="125" t="s">
        <v>1190</v>
      </c>
      <c r="AO14018" s="376"/>
    </row>
    <row r="14019" spans="1:41" x14ac:dyDescent="0.3">
      <c r="A14019" s="333" t="s">
        <v>12908</v>
      </c>
      <c r="B14019" s="333" t="s">
        <v>1157</v>
      </c>
      <c r="C14019" s="125" t="s">
        <v>13318</v>
      </c>
      <c r="D14019" s="32" t="s">
        <v>20309</v>
      </c>
      <c r="E14019" s="125" t="s">
        <v>12551</v>
      </c>
      <c r="F14019" s="125" t="s">
        <v>1189</v>
      </c>
      <c r="G14019" s="125" t="s">
        <v>1190</v>
      </c>
      <c r="AO14019" s="376"/>
    </row>
    <row r="14020" spans="1:41" x14ac:dyDescent="0.3">
      <c r="A14020" s="333" t="s">
        <v>11498</v>
      </c>
      <c r="B14020" s="333" t="s">
        <v>1160</v>
      </c>
      <c r="C14020" s="125" t="s">
        <v>10947</v>
      </c>
      <c r="D14020" s="32" t="s">
        <v>20309</v>
      </c>
      <c r="E14020" s="125" t="s">
        <v>7420</v>
      </c>
      <c r="F14020" s="125" t="s">
        <v>1189</v>
      </c>
      <c r="G14020" s="125" t="s">
        <v>1189</v>
      </c>
      <c r="AO14020" s="376"/>
    </row>
    <row r="14021" spans="1:41" x14ac:dyDescent="0.3">
      <c r="A14021" s="333" t="s">
        <v>11498</v>
      </c>
      <c r="B14021" s="333" t="s">
        <v>1163</v>
      </c>
      <c r="C14021" s="125" t="s">
        <v>11367</v>
      </c>
      <c r="D14021" s="32" t="s">
        <v>20309</v>
      </c>
      <c r="E14021" s="125" t="s">
        <v>4826</v>
      </c>
      <c r="F14021" s="125" t="s">
        <v>1189</v>
      </c>
      <c r="G14021" s="125" t="s">
        <v>1189</v>
      </c>
      <c r="AO14021" s="376"/>
    </row>
    <row r="14022" spans="1:41" x14ac:dyDescent="0.3">
      <c r="A14022" s="333" t="s">
        <v>11498</v>
      </c>
      <c r="B14022" s="333" t="s">
        <v>1166</v>
      </c>
      <c r="C14022" s="125" t="s">
        <v>19095</v>
      </c>
      <c r="D14022" s="32" t="s">
        <v>20309</v>
      </c>
      <c r="E14022" s="125" t="s">
        <v>9249</v>
      </c>
      <c r="F14022" s="125" t="s">
        <v>1189</v>
      </c>
      <c r="G14022" s="125" t="s">
        <v>1189</v>
      </c>
      <c r="AO14022" s="376"/>
    </row>
    <row r="14023" spans="1:41" x14ac:dyDescent="0.25">
      <c r="A14023" s="44" t="s">
        <v>4794</v>
      </c>
      <c r="B14023" s="44" t="s">
        <v>3475</v>
      </c>
      <c r="C14023" s="45">
        <v>230301</v>
      </c>
      <c r="D14023" s="45" t="s">
        <v>11363</v>
      </c>
      <c r="E14023" s="45" t="s">
        <v>5265</v>
      </c>
      <c r="AO14023" s="376"/>
    </row>
    <row r="14024" spans="1:41" x14ac:dyDescent="0.25">
      <c r="A14024" s="44" t="s">
        <v>4986</v>
      </c>
      <c r="B14024" s="44" t="s">
        <v>11947</v>
      </c>
      <c r="C14024" s="45" t="s">
        <v>14023</v>
      </c>
      <c r="D14024" s="45" t="s">
        <v>11204</v>
      </c>
      <c r="E14024" s="45" t="s">
        <v>6714</v>
      </c>
      <c r="F14024" s="93"/>
      <c r="G14024" s="93"/>
      <c r="H14024" s="93"/>
      <c r="I14024" s="99"/>
      <c r="J14024" s="99"/>
      <c r="K14024" s="99"/>
      <c r="L14024" s="99"/>
      <c r="M14024" s="99"/>
      <c r="N14024" s="99"/>
      <c r="O14024" s="99"/>
      <c r="P14024" s="99"/>
      <c r="Q14024" s="99"/>
      <c r="R14024" s="99"/>
      <c r="S14024" s="99"/>
      <c r="T14024" s="99"/>
      <c r="U14024" s="99"/>
      <c r="V14024" s="99"/>
      <c r="W14024" s="99"/>
      <c r="X14024" s="99"/>
      <c r="Y14024" s="99"/>
      <c r="Z14024" s="99"/>
      <c r="AA14024" s="99"/>
      <c r="AB14024" s="99"/>
      <c r="AC14024" s="99"/>
      <c r="AD14024" s="99"/>
      <c r="AE14024" s="99"/>
      <c r="AF14024" s="99"/>
      <c r="AG14024" s="99"/>
      <c r="AH14024" s="31"/>
      <c r="AI14024" s="31"/>
      <c r="AJ14024" s="31"/>
      <c r="AK14024" s="31"/>
      <c r="AL14024" s="31"/>
      <c r="AO14024" s="376"/>
    </row>
    <row r="14025" spans="1:41" x14ac:dyDescent="0.25">
      <c r="A14025" s="44" t="s">
        <v>4986</v>
      </c>
      <c r="B14025" s="44" t="s">
        <v>11947</v>
      </c>
      <c r="C14025" s="45" t="s">
        <v>14023</v>
      </c>
      <c r="D14025" s="93" t="s">
        <v>17443</v>
      </c>
      <c r="E14025" s="45" t="s">
        <v>6714</v>
      </c>
      <c r="F14025" s="93"/>
      <c r="G14025" s="93"/>
      <c r="H14025" s="93"/>
      <c r="I14025" s="99"/>
      <c r="J14025" s="99"/>
      <c r="K14025" s="99"/>
      <c r="L14025" s="99"/>
      <c r="M14025" s="99"/>
      <c r="N14025" s="99"/>
      <c r="O14025" s="99"/>
      <c r="P14025" s="99"/>
      <c r="Q14025" s="99"/>
      <c r="R14025" s="99"/>
      <c r="S14025" s="99"/>
      <c r="T14025" s="99"/>
      <c r="U14025" s="99"/>
      <c r="V14025" s="99"/>
      <c r="W14025" s="99"/>
      <c r="X14025" s="99"/>
      <c r="Y14025" s="99"/>
      <c r="Z14025" s="99"/>
      <c r="AA14025" s="99"/>
      <c r="AB14025" s="99"/>
      <c r="AC14025" s="99"/>
      <c r="AD14025" s="99"/>
      <c r="AE14025" s="99"/>
      <c r="AF14025" s="99"/>
      <c r="AG14025" s="99"/>
      <c r="AH14025" s="31"/>
      <c r="AI14025" s="31"/>
      <c r="AJ14025" s="31"/>
      <c r="AK14025" s="31"/>
      <c r="AL14025" s="31"/>
      <c r="AO14025" s="376"/>
    </row>
    <row r="14026" spans="1:41" x14ac:dyDescent="0.25">
      <c r="A14026" s="44" t="s">
        <v>4986</v>
      </c>
      <c r="B14026" s="44" t="s">
        <v>2529</v>
      </c>
      <c r="C14026" s="45" t="s">
        <v>14023</v>
      </c>
      <c r="D14026" s="45" t="s">
        <v>9895</v>
      </c>
      <c r="E14026" s="46">
        <v>47483</v>
      </c>
      <c r="F14026" s="93"/>
      <c r="G14026" s="93"/>
      <c r="H14026" s="93"/>
      <c r="I14026" s="99"/>
      <c r="J14026" s="99"/>
      <c r="K14026" s="99"/>
      <c r="L14026" s="99"/>
      <c r="M14026" s="99"/>
      <c r="N14026" s="99"/>
      <c r="O14026" s="99"/>
      <c r="P14026" s="99"/>
      <c r="Q14026" s="99"/>
      <c r="R14026" s="99"/>
      <c r="S14026" s="99"/>
      <c r="T14026" s="99"/>
      <c r="U14026" s="99"/>
      <c r="V14026" s="99"/>
      <c r="W14026" s="99"/>
      <c r="X14026" s="99"/>
      <c r="Y14026" s="99"/>
      <c r="Z14026" s="99"/>
      <c r="AA14026" s="99"/>
      <c r="AB14026" s="99"/>
      <c r="AC14026" s="99"/>
      <c r="AD14026" s="99"/>
      <c r="AE14026" s="99"/>
      <c r="AF14026" s="99"/>
      <c r="AG14026" s="99"/>
      <c r="AH14026" s="31"/>
      <c r="AI14026" s="31"/>
      <c r="AJ14026" s="31"/>
      <c r="AK14026" s="31"/>
      <c r="AL14026" s="31"/>
      <c r="AO14026" s="376"/>
    </row>
    <row r="14027" spans="1:41" x14ac:dyDescent="0.25">
      <c r="A14027" s="44" t="s">
        <v>8924</v>
      </c>
      <c r="B14027" s="44" t="s">
        <v>15092</v>
      </c>
      <c r="C14027" s="45" t="s">
        <v>9169</v>
      </c>
      <c r="D14027" s="367" t="s">
        <v>3696</v>
      </c>
      <c r="E14027" s="328">
        <f>DATE(2027,12,4)</f>
        <v>46725</v>
      </c>
      <c r="F14027" s="32"/>
      <c r="G14027" s="32"/>
      <c r="H14027" s="32"/>
      <c r="I14027" s="31"/>
      <c r="J14027" s="31"/>
      <c r="K14027" s="31"/>
      <c r="L14027" s="31"/>
      <c r="M14027" s="31"/>
      <c r="N14027" s="31"/>
      <c r="O14027" s="31"/>
      <c r="P14027" s="31"/>
      <c r="Q14027" s="31"/>
      <c r="R14027" s="31"/>
      <c r="S14027" s="31"/>
      <c r="T14027" s="31"/>
      <c r="U14027" s="31"/>
      <c r="V14027" s="31"/>
      <c r="W14027" s="31"/>
      <c r="X14027" s="31"/>
      <c r="Y14027" s="31"/>
      <c r="Z14027" s="31"/>
      <c r="AA14027" s="31"/>
      <c r="AB14027" s="31"/>
      <c r="AC14027" s="31"/>
      <c r="AD14027" s="31"/>
      <c r="AE14027" s="31"/>
      <c r="AF14027" s="31"/>
      <c r="AG14027" s="31"/>
      <c r="AH14027" s="31"/>
      <c r="AI14027" s="31"/>
      <c r="AJ14027" s="31"/>
      <c r="AK14027" s="31"/>
      <c r="AL14027" s="31"/>
      <c r="AO14027" s="376"/>
    </row>
    <row r="14028" spans="1:41" x14ac:dyDescent="0.25">
      <c r="A14028" s="44" t="s">
        <v>4294</v>
      </c>
      <c r="B14028" s="44" t="s">
        <v>925</v>
      </c>
      <c r="C14028" s="45">
        <v>240601</v>
      </c>
      <c r="D14028" s="45" t="s">
        <v>11363</v>
      </c>
      <c r="E14028" s="45" t="s">
        <v>9840</v>
      </c>
      <c r="AO14028" s="376"/>
    </row>
    <row r="14029" spans="1:41" x14ac:dyDescent="0.25">
      <c r="A14029" s="44" t="s">
        <v>15909</v>
      </c>
      <c r="B14029" s="44" t="s">
        <v>15615</v>
      </c>
      <c r="C14029" s="45">
        <v>250902</v>
      </c>
      <c r="D14029" s="45" t="s">
        <v>11363</v>
      </c>
      <c r="E14029" s="45" t="s">
        <v>4972</v>
      </c>
      <c r="AO14029" s="376"/>
    </row>
    <row r="14030" spans="1:41" x14ac:dyDescent="0.25">
      <c r="A14030" s="44" t="s">
        <v>9514</v>
      </c>
      <c r="B14030" s="92" t="s">
        <v>9602</v>
      </c>
      <c r="C14030" s="45" t="s">
        <v>9343</v>
      </c>
      <c r="D14030" s="93" t="s">
        <v>9601</v>
      </c>
      <c r="E14030" s="94">
        <v>46568</v>
      </c>
      <c r="F14030" s="93"/>
      <c r="G14030" s="93"/>
      <c r="H14030" s="93"/>
      <c r="I14030" s="99"/>
      <c r="J14030" s="99"/>
      <c r="K14030" s="99"/>
      <c r="L14030" s="99"/>
      <c r="M14030" s="99"/>
      <c r="N14030" s="99"/>
      <c r="O14030" s="99"/>
      <c r="P14030" s="99"/>
      <c r="Q14030" s="99"/>
      <c r="R14030" s="99"/>
      <c r="S14030" s="99"/>
      <c r="T14030" s="99"/>
      <c r="U14030" s="99"/>
      <c r="V14030" s="99"/>
      <c r="W14030" s="99"/>
      <c r="X14030" s="99"/>
      <c r="Y14030" s="99"/>
      <c r="Z14030" s="99"/>
      <c r="AA14030" s="99"/>
      <c r="AB14030" s="99"/>
      <c r="AC14030" s="99"/>
      <c r="AD14030" s="99"/>
      <c r="AE14030" s="99"/>
      <c r="AF14030" s="99"/>
      <c r="AG14030" s="99"/>
      <c r="AH14030" s="31"/>
      <c r="AI14030" s="31"/>
      <c r="AJ14030" s="31"/>
      <c r="AK14030" s="31"/>
      <c r="AL14030" s="31"/>
      <c r="AO14030" s="376"/>
    </row>
    <row r="14031" spans="1:41" x14ac:dyDescent="0.25">
      <c r="A14031" s="44" t="s">
        <v>10674</v>
      </c>
      <c r="B14031" s="44" t="s">
        <v>10355</v>
      </c>
      <c r="C14031" s="45">
        <v>240403</v>
      </c>
      <c r="D14031" s="45" t="s">
        <v>11363</v>
      </c>
      <c r="E14031" s="45" t="s">
        <v>5037</v>
      </c>
      <c r="AO14031" s="376"/>
    </row>
    <row r="14032" spans="1:41" x14ac:dyDescent="0.25">
      <c r="A14032" s="44" t="s">
        <v>10674</v>
      </c>
      <c r="B14032" s="44" t="s">
        <v>925</v>
      </c>
      <c r="C14032" s="45">
        <v>240601</v>
      </c>
      <c r="D14032" s="45" t="s">
        <v>11363</v>
      </c>
      <c r="E14032" s="45" t="s">
        <v>9840</v>
      </c>
      <c r="AO14032" s="376"/>
    </row>
    <row r="14033" spans="1:41" x14ac:dyDescent="0.25">
      <c r="A14033" s="44" t="s">
        <v>10297</v>
      </c>
      <c r="B14033" s="44" t="s">
        <v>10228</v>
      </c>
      <c r="C14033" s="45" t="s">
        <v>10298</v>
      </c>
      <c r="D14033" s="46" t="s">
        <v>21328</v>
      </c>
      <c r="E14033" s="46">
        <v>46556</v>
      </c>
      <c r="AO14033" s="376"/>
    </row>
    <row r="14034" spans="1:41" x14ac:dyDescent="0.3">
      <c r="A14034" s="57" t="s">
        <v>805</v>
      </c>
      <c r="B14034" s="92" t="s">
        <v>3682</v>
      </c>
      <c r="C14034" s="93" t="s">
        <v>19106</v>
      </c>
      <c r="D14034" s="93" t="s">
        <v>3681</v>
      </c>
      <c r="E14034" s="94">
        <v>48029</v>
      </c>
      <c r="F14034" s="93"/>
      <c r="G14034" s="93"/>
      <c r="H14034" s="93"/>
      <c r="I14034" s="99"/>
      <c r="J14034" s="99"/>
      <c r="K14034" s="99"/>
      <c r="L14034" s="99"/>
      <c r="M14034" s="99"/>
      <c r="N14034" s="99"/>
      <c r="O14034" s="99"/>
      <c r="P14034" s="99"/>
      <c r="Q14034" s="99"/>
      <c r="R14034" s="99"/>
      <c r="S14034" s="99"/>
      <c r="T14034" s="99"/>
      <c r="U14034" s="99"/>
      <c r="V14034" s="99"/>
      <c r="W14034" s="99"/>
      <c r="X14034" s="99"/>
      <c r="Y14034" s="99"/>
      <c r="Z14034" s="99"/>
      <c r="AA14034" s="99"/>
      <c r="AB14034" s="99"/>
      <c r="AC14034" s="99"/>
      <c r="AD14034" s="99"/>
      <c r="AE14034" s="99"/>
      <c r="AF14034" s="99"/>
      <c r="AG14034" s="99"/>
      <c r="AH14034" s="31"/>
      <c r="AI14034" s="31"/>
      <c r="AJ14034" s="31"/>
      <c r="AK14034" s="31"/>
      <c r="AL14034" s="31"/>
      <c r="AO14034" s="376"/>
    </row>
    <row r="14035" spans="1:41" x14ac:dyDescent="0.25">
      <c r="A14035" s="44" t="s">
        <v>805</v>
      </c>
      <c r="B14035" s="44" t="s">
        <v>5134</v>
      </c>
      <c r="C14035" s="45">
        <v>230807</v>
      </c>
      <c r="D14035" s="45" t="s">
        <v>11363</v>
      </c>
      <c r="E14035" s="45" t="s">
        <v>8282</v>
      </c>
      <c r="AO14035" s="376"/>
    </row>
    <row r="14036" spans="1:41" x14ac:dyDescent="0.3">
      <c r="A14036" s="333" t="s">
        <v>435</v>
      </c>
      <c r="B14036" s="333" t="s">
        <v>11377</v>
      </c>
      <c r="C14036" s="125" t="s">
        <v>11214</v>
      </c>
      <c r="D14036" s="32" t="s">
        <v>20309</v>
      </c>
      <c r="E14036" s="125" t="s">
        <v>4966</v>
      </c>
      <c r="F14036" s="125" t="s">
        <v>1189</v>
      </c>
      <c r="G14036" s="125" t="s">
        <v>1190</v>
      </c>
      <c r="AO14036" s="376"/>
    </row>
    <row r="14037" spans="1:41" x14ac:dyDescent="0.25">
      <c r="A14037" s="44" t="s">
        <v>435</v>
      </c>
      <c r="B14037" s="44" t="s">
        <v>12111</v>
      </c>
      <c r="C14037" s="45">
        <v>13.25</v>
      </c>
      <c r="D14037" s="45" t="s">
        <v>12549</v>
      </c>
      <c r="E14037" s="46">
        <v>47664</v>
      </c>
      <c r="F14037" s="45"/>
      <c r="G14037" s="93"/>
      <c r="H14037" s="93"/>
      <c r="I14037" s="99"/>
      <c r="J14037" s="99"/>
      <c r="K14037" s="99"/>
      <c r="L14037" s="99"/>
      <c r="M14037" s="99"/>
      <c r="N14037" s="99"/>
      <c r="O14037" s="99"/>
      <c r="P14037" s="99"/>
      <c r="Q14037" s="99"/>
      <c r="R14037" s="99"/>
      <c r="S14037" s="99"/>
      <c r="T14037" s="99"/>
      <c r="U14037" s="99"/>
      <c r="V14037" s="99"/>
      <c r="W14037" s="99"/>
      <c r="X14037" s="99"/>
      <c r="Y14037" s="99"/>
      <c r="Z14037" s="99"/>
      <c r="AA14037" s="99"/>
      <c r="AB14037" s="99"/>
      <c r="AC14037" s="99"/>
      <c r="AD14037" s="99"/>
      <c r="AE14037" s="99"/>
      <c r="AF14037" s="99"/>
      <c r="AG14037" s="99"/>
      <c r="AH14037" s="31"/>
      <c r="AI14037" s="31"/>
      <c r="AJ14037" s="31"/>
      <c r="AK14037" s="31"/>
      <c r="AL14037" s="31"/>
      <c r="AO14037" s="376"/>
    </row>
    <row r="14038" spans="1:41" x14ac:dyDescent="0.25">
      <c r="A14038" s="44" t="s">
        <v>435</v>
      </c>
      <c r="B14038" s="44" t="s">
        <v>21365</v>
      </c>
      <c r="C14038" s="45" t="s">
        <v>8133</v>
      </c>
      <c r="D14038" s="45" t="s">
        <v>21447</v>
      </c>
      <c r="E14038" s="46">
        <v>46752</v>
      </c>
      <c r="AO14038" s="376"/>
    </row>
    <row r="14039" spans="1:41" x14ac:dyDescent="0.25">
      <c r="A14039" s="44" t="s">
        <v>3541</v>
      </c>
      <c r="B14039" s="44" t="s">
        <v>2350</v>
      </c>
      <c r="C14039" s="45">
        <v>220105</v>
      </c>
      <c r="D14039" s="45" t="s">
        <v>11363</v>
      </c>
      <c r="E14039" s="45" t="s">
        <v>2593</v>
      </c>
      <c r="AO14039" s="376"/>
    </row>
    <row r="14040" spans="1:41" x14ac:dyDescent="0.25">
      <c r="A14040" s="44" t="s">
        <v>21827</v>
      </c>
      <c r="B14040" s="44" t="s">
        <v>21449</v>
      </c>
      <c r="C14040" s="45">
        <v>260504</v>
      </c>
      <c r="D14040" s="45" t="s">
        <v>11363</v>
      </c>
      <c r="E14040" s="45" t="s">
        <v>21450</v>
      </c>
      <c r="AO14040" s="376"/>
    </row>
    <row r="14041" spans="1:41" x14ac:dyDescent="0.25">
      <c r="A14041" s="44" t="s">
        <v>6534</v>
      </c>
      <c r="B14041" s="44" t="s">
        <v>17463</v>
      </c>
      <c r="C14041" s="45">
        <v>260202</v>
      </c>
      <c r="D14041" s="45" t="s">
        <v>11363</v>
      </c>
      <c r="E14041" s="45" t="s">
        <v>9238</v>
      </c>
      <c r="AO14041" s="376"/>
    </row>
    <row r="14042" spans="1:41" x14ac:dyDescent="0.25">
      <c r="A14042" s="44" t="s">
        <v>6534</v>
      </c>
      <c r="B14042" s="44" t="s">
        <v>3040</v>
      </c>
      <c r="C14042" s="45">
        <v>260305</v>
      </c>
      <c r="D14042" s="45" t="s">
        <v>11363</v>
      </c>
      <c r="E14042" s="45" t="s">
        <v>9249</v>
      </c>
      <c r="AO14042" s="376"/>
    </row>
    <row r="14043" spans="1:41" x14ac:dyDescent="0.25">
      <c r="A14043" s="44" t="s">
        <v>16815</v>
      </c>
      <c r="B14043" s="44" t="s">
        <v>16816</v>
      </c>
      <c r="C14043" s="45" t="s">
        <v>17072</v>
      </c>
      <c r="D14043" s="367" t="s">
        <v>3696</v>
      </c>
      <c r="E14043" s="328">
        <f>DATE(2029,11,13)</f>
        <v>47435</v>
      </c>
      <c r="F14043" s="32"/>
      <c r="G14043" s="32"/>
      <c r="H14043" s="32"/>
      <c r="I14043" s="31"/>
      <c r="J14043" s="31"/>
      <c r="K14043" s="31"/>
      <c r="L14043" s="31"/>
      <c r="M14043" s="31"/>
      <c r="N14043" s="31"/>
      <c r="O14043" s="31"/>
      <c r="P14043" s="31"/>
      <c r="Q14043" s="31"/>
      <c r="R14043" s="31"/>
      <c r="S14043" s="31"/>
      <c r="T14043" s="31"/>
      <c r="U14043" s="31"/>
      <c r="V14043" s="31"/>
      <c r="W14043" s="31"/>
      <c r="X14043" s="31"/>
      <c r="Y14043" s="31"/>
      <c r="Z14043" s="31"/>
      <c r="AA14043" s="31"/>
      <c r="AB14043" s="31"/>
      <c r="AC14043" s="31"/>
      <c r="AD14043" s="31"/>
      <c r="AE14043" s="31"/>
      <c r="AF14043" s="31"/>
      <c r="AG14043" s="31"/>
      <c r="AH14043" s="31"/>
      <c r="AI14043" s="31"/>
      <c r="AJ14043" s="31"/>
      <c r="AK14043" s="31"/>
      <c r="AL14043" s="31"/>
      <c r="AO14043" s="376"/>
    </row>
    <row r="14044" spans="1:41" x14ac:dyDescent="0.25">
      <c r="A14044" s="44" t="s">
        <v>16815</v>
      </c>
      <c r="B14044" s="44" t="s">
        <v>15093</v>
      </c>
      <c r="C14044" s="45" t="s">
        <v>11834</v>
      </c>
      <c r="D14044" s="367" t="s">
        <v>3696</v>
      </c>
      <c r="E14044" s="328">
        <f>DATE(2028,7,9)</f>
        <v>46943</v>
      </c>
      <c r="F14044" s="32"/>
      <c r="G14044" s="32"/>
      <c r="H14044" s="32"/>
      <c r="I14044" s="31"/>
      <c r="J14044" s="31"/>
      <c r="K14044" s="31"/>
      <c r="L14044" s="31"/>
      <c r="M14044" s="31"/>
      <c r="N14044" s="31"/>
      <c r="O14044" s="31"/>
      <c r="P14044" s="31"/>
      <c r="Q14044" s="31"/>
      <c r="R14044" s="31"/>
      <c r="S14044" s="31"/>
      <c r="T14044" s="31"/>
      <c r="U14044" s="31"/>
      <c r="V14044" s="31"/>
      <c r="W14044" s="31"/>
      <c r="X14044" s="31"/>
      <c r="Y14044" s="31"/>
      <c r="Z14044" s="31"/>
      <c r="AA14044" s="31"/>
      <c r="AB14044" s="31"/>
      <c r="AC14044" s="31"/>
      <c r="AD14044" s="31"/>
      <c r="AE14044" s="31"/>
      <c r="AF14044" s="31"/>
      <c r="AG14044" s="31"/>
      <c r="AH14044" s="31"/>
      <c r="AI14044" s="31"/>
      <c r="AJ14044" s="31"/>
      <c r="AK14044" s="31"/>
      <c r="AL14044" s="31"/>
      <c r="AO14044" s="376"/>
    </row>
    <row r="14045" spans="1:41" x14ac:dyDescent="0.25">
      <c r="A14045" s="44" t="s">
        <v>11991</v>
      </c>
      <c r="B14045" s="44" t="s">
        <v>17605</v>
      </c>
      <c r="C14045" s="45">
        <v>240901</v>
      </c>
      <c r="D14045" s="45" t="s">
        <v>11363</v>
      </c>
      <c r="E14045" s="45" t="s">
        <v>4826</v>
      </c>
      <c r="AO14045" s="376"/>
    </row>
    <row r="14046" spans="1:41" x14ac:dyDescent="0.25">
      <c r="A14046" s="44" t="s">
        <v>8925</v>
      </c>
      <c r="B14046" s="44" t="s">
        <v>14778</v>
      </c>
      <c r="C14046" s="45" t="s">
        <v>13892</v>
      </c>
      <c r="D14046" s="367" t="s">
        <v>3696</v>
      </c>
      <c r="E14046" s="328">
        <f>DATE(2029,1,31)</f>
        <v>47149</v>
      </c>
      <c r="F14046" s="32"/>
      <c r="G14046" s="32"/>
      <c r="H14046" s="32"/>
      <c r="I14046" s="31"/>
      <c r="J14046" s="31"/>
      <c r="K14046" s="31"/>
      <c r="L14046" s="31"/>
      <c r="M14046" s="31"/>
      <c r="N14046" s="31"/>
      <c r="O14046" s="31"/>
      <c r="P14046" s="31"/>
      <c r="Q14046" s="31"/>
      <c r="R14046" s="31"/>
      <c r="S14046" s="31"/>
      <c r="T14046" s="31"/>
      <c r="U14046" s="31"/>
      <c r="V14046" s="31"/>
      <c r="W14046" s="31"/>
      <c r="X14046" s="31"/>
      <c r="Y14046" s="31"/>
      <c r="Z14046" s="31"/>
      <c r="AA14046" s="31"/>
      <c r="AB14046" s="31"/>
      <c r="AC14046" s="31"/>
      <c r="AD14046" s="31"/>
      <c r="AE14046" s="31"/>
      <c r="AF14046" s="31"/>
      <c r="AG14046" s="31"/>
      <c r="AH14046" s="31"/>
      <c r="AI14046" s="31"/>
      <c r="AJ14046" s="31"/>
      <c r="AK14046" s="31"/>
      <c r="AL14046" s="31"/>
      <c r="AO14046" s="376"/>
    </row>
    <row r="14047" spans="1:41" x14ac:dyDescent="0.25">
      <c r="A14047" s="44" t="s">
        <v>18195</v>
      </c>
      <c r="B14047" s="44" t="s">
        <v>3043</v>
      </c>
      <c r="C14047" s="45">
        <v>230901</v>
      </c>
      <c r="D14047" s="45" t="s">
        <v>11363</v>
      </c>
      <c r="E14047" s="45" t="s">
        <v>7871</v>
      </c>
      <c r="AO14047" s="376"/>
    </row>
    <row r="14048" spans="1:41" x14ac:dyDescent="0.25">
      <c r="A14048" s="44" t="s">
        <v>18195</v>
      </c>
      <c r="B14048" s="44" t="s">
        <v>9248</v>
      </c>
      <c r="C14048" s="45">
        <v>260105</v>
      </c>
      <c r="D14048" s="45" t="s">
        <v>11363</v>
      </c>
      <c r="E14048" s="45" t="s">
        <v>17625</v>
      </c>
      <c r="AO14048" s="376"/>
    </row>
    <row r="14049" spans="1:41" x14ac:dyDescent="0.3">
      <c r="A14049" s="333" t="s">
        <v>15411</v>
      </c>
      <c r="B14049" s="333" t="s">
        <v>4814</v>
      </c>
      <c r="C14049" s="125" t="s">
        <v>15585</v>
      </c>
      <c r="D14049" s="32" t="s">
        <v>20309</v>
      </c>
      <c r="E14049" s="125" t="s">
        <v>9839</v>
      </c>
      <c r="F14049" s="125" t="s">
        <v>1189</v>
      </c>
      <c r="G14049" s="125" t="s">
        <v>1190</v>
      </c>
      <c r="AO14049" s="376"/>
    </row>
    <row r="14050" spans="1:41" x14ac:dyDescent="0.25">
      <c r="A14050" s="100" t="s">
        <v>3442</v>
      </c>
      <c r="B14050" s="92" t="s">
        <v>3452</v>
      </c>
      <c r="C14050" s="93" t="s">
        <v>3453</v>
      </c>
      <c r="D14050" s="93" t="s">
        <v>1201</v>
      </c>
      <c r="E14050" s="94">
        <v>46496</v>
      </c>
      <c r="F14050" s="93"/>
      <c r="G14050" s="93"/>
      <c r="H14050" s="93"/>
      <c r="I14050" s="99"/>
      <c r="J14050" s="99"/>
      <c r="K14050" s="99"/>
      <c r="L14050" s="99"/>
      <c r="M14050" s="99"/>
      <c r="N14050" s="99"/>
      <c r="O14050" s="99"/>
      <c r="P14050" s="99"/>
      <c r="Q14050" s="99"/>
      <c r="R14050" s="99"/>
      <c r="S14050" s="99"/>
      <c r="T14050" s="99"/>
      <c r="U14050" s="99"/>
      <c r="V14050" s="99"/>
      <c r="W14050" s="99"/>
      <c r="X14050" s="99"/>
      <c r="Y14050" s="99"/>
      <c r="Z14050" s="99"/>
      <c r="AA14050" s="99"/>
      <c r="AB14050" s="99"/>
      <c r="AC14050" s="99"/>
      <c r="AD14050" s="99"/>
      <c r="AE14050" s="99"/>
      <c r="AF14050" s="99"/>
      <c r="AG14050" s="99"/>
      <c r="AH14050" s="31"/>
      <c r="AI14050" s="31"/>
      <c r="AJ14050" s="31"/>
      <c r="AK14050" s="31"/>
      <c r="AL14050" s="31"/>
      <c r="AO14050" s="376"/>
    </row>
    <row r="14051" spans="1:41" x14ac:dyDescent="0.25">
      <c r="A14051" s="44" t="s">
        <v>21828</v>
      </c>
      <c r="B14051" s="44" t="s">
        <v>5321</v>
      </c>
      <c r="C14051" s="45">
        <v>26010401</v>
      </c>
      <c r="D14051" s="45" t="s">
        <v>11363</v>
      </c>
      <c r="E14051" s="45" t="s">
        <v>17459</v>
      </c>
      <c r="AO14051" s="376"/>
    </row>
    <row r="14052" spans="1:41" x14ac:dyDescent="0.25">
      <c r="A14052" s="44" t="s">
        <v>18196</v>
      </c>
      <c r="B14052" s="44" t="s">
        <v>5321</v>
      </c>
      <c r="C14052" s="45">
        <v>26010401</v>
      </c>
      <c r="D14052" s="45" t="s">
        <v>11363</v>
      </c>
      <c r="E14052" s="45" t="s">
        <v>17459</v>
      </c>
      <c r="AO14052" s="376"/>
    </row>
    <row r="14053" spans="1:41" x14ac:dyDescent="0.25">
      <c r="A14053" s="44" t="s">
        <v>18196</v>
      </c>
      <c r="B14053" s="44" t="s">
        <v>3176</v>
      </c>
      <c r="C14053" s="45">
        <v>26010402</v>
      </c>
      <c r="D14053" s="45" t="s">
        <v>11363</v>
      </c>
      <c r="E14053" s="45" t="s">
        <v>17459</v>
      </c>
      <c r="AO14053" s="376"/>
    </row>
    <row r="14054" spans="1:41" x14ac:dyDescent="0.25">
      <c r="A14054" s="44" t="s">
        <v>8926</v>
      </c>
      <c r="B14054" s="44" t="s">
        <v>14963</v>
      </c>
      <c r="C14054" s="45" t="s">
        <v>9170</v>
      </c>
      <c r="D14054" s="367" t="s">
        <v>3696</v>
      </c>
      <c r="E14054" s="328">
        <f>DATE(2027,3,29)</f>
        <v>46475</v>
      </c>
      <c r="F14054" s="32"/>
      <c r="G14054" s="32"/>
      <c r="H14054" s="32"/>
      <c r="I14054" s="31"/>
      <c r="J14054" s="31"/>
      <c r="K14054" s="31"/>
      <c r="L14054" s="31"/>
      <c r="M14054" s="31"/>
      <c r="N14054" s="31"/>
      <c r="O14054" s="31"/>
      <c r="P14054" s="31"/>
      <c r="Q14054" s="31"/>
      <c r="R14054" s="31"/>
      <c r="S14054" s="31"/>
      <c r="T14054" s="31"/>
      <c r="U14054" s="31"/>
      <c r="V14054" s="31"/>
      <c r="W14054" s="31"/>
      <c r="X14054" s="31"/>
      <c r="Y14054" s="31"/>
      <c r="Z14054" s="31"/>
      <c r="AA14054" s="31"/>
      <c r="AB14054" s="31"/>
      <c r="AC14054" s="31"/>
      <c r="AD14054" s="31"/>
      <c r="AE14054" s="31"/>
      <c r="AF14054" s="31"/>
      <c r="AG14054" s="31"/>
      <c r="AH14054" s="31"/>
      <c r="AI14054" s="31"/>
      <c r="AJ14054" s="31"/>
      <c r="AK14054" s="31"/>
      <c r="AL14054" s="31"/>
      <c r="AO14054" s="376"/>
    </row>
    <row r="14055" spans="1:41" x14ac:dyDescent="0.25">
      <c r="A14055" s="44" t="s">
        <v>21829</v>
      </c>
      <c r="B14055" s="44" t="s">
        <v>12639</v>
      </c>
      <c r="C14055" s="45">
        <v>260605</v>
      </c>
      <c r="D14055" s="45" t="s">
        <v>11363</v>
      </c>
      <c r="E14055" s="45" t="s">
        <v>12551</v>
      </c>
      <c r="AO14055" s="376"/>
    </row>
    <row r="14056" spans="1:41" x14ac:dyDescent="0.3">
      <c r="A14056" s="333" t="s">
        <v>18725</v>
      </c>
      <c r="B14056" s="333" t="s">
        <v>1161</v>
      </c>
      <c r="C14056" s="125" t="s">
        <v>10225</v>
      </c>
      <c r="D14056" s="32" t="s">
        <v>20309</v>
      </c>
      <c r="E14056" s="125" t="s">
        <v>2593</v>
      </c>
      <c r="F14056" s="125" t="s">
        <v>1190</v>
      </c>
      <c r="G14056" s="125" t="s">
        <v>1190</v>
      </c>
      <c r="AO14056" s="376"/>
    </row>
    <row r="14057" spans="1:41" x14ac:dyDescent="0.3">
      <c r="A14057" s="333" t="s">
        <v>18725</v>
      </c>
      <c r="B14057" s="333" t="s">
        <v>2302</v>
      </c>
      <c r="C14057" s="125" t="s">
        <v>18818</v>
      </c>
      <c r="D14057" s="32" t="s">
        <v>20309</v>
      </c>
      <c r="E14057" s="125" t="s">
        <v>8292</v>
      </c>
      <c r="F14057" s="125" t="s">
        <v>1190</v>
      </c>
      <c r="G14057" s="125" t="s">
        <v>1190</v>
      </c>
      <c r="AO14057" s="376"/>
    </row>
    <row r="14058" spans="1:41" x14ac:dyDescent="0.25">
      <c r="A14058" s="44" t="s">
        <v>6863</v>
      </c>
      <c r="B14058" s="44" t="s">
        <v>9237</v>
      </c>
      <c r="C14058" s="45">
        <v>24010401</v>
      </c>
      <c r="D14058" s="45" t="s">
        <v>11363</v>
      </c>
      <c r="E14058" s="45" t="s">
        <v>9238</v>
      </c>
      <c r="AO14058" s="376"/>
    </row>
    <row r="14059" spans="1:41" x14ac:dyDescent="0.3">
      <c r="A14059" s="333" t="s">
        <v>13346</v>
      </c>
      <c r="B14059" s="333" t="s">
        <v>1157</v>
      </c>
      <c r="C14059" s="125" t="s">
        <v>13318</v>
      </c>
      <c r="D14059" s="32" t="s">
        <v>20309</v>
      </c>
      <c r="E14059" s="125" t="s">
        <v>12551</v>
      </c>
      <c r="F14059" s="125" t="s">
        <v>1189</v>
      </c>
      <c r="G14059" s="125" t="s">
        <v>1190</v>
      </c>
      <c r="AO14059" s="376"/>
    </row>
    <row r="14060" spans="1:41" x14ac:dyDescent="0.25">
      <c r="A14060" s="44" t="s">
        <v>7971</v>
      </c>
      <c r="B14060" s="44" t="s">
        <v>1587</v>
      </c>
      <c r="C14060" s="45" t="s">
        <v>6343</v>
      </c>
      <c r="D14060" s="46" t="s">
        <v>21328</v>
      </c>
      <c r="E14060" s="46">
        <v>46495</v>
      </c>
      <c r="AO14060" s="376"/>
    </row>
    <row r="14061" spans="1:41" x14ac:dyDescent="0.25">
      <c r="A14061" s="44" t="s">
        <v>7051</v>
      </c>
      <c r="B14061" s="44" t="s">
        <v>3475</v>
      </c>
      <c r="C14061" s="45">
        <v>230301</v>
      </c>
      <c r="D14061" s="45" t="s">
        <v>11363</v>
      </c>
      <c r="E14061" s="45" t="s">
        <v>5265</v>
      </c>
      <c r="AO14061" s="376"/>
    </row>
    <row r="14062" spans="1:41" x14ac:dyDescent="0.25">
      <c r="A14062" s="91" t="s">
        <v>19149</v>
      </c>
      <c r="B14062" s="92" t="s">
        <v>3182</v>
      </c>
      <c r="C14062" s="93" t="s">
        <v>19170</v>
      </c>
      <c r="D14062" s="93" t="s">
        <v>1201</v>
      </c>
      <c r="E14062" s="94">
        <v>46582</v>
      </c>
      <c r="F14062" s="93"/>
      <c r="G14062" s="93"/>
      <c r="H14062" s="93"/>
      <c r="I14062" s="99"/>
      <c r="J14062" s="99"/>
      <c r="K14062" s="99"/>
      <c r="L14062" s="99"/>
      <c r="M14062" s="99"/>
      <c r="N14062" s="99"/>
      <c r="O14062" s="99"/>
      <c r="P14062" s="99"/>
      <c r="Q14062" s="99"/>
      <c r="R14062" s="99"/>
      <c r="S14062" s="99"/>
      <c r="T14062" s="99"/>
      <c r="U14062" s="99"/>
      <c r="V14062" s="99"/>
      <c r="W14062" s="99"/>
      <c r="X14062" s="99"/>
      <c r="Y14062" s="99"/>
      <c r="Z14062" s="99"/>
      <c r="AA14062" s="99"/>
      <c r="AB14062" s="99"/>
      <c r="AC14062" s="99"/>
      <c r="AD14062" s="99"/>
      <c r="AE14062" s="99"/>
      <c r="AF14062" s="99"/>
      <c r="AG14062" s="99"/>
      <c r="AH14062" s="31"/>
      <c r="AI14062" s="31"/>
      <c r="AJ14062" s="31"/>
      <c r="AK14062" s="31"/>
      <c r="AL14062" s="31"/>
      <c r="AO14062" s="376"/>
    </row>
    <row r="14063" spans="1:41" x14ac:dyDescent="0.3">
      <c r="A14063" s="333" t="s">
        <v>18726</v>
      </c>
      <c r="B14063" s="333" t="s">
        <v>6836</v>
      </c>
      <c r="C14063" s="125" t="s">
        <v>18820</v>
      </c>
      <c r="D14063" s="32" t="s">
        <v>20309</v>
      </c>
      <c r="E14063" s="125" t="s">
        <v>8292</v>
      </c>
      <c r="F14063" s="125" t="s">
        <v>1190</v>
      </c>
      <c r="G14063" s="125" t="s">
        <v>1190</v>
      </c>
      <c r="AO14063" s="376"/>
    </row>
    <row r="14064" spans="1:41" x14ac:dyDescent="0.3">
      <c r="A14064" s="333" t="s">
        <v>18726</v>
      </c>
      <c r="B14064" s="333" t="s">
        <v>1174</v>
      </c>
      <c r="C14064" s="125" t="s">
        <v>19093</v>
      </c>
      <c r="D14064" s="32" t="s">
        <v>20309</v>
      </c>
      <c r="E14064" s="125" t="s">
        <v>9249</v>
      </c>
      <c r="F14064" s="125" t="s">
        <v>1190</v>
      </c>
      <c r="G14064" s="125" t="s">
        <v>1190</v>
      </c>
      <c r="AO14064" s="376"/>
    </row>
    <row r="14065" spans="1:41" x14ac:dyDescent="0.25">
      <c r="A14065" s="44" t="s">
        <v>16417</v>
      </c>
      <c r="B14065" s="44" t="s">
        <v>3910</v>
      </c>
      <c r="C14065" s="45" t="s">
        <v>14560</v>
      </c>
      <c r="D14065" s="46" t="s">
        <v>21328</v>
      </c>
      <c r="E14065" s="46">
        <v>46583</v>
      </c>
      <c r="AO14065" s="376"/>
    </row>
    <row r="14066" spans="1:41" x14ac:dyDescent="0.25">
      <c r="A14066" s="91" t="s">
        <v>19239</v>
      </c>
      <c r="B14066" s="92" t="s">
        <v>19284</v>
      </c>
      <c r="C14066" s="93" t="s">
        <v>19285</v>
      </c>
      <c r="D14066" s="93" t="s">
        <v>1201</v>
      </c>
      <c r="E14066" s="94">
        <v>46582</v>
      </c>
      <c r="F14066" s="93"/>
      <c r="G14066" s="93"/>
      <c r="H14066" s="93"/>
      <c r="I14066" s="99"/>
      <c r="J14066" s="99"/>
      <c r="K14066" s="99"/>
      <c r="L14066" s="99"/>
      <c r="M14066" s="99"/>
      <c r="N14066" s="99"/>
      <c r="O14066" s="99"/>
      <c r="P14066" s="99"/>
      <c r="Q14066" s="99"/>
      <c r="R14066" s="99"/>
      <c r="S14066" s="99"/>
      <c r="T14066" s="99"/>
      <c r="U14066" s="99"/>
      <c r="V14066" s="99"/>
      <c r="W14066" s="99"/>
      <c r="X14066" s="99"/>
      <c r="Y14066" s="99"/>
      <c r="Z14066" s="99"/>
      <c r="AA14066" s="99"/>
      <c r="AB14066" s="99"/>
      <c r="AC14066" s="99"/>
      <c r="AD14066" s="99"/>
      <c r="AE14066" s="99"/>
      <c r="AF14066" s="99"/>
      <c r="AG14066" s="99"/>
      <c r="AH14066" s="31"/>
      <c r="AI14066" s="31"/>
      <c r="AJ14066" s="31"/>
      <c r="AK14066" s="31"/>
      <c r="AL14066" s="31"/>
      <c r="AO14066" s="376"/>
    </row>
    <row r="14067" spans="1:41" x14ac:dyDescent="0.25">
      <c r="A14067" s="44" t="s">
        <v>21830</v>
      </c>
      <c r="B14067" s="44" t="s">
        <v>925</v>
      </c>
      <c r="C14067" s="45">
        <v>260601</v>
      </c>
      <c r="D14067" s="45" t="s">
        <v>11363</v>
      </c>
      <c r="E14067" s="45" t="s">
        <v>17341</v>
      </c>
      <c r="AO14067" s="376"/>
    </row>
    <row r="14068" spans="1:41" x14ac:dyDescent="0.25">
      <c r="A14068" s="44" t="s">
        <v>7737</v>
      </c>
      <c r="B14068" s="44" t="s">
        <v>7766</v>
      </c>
      <c r="C14068" s="45">
        <v>230505</v>
      </c>
      <c r="D14068" s="45" t="s">
        <v>11363</v>
      </c>
      <c r="E14068" s="45" t="s">
        <v>7105</v>
      </c>
      <c r="AO14068" s="376"/>
    </row>
    <row r="14069" spans="1:41" x14ac:dyDescent="0.3">
      <c r="A14069" s="57" t="s">
        <v>17249</v>
      </c>
      <c r="B14069" s="57" t="s">
        <v>1290</v>
      </c>
      <c r="C14069" s="62" t="s">
        <v>17262</v>
      </c>
      <c r="D14069" s="62" t="s">
        <v>20886</v>
      </c>
      <c r="E14069" s="60">
        <v>46873</v>
      </c>
      <c r="F14069" s="32"/>
      <c r="G14069" s="32"/>
      <c r="H14069" s="32"/>
      <c r="I14069" s="31"/>
      <c r="J14069" s="31"/>
      <c r="K14069" s="31"/>
      <c r="L14069" s="31"/>
      <c r="M14069" s="31"/>
      <c r="N14069" s="31"/>
      <c r="O14069" s="31"/>
      <c r="P14069" s="31"/>
      <c r="Q14069" s="31"/>
      <c r="R14069" s="31"/>
      <c r="S14069" s="31"/>
      <c r="T14069" s="31"/>
      <c r="U14069" s="31"/>
      <c r="V14069" s="31"/>
      <c r="W14069" s="31"/>
      <c r="X14069" s="31"/>
      <c r="Y14069" s="31"/>
      <c r="Z14069" s="31"/>
      <c r="AA14069" s="31"/>
      <c r="AB14069" s="31"/>
      <c r="AC14069" s="31"/>
      <c r="AD14069" s="31"/>
      <c r="AE14069" s="31"/>
      <c r="AF14069" s="31"/>
      <c r="AG14069" s="31"/>
      <c r="AH14069" s="31"/>
      <c r="AI14069" s="31"/>
      <c r="AJ14069" s="31"/>
      <c r="AK14069" s="31"/>
      <c r="AL14069" s="31"/>
      <c r="AO14069" s="376"/>
    </row>
    <row r="14070" spans="1:41" x14ac:dyDescent="0.25">
      <c r="A14070" s="44" t="s">
        <v>12403</v>
      </c>
      <c r="B14070" s="44" t="s">
        <v>12138</v>
      </c>
      <c r="C14070" s="45">
        <v>18.239999999999998</v>
      </c>
      <c r="D14070" s="45" t="s">
        <v>12549</v>
      </c>
      <c r="E14070" s="46">
        <v>47299</v>
      </c>
      <c r="F14070" s="45" t="s">
        <v>1335</v>
      </c>
      <c r="G14070" s="93"/>
      <c r="H14070" s="93"/>
      <c r="I14070" s="99"/>
      <c r="J14070" s="99"/>
      <c r="K14070" s="99"/>
      <c r="L14070" s="99"/>
      <c r="M14070" s="99"/>
      <c r="N14070" s="99"/>
      <c r="O14070" s="99"/>
      <c r="P14070" s="99"/>
      <c r="Q14070" s="99"/>
      <c r="R14070" s="99"/>
      <c r="S14070" s="99"/>
      <c r="T14070" s="99"/>
      <c r="U14070" s="99"/>
      <c r="V14070" s="99"/>
      <c r="W14070" s="99"/>
      <c r="X14070" s="99"/>
      <c r="Y14070" s="99"/>
      <c r="Z14070" s="99"/>
      <c r="AA14070" s="99"/>
      <c r="AB14070" s="99"/>
      <c r="AC14070" s="99"/>
      <c r="AD14070" s="99"/>
      <c r="AE14070" s="99"/>
      <c r="AF14070" s="99"/>
      <c r="AG14070" s="99"/>
      <c r="AH14070" s="31"/>
      <c r="AI14070" s="31"/>
      <c r="AJ14070" s="31"/>
      <c r="AK14070" s="31"/>
      <c r="AL14070" s="31"/>
      <c r="AO14070" s="376"/>
    </row>
    <row r="14071" spans="1:41" x14ac:dyDescent="0.25">
      <c r="A14071" s="44" t="s">
        <v>9272</v>
      </c>
      <c r="B14071" s="44" t="s">
        <v>9235</v>
      </c>
      <c r="C14071" s="45">
        <v>240102</v>
      </c>
      <c r="D14071" s="45" t="s">
        <v>11363</v>
      </c>
      <c r="E14071" s="45" t="s">
        <v>5139</v>
      </c>
      <c r="AO14071" s="376"/>
    </row>
    <row r="14072" spans="1:41" x14ac:dyDescent="0.25">
      <c r="A14072" s="44" t="s">
        <v>9272</v>
      </c>
      <c r="B14072" s="44" t="s">
        <v>1666</v>
      </c>
      <c r="C14072" s="45">
        <v>250101</v>
      </c>
      <c r="D14072" s="45" t="s">
        <v>11363</v>
      </c>
      <c r="E14072" s="45" t="s">
        <v>12551</v>
      </c>
      <c r="AO14072" s="376"/>
    </row>
    <row r="14073" spans="1:41" x14ac:dyDescent="0.25">
      <c r="A14073" s="44" t="s">
        <v>18197</v>
      </c>
      <c r="B14073" s="44" t="s">
        <v>3474</v>
      </c>
      <c r="C14073" s="45">
        <v>250503</v>
      </c>
      <c r="D14073" s="45" t="s">
        <v>11363</v>
      </c>
      <c r="E14073" s="45" t="s">
        <v>15608</v>
      </c>
      <c r="AO14073" s="376"/>
    </row>
    <row r="14074" spans="1:41" x14ac:dyDescent="0.25">
      <c r="A14074" s="99" t="s">
        <v>7176</v>
      </c>
      <c r="B14074" s="92" t="s">
        <v>5748</v>
      </c>
      <c r="C14074" s="93" t="s">
        <v>7194</v>
      </c>
      <c r="D14074" s="93" t="s">
        <v>1201</v>
      </c>
      <c r="E14074" s="94">
        <v>46961</v>
      </c>
      <c r="F14074" s="93"/>
      <c r="G14074" s="93"/>
      <c r="H14074" s="93"/>
      <c r="I14074" s="99"/>
      <c r="J14074" s="99"/>
      <c r="K14074" s="99"/>
      <c r="L14074" s="99"/>
      <c r="M14074" s="44"/>
      <c r="N14074" s="99"/>
      <c r="O14074" s="99"/>
      <c r="P14074" s="99"/>
      <c r="Q14074" s="99"/>
      <c r="R14074" s="99"/>
      <c r="S14074" s="99"/>
      <c r="T14074" s="99"/>
      <c r="U14074" s="99"/>
      <c r="V14074" s="99"/>
      <c r="W14074" s="99"/>
      <c r="X14074" s="99"/>
      <c r="Y14074" s="99"/>
      <c r="Z14074" s="99"/>
      <c r="AA14074" s="99"/>
      <c r="AB14074" s="99"/>
      <c r="AC14074" s="99"/>
      <c r="AD14074" s="99"/>
      <c r="AE14074" s="99"/>
      <c r="AF14074" s="99"/>
      <c r="AG14074" s="99"/>
      <c r="AH14074" s="31"/>
      <c r="AI14074" s="31"/>
      <c r="AJ14074" s="31"/>
      <c r="AK14074" s="31"/>
      <c r="AL14074" s="31"/>
      <c r="AO14074" s="376"/>
    </row>
    <row r="14075" spans="1:41" x14ac:dyDescent="0.25">
      <c r="A14075" s="44" t="s">
        <v>5346</v>
      </c>
      <c r="B14075" s="44" t="s">
        <v>3043</v>
      </c>
      <c r="C14075" s="45">
        <v>230901</v>
      </c>
      <c r="D14075" s="45" t="s">
        <v>11363</v>
      </c>
      <c r="E14075" s="45" t="s">
        <v>7871</v>
      </c>
      <c r="AO14075" s="376"/>
    </row>
    <row r="14076" spans="1:41" x14ac:dyDescent="0.25">
      <c r="A14076" s="44" t="s">
        <v>16543</v>
      </c>
      <c r="B14076" s="44" t="s">
        <v>21398</v>
      </c>
      <c r="C14076" s="45" t="s">
        <v>9319</v>
      </c>
      <c r="D14076" s="45" t="s">
        <v>21447</v>
      </c>
      <c r="E14076" s="46">
        <v>46507</v>
      </c>
      <c r="AO14076" s="376"/>
    </row>
    <row r="14077" spans="1:41" x14ac:dyDescent="0.25">
      <c r="A14077" s="44" t="s">
        <v>14196</v>
      </c>
      <c r="B14077" s="44" t="s">
        <v>14174</v>
      </c>
      <c r="C14077" s="45" t="s">
        <v>14273</v>
      </c>
      <c r="D14077" s="32" t="s">
        <v>5559</v>
      </c>
      <c r="E14077" s="45" t="s">
        <v>20856</v>
      </c>
      <c r="F14077" s="32"/>
      <c r="G14077" s="32"/>
      <c r="H14077" s="32"/>
      <c r="I14077" s="31"/>
      <c r="J14077" s="31"/>
      <c r="K14077" s="31"/>
      <c r="L14077" s="31"/>
      <c r="M14077" s="31"/>
      <c r="N14077" s="31"/>
      <c r="O14077" s="31"/>
      <c r="P14077" s="31"/>
      <c r="Q14077" s="31"/>
      <c r="R14077" s="31"/>
      <c r="S14077" s="31"/>
      <c r="T14077" s="31"/>
      <c r="U14077" s="31"/>
      <c r="V14077" s="31"/>
      <c r="W14077" s="31"/>
      <c r="X14077" s="31"/>
      <c r="Y14077" s="31"/>
      <c r="Z14077" s="31"/>
      <c r="AA14077" s="31"/>
      <c r="AB14077" s="31"/>
      <c r="AC14077" s="31"/>
      <c r="AD14077" s="31"/>
      <c r="AE14077" s="31"/>
      <c r="AF14077" s="31"/>
      <c r="AG14077" s="31"/>
      <c r="AH14077" s="31"/>
      <c r="AI14077" s="31"/>
      <c r="AJ14077" s="31"/>
      <c r="AK14077" s="31"/>
      <c r="AL14077" s="31"/>
      <c r="AO14077" s="376"/>
    </row>
    <row r="14078" spans="1:41" x14ac:dyDescent="0.25">
      <c r="A14078" s="44" t="s">
        <v>12734</v>
      </c>
      <c r="B14078" s="44" t="s">
        <v>4237</v>
      </c>
      <c r="C14078" s="45">
        <v>241002</v>
      </c>
      <c r="D14078" s="45" t="s">
        <v>11363</v>
      </c>
      <c r="E14078" s="45" t="s">
        <v>5332</v>
      </c>
      <c r="AO14078" s="376"/>
    </row>
    <row r="14079" spans="1:41" x14ac:dyDescent="0.3">
      <c r="A14079" s="333" t="s">
        <v>15412</v>
      </c>
      <c r="B14079" s="333" t="s">
        <v>1162</v>
      </c>
      <c r="C14079" s="125" t="s">
        <v>8016</v>
      </c>
      <c r="D14079" s="32" t="s">
        <v>20309</v>
      </c>
      <c r="E14079" s="125" t="s">
        <v>7871</v>
      </c>
      <c r="F14079" s="125" t="s">
        <v>1189</v>
      </c>
      <c r="G14079" s="125" t="s">
        <v>1190</v>
      </c>
      <c r="AO14079" s="376"/>
    </row>
    <row r="14080" spans="1:41" x14ac:dyDescent="0.25">
      <c r="A14080" s="44" t="s">
        <v>5347</v>
      </c>
      <c r="B14080" s="44" t="s">
        <v>3046</v>
      </c>
      <c r="C14080" s="45">
        <v>25100202</v>
      </c>
      <c r="D14080" s="45" t="s">
        <v>11363</v>
      </c>
      <c r="E14080" s="45" t="s">
        <v>11146</v>
      </c>
      <c r="AO14080" s="376"/>
    </row>
    <row r="14081" spans="1:41" x14ac:dyDescent="0.25">
      <c r="A14081" s="44" t="s">
        <v>12404</v>
      </c>
      <c r="B14081" s="44" t="s">
        <v>12108</v>
      </c>
      <c r="C14081" s="45">
        <v>4.24</v>
      </c>
      <c r="D14081" s="45" t="s">
        <v>12549</v>
      </c>
      <c r="E14081" s="46">
        <v>47057</v>
      </c>
      <c r="F14081" s="45" t="s">
        <v>1335</v>
      </c>
      <c r="G14081" s="93"/>
      <c r="H14081" s="93"/>
      <c r="I14081" s="99"/>
      <c r="J14081" s="99"/>
      <c r="K14081" s="99"/>
      <c r="L14081" s="99"/>
      <c r="M14081" s="99"/>
      <c r="N14081" s="99"/>
      <c r="O14081" s="99"/>
      <c r="P14081" s="99"/>
      <c r="Q14081" s="99"/>
      <c r="R14081" s="99"/>
      <c r="S14081" s="99"/>
      <c r="T14081" s="99"/>
      <c r="U14081" s="99"/>
      <c r="V14081" s="99"/>
      <c r="W14081" s="99"/>
      <c r="X14081" s="99"/>
      <c r="Y14081" s="99"/>
      <c r="Z14081" s="99"/>
      <c r="AA14081" s="99"/>
      <c r="AB14081" s="99"/>
      <c r="AC14081" s="99"/>
      <c r="AD14081" s="99"/>
      <c r="AE14081" s="99"/>
      <c r="AF14081" s="99"/>
      <c r="AG14081" s="99"/>
      <c r="AH14081" s="31"/>
      <c r="AI14081" s="31"/>
      <c r="AJ14081" s="31"/>
      <c r="AK14081" s="31"/>
      <c r="AL14081" s="31"/>
      <c r="AO14081" s="376"/>
    </row>
    <row r="14082" spans="1:41" x14ac:dyDescent="0.25">
      <c r="A14082" s="44" t="s">
        <v>12404</v>
      </c>
      <c r="B14082" s="44" t="s">
        <v>12118</v>
      </c>
      <c r="C14082" s="45">
        <v>13.23</v>
      </c>
      <c r="D14082" s="45" t="s">
        <v>12549</v>
      </c>
      <c r="E14082" s="46">
        <v>46934</v>
      </c>
      <c r="F14082" s="45" t="s">
        <v>1335</v>
      </c>
      <c r="G14082" s="93"/>
      <c r="H14082" s="93"/>
      <c r="I14082" s="99"/>
      <c r="J14082" s="99"/>
      <c r="K14082" s="99"/>
      <c r="L14082" s="99"/>
      <c r="M14082" s="99"/>
      <c r="N14082" s="99"/>
      <c r="O14082" s="99"/>
      <c r="P14082" s="99"/>
      <c r="Q14082" s="99"/>
      <c r="R14082" s="99"/>
      <c r="S14082" s="99"/>
      <c r="T14082" s="99"/>
      <c r="U14082" s="99"/>
      <c r="V14082" s="99"/>
      <c r="W14082" s="99"/>
      <c r="X14082" s="99"/>
      <c r="Y14082" s="99"/>
      <c r="Z14082" s="99"/>
      <c r="AA14082" s="99"/>
      <c r="AB14082" s="99"/>
      <c r="AC14082" s="99"/>
      <c r="AD14082" s="99"/>
      <c r="AE14082" s="99"/>
      <c r="AF14082" s="99"/>
      <c r="AG14082" s="99"/>
      <c r="AH14082" s="31"/>
      <c r="AI14082" s="31"/>
      <c r="AJ14082" s="31"/>
      <c r="AK14082" s="31"/>
      <c r="AL14082" s="31"/>
      <c r="AO14082" s="376"/>
    </row>
    <row r="14083" spans="1:41" x14ac:dyDescent="0.25">
      <c r="A14083" s="44" t="s">
        <v>12404</v>
      </c>
      <c r="B14083" s="44" t="s">
        <v>12102</v>
      </c>
      <c r="C14083" s="45">
        <v>21.23</v>
      </c>
      <c r="D14083" s="45" t="s">
        <v>12549</v>
      </c>
      <c r="E14083" s="46">
        <v>46934</v>
      </c>
      <c r="F14083" s="45" t="s">
        <v>1335</v>
      </c>
      <c r="G14083" s="93"/>
      <c r="H14083" s="93"/>
      <c r="I14083" s="99"/>
      <c r="J14083" s="99"/>
      <c r="K14083" s="99"/>
      <c r="L14083" s="99"/>
      <c r="M14083" s="99"/>
      <c r="N14083" s="99"/>
      <c r="O14083" s="99"/>
      <c r="P14083" s="99"/>
      <c r="Q14083" s="99"/>
      <c r="R14083" s="99"/>
      <c r="S14083" s="99"/>
      <c r="T14083" s="99"/>
      <c r="U14083" s="99"/>
      <c r="V14083" s="99"/>
      <c r="W14083" s="99"/>
      <c r="X14083" s="99"/>
      <c r="Y14083" s="99"/>
      <c r="Z14083" s="99"/>
      <c r="AA14083" s="99"/>
      <c r="AB14083" s="99"/>
      <c r="AC14083" s="99"/>
      <c r="AD14083" s="99"/>
      <c r="AE14083" s="99"/>
      <c r="AF14083" s="99"/>
      <c r="AG14083" s="99"/>
      <c r="AH14083" s="31"/>
      <c r="AI14083" s="31"/>
      <c r="AJ14083" s="31"/>
      <c r="AK14083" s="31"/>
      <c r="AL14083" s="31"/>
      <c r="AO14083" s="376"/>
    </row>
    <row r="14084" spans="1:41" x14ac:dyDescent="0.25">
      <c r="A14084" s="44" t="s">
        <v>12404</v>
      </c>
      <c r="B14084" s="44" t="s">
        <v>12103</v>
      </c>
      <c r="C14084" s="45">
        <v>22.23</v>
      </c>
      <c r="D14084" s="45" t="s">
        <v>12549</v>
      </c>
      <c r="E14084" s="46">
        <v>46934</v>
      </c>
      <c r="F14084" s="45" t="s">
        <v>1335</v>
      </c>
      <c r="G14084" s="93"/>
      <c r="H14084" s="93"/>
      <c r="I14084" s="99"/>
      <c r="J14084" s="99"/>
      <c r="K14084" s="99"/>
      <c r="L14084" s="99"/>
      <c r="M14084" s="99"/>
      <c r="N14084" s="99"/>
      <c r="O14084" s="99"/>
      <c r="P14084" s="99"/>
      <c r="Q14084" s="99"/>
      <c r="R14084" s="99"/>
      <c r="S14084" s="99"/>
      <c r="T14084" s="99"/>
      <c r="U14084" s="99"/>
      <c r="V14084" s="99"/>
      <c r="W14084" s="99"/>
      <c r="X14084" s="99"/>
      <c r="Y14084" s="99"/>
      <c r="Z14084" s="99"/>
      <c r="AA14084" s="99"/>
      <c r="AB14084" s="99"/>
      <c r="AC14084" s="99"/>
      <c r="AD14084" s="99"/>
      <c r="AE14084" s="99"/>
      <c r="AF14084" s="99"/>
      <c r="AG14084" s="99"/>
      <c r="AH14084" s="31"/>
      <c r="AI14084" s="31"/>
      <c r="AJ14084" s="31"/>
      <c r="AK14084" s="31"/>
      <c r="AL14084" s="31"/>
      <c r="AO14084" s="376"/>
    </row>
    <row r="14085" spans="1:41" x14ac:dyDescent="0.25">
      <c r="A14085" s="44" t="s">
        <v>12404</v>
      </c>
      <c r="B14085" s="44" t="s">
        <v>12097</v>
      </c>
      <c r="C14085" s="45">
        <v>28.23</v>
      </c>
      <c r="D14085" s="45" t="s">
        <v>12549</v>
      </c>
      <c r="E14085" s="46">
        <v>46934</v>
      </c>
      <c r="F14085" s="45" t="s">
        <v>1335</v>
      </c>
      <c r="G14085" s="93"/>
      <c r="H14085" s="93"/>
      <c r="I14085" s="99"/>
      <c r="J14085" s="99"/>
      <c r="K14085" s="99"/>
      <c r="L14085" s="99"/>
      <c r="M14085" s="99"/>
      <c r="N14085" s="99"/>
      <c r="O14085" s="99"/>
      <c r="P14085" s="99"/>
      <c r="Q14085" s="99"/>
      <c r="R14085" s="99"/>
      <c r="S14085" s="99"/>
      <c r="T14085" s="99"/>
      <c r="U14085" s="99"/>
      <c r="V14085" s="99"/>
      <c r="W14085" s="99"/>
      <c r="X14085" s="99"/>
      <c r="Y14085" s="99"/>
      <c r="Z14085" s="99"/>
      <c r="AA14085" s="99"/>
      <c r="AB14085" s="99"/>
      <c r="AC14085" s="99"/>
      <c r="AD14085" s="99"/>
      <c r="AE14085" s="99"/>
      <c r="AF14085" s="99"/>
      <c r="AG14085" s="99"/>
      <c r="AH14085" s="31"/>
      <c r="AI14085" s="31"/>
      <c r="AJ14085" s="31"/>
      <c r="AK14085" s="31"/>
      <c r="AL14085" s="31"/>
      <c r="AO14085" s="376"/>
    </row>
    <row r="14086" spans="1:41" x14ac:dyDescent="0.25">
      <c r="A14086" s="44" t="s">
        <v>10675</v>
      </c>
      <c r="B14086" s="44" t="s">
        <v>3176</v>
      </c>
      <c r="C14086" s="45">
        <v>24010402</v>
      </c>
      <c r="D14086" s="45" t="s">
        <v>11363</v>
      </c>
      <c r="E14086" s="45" t="s">
        <v>9238</v>
      </c>
      <c r="AO14086" s="376"/>
    </row>
    <row r="14087" spans="1:41" x14ac:dyDescent="0.25">
      <c r="A14087" s="91" t="s">
        <v>19150</v>
      </c>
      <c r="B14087" s="92" t="s">
        <v>3182</v>
      </c>
      <c r="C14087" s="93" t="s">
        <v>19170</v>
      </c>
      <c r="D14087" s="93" t="s">
        <v>1201</v>
      </c>
      <c r="E14087" s="94">
        <v>46582</v>
      </c>
      <c r="F14087" s="93"/>
      <c r="G14087" s="93"/>
      <c r="H14087" s="93"/>
      <c r="I14087" s="99"/>
      <c r="J14087" s="99"/>
      <c r="K14087" s="99"/>
      <c r="L14087" s="99"/>
      <c r="M14087" s="99"/>
      <c r="N14087" s="99"/>
      <c r="O14087" s="99"/>
      <c r="P14087" s="99"/>
      <c r="Q14087" s="99"/>
      <c r="R14087" s="99"/>
      <c r="S14087" s="99"/>
      <c r="T14087" s="99"/>
      <c r="U14087" s="99"/>
      <c r="V14087" s="99"/>
      <c r="W14087" s="99"/>
      <c r="X14087" s="99"/>
      <c r="Y14087" s="99"/>
      <c r="Z14087" s="99"/>
      <c r="AA14087" s="99"/>
      <c r="AB14087" s="99"/>
      <c r="AC14087" s="99"/>
      <c r="AD14087" s="99"/>
      <c r="AE14087" s="99"/>
      <c r="AF14087" s="99"/>
      <c r="AG14087" s="99"/>
      <c r="AH14087" s="31"/>
      <c r="AI14087" s="31"/>
      <c r="AJ14087" s="31"/>
      <c r="AK14087" s="31"/>
      <c r="AL14087" s="31"/>
      <c r="AO14087" s="376"/>
    </row>
    <row r="14088" spans="1:41" x14ac:dyDescent="0.25">
      <c r="A14088" s="99" t="s">
        <v>6188</v>
      </c>
      <c r="B14088" s="99" t="s">
        <v>6181</v>
      </c>
      <c r="C14088" s="93" t="s">
        <v>6189</v>
      </c>
      <c r="D14088" s="93" t="s">
        <v>1201</v>
      </c>
      <c r="E14088" s="94">
        <v>46439</v>
      </c>
      <c r="F14088" s="93"/>
      <c r="G14088" s="93"/>
      <c r="H14088" s="93" t="s">
        <v>1409</v>
      </c>
      <c r="I14088" s="99"/>
      <c r="J14088" s="99"/>
      <c r="K14088" s="99"/>
      <c r="L14088" s="99"/>
      <c r="M14088" s="44"/>
      <c r="N14088" s="99"/>
      <c r="O14088" s="99"/>
      <c r="P14088" s="99"/>
      <c r="Q14088" s="99"/>
      <c r="R14088" s="99"/>
      <c r="S14088" s="99"/>
      <c r="T14088" s="99"/>
      <c r="U14088" s="99"/>
      <c r="V14088" s="99"/>
      <c r="W14088" s="99"/>
      <c r="X14088" s="99"/>
      <c r="Y14088" s="99"/>
      <c r="Z14088" s="99"/>
      <c r="AA14088" s="99"/>
      <c r="AB14088" s="99"/>
      <c r="AC14088" s="99"/>
      <c r="AD14088" s="99"/>
      <c r="AE14088" s="99"/>
      <c r="AF14088" s="99"/>
      <c r="AG14088" s="99"/>
      <c r="AH14088" s="31"/>
      <c r="AI14088" s="31"/>
      <c r="AJ14088" s="31"/>
      <c r="AK14088" s="31"/>
      <c r="AL14088" s="31"/>
      <c r="AO14088" s="376"/>
    </row>
    <row r="14089" spans="1:41" x14ac:dyDescent="0.25">
      <c r="A14089" s="44" t="s">
        <v>5512</v>
      </c>
      <c r="B14089" s="44" t="s">
        <v>21348</v>
      </c>
      <c r="C14089" s="45" t="s">
        <v>8132</v>
      </c>
      <c r="D14089" s="45" t="s">
        <v>21447</v>
      </c>
      <c r="E14089" s="46">
        <v>46752</v>
      </c>
      <c r="AO14089" s="376"/>
    </row>
    <row r="14090" spans="1:41" x14ac:dyDescent="0.25">
      <c r="A14090" s="44" t="s">
        <v>5512</v>
      </c>
      <c r="B14090" s="44" t="s">
        <v>21402</v>
      </c>
      <c r="C14090" s="45" t="s">
        <v>5503</v>
      </c>
      <c r="D14090" s="45" t="s">
        <v>21447</v>
      </c>
      <c r="E14090" s="46">
        <v>46507</v>
      </c>
      <c r="AO14090" s="376"/>
    </row>
    <row r="14091" spans="1:41" x14ac:dyDescent="0.3">
      <c r="A14091" s="57" t="s">
        <v>20490</v>
      </c>
      <c r="B14091" s="92" t="s">
        <v>3682</v>
      </c>
      <c r="C14091" s="93" t="s">
        <v>19106</v>
      </c>
      <c r="D14091" s="93" t="s">
        <v>3681</v>
      </c>
      <c r="E14091" s="94">
        <v>48029</v>
      </c>
      <c r="F14091" s="93"/>
      <c r="G14091" s="93"/>
      <c r="H14091" s="93"/>
      <c r="I14091" s="99"/>
      <c r="J14091" s="99"/>
      <c r="K14091" s="99"/>
      <c r="L14091" s="99"/>
      <c r="M14091" s="99"/>
      <c r="N14091" s="99"/>
      <c r="O14091" s="99"/>
      <c r="P14091" s="99"/>
      <c r="Q14091" s="99"/>
      <c r="R14091" s="99"/>
      <c r="S14091" s="99"/>
      <c r="T14091" s="99"/>
      <c r="U14091" s="99"/>
      <c r="V14091" s="99"/>
      <c r="W14091" s="99"/>
      <c r="X14091" s="99"/>
      <c r="Y14091" s="99"/>
      <c r="Z14091" s="99"/>
      <c r="AA14091" s="99"/>
      <c r="AB14091" s="99"/>
      <c r="AC14091" s="99"/>
      <c r="AD14091" s="99"/>
      <c r="AE14091" s="99"/>
      <c r="AF14091" s="99"/>
      <c r="AG14091" s="99"/>
      <c r="AH14091" s="31"/>
      <c r="AI14091" s="31"/>
      <c r="AJ14091" s="31"/>
      <c r="AK14091" s="31"/>
      <c r="AL14091" s="31"/>
      <c r="AO14091" s="376"/>
    </row>
    <row r="14092" spans="1:41" x14ac:dyDescent="0.25">
      <c r="A14092" s="44" t="s">
        <v>10676</v>
      </c>
      <c r="B14092" s="44" t="s">
        <v>9248</v>
      </c>
      <c r="C14092" s="45">
        <v>240101</v>
      </c>
      <c r="D14092" s="45" t="s">
        <v>11363</v>
      </c>
      <c r="E14092" s="45" t="s">
        <v>9249</v>
      </c>
      <c r="AO14092" s="376"/>
    </row>
    <row r="14093" spans="1:41" x14ac:dyDescent="0.25">
      <c r="A14093" s="44" t="s">
        <v>13674</v>
      </c>
      <c r="B14093" s="44" t="s">
        <v>12095</v>
      </c>
      <c r="C14093" s="45">
        <v>33.25</v>
      </c>
      <c r="D14093" s="45" t="s">
        <v>12549</v>
      </c>
      <c r="E14093" s="46">
        <v>47664</v>
      </c>
      <c r="F14093" s="45" t="s">
        <v>1335</v>
      </c>
      <c r="G14093" s="93"/>
      <c r="H14093" s="93"/>
      <c r="I14093" s="99"/>
      <c r="J14093" s="99"/>
      <c r="K14093" s="99"/>
      <c r="L14093" s="99"/>
      <c r="M14093" s="99"/>
      <c r="N14093" s="99"/>
      <c r="O14093" s="99"/>
      <c r="P14093" s="99"/>
      <c r="Q14093" s="99"/>
      <c r="R14093" s="99"/>
      <c r="S14093" s="99"/>
      <c r="T14093" s="99"/>
      <c r="U14093" s="99"/>
      <c r="V14093" s="99"/>
      <c r="W14093" s="99"/>
      <c r="X14093" s="99"/>
      <c r="Y14093" s="99"/>
      <c r="Z14093" s="99"/>
      <c r="AA14093" s="99"/>
      <c r="AB14093" s="99"/>
      <c r="AC14093" s="99"/>
      <c r="AD14093" s="99"/>
      <c r="AE14093" s="99"/>
      <c r="AF14093" s="99"/>
      <c r="AG14093" s="99"/>
      <c r="AH14093" s="31"/>
      <c r="AI14093" s="31"/>
      <c r="AJ14093" s="31"/>
      <c r="AK14093" s="31"/>
      <c r="AL14093" s="31"/>
      <c r="AO14093" s="376"/>
    </row>
    <row r="14094" spans="1:41" x14ac:dyDescent="0.25">
      <c r="A14094" s="44" t="s">
        <v>13112</v>
      </c>
      <c r="B14094" s="44" t="s">
        <v>21434</v>
      </c>
      <c r="C14094" s="45" t="s">
        <v>13058</v>
      </c>
      <c r="D14094" s="45" t="s">
        <v>21447</v>
      </c>
      <c r="E14094" s="46">
        <v>46418</v>
      </c>
      <c r="AO14094" s="376"/>
    </row>
    <row r="14095" spans="1:41" x14ac:dyDescent="0.25">
      <c r="A14095" s="44" t="s">
        <v>18198</v>
      </c>
      <c r="B14095" s="44" t="s">
        <v>5134</v>
      </c>
      <c r="C14095" s="45">
        <v>220802</v>
      </c>
      <c r="D14095" s="45" t="s">
        <v>11363</v>
      </c>
      <c r="E14095" s="45" t="s">
        <v>4966</v>
      </c>
      <c r="AO14095" s="376"/>
    </row>
    <row r="14096" spans="1:41" x14ac:dyDescent="0.25">
      <c r="A14096" s="44" t="s">
        <v>18198</v>
      </c>
      <c r="B14096" s="44" t="s">
        <v>2350</v>
      </c>
      <c r="C14096" s="45">
        <v>230105</v>
      </c>
      <c r="D14096" s="45" t="s">
        <v>11363</v>
      </c>
      <c r="E14096" s="45" t="s">
        <v>5265</v>
      </c>
      <c r="AO14096" s="376"/>
    </row>
    <row r="14097" spans="1:41" x14ac:dyDescent="0.25">
      <c r="A14097" s="44" t="s">
        <v>18198</v>
      </c>
      <c r="B14097" s="44" t="s">
        <v>7104</v>
      </c>
      <c r="C14097" s="45">
        <v>230504</v>
      </c>
      <c r="D14097" s="45" t="s">
        <v>11363</v>
      </c>
      <c r="E14097" s="45" t="s">
        <v>7105</v>
      </c>
      <c r="AO14097" s="376"/>
    </row>
    <row r="14098" spans="1:41" x14ac:dyDescent="0.25">
      <c r="A14098" s="44" t="s">
        <v>18198</v>
      </c>
      <c r="B14098" s="44" t="s">
        <v>3043</v>
      </c>
      <c r="C14098" s="45">
        <v>230901</v>
      </c>
      <c r="D14098" s="45" t="s">
        <v>11363</v>
      </c>
      <c r="E14098" s="45" t="s">
        <v>7871</v>
      </c>
      <c r="AO14098" s="376"/>
    </row>
    <row r="14099" spans="1:41" x14ac:dyDescent="0.25">
      <c r="A14099" s="44" t="s">
        <v>8415</v>
      </c>
      <c r="B14099" s="44" t="s">
        <v>3039</v>
      </c>
      <c r="C14099" s="45">
        <v>230904</v>
      </c>
      <c r="D14099" s="45" t="s">
        <v>11363</v>
      </c>
      <c r="E14099" s="45" t="s">
        <v>7871</v>
      </c>
      <c r="AO14099" s="376"/>
    </row>
    <row r="14100" spans="1:41" x14ac:dyDescent="0.25">
      <c r="A14100" s="44" t="s">
        <v>8415</v>
      </c>
      <c r="B14100" s="44" t="s">
        <v>9248</v>
      </c>
      <c r="C14100" s="45">
        <v>240101</v>
      </c>
      <c r="D14100" s="45" t="s">
        <v>11363</v>
      </c>
      <c r="E14100" s="45" t="s">
        <v>9249</v>
      </c>
      <c r="AO14100" s="376"/>
    </row>
    <row r="14101" spans="1:41" x14ac:dyDescent="0.3">
      <c r="A14101" s="333" t="s">
        <v>11080</v>
      </c>
      <c r="B14101" s="333" t="s">
        <v>3455</v>
      </c>
      <c r="C14101" s="125" t="s">
        <v>10959</v>
      </c>
      <c r="D14101" s="32" t="s">
        <v>20309</v>
      </c>
      <c r="E14101" s="125" t="s">
        <v>2593</v>
      </c>
      <c r="F14101" s="125" t="s">
        <v>1189</v>
      </c>
      <c r="G14101" s="125" t="s">
        <v>1190</v>
      </c>
      <c r="AO14101" s="376"/>
    </row>
    <row r="14102" spans="1:41" x14ac:dyDescent="0.3">
      <c r="A14102" s="333" t="s">
        <v>11080</v>
      </c>
      <c r="B14102" s="333" t="s">
        <v>3456</v>
      </c>
      <c r="C14102" s="125" t="s">
        <v>10963</v>
      </c>
      <c r="D14102" s="32" t="s">
        <v>20309</v>
      </c>
      <c r="E14102" s="125" t="s">
        <v>2593</v>
      </c>
      <c r="F14102" s="125" t="s">
        <v>1189</v>
      </c>
      <c r="G14102" s="125" t="s">
        <v>1190</v>
      </c>
      <c r="AO14102" s="376"/>
    </row>
    <row r="14103" spans="1:41" x14ac:dyDescent="0.25">
      <c r="A14103" s="44" t="s">
        <v>21831</v>
      </c>
      <c r="B14103" s="44" t="s">
        <v>3475</v>
      </c>
      <c r="C14103" s="45">
        <v>260301</v>
      </c>
      <c r="D14103" s="45" t="s">
        <v>11363</v>
      </c>
      <c r="E14103" s="45" t="s">
        <v>17625</v>
      </c>
      <c r="AO14103" s="376"/>
    </row>
    <row r="14104" spans="1:41" x14ac:dyDescent="0.25">
      <c r="A14104" s="44" t="s">
        <v>18199</v>
      </c>
      <c r="B14104" s="44" t="s">
        <v>2350</v>
      </c>
      <c r="C14104" s="45">
        <v>230105</v>
      </c>
      <c r="D14104" s="45" t="s">
        <v>11363</v>
      </c>
      <c r="E14104" s="45" t="s">
        <v>5265</v>
      </c>
      <c r="AO14104" s="376"/>
    </row>
    <row r="14105" spans="1:41" x14ac:dyDescent="0.25">
      <c r="A14105" s="44" t="s">
        <v>21832</v>
      </c>
      <c r="B14105" s="44" t="s">
        <v>9248</v>
      </c>
      <c r="C14105" s="45">
        <v>260105</v>
      </c>
      <c r="D14105" s="45" t="s">
        <v>11363</v>
      </c>
      <c r="E14105" s="45" t="s">
        <v>17625</v>
      </c>
      <c r="AO14105" s="376"/>
    </row>
    <row r="14106" spans="1:41" x14ac:dyDescent="0.25">
      <c r="A14106" s="44" t="s">
        <v>21833</v>
      </c>
      <c r="B14106" s="44" t="s">
        <v>9248</v>
      </c>
      <c r="C14106" s="45">
        <v>260105</v>
      </c>
      <c r="D14106" s="45" t="s">
        <v>11363</v>
      </c>
      <c r="E14106" s="45" t="s">
        <v>17625</v>
      </c>
      <c r="AO14106" s="376"/>
    </row>
    <row r="14107" spans="1:41" x14ac:dyDescent="0.25">
      <c r="A14107" s="44" t="s">
        <v>18200</v>
      </c>
      <c r="B14107" s="44" t="s">
        <v>15650</v>
      </c>
      <c r="C14107" s="45">
        <v>250801</v>
      </c>
      <c r="D14107" s="45" t="s">
        <v>11363</v>
      </c>
      <c r="E14107" s="45" t="s">
        <v>8282</v>
      </c>
      <c r="AO14107" s="376"/>
    </row>
    <row r="14108" spans="1:41" x14ac:dyDescent="0.25">
      <c r="A14108" s="44" t="s">
        <v>806</v>
      </c>
      <c r="B14108" s="44" t="s">
        <v>3043</v>
      </c>
      <c r="C14108" s="45">
        <v>230901</v>
      </c>
      <c r="D14108" s="45" t="s">
        <v>11363</v>
      </c>
      <c r="E14108" s="45" t="s">
        <v>7871</v>
      </c>
      <c r="AO14108" s="376"/>
    </row>
    <row r="14109" spans="1:41" x14ac:dyDescent="0.25">
      <c r="A14109" s="44" t="s">
        <v>8185</v>
      </c>
      <c r="B14109" s="44" t="s">
        <v>21365</v>
      </c>
      <c r="C14109" s="45" t="s">
        <v>8133</v>
      </c>
      <c r="D14109" s="45" t="s">
        <v>21447</v>
      </c>
      <c r="E14109" s="46">
        <v>46752</v>
      </c>
      <c r="AO14109" s="376"/>
    </row>
    <row r="14110" spans="1:41" x14ac:dyDescent="0.25">
      <c r="A14110" s="44" t="s">
        <v>18201</v>
      </c>
      <c r="B14110" s="44" t="s">
        <v>5134</v>
      </c>
      <c r="C14110" s="45">
        <v>220802</v>
      </c>
      <c r="D14110" s="45" t="s">
        <v>11363</v>
      </c>
      <c r="E14110" s="45" t="s">
        <v>4966</v>
      </c>
      <c r="AO14110" s="376"/>
    </row>
    <row r="14111" spans="1:41" x14ac:dyDescent="0.25">
      <c r="A14111" s="44" t="s">
        <v>7052</v>
      </c>
      <c r="B14111" s="44" t="s">
        <v>2350</v>
      </c>
      <c r="C14111" s="45">
        <v>230105</v>
      </c>
      <c r="D14111" s="45" t="s">
        <v>11363</v>
      </c>
      <c r="E14111" s="45" t="s">
        <v>5265</v>
      </c>
      <c r="AO14111" s="376"/>
    </row>
    <row r="14112" spans="1:41" x14ac:dyDescent="0.25">
      <c r="A14112" s="44" t="s">
        <v>6751</v>
      </c>
      <c r="B14112" s="44" t="s">
        <v>9237</v>
      </c>
      <c r="C14112" s="45">
        <v>24010401</v>
      </c>
      <c r="D14112" s="45" t="s">
        <v>11363</v>
      </c>
      <c r="E14112" s="45" t="s">
        <v>9238</v>
      </c>
      <c r="AO14112" s="376"/>
    </row>
    <row r="14113" spans="1:41" x14ac:dyDescent="0.25">
      <c r="A14113" s="44" t="s">
        <v>6751</v>
      </c>
      <c r="B14113" s="44" t="s">
        <v>6752</v>
      </c>
      <c r="C14113" s="45" t="s">
        <v>6753</v>
      </c>
      <c r="D14113" s="45" t="s">
        <v>9895</v>
      </c>
      <c r="E14113" s="46">
        <v>46507</v>
      </c>
      <c r="F14113" s="93"/>
      <c r="G14113" s="93"/>
      <c r="H14113" s="93"/>
      <c r="I14113" s="99"/>
      <c r="J14113" s="99"/>
      <c r="K14113" s="99"/>
      <c r="L14113" s="99"/>
      <c r="M14113" s="44"/>
      <c r="N14113" s="99"/>
      <c r="O14113" s="99"/>
      <c r="P14113" s="99"/>
      <c r="Q14113" s="99"/>
      <c r="R14113" s="99"/>
      <c r="S14113" s="99"/>
      <c r="T14113" s="99"/>
      <c r="U14113" s="99"/>
      <c r="V14113" s="99"/>
      <c r="W14113" s="99"/>
      <c r="X14113" s="99"/>
      <c r="Y14113" s="99"/>
      <c r="Z14113" s="99"/>
      <c r="AA14113" s="99"/>
      <c r="AB14113" s="99"/>
      <c r="AC14113" s="99"/>
      <c r="AD14113" s="99"/>
      <c r="AE14113" s="99"/>
      <c r="AF14113" s="99"/>
      <c r="AG14113" s="99"/>
      <c r="AH14113" s="31"/>
      <c r="AI14113" s="31"/>
      <c r="AJ14113" s="31"/>
      <c r="AK14113" s="31"/>
      <c r="AL14113" s="31"/>
      <c r="AO14113" s="376"/>
    </row>
    <row r="14114" spans="1:41" x14ac:dyDescent="0.25">
      <c r="A14114" s="44" t="s">
        <v>7738</v>
      </c>
      <c r="B14114" s="44" t="s">
        <v>5321</v>
      </c>
      <c r="C14114" s="45">
        <v>23010401</v>
      </c>
      <c r="D14114" s="45" t="s">
        <v>11363</v>
      </c>
      <c r="E14114" s="45" t="s">
        <v>5322</v>
      </c>
      <c r="AO14114" s="376"/>
    </row>
    <row r="14115" spans="1:41" x14ac:dyDescent="0.25">
      <c r="A14115" s="44" t="s">
        <v>7738</v>
      </c>
      <c r="B14115" s="44" t="s">
        <v>3176</v>
      </c>
      <c r="C14115" s="45">
        <v>23010402</v>
      </c>
      <c r="D14115" s="45" t="s">
        <v>11363</v>
      </c>
      <c r="E14115" s="45" t="s">
        <v>5322</v>
      </c>
      <c r="AO14115" s="376"/>
    </row>
    <row r="14116" spans="1:41" x14ac:dyDescent="0.25">
      <c r="A14116" s="44" t="s">
        <v>7738</v>
      </c>
      <c r="B14116" s="44" t="s">
        <v>7766</v>
      </c>
      <c r="C14116" s="45">
        <v>230505</v>
      </c>
      <c r="D14116" s="45" t="s">
        <v>11363</v>
      </c>
      <c r="E14116" s="45" t="s">
        <v>7105</v>
      </c>
      <c r="AO14116" s="376"/>
    </row>
    <row r="14117" spans="1:41" x14ac:dyDescent="0.25">
      <c r="A14117" s="44" t="s">
        <v>7738</v>
      </c>
      <c r="B14117" s="44" t="s">
        <v>8347</v>
      </c>
      <c r="C14117" s="45">
        <v>23100201</v>
      </c>
      <c r="D14117" s="45" t="s">
        <v>11363</v>
      </c>
      <c r="E14117" s="45" t="s">
        <v>2538</v>
      </c>
      <c r="AO14117" s="376"/>
    </row>
    <row r="14118" spans="1:41" x14ac:dyDescent="0.25">
      <c r="A14118" s="44" t="s">
        <v>7738</v>
      </c>
      <c r="B14118" s="44" t="s">
        <v>3051</v>
      </c>
      <c r="C14118" s="45">
        <v>23100202</v>
      </c>
      <c r="D14118" s="45" t="s">
        <v>11363</v>
      </c>
      <c r="E14118" s="45" t="s">
        <v>2538</v>
      </c>
      <c r="AO14118" s="376"/>
    </row>
    <row r="14119" spans="1:41" x14ac:dyDescent="0.25">
      <c r="A14119" s="44" t="s">
        <v>7738</v>
      </c>
      <c r="B14119" s="44" t="s">
        <v>10359</v>
      </c>
      <c r="C14119" s="45">
        <v>24020101</v>
      </c>
      <c r="D14119" s="45" t="s">
        <v>11363</v>
      </c>
      <c r="E14119" s="45" t="s">
        <v>9238</v>
      </c>
      <c r="AO14119" s="376"/>
    </row>
    <row r="14120" spans="1:41" x14ac:dyDescent="0.25">
      <c r="A14120" s="44" t="s">
        <v>7738</v>
      </c>
      <c r="B14120" s="44" t="s">
        <v>10360</v>
      </c>
      <c r="C14120" s="45">
        <v>24020102</v>
      </c>
      <c r="D14120" s="45" t="s">
        <v>11363</v>
      </c>
      <c r="E14120" s="45" t="s">
        <v>9238</v>
      </c>
      <c r="AO14120" s="376"/>
    </row>
    <row r="14121" spans="1:41" x14ac:dyDescent="0.25">
      <c r="A14121" s="44" t="s">
        <v>13675</v>
      </c>
      <c r="B14121" s="44" t="s">
        <v>12102</v>
      </c>
      <c r="C14121" s="45">
        <v>21.23</v>
      </c>
      <c r="D14121" s="45" t="s">
        <v>12549</v>
      </c>
      <c r="E14121" s="46">
        <v>46934</v>
      </c>
      <c r="F14121" s="45"/>
      <c r="G14121" s="93"/>
      <c r="H14121" s="93"/>
      <c r="I14121" s="99"/>
      <c r="J14121" s="99"/>
      <c r="K14121" s="99"/>
      <c r="L14121" s="99"/>
      <c r="M14121" s="99"/>
      <c r="N14121" s="99"/>
      <c r="O14121" s="99"/>
      <c r="P14121" s="99"/>
      <c r="Q14121" s="99"/>
      <c r="R14121" s="99"/>
      <c r="S14121" s="99"/>
      <c r="T14121" s="99"/>
      <c r="U14121" s="99"/>
      <c r="V14121" s="99"/>
      <c r="W14121" s="99"/>
      <c r="X14121" s="99"/>
      <c r="Y14121" s="99"/>
      <c r="Z14121" s="99"/>
      <c r="AA14121" s="99"/>
      <c r="AB14121" s="99"/>
      <c r="AC14121" s="99"/>
      <c r="AD14121" s="99"/>
      <c r="AE14121" s="99"/>
      <c r="AF14121" s="99"/>
      <c r="AG14121" s="99"/>
      <c r="AH14121" s="31"/>
      <c r="AI14121" s="31"/>
      <c r="AJ14121" s="31"/>
      <c r="AK14121" s="31"/>
      <c r="AL14121" s="31"/>
      <c r="AO14121" s="376"/>
    </row>
    <row r="14122" spans="1:41" x14ac:dyDescent="0.25">
      <c r="A14122" s="44" t="s">
        <v>13675</v>
      </c>
      <c r="B14122" s="44" t="s">
        <v>12103</v>
      </c>
      <c r="C14122" s="45">
        <v>22.23</v>
      </c>
      <c r="D14122" s="45" t="s">
        <v>12549</v>
      </c>
      <c r="E14122" s="46">
        <v>46934</v>
      </c>
      <c r="F14122" s="45"/>
      <c r="G14122" s="93"/>
      <c r="H14122" s="93"/>
      <c r="I14122" s="99"/>
      <c r="J14122" s="99"/>
      <c r="K14122" s="99"/>
      <c r="L14122" s="99"/>
      <c r="M14122" s="99"/>
      <c r="N14122" s="99"/>
      <c r="O14122" s="99"/>
      <c r="P14122" s="99"/>
      <c r="Q14122" s="99"/>
      <c r="R14122" s="99"/>
      <c r="S14122" s="99"/>
      <c r="T14122" s="99"/>
      <c r="U14122" s="99"/>
      <c r="V14122" s="99"/>
      <c r="W14122" s="99"/>
      <c r="X14122" s="99"/>
      <c r="Y14122" s="99"/>
      <c r="Z14122" s="99"/>
      <c r="AA14122" s="99"/>
      <c r="AB14122" s="99"/>
      <c r="AC14122" s="99"/>
      <c r="AD14122" s="99"/>
      <c r="AE14122" s="99"/>
      <c r="AF14122" s="99"/>
      <c r="AG14122" s="99"/>
      <c r="AH14122" s="31"/>
      <c r="AI14122" s="31"/>
      <c r="AJ14122" s="31"/>
      <c r="AK14122" s="31"/>
      <c r="AL14122" s="31"/>
      <c r="AO14122" s="376"/>
    </row>
    <row r="14123" spans="1:41" x14ac:dyDescent="0.25">
      <c r="A14123" s="44" t="s">
        <v>13675</v>
      </c>
      <c r="B14123" s="44" t="s">
        <v>12095</v>
      </c>
      <c r="C14123" s="45">
        <v>33.229999999999997</v>
      </c>
      <c r="D14123" s="45" t="s">
        <v>12549</v>
      </c>
      <c r="E14123" s="46">
        <v>46934</v>
      </c>
      <c r="F14123" s="45"/>
      <c r="G14123" s="93"/>
      <c r="H14123" s="93"/>
      <c r="I14123" s="99"/>
      <c r="J14123" s="99"/>
      <c r="K14123" s="99"/>
      <c r="L14123" s="99"/>
      <c r="M14123" s="99"/>
      <c r="N14123" s="99"/>
      <c r="O14123" s="99"/>
      <c r="P14123" s="99"/>
      <c r="Q14123" s="99"/>
      <c r="R14123" s="99"/>
      <c r="S14123" s="99"/>
      <c r="T14123" s="99"/>
      <c r="U14123" s="99"/>
      <c r="V14123" s="99"/>
      <c r="W14123" s="99"/>
      <c r="X14123" s="99"/>
      <c r="Y14123" s="99"/>
      <c r="Z14123" s="99"/>
      <c r="AA14123" s="99"/>
      <c r="AB14123" s="99"/>
      <c r="AC14123" s="99"/>
      <c r="AD14123" s="99"/>
      <c r="AE14123" s="99"/>
      <c r="AF14123" s="99"/>
      <c r="AG14123" s="99"/>
      <c r="AH14123" s="31"/>
      <c r="AI14123" s="31"/>
      <c r="AJ14123" s="31"/>
      <c r="AK14123" s="31"/>
      <c r="AL14123" s="31"/>
      <c r="AO14123" s="376"/>
    </row>
    <row r="14124" spans="1:41" x14ac:dyDescent="0.25">
      <c r="A14124" s="44" t="s">
        <v>7899</v>
      </c>
      <c r="B14124" s="44" t="s">
        <v>2350</v>
      </c>
      <c r="C14124" s="45">
        <v>230105</v>
      </c>
      <c r="D14124" s="45" t="s">
        <v>11363</v>
      </c>
      <c r="E14124" s="45" t="s">
        <v>5265</v>
      </c>
      <c r="AO14124" s="376"/>
    </row>
    <row r="14125" spans="1:41" x14ac:dyDescent="0.25">
      <c r="A14125" s="44" t="s">
        <v>7899</v>
      </c>
      <c r="B14125" s="44" t="s">
        <v>925</v>
      </c>
      <c r="C14125" s="45">
        <v>230601</v>
      </c>
      <c r="D14125" s="45" t="s">
        <v>11363</v>
      </c>
      <c r="E14125" s="45" t="s">
        <v>7770</v>
      </c>
      <c r="AO14125" s="376"/>
    </row>
    <row r="14126" spans="1:41" x14ac:dyDescent="0.25">
      <c r="A14126" s="44" t="s">
        <v>13113</v>
      </c>
      <c r="B14126" s="44" t="s">
        <v>21434</v>
      </c>
      <c r="C14126" s="45" t="s">
        <v>13058</v>
      </c>
      <c r="D14126" s="45" t="s">
        <v>21447</v>
      </c>
      <c r="E14126" s="46">
        <v>46418</v>
      </c>
      <c r="AO14126" s="376"/>
    </row>
    <row r="14127" spans="1:41" x14ac:dyDescent="0.25">
      <c r="A14127" s="44" t="s">
        <v>16556</v>
      </c>
      <c r="B14127" s="44" t="s">
        <v>21429</v>
      </c>
      <c r="C14127" s="45" t="s">
        <v>16553</v>
      </c>
      <c r="D14127" s="45" t="s">
        <v>21447</v>
      </c>
      <c r="E14127" s="46">
        <v>46446</v>
      </c>
      <c r="AO14127" s="376"/>
    </row>
    <row r="14128" spans="1:41" x14ac:dyDescent="0.25">
      <c r="A14128" s="44" t="s">
        <v>21834</v>
      </c>
      <c r="B14128" s="44" t="s">
        <v>936</v>
      </c>
      <c r="C14128" s="45">
        <v>260703</v>
      </c>
      <c r="D14128" s="45" t="s">
        <v>11363</v>
      </c>
      <c r="E14128" s="45" t="s">
        <v>11150</v>
      </c>
      <c r="AO14128" s="376"/>
    </row>
    <row r="14129" spans="1:41" x14ac:dyDescent="0.25">
      <c r="A14129" s="44" t="s">
        <v>10677</v>
      </c>
      <c r="B14129" s="44" t="s">
        <v>10355</v>
      </c>
      <c r="C14129" s="45">
        <v>240403</v>
      </c>
      <c r="D14129" s="45" t="s">
        <v>11363</v>
      </c>
      <c r="E14129" s="45" t="s">
        <v>5037</v>
      </c>
      <c r="AO14129" s="376"/>
    </row>
    <row r="14130" spans="1:41" x14ac:dyDescent="0.25">
      <c r="A14130" s="44" t="s">
        <v>10677</v>
      </c>
      <c r="B14130" s="44" t="s">
        <v>925</v>
      </c>
      <c r="C14130" s="45">
        <v>240601</v>
      </c>
      <c r="D14130" s="45" t="s">
        <v>11363</v>
      </c>
      <c r="E14130" s="45" t="s">
        <v>9840</v>
      </c>
      <c r="AO14130" s="376"/>
    </row>
    <row r="14131" spans="1:41" x14ac:dyDescent="0.25">
      <c r="A14131" s="44" t="s">
        <v>10677</v>
      </c>
      <c r="B14131" s="44" t="s">
        <v>9248</v>
      </c>
      <c r="C14131" s="45">
        <v>260105</v>
      </c>
      <c r="D14131" s="45" t="s">
        <v>11363</v>
      </c>
      <c r="E14131" s="45" t="s">
        <v>17625</v>
      </c>
      <c r="AO14131" s="376"/>
    </row>
    <row r="14132" spans="1:41" x14ac:dyDescent="0.25">
      <c r="A14132" s="44" t="s">
        <v>5348</v>
      </c>
      <c r="B14132" s="44" t="s">
        <v>923</v>
      </c>
      <c r="C14132" s="45">
        <v>220303</v>
      </c>
      <c r="D14132" s="45" t="s">
        <v>11363</v>
      </c>
      <c r="E14132" s="45" t="s">
        <v>2593</v>
      </c>
      <c r="AO14132" s="376"/>
    </row>
    <row r="14133" spans="1:41" x14ac:dyDescent="0.25">
      <c r="A14133" s="76" t="s">
        <v>16113</v>
      </c>
      <c r="B14133" s="44" t="s">
        <v>16073</v>
      </c>
      <c r="C14133" s="45">
        <v>44.26</v>
      </c>
      <c r="D14133" s="45" t="s">
        <v>12549</v>
      </c>
      <c r="E14133" s="46">
        <v>47787</v>
      </c>
      <c r="F14133" s="45"/>
      <c r="G14133" s="93"/>
      <c r="H14133" s="93"/>
      <c r="I14133" s="99"/>
      <c r="J14133" s="99"/>
      <c r="K14133" s="99"/>
      <c r="L14133" s="99"/>
      <c r="M14133" s="99"/>
      <c r="N14133" s="99"/>
      <c r="O14133" s="99"/>
      <c r="P14133" s="99"/>
      <c r="Q14133" s="99"/>
      <c r="R14133" s="99"/>
      <c r="S14133" s="99"/>
      <c r="T14133" s="99"/>
      <c r="U14133" s="99"/>
      <c r="V14133" s="99"/>
      <c r="W14133" s="99"/>
      <c r="X14133" s="99"/>
      <c r="Y14133" s="99"/>
      <c r="Z14133" s="99"/>
      <c r="AA14133" s="99"/>
      <c r="AB14133" s="99"/>
      <c r="AC14133" s="99"/>
      <c r="AD14133" s="99"/>
      <c r="AE14133" s="99"/>
      <c r="AF14133" s="99"/>
      <c r="AG14133" s="99"/>
      <c r="AH14133" s="31"/>
      <c r="AI14133" s="31"/>
      <c r="AJ14133" s="31"/>
      <c r="AK14133" s="31"/>
      <c r="AL14133" s="31"/>
      <c r="AO14133" s="376"/>
    </row>
    <row r="14134" spans="1:41" x14ac:dyDescent="0.25">
      <c r="A14134" s="44" t="s">
        <v>2623</v>
      </c>
      <c r="B14134" s="44" t="s">
        <v>21359</v>
      </c>
      <c r="C14134" s="45" t="s">
        <v>9701</v>
      </c>
      <c r="D14134" s="45" t="s">
        <v>21447</v>
      </c>
      <c r="E14134" s="46">
        <v>46752</v>
      </c>
      <c r="AO14134" s="376"/>
    </row>
    <row r="14135" spans="1:41" x14ac:dyDescent="0.25">
      <c r="A14135" s="44" t="s">
        <v>15910</v>
      </c>
      <c r="B14135" s="44" t="s">
        <v>925</v>
      </c>
      <c r="C14135" s="45">
        <v>250601</v>
      </c>
      <c r="D14135" s="45" t="s">
        <v>11363</v>
      </c>
      <c r="E14135" s="45" t="s">
        <v>15609</v>
      </c>
      <c r="AO14135" s="376"/>
    </row>
    <row r="14136" spans="1:41" x14ac:dyDescent="0.3">
      <c r="A14136" s="333" t="s">
        <v>15413</v>
      </c>
      <c r="B14136" s="333" t="s">
        <v>4811</v>
      </c>
      <c r="C14136" s="125" t="s">
        <v>15471</v>
      </c>
      <c r="D14136" s="32" t="s">
        <v>20309</v>
      </c>
      <c r="E14136" s="125" t="s">
        <v>11886</v>
      </c>
      <c r="F14136" s="125" t="s">
        <v>1189</v>
      </c>
      <c r="G14136" s="125" t="s">
        <v>1190</v>
      </c>
      <c r="AO14136" s="376"/>
    </row>
    <row r="14137" spans="1:41" x14ac:dyDescent="0.25">
      <c r="A14137" s="44" t="s">
        <v>15413</v>
      </c>
      <c r="B14137" s="44" t="s">
        <v>936</v>
      </c>
      <c r="C14137" s="45">
        <v>260703</v>
      </c>
      <c r="D14137" s="45" t="s">
        <v>11363</v>
      </c>
      <c r="E14137" s="45" t="s">
        <v>11150</v>
      </c>
      <c r="AO14137" s="376"/>
    </row>
    <row r="14138" spans="1:41" x14ac:dyDescent="0.25">
      <c r="A14138" s="44" t="s">
        <v>14561</v>
      </c>
      <c r="B14138" s="44" t="s">
        <v>3910</v>
      </c>
      <c r="C14138" s="45" t="s">
        <v>14562</v>
      </c>
      <c r="D14138" s="46" t="s">
        <v>21328</v>
      </c>
      <c r="E14138" s="46">
        <v>46583</v>
      </c>
      <c r="AO14138" s="376"/>
    </row>
    <row r="14139" spans="1:41" x14ac:dyDescent="0.25">
      <c r="A14139" s="44" t="s">
        <v>5349</v>
      </c>
      <c r="B14139" s="319" t="s">
        <v>19571</v>
      </c>
      <c r="C14139" s="318" t="s">
        <v>19791</v>
      </c>
      <c r="D14139" s="93" t="s">
        <v>19934</v>
      </c>
      <c r="E14139" s="320">
        <v>46934</v>
      </c>
      <c r="F14139" s="93"/>
      <c r="G14139" s="93"/>
      <c r="H14139" s="93"/>
      <c r="I14139" s="99"/>
      <c r="J14139" s="99"/>
      <c r="K14139" s="99"/>
      <c r="L14139" s="99"/>
      <c r="M14139" s="99"/>
      <c r="N14139" s="99"/>
      <c r="O14139" s="99"/>
      <c r="P14139" s="99"/>
      <c r="Q14139" s="99"/>
      <c r="R14139" s="99"/>
      <c r="S14139" s="99"/>
      <c r="T14139" s="99"/>
      <c r="U14139" s="99"/>
      <c r="V14139" s="99"/>
      <c r="W14139" s="99"/>
      <c r="X14139" s="99"/>
      <c r="Y14139" s="99"/>
      <c r="Z14139" s="99"/>
      <c r="AA14139" s="99"/>
      <c r="AB14139" s="99"/>
      <c r="AC14139" s="99"/>
      <c r="AD14139" s="99"/>
      <c r="AE14139" s="99"/>
      <c r="AF14139" s="99"/>
      <c r="AG14139" s="99"/>
      <c r="AH14139" s="31"/>
      <c r="AI14139" s="31"/>
      <c r="AJ14139" s="31"/>
      <c r="AK14139" s="31"/>
      <c r="AL14139" s="31"/>
      <c r="AO14139" s="376"/>
    </row>
    <row r="14140" spans="1:41" x14ac:dyDescent="0.25">
      <c r="A14140" s="44" t="s">
        <v>5349</v>
      </c>
      <c r="B14140" s="44" t="s">
        <v>947</v>
      </c>
      <c r="C14140" s="45">
        <v>260102</v>
      </c>
      <c r="D14140" s="45" t="s">
        <v>11363</v>
      </c>
      <c r="E14140" s="45" t="s">
        <v>8292</v>
      </c>
      <c r="AO14140" s="376"/>
    </row>
    <row r="14141" spans="1:41" x14ac:dyDescent="0.25">
      <c r="A14141" s="44" t="s">
        <v>5349</v>
      </c>
      <c r="B14141" s="44" t="s">
        <v>9248</v>
      </c>
      <c r="C14141" s="45">
        <v>260105</v>
      </c>
      <c r="D14141" s="45" t="s">
        <v>11363</v>
      </c>
      <c r="E14141" s="45" t="s">
        <v>17625</v>
      </c>
      <c r="AO14141" s="376"/>
    </row>
    <row r="14142" spans="1:41" x14ac:dyDescent="0.25">
      <c r="A14142" s="44" t="s">
        <v>19415</v>
      </c>
      <c r="B14142" s="319" t="s">
        <v>19572</v>
      </c>
      <c r="C14142" s="318" t="s">
        <v>19792</v>
      </c>
      <c r="D14142" s="93" t="s">
        <v>19934</v>
      </c>
      <c r="E14142" s="320">
        <v>47664</v>
      </c>
      <c r="F14142" s="93"/>
      <c r="G14142" s="93"/>
      <c r="H14142" s="93"/>
      <c r="I14142" s="99"/>
      <c r="J14142" s="99"/>
      <c r="K14142" s="99"/>
      <c r="L14142" s="99"/>
      <c r="M14142" s="99"/>
      <c r="N14142" s="99"/>
      <c r="O14142" s="99"/>
      <c r="P14142" s="99"/>
      <c r="Q14142" s="99"/>
      <c r="R14142" s="99"/>
      <c r="S14142" s="99"/>
      <c r="T14142" s="99"/>
      <c r="U14142" s="99"/>
      <c r="V14142" s="99"/>
      <c r="W14142" s="99"/>
      <c r="X14142" s="99"/>
      <c r="Y14142" s="99"/>
      <c r="Z14142" s="99"/>
      <c r="AA14142" s="99"/>
      <c r="AB14142" s="99"/>
      <c r="AC14142" s="99"/>
      <c r="AD14142" s="99"/>
      <c r="AE14142" s="99"/>
      <c r="AF14142" s="99"/>
      <c r="AG14142" s="99"/>
      <c r="AH14142" s="31"/>
      <c r="AI14142" s="31"/>
      <c r="AJ14142" s="31"/>
      <c r="AK14142" s="31"/>
      <c r="AL14142" s="31"/>
      <c r="AO14142" s="376"/>
    </row>
    <row r="14143" spans="1:41" x14ac:dyDescent="0.25">
      <c r="A14143" s="44" t="s">
        <v>17272</v>
      </c>
      <c r="B14143" s="44" t="s">
        <v>7352</v>
      </c>
      <c r="C14143" s="45" t="s">
        <v>7385</v>
      </c>
      <c r="D14143" s="93" t="s">
        <v>17443</v>
      </c>
      <c r="E14143" s="45" t="s">
        <v>5037</v>
      </c>
      <c r="F14143" s="93"/>
      <c r="G14143" s="93"/>
      <c r="H14143" s="93"/>
      <c r="I14143" s="99"/>
      <c r="J14143" s="99"/>
      <c r="K14143" s="99"/>
      <c r="L14143" s="99"/>
      <c r="M14143" s="99"/>
      <c r="N14143" s="99"/>
      <c r="O14143" s="99"/>
      <c r="P14143" s="99"/>
      <c r="Q14143" s="99"/>
      <c r="R14143" s="99"/>
      <c r="S14143" s="99"/>
      <c r="T14143" s="99"/>
      <c r="U14143" s="99"/>
      <c r="V14143" s="99"/>
      <c r="W14143" s="99"/>
      <c r="X14143" s="99"/>
      <c r="Y14143" s="99"/>
      <c r="Z14143" s="99"/>
      <c r="AA14143" s="99"/>
      <c r="AB14143" s="99"/>
      <c r="AC14143" s="99"/>
      <c r="AD14143" s="99"/>
      <c r="AE14143" s="99"/>
      <c r="AF14143" s="99"/>
      <c r="AG14143" s="99"/>
      <c r="AH14143" s="31"/>
      <c r="AI14143" s="31"/>
      <c r="AJ14143" s="31"/>
      <c r="AK14143" s="31"/>
      <c r="AL14143" s="31"/>
      <c r="AO14143" s="376"/>
    </row>
    <row r="14144" spans="1:41" x14ac:dyDescent="0.25">
      <c r="A14144" s="44" t="s">
        <v>15911</v>
      </c>
      <c r="B14144" s="44" t="s">
        <v>932</v>
      </c>
      <c r="C14144" s="45">
        <v>220104</v>
      </c>
      <c r="D14144" s="45" t="s">
        <v>11363</v>
      </c>
      <c r="E14144" s="45" t="s">
        <v>5139</v>
      </c>
      <c r="AO14144" s="376"/>
    </row>
    <row r="14145" spans="1:41" x14ac:dyDescent="0.25">
      <c r="A14145" s="44" t="s">
        <v>15911</v>
      </c>
      <c r="B14145" s="44" t="s">
        <v>10359</v>
      </c>
      <c r="C14145" s="45">
        <v>24020101</v>
      </c>
      <c r="D14145" s="45" t="s">
        <v>11363</v>
      </c>
      <c r="E14145" s="45" t="s">
        <v>9238</v>
      </c>
      <c r="AO14145" s="376"/>
    </row>
    <row r="14146" spans="1:41" x14ac:dyDescent="0.25">
      <c r="A14146" s="44" t="s">
        <v>15911</v>
      </c>
      <c r="B14146" s="44" t="s">
        <v>10360</v>
      </c>
      <c r="C14146" s="45">
        <v>24020102</v>
      </c>
      <c r="D14146" s="45" t="s">
        <v>11363</v>
      </c>
      <c r="E14146" s="45" t="s">
        <v>9238</v>
      </c>
      <c r="AO14146" s="376"/>
    </row>
    <row r="14147" spans="1:41" x14ac:dyDescent="0.3">
      <c r="A14147" s="57" t="s">
        <v>1253</v>
      </c>
      <c r="B14147" s="57" t="s">
        <v>1290</v>
      </c>
      <c r="C14147" s="62">
        <v>24027</v>
      </c>
      <c r="D14147" s="62" t="s">
        <v>20886</v>
      </c>
      <c r="E14147" s="60">
        <v>46873</v>
      </c>
      <c r="F14147" s="32"/>
      <c r="G14147" s="32"/>
      <c r="H14147" s="32"/>
      <c r="I14147" s="31"/>
      <c r="J14147" s="31"/>
      <c r="K14147" s="31"/>
      <c r="L14147" s="31"/>
      <c r="M14147" s="31"/>
      <c r="N14147" s="31"/>
      <c r="O14147" s="31"/>
      <c r="P14147" s="31"/>
      <c r="Q14147" s="31"/>
      <c r="R14147" s="31"/>
      <c r="S14147" s="31"/>
      <c r="T14147" s="31"/>
      <c r="U14147" s="31"/>
      <c r="V14147" s="31"/>
      <c r="W14147" s="31"/>
      <c r="X14147" s="31"/>
      <c r="Y14147" s="31"/>
      <c r="Z14147" s="31"/>
      <c r="AA14147" s="31"/>
      <c r="AB14147" s="31"/>
      <c r="AC14147" s="31"/>
      <c r="AD14147" s="31"/>
      <c r="AE14147" s="31"/>
      <c r="AF14147" s="31"/>
      <c r="AG14147" s="31"/>
      <c r="AH14147" s="31"/>
      <c r="AI14147" s="31"/>
      <c r="AJ14147" s="31"/>
      <c r="AK14147" s="31"/>
      <c r="AL14147" s="31"/>
      <c r="AO14147" s="376"/>
    </row>
    <row r="14148" spans="1:41" x14ac:dyDescent="0.25">
      <c r="A14148" s="44" t="s">
        <v>17312</v>
      </c>
      <c r="B14148" s="44" t="s">
        <v>17283</v>
      </c>
      <c r="C14148" s="45" t="s">
        <v>17410</v>
      </c>
      <c r="D14148" s="93" t="s">
        <v>17443</v>
      </c>
      <c r="E14148" s="45" t="s">
        <v>9839</v>
      </c>
      <c r="F14148" s="93"/>
      <c r="G14148" s="93"/>
      <c r="H14148" s="93"/>
      <c r="I14148" s="99"/>
      <c r="J14148" s="99"/>
      <c r="K14148" s="99"/>
      <c r="L14148" s="99"/>
      <c r="M14148" s="99"/>
      <c r="N14148" s="99"/>
      <c r="O14148" s="99"/>
      <c r="P14148" s="99"/>
      <c r="Q14148" s="99"/>
      <c r="R14148" s="99"/>
      <c r="S14148" s="99"/>
      <c r="T14148" s="99"/>
      <c r="U14148" s="99"/>
      <c r="V14148" s="99"/>
      <c r="W14148" s="99"/>
      <c r="X14148" s="99"/>
      <c r="Y14148" s="99"/>
      <c r="Z14148" s="99"/>
      <c r="AA14148" s="99"/>
      <c r="AB14148" s="99"/>
      <c r="AC14148" s="99"/>
      <c r="AD14148" s="99"/>
      <c r="AE14148" s="99"/>
      <c r="AF14148" s="99"/>
      <c r="AG14148" s="99"/>
      <c r="AH14148" s="31"/>
      <c r="AI14148" s="31"/>
      <c r="AJ14148" s="31"/>
      <c r="AK14148" s="31"/>
      <c r="AL14148" s="31"/>
      <c r="AO14148" s="376"/>
    </row>
    <row r="14149" spans="1:41" x14ac:dyDescent="0.25">
      <c r="A14149" s="44" t="s">
        <v>15912</v>
      </c>
      <c r="B14149" s="44" t="s">
        <v>2350</v>
      </c>
      <c r="C14149" s="45">
        <v>250106</v>
      </c>
      <c r="D14149" s="45" t="s">
        <v>11363</v>
      </c>
      <c r="E14149" s="45" t="s">
        <v>11887</v>
      </c>
      <c r="AO14149" s="376"/>
    </row>
    <row r="14150" spans="1:41" x14ac:dyDescent="0.25">
      <c r="A14150" s="44" t="s">
        <v>7556</v>
      </c>
      <c r="B14150" s="44" t="s">
        <v>7397</v>
      </c>
      <c r="C14150" s="45" t="s">
        <v>7557</v>
      </c>
      <c r="D14150" s="45" t="s">
        <v>11204</v>
      </c>
      <c r="E14150" s="45" t="s">
        <v>7871</v>
      </c>
      <c r="F14150" s="93"/>
      <c r="G14150" s="93"/>
      <c r="H14150" s="93"/>
      <c r="I14150" s="99"/>
      <c r="J14150" s="99"/>
      <c r="K14150" s="99"/>
      <c r="L14150" s="99"/>
      <c r="M14150" s="99"/>
      <c r="N14150" s="99"/>
      <c r="O14150" s="99"/>
      <c r="P14150" s="99"/>
      <c r="Q14150" s="99"/>
      <c r="R14150" s="99"/>
      <c r="S14150" s="99"/>
      <c r="T14150" s="99"/>
      <c r="U14150" s="99"/>
      <c r="V14150" s="99"/>
      <c r="W14150" s="99"/>
      <c r="X14150" s="99"/>
      <c r="Y14150" s="99"/>
      <c r="Z14150" s="99"/>
      <c r="AA14150" s="99"/>
      <c r="AB14150" s="99"/>
      <c r="AC14150" s="99"/>
      <c r="AD14150" s="99"/>
      <c r="AE14150" s="99"/>
      <c r="AF14150" s="99"/>
      <c r="AG14150" s="99"/>
      <c r="AH14150" s="31"/>
      <c r="AI14150" s="31"/>
      <c r="AJ14150" s="31"/>
      <c r="AK14150" s="31"/>
      <c r="AL14150" s="31"/>
      <c r="AO14150" s="376"/>
    </row>
    <row r="14151" spans="1:41" x14ac:dyDescent="0.25">
      <c r="A14151" s="44" t="s">
        <v>7556</v>
      </c>
      <c r="B14151" s="44" t="s">
        <v>7397</v>
      </c>
      <c r="C14151" s="45" t="s">
        <v>7557</v>
      </c>
      <c r="D14151" s="93" t="s">
        <v>17443</v>
      </c>
      <c r="E14151" s="45" t="s">
        <v>7871</v>
      </c>
      <c r="F14151" s="93"/>
      <c r="G14151" s="93"/>
      <c r="H14151" s="93"/>
      <c r="I14151" s="99"/>
      <c r="J14151" s="99"/>
      <c r="K14151" s="99"/>
      <c r="L14151" s="99"/>
      <c r="M14151" s="99"/>
      <c r="N14151" s="99"/>
      <c r="O14151" s="99"/>
      <c r="P14151" s="99"/>
      <c r="Q14151" s="99"/>
      <c r="R14151" s="99"/>
      <c r="S14151" s="99"/>
      <c r="T14151" s="99"/>
      <c r="U14151" s="99"/>
      <c r="V14151" s="99"/>
      <c r="W14151" s="99"/>
      <c r="X14151" s="99"/>
      <c r="Y14151" s="99"/>
      <c r="Z14151" s="99"/>
      <c r="AA14151" s="99"/>
      <c r="AB14151" s="99"/>
      <c r="AC14151" s="99"/>
      <c r="AD14151" s="99"/>
      <c r="AE14151" s="99"/>
      <c r="AF14151" s="99"/>
      <c r="AG14151" s="99"/>
      <c r="AH14151" s="31"/>
      <c r="AI14151" s="31"/>
      <c r="AJ14151" s="31"/>
      <c r="AK14151" s="31"/>
      <c r="AL14151" s="31"/>
      <c r="AO14151" s="376"/>
    </row>
    <row r="14152" spans="1:41" x14ac:dyDescent="0.25">
      <c r="A14152" s="44" t="s">
        <v>7556</v>
      </c>
      <c r="B14152" s="44" t="s">
        <v>7397</v>
      </c>
      <c r="C14152" s="45" t="s">
        <v>7557</v>
      </c>
      <c r="D14152" s="45" t="s">
        <v>9895</v>
      </c>
      <c r="E14152" s="45" t="s">
        <v>4823</v>
      </c>
      <c r="F14152" s="93"/>
      <c r="G14152" s="93"/>
      <c r="H14152" s="93"/>
      <c r="I14152" s="99"/>
      <c r="J14152" s="99"/>
      <c r="K14152" s="99"/>
      <c r="L14152" s="99"/>
      <c r="M14152" s="44"/>
      <c r="N14152" s="99"/>
      <c r="O14152" s="99"/>
      <c r="P14152" s="99"/>
      <c r="Q14152" s="99"/>
      <c r="R14152" s="99"/>
      <c r="S14152" s="99"/>
      <c r="T14152" s="99"/>
      <c r="U14152" s="99"/>
      <c r="V14152" s="99"/>
      <c r="W14152" s="99"/>
      <c r="X14152" s="99"/>
      <c r="Y14152" s="99"/>
      <c r="Z14152" s="99"/>
      <c r="AA14152" s="99"/>
      <c r="AB14152" s="99"/>
      <c r="AC14152" s="99"/>
      <c r="AD14152" s="99"/>
      <c r="AE14152" s="99"/>
      <c r="AF14152" s="99"/>
      <c r="AG14152" s="99"/>
      <c r="AH14152" s="31"/>
      <c r="AI14152" s="31"/>
      <c r="AJ14152" s="31"/>
      <c r="AK14152" s="31"/>
      <c r="AL14152" s="31"/>
      <c r="AO14152" s="376"/>
    </row>
    <row r="14153" spans="1:41" x14ac:dyDescent="0.25">
      <c r="A14153" s="44" t="s">
        <v>14084</v>
      </c>
      <c r="B14153" s="44" t="s">
        <v>1571</v>
      </c>
      <c r="C14153" s="45" t="s">
        <v>14085</v>
      </c>
      <c r="D14153" s="45" t="s">
        <v>11204</v>
      </c>
      <c r="E14153" s="45" t="s">
        <v>6714</v>
      </c>
      <c r="F14153" s="93"/>
      <c r="G14153" s="93"/>
      <c r="H14153" s="93"/>
      <c r="I14153" s="99"/>
      <c r="J14153" s="99"/>
      <c r="K14153" s="99"/>
      <c r="L14153" s="99"/>
      <c r="M14153" s="99"/>
      <c r="N14153" s="99"/>
      <c r="O14153" s="99"/>
      <c r="P14153" s="99"/>
      <c r="Q14153" s="99"/>
      <c r="R14153" s="99"/>
      <c r="S14153" s="99"/>
      <c r="T14153" s="99"/>
      <c r="U14153" s="99"/>
      <c r="V14153" s="99"/>
      <c r="W14153" s="99"/>
      <c r="X14153" s="99"/>
      <c r="Y14153" s="99"/>
      <c r="Z14153" s="99"/>
      <c r="AA14153" s="99"/>
      <c r="AB14153" s="99"/>
      <c r="AC14153" s="99"/>
      <c r="AD14153" s="99"/>
      <c r="AE14153" s="99"/>
      <c r="AF14153" s="99"/>
      <c r="AG14153" s="99"/>
      <c r="AH14153" s="31"/>
      <c r="AI14153" s="31"/>
      <c r="AJ14153" s="31"/>
      <c r="AK14153" s="31"/>
      <c r="AL14153" s="31"/>
      <c r="AO14153" s="376"/>
    </row>
    <row r="14154" spans="1:41" x14ac:dyDescent="0.25">
      <c r="A14154" s="44" t="s">
        <v>14084</v>
      </c>
      <c r="B14154" s="44" t="s">
        <v>1571</v>
      </c>
      <c r="C14154" s="45" t="s">
        <v>14085</v>
      </c>
      <c r="D14154" s="93" t="s">
        <v>17443</v>
      </c>
      <c r="E14154" s="45" t="s">
        <v>6714</v>
      </c>
      <c r="F14154" s="93"/>
      <c r="G14154" s="93"/>
      <c r="H14154" s="93"/>
      <c r="I14154" s="99"/>
      <c r="J14154" s="99"/>
      <c r="K14154" s="99"/>
      <c r="L14154" s="99"/>
      <c r="M14154" s="99"/>
      <c r="N14154" s="99"/>
      <c r="O14154" s="99"/>
      <c r="P14154" s="99"/>
      <c r="Q14154" s="99"/>
      <c r="R14154" s="99"/>
      <c r="S14154" s="99"/>
      <c r="T14154" s="99"/>
      <c r="U14154" s="99"/>
      <c r="V14154" s="99"/>
      <c r="W14154" s="99"/>
      <c r="X14154" s="99"/>
      <c r="Y14154" s="99"/>
      <c r="Z14154" s="99"/>
      <c r="AA14154" s="99"/>
      <c r="AB14154" s="99"/>
      <c r="AC14154" s="99"/>
      <c r="AD14154" s="99"/>
      <c r="AE14154" s="99"/>
      <c r="AF14154" s="99"/>
      <c r="AG14154" s="99"/>
      <c r="AH14154" s="31"/>
      <c r="AI14154" s="31"/>
      <c r="AJ14154" s="31"/>
      <c r="AK14154" s="31"/>
      <c r="AL14154" s="31"/>
      <c r="AO14154" s="376"/>
    </row>
    <row r="14155" spans="1:41" x14ac:dyDescent="0.3">
      <c r="A14155" s="333" t="s">
        <v>11499</v>
      </c>
      <c r="B14155" s="333" t="s">
        <v>11372</v>
      </c>
      <c r="C14155" s="125" t="s">
        <v>11373</v>
      </c>
      <c r="D14155" s="32" t="s">
        <v>20309</v>
      </c>
      <c r="E14155" s="125" t="s">
        <v>4826</v>
      </c>
      <c r="F14155" s="125" t="s">
        <v>1189</v>
      </c>
      <c r="G14155" s="125" t="s">
        <v>1190</v>
      </c>
      <c r="AO14155" s="376"/>
    </row>
    <row r="14156" spans="1:41" x14ac:dyDescent="0.25">
      <c r="A14156" s="44" t="s">
        <v>5350</v>
      </c>
      <c r="B14156" s="44" t="s">
        <v>5130</v>
      </c>
      <c r="C14156" s="45">
        <v>22010701</v>
      </c>
      <c r="D14156" s="45" t="s">
        <v>11363</v>
      </c>
      <c r="E14156" s="45" t="s">
        <v>5131</v>
      </c>
      <c r="AO14156" s="376"/>
    </row>
    <row r="14157" spans="1:41" x14ac:dyDescent="0.25">
      <c r="A14157" s="44" t="s">
        <v>20972</v>
      </c>
      <c r="B14157" s="44" t="s">
        <v>20973</v>
      </c>
      <c r="C14157" s="45" t="s">
        <v>21083</v>
      </c>
      <c r="D14157" s="367" t="s">
        <v>3696</v>
      </c>
      <c r="E14157" s="328">
        <f>DATE(2030,2,20)</f>
        <v>47534</v>
      </c>
      <c r="F14157" s="32"/>
      <c r="G14157" s="32"/>
      <c r="H14157" s="32"/>
      <c r="I14157" s="31"/>
      <c r="J14157" s="31"/>
      <c r="K14157" s="31"/>
      <c r="L14157" s="31"/>
      <c r="M14157" s="31"/>
      <c r="N14157" s="31"/>
      <c r="O14157" s="31"/>
      <c r="P14157" s="31"/>
      <c r="Q14157" s="31"/>
      <c r="R14157" s="31"/>
      <c r="S14157" s="31"/>
      <c r="T14157" s="31"/>
      <c r="U14157" s="31"/>
      <c r="V14157" s="31"/>
      <c r="W14157" s="31"/>
      <c r="X14157" s="31"/>
      <c r="Y14157" s="31"/>
      <c r="Z14157" s="31"/>
      <c r="AA14157" s="31"/>
      <c r="AB14157" s="31"/>
      <c r="AC14157" s="31"/>
      <c r="AD14157" s="31"/>
      <c r="AE14157" s="31"/>
      <c r="AF14157" s="31"/>
      <c r="AG14157" s="31"/>
      <c r="AH14157" s="31"/>
      <c r="AI14157" s="31"/>
      <c r="AJ14157" s="31"/>
      <c r="AK14157" s="31"/>
      <c r="AL14157" s="31"/>
      <c r="AO14157" s="376"/>
    </row>
    <row r="14158" spans="1:41" x14ac:dyDescent="0.25">
      <c r="A14158" s="44" t="s">
        <v>15913</v>
      </c>
      <c r="B14158" s="44" t="s">
        <v>3475</v>
      </c>
      <c r="C14158" s="45">
        <v>250303</v>
      </c>
      <c r="D14158" s="45" t="s">
        <v>11363</v>
      </c>
      <c r="E14158" s="45" t="s">
        <v>11887</v>
      </c>
      <c r="AO14158" s="376"/>
    </row>
    <row r="14159" spans="1:41" x14ac:dyDescent="0.25">
      <c r="A14159" s="44" t="s">
        <v>15913</v>
      </c>
      <c r="B14159" s="44" t="s">
        <v>5321</v>
      </c>
      <c r="C14159" s="45">
        <v>26010401</v>
      </c>
      <c r="D14159" s="45" t="s">
        <v>11363</v>
      </c>
      <c r="E14159" s="45" t="s">
        <v>17459</v>
      </c>
      <c r="AO14159" s="376"/>
    </row>
    <row r="14160" spans="1:41" x14ac:dyDescent="0.25">
      <c r="A14160" s="44" t="s">
        <v>15913</v>
      </c>
      <c r="B14160" s="44" t="s">
        <v>3176</v>
      </c>
      <c r="C14160" s="45">
        <v>26010402</v>
      </c>
      <c r="D14160" s="45" t="s">
        <v>11363</v>
      </c>
      <c r="E14160" s="45" t="s">
        <v>17459</v>
      </c>
      <c r="AO14160" s="376"/>
    </row>
    <row r="14161" spans="1:41" x14ac:dyDescent="0.25">
      <c r="A14161" s="44" t="s">
        <v>21835</v>
      </c>
      <c r="B14161" s="44" t="s">
        <v>7764</v>
      </c>
      <c r="C14161" s="45">
        <v>260604</v>
      </c>
      <c r="D14161" s="45" t="s">
        <v>11363</v>
      </c>
      <c r="E14161" s="45" t="s">
        <v>9840</v>
      </c>
      <c r="AO14161" s="376"/>
    </row>
    <row r="14162" spans="1:41" x14ac:dyDescent="0.25">
      <c r="A14162" s="44" t="s">
        <v>7450</v>
      </c>
      <c r="B14162" s="92" t="s">
        <v>9602</v>
      </c>
      <c r="C14162" s="45" t="s">
        <v>9334</v>
      </c>
      <c r="D14162" s="93" t="s">
        <v>9601</v>
      </c>
      <c r="E14162" s="94">
        <v>46568</v>
      </c>
      <c r="F14162" s="93"/>
      <c r="G14162" s="93"/>
      <c r="H14162" s="93"/>
      <c r="I14162" s="99"/>
      <c r="J14162" s="99"/>
      <c r="K14162" s="99"/>
      <c r="L14162" s="99"/>
      <c r="M14162" s="44"/>
      <c r="N14162" s="99"/>
      <c r="O14162" s="99"/>
      <c r="P14162" s="99"/>
      <c r="Q14162" s="99"/>
      <c r="R14162" s="99"/>
      <c r="S14162" s="99"/>
      <c r="T14162" s="99"/>
      <c r="U14162" s="99"/>
      <c r="V14162" s="99"/>
      <c r="W14162" s="99"/>
      <c r="X14162" s="99"/>
      <c r="Y14162" s="99"/>
      <c r="Z14162" s="99"/>
      <c r="AA14162" s="99"/>
      <c r="AB14162" s="99"/>
      <c r="AC14162" s="99"/>
      <c r="AD14162" s="99"/>
      <c r="AE14162" s="99"/>
      <c r="AF14162" s="99"/>
      <c r="AG14162" s="99"/>
      <c r="AH14162" s="31"/>
      <c r="AI14162" s="31"/>
      <c r="AJ14162" s="31"/>
      <c r="AK14162" s="31"/>
      <c r="AL14162" s="31"/>
      <c r="AO14162" s="376"/>
    </row>
    <row r="14163" spans="1:41" x14ac:dyDescent="0.25">
      <c r="A14163" s="44" t="s">
        <v>7450</v>
      </c>
      <c r="B14163" s="44" t="s">
        <v>11923</v>
      </c>
      <c r="C14163" s="45" t="s">
        <v>11924</v>
      </c>
      <c r="D14163" s="45" t="s">
        <v>11204</v>
      </c>
      <c r="E14163" s="45" t="s">
        <v>4966</v>
      </c>
      <c r="F14163" s="93"/>
      <c r="G14163" s="93"/>
      <c r="H14163" s="93"/>
      <c r="I14163" s="99"/>
      <c r="J14163" s="99"/>
      <c r="K14163" s="99"/>
      <c r="L14163" s="99"/>
      <c r="M14163" s="99"/>
      <c r="N14163" s="99"/>
      <c r="O14163" s="99"/>
      <c r="P14163" s="99"/>
      <c r="Q14163" s="99"/>
      <c r="R14163" s="99"/>
      <c r="S14163" s="99"/>
      <c r="T14163" s="99"/>
      <c r="U14163" s="99"/>
      <c r="V14163" s="99"/>
      <c r="W14163" s="99"/>
      <c r="X14163" s="99"/>
      <c r="Y14163" s="99"/>
      <c r="Z14163" s="99"/>
      <c r="AA14163" s="99"/>
      <c r="AB14163" s="99"/>
      <c r="AC14163" s="99"/>
      <c r="AD14163" s="99"/>
      <c r="AE14163" s="99"/>
      <c r="AF14163" s="99"/>
      <c r="AG14163" s="99"/>
      <c r="AH14163" s="31"/>
      <c r="AI14163" s="31"/>
      <c r="AJ14163" s="31"/>
      <c r="AK14163" s="31"/>
      <c r="AL14163" s="31"/>
      <c r="AO14163" s="376"/>
    </row>
    <row r="14164" spans="1:41" x14ac:dyDescent="0.25">
      <c r="A14164" s="44" t="s">
        <v>7450</v>
      </c>
      <c r="B14164" s="44" t="s">
        <v>15094</v>
      </c>
      <c r="C14164" s="45" t="s">
        <v>13893</v>
      </c>
      <c r="D14164" s="367" t="s">
        <v>3696</v>
      </c>
      <c r="E14164" s="328">
        <f>DATE(2029,1,10)</f>
        <v>47128</v>
      </c>
      <c r="F14164" s="32"/>
      <c r="G14164" s="32"/>
      <c r="H14164" s="32"/>
      <c r="I14164" s="31"/>
      <c r="J14164" s="31"/>
      <c r="K14164" s="31"/>
      <c r="L14164" s="31"/>
      <c r="M14164" s="31"/>
      <c r="N14164" s="31"/>
      <c r="O14164" s="31"/>
      <c r="P14164" s="31"/>
      <c r="Q14164" s="31"/>
      <c r="R14164" s="31"/>
      <c r="S14164" s="31"/>
      <c r="T14164" s="31"/>
      <c r="U14164" s="31"/>
      <c r="V14164" s="31"/>
      <c r="W14164" s="31"/>
      <c r="X14164" s="31"/>
      <c r="Y14164" s="31"/>
      <c r="Z14164" s="31"/>
      <c r="AA14164" s="31"/>
      <c r="AB14164" s="31"/>
      <c r="AC14164" s="31"/>
      <c r="AD14164" s="31"/>
      <c r="AE14164" s="31"/>
      <c r="AF14164" s="31"/>
      <c r="AG14164" s="31"/>
      <c r="AH14164" s="31"/>
      <c r="AI14164" s="31"/>
      <c r="AJ14164" s="31"/>
      <c r="AK14164" s="31"/>
      <c r="AL14164" s="31"/>
      <c r="AO14164" s="376"/>
    </row>
    <row r="14165" spans="1:41" x14ac:dyDescent="0.25">
      <c r="A14165" s="44" t="s">
        <v>7991</v>
      </c>
      <c r="B14165" s="44" t="s">
        <v>21356</v>
      </c>
      <c r="C14165" s="45" t="s">
        <v>7981</v>
      </c>
      <c r="D14165" s="45" t="s">
        <v>21447</v>
      </c>
      <c r="E14165" s="46">
        <v>46326</v>
      </c>
      <c r="AO14165" s="376"/>
    </row>
    <row r="14166" spans="1:41" x14ac:dyDescent="0.25">
      <c r="A14166" s="44" t="s">
        <v>7991</v>
      </c>
      <c r="B14166" s="44" t="s">
        <v>21356</v>
      </c>
      <c r="C14166" s="45" t="s">
        <v>21357</v>
      </c>
      <c r="D14166" s="45" t="s">
        <v>21447</v>
      </c>
      <c r="E14166" s="46">
        <v>46691</v>
      </c>
      <c r="AO14166" s="376"/>
    </row>
    <row r="14167" spans="1:41" x14ac:dyDescent="0.25">
      <c r="A14167" s="44" t="s">
        <v>12059</v>
      </c>
      <c r="B14167" s="92" t="s">
        <v>12068</v>
      </c>
      <c r="C14167" s="93" t="s">
        <v>12038</v>
      </c>
      <c r="D14167" s="93" t="s">
        <v>1201</v>
      </c>
      <c r="E14167" s="94">
        <v>47208</v>
      </c>
      <c r="F14167" s="93"/>
      <c r="G14167" s="93"/>
      <c r="H14167" s="93"/>
      <c r="I14167" s="99"/>
      <c r="J14167" s="99"/>
      <c r="K14167" s="99"/>
      <c r="L14167" s="99"/>
      <c r="M14167" s="99"/>
      <c r="N14167" s="99"/>
      <c r="O14167" s="99"/>
      <c r="P14167" s="99"/>
      <c r="Q14167" s="99"/>
      <c r="R14167" s="99"/>
      <c r="S14167" s="99"/>
      <c r="T14167" s="99"/>
      <c r="U14167" s="99"/>
      <c r="V14167" s="99"/>
      <c r="W14167" s="99"/>
      <c r="X14167" s="99"/>
      <c r="Y14167" s="99"/>
      <c r="Z14167" s="99"/>
      <c r="AA14167" s="99"/>
      <c r="AB14167" s="99"/>
      <c r="AC14167" s="99"/>
      <c r="AD14167" s="99"/>
      <c r="AE14167" s="99"/>
      <c r="AF14167" s="99"/>
      <c r="AG14167" s="99"/>
      <c r="AH14167" s="31"/>
      <c r="AI14167" s="31"/>
      <c r="AJ14167" s="31"/>
      <c r="AK14167" s="31"/>
      <c r="AL14167" s="31"/>
      <c r="AO14167" s="376"/>
    </row>
    <row r="14168" spans="1:41" x14ac:dyDescent="0.25">
      <c r="A14168" s="44" t="s">
        <v>7900</v>
      </c>
      <c r="B14168" s="44" t="s">
        <v>12118</v>
      </c>
      <c r="C14168" s="45">
        <v>13.23</v>
      </c>
      <c r="D14168" s="45" t="s">
        <v>12549</v>
      </c>
      <c r="E14168" s="46">
        <v>46934</v>
      </c>
      <c r="F14168" s="45"/>
      <c r="G14168" s="93"/>
      <c r="H14168" s="93"/>
      <c r="I14168" s="99"/>
      <c r="J14168" s="99"/>
      <c r="K14168" s="99"/>
      <c r="L14168" s="99"/>
      <c r="M14168" s="99"/>
      <c r="N14168" s="99"/>
      <c r="O14168" s="99"/>
      <c r="P14168" s="99"/>
      <c r="Q14168" s="99"/>
      <c r="R14168" s="99"/>
      <c r="S14168" s="99"/>
      <c r="T14168" s="99"/>
      <c r="U14168" s="99"/>
      <c r="V14168" s="99"/>
      <c r="W14168" s="99"/>
      <c r="X14168" s="99"/>
      <c r="Y14168" s="99"/>
      <c r="Z14168" s="99"/>
      <c r="AA14168" s="99"/>
      <c r="AB14168" s="99"/>
      <c r="AC14168" s="99"/>
      <c r="AD14168" s="99"/>
      <c r="AE14168" s="99"/>
      <c r="AF14168" s="99"/>
      <c r="AG14168" s="99"/>
      <c r="AH14168" s="31"/>
      <c r="AI14168" s="31"/>
      <c r="AJ14168" s="31"/>
      <c r="AK14168" s="31"/>
      <c r="AL14168" s="31"/>
      <c r="AO14168" s="376"/>
    </row>
    <row r="14169" spans="1:41" x14ac:dyDescent="0.25">
      <c r="A14169" s="44" t="s">
        <v>7900</v>
      </c>
      <c r="B14169" s="44" t="s">
        <v>12125</v>
      </c>
      <c r="C14169" s="45">
        <v>20.23</v>
      </c>
      <c r="D14169" s="45" t="s">
        <v>12549</v>
      </c>
      <c r="E14169" s="46">
        <v>46934</v>
      </c>
      <c r="F14169" s="45"/>
      <c r="G14169" s="93"/>
      <c r="H14169" s="93"/>
      <c r="I14169" s="99"/>
      <c r="J14169" s="99"/>
      <c r="K14169" s="99"/>
      <c r="L14169" s="99"/>
      <c r="M14169" s="99"/>
      <c r="N14169" s="99"/>
      <c r="O14169" s="99"/>
      <c r="P14169" s="99"/>
      <c r="Q14169" s="99"/>
      <c r="R14169" s="99"/>
      <c r="S14169" s="99"/>
      <c r="T14169" s="99"/>
      <c r="U14169" s="99"/>
      <c r="V14169" s="99"/>
      <c r="W14169" s="99"/>
      <c r="X14169" s="99"/>
      <c r="Y14169" s="99"/>
      <c r="Z14169" s="99"/>
      <c r="AA14169" s="99"/>
      <c r="AB14169" s="99"/>
      <c r="AC14169" s="99"/>
      <c r="AD14169" s="99"/>
      <c r="AE14169" s="99"/>
      <c r="AF14169" s="99"/>
      <c r="AG14169" s="99"/>
      <c r="AH14169" s="31"/>
      <c r="AI14169" s="31"/>
      <c r="AJ14169" s="31"/>
      <c r="AK14169" s="31"/>
      <c r="AL14169" s="31"/>
      <c r="AO14169" s="376"/>
    </row>
    <row r="14170" spans="1:41" x14ac:dyDescent="0.25">
      <c r="A14170" s="44" t="s">
        <v>7900</v>
      </c>
      <c r="B14170" s="44" t="s">
        <v>12102</v>
      </c>
      <c r="C14170" s="45">
        <v>21.23</v>
      </c>
      <c r="D14170" s="45" t="s">
        <v>12549</v>
      </c>
      <c r="E14170" s="46">
        <v>46934</v>
      </c>
      <c r="F14170" s="45"/>
      <c r="G14170" s="93"/>
      <c r="H14170" s="93"/>
      <c r="I14170" s="99"/>
      <c r="J14170" s="99"/>
      <c r="K14170" s="99"/>
      <c r="L14170" s="99"/>
      <c r="M14170" s="99"/>
      <c r="N14170" s="99"/>
      <c r="O14170" s="99"/>
      <c r="P14170" s="99"/>
      <c r="Q14170" s="99"/>
      <c r="R14170" s="99"/>
      <c r="S14170" s="99"/>
      <c r="T14170" s="99"/>
      <c r="U14170" s="99"/>
      <c r="V14170" s="99"/>
      <c r="W14170" s="99"/>
      <c r="X14170" s="99"/>
      <c r="Y14170" s="99"/>
      <c r="Z14170" s="99"/>
      <c r="AA14170" s="99"/>
      <c r="AB14170" s="99"/>
      <c r="AC14170" s="99"/>
      <c r="AD14170" s="99"/>
      <c r="AE14170" s="99"/>
      <c r="AF14170" s="99"/>
      <c r="AG14170" s="99"/>
      <c r="AH14170" s="31"/>
      <c r="AI14170" s="31"/>
      <c r="AJ14170" s="31"/>
      <c r="AK14170" s="31"/>
      <c r="AL14170" s="31"/>
      <c r="AO14170" s="376"/>
    </row>
    <row r="14171" spans="1:41" x14ac:dyDescent="0.25">
      <c r="A14171" s="92" t="s">
        <v>10202</v>
      </c>
      <c r="B14171" s="92" t="s">
        <v>10212</v>
      </c>
      <c r="C14171" s="93" t="s">
        <v>10213</v>
      </c>
      <c r="D14171" s="93" t="s">
        <v>1201</v>
      </c>
      <c r="E14171" s="94">
        <v>47012</v>
      </c>
      <c r="F14171" s="93"/>
      <c r="G14171" s="93"/>
      <c r="H14171" s="93"/>
      <c r="I14171" s="99"/>
      <c r="J14171" s="99"/>
      <c r="K14171" s="99"/>
      <c r="L14171" s="99"/>
      <c r="M14171" s="44"/>
      <c r="N14171" s="99"/>
      <c r="O14171" s="99"/>
      <c r="P14171" s="99"/>
      <c r="Q14171" s="99"/>
      <c r="R14171" s="99"/>
      <c r="S14171" s="99"/>
      <c r="T14171" s="99"/>
      <c r="U14171" s="99"/>
      <c r="V14171" s="99"/>
      <c r="W14171" s="99"/>
      <c r="X14171" s="99"/>
      <c r="Y14171" s="99"/>
      <c r="Z14171" s="99"/>
      <c r="AA14171" s="99"/>
      <c r="AB14171" s="99"/>
      <c r="AC14171" s="99"/>
      <c r="AD14171" s="99"/>
      <c r="AE14171" s="99"/>
      <c r="AF14171" s="99"/>
      <c r="AG14171" s="99"/>
      <c r="AH14171" s="31"/>
      <c r="AI14171" s="31"/>
      <c r="AJ14171" s="31"/>
      <c r="AK14171" s="31"/>
      <c r="AL14171" s="31"/>
      <c r="AO14171" s="376"/>
    </row>
    <row r="14172" spans="1:41" x14ac:dyDescent="0.25">
      <c r="A14172" s="44" t="s">
        <v>7900</v>
      </c>
      <c r="B14172" s="44" t="s">
        <v>5134</v>
      </c>
      <c r="C14172" s="45">
        <v>230807</v>
      </c>
      <c r="D14172" s="45" t="s">
        <v>11363</v>
      </c>
      <c r="E14172" s="45" t="s">
        <v>8282</v>
      </c>
      <c r="AO14172" s="376"/>
    </row>
    <row r="14173" spans="1:41" x14ac:dyDescent="0.25">
      <c r="A14173" s="44" t="s">
        <v>6806</v>
      </c>
      <c r="B14173" s="44" t="s">
        <v>21365</v>
      </c>
      <c r="C14173" s="45" t="s">
        <v>8133</v>
      </c>
      <c r="D14173" s="45" t="s">
        <v>21447</v>
      </c>
      <c r="E14173" s="46">
        <v>46752</v>
      </c>
      <c r="AO14173" s="376"/>
    </row>
    <row r="14174" spans="1:41" x14ac:dyDescent="0.3">
      <c r="A14174" s="99" t="s">
        <v>15486</v>
      </c>
      <c r="B14174" s="92" t="s">
        <v>3962</v>
      </c>
      <c r="C14174" s="93" t="s">
        <v>15481</v>
      </c>
      <c r="D14174" s="93" t="s">
        <v>1201</v>
      </c>
      <c r="E14174" s="94">
        <v>46681</v>
      </c>
      <c r="F14174" s="93"/>
      <c r="G14174" s="93"/>
      <c r="H14174" s="93" t="s">
        <v>1190</v>
      </c>
      <c r="I14174" s="99"/>
      <c r="J14174" s="99"/>
      <c r="K14174" s="99"/>
      <c r="L14174" s="99"/>
      <c r="M14174" s="99"/>
      <c r="N14174" s="99"/>
      <c r="O14174" s="99"/>
      <c r="P14174" s="99"/>
      <c r="Q14174" s="99"/>
      <c r="R14174" s="99"/>
      <c r="S14174" s="99"/>
      <c r="T14174" s="99"/>
      <c r="U14174" s="99"/>
      <c r="V14174" s="99"/>
      <c r="W14174" s="99"/>
      <c r="X14174" s="99"/>
      <c r="Y14174" s="99"/>
      <c r="Z14174" s="99"/>
      <c r="AA14174" s="99"/>
      <c r="AB14174" s="99"/>
      <c r="AC14174" s="99"/>
      <c r="AD14174" s="99"/>
      <c r="AE14174" s="99"/>
      <c r="AF14174" s="99"/>
      <c r="AG14174" s="99"/>
      <c r="AH14174" s="31"/>
      <c r="AI14174" s="31"/>
      <c r="AJ14174" s="31"/>
      <c r="AK14174" s="31"/>
      <c r="AL14174" s="31"/>
      <c r="AO14174" s="376"/>
    </row>
    <row r="14175" spans="1:41" x14ac:dyDescent="0.25">
      <c r="A14175" s="91" t="s">
        <v>19240</v>
      </c>
      <c r="B14175" s="92" t="s">
        <v>19284</v>
      </c>
      <c r="C14175" s="93" t="s">
        <v>19285</v>
      </c>
      <c r="D14175" s="93" t="s">
        <v>1201</v>
      </c>
      <c r="E14175" s="94">
        <v>46582</v>
      </c>
      <c r="F14175" s="93"/>
      <c r="G14175" s="93"/>
      <c r="H14175" s="93"/>
      <c r="I14175" s="99"/>
      <c r="J14175" s="99"/>
      <c r="K14175" s="99"/>
      <c r="L14175" s="99"/>
      <c r="M14175" s="99"/>
      <c r="N14175" s="99"/>
      <c r="O14175" s="99"/>
      <c r="P14175" s="99"/>
      <c r="Q14175" s="99"/>
      <c r="R14175" s="99"/>
      <c r="S14175" s="99"/>
      <c r="T14175" s="99"/>
      <c r="U14175" s="99"/>
      <c r="V14175" s="99"/>
      <c r="W14175" s="99"/>
      <c r="X14175" s="99"/>
      <c r="Y14175" s="99"/>
      <c r="Z14175" s="99"/>
      <c r="AA14175" s="99"/>
      <c r="AB14175" s="99"/>
      <c r="AC14175" s="99"/>
      <c r="AD14175" s="99"/>
      <c r="AE14175" s="99"/>
      <c r="AF14175" s="99"/>
      <c r="AG14175" s="99"/>
      <c r="AH14175" s="31"/>
      <c r="AI14175" s="31"/>
      <c r="AJ14175" s="31"/>
      <c r="AK14175" s="31"/>
      <c r="AL14175" s="31"/>
      <c r="AO14175" s="376"/>
    </row>
    <row r="14176" spans="1:41" x14ac:dyDescent="0.3">
      <c r="A14176" s="99" t="s">
        <v>13396</v>
      </c>
      <c r="B14176" s="92" t="s">
        <v>13413</v>
      </c>
      <c r="C14176" s="93" t="s">
        <v>13414</v>
      </c>
      <c r="D14176" s="93" t="s">
        <v>1201</v>
      </c>
      <c r="E14176" s="94">
        <v>47320</v>
      </c>
      <c r="F14176" s="93"/>
      <c r="G14176" s="93"/>
      <c r="H14176" s="93"/>
      <c r="I14176" s="99"/>
      <c r="J14176" s="99"/>
      <c r="K14176" s="99"/>
      <c r="L14176" s="99"/>
      <c r="M14176" s="99"/>
      <c r="N14176" s="99"/>
      <c r="O14176" s="99"/>
      <c r="P14176" s="99"/>
      <c r="Q14176" s="99"/>
      <c r="R14176" s="99"/>
      <c r="S14176" s="99"/>
      <c r="T14176" s="99"/>
      <c r="U14176" s="99"/>
      <c r="V14176" s="99"/>
      <c r="W14176" s="99"/>
      <c r="X14176" s="99"/>
      <c r="Y14176" s="99"/>
      <c r="Z14176" s="99"/>
      <c r="AA14176" s="99"/>
      <c r="AB14176" s="99"/>
      <c r="AC14176" s="99"/>
      <c r="AD14176" s="99"/>
      <c r="AE14176" s="99"/>
      <c r="AF14176" s="99"/>
      <c r="AG14176" s="99"/>
      <c r="AH14176" s="31"/>
      <c r="AI14176" s="31"/>
      <c r="AJ14176" s="31"/>
      <c r="AK14176" s="31"/>
      <c r="AL14176" s="31"/>
      <c r="AO14176" s="376"/>
    </row>
    <row r="14177" spans="1:41" x14ac:dyDescent="0.25">
      <c r="A14177" s="44" t="s">
        <v>18202</v>
      </c>
      <c r="B14177" s="44" t="s">
        <v>939</v>
      </c>
      <c r="C14177" s="45">
        <v>241202</v>
      </c>
      <c r="D14177" s="45" t="s">
        <v>11363</v>
      </c>
      <c r="E14177" s="45" t="s">
        <v>12554</v>
      </c>
      <c r="AO14177" s="376"/>
    </row>
    <row r="14178" spans="1:41" x14ac:dyDescent="0.25">
      <c r="A14178" s="44" t="s">
        <v>18202</v>
      </c>
      <c r="B14178" s="44" t="s">
        <v>5134</v>
      </c>
      <c r="C14178" s="45">
        <v>250802</v>
      </c>
      <c r="D14178" s="45" t="s">
        <v>11363</v>
      </c>
      <c r="E14178" s="45" t="s">
        <v>9880</v>
      </c>
      <c r="AO14178" s="376"/>
    </row>
    <row r="14179" spans="1:41" x14ac:dyDescent="0.25">
      <c r="A14179" s="44" t="s">
        <v>63</v>
      </c>
      <c r="B14179" s="44" t="s">
        <v>4849</v>
      </c>
      <c r="C14179" s="45" t="s">
        <v>4863</v>
      </c>
      <c r="D14179" s="46" t="s">
        <v>21328</v>
      </c>
      <c r="E14179" s="46">
        <v>46615</v>
      </c>
      <c r="AO14179" s="376"/>
    </row>
    <row r="14180" spans="1:41" x14ac:dyDescent="0.25">
      <c r="A14180" s="44" t="s">
        <v>63</v>
      </c>
      <c r="B14180" s="44" t="s">
        <v>4849</v>
      </c>
      <c r="C14180" s="45" t="s">
        <v>4863</v>
      </c>
      <c r="D14180" s="46" t="s">
        <v>21328</v>
      </c>
      <c r="E14180" s="46">
        <v>46615</v>
      </c>
      <c r="AO14180" s="376"/>
    </row>
    <row r="14181" spans="1:41" x14ac:dyDescent="0.3">
      <c r="A14181" s="57" t="s">
        <v>13676</v>
      </c>
      <c r="B14181" s="92" t="s">
        <v>3682</v>
      </c>
      <c r="C14181" s="93" t="s">
        <v>19106</v>
      </c>
      <c r="D14181" s="93" t="s">
        <v>3681</v>
      </c>
      <c r="E14181" s="94">
        <v>48029</v>
      </c>
      <c r="F14181" s="93"/>
      <c r="G14181" s="93"/>
      <c r="H14181" s="93"/>
      <c r="I14181" s="99"/>
      <c r="J14181" s="99"/>
      <c r="K14181" s="99"/>
      <c r="L14181" s="99"/>
      <c r="M14181" s="99"/>
      <c r="N14181" s="99"/>
      <c r="O14181" s="99"/>
      <c r="P14181" s="99"/>
      <c r="Q14181" s="99"/>
      <c r="R14181" s="99"/>
      <c r="S14181" s="99"/>
      <c r="T14181" s="99"/>
      <c r="U14181" s="99"/>
      <c r="V14181" s="99"/>
      <c r="W14181" s="99"/>
      <c r="X14181" s="99"/>
      <c r="Y14181" s="99"/>
      <c r="Z14181" s="99"/>
      <c r="AA14181" s="99"/>
      <c r="AB14181" s="99"/>
      <c r="AC14181" s="99"/>
      <c r="AD14181" s="99"/>
      <c r="AE14181" s="99"/>
      <c r="AF14181" s="99"/>
      <c r="AG14181" s="99"/>
      <c r="AH14181" s="31"/>
      <c r="AI14181" s="31"/>
      <c r="AJ14181" s="31"/>
      <c r="AK14181" s="31"/>
      <c r="AL14181" s="31"/>
      <c r="AO14181" s="376"/>
    </row>
    <row r="14182" spans="1:41" x14ac:dyDescent="0.25">
      <c r="A14182" s="44" t="s">
        <v>13676</v>
      </c>
      <c r="B14182" s="44" t="s">
        <v>12111</v>
      </c>
      <c r="C14182" s="45">
        <v>13.25</v>
      </c>
      <c r="D14182" s="45" t="s">
        <v>12549</v>
      </c>
      <c r="E14182" s="46">
        <v>47664</v>
      </c>
      <c r="F14182" s="45"/>
      <c r="G14182" s="93"/>
      <c r="H14182" s="93"/>
      <c r="I14182" s="99"/>
      <c r="J14182" s="99"/>
      <c r="K14182" s="99"/>
      <c r="L14182" s="99"/>
      <c r="M14182" s="99"/>
      <c r="N14182" s="99"/>
      <c r="O14182" s="99"/>
      <c r="P14182" s="99"/>
      <c r="Q14182" s="99"/>
      <c r="R14182" s="99"/>
      <c r="S14182" s="99"/>
      <c r="T14182" s="99"/>
      <c r="U14182" s="99"/>
      <c r="V14182" s="99"/>
      <c r="W14182" s="99"/>
      <c r="X14182" s="99"/>
      <c r="Y14182" s="99"/>
      <c r="Z14182" s="99"/>
      <c r="AA14182" s="99"/>
      <c r="AB14182" s="99"/>
      <c r="AC14182" s="99"/>
      <c r="AD14182" s="99"/>
      <c r="AE14182" s="99"/>
      <c r="AF14182" s="99"/>
      <c r="AG14182" s="99"/>
      <c r="AH14182" s="31"/>
      <c r="AI14182" s="31"/>
      <c r="AJ14182" s="31"/>
      <c r="AK14182" s="31"/>
      <c r="AL14182" s="31"/>
      <c r="AO14182" s="376"/>
    </row>
    <row r="14183" spans="1:41" x14ac:dyDescent="0.25">
      <c r="A14183" s="44" t="s">
        <v>18203</v>
      </c>
      <c r="B14183" s="44" t="s">
        <v>17463</v>
      </c>
      <c r="C14183" s="45">
        <v>260202</v>
      </c>
      <c r="D14183" s="45" t="s">
        <v>11363</v>
      </c>
      <c r="E14183" s="45" t="s">
        <v>9238</v>
      </c>
      <c r="AO14183" s="376"/>
    </row>
    <row r="14184" spans="1:41" x14ac:dyDescent="0.25">
      <c r="A14184" s="44" t="s">
        <v>6675</v>
      </c>
      <c r="B14184" s="44" t="s">
        <v>4104</v>
      </c>
      <c r="C14184" s="45" t="s">
        <v>4105</v>
      </c>
      <c r="D14184" s="93" t="s">
        <v>17443</v>
      </c>
      <c r="E14184" s="45" t="s">
        <v>17339</v>
      </c>
      <c r="F14184" s="93"/>
      <c r="G14184" s="93"/>
      <c r="H14184" s="93"/>
      <c r="I14184" s="99"/>
      <c r="J14184" s="99"/>
      <c r="K14184" s="99"/>
      <c r="L14184" s="99"/>
      <c r="M14184" s="99"/>
      <c r="N14184" s="99"/>
      <c r="O14184" s="99"/>
      <c r="P14184" s="99"/>
      <c r="Q14184" s="99"/>
      <c r="R14184" s="99"/>
      <c r="S14184" s="99"/>
      <c r="T14184" s="99"/>
      <c r="U14184" s="99"/>
      <c r="V14184" s="99"/>
      <c r="W14184" s="99"/>
      <c r="X14184" s="99"/>
      <c r="Y14184" s="99"/>
      <c r="Z14184" s="99"/>
      <c r="AA14184" s="99"/>
      <c r="AB14184" s="99"/>
      <c r="AC14184" s="99"/>
      <c r="AD14184" s="99"/>
      <c r="AE14184" s="99"/>
      <c r="AF14184" s="99"/>
      <c r="AG14184" s="99"/>
      <c r="AH14184" s="31"/>
      <c r="AI14184" s="31"/>
      <c r="AJ14184" s="31"/>
      <c r="AK14184" s="31"/>
      <c r="AL14184" s="31"/>
      <c r="AO14184" s="376"/>
    </row>
    <row r="14185" spans="1:41" x14ac:dyDescent="0.25">
      <c r="A14185" s="44" t="s">
        <v>6675</v>
      </c>
      <c r="B14185" s="44" t="s">
        <v>14878</v>
      </c>
      <c r="C14185" s="45" t="s">
        <v>13894</v>
      </c>
      <c r="D14185" s="367" t="s">
        <v>3696</v>
      </c>
      <c r="E14185" s="328">
        <f>DATE(2029,3,5)</f>
        <v>47182</v>
      </c>
      <c r="F14185" s="32"/>
      <c r="G14185" s="32"/>
      <c r="H14185" s="32"/>
      <c r="I14185" s="31"/>
      <c r="J14185" s="31"/>
      <c r="K14185" s="31"/>
      <c r="L14185" s="31"/>
      <c r="M14185" s="31"/>
      <c r="N14185" s="31"/>
      <c r="O14185" s="31"/>
      <c r="P14185" s="31"/>
      <c r="Q14185" s="31"/>
      <c r="R14185" s="31"/>
      <c r="S14185" s="31"/>
      <c r="T14185" s="31"/>
      <c r="U14185" s="31"/>
      <c r="V14185" s="31"/>
      <c r="W14185" s="31"/>
      <c r="X14185" s="31"/>
      <c r="Y14185" s="31"/>
      <c r="Z14185" s="31"/>
      <c r="AA14185" s="31"/>
      <c r="AB14185" s="31"/>
      <c r="AC14185" s="31"/>
      <c r="AD14185" s="31"/>
      <c r="AE14185" s="31"/>
      <c r="AF14185" s="31"/>
      <c r="AG14185" s="31"/>
      <c r="AH14185" s="31"/>
      <c r="AI14185" s="31"/>
      <c r="AJ14185" s="31"/>
      <c r="AK14185" s="31"/>
      <c r="AL14185" s="31"/>
      <c r="AO14185" s="376"/>
    </row>
    <row r="14186" spans="1:41" x14ac:dyDescent="0.25">
      <c r="A14186" s="44" t="s">
        <v>6675</v>
      </c>
      <c r="B14186" s="44" t="s">
        <v>4104</v>
      </c>
      <c r="C14186" s="45" t="s">
        <v>4105</v>
      </c>
      <c r="D14186" s="45" t="s">
        <v>9895</v>
      </c>
      <c r="E14186" s="46">
        <v>47216</v>
      </c>
      <c r="F14186" s="93"/>
      <c r="G14186" s="93"/>
      <c r="H14186" s="93"/>
      <c r="I14186" s="99"/>
      <c r="J14186" s="99"/>
      <c r="K14186" s="99"/>
      <c r="L14186" s="99"/>
      <c r="M14186" s="44"/>
      <c r="N14186" s="99"/>
      <c r="O14186" s="99"/>
      <c r="P14186" s="99"/>
      <c r="Q14186" s="99"/>
      <c r="R14186" s="99"/>
      <c r="S14186" s="99"/>
      <c r="T14186" s="99"/>
      <c r="U14186" s="99"/>
      <c r="V14186" s="99"/>
      <c r="W14186" s="99"/>
      <c r="X14186" s="99"/>
      <c r="Y14186" s="99"/>
      <c r="Z14186" s="99"/>
      <c r="AA14186" s="99"/>
      <c r="AB14186" s="99"/>
      <c r="AC14186" s="99"/>
      <c r="AD14186" s="99"/>
      <c r="AE14186" s="99"/>
      <c r="AF14186" s="99"/>
      <c r="AG14186" s="99"/>
      <c r="AH14186" s="31"/>
      <c r="AI14186" s="31"/>
      <c r="AJ14186" s="31"/>
      <c r="AK14186" s="31"/>
      <c r="AL14186" s="31"/>
      <c r="AO14186" s="376"/>
    </row>
    <row r="14187" spans="1:41" x14ac:dyDescent="0.25">
      <c r="A14187" s="44" t="s">
        <v>13895</v>
      </c>
      <c r="B14187" s="44" t="s">
        <v>14878</v>
      </c>
      <c r="C14187" s="45" t="s">
        <v>13896</v>
      </c>
      <c r="D14187" s="367" t="s">
        <v>3696</v>
      </c>
      <c r="E14187" s="328">
        <f>DATE(2029,3,5)</f>
        <v>47182</v>
      </c>
      <c r="F14187" s="32"/>
      <c r="G14187" s="32"/>
      <c r="H14187" s="32"/>
      <c r="I14187" s="31"/>
      <c r="J14187" s="31"/>
      <c r="K14187" s="31"/>
      <c r="L14187" s="31"/>
      <c r="M14187" s="31"/>
      <c r="N14187" s="31"/>
      <c r="O14187" s="31"/>
      <c r="P14187" s="31"/>
      <c r="Q14187" s="31"/>
      <c r="R14187" s="31"/>
      <c r="S14187" s="31"/>
      <c r="T14187" s="31"/>
      <c r="U14187" s="31"/>
      <c r="V14187" s="31"/>
      <c r="W14187" s="31"/>
      <c r="X14187" s="31"/>
      <c r="Y14187" s="31"/>
      <c r="Z14187" s="31"/>
      <c r="AA14187" s="31"/>
      <c r="AB14187" s="31"/>
      <c r="AC14187" s="31"/>
      <c r="AD14187" s="31"/>
      <c r="AE14187" s="31"/>
      <c r="AF14187" s="31"/>
      <c r="AG14187" s="31"/>
      <c r="AH14187" s="31"/>
      <c r="AI14187" s="31"/>
      <c r="AJ14187" s="31"/>
      <c r="AK14187" s="31"/>
      <c r="AL14187" s="31"/>
      <c r="AO14187" s="376"/>
    </row>
    <row r="14188" spans="1:41" x14ac:dyDescent="0.25">
      <c r="A14188" s="44" t="s">
        <v>21836</v>
      </c>
      <c r="B14188" s="44" t="s">
        <v>21449</v>
      </c>
      <c r="C14188" s="45">
        <v>260504</v>
      </c>
      <c r="D14188" s="45" t="s">
        <v>11363</v>
      </c>
      <c r="E14188" s="45" t="s">
        <v>21450</v>
      </c>
      <c r="AO14188" s="376"/>
    </row>
    <row r="14189" spans="1:41" x14ac:dyDescent="0.3">
      <c r="A14189" s="333" t="s">
        <v>12909</v>
      </c>
      <c r="B14189" s="333" t="s">
        <v>13314</v>
      </c>
      <c r="C14189" s="125" t="s">
        <v>13315</v>
      </c>
      <c r="D14189" s="32" t="s">
        <v>20309</v>
      </c>
      <c r="E14189" s="125" t="s">
        <v>12551</v>
      </c>
      <c r="F14189" s="125" t="s">
        <v>1189</v>
      </c>
      <c r="G14189" s="125" t="s">
        <v>1190</v>
      </c>
      <c r="AO14189" s="376"/>
    </row>
    <row r="14190" spans="1:41" x14ac:dyDescent="0.25">
      <c r="A14190" s="44" t="s">
        <v>6535</v>
      </c>
      <c r="B14190" s="44" t="s">
        <v>3176</v>
      </c>
      <c r="C14190" s="45">
        <v>23010402</v>
      </c>
      <c r="D14190" s="45" t="s">
        <v>11363</v>
      </c>
      <c r="E14190" s="45" t="s">
        <v>5322</v>
      </c>
      <c r="AO14190" s="376"/>
    </row>
    <row r="14191" spans="1:41" x14ac:dyDescent="0.3">
      <c r="A14191" s="333" t="s">
        <v>11081</v>
      </c>
      <c r="B14191" s="333" t="s">
        <v>1186</v>
      </c>
      <c r="C14191" s="125" t="s">
        <v>11082</v>
      </c>
      <c r="D14191" s="32" t="s">
        <v>20309</v>
      </c>
      <c r="E14191" s="125" t="s">
        <v>7420</v>
      </c>
      <c r="F14191" s="125" t="s">
        <v>1189</v>
      </c>
      <c r="G14191" s="125" t="s">
        <v>1190</v>
      </c>
      <c r="AO14191" s="376"/>
    </row>
    <row r="14192" spans="1:41" x14ac:dyDescent="0.25">
      <c r="A14192" s="44" t="s">
        <v>20974</v>
      </c>
      <c r="B14192" s="44" t="s">
        <v>20975</v>
      </c>
      <c r="C14192" s="45" t="s">
        <v>21084</v>
      </c>
      <c r="D14192" s="367" t="s">
        <v>3696</v>
      </c>
      <c r="E14192" s="328">
        <f>DATE(2030,3,13)</f>
        <v>47555</v>
      </c>
      <c r="F14192" s="32"/>
      <c r="G14192" s="32"/>
      <c r="H14192" s="32"/>
      <c r="I14192" s="31"/>
      <c r="J14192" s="31"/>
      <c r="K14192" s="31"/>
      <c r="L14192" s="31"/>
      <c r="M14192" s="31"/>
      <c r="N14192" s="31"/>
      <c r="O14192" s="31"/>
      <c r="P14192" s="31"/>
      <c r="Q14192" s="31"/>
      <c r="R14192" s="31"/>
      <c r="S14192" s="31"/>
      <c r="T14192" s="31"/>
      <c r="U14192" s="31"/>
      <c r="V14192" s="31"/>
      <c r="W14192" s="31"/>
      <c r="X14192" s="31"/>
      <c r="Y14192" s="31"/>
      <c r="Z14192" s="31"/>
      <c r="AA14192" s="31"/>
      <c r="AB14192" s="31"/>
      <c r="AC14192" s="31"/>
      <c r="AD14192" s="31"/>
      <c r="AE14192" s="31"/>
      <c r="AF14192" s="31"/>
      <c r="AG14192" s="31"/>
      <c r="AH14192" s="31"/>
      <c r="AI14192" s="31"/>
      <c r="AJ14192" s="31"/>
      <c r="AK14192" s="31"/>
      <c r="AL14192" s="31"/>
      <c r="AO14192" s="376"/>
    </row>
    <row r="14193" spans="1:41" x14ac:dyDescent="0.25">
      <c r="A14193" s="44" t="s">
        <v>8927</v>
      </c>
      <c r="B14193" s="44" t="s">
        <v>16817</v>
      </c>
      <c r="C14193" s="45" t="s">
        <v>17073</v>
      </c>
      <c r="D14193" s="367" t="s">
        <v>3696</v>
      </c>
      <c r="E14193" s="328">
        <f>DATE(2029,12,8)</f>
        <v>47460</v>
      </c>
      <c r="F14193" s="32"/>
      <c r="G14193" s="32"/>
      <c r="H14193" s="32"/>
      <c r="I14193" s="31"/>
      <c r="J14193" s="31"/>
      <c r="K14193" s="31"/>
      <c r="L14193" s="31"/>
      <c r="M14193" s="31"/>
      <c r="N14193" s="31"/>
      <c r="O14193" s="31"/>
      <c r="P14193" s="31"/>
      <c r="Q14193" s="31"/>
      <c r="R14193" s="31"/>
      <c r="S14193" s="31"/>
      <c r="T14193" s="31"/>
      <c r="U14193" s="31"/>
      <c r="V14193" s="31"/>
      <c r="W14193" s="31"/>
      <c r="X14193" s="31"/>
      <c r="Y14193" s="31"/>
      <c r="Z14193" s="31"/>
      <c r="AA14193" s="31"/>
      <c r="AB14193" s="31"/>
      <c r="AC14193" s="31"/>
      <c r="AD14193" s="31"/>
      <c r="AE14193" s="31"/>
      <c r="AF14193" s="31"/>
      <c r="AG14193" s="31"/>
      <c r="AH14193" s="31"/>
      <c r="AI14193" s="31"/>
      <c r="AJ14193" s="31"/>
      <c r="AK14193" s="31"/>
      <c r="AL14193" s="31"/>
      <c r="AO14193" s="376"/>
    </row>
    <row r="14194" spans="1:41" x14ac:dyDescent="0.25">
      <c r="A14194" s="44" t="s">
        <v>1643</v>
      </c>
      <c r="B14194" s="44" t="s">
        <v>2350</v>
      </c>
      <c r="C14194" s="45">
        <v>230105</v>
      </c>
      <c r="D14194" s="45" t="s">
        <v>11363</v>
      </c>
      <c r="E14194" s="45" t="s">
        <v>5265</v>
      </c>
      <c r="AO14194" s="376"/>
    </row>
    <row r="14195" spans="1:41" x14ac:dyDescent="0.25">
      <c r="A14195" s="44" t="s">
        <v>15914</v>
      </c>
      <c r="B14195" s="44" t="s">
        <v>5134</v>
      </c>
      <c r="C14195" s="45">
        <v>220802</v>
      </c>
      <c r="D14195" s="45" t="s">
        <v>11363</v>
      </c>
      <c r="E14195" s="45" t="s">
        <v>4966</v>
      </c>
      <c r="AO14195" s="376"/>
    </row>
    <row r="14196" spans="1:41" x14ac:dyDescent="0.3">
      <c r="A14196" s="333" t="s">
        <v>12405</v>
      </c>
      <c r="B14196" s="333" t="s">
        <v>6928</v>
      </c>
      <c r="C14196" s="125" t="s">
        <v>19094</v>
      </c>
      <c r="D14196" s="32" t="s">
        <v>20309</v>
      </c>
      <c r="E14196" s="125" t="s">
        <v>9249</v>
      </c>
      <c r="F14196" s="125" t="s">
        <v>1189</v>
      </c>
      <c r="G14196" s="125" t="s">
        <v>1190</v>
      </c>
      <c r="AO14196" s="376"/>
    </row>
    <row r="14197" spans="1:41" x14ac:dyDescent="0.25">
      <c r="A14197" s="44" t="s">
        <v>12405</v>
      </c>
      <c r="B14197" s="44" t="s">
        <v>12105</v>
      </c>
      <c r="C14197" s="45">
        <v>39.25</v>
      </c>
      <c r="D14197" s="45" t="s">
        <v>12549</v>
      </c>
      <c r="E14197" s="46">
        <v>47514</v>
      </c>
      <c r="F14197" s="45"/>
      <c r="G14197" s="93"/>
      <c r="H14197" s="93"/>
      <c r="I14197" s="99"/>
      <c r="J14197" s="99"/>
      <c r="K14197" s="99"/>
      <c r="L14197" s="99"/>
      <c r="M14197" s="99"/>
      <c r="N14197" s="99"/>
      <c r="O14197" s="99"/>
      <c r="P14197" s="99"/>
      <c r="Q14197" s="99"/>
      <c r="R14197" s="99"/>
      <c r="S14197" s="99"/>
      <c r="T14197" s="99"/>
      <c r="U14197" s="99"/>
      <c r="V14197" s="99"/>
      <c r="W14197" s="99"/>
      <c r="X14197" s="99"/>
      <c r="Y14197" s="99"/>
      <c r="Z14197" s="99"/>
      <c r="AA14197" s="99"/>
      <c r="AB14197" s="99"/>
      <c r="AC14197" s="99"/>
      <c r="AD14197" s="99"/>
      <c r="AE14197" s="99"/>
      <c r="AF14197" s="99"/>
      <c r="AG14197" s="99"/>
      <c r="AH14197" s="31"/>
      <c r="AI14197" s="31"/>
      <c r="AJ14197" s="31"/>
      <c r="AK14197" s="31"/>
      <c r="AL14197" s="31"/>
      <c r="AO14197" s="376"/>
    </row>
    <row r="14198" spans="1:41" x14ac:dyDescent="0.25">
      <c r="A14198" s="44" t="s">
        <v>18204</v>
      </c>
      <c r="B14198" s="44" t="s">
        <v>5321</v>
      </c>
      <c r="C14198" s="45">
        <v>26010401</v>
      </c>
      <c r="D14198" s="45" t="s">
        <v>11363</v>
      </c>
      <c r="E14198" s="45" t="s">
        <v>17459</v>
      </c>
      <c r="AO14198" s="376"/>
    </row>
    <row r="14199" spans="1:41" x14ac:dyDescent="0.25">
      <c r="A14199" s="44" t="s">
        <v>18204</v>
      </c>
      <c r="B14199" s="44" t="s">
        <v>3176</v>
      </c>
      <c r="C14199" s="45">
        <v>26010402</v>
      </c>
      <c r="D14199" s="45" t="s">
        <v>11363</v>
      </c>
      <c r="E14199" s="45" t="s">
        <v>17459</v>
      </c>
      <c r="AO14199" s="376"/>
    </row>
    <row r="14200" spans="1:41" x14ac:dyDescent="0.3">
      <c r="A14200" s="333" t="s">
        <v>15549</v>
      </c>
      <c r="B14200" s="333" t="s">
        <v>4815</v>
      </c>
      <c r="C14200" s="125" t="s">
        <v>15581</v>
      </c>
      <c r="D14200" s="32" t="s">
        <v>20309</v>
      </c>
      <c r="E14200" s="125" t="s">
        <v>9839</v>
      </c>
      <c r="F14200" s="125" t="s">
        <v>1190</v>
      </c>
      <c r="G14200" s="125" t="s">
        <v>1190</v>
      </c>
      <c r="AO14200" s="376"/>
    </row>
    <row r="14201" spans="1:41" x14ac:dyDescent="0.3">
      <c r="A14201" s="333" t="s">
        <v>11500</v>
      </c>
      <c r="B14201" s="333" t="s">
        <v>11371</v>
      </c>
      <c r="C14201" s="125" t="s">
        <v>11215</v>
      </c>
      <c r="D14201" s="32" t="s">
        <v>20309</v>
      </c>
      <c r="E14201" s="125" t="s">
        <v>4966</v>
      </c>
      <c r="F14201" s="125" t="s">
        <v>1189</v>
      </c>
      <c r="G14201" s="125" t="s">
        <v>1190</v>
      </c>
      <c r="AO14201" s="376"/>
    </row>
    <row r="14202" spans="1:41" x14ac:dyDescent="0.3">
      <c r="A14202" s="333" t="s">
        <v>11500</v>
      </c>
      <c r="B14202" s="333" t="s">
        <v>4813</v>
      </c>
      <c r="C14202" s="125" t="s">
        <v>13056</v>
      </c>
      <c r="D14202" s="32" t="s">
        <v>20309</v>
      </c>
      <c r="E14202" s="125" t="s">
        <v>12551</v>
      </c>
      <c r="F14202" s="125" t="s">
        <v>1189</v>
      </c>
      <c r="G14202" s="125" t="s">
        <v>1190</v>
      </c>
      <c r="AO14202" s="376"/>
    </row>
    <row r="14203" spans="1:41" x14ac:dyDescent="0.3">
      <c r="A14203" s="57" t="s">
        <v>2769</v>
      </c>
      <c r="B14203" s="57" t="s">
        <v>2173</v>
      </c>
      <c r="C14203" s="62">
        <v>24030</v>
      </c>
      <c r="D14203" s="62" t="s">
        <v>20886</v>
      </c>
      <c r="E14203" s="60">
        <v>47057</v>
      </c>
      <c r="F14203" s="32"/>
      <c r="G14203" s="32"/>
      <c r="H14203" s="32"/>
      <c r="I14203" s="31"/>
      <c r="J14203" s="31"/>
      <c r="K14203" s="31"/>
      <c r="L14203" s="31"/>
      <c r="M14203" s="31"/>
      <c r="N14203" s="31"/>
      <c r="O14203" s="31"/>
      <c r="P14203" s="31"/>
      <c r="Q14203" s="31"/>
      <c r="R14203" s="31"/>
      <c r="S14203" s="31"/>
      <c r="T14203" s="31"/>
      <c r="U14203" s="31"/>
      <c r="V14203" s="31"/>
      <c r="W14203" s="31"/>
      <c r="X14203" s="31"/>
      <c r="Y14203" s="31"/>
      <c r="Z14203" s="31"/>
      <c r="AA14203" s="31"/>
      <c r="AB14203" s="31"/>
      <c r="AC14203" s="31"/>
      <c r="AD14203" s="31"/>
      <c r="AE14203" s="31"/>
      <c r="AF14203" s="31"/>
      <c r="AG14203" s="31"/>
      <c r="AH14203" s="31"/>
      <c r="AI14203" s="31"/>
      <c r="AJ14203" s="31"/>
      <c r="AK14203" s="31"/>
      <c r="AL14203" s="31"/>
      <c r="AO14203" s="376"/>
    </row>
    <row r="14204" spans="1:41" x14ac:dyDescent="0.25">
      <c r="A14204" s="57" t="s">
        <v>3646</v>
      </c>
      <c r="B14204" s="92" t="s">
        <v>3682</v>
      </c>
      <c r="C14204" s="93" t="s">
        <v>19106</v>
      </c>
      <c r="D14204" s="93" t="s">
        <v>3681</v>
      </c>
      <c r="E14204" s="94">
        <v>48029</v>
      </c>
      <c r="F14204" s="93"/>
      <c r="G14204" s="93"/>
      <c r="H14204" s="93"/>
      <c r="I14204" s="99"/>
      <c r="J14204" s="99"/>
      <c r="K14204" s="99"/>
      <c r="L14204" s="99"/>
      <c r="M14204" s="44"/>
      <c r="N14204" s="99"/>
      <c r="O14204" s="99"/>
      <c r="P14204" s="99"/>
      <c r="Q14204" s="99"/>
      <c r="R14204" s="99"/>
      <c r="S14204" s="99"/>
      <c r="T14204" s="99"/>
      <c r="U14204" s="99"/>
      <c r="V14204" s="99"/>
      <c r="W14204" s="99"/>
      <c r="X14204" s="99"/>
      <c r="Y14204" s="99"/>
      <c r="Z14204" s="99"/>
      <c r="AA14204" s="99"/>
      <c r="AB14204" s="99"/>
      <c r="AC14204" s="99"/>
      <c r="AD14204" s="99"/>
      <c r="AE14204" s="99"/>
      <c r="AF14204" s="99"/>
      <c r="AG14204" s="99"/>
      <c r="AH14204" s="31"/>
      <c r="AI14204" s="31"/>
      <c r="AJ14204" s="31"/>
      <c r="AK14204" s="31"/>
      <c r="AL14204" s="31"/>
      <c r="AO14204" s="376"/>
    </row>
    <row r="14205" spans="1:41" x14ac:dyDescent="0.25">
      <c r="A14205" s="44" t="s">
        <v>21837</v>
      </c>
      <c r="B14205" s="44" t="s">
        <v>925</v>
      </c>
      <c r="C14205" s="45">
        <v>260601</v>
      </c>
      <c r="D14205" s="45" t="s">
        <v>11363</v>
      </c>
      <c r="E14205" s="45" t="s">
        <v>17341</v>
      </c>
      <c r="AO14205" s="376"/>
    </row>
    <row r="14206" spans="1:41" x14ac:dyDescent="0.25">
      <c r="A14206" s="44" t="s">
        <v>12406</v>
      </c>
      <c r="B14206" s="44" t="s">
        <v>12125</v>
      </c>
      <c r="C14206" s="45">
        <v>20.23</v>
      </c>
      <c r="D14206" s="45" t="s">
        <v>12549</v>
      </c>
      <c r="E14206" s="46">
        <v>46934</v>
      </c>
      <c r="F14206" s="45"/>
      <c r="G14206" s="93"/>
      <c r="H14206" s="93"/>
      <c r="I14206" s="99"/>
      <c r="J14206" s="99"/>
      <c r="K14206" s="99"/>
      <c r="L14206" s="99"/>
      <c r="M14206" s="99"/>
      <c r="N14206" s="99"/>
      <c r="O14206" s="99"/>
      <c r="P14206" s="99"/>
      <c r="Q14206" s="99"/>
      <c r="R14206" s="99"/>
      <c r="S14206" s="99"/>
      <c r="T14206" s="99"/>
      <c r="U14206" s="99"/>
      <c r="V14206" s="99"/>
      <c r="W14206" s="99"/>
      <c r="X14206" s="99"/>
      <c r="Y14206" s="99"/>
      <c r="Z14206" s="99"/>
      <c r="AA14206" s="99"/>
      <c r="AB14206" s="99"/>
      <c r="AC14206" s="99"/>
      <c r="AD14206" s="99"/>
      <c r="AE14206" s="99"/>
      <c r="AF14206" s="99"/>
      <c r="AG14206" s="99"/>
      <c r="AH14206" s="31"/>
      <c r="AI14206" s="31"/>
      <c r="AJ14206" s="31"/>
      <c r="AK14206" s="31"/>
      <c r="AL14206" s="31"/>
      <c r="AO14206" s="376"/>
    </row>
    <row r="14207" spans="1:41" x14ac:dyDescent="0.25">
      <c r="A14207" s="44" t="s">
        <v>7365</v>
      </c>
      <c r="B14207" s="44" t="s">
        <v>2234</v>
      </c>
      <c r="C14207" s="45" t="s">
        <v>2236</v>
      </c>
      <c r="D14207" s="45" t="s">
        <v>11204</v>
      </c>
      <c r="E14207" s="45" t="s">
        <v>11150</v>
      </c>
      <c r="F14207" s="93"/>
      <c r="G14207" s="93"/>
      <c r="H14207" s="93"/>
      <c r="I14207" s="99"/>
      <c r="J14207" s="99"/>
      <c r="K14207" s="99"/>
      <c r="L14207" s="99"/>
      <c r="M14207" s="99"/>
      <c r="N14207" s="99"/>
      <c r="O14207" s="99"/>
      <c r="P14207" s="99"/>
      <c r="Q14207" s="99"/>
      <c r="R14207" s="99"/>
      <c r="S14207" s="99"/>
      <c r="T14207" s="99"/>
      <c r="U14207" s="99"/>
      <c r="V14207" s="99"/>
      <c r="W14207" s="99"/>
      <c r="X14207" s="99"/>
      <c r="Y14207" s="99"/>
      <c r="Z14207" s="99"/>
      <c r="AA14207" s="99"/>
      <c r="AB14207" s="99"/>
      <c r="AC14207" s="99"/>
      <c r="AD14207" s="99"/>
      <c r="AE14207" s="99"/>
      <c r="AF14207" s="99"/>
      <c r="AG14207" s="99"/>
      <c r="AH14207" s="31"/>
      <c r="AI14207" s="31"/>
      <c r="AJ14207" s="31"/>
      <c r="AK14207" s="31"/>
      <c r="AL14207" s="31"/>
      <c r="AO14207" s="376"/>
    </row>
    <row r="14208" spans="1:41" x14ac:dyDescent="0.25">
      <c r="A14208" s="44" t="s">
        <v>7365</v>
      </c>
      <c r="B14208" s="44" t="s">
        <v>2234</v>
      </c>
      <c r="C14208" s="45" t="s">
        <v>2236</v>
      </c>
      <c r="D14208" s="93" t="s">
        <v>17443</v>
      </c>
      <c r="E14208" s="45" t="s">
        <v>11150</v>
      </c>
      <c r="F14208" s="93"/>
      <c r="G14208" s="93"/>
      <c r="H14208" s="93"/>
      <c r="I14208" s="99"/>
      <c r="J14208" s="99"/>
      <c r="K14208" s="99"/>
      <c r="L14208" s="99"/>
      <c r="M14208" s="99"/>
      <c r="N14208" s="99"/>
      <c r="O14208" s="99"/>
      <c r="P14208" s="99"/>
      <c r="Q14208" s="99"/>
      <c r="R14208" s="99"/>
      <c r="S14208" s="99"/>
      <c r="T14208" s="99"/>
      <c r="U14208" s="99"/>
      <c r="V14208" s="99"/>
      <c r="W14208" s="99"/>
      <c r="X14208" s="99"/>
      <c r="Y14208" s="99"/>
      <c r="Z14208" s="99"/>
      <c r="AA14208" s="99"/>
      <c r="AB14208" s="99"/>
      <c r="AC14208" s="99"/>
      <c r="AD14208" s="99"/>
      <c r="AE14208" s="99"/>
      <c r="AF14208" s="99"/>
      <c r="AG14208" s="99"/>
      <c r="AH14208" s="31"/>
      <c r="AI14208" s="31"/>
      <c r="AJ14208" s="31"/>
      <c r="AK14208" s="31"/>
      <c r="AL14208" s="31"/>
      <c r="AO14208" s="376"/>
    </row>
    <row r="14209" spans="1:41" x14ac:dyDescent="0.3">
      <c r="A14209" s="333" t="s">
        <v>6946</v>
      </c>
      <c r="B14209" s="333" t="s">
        <v>11372</v>
      </c>
      <c r="C14209" s="125" t="s">
        <v>11373</v>
      </c>
      <c r="D14209" s="32" t="s">
        <v>20309</v>
      </c>
      <c r="E14209" s="125" t="s">
        <v>4826</v>
      </c>
      <c r="F14209" s="125" t="s">
        <v>1189</v>
      </c>
      <c r="G14209" s="125" t="s">
        <v>1190</v>
      </c>
      <c r="AO14209" s="376"/>
    </row>
    <row r="14210" spans="1:41" x14ac:dyDescent="0.3">
      <c r="A14210" s="57" t="s">
        <v>469</v>
      </c>
      <c r="B14210" s="58" t="s">
        <v>3909</v>
      </c>
      <c r="C14210" s="62">
        <v>23022</v>
      </c>
      <c r="D14210" s="62" t="s">
        <v>20886</v>
      </c>
      <c r="E14210" s="60">
        <v>46630</v>
      </c>
      <c r="F14210" s="32"/>
      <c r="G14210" s="32"/>
      <c r="H14210" s="32"/>
      <c r="I14210" s="31"/>
      <c r="J14210" s="31"/>
      <c r="K14210" s="31"/>
      <c r="L14210" s="31"/>
      <c r="M14210" s="31"/>
      <c r="N14210" s="31"/>
      <c r="O14210" s="31"/>
      <c r="P14210" s="31"/>
      <c r="Q14210" s="31"/>
      <c r="R14210" s="31"/>
      <c r="S14210" s="31"/>
      <c r="T14210" s="31"/>
      <c r="U14210" s="31"/>
      <c r="V14210" s="31"/>
      <c r="W14210" s="31"/>
      <c r="X14210" s="31"/>
      <c r="Y14210" s="31"/>
      <c r="Z14210" s="31"/>
      <c r="AA14210" s="31"/>
      <c r="AB14210" s="31"/>
      <c r="AC14210" s="31"/>
      <c r="AD14210" s="31"/>
      <c r="AE14210" s="31"/>
      <c r="AF14210" s="31"/>
      <c r="AG14210" s="31"/>
      <c r="AH14210" s="31"/>
      <c r="AI14210" s="31"/>
      <c r="AJ14210" s="31"/>
      <c r="AK14210" s="31"/>
      <c r="AL14210" s="31"/>
      <c r="AO14210" s="376"/>
    </row>
    <row r="14211" spans="1:41" x14ac:dyDescent="0.25">
      <c r="A14211" s="44" t="s">
        <v>469</v>
      </c>
      <c r="B14211" s="44" t="s">
        <v>21434</v>
      </c>
      <c r="C14211" s="45" t="s">
        <v>13058</v>
      </c>
      <c r="D14211" s="45" t="s">
        <v>21447</v>
      </c>
      <c r="E14211" s="46">
        <v>46418</v>
      </c>
      <c r="AO14211" s="376"/>
    </row>
    <row r="14212" spans="1:41" x14ac:dyDescent="0.25">
      <c r="A14212" s="44" t="s">
        <v>12407</v>
      </c>
      <c r="B14212" s="44" t="s">
        <v>12111</v>
      </c>
      <c r="C14212" s="45">
        <v>13.24</v>
      </c>
      <c r="D14212" s="45" t="s">
        <v>12549</v>
      </c>
      <c r="E14212" s="46">
        <v>47299</v>
      </c>
      <c r="F14212" s="45"/>
      <c r="G14212" s="93"/>
      <c r="H14212" s="93"/>
      <c r="I14212" s="99"/>
      <c r="J14212" s="99"/>
      <c r="K14212" s="99"/>
      <c r="L14212" s="99"/>
      <c r="M14212" s="99"/>
      <c r="N14212" s="99"/>
      <c r="O14212" s="99"/>
      <c r="P14212" s="99"/>
      <c r="Q14212" s="99"/>
      <c r="R14212" s="99"/>
      <c r="S14212" s="99"/>
      <c r="T14212" s="99"/>
      <c r="U14212" s="99"/>
      <c r="V14212" s="99"/>
      <c r="W14212" s="99"/>
      <c r="X14212" s="99"/>
      <c r="Y14212" s="99"/>
      <c r="Z14212" s="99"/>
      <c r="AA14212" s="99"/>
      <c r="AB14212" s="99"/>
      <c r="AC14212" s="99"/>
      <c r="AD14212" s="99"/>
      <c r="AE14212" s="99"/>
      <c r="AF14212" s="99"/>
      <c r="AG14212" s="99"/>
      <c r="AH14212" s="31"/>
      <c r="AI14212" s="31"/>
      <c r="AJ14212" s="31"/>
      <c r="AK14212" s="31"/>
      <c r="AL14212" s="31"/>
      <c r="AO14212" s="376"/>
    </row>
    <row r="14213" spans="1:41" x14ac:dyDescent="0.25">
      <c r="A14213" s="44" t="s">
        <v>12407</v>
      </c>
      <c r="B14213" s="44" t="s">
        <v>12119</v>
      </c>
      <c r="C14213" s="45">
        <v>15.24</v>
      </c>
      <c r="D14213" s="45" t="s">
        <v>12549</v>
      </c>
      <c r="E14213" s="46">
        <v>47299</v>
      </c>
      <c r="F14213" s="45"/>
      <c r="G14213" s="93"/>
      <c r="H14213" s="93"/>
      <c r="I14213" s="99"/>
      <c r="J14213" s="99"/>
      <c r="K14213" s="99"/>
      <c r="L14213" s="99"/>
      <c r="M14213" s="99"/>
      <c r="N14213" s="99"/>
      <c r="O14213" s="99"/>
      <c r="P14213" s="99"/>
      <c r="Q14213" s="99"/>
      <c r="R14213" s="99"/>
      <c r="S14213" s="99"/>
      <c r="T14213" s="99"/>
      <c r="U14213" s="99"/>
      <c r="V14213" s="99"/>
      <c r="W14213" s="99"/>
      <c r="X14213" s="99"/>
      <c r="Y14213" s="99"/>
      <c r="Z14213" s="99"/>
      <c r="AA14213" s="99"/>
      <c r="AB14213" s="99"/>
      <c r="AC14213" s="99"/>
      <c r="AD14213" s="99"/>
      <c r="AE14213" s="99"/>
      <c r="AF14213" s="99"/>
      <c r="AG14213" s="99"/>
      <c r="AH14213" s="31"/>
      <c r="AI14213" s="31"/>
      <c r="AJ14213" s="31"/>
      <c r="AK14213" s="31"/>
      <c r="AL14213" s="31"/>
      <c r="AO14213" s="376"/>
    </row>
    <row r="14214" spans="1:41" x14ac:dyDescent="0.25">
      <c r="A14214" s="44" t="s">
        <v>19416</v>
      </c>
      <c r="B14214" s="319" t="s">
        <v>19512</v>
      </c>
      <c r="C14214" s="318" t="s">
        <v>19793</v>
      </c>
      <c r="D14214" s="93" t="s">
        <v>19934</v>
      </c>
      <c r="E14214" s="320">
        <v>47542</v>
      </c>
      <c r="F14214" s="93"/>
      <c r="G14214" s="93"/>
      <c r="H14214" s="93"/>
      <c r="I14214" s="99"/>
      <c r="J14214" s="99"/>
      <c r="K14214" s="99"/>
      <c r="L14214" s="99"/>
      <c r="M14214" s="99"/>
      <c r="N14214" s="99"/>
      <c r="O14214" s="99"/>
      <c r="P14214" s="99"/>
      <c r="Q14214" s="99"/>
      <c r="R14214" s="99"/>
      <c r="S14214" s="99"/>
      <c r="T14214" s="99"/>
      <c r="U14214" s="99"/>
      <c r="V14214" s="99"/>
      <c r="W14214" s="99"/>
      <c r="X14214" s="99"/>
      <c r="Y14214" s="99"/>
      <c r="Z14214" s="99"/>
      <c r="AA14214" s="99"/>
      <c r="AB14214" s="99"/>
      <c r="AC14214" s="99"/>
      <c r="AD14214" s="99"/>
      <c r="AE14214" s="99"/>
      <c r="AF14214" s="99"/>
      <c r="AG14214" s="99"/>
      <c r="AH14214" s="31"/>
      <c r="AI14214" s="31"/>
      <c r="AJ14214" s="31"/>
      <c r="AK14214" s="31"/>
      <c r="AL14214" s="31"/>
      <c r="AO14214" s="376"/>
    </row>
    <row r="14215" spans="1:41" x14ac:dyDescent="0.25">
      <c r="A14215" s="44" t="s">
        <v>21838</v>
      </c>
      <c r="B14215" s="44" t="s">
        <v>7765</v>
      </c>
      <c r="C14215" s="45">
        <v>260501</v>
      </c>
      <c r="D14215" s="45" t="s">
        <v>11363</v>
      </c>
      <c r="E14215" s="45" t="s">
        <v>10349</v>
      </c>
      <c r="AO14215" s="376"/>
    </row>
    <row r="14216" spans="1:41" x14ac:dyDescent="0.25">
      <c r="A14216" s="44" t="s">
        <v>7651</v>
      </c>
      <c r="B14216" s="44" t="s">
        <v>1566</v>
      </c>
      <c r="C14216" s="45" t="s">
        <v>7652</v>
      </c>
      <c r="D14216" s="45" t="s">
        <v>11204</v>
      </c>
      <c r="E14216" s="45" t="s">
        <v>14007</v>
      </c>
      <c r="F14216" s="93"/>
      <c r="G14216" s="93"/>
      <c r="H14216" s="93"/>
      <c r="I14216" s="99"/>
      <c r="J14216" s="99"/>
      <c r="K14216" s="99"/>
      <c r="L14216" s="99"/>
      <c r="M14216" s="99"/>
      <c r="N14216" s="99"/>
      <c r="O14216" s="99"/>
      <c r="P14216" s="99"/>
      <c r="Q14216" s="99"/>
      <c r="R14216" s="99"/>
      <c r="S14216" s="99"/>
      <c r="T14216" s="99"/>
      <c r="U14216" s="99"/>
      <c r="V14216" s="99"/>
      <c r="W14216" s="99"/>
      <c r="X14216" s="99"/>
      <c r="Y14216" s="99"/>
      <c r="Z14216" s="99"/>
      <c r="AA14216" s="99"/>
      <c r="AB14216" s="99"/>
      <c r="AC14216" s="99"/>
      <c r="AD14216" s="99"/>
      <c r="AE14216" s="99"/>
      <c r="AF14216" s="99"/>
      <c r="AG14216" s="99"/>
      <c r="AH14216" s="31"/>
      <c r="AI14216" s="31"/>
      <c r="AJ14216" s="31"/>
      <c r="AK14216" s="31"/>
      <c r="AL14216" s="31"/>
      <c r="AO14216" s="376"/>
    </row>
    <row r="14217" spans="1:41" x14ac:dyDescent="0.25">
      <c r="A14217" s="44" t="s">
        <v>7651</v>
      </c>
      <c r="B14217" s="44" t="s">
        <v>1566</v>
      </c>
      <c r="C14217" s="45" t="s">
        <v>7652</v>
      </c>
      <c r="D14217" s="93" t="s">
        <v>17443</v>
      </c>
      <c r="E14217" s="45" t="s">
        <v>17342</v>
      </c>
      <c r="F14217" s="93"/>
      <c r="G14217" s="93"/>
      <c r="H14217" s="93"/>
      <c r="I14217" s="99"/>
      <c r="J14217" s="99"/>
      <c r="K14217" s="99"/>
      <c r="L14217" s="99"/>
      <c r="M14217" s="99"/>
      <c r="N14217" s="99"/>
      <c r="O14217" s="99"/>
      <c r="P14217" s="99"/>
      <c r="Q14217" s="99"/>
      <c r="R14217" s="99"/>
      <c r="S14217" s="99"/>
      <c r="T14217" s="99"/>
      <c r="U14217" s="99"/>
      <c r="V14217" s="99"/>
      <c r="W14217" s="99"/>
      <c r="X14217" s="99"/>
      <c r="Y14217" s="99"/>
      <c r="Z14217" s="99"/>
      <c r="AA14217" s="99"/>
      <c r="AB14217" s="99"/>
      <c r="AC14217" s="99"/>
      <c r="AD14217" s="99"/>
      <c r="AE14217" s="99"/>
      <c r="AF14217" s="99"/>
      <c r="AG14217" s="99"/>
      <c r="AH14217" s="31"/>
      <c r="AI14217" s="31"/>
      <c r="AJ14217" s="31"/>
      <c r="AK14217" s="31"/>
      <c r="AL14217" s="31"/>
      <c r="AO14217" s="376"/>
    </row>
    <row r="14218" spans="1:41" x14ac:dyDescent="0.25">
      <c r="A14218" s="44" t="s">
        <v>7651</v>
      </c>
      <c r="B14218" s="44" t="s">
        <v>1566</v>
      </c>
      <c r="C14218" s="45" t="s">
        <v>7652</v>
      </c>
      <c r="D14218" s="45" t="s">
        <v>9895</v>
      </c>
      <c r="E14218" s="45" t="s">
        <v>8260</v>
      </c>
      <c r="F14218" s="93"/>
      <c r="G14218" s="93"/>
      <c r="H14218" s="93"/>
      <c r="I14218" s="99"/>
      <c r="J14218" s="99"/>
      <c r="K14218" s="99"/>
      <c r="L14218" s="99"/>
      <c r="M14218" s="44"/>
      <c r="N14218" s="99"/>
      <c r="O14218" s="99"/>
      <c r="P14218" s="99"/>
      <c r="Q14218" s="99"/>
      <c r="R14218" s="99"/>
      <c r="S14218" s="99"/>
      <c r="T14218" s="99"/>
      <c r="U14218" s="99"/>
      <c r="V14218" s="99"/>
      <c r="W14218" s="99"/>
      <c r="X14218" s="99"/>
      <c r="Y14218" s="99"/>
      <c r="Z14218" s="99"/>
      <c r="AA14218" s="99"/>
      <c r="AB14218" s="99"/>
      <c r="AC14218" s="99"/>
      <c r="AD14218" s="99"/>
      <c r="AE14218" s="99"/>
      <c r="AF14218" s="99"/>
      <c r="AG14218" s="99"/>
      <c r="AH14218" s="31"/>
      <c r="AI14218" s="31"/>
      <c r="AJ14218" s="31"/>
      <c r="AK14218" s="31"/>
      <c r="AL14218" s="31"/>
      <c r="AO14218" s="376"/>
    </row>
    <row r="14219" spans="1:41" x14ac:dyDescent="0.25">
      <c r="A14219" s="44" t="s">
        <v>9967</v>
      </c>
      <c r="B14219" s="44" t="s">
        <v>6292</v>
      </c>
      <c r="C14219" s="45" t="s">
        <v>9962</v>
      </c>
      <c r="D14219" s="46" t="s">
        <v>21328</v>
      </c>
      <c r="E14219" s="46">
        <v>46568</v>
      </c>
      <c r="AO14219" s="376"/>
    </row>
    <row r="14220" spans="1:41" x14ac:dyDescent="0.25">
      <c r="A14220" s="44" t="s">
        <v>7901</v>
      </c>
      <c r="B14220" s="44" t="s">
        <v>7826</v>
      </c>
      <c r="C14220" s="45">
        <v>23080101</v>
      </c>
      <c r="D14220" s="45" t="s">
        <v>11363</v>
      </c>
      <c r="E14220" s="45" t="s">
        <v>4151</v>
      </c>
      <c r="AO14220" s="376"/>
    </row>
    <row r="14221" spans="1:41" x14ac:dyDescent="0.25">
      <c r="A14221" s="44" t="s">
        <v>7901</v>
      </c>
      <c r="B14221" s="44" t="s">
        <v>7851</v>
      </c>
      <c r="C14221" s="45">
        <v>23080102</v>
      </c>
      <c r="D14221" s="45" t="s">
        <v>11363</v>
      </c>
      <c r="E14221" s="45" t="s">
        <v>4151</v>
      </c>
      <c r="AO14221" s="376"/>
    </row>
    <row r="14222" spans="1:41" x14ac:dyDescent="0.3">
      <c r="A14222" s="333" t="s">
        <v>15550</v>
      </c>
      <c r="B14222" s="333" t="s">
        <v>4815</v>
      </c>
      <c r="C14222" s="125" t="s">
        <v>15581</v>
      </c>
      <c r="D14222" s="32" t="s">
        <v>20309</v>
      </c>
      <c r="E14222" s="125" t="s">
        <v>9839</v>
      </c>
      <c r="F14222" s="125" t="s">
        <v>1189</v>
      </c>
      <c r="G14222" s="125" t="s">
        <v>1190</v>
      </c>
      <c r="AO14222" s="376"/>
    </row>
    <row r="14223" spans="1:41" x14ac:dyDescent="0.25">
      <c r="A14223" s="44" t="s">
        <v>9742</v>
      </c>
      <c r="B14223" s="44" t="s">
        <v>15095</v>
      </c>
      <c r="C14223" s="45" t="s">
        <v>17074</v>
      </c>
      <c r="D14223" s="367" t="s">
        <v>3696</v>
      </c>
      <c r="E14223" s="328">
        <f>DATE(2029,12,17)</f>
        <v>47469</v>
      </c>
      <c r="F14223" s="32"/>
      <c r="G14223" s="32"/>
      <c r="H14223" s="32"/>
      <c r="I14223" s="31"/>
      <c r="J14223" s="31"/>
      <c r="K14223" s="31"/>
      <c r="L14223" s="31"/>
      <c r="M14223" s="31"/>
      <c r="N14223" s="31"/>
      <c r="O14223" s="31"/>
      <c r="P14223" s="31"/>
      <c r="Q14223" s="31"/>
      <c r="R14223" s="31"/>
      <c r="S14223" s="31"/>
      <c r="T14223" s="31"/>
      <c r="U14223" s="31"/>
      <c r="V14223" s="31"/>
      <c r="W14223" s="31"/>
      <c r="X14223" s="31"/>
      <c r="Y14223" s="31"/>
      <c r="Z14223" s="31"/>
      <c r="AA14223" s="31"/>
      <c r="AB14223" s="31"/>
      <c r="AC14223" s="31"/>
      <c r="AD14223" s="31"/>
      <c r="AE14223" s="31"/>
      <c r="AF14223" s="31"/>
      <c r="AG14223" s="31"/>
      <c r="AH14223" s="31"/>
      <c r="AI14223" s="31"/>
      <c r="AJ14223" s="31"/>
      <c r="AK14223" s="31"/>
      <c r="AL14223" s="31"/>
      <c r="AO14223" s="376"/>
    </row>
    <row r="14224" spans="1:41" x14ac:dyDescent="0.25">
      <c r="A14224" s="44" t="s">
        <v>15096</v>
      </c>
      <c r="B14224" s="44" t="s">
        <v>16818</v>
      </c>
      <c r="C14224" s="45" t="s">
        <v>15097</v>
      </c>
      <c r="D14224" s="367" t="s">
        <v>3696</v>
      </c>
      <c r="E14224" s="328">
        <f>DATE(2029,7,22)</f>
        <v>47321</v>
      </c>
      <c r="F14224" s="32"/>
      <c r="G14224" s="32"/>
      <c r="H14224" s="32"/>
      <c r="I14224" s="31"/>
      <c r="J14224" s="31"/>
      <c r="K14224" s="31"/>
      <c r="L14224" s="31"/>
      <c r="M14224" s="31"/>
      <c r="N14224" s="31"/>
      <c r="O14224" s="31"/>
      <c r="P14224" s="31"/>
      <c r="Q14224" s="31"/>
      <c r="R14224" s="31"/>
      <c r="S14224" s="31"/>
      <c r="T14224" s="31"/>
      <c r="U14224" s="31"/>
      <c r="V14224" s="31"/>
      <c r="W14224" s="31"/>
      <c r="X14224" s="31"/>
      <c r="Y14224" s="31"/>
      <c r="Z14224" s="31"/>
      <c r="AA14224" s="31"/>
      <c r="AB14224" s="31"/>
      <c r="AC14224" s="31"/>
      <c r="AD14224" s="31"/>
      <c r="AE14224" s="31"/>
      <c r="AF14224" s="31"/>
      <c r="AG14224" s="31"/>
      <c r="AH14224" s="31"/>
      <c r="AI14224" s="31"/>
      <c r="AJ14224" s="31"/>
      <c r="AK14224" s="31"/>
      <c r="AL14224" s="31"/>
      <c r="AO14224" s="376"/>
    </row>
    <row r="14225" spans="1:41" x14ac:dyDescent="0.25">
      <c r="A14225" s="44" t="s">
        <v>8416</v>
      </c>
      <c r="B14225" s="44" t="s">
        <v>3042</v>
      </c>
      <c r="C14225" s="45">
        <v>230903</v>
      </c>
      <c r="D14225" s="45" t="s">
        <v>11363</v>
      </c>
      <c r="E14225" s="45" t="s">
        <v>7871</v>
      </c>
      <c r="AO14225" s="376"/>
    </row>
    <row r="14226" spans="1:41" x14ac:dyDescent="0.25">
      <c r="A14226" s="44" t="s">
        <v>8416</v>
      </c>
      <c r="B14226" s="44" t="s">
        <v>3475</v>
      </c>
      <c r="C14226" s="45">
        <v>240301</v>
      </c>
      <c r="D14226" s="45" t="s">
        <v>11363</v>
      </c>
      <c r="E14226" s="45" t="s">
        <v>9249</v>
      </c>
      <c r="AO14226" s="376"/>
    </row>
    <row r="14227" spans="1:41" x14ac:dyDescent="0.25">
      <c r="A14227" s="44" t="s">
        <v>8416</v>
      </c>
      <c r="B14227" s="44" t="s">
        <v>10347</v>
      </c>
      <c r="C14227" s="45">
        <v>240402</v>
      </c>
      <c r="D14227" s="45" t="s">
        <v>11363</v>
      </c>
      <c r="E14227" s="45" t="s">
        <v>5037</v>
      </c>
      <c r="AO14227" s="376"/>
    </row>
    <row r="14228" spans="1:41" x14ac:dyDescent="0.25">
      <c r="A14228" s="44" t="s">
        <v>15915</v>
      </c>
      <c r="B14228" s="44" t="s">
        <v>12639</v>
      </c>
      <c r="C14228" s="45">
        <v>250103</v>
      </c>
      <c r="D14228" s="45" t="s">
        <v>11363</v>
      </c>
      <c r="E14228" s="45" t="s">
        <v>12551</v>
      </c>
      <c r="AO14228" s="376"/>
    </row>
    <row r="14229" spans="1:41" x14ac:dyDescent="0.25">
      <c r="A14229" s="44" t="s">
        <v>13897</v>
      </c>
      <c r="B14229" s="44" t="s">
        <v>15098</v>
      </c>
      <c r="C14229" s="45" t="s">
        <v>13898</v>
      </c>
      <c r="D14229" s="367" t="s">
        <v>3696</v>
      </c>
      <c r="E14229" s="328">
        <f>DATE(2029,3,31)</f>
        <v>47208</v>
      </c>
      <c r="F14229" s="32"/>
      <c r="G14229" s="32"/>
      <c r="H14229" s="32"/>
      <c r="I14229" s="31"/>
      <c r="J14229" s="31"/>
      <c r="K14229" s="31"/>
      <c r="L14229" s="31"/>
      <c r="M14229" s="31"/>
      <c r="N14229" s="31"/>
      <c r="O14229" s="31"/>
      <c r="P14229" s="31"/>
      <c r="Q14229" s="31"/>
      <c r="R14229" s="31"/>
      <c r="S14229" s="31"/>
      <c r="T14229" s="31"/>
      <c r="U14229" s="31"/>
      <c r="V14229" s="31"/>
      <c r="W14229" s="31"/>
      <c r="X14229" s="31"/>
      <c r="Y14229" s="31"/>
      <c r="Z14229" s="31"/>
      <c r="AA14229" s="31"/>
      <c r="AB14229" s="31"/>
      <c r="AC14229" s="31"/>
      <c r="AD14229" s="31"/>
      <c r="AE14229" s="31"/>
      <c r="AF14229" s="31"/>
      <c r="AG14229" s="31"/>
      <c r="AH14229" s="31"/>
      <c r="AI14229" s="31"/>
      <c r="AJ14229" s="31"/>
      <c r="AK14229" s="31"/>
      <c r="AL14229" s="31"/>
      <c r="AO14229" s="376"/>
    </row>
    <row r="14230" spans="1:41" x14ac:dyDescent="0.25">
      <c r="A14230" s="44" t="s">
        <v>7160</v>
      </c>
      <c r="B14230" s="44" t="s">
        <v>20652</v>
      </c>
      <c r="C14230" s="45" t="s">
        <v>20754</v>
      </c>
      <c r="D14230" s="32" t="s">
        <v>5559</v>
      </c>
      <c r="E14230" s="45" t="s">
        <v>20873</v>
      </c>
      <c r="F14230" s="32"/>
      <c r="G14230" s="32"/>
      <c r="H14230" s="32"/>
      <c r="I14230" s="31"/>
      <c r="J14230" s="31"/>
      <c r="K14230" s="31"/>
      <c r="L14230" s="31"/>
      <c r="M14230" s="31"/>
      <c r="N14230" s="31"/>
      <c r="O14230" s="31"/>
      <c r="P14230" s="31"/>
      <c r="Q14230" s="31"/>
      <c r="R14230" s="31"/>
      <c r="S14230" s="31"/>
      <c r="T14230" s="31"/>
      <c r="U14230" s="31"/>
      <c r="V14230" s="31"/>
      <c r="W14230" s="31"/>
      <c r="X14230" s="31"/>
      <c r="Y14230" s="31"/>
      <c r="Z14230" s="31"/>
      <c r="AA14230" s="31"/>
      <c r="AB14230" s="31"/>
      <c r="AC14230" s="31"/>
      <c r="AD14230" s="31"/>
      <c r="AE14230" s="31"/>
      <c r="AF14230" s="31"/>
      <c r="AG14230" s="31"/>
      <c r="AH14230" s="31"/>
      <c r="AI14230" s="31"/>
      <c r="AJ14230" s="31"/>
      <c r="AK14230" s="31"/>
      <c r="AL14230" s="31"/>
      <c r="AO14230" s="376"/>
    </row>
    <row r="14231" spans="1:41" x14ac:dyDescent="0.25">
      <c r="A14231" s="44" t="s">
        <v>7160</v>
      </c>
      <c r="B14231" s="44" t="s">
        <v>7139</v>
      </c>
      <c r="C14231" s="45" t="s">
        <v>7161</v>
      </c>
      <c r="D14231" s="46" t="s">
        <v>21328</v>
      </c>
      <c r="E14231" s="46">
        <v>46579</v>
      </c>
      <c r="AO14231" s="376"/>
    </row>
    <row r="14232" spans="1:41" x14ac:dyDescent="0.25">
      <c r="A14232" s="44" t="s">
        <v>18205</v>
      </c>
      <c r="B14232" s="44" t="s">
        <v>199</v>
      </c>
      <c r="C14232" s="45">
        <v>241001</v>
      </c>
      <c r="D14232" s="45" t="s">
        <v>11363</v>
      </c>
      <c r="E14232" s="45" t="s">
        <v>5332</v>
      </c>
      <c r="AO14232" s="376"/>
    </row>
    <row r="14233" spans="1:41" x14ac:dyDescent="0.3">
      <c r="A14233" s="333" t="s">
        <v>1087</v>
      </c>
      <c r="B14233" s="333" t="s">
        <v>2301</v>
      </c>
      <c r="C14233" s="125" t="s">
        <v>18816</v>
      </c>
      <c r="D14233" s="32" t="s">
        <v>20309</v>
      </c>
      <c r="E14233" s="125" t="s">
        <v>8292</v>
      </c>
      <c r="F14233" s="125" t="s">
        <v>1189</v>
      </c>
      <c r="G14233" s="125" t="s">
        <v>1190</v>
      </c>
      <c r="AO14233" s="376"/>
    </row>
    <row r="14234" spans="1:41" x14ac:dyDescent="0.25">
      <c r="A14234" s="44" t="s">
        <v>1087</v>
      </c>
      <c r="B14234" s="44" t="s">
        <v>21434</v>
      </c>
      <c r="C14234" s="45" t="s">
        <v>13058</v>
      </c>
      <c r="D14234" s="45" t="s">
        <v>21447</v>
      </c>
      <c r="E14234" s="46">
        <v>46418</v>
      </c>
      <c r="AO14234" s="376"/>
    </row>
    <row r="14235" spans="1:41" x14ac:dyDescent="0.25">
      <c r="A14235" s="44" t="s">
        <v>12408</v>
      </c>
      <c r="B14235" s="44" t="s">
        <v>12109</v>
      </c>
      <c r="C14235" s="45">
        <v>26.24</v>
      </c>
      <c r="D14235" s="45" t="s">
        <v>12549</v>
      </c>
      <c r="E14235" s="46">
        <v>47299</v>
      </c>
      <c r="F14235" s="45"/>
      <c r="G14235" s="93"/>
      <c r="H14235" s="93"/>
      <c r="I14235" s="99"/>
      <c r="J14235" s="99"/>
      <c r="K14235" s="99"/>
      <c r="L14235" s="99"/>
      <c r="M14235" s="99"/>
      <c r="N14235" s="99"/>
      <c r="O14235" s="99"/>
      <c r="P14235" s="99"/>
      <c r="Q14235" s="99"/>
      <c r="R14235" s="99"/>
      <c r="S14235" s="99"/>
      <c r="T14235" s="99"/>
      <c r="U14235" s="99"/>
      <c r="V14235" s="99"/>
      <c r="W14235" s="99"/>
      <c r="X14235" s="99"/>
      <c r="Y14235" s="99"/>
      <c r="Z14235" s="99"/>
      <c r="AA14235" s="99"/>
      <c r="AB14235" s="99"/>
      <c r="AC14235" s="99"/>
      <c r="AD14235" s="99"/>
      <c r="AE14235" s="99"/>
      <c r="AF14235" s="99"/>
      <c r="AG14235" s="99"/>
      <c r="AH14235" s="31"/>
      <c r="AI14235" s="31"/>
      <c r="AJ14235" s="31"/>
      <c r="AK14235" s="31"/>
      <c r="AL14235" s="31"/>
      <c r="AO14235" s="376"/>
    </row>
    <row r="14236" spans="1:41" x14ac:dyDescent="0.25">
      <c r="A14236" s="44" t="s">
        <v>9326</v>
      </c>
      <c r="B14236" s="44" t="s">
        <v>9324</v>
      </c>
      <c r="C14236" s="45" t="s">
        <v>9325</v>
      </c>
      <c r="D14236" s="45" t="s">
        <v>1746</v>
      </c>
      <c r="E14236" s="46">
        <v>46387</v>
      </c>
      <c r="F14236" s="93"/>
      <c r="G14236" s="93"/>
      <c r="H14236" s="93"/>
      <c r="I14236" s="99"/>
      <c r="J14236" s="99"/>
      <c r="K14236" s="99"/>
      <c r="L14236" s="99"/>
      <c r="M14236" s="44"/>
      <c r="N14236" s="99"/>
      <c r="O14236" s="99"/>
      <c r="P14236" s="99"/>
      <c r="Q14236" s="99"/>
      <c r="R14236" s="99"/>
      <c r="S14236" s="99"/>
      <c r="T14236" s="99"/>
      <c r="U14236" s="99"/>
      <c r="V14236" s="99"/>
      <c r="W14236" s="99"/>
      <c r="X14236" s="99"/>
      <c r="Y14236" s="99"/>
      <c r="Z14236" s="99"/>
      <c r="AA14236" s="99"/>
      <c r="AB14236" s="99"/>
      <c r="AC14236" s="99"/>
      <c r="AD14236" s="99"/>
      <c r="AE14236" s="99"/>
      <c r="AF14236" s="99"/>
      <c r="AG14236" s="99"/>
      <c r="AH14236" s="31"/>
      <c r="AI14236" s="31"/>
      <c r="AJ14236" s="31"/>
      <c r="AK14236" s="31"/>
      <c r="AL14236" s="31"/>
      <c r="AO14236" s="376"/>
    </row>
    <row r="14237" spans="1:41" x14ac:dyDescent="0.25">
      <c r="A14237" s="44" t="s">
        <v>13677</v>
      </c>
      <c r="B14237" s="44" t="s">
        <v>12190</v>
      </c>
      <c r="C14237" s="45">
        <v>25.25</v>
      </c>
      <c r="D14237" s="45" t="s">
        <v>12549</v>
      </c>
      <c r="E14237" s="46">
        <v>47664</v>
      </c>
      <c r="F14237" s="45"/>
      <c r="G14237" s="93"/>
      <c r="H14237" s="93"/>
      <c r="I14237" s="99"/>
      <c r="J14237" s="99"/>
      <c r="K14237" s="99"/>
      <c r="L14237" s="99"/>
      <c r="M14237" s="99"/>
      <c r="N14237" s="99"/>
      <c r="O14237" s="99"/>
      <c r="P14237" s="99"/>
      <c r="Q14237" s="99"/>
      <c r="R14237" s="99"/>
      <c r="S14237" s="99"/>
      <c r="T14237" s="99"/>
      <c r="U14237" s="99"/>
      <c r="V14237" s="99"/>
      <c r="W14237" s="99"/>
      <c r="X14237" s="99"/>
      <c r="Y14237" s="99"/>
      <c r="Z14237" s="99"/>
      <c r="AA14237" s="99"/>
      <c r="AB14237" s="99"/>
      <c r="AC14237" s="99"/>
      <c r="AD14237" s="99"/>
      <c r="AE14237" s="99"/>
      <c r="AF14237" s="99"/>
      <c r="AG14237" s="99"/>
      <c r="AH14237" s="31"/>
      <c r="AI14237" s="31"/>
      <c r="AJ14237" s="31"/>
      <c r="AK14237" s="31"/>
      <c r="AL14237" s="31"/>
      <c r="AO14237" s="376"/>
    </row>
    <row r="14238" spans="1:41" x14ac:dyDescent="0.25">
      <c r="A14238" s="91" t="s">
        <v>19241</v>
      </c>
      <c r="B14238" s="92" t="s">
        <v>19284</v>
      </c>
      <c r="C14238" s="93" t="s">
        <v>19285</v>
      </c>
      <c r="D14238" s="93" t="s">
        <v>1201</v>
      </c>
      <c r="E14238" s="94">
        <v>46582</v>
      </c>
      <c r="F14238" s="93"/>
      <c r="G14238" s="93"/>
      <c r="H14238" s="93"/>
      <c r="I14238" s="99"/>
      <c r="J14238" s="99"/>
      <c r="K14238" s="99"/>
      <c r="L14238" s="99"/>
      <c r="M14238" s="99"/>
      <c r="N14238" s="99"/>
      <c r="O14238" s="99"/>
      <c r="P14238" s="99"/>
      <c r="Q14238" s="99"/>
      <c r="R14238" s="99"/>
      <c r="S14238" s="99"/>
      <c r="T14238" s="99"/>
      <c r="U14238" s="99"/>
      <c r="V14238" s="99"/>
      <c r="W14238" s="99"/>
      <c r="X14238" s="99"/>
      <c r="Y14238" s="99"/>
      <c r="Z14238" s="99"/>
      <c r="AA14238" s="99"/>
      <c r="AB14238" s="99"/>
      <c r="AC14238" s="99"/>
      <c r="AD14238" s="99"/>
      <c r="AE14238" s="99"/>
      <c r="AF14238" s="99"/>
      <c r="AG14238" s="99"/>
      <c r="AH14238" s="31"/>
      <c r="AI14238" s="31"/>
      <c r="AJ14238" s="31"/>
      <c r="AK14238" s="31"/>
      <c r="AL14238" s="31"/>
      <c r="AO14238" s="376"/>
    </row>
    <row r="14239" spans="1:41" x14ac:dyDescent="0.3">
      <c r="A14239" s="57" t="s">
        <v>17189</v>
      </c>
      <c r="B14239" s="57" t="s">
        <v>1307</v>
      </c>
      <c r="C14239" s="62" t="s">
        <v>4749</v>
      </c>
      <c r="D14239" s="62" t="s">
        <v>20886</v>
      </c>
      <c r="E14239" s="368" t="s">
        <v>9707</v>
      </c>
      <c r="F14239" s="32"/>
      <c r="G14239" s="32"/>
      <c r="H14239" s="32"/>
      <c r="I14239" s="31"/>
      <c r="J14239" s="31"/>
      <c r="K14239" s="31"/>
      <c r="L14239" s="31"/>
      <c r="M14239" s="31"/>
      <c r="N14239" s="31"/>
      <c r="O14239" s="31"/>
      <c r="P14239" s="31"/>
      <c r="Q14239" s="31"/>
      <c r="R14239" s="31"/>
      <c r="S14239" s="31"/>
      <c r="T14239" s="31"/>
      <c r="U14239" s="31"/>
      <c r="V14239" s="31"/>
      <c r="W14239" s="31"/>
      <c r="X14239" s="31"/>
      <c r="Y14239" s="31"/>
      <c r="Z14239" s="31"/>
      <c r="AA14239" s="31"/>
      <c r="AB14239" s="31"/>
      <c r="AC14239" s="31"/>
      <c r="AD14239" s="31"/>
      <c r="AE14239" s="31"/>
      <c r="AF14239" s="31"/>
      <c r="AG14239" s="31"/>
      <c r="AH14239" s="31"/>
      <c r="AI14239" s="31"/>
      <c r="AJ14239" s="31"/>
      <c r="AK14239" s="31"/>
      <c r="AL14239" s="31"/>
      <c r="AO14239" s="376"/>
    </row>
    <row r="14240" spans="1:41" x14ac:dyDescent="0.25">
      <c r="A14240" s="44" t="s">
        <v>13173</v>
      </c>
      <c r="B14240" s="44" t="s">
        <v>12955</v>
      </c>
      <c r="C14240" s="45" t="s">
        <v>12956</v>
      </c>
      <c r="D14240" s="46" t="s">
        <v>21328</v>
      </c>
      <c r="E14240" s="46">
        <v>46401</v>
      </c>
      <c r="AO14240" s="376"/>
    </row>
    <row r="14241" spans="1:41" x14ac:dyDescent="0.25">
      <c r="A14241" s="44" t="s">
        <v>807</v>
      </c>
      <c r="B14241" s="44" t="s">
        <v>2350</v>
      </c>
      <c r="C14241" s="45">
        <v>230105</v>
      </c>
      <c r="D14241" s="45" t="s">
        <v>11363</v>
      </c>
      <c r="E14241" s="45" t="s">
        <v>5265</v>
      </c>
      <c r="AO14241" s="376"/>
    </row>
    <row r="14242" spans="1:41" x14ac:dyDescent="0.25">
      <c r="A14242" s="44" t="s">
        <v>9515</v>
      </c>
      <c r="B14242" s="92" t="s">
        <v>9602</v>
      </c>
      <c r="C14242" s="45" t="s">
        <v>9346</v>
      </c>
      <c r="D14242" s="93" t="s">
        <v>9601</v>
      </c>
      <c r="E14242" s="94">
        <v>46568</v>
      </c>
      <c r="F14242" s="93"/>
      <c r="G14242" s="93"/>
      <c r="H14242" s="93"/>
      <c r="I14242" s="99"/>
      <c r="J14242" s="99"/>
      <c r="K14242" s="99"/>
      <c r="L14242" s="99"/>
      <c r="M14242" s="44"/>
      <c r="N14242" s="99"/>
      <c r="O14242" s="99"/>
      <c r="P14242" s="99"/>
      <c r="Q14242" s="99"/>
      <c r="R14242" s="99"/>
      <c r="S14242" s="99"/>
      <c r="T14242" s="99"/>
      <c r="U14242" s="99"/>
      <c r="V14242" s="99"/>
      <c r="W14242" s="99"/>
      <c r="X14242" s="99"/>
      <c r="Y14242" s="99"/>
      <c r="Z14242" s="99"/>
      <c r="AA14242" s="99"/>
      <c r="AB14242" s="99"/>
      <c r="AC14242" s="99"/>
      <c r="AD14242" s="99"/>
      <c r="AE14242" s="99"/>
      <c r="AF14242" s="99"/>
      <c r="AG14242" s="99"/>
      <c r="AH14242" s="31"/>
      <c r="AI14242" s="31"/>
      <c r="AJ14242" s="31"/>
      <c r="AK14242" s="31"/>
      <c r="AL14242" s="31"/>
      <c r="AO14242" s="376"/>
    </row>
    <row r="14243" spans="1:41" x14ac:dyDescent="0.25">
      <c r="A14243" s="44" t="s">
        <v>12409</v>
      </c>
      <c r="B14243" s="44" t="s">
        <v>12099</v>
      </c>
      <c r="C14243" s="45">
        <v>8.25</v>
      </c>
      <c r="D14243" s="45" t="s">
        <v>12549</v>
      </c>
      <c r="E14243" s="46">
        <v>47057</v>
      </c>
      <c r="F14243" s="45"/>
      <c r="G14243" s="93"/>
      <c r="H14243" s="93"/>
      <c r="I14243" s="99"/>
      <c r="J14243" s="99"/>
      <c r="K14243" s="99"/>
      <c r="L14243" s="99"/>
      <c r="M14243" s="99"/>
      <c r="N14243" s="99"/>
      <c r="O14243" s="99"/>
      <c r="P14243" s="99"/>
      <c r="Q14243" s="99"/>
      <c r="R14243" s="99"/>
      <c r="S14243" s="99"/>
      <c r="T14243" s="99"/>
      <c r="U14243" s="99"/>
      <c r="V14243" s="99"/>
      <c r="W14243" s="99"/>
      <c r="X14243" s="99"/>
      <c r="Y14243" s="99"/>
      <c r="Z14243" s="99"/>
      <c r="AA14243" s="99"/>
      <c r="AB14243" s="99"/>
      <c r="AC14243" s="99"/>
      <c r="AD14243" s="99"/>
      <c r="AE14243" s="99"/>
      <c r="AF14243" s="99"/>
      <c r="AG14243" s="99"/>
      <c r="AH14243" s="31"/>
      <c r="AI14243" s="31"/>
      <c r="AJ14243" s="31"/>
      <c r="AK14243" s="31"/>
      <c r="AL14243" s="31"/>
      <c r="AO14243" s="376"/>
    </row>
    <row r="14244" spans="1:41" x14ac:dyDescent="0.25">
      <c r="A14244" s="44" t="s">
        <v>12409</v>
      </c>
      <c r="B14244" s="44" t="s">
        <v>5134</v>
      </c>
      <c r="C14244" s="45">
        <v>250802</v>
      </c>
      <c r="D14244" s="45" t="s">
        <v>11363</v>
      </c>
      <c r="E14244" s="45" t="s">
        <v>9880</v>
      </c>
      <c r="AO14244" s="376"/>
    </row>
    <row r="14245" spans="1:41" x14ac:dyDescent="0.25">
      <c r="A14245" s="44" t="s">
        <v>4059</v>
      </c>
      <c r="B14245" s="44" t="s">
        <v>21378</v>
      </c>
      <c r="C14245" s="45" t="s">
        <v>16521</v>
      </c>
      <c r="D14245" s="45" t="s">
        <v>21447</v>
      </c>
      <c r="E14245" s="46">
        <v>46752</v>
      </c>
      <c r="AO14245" s="376"/>
    </row>
    <row r="14246" spans="1:41" x14ac:dyDescent="0.25">
      <c r="A14246" s="44" t="s">
        <v>10678</v>
      </c>
      <c r="B14246" s="44" t="s">
        <v>5321</v>
      </c>
      <c r="C14246" s="45">
        <v>23010401</v>
      </c>
      <c r="D14246" s="45" t="s">
        <v>11363</v>
      </c>
      <c r="E14246" s="45" t="s">
        <v>5322</v>
      </c>
      <c r="AO14246" s="376"/>
    </row>
    <row r="14247" spans="1:41" x14ac:dyDescent="0.25">
      <c r="A14247" s="44" t="s">
        <v>10678</v>
      </c>
      <c r="B14247" s="44" t="s">
        <v>3176</v>
      </c>
      <c r="C14247" s="45">
        <v>24010402</v>
      </c>
      <c r="D14247" s="45" t="s">
        <v>11363</v>
      </c>
      <c r="E14247" s="45" t="s">
        <v>9238</v>
      </c>
      <c r="AO14247" s="376"/>
    </row>
    <row r="14248" spans="1:41" x14ac:dyDescent="0.25">
      <c r="A14248" s="44" t="s">
        <v>10678</v>
      </c>
      <c r="B14248" s="44" t="s">
        <v>3841</v>
      </c>
      <c r="C14248" s="45">
        <v>24060401</v>
      </c>
      <c r="D14248" s="45" t="s">
        <v>11363</v>
      </c>
      <c r="E14248" s="45" t="s">
        <v>4962</v>
      </c>
      <c r="AO14248" s="376"/>
    </row>
    <row r="14249" spans="1:41" x14ac:dyDescent="0.25">
      <c r="A14249" s="44" t="s">
        <v>10678</v>
      </c>
      <c r="B14249" s="44" t="s">
        <v>926</v>
      </c>
      <c r="C14249" s="45">
        <v>24060402</v>
      </c>
      <c r="D14249" s="45" t="s">
        <v>11363</v>
      </c>
      <c r="E14249" s="45" t="s">
        <v>4962</v>
      </c>
      <c r="AO14249" s="376"/>
    </row>
    <row r="14250" spans="1:41" x14ac:dyDescent="0.25">
      <c r="A14250" s="44" t="s">
        <v>8928</v>
      </c>
      <c r="B14250" s="44" t="s">
        <v>14839</v>
      </c>
      <c r="C14250" s="45" t="s">
        <v>17075</v>
      </c>
      <c r="D14250" s="367" t="s">
        <v>3696</v>
      </c>
      <c r="E14250" s="328">
        <f>DATE(2029,12,8)</f>
        <v>47460</v>
      </c>
      <c r="F14250" s="32"/>
      <c r="G14250" s="32"/>
      <c r="H14250" s="32"/>
      <c r="I14250" s="31"/>
      <c r="J14250" s="31"/>
      <c r="K14250" s="31"/>
      <c r="L14250" s="31"/>
      <c r="M14250" s="31"/>
      <c r="N14250" s="31"/>
      <c r="O14250" s="31"/>
      <c r="P14250" s="31"/>
      <c r="Q14250" s="31"/>
      <c r="R14250" s="31"/>
      <c r="S14250" s="31"/>
      <c r="T14250" s="31"/>
      <c r="U14250" s="31"/>
      <c r="V14250" s="31"/>
      <c r="W14250" s="31"/>
      <c r="X14250" s="31"/>
      <c r="Y14250" s="31"/>
      <c r="Z14250" s="31"/>
      <c r="AA14250" s="31"/>
      <c r="AB14250" s="31"/>
      <c r="AC14250" s="31"/>
      <c r="AD14250" s="31"/>
      <c r="AE14250" s="31"/>
      <c r="AF14250" s="31"/>
      <c r="AG14250" s="31"/>
      <c r="AH14250" s="31"/>
      <c r="AI14250" s="31"/>
      <c r="AJ14250" s="31"/>
      <c r="AK14250" s="31"/>
      <c r="AL14250" s="31"/>
      <c r="AO14250" s="376"/>
    </row>
    <row r="14251" spans="1:41" x14ac:dyDescent="0.25">
      <c r="A14251" s="44" t="s">
        <v>8928</v>
      </c>
      <c r="B14251" s="44" t="s">
        <v>15099</v>
      </c>
      <c r="C14251" s="45" t="s">
        <v>9171</v>
      </c>
      <c r="D14251" s="367" t="s">
        <v>3696</v>
      </c>
      <c r="E14251" s="328">
        <f>DATE(2028,2,28)</f>
        <v>46811</v>
      </c>
      <c r="F14251" s="32"/>
      <c r="G14251" s="32"/>
      <c r="H14251" s="32"/>
      <c r="I14251" s="31"/>
      <c r="J14251" s="31"/>
      <c r="K14251" s="31"/>
      <c r="L14251" s="31"/>
      <c r="M14251" s="31"/>
      <c r="N14251" s="31"/>
      <c r="O14251" s="31"/>
      <c r="P14251" s="31"/>
      <c r="Q14251" s="31"/>
      <c r="R14251" s="31"/>
      <c r="S14251" s="31"/>
      <c r="T14251" s="31"/>
      <c r="U14251" s="31"/>
      <c r="V14251" s="31"/>
      <c r="W14251" s="31"/>
      <c r="X14251" s="31"/>
      <c r="Y14251" s="31"/>
      <c r="Z14251" s="31"/>
      <c r="AA14251" s="31"/>
      <c r="AB14251" s="31"/>
      <c r="AC14251" s="31"/>
      <c r="AD14251" s="31"/>
      <c r="AE14251" s="31"/>
      <c r="AF14251" s="31"/>
      <c r="AG14251" s="31"/>
      <c r="AH14251" s="31"/>
      <c r="AI14251" s="31"/>
      <c r="AJ14251" s="31"/>
      <c r="AK14251" s="31"/>
      <c r="AL14251" s="31"/>
      <c r="AO14251" s="376"/>
    </row>
    <row r="14252" spans="1:41" x14ac:dyDescent="0.25">
      <c r="A14252" s="44" t="s">
        <v>6536</v>
      </c>
      <c r="B14252" s="44" t="s">
        <v>3176</v>
      </c>
      <c r="C14252" s="45">
        <v>23010402</v>
      </c>
      <c r="D14252" s="45" t="s">
        <v>11363</v>
      </c>
      <c r="E14252" s="45" t="s">
        <v>5322</v>
      </c>
      <c r="AO14252" s="376"/>
    </row>
    <row r="14253" spans="1:41" x14ac:dyDescent="0.25">
      <c r="A14253" s="44" t="s">
        <v>8929</v>
      </c>
      <c r="B14253" s="44" t="s">
        <v>15100</v>
      </c>
      <c r="C14253" s="45" t="s">
        <v>9172</v>
      </c>
      <c r="D14253" s="367" t="s">
        <v>3696</v>
      </c>
      <c r="E14253" s="328">
        <f>DATE(2027,7,19)</f>
        <v>46587</v>
      </c>
      <c r="F14253" s="32"/>
      <c r="G14253" s="32"/>
      <c r="H14253" s="32"/>
      <c r="I14253" s="31"/>
      <c r="J14253" s="31"/>
      <c r="K14253" s="31"/>
      <c r="L14253" s="31"/>
      <c r="M14253" s="31"/>
      <c r="N14253" s="31"/>
      <c r="O14253" s="31"/>
      <c r="P14253" s="31"/>
      <c r="Q14253" s="31"/>
      <c r="R14253" s="31"/>
      <c r="S14253" s="31"/>
      <c r="T14253" s="31"/>
      <c r="U14253" s="31"/>
      <c r="V14253" s="31"/>
      <c r="W14253" s="31"/>
      <c r="X14253" s="31"/>
      <c r="Y14253" s="31"/>
      <c r="Z14253" s="31"/>
      <c r="AA14253" s="31"/>
      <c r="AB14253" s="31"/>
      <c r="AC14253" s="31"/>
      <c r="AD14253" s="31"/>
      <c r="AE14253" s="31"/>
      <c r="AF14253" s="31"/>
      <c r="AG14253" s="31"/>
      <c r="AH14253" s="31"/>
      <c r="AI14253" s="31"/>
      <c r="AJ14253" s="31"/>
      <c r="AK14253" s="31"/>
      <c r="AL14253" s="31"/>
      <c r="AO14253" s="376"/>
    </row>
    <row r="14254" spans="1:41" x14ac:dyDescent="0.25">
      <c r="A14254" s="44" t="s">
        <v>13899</v>
      </c>
      <c r="B14254" s="44" t="s">
        <v>16819</v>
      </c>
      <c r="C14254" s="45" t="s">
        <v>13900</v>
      </c>
      <c r="D14254" s="367" t="s">
        <v>3696</v>
      </c>
      <c r="E14254" s="328">
        <f>DATE(2028,11,14)</f>
        <v>47071</v>
      </c>
      <c r="F14254" s="32"/>
      <c r="G14254" s="32"/>
      <c r="H14254" s="32"/>
      <c r="I14254" s="31"/>
      <c r="J14254" s="31"/>
      <c r="K14254" s="31"/>
      <c r="L14254" s="31"/>
      <c r="M14254" s="31"/>
      <c r="N14254" s="31"/>
      <c r="O14254" s="31"/>
      <c r="P14254" s="31"/>
      <c r="Q14254" s="31"/>
      <c r="R14254" s="31"/>
      <c r="S14254" s="31"/>
      <c r="T14254" s="31"/>
      <c r="U14254" s="31"/>
      <c r="V14254" s="31"/>
      <c r="W14254" s="31"/>
      <c r="X14254" s="31"/>
      <c r="Y14254" s="31"/>
      <c r="Z14254" s="31"/>
      <c r="AA14254" s="31"/>
      <c r="AB14254" s="31"/>
      <c r="AC14254" s="31"/>
      <c r="AD14254" s="31"/>
      <c r="AE14254" s="31"/>
      <c r="AF14254" s="31"/>
      <c r="AG14254" s="31"/>
      <c r="AH14254" s="31"/>
      <c r="AI14254" s="31"/>
      <c r="AJ14254" s="31"/>
      <c r="AK14254" s="31"/>
      <c r="AL14254" s="31"/>
      <c r="AO14254" s="376"/>
    </row>
    <row r="14255" spans="1:41" x14ac:dyDescent="0.3">
      <c r="A14255" s="333" t="s">
        <v>11501</v>
      </c>
      <c r="B14255" s="333" t="s">
        <v>1153</v>
      </c>
      <c r="C14255" s="125" t="s">
        <v>11369</v>
      </c>
      <c r="D14255" s="32" t="s">
        <v>20309</v>
      </c>
      <c r="E14255" s="125" t="s">
        <v>4826</v>
      </c>
      <c r="F14255" s="125" t="s">
        <v>1189</v>
      </c>
      <c r="G14255" s="125" t="s">
        <v>1190</v>
      </c>
      <c r="AO14255" s="376"/>
    </row>
    <row r="14256" spans="1:41" x14ac:dyDescent="0.25">
      <c r="A14256" s="44" t="s">
        <v>20976</v>
      </c>
      <c r="B14256" s="44" t="s">
        <v>15070</v>
      </c>
      <c r="C14256" s="45" t="s">
        <v>21085</v>
      </c>
      <c r="D14256" s="367" t="s">
        <v>3696</v>
      </c>
      <c r="E14256" s="328">
        <f>DATE(2028,11,26)</f>
        <v>47083</v>
      </c>
      <c r="F14256" s="32"/>
      <c r="G14256" s="32"/>
      <c r="H14256" s="32"/>
      <c r="I14256" s="31"/>
      <c r="J14256" s="31"/>
      <c r="K14256" s="31"/>
      <c r="L14256" s="31"/>
      <c r="M14256" s="31"/>
      <c r="N14256" s="31"/>
      <c r="O14256" s="31"/>
      <c r="P14256" s="31"/>
      <c r="Q14256" s="31"/>
      <c r="R14256" s="31"/>
      <c r="S14256" s="31"/>
      <c r="T14256" s="31"/>
      <c r="U14256" s="31"/>
      <c r="V14256" s="31"/>
      <c r="W14256" s="31"/>
      <c r="X14256" s="31"/>
      <c r="Y14256" s="31"/>
      <c r="Z14256" s="31"/>
      <c r="AA14256" s="31"/>
      <c r="AB14256" s="31"/>
      <c r="AC14256" s="31"/>
      <c r="AD14256" s="31"/>
      <c r="AE14256" s="31"/>
      <c r="AF14256" s="31"/>
      <c r="AG14256" s="31"/>
      <c r="AH14256" s="31"/>
      <c r="AI14256" s="31"/>
      <c r="AJ14256" s="31"/>
      <c r="AK14256" s="31"/>
      <c r="AL14256" s="31"/>
      <c r="AO14256" s="376"/>
    </row>
    <row r="14257" spans="1:41" x14ac:dyDescent="0.25">
      <c r="A14257" s="44" t="s">
        <v>1644</v>
      </c>
      <c r="B14257" s="44" t="s">
        <v>2350</v>
      </c>
      <c r="C14257" s="45">
        <v>230105</v>
      </c>
      <c r="D14257" s="45" t="s">
        <v>11363</v>
      </c>
      <c r="E14257" s="45" t="s">
        <v>5265</v>
      </c>
      <c r="AO14257" s="376"/>
    </row>
    <row r="14258" spans="1:41" x14ac:dyDescent="0.25">
      <c r="A14258" s="44" t="s">
        <v>1644</v>
      </c>
      <c r="B14258" s="44" t="s">
        <v>17463</v>
      </c>
      <c r="C14258" s="45">
        <v>260202</v>
      </c>
      <c r="D14258" s="45" t="s">
        <v>11363</v>
      </c>
      <c r="E14258" s="45" t="s">
        <v>9238</v>
      </c>
      <c r="AO14258" s="376"/>
    </row>
    <row r="14259" spans="1:41" x14ac:dyDescent="0.25">
      <c r="A14259" s="44" t="s">
        <v>808</v>
      </c>
      <c r="B14259" s="44" t="s">
        <v>924</v>
      </c>
      <c r="C14259" s="45">
        <v>22010702</v>
      </c>
      <c r="D14259" s="45" t="s">
        <v>11363</v>
      </c>
      <c r="E14259" s="45" t="s">
        <v>5131</v>
      </c>
      <c r="AO14259" s="376"/>
    </row>
    <row r="14260" spans="1:41" x14ac:dyDescent="0.25">
      <c r="A14260" s="44" t="s">
        <v>15916</v>
      </c>
      <c r="B14260" s="44" t="s">
        <v>3475</v>
      </c>
      <c r="C14260" s="45">
        <v>250303</v>
      </c>
      <c r="D14260" s="45" t="s">
        <v>11363</v>
      </c>
      <c r="E14260" s="45" t="s">
        <v>11887</v>
      </c>
      <c r="AO14260" s="376"/>
    </row>
    <row r="14261" spans="1:41" ht="24" x14ac:dyDescent="0.25">
      <c r="A14261" s="44" t="s">
        <v>19417</v>
      </c>
      <c r="B14261" s="319" t="s">
        <v>19547</v>
      </c>
      <c r="C14261" s="318" t="s">
        <v>19794</v>
      </c>
      <c r="D14261" s="93" t="s">
        <v>19934</v>
      </c>
      <c r="E14261" s="320">
        <v>46691</v>
      </c>
      <c r="F14261" s="93"/>
      <c r="G14261" s="93"/>
      <c r="H14261" s="93"/>
      <c r="I14261" s="99"/>
      <c r="J14261" s="99"/>
      <c r="K14261" s="99"/>
      <c r="L14261" s="99"/>
      <c r="M14261" s="99"/>
      <c r="N14261" s="99"/>
      <c r="O14261" s="99"/>
      <c r="P14261" s="99"/>
      <c r="Q14261" s="99"/>
      <c r="R14261" s="99"/>
      <c r="S14261" s="99"/>
      <c r="T14261" s="99"/>
      <c r="U14261" s="99"/>
      <c r="V14261" s="99"/>
      <c r="W14261" s="99"/>
      <c r="X14261" s="99"/>
      <c r="Y14261" s="99"/>
      <c r="Z14261" s="99"/>
      <c r="AA14261" s="99"/>
      <c r="AB14261" s="99"/>
      <c r="AC14261" s="99"/>
      <c r="AD14261" s="99"/>
      <c r="AE14261" s="99"/>
      <c r="AF14261" s="99"/>
      <c r="AG14261" s="99"/>
      <c r="AH14261" s="31"/>
      <c r="AI14261" s="31"/>
      <c r="AJ14261" s="31"/>
      <c r="AK14261" s="31"/>
      <c r="AL14261" s="31"/>
      <c r="AO14261" s="376"/>
    </row>
    <row r="14262" spans="1:41" x14ac:dyDescent="0.3">
      <c r="A14262" s="333" t="s">
        <v>809</v>
      </c>
      <c r="B14262" s="333" t="s">
        <v>11377</v>
      </c>
      <c r="C14262" s="125" t="s">
        <v>11214</v>
      </c>
      <c r="D14262" s="32" t="s">
        <v>20309</v>
      </c>
      <c r="E14262" s="125" t="s">
        <v>4966</v>
      </c>
      <c r="F14262" s="125" t="s">
        <v>1189</v>
      </c>
      <c r="G14262" s="125" t="s">
        <v>1190</v>
      </c>
      <c r="AO14262" s="376"/>
    </row>
    <row r="14263" spans="1:41" x14ac:dyDescent="0.3">
      <c r="A14263" s="333" t="s">
        <v>809</v>
      </c>
      <c r="B14263" s="333" t="s">
        <v>1159</v>
      </c>
      <c r="C14263" s="125" t="s">
        <v>19092</v>
      </c>
      <c r="D14263" s="32" t="s">
        <v>20309</v>
      </c>
      <c r="E14263" s="125" t="s">
        <v>9249</v>
      </c>
      <c r="F14263" s="125" t="s">
        <v>1189</v>
      </c>
      <c r="G14263" s="125" t="s">
        <v>1190</v>
      </c>
      <c r="AO14263" s="376"/>
    </row>
    <row r="14264" spans="1:41" x14ac:dyDescent="0.25">
      <c r="A14264" s="44" t="s">
        <v>809</v>
      </c>
      <c r="B14264" s="44" t="s">
        <v>12111</v>
      </c>
      <c r="C14264" s="45">
        <v>13.25</v>
      </c>
      <c r="D14264" s="45" t="s">
        <v>12549</v>
      </c>
      <c r="E14264" s="46">
        <v>47664</v>
      </c>
      <c r="F14264" s="45"/>
      <c r="G14264" s="93"/>
      <c r="H14264" s="93"/>
      <c r="I14264" s="99"/>
      <c r="J14264" s="99"/>
      <c r="K14264" s="99"/>
      <c r="L14264" s="99"/>
      <c r="M14264" s="99"/>
      <c r="N14264" s="99"/>
      <c r="O14264" s="99"/>
      <c r="P14264" s="99"/>
      <c r="Q14264" s="99"/>
      <c r="R14264" s="99"/>
      <c r="S14264" s="99"/>
      <c r="T14264" s="99"/>
      <c r="U14264" s="99"/>
      <c r="V14264" s="99"/>
      <c r="W14264" s="99"/>
      <c r="X14264" s="99"/>
      <c r="Y14264" s="99"/>
      <c r="Z14264" s="99"/>
      <c r="AA14264" s="99"/>
      <c r="AB14264" s="99"/>
      <c r="AC14264" s="99"/>
      <c r="AD14264" s="99"/>
      <c r="AE14264" s="99"/>
      <c r="AF14264" s="99"/>
      <c r="AG14264" s="99"/>
      <c r="AH14264" s="31"/>
      <c r="AI14264" s="31"/>
      <c r="AJ14264" s="31"/>
      <c r="AK14264" s="31"/>
      <c r="AL14264" s="31"/>
      <c r="AO14264" s="376"/>
    </row>
    <row r="14265" spans="1:41" x14ac:dyDescent="0.25">
      <c r="A14265" s="44" t="s">
        <v>6807</v>
      </c>
      <c r="B14265" s="44" t="s">
        <v>21365</v>
      </c>
      <c r="C14265" s="45" t="s">
        <v>8133</v>
      </c>
      <c r="D14265" s="45" t="s">
        <v>21447</v>
      </c>
      <c r="E14265" s="46">
        <v>46752</v>
      </c>
      <c r="AO14265" s="376"/>
    </row>
    <row r="14266" spans="1:41" x14ac:dyDescent="0.25">
      <c r="A14266" s="44" t="s">
        <v>11992</v>
      </c>
      <c r="B14266" s="44" t="s">
        <v>5134</v>
      </c>
      <c r="C14266" s="45">
        <v>230807</v>
      </c>
      <c r="D14266" s="45" t="s">
        <v>11363</v>
      </c>
      <c r="E14266" s="45" t="s">
        <v>8282</v>
      </c>
      <c r="AO14266" s="376"/>
    </row>
    <row r="14267" spans="1:41" x14ac:dyDescent="0.25">
      <c r="A14267" s="44" t="s">
        <v>11992</v>
      </c>
      <c r="B14267" s="44" t="s">
        <v>3039</v>
      </c>
      <c r="C14267" s="45">
        <v>230904</v>
      </c>
      <c r="D14267" s="45" t="s">
        <v>11363</v>
      </c>
      <c r="E14267" s="45" t="s">
        <v>7871</v>
      </c>
      <c r="AO14267" s="376"/>
    </row>
    <row r="14268" spans="1:41" x14ac:dyDescent="0.25">
      <c r="A14268" s="44" t="s">
        <v>11992</v>
      </c>
      <c r="B14268" s="44" t="s">
        <v>4237</v>
      </c>
      <c r="C14268" s="45">
        <v>241002</v>
      </c>
      <c r="D14268" s="45" t="s">
        <v>11363</v>
      </c>
      <c r="E14268" s="45" t="s">
        <v>5332</v>
      </c>
      <c r="AO14268" s="376"/>
    </row>
    <row r="14269" spans="1:41" x14ac:dyDescent="0.25">
      <c r="A14269" s="44" t="s">
        <v>810</v>
      </c>
      <c r="B14269" s="44" t="s">
        <v>10389</v>
      </c>
      <c r="C14269" s="45">
        <v>24020201</v>
      </c>
      <c r="D14269" s="45" t="s">
        <v>11363</v>
      </c>
      <c r="E14269" s="45" t="s">
        <v>5131</v>
      </c>
      <c r="AO14269" s="376"/>
    </row>
    <row r="14270" spans="1:41" x14ac:dyDescent="0.25">
      <c r="A14270" s="44" t="s">
        <v>810</v>
      </c>
      <c r="B14270" s="44" t="s">
        <v>3050</v>
      </c>
      <c r="C14270" s="45">
        <v>24020202</v>
      </c>
      <c r="D14270" s="45" t="s">
        <v>11363</v>
      </c>
      <c r="E14270" s="45" t="s">
        <v>5131</v>
      </c>
      <c r="AO14270" s="376"/>
    </row>
    <row r="14271" spans="1:41" x14ac:dyDescent="0.25">
      <c r="A14271" s="44" t="s">
        <v>810</v>
      </c>
      <c r="B14271" s="44" t="s">
        <v>3475</v>
      </c>
      <c r="C14271" s="45">
        <v>250303</v>
      </c>
      <c r="D14271" s="45" t="s">
        <v>11363</v>
      </c>
      <c r="E14271" s="45" t="s">
        <v>11887</v>
      </c>
      <c r="AO14271" s="376"/>
    </row>
    <row r="14272" spans="1:41" x14ac:dyDescent="0.3">
      <c r="A14272" s="333" t="s">
        <v>3130</v>
      </c>
      <c r="B14272" s="333" t="s">
        <v>3132</v>
      </c>
      <c r="C14272" s="125" t="s">
        <v>10974</v>
      </c>
      <c r="D14272" s="32" t="s">
        <v>20309</v>
      </c>
      <c r="E14272" s="125" t="s">
        <v>5139</v>
      </c>
      <c r="F14272" s="125" t="s">
        <v>1189</v>
      </c>
      <c r="G14272" s="125" t="s">
        <v>1189</v>
      </c>
      <c r="AO14272" s="376"/>
    </row>
    <row r="14273" spans="1:41" x14ac:dyDescent="0.3">
      <c r="A14273" s="333" t="s">
        <v>11083</v>
      </c>
      <c r="B14273" s="333" t="s">
        <v>11377</v>
      </c>
      <c r="C14273" s="125" t="s">
        <v>11214</v>
      </c>
      <c r="D14273" s="32" t="s">
        <v>20309</v>
      </c>
      <c r="E14273" s="125" t="s">
        <v>4966</v>
      </c>
      <c r="F14273" s="125" t="s">
        <v>1189</v>
      </c>
      <c r="G14273" s="125" t="s">
        <v>1190</v>
      </c>
      <c r="AO14273" s="376"/>
    </row>
    <row r="14274" spans="1:41" x14ac:dyDescent="0.25">
      <c r="A14274" s="44" t="s">
        <v>20694</v>
      </c>
      <c r="B14274" s="44" t="s">
        <v>20685</v>
      </c>
      <c r="C14274" s="45" t="s">
        <v>20798</v>
      </c>
      <c r="D14274" s="32" t="s">
        <v>5559</v>
      </c>
      <c r="E14274" s="45" t="s">
        <v>20882</v>
      </c>
      <c r="F14274" s="32"/>
      <c r="G14274" s="32"/>
      <c r="H14274" s="32"/>
      <c r="I14274" s="31"/>
      <c r="J14274" s="31"/>
      <c r="K14274" s="31"/>
      <c r="L14274" s="31"/>
      <c r="M14274" s="31"/>
      <c r="N14274" s="31"/>
      <c r="O14274" s="31"/>
      <c r="P14274" s="31"/>
      <c r="Q14274" s="31"/>
      <c r="R14274" s="31"/>
      <c r="S14274" s="31"/>
      <c r="T14274" s="31"/>
      <c r="U14274" s="31"/>
      <c r="V14274" s="31"/>
      <c r="W14274" s="31"/>
      <c r="X14274" s="31"/>
      <c r="Y14274" s="31"/>
      <c r="Z14274" s="31"/>
      <c r="AA14274" s="31"/>
      <c r="AB14274" s="31"/>
      <c r="AC14274" s="31"/>
      <c r="AD14274" s="31"/>
      <c r="AE14274" s="31"/>
      <c r="AF14274" s="31"/>
      <c r="AG14274" s="31"/>
      <c r="AH14274" s="31"/>
      <c r="AI14274" s="31"/>
      <c r="AJ14274" s="31"/>
      <c r="AK14274" s="31"/>
      <c r="AL14274" s="31"/>
      <c r="AO14274" s="376"/>
    </row>
    <row r="14275" spans="1:41" x14ac:dyDescent="0.25">
      <c r="A14275" s="44" t="s">
        <v>7902</v>
      </c>
      <c r="B14275" s="44" t="s">
        <v>935</v>
      </c>
      <c r="C14275" s="45">
        <v>230805</v>
      </c>
      <c r="D14275" s="45" t="s">
        <v>11363</v>
      </c>
      <c r="E14275" s="45" t="s">
        <v>4151</v>
      </c>
      <c r="AO14275" s="376"/>
    </row>
    <row r="14276" spans="1:41" x14ac:dyDescent="0.25">
      <c r="A14276" s="44" t="s">
        <v>21839</v>
      </c>
      <c r="B14276" s="44" t="s">
        <v>9248</v>
      </c>
      <c r="C14276" s="45">
        <v>260105</v>
      </c>
      <c r="D14276" s="45" t="s">
        <v>11363</v>
      </c>
      <c r="E14276" s="45" t="s">
        <v>17625</v>
      </c>
      <c r="AO14276" s="376"/>
    </row>
    <row r="14277" spans="1:41" x14ac:dyDescent="0.25">
      <c r="A14277" s="44" t="s">
        <v>16820</v>
      </c>
      <c r="B14277" s="44" t="s">
        <v>14966</v>
      </c>
      <c r="C14277" s="45" t="s">
        <v>13840</v>
      </c>
      <c r="D14277" s="367" t="s">
        <v>3696</v>
      </c>
      <c r="E14277" s="328">
        <f>DATE(2029,5,19)</f>
        <v>47257</v>
      </c>
      <c r="F14277" s="32"/>
      <c r="G14277" s="32"/>
      <c r="H14277" s="32"/>
      <c r="I14277" s="31"/>
      <c r="J14277" s="31"/>
      <c r="K14277" s="31"/>
      <c r="L14277" s="31"/>
      <c r="M14277" s="31"/>
      <c r="N14277" s="31"/>
      <c r="O14277" s="31"/>
      <c r="P14277" s="31"/>
      <c r="Q14277" s="31"/>
      <c r="R14277" s="31"/>
      <c r="S14277" s="31"/>
      <c r="T14277" s="31"/>
      <c r="U14277" s="31"/>
      <c r="V14277" s="31"/>
      <c r="W14277" s="31"/>
      <c r="X14277" s="31"/>
      <c r="Y14277" s="31"/>
      <c r="Z14277" s="31"/>
      <c r="AA14277" s="31"/>
      <c r="AB14277" s="31"/>
      <c r="AC14277" s="31"/>
      <c r="AD14277" s="31"/>
      <c r="AE14277" s="31"/>
      <c r="AF14277" s="31"/>
      <c r="AG14277" s="31"/>
      <c r="AH14277" s="31"/>
      <c r="AI14277" s="31"/>
      <c r="AJ14277" s="31"/>
      <c r="AK14277" s="31"/>
      <c r="AL14277" s="31"/>
      <c r="AO14277" s="376"/>
    </row>
    <row r="14278" spans="1:41" x14ac:dyDescent="0.25">
      <c r="A14278" s="44" t="s">
        <v>13678</v>
      </c>
      <c r="B14278" s="44" t="s">
        <v>12101</v>
      </c>
      <c r="C14278" s="45">
        <v>11.25</v>
      </c>
      <c r="D14278" s="45" t="s">
        <v>12549</v>
      </c>
      <c r="E14278" s="46">
        <v>47664</v>
      </c>
      <c r="F14278" s="45"/>
      <c r="G14278" s="93"/>
      <c r="H14278" s="93"/>
      <c r="I14278" s="99"/>
      <c r="J14278" s="99"/>
      <c r="K14278" s="99"/>
      <c r="L14278" s="99"/>
      <c r="M14278" s="99"/>
      <c r="N14278" s="99"/>
      <c r="O14278" s="99"/>
      <c r="P14278" s="99"/>
      <c r="Q14278" s="99"/>
      <c r="R14278" s="99"/>
      <c r="S14278" s="99"/>
      <c r="T14278" s="99"/>
      <c r="U14278" s="99"/>
      <c r="V14278" s="99"/>
      <c r="W14278" s="99"/>
      <c r="X14278" s="99"/>
      <c r="Y14278" s="99"/>
      <c r="Z14278" s="99"/>
      <c r="AA14278" s="99"/>
      <c r="AB14278" s="99"/>
      <c r="AC14278" s="99"/>
      <c r="AD14278" s="99"/>
      <c r="AE14278" s="99"/>
      <c r="AF14278" s="99"/>
      <c r="AG14278" s="99"/>
      <c r="AH14278" s="31"/>
      <c r="AI14278" s="31"/>
      <c r="AJ14278" s="31"/>
      <c r="AK14278" s="31"/>
      <c r="AL14278" s="31"/>
      <c r="AO14278" s="376"/>
    </row>
    <row r="14279" spans="1:41" x14ac:dyDescent="0.25">
      <c r="A14279" s="44" t="s">
        <v>18206</v>
      </c>
      <c r="B14279" s="44" t="s">
        <v>5134</v>
      </c>
      <c r="C14279" s="45">
        <v>250802</v>
      </c>
      <c r="D14279" s="45" t="s">
        <v>11363</v>
      </c>
      <c r="E14279" s="45" t="s">
        <v>9880</v>
      </c>
      <c r="AO14279" s="376"/>
    </row>
    <row r="14280" spans="1:41" x14ac:dyDescent="0.25">
      <c r="A14280" s="44" t="s">
        <v>16493</v>
      </c>
      <c r="B14280" s="44" t="s">
        <v>21362</v>
      </c>
      <c r="C14280" s="45" t="s">
        <v>16468</v>
      </c>
      <c r="D14280" s="45" t="s">
        <v>21447</v>
      </c>
      <c r="E14280" s="46">
        <v>46752</v>
      </c>
      <c r="AO14280" s="376"/>
    </row>
    <row r="14281" spans="1:41" x14ac:dyDescent="0.3">
      <c r="A14281" s="333" t="s">
        <v>11502</v>
      </c>
      <c r="B14281" s="333" t="s">
        <v>11377</v>
      </c>
      <c r="C14281" s="125" t="s">
        <v>11214</v>
      </c>
      <c r="D14281" s="32" t="s">
        <v>20309</v>
      </c>
      <c r="E14281" s="125" t="s">
        <v>4966</v>
      </c>
      <c r="F14281" s="125" t="s">
        <v>1190</v>
      </c>
      <c r="G14281" s="125" t="s">
        <v>1190</v>
      </c>
      <c r="AO14281" s="376"/>
    </row>
    <row r="14282" spans="1:41" x14ac:dyDescent="0.3">
      <c r="A14282" s="333" t="s">
        <v>11502</v>
      </c>
      <c r="B14282" s="333" t="s">
        <v>11217</v>
      </c>
      <c r="C14282" s="125" t="s">
        <v>11218</v>
      </c>
      <c r="D14282" s="32" t="s">
        <v>20309</v>
      </c>
      <c r="E14282" s="125" t="s">
        <v>4966</v>
      </c>
      <c r="F14282" s="125" t="s">
        <v>1190</v>
      </c>
      <c r="G14282" s="125" t="s">
        <v>1190</v>
      </c>
      <c r="AO14282" s="376"/>
    </row>
    <row r="14283" spans="1:41" x14ac:dyDescent="0.25">
      <c r="A14283" s="44" t="s">
        <v>18207</v>
      </c>
      <c r="B14283" s="44" t="s">
        <v>5321</v>
      </c>
      <c r="C14283" s="45">
        <v>26010401</v>
      </c>
      <c r="D14283" s="45" t="s">
        <v>11363</v>
      </c>
      <c r="E14283" s="45" t="s">
        <v>17459</v>
      </c>
      <c r="AO14283" s="376"/>
    </row>
    <row r="14284" spans="1:41" x14ac:dyDescent="0.25">
      <c r="A14284" s="44" t="s">
        <v>18207</v>
      </c>
      <c r="B14284" s="44" t="s">
        <v>3176</v>
      </c>
      <c r="C14284" s="45">
        <v>26010402</v>
      </c>
      <c r="D14284" s="45" t="s">
        <v>11363</v>
      </c>
      <c r="E14284" s="45" t="s">
        <v>17459</v>
      </c>
      <c r="AO14284" s="376"/>
    </row>
    <row r="14285" spans="1:41" x14ac:dyDescent="0.3">
      <c r="A14285" s="333" t="s">
        <v>16223</v>
      </c>
      <c r="B14285" s="333" t="s">
        <v>4819</v>
      </c>
      <c r="C14285" s="125" t="s">
        <v>16273</v>
      </c>
      <c r="D14285" s="32" t="s">
        <v>20309</v>
      </c>
      <c r="E14285" s="125" t="s">
        <v>4972</v>
      </c>
      <c r="F14285" s="125" t="s">
        <v>1189</v>
      </c>
      <c r="G14285" s="125" t="s">
        <v>1190</v>
      </c>
      <c r="AO14285" s="376"/>
    </row>
    <row r="14286" spans="1:41" x14ac:dyDescent="0.25">
      <c r="A14286" s="44" t="s">
        <v>7903</v>
      </c>
      <c r="B14286" s="44" t="s">
        <v>10347</v>
      </c>
      <c r="C14286" s="45">
        <v>240402</v>
      </c>
      <c r="D14286" s="45" t="s">
        <v>11363</v>
      </c>
      <c r="E14286" s="45" t="s">
        <v>5037</v>
      </c>
      <c r="AO14286" s="376"/>
    </row>
    <row r="14287" spans="1:41" x14ac:dyDescent="0.25">
      <c r="A14287" s="44" t="s">
        <v>7903</v>
      </c>
      <c r="B14287" s="44" t="s">
        <v>5134</v>
      </c>
      <c r="C14287" s="45">
        <v>240804</v>
      </c>
      <c r="D14287" s="45" t="s">
        <v>11363</v>
      </c>
      <c r="E14287" s="45" t="s">
        <v>11260</v>
      </c>
      <c r="AO14287" s="376"/>
    </row>
    <row r="14288" spans="1:41" x14ac:dyDescent="0.25">
      <c r="A14288" s="44" t="s">
        <v>7903</v>
      </c>
      <c r="B14288" s="44" t="s">
        <v>5204</v>
      </c>
      <c r="C14288" s="45">
        <v>250302</v>
      </c>
      <c r="D14288" s="45" t="s">
        <v>11363</v>
      </c>
      <c r="E14288" s="45" t="s">
        <v>5265</v>
      </c>
      <c r="AO14288" s="376"/>
    </row>
    <row r="14289" spans="1:41" x14ac:dyDescent="0.3">
      <c r="A14289" s="333" t="s">
        <v>19025</v>
      </c>
      <c r="B14289" s="333" t="s">
        <v>1166</v>
      </c>
      <c r="C14289" s="125" t="s">
        <v>19095</v>
      </c>
      <c r="D14289" s="32" t="s">
        <v>20309</v>
      </c>
      <c r="E14289" s="125" t="s">
        <v>9249</v>
      </c>
      <c r="F14289" s="125" t="s">
        <v>1190</v>
      </c>
      <c r="G14289" s="125" t="s">
        <v>1189</v>
      </c>
      <c r="AO14289" s="376"/>
    </row>
    <row r="14290" spans="1:41" x14ac:dyDescent="0.25">
      <c r="A14290" s="44" t="s">
        <v>7822</v>
      </c>
      <c r="B14290" s="44" t="s">
        <v>1311</v>
      </c>
      <c r="C14290" s="56" t="s">
        <v>5641</v>
      </c>
      <c r="D14290" s="56" t="s">
        <v>2495</v>
      </c>
      <c r="E14290" s="69">
        <v>45473</v>
      </c>
      <c r="F14290" s="45"/>
      <c r="G14290" s="45"/>
      <c r="H14290" s="93"/>
      <c r="I14290" s="99"/>
      <c r="J14290" s="99"/>
      <c r="K14290" s="99"/>
      <c r="L14290" s="99"/>
      <c r="M14290" s="44"/>
      <c r="N14290" s="99"/>
      <c r="O14290" s="99"/>
      <c r="P14290" s="99"/>
      <c r="Q14290" s="99"/>
      <c r="R14290" s="99"/>
      <c r="S14290" s="99"/>
      <c r="T14290" s="99"/>
      <c r="U14290" s="99"/>
      <c r="V14290" s="99"/>
      <c r="W14290" s="99"/>
      <c r="X14290" s="99"/>
      <c r="Y14290" s="99"/>
      <c r="Z14290" s="99"/>
      <c r="AA14290" s="99"/>
      <c r="AB14290" s="99"/>
      <c r="AC14290" s="99"/>
      <c r="AD14290" s="99"/>
      <c r="AE14290" s="99"/>
      <c r="AF14290" s="99"/>
      <c r="AG14290" s="99"/>
      <c r="AH14290" s="31"/>
      <c r="AI14290" s="31"/>
      <c r="AJ14290" s="31"/>
      <c r="AK14290" s="31"/>
      <c r="AL14290" s="31"/>
      <c r="AO14290" s="376"/>
    </row>
    <row r="14291" spans="1:41" x14ac:dyDescent="0.3">
      <c r="A14291" s="333" t="s">
        <v>11503</v>
      </c>
      <c r="B14291" s="333" t="s">
        <v>4004</v>
      </c>
      <c r="C14291" s="125" t="s">
        <v>11370</v>
      </c>
      <c r="D14291" s="32" t="s">
        <v>20309</v>
      </c>
      <c r="E14291" s="125" t="s">
        <v>4826</v>
      </c>
      <c r="F14291" s="125" t="s">
        <v>1189</v>
      </c>
      <c r="G14291" s="125" t="s">
        <v>1190</v>
      </c>
      <c r="AO14291" s="376"/>
    </row>
    <row r="14292" spans="1:41" x14ac:dyDescent="0.25">
      <c r="A14292" s="44" t="s">
        <v>15917</v>
      </c>
      <c r="B14292" s="44" t="s">
        <v>3474</v>
      </c>
      <c r="C14292" s="45">
        <v>250503</v>
      </c>
      <c r="D14292" s="45" t="s">
        <v>11363</v>
      </c>
      <c r="E14292" s="45" t="s">
        <v>15608</v>
      </c>
      <c r="AO14292" s="376"/>
    </row>
    <row r="14293" spans="1:41" x14ac:dyDescent="0.25">
      <c r="A14293" s="44" t="s">
        <v>15917</v>
      </c>
      <c r="B14293" s="44" t="s">
        <v>15611</v>
      </c>
      <c r="C14293" s="45">
        <v>25050401</v>
      </c>
      <c r="D14293" s="45" t="s">
        <v>11363</v>
      </c>
      <c r="E14293" s="45" t="s">
        <v>7105</v>
      </c>
      <c r="AO14293" s="376"/>
    </row>
    <row r="14294" spans="1:41" x14ac:dyDescent="0.25">
      <c r="A14294" s="44" t="s">
        <v>18208</v>
      </c>
      <c r="B14294" s="44" t="s">
        <v>925</v>
      </c>
      <c r="C14294" s="45">
        <v>230601</v>
      </c>
      <c r="D14294" s="45" t="s">
        <v>11363</v>
      </c>
      <c r="E14294" s="45" t="s">
        <v>7770</v>
      </c>
      <c r="AO14294" s="376"/>
    </row>
    <row r="14295" spans="1:41" x14ac:dyDescent="0.25">
      <c r="A14295" s="44" t="s">
        <v>18208</v>
      </c>
      <c r="B14295" s="44" t="s">
        <v>9248</v>
      </c>
      <c r="C14295" s="45">
        <v>240101</v>
      </c>
      <c r="D14295" s="45" t="s">
        <v>11363</v>
      </c>
      <c r="E14295" s="45" t="s">
        <v>9249</v>
      </c>
      <c r="AO14295" s="376"/>
    </row>
    <row r="14296" spans="1:41" x14ac:dyDescent="0.25">
      <c r="A14296" s="44" t="s">
        <v>8930</v>
      </c>
      <c r="B14296" s="44" t="s">
        <v>15102</v>
      </c>
      <c r="C14296" s="45" t="s">
        <v>9173</v>
      </c>
      <c r="D14296" s="367" t="s">
        <v>3696</v>
      </c>
      <c r="E14296" s="328">
        <f>DATE(2027,12,4)</f>
        <v>46725</v>
      </c>
      <c r="F14296" s="32"/>
      <c r="G14296" s="32"/>
      <c r="H14296" s="32"/>
      <c r="I14296" s="31"/>
      <c r="J14296" s="31"/>
      <c r="K14296" s="31"/>
      <c r="L14296" s="31"/>
      <c r="M14296" s="31"/>
      <c r="N14296" s="31"/>
      <c r="O14296" s="31"/>
      <c r="P14296" s="31"/>
      <c r="Q14296" s="31"/>
      <c r="R14296" s="31"/>
      <c r="S14296" s="31"/>
      <c r="T14296" s="31"/>
      <c r="U14296" s="31"/>
      <c r="V14296" s="31"/>
      <c r="W14296" s="31"/>
      <c r="X14296" s="31"/>
      <c r="Y14296" s="31"/>
      <c r="Z14296" s="31"/>
      <c r="AA14296" s="31"/>
      <c r="AB14296" s="31"/>
      <c r="AC14296" s="31"/>
      <c r="AD14296" s="31"/>
      <c r="AE14296" s="31"/>
      <c r="AF14296" s="31"/>
      <c r="AG14296" s="31"/>
      <c r="AH14296" s="31"/>
      <c r="AI14296" s="31"/>
      <c r="AJ14296" s="31"/>
      <c r="AK14296" s="31"/>
      <c r="AL14296" s="31"/>
      <c r="AO14296" s="376"/>
    </row>
    <row r="14297" spans="1:41" x14ac:dyDescent="0.25">
      <c r="A14297" s="44" t="s">
        <v>8930</v>
      </c>
      <c r="B14297" s="44" t="s">
        <v>15101</v>
      </c>
      <c r="C14297" s="45" t="s">
        <v>13901</v>
      </c>
      <c r="D14297" s="367" t="s">
        <v>3696</v>
      </c>
      <c r="E14297" s="328">
        <f>DATE(2029,5,14)</f>
        <v>47252</v>
      </c>
      <c r="F14297" s="32"/>
      <c r="G14297" s="32"/>
      <c r="H14297" s="32"/>
      <c r="I14297" s="31"/>
      <c r="J14297" s="31"/>
      <c r="K14297" s="31"/>
      <c r="L14297" s="31"/>
      <c r="M14297" s="31"/>
      <c r="N14297" s="31"/>
      <c r="O14297" s="31"/>
      <c r="P14297" s="31"/>
      <c r="Q14297" s="31"/>
      <c r="R14297" s="31"/>
      <c r="S14297" s="31"/>
      <c r="T14297" s="31"/>
      <c r="U14297" s="31"/>
      <c r="V14297" s="31"/>
      <c r="W14297" s="31"/>
      <c r="X14297" s="31"/>
      <c r="Y14297" s="31"/>
      <c r="Z14297" s="31"/>
      <c r="AA14297" s="31"/>
      <c r="AB14297" s="31"/>
      <c r="AC14297" s="31"/>
      <c r="AD14297" s="31"/>
      <c r="AE14297" s="31"/>
      <c r="AF14297" s="31"/>
      <c r="AG14297" s="31"/>
      <c r="AH14297" s="31"/>
      <c r="AI14297" s="31"/>
      <c r="AJ14297" s="31"/>
      <c r="AK14297" s="31"/>
      <c r="AL14297" s="31"/>
      <c r="AO14297" s="376"/>
    </row>
    <row r="14298" spans="1:41" x14ac:dyDescent="0.3">
      <c r="A14298" s="333" t="s">
        <v>3154</v>
      </c>
      <c r="B14298" s="333" t="s">
        <v>1157</v>
      </c>
      <c r="C14298" s="125" t="s">
        <v>13318</v>
      </c>
      <c r="D14298" s="32" t="s">
        <v>20309</v>
      </c>
      <c r="E14298" s="125" t="s">
        <v>12551</v>
      </c>
      <c r="F14298" s="125" t="s">
        <v>1189</v>
      </c>
      <c r="G14298" s="125" t="s">
        <v>1190</v>
      </c>
      <c r="AO14298" s="376"/>
    </row>
    <row r="14299" spans="1:41" x14ac:dyDescent="0.3">
      <c r="A14299" s="333" t="s">
        <v>3154</v>
      </c>
      <c r="B14299" s="333" t="s">
        <v>4810</v>
      </c>
      <c r="C14299" s="125" t="s">
        <v>16155</v>
      </c>
      <c r="D14299" s="32" t="s">
        <v>20309</v>
      </c>
      <c r="E14299" s="125" t="s">
        <v>4972</v>
      </c>
      <c r="F14299" s="125" t="s">
        <v>1189</v>
      </c>
      <c r="G14299" s="125" t="s">
        <v>1190</v>
      </c>
      <c r="AO14299" s="376"/>
    </row>
    <row r="14300" spans="1:41" x14ac:dyDescent="0.25">
      <c r="A14300" s="44" t="s">
        <v>3154</v>
      </c>
      <c r="B14300" s="44" t="s">
        <v>21377</v>
      </c>
      <c r="C14300" s="45" t="s">
        <v>18887</v>
      </c>
      <c r="D14300" s="45" t="s">
        <v>21447</v>
      </c>
      <c r="E14300" s="46">
        <v>46507</v>
      </c>
      <c r="AO14300" s="376"/>
    </row>
    <row r="14301" spans="1:41" x14ac:dyDescent="0.25">
      <c r="A14301" s="44" t="s">
        <v>3154</v>
      </c>
      <c r="B14301" s="44" t="s">
        <v>923</v>
      </c>
      <c r="C14301" s="45">
        <v>220303</v>
      </c>
      <c r="D14301" s="45" t="s">
        <v>11363</v>
      </c>
      <c r="E14301" s="45" t="s">
        <v>2593</v>
      </c>
      <c r="AO14301" s="376"/>
    </row>
    <row r="14302" spans="1:41" x14ac:dyDescent="0.25">
      <c r="A14302" s="44" t="s">
        <v>18209</v>
      </c>
      <c r="B14302" s="44" t="s">
        <v>5321</v>
      </c>
      <c r="C14302" s="45">
        <v>26010401</v>
      </c>
      <c r="D14302" s="45" t="s">
        <v>11363</v>
      </c>
      <c r="E14302" s="45" t="s">
        <v>17459</v>
      </c>
      <c r="AO14302" s="376"/>
    </row>
    <row r="14303" spans="1:41" x14ac:dyDescent="0.25">
      <c r="A14303" s="44" t="s">
        <v>18209</v>
      </c>
      <c r="B14303" s="44" t="s">
        <v>3176</v>
      </c>
      <c r="C14303" s="45">
        <v>26010402</v>
      </c>
      <c r="D14303" s="45" t="s">
        <v>11363</v>
      </c>
      <c r="E14303" s="45" t="s">
        <v>17459</v>
      </c>
      <c r="AO14303" s="376"/>
    </row>
    <row r="14304" spans="1:41" x14ac:dyDescent="0.25">
      <c r="A14304" s="44" t="s">
        <v>5351</v>
      </c>
      <c r="B14304" s="44" t="s">
        <v>143</v>
      </c>
      <c r="C14304" s="45" t="s">
        <v>7523</v>
      </c>
      <c r="D14304" s="45" t="s">
        <v>11204</v>
      </c>
      <c r="E14304" s="45" t="s">
        <v>4824</v>
      </c>
      <c r="F14304" s="93"/>
      <c r="G14304" s="93"/>
      <c r="H14304" s="93"/>
      <c r="I14304" s="99"/>
      <c r="J14304" s="99"/>
      <c r="K14304" s="99"/>
      <c r="L14304" s="99"/>
      <c r="M14304" s="99"/>
      <c r="N14304" s="99"/>
      <c r="O14304" s="99"/>
      <c r="P14304" s="99"/>
      <c r="Q14304" s="99"/>
      <c r="R14304" s="99"/>
      <c r="S14304" s="99"/>
      <c r="T14304" s="99"/>
      <c r="U14304" s="99"/>
      <c r="V14304" s="99"/>
      <c r="W14304" s="99"/>
      <c r="X14304" s="99"/>
      <c r="Y14304" s="99"/>
      <c r="Z14304" s="99"/>
      <c r="AA14304" s="99"/>
      <c r="AB14304" s="99"/>
      <c r="AC14304" s="99"/>
      <c r="AD14304" s="99"/>
      <c r="AE14304" s="99"/>
      <c r="AF14304" s="99"/>
      <c r="AG14304" s="99"/>
      <c r="AH14304" s="31"/>
      <c r="AI14304" s="31"/>
      <c r="AJ14304" s="31"/>
      <c r="AK14304" s="31"/>
      <c r="AL14304" s="31"/>
      <c r="AO14304" s="376"/>
    </row>
    <row r="14305" spans="1:41" x14ac:dyDescent="0.25">
      <c r="A14305" s="44" t="s">
        <v>5351</v>
      </c>
      <c r="B14305" s="44" t="s">
        <v>923</v>
      </c>
      <c r="C14305" s="45">
        <v>220303</v>
      </c>
      <c r="D14305" s="45" t="s">
        <v>11363</v>
      </c>
      <c r="E14305" s="45" t="s">
        <v>2593</v>
      </c>
      <c r="AO14305" s="376"/>
    </row>
    <row r="14306" spans="1:41" x14ac:dyDescent="0.25">
      <c r="A14306" s="44" t="s">
        <v>5351</v>
      </c>
      <c r="B14306" s="44" t="s">
        <v>143</v>
      </c>
      <c r="C14306" s="45" t="s">
        <v>7523</v>
      </c>
      <c r="D14306" s="45" t="s">
        <v>9895</v>
      </c>
      <c r="E14306" s="46">
        <v>47756</v>
      </c>
      <c r="F14306" s="93"/>
      <c r="G14306" s="93"/>
      <c r="H14306" s="93"/>
      <c r="I14306" s="99"/>
      <c r="J14306" s="99"/>
      <c r="K14306" s="99"/>
      <c r="L14306" s="99"/>
      <c r="M14306" s="44"/>
      <c r="N14306" s="99"/>
      <c r="O14306" s="99"/>
      <c r="P14306" s="99"/>
      <c r="Q14306" s="99"/>
      <c r="R14306" s="99"/>
      <c r="S14306" s="99"/>
      <c r="T14306" s="99"/>
      <c r="U14306" s="99"/>
      <c r="V14306" s="99"/>
      <c r="W14306" s="99"/>
      <c r="X14306" s="99"/>
      <c r="Y14306" s="99"/>
      <c r="Z14306" s="99"/>
      <c r="AA14306" s="99"/>
      <c r="AB14306" s="99"/>
      <c r="AC14306" s="99"/>
      <c r="AD14306" s="99"/>
      <c r="AE14306" s="99"/>
      <c r="AF14306" s="99"/>
      <c r="AG14306" s="99"/>
      <c r="AH14306" s="31"/>
      <c r="AI14306" s="31"/>
      <c r="AJ14306" s="31"/>
      <c r="AK14306" s="31"/>
      <c r="AL14306" s="31"/>
      <c r="AO14306" s="376"/>
    </row>
    <row r="14307" spans="1:41" x14ac:dyDescent="0.25">
      <c r="A14307" s="44" t="s">
        <v>21840</v>
      </c>
      <c r="B14307" s="44" t="s">
        <v>9248</v>
      </c>
      <c r="C14307" s="45">
        <v>260105</v>
      </c>
      <c r="D14307" s="45" t="s">
        <v>11363</v>
      </c>
      <c r="E14307" s="45" t="s">
        <v>17625</v>
      </c>
      <c r="AO14307" s="376"/>
    </row>
    <row r="14308" spans="1:41" x14ac:dyDescent="0.25">
      <c r="A14308" s="44" t="s">
        <v>13500</v>
      </c>
      <c r="B14308" s="44" t="s">
        <v>21362</v>
      </c>
      <c r="C14308" s="45" t="s">
        <v>13474</v>
      </c>
      <c r="D14308" s="45" t="s">
        <v>21447</v>
      </c>
      <c r="E14308" s="46">
        <v>46752</v>
      </c>
      <c r="AO14308" s="376"/>
    </row>
    <row r="14309" spans="1:41" x14ac:dyDescent="0.25">
      <c r="A14309" s="91" t="s">
        <v>19242</v>
      </c>
      <c r="B14309" s="92" t="s">
        <v>19284</v>
      </c>
      <c r="C14309" s="93" t="s">
        <v>19285</v>
      </c>
      <c r="D14309" s="93" t="s">
        <v>1201</v>
      </c>
      <c r="E14309" s="94">
        <v>46582</v>
      </c>
      <c r="F14309" s="93"/>
      <c r="G14309" s="93"/>
      <c r="H14309" s="93"/>
      <c r="I14309" s="99"/>
      <c r="J14309" s="99"/>
      <c r="K14309" s="99"/>
      <c r="L14309" s="99"/>
      <c r="M14309" s="99"/>
      <c r="N14309" s="99"/>
      <c r="O14309" s="99"/>
      <c r="P14309" s="99"/>
      <c r="Q14309" s="99"/>
      <c r="R14309" s="99"/>
      <c r="S14309" s="99"/>
      <c r="T14309" s="99"/>
      <c r="U14309" s="99"/>
      <c r="V14309" s="99"/>
      <c r="W14309" s="99"/>
      <c r="X14309" s="99"/>
      <c r="Y14309" s="99"/>
      <c r="Z14309" s="99"/>
      <c r="AA14309" s="99"/>
      <c r="AB14309" s="99"/>
      <c r="AC14309" s="99"/>
      <c r="AD14309" s="99"/>
      <c r="AE14309" s="99"/>
      <c r="AF14309" s="99"/>
      <c r="AG14309" s="99"/>
      <c r="AH14309" s="31"/>
      <c r="AI14309" s="31"/>
      <c r="AJ14309" s="31"/>
      <c r="AK14309" s="31"/>
      <c r="AL14309" s="31"/>
      <c r="AO14309" s="376"/>
    </row>
    <row r="14310" spans="1:41" x14ac:dyDescent="0.3">
      <c r="A14310" s="333" t="s">
        <v>811</v>
      </c>
      <c r="B14310" s="333" t="s">
        <v>3132</v>
      </c>
      <c r="C14310" s="125" t="s">
        <v>10974</v>
      </c>
      <c r="D14310" s="32" t="s">
        <v>20309</v>
      </c>
      <c r="E14310" s="125" t="s">
        <v>5139</v>
      </c>
      <c r="F14310" s="125" t="s">
        <v>1189</v>
      </c>
      <c r="G14310" s="125" t="s">
        <v>1189</v>
      </c>
      <c r="AO14310" s="376"/>
    </row>
    <row r="14311" spans="1:41" x14ac:dyDescent="0.25">
      <c r="A14311" s="44" t="s">
        <v>811</v>
      </c>
      <c r="B14311" s="44" t="s">
        <v>3049</v>
      </c>
      <c r="C14311" s="45">
        <v>230902</v>
      </c>
      <c r="D14311" s="45" t="s">
        <v>11363</v>
      </c>
      <c r="E14311" s="45" t="s">
        <v>7871</v>
      </c>
      <c r="AO14311" s="376"/>
    </row>
    <row r="14312" spans="1:41" x14ac:dyDescent="0.25">
      <c r="A14312" s="44" t="s">
        <v>811</v>
      </c>
      <c r="B14312" s="44" t="s">
        <v>10389</v>
      </c>
      <c r="C14312" s="45">
        <v>24020201</v>
      </c>
      <c r="D14312" s="45" t="s">
        <v>11363</v>
      </c>
      <c r="E14312" s="45" t="s">
        <v>5131</v>
      </c>
      <c r="AO14312" s="376"/>
    </row>
    <row r="14313" spans="1:41" x14ac:dyDescent="0.25">
      <c r="A14313" s="44" t="s">
        <v>811</v>
      </c>
      <c r="B14313" s="44" t="s">
        <v>3050</v>
      </c>
      <c r="C14313" s="45">
        <v>24020202</v>
      </c>
      <c r="D14313" s="45" t="s">
        <v>11363</v>
      </c>
      <c r="E14313" s="45" t="s">
        <v>5131</v>
      </c>
      <c r="AO14313" s="376"/>
    </row>
    <row r="14314" spans="1:41" x14ac:dyDescent="0.25">
      <c r="A14314" s="44" t="s">
        <v>1517</v>
      </c>
      <c r="B14314" s="44" t="s">
        <v>6685</v>
      </c>
      <c r="C14314" s="45" t="s">
        <v>6706</v>
      </c>
      <c r="D14314" s="45" t="s">
        <v>11204</v>
      </c>
      <c r="E14314" s="46">
        <v>46490</v>
      </c>
      <c r="F14314" s="93"/>
      <c r="G14314" s="93"/>
      <c r="H14314" s="93"/>
      <c r="I14314" s="99"/>
      <c r="J14314" s="99"/>
      <c r="K14314" s="99"/>
      <c r="L14314" s="99"/>
      <c r="M14314" s="99"/>
      <c r="N14314" s="99"/>
      <c r="O14314" s="99"/>
      <c r="P14314" s="99"/>
      <c r="Q14314" s="99"/>
      <c r="R14314" s="99"/>
      <c r="S14314" s="99"/>
      <c r="T14314" s="99"/>
      <c r="U14314" s="99"/>
      <c r="V14314" s="99"/>
      <c r="W14314" s="99"/>
      <c r="X14314" s="99"/>
      <c r="Y14314" s="99"/>
      <c r="Z14314" s="99"/>
      <c r="AA14314" s="99"/>
      <c r="AB14314" s="99"/>
      <c r="AC14314" s="99"/>
      <c r="AD14314" s="99"/>
      <c r="AE14314" s="99"/>
      <c r="AF14314" s="99"/>
      <c r="AG14314" s="99"/>
      <c r="AH14314" s="31"/>
      <c r="AI14314" s="31"/>
      <c r="AJ14314" s="31"/>
      <c r="AK14314" s="31"/>
      <c r="AL14314" s="31"/>
      <c r="AO14314" s="376"/>
    </row>
    <row r="14315" spans="1:41" x14ac:dyDescent="0.25">
      <c r="A14315" s="44" t="s">
        <v>1517</v>
      </c>
      <c r="B14315" s="44" t="s">
        <v>6685</v>
      </c>
      <c r="C14315" s="45" t="s">
        <v>6706</v>
      </c>
      <c r="D14315" s="93" t="s">
        <v>17443</v>
      </c>
      <c r="E14315" s="45" t="s">
        <v>17334</v>
      </c>
      <c r="F14315" s="93"/>
      <c r="G14315" s="93"/>
      <c r="H14315" s="93"/>
      <c r="I14315" s="99"/>
      <c r="J14315" s="99"/>
      <c r="K14315" s="99"/>
      <c r="L14315" s="99"/>
      <c r="M14315" s="99"/>
      <c r="N14315" s="99"/>
      <c r="O14315" s="99"/>
      <c r="P14315" s="99"/>
      <c r="Q14315" s="99"/>
      <c r="R14315" s="99"/>
      <c r="S14315" s="99"/>
      <c r="T14315" s="99"/>
      <c r="U14315" s="99"/>
      <c r="V14315" s="99"/>
      <c r="W14315" s="99"/>
      <c r="X14315" s="99"/>
      <c r="Y14315" s="99"/>
      <c r="Z14315" s="99"/>
      <c r="AA14315" s="99"/>
      <c r="AB14315" s="99"/>
      <c r="AC14315" s="99"/>
      <c r="AD14315" s="99"/>
      <c r="AE14315" s="99"/>
      <c r="AF14315" s="99"/>
      <c r="AG14315" s="99"/>
      <c r="AH14315" s="31"/>
      <c r="AI14315" s="31"/>
      <c r="AJ14315" s="31"/>
      <c r="AK14315" s="31"/>
      <c r="AL14315" s="31"/>
      <c r="AO14315" s="376"/>
    </row>
    <row r="14316" spans="1:41" x14ac:dyDescent="0.25">
      <c r="A14316" s="44" t="s">
        <v>1517</v>
      </c>
      <c r="B14316" s="44" t="s">
        <v>6685</v>
      </c>
      <c r="C14316" s="45" t="s">
        <v>6706</v>
      </c>
      <c r="D14316" s="45" t="s">
        <v>9895</v>
      </c>
      <c r="E14316" s="46">
        <v>46856</v>
      </c>
      <c r="F14316" s="93"/>
      <c r="G14316" s="93"/>
      <c r="H14316" s="93"/>
      <c r="I14316" s="99"/>
      <c r="J14316" s="99"/>
      <c r="K14316" s="99"/>
      <c r="L14316" s="99"/>
      <c r="M14316" s="44"/>
      <c r="N14316" s="99"/>
      <c r="O14316" s="99"/>
      <c r="P14316" s="99"/>
      <c r="Q14316" s="99"/>
      <c r="R14316" s="99"/>
      <c r="S14316" s="99"/>
      <c r="T14316" s="99"/>
      <c r="U14316" s="99"/>
      <c r="V14316" s="99"/>
      <c r="W14316" s="99"/>
      <c r="X14316" s="99"/>
      <c r="Y14316" s="99"/>
      <c r="Z14316" s="99"/>
      <c r="AA14316" s="99"/>
      <c r="AB14316" s="99"/>
      <c r="AC14316" s="99"/>
      <c r="AD14316" s="99"/>
      <c r="AE14316" s="99"/>
      <c r="AF14316" s="99"/>
      <c r="AG14316" s="99"/>
      <c r="AH14316" s="31"/>
      <c r="AI14316" s="31"/>
      <c r="AJ14316" s="31"/>
      <c r="AK14316" s="31"/>
      <c r="AL14316" s="31"/>
      <c r="AO14316" s="376"/>
    </row>
    <row r="14317" spans="1:41" x14ac:dyDescent="0.25">
      <c r="A14317" s="44" t="s">
        <v>5352</v>
      </c>
      <c r="B14317" s="44" t="s">
        <v>2350</v>
      </c>
      <c r="C14317" s="45">
        <v>220105</v>
      </c>
      <c r="D14317" s="45" t="s">
        <v>11363</v>
      </c>
      <c r="E14317" s="45" t="s">
        <v>2593</v>
      </c>
      <c r="AO14317" s="376"/>
    </row>
    <row r="14318" spans="1:41" x14ac:dyDescent="0.25">
      <c r="A14318" s="44" t="s">
        <v>8931</v>
      </c>
      <c r="B14318" s="44" t="s">
        <v>14705</v>
      </c>
      <c r="C14318" s="45" t="s">
        <v>5111</v>
      </c>
      <c r="D14318" s="367" t="s">
        <v>3696</v>
      </c>
      <c r="E14318" s="328">
        <f>DATE(2026,11,7)</f>
        <v>46333</v>
      </c>
      <c r="F14318" s="32"/>
      <c r="G14318" s="32"/>
      <c r="H14318" s="32"/>
      <c r="I14318" s="31"/>
      <c r="J14318" s="31"/>
      <c r="K14318" s="31"/>
      <c r="L14318" s="31"/>
      <c r="M14318" s="31"/>
      <c r="N14318" s="31"/>
      <c r="O14318" s="31"/>
      <c r="P14318" s="31"/>
      <c r="Q14318" s="31"/>
      <c r="R14318" s="31"/>
      <c r="S14318" s="31"/>
      <c r="T14318" s="31"/>
      <c r="U14318" s="31"/>
      <c r="V14318" s="31"/>
      <c r="W14318" s="31"/>
      <c r="X14318" s="31"/>
      <c r="Y14318" s="31"/>
      <c r="Z14318" s="31"/>
      <c r="AA14318" s="31"/>
      <c r="AB14318" s="31"/>
      <c r="AC14318" s="31"/>
      <c r="AD14318" s="31"/>
      <c r="AE14318" s="31"/>
      <c r="AF14318" s="31"/>
      <c r="AG14318" s="31"/>
      <c r="AH14318" s="31"/>
      <c r="AI14318" s="31"/>
      <c r="AJ14318" s="31"/>
      <c r="AK14318" s="31"/>
      <c r="AL14318" s="31"/>
      <c r="AO14318" s="376"/>
    </row>
    <row r="14319" spans="1:41" x14ac:dyDescent="0.3">
      <c r="A14319" s="333" t="s">
        <v>15414</v>
      </c>
      <c r="B14319" s="333" t="s">
        <v>1171</v>
      </c>
      <c r="C14319" s="125" t="s">
        <v>10962</v>
      </c>
      <c r="D14319" s="32" t="s">
        <v>20309</v>
      </c>
      <c r="E14319" s="125" t="s">
        <v>8292</v>
      </c>
      <c r="F14319" s="125" t="s">
        <v>1190</v>
      </c>
      <c r="G14319" s="125" t="s">
        <v>1190</v>
      </c>
      <c r="AO14319" s="376"/>
    </row>
    <row r="14320" spans="1:41" x14ac:dyDescent="0.3">
      <c r="A14320" s="333" t="s">
        <v>15414</v>
      </c>
      <c r="B14320" s="333" t="s">
        <v>15583</v>
      </c>
      <c r="C14320" s="125" t="s">
        <v>15584</v>
      </c>
      <c r="D14320" s="32" t="s">
        <v>20309</v>
      </c>
      <c r="E14320" s="125" t="s">
        <v>15591</v>
      </c>
      <c r="F14320" s="125" t="s">
        <v>1190</v>
      </c>
      <c r="G14320" s="125" t="s">
        <v>1190</v>
      </c>
      <c r="AO14320" s="376"/>
    </row>
    <row r="14321" spans="1:41" x14ac:dyDescent="0.25">
      <c r="A14321" s="44" t="s">
        <v>10679</v>
      </c>
      <c r="B14321" s="44" t="s">
        <v>10355</v>
      </c>
      <c r="C14321" s="45">
        <v>240403</v>
      </c>
      <c r="D14321" s="45" t="s">
        <v>11363</v>
      </c>
      <c r="E14321" s="45" t="s">
        <v>5037</v>
      </c>
      <c r="AO14321" s="376"/>
    </row>
    <row r="14322" spans="1:41" x14ac:dyDescent="0.3">
      <c r="A14322" s="333" t="s">
        <v>11504</v>
      </c>
      <c r="B14322" s="333" t="s">
        <v>11217</v>
      </c>
      <c r="C14322" s="125" t="s">
        <v>11218</v>
      </c>
      <c r="D14322" s="32" t="s">
        <v>20309</v>
      </c>
      <c r="E14322" s="125" t="s">
        <v>4966</v>
      </c>
      <c r="F14322" s="125" t="s">
        <v>1189</v>
      </c>
      <c r="G14322" s="125" t="s">
        <v>1190</v>
      </c>
      <c r="AO14322" s="376"/>
    </row>
    <row r="14323" spans="1:41" x14ac:dyDescent="0.25">
      <c r="A14323" s="44" t="s">
        <v>14563</v>
      </c>
      <c r="B14323" s="44" t="s">
        <v>2522</v>
      </c>
      <c r="C14323" s="45" t="s">
        <v>14564</v>
      </c>
      <c r="D14323" s="46" t="s">
        <v>21328</v>
      </c>
      <c r="E14323" s="46">
        <v>46527</v>
      </c>
      <c r="AO14323" s="376"/>
    </row>
    <row r="14324" spans="1:41" x14ac:dyDescent="0.25">
      <c r="A14324" s="44" t="s">
        <v>18210</v>
      </c>
      <c r="B14324" s="44" t="s">
        <v>9248</v>
      </c>
      <c r="C14324" s="45">
        <v>260105</v>
      </c>
      <c r="D14324" s="45" t="s">
        <v>11363</v>
      </c>
      <c r="E14324" s="45" t="s">
        <v>17625</v>
      </c>
      <c r="AO14324" s="376"/>
    </row>
    <row r="14325" spans="1:41" x14ac:dyDescent="0.25">
      <c r="A14325" s="44" t="s">
        <v>21841</v>
      </c>
      <c r="B14325" s="44" t="s">
        <v>21449</v>
      </c>
      <c r="C14325" s="45">
        <v>260504</v>
      </c>
      <c r="D14325" s="45" t="s">
        <v>11363</v>
      </c>
      <c r="E14325" s="45" t="s">
        <v>21450</v>
      </c>
      <c r="AO14325" s="376"/>
    </row>
    <row r="14326" spans="1:41" x14ac:dyDescent="0.25">
      <c r="A14326" s="44" t="s">
        <v>12410</v>
      </c>
      <c r="B14326" s="44" t="s">
        <v>12099</v>
      </c>
      <c r="C14326" s="45">
        <v>8.24</v>
      </c>
      <c r="D14326" s="45" t="s">
        <v>12549</v>
      </c>
      <c r="E14326" s="46">
        <v>47057</v>
      </c>
      <c r="F14326" s="45"/>
      <c r="G14326" s="93"/>
      <c r="H14326" s="93"/>
      <c r="I14326" s="99"/>
      <c r="J14326" s="99"/>
      <c r="K14326" s="99"/>
      <c r="L14326" s="99"/>
      <c r="M14326" s="99"/>
      <c r="N14326" s="99"/>
      <c r="O14326" s="99"/>
      <c r="P14326" s="99"/>
      <c r="Q14326" s="99"/>
      <c r="R14326" s="99"/>
      <c r="S14326" s="99"/>
      <c r="T14326" s="99"/>
      <c r="U14326" s="99"/>
      <c r="V14326" s="99"/>
      <c r="W14326" s="99"/>
      <c r="X14326" s="99"/>
      <c r="Y14326" s="99"/>
      <c r="Z14326" s="99"/>
      <c r="AA14326" s="99"/>
      <c r="AB14326" s="99"/>
      <c r="AC14326" s="99"/>
      <c r="AD14326" s="99"/>
      <c r="AE14326" s="99"/>
      <c r="AF14326" s="99"/>
      <c r="AG14326" s="99"/>
      <c r="AH14326" s="31"/>
      <c r="AI14326" s="31"/>
      <c r="AJ14326" s="31"/>
      <c r="AK14326" s="31"/>
      <c r="AL14326" s="31"/>
      <c r="AO14326" s="376"/>
    </row>
    <row r="14327" spans="1:41" x14ac:dyDescent="0.25">
      <c r="A14327" s="44" t="s">
        <v>11321</v>
      </c>
      <c r="B14327" s="44" t="s">
        <v>17773</v>
      </c>
      <c r="C14327" s="45">
        <v>240902</v>
      </c>
      <c r="D14327" s="45" t="s">
        <v>11363</v>
      </c>
      <c r="E14327" s="45" t="s">
        <v>4826</v>
      </c>
      <c r="AO14327" s="376"/>
    </row>
    <row r="14328" spans="1:41" x14ac:dyDescent="0.3">
      <c r="A14328" s="57" t="s">
        <v>17190</v>
      </c>
      <c r="B14328" s="57" t="s">
        <v>2173</v>
      </c>
      <c r="C14328" s="62">
        <v>24030</v>
      </c>
      <c r="D14328" s="62" t="s">
        <v>20886</v>
      </c>
      <c r="E14328" s="60">
        <v>47057</v>
      </c>
      <c r="F14328" s="32"/>
      <c r="G14328" s="32"/>
      <c r="H14328" s="32"/>
      <c r="I14328" s="31"/>
      <c r="J14328" s="31"/>
      <c r="K14328" s="31"/>
      <c r="L14328" s="31"/>
      <c r="M14328" s="31"/>
      <c r="N14328" s="31"/>
      <c r="O14328" s="31"/>
      <c r="P14328" s="31"/>
      <c r="Q14328" s="31"/>
      <c r="R14328" s="31"/>
      <c r="S14328" s="31"/>
      <c r="T14328" s="31"/>
      <c r="U14328" s="31"/>
      <c r="V14328" s="31"/>
      <c r="W14328" s="31"/>
      <c r="X14328" s="31"/>
      <c r="Y14328" s="31"/>
      <c r="Z14328" s="31"/>
      <c r="AA14328" s="31"/>
      <c r="AB14328" s="31"/>
      <c r="AC14328" s="31"/>
      <c r="AD14328" s="31"/>
      <c r="AE14328" s="31"/>
      <c r="AF14328" s="31"/>
      <c r="AG14328" s="31"/>
      <c r="AH14328" s="31"/>
      <c r="AI14328" s="31"/>
      <c r="AJ14328" s="31"/>
      <c r="AK14328" s="31"/>
      <c r="AL14328" s="31"/>
      <c r="AO14328" s="376"/>
    </row>
    <row r="14329" spans="1:41" x14ac:dyDescent="0.25">
      <c r="A14329" s="44" t="s">
        <v>5353</v>
      </c>
      <c r="B14329" s="44" t="s">
        <v>5134</v>
      </c>
      <c r="C14329" s="45">
        <v>220802</v>
      </c>
      <c r="D14329" s="45" t="s">
        <v>11363</v>
      </c>
      <c r="E14329" s="45" t="s">
        <v>4966</v>
      </c>
      <c r="AO14329" s="376"/>
    </row>
    <row r="14330" spans="1:41" x14ac:dyDescent="0.25">
      <c r="A14330" s="44" t="s">
        <v>5353</v>
      </c>
      <c r="B14330" s="44" t="s">
        <v>9248</v>
      </c>
      <c r="C14330" s="45">
        <v>260105</v>
      </c>
      <c r="D14330" s="45" t="s">
        <v>11363</v>
      </c>
      <c r="E14330" s="45" t="s">
        <v>17625</v>
      </c>
      <c r="AO14330" s="376"/>
    </row>
    <row r="14331" spans="1:41" x14ac:dyDescent="0.25">
      <c r="A14331" s="44" t="s">
        <v>13501</v>
      </c>
      <c r="B14331" s="44" t="s">
        <v>21362</v>
      </c>
      <c r="C14331" s="45" t="s">
        <v>13474</v>
      </c>
      <c r="D14331" s="45" t="s">
        <v>21447</v>
      </c>
      <c r="E14331" s="46">
        <v>46752</v>
      </c>
      <c r="AO14331" s="376"/>
    </row>
    <row r="14332" spans="1:41" x14ac:dyDescent="0.25">
      <c r="A14332" s="44" t="s">
        <v>13280</v>
      </c>
      <c r="B14332" s="44" t="s">
        <v>5134</v>
      </c>
      <c r="C14332" s="45">
        <v>220802</v>
      </c>
      <c r="D14332" s="45" t="s">
        <v>11363</v>
      </c>
      <c r="E14332" s="45" t="s">
        <v>4966</v>
      </c>
      <c r="AO14332" s="376"/>
    </row>
    <row r="14333" spans="1:41" x14ac:dyDescent="0.25">
      <c r="A14333" s="44" t="s">
        <v>12411</v>
      </c>
      <c r="B14333" s="44" t="s">
        <v>12099</v>
      </c>
      <c r="C14333" s="45">
        <v>8.25</v>
      </c>
      <c r="D14333" s="45" t="s">
        <v>12549</v>
      </c>
      <c r="E14333" s="46">
        <v>47057</v>
      </c>
      <c r="F14333" s="45"/>
      <c r="G14333" s="93"/>
      <c r="H14333" s="93"/>
      <c r="I14333" s="99"/>
      <c r="J14333" s="99"/>
      <c r="K14333" s="99"/>
      <c r="L14333" s="99"/>
      <c r="M14333" s="99"/>
      <c r="N14333" s="99"/>
      <c r="O14333" s="99"/>
      <c r="P14333" s="99"/>
      <c r="Q14333" s="99"/>
      <c r="R14333" s="99"/>
      <c r="S14333" s="99"/>
      <c r="T14333" s="99"/>
      <c r="U14333" s="99"/>
      <c r="V14333" s="99"/>
      <c r="W14333" s="99"/>
      <c r="X14333" s="99"/>
      <c r="Y14333" s="99"/>
      <c r="Z14333" s="99"/>
      <c r="AA14333" s="99"/>
      <c r="AB14333" s="99"/>
      <c r="AC14333" s="99"/>
      <c r="AD14333" s="99"/>
      <c r="AE14333" s="99"/>
      <c r="AF14333" s="99"/>
      <c r="AG14333" s="99"/>
      <c r="AH14333" s="31"/>
      <c r="AI14333" s="31"/>
      <c r="AJ14333" s="31"/>
      <c r="AK14333" s="31"/>
      <c r="AL14333" s="31"/>
      <c r="AO14333" s="376"/>
    </row>
    <row r="14334" spans="1:41" x14ac:dyDescent="0.25">
      <c r="A14334" s="44" t="s">
        <v>12411</v>
      </c>
      <c r="B14334" s="44" t="s">
        <v>12111</v>
      </c>
      <c r="C14334" s="45">
        <v>13.25</v>
      </c>
      <c r="D14334" s="45" t="s">
        <v>12549</v>
      </c>
      <c r="E14334" s="46">
        <v>47664</v>
      </c>
      <c r="F14334" s="45"/>
      <c r="G14334" s="93"/>
      <c r="H14334" s="93"/>
      <c r="I14334" s="99"/>
      <c r="J14334" s="99"/>
      <c r="K14334" s="99"/>
      <c r="L14334" s="99"/>
      <c r="M14334" s="99"/>
      <c r="N14334" s="99"/>
      <c r="O14334" s="99"/>
      <c r="P14334" s="99"/>
      <c r="Q14334" s="99"/>
      <c r="R14334" s="99"/>
      <c r="S14334" s="99"/>
      <c r="T14334" s="99"/>
      <c r="U14334" s="99"/>
      <c r="V14334" s="99"/>
      <c r="W14334" s="99"/>
      <c r="X14334" s="99"/>
      <c r="Y14334" s="99"/>
      <c r="Z14334" s="99"/>
      <c r="AA14334" s="99"/>
      <c r="AB14334" s="99"/>
      <c r="AC14334" s="99"/>
      <c r="AD14334" s="99"/>
      <c r="AE14334" s="99"/>
      <c r="AF14334" s="99"/>
      <c r="AG14334" s="99"/>
      <c r="AH14334" s="31"/>
      <c r="AI14334" s="31"/>
      <c r="AJ14334" s="31"/>
      <c r="AK14334" s="31"/>
      <c r="AL14334" s="31"/>
      <c r="AO14334" s="376"/>
    </row>
    <row r="14335" spans="1:41" x14ac:dyDescent="0.25">
      <c r="A14335" s="44" t="s">
        <v>12411</v>
      </c>
      <c r="B14335" s="44" t="s">
        <v>12129</v>
      </c>
      <c r="C14335" s="45">
        <v>20.25</v>
      </c>
      <c r="D14335" s="45" t="s">
        <v>12549</v>
      </c>
      <c r="E14335" s="46">
        <v>47664</v>
      </c>
      <c r="F14335" s="45"/>
      <c r="G14335" s="93"/>
      <c r="H14335" s="93"/>
      <c r="I14335" s="99"/>
      <c r="J14335" s="99"/>
      <c r="K14335" s="99"/>
      <c r="L14335" s="99"/>
      <c r="M14335" s="99"/>
      <c r="N14335" s="99"/>
      <c r="O14335" s="99"/>
      <c r="P14335" s="99"/>
      <c r="Q14335" s="99"/>
      <c r="R14335" s="99"/>
      <c r="S14335" s="99"/>
      <c r="T14335" s="99"/>
      <c r="U14335" s="99"/>
      <c r="V14335" s="99"/>
      <c r="W14335" s="99"/>
      <c r="X14335" s="99"/>
      <c r="Y14335" s="99"/>
      <c r="Z14335" s="99"/>
      <c r="AA14335" s="99"/>
      <c r="AB14335" s="99"/>
      <c r="AC14335" s="99"/>
      <c r="AD14335" s="99"/>
      <c r="AE14335" s="99"/>
      <c r="AF14335" s="99"/>
      <c r="AG14335" s="99"/>
      <c r="AH14335" s="31"/>
      <c r="AI14335" s="31"/>
      <c r="AJ14335" s="31"/>
      <c r="AK14335" s="31"/>
      <c r="AL14335" s="31"/>
      <c r="AO14335" s="376"/>
    </row>
    <row r="14336" spans="1:41" x14ac:dyDescent="0.3">
      <c r="A14336" s="333" t="s">
        <v>2129</v>
      </c>
      <c r="B14336" s="333" t="s">
        <v>15583</v>
      </c>
      <c r="C14336" s="125" t="s">
        <v>15584</v>
      </c>
      <c r="D14336" s="32" t="s">
        <v>20309</v>
      </c>
      <c r="E14336" s="125" t="s">
        <v>15591</v>
      </c>
      <c r="F14336" s="125" t="s">
        <v>1190</v>
      </c>
      <c r="G14336" s="125" t="s">
        <v>1190</v>
      </c>
      <c r="AO14336" s="376"/>
    </row>
    <row r="14337" spans="1:41" x14ac:dyDescent="0.3">
      <c r="A14337" s="333" t="s">
        <v>2129</v>
      </c>
      <c r="B14337" s="333" t="s">
        <v>4815</v>
      </c>
      <c r="C14337" s="125" t="s">
        <v>15581</v>
      </c>
      <c r="D14337" s="32" t="s">
        <v>20309</v>
      </c>
      <c r="E14337" s="125" t="s">
        <v>9839</v>
      </c>
      <c r="F14337" s="125" t="s">
        <v>1190</v>
      </c>
      <c r="G14337" s="125" t="s">
        <v>1190</v>
      </c>
      <c r="AO14337" s="376"/>
    </row>
    <row r="14338" spans="1:41" x14ac:dyDescent="0.25">
      <c r="A14338" s="44" t="s">
        <v>21153</v>
      </c>
      <c r="B14338" s="44" t="s">
        <v>21359</v>
      </c>
      <c r="C14338" s="45" t="s">
        <v>21182</v>
      </c>
      <c r="D14338" s="45" t="s">
        <v>21447</v>
      </c>
      <c r="E14338" s="46">
        <v>46752</v>
      </c>
      <c r="AO14338" s="376"/>
    </row>
    <row r="14339" spans="1:41" x14ac:dyDescent="0.3">
      <c r="A14339" s="333" t="s">
        <v>2316</v>
      </c>
      <c r="B14339" s="333" t="s">
        <v>6836</v>
      </c>
      <c r="C14339" s="125" t="s">
        <v>18820</v>
      </c>
      <c r="D14339" s="32" t="s">
        <v>20309</v>
      </c>
      <c r="E14339" s="125" t="s">
        <v>8292</v>
      </c>
      <c r="F14339" s="125" t="s">
        <v>1189</v>
      </c>
      <c r="G14339" s="125" t="s">
        <v>1190</v>
      </c>
      <c r="AO14339" s="376"/>
    </row>
    <row r="14340" spans="1:41" x14ac:dyDescent="0.25">
      <c r="A14340" s="44" t="s">
        <v>11322</v>
      </c>
      <c r="B14340" s="44" t="s">
        <v>17773</v>
      </c>
      <c r="C14340" s="45">
        <v>240902</v>
      </c>
      <c r="D14340" s="45" t="s">
        <v>11363</v>
      </c>
      <c r="E14340" s="45" t="s">
        <v>4826</v>
      </c>
      <c r="AO14340" s="376"/>
    </row>
    <row r="14341" spans="1:41" x14ac:dyDescent="0.25">
      <c r="A14341" s="44" t="s">
        <v>15918</v>
      </c>
      <c r="B14341" s="44" t="s">
        <v>15620</v>
      </c>
      <c r="C14341" s="45">
        <v>25080301</v>
      </c>
      <c r="D14341" s="45" t="s">
        <v>11363</v>
      </c>
      <c r="E14341" s="45" t="s">
        <v>8282</v>
      </c>
      <c r="AO14341" s="376"/>
    </row>
    <row r="14342" spans="1:41" x14ac:dyDescent="0.25">
      <c r="A14342" s="44" t="s">
        <v>7053</v>
      </c>
      <c r="B14342" s="44" t="s">
        <v>2350</v>
      </c>
      <c r="C14342" s="45">
        <v>230105</v>
      </c>
      <c r="D14342" s="45" t="s">
        <v>11363</v>
      </c>
      <c r="E14342" s="45" t="s">
        <v>5265</v>
      </c>
      <c r="AO14342" s="376"/>
    </row>
    <row r="14343" spans="1:41" x14ac:dyDescent="0.25">
      <c r="A14343" s="44" t="s">
        <v>7053</v>
      </c>
      <c r="B14343" s="44" t="s">
        <v>7104</v>
      </c>
      <c r="C14343" s="45">
        <v>230504</v>
      </c>
      <c r="D14343" s="45" t="s">
        <v>11363</v>
      </c>
      <c r="E14343" s="45" t="s">
        <v>7105</v>
      </c>
      <c r="AO14343" s="376"/>
    </row>
    <row r="14344" spans="1:41" x14ac:dyDescent="0.25">
      <c r="A14344" s="44" t="s">
        <v>7524</v>
      </c>
      <c r="B14344" s="319" t="s">
        <v>19520</v>
      </c>
      <c r="C14344" s="318" t="s">
        <v>19795</v>
      </c>
      <c r="D14344" s="93" t="s">
        <v>19934</v>
      </c>
      <c r="E14344" s="320">
        <v>46934</v>
      </c>
      <c r="F14344" s="93"/>
      <c r="G14344" s="93"/>
      <c r="H14344" s="93"/>
      <c r="I14344" s="99"/>
      <c r="J14344" s="99"/>
      <c r="K14344" s="99"/>
      <c r="L14344" s="99"/>
      <c r="M14344" s="99"/>
      <c r="N14344" s="99"/>
      <c r="O14344" s="99"/>
      <c r="P14344" s="99"/>
      <c r="Q14344" s="99"/>
      <c r="R14344" s="99"/>
      <c r="S14344" s="99"/>
      <c r="T14344" s="99"/>
      <c r="U14344" s="99"/>
      <c r="V14344" s="99"/>
      <c r="W14344" s="99"/>
      <c r="X14344" s="99"/>
      <c r="Y14344" s="99"/>
      <c r="Z14344" s="99"/>
      <c r="AA14344" s="99"/>
      <c r="AB14344" s="99"/>
      <c r="AC14344" s="99"/>
      <c r="AD14344" s="99"/>
      <c r="AE14344" s="99"/>
      <c r="AF14344" s="99"/>
      <c r="AG14344" s="99"/>
      <c r="AH14344" s="31"/>
      <c r="AI14344" s="31"/>
      <c r="AJ14344" s="31"/>
      <c r="AK14344" s="31"/>
      <c r="AL14344" s="31"/>
      <c r="AO14344" s="376"/>
    </row>
    <row r="14345" spans="1:41" x14ac:dyDescent="0.25">
      <c r="A14345" s="44" t="s">
        <v>7524</v>
      </c>
      <c r="B14345" s="44" t="s">
        <v>143</v>
      </c>
      <c r="C14345" s="45" t="s">
        <v>7525</v>
      </c>
      <c r="D14345" s="45" t="s">
        <v>11204</v>
      </c>
      <c r="E14345" s="45" t="s">
        <v>4824</v>
      </c>
      <c r="F14345" s="93"/>
      <c r="G14345" s="93"/>
      <c r="H14345" s="93"/>
      <c r="I14345" s="99"/>
      <c r="J14345" s="99"/>
      <c r="K14345" s="99"/>
      <c r="L14345" s="99"/>
      <c r="M14345" s="99"/>
      <c r="N14345" s="99"/>
      <c r="O14345" s="99"/>
      <c r="P14345" s="99"/>
      <c r="Q14345" s="99"/>
      <c r="R14345" s="99"/>
      <c r="S14345" s="99"/>
      <c r="T14345" s="99"/>
      <c r="U14345" s="99"/>
      <c r="V14345" s="99"/>
      <c r="W14345" s="99"/>
      <c r="X14345" s="99"/>
      <c r="Y14345" s="99"/>
      <c r="Z14345" s="99"/>
      <c r="AA14345" s="99"/>
      <c r="AB14345" s="99"/>
      <c r="AC14345" s="99"/>
      <c r="AD14345" s="99"/>
      <c r="AE14345" s="99"/>
      <c r="AF14345" s="99"/>
      <c r="AG14345" s="99"/>
      <c r="AH14345" s="31"/>
      <c r="AI14345" s="31"/>
      <c r="AJ14345" s="31"/>
      <c r="AK14345" s="31"/>
      <c r="AL14345" s="31"/>
      <c r="AO14345" s="376"/>
    </row>
    <row r="14346" spans="1:41" x14ac:dyDescent="0.25">
      <c r="A14346" s="44" t="s">
        <v>7524</v>
      </c>
      <c r="B14346" s="44" t="s">
        <v>143</v>
      </c>
      <c r="C14346" s="45" t="s">
        <v>7525</v>
      </c>
      <c r="D14346" s="45" t="s">
        <v>9895</v>
      </c>
      <c r="E14346" s="46">
        <v>47756</v>
      </c>
      <c r="F14346" s="93"/>
      <c r="G14346" s="93"/>
      <c r="H14346" s="93"/>
      <c r="I14346" s="99"/>
      <c r="J14346" s="99"/>
      <c r="K14346" s="99"/>
      <c r="L14346" s="99"/>
      <c r="M14346" s="44"/>
      <c r="N14346" s="99"/>
      <c r="O14346" s="99"/>
      <c r="P14346" s="99"/>
      <c r="Q14346" s="99"/>
      <c r="R14346" s="99"/>
      <c r="S14346" s="99"/>
      <c r="T14346" s="99"/>
      <c r="U14346" s="99"/>
      <c r="V14346" s="99"/>
      <c r="W14346" s="99"/>
      <c r="X14346" s="99"/>
      <c r="Y14346" s="99"/>
      <c r="Z14346" s="99"/>
      <c r="AA14346" s="99"/>
      <c r="AB14346" s="99"/>
      <c r="AC14346" s="99"/>
      <c r="AD14346" s="99"/>
      <c r="AE14346" s="99"/>
      <c r="AF14346" s="99"/>
      <c r="AG14346" s="99"/>
      <c r="AH14346" s="31"/>
      <c r="AI14346" s="31"/>
      <c r="AJ14346" s="31"/>
      <c r="AK14346" s="31"/>
      <c r="AL14346" s="31"/>
      <c r="AO14346" s="376"/>
    </row>
    <row r="14347" spans="1:41" x14ac:dyDescent="0.25">
      <c r="A14347" s="44" t="s">
        <v>1645</v>
      </c>
      <c r="B14347" s="44" t="s">
        <v>3475</v>
      </c>
      <c r="C14347" s="45">
        <v>230301</v>
      </c>
      <c r="D14347" s="45" t="s">
        <v>11363</v>
      </c>
      <c r="E14347" s="45" t="s">
        <v>5265</v>
      </c>
      <c r="AO14347" s="376"/>
    </row>
    <row r="14348" spans="1:41" x14ac:dyDescent="0.25">
      <c r="A14348" s="44" t="s">
        <v>15919</v>
      </c>
      <c r="B14348" s="44" t="s">
        <v>2350</v>
      </c>
      <c r="C14348" s="45">
        <v>250106</v>
      </c>
      <c r="D14348" s="45" t="s">
        <v>11363</v>
      </c>
      <c r="E14348" s="45" t="s">
        <v>11887</v>
      </c>
      <c r="AO14348" s="376"/>
    </row>
    <row r="14349" spans="1:41" x14ac:dyDescent="0.25">
      <c r="A14349" s="44" t="s">
        <v>14565</v>
      </c>
      <c r="B14349" s="44" t="s">
        <v>2522</v>
      </c>
      <c r="C14349" s="45" t="s">
        <v>14566</v>
      </c>
      <c r="D14349" s="46" t="s">
        <v>21328</v>
      </c>
      <c r="E14349" s="46">
        <v>46527</v>
      </c>
      <c r="AO14349" s="376"/>
    </row>
    <row r="14350" spans="1:41" x14ac:dyDescent="0.25">
      <c r="A14350" s="44" t="s">
        <v>7904</v>
      </c>
      <c r="B14350" s="44" t="s">
        <v>3176</v>
      </c>
      <c r="C14350" s="45">
        <v>23010402</v>
      </c>
      <c r="D14350" s="45" t="s">
        <v>11363</v>
      </c>
      <c r="E14350" s="45" t="s">
        <v>5322</v>
      </c>
      <c r="AO14350" s="376"/>
    </row>
    <row r="14351" spans="1:41" x14ac:dyDescent="0.25">
      <c r="A14351" s="44" t="s">
        <v>2429</v>
      </c>
      <c r="B14351" s="44" t="s">
        <v>5583</v>
      </c>
      <c r="C14351" s="45" t="s">
        <v>5614</v>
      </c>
      <c r="D14351" s="32" t="s">
        <v>5559</v>
      </c>
      <c r="E14351" s="45" t="s">
        <v>20837</v>
      </c>
      <c r="F14351" s="32"/>
      <c r="G14351" s="32"/>
      <c r="H14351" s="32"/>
      <c r="I14351" s="31"/>
      <c r="J14351" s="31"/>
      <c r="K14351" s="31"/>
      <c r="L14351" s="31"/>
      <c r="M14351" s="31"/>
      <c r="N14351" s="31"/>
      <c r="O14351" s="31"/>
      <c r="P14351" s="31"/>
      <c r="Q14351" s="31"/>
      <c r="R14351" s="31"/>
      <c r="S14351" s="31"/>
      <c r="T14351" s="31"/>
      <c r="U14351" s="31"/>
      <c r="V14351" s="31"/>
      <c r="W14351" s="31"/>
      <c r="X14351" s="31"/>
      <c r="Y14351" s="31"/>
      <c r="Z14351" s="31"/>
      <c r="AA14351" s="31"/>
      <c r="AB14351" s="31"/>
      <c r="AC14351" s="31"/>
      <c r="AD14351" s="31"/>
      <c r="AE14351" s="31"/>
      <c r="AF14351" s="31"/>
      <c r="AG14351" s="31"/>
      <c r="AH14351" s="31"/>
      <c r="AI14351" s="31"/>
      <c r="AJ14351" s="31"/>
      <c r="AK14351" s="31"/>
      <c r="AL14351" s="31"/>
      <c r="AO14351" s="376"/>
    </row>
    <row r="14352" spans="1:41" x14ac:dyDescent="0.3">
      <c r="A14352" s="333" t="s">
        <v>18727</v>
      </c>
      <c r="B14352" s="333" t="s">
        <v>3456</v>
      </c>
      <c r="C14352" s="125" t="s">
        <v>10963</v>
      </c>
      <c r="D14352" s="32" t="s">
        <v>20309</v>
      </c>
      <c r="E14352" s="125" t="s">
        <v>2593</v>
      </c>
      <c r="F14352" s="125" t="s">
        <v>1189</v>
      </c>
      <c r="G14352" s="125" t="s">
        <v>1190</v>
      </c>
      <c r="AO14352" s="376"/>
    </row>
    <row r="14353" spans="1:41" x14ac:dyDescent="0.25">
      <c r="A14353" s="44" t="s">
        <v>18211</v>
      </c>
      <c r="B14353" s="44" t="s">
        <v>17465</v>
      </c>
      <c r="C14353" s="45">
        <v>26020101</v>
      </c>
      <c r="D14353" s="45" t="s">
        <v>11363</v>
      </c>
      <c r="E14353" s="45" t="s">
        <v>9238</v>
      </c>
      <c r="AO14353" s="376"/>
    </row>
    <row r="14354" spans="1:41" x14ac:dyDescent="0.25">
      <c r="A14354" s="44" t="s">
        <v>18211</v>
      </c>
      <c r="B14354" s="44" t="s">
        <v>6609</v>
      </c>
      <c r="C14354" s="45">
        <v>26020102</v>
      </c>
      <c r="D14354" s="45" t="s">
        <v>11363</v>
      </c>
      <c r="E14354" s="45" t="s">
        <v>9238</v>
      </c>
      <c r="AO14354" s="376"/>
    </row>
    <row r="14355" spans="1:41" x14ac:dyDescent="0.25">
      <c r="A14355" s="44" t="s">
        <v>19418</v>
      </c>
      <c r="B14355" s="319" t="s">
        <v>19509</v>
      </c>
      <c r="C14355" s="318" t="s">
        <v>19796</v>
      </c>
      <c r="D14355" s="93" t="s">
        <v>19934</v>
      </c>
      <c r="E14355" s="320">
        <v>47057</v>
      </c>
      <c r="F14355" s="93"/>
      <c r="G14355" s="93"/>
      <c r="H14355" s="93"/>
      <c r="I14355" s="99"/>
      <c r="J14355" s="99"/>
      <c r="K14355" s="99"/>
      <c r="L14355" s="99"/>
      <c r="M14355" s="99"/>
      <c r="N14355" s="99"/>
      <c r="O14355" s="99"/>
      <c r="P14355" s="99"/>
      <c r="Q14355" s="99"/>
      <c r="R14355" s="99"/>
      <c r="S14355" s="99"/>
      <c r="T14355" s="99"/>
      <c r="U14355" s="99"/>
      <c r="V14355" s="99"/>
      <c r="W14355" s="99"/>
      <c r="X14355" s="99"/>
      <c r="Y14355" s="99"/>
      <c r="Z14355" s="99"/>
      <c r="AA14355" s="99"/>
      <c r="AB14355" s="99"/>
      <c r="AC14355" s="99"/>
      <c r="AD14355" s="99"/>
      <c r="AE14355" s="99"/>
      <c r="AF14355" s="99"/>
      <c r="AG14355" s="99"/>
      <c r="AH14355" s="31"/>
      <c r="AI14355" s="31"/>
      <c r="AJ14355" s="31"/>
      <c r="AK14355" s="31"/>
      <c r="AL14355" s="31"/>
      <c r="AO14355" s="376"/>
    </row>
    <row r="14356" spans="1:41" x14ac:dyDescent="0.25">
      <c r="A14356" s="44" t="s">
        <v>13074</v>
      </c>
      <c r="B14356" s="44" t="s">
        <v>21380</v>
      </c>
      <c r="C14356" s="45" t="s">
        <v>13065</v>
      </c>
      <c r="D14356" s="45" t="s">
        <v>21447</v>
      </c>
      <c r="E14356" s="46">
        <v>46477</v>
      </c>
      <c r="AO14356" s="376"/>
    </row>
    <row r="14357" spans="1:41" x14ac:dyDescent="0.25">
      <c r="A14357" s="44" t="s">
        <v>15920</v>
      </c>
      <c r="B14357" s="44" t="s">
        <v>2350</v>
      </c>
      <c r="C14357" s="45">
        <v>250106</v>
      </c>
      <c r="D14357" s="45" t="s">
        <v>11363</v>
      </c>
      <c r="E14357" s="45" t="s">
        <v>11887</v>
      </c>
      <c r="AO14357" s="376"/>
    </row>
    <row r="14358" spans="1:41" x14ac:dyDescent="0.25">
      <c r="A14358" s="44" t="s">
        <v>18212</v>
      </c>
      <c r="B14358" s="44" t="s">
        <v>2350</v>
      </c>
      <c r="C14358" s="45">
        <v>230105</v>
      </c>
      <c r="D14358" s="45" t="s">
        <v>11363</v>
      </c>
      <c r="E14358" s="45" t="s">
        <v>5265</v>
      </c>
      <c r="AO14358" s="376"/>
    </row>
    <row r="14359" spans="1:41" x14ac:dyDescent="0.25">
      <c r="A14359" s="44" t="s">
        <v>13679</v>
      </c>
      <c r="B14359" s="44" t="s">
        <v>12102</v>
      </c>
      <c r="C14359" s="45">
        <v>21.25</v>
      </c>
      <c r="D14359" s="45" t="s">
        <v>12549</v>
      </c>
      <c r="E14359" s="46">
        <v>47664</v>
      </c>
      <c r="F14359" s="45"/>
      <c r="G14359" s="93"/>
      <c r="H14359" s="93"/>
      <c r="I14359" s="99"/>
      <c r="J14359" s="99"/>
      <c r="K14359" s="99"/>
      <c r="L14359" s="99"/>
      <c r="M14359" s="99"/>
      <c r="N14359" s="99"/>
      <c r="O14359" s="99"/>
      <c r="P14359" s="99"/>
      <c r="Q14359" s="99"/>
      <c r="R14359" s="99"/>
      <c r="S14359" s="99"/>
      <c r="T14359" s="99"/>
      <c r="U14359" s="99"/>
      <c r="V14359" s="99"/>
      <c r="W14359" s="99"/>
      <c r="X14359" s="99"/>
      <c r="Y14359" s="99"/>
      <c r="Z14359" s="99"/>
      <c r="AA14359" s="99"/>
      <c r="AB14359" s="99"/>
      <c r="AC14359" s="99"/>
      <c r="AD14359" s="99"/>
      <c r="AE14359" s="99"/>
      <c r="AF14359" s="99"/>
      <c r="AG14359" s="99"/>
      <c r="AH14359" s="31"/>
      <c r="AI14359" s="31"/>
      <c r="AJ14359" s="31"/>
      <c r="AK14359" s="31"/>
      <c r="AL14359" s="31"/>
      <c r="AO14359" s="376"/>
    </row>
    <row r="14360" spans="1:41" x14ac:dyDescent="0.25">
      <c r="A14360" s="44" t="s">
        <v>13679</v>
      </c>
      <c r="B14360" s="44" t="s">
        <v>12095</v>
      </c>
      <c r="C14360" s="45">
        <v>33.25</v>
      </c>
      <c r="D14360" s="45" t="s">
        <v>12549</v>
      </c>
      <c r="E14360" s="46">
        <v>47664</v>
      </c>
      <c r="F14360" s="45"/>
      <c r="G14360" s="93"/>
      <c r="H14360" s="93"/>
      <c r="I14360" s="99"/>
      <c r="J14360" s="99"/>
      <c r="K14360" s="99"/>
      <c r="L14360" s="99"/>
      <c r="M14360" s="99"/>
      <c r="N14360" s="99"/>
      <c r="O14360" s="99"/>
      <c r="P14360" s="99"/>
      <c r="Q14360" s="99"/>
      <c r="R14360" s="99"/>
      <c r="S14360" s="99"/>
      <c r="T14360" s="99"/>
      <c r="U14360" s="99"/>
      <c r="V14360" s="99"/>
      <c r="W14360" s="99"/>
      <c r="X14360" s="99"/>
      <c r="Y14360" s="99"/>
      <c r="Z14360" s="99"/>
      <c r="AA14360" s="99"/>
      <c r="AB14360" s="99"/>
      <c r="AC14360" s="99"/>
      <c r="AD14360" s="99"/>
      <c r="AE14360" s="99"/>
      <c r="AF14360" s="99"/>
      <c r="AG14360" s="99"/>
      <c r="AH14360" s="31"/>
      <c r="AI14360" s="31"/>
      <c r="AJ14360" s="31"/>
      <c r="AK14360" s="31"/>
      <c r="AL14360" s="31"/>
      <c r="AO14360" s="376"/>
    </row>
    <row r="14361" spans="1:41" x14ac:dyDescent="0.25">
      <c r="A14361" s="44" t="s">
        <v>13679</v>
      </c>
      <c r="B14361" s="44" t="s">
        <v>925</v>
      </c>
      <c r="C14361" s="45">
        <v>250601</v>
      </c>
      <c r="D14361" s="45" t="s">
        <v>11363</v>
      </c>
      <c r="E14361" s="45" t="s">
        <v>15609</v>
      </c>
      <c r="AO14361" s="376"/>
    </row>
    <row r="14362" spans="1:41" x14ac:dyDescent="0.25">
      <c r="A14362" s="44" t="s">
        <v>13679</v>
      </c>
      <c r="B14362" s="44" t="s">
        <v>9248</v>
      </c>
      <c r="C14362" s="45">
        <v>260105</v>
      </c>
      <c r="D14362" s="45" t="s">
        <v>11363</v>
      </c>
      <c r="E14362" s="45" t="s">
        <v>17625</v>
      </c>
      <c r="AO14362" s="376"/>
    </row>
    <row r="14363" spans="1:41" x14ac:dyDescent="0.25">
      <c r="A14363" s="44" t="s">
        <v>16589</v>
      </c>
      <c r="B14363" s="44" t="s">
        <v>21434</v>
      </c>
      <c r="C14363" s="45" t="s">
        <v>16562</v>
      </c>
      <c r="D14363" s="45" t="s">
        <v>21447</v>
      </c>
      <c r="E14363" s="46">
        <v>46418</v>
      </c>
      <c r="AO14363" s="376"/>
    </row>
    <row r="14364" spans="1:41" x14ac:dyDescent="0.25">
      <c r="A14364" s="44" t="s">
        <v>14567</v>
      </c>
      <c r="B14364" s="44" t="s">
        <v>2522</v>
      </c>
      <c r="C14364" s="45" t="s">
        <v>14568</v>
      </c>
      <c r="D14364" s="46" t="s">
        <v>21328</v>
      </c>
      <c r="E14364" s="46">
        <v>46527</v>
      </c>
      <c r="AO14364" s="376"/>
    </row>
    <row r="14365" spans="1:41" x14ac:dyDescent="0.25">
      <c r="A14365" s="44" t="s">
        <v>10680</v>
      </c>
      <c r="B14365" s="44" t="s">
        <v>9248</v>
      </c>
      <c r="C14365" s="45">
        <v>240101</v>
      </c>
      <c r="D14365" s="45" t="s">
        <v>11363</v>
      </c>
      <c r="E14365" s="45" t="s">
        <v>9249</v>
      </c>
      <c r="AO14365" s="376"/>
    </row>
    <row r="14366" spans="1:41" x14ac:dyDescent="0.25">
      <c r="A14366" s="44" t="s">
        <v>812</v>
      </c>
      <c r="B14366" s="44" t="s">
        <v>5560</v>
      </c>
      <c r="C14366" s="45" t="s">
        <v>20811</v>
      </c>
      <c r="D14366" s="32" t="s">
        <v>5559</v>
      </c>
      <c r="E14366" s="45" t="s">
        <v>20882</v>
      </c>
      <c r="F14366" s="32"/>
      <c r="G14366" s="32"/>
      <c r="H14366" s="32"/>
      <c r="I14366" s="31"/>
      <c r="J14366" s="31"/>
      <c r="K14366" s="31"/>
      <c r="L14366" s="31"/>
      <c r="M14366" s="31"/>
      <c r="N14366" s="31"/>
      <c r="O14366" s="31"/>
      <c r="P14366" s="31"/>
      <c r="Q14366" s="31"/>
      <c r="R14366" s="31"/>
      <c r="S14366" s="31"/>
      <c r="T14366" s="31"/>
      <c r="U14366" s="31"/>
      <c r="V14366" s="31"/>
      <c r="W14366" s="31"/>
      <c r="X14366" s="31"/>
      <c r="Y14366" s="31"/>
      <c r="Z14366" s="31"/>
      <c r="AA14366" s="31"/>
      <c r="AB14366" s="31"/>
      <c r="AC14366" s="31"/>
      <c r="AD14366" s="31"/>
      <c r="AE14366" s="31"/>
      <c r="AF14366" s="31"/>
      <c r="AG14366" s="31"/>
      <c r="AH14366" s="31"/>
      <c r="AI14366" s="31"/>
      <c r="AJ14366" s="31"/>
      <c r="AK14366" s="31"/>
      <c r="AL14366" s="31"/>
      <c r="AO14366" s="376"/>
    </row>
    <row r="14367" spans="1:41" x14ac:dyDescent="0.25">
      <c r="A14367" s="44" t="s">
        <v>6537</v>
      </c>
      <c r="B14367" s="44" t="s">
        <v>2350</v>
      </c>
      <c r="C14367" s="45">
        <v>230105</v>
      </c>
      <c r="D14367" s="45" t="s">
        <v>11363</v>
      </c>
      <c r="E14367" s="45" t="s">
        <v>5265</v>
      </c>
      <c r="AO14367" s="376"/>
    </row>
    <row r="14368" spans="1:41" x14ac:dyDescent="0.25">
      <c r="A14368" s="44" t="s">
        <v>12735</v>
      </c>
      <c r="B14368" s="44" t="s">
        <v>3176</v>
      </c>
      <c r="C14368" s="45">
        <v>24010402</v>
      </c>
      <c r="D14368" s="45" t="s">
        <v>11363</v>
      </c>
      <c r="E14368" s="45" t="s">
        <v>9238</v>
      </c>
      <c r="AO14368" s="376"/>
    </row>
    <row r="14369" spans="1:41" x14ac:dyDescent="0.25">
      <c r="A14369" s="44" t="s">
        <v>12735</v>
      </c>
      <c r="B14369" s="44" t="s">
        <v>5129</v>
      </c>
      <c r="C14369" s="45">
        <v>25010502</v>
      </c>
      <c r="D14369" s="45" t="s">
        <v>11363</v>
      </c>
      <c r="E14369" s="45" t="s">
        <v>12551</v>
      </c>
      <c r="AO14369" s="376"/>
    </row>
    <row r="14370" spans="1:41" x14ac:dyDescent="0.3">
      <c r="A14370" s="333" t="s">
        <v>15415</v>
      </c>
      <c r="B14370" s="333" t="s">
        <v>4815</v>
      </c>
      <c r="C14370" s="125" t="s">
        <v>15581</v>
      </c>
      <c r="D14370" s="32" t="s">
        <v>20309</v>
      </c>
      <c r="E14370" s="125" t="s">
        <v>9839</v>
      </c>
      <c r="F14370" s="125" t="s">
        <v>1189</v>
      </c>
      <c r="G14370" s="125" t="s">
        <v>1190</v>
      </c>
      <c r="AO14370" s="376"/>
    </row>
    <row r="14371" spans="1:41" x14ac:dyDescent="0.25">
      <c r="A14371" s="44" t="s">
        <v>10681</v>
      </c>
      <c r="B14371" s="44" t="s">
        <v>9237</v>
      </c>
      <c r="C14371" s="45">
        <v>24010401</v>
      </c>
      <c r="D14371" s="45" t="s">
        <v>11363</v>
      </c>
      <c r="E14371" s="45" t="s">
        <v>9238</v>
      </c>
      <c r="AO14371" s="376"/>
    </row>
    <row r="14372" spans="1:41" x14ac:dyDescent="0.25">
      <c r="A14372" s="44" t="s">
        <v>10681</v>
      </c>
      <c r="B14372" s="44" t="s">
        <v>3176</v>
      </c>
      <c r="C14372" s="45">
        <v>24010402</v>
      </c>
      <c r="D14372" s="45" t="s">
        <v>11363</v>
      </c>
      <c r="E14372" s="45" t="s">
        <v>9238</v>
      </c>
      <c r="AO14372" s="376"/>
    </row>
    <row r="14373" spans="1:41" x14ac:dyDescent="0.25">
      <c r="A14373" s="262" t="s">
        <v>8607</v>
      </c>
      <c r="B14373" s="262" t="s">
        <v>8576</v>
      </c>
      <c r="C14373" s="263">
        <v>791202303007</v>
      </c>
      <c r="D14373" s="263" t="s">
        <v>6271</v>
      </c>
      <c r="E14373" s="264" t="s">
        <v>3157</v>
      </c>
      <c r="F14373" s="93"/>
      <c r="G14373" s="93"/>
      <c r="H14373" s="93"/>
      <c r="I14373" s="99"/>
      <c r="J14373" s="99"/>
      <c r="K14373" s="99"/>
      <c r="L14373" s="99"/>
      <c r="M14373" s="44"/>
      <c r="N14373" s="99"/>
      <c r="O14373" s="99"/>
      <c r="P14373" s="99"/>
      <c r="Q14373" s="99"/>
      <c r="R14373" s="99"/>
      <c r="S14373" s="99"/>
      <c r="T14373" s="99"/>
      <c r="U14373" s="99"/>
      <c r="V14373" s="99"/>
      <c r="W14373" s="99"/>
      <c r="X14373" s="99"/>
      <c r="Y14373" s="99"/>
      <c r="Z14373" s="99"/>
      <c r="AA14373" s="99"/>
      <c r="AB14373" s="99"/>
      <c r="AC14373" s="99"/>
      <c r="AD14373" s="99"/>
      <c r="AE14373" s="99"/>
      <c r="AF14373" s="99"/>
      <c r="AG14373" s="99"/>
      <c r="AH14373" s="31"/>
      <c r="AI14373" s="31"/>
      <c r="AJ14373" s="31"/>
      <c r="AK14373" s="31"/>
      <c r="AL14373" s="31"/>
      <c r="AO14373" s="376"/>
    </row>
    <row r="14374" spans="1:41" x14ac:dyDescent="0.25">
      <c r="A14374" s="44" t="s">
        <v>4573</v>
      </c>
      <c r="B14374" s="44" t="s">
        <v>4510</v>
      </c>
      <c r="C14374" s="45" t="s">
        <v>4574</v>
      </c>
      <c r="D14374" s="45" t="s">
        <v>11204</v>
      </c>
      <c r="E14374" s="45" t="s">
        <v>4125</v>
      </c>
      <c r="F14374" s="93"/>
      <c r="G14374" s="93"/>
      <c r="H14374" s="93"/>
      <c r="I14374" s="99"/>
      <c r="J14374" s="99"/>
      <c r="K14374" s="99"/>
      <c r="L14374" s="99"/>
      <c r="M14374" s="99"/>
      <c r="N14374" s="99"/>
      <c r="O14374" s="99"/>
      <c r="P14374" s="99"/>
      <c r="Q14374" s="99"/>
      <c r="R14374" s="99"/>
      <c r="S14374" s="99"/>
      <c r="T14374" s="99"/>
      <c r="U14374" s="99"/>
      <c r="V14374" s="99"/>
      <c r="W14374" s="99"/>
      <c r="X14374" s="99"/>
      <c r="Y14374" s="99"/>
      <c r="Z14374" s="99"/>
      <c r="AA14374" s="99"/>
      <c r="AB14374" s="99"/>
      <c r="AC14374" s="99"/>
      <c r="AD14374" s="99"/>
      <c r="AE14374" s="99"/>
      <c r="AF14374" s="99"/>
      <c r="AG14374" s="99"/>
      <c r="AH14374" s="31"/>
      <c r="AI14374" s="31"/>
      <c r="AJ14374" s="31"/>
      <c r="AK14374" s="31"/>
      <c r="AL14374" s="31"/>
      <c r="AO14374" s="376"/>
    </row>
    <row r="14375" spans="1:41" x14ac:dyDescent="0.25">
      <c r="A14375" s="44" t="s">
        <v>4573</v>
      </c>
      <c r="B14375" s="44" t="s">
        <v>11928</v>
      </c>
      <c r="C14375" s="45" t="s">
        <v>11930</v>
      </c>
      <c r="D14375" s="45" t="s">
        <v>11204</v>
      </c>
      <c r="E14375" s="45" t="s">
        <v>4826</v>
      </c>
      <c r="F14375" s="93"/>
      <c r="G14375" s="93"/>
      <c r="H14375" s="93"/>
      <c r="I14375" s="99"/>
      <c r="J14375" s="99"/>
      <c r="K14375" s="99"/>
      <c r="L14375" s="99"/>
      <c r="M14375" s="99"/>
      <c r="N14375" s="99"/>
      <c r="O14375" s="99"/>
      <c r="P14375" s="99"/>
      <c r="Q14375" s="99"/>
      <c r="R14375" s="99"/>
      <c r="S14375" s="99"/>
      <c r="T14375" s="99"/>
      <c r="U14375" s="99"/>
      <c r="V14375" s="99"/>
      <c r="W14375" s="99"/>
      <c r="X14375" s="99"/>
      <c r="Y14375" s="99"/>
      <c r="Z14375" s="99"/>
      <c r="AA14375" s="99"/>
      <c r="AB14375" s="99"/>
      <c r="AC14375" s="99"/>
      <c r="AD14375" s="99"/>
      <c r="AE14375" s="99"/>
      <c r="AF14375" s="99"/>
      <c r="AG14375" s="99"/>
      <c r="AH14375" s="31"/>
      <c r="AI14375" s="31"/>
      <c r="AJ14375" s="31"/>
      <c r="AK14375" s="31"/>
      <c r="AL14375" s="31"/>
      <c r="AO14375" s="376"/>
    </row>
    <row r="14376" spans="1:41" x14ac:dyDescent="0.25">
      <c r="A14376" s="44" t="s">
        <v>4573</v>
      </c>
      <c r="B14376" s="44" t="s">
        <v>11928</v>
      </c>
      <c r="C14376" s="45" t="s">
        <v>11930</v>
      </c>
      <c r="D14376" s="93" t="s">
        <v>17443</v>
      </c>
      <c r="E14376" s="45" t="s">
        <v>4826</v>
      </c>
      <c r="F14376" s="93"/>
      <c r="G14376" s="93"/>
      <c r="H14376" s="93"/>
      <c r="I14376" s="99"/>
      <c r="J14376" s="99"/>
      <c r="K14376" s="99"/>
      <c r="L14376" s="99"/>
      <c r="M14376" s="99"/>
      <c r="N14376" s="99"/>
      <c r="O14376" s="99"/>
      <c r="P14376" s="99"/>
      <c r="Q14376" s="99"/>
      <c r="R14376" s="99"/>
      <c r="S14376" s="99"/>
      <c r="T14376" s="99"/>
      <c r="U14376" s="99"/>
      <c r="V14376" s="99"/>
      <c r="W14376" s="99"/>
      <c r="X14376" s="99"/>
      <c r="Y14376" s="99"/>
      <c r="Z14376" s="99"/>
      <c r="AA14376" s="99"/>
      <c r="AB14376" s="99"/>
      <c r="AC14376" s="99"/>
      <c r="AD14376" s="99"/>
      <c r="AE14376" s="99"/>
      <c r="AF14376" s="99"/>
      <c r="AG14376" s="99"/>
      <c r="AH14376" s="31"/>
      <c r="AI14376" s="31"/>
      <c r="AJ14376" s="31"/>
      <c r="AK14376" s="31"/>
      <c r="AL14376" s="31"/>
      <c r="AO14376" s="376"/>
    </row>
    <row r="14377" spans="1:41" x14ac:dyDescent="0.25">
      <c r="A14377" s="44" t="s">
        <v>18213</v>
      </c>
      <c r="B14377" s="44" t="s">
        <v>5321</v>
      </c>
      <c r="C14377" s="45">
        <v>26010401</v>
      </c>
      <c r="D14377" s="45" t="s">
        <v>11363</v>
      </c>
      <c r="E14377" s="45" t="s">
        <v>17459</v>
      </c>
      <c r="AO14377" s="376"/>
    </row>
    <row r="14378" spans="1:41" x14ac:dyDescent="0.25">
      <c r="A14378" s="44" t="s">
        <v>18213</v>
      </c>
      <c r="B14378" s="44" t="s">
        <v>3176</v>
      </c>
      <c r="C14378" s="45">
        <v>26010402</v>
      </c>
      <c r="D14378" s="45" t="s">
        <v>11363</v>
      </c>
      <c r="E14378" s="45" t="s">
        <v>17459</v>
      </c>
      <c r="AO14378" s="376"/>
    </row>
    <row r="14379" spans="1:41" x14ac:dyDescent="0.25">
      <c r="A14379" s="44" t="s">
        <v>7535</v>
      </c>
      <c r="B14379" s="319" t="s">
        <v>19549</v>
      </c>
      <c r="C14379" s="318" t="s">
        <v>19797</v>
      </c>
      <c r="D14379" s="93" t="s">
        <v>19934</v>
      </c>
      <c r="E14379" s="320">
        <v>46934</v>
      </c>
      <c r="F14379" s="93"/>
      <c r="G14379" s="93"/>
      <c r="H14379" s="93"/>
      <c r="I14379" s="99"/>
      <c r="J14379" s="99"/>
      <c r="K14379" s="99"/>
      <c r="L14379" s="99"/>
      <c r="M14379" s="99"/>
      <c r="N14379" s="99"/>
      <c r="O14379" s="99"/>
      <c r="P14379" s="99"/>
      <c r="Q14379" s="99"/>
      <c r="R14379" s="99"/>
      <c r="S14379" s="99"/>
      <c r="T14379" s="99"/>
      <c r="U14379" s="99"/>
      <c r="V14379" s="99"/>
      <c r="W14379" s="99"/>
      <c r="X14379" s="99"/>
      <c r="Y14379" s="99"/>
      <c r="Z14379" s="99"/>
      <c r="AA14379" s="99"/>
      <c r="AB14379" s="99"/>
      <c r="AC14379" s="99"/>
      <c r="AD14379" s="99"/>
      <c r="AE14379" s="99"/>
      <c r="AF14379" s="99"/>
      <c r="AG14379" s="99"/>
      <c r="AH14379" s="31"/>
      <c r="AI14379" s="31"/>
      <c r="AJ14379" s="31"/>
      <c r="AK14379" s="31"/>
      <c r="AL14379" s="31"/>
      <c r="AO14379" s="376"/>
    </row>
    <row r="14380" spans="1:41" x14ac:dyDescent="0.25">
      <c r="A14380" s="44" t="s">
        <v>7535</v>
      </c>
      <c r="B14380" s="44" t="s">
        <v>289</v>
      </c>
      <c r="C14380" s="45" t="s">
        <v>4576</v>
      </c>
      <c r="D14380" s="45" t="s">
        <v>11204</v>
      </c>
      <c r="E14380" s="45" t="s">
        <v>4125</v>
      </c>
      <c r="F14380" s="93"/>
      <c r="G14380" s="93"/>
      <c r="H14380" s="93"/>
      <c r="I14380" s="99"/>
      <c r="J14380" s="99"/>
      <c r="K14380" s="99"/>
      <c r="L14380" s="99"/>
      <c r="M14380" s="99"/>
      <c r="N14380" s="99"/>
      <c r="O14380" s="99"/>
      <c r="P14380" s="99"/>
      <c r="Q14380" s="99"/>
      <c r="R14380" s="99"/>
      <c r="S14380" s="99"/>
      <c r="T14380" s="99"/>
      <c r="U14380" s="99"/>
      <c r="V14380" s="99"/>
      <c r="W14380" s="99"/>
      <c r="X14380" s="99"/>
      <c r="Y14380" s="99"/>
      <c r="Z14380" s="99"/>
      <c r="AA14380" s="99"/>
      <c r="AB14380" s="99"/>
      <c r="AC14380" s="99"/>
      <c r="AD14380" s="99"/>
      <c r="AE14380" s="99"/>
      <c r="AF14380" s="99"/>
      <c r="AG14380" s="99"/>
      <c r="AH14380" s="31"/>
      <c r="AI14380" s="31"/>
      <c r="AJ14380" s="31"/>
      <c r="AK14380" s="31"/>
      <c r="AL14380" s="31"/>
      <c r="AO14380" s="376"/>
    </row>
    <row r="14381" spans="1:41" x14ac:dyDescent="0.25">
      <c r="A14381" s="44" t="s">
        <v>7535</v>
      </c>
      <c r="B14381" s="44" t="s">
        <v>11928</v>
      </c>
      <c r="C14381" s="45" t="s">
        <v>11931</v>
      </c>
      <c r="D14381" s="45" t="s">
        <v>11204</v>
      </c>
      <c r="E14381" s="45" t="s">
        <v>4826</v>
      </c>
      <c r="F14381" s="93"/>
      <c r="G14381" s="93"/>
      <c r="H14381" s="93"/>
      <c r="I14381" s="99"/>
      <c r="J14381" s="99"/>
      <c r="K14381" s="99"/>
      <c r="L14381" s="99"/>
      <c r="M14381" s="99"/>
      <c r="N14381" s="99"/>
      <c r="O14381" s="99"/>
      <c r="P14381" s="99"/>
      <c r="Q14381" s="99"/>
      <c r="R14381" s="99"/>
      <c r="S14381" s="99"/>
      <c r="T14381" s="99"/>
      <c r="U14381" s="99"/>
      <c r="V14381" s="99"/>
      <c r="W14381" s="99"/>
      <c r="X14381" s="99"/>
      <c r="Y14381" s="99"/>
      <c r="Z14381" s="99"/>
      <c r="AA14381" s="99"/>
      <c r="AB14381" s="99"/>
      <c r="AC14381" s="99"/>
      <c r="AD14381" s="99"/>
      <c r="AE14381" s="99"/>
      <c r="AF14381" s="99"/>
      <c r="AG14381" s="99"/>
      <c r="AH14381" s="31"/>
      <c r="AI14381" s="31"/>
      <c r="AJ14381" s="31"/>
      <c r="AK14381" s="31"/>
      <c r="AL14381" s="31"/>
      <c r="AO14381" s="376"/>
    </row>
    <row r="14382" spans="1:41" x14ac:dyDescent="0.25">
      <c r="A14382" s="44" t="s">
        <v>7535</v>
      </c>
      <c r="B14382" s="44" t="s">
        <v>11928</v>
      </c>
      <c r="C14382" s="45" t="s">
        <v>11931</v>
      </c>
      <c r="D14382" s="93" t="s">
        <v>17443</v>
      </c>
      <c r="E14382" s="45" t="s">
        <v>4826</v>
      </c>
      <c r="F14382" s="93"/>
      <c r="G14382" s="93"/>
      <c r="H14382" s="93"/>
      <c r="I14382" s="99"/>
      <c r="J14382" s="99"/>
      <c r="K14382" s="99"/>
      <c r="L14382" s="99"/>
      <c r="M14382" s="99"/>
      <c r="N14382" s="99"/>
      <c r="O14382" s="99"/>
      <c r="P14382" s="99"/>
      <c r="Q14382" s="99"/>
      <c r="R14382" s="99"/>
      <c r="S14382" s="99"/>
      <c r="T14382" s="99"/>
      <c r="U14382" s="99"/>
      <c r="V14382" s="99"/>
      <c r="W14382" s="99"/>
      <c r="X14382" s="99"/>
      <c r="Y14382" s="99"/>
      <c r="Z14382" s="99"/>
      <c r="AA14382" s="99"/>
      <c r="AB14382" s="99"/>
      <c r="AC14382" s="99"/>
      <c r="AD14382" s="99"/>
      <c r="AE14382" s="99"/>
      <c r="AF14382" s="99"/>
      <c r="AG14382" s="99"/>
      <c r="AH14382" s="31"/>
      <c r="AI14382" s="31"/>
      <c r="AJ14382" s="31"/>
      <c r="AK14382" s="31"/>
      <c r="AL14382" s="31"/>
      <c r="AO14382" s="376"/>
    </row>
    <row r="14383" spans="1:41" x14ac:dyDescent="0.25">
      <c r="A14383" s="253" t="s">
        <v>8117</v>
      </c>
      <c r="B14383" s="253" t="s">
        <v>8118</v>
      </c>
      <c r="C14383" s="167" t="s">
        <v>8119</v>
      </c>
      <c r="D14383" s="167" t="s">
        <v>1741</v>
      </c>
      <c r="E14383" s="66">
        <v>45894</v>
      </c>
      <c r="F14383" s="93"/>
      <c r="G14383" s="93"/>
      <c r="H14383" s="93" t="s">
        <v>1335</v>
      </c>
      <c r="I14383" s="99"/>
      <c r="J14383" s="99"/>
      <c r="K14383" s="99"/>
      <c r="L14383" s="99"/>
      <c r="M14383" s="44"/>
      <c r="N14383" s="99"/>
      <c r="O14383" s="99"/>
      <c r="P14383" s="99"/>
      <c r="Q14383" s="99"/>
      <c r="R14383" s="99"/>
      <c r="S14383" s="99"/>
      <c r="T14383" s="99"/>
      <c r="U14383" s="99"/>
      <c r="V14383" s="99"/>
      <c r="W14383" s="99"/>
      <c r="X14383" s="99"/>
      <c r="Y14383" s="99"/>
      <c r="Z14383" s="99"/>
      <c r="AA14383" s="99"/>
      <c r="AB14383" s="99"/>
      <c r="AC14383" s="99"/>
      <c r="AD14383" s="99"/>
      <c r="AE14383" s="99"/>
      <c r="AF14383" s="99"/>
      <c r="AG14383" s="99"/>
      <c r="AH14383" s="31"/>
      <c r="AI14383" s="31"/>
      <c r="AJ14383" s="31"/>
      <c r="AK14383" s="31"/>
      <c r="AL14383" s="31"/>
      <c r="AO14383" s="376"/>
    </row>
    <row r="14384" spans="1:41" x14ac:dyDescent="0.25">
      <c r="A14384" s="44" t="s">
        <v>19419</v>
      </c>
      <c r="B14384" s="319" t="s">
        <v>19510</v>
      </c>
      <c r="C14384" s="318" t="s">
        <v>19798</v>
      </c>
      <c r="D14384" s="93" t="s">
        <v>19934</v>
      </c>
      <c r="E14384" s="320">
        <v>46387</v>
      </c>
      <c r="F14384" s="93"/>
      <c r="G14384" s="93"/>
      <c r="H14384" s="93"/>
      <c r="I14384" s="99"/>
      <c r="J14384" s="99"/>
      <c r="K14384" s="99"/>
      <c r="L14384" s="99"/>
      <c r="M14384" s="99"/>
      <c r="N14384" s="99"/>
      <c r="O14384" s="99"/>
      <c r="P14384" s="99"/>
      <c r="Q14384" s="99"/>
      <c r="R14384" s="99"/>
      <c r="S14384" s="99"/>
      <c r="T14384" s="99"/>
      <c r="U14384" s="99"/>
      <c r="V14384" s="99"/>
      <c r="W14384" s="99"/>
      <c r="X14384" s="99"/>
      <c r="Y14384" s="99"/>
      <c r="Z14384" s="99"/>
      <c r="AA14384" s="99"/>
      <c r="AB14384" s="99"/>
      <c r="AC14384" s="99"/>
      <c r="AD14384" s="99"/>
      <c r="AE14384" s="99"/>
      <c r="AF14384" s="99"/>
      <c r="AG14384" s="99"/>
      <c r="AH14384" s="31"/>
      <c r="AI14384" s="31"/>
      <c r="AJ14384" s="31"/>
      <c r="AK14384" s="31"/>
      <c r="AL14384" s="31"/>
      <c r="AO14384" s="376"/>
    </row>
    <row r="14385" spans="1:41" x14ac:dyDescent="0.3">
      <c r="A14385" s="333" t="s">
        <v>18728</v>
      </c>
      <c r="B14385" s="333" t="s">
        <v>4815</v>
      </c>
      <c r="C14385" s="125" t="s">
        <v>15581</v>
      </c>
      <c r="D14385" s="32" t="s">
        <v>20309</v>
      </c>
      <c r="E14385" s="125" t="s">
        <v>9839</v>
      </c>
      <c r="F14385" s="125" t="s">
        <v>1189</v>
      </c>
      <c r="G14385" s="125" t="s">
        <v>1189</v>
      </c>
      <c r="AO14385" s="376"/>
    </row>
    <row r="14386" spans="1:41" x14ac:dyDescent="0.25">
      <c r="A14386" s="44" t="s">
        <v>18884</v>
      </c>
      <c r="B14386" s="44" t="s">
        <v>21417</v>
      </c>
      <c r="C14386" s="45" t="s">
        <v>3993</v>
      </c>
      <c r="D14386" s="45" t="s">
        <v>21447</v>
      </c>
      <c r="E14386" s="46">
        <v>46387</v>
      </c>
      <c r="AO14386" s="376"/>
    </row>
    <row r="14387" spans="1:41" x14ac:dyDescent="0.3">
      <c r="A14387" s="333" t="s">
        <v>6864</v>
      </c>
      <c r="B14387" s="333" t="s">
        <v>8044</v>
      </c>
      <c r="C14387" s="125" t="s">
        <v>8045</v>
      </c>
      <c r="D14387" s="32" t="s">
        <v>20309</v>
      </c>
      <c r="E14387" s="125" t="s">
        <v>7871</v>
      </c>
      <c r="F14387" s="125" t="s">
        <v>1189</v>
      </c>
      <c r="G14387" s="125" t="s">
        <v>1190</v>
      </c>
      <c r="AO14387" s="376"/>
    </row>
    <row r="14388" spans="1:41" x14ac:dyDescent="0.3">
      <c r="A14388" s="333" t="s">
        <v>6864</v>
      </c>
      <c r="B14388" s="333" t="s">
        <v>1167</v>
      </c>
      <c r="C14388" s="125" t="s">
        <v>17236</v>
      </c>
      <c r="D14388" s="32" t="s">
        <v>20309</v>
      </c>
      <c r="E14388" s="125" t="s">
        <v>8292</v>
      </c>
      <c r="F14388" s="125" t="s">
        <v>1189</v>
      </c>
      <c r="G14388" s="125" t="s">
        <v>1190</v>
      </c>
      <c r="AO14388" s="376"/>
    </row>
    <row r="14389" spans="1:41" x14ac:dyDescent="0.25">
      <c r="A14389" s="44" t="s">
        <v>21842</v>
      </c>
      <c r="B14389" s="44" t="s">
        <v>925</v>
      </c>
      <c r="C14389" s="45">
        <v>260601</v>
      </c>
      <c r="D14389" s="45" t="s">
        <v>11363</v>
      </c>
      <c r="E14389" s="45" t="s">
        <v>17341</v>
      </c>
      <c r="AO14389" s="376"/>
    </row>
    <row r="14390" spans="1:41" x14ac:dyDescent="0.25">
      <c r="A14390" s="44" t="s">
        <v>2141</v>
      </c>
      <c r="B14390" s="44" t="s">
        <v>12149</v>
      </c>
      <c r="C14390" s="45">
        <v>32.229999999999997</v>
      </c>
      <c r="D14390" s="45" t="s">
        <v>12549</v>
      </c>
      <c r="E14390" s="46">
        <v>46934</v>
      </c>
      <c r="F14390" s="45"/>
      <c r="G14390" s="93"/>
      <c r="H14390" s="93"/>
      <c r="I14390" s="99"/>
      <c r="J14390" s="99"/>
      <c r="K14390" s="99"/>
      <c r="L14390" s="99"/>
      <c r="M14390" s="99"/>
      <c r="N14390" s="99"/>
      <c r="O14390" s="99"/>
      <c r="P14390" s="99"/>
      <c r="Q14390" s="99"/>
      <c r="R14390" s="99"/>
      <c r="S14390" s="99"/>
      <c r="T14390" s="99"/>
      <c r="U14390" s="99"/>
      <c r="V14390" s="99"/>
      <c r="W14390" s="99"/>
      <c r="X14390" s="99"/>
      <c r="Y14390" s="99"/>
      <c r="Z14390" s="99"/>
      <c r="AA14390" s="99"/>
      <c r="AB14390" s="99"/>
      <c r="AC14390" s="99"/>
      <c r="AD14390" s="99"/>
      <c r="AE14390" s="99"/>
      <c r="AF14390" s="99"/>
      <c r="AG14390" s="99"/>
      <c r="AH14390" s="31"/>
      <c r="AI14390" s="31"/>
      <c r="AJ14390" s="31"/>
      <c r="AK14390" s="31"/>
      <c r="AL14390" s="31"/>
      <c r="AO14390" s="376"/>
    </row>
    <row r="14391" spans="1:41" x14ac:dyDescent="0.25">
      <c r="A14391" s="44" t="s">
        <v>2141</v>
      </c>
      <c r="B14391" s="44" t="s">
        <v>5321</v>
      </c>
      <c r="C14391" s="45">
        <v>23010401</v>
      </c>
      <c r="D14391" s="45" t="s">
        <v>11363</v>
      </c>
      <c r="E14391" s="45" t="s">
        <v>5322</v>
      </c>
      <c r="AO14391" s="376"/>
    </row>
    <row r="14392" spans="1:41" x14ac:dyDescent="0.25">
      <c r="A14392" s="44" t="s">
        <v>2141</v>
      </c>
      <c r="B14392" s="44" t="s">
        <v>3176</v>
      </c>
      <c r="C14392" s="45">
        <v>23010402</v>
      </c>
      <c r="D14392" s="45" t="s">
        <v>11363</v>
      </c>
      <c r="E14392" s="45" t="s">
        <v>5322</v>
      </c>
      <c r="AO14392" s="376"/>
    </row>
    <row r="14393" spans="1:41" x14ac:dyDescent="0.25">
      <c r="A14393" s="44" t="s">
        <v>2141</v>
      </c>
      <c r="B14393" s="44" t="s">
        <v>199</v>
      </c>
      <c r="C14393" s="45">
        <v>241001</v>
      </c>
      <c r="D14393" s="45" t="s">
        <v>11363</v>
      </c>
      <c r="E14393" s="45" t="s">
        <v>5332</v>
      </c>
      <c r="AO14393" s="376"/>
    </row>
    <row r="14394" spans="1:41" x14ac:dyDescent="0.25">
      <c r="A14394" s="44" t="s">
        <v>3931</v>
      </c>
      <c r="B14394" s="44" t="s">
        <v>21421</v>
      </c>
      <c r="C14394" s="45" t="s">
        <v>21184</v>
      </c>
      <c r="D14394" s="45" t="s">
        <v>21447</v>
      </c>
      <c r="E14394" s="46">
        <v>46630</v>
      </c>
      <c r="AO14394" s="376"/>
    </row>
    <row r="14395" spans="1:41" x14ac:dyDescent="0.25">
      <c r="A14395" s="44" t="s">
        <v>15921</v>
      </c>
      <c r="B14395" s="44" t="s">
        <v>5204</v>
      </c>
      <c r="C14395" s="45">
        <v>250302</v>
      </c>
      <c r="D14395" s="45" t="s">
        <v>11363</v>
      </c>
      <c r="E14395" s="45" t="s">
        <v>5265</v>
      </c>
      <c r="AO14395" s="376"/>
    </row>
    <row r="14396" spans="1:41" x14ac:dyDescent="0.25">
      <c r="A14396" s="258" t="s">
        <v>5770</v>
      </c>
      <c r="B14396" s="99" t="s">
        <v>5761</v>
      </c>
      <c r="C14396" s="93" t="s">
        <v>10082</v>
      </c>
      <c r="D14396" s="94" t="s">
        <v>1201</v>
      </c>
      <c r="E14396" s="94">
        <v>46342</v>
      </c>
      <c r="F14396" s="93"/>
      <c r="G14396" s="93"/>
      <c r="H14396" s="93"/>
      <c r="I14396" s="99"/>
      <c r="J14396" s="99"/>
      <c r="K14396" s="99"/>
      <c r="L14396" s="99"/>
      <c r="M14396" s="44"/>
      <c r="N14396" s="99"/>
      <c r="O14396" s="99"/>
      <c r="P14396" s="99"/>
      <c r="Q14396" s="99"/>
      <c r="R14396" s="99"/>
      <c r="S14396" s="99"/>
      <c r="T14396" s="99"/>
      <c r="U14396" s="99"/>
      <c r="V14396" s="99"/>
      <c r="W14396" s="99"/>
      <c r="X14396" s="99"/>
      <c r="Y14396" s="99"/>
      <c r="Z14396" s="99"/>
      <c r="AA14396" s="99"/>
      <c r="AB14396" s="99"/>
      <c r="AC14396" s="99"/>
      <c r="AD14396" s="99"/>
      <c r="AE14396" s="99"/>
      <c r="AF14396" s="99"/>
      <c r="AG14396" s="99"/>
      <c r="AH14396" s="31"/>
      <c r="AI14396" s="31"/>
      <c r="AJ14396" s="31"/>
      <c r="AK14396" s="31"/>
      <c r="AL14396" s="31"/>
      <c r="AO14396" s="376"/>
    </row>
    <row r="14397" spans="1:41" x14ac:dyDescent="0.25">
      <c r="A14397" s="44" t="s">
        <v>11835</v>
      </c>
      <c r="B14397" s="44" t="s">
        <v>15104</v>
      </c>
      <c r="C14397" s="45" t="s">
        <v>11836</v>
      </c>
      <c r="D14397" s="367" t="s">
        <v>3696</v>
      </c>
      <c r="E14397" s="328">
        <f>DATE(2028,11,14)</f>
        <v>47071</v>
      </c>
      <c r="F14397" s="32"/>
      <c r="G14397" s="32"/>
      <c r="H14397" s="32"/>
      <c r="I14397" s="31"/>
      <c r="J14397" s="31"/>
      <c r="K14397" s="31"/>
      <c r="L14397" s="31"/>
      <c r="M14397" s="31"/>
      <c r="N14397" s="31"/>
      <c r="O14397" s="31"/>
      <c r="P14397" s="31"/>
      <c r="Q14397" s="31"/>
      <c r="R14397" s="31"/>
      <c r="S14397" s="31"/>
      <c r="T14397" s="31"/>
      <c r="U14397" s="31"/>
      <c r="V14397" s="31"/>
      <c r="W14397" s="31"/>
      <c r="X14397" s="31"/>
      <c r="Y14397" s="31"/>
      <c r="Z14397" s="31"/>
      <c r="AA14397" s="31"/>
      <c r="AB14397" s="31"/>
      <c r="AC14397" s="31"/>
      <c r="AD14397" s="31"/>
      <c r="AE14397" s="31"/>
      <c r="AF14397" s="31"/>
      <c r="AG14397" s="31"/>
      <c r="AH14397" s="31"/>
      <c r="AI14397" s="31"/>
      <c r="AJ14397" s="31"/>
      <c r="AK14397" s="31"/>
      <c r="AL14397" s="31"/>
      <c r="AO14397" s="376"/>
    </row>
    <row r="14398" spans="1:41" x14ac:dyDescent="0.25">
      <c r="A14398" s="44" t="s">
        <v>9516</v>
      </c>
      <c r="B14398" s="92" t="s">
        <v>9602</v>
      </c>
      <c r="C14398" s="77" t="s">
        <v>9336</v>
      </c>
      <c r="D14398" s="93" t="s">
        <v>9601</v>
      </c>
      <c r="E14398" s="94">
        <v>46568</v>
      </c>
      <c r="F14398" s="93"/>
      <c r="G14398" s="93"/>
      <c r="H14398" s="93"/>
      <c r="I14398" s="99"/>
      <c r="J14398" s="99"/>
      <c r="K14398" s="99"/>
      <c r="L14398" s="99"/>
      <c r="M14398" s="44"/>
      <c r="N14398" s="99"/>
      <c r="O14398" s="99"/>
      <c r="P14398" s="99"/>
      <c r="Q14398" s="99"/>
      <c r="R14398" s="99"/>
      <c r="S14398" s="99"/>
      <c r="T14398" s="99"/>
      <c r="U14398" s="99"/>
      <c r="V14398" s="99"/>
      <c r="W14398" s="99"/>
      <c r="X14398" s="99"/>
      <c r="Y14398" s="99"/>
      <c r="Z14398" s="99"/>
      <c r="AA14398" s="99"/>
      <c r="AB14398" s="99"/>
      <c r="AC14398" s="99"/>
      <c r="AD14398" s="99"/>
      <c r="AE14398" s="99"/>
      <c r="AF14398" s="99"/>
      <c r="AG14398" s="99"/>
      <c r="AH14398" s="31"/>
      <c r="AI14398" s="31"/>
      <c r="AJ14398" s="31"/>
      <c r="AK14398" s="31"/>
      <c r="AL14398" s="31"/>
      <c r="AO14398" s="376"/>
    </row>
    <row r="14399" spans="1:41" x14ac:dyDescent="0.25">
      <c r="A14399" s="91" t="s">
        <v>9516</v>
      </c>
      <c r="B14399" s="92" t="s">
        <v>19284</v>
      </c>
      <c r="C14399" s="93" t="s">
        <v>19285</v>
      </c>
      <c r="D14399" s="93" t="s">
        <v>1201</v>
      </c>
      <c r="E14399" s="94">
        <v>46582</v>
      </c>
      <c r="F14399" s="93"/>
      <c r="G14399" s="93"/>
      <c r="H14399" s="93"/>
      <c r="I14399" s="99"/>
      <c r="J14399" s="99"/>
      <c r="K14399" s="99"/>
      <c r="L14399" s="99"/>
      <c r="M14399" s="99"/>
      <c r="N14399" s="99"/>
      <c r="O14399" s="99"/>
      <c r="P14399" s="99"/>
      <c r="Q14399" s="99"/>
      <c r="R14399" s="99"/>
      <c r="S14399" s="99"/>
      <c r="T14399" s="99"/>
      <c r="U14399" s="99"/>
      <c r="V14399" s="99"/>
      <c r="W14399" s="99"/>
      <c r="X14399" s="99"/>
      <c r="Y14399" s="99"/>
      <c r="Z14399" s="99"/>
      <c r="AA14399" s="99"/>
      <c r="AB14399" s="99"/>
      <c r="AC14399" s="99"/>
      <c r="AD14399" s="99"/>
      <c r="AE14399" s="99"/>
      <c r="AF14399" s="99"/>
      <c r="AG14399" s="99"/>
      <c r="AH14399" s="31"/>
      <c r="AI14399" s="31"/>
      <c r="AJ14399" s="31"/>
      <c r="AK14399" s="31"/>
      <c r="AL14399" s="31"/>
      <c r="AO14399" s="376"/>
    </row>
    <row r="14400" spans="1:41" x14ac:dyDescent="0.25">
      <c r="A14400" s="44" t="s">
        <v>21843</v>
      </c>
      <c r="B14400" s="44" t="s">
        <v>7764</v>
      </c>
      <c r="C14400" s="45">
        <v>260604</v>
      </c>
      <c r="D14400" s="45" t="s">
        <v>11363</v>
      </c>
      <c r="E14400" s="45" t="s">
        <v>9840</v>
      </c>
      <c r="AO14400" s="376"/>
    </row>
    <row r="14401" spans="1:41" x14ac:dyDescent="0.25">
      <c r="A14401" s="44" t="s">
        <v>14054</v>
      </c>
      <c r="B14401" s="44" t="s">
        <v>14051</v>
      </c>
      <c r="C14401" s="45" t="s">
        <v>14055</v>
      </c>
      <c r="D14401" s="45" t="s">
        <v>11204</v>
      </c>
      <c r="E14401" s="45" t="s">
        <v>6714</v>
      </c>
      <c r="F14401" s="93"/>
      <c r="G14401" s="93"/>
      <c r="H14401" s="93"/>
      <c r="I14401" s="99"/>
      <c r="J14401" s="99"/>
      <c r="K14401" s="99"/>
      <c r="L14401" s="99"/>
      <c r="M14401" s="99"/>
      <c r="N14401" s="99"/>
      <c r="O14401" s="99"/>
      <c r="P14401" s="99"/>
      <c r="Q14401" s="99"/>
      <c r="R14401" s="99"/>
      <c r="S14401" s="99"/>
      <c r="T14401" s="99"/>
      <c r="U14401" s="99"/>
      <c r="V14401" s="99"/>
      <c r="W14401" s="99"/>
      <c r="X14401" s="99"/>
      <c r="Y14401" s="99"/>
      <c r="Z14401" s="99"/>
      <c r="AA14401" s="99"/>
      <c r="AB14401" s="99"/>
      <c r="AC14401" s="99"/>
      <c r="AD14401" s="99"/>
      <c r="AE14401" s="99"/>
      <c r="AF14401" s="99"/>
      <c r="AG14401" s="99"/>
      <c r="AH14401" s="31"/>
      <c r="AI14401" s="31"/>
      <c r="AJ14401" s="31"/>
      <c r="AK14401" s="31"/>
      <c r="AL14401" s="31"/>
      <c r="AO14401" s="376"/>
    </row>
    <row r="14402" spans="1:41" x14ac:dyDescent="0.25">
      <c r="A14402" s="44" t="s">
        <v>14054</v>
      </c>
      <c r="B14402" s="44" t="s">
        <v>14051</v>
      </c>
      <c r="C14402" s="45" t="s">
        <v>14055</v>
      </c>
      <c r="D14402" s="93" t="s">
        <v>17443</v>
      </c>
      <c r="E14402" s="45" t="s">
        <v>6714</v>
      </c>
      <c r="F14402" s="93"/>
      <c r="G14402" s="93"/>
      <c r="H14402" s="93"/>
      <c r="I14402" s="99"/>
      <c r="J14402" s="99"/>
      <c r="K14402" s="99"/>
      <c r="L14402" s="99"/>
      <c r="M14402" s="99"/>
      <c r="N14402" s="99"/>
      <c r="O14402" s="99"/>
      <c r="P14402" s="99"/>
      <c r="Q14402" s="99"/>
      <c r="R14402" s="99"/>
      <c r="S14402" s="99"/>
      <c r="T14402" s="99"/>
      <c r="U14402" s="99"/>
      <c r="V14402" s="99"/>
      <c r="W14402" s="99"/>
      <c r="X14402" s="99"/>
      <c r="Y14402" s="99"/>
      <c r="Z14402" s="99"/>
      <c r="AA14402" s="99"/>
      <c r="AB14402" s="99"/>
      <c r="AC14402" s="99"/>
      <c r="AD14402" s="99"/>
      <c r="AE14402" s="99"/>
      <c r="AF14402" s="99"/>
      <c r="AG14402" s="99"/>
      <c r="AH14402" s="31"/>
      <c r="AI14402" s="31"/>
      <c r="AJ14402" s="31"/>
      <c r="AK14402" s="31"/>
      <c r="AL14402" s="31"/>
      <c r="AO14402" s="376"/>
    </row>
    <row r="14403" spans="1:41" x14ac:dyDescent="0.25">
      <c r="A14403" s="44" t="s">
        <v>7135</v>
      </c>
      <c r="B14403" s="44" t="s">
        <v>20674</v>
      </c>
      <c r="C14403" s="45" t="s">
        <v>20771</v>
      </c>
      <c r="D14403" s="32" t="s">
        <v>5559</v>
      </c>
      <c r="E14403" s="45" t="s">
        <v>20878</v>
      </c>
      <c r="F14403" s="32"/>
      <c r="G14403" s="32"/>
      <c r="H14403" s="32"/>
      <c r="I14403" s="31"/>
      <c r="J14403" s="31"/>
      <c r="K14403" s="31"/>
      <c r="L14403" s="31"/>
      <c r="M14403" s="31"/>
      <c r="N14403" s="31"/>
      <c r="O14403" s="31"/>
      <c r="P14403" s="31"/>
      <c r="Q14403" s="31"/>
      <c r="R14403" s="31"/>
      <c r="S14403" s="31"/>
      <c r="T14403" s="31"/>
      <c r="U14403" s="31"/>
      <c r="V14403" s="31"/>
      <c r="W14403" s="31"/>
      <c r="X14403" s="31"/>
      <c r="Y14403" s="31"/>
      <c r="Z14403" s="31"/>
      <c r="AA14403" s="31"/>
      <c r="AB14403" s="31"/>
      <c r="AC14403" s="31"/>
      <c r="AD14403" s="31"/>
      <c r="AE14403" s="31"/>
      <c r="AF14403" s="31"/>
      <c r="AG14403" s="31"/>
      <c r="AH14403" s="31"/>
      <c r="AI14403" s="31"/>
      <c r="AJ14403" s="31"/>
      <c r="AK14403" s="31"/>
      <c r="AL14403" s="31"/>
      <c r="AO14403" s="376"/>
    </row>
    <row r="14404" spans="1:41" x14ac:dyDescent="0.25">
      <c r="A14404" s="99" t="s">
        <v>7135</v>
      </c>
      <c r="B14404" s="92" t="s">
        <v>2683</v>
      </c>
      <c r="C14404" s="93" t="s">
        <v>10083</v>
      </c>
      <c r="D14404" s="93" t="s">
        <v>1201</v>
      </c>
      <c r="E14404" s="94">
        <v>46590</v>
      </c>
      <c r="F14404" s="93"/>
      <c r="G14404" s="93"/>
      <c r="H14404" s="93"/>
      <c r="I14404" s="99"/>
      <c r="J14404" s="99"/>
      <c r="K14404" s="99"/>
      <c r="L14404" s="99"/>
      <c r="M14404" s="44"/>
      <c r="N14404" s="99"/>
      <c r="O14404" s="99"/>
      <c r="P14404" s="99"/>
      <c r="Q14404" s="99"/>
      <c r="R14404" s="99"/>
      <c r="S14404" s="99"/>
      <c r="T14404" s="99"/>
      <c r="U14404" s="99"/>
      <c r="V14404" s="99"/>
      <c r="W14404" s="99"/>
      <c r="X14404" s="99"/>
      <c r="Y14404" s="99"/>
      <c r="Z14404" s="99"/>
      <c r="AA14404" s="99"/>
      <c r="AB14404" s="99"/>
      <c r="AC14404" s="99"/>
      <c r="AD14404" s="99"/>
      <c r="AE14404" s="99"/>
      <c r="AF14404" s="99"/>
      <c r="AG14404" s="99"/>
      <c r="AH14404" s="31"/>
      <c r="AI14404" s="31"/>
      <c r="AJ14404" s="31"/>
      <c r="AK14404" s="31"/>
      <c r="AL14404" s="31"/>
      <c r="AO14404" s="376"/>
    </row>
    <row r="14405" spans="1:41" x14ac:dyDescent="0.25">
      <c r="A14405" s="44" t="s">
        <v>7135</v>
      </c>
      <c r="B14405" s="44" t="s">
        <v>10348</v>
      </c>
      <c r="C14405" s="45">
        <v>240501</v>
      </c>
      <c r="D14405" s="45" t="s">
        <v>11363</v>
      </c>
      <c r="E14405" s="45" t="s">
        <v>10349</v>
      </c>
      <c r="AO14405" s="376"/>
    </row>
    <row r="14406" spans="1:41" x14ac:dyDescent="0.25">
      <c r="A14406" s="44" t="s">
        <v>7135</v>
      </c>
      <c r="B14406" s="44" t="s">
        <v>7763</v>
      </c>
      <c r="C14406" s="45">
        <v>260401</v>
      </c>
      <c r="D14406" s="45" t="s">
        <v>11363</v>
      </c>
      <c r="E14406" s="45" t="s">
        <v>11152</v>
      </c>
      <c r="AO14406" s="376"/>
    </row>
    <row r="14407" spans="1:41" x14ac:dyDescent="0.25">
      <c r="A14407" s="44" t="s">
        <v>7326</v>
      </c>
      <c r="B14407" s="92" t="s">
        <v>9602</v>
      </c>
      <c r="C14407" s="45" t="s">
        <v>9334</v>
      </c>
      <c r="D14407" s="93" t="s">
        <v>9601</v>
      </c>
      <c r="E14407" s="94">
        <v>46568</v>
      </c>
      <c r="F14407" s="93"/>
      <c r="G14407" s="93"/>
      <c r="H14407" s="93"/>
      <c r="I14407" s="99"/>
      <c r="J14407" s="99"/>
      <c r="K14407" s="99"/>
      <c r="L14407" s="99"/>
      <c r="M14407" s="44"/>
      <c r="N14407" s="99"/>
      <c r="O14407" s="99"/>
      <c r="P14407" s="99"/>
      <c r="Q14407" s="99"/>
      <c r="R14407" s="99"/>
      <c r="S14407" s="99"/>
      <c r="T14407" s="99"/>
      <c r="U14407" s="99"/>
      <c r="V14407" s="99"/>
      <c r="W14407" s="99"/>
      <c r="X14407" s="99"/>
      <c r="Y14407" s="99"/>
      <c r="Z14407" s="99"/>
      <c r="AA14407" s="99"/>
      <c r="AB14407" s="99"/>
      <c r="AC14407" s="99"/>
      <c r="AD14407" s="99"/>
      <c r="AE14407" s="99"/>
      <c r="AF14407" s="99"/>
      <c r="AG14407" s="99"/>
      <c r="AH14407" s="31"/>
      <c r="AI14407" s="31"/>
      <c r="AJ14407" s="31"/>
      <c r="AK14407" s="31"/>
      <c r="AL14407" s="31"/>
      <c r="AO14407" s="376"/>
    </row>
    <row r="14408" spans="1:41" x14ac:dyDescent="0.25">
      <c r="A14408" s="44" t="s">
        <v>7326</v>
      </c>
      <c r="B14408" s="44" t="s">
        <v>12092</v>
      </c>
      <c r="C14408" s="45">
        <v>7.25</v>
      </c>
      <c r="D14408" s="45" t="s">
        <v>12549</v>
      </c>
      <c r="E14408" s="46">
        <v>47422</v>
      </c>
      <c r="F14408" s="45"/>
      <c r="G14408" s="93"/>
      <c r="H14408" s="93"/>
      <c r="I14408" s="99"/>
      <c r="J14408" s="99"/>
      <c r="K14408" s="99"/>
      <c r="L14408" s="99"/>
      <c r="M14408" s="99"/>
      <c r="N14408" s="99"/>
      <c r="O14408" s="99"/>
      <c r="P14408" s="99"/>
      <c r="Q14408" s="99"/>
      <c r="R14408" s="99"/>
      <c r="S14408" s="99"/>
      <c r="T14408" s="99"/>
      <c r="U14408" s="99"/>
      <c r="V14408" s="99"/>
      <c r="W14408" s="99"/>
      <c r="X14408" s="99"/>
      <c r="Y14408" s="99"/>
      <c r="Z14408" s="99"/>
      <c r="AA14408" s="99"/>
      <c r="AB14408" s="99"/>
      <c r="AC14408" s="99"/>
      <c r="AD14408" s="99"/>
      <c r="AE14408" s="99"/>
      <c r="AF14408" s="99"/>
      <c r="AG14408" s="99"/>
      <c r="AH14408" s="31"/>
      <c r="AI14408" s="31"/>
      <c r="AJ14408" s="31"/>
      <c r="AK14408" s="31"/>
      <c r="AL14408" s="31"/>
      <c r="AO14408" s="376"/>
    </row>
    <row r="14409" spans="1:41" x14ac:dyDescent="0.25">
      <c r="A14409" s="44" t="s">
        <v>7326</v>
      </c>
      <c r="B14409" s="44" t="s">
        <v>12105</v>
      </c>
      <c r="C14409" s="45">
        <v>39.25</v>
      </c>
      <c r="D14409" s="45" t="s">
        <v>12549</v>
      </c>
      <c r="E14409" s="46">
        <v>47514</v>
      </c>
      <c r="F14409" s="45"/>
      <c r="G14409" s="93"/>
      <c r="H14409" s="93"/>
      <c r="I14409" s="99"/>
      <c r="J14409" s="99"/>
      <c r="K14409" s="99"/>
      <c r="L14409" s="99"/>
      <c r="M14409" s="99"/>
      <c r="N14409" s="99"/>
      <c r="O14409" s="99"/>
      <c r="P14409" s="99"/>
      <c r="Q14409" s="99"/>
      <c r="R14409" s="99"/>
      <c r="S14409" s="99"/>
      <c r="T14409" s="99"/>
      <c r="U14409" s="99"/>
      <c r="V14409" s="99"/>
      <c r="W14409" s="99"/>
      <c r="X14409" s="99"/>
      <c r="Y14409" s="99"/>
      <c r="Z14409" s="99"/>
      <c r="AA14409" s="99"/>
      <c r="AB14409" s="99"/>
      <c r="AC14409" s="99"/>
      <c r="AD14409" s="99"/>
      <c r="AE14409" s="99"/>
      <c r="AF14409" s="99"/>
      <c r="AG14409" s="99"/>
      <c r="AH14409" s="31"/>
      <c r="AI14409" s="31"/>
      <c r="AJ14409" s="31"/>
      <c r="AK14409" s="31"/>
      <c r="AL14409" s="31"/>
      <c r="AO14409" s="376"/>
    </row>
    <row r="14410" spans="1:41" x14ac:dyDescent="0.25">
      <c r="A14410" s="44" t="s">
        <v>7326</v>
      </c>
      <c r="B14410" s="44" t="s">
        <v>1877</v>
      </c>
      <c r="C14410" s="45" t="s">
        <v>10299</v>
      </c>
      <c r="D14410" s="46" t="s">
        <v>21328</v>
      </c>
      <c r="E14410" s="46">
        <v>46599</v>
      </c>
      <c r="AO14410" s="376"/>
    </row>
    <row r="14411" spans="1:41" x14ac:dyDescent="0.25">
      <c r="A14411" s="44" t="s">
        <v>7326</v>
      </c>
      <c r="B14411" s="44" t="s">
        <v>148</v>
      </c>
      <c r="C14411" s="45" t="s">
        <v>9968</v>
      </c>
      <c r="D14411" s="46" t="s">
        <v>21328</v>
      </c>
      <c r="E14411" s="46">
        <v>46493</v>
      </c>
      <c r="AO14411" s="376"/>
    </row>
    <row r="14412" spans="1:41" x14ac:dyDescent="0.25">
      <c r="A14412" s="91" t="s">
        <v>7326</v>
      </c>
      <c r="B14412" s="92" t="s">
        <v>19284</v>
      </c>
      <c r="C14412" s="93" t="s">
        <v>19285</v>
      </c>
      <c r="D14412" s="93" t="s">
        <v>1201</v>
      </c>
      <c r="E14412" s="94">
        <v>46582</v>
      </c>
      <c r="F14412" s="93"/>
      <c r="G14412" s="93"/>
      <c r="H14412" s="93"/>
      <c r="I14412" s="99"/>
      <c r="J14412" s="99"/>
      <c r="K14412" s="99"/>
      <c r="L14412" s="99"/>
      <c r="M14412" s="99"/>
      <c r="N14412" s="99"/>
      <c r="O14412" s="99"/>
      <c r="P14412" s="99"/>
      <c r="Q14412" s="99"/>
      <c r="R14412" s="99"/>
      <c r="S14412" s="99"/>
      <c r="T14412" s="99"/>
      <c r="U14412" s="99"/>
      <c r="V14412" s="99"/>
      <c r="W14412" s="99"/>
      <c r="X14412" s="99"/>
      <c r="Y14412" s="99"/>
      <c r="Z14412" s="99"/>
      <c r="AA14412" s="99"/>
      <c r="AB14412" s="99"/>
      <c r="AC14412" s="99"/>
      <c r="AD14412" s="99"/>
      <c r="AE14412" s="99"/>
      <c r="AF14412" s="99"/>
      <c r="AG14412" s="99"/>
      <c r="AH14412" s="31"/>
      <c r="AI14412" s="31"/>
      <c r="AJ14412" s="31"/>
      <c r="AK14412" s="31"/>
      <c r="AL14412" s="31"/>
      <c r="AO14412" s="376"/>
    </row>
    <row r="14413" spans="1:41" x14ac:dyDescent="0.25">
      <c r="A14413" s="44" t="s">
        <v>13680</v>
      </c>
      <c r="B14413" s="44" t="s">
        <v>12102</v>
      </c>
      <c r="C14413" s="45">
        <v>21.25</v>
      </c>
      <c r="D14413" s="45" t="s">
        <v>12549</v>
      </c>
      <c r="E14413" s="46">
        <v>47664</v>
      </c>
      <c r="F14413" s="45"/>
      <c r="G14413" s="93"/>
      <c r="H14413" s="93"/>
      <c r="I14413" s="99"/>
      <c r="J14413" s="99"/>
      <c r="K14413" s="99"/>
      <c r="L14413" s="99"/>
      <c r="M14413" s="99"/>
      <c r="N14413" s="99"/>
      <c r="O14413" s="99"/>
      <c r="P14413" s="99"/>
      <c r="Q14413" s="99"/>
      <c r="R14413" s="99"/>
      <c r="S14413" s="99"/>
      <c r="T14413" s="99"/>
      <c r="U14413" s="99"/>
      <c r="V14413" s="99"/>
      <c r="W14413" s="99"/>
      <c r="X14413" s="99"/>
      <c r="Y14413" s="99"/>
      <c r="Z14413" s="99"/>
      <c r="AA14413" s="99"/>
      <c r="AB14413" s="99"/>
      <c r="AC14413" s="99"/>
      <c r="AD14413" s="99"/>
      <c r="AE14413" s="99"/>
      <c r="AF14413" s="99"/>
      <c r="AG14413" s="99"/>
      <c r="AH14413" s="31"/>
      <c r="AI14413" s="31"/>
      <c r="AJ14413" s="31"/>
      <c r="AK14413" s="31"/>
      <c r="AL14413" s="31"/>
      <c r="AO14413" s="376"/>
    </row>
    <row r="14414" spans="1:41" x14ac:dyDescent="0.25">
      <c r="A14414" s="44" t="s">
        <v>2632</v>
      </c>
      <c r="B14414" s="44" t="s">
        <v>21397</v>
      </c>
      <c r="C14414" s="45" t="s">
        <v>15289</v>
      </c>
      <c r="D14414" s="45" t="s">
        <v>21447</v>
      </c>
      <c r="E14414" s="46">
        <v>46599</v>
      </c>
      <c r="AO14414" s="376"/>
    </row>
    <row r="14415" spans="1:41" x14ac:dyDescent="0.25">
      <c r="A14415" s="44" t="s">
        <v>18214</v>
      </c>
      <c r="B14415" s="44" t="s">
        <v>8340</v>
      </c>
      <c r="C14415" s="45">
        <v>231001</v>
      </c>
      <c r="D14415" s="45" t="s">
        <v>11363</v>
      </c>
      <c r="E14415" s="45" t="s">
        <v>2538</v>
      </c>
      <c r="AO14415" s="376"/>
    </row>
    <row r="14416" spans="1:41" x14ac:dyDescent="0.25">
      <c r="A14416" s="44" t="s">
        <v>18215</v>
      </c>
      <c r="B14416" s="44" t="s">
        <v>5321</v>
      </c>
      <c r="C14416" s="45">
        <v>23010401</v>
      </c>
      <c r="D14416" s="45" t="s">
        <v>11363</v>
      </c>
      <c r="E14416" s="45" t="s">
        <v>5322</v>
      </c>
      <c r="AO14416" s="376"/>
    </row>
    <row r="14417" spans="1:41" x14ac:dyDescent="0.25">
      <c r="A14417" s="44" t="s">
        <v>18215</v>
      </c>
      <c r="B14417" s="44" t="s">
        <v>3176</v>
      </c>
      <c r="C14417" s="45">
        <v>23010402</v>
      </c>
      <c r="D14417" s="45" t="s">
        <v>11363</v>
      </c>
      <c r="E14417" s="45" t="s">
        <v>5322</v>
      </c>
      <c r="AO14417" s="376"/>
    </row>
    <row r="14418" spans="1:41" x14ac:dyDescent="0.25">
      <c r="A14418" s="44" t="s">
        <v>2330</v>
      </c>
      <c r="B14418" s="44" t="s">
        <v>7763</v>
      </c>
      <c r="C14418" s="45">
        <v>260401</v>
      </c>
      <c r="D14418" s="45" t="s">
        <v>11363</v>
      </c>
      <c r="E14418" s="45" t="s">
        <v>11152</v>
      </c>
      <c r="AO14418" s="376"/>
    </row>
    <row r="14419" spans="1:41" x14ac:dyDescent="0.25">
      <c r="A14419" s="44" t="s">
        <v>3467</v>
      </c>
      <c r="B14419" s="44" t="s">
        <v>1877</v>
      </c>
      <c r="C14419" s="45" t="s">
        <v>10300</v>
      </c>
      <c r="D14419" s="46" t="s">
        <v>21328</v>
      </c>
      <c r="E14419" s="46">
        <v>46599</v>
      </c>
      <c r="AO14419" s="376"/>
    </row>
    <row r="14420" spans="1:41" x14ac:dyDescent="0.25">
      <c r="A14420" s="44" t="s">
        <v>3467</v>
      </c>
      <c r="B14420" s="44" t="s">
        <v>13415</v>
      </c>
      <c r="C14420" s="45" t="s">
        <v>13456</v>
      </c>
      <c r="D14420" s="46" t="s">
        <v>21328</v>
      </c>
      <c r="E14420" s="46">
        <v>46493</v>
      </c>
      <c r="AO14420" s="376"/>
    </row>
    <row r="14421" spans="1:41" x14ac:dyDescent="0.3">
      <c r="A14421" s="333" t="s">
        <v>16224</v>
      </c>
      <c r="B14421" s="333" t="s">
        <v>4810</v>
      </c>
      <c r="C14421" s="125" t="s">
        <v>16155</v>
      </c>
      <c r="D14421" s="32" t="s">
        <v>20309</v>
      </c>
      <c r="E14421" s="125" t="s">
        <v>4972</v>
      </c>
      <c r="F14421" s="125" t="s">
        <v>1190</v>
      </c>
      <c r="G14421" s="125" t="s">
        <v>1190</v>
      </c>
      <c r="AO14421" s="376"/>
    </row>
    <row r="14422" spans="1:41" x14ac:dyDescent="0.3">
      <c r="A14422" s="333" t="s">
        <v>11084</v>
      </c>
      <c r="B14422" s="333" t="s">
        <v>11377</v>
      </c>
      <c r="C14422" s="125" t="s">
        <v>11214</v>
      </c>
      <c r="D14422" s="32" t="s">
        <v>20309</v>
      </c>
      <c r="E14422" s="125" t="s">
        <v>4966</v>
      </c>
      <c r="F14422" s="125" t="s">
        <v>1189</v>
      </c>
      <c r="G14422" s="125" t="s">
        <v>1190</v>
      </c>
      <c r="AO14422" s="376"/>
    </row>
    <row r="14423" spans="1:41" x14ac:dyDescent="0.25">
      <c r="A14423" s="57" t="s">
        <v>3647</v>
      </c>
      <c r="B14423" s="92" t="s">
        <v>3682</v>
      </c>
      <c r="C14423" s="93" t="s">
        <v>19106</v>
      </c>
      <c r="D14423" s="93" t="s">
        <v>3681</v>
      </c>
      <c r="E14423" s="94">
        <v>48029</v>
      </c>
      <c r="F14423" s="93"/>
      <c r="G14423" s="93"/>
      <c r="H14423" s="93"/>
      <c r="I14423" s="99"/>
      <c r="J14423" s="99"/>
      <c r="K14423" s="99"/>
      <c r="L14423" s="99"/>
      <c r="M14423" s="44"/>
      <c r="N14423" s="99"/>
      <c r="O14423" s="99"/>
      <c r="P14423" s="99"/>
      <c r="Q14423" s="99"/>
      <c r="R14423" s="99"/>
      <c r="S14423" s="99"/>
      <c r="T14423" s="99"/>
      <c r="U14423" s="99"/>
      <c r="V14423" s="99"/>
      <c r="W14423" s="99"/>
      <c r="X14423" s="99"/>
      <c r="Y14423" s="99"/>
      <c r="Z14423" s="99"/>
      <c r="AA14423" s="99"/>
      <c r="AB14423" s="99"/>
      <c r="AC14423" s="99"/>
      <c r="AD14423" s="99"/>
      <c r="AE14423" s="99"/>
      <c r="AF14423" s="99"/>
      <c r="AG14423" s="99"/>
      <c r="AH14423" s="31"/>
      <c r="AI14423" s="31"/>
      <c r="AJ14423" s="31"/>
      <c r="AK14423" s="31"/>
      <c r="AL14423" s="31"/>
      <c r="AO14423" s="376"/>
    </row>
    <row r="14424" spans="1:41" x14ac:dyDescent="0.25">
      <c r="A14424" s="44" t="s">
        <v>497</v>
      </c>
      <c r="B14424" s="44" t="s">
        <v>21385</v>
      </c>
      <c r="C14424" s="45" t="s">
        <v>8134</v>
      </c>
      <c r="D14424" s="45" t="s">
        <v>21447</v>
      </c>
      <c r="E14424" s="46">
        <v>46477</v>
      </c>
      <c r="AO14424" s="376"/>
    </row>
    <row r="14425" spans="1:41" x14ac:dyDescent="0.25">
      <c r="A14425" s="44" t="s">
        <v>16494</v>
      </c>
      <c r="B14425" s="44" t="s">
        <v>21362</v>
      </c>
      <c r="C14425" s="45" t="s">
        <v>16468</v>
      </c>
      <c r="D14425" s="45" t="s">
        <v>21447</v>
      </c>
      <c r="E14425" s="46">
        <v>46752</v>
      </c>
      <c r="AO14425" s="376"/>
    </row>
    <row r="14426" spans="1:41" x14ac:dyDescent="0.25">
      <c r="A14426" s="44" t="s">
        <v>290</v>
      </c>
      <c r="B14426" s="44" t="s">
        <v>289</v>
      </c>
      <c r="C14426" s="45" t="s">
        <v>3986</v>
      </c>
      <c r="D14426" s="45" t="s">
        <v>11204</v>
      </c>
      <c r="E14426" s="45" t="s">
        <v>4125</v>
      </c>
      <c r="F14426" s="93"/>
      <c r="G14426" s="93"/>
      <c r="H14426" s="93"/>
      <c r="I14426" s="99"/>
      <c r="J14426" s="99"/>
      <c r="K14426" s="99"/>
      <c r="L14426" s="99"/>
      <c r="M14426" s="99"/>
      <c r="N14426" s="99"/>
      <c r="O14426" s="99"/>
      <c r="P14426" s="99"/>
      <c r="Q14426" s="99"/>
      <c r="R14426" s="99"/>
      <c r="S14426" s="99"/>
      <c r="T14426" s="99"/>
      <c r="U14426" s="99"/>
      <c r="V14426" s="99"/>
      <c r="W14426" s="99"/>
      <c r="X14426" s="99"/>
      <c r="Y14426" s="99"/>
      <c r="Z14426" s="99"/>
      <c r="AA14426" s="99"/>
      <c r="AB14426" s="99"/>
      <c r="AC14426" s="99"/>
      <c r="AD14426" s="99"/>
      <c r="AE14426" s="99"/>
      <c r="AF14426" s="99"/>
      <c r="AG14426" s="99"/>
      <c r="AH14426" s="31"/>
      <c r="AI14426" s="31"/>
      <c r="AJ14426" s="31"/>
      <c r="AK14426" s="31"/>
      <c r="AL14426" s="31"/>
      <c r="AO14426" s="376"/>
    </row>
    <row r="14427" spans="1:41" x14ac:dyDescent="0.25">
      <c r="A14427" s="44" t="s">
        <v>290</v>
      </c>
      <c r="B14427" s="44" t="s">
        <v>7427</v>
      </c>
      <c r="C14427" s="45" t="s">
        <v>6726</v>
      </c>
      <c r="D14427" s="45" t="s">
        <v>11204</v>
      </c>
      <c r="E14427" s="45" t="s">
        <v>4823</v>
      </c>
      <c r="F14427" s="93"/>
      <c r="G14427" s="93"/>
      <c r="H14427" s="93"/>
      <c r="I14427" s="99"/>
      <c r="J14427" s="99"/>
      <c r="K14427" s="99"/>
      <c r="L14427" s="99"/>
      <c r="M14427" s="99"/>
      <c r="N14427" s="99"/>
      <c r="O14427" s="99"/>
      <c r="P14427" s="99"/>
      <c r="Q14427" s="99"/>
      <c r="R14427" s="99"/>
      <c r="S14427" s="99"/>
      <c r="T14427" s="99"/>
      <c r="U14427" s="99"/>
      <c r="V14427" s="99"/>
      <c r="W14427" s="99"/>
      <c r="X14427" s="99"/>
      <c r="Y14427" s="99"/>
      <c r="Z14427" s="99"/>
      <c r="AA14427" s="99"/>
      <c r="AB14427" s="99"/>
      <c r="AC14427" s="99"/>
      <c r="AD14427" s="99"/>
      <c r="AE14427" s="99"/>
      <c r="AF14427" s="99"/>
      <c r="AG14427" s="99"/>
      <c r="AH14427" s="31"/>
      <c r="AI14427" s="31"/>
      <c r="AJ14427" s="31"/>
      <c r="AK14427" s="31"/>
      <c r="AL14427" s="31"/>
      <c r="AO14427" s="376"/>
    </row>
    <row r="14428" spans="1:41" x14ac:dyDescent="0.25">
      <c r="A14428" s="44" t="s">
        <v>290</v>
      </c>
      <c r="B14428" s="44" t="s">
        <v>11928</v>
      </c>
      <c r="C14428" s="45" t="s">
        <v>11933</v>
      </c>
      <c r="D14428" s="45" t="s">
        <v>11204</v>
      </c>
      <c r="E14428" s="45" t="s">
        <v>4826</v>
      </c>
      <c r="F14428" s="93"/>
      <c r="G14428" s="93"/>
      <c r="H14428" s="93"/>
      <c r="I14428" s="99"/>
      <c r="J14428" s="99"/>
      <c r="K14428" s="99"/>
      <c r="L14428" s="99"/>
      <c r="M14428" s="99"/>
      <c r="N14428" s="99"/>
      <c r="O14428" s="99"/>
      <c r="P14428" s="99"/>
      <c r="Q14428" s="99"/>
      <c r="R14428" s="99"/>
      <c r="S14428" s="99"/>
      <c r="T14428" s="99"/>
      <c r="U14428" s="99"/>
      <c r="V14428" s="99"/>
      <c r="W14428" s="99"/>
      <c r="X14428" s="99"/>
      <c r="Y14428" s="99"/>
      <c r="Z14428" s="99"/>
      <c r="AA14428" s="99"/>
      <c r="AB14428" s="99"/>
      <c r="AC14428" s="99"/>
      <c r="AD14428" s="99"/>
      <c r="AE14428" s="99"/>
      <c r="AF14428" s="99"/>
      <c r="AG14428" s="99"/>
      <c r="AH14428" s="31"/>
      <c r="AI14428" s="31"/>
      <c r="AJ14428" s="31"/>
      <c r="AK14428" s="31"/>
      <c r="AL14428" s="31"/>
      <c r="AO14428" s="376"/>
    </row>
    <row r="14429" spans="1:41" x14ac:dyDescent="0.25">
      <c r="A14429" s="44" t="s">
        <v>290</v>
      </c>
      <c r="B14429" s="44" t="s">
        <v>11928</v>
      </c>
      <c r="C14429" s="45" t="s">
        <v>11933</v>
      </c>
      <c r="D14429" s="93" t="s">
        <v>17443</v>
      </c>
      <c r="E14429" s="45" t="s">
        <v>4826</v>
      </c>
      <c r="F14429" s="93"/>
      <c r="G14429" s="93"/>
      <c r="H14429" s="93"/>
      <c r="I14429" s="99"/>
      <c r="J14429" s="99"/>
      <c r="K14429" s="99"/>
      <c r="L14429" s="99"/>
      <c r="M14429" s="99"/>
      <c r="N14429" s="99"/>
      <c r="O14429" s="99"/>
      <c r="P14429" s="99"/>
      <c r="Q14429" s="99"/>
      <c r="R14429" s="99"/>
      <c r="S14429" s="99"/>
      <c r="T14429" s="99"/>
      <c r="U14429" s="99"/>
      <c r="V14429" s="99"/>
      <c r="W14429" s="99"/>
      <c r="X14429" s="99"/>
      <c r="Y14429" s="99"/>
      <c r="Z14429" s="99"/>
      <c r="AA14429" s="99"/>
      <c r="AB14429" s="99"/>
      <c r="AC14429" s="99"/>
      <c r="AD14429" s="99"/>
      <c r="AE14429" s="99"/>
      <c r="AF14429" s="99"/>
      <c r="AG14429" s="99"/>
      <c r="AH14429" s="31"/>
      <c r="AI14429" s="31"/>
      <c r="AJ14429" s="31"/>
      <c r="AK14429" s="31"/>
      <c r="AL14429" s="31"/>
      <c r="AO14429" s="376"/>
    </row>
    <row r="14430" spans="1:41" x14ac:dyDescent="0.25">
      <c r="A14430" s="44" t="s">
        <v>290</v>
      </c>
      <c r="B14430" s="44" t="s">
        <v>7427</v>
      </c>
      <c r="C14430" s="45" t="s">
        <v>6726</v>
      </c>
      <c r="D14430" s="45" t="s">
        <v>9895</v>
      </c>
      <c r="E14430" s="45" t="s">
        <v>4823</v>
      </c>
      <c r="F14430" s="93"/>
      <c r="G14430" s="93"/>
      <c r="H14430" s="93"/>
      <c r="I14430" s="99"/>
      <c r="J14430" s="99"/>
      <c r="K14430" s="99"/>
      <c r="L14430" s="99"/>
      <c r="M14430" s="44"/>
      <c r="N14430" s="99"/>
      <c r="O14430" s="99"/>
      <c r="P14430" s="99"/>
      <c r="Q14430" s="99"/>
      <c r="R14430" s="99"/>
      <c r="S14430" s="99"/>
      <c r="T14430" s="99"/>
      <c r="U14430" s="99"/>
      <c r="V14430" s="99"/>
      <c r="W14430" s="99"/>
      <c r="X14430" s="99"/>
      <c r="Y14430" s="99"/>
      <c r="Z14430" s="99"/>
      <c r="AA14430" s="99"/>
      <c r="AB14430" s="99"/>
      <c r="AC14430" s="99"/>
      <c r="AD14430" s="99"/>
      <c r="AE14430" s="99"/>
      <c r="AF14430" s="99"/>
      <c r="AG14430" s="99"/>
      <c r="AH14430" s="31"/>
      <c r="AI14430" s="31"/>
      <c r="AJ14430" s="31"/>
      <c r="AK14430" s="31"/>
      <c r="AL14430" s="31"/>
      <c r="AO14430" s="376"/>
    </row>
    <row r="14431" spans="1:41" x14ac:dyDescent="0.25">
      <c r="A14431" s="44" t="s">
        <v>8932</v>
      </c>
      <c r="B14431" s="44" t="s">
        <v>15105</v>
      </c>
      <c r="C14431" s="45" t="s">
        <v>9174</v>
      </c>
      <c r="D14431" s="367" t="s">
        <v>3696</v>
      </c>
      <c r="E14431" s="328">
        <f>DATE(2028,1,15)</f>
        <v>46767</v>
      </c>
      <c r="F14431" s="32"/>
      <c r="G14431" s="32"/>
      <c r="H14431" s="32"/>
      <c r="I14431" s="31"/>
      <c r="J14431" s="31"/>
      <c r="K14431" s="31"/>
      <c r="L14431" s="31"/>
      <c r="M14431" s="31"/>
      <c r="N14431" s="31"/>
      <c r="O14431" s="31"/>
      <c r="P14431" s="31"/>
      <c r="Q14431" s="31"/>
      <c r="R14431" s="31"/>
      <c r="S14431" s="31"/>
      <c r="T14431" s="31"/>
      <c r="U14431" s="31"/>
      <c r="V14431" s="31"/>
      <c r="W14431" s="31"/>
      <c r="X14431" s="31"/>
      <c r="Y14431" s="31"/>
      <c r="Z14431" s="31"/>
      <c r="AA14431" s="31"/>
      <c r="AB14431" s="31"/>
      <c r="AC14431" s="31"/>
      <c r="AD14431" s="31"/>
      <c r="AE14431" s="31"/>
      <c r="AF14431" s="31"/>
      <c r="AG14431" s="31"/>
      <c r="AH14431" s="31"/>
      <c r="AI14431" s="31"/>
      <c r="AJ14431" s="31"/>
      <c r="AK14431" s="31"/>
      <c r="AL14431" s="31"/>
      <c r="AO14431" s="376"/>
    </row>
    <row r="14432" spans="1:41" x14ac:dyDescent="0.25">
      <c r="A14432" s="44" t="s">
        <v>20657</v>
      </c>
      <c r="B14432" s="44" t="s">
        <v>20652</v>
      </c>
      <c r="C14432" s="45" t="s">
        <v>20755</v>
      </c>
      <c r="D14432" s="32" t="s">
        <v>5559</v>
      </c>
      <c r="E14432" s="45" t="s">
        <v>20873</v>
      </c>
      <c r="F14432" s="32"/>
      <c r="G14432" s="32"/>
      <c r="H14432" s="32"/>
      <c r="I14432" s="31"/>
      <c r="J14432" s="31"/>
      <c r="K14432" s="31"/>
      <c r="L14432" s="31"/>
      <c r="M14432" s="31"/>
      <c r="N14432" s="31"/>
      <c r="O14432" s="31"/>
      <c r="P14432" s="31"/>
      <c r="Q14432" s="31"/>
      <c r="R14432" s="31"/>
      <c r="S14432" s="31"/>
      <c r="T14432" s="31"/>
      <c r="U14432" s="31"/>
      <c r="V14432" s="31"/>
      <c r="W14432" s="31"/>
      <c r="X14432" s="31"/>
      <c r="Y14432" s="31"/>
      <c r="Z14432" s="31"/>
      <c r="AA14432" s="31"/>
      <c r="AB14432" s="31"/>
      <c r="AC14432" s="31"/>
      <c r="AD14432" s="31"/>
      <c r="AE14432" s="31"/>
      <c r="AF14432" s="31"/>
      <c r="AG14432" s="31"/>
      <c r="AH14432" s="31"/>
      <c r="AI14432" s="31"/>
      <c r="AJ14432" s="31"/>
      <c r="AK14432" s="31"/>
      <c r="AL14432" s="31"/>
      <c r="AO14432" s="376"/>
    </row>
    <row r="14433" spans="1:41" x14ac:dyDescent="0.25">
      <c r="A14433" s="44" t="s">
        <v>8933</v>
      </c>
      <c r="B14433" s="44" t="s">
        <v>15106</v>
      </c>
      <c r="C14433" s="45" t="s">
        <v>9175</v>
      </c>
      <c r="D14433" s="367" t="s">
        <v>3696</v>
      </c>
      <c r="E14433" s="328">
        <f>DATE(2027,8,9)</f>
        <v>46608</v>
      </c>
      <c r="F14433" s="32"/>
      <c r="G14433" s="32"/>
      <c r="H14433" s="32"/>
      <c r="I14433" s="31"/>
      <c r="J14433" s="31"/>
      <c r="K14433" s="31"/>
      <c r="L14433" s="31"/>
      <c r="M14433" s="31"/>
      <c r="N14433" s="31"/>
      <c r="O14433" s="31"/>
      <c r="P14433" s="31"/>
      <c r="Q14433" s="31"/>
      <c r="R14433" s="31"/>
      <c r="S14433" s="31"/>
      <c r="T14433" s="31"/>
      <c r="U14433" s="31"/>
      <c r="V14433" s="31"/>
      <c r="W14433" s="31"/>
      <c r="X14433" s="31"/>
      <c r="Y14433" s="31"/>
      <c r="Z14433" s="31"/>
      <c r="AA14433" s="31"/>
      <c r="AB14433" s="31"/>
      <c r="AC14433" s="31"/>
      <c r="AD14433" s="31"/>
      <c r="AE14433" s="31"/>
      <c r="AF14433" s="31"/>
      <c r="AG14433" s="31"/>
      <c r="AH14433" s="31"/>
      <c r="AI14433" s="31"/>
      <c r="AJ14433" s="31"/>
      <c r="AK14433" s="31"/>
      <c r="AL14433" s="31"/>
      <c r="AO14433" s="376"/>
    </row>
    <row r="14434" spans="1:41" x14ac:dyDescent="0.25">
      <c r="A14434" s="44" t="s">
        <v>5354</v>
      </c>
      <c r="B14434" s="44" t="s">
        <v>932</v>
      </c>
      <c r="C14434" s="45">
        <v>220104</v>
      </c>
      <c r="D14434" s="45" t="s">
        <v>11363</v>
      </c>
      <c r="E14434" s="45" t="s">
        <v>5139</v>
      </c>
      <c r="AO14434" s="376"/>
    </row>
    <row r="14435" spans="1:41" x14ac:dyDescent="0.25">
      <c r="A14435" s="44" t="s">
        <v>5354</v>
      </c>
      <c r="B14435" s="44" t="s">
        <v>3051</v>
      </c>
      <c r="C14435" s="45">
        <v>23100202</v>
      </c>
      <c r="D14435" s="45" t="s">
        <v>11363</v>
      </c>
      <c r="E14435" s="45" t="s">
        <v>2538</v>
      </c>
      <c r="AO14435" s="376"/>
    </row>
    <row r="14436" spans="1:41" x14ac:dyDescent="0.25">
      <c r="A14436" s="44" t="s">
        <v>5354</v>
      </c>
      <c r="B14436" s="44" t="s">
        <v>17529</v>
      </c>
      <c r="C14436" s="45">
        <v>24120301</v>
      </c>
      <c r="D14436" s="45" t="s">
        <v>11363</v>
      </c>
      <c r="E14436" s="45" t="s">
        <v>12554</v>
      </c>
      <c r="AO14436" s="376"/>
    </row>
    <row r="14437" spans="1:41" x14ac:dyDescent="0.25">
      <c r="A14437" s="44" t="s">
        <v>5354</v>
      </c>
      <c r="B14437" s="44" t="s">
        <v>3054</v>
      </c>
      <c r="C14437" s="45">
        <v>24120302</v>
      </c>
      <c r="D14437" s="45" t="s">
        <v>11363</v>
      </c>
      <c r="E14437" s="45" t="s">
        <v>12554</v>
      </c>
      <c r="AO14437" s="376"/>
    </row>
    <row r="14438" spans="1:41" x14ac:dyDescent="0.25">
      <c r="A14438" s="44" t="s">
        <v>5354</v>
      </c>
      <c r="B14438" s="44" t="s">
        <v>17452</v>
      </c>
      <c r="C14438" s="45">
        <v>25010501</v>
      </c>
      <c r="D14438" s="45" t="s">
        <v>11363</v>
      </c>
      <c r="E14438" s="45" t="s">
        <v>12551</v>
      </c>
      <c r="AO14438" s="376"/>
    </row>
    <row r="14439" spans="1:41" x14ac:dyDescent="0.25">
      <c r="A14439" s="44" t="s">
        <v>5354</v>
      </c>
      <c r="B14439" s="44" t="s">
        <v>5129</v>
      </c>
      <c r="C14439" s="45">
        <v>25010502</v>
      </c>
      <c r="D14439" s="45" t="s">
        <v>11363</v>
      </c>
      <c r="E14439" s="45" t="s">
        <v>12551</v>
      </c>
      <c r="AO14439" s="376"/>
    </row>
    <row r="14440" spans="1:41" x14ac:dyDescent="0.25">
      <c r="A14440" s="44" t="s">
        <v>5354</v>
      </c>
      <c r="B14440" s="44" t="s">
        <v>8347</v>
      </c>
      <c r="C14440" s="45">
        <v>23100201</v>
      </c>
      <c r="D14440" s="45" t="s">
        <v>11363</v>
      </c>
      <c r="E14440" s="45" t="s">
        <v>2538</v>
      </c>
      <c r="AO14440" s="376"/>
    </row>
    <row r="14441" spans="1:41" x14ac:dyDescent="0.25">
      <c r="A14441" s="44" t="s">
        <v>5354</v>
      </c>
      <c r="B14441" s="44" t="s">
        <v>17488</v>
      </c>
      <c r="C14441" s="45">
        <v>25020101</v>
      </c>
      <c r="D14441" s="45" t="s">
        <v>11363</v>
      </c>
      <c r="E14441" s="45" t="s">
        <v>9238</v>
      </c>
      <c r="AO14441" s="376"/>
    </row>
    <row r="14442" spans="1:41" x14ac:dyDescent="0.25">
      <c r="A14442" s="44" t="s">
        <v>5354</v>
      </c>
      <c r="B14442" s="44" t="s">
        <v>3047</v>
      </c>
      <c r="C14442" s="45">
        <v>25020102</v>
      </c>
      <c r="D14442" s="45" t="s">
        <v>11363</v>
      </c>
      <c r="E14442" s="45" t="s">
        <v>9238</v>
      </c>
      <c r="AO14442" s="376"/>
    </row>
    <row r="14443" spans="1:41" x14ac:dyDescent="0.25">
      <c r="A14443" s="44" t="s">
        <v>5354</v>
      </c>
      <c r="B14443" s="44" t="s">
        <v>5321</v>
      </c>
      <c r="C14443" s="45">
        <v>25010401</v>
      </c>
      <c r="D14443" s="45" t="s">
        <v>11363</v>
      </c>
      <c r="E14443" s="45" t="s">
        <v>12564</v>
      </c>
      <c r="AO14443" s="376"/>
    </row>
    <row r="14444" spans="1:41" x14ac:dyDescent="0.25">
      <c r="A14444" s="44" t="s">
        <v>5354</v>
      </c>
      <c r="B14444" s="44" t="s">
        <v>3176</v>
      </c>
      <c r="C14444" s="45">
        <v>25010402</v>
      </c>
      <c r="D14444" s="45" t="s">
        <v>11363</v>
      </c>
      <c r="E14444" s="45" t="s">
        <v>12564</v>
      </c>
      <c r="AO14444" s="376"/>
    </row>
    <row r="14445" spans="1:41" x14ac:dyDescent="0.25">
      <c r="A14445" s="44" t="s">
        <v>21844</v>
      </c>
      <c r="B14445" s="44" t="s">
        <v>936</v>
      </c>
      <c r="C14445" s="45">
        <v>260703</v>
      </c>
      <c r="D14445" s="45" t="s">
        <v>11363</v>
      </c>
      <c r="E14445" s="45" t="s">
        <v>11150</v>
      </c>
      <c r="AO14445" s="376"/>
    </row>
    <row r="14446" spans="1:41" x14ac:dyDescent="0.3">
      <c r="A14446" s="333" t="s">
        <v>11505</v>
      </c>
      <c r="B14446" s="333" t="s">
        <v>11377</v>
      </c>
      <c r="C14446" s="125" t="s">
        <v>11214</v>
      </c>
      <c r="D14446" s="32" t="s">
        <v>20309</v>
      </c>
      <c r="E14446" s="125" t="s">
        <v>4966</v>
      </c>
      <c r="F14446" s="125" t="s">
        <v>1189</v>
      </c>
      <c r="G14446" s="125" t="s">
        <v>1190</v>
      </c>
      <c r="AO14446" s="376"/>
    </row>
    <row r="14447" spans="1:41" x14ac:dyDescent="0.3">
      <c r="A14447" s="333" t="s">
        <v>11505</v>
      </c>
      <c r="B14447" s="333" t="s">
        <v>11217</v>
      </c>
      <c r="C14447" s="125" t="s">
        <v>11218</v>
      </c>
      <c r="D14447" s="32" t="s">
        <v>20309</v>
      </c>
      <c r="E14447" s="125" t="s">
        <v>4966</v>
      </c>
      <c r="F14447" s="125" t="s">
        <v>1189</v>
      </c>
      <c r="G14447" s="125" t="s">
        <v>1190</v>
      </c>
      <c r="AO14447" s="376"/>
    </row>
    <row r="14448" spans="1:41" x14ac:dyDescent="0.25">
      <c r="A14448" s="44" t="s">
        <v>11505</v>
      </c>
      <c r="B14448" s="44" t="s">
        <v>5134</v>
      </c>
      <c r="C14448" s="45">
        <v>240804</v>
      </c>
      <c r="D14448" s="45" t="s">
        <v>11363</v>
      </c>
      <c r="E14448" s="45" t="s">
        <v>11260</v>
      </c>
      <c r="AO14448" s="376"/>
    </row>
    <row r="14449" spans="1:41" x14ac:dyDescent="0.25">
      <c r="A14449" s="44" t="s">
        <v>9635</v>
      </c>
      <c r="B14449" s="44" t="s">
        <v>21359</v>
      </c>
      <c r="C14449" s="45" t="s">
        <v>9701</v>
      </c>
      <c r="D14449" s="45" t="s">
        <v>21447</v>
      </c>
      <c r="E14449" s="46">
        <v>46752</v>
      </c>
      <c r="AO14449" s="376"/>
    </row>
    <row r="14450" spans="1:41" x14ac:dyDescent="0.25">
      <c r="A14450" s="44" t="s">
        <v>10682</v>
      </c>
      <c r="B14450" s="44" t="s">
        <v>944</v>
      </c>
      <c r="C14450" s="45">
        <v>240303</v>
      </c>
      <c r="D14450" s="45" t="s">
        <v>11363</v>
      </c>
      <c r="E14450" s="45" t="s">
        <v>2593</v>
      </c>
      <c r="AO14450" s="376"/>
    </row>
    <row r="14451" spans="1:41" x14ac:dyDescent="0.25">
      <c r="A14451" s="44" t="s">
        <v>10682</v>
      </c>
      <c r="B14451" s="44" t="s">
        <v>3840</v>
      </c>
      <c r="C14451" s="45">
        <v>24050302</v>
      </c>
      <c r="D14451" s="45" t="s">
        <v>11363</v>
      </c>
      <c r="E14451" s="45" t="s">
        <v>5155</v>
      </c>
      <c r="AO14451" s="376"/>
    </row>
    <row r="14452" spans="1:41" x14ac:dyDescent="0.25">
      <c r="A14452" s="44" t="s">
        <v>10682</v>
      </c>
      <c r="B14452" s="44" t="s">
        <v>10382</v>
      </c>
      <c r="C14452" s="45">
        <v>24050301</v>
      </c>
      <c r="D14452" s="45" t="s">
        <v>11363</v>
      </c>
      <c r="E14452" s="45" t="s">
        <v>5155</v>
      </c>
      <c r="AO14452" s="376"/>
    </row>
    <row r="14453" spans="1:41" x14ac:dyDescent="0.25">
      <c r="A14453" s="44" t="s">
        <v>10682</v>
      </c>
      <c r="B14453" s="44" t="s">
        <v>12555</v>
      </c>
      <c r="C14453" s="45">
        <v>241101</v>
      </c>
      <c r="D14453" s="45" t="s">
        <v>11363</v>
      </c>
      <c r="E14453" s="45" t="s">
        <v>5332</v>
      </c>
      <c r="AO14453" s="376"/>
    </row>
    <row r="14454" spans="1:41" x14ac:dyDescent="0.25">
      <c r="A14454" s="44" t="s">
        <v>10682</v>
      </c>
      <c r="B14454" s="44" t="s">
        <v>9248</v>
      </c>
      <c r="C14454" s="45">
        <v>260105</v>
      </c>
      <c r="D14454" s="45" t="s">
        <v>11363</v>
      </c>
      <c r="E14454" s="45" t="s">
        <v>17625</v>
      </c>
      <c r="AO14454" s="376"/>
    </row>
    <row r="14455" spans="1:41" x14ac:dyDescent="0.25">
      <c r="A14455" s="44" t="s">
        <v>10682</v>
      </c>
      <c r="B14455" s="44" t="s">
        <v>7107</v>
      </c>
      <c r="C14455" s="45">
        <v>260302</v>
      </c>
      <c r="D14455" s="45" t="s">
        <v>11363</v>
      </c>
      <c r="E14455" s="45" t="s">
        <v>9249</v>
      </c>
      <c r="AO14455" s="376"/>
    </row>
    <row r="14456" spans="1:41" x14ac:dyDescent="0.25">
      <c r="A14456" s="44" t="s">
        <v>15922</v>
      </c>
      <c r="B14456" s="44" t="s">
        <v>9237</v>
      </c>
      <c r="C14456" s="45">
        <v>24010401</v>
      </c>
      <c r="D14456" s="45" t="s">
        <v>11363</v>
      </c>
      <c r="E14456" s="45" t="s">
        <v>9238</v>
      </c>
      <c r="AO14456" s="376"/>
    </row>
    <row r="14457" spans="1:41" x14ac:dyDescent="0.25">
      <c r="A14457" s="44" t="s">
        <v>15922</v>
      </c>
      <c r="B14457" s="44" t="s">
        <v>3176</v>
      </c>
      <c r="C14457" s="45">
        <v>24010402</v>
      </c>
      <c r="D14457" s="45" t="s">
        <v>11363</v>
      </c>
      <c r="E14457" s="45" t="s">
        <v>9238</v>
      </c>
      <c r="AO14457" s="376"/>
    </row>
    <row r="14458" spans="1:41" x14ac:dyDescent="0.25">
      <c r="A14458" s="44" t="s">
        <v>15922</v>
      </c>
      <c r="B14458" s="44" t="s">
        <v>2350</v>
      </c>
      <c r="C14458" s="45">
        <v>250106</v>
      </c>
      <c r="D14458" s="45" t="s">
        <v>11363</v>
      </c>
      <c r="E14458" s="45" t="s">
        <v>11887</v>
      </c>
      <c r="AO14458" s="376"/>
    </row>
    <row r="14459" spans="1:41" x14ac:dyDescent="0.25">
      <c r="A14459" s="44" t="s">
        <v>12412</v>
      </c>
      <c r="B14459" s="44" t="s">
        <v>12102</v>
      </c>
      <c r="C14459" s="45">
        <v>21.23</v>
      </c>
      <c r="D14459" s="45" t="s">
        <v>12549</v>
      </c>
      <c r="E14459" s="46">
        <v>46934</v>
      </c>
      <c r="F14459" s="45"/>
      <c r="G14459" s="93"/>
      <c r="H14459" s="93"/>
      <c r="I14459" s="99"/>
      <c r="J14459" s="99"/>
      <c r="K14459" s="99"/>
      <c r="L14459" s="99"/>
      <c r="M14459" s="99"/>
      <c r="N14459" s="99"/>
      <c r="O14459" s="99"/>
      <c r="P14459" s="99"/>
      <c r="Q14459" s="99"/>
      <c r="R14459" s="99"/>
      <c r="S14459" s="99"/>
      <c r="T14459" s="99"/>
      <c r="U14459" s="99"/>
      <c r="V14459" s="99"/>
      <c r="W14459" s="99"/>
      <c r="X14459" s="99"/>
      <c r="Y14459" s="99"/>
      <c r="Z14459" s="99"/>
      <c r="AA14459" s="99"/>
      <c r="AB14459" s="99"/>
      <c r="AC14459" s="99"/>
      <c r="AD14459" s="99"/>
      <c r="AE14459" s="99"/>
      <c r="AF14459" s="99"/>
      <c r="AG14459" s="99"/>
      <c r="AH14459" s="31"/>
      <c r="AI14459" s="31"/>
      <c r="AJ14459" s="31"/>
      <c r="AK14459" s="31"/>
      <c r="AL14459" s="31"/>
      <c r="AO14459" s="376"/>
    </row>
    <row r="14460" spans="1:41" x14ac:dyDescent="0.25">
      <c r="A14460" s="44" t="s">
        <v>12412</v>
      </c>
      <c r="B14460" s="44" t="s">
        <v>12097</v>
      </c>
      <c r="C14460" s="45">
        <v>28.23</v>
      </c>
      <c r="D14460" s="45" t="s">
        <v>12549</v>
      </c>
      <c r="E14460" s="46">
        <v>46934</v>
      </c>
      <c r="F14460" s="45"/>
      <c r="G14460" s="93"/>
      <c r="H14460" s="93"/>
      <c r="I14460" s="99"/>
      <c r="J14460" s="99"/>
      <c r="K14460" s="99"/>
      <c r="L14460" s="99"/>
      <c r="M14460" s="99"/>
      <c r="N14460" s="99"/>
      <c r="O14460" s="99"/>
      <c r="P14460" s="99"/>
      <c r="Q14460" s="99"/>
      <c r="R14460" s="99"/>
      <c r="S14460" s="99"/>
      <c r="T14460" s="99"/>
      <c r="U14460" s="99"/>
      <c r="V14460" s="99"/>
      <c r="W14460" s="99"/>
      <c r="X14460" s="99"/>
      <c r="Y14460" s="99"/>
      <c r="Z14460" s="99"/>
      <c r="AA14460" s="99"/>
      <c r="AB14460" s="99"/>
      <c r="AC14460" s="99"/>
      <c r="AD14460" s="99"/>
      <c r="AE14460" s="99"/>
      <c r="AF14460" s="99"/>
      <c r="AG14460" s="99"/>
      <c r="AH14460" s="31"/>
      <c r="AI14460" s="31"/>
      <c r="AJ14460" s="31"/>
      <c r="AK14460" s="31"/>
      <c r="AL14460" s="31"/>
      <c r="AO14460" s="376"/>
    </row>
    <row r="14461" spans="1:41" x14ac:dyDescent="0.25">
      <c r="A14461" s="44" t="s">
        <v>12412</v>
      </c>
      <c r="B14461" s="44" t="s">
        <v>12095</v>
      </c>
      <c r="C14461" s="45">
        <v>33.229999999999997</v>
      </c>
      <c r="D14461" s="45" t="s">
        <v>12549</v>
      </c>
      <c r="E14461" s="46">
        <v>46934</v>
      </c>
      <c r="F14461" s="45"/>
      <c r="G14461" s="93"/>
      <c r="H14461" s="93"/>
      <c r="I14461" s="99"/>
      <c r="J14461" s="99"/>
      <c r="K14461" s="99"/>
      <c r="L14461" s="99"/>
      <c r="M14461" s="99"/>
      <c r="N14461" s="99"/>
      <c r="O14461" s="99"/>
      <c r="P14461" s="99"/>
      <c r="Q14461" s="99"/>
      <c r="R14461" s="99"/>
      <c r="S14461" s="99"/>
      <c r="T14461" s="99"/>
      <c r="U14461" s="99"/>
      <c r="V14461" s="99"/>
      <c r="W14461" s="99"/>
      <c r="X14461" s="99"/>
      <c r="Y14461" s="99"/>
      <c r="Z14461" s="99"/>
      <c r="AA14461" s="99"/>
      <c r="AB14461" s="99"/>
      <c r="AC14461" s="99"/>
      <c r="AD14461" s="99"/>
      <c r="AE14461" s="99"/>
      <c r="AF14461" s="99"/>
      <c r="AG14461" s="99"/>
      <c r="AH14461" s="31"/>
      <c r="AI14461" s="31"/>
      <c r="AJ14461" s="31"/>
      <c r="AK14461" s="31"/>
      <c r="AL14461" s="31"/>
      <c r="AO14461" s="376"/>
    </row>
    <row r="14462" spans="1:41" x14ac:dyDescent="0.25">
      <c r="A14462" s="44" t="s">
        <v>7054</v>
      </c>
      <c r="B14462" s="44" t="s">
        <v>2350</v>
      </c>
      <c r="C14462" s="45">
        <v>230105</v>
      </c>
      <c r="D14462" s="45" t="s">
        <v>11363</v>
      </c>
      <c r="E14462" s="45" t="s">
        <v>5265</v>
      </c>
      <c r="AO14462" s="376"/>
    </row>
    <row r="14463" spans="1:41" x14ac:dyDescent="0.25">
      <c r="A14463" s="44" t="s">
        <v>19420</v>
      </c>
      <c r="B14463" s="319" t="s">
        <v>19515</v>
      </c>
      <c r="C14463" s="318" t="s">
        <v>19799</v>
      </c>
      <c r="D14463" s="93" t="s">
        <v>19934</v>
      </c>
      <c r="E14463" s="320">
        <v>46507</v>
      </c>
      <c r="F14463" s="93"/>
      <c r="G14463" s="93"/>
      <c r="H14463" s="93"/>
      <c r="I14463" s="99"/>
      <c r="J14463" s="99"/>
      <c r="K14463" s="99"/>
      <c r="L14463" s="99"/>
      <c r="M14463" s="99"/>
      <c r="N14463" s="99"/>
      <c r="O14463" s="99"/>
      <c r="P14463" s="99"/>
      <c r="Q14463" s="99"/>
      <c r="R14463" s="99"/>
      <c r="S14463" s="99"/>
      <c r="T14463" s="99"/>
      <c r="U14463" s="99"/>
      <c r="V14463" s="99"/>
      <c r="W14463" s="99"/>
      <c r="X14463" s="99"/>
      <c r="Y14463" s="99"/>
      <c r="Z14463" s="99"/>
      <c r="AA14463" s="99"/>
      <c r="AB14463" s="99"/>
      <c r="AC14463" s="99"/>
      <c r="AD14463" s="99"/>
      <c r="AE14463" s="99"/>
      <c r="AF14463" s="99"/>
      <c r="AG14463" s="99"/>
      <c r="AH14463" s="31"/>
      <c r="AI14463" s="31"/>
      <c r="AJ14463" s="31"/>
      <c r="AK14463" s="31"/>
      <c r="AL14463" s="31"/>
      <c r="AO14463" s="376"/>
    </row>
    <row r="14464" spans="1:41" x14ac:dyDescent="0.25">
      <c r="A14464" s="44" t="s">
        <v>18216</v>
      </c>
      <c r="B14464" s="44" t="s">
        <v>9248</v>
      </c>
      <c r="C14464" s="45">
        <v>260105</v>
      </c>
      <c r="D14464" s="45" t="s">
        <v>11363</v>
      </c>
      <c r="E14464" s="45" t="s">
        <v>17625</v>
      </c>
      <c r="AO14464" s="376"/>
    </row>
    <row r="14465" spans="1:41" x14ac:dyDescent="0.25">
      <c r="A14465" s="44" t="s">
        <v>9517</v>
      </c>
      <c r="B14465" s="92" t="s">
        <v>9602</v>
      </c>
      <c r="C14465" s="45" t="s">
        <v>9346</v>
      </c>
      <c r="D14465" s="93" t="s">
        <v>9601</v>
      </c>
      <c r="E14465" s="94">
        <v>46568</v>
      </c>
      <c r="F14465" s="93"/>
      <c r="G14465" s="93"/>
      <c r="H14465" s="93"/>
      <c r="I14465" s="99"/>
      <c r="J14465" s="99"/>
      <c r="K14465" s="99"/>
      <c r="L14465" s="99"/>
      <c r="M14465" s="44"/>
      <c r="N14465" s="99"/>
      <c r="O14465" s="99"/>
      <c r="P14465" s="99"/>
      <c r="Q14465" s="99"/>
      <c r="R14465" s="99"/>
      <c r="S14465" s="99"/>
      <c r="T14465" s="99"/>
      <c r="U14465" s="99"/>
      <c r="V14465" s="99"/>
      <c r="W14465" s="99"/>
      <c r="X14465" s="99"/>
      <c r="Y14465" s="99"/>
      <c r="Z14465" s="99"/>
      <c r="AA14465" s="99"/>
      <c r="AB14465" s="99"/>
      <c r="AC14465" s="99"/>
      <c r="AD14465" s="99"/>
      <c r="AE14465" s="99"/>
      <c r="AF14465" s="99"/>
      <c r="AG14465" s="99"/>
      <c r="AH14465" s="31"/>
      <c r="AI14465" s="31"/>
      <c r="AJ14465" s="31"/>
      <c r="AK14465" s="31"/>
      <c r="AL14465" s="31"/>
      <c r="AO14465" s="376"/>
    </row>
    <row r="14466" spans="1:41" x14ac:dyDescent="0.3">
      <c r="A14466" s="333" t="s">
        <v>19026</v>
      </c>
      <c r="B14466" s="333" t="s">
        <v>3456</v>
      </c>
      <c r="C14466" s="125" t="s">
        <v>10963</v>
      </c>
      <c r="D14466" s="32" t="s">
        <v>20309</v>
      </c>
      <c r="E14466" s="125" t="s">
        <v>2593</v>
      </c>
      <c r="F14466" s="125" t="s">
        <v>1189</v>
      </c>
      <c r="G14466" s="125" t="s">
        <v>1190</v>
      </c>
      <c r="AO14466" s="376"/>
    </row>
    <row r="14467" spans="1:41" x14ac:dyDescent="0.3">
      <c r="A14467" s="333" t="s">
        <v>19026</v>
      </c>
      <c r="B14467" s="333" t="s">
        <v>6928</v>
      </c>
      <c r="C14467" s="125" t="s">
        <v>19094</v>
      </c>
      <c r="D14467" s="32" t="s">
        <v>20309</v>
      </c>
      <c r="E14467" s="125" t="s">
        <v>9249</v>
      </c>
      <c r="F14467" s="125" t="s">
        <v>1189</v>
      </c>
      <c r="G14467" s="125" t="s">
        <v>1190</v>
      </c>
      <c r="AO14467" s="376"/>
    </row>
    <row r="14468" spans="1:41" x14ac:dyDescent="0.3">
      <c r="A14468" s="333" t="s">
        <v>19026</v>
      </c>
      <c r="B14468" s="333" t="s">
        <v>6930</v>
      </c>
      <c r="C14468" s="125" t="s">
        <v>19100</v>
      </c>
      <c r="D14468" s="32" t="s">
        <v>20309</v>
      </c>
      <c r="E14468" s="125" t="s">
        <v>9249</v>
      </c>
      <c r="F14468" s="125" t="s">
        <v>1189</v>
      </c>
      <c r="G14468" s="125" t="s">
        <v>1190</v>
      </c>
      <c r="AO14468" s="376"/>
    </row>
    <row r="14469" spans="1:41" x14ac:dyDescent="0.25">
      <c r="A14469" s="44" t="s">
        <v>8934</v>
      </c>
      <c r="B14469" s="44" t="s">
        <v>15107</v>
      </c>
      <c r="C14469" s="45" t="s">
        <v>9176</v>
      </c>
      <c r="D14469" s="367" t="s">
        <v>3696</v>
      </c>
      <c r="E14469" s="328">
        <f>DATE(2027,11,6)</f>
        <v>46697</v>
      </c>
      <c r="F14469" s="32"/>
      <c r="G14469" s="32"/>
      <c r="H14469" s="32"/>
      <c r="I14469" s="31"/>
      <c r="J14469" s="31"/>
      <c r="K14469" s="31"/>
      <c r="L14469" s="31"/>
      <c r="M14469" s="31"/>
      <c r="N14469" s="31"/>
      <c r="O14469" s="31"/>
      <c r="P14469" s="31"/>
      <c r="Q14469" s="31"/>
      <c r="R14469" s="31"/>
      <c r="S14469" s="31"/>
      <c r="T14469" s="31"/>
      <c r="U14469" s="31"/>
      <c r="V14469" s="31"/>
      <c r="W14469" s="31"/>
      <c r="X14469" s="31"/>
      <c r="Y14469" s="31"/>
      <c r="Z14469" s="31"/>
      <c r="AA14469" s="31"/>
      <c r="AB14469" s="31"/>
      <c r="AC14469" s="31"/>
      <c r="AD14469" s="31"/>
      <c r="AE14469" s="31"/>
      <c r="AF14469" s="31"/>
      <c r="AG14469" s="31"/>
      <c r="AH14469" s="31"/>
      <c r="AI14469" s="31"/>
      <c r="AJ14469" s="31"/>
      <c r="AK14469" s="31"/>
      <c r="AL14469" s="31"/>
      <c r="AO14469" s="376"/>
    </row>
    <row r="14470" spans="1:41" x14ac:dyDescent="0.25">
      <c r="A14470" s="44" t="s">
        <v>5355</v>
      </c>
      <c r="B14470" s="44" t="s">
        <v>2355</v>
      </c>
      <c r="C14470" s="45">
        <v>251001</v>
      </c>
      <c r="D14470" s="45" t="s">
        <v>11363</v>
      </c>
      <c r="E14470" s="45" t="s">
        <v>11146</v>
      </c>
      <c r="AO14470" s="376"/>
    </row>
    <row r="14471" spans="1:41" x14ac:dyDescent="0.25">
      <c r="A14471" s="44" t="s">
        <v>9323</v>
      </c>
      <c r="B14471" s="44" t="s">
        <v>3384</v>
      </c>
      <c r="C14471" s="97" t="s">
        <v>9322</v>
      </c>
      <c r="D14471" s="97" t="s">
        <v>1746</v>
      </c>
      <c r="E14471" s="64">
        <v>46844</v>
      </c>
      <c r="F14471" s="93"/>
      <c r="G14471" s="93" t="s">
        <v>2715</v>
      </c>
      <c r="H14471" s="93" t="s">
        <v>2715</v>
      </c>
      <c r="I14471" s="99"/>
      <c r="J14471" s="99"/>
      <c r="K14471" s="99"/>
      <c r="L14471" s="99"/>
      <c r="M14471" s="44"/>
      <c r="N14471" s="99"/>
      <c r="O14471" s="99"/>
      <c r="P14471" s="99"/>
      <c r="Q14471" s="99"/>
      <c r="R14471" s="99"/>
      <c r="S14471" s="99"/>
      <c r="T14471" s="99"/>
      <c r="U14471" s="99"/>
      <c r="V14471" s="99"/>
      <c r="W14471" s="99"/>
      <c r="X14471" s="99"/>
      <c r="Y14471" s="99"/>
      <c r="Z14471" s="99"/>
      <c r="AA14471" s="99"/>
      <c r="AB14471" s="99"/>
      <c r="AC14471" s="99"/>
      <c r="AD14471" s="99"/>
      <c r="AE14471" s="99"/>
      <c r="AF14471" s="99"/>
      <c r="AG14471" s="99"/>
      <c r="AH14471" s="31"/>
      <c r="AI14471" s="31"/>
      <c r="AJ14471" s="31"/>
      <c r="AK14471" s="31"/>
      <c r="AL14471" s="31"/>
      <c r="AO14471" s="376"/>
    </row>
    <row r="14472" spans="1:41" x14ac:dyDescent="0.25">
      <c r="A14472" s="44" t="s">
        <v>9314</v>
      </c>
      <c r="B14472" s="44" t="s">
        <v>21416</v>
      </c>
      <c r="C14472" s="45" t="s">
        <v>9311</v>
      </c>
      <c r="D14472" s="45" t="s">
        <v>21447</v>
      </c>
      <c r="E14472" s="46">
        <v>46446</v>
      </c>
      <c r="AO14472" s="376"/>
    </row>
    <row r="14473" spans="1:41" x14ac:dyDescent="0.3">
      <c r="A14473" s="333" t="s">
        <v>12910</v>
      </c>
      <c r="B14473" s="333" t="s">
        <v>1163</v>
      </c>
      <c r="C14473" s="125" t="s">
        <v>11367</v>
      </c>
      <c r="D14473" s="32" t="s">
        <v>20309</v>
      </c>
      <c r="E14473" s="125" t="s">
        <v>4826</v>
      </c>
      <c r="F14473" s="125" t="s">
        <v>1189</v>
      </c>
      <c r="G14473" s="125" t="s">
        <v>1190</v>
      </c>
      <c r="AO14473" s="376"/>
    </row>
    <row r="14474" spans="1:41" x14ac:dyDescent="0.3">
      <c r="A14474" s="333" t="s">
        <v>15416</v>
      </c>
      <c r="B14474" s="333" t="s">
        <v>4815</v>
      </c>
      <c r="C14474" s="125" t="s">
        <v>15581</v>
      </c>
      <c r="D14474" s="32" t="s">
        <v>20309</v>
      </c>
      <c r="E14474" s="125" t="s">
        <v>9839</v>
      </c>
      <c r="F14474" s="125" t="s">
        <v>1190</v>
      </c>
      <c r="G14474" s="125" t="s">
        <v>1190</v>
      </c>
      <c r="AO14474" s="376"/>
    </row>
    <row r="14475" spans="1:41" x14ac:dyDescent="0.3">
      <c r="A14475" s="333" t="s">
        <v>19027</v>
      </c>
      <c r="B14475" s="333" t="s">
        <v>1159</v>
      </c>
      <c r="C14475" s="125" t="s">
        <v>19092</v>
      </c>
      <c r="D14475" s="32" t="s">
        <v>20309</v>
      </c>
      <c r="E14475" s="125" t="s">
        <v>9249</v>
      </c>
      <c r="F14475" s="125" t="s">
        <v>1189</v>
      </c>
      <c r="G14475" s="125" t="s">
        <v>1190</v>
      </c>
      <c r="AO14475" s="376"/>
    </row>
    <row r="14476" spans="1:41" x14ac:dyDescent="0.25">
      <c r="A14476" s="44" t="s">
        <v>11640</v>
      </c>
      <c r="B14476" s="44" t="s">
        <v>21362</v>
      </c>
      <c r="C14476" s="45" t="s">
        <v>11608</v>
      </c>
      <c r="D14476" s="45" t="s">
        <v>21447</v>
      </c>
      <c r="E14476" s="46">
        <v>46752</v>
      </c>
      <c r="AO14476" s="376"/>
    </row>
    <row r="14477" spans="1:41" x14ac:dyDescent="0.25">
      <c r="A14477" s="44" t="s">
        <v>8935</v>
      </c>
      <c r="B14477" s="44" t="s">
        <v>14819</v>
      </c>
      <c r="C14477" s="45" t="s">
        <v>9177</v>
      </c>
      <c r="D14477" s="367" t="s">
        <v>3696</v>
      </c>
      <c r="E14477" s="328">
        <f>DATE(2027,7,19)</f>
        <v>46587</v>
      </c>
      <c r="F14477" s="32"/>
      <c r="G14477" s="32"/>
      <c r="H14477" s="32"/>
      <c r="I14477" s="31"/>
      <c r="J14477" s="31"/>
      <c r="K14477" s="31"/>
      <c r="L14477" s="31"/>
      <c r="M14477" s="31"/>
      <c r="N14477" s="31"/>
      <c r="O14477" s="31"/>
      <c r="P14477" s="31"/>
      <c r="Q14477" s="31"/>
      <c r="R14477" s="31"/>
      <c r="S14477" s="31"/>
      <c r="T14477" s="31"/>
      <c r="U14477" s="31"/>
      <c r="V14477" s="31"/>
      <c r="W14477" s="31"/>
      <c r="X14477" s="31"/>
      <c r="Y14477" s="31"/>
      <c r="Z14477" s="31"/>
      <c r="AA14477" s="31"/>
      <c r="AB14477" s="31"/>
      <c r="AC14477" s="31"/>
      <c r="AD14477" s="31"/>
      <c r="AE14477" s="31"/>
      <c r="AF14477" s="31"/>
      <c r="AG14477" s="31"/>
      <c r="AH14477" s="31"/>
      <c r="AI14477" s="31"/>
      <c r="AJ14477" s="31"/>
      <c r="AK14477" s="31"/>
      <c r="AL14477" s="31"/>
      <c r="AO14477" s="376"/>
    </row>
    <row r="14478" spans="1:41" x14ac:dyDescent="0.3">
      <c r="A14478" s="57" t="s">
        <v>4706</v>
      </c>
      <c r="B14478" s="57" t="s">
        <v>1290</v>
      </c>
      <c r="C14478" s="62">
        <v>24027</v>
      </c>
      <c r="D14478" s="62" t="s">
        <v>20886</v>
      </c>
      <c r="E14478" s="60">
        <v>46873</v>
      </c>
      <c r="F14478" s="32"/>
      <c r="G14478" s="32"/>
      <c r="H14478" s="32"/>
      <c r="I14478" s="31"/>
      <c r="J14478" s="31"/>
      <c r="K14478" s="31"/>
      <c r="L14478" s="31"/>
      <c r="M14478" s="31"/>
      <c r="N14478" s="31"/>
      <c r="O14478" s="31"/>
      <c r="P14478" s="31"/>
      <c r="Q14478" s="31"/>
      <c r="R14478" s="31"/>
      <c r="S14478" s="31"/>
      <c r="T14478" s="31"/>
      <c r="U14478" s="31"/>
      <c r="V14478" s="31"/>
      <c r="W14478" s="31"/>
      <c r="X14478" s="31"/>
      <c r="Y14478" s="31"/>
      <c r="Z14478" s="31"/>
      <c r="AA14478" s="31"/>
      <c r="AB14478" s="31"/>
      <c r="AC14478" s="31"/>
      <c r="AD14478" s="31"/>
      <c r="AE14478" s="31"/>
      <c r="AF14478" s="31"/>
      <c r="AG14478" s="31"/>
      <c r="AH14478" s="31"/>
      <c r="AI14478" s="31"/>
      <c r="AJ14478" s="31"/>
      <c r="AK14478" s="31"/>
      <c r="AL14478" s="31"/>
      <c r="AO14478" s="376"/>
    </row>
    <row r="14479" spans="1:41" x14ac:dyDescent="0.25">
      <c r="A14479" s="44" t="s">
        <v>18217</v>
      </c>
      <c r="B14479" s="44" t="s">
        <v>927</v>
      </c>
      <c r="C14479" s="45">
        <v>26060202</v>
      </c>
      <c r="D14479" s="45" t="s">
        <v>11363</v>
      </c>
      <c r="E14479" s="45" t="s">
        <v>9840</v>
      </c>
      <c r="AO14479" s="376"/>
    </row>
    <row r="14480" spans="1:41" x14ac:dyDescent="0.3">
      <c r="A14480" s="333" t="s">
        <v>19028</v>
      </c>
      <c r="B14480" s="333" t="s">
        <v>6934</v>
      </c>
      <c r="C14480" s="125" t="s">
        <v>19099</v>
      </c>
      <c r="D14480" s="32" t="s">
        <v>20309</v>
      </c>
      <c r="E14480" s="125" t="s">
        <v>9249</v>
      </c>
      <c r="F14480" s="125" t="s">
        <v>1189</v>
      </c>
      <c r="G14480" s="125" t="s">
        <v>1190</v>
      </c>
      <c r="AO14480" s="376"/>
    </row>
    <row r="14481" spans="1:41" x14ac:dyDescent="0.25">
      <c r="A14481" s="44" t="s">
        <v>5033</v>
      </c>
      <c r="B14481" s="319" t="s">
        <v>19563</v>
      </c>
      <c r="C14481" s="318" t="s">
        <v>19800</v>
      </c>
      <c r="D14481" s="93" t="s">
        <v>19934</v>
      </c>
      <c r="E14481" s="320">
        <v>46691</v>
      </c>
      <c r="F14481" s="93"/>
      <c r="G14481" s="93"/>
      <c r="H14481" s="93"/>
      <c r="I14481" s="99"/>
      <c r="J14481" s="99"/>
      <c r="K14481" s="99"/>
      <c r="L14481" s="99"/>
      <c r="M14481" s="99"/>
      <c r="N14481" s="99"/>
      <c r="O14481" s="99"/>
      <c r="P14481" s="99"/>
      <c r="Q14481" s="99"/>
      <c r="R14481" s="99"/>
      <c r="S14481" s="99"/>
      <c r="T14481" s="99"/>
      <c r="U14481" s="99"/>
      <c r="V14481" s="99"/>
      <c r="W14481" s="99"/>
      <c r="X14481" s="99"/>
      <c r="Y14481" s="99"/>
      <c r="Z14481" s="99"/>
      <c r="AA14481" s="99"/>
      <c r="AB14481" s="99"/>
      <c r="AC14481" s="99"/>
      <c r="AD14481" s="99"/>
      <c r="AE14481" s="99"/>
      <c r="AF14481" s="99"/>
      <c r="AG14481" s="99"/>
      <c r="AH14481" s="31"/>
      <c r="AI14481" s="31"/>
      <c r="AJ14481" s="31"/>
      <c r="AK14481" s="31"/>
      <c r="AL14481" s="31"/>
      <c r="AO14481" s="376"/>
    </row>
    <row r="14482" spans="1:41" x14ac:dyDescent="0.25">
      <c r="A14482" s="44" t="s">
        <v>5033</v>
      </c>
      <c r="B14482" s="44" t="s">
        <v>4970</v>
      </c>
      <c r="C14482" s="45" t="s">
        <v>5034</v>
      </c>
      <c r="D14482" s="93" t="s">
        <v>17443</v>
      </c>
      <c r="E14482" s="45" t="s">
        <v>5131</v>
      </c>
      <c r="F14482" s="93"/>
      <c r="G14482" s="93"/>
      <c r="H14482" s="93"/>
      <c r="I14482" s="99"/>
      <c r="J14482" s="99"/>
      <c r="K14482" s="99"/>
      <c r="L14482" s="99"/>
      <c r="M14482" s="99"/>
      <c r="N14482" s="99"/>
      <c r="O14482" s="99"/>
      <c r="P14482" s="99"/>
      <c r="Q14482" s="99"/>
      <c r="R14482" s="99"/>
      <c r="S14482" s="99"/>
      <c r="T14482" s="99"/>
      <c r="U14482" s="99"/>
      <c r="V14482" s="99"/>
      <c r="W14482" s="99"/>
      <c r="X14482" s="99"/>
      <c r="Y14482" s="99"/>
      <c r="Z14482" s="99"/>
      <c r="AA14482" s="99"/>
      <c r="AB14482" s="99"/>
      <c r="AC14482" s="99"/>
      <c r="AD14482" s="99"/>
      <c r="AE14482" s="99"/>
      <c r="AF14482" s="99"/>
      <c r="AG14482" s="99"/>
      <c r="AH14482" s="31"/>
      <c r="AI14482" s="31"/>
      <c r="AJ14482" s="31"/>
      <c r="AK14482" s="31"/>
      <c r="AL14482" s="31"/>
      <c r="AO14482" s="376"/>
    </row>
    <row r="14483" spans="1:41" x14ac:dyDescent="0.25">
      <c r="A14483" s="44" t="s">
        <v>5033</v>
      </c>
      <c r="B14483" s="44" t="s">
        <v>4970</v>
      </c>
      <c r="C14483" s="45" t="s">
        <v>5034</v>
      </c>
      <c r="D14483" s="45" t="s">
        <v>9895</v>
      </c>
      <c r="E14483" s="46">
        <v>46507</v>
      </c>
      <c r="F14483" s="93"/>
      <c r="G14483" s="93"/>
      <c r="H14483" s="93"/>
      <c r="I14483" s="99"/>
      <c r="J14483" s="99"/>
      <c r="K14483" s="99"/>
      <c r="L14483" s="99"/>
      <c r="M14483" s="44"/>
      <c r="N14483" s="99"/>
      <c r="O14483" s="99"/>
      <c r="P14483" s="99"/>
      <c r="Q14483" s="99"/>
      <c r="R14483" s="99"/>
      <c r="S14483" s="99"/>
      <c r="T14483" s="99"/>
      <c r="U14483" s="99"/>
      <c r="V14483" s="99"/>
      <c r="W14483" s="99"/>
      <c r="X14483" s="99"/>
      <c r="Y14483" s="99"/>
      <c r="Z14483" s="99"/>
      <c r="AA14483" s="99"/>
      <c r="AB14483" s="99"/>
      <c r="AC14483" s="99"/>
      <c r="AD14483" s="99"/>
      <c r="AE14483" s="99"/>
      <c r="AF14483" s="99"/>
      <c r="AG14483" s="99"/>
      <c r="AH14483" s="31"/>
      <c r="AI14483" s="31"/>
      <c r="AJ14483" s="31"/>
      <c r="AK14483" s="31"/>
      <c r="AL14483" s="31"/>
      <c r="AO14483" s="376"/>
    </row>
    <row r="14484" spans="1:41" x14ac:dyDescent="0.25">
      <c r="A14484" s="44" t="s">
        <v>5356</v>
      </c>
      <c r="B14484" s="44" t="s">
        <v>2355</v>
      </c>
      <c r="C14484" s="45">
        <v>251001</v>
      </c>
      <c r="D14484" s="45" t="s">
        <v>11363</v>
      </c>
      <c r="E14484" s="45" t="s">
        <v>11146</v>
      </c>
      <c r="AO14484" s="376"/>
    </row>
    <row r="14485" spans="1:41" x14ac:dyDescent="0.25">
      <c r="A14485" s="44" t="s">
        <v>20608</v>
      </c>
      <c r="B14485" s="44" t="s">
        <v>14169</v>
      </c>
      <c r="C14485" s="45" t="s">
        <v>20730</v>
      </c>
      <c r="D14485" s="32" t="s">
        <v>5559</v>
      </c>
      <c r="E14485" s="45" t="s">
        <v>20863</v>
      </c>
      <c r="F14485" s="32"/>
      <c r="G14485" s="32"/>
      <c r="H14485" s="32"/>
      <c r="I14485" s="31"/>
      <c r="J14485" s="31"/>
      <c r="K14485" s="31"/>
      <c r="L14485" s="31"/>
      <c r="M14485" s="31"/>
      <c r="N14485" s="31"/>
      <c r="O14485" s="31"/>
      <c r="P14485" s="31"/>
      <c r="Q14485" s="31"/>
      <c r="R14485" s="31"/>
      <c r="S14485" s="31"/>
      <c r="T14485" s="31"/>
      <c r="U14485" s="31"/>
      <c r="V14485" s="31"/>
      <c r="W14485" s="31"/>
      <c r="X14485" s="31"/>
      <c r="Y14485" s="31"/>
      <c r="Z14485" s="31"/>
      <c r="AA14485" s="31"/>
      <c r="AB14485" s="31"/>
      <c r="AC14485" s="31"/>
      <c r="AD14485" s="31"/>
      <c r="AE14485" s="31"/>
      <c r="AF14485" s="31"/>
      <c r="AG14485" s="31"/>
      <c r="AH14485" s="31"/>
      <c r="AI14485" s="31"/>
      <c r="AJ14485" s="31"/>
      <c r="AK14485" s="31"/>
      <c r="AL14485" s="31"/>
      <c r="AO14485" s="376"/>
    </row>
    <row r="14486" spans="1:41" x14ac:dyDescent="0.25">
      <c r="A14486" s="44" t="s">
        <v>18218</v>
      </c>
      <c r="B14486" s="44" t="s">
        <v>17463</v>
      </c>
      <c r="C14486" s="45">
        <v>260202</v>
      </c>
      <c r="D14486" s="45" t="s">
        <v>11363</v>
      </c>
      <c r="E14486" s="45" t="s">
        <v>9238</v>
      </c>
      <c r="AO14486" s="376"/>
    </row>
    <row r="14487" spans="1:41" x14ac:dyDescent="0.25">
      <c r="A14487" s="44" t="s">
        <v>18219</v>
      </c>
      <c r="B14487" s="44" t="s">
        <v>3841</v>
      </c>
      <c r="C14487" s="45">
        <v>24060401</v>
      </c>
      <c r="D14487" s="45" t="s">
        <v>11363</v>
      </c>
      <c r="E14487" s="45" t="s">
        <v>4962</v>
      </c>
      <c r="AO14487" s="376"/>
    </row>
    <row r="14488" spans="1:41" x14ac:dyDescent="0.25">
      <c r="A14488" s="44" t="s">
        <v>18219</v>
      </c>
      <c r="B14488" s="44" t="s">
        <v>926</v>
      </c>
      <c r="C14488" s="45">
        <v>24060402</v>
      </c>
      <c r="D14488" s="45" t="s">
        <v>11363</v>
      </c>
      <c r="E14488" s="45" t="s">
        <v>4962</v>
      </c>
      <c r="AO14488" s="376"/>
    </row>
    <row r="14489" spans="1:41" x14ac:dyDescent="0.25">
      <c r="A14489" s="44" t="s">
        <v>21154</v>
      </c>
      <c r="B14489" s="44" t="s">
        <v>21359</v>
      </c>
      <c r="C14489" s="45" t="s">
        <v>21182</v>
      </c>
      <c r="D14489" s="45" t="s">
        <v>21447</v>
      </c>
      <c r="E14489" s="46">
        <v>46752</v>
      </c>
      <c r="AO14489" s="376"/>
    </row>
    <row r="14490" spans="1:41" x14ac:dyDescent="0.3">
      <c r="A14490" s="57" t="s">
        <v>4707</v>
      </c>
      <c r="B14490" s="57" t="s">
        <v>2173</v>
      </c>
      <c r="C14490" s="62">
        <v>24030</v>
      </c>
      <c r="D14490" s="62" t="s">
        <v>20886</v>
      </c>
      <c r="E14490" s="60">
        <v>47057</v>
      </c>
      <c r="F14490" s="32"/>
      <c r="G14490" s="32"/>
      <c r="H14490" s="32"/>
      <c r="I14490" s="31"/>
      <c r="J14490" s="31"/>
      <c r="K14490" s="31"/>
      <c r="L14490" s="31"/>
      <c r="M14490" s="31"/>
      <c r="N14490" s="31"/>
      <c r="O14490" s="31"/>
      <c r="P14490" s="31"/>
      <c r="Q14490" s="31"/>
      <c r="R14490" s="31"/>
      <c r="S14490" s="31"/>
      <c r="T14490" s="31"/>
      <c r="U14490" s="31"/>
      <c r="V14490" s="31"/>
      <c r="W14490" s="31"/>
      <c r="X14490" s="31"/>
      <c r="Y14490" s="31"/>
      <c r="Z14490" s="31"/>
      <c r="AA14490" s="31"/>
      <c r="AB14490" s="31"/>
      <c r="AC14490" s="31"/>
      <c r="AD14490" s="31"/>
      <c r="AE14490" s="31"/>
      <c r="AF14490" s="31"/>
      <c r="AG14490" s="31"/>
      <c r="AH14490" s="31"/>
      <c r="AI14490" s="31"/>
      <c r="AJ14490" s="31"/>
      <c r="AK14490" s="31"/>
      <c r="AL14490" s="31"/>
      <c r="AO14490" s="376"/>
    </row>
    <row r="14491" spans="1:41" x14ac:dyDescent="0.3">
      <c r="A14491" s="57" t="s">
        <v>13681</v>
      </c>
      <c r="B14491" s="92" t="s">
        <v>3682</v>
      </c>
      <c r="C14491" s="93" t="s">
        <v>19106</v>
      </c>
      <c r="D14491" s="93" t="s">
        <v>3681</v>
      </c>
      <c r="E14491" s="94">
        <v>48029</v>
      </c>
      <c r="F14491" s="93"/>
      <c r="G14491" s="93"/>
      <c r="H14491" s="93"/>
      <c r="I14491" s="99"/>
      <c r="J14491" s="99"/>
      <c r="K14491" s="99"/>
      <c r="L14491" s="99"/>
      <c r="M14491" s="99"/>
      <c r="N14491" s="99"/>
      <c r="O14491" s="99"/>
      <c r="P14491" s="99"/>
      <c r="Q14491" s="99"/>
      <c r="R14491" s="99"/>
      <c r="S14491" s="99"/>
      <c r="T14491" s="99"/>
      <c r="U14491" s="99"/>
      <c r="V14491" s="99"/>
      <c r="W14491" s="99"/>
      <c r="X14491" s="99"/>
      <c r="Y14491" s="99"/>
      <c r="Z14491" s="99"/>
      <c r="AA14491" s="99"/>
      <c r="AB14491" s="99"/>
      <c r="AC14491" s="99"/>
      <c r="AD14491" s="99"/>
      <c r="AE14491" s="99"/>
      <c r="AF14491" s="99"/>
      <c r="AG14491" s="99"/>
      <c r="AH14491" s="31"/>
      <c r="AI14491" s="31"/>
      <c r="AJ14491" s="31"/>
      <c r="AK14491" s="31"/>
      <c r="AL14491" s="31"/>
      <c r="AO14491" s="376"/>
    </row>
    <row r="14492" spans="1:41" x14ac:dyDescent="0.25">
      <c r="A14492" s="86" t="s">
        <v>13681</v>
      </c>
      <c r="B14492" s="44" t="s">
        <v>16074</v>
      </c>
      <c r="C14492" s="45">
        <v>8.26</v>
      </c>
      <c r="D14492" s="45" t="s">
        <v>12549</v>
      </c>
      <c r="E14492" s="46">
        <v>47787</v>
      </c>
      <c r="F14492" s="45"/>
      <c r="G14492" s="93"/>
      <c r="H14492" s="93"/>
      <c r="I14492" s="99"/>
      <c r="J14492" s="99"/>
      <c r="K14492" s="99"/>
      <c r="L14492" s="99"/>
      <c r="M14492" s="99"/>
      <c r="N14492" s="99"/>
      <c r="O14492" s="99"/>
      <c r="P14492" s="99"/>
      <c r="Q14492" s="99"/>
      <c r="R14492" s="99"/>
      <c r="S14492" s="99"/>
      <c r="T14492" s="99"/>
      <c r="U14492" s="99"/>
      <c r="V14492" s="99"/>
      <c r="W14492" s="99"/>
      <c r="X14492" s="99"/>
      <c r="Y14492" s="99"/>
      <c r="Z14492" s="99"/>
      <c r="AA14492" s="99"/>
      <c r="AB14492" s="99"/>
      <c r="AC14492" s="99"/>
      <c r="AD14492" s="99"/>
      <c r="AE14492" s="99"/>
      <c r="AF14492" s="99"/>
      <c r="AG14492" s="99"/>
      <c r="AH14492" s="31"/>
      <c r="AI14492" s="31"/>
      <c r="AJ14492" s="31"/>
      <c r="AK14492" s="31"/>
      <c r="AL14492" s="31"/>
      <c r="AO14492" s="376"/>
    </row>
    <row r="14493" spans="1:41" x14ac:dyDescent="0.25">
      <c r="A14493" s="44" t="s">
        <v>13681</v>
      </c>
      <c r="B14493" s="44" t="s">
        <v>12111</v>
      </c>
      <c r="C14493" s="45">
        <v>13.25</v>
      </c>
      <c r="D14493" s="45" t="s">
        <v>12549</v>
      </c>
      <c r="E14493" s="46">
        <v>47664</v>
      </c>
      <c r="F14493" s="45"/>
      <c r="G14493" s="93"/>
      <c r="H14493" s="93"/>
      <c r="I14493" s="99"/>
      <c r="J14493" s="99"/>
      <c r="K14493" s="99"/>
      <c r="L14493" s="99"/>
      <c r="M14493" s="99"/>
      <c r="N14493" s="99"/>
      <c r="O14493" s="99"/>
      <c r="P14493" s="99"/>
      <c r="Q14493" s="99"/>
      <c r="R14493" s="99"/>
      <c r="S14493" s="99"/>
      <c r="T14493" s="99"/>
      <c r="U14493" s="99"/>
      <c r="V14493" s="99"/>
      <c r="W14493" s="99"/>
      <c r="X14493" s="99"/>
      <c r="Y14493" s="99"/>
      <c r="Z14493" s="99"/>
      <c r="AA14493" s="99"/>
      <c r="AB14493" s="99"/>
      <c r="AC14493" s="99"/>
      <c r="AD14493" s="99"/>
      <c r="AE14493" s="99"/>
      <c r="AF14493" s="99"/>
      <c r="AG14493" s="99"/>
      <c r="AH14493" s="31"/>
      <c r="AI14493" s="31"/>
      <c r="AJ14493" s="31"/>
      <c r="AK14493" s="31"/>
      <c r="AL14493" s="31"/>
      <c r="AO14493" s="376"/>
    </row>
    <row r="14494" spans="1:41" x14ac:dyDescent="0.25">
      <c r="A14494" s="44" t="s">
        <v>13681</v>
      </c>
      <c r="B14494" s="44" t="s">
        <v>2350</v>
      </c>
      <c r="C14494" s="45">
        <v>250106</v>
      </c>
      <c r="D14494" s="45" t="s">
        <v>11363</v>
      </c>
      <c r="E14494" s="45" t="s">
        <v>11887</v>
      </c>
      <c r="AO14494" s="376"/>
    </row>
    <row r="14495" spans="1:41" x14ac:dyDescent="0.25">
      <c r="A14495" s="44" t="s">
        <v>13681</v>
      </c>
      <c r="B14495" s="44" t="s">
        <v>5134</v>
      </c>
      <c r="C14495" s="45">
        <v>250802</v>
      </c>
      <c r="D14495" s="45" t="s">
        <v>11363</v>
      </c>
      <c r="E14495" s="45" t="s">
        <v>9880</v>
      </c>
      <c r="AO14495" s="376"/>
    </row>
    <row r="14496" spans="1:41" x14ac:dyDescent="0.25">
      <c r="A14496" s="102" t="s">
        <v>3343</v>
      </c>
      <c r="B14496" s="92" t="s">
        <v>13051</v>
      </c>
      <c r="C14496" s="93" t="s">
        <v>13052</v>
      </c>
      <c r="D14496" s="93" t="s">
        <v>1201</v>
      </c>
      <c r="E14496" s="94">
        <v>47223</v>
      </c>
      <c r="F14496" s="93"/>
      <c r="G14496" s="93"/>
      <c r="H14496" s="93"/>
      <c r="I14496" s="99"/>
      <c r="J14496" s="99"/>
      <c r="K14496" s="99"/>
      <c r="L14496" s="99"/>
      <c r="M14496" s="99"/>
      <c r="N14496" s="99"/>
      <c r="O14496" s="99"/>
      <c r="P14496" s="99"/>
      <c r="Q14496" s="99"/>
      <c r="R14496" s="99"/>
      <c r="S14496" s="99"/>
      <c r="T14496" s="99"/>
      <c r="U14496" s="99"/>
      <c r="V14496" s="99"/>
      <c r="W14496" s="99"/>
      <c r="X14496" s="99"/>
      <c r="Y14496" s="99"/>
      <c r="Z14496" s="99"/>
      <c r="AA14496" s="99"/>
      <c r="AB14496" s="99"/>
      <c r="AC14496" s="99"/>
      <c r="AD14496" s="99"/>
      <c r="AE14496" s="99"/>
      <c r="AF14496" s="99"/>
      <c r="AG14496" s="99"/>
      <c r="AH14496" s="31"/>
      <c r="AI14496" s="31"/>
      <c r="AJ14496" s="31"/>
      <c r="AK14496" s="31"/>
      <c r="AL14496" s="31"/>
      <c r="AO14496" s="376"/>
    </row>
    <row r="14497" spans="1:41" x14ac:dyDescent="0.3">
      <c r="A14497" s="333" t="s">
        <v>13347</v>
      </c>
      <c r="B14497" s="333" t="s">
        <v>1157</v>
      </c>
      <c r="C14497" s="125" t="s">
        <v>13318</v>
      </c>
      <c r="D14497" s="32" t="s">
        <v>20309</v>
      </c>
      <c r="E14497" s="125" t="s">
        <v>12551</v>
      </c>
      <c r="F14497" s="125" t="s">
        <v>1189</v>
      </c>
      <c r="G14497" s="125" t="s">
        <v>1189</v>
      </c>
      <c r="AO14497" s="376"/>
    </row>
    <row r="14498" spans="1:41" x14ac:dyDescent="0.25">
      <c r="A14498" s="44" t="s">
        <v>4577</v>
      </c>
      <c r="B14498" s="44" t="s">
        <v>289</v>
      </c>
      <c r="C14498" s="45" t="s">
        <v>4578</v>
      </c>
      <c r="D14498" s="45" t="s">
        <v>11204</v>
      </c>
      <c r="E14498" s="45" t="s">
        <v>4125</v>
      </c>
      <c r="F14498" s="93"/>
      <c r="G14498" s="93"/>
      <c r="H14498" s="93"/>
      <c r="I14498" s="99"/>
      <c r="J14498" s="99"/>
      <c r="K14498" s="99"/>
      <c r="L14498" s="99"/>
      <c r="M14498" s="99"/>
      <c r="N14498" s="99"/>
      <c r="O14498" s="99"/>
      <c r="P14498" s="99"/>
      <c r="Q14498" s="99"/>
      <c r="R14498" s="99"/>
      <c r="S14498" s="99"/>
      <c r="T14498" s="99"/>
      <c r="U14498" s="99"/>
      <c r="V14498" s="99"/>
      <c r="W14498" s="99"/>
      <c r="X14498" s="99"/>
      <c r="Y14498" s="99"/>
      <c r="Z14498" s="99"/>
      <c r="AA14498" s="99"/>
      <c r="AB14498" s="99"/>
      <c r="AC14498" s="99"/>
      <c r="AD14498" s="99"/>
      <c r="AE14498" s="99"/>
      <c r="AF14498" s="99"/>
      <c r="AG14498" s="99"/>
      <c r="AH14498" s="31"/>
      <c r="AI14498" s="31"/>
      <c r="AJ14498" s="31"/>
      <c r="AK14498" s="31"/>
      <c r="AL14498" s="31"/>
      <c r="AO14498" s="376"/>
    </row>
    <row r="14499" spans="1:41" x14ac:dyDescent="0.25">
      <c r="A14499" s="44" t="s">
        <v>4577</v>
      </c>
      <c r="B14499" s="44" t="s">
        <v>17296</v>
      </c>
      <c r="C14499" s="45" t="s">
        <v>17394</v>
      </c>
      <c r="D14499" s="93" t="s">
        <v>17443</v>
      </c>
      <c r="E14499" s="45" t="s">
        <v>9839</v>
      </c>
      <c r="F14499" s="93"/>
      <c r="G14499" s="93"/>
      <c r="H14499" s="93"/>
      <c r="I14499" s="99"/>
      <c r="J14499" s="99"/>
      <c r="K14499" s="99"/>
      <c r="L14499" s="99"/>
      <c r="M14499" s="99"/>
      <c r="N14499" s="99"/>
      <c r="O14499" s="99"/>
      <c r="P14499" s="99"/>
      <c r="Q14499" s="99"/>
      <c r="R14499" s="99"/>
      <c r="S14499" s="99"/>
      <c r="T14499" s="99"/>
      <c r="U14499" s="99"/>
      <c r="V14499" s="99"/>
      <c r="W14499" s="99"/>
      <c r="X14499" s="99"/>
      <c r="Y14499" s="99"/>
      <c r="Z14499" s="99"/>
      <c r="AA14499" s="99"/>
      <c r="AB14499" s="99"/>
      <c r="AC14499" s="99"/>
      <c r="AD14499" s="99"/>
      <c r="AE14499" s="99"/>
      <c r="AF14499" s="99"/>
      <c r="AG14499" s="99"/>
      <c r="AH14499" s="31"/>
      <c r="AI14499" s="31"/>
      <c r="AJ14499" s="31"/>
      <c r="AK14499" s="31"/>
      <c r="AL14499" s="31"/>
      <c r="AO14499" s="376"/>
    </row>
    <row r="14500" spans="1:41" x14ac:dyDescent="0.25">
      <c r="A14500" s="44" t="s">
        <v>13570</v>
      </c>
      <c r="B14500" s="44" t="s">
        <v>21414</v>
      </c>
      <c r="C14500" s="45" t="s">
        <v>13568</v>
      </c>
      <c r="D14500" s="45" t="s">
        <v>21447</v>
      </c>
      <c r="E14500" s="46">
        <v>46538</v>
      </c>
      <c r="AO14500" s="376"/>
    </row>
    <row r="14501" spans="1:41" x14ac:dyDescent="0.25">
      <c r="A14501" s="44" t="s">
        <v>4579</v>
      </c>
      <c r="B14501" s="44" t="s">
        <v>4405</v>
      </c>
      <c r="C14501" s="45" t="s">
        <v>4580</v>
      </c>
      <c r="D14501" s="45" t="s">
        <v>11204</v>
      </c>
      <c r="E14501" s="45" t="s">
        <v>7657</v>
      </c>
      <c r="F14501" s="93"/>
      <c r="G14501" s="93"/>
      <c r="H14501" s="93"/>
      <c r="I14501" s="99"/>
      <c r="J14501" s="99"/>
      <c r="K14501" s="99"/>
      <c r="L14501" s="99"/>
      <c r="M14501" s="99"/>
      <c r="N14501" s="99"/>
      <c r="O14501" s="99"/>
      <c r="P14501" s="99"/>
      <c r="Q14501" s="99"/>
      <c r="R14501" s="99"/>
      <c r="S14501" s="99"/>
      <c r="T14501" s="99"/>
      <c r="U14501" s="99"/>
      <c r="V14501" s="99"/>
      <c r="W14501" s="99"/>
      <c r="X14501" s="99"/>
      <c r="Y14501" s="99"/>
      <c r="Z14501" s="99"/>
      <c r="AA14501" s="99"/>
      <c r="AB14501" s="99"/>
      <c r="AC14501" s="99"/>
      <c r="AD14501" s="99"/>
      <c r="AE14501" s="99"/>
      <c r="AF14501" s="99"/>
      <c r="AG14501" s="99"/>
      <c r="AH14501" s="31"/>
      <c r="AI14501" s="31"/>
      <c r="AJ14501" s="31"/>
      <c r="AK14501" s="31"/>
      <c r="AL14501" s="31"/>
      <c r="AO14501" s="376"/>
    </row>
    <row r="14502" spans="1:41" x14ac:dyDescent="0.25">
      <c r="A14502" s="44" t="s">
        <v>4579</v>
      </c>
      <c r="B14502" s="44" t="s">
        <v>4405</v>
      </c>
      <c r="C14502" s="45" t="s">
        <v>4580</v>
      </c>
      <c r="D14502" s="93" t="s">
        <v>17443</v>
      </c>
      <c r="E14502" s="45" t="s">
        <v>5155</v>
      </c>
      <c r="F14502" s="93"/>
      <c r="G14502" s="93"/>
      <c r="H14502" s="93"/>
      <c r="I14502" s="99"/>
      <c r="J14502" s="99"/>
      <c r="K14502" s="99"/>
      <c r="L14502" s="99"/>
      <c r="M14502" s="99"/>
      <c r="N14502" s="99"/>
      <c r="O14502" s="99"/>
      <c r="P14502" s="99"/>
      <c r="Q14502" s="99"/>
      <c r="R14502" s="99"/>
      <c r="S14502" s="99"/>
      <c r="T14502" s="99"/>
      <c r="U14502" s="99"/>
      <c r="V14502" s="99"/>
      <c r="W14502" s="99"/>
      <c r="X14502" s="99"/>
      <c r="Y14502" s="99"/>
      <c r="Z14502" s="99"/>
      <c r="AA14502" s="99"/>
      <c r="AB14502" s="99"/>
      <c r="AC14502" s="99"/>
      <c r="AD14502" s="99"/>
      <c r="AE14502" s="99"/>
      <c r="AF14502" s="99"/>
      <c r="AG14502" s="99"/>
      <c r="AH14502" s="31"/>
      <c r="AI14502" s="31"/>
      <c r="AJ14502" s="31"/>
      <c r="AK14502" s="31"/>
      <c r="AL14502" s="31"/>
      <c r="AO14502" s="376"/>
    </row>
    <row r="14503" spans="1:41" x14ac:dyDescent="0.25">
      <c r="A14503" s="44" t="s">
        <v>4579</v>
      </c>
      <c r="B14503" s="44" t="s">
        <v>4405</v>
      </c>
      <c r="C14503" s="45">
        <v>160990</v>
      </c>
      <c r="D14503" s="45" t="s">
        <v>17443</v>
      </c>
      <c r="E14503" s="46">
        <v>47293</v>
      </c>
      <c r="F14503" s="93"/>
      <c r="G14503" s="93"/>
      <c r="H14503" s="93"/>
      <c r="I14503" s="99"/>
      <c r="J14503" s="99"/>
      <c r="K14503" s="99"/>
      <c r="L14503" s="99"/>
      <c r="M14503" s="44"/>
      <c r="N14503" s="99"/>
      <c r="O14503" s="99"/>
      <c r="P14503" s="99"/>
      <c r="Q14503" s="99"/>
      <c r="R14503" s="99"/>
      <c r="S14503" s="99"/>
      <c r="T14503" s="99"/>
      <c r="U14503" s="99"/>
      <c r="V14503" s="99"/>
      <c r="W14503" s="99"/>
      <c r="X14503" s="99"/>
      <c r="Y14503" s="99"/>
      <c r="Z14503" s="99"/>
      <c r="AA14503" s="99"/>
      <c r="AB14503" s="99"/>
      <c r="AC14503" s="99"/>
      <c r="AD14503" s="99"/>
      <c r="AE14503" s="99"/>
      <c r="AF14503" s="99"/>
      <c r="AG14503" s="99"/>
      <c r="AH14503" s="31"/>
      <c r="AI14503" s="31"/>
      <c r="AJ14503" s="31"/>
      <c r="AK14503" s="31"/>
      <c r="AL14503" s="31"/>
      <c r="AO14503" s="376"/>
    </row>
    <row r="14504" spans="1:41" x14ac:dyDescent="0.25">
      <c r="A14504" s="44" t="s">
        <v>13571</v>
      </c>
      <c r="B14504" s="44" t="s">
        <v>21414</v>
      </c>
      <c r="C14504" s="45" t="s">
        <v>13568</v>
      </c>
      <c r="D14504" s="45" t="s">
        <v>21447</v>
      </c>
      <c r="E14504" s="46">
        <v>46538</v>
      </c>
      <c r="AO14504" s="376"/>
    </row>
    <row r="14505" spans="1:41" x14ac:dyDescent="0.25">
      <c r="A14505" s="99" t="s">
        <v>10900</v>
      </c>
      <c r="B14505" s="92" t="s">
        <v>10898</v>
      </c>
      <c r="C14505" s="93" t="s">
        <v>17211</v>
      </c>
      <c r="D14505" s="93" t="s">
        <v>1394</v>
      </c>
      <c r="E14505" s="94">
        <v>47603</v>
      </c>
      <c r="F14505" s="93"/>
      <c r="G14505" s="93"/>
      <c r="H14505" s="93"/>
      <c r="I14505" s="99"/>
      <c r="J14505" s="99"/>
      <c r="K14505" s="99"/>
      <c r="L14505" s="99"/>
      <c r="M14505" s="44"/>
      <c r="N14505" s="99"/>
      <c r="O14505" s="99"/>
      <c r="P14505" s="99"/>
      <c r="Q14505" s="99"/>
      <c r="R14505" s="99"/>
      <c r="S14505" s="99"/>
      <c r="T14505" s="99"/>
      <c r="U14505" s="99"/>
      <c r="V14505" s="99"/>
      <c r="W14505" s="99"/>
      <c r="X14505" s="99"/>
      <c r="Y14505" s="99"/>
      <c r="Z14505" s="99"/>
      <c r="AA14505" s="99"/>
      <c r="AB14505" s="99"/>
      <c r="AC14505" s="99"/>
      <c r="AD14505" s="99"/>
      <c r="AE14505" s="99"/>
      <c r="AF14505" s="99"/>
      <c r="AG14505" s="99"/>
      <c r="AH14505" s="31"/>
      <c r="AI14505" s="31"/>
      <c r="AJ14505" s="31"/>
      <c r="AK14505" s="31"/>
      <c r="AL14505" s="31"/>
      <c r="AO14505" s="376"/>
    </row>
    <row r="14506" spans="1:41" x14ac:dyDescent="0.25">
      <c r="A14506" s="44" t="s">
        <v>3542</v>
      </c>
      <c r="B14506" s="44" t="s">
        <v>5321</v>
      </c>
      <c r="C14506" s="45">
        <v>26010401</v>
      </c>
      <c r="D14506" s="45" t="s">
        <v>11363</v>
      </c>
      <c r="E14506" s="45" t="s">
        <v>17459</v>
      </c>
      <c r="AO14506" s="376"/>
    </row>
    <row r="14507" spans="1:41" x14ac:dyDescent="0.25">
      <c r="A14507" s="44" t="s">
        <v>3542</v>
      </c>
      <c r="B14507" s="44" t="s">
        <v>3176</v>
      </c>
      <c r="C14507" s="45">
        <v>26010402</v>
      </c>
      <c r="D14507" s="45" t="s">
        <v>11363</v>
      </c>
      <c r="E14507" s="45" t="s">
        <v>17459</v>
      </c>
      <c r="AO14507" s="376"/>
    </row>
    <row r="14508" spans="1:41" x14ac:dyDescent="0.25">
      <c r="A14508" s="44" t="s">
        <v>1369</v>
      </c>
      <c r="B14508" s="44" t="s">
        <v>14834</v>
      </c>
      <c r="C14508" s="45" t="s">
        <v>13902</v>
      </c>
      <c r="D14508" s="367" t="s">
        <v>3696</v>
      </c>
      <c r="E14508" s="328">
        <f>DATE(2029,7,7)</f>
        <v>47306</v>
      </c>
      <c r="F14508" s="32"/>
      <c r="G14508" s="32"/>
      <c r="H14508" s="32"/>
      <c r="I14508" s="31"/>
      <c r="J14508" s="31"/>
      <c r="K14508" s="31"/>
      <c r="L14508" s="31"/>
      <c r="M14508" s="31"/>
      <c r="N14508" s="31"/>
      <c r="O14508" s="31"/>
      <c r="P14508" s="31"/>
      <c r="Q14508" s="31"/>
      <c r="R14508" s="31"/>
      <c r="S14508" s="31"/>
      <c r="T14508" s="31"/>
      <c r="U14508" s="31"/>
      <c r="V14508" s="31"/>
      <c r="W14508" s="31"/>
      <c r="X14508" s="31"/>
      <c r="Y14508" s="31"/>
      <c r="Z14508" s="31"/>
      <c r="AA14508" s="31"/>
      <c r="AB14508" s="31"/>
      <c r="AC14508" s="31"/>
      <c r="AD14508" s="31"/>
      <c r="AE14508" s="31"/>
      <c r="AF14508" s="31"/>
      <c r="AG14508" s="31"/>
      <c r="AH14508" s="31"/>
      <c r="AI14508" s="31"/>
      <c r="AJ14508" s="31"/>
      <c r="AK14508" s="31"/>
      <c r="AL14508" s="31"/>
      <c r="AO14508" s="376"/>
    </row>
    <row r="14509" spans="1:41" x14ac:dyDescent="0.25">
      <c r="A14509" s="44" t="s">
        <v>580</v>
      </c>
      <c r="B14509" s="44" t="s">
        <v>21396</v>
      </c>
      <c r="C14509" s="45" t="s">
        <v>9703</v>
      </c>
      <c r="D14509" s="45" t="s">
        <v>21447</v>
      </c>
      <c r="E14509" s="46">
        <v>46568</v>
      </c>
      <c r="AO14509" s="376"/>
    </row>
    <row r="14510" spans="1:41" x14ac:dyDescent="0.25">
      <c r="A14510" s="44" t="s">
        <v>580</v>
      </c>
      <c r="B14510" s="44" t="s">
        <v>21402</v>
      </c>
      <c r="C14510" s="45" t="s">
        <v>5503</v>
      </c>
      <c r="D14510" s="45" t="s">
        <v>21447</v>
      </c>
      <c r="E14510" s="46">
        <v>46507</v>
      </c>
      <c r="AO14510" s="376"/>
    </row>
    <row r="14511" spans="1:41" x14ac:dyDescent="0.25">
      <c r="A14511" s="44" t="s">
        <v>4914</v>
      </c>
      <c r="B14511" s="44" t="s">
        <v>4909</v>
      </c>
      <c r="C14511" s="45" t="s">
        <v>4915</v>
      </c>
      <c r="D14511" s="46" t="s">
        <v>21328</v>
      </c>
      <c r="E14511" s="46">
        <v>46615</v>
      </c>
      <c r="AO14511" s="376"/>
    </row>
    <row r="14512" spans="1:41" x14ac:dyDescent="0.25">
      <c r="A14512" s="44" t="s">
        <v>4914</v>
      </c>
      <c r="B14512" s="44" t="s">
        <v>4909</v>
      </c>
      <c r="C14512" s="45" t="s">
        <v>4915</v>
      </c>
      <c r="D14512" s="46" t="s">
        <v>21328</v>
      </c>
      <c r="E14512" s="46">
        <v>46615</v>
      </c>
      <c r="AO14512" s="376"/>
    </row>
    <row r="14513" spans="1:41" x14ac:dyDescent="0.25">
      <c r="A14513" s="44" t="s">
        <v>21845</v>
      </c>
      <c r="B14513" s="44" t="s">
        <v>9248</v>
      </c>
      <c r="C14513" s="45">
        <v>260105</v>
      </c>
      <c r="D14513" s="45" t="s">
        <v>11363</v>
      </c>
      <c r="E14513" s="45" t="s">
        <v>17625</v>
      </c>
      <c r="AO14513" s="376"/>
    </row>
    <row r="14514" spans="1:41" x14ac:dyDescent="0.3">
      <c r="A14514" s="333" t="s">
        <v>12911</v>
      </c>
      <c r="B14514" s="333" t="s">
        <v>12848</v>
      </c>
      <c r="C14514" s="125" t="s">
        <v>12849</v>
      </c>
      <c r="D14514" s="32" t="s">
        <v>20309</v>
      </c>
      <c r="E14514" s="125" t="s">
        <v>5332</v>
      </c>
      <c r="F14514" s="125" t="s">
        <v>1189</v>
      </c>
      <c r="G14514" s="125" t="s">
        <v>1190</v>
      </c>
      <c r="AO14514" s="376"/>
    </row>
    <row r="14515" spans="1:41" x14ac:dyDescent="0.25">
      <c r="A14515" s="44" t="s">
        <v>9273</v>
      </c>
      <c r="B14515" s="44" t="s">
        <v>9248</v>
      </c>
      <c r="C14515" s="45">
        <v>240101</v>
      </c>
      <c r="D14515" s="45" t="s">
        <v>11363</v>
      </c>
      <c r="E14515" s="45" t="s">
        <v>9249</v>
      </c>
      <c r="AO14515" s="376"/>
    </row>
    <row r="14516" spans="1:41" x14ac:dyDescent="0.25">
      <c r="A14516" s="44" t="s">
        <v>12413</v>
      </c>
      <c r="B14516" s="44" t="s">
        <v>12102</v>
      </c>
      <c r="C14516" s="45">
        <v>21.25</v>
      </c>
      <c r="D14516" s="45" t="s">
        <v>12549</v>
      </c>
      <c r="E14516" s="46">
        <v>47664</v>
      </c>
      <c r="F14516" s="45"/>
      <c r="G14516" s="93"/>
      <c r="H14516" s="93"/>
      <c r="I14516" s="99"/>
      <c r="J14516" s="99"/>
      <c r="K14516" s="99"/>
      <c r="L14516" s="99"/>
      <c r="M14516" s="99"/>
      <c r="N14516" s="99"/>
      <c r="O14516" s="99"/>
      <c r="P14516" s="99"/>
      <c r="Q14516" s="99"/>
      <c r="R14516" s="99"/>
      <c r="S14516" s="99"/>
      <c r="T14516" s="99"/>
      <c r="U14516" s="99"/>
      <c r="V14516" s="99"/>
      <c r="W14516" s="99"/>
      <c r="X14516" s="99"/>
      <c r="Y14516" s="99"/>
      <c r="Z14516" s="99"/>
      <c r="AA14516" s="99"/>
      <c r="AB14516" s="99"/>
      <c r="AC14516" s="99"/>
      <c r="AD14516" s="99"/>
      <c r="AE14516" s="99"/>
      <c r="AF14516" s="99"/>
      <c r="AG14516" s="99"/>
      <c r="AH14516" s="31"/>
      <c r="AI14516" s="31"/>
      <c r="AJ14516" s="31"/>
      <c r="AK14516" s="31"/>
      <c r="AL14516" s="31"/>
      <c r="AO14516" s="376"/>
    </row>
    <row r="14517" spans="1:41" x14ac:dyDescent="0.25">
      <c r="A14517" s="44" t="s">
        <v>12413</v>
      </c>
      <c r="B14517" s="44" t="s">
        <v>13578</v>
      </c>
      <c r="C14517" s="45">
        <v>28.25</v>
      </c>
      <c r="D14517" s="45" t="s">
        <v>12549</v>
      </c>
      <c r="E14517" s="46">
        <v>47664</v>
      </c>
      <c r="F14517" s="45"/>
      <c r="G14517" s="93"/>
      <c r="H14517" s="93"/>
      <c r="I14517" s="99"/>
      <c r="J14517" s="99"/>
      <c r="K14517" s="99"/>
      <c r="L14517" s="99"/>
      <c r="M14517" s="99"/>
      <c r="N14517" s="99"/>
      <c r="O14517" s="99"/>
      <c r="P14517" s="99"/>
      <c r="Q14517" s="99"/>
      <c r="R14517" s="99"/>
      <c r="S14517" s="99"/>
      <c r="T14517" s="99"/>
      <c r="U14517" s="99"/>
      <c r="V14517" s="99"/>
      <c r="W14517" s="99"/>
      <c r="X14517" s="99"/>
      <c r="Y14517" s="99"/>
      <c r="Z14517" s="99"/>
      <c r="AA14517" s="99"/>
      <c r="AB14517" s="99"/>
      <c r="AC14517" s="99"/>
      <c r="AD14517" s="99"/>
      <c r="AE14517" s="99"/>
      <c r="AF14517" s="99"/>
      <c r="AG14517" s="99"/>
      <c r="AH14517" s="31"/>
      <c r="AI14517" s="31"/>
      <c r="AJ14517" s="31"/>
      <c r="AK14517" s="31"/>
      <c r="AL14517" s="31"/>
      <c r="AO14517" s="376"/>
    </row>
    <row r="14518" spans="1:41" x14ac:dyDescent="0.25">
      <c r="A14518" s="44" t="s">
        <v>10683</v>
      </c>
      <c r="B14518" s="44" t="s">
        <v>10382</v>
      </c>
      <c r="C14518" s="45">
        <v>24050301</v>
      </c>
      <c r="D14518" s="45" t="s">
        <v>11363</v>
      </c>
      <c r="E14518" s="45" t="s">
        <v>5155</v>
      </c>
      <c r="AO14518" s="376"/>
    </row>
    <row r="14519" spans="1:41" x14ac:dyDescent="0.25">
      <c r="A14519" s="44" t="s">
        <v>20622</v>
      </c>
      <c r="B14519" s="44" t="s">
        <v>14167</v>
      </c>
      <c r="C14519" s="45" t="s">
        <v>14275</v>
      </c>
      <c r="D14519" s="32" t="s">
        <v>5559</v>
      </c>
      <c r="E14519" s="45" t="s">
        <v>20865</v>
      </c>
      <c r="F14519" s="32"/>
      <c r="G14519" s="32"/>
      <c r="H14519" s="32"/>
      <c r="I14519" s="31"/>
      <c r="J14519" s="31"/>
      <c r="K14519" s="31"/>
      <c r="L14519" s="31"/>
      <c r="M14519" s="31"/>
      <c r="N14519" s="31"/>
      <c r="O14519" s="31"/>
      <c r="P14519" s="31"/>
      <c r="Q14519" s="31"/>
      <c r="R14519" s="31"/>
      <c r="S14519" s="31"/>
      <c r="T14519" s="31"/>
      <c r="U14519" s="31"/>
      <c r="V14519" s="31"/>
      <c r="W14519" s="31"/>
      <c r="X14519" s="31"/>
      <c r="Y14519" s="31"/>
      <c r="Z14519" s="31"/>
      <c r="AA14519" s="31"/>
      <c r="AB14519" s="31"/>
      <c r="AC14519" s="31"/>
      <c r="AD14519" s="31"/>
      <c r="AE14519" s="31"/>
      <c r="AF14519" s="31"/>
      <c r="AG14519" s="31"/>
      <c r="AH14519" s="31"/>
      <c r="AI14519" s="31"/>
      <c r="AJ14519" s="31"/>
      <c r="AK14519" s="31"/>
      <c r="AL14519" s="31"/>
      <c r="AO14519" s="376"/>
    </row>
    <row r="14520" spans="1:41" x14ac:dyDescent="0.25">
      <c r="A14520" s="44" t="s">
        <v>3834</v>
      </c>
      <c r="B14520" s="44" t="s">
        <v>2350</v>
      </c>
      <c r="C14520" s="45">
        <v>230105</v>
      </c>
      <c r="D14520" s="45" t="s">
        <v>11363</v>
      </c>
      <c r="E14520" s="45" t="s">
        <v>5265</v>
      </c>
      <c r="AO14520" s="376"/>
    </row>
    <row r="14521" spans="1:41" x14ac:dyDescent="0.25">
      <c r="A14521" s="44" t="s">
        <v>3834</v>
      </c>
      <c r="B14521" s="44" t="s">
        <v>5134</v>
      </c>
      <c r="C14521" s="45">
        <v>250802</v>
      </c>
      <c r="D14521" s="45" t="s">
        <v>11363</v>
      </c>
      <c r="E14521" s="45" t="s">
        <v>9880</v>
      </c>
      <c r="AO14521" s="376"/>
    </row>
    <row r="14522" spans="1:41" x14ac:dyDescent="0.25">
      <c r="A14522" s="44" t="s">
        <v>15923</v>
      </c>
      <c r="B14522" s="44" t="s">
        <v>2350</v>
      </c>
      <c r="C14522" s="45">
        <v>250106</v>
      </c>
      <c r="D14522" s="45" t="s">
        <v>11363</v>
      </c>
      <c r="E14522" s="45" t="s">
        <v>11887</v>
      </c>
      <c r="AO14522" s="376"/>
    </row>
    <row r="14523" spans="1:41" x14ac:dyDescent="0.3">
      <c r="A14523" s="333" t="s">
        <v>11506</v>
      </c>
      <c r="B14523" s="333" t="s">
        <v>11371</v>
      </c>
      <c r="C14523" s="125" t="s">
        <v>11215</v>
      </c>
      <c r="D14523" s="32" t="s">
        <v>20309</v>
      </c>
      <c r="E14523" s="125" t="s">
        <v>4966</v>
      </c>
      <c r="F14523" s="125" t="s">
        <v>1189</v>
      </c>
      <c r="G14523" s="125" t="s">
        <v>1190</v>
      </c>
      <c r="AO14523" s="376"/>
    </row>
    <row r="14524" spans="1:41" x14ac:dyDescent="0.25">
      <c r="A14524" s="44" t="s">
        <v>18220</v>
      </c>
      <c r="B14524" s="44" t="s">
        <v>8336</v>
      </c>
      <c r="C14524" s="45">
        <v>230905</v>
      </c>
      <c r="D14524" s="45" t="s">
        <v>11363</v>
      </c>
      <c r="E14524" s="45" t="s">
        <v>7871</v>
      </c>
      <c r="AO14524" s="376"/>
    </row>
    <row r="14525" spans="1:41" x14ac:dyDescent="0.25">
      <c r="A14525" s="44" t="s">
        <v>18220</v>
      </c>
      <c r="B14525" s="44" t="s">
        <v>3039</v>
      </c>
      <c r="C14525" s="45">
        <v>230904</v>
      </c>
      <c r="D14525" s="45" t="s">
        <v>11363</v>
      </c>
      <c r="E14525" s="45" t="s">
        <v>7871</v>
      </c>
      <c r="AO14525" s="376"/>
    </row>
    <row r="14526" spans="1:41" x14ac:dyDescent="0.25">
      <c r="A14526" s="44" t="s">
        <v>18221</v>
      </c>
      <c r="B14526" s="44" t="s">
        <v>2350</v>
      </c>
      <c r="C14526" s="45">
        <v>230105</v>
      </c>
      <c r="D14526" s="45" t="s">
        <v>11363</v>
      </c>
      <c r="E14526" s="45" t="s">
        <v>5265</v>
      </c>
      <c r="AO14526" s="376"/>
    </row>
    <row r="14527" spans="1:41" x14ac:dyDescent="0.25">
      <c r="A14527" s="44" t="s">
        <v>5537</v>
      </c>
      <c r="B14527" s="44" t="s">
        <v>21433</v>
      </c>
      <c r="C14527" s="45" t="s">
        <v>5528</v>
      </c>
      <c r="D14527" s="45" t="s">
        <v>21447</v>
      </c>
      <c r="E14527" s="46">
        <v>46418</v>
      </c>
      <c r="AO14527" s="376"/>
    </row>
    <row r="14528" spans="1:41" x14ac:dyDescent="0.25">
      <c r="A14528" s="91" t="s">
        <v>5537</v>
      </c>
      <c r="B14528" s="92" t="s">
        <v>19284</v>
      </c>
      <c r="C14528" s="93" t="s">
        <v>19285</v>
      </c>
      <c r="D14528" s="93" t="s">
        <v>1201</v>
      </c>
      <c r="E14528" s="94">
        <v>46582</v>
      </c>
      <c r="F14528" s="93"/>
      <c r="G14528" s="93"/>
      <c r="H14528" s="93"/>
      <c r="I14528" s="99"/>
      <c r="J14528" s="99"/>
      <c r="K14528" s="99"/>
      <c r="L14528" s="99"/>
      <c r="M14528" s="99"/>
      <c r="N14528" s="99"/>
      <c r="O14528" s="99"/>
      <c r="P14528" s="99"/>
      <c r="Q14528" s="99"/>
      <c r="R14528" s="99"/>
      <c r="S14528" s="99"/>
      <c r="T14528" s="99"/>
      <c r="U14528" s="99"/>
      <c r="V14528" s="99"/>
      <c r="W14528" s="99"/>
      <c r="X14528" s="99"/>
      <c r="Y14528" s="99"/>
      <c r="Z14528" s="99"/>
      <c r="AA14528" s="99"/>
      <c r="AB14528" s="99"/>
      <c r="AC14528" s="99"/>
      <c r="AD14528" s="99"/>
      <c r="AE14528" s="99"/>
      <c r="AF14528" s="99"/>
      <c r="AG14528" s="99"/>
      <c r="AH14528" s="31"/>
      <c r="AI14528" s="31"/>
      <c r="AJ14528" s="31"/>
      <c r="AK14528" s="31"/>
      <c r="AL14528" s="31"/>
      <c r="AO14528" s="376"/>
    </row>
    <row r="14529" spans="1:41" x14ac:dyDescent="0.25">
      <c r="A14529" s="44" t="s">
        <v>137</v>
      </c>
      <c r="B14529" s="44" t="s">
        <v>4897</v>
      </c>
      <c r="C14529" s="45" t="s">
        <v>4892</v>
      </c>
      <c r="D14529" s="46" t="s">
        <v>21328</v>
      </c>
      <c r="E14529" s="46">
        <v>46342</v>
      </c>
      <c r="AO14529" s="376"/>
    </row>
    <row r="14530" spans="1:41" x14ac:dyDescent="0.25">
      <c r="A14530" s="44" t="s">
        <v>11323</v>
      </c>
      <c r="B14530" s="44" t="s">
        <v>946</v>
      </c>
      <c r="C14530" s="45">
        <v>240904</v>
      </c>
      <c r="D14530" s="45" t="s">
        <v>11363</v>
      </c>
      <c r="E14530" s="45" t="s">
        <v>4826</v>
      </c>
      <c r="AO14530" s="376"/>
    </row>
    <row r="14531" spans="1:41" x14ac:dyDescent="0.25">
      <c r="A14531" s="44" t="s">
        <v>11323</v>
      </c>
      <c r="B14531" s="44" t="s">
        <v>21498</v>
      </c>
      <c r="C14531" s="45">
        <v>260402</v>
      </c>
      <c r="D14531" s="45" t="s">
        <v>11363</v>
      </c>
      <c r="E14531" s="45" t="s">
        <v>11152</v>
      </c>
      <c r="AO14531" s="376"/>
    </row>
    <row r="14532" spans="1:41" x14ac:dyDescent="0.25">
      <c r="A14532" s="44" t="s">
        <v>10684</v>
      </c>
      <c r="B14532" s="44" t="s">
        <v>2522</v>
      </c>
      <c r="C14532" s="45" t="s">
        <v>14569</v>
      </c>
      <c r="D14532" s="46" t="s">
        <v>21328</v>
      </c>
      <c r="E14532" s="46">
        <v>46527</v>
      </c>
      <c r="AO14532" s="376"/>
    </row>
    <row r="14533" spans="1:41" x14ac:dyDescent="0.25">
      <c r="A14533" s="44" t="s">
        <v>10684</v>
      </c>
      <c r="B14533" s="44" t="s">
        <v>5321</v>
      </c>
      <c r="C14533" s="45">
        <v>23010401</v>
      </c>
      <c r="D14533" s="45" t="s">
        <v>11363</v>
      </c>
      <c r="E14533" s="45" t="s">
        <v>5322</v>
      </c>
      <c r="AO14533" s="376"/>
    </row>
    <row r="14534" spans="1:41" x14ac:dyDescent="0.25">
      <c r="A14534" s="44" t="s">
        <v>10684</v>
      </c>
      <c r="B14534" s="44" t="s">
        <v>3176</v>
      </c>
      <c r="C14534" s="45">
        <v>23010402</v>
      </c>
      <c r="D14534" s="45" t="s">
        <v>11363</v>
      </c>
      <c r="E14534" s="45" t="s">
        <v>5322</v>
      </c>
      <c r="AO14534" s="376"/>
    </row>
    <row r="14535" spans="1:41" x14ac:dyDescent="0.25">
      <c r="A14535" s="44" t="s">
        <v>10684</v>
      </c>
      <c r="B14535" s="44" t="s">
        <v>3043</v>
      </c>
      <c r="C14535" s="45">
        <v>230901</v>
      </c>
      <c r="D14535" s="45" t="s">
        <v>11363</v>
      </c>
      <c r="E14535" s="45" t="s">
        <v>7871</v>
      </c>
      <c r="AO14535" s="376"/>
    </row>
    <row r="14536" spans="1:41" x14ac:dyDescent="0.25">
      <c r="A14536" s="44" t="s">
        <v>10684</v>
      </c>
      <c r="B14536" s="44" t="s">
        <v>944</v>
      </c>
      <c r="C14536" s="45">
        <v>240303</v>
      </c>
      <c r="D14536" s="45" t="s">
        <v>11363</v>
      </c>
      <c r="E14536" s="45" t="s">
        <v>2593</v>
      </c>
      <c r="AO14536" s="376"/>
    </row>
    <row r="14537" spans="1:41" x14ac:dyDescent="0.25">
      <c r="A14537" s="44" t="s">
        <v>10684</v>
      </c>
      <c r="B14537" s="44" t="s">
        <v>3840</v>
      </c>
      <c r="C14537" s="45">
        <v>24050302</v>
      </c>
      <c r="D14537" s="45" t="s">
        <v>11363</v>
      </c>
      <c r="E14537" s="45" t="s">
        <v>5155</v>
      </c>
      <c r="AO14537" s="376"/>
    </row>
    <row r="14538" spans="1:41" x14ac:dyDescent="0.25">
      <c r="A14538" s="44" t="s">
        <v>10684</v>
      </c>
      <c r="B14538" s="44" t="s">
        <v>10382</v>
      </c>
      <c r="C14538" s="45">
        <v>24050301</v>
      </c>
      <c r="D14538" s="45" t="s">
        <v>11363</v>
      </c>
      <c r="E14538" s="45" t="s">
        <v>5155</v>
      </c>
      <c r="AO14538" s="376"/>
    </row>
    <row r="14539" spans="1:41" x14ac:dyDescent="0.25">
      <c r="A14539" s="44" t="s">
        <v>10684</v>
      </c>
      <c r="B14539" s="44" t="s">
        <v>17463</v>
      </c>
      <c r="C14539" s="45">
        <v>260202</v>
      </c>
      <c r="D14539" s="45" t="s">
        <v>11363</v>
      </c>
      <c r="E14539" s="45" t="s">
        <v>9238</v>
      </c>
      <c r="AO14539" s="376"/>
    </row>
    <row r="14540" spans="1:41" x14ac:dyDescent="0.25">
      <c r="A14540" s="44" t="s">
        <v>10684</v>
      </c>
      <c r="B14540" s="44" t="s">
        <v>9248</v>
      </c>
      <c r="C14540" s="45">
        <v>260105</v>
      </c>
      <c r="D14540" s="45" t="s">
        <v>11363</v>
      </c>
      <c r="E14540" s="45" t="s">
        <v>17625</v>
      </c>
      <c r="AO14540" s="376"/>
    </row>
    <row r="14541" spans="1:41" x14ac:dyDescent="0.25">
      <c r="A14541" s="44" t="s">
        <v>21846</v>
      </c>
      <c r="B14541" s="44" t="s">
        <v>9248</v>
      </c>
      <c r="C14541" s="45">
        <v>260105</v>
      </c>
      <c r="D14541" s="45" t="s">
        <v>11363</v>
      </c>
      <c r="E14541" s="45" t="s">
        <v>17625</v>
      </c>
      <c r="AO14541" s="376"/>
    </row>
    <row r="14542" spans="1:41" x14ac:dyDescent="0.25">
      <c r="A14542" s="44" t="s">
        <v>14570</v>
      </c>
      <c r="B14542" s="44" t="s">
        <v>2522</v>
      </c>
      <c r="C14542" s="45" t="s">
        <v>14571</v>
      </c>
      <c r="D14542" s="46" t="s">
        <v>21328</v>
      </c>
      <c r="E14542" s="46">
        <v>46527</v>
      </c>
      <c r="AO14542" s="376"/>
    </row>
    <row r="14543" spans="1:41" x14ac:dyDescent="0.3">
      <c r="A14543" s="333" t="s">
        <v>18729</v>
      </c>
      <c r="B14543" s="333" t="s">
        <v>11371</v>
      </c>
      <c r="C14543" s="125" t="s">
        <v>11215</v>
      </c>
      <c r="D14543" s="32" t="s">
        <v>20309</v>
      </c>
      <c r="E14543" s="125" t="s">
        <v>4966</v>
      </c>
      <c r="F14543" s="125" t="s">
        <v>1190</v>
      </c>
      <c r="G14543" s="125" t="s">
        <v>1190</v>
      </c>
      <c r="AO14543" s="376"/>
    </row>
    <row r="14544" spans="1:41" x14ac:dyDescent="0.3">
      <c r="A14544" s="333" t="s">
        <v>18729</v>
      </c>
      <c r="B14544" s="333" t="s">
        <v>1157</v>
      </c>
      <c r="C14544" s="125" t="s">
        <v>13318</v>
      </c>
      <c r="D14544" s="32" t="s">
        <v>20309</v>
      </c>
      <c r="E14544" s="125" t="s">
        <v>12551</v>
      </c>
      <c r="F14544" s="125" t="s">
        <v>1190</v>
      </c>
      <c r="G14544" s="125" t="s">
        <v>1190</v>
      </c>
      <c r="AO14544" s="376"/>
    </row>
    <row r="14545" spans="1:41" x14ac:dyDescent="0.3">
      <c r="A14545" s="333" t="s">
        <v>18729</v>
      </c>
      <c r="B14545" s="333" t="s">
        <v>4815</v>
      </c>
      <c r="C14545" s="125" t="s">
        <v>15581</v>
      </c>
      <c r="D14545" s="32" t="s">
        <v>20309</v>
      </c>
      <c r="E14545" s="125" t="s">
        <v>9839</v>
      </c>
      <c r="F14545" s="125" t="s">
        <v>1190</v>
      </c>
      <c r="G14545" s="125" t="s">
        <v>1190</v>
      </c>
      <c r="AO14545" s="376"/>
    </row>
    <row r="14546" spans="1:41" x14ac:dyDescent="0.25">
      <c r="A14546" s="44" t="s">
        <v>18222</v>
      </c>
      <c r="B14546" s="44" t="s">
        <v>5321</v>
      </c>
      <c r="C14546" s="45">
        <v>26010401</v>
      </c>
      <c r="D14546" s="45" t="s">
        <v>11363</v>
      </c>
      <c r="E14546" s="45" t="s">
        <v>17459</v>
      </c>
      <c r="AO14546" s="376"/>
    </row>
    <row r="14547" spans="1:41" x14ac:dyDescent="0.25">
      <c r="A14547" s="57" t="s">
        <v>20491</v>
      </c>
      <c r="B14547" s="92" t="s">
        <v>3682</v>
      </c>
      <c r="C14547" s="93" t="s">
        <v>19106</v>
      </c>
      <c r="D14547" s="93" t="s">
        <v>3681</v>
      </c>
      <c r="E14547" s="94">
        <v>48029</v>
      </c>
      <c r="F14547" s="93"/>
      <c r="G14547" s="93"/>
      <c r="H14547" s="93"/>
      <c r="I14547" s="99"/>
      <c r="J14547" s="99"/>
      <c r="K14547" s="99"/>
      <c r="L14547" s="99"/>
      <c r="M14547" s="44"/>
      <c r="N14547" s="99"/>
      <c r="O14547" s="99"/>
      <c r="P14547" s="99"/>
      <c r="Q14547" s="99"/>
      <c r="R14547" s="99"/>
      <c r="S14547" s="99"/>
      <c r="T14547" s="99"/>
      <c r="U14547" s="99"/>
      <c r="V14547" s="99"/>
      <c r="W14547" s="99"/>
      <c r="X14547" s="99"/>
      <c r="Y14547" s="99"/>
      <c r="Z14547" s="99"/>
      <c r="AA14547" s="99"/>
      <c r="AB14547" s="99"/>
      <c r="AC14547" s="99"/>
      <c r="AD14547" s="99"/>
      <c r="AE14547" s="99"/>
      <c r="AF14547" s="99"/>
      <c r="AG14547" s="99"/>
      <c r="AH14547" s="31"/>
      <c r="AI14547" s="31"/>
      <c r="AJ14547" s="31"/>
      <c r="AK14547" s="31"/>
      <c r="AL14547" s="31"/>
      <c r="AO14547" s="376"/>
    </row>
    <row r="14548" spans="1:41" x14ac:dyDescent="0.25">
      <c r="A14548" s="44" t="s">
        <v>19421</v>
      </c>
      <c r="B14548" s="319" t="s">
        <v>19530</v>
      </c>
      <c r="C14548" s="318" t="s">
        <v>19801</v>
      </c>
      <c r="D14548" s="93" t="s">
        <v>19934</v>
      </c>
      <c r="E14548" s="320">
        <v>46888</v>
      </c>
      <c r="F14548" s="93"/>
      <c r="G14548" s="93"/>
      <c r="H14548" s="93"/>
      <c r="I14548" s="99"/>
      <c r="J14548" s="99"/>
      <c r="K14548" s="99"/>
      <c r="L14548" s="99"/>
      <c r="M14548" s="99"/>
      <c r="N14548" s="99"/>
      <c r="O14548" s="99"/>
      <c r="P14548" s="99"/>
      <c r="Q14548" s="99"/>
      <c r="R14548" s="99"/>
      <c r="S14548" s="99"/>
      <c r="T14548" s="99"/>
      <c r="U14548" s="99"/>
      <c r="V14548" s="99"/>
      <c r="W14548" s="99"/>
      <c r="X14548" s="99"/>
      <c r="Y14548" s="99"/>
      <c r="Z14548" s="99"/>
      <c r="AA14548" s="99"/>
      <c r="AB14548" s="99"/>
      <c r="AC14548" s="99"/>
      <c r="AD14548" s="99"/>
      <c r="AE14548" s="99"/>
      <c r="AF14548" s="99"/>
      <c r="AG14548" s="99"/>
      <c r="AH14548" s="31"/>
      <c r="AI14548" s="31"/>
      <c r="AJ14548" s="31"/>
      <c r="AK14548" s="31"/>
      <c r="AL14548" s="31"/>
      <c r="AO14548" s="376"/>
    </row>
    <row r="14549" spans="1:41" x14ac:dyDescent="0.25">
      <c r="A14549" s="44" t="s">
        <v>20568</v>
      </c>
      <c r="B14549" s="44" t="s">
        <v>8472</v>
      </c>
      <c r="C14549" s="45" t="s">
        <v>8553</v>
      </c>
      <c r="D14549" s="32" t="s">
        <v>5559</v>
      </c>
      <c r="E14549" s="45" t="s">
        <v>20851</v>
      </c>
      <c r="F14549" s="32"/>
      <c r="G14549" s="32"/>
      <c r="H14549" s="32"/>
      <c r="I14549" s="31"/>
      <c r="J14549" s="31"/>
      <c r="K14549" s="31"/>
      <c r="L14549" s="31"/>
      <c r="M14549" s="31"/>
      <c r="N14549" s="31"/>
      <c r="O14549" s="31"/>
      <c r="P14549" s="31"/>
      <c r="Q14549" s="31"/>
      <c r="R14549" s="31"/>
      <c r="S14549" s="31"/>
      <c r="T14549" s="31"/>
      <c r="U14549" s="31"/>
      <c r="V14549" s="31"/>
      <c r="W14549" s="31"/>
      <c r="X14549" s="31"/>
      <c r="Y14549" s="31"/>
      <c r="Z14549" s="31"/>
      <c r="AA14549" s="31"/>
      <c r="AB14549" s="31"/>
      <c r="AC14549" s="31"/>
      <c r="AD14549" s="31"/>
      <c r="AE14549" s="31"/>
      <c r="AF14549" s="31"/>
      <c r="AG14549" s="31"/>
      <c r="AH14549" s="31"/>
      <c r="AI14549" s="31"/>
      <c r="AJ14549" s="31"/>
      <c r="AK14549" s="31"/>
      <c r="AL14549" s="31"/>
      <c r="AO14549" s="376"/>
    </row>
    <row r="14550" spans="1:41" x14ac:dyDescent="0.25">
      <c r="A14550" s="44" t="s">
        <v>20568</v>
      </c>
      <c r="B14550" s="44" t="s">
        <v>20685</v>
      </c>
      <c r="C14550" s="45" t="s">
        <v>20803</v>
      </c>
      <c r="D14550" s="32" t="s">
        <v>5559</v>
      </c>
      <c r="E14550" s="45" t="s">
        <v>20882</v>
      </c>
      <c r="F14550" s="32"/>
      <c r="G14550" s="32"/>
      <c r="H14550" s="32"/>
      <c r="I14550" s="31"/>
      <c r="J14550" s="31"/>
      <c r="K14550" s="31"/>
      <c r="L14550" s="31"/>
      <c r="M14550" s="31"/>
      <c r="N14550" s="31"/>
      <c r="O14550" s="31"/>
      <c r="P14550" s="31"/>
      <c r="Q14550" s="31"/>
      <c r="R14550" s="31"/>
      <c r="S14550" s="31"/>
      <c r="T14550" s="31"/>
      <c r="U14550" s="31"/>
      <c r="V14550" s="31"/>
      <c r="W14550" s="31"/>
      <c r="X14550" s="31"/>
      <c r="Y14550" s="31"/>
      <c r="Z14550" s="31"/>
      <c r="AA14550" s="31"/>
      <c r="AB14550" s="31"/>
      <c r="AC14550" s="31"/>
      <c r="AD14550" s="31"/>
      <c r="AE14550" s="31"/>
      <c r="AF14550" s="31"/>
      <c r="AG14550" s="31"/>
      <c r="AH14550" s="31"/>
      <c r="AI14550" s="31"/>
      <c r="AJ14550" s="31"/>
      <c r="AK14550" s="31"/>
      <c r="AL14550" s="31"/>
      <c r="AO14550" s="376"/>
    </row>
    <row r="14551" spans="1:41" x14ac:dyDescent="0.25">
      <c r="A14551" s="44" t="s">
        <v>21847</v>
      </c>
      <c r="B14551" s="44" t="s">
        <v>21449</v>
      </c>
      <c r="C14551" s="45">
        <v>260504</v>
      </c>
      <c r="D14551" s="45" t="s">
        <v>11363</v>
      </c>
      <c r="E14551" s="45" t="s">
        <v>21450</v>
      </c>
      <c r="AO14551" s="376"/>
    </row>
    <row r="14552" spans="1:41" x14ac:dyDescent="0.25">
      <c r="A14552" s="44" t="s">
        <v>18223</v>
      </c>
      <c r="B14552" s="44" t="s">
        <v>936</v>
      </c>
      <c r="C14552" s="45">
        <v>260703</v>
      </c>
      <c r="D14552" s="45" t="s">
        <v>11363</v>
      </c>
      <c r="E14552" s="45" t="s">
        <v>11150</v>
      </c>
      <c r="AO14552" s="376"/>
    </row>
    <row r="14553" spans="1:41" x14ac:dyDescent="0.25">
      <c r="A14553" s="44" t="s">
        <v>5553</v>
      </c>
      <c r="B14553" s="44" t="s">
        <v>21437</v>
      </c>
      <c r="C14553" s="45" t="s">
        <v>5547</v>
      </c>
      <c r="D14553" s="45" t="s">
        <v>21447</v>
      </c>
      <c r="E14553" s="46">
        <v>46660</v>
      </c>
      <c r="AO14553" s="376"/>
    </row>
    <row r="14554" spans="1:41" x14ac:dyDescent="0.25">
      <c r="A14554" s="44" t="s">
        <v>15108</v>
      </c>
      <c r="B14554" s="44" t="s">
        <v>15109</v>
      </c>
      <c r="C14554" s="45" t="s">
        <v>15110</v>
      </c>
      <c r="D14554" s="367" t="s">
        <v>3696</v>
      </c>
      <c r="E14554" s="328">
        <f>DATE(2029,7,24)</f>
        <v>47323</v>
      </c>
      <c r="F14554" s="32"/>
      <c r="G14554" s="32"/>
      <c r="H14554" s="32"/>
      <c r="I14554" s="31"/>
      <c r="J14554" s="31"/>
      <c r="K14554" s="31"/>
      <c r="L14554" s="31"/>
      <c r="M14554" s="31"/>
      <c r="N14554" s="31"/>
      <c r="O14554" s="31"/>
      <c r="P14554" s="31"/>
      <c r="Q14554" s="31"/>
      <c r="R14554" s="31"/>
      <c r="S14554" s="31"/>
      <c r="T14554" s="31"/>
      <c r="U14554" s="31"/>
      <c r="V14554" s="31"/>
      <c r="W14554" s="31"/>
      <c r="X14554" s="31"/>
      <c r="Y14554" s="31"/>
      <c r="Z14554" s="31"/>
      <c r="AA14554" s="31"/>
      <c r="AB14554" s="31"/>
      <c r="AC14554" s="31"/>
      <c r="AD14554" s="31"/>
      <c r="AE14554" s="31"/>
      <c r="AF14554" s="31"/>
      <c r="AG14554" s="31"/>
      <c r="AH14554" s="31"/>
      <c r="AI14554" s="31"/>
      <c r="AJ14554" s="31"/>
      <c r="AK14554" s="31"/>
      <c r="AL14554" s="31"/>
      <c r="AO14554" s="376"/>
    </row>
    <row r="14555" spans="1:41" x14ac:dyDescent="0.25">
      <c r="A14555" s="44" t="s">
        <v>21848</v>
      </c>
      <c r="B14555" s="44" t="s">
        <v>9248</v>
      </c>
      <c r="C14555" s="45">
        <v>260105</v>
      </c>
      <c r="D14555" s="45" t="s">
        <v>11363</v>
      </c>
      <c r="E14555" s="45" t="s">
        <v>17625</v>
      </c>
      <c r="AO14555" s="376"/>
    </row>
    <row r="14556" spans="1:41" x14ac:dyDescent="0.3">
      <c r="A14556" s="333" t="s">
        <v>18730</v>
      </c>
      <c r="B14556" s="333" t="s">
        <v>11372</v>
      </c>
      <c r="C14556" s="125" t="s">
        <v>11373</v>
      </c>
      <c r="D14556" s="32" t="s">
        <v>20309</v>
      </c>
      <c r="E14556" s="125" t="s">
        <v>4826</v>
      </c>
      <c r="F14556" s="125" t="s">
        <v>1189</v>
      </c>
      <c r="G14556" s="125" t="s">
        <v>1190</v>
      </c>
      <c r="AO14556" s="376"/>
    </row>
    <row r="14557" spans="1:41" x14ac:dyDescent="0.3">
      <c r="A14557" s="333" t="s">
        <v>18730</v>
      </c>
      <c r="B14557" s="333" t="s">
        <v>4812</v>
      </c>
      <c r="C14557" s="125" t="s">
        <v>16162</v>
      </c>
      <c r="D14557" s="32" t="s">
        <v>20309</v>
      </c>
      <c r="E14557" s="125" t="s">
        <v>4972</v>
      </c>
      <c r="F14557" s="125" t="s">
        <v>1189</v>
      </c>
      <c r="G14557" s="125" t="s">
        <v>1190</v>
      </c>
      <c r="AO14557" s="376"/>
    </row>
    <row r="14558" spans="1:41" x14ac:dyDescent="0.3">
      <c r="A14558" s="333" t="s">
        <v>18730</v>
      </c>
      <c r="B14558" s="333" t="s">
        <v>1167</v>
      </c>
      <c r="C14558" s="125" t="s">
        <v>17236</v>
      </c>
      <c r="D14558" s="32" t="s">
        <v>20309</v>
      </c>
      <c r="E14558" s="125" t="s">
        <v>8292</v>
      </c>
      <c r="F14558" s="125" t="s">
        <v>1189</v>
      </c>
      <c r="G14558" s="125" t="s">
        <v>1190</v>
      </c>
      <c r="AO14558" s="376"/>
    </row>
    <row r="14559" spans="1:41" x14ac:dyDescent="0.3">
      <c r="A14559" s="333" t="s">
        <v>20289</v>
      </c>
      <c r="B14559" s="333" t="s">
        <v>1598</v>
      </c>
      <c r="C14559" s="125" t="s">
        <v>13387</v>
      </c>
      <c r="D14559" s="32" t="s">
        <v>20309</v>
      </c>
      <c r="E14559" s="125" t="s">
        <v>11886</v>
      </c>
      <c r="F14559" s="125" t="s">
        <v>1189</v>
      </c>
      <c r="G14559" s="125" t="s">
        <v>1190</v>
      </c>
      <c r="AO14559" s="376"/>
    </row>
    <row r="14560" spans="1:41" x14ac:dyDescent="0.3">
      <c r="A14560" s="333" t="s">
        <v>20289</v>
      </c>
      <c r="B14560" s="333" t="s">
        <v>2690</v>
      </c>
      <c r="C14560" s="125" t="s">
        <v>21253</v>
      </c>
      <c r="D14560" s="32" t="s">
        <v>20309</v>
      </c>
      <c r="E14560" s="125" t="s">
        <v>21312</v>
      </c>
      <c r="F14560" s="125" t="s">
        <v>1189</v>
      </c>
      <c r="G14560" s="125" t="s">
        <v>1190</v>
      </c>
      <c r="AO14560" s="376"/>
    </row>
    <row r="14561" spans="1:41" x14ac:dyDescent="0.25">
      <c r="A14561" s="44" t="s">
        <v>18224</v>
      </c>
      <c r="B14561" s="44" t="s">
        <v>5134</v>
      </c>
      <c r="C14561" s="45">
        <v>250802</v>
      </c>
      <c r="D14561" s="45" t="s">
        <v>11363</v>
      </c>
      <c r="E14561" s="45" t="s">
        <v>9880</v>
      </c>
      <c r="AO14561" s="376"/>
    </row>
    <row r="14562" spans="1:41" x14ac:dyDescent="0.25">
      <c r="A14562" s="44" t="s">
        <v>13502</v>
      </c>
      <c r="B14562" s="44" t="s">
        <v>21362</v>
      </c>
      <c r="C14562" s="45" t="s">
        <v>13474</v>
      </c>
      <c r="D14562" s="45" t="s">
        <v>21447</v>
      </c>
      <c r="E14562" s="46">
        <v>46752</v>
      </c>
      <c r="AO14562" s="376"/>
    </row>
    <row r="14563" spans="1:41" x14ac:dyDescent="0.25">
      <c r="A14563" s="44" t="s">
        <v>10685</v>
      </c>
      <c r="B14563" s="44" t="s">
        <v>17497</v>
      </c>
      <c r="C14563" s="45">
        <v>24060301</v>
      </c>
      <c r="D14563" s="45" t="s">
        <v>11363</v>
      </c>
      <c r="E14563" s="45" t="s">
        <v>4962</v>
      </c>
      <c r="AO14563" s="376"/>
    </row>
    <row r="14564" spans="1:41" x14ac:dyDescent="0.25">
      <c r="A14564" s="44" t="s">
        <v>436</v>
      </c>
      <c r="B14564" s="44" t="s">
        <v>21359</v>
      </c>
      <c r="C14564" s="45" t="s">
        <v>9701</v>
      </c>
      <c r="D14564" s="45" t="s">
        <v>21447</v>
      </c>
      <c r="E14564" s="46">
        <v>46752</v>
      </c>
      <c r="AO14564" s="376"/>
    </row>
    <row r="14565" spans="1:41" x14ac:dyDescent="0.3">
      <c r="A14565" s="57" t="s">
        <v>17191</v>
      </c>
      <c r="B14565" s="57" t="s">
        <v>2173</v>
      </c>
      <c r="C14565" s="62">
        <v>24030</v>
      </c>
      <c r="D14565" s="62" t="s">
        <v>20886</v>
      </c>
      <c r="E14565" s="60">
        <v>47057</v>
      </c>
      <c r="F14565" s="32"/>
      <c r="G14565" s="32"/>
      <c r="H14565" s="32"/>
      <c r="I14565" s="31"/>
      <c r="J14565" s="31"/>
      <c r="K14565" s="31"/>
      <c r="L14565" s="31"/>
      <c r="M14565" s="31"/>
      <c r="N14565" s="31"/>
      <c r="O14565" s="31"/>
      <c r="P14565" s="31"/>
      <c r="Q14565" s="31"/>
      <c r="R14565" s="31"/>
      <c r="S14565" s="31"/>
      <c r="T14565" s="31"/>
      <c r="U14565" s="31"/>
      <c r="V14565" s="31"/>
      <c r="W14565" s="31"/>
      <c r="X14565" s="31"/>
      <c r="Y14565" s="31"/>
      <c r="Z14565" s="31"/>
      <c r="AA14565" s="31"/>
      <c r="AB14565" s="31"/>
      <c r="AC14565" s="31"/>
      <c r="AD14565" s="31"/>
      <c r="AE14565" s="31"/>
      <c r="AF14565" s="31"/>
      <c r="AG14565" s="31"/>
      <c r="AH14565" s="31"/>
      <c r="AI14565" s="31"/>
      <c r="AJ14565" s="31"/>
      <c r="AK14565" s="31"/>
      <c r="AL14565" s="31"/>
      <c r="AO14565" s="376"/>
    </row>
    <row r="14566" spans="1:41" x14ac:dyDescent="0.25">
      <c r="A14566" s="44" t="s">
        <v>11641</v>
      </c>
      <c r="B14566" s="44" t="s">
        <v>21362</v>
      </c>
      <c r="C14566" s="45" t="s">
        <v>11608</v>
      </c>
      <c r="D14566" s="45" t="s">
        <v>21447</v>
      </c>
      <c r="E14566" s="46">
        <v>46752</v>
      </c>
      <c r="AO14566" s="376"/>
    </row>
    <row r="14567" spans="1:41" x14ac:dyDescent="0.25">
      <c r="A14567" s="329" t="s">
        <v>11641</v>
      </c>
      <c r="B14567" s="92" t="s">
        <v>13051</v>
      </c>
      <c r="C14567" s="93" t="s">
        <v>13052</v>
      </c>
      <c r="D14567" s="93" t="s">
        <v>1201</v>
      </c>
      <c r="E14567" s="94">
        <v>47223</v>
      </c>
      <c r="F14567" s="93"/>
      <c r="G14567" s="93"/>
      <c r="H14567" s="93"/>
      <c r="I14567" s="99"/>
      <c r="J14567" s="99"/>
      <c r="K14567" s="99"/>
      <c r="L14567" s="99"/>
      <c r="M14567" s="99"/>
      <c r="N14567" s="99"/>
      <c r="O14567" s="99"/>
      <c r="P14567" s="99"/>
      <c r="Q14567" s="99"/>
      <c r="R14567" s="99"/>
      <c r="S14567" s="99"/>
      <c r="T14567" s="99"/>
      <c r="U14567" s="99"/>
      <c r="V14567" s="99"/>
      <c r="W14567" s="99"/>
      <c r="X14567" s="99"/>
      <c r="Y14567" s="99"/>
      <c r="Z14567" s="99"/>
      <c r="AA14567" s="99"/>
      <c r="AB14567" s="99"/>
      <c r="AC14567" s="99"/>
      <c r="AD14567" s="99"/>
      <c r="AE14567" s="99"/>
      <c r="AF14567" s="99"/>
      <c r="AG14567" s="99"/>
      <c r="AH14567" s="31"/>
      <c r="AI14567" s="31"/>
      <c r="AJ14567" s="31"/>
      <c r="AK14567" s="31"/>
      <c r="AL14567" s="31"/>
      <c r="AO14567" s="376"/>
    </row>
    <row r="14568" spans="1:41" x14ac:dyDescent="0.25">
      <c r="A14568" s="44" t="s">
        <v>11641</v>
      </c>
      <c r="B14568" s="44" t="s">
        <v>9248</v>
      </c>
      <c r="C14568" s="45">
        <v>260105</v>
      </c>
      <c r="D14568" s="45" t="s">
        <v>11363</v>
      </c>
      <c r="E14568" s="45" t="s">
        <v>17625</v>
      </c>
      <c r="AO14568" s="376"/>
    </row>
    <row r="14569" spans="1:41" x14ac:dyDescent="0.3">
      <c r="A14569" s="333" t="s">
        <v>11507</v>
      </c>
      <c r="B14569" s="333" t="s">
        <v>11377</v>
      </c>
      <c r="C14569" s="125" t="s">
        <v>11214</v>
      </c>
      <c r="D14569" s="32" t="s">
        <v>20309</v>
      </c>
      <c r="E14569" s="125" t="s">
        <v>4966</v>
      </c>
      <c r="F14569" s="125" t="s">
        <v>1189</v>
      </c>
      <c r="G14569" s="125" t="s">
        <v>1190</v>
      </c>
      <c r="AO14569" s="376"/>
    </row>
    <row r="14570" spans="1:41" x14ac:dyDescent="0.25">
      <c r="A14570" s="44" t="s">
        <v>13281</v>
      </c>
      <c r="B14570" s="44" t="s">
        <v>5321</v>
      </c>
      <c r="C14570" s="45">
        <v>25010401</v>
      </c>
      <c r="D14570" s="45" t="s">
        <v>11363</v>
      </c>
      <c r="E14570" s="45" t="s">
        <v>12564</v>
      </c>
      <c r="AO14570" s="376"/>
    </row>
    <row r="14571" spans="1:41" x14ac:dyDescent="0.3">
      <c r="A14571" s="333" t="s">
        <v>21293</v>
      </c>
      <c r="B14571" s="333" t="s">
        <v>2689</v>
      </c>
      <c r="C14571" s="125" t="s">
        <v>21305</v>
      </c>
      <c r="D14571" s="32" t="s">
        <v>20309</v>
      </c>
      <c r="E14571" s="125" t="s">
        <v>9840</v>
      </c>
      <c r="F14571" s="125" t="s">
        <v>1189</v>
      </c>
      <c r="G14571" s="125" t="s">
        <v>1190</v>
      </c>
      <c r="AO14571" s="376"/>
    </row>
    <row r="14572" spans="1:41" x14ac:dyDescent="0.25">
      <c r="A14572" s="44" t="s">
        <v>12736</v>
      </c>
      <c r="B14572" s="44" t="s">
        <v>1666</v>
      </c>
      <c r="C14572" s="45">
        <v>250101</v>
      </c>
      <c r="D14572" s="45" t="s">
        <v>11363</v>
      </c>
      <c r="E14572" s="45" t="s">
        <v>12551</v>
      </c>
      <c r="AO14572" s="376"/>
    </row>
    <row r="14573" spans="1:41" x14ac:dyDescent="0.25">
      <c r="A14573" s="44" t="s">
        <v>12736</v>
      </c>
      <c r="B14573" s="44" t="s">
        <v>3176</v>
      </c>
      <c r="C14573" s="45">
        <v>25010402</v>
      </c>
      <c r="D14573" s="45" t="s">
        <v>11363</v>
      </c>
      <c r="E14573" s="45" t="s">
        <v>12564</v>
      </c>
      <c r="AO14573" s="376"/>
    </row>
    <row r="14574" spans="1:41" x14ac:dyDescent="0.25">
      <c r="A14574" s="44" t="s">
        <v>12736</v>
      </c>
      <c r="B14574" s="44" t="s">
        <v>5321</v>
      </c>
      <c r="C14574" s="45">
        <v>25010401</v>
      </c>
      <c r="D14574" s="45" t="s">
        <v>11363</v>
      </c>
      <c r="E14574" s="45" t="s">
        <v>12564</v>
      </c>
      <c r="AO14574" s="376"/>
    </row>
    <row r="14575" spans="1:41" x14ac:dyDescent="0.25">
      <c r="A14575" s="44" t="s">
        <v>19422</v>
      </c>
      <c r="B14575" s="319" t="s">
        <v>19519</v>
      </c>
      <c r="C14575" s="318" t="s">
        <v>19788</v>
      </c>
      <c r="D14575" s="93" t="s">
        <v>19934</v>
      </c>
      <c r="E14575" s="320">
        <v>46752</v>
      </c>
      <c r="F14575" s="93"/>
      <c r="G14575" s="93"/>
      <c r="H14575" s="93"/>
      <c r="I14575" s="99"/>
      <c r="J14575" s="99"/>
      <c r="K14575" s="99"/>
      <c r="L14575" s="99"/>
      <c r="M14575" s="99"/>
      <c r="N14575" s="99"/>
      <c r="O14575" s="99"/>
      <c r="P14575" s="99"/>
      <c r="Q14575" s="99"/>
      <c r="R14575" s="99"/>
      <c r="S14575" s="99"/>
      <c r="T14575" s="99"/>
      <c r="U14575" s="99"/>
      <c r="V14575" s="99"/>
      <c r="W14575" s="99"/>
      <c r="X14575" s="99"/>
      <c r="Y14575" s="99"/>
      <c r="Z14575" s="99"/>
      <c r="AA14575" s="99"/>
      <c r="AB14575" s="99"/>
      <c r="AC14575" s="99"/>
      <c r="AD14575" s="99"/>
      <c r="AE14575" s="99"/>
      <c r="AF14575" s="99"/>
      <c r="AG14575" s="99"/>
      <c r="AH14575" s="31"/>
      <c r="AI14575" s="31"/>
      <c r="AJ14575" s="31"/>
      <c r="AK14575" s="31"/>
      <c r="AL14575" s="31"/>
      <c r="AO14575" s="376"/>
    </row>
    <row r="14576" spans="1:41" x14ac:dyDescent="0.25">
      <c r="A14576" s="44" t="s">
        <v>16418</v>
      </c>
      <c r="B14576" s="44" t="s">
        <v>16348</v>
      </c>
      <c r="C14576" s="45" t="s">
        <v>16419</v>
      </c>
      <c r="D14576" s="46" t="s">
        <v>21328</v>
      </c>
      <c r="E14576" s="46">
        <v>46639</v>
      </c>
      <c r="AO14576" s="376"/>
    </row>
    <row r="14577" spans="1:41" x14ac:dyDescent="0.25">
      <c r="A14577" s="44" t="s">
        <v>12414</v>
      </c>
      <c r="B14577" s="44" t="s">
        <v>12095</v>
      </c>
      <c r="C14577" s="45">
        <v>33.229999999999997</v>
      </c>
      <c r="D14577" s="45" t="s">
        <v>12549</v>
      </c>
      <c r="E14577" s="46">
        <v>46934</v>
      </c>
      <c r="F14577" s="45"/>
      <c r="G14577" s="93"/>
      <c r="H14577" s="93"/>
      <c r="I14577" s="99"/>
      <c r="J14577" s="99"/>
      <c r="K14577" s="99"/>
      <c r="L14577" s="99"/>
      <c r="M14577" s="99"/>
      <c r="N14577" s="99"/>
      <c r="O14577" s="99"/>
      <c r="P14577" s="99"/>
      <c r="Q14577" s="99"/>
      <c r="R14577" s="99"/>
      <c r="S14577" s="99"/>
      <c r="T14577" s="99"/>
      <c r="U14577" s="99"/>
      <c r="V14577" s="99"/>
      <c r="W14577" s="99"/>
      <c r="X14577" s="99"/>
      <c r="Y14577" s="99"/>
      <c r="Z14577" s="99"/>
      <c r="AA14577" s="99"/>
      <c r="AB14577" s="99"/>
      <c r="AC14577" s="99"/>
      <c r="AD14577" s="99"/>
      <c r="AE14577" s="99"/>
      <c r="AF14577" s="99"/>
      <c r="AG14577" s="99"/>
      <c r="AH14577" s="31"/>
      <c r="AI14577" s="31"/>
      <c r="AJ14577" s="31"/>
      <c r="AK14577" s="31"/>
      <c r="AL14577" s="31"/>
      <c r="AO14577" s="376"/>
    </row>
    <row r="14578" spans="1:41" x14ac:dyDescent="0.25">
      <c r="A14578" s="44" t="s">
        <v>12414</v>
      </c>
      <c r="B14578" s="319" t="s">
        <v>19509</v>
      </c>
      <c r="C14578" s="318" t="s">
        <v>19802</v>
      </c>
      <c r="D14578" s="93" t="s">
        <v>19934</v>
      </c>
      <c r="E14578" s="320">
        <v>47057</v>
      </c>
      <c r="F14578" s="93"/>
      <c r="G14578" s="93"/>
      <c r="H14578" s="93"/>
      <c r="I14578" s="99"/>
      <c r="J14578" s="99"/>
      <c r="K14578" s="99"/>
      <c r="L14578" s="99"/>
      <c r="M14578" s="99"/>
      <c r="N14578" s="99"/>
      <c r="O14578" s="99"/>
      <c r="P14578" s="99"/>
      <c r="Q14578" s="99"/>
      <c r="R14578" s="99"/>
      <c r="S14578" s="99"/>
      <c r="T14578" s="99"/>
      <c r="U14578" s="99"/>
      <c r="V14578" s="99"/>
      <c r="W14578" s="99"/>
      <c r="X14578" s="99"/>
      <c r="Y14578" s="99"/>
      <c r="Z14578" s="99"/>
      <c r="AA14578" s="99"/>
      <c r="AB14578" s="99"/>
      <c r="AC14578" s="99"/>
      <c r="AD14578" s="99"/>
      <c r="AE14578" s="99"/>
      <c r="AF14578" s="99"/>
      <c r="AG14578" s="99"/>
      <c r="AH14578" s="31"/>
      <c r="AI14578" s="31"/>
      <c r="AJ14578" s="31"/>
      <c r="AK14578" s="31"/>
      <c r="AL14578" s="31"/>
      <c r="AO14578" s="376"/>
    </row>
    <row r="14579" spans="1:41" x14ac:dyDescent="0.25">
      <c r="A14579" s="44" t="s">
        <v>12414</v>
      </c>
      <c r="B14579" s="44" t="s">
        <v>5134</v>
      </c>
      <c r="C14579" s="45">
        <v>220802</v>
      </c>
      <c r="D14579" s="45" t="s">
        <v>11363</v>
      </c>
      <c r="E14579" s="45" t="s">
        <v>4966</v>
      </c>
      <c r="AO14579" s="376"/>
    </row>
    <row r="14580" spans="1:41" x14ac:dyDescent="0.25">
      <c r="A14580" s="44" t="s">
        <v>13075</v>
      </c>
      <c r="B14580" s="44" t="s">
        <v>21380</v>
      </c>
      <c r="C14580" s="45" t="s">
        <v>13065</v>
      </c>
      <c r="D14580" s="45" t="s">
        <v>21447</v>
      </c>
      <c r="E14580" s="46">
        <v>46477</v>
      </c>
      <c r="AO14580" s="376"/>
    </row>
    <row r="14581" spans="1:41" x14ac:dyDescent="0.25">
      <c r="A14581" s="44" t="s">
        <v>1646</v>
      </c>
      <c r="B14581" s="44" t="s">
        <v>9248</v>
      </c>
      <c r="C14581" s="45">
        <v>240101</v>
      </c>
      <c r="D14581" s="45" t="s">
        <v>11363</v>
      </c>
      <c r="E14581" s="45" t="s">
        <v>9249</v>
      </c>
      <c r="AO14581" s="376"/>
    </row>
    <row r="14582" spans="1:41" x14ac:dyDescent="0.25">
      <c r="A14582" s="44" t="s">
        <v>1646</v>
      </c>
      <c r="B14582" s="44" t="s">
        <v>936</v>
      </c>
      <c r="C14582" s="45">
        <v>260703</v>
      </c>
      <c r="D14582" s="45" t="s">
        <v>11363</v>
      </c>
      <c r="E14582" s="45" t="s">
        <v>11150</v>
      </c>
      <c r="AO14582" s="376"/>
    </row>
    <row r="14583" spans="1:41" x14ac:dyDescent="0.3">
      <c r="A14583" s="333" t="s">
        <v>15417</v>
      </c>
      <c r="B14583" s="333" t="s">
        <v>4811</v>
      </c>
      <c r="C14583" s="125" t="s">
        <v>15471</v>
      </c>
      <c r="D14583" s="32" t="s">
        <v>20309</v>
      </c>
      <c r="E14583" s="125" t="s">
        <v>11886</v>
      </c>
      <c r="F14583" s="125" t="s">
        <v>1190</v>
      </c>
      <c r="G14583" s="125" t="s">
        <v>1190</v>
      </c>
      <c r="AO14583" s="376"/>
    </row>
    <row r="14584" spans="1:41" x14ac:dyDescent="0.25">
      <c r="A14584" s="44" t="s">
        <v>5357</v>
      </c>
      <c r="B14584" s="44" t="s">
        <v>5134</v>
      </c>
      <c r="C14584" s="45">
        <v>220802</v>
      </c>
      <c r="D14584" s="45" t="s">
        <v>11363</v>
      </c>
      <c r="E14584" s="45" t="s">
        <v>4966</v>
      </c>
      <c r="AO14584" s="376"/>
    </row>
    <row r="14585" spans="1:41" x14ac:dyDescent="0.25">
      <c r="A14585" s="44" t="s">
        <v>5357</v>
      </c>
      <c r="B14585" s="44" t="s">
        <v>3043</v>
      </c>
      <c r="C14585" s="45">
        <v>230901</v>
      </c>
      <c r="D14585" s="45" t="s">
        <v>11363</v>
      </c>
      <c r="E14585" s="45" t="s">
        <v>7871</v>
      </c>
      <c r="AO14585" s="376"/>
    </row>
    <row r="14586" spans="1:41" x14ac:dyDescent="0.25">
      <c r="A14586" s="44" t="s">
        <v>3112</v>
      </c>
      <c r="B14586" s="44" t="s">
        <v>3113</v>
      </c>
      <c r="C14586" s="45" t="s">
        <v>21197</v>
      </c>
      <c r="D14586" s="93" t="s">
        <v>1833</v>
      </c>
      <c r="E14586" s="46">
        <v>46642</v>
      </c>
      <c r="F14586" s="93"/>
      <c r="G14586" s="93"/>
      <c r="H14586" s="93"/>
      <c r="I14586" s="99"/>
      <c r="J14586" s="99"/>
      <c r="K14586" s="99"/>
      <c r="L14586" s="99"/>
      <c r="M14586" s="44"/>
      <c r="N14586" s="99"/>
      <c r="O14586" s="99"/>
      <c r="P14586" s="99"/>
      <c r="Q14586" s="99"/>
      <c r="R14586" s="99"/>
      <c r="S14586" s="99"/>
      <c r="T14586" s="99"/>
      <c r="U14586" s="99"/>
      <c r="V14586" s="99"/>
      <c r="W14586" s="99"/>
      <c r="X14586" s="99"/>
      <c r="Y14586" s="99"/>
      <c r="Z14586" s="99"/>
      <c r="AA14586" s="99"/>
      <c r="AB14586" s="99"/>
      <c r="AC14586" s="99"/>
      <c r="AD14586" s="99"/>
      <c r="AE14586" s="99"/>
      <c r="AF14586" s="99"/>
      <c r="AG14586" s="99"/>
      <c r="AH14586" s="31"/>
      <c r="AI14586" s="31"/>
      <c r="AJ14586" s="31"/>
      <c r="AK14586" s="31"/>
      <c r="AL14586" s="31"/>
      <c r="AO14586" s="376"/>
    </row>
    <row r="14587" spans="1:41" x14ac:dyDescent="0.25">
      <c r="A14587" s="44" t="s">
        <v>10686</v>
      </c>
      <c r="B14587" s="44" t="s">
        <v>944</v>
      </c>
      <c r="C14587" s="45">
        <v>240303</v>
      </c>
      <c r="D14587" s="45" t="s">
        <v>11363</v>
      </c>
      <c r="E14587" s="45" t="s">
        <v>2593</v>
      </c>
      <c r="AO14587" s="376"/>
    </row>
    <row r="14588" spans="1:41" x14ac:dyDescent="0.25">
      <c r="A14588" s="44" t="s">
        <v>10686</v>
      </c>
      <c r="B14588" s="44" t="s">
        <v>2350</v>
      </c>
      <c r="C14588" s="45">
        <v>250106</v>
      </c>
      <c r="D14588" s="45" t="s">
        <v>11363</v>
      </c>
      <c r="E14588" s="45" t="s">
        <v>11887</v>
      </c>
      <c r="AO14588" s="376"/>
    </row>
    <row r="14589" spans="1:41" x14ac:dyDescent="0.25">
      <c r="A14589" s="44" t="s">
        <v>19423</v>
      </c>
      <c r="B14589" s="319" t="s">
        <v>19510</v>
      </c>
      <c r="C14589" s="318" t="s">
        <v>19803</v>
      </c>
      <c r="D14589" s="93" t="s">
        <v>19934</v>
      </c>
      <c r="E14589" s="320">
        <v>46387</v>
      </c>
      <c r="F14589" s="93"/>
      <c r="G14589" s="93"/>
      <c r="H14589" s="93"/>
      <c r="I14589" s="99"/>
      <c r="J14589" s="99"/>
      <c r="K14589" s="99"/>
      <c r="L14589" s="99"/>
      <c r="M14589" s="99"/>
      <c r="N14589" s="99"/>
      <c r="O14589" s="99"/>
      <c r="P14589" s="99"/>
      <c r="Q14589" s="99"/>
      <c r="R14589" s="99"/>
      <c r="S14589" s="99"/>
      <c r="T14589" s="99"/>
      <c r="U14589" s="99"/>
      <c r="V14589" s="99"/>
      <c r="W14589" s="99"/>
      <c r="X14589" s="99"/>
      <c r="Y14589" s="99"/>
      <c r="Z14589" s="99"/>
      <c r="AA14589" s="99"/>
      <c r="AB14589" s="99"/>
      <c r="AC14589" s="99"/>
      <c r="AD14589" s="99"/>
      <c r="AE14589" s="99"/>
      <c r="AF14589" s="99"/>
      <c r="AG14589" s="99"/>
      <c r="AH14589" s="31"/>
      <c r="AI14589" s="31"/>
      <c r="AJ14589" s="31"/>
      <c r="AK14589" s="31"/>
      <c r="AL14589" s="31"/>
      <c r="AO14589" s="376"/>
    </row>
    <row r="14590" spans="1:41" x14ac:dyDescent="0.3">
      <c r="A14590" s="333" t="s">
        <v>16225</v>
      </c>
      <c r="B14590" s="333" t="s">
        <v>1158</v>
      </c>
      <c r="C14590" s="125" t="s">
        <v>16272</v>
      </c>
      <c r="D14590" s="32" t="s">
        <v>20309</v>
      </c>
      <c r="E14590" s="125" t="s">
        <v>4972</v>
      </c>
      <c r="F14590" s="125" t="s">
        <v>1189</v>
      </c>
      <c r="G14590" s="125" t="s">
        <v>1190</v>
      </c>
      <c r="AO14590" s="376"/>
    </row>
    <row r="14591" spans="1:41" x14ac:dyDescent="0.25">
      <c r="A14591" s="44" t="s">
        <v>10687</v>
      </c>
      <c r="B14591" s="44" t="s">
        <v>17497</v>
      </c>
      <c r="C14591" s="45">
        <v>24060301</v>
      </c>
      <c r="D14591" s="45" t="s">
        <v>11363</v>
      </c>
      <c r="E14591" s="45" t="s">
        <v>4962</v>
      </c>
      <c r="AO14591" s="376"/>
    </row>
    <row r="14592" spans="1:41" x14ac:dyDescent="0.25">
      <c r="A14592" s="44" t="s">
        <v>1647</v>
      </c>
      <c r="B14592" s="44" t="s">
        <v>1666</v>
      </c>
      <c r="C14592" s="45">
        <v>250101</v>
      </c>
      <c r="D14592" s="45" t="s">
        <v>11363</v>
      </c>
      <c r="E14592" s="45" t="s">
        <v>12551</v>
      </c>
      <c r="AO14592" s="376"/>
    </row>
    <row r="14593" spans="1:41" x14ac:dyDescent="0.25">
      <c r="A14593" s="44" t="s">
        <v>1857</v>
      </c>
      <c r="B14593" s="44" t="s">
        <v>21359</v>
      </c>
      <c r="C14593" s="45" t="s">
        <v>9701</v>
      </c>
      <c r="D14593" s="45" t="s">
        <v>21447</v>
      </c>
      <c r="E14593" s="46">
        <v>46752</v>
      </c>
      <c r="AO14593" s="376"/>
    </row>
    <row r="14594" spans="1:41" x14ac:dyDescent="0.25">
      <c r="A14594" s="44" t="s">
        <v>7905</v>
      </c>
      <c r="B14594" s="44" t="s">
        <v>925</v>
      </c>
      <c r="C14594" s="45">
        <v>230601</v>
      </c>
      <c r="D14594" s="45" t="s">
        <v>11363</v>
      </c>
      <c r="E14594" s="45" t="s">
        <v>7770</v>
      </c>
      <c r="AO14594" s="376"/>
    </row>
    <row r="14595" spans="1:41" x14ac:dyDescent="0.25">
      <c r="A14595" s="44" t="s">
        <v>7905</v>
      </c>
      <c r="B14595" s="44" t="s">
        <v>5134</v>
      </c>
      <c r="C14595" s="45">
        <v>250802</v>
      </c>
      <c r="D14595" s="45" t="s">
        <v>11363</v>
      </c>
      <c r="E14595" s="45" t="s">
        <v>9880</v>
      </c>
      <c r="AO14595" s="376"/>
    </row>
    <row r="14596" spans="1:41" x14ac:dyDescent="0.25">
      <c r="A14596" s="99" t="s">
        <v>2757</v>
      </c>
      <c r="B14596" s="111" t="s">
        <v>1169</v>
      </c>
      <c r="C14596" s="56" t="s">
        <v>2745</v>
      </c>
      <c r="D14596" s="146" t="s">
        <v>2198</v>
      </c>
      <c r="E14596" s="69">
        <v>45227</v>
      </c>
      <c r="F14596" s="93"/>
      <c r="G14596" s="93"/>
      <c r="H14596" s="93"/>
      <c r="I14596" s="99"/>
      <c r="J14596" s="99"/>
      <c r="K14596" s="99"/>
      <c r="L14596" s="99"/>
      <c r="M14596" s="44"/>
      <c r="N14596" s="99"/>
      <c r="O14596" s="99"/>
      <c r="P14596" s="99"/>
      <c r="Q14596" s="99"/>
      <c r="R14596" s="99"/>
      <c r="S14596" s="99"/>
      <c r="T14596" s="99"/>
      <c r="U14596" s="99"/>
      <c r="V14596" s="99"/>
      <c r="W14596" s="99"/>
      <c r="X14596" s="99"/>
      <c r="Y14596" s="99"/>
      <c r="Z14596" s="99"/>
      <c r="AA14596" s="99"/>
      <c r="AB14596" s="99"/>
      <c r="AC14596" s="99"/>
      <c r="AD14596" s="99"/>
      <c r="AE14596" s="99"/>
      <c r="AF14596" s="99"/>
      <c r="AG14596" s="99"/>
      <c r="AH14596" s="31"/>
      <c r="AI14596" s="31"/>
      <c r="AJ14596" s="31"/>
      <c r="AK14596" s="31"/>
      <c r="AL14596" s="31"/>
      <c r="AO14596" s="376"/>
    </row>
    <row r="14597" spans="1:41" x14ac:dyDescent="0.25">
      <c r="A14597" s="44" t="s">
        <v>18225</v>
      </c>
      <c r="B14597" s="44" t="s">
        <v>10364</v>
      </c>
      <c r="C14597" s="45">
        <v>240302</v>
      </c>
      <c r="D14597" s="45" t="s">
        <v>11363</v>
      </c>
      <c r="E14597" s="45" t="s">
        <v>2593</v>
      </c>
      <c r="AO14597" s="376"/>
    </row>
    <row r="14598" spans="1:41" x14ac:dyDescent="0.25">
      <c r="A14598" s="44" t="s">
        <v>18225</v>
      </c>
      <c r="B14598" s="44" t="s">
        <v>5134</v>
      </c>
      <c r="C14598" s="45">
        <v>250802</v>
      </c>
      <c r="D14598" s="45" t="s">
        <v>11363</v>
      </c>
      <c r="E14598" s="45" t="s">
        <v>9880</v>
      </c>
      <c r="AO14598" s="376"/>
    </row>
    <row r="14599" spans="1:41" x14ac:dyDescent="0.25">
      <c r="A14599" s="44" t="s">
        <v>16495</v>
      </c>
      <c r="B14599" s="44" t="s">
        <v>21362</v>
      </c>
      <c r="C14599" s="45" t="s">
        <v>16468</v>
      </c>
      <c r="D14599" s="45" t="s">
        <v>21447</v>
      </c>
      <c r="E14599" s="46">
        <v>46752</v>
      </c>
      <c r="AO14599" s="376"/>
    </row>
    <row r="14600" spans="1:41" x14ac:dyDescent="0.3">
      <c r="A14600" s="333" t="s">
        <v>21294</v>
      </c>
      <c r="B14600" s="333" t="s">
        <v>2690</v>
      </c>
      <c r="C14600" s="125" t="s">
        <v>21253</v>
      </c>
      <c r="D14600" s="32" t="s">
        <v>20309</v>
      </c>
      <c r="E14600" s="125" t="s">
        <v>21312</v>
      </c>
      <c r="F14600" s="125" t="s">
        <v>1189</v>
      </c>
      <c r="G14600" s="125" t="s">
        <v>1190</v>
      </c>
      <c r="AO14600" s="376"/>
    </row>
    <row r="14601" spans="1:41" x14ac:dyDescent="0.25">
      <c r="A14601" s="44" t="s">
        <v>18226</v>
      </c>
      <c r="B14601" s="44" t="s">
        <v>3475</v>
      </c>
      <c r="C14601" s="45">
        <v>230301</v>
      </c>
      <c r="D14601" s="45" t="s">
        <v>11363</v>
      </c>
      <c r="E14601" s="45" t="s">
        <v>5265</v>
      </c>
      <c r="AO14601" s="376"/>
    </row>
    <row r="14602" spans="1:41" x14ac:dyDescent="0.25">
      <c r="A14602" s="44" t="s">
        <v>17279</v>
      </c>
      <c r="B14602" s="44" t="s">
        <v>17280</v>
      </c>
      <c r="C14602" s="45" t="s">
        <v>17361</v>
      </c>
      <c r="D14602" s="93" t="s">
        <v>17443</v>
      </c>
      <c r="E14602" s="45" t="s">
        <v>14146</v>
      </c>
      <c r="F14602" s="93"/>
      <c r="G14602" s="93"/>
      <c r="H14602" s="93"/>
      <c r="I14602" s="99"/>
      <c r="J14602" s="99"/>
      <c r="K14602" s="99"/>
      <c r="L14602" s="99"/>
      <c r="M14602" s="99"/>
      <c r="N14602" s="99"/>
      <c r="O14602" s="99"/>
      <c r="P14602" s="99"/>
      <c r="Q14602" s="99"/>
      <c r="R14602" s="99"/>
      <c r="S14602" s="99"/>
      <c r="T14602" s="99"/>
      <c r="U14602" s="99"/>
      <c r="V14602" s="99"/>
      <c r="W14602" s="99"/>
      <c r="X14602" s="99"/>
      <c r="Y14602" s="99"/>
      <c r="Z14602" s="99"/>
      <c r="AA14602" s="99"/>
      <c r="AB14602" s="99"/>
      <c r="AC14602" s="99"/>
      <c r="AD14602" s="99"/>
      <c r="AE14602" s="99"/>
      <c r="AF14602" s="99"/>
      <c r="AG14602" s="99"/>
      <c r="AH14602" s="31"/>
      <c r="AI14602" s="31"/>
      <c r="AJ14602" s="31"/>
      <c r="AK14602" s="31"/>
      <c r="AL14602" s="31"/>
      <c r="AO14602" s="376"/>
    </row>
    <row r="14603" spans="1:41" x14ac:dyDescent="0.25">
      <c r="A14603" s="44" t="s">
        <v>18227</v>
      </c>
      <c r="B14603" s="44" t="s">
        <v>2350</v>
      </c>
      <c r="C14603" s="45">
        <v>230105</v>
      </c>
      <c r="D14603" s="45" t="s">
        <v>11363</v>
      </c>
      <c r="E14603" s="45" t="s">
        <v>5265</v>
      </c>
      <c r="AO14603" s="376"/>
    </row>
    <row r="14604" spans="1:41" x14ac:dyDescent="0.25">
      <c r="A14604" s="44" t="s">
        <v>813</v>
      </c>
      <c r="B14604" s="44" t="s">
        <v>3475</v>
      </c>
      <c r="C14604" s="45">
        <v>230301</v>
      </c>
      <c r="D14604" s="45" t="s">
        <v>11363</v>
      </c>
      <c r="E14604" s="45" t="s">
        <v>5265</v>
      </c>
      <c r="AO14604" s="376"/>
    </row>
    <row r="14605" spans="1:41" x14ac:dyDescent="0.3">
      <c r="A14605" s="333" t="s">
        <v>6538</v>
      </c>
      <c r="B14605" s="333" t="s">
        <v>15470</v>
      </c>
      <c r="C14605" s="125" t="s">
        <v>13319</v>
      </c>
      <c r="D14605" s="32" t="s">
        <v>20309</v>
      </c>
      <c r="E14605" s="125" t="s">
        <v>12551</v>
      </c>
      <c r="F14605" s="125" t="s">
        <v>1189</v>
      </c>
      <c r="G14605" s="125" t="s">
        <v>1190</v>
      </c>
      <c r="AO14605" s="376"/>
    </row>
    <row r="14606" spans="1:41" x14ac:dyDescent="0.25">
      <c r="A14606" s="44" t="s">
        <v>6538</v>
      </c>
      <c r="B14606" s="44" t="s">
        <v>6608</v>
      </c>
      <c r="C14606" s="45">
        <v>260203</v>
      </c>
      <c r="D14606" s="45" t="s">
        <v>11363</v>
      </c>
      <c r="E14606" s="45" t="s">
        <v>9238</v>
      </c>
      <c r="AO14606" s="376"/>
    </row>
    <row r="14607" spans="1:41" x14ac:dyDescent="0.25">
      <c r="A14607" s="44" t="s">
        <v>12415</v>
      </c>
      <c r="B14607" s="44" t="s">
        <v>12094</v>
      </c>
      <c r="C14607" s="45">
        <v>12.23</v>
      </c>
      <c r="D14607" s="45" t="s">
        <v>12549</v>
      </c>
      <c r="E14607" s="46">
        <v>46934</v>
      </c>
      <c r="F14607" s="45"/>
      <c r="G14607" s="93"/>
      <c r="H14607" s="93"/>
      <c r="I14607" s="99"/>
      <c r="J14607" s="99"/>
      <c r="K14607" s="99"/>
      <c r="L14607" s="99"/>
      <c r="M14607" s="99"/>
      <c r="N14607" s="99"/>
      <c r="O14607" s="99"/>
      <c r="P14607" s="99"/>
      <c r="Q14607" s="99"/>
      <c r="R14607" s="99"/>
      <c r="S14607" s="99"/>
      <c r="T14607" s="99"/>
      <c r="U14607" s="99"/>
      <c r="V14607" s="99"/>
      <c r="W14607" s="99"/>
      <c r="X14607" s="99"/>
      <c r="Y14607" s="99"/>
      <c r="Z14607" s="99"/>
      <c r="AA14607" s="99"/>
      <c r="AB14607" s="99"/>
      <c r="AC14607" s="99"/>
      <c r="AD14607" s="99"/>
      <c r="AE14607" s="99"/>
      <c r="AF14607" s="99"/>
      <c r="AG14607" s="99"/>
      <c r="AH14607" s="31"/>
      <c r="AI14607" s="31"/>
      <c r="AJ14607" s="31"/>
      <c r="AK14607" s="31"/>
      <c r="AL14607" s="31"/>
      <c r="AO14607" s="376"/>
    </row>
    <row r="14608" spans="1:41" x14ac:dyDescent="0.25">
      <c r="A14608" s="44" t="s">
        <v>6539</v>
      </c>
      <c r="B14608" s="44" t="s">
        <v>5321</v>
      </c>
      <c r="C14608" s="45">
        <v>23010401</v>
      </c>
      <c r="D14608" s="45" t="s">
        <v>11363</v>
      </c>
      <c r="E14608" s="45" t="s">
        <v>5322</v>
      </c>
      <c r="AO14608" s="376"/>
    </row>
    <row r="14609" spans="1:41" x14ac:dyDescent="0.25">
      <c r="A14609" s="44" t="s">
        <v>18228</v>
      </c>
      <c r="B14609" s="44" t="s">
        <v>17465</v>
      </c>
      <c r="C14609" s="45">
        <v>26020101</v>
      </c>
      <c r="D14609" s="45" t="s">
        <v>11363</v>
      </c>
      <c r="E14609" s="45" t="s">
        <v>9238</v>
      </c>
      <c r="AO14609" s="376"/>
    </row>
    <row r="14610" spans="1:41" x14ac:dyDescent="0.25">
      <c r="A14610" s="44" t="s">
        <v>18228</v>
      </c>
      <c r="B14610" s="44" t="s">
        <v>6609</v>
      </c>
      <c r="C14610" s="45">
        <v>26020102</v>
      </c>
      <c r="D14610" s="45" t="s">
        <v>11363</v>
      </c>
      <c r="E14610" s="45" t="s">
        <v>9238</v>
      </c>
      <c r="AO14610" s="376"/>
    </row>
    <row r="14611" spans="1:41" x14ac:dyDescent="0.25">
      <c r="A14611" s="44" t="s">
        <v>7663</v>
      </c>
      <c r="B14611" s="44" t="s">
        <v>7664</v>
      </c>
      <c r="C14611" s="45" t="s">
        <v>7665</v>
      </c>
      <c r="D14611" s="45" t="s">
        <v>11204</v>
      </c>
      <c r="E14611" s="45" t="s">
        <v>7354</v>
      </c>
      <c r="F14611" s="93"/>
      <c r="G14611" s="93"/>
      <c r="H14611" s="93"/>
      <c r="I14611" s="99"/>
      <c r="J14611" s="99"/>
      <c r="K14611" s="99"/>
      <c r="L14611" s="99"/>
      <c r="M14611" s="99"/>
      <c r="N14611" s="99"/>
      <c r="O14611" s="99"/>
      <c r="P14611" s="99"/>
      <c r="Q14611" s="99"/>
      <c r="R14611" s="99"/>
      <c r="S14611" s="99"/>
      <c r="T14611" s="99"/>
      <c r="U14611" s="99"/>
      <c r="V14611" s="99"/>
      <c r="W14611" s="99"/>
      <c r="X14611" s="99"/>
      <c r="Y14611" s="99"/>
      <c r="Z14611" s="99"/>
      <c r="AA14611" s="99"/>
      <c r="AB14611" s="99"/>
      <c r="AC14611" s="99"/>
      <c r="AD14611" s="99"/>
      <c r="AE14611" s="99"/>
      <c r="AF14611" s="99"/>
      <c r="AG14611" s="99"/>
      <c r="AH14611" s="31"/>
      <c r="AI14611" s="31"/>
      <c r="AJ14611" s="31"/>
      <c r="AK14611" s="31"/>
      <c r="AL14611" s="31"/>
      <c r="AO14611" s="376"/>
    </row>
    <row r="14612" spans="1:41" x14ac:dyDescent="0.25">
      <c r="A14612" s="44" t="s">
        <v>7663</v>
      </c>
      <c r="B14612" s="44" t="s">
        <v>7664</v>
      </c>
      <c r="C14612" s="45" t="s">
        <v>7665</v>
      </c>
      <c r="D14612" s="93" t="s">
        <v>17443</v>
      </c>
      <c r="E14612" s="45" t="s">
        <v>5037</v>
      </c>
      <c r="F14612" s="93"/>
      <c r="G14612" s="93"/>
      <c r="H14612" s="93"/>
      <c r="I14612" s="99"/>
      <c r="J14612" s="99"/>
      <c r="K14612" s="99"/>
      <c r="L14612" s="99"/>
      <c r="M14612" s="99"/>
      <c r="N14612" s="99"/>
      <c r="O14612" s="99"/>
      <c r="P14612" s="99"/>
      <c r="Q14612" s="99"/>
      <c r="R14612" s="99"/>
      <c r="S14612" s="99"/>
      <c r="T14612" s="99"/>
      <c r="U14612" s="99"/>
      <c r="V14612" s="99"/>
      <c r="W14612" s="99"/>
      <c r="X14612" s="99"/>
      <c r="Y14612" s="99"/>
      <c r="Z14612" s="99"/>
      <c r="AA14612" s="99"/>
      <c r="AB14612" s="99"/>
      <c r="AC14612" s="99"/>
      <c r="AD14612" s="99"/>
      <c r="AE14612" s="99"/>
      <c r="AF14612" s="99"/>
      <c r="AG14612" s="99"/>
      <c r="AH14612" s="31"/>
      <c r="AI14612" s="31"/>
      <c r="AJ14612" s="31"/>
      <c r="AK14612" s="31"/>
      <c r="AL14612" s="31"/>
      <c r="AO14612" s="376"/>
    </row>
    <row r="14613" spans="1:41" x14ac:dyDescent="0.25">
      <c r="A14613" s="44" t="s">
        <v>7663</v>
      </c>
      <c r="B14613" s="44" t="s">
        <v>7664</v>
      </c>
      <c r="C14613" s="45" t="s">
        <v>7665</v>
      </c>
      <c r="D14613" s="45" t="s">
        <v>9895</v>
      </c>
      <c r="E14613" s="45" t="s">
        <v>7354</v>
      </c>
      <c r="F14613" s="93"/>
      <c r="G14613" s="93"/>
      <c r="H14613" s="93"/>
      <c r="I14613" s="99"/>
      <c r="J14613" s="99"/>
      <c r="K14613" s="99"/>
      <c r="L14613" s="99"/>
      <c r="M14613" s="44"/>
      <c r="N14613" s="99"/>
      <c r="O14613" s="99"/>
      <c r="P14613" s="99"/>
      <c r="Q14613" s="99"/>
      <c r="R14613" s="99"/>
      <c r="S14613" s="99"/>
      <c r="T14613" s="99"/>
      <c r="U14613" s="99"/>
      <c r="V14613" s="99"/>
      <c r="W14613" s="99"/>
      <c r="X14613" s="99"/>
      <c r="Y14613" s="99"/>
      <c r="Z14613" s="99"/>
      <c r="AA14613" s="99"/>
      <c r="AB14613" s="99"/>
      <c r="AC14613" s="99"/>
      <c r="AD14613" s="99"/>
      <c r="AE14613" s="99"/>
      <c r="AF14613" s="99"/>
      <c r="AG14613" s="99"/>
      <c r="AH14613" s="31"/>
      <c r="AI14613" s="31"/>
      <c r="AJ14613" s="31"/>
      <c r="AK14613" s="31"/>
      <c r="AL14613" s="31"/>
      <c r="AO14613" s="376"/>
    </row>
    <row r="14614" spans="1:41" x14ac:dyDescent="0.25">
      <c r="A14614" s="57" t="s">
        <v>2768</v>
      </c>
      <c r="B14614" s="92" t="s">
        <v>3682</v>
      </c>
      <c r="C14614" s="93" t="s">
        <v>19106</v>
      </c>
      <c r="D14614" s="93" t="s">
        <v>3681</v>
      </c>
      <c r="E14614" s="94">
        <v>48029</v>
      </c>
      <c r="F14614" s="93"/>
      <c r="G14614" s="93"/>
      <c r="H14614" s="93"/>
      <c r="I14614" s="99"/>
      <c r="J14614" s="99"/>
      <c r="K14614" s="99"/>
      <c r="L14614" s="99"/>
      <c r="M14614" s="44"/>
      <c r="N14614" s="99"/>
      <c r="O14614" s="99"/>
      <c r="P14614" s="99"/>
      <c r="Q14614" s="99"/>
      <c r="R14614" s="99"/>
      <c r="S14614" s="99"/>
      <c r="T14614" s="99"/>
      <c r="U14614" s="99"/>
      <c r="V14614" s="99"/>
      <c r="W14614" s="99"/>
      <c r="X14614" s="99"/>
      <c r="Y14614" s="99"/>
      <c r="Z14614" s="99"/>
      <c r="AA14614" s="99"/>
      <c r="AB14614" s="99"/>
      <c r="AC14614" s="99"/>
      <c r="AD14614" s="99"/>
      <c r="AE14614" s="99"/>
      <c r="AF14614" s="99"/>
      <c r="AG14614" s="99"/>
      <c r="AH14614" s="31"/>
      <c r="AI14614" s="31"/>
      <c r="AJ14614" s="31"/>
      <c r="AK14614" s="31"/>
      <c r="AL14614" s="31"/>
      <c r="AO14614" s="376"/>
    </row>
    <row r="14615" spans="1:41" x14ac:dyDescent="0.25">
      <c r="A14615" s="57" t="s">
        <v>2768</v>
      </c>
      <c r="B14615" s="92" t="s">
        <v>3682</v>
      </c>
      <c r="C14615" s="93" t="s">
        <v>19106</v>
      </c>
      <c r="D14615" s="93" t="s">
        <v>3681</v>
      </c>
      <c r="E14615" s="94">
        <v>48029</v>
      </c>
      <c r="F14615" s="93"/>
      <c r="G14615" s="93"/>
      <c r="H14615" s="93"/>
      <c r="I14615" s="99"/>
      <c r="J14615" s="99"/>
      <c r="K14615" s="99"/>
      <c r="L14615" s="99"/>
      <c r="M14615" s="44"/>
      <c r="N14615" s="99"/>
      <c r="O14615" s="99"/>
      <c r="P14615" s="99"/>
      <c r="Q14615" s="99"/>
      <c r="R14615" s="99"/>
      <c r="S14615" s="99"/>
      <c r="T14615" s="99"/>
      <c r="U14615" s="99"/>
      <c r="V14615" s="99"/>
      <c r="W14615" s="99"/>
      <c r="X14615" s="99"/>
      <c r="Y14615" s="99"/>
      <c r="Z14615" s="99"/>
      <c r="AA14615" s="99"/>
      <c r="AB14615" s="99"/>
      <c r="AC14615" s="99"/>
      <c r="AD14615" s="99"/>
      <c r="AE14615" s="99"/>
      <c r="AF14615" s="99"/>
      <c r="AG14615" s="99"/>
      <c r="AH14615" s="31"/>
      <c r="AI14615" s="31"/>
      <c r="AJ14615" s="31"/>
      <c r="AK14615" s="31"/>
      <c r="AL14615" s="31"/>
      <c r="AO14615" s="376"/>
    </row>
    <row r="14616" spans="1:41" x14ac:dyDescent="0.3">
      <c r="A14616" s="99" t="s">
        <v>12014</v>
      </c>
      <c r="B14616" s="92" t="s">
        <v>12011</v>
      </c>
      <c r="C14616" s="93" t="s">
        <v>12012</v>
      </c>
      <c r="D14616" s="93" t="s">
        <v>1201</v>
      </c>
      <c r="E14616" s="94">
        <v>46357</v>
      </c>
      <c r="F14616" s="93"/>
      <c r="G14616" s="93"/>
      <c r="H14616" s="93"/>
      <c r="I14616" s="99"/>
      <c r="J14616" s="99"/>
      <c r="K14616" s="99"/>
      <c r="L14616" s="99"/>
      <c r="M14616" s="99"/>
      <c r="N14616" s="99"/>
      <c r="O14616" s="99"/>
      <c r="P14616" s="99"/>
      <c r="Q14616" s="99"/>
      <c r="R14616" s="99"/>
      <c r="S14616" s="99"/>
      <c r="T14616" s="99"/>
      <c r="U14616" s="99"/>
      <c r="V14616" s="99"/>
      <c r="W14616" s="99"/>
      <c r="X14616" s="99"/>
      <c r="Y14616" s="99"/>
      <c r="Z14616" s="99"/>
      <c r="AA14616" s="99"/>
      <c r="AB14616" s="99"/>
      <c r="AC14616" s="99"/>
      <c r="AD14616" s="99"/>
      <c r="AE14616" s="99"/>
      <c r="AF14616" s="99"/>
      <c r="AG14616" s="99"/>
      <c r="AH14616" s="31"/>
      <c r="AI14616" s="31"/>
      <c r="AJ14616" s="31"/>
      <c r="AK14616" s="31"/>
      <c r="AL14616" s="31"/>
      <c r="AO14616" s="376"/>
    </row>
    <row r="14617" spans="1:41" x14ac:dyDescent="0.25">
      <c r="A14617" s="44" t="s">
        <v>1088</v>
      </c>
      <c r="B14617" s="44" t="s">
        <v>6877</v>
      </c>
      <c r="C14617" s="45" t="s">
        <v>6909</v>
      </c>
      <c r="D14617" s="32" t="s">
        <v>5559</v>
      </c>
      <c r="E14617" s="45" t="s">
        <v>20846</v>
      </c>
      <c r="F14617" s="32"/>
      <c r="G14617" s="32"/>
      <c r="H14617" s="32"/>
      <c r="I14617" s="31"/>
      <c r="J14617" s="31"/>
      <c r="K14617" s="31"/>
      <c r="L14617" s="31"/>
      <c r="M14617" s="31"/>
      <c r="N14617" s="31"/>
      <c r="O14617" s="31"/>
      <c r="P14617" s="31"/>
      <c r="Q14617" s="31"/>
      <c r="R14617" s="31"/>
      <c r="S14617" s="31"/>
      <c r="T14617" s="31"/>
      <c r="U14617" s="31"/>
      <c r="V14617" s="31"/>
      <c r="W14617" s="31"/>
      <c r="X14617" s="31"/>
      <c r="Y14617" s="31"/>
      <c r="Z14617" s="31"/>
      <c r="AA14617" s="31"/>
      <c r="AB14617" s="31"/>
      <c r="AC14617" s="31"/>
      <c r="AD14617" s="31"/>
      <c r="AE14617" s="31"/>
      <c r="AF14617" s="31"/>
      <c r="AG14617" s="31"/>
      <c r="AH14617" s="31"/>
      <c r="AI14617" s="31"/>
      <c r="AJ14617" s="31"/>
      <c r="AK14617" s="31"/>
      <c r="AL14617" s="31"/>
      <c r="AO14617" s="376"/>
    </row>
    <row r="14618" spans="1:41" x14ac:dyDescent="0.3">
      <c r="A14618" s="57" t="s">
        <v>1088</v>
      </c>
      <c r="B14618" s="57" t="s">
        <v>2173</v>
      </c>
      <c r="C14618" s="62">
        <v>24030</v>
      </c>
      <c r="D14618" s="62" t="s">
        <v>20886</v>
      </c>
      <c r="E14618" s="60">
        <v>47057</v>
      </c>
      <c r="F14618" s="32"/>
      <c r="G14618" s="32"/>
      <c r="H14618" s="32"/>
      <c r="I14618" s="31"/>
      <c r="J14618" s="31"/>
      <c r="K14618" s="31"/>
      <c r="L14618" s="31"/>
      <c r="M14618" s="31"/>
      <c r="N14618" s="31"/>
      <c r="O14618" s="31"/>
      <c r="P14618" s="31"/>
      <c r="Q14618" s="31"/>
      <c r="R14618" s="31"/>
      <c r="S14618" s="31"/>
      <c r="T14618" s="31"/>
      <c r="U14618" s="31"/>
      <c r="V14618" s="31"/>
      <c r="W14618" s="31"/>
      <c r="X14618" s="31"/>
      <c r="Y14618" s="31"/>
      <c r="Z14618" s="31"/>
      <c r="AA14618" s="31"/>
      <c r="AB14618" s="31"/>
      <c r="AC14618" s="31"/>
      <c r="AD14618" s="31"/>
      <c r="AE14618" s="31"/>
      <c r="AF14618" s="31"/>
      <c r="AG14618" s="31"/>
      <c r="AH14618" s="31"/>
      <c r="AI14618" s="31"/>
      <c r="AJ14618" s="31"/>
      <c r="AK14618" s="31"/>
      <c r="AL14618" s="31"/>
      <c r="AO14618" s="376"/>
    </row>
    <row r="14619" spans="1:41" x14ac:dyDescent="0.3">
      <c r="A14619" s="333" t="s">
        <v>1088</v>
      </c>
      <c r="B14619" s="333" t="s">
        <v>11377</v>
      </c>
      <c r="C14619" s="125" t="s">
        <v>11214</v>
      </c>
      <c r="D14619" s="32" t="s">
        <v>20309</v>
      </c>
      <c r="E14619" s="125" t="s">
        <v>4966</v>
      </c>
      <c r="F14619" s="125" t="s">
        <v>1189</v>
      </c>
      <c r="G14619" s="125" t="s">
        <v>1190</v>
      </c>
      <c r="AO14619" s="376"/>
    </row>
    <row r="14620" spans="1:41" x14ac:dyDescent="0.25">
      <c r="A14620" s="44" t="s">
        <v>1088</v>
      </c>
      <c r="B14620" s="44" t="s">
        <v>12111</v>
      </c>
      <c r="C14620" s="45">
        <v>13.24</v>
      </c>
      <c r="D14620" s="45" t="s">
        <v>12549</v>
      </c>
      <c r="E14620" s="46">
        <v>47299</v>
      </c>
      <c r="F14620" s="45"/>
      <c r="G14620" s="93"/>
      <c r="H14620" s="93"/>
      <c r="I14620" s="99"/>
      <c r="J14620" s="99"/>
      <c r="K14620" s="99"/>
      <c r="L14620" s="99"/>
      <c r="M14620" s="99"/>
      <c r="N14620" s="99"/>
      <c r="O14620" s="99"/>
      <c r="P14620" s="99"/>
      <c r="Q14620" s="99"/>
      <c r="R14620" s="99"/>
      <c r="S14620" s="99"/>
      <c r="T14620" s="99"/>
      <c r="U14620" s="99"/>
      <c r="V14620" s="99"/>
      <c r="W14620" s="99"/>
      <c r="X14620" s="99"/>
      <c r="Y14620" s="99"/>
      <c r="Z14620" s="99"/>
      <c r="AA14620" s="99"/>
      <c r="AB14620" s="99"/>
      <c r="AC14620" s="99"/>
      <c r="AD14620" s="99"/>
      <c r="AE14620" s="99"/>
      <c r="AF14620" s="99"/>
      <c r="AG14620" s="99"/>
      <c r="AH14620" s="31"/>
      <c r="AI14620" s="31"/>
      <c r="AJ14620" s="31"/>
      <c r="AK14620" s="31"/>
      <c r="AL14620" s="31"/>
      <c r="AO14620" s="376"/>
    </row>
    <row r="14621" spans="1:41" x14ac:dyDescent="0.25">
      <c r="A14621" s="44" t="s">
        <v>1088</v>
      </c>
      <c r="B14621" s="44" t="s">
        <v>12110</v>
      </c>
      <c r="C14621" s="45">
        <v>14.23</v>
      </c>
      <c r="D14621" s="45" t="s">
        <v>12549</v>
      </c>
      <c r="E14621" s="46">
        <v>46934</v>
      </c>
      <c r="F14621" s="45"/>
      <c r="G14621" s="93"/>
      <c r="H14621" s="93"/>
      <c r="I14621" s="99"/>
      <c r="J14621" s="99"/>
      <c r="K14621" s="99"/>
      <c r="L14621" s="99"/>
      <c r="M14621" s="99"/>
      <c r="N14621" s="99"/>
      <c r="O14621" s="99"/>
      <c r="P14621" s="99"/>
      <c r="Q14621" s="99"/>
      <c r="R14621" s="99"/>
      <c r="S14621" s="99"/>
      <c r="T14621" s="99"/>
      <c r="U14621" s="99"/>
      <c r="V14621" s="99"/>
      <c r="W14621" s="99"/>
      <c r="X14621" s="99"/>
      <c r="Y14621" s="99"/>
      <c r="Z14621" s="99"/>
      <c r="AA14621" s="99"/>
      <c r="AB14621" s="99"/>
      <c r="AC14621" s="99"/>
      <c r="AD14621" s="99"/>
      <c r="AE14621" s="99"/>
      <c r="AF14621" s="99"/>
      <c r="AG14621" s="99"/>
      <c r="AH14621" s="31"/>
      <c r="AI14621" s="31"/>
      <c r="AJ14621" s="31"/>
      <c r="AK14621" s="31"/>
      <c r="AL14621" s="31"/>
      <c r="AO14621" s="376"/>
    </row>
    <row r="14622" spans="1:41" x14ac:dyDescent="0.25">
      <c r="A14622" s="44" t="s">
        <v>1088</v>
      </c>
      <c r="B14622" s="44" t="s">
        <v>21362</v>
      </c>
      <c r="C14622" s="45" t="s">
        <v>11608</v>
      </c>
      <c r="D14622" s="45" t="s">
        <v>21447</v>
      </c>
      <c r="E14622" s="46">
        <v>46752</v>
      </c>
      <c r="AO14622" s="376"/>
    </row>
    <row r="14623" spans="1:41" x14ac:dyDescent="0.25">
      <c r="A14623" s="44" t="s">
        <v>1088</v>
      </c>
      <c r="B14623" s="44" t="s">
        <v>10259</v>
      </c>
      <c r="C14623" s="45" t="s">
        <v>10130</v>
      </c>
      <c r="D14623" s="46" t="s">
        <v>21328</v>
      </c>
      <c r="E14623" s="46">
        <v>46556</v>
      </c>
      <c r="AO14623" s="376"/>
    </row>
    <row r="14624" spans="1:41" x14ac:dyDescent="0.25">
      <c r="A14624" s="44" t="s">
        <v>1088</v>
      </c>
      <c r="B14624" s="44" t="s">
        <v>10259</v>
      </c>
      <c r="C14624" s="45" t="s">
        <v>10130</v>
      </c>
      <c r="D14624" s="46" t="s">
        <v>21328</v>
      </c>
      <c r="E14624" s="46">
        <v>46556</v>
      </c>
      <c r="AO14624" s="376"/>
    </row>
    <row r="14625" spans="1:41" x14ac:dyDescent="0.25">
      <c r="A14625" s="44" t="s">
        <v>1088</v>
      </c>
      <c r="B14625" s="44" t="s">
        <v>2522</v>
      </c>
      <c r="C14625" s="45" t="s">
        <v>14572</v>
      </c>
      <c r="D14625" s="46" t="s">
        <v>21328</v>
      </c>
      <c r="E14625" s="46">
        <v>46527</v>
      </c>
      <c r="AO14625" s="376"/>
    </row>
    <row r="14626" spans="1:41" x14ac:dyDescent="0.25">
      <c r="A14626" s="44" t="s">
        <v>1088</v>
      </c>
      <c r="B14626" s="44" t="s">
        <v>2522</v>
      </c>
      <c r="C14626" s="45" t="s">
        <v>14572</v>
      </c>
      <c r="D14626" s="46" t="s">
        <v>21328</v>
      </c>
      <c r="E14626" s="46">
        <v>46527</v>
      </c>
      <c r="AO14626" s="376"/>
    </row>
    <row r="14627" spans="1:41" x14ac:dyDescent="0.25">
      <c r="A14627" s="44" t="s">
        <v>1088</v>
      </c>
      <c r="B14627" s="44" t="s">
        <v>2522</v>
      </c>
      <c r="C14627" s="45" t="s">
        <v>14572</v>
      </c>
      <c r="D14627" s="46" t="s">
        <v>21328</v>
      </c>
      <c r="E14627" s="46">
        <v>46527</v>
      </c>
      <c r="AO14627" s="376"/>
    </row>
    <row r="14628" spans="1:41" x14ac:dyDescent="0.25">
      <c r="A14628" s="102" t="s">
        <v>1088</v>
      </c>
      <c r="B14628" s="92" t="s">
        <v>13051</v>
      </c>
      <c r="C14628" s="93" t="s">
        <v>13052</v>
      </c>
      <c r="D14628" s="93" t="s">
        <v>1201</v>
      </c>
      <c r="E14628" s="94">
        <v>47223</v>
      </c>
      <c r="F14628" s="93"/>
      <c r="G14628" s="93"/>
      <c r="H14628" s="93"/>
      <c r="I14628" s="99"/>
      <c r="J14628" s="99"/>
      <c r="K14628" s="99"/>
      <c r="L14628" s="99"/>
      <c r="M14628" s="99"/>
      <c r="N14628" s="99"/>
      <c r="O14628" s="99"/>
      <c r="P14628" s="99"/>
      <c r="Q14628" s="99"/>
      <c r="R14628" s="99"/>
      <c r="S14628" s="99"/>
      <c r="T14628" s="99"/>
      <c r="U14628" s="99"/>
      <c r="V14628" s="99"/>
      <c r="W14628" s="99"/>
      <c r="X14628" s="99"/>
      <c r="Y14628" s="99"/>
      <c r="Z14628" s="99"/>
      <c r="AA14628" s="99"/>
      <c r="AB14628" s="99"/>
      <c r="AC14628" s="99"/>
      <c r="AD14628" s="99"/>
      <c r="AE14628" s="99"/>
      <c r="AF14628" s="99"/>
      <c r="AG14628" s="99"/>
      <c r="AH14628" s="31"/>
      <c r="AI14628" s="31"/>
      <c r="AJ14628" s="31"/>
      <c r="AK14628" s="31"/>
      <c r="AL14628" s="31"/>
      <c r="AO14628" s="376"/>
    </row>
    <row r="14629" spans="1:41" x14ac:dyDescent="0.25">
      <c r="A14629" s="44" t="s">
        <v>1088</v>
      </c>
      <c r="B14629" s="44" t="s">
        <v>5134</v>
      </c>
      <c r="C14629" s="45">
        <v>250802</v>
      </c>
      <c r="D14629" s="45" t="s">
        <v>11363</v>
      </c>
      <c r="E14629" s="45" t="s">
        <v>9880</v>
      </c>
      <c r="AO14629" s="376"/>
    </row>
    <row r="14630" spans="1:41" x14ac:dyDescent="0.25">
      <c r="A14630" s="100" t="s">
        <v>3417</v>
      </c>
      <c r="B14630" s="92" t="s">
        <v>3452</v>
      </c>
      <c r="C14630" s="93" t="s">
        <v>3453</v>
      </c>
      <c r="D14630" s="93" t="s">
        <v>1201</v>
      </c>
      <c r="E14630" s="94">
        <v>46496</v>
      </c>
      <c r="F14630" s="93"/>
      <c r="G14630" s="93"/>
      <c r="H14630" s="93"/>
      <c r="I14630" s="99"/>
      <c r="J14630" s="99"/>
      <c r="K14630" s="99"/>
      <c r="L14630" s="99"/>
      <c r="M14630" s="44"/>
      <c r="N14630" s="99"/>
      <c r="O14630" s="99"/>
      <c r="P14630" s="99"/>
      <c r="Q14630" s="99"/>
      <c r="R14630" s="99"/>
      <c r="S14630" s="99"/>
      <c r="T14630" s="99"/>
      <c r="U14630" s="99"/>
      <c r="V14630" s="99"/>
      <c r="W14630" s="99"/>
      <c r="X14630" s="99"/>
      <c r="Y14630" s="99"/>
      <c r="Z14630" s="99"/>
      <c r="AA14630" s="99"/>
      <c r="AB14630" s="99"/>
      <c r="AC14630" s="99"/>
      <c r="AD14630" s="99"/>
      <c r="AE14630" s="99"/>
      <c r="AF14630" s="99"/>
      <c r="AG14630" s="99"/>
      <c r="AH14630" s="31"/>
      <c r="AI14630" s="31"/>
      <c r="AJ14630" s="31"/>
      <c r="AK14630" s="31"/>
      <c r="AL14630" s="31"/>
      <c r="AO14630" s="376"/>
    </row>
    <row r="14631" spans="1:41" x14ac:dyDescent="0.3">
      <c r="A14631" s="57" t="s">
        <v>1255</v>
      </c>
      <c r="B14631" s="57" t="s">
        <v>1290</v>
      </c>
      <c r="C14631" s="62">
        <v>24027</v>
      </c>
      <c r="D14631" s="62" t="s">
        <v>20886</v>
      </c>
      <c r="E14631" s="60">
        <v>46873</v>
      </c>
      <c r="F14631" s="32"/>
      <c r="G14631" s="32"/>
      <c r="H14631" s="32"/>
      <c r="I14631" s="31"/>
      <c r="J14631" s="31"/>
      <c r="K14631" s="31"/>
      <c r="L14631" s="31"/>
      <c r="M14631" s="31"/>
      <c r="N14631" s="31"/>
      <c r="O14631" s="31"/>
      <c r="P14631" s="31"/>
      <c r="Q14631" s="31"/>
      <c r="R14631" s="31"/>
      <c r="S14631" s="31"/>
      <c r="T14631" s="31"/>
      <c r="U14631" s="31"/>
      <c r="V14631" s="31"/>
      <c r="W14631" s="31"/>
      <c r="X14631" s="31"/>
      <c r="Y14631" s="31"/>
      <c r="Z14631" s="31"/>
      <c r="AA14631" s="31"/>
      <c r="AB14631" s="31"/>
      <c r="AC14631" s="31"/>
      <c r="AD14631" s="31"/>
      <c r="AE14631" s="31"/>
      <c r="AF14631" s="31"/>
      <c r="AG14631" s="31"/>
      <c r="AH14631" s="31"/>
      <c r="AI14631" s="31"/>
      <c r="AJ14631" s="31"/>
      <c r="AK14631" s="31"/>
      <c r="AL14631" s="31"/>
      <c r="AO14631" s="376"/>
    </row>
    <row r="14632" spans="1:41" x14ac:dyDescent="0.25">
      <c r="A14632" s="44" t="s">
        <v>7342</v>
      </c>
      <c r="B14632" s="44" t="s">
        <v>21421</v>
      </c>
      <c r="C14632" s="45" t="s">
        <v>21184</v>
      </c>
      <c r="D14632" s="45" t="s">
        <v>21447</v>
      </c>
      <c r="E14632" s="46">
        <v>46630</v>
      </c>
      <c r="AO14632" s="376"/>
    </row>
    <row r="14633" spans="1:41" x14ac:dyDescent="0.3">
      <c r="A14633" s="333" t="s">
        <v>19029</v>
      </c>
      <c r="B14633" s="333" t="s">
        <v>1168</v>
      </c>
      <c r="C14633" s="125" t="s">
        <v>19096</v>
      </c>
      <c r="D14633" s="32" t="s">
        <v>20309</v>
      </c>
      <c r="E14633" s="125" t="s">
        <v>9249</v>
      </c>
      <c r="F14633" s="125" t="s">
        <v>1189</v>
      </c>
      <c r="G14633" s="125" t="s">
        <v>1190</v>
      </c>
      <c r="AO14633" s="376"/>
    </row>
    <row r="14634" spans="1:41" x14ac:dyDescent="0.25">
      <c r="A14634" s="44" t="s">
        <v>5358</v>
      </c>
      <c r="B14634" s="44" t="s">
        <v>925</v>
      </c>
      <c r="C14634" s="45">
        <v>220601</v>
      </c>
      <c r="D14634" s="45" t="s">
        <v>11363</v>
      </c>
      <c r="E14634" s="45" t="s">
        <v>4962</v>
      </c>
      <c r="AO14634" s="376"/>
    </row>
    <row r="14635" spans="1:41" x14ac:dyDescent="0.25">
      <c r="A14635" s="44" t="s">
        <v>5358</v>
      </c>
      <c r="B14635" s="44" t="s">
        <v>2350</v>
      </c>
      <c r="C14635" s="45">
        <v>230105</v>
      </c>
      <c r="D14635" s="45" t="s">
        <v>11363</v>
      </c>
      <c r="E14635" s="45" t="s">
        <v>5265</v>
      </c>
      <c r="AO14635" s="376"/>
    </row>
    <row r="14636" spans="1:41" x14ac:dyDescent="0.25">
      <c r="A14636" s="44" t="s">
        <v>14573</v>
      </c>
      <c r="B14636" s="44" t="s">
        <v>2522</v>
      </c>
      <c r="C14636" s="45" t="s">
        <v>14574</v>
      </c>
      <c r="D14636" s="46" t="s">
        <v>21328</v>
      </c>
      <c r="E14636" s="46">
        <v>46527</v>
      </c>
      <c r="AO14636" s="376"/>
    </row>
    <row r="14637" spans="1:41" x14ac:dyDescent="0.25">
      <c r="A14637" s="44" t="s">
        <v>814</v>
      </c>
      <c r="B14637" s="44" t="s">
        <v>932</v>
      </c>
      <c r="C14637" s="45">
        <v>220104</v>
      </c>
      <c r="D14637" s="45" t="s">
        <v>11363</v>
      </c>
      <c r="E14637" s="45" t="s">
        <v>5139</v>
      </c>
      <c r="AO14637" s="376"/>
    </row>
    <row r="14638" spans="1:41" x14ac:dyDescent="0.25">
      <c r="A14638" s="44" t="s">
        <v>814</v>
      </c>
      <c r="B14638" s="44" t="s">
        <v>199</v>
      </c>
      <c r="C14638" s="45">
        <v>241001</v>
      </c>
      <c r="D14638" s="45" t="s">
        <v>11363</v>
      </c>
      <c r="E14638" s="45" t="s">
        <v>5332</v>
      </c>
      <c r="AO14638" s="376"/>
    </row>
    <row r="14639" spans="1:41" x14ac:dyDescent="0.25">
      <c r="A14639" s="44" t="s">
        <v>814</v>
      </c>
      <c r="B14639" s="44" t="s">
        <v>5321</v>
      </c>
      <c r="C14639" s="45">
        <v>26010401</v>
      </c>
      <c r="D14639" s="45" t="s">
        <v>11363</v>
      </c>
      <c r="E14639" s="45" t="s">
        <v>17459</v>
      </c>
      <c r="AO14639" s="376"/>
    </row>
    <row r="14640" spans="1:41" x14ac:dyDescent="0.25">
      <c r="A14640" s="44" t="s">
        <v>18229</v>
      </c>
      <c r="B14640" s="44" t="s">
        <v>6608</v>
      </c>
      <c r="C14640" s="45">
        <v>260203</v>
      </c>
      <c r="D14640" s="45" t="s">
        <v>11363</v>
      </c>
      <c r="E14640" s="45" t="s">
        <v>9238</v>
      </c>
      <c r="AO14640" s="376"/>
    </row>
    <row r="14641" spans="1:41" x14ac:dyDescent="0.3">
      <c r="A14641" s="333" t="s">
        <v>1089</v>
      </c>
      <c r="B14641" s="333" t="s">
        <v>8018</v>
      </c>
      <c r="C14641" s="125" t="s">
        <v>8019</v>
      </c>
      <c r="D14641" s="32" t="s">
        <v>20309</v>
      </c>
      <c r="E14641" s="125" t="s">
        <v>7871</v>
      </c>
      <c r="F14641" s="125" t="s">
        <v>1189</v>
      </c>
      <c r="G14641" s="125" t="s">
        <v>1190</v>
      </c>
      <c r="AO14641" s="376"/>
    </row>
    <row r="14642" spans="1:41" x14ac:dyDescent="0.3">
      <c r="A14642" s="333" t="s">
        <v>1089</v>
      </c>
      <c r="B14642" s="333" t="s">
        <v>8040</v>
      </c>
      <c r="C14642" s="125" t="s">
        <v>8041</v>
      </c>
      <c r="D14642" s="32" t="s">
        <v>20309</v>
      </c>
      <c r="E14642" s="125" t="s">
        <v>7871</v>
      </c>
      <c r="F14642" s="125" t="s">
        <v>1189</v>
      </c>
      <c r="G14642" s="125" t="s">
        <v>1190</v>
      </c>
      <c r="AO14642" s="376"/>
    </row>
    <row r="14643" spans="1:41" x14ac:dyDescent="0.25">
      <c r="A14643" s="44" t="s">
        <v>12416</v>
      </c>
      <c r="B14643" s="44" t="s">
        <v>12189</v>
      </c>
      <c r="C14643" s="45">
        <v>35.229999999999997</v>
      </c>
      <c r="D14643" s="45" t="s">
        <v>12549</v>
      </c>
      <c r="E14643" s="46">
        <v>46934</v>
      </c>
      <c r="F14643" s="45"/>
      <c r="G14643" s="93"/>
      <c r="H14643" s="93"/>
      <c r="I14643" s="99"/>
      <c r="J14643" s="99"/>
      <c r="K14643" s="99"/>
      <c r="L14643" s="99"/>
      <c r="M14643" s="99"/>
      <c r="N14643" s="99"/>
      <c r="O14643" s="99"/>
      <c r="P14643" s="99"/>
      <c r="Q14643" s="99"/>
      <c r="R14643" s="99"/>
      <c r="S14643" s="99"/>
      <c r="T14643" s="99"/>
      <c r="U14643" s="99"/>
      <c r="V14643" s="99"/>
      <c r="W14643" s="99"/>
      <c r="X14643" s="99"/>
      <c r="Y14643" s="99"/>
      <c r="Z14643" s="99"/>
      <c r="AA14643" s="99"/>
      <c r="AB14643" s="99"/>
      <c r="AC14643" s="99"/>
      <c r="AD14643" s="99"/>
      <c r="AE14643" s="99"/>
      <c r="AF14643" s="99"/>
      <c r="AG14643" s="99"/>
      <c r="AH14643" s="31"/>
      <c r="AI14643" s="31"/>
      <c r="AJ14643" s="31"/>
      <c r="AK14643" s="31"/>
      <c r="AL14643" s="31"/>
      <c r="AO14643" s="376"/>
    </row>
    <row r="14644" spans="1:41" x14ac:dyDescent="0.25">
      <c r="A14644" s="99" t="s">
        <v>2759</v>
      </c>
      <c r="B14644" s="111" t="s">
        <v>1169</v>
      </c>
      <c r="C14644" s="56" t="s">
        <v>2745</v>
      </c>
      <c r="D14644" s="146" t="s">
        <v>2198</v>
      </c>
      <c r="E14644" s="69">
        <v>45227</v>
      </c>
      <c r="F14644" s="93"/>
      <c r="G14644" s="93"/>
      <c r="H14644" s="93"/>
      <c r="I14644" s="99"/>
      <c r="J14644" s="99"/>
      <c r="K14644" s="99"/>
      <c r="L14644" s="99"/>
      <c r="M14644" s="44"/>
      <c r="N14644" s="99"/>
      <c r="O14644" s="99"/>
      <c r="P14644" s="99"/>
      <c r="Q14644" s="99"/>
      <c r="R14644" s="99"/>
      <c r="S14644" s="99"/>
      <c r="T14644" s="99"/>
      <c r="U14644" s="99"/>
      <c r="V14644" s="99"/>
      <c r="W14644" s="99"/>
      <c r="X14644" s="99"/>
      <c r="Y14644" s="99"/>
      <c r="Z14644" s="99"/>
      <c r="AA14644" s="99"/>
      <c r="AB14644" s="99"/>
      <c r="AC14644" s="99"/>
      <c r="AD14644" s="99"/>
      <c r="AE14644" s="99"/>
      <c r="AF14644" s="99"/>
      <c r="AG14644" s="99"/>
      <c r="AH14644" s="31"/>
      <c r="AI14644" s="31"/>
      <c r="AJ14644" s="31"/>
      <c r="AK14644" s="31"/>
      <c r="AL14644" s="31"/>
      <c r="AO14644" s="376"/>
    </row>
    <row r="14645" spans="1:41" x14ac:dyDescent="0.3">
      <c r="A14645" s="333" t="s">
        <v>20290</v>
      </c>
      <c r="B14645" s="333" t="s">
        <v>2690</v>
      </c>
      <c r="C14645" s="125" t="s">
        <v>21253</v>
      </c>
      <c r="D14645" s="32" t="s">
        <v>20309</v>
      </c>
      <c r="E14645" s="125" t="s">
        <v>21312</v>
      </c>
      <c r="F14645" s="125" t="s">
        <v>1189</v>
      </c>
      <c r="G14645" s="125" t="s">
        <v>1190</v>
      </c>
      <c r="AO14645" s="376"/>
    </row>
    <row r="14646" spans="1:41" x14ac:dyDescent="0.25">
      <c r="A14646" s="44" t="s">
        <v>1090</v>
      </c>
      <c r="B14646" s="44" t="s">
        <v>12110</v>
      </c>
      <c r="C14646" s="45">
        <v>14.25</v>
      </c>
      <c r="D14646" s="45" t="s">
        <v>12549</v>
      </c>
      <c r="E14646" s="46">
        <v>47664</v>
      </c>
      <c r="F14646" s="45"/>
      <c r="G14646" s="93"/>
      <c r="H14646" s="93"/>
      <c r="I14646" s="99"/>
      <c r="J14646" s="99"/>
      <c r="K14646" s="99"/>
      <c r="L14646" s="99"/>
      <c r="M14646" s="99"/>
      <c r="N14646" s="99"/>
      <c r="O14646" s="99"/>
      <c r="P14646" s="99"/>
      <c r="Q14646" s="99"/>
      <c r="R14646" s="99"/>
      <c r="S14646" s="99"/>
      <c r="T14646" s="99"/>
      <c r="U14646" s="99"/>
      <c r="V14646" s="99"/>
      <c r="W14646" s="99"/>
      <c r="X14646" s="99"/>
      <c r="Y14646" s="99"/>
      <c r="Z14646" s="99"/>
      <c r="AA14646" s="99"/>
      <c r="AB14646" s="99"/>
      <c r="AC14646" s="99"/>
      <c r="AD14646" s="99"/>
      <c r="AE14646" s="99"/>
      <c r="AF14646" s="99"/>
      <c r="AG14646" s="99"/>
      <c r="AH14646" s="31"/>
      <c r="AI14646" s="31"/>
      <c r="AJ14646" s="31"/>
      <c r="AK14646" s="31"/>
      <c r="AL14646" s="31"/>
      <c r="AO14646" s="376"/>
    </row>
    <row r="14647" spans="1:41" x14ac:dyDescent="0.25">
      <c r="A14647" s="44" t="s">
        <v>1090</v>
      </c>
      <c r="B14647" s="44" t="s">
        <v>10259</v>
      </c>
      <c r="C14647" s="45" t="s">
        <v>10131</v>
      </c>
      <c r="D14647" s="46" t="s">
        <v>21328</v>
      </c>
      <c r="E14647" s="46">
        <v>46556</v>
      </c>
      <c r="AO14647" s="376"/>
    </row>
    <row r="14648" spans="1:41" x14ac:dyDescent="0.25">
      <c r="A14648" s="44" t="s">
        <v>1090</v>
      </c>
      <c r="B14648" s="44" t="s">
        <v>3039</v>
      </c>
      <c r="C14648" s="45">
        <v>230904</v>
      </c>
      <c r="D14648" s="45" t="s">
        <v>11363</v>
      </c>
      <c r="E14648" s="45" t="s">
        <v>7871</v>
      </c>
      <c r="AO14648" s="376"/>
    </row>
    <row r="14649" spans="1:41" x14ac:dyDescent="0.25">
      <c r="A14649" s="44" t="s">
        <v>5476</v>
      </c>
      <c r="B14649" s="44" t="s">
        <v>21365</v>
      </c>
      <c r="C14649" s="45" t="s">
        <v>8133</v>
      </c>
      <c r="D14649" s="45" t="s">
        <v>21447</v>
      </c>
      <c r="E14649" s="46">
        <v>46752</v>
      </c>
      <c r="AO14649" s="376"/>
    </row>
    <row r="14650" spans="1:41" x14ac:dyDescent="0.25">
      <c r="A14650" s="91" t="s">
        <v>5476</v>
      </c>
      <c r="B14650" s="92" t="s">
        <v>19284</v>
      </c>
      <c r="C14650" s="93" t="s">
        <v>19285</v>
      </c>
      <c r="D14650" s="93" t="s">
        <v>1201</v>
      </c>
      <c r="E14650" s="94">
        <v>46582</v>
      </c>
      <c r="F14650" s="93"/>
      <c r="G14650" s="93"/>
      <c r="H14650" s="93"/>
      <c r="I14650" s="99"/>
      <c r="J14650" s="99"/>
      <c r="K14650" s="99"/>
      <c r="L14650" s="99"/>
      <c r="M14650" s="99"/>
      <c r="N14650" s="99"/>
      <c r="O14650" s="99"/>
      <c r="P14650" s="99"/>
      <c r="Q14650" s="99"/>
      <c r="R14650" s="99"/>
      <c r="S14650" s="99"/>
      <c r="T14650" s="99"/>
      <c r="U14650" s="99"/>
      <c r="V14650" s="99"/>
      <c r="W14650" s="99"/>
      <c r="X14650" s="99"/>
      <c r="Y14650" s="99"/>
      <c r="Z14650" s="99"/>
      <c r="AA14650" s="99"/>
      <c r="AB14650" s="99"/>
      <c r="AC14650" s="99"/>
      <c r="AD14650" s="99"/>
      <c r="AE14650" s="99"/>
      <c r="AF14650" s="99"/>
      <c r="AG14650" s="99"/>
      <c r="AH14650" s="31"/>
      <c r="AI14650" s="31"/>
      <c r="AJ14650" s="31"/>
      <c r="AK14650" s="31"/>
      <c r="AL14650" s="31"/>
      <c r="AO14650" s="376"/>
    </row>
    <row r="14651" spans="1:41" x14ac:dyDescent="0.25">
      <c r="A14651" s="57" t="s">
        <v>3651</v>
      </c>
      <c r="B14651" s="92" t="s">
        <v>3682</v>
      </c>
      <c r="C14651" s="93" t="s">
        <v>19106</v>
      </c>
      <c r="D14651" s="93" t="s">
        <v>3681</v>
      </c>
      <c r="E14651" s="94">
        <v>48029</v>
      </c>
      <c r="F14651" s="93"/>
      <c r="G14651" s="93"/>
      <c r="H14651" s="93"/>
      <c r="I14651" s="99"/>
      <c r="J14651" s="99"/>
      <c r="K14651" s="99"/>
      <c r="L14651" s="99"/>
      <c r="M14651" s="44"/>
      <c r="N14651" s="99"/>
      <c r="O14651" s="99"/>
      <c r="P14651" s="99"/>
      <c r="Q14651" s="99"/>
      <c r="R14651" s="99"/>
      <c r="S14651" s="99"/>
      <c r="T14651" s="99"/>
      <c r="U14651" s="99"/>
      <c r="V14651" s="99"/>
      <c r="W14651" s="99"/>
      <c r="X14651" s="99"/>
      <c r="Y14651" s="99"/>
      <c r="Z14651" s="99"/>
      <c r="AA14651" s="99"/>
      <c r="AB14651" s="99"/>
      <c r="AC14651" s="99"/>
      <c r="AD14651" s="99"/>
      <c r="AE14651" s="99"/>
      <c r="AF14651" s="99"/>
      <c r="AG14651" s="99"/>
      <c r="AH14651" s="31"/>
      <c r="AI14651" s="31"/>
      <c r="AJ14651" s="31"/>
      <c r="AK14651" s="31"/>
      <c r="AL14651" s="31"/>
      <c r="AO14651" s="376"/>
    </row>
    <row r="14652" spans="1:41" x14ac:dyDescent="0.25">
      <c r="A14652" s="44" t="s">
        <v>21849</v>
      </c>
      <c r="B14652" s="44" t="s">
        <v>925</v>
      </c>
      <c r="C14652" s="45">
        <v>260601</v>
      </c>
      <c r="D14652" s="45" t="s">
        <v>11363</v>
      </c>
      <c r="E14652" s="45" t="s">
        <v>17341</v>
      </c>
      <c r="AO14652" s="376"/>
    </row>
    <row r="14653" spans="1:41" x14ac:dyDescent="0.25">
      <c r="A14653" s="44" t="s">
        <v>12737</v>
      </c>
      <c r="B14653" s="44" t="s">
        <v>17452</v>
      </c>
      <c r="C14653" s="45">
        <v>25010501</v>
      </c>
      <c r="D14653" s="45" t="s">
        <v>11363</v>
      </c>
      <c r="E14653" s="45" t="s">
        <v>12551</v>
      </c>
      <c r="AO14653" s="376"/>
    </row>
    <row r="14654" spans="1:41" x14ac:dyDescent="0.25">
      <c r="A14654" s="44" t="s">
        <v>12738</v>
      </c>
      <c r="B14654" s="44" t="s">
        <v>17452</v>
      </c>
      <c r="C14654" s="45">
        <v>25010501</v>
      </c>
      <c r="D14654" s="45" t="s">
        <v>11363</v>
      </c>
      <c r="E14654" s="45" t="s">
        <v>12551</v>
      </c>
      <c r="AO14654" s="376"/>
    </row>
    <row r="14655" spans="1:41" x14ac:dyDescent="0.3">
      <c r="A14655" s="333" t="s">
        <v>8080</v>
      </c>
      <c r="B14655" s="333" t="s">
        <v>1162</v>
      </c>
      <c r="C14655" s="125" t="s">
        <v>8016</v>
      </c>
      <c r="D14655" s="32" t="s">
        <v>20309</v>
      </c>
      <c r="E14655" s="125" t="s">
        <v>7871</v>
      </c>
      <c r="F14655" s="125" t="s">
        <v>1189</v>
      </c>
      <c r="G14655" s="125" t="s">
        <v>1190</v>
      </c>
      <c r="AO14655" s="376"/>
    </row>
    <row r="14656" spans="1:41" x14ac:dyDescent="0.3">
      <c r="A14656" s="333" t="s">
        <v>15418</v>
      </c>
      <c r="B14656" s="333" t="s">
        <v>1175</v>
      </c>
      <c r="C14656" s="125" t="s">
        <v>8028</v>
      </c>
      <c r="D14656" s="32" t="s">
        <v>20309</v>
      </c>
      <c r="E14656" s="125" t="s">
        <v>7871</v>
      </c>
      <c r="F14656" s="125" t="s">
        <v>1190</v>
      </c>
      <c r="G14656" s="125" t="s">
        <v>1190</v>
      </c>
      <c r="AO14656" s="376"/>
    </row>
    <row r="14657" spans="1:41" x14ac:dyDescent="0.3">
      <c r="A14657" s="333" t="s">
        <v>15418</v>
      </c>
      <c r="B14657" s="333" t="s">
        <v>1160</v>
      </c>
      <c r="C14657" s="125" t="s">
        <v>10947</v>
      </c>
      <c r="D14657" s="32" t="s">
        <v>20309</v>
      </c>
      <c r="E14657" s="125" t="s">
        <v>7420</v>
      </c>
      <c r="F14657" s="125" t="s">
        <v>1190</v>
      </c>
      <c r="G14657" s="125" t="s">
        <v>1190</v>
      </c>
      <c r="AO14657" s="376"/>
    </row>
    <row r="14658" spans="1:41" x14ac:dyDescent="0.3">
      <c r="A14658" s="333" t="s">
        <v>15418</v>
      </c>
      <c r="B14658" s="333" t="s">
        <v>1163</v>
      </c>
      <c r="C14658" s="125" t="s">
        <v>11367</v>
      </c>
      <c r="D14658" s="32" t="s">
        <v>20309</v>
      </c>
      <c r="E14658" s="125" t="s">
        <v>4826</v>
      </c>
      <c r="F14658" s="125" t="s">
        <v>1190</v>
      </c>
      <c r="G14658" s="125" t="s">
        <v>1190</v>
      </c>
      <c r="AO14658" s="376"/>
    </row>
    <row r="14659" spans="1:41" x14ac:dyDescent="0.3">
      <c r="A14659" s="333" t="s">
        <v>15418</v>
      </c>
      <c r="B14659" s="333" t="s">
        <v>1157</v>
      </c>
      <c r="C14659" s="125" t="s">
        <v>13318</v>
      </c>
      <c r="D14659" s="32" t="s">
        <v>20309</v>
      </c>
      <c r="E14659" s="125" t="s">
        <v>12551</v>
      </c>
      <c r="F14659" s="125" t="s">
        <v>1190</v>
      </c>
      <c r="G14659" s="125" t="s">
        <v>1190</v>
      </c>
      <c r="AO14659" s="376"/>
    </row>
    <row r="14660" spans="1:41" x14ac:dyDescent="0.3">
      <c r="A14660" s="333" t="s">
        <v>15418</v>
      </c>
      <c r="B14660" s="333" t="s">
        <v>1774</v>
      </c>
      <c r="C14660" s="125" t="s">
        <v>15318</v>
      </c>
      <c r="D14660" s="32" t="s">
        <v>20309</v>
      </c>
      <c r="E14660" s="125" t="s">
        <v>11886</v>
      </c>
      <c r="F14660" s="125" t="s">
        <v>1190</v>
      </c>
      <c r="G14660" s="125" t="s">
        <v>1190</v>
      </c>
      <c r="AO14660" s="376"/>
    </row>
    <row r="14661" spans="1:41" x14ac:dyDescent="0.25">
      <c r="A14661" s="44" t="s">
        <v>7811</v>
      </c>
      <c r="B14661" s="92" t="s">
        <v>3452</v>
      </c>
      <c r="C14661" s="93" t="s">
        <v>7817</v>
      </c>
      <c r="D14661" s="93" t="s">
        <v>1201</v>
      </c>
      <c r="E14661" s="94">
        <v>46496</v>
      </c>
      <c r="F14661" s="93"/>
      <c r="G14661" s="93"/>
      <c r="H14661" s="93"/>
      <c r="I14661" s="99"/>
      <c r="J14661" s="99"/>
      <c r="K14661" s="99"/>
      <c r="L14661" s="99"/>
      <c r="M14661" s="44"/>
      <c r="N14661" s="99"/>
      <c r="O14661" s="99"/>
      <c r="P14661" s="99"/>
      <c r="Q14661" s="99"/>
      <c r="R14661" s="99"/>
      <c r="S14661" s="99"/>
      <c r="T14661" s="99"/>
      <c r="U14661" s="99"/>
      <c r="V14661" s="99"/>
      <c r="W14661" s="99"/>
      <c r="X14661" s="99"/>
      <c r="Y14661" s="99"/>
      <c r="Z14661" s="99"/>
      <c r="AA14661" s="99"/>
      <c r="AB14661" s="99"/>
      <c r="AC14661" s="99"/>
      <c r="AD14661" s="99"/>
      <c r="AE14661" s="99"/>
      <c r="AF14661" s="99"/>
      <c r="AG14661" s="99"/>
      <c r="AH14661" s="31"/>
      <c r="AI14661" s="31"/>
      <c r="AJ14661" s="31"/>
      <c r="AK14661" s="31"/>
      <c r="AL14661" s="31"/>
      <c r="AO14661" s="376"/>
    </row>
    <row r="14662" spans="1:41" x14ac:dyDescent="0.25">
      <c r="A14662" s="44" t="s">
        <v>9274</v>
      </c>
      <c r="B14662" s="44" t="s">
        <v>9235</v>
      </c>
      <c r="C14662" s="45">
        <v>240102</v>
      </c>
      <c r="D14662" s="45" t="s">
        <v>11363</v>
      </c>
      <c r="E14662" s="45" t="s">
        <v>5139</v>
      </c>
      <c r="AO14662" s="376"/>
    </row>
    <row r="14663" spans="1:41" x14ac:dyDescent="0.3">
      <c r="A14663" s="333" t="s">
        <v>11085</v>
      </c>
      <c r="B14663" s="333" t="s">
        <v>1187</v>
      </c>
      <c r="C14663" s="125" t="s">
        <v>10988</v>
      </c>
      <c r="D14663" s="32" t="s">
        <v>20309</v>
      </c>
      <c r="E14663" s="125" t="s">
        <v>7420</v>
      </c>
      <c r="F14663" s="125" t="s">
        <v>1189</v>
      </c>
      <c r="G14663" s="125" t="s">
        <v>1190</v>
      </c>
      <c r="AO14663" s="376"/>
    </row>
    <row r="14664" spans="1:41" x14ac:dyDescent="0.25">
      <c r="A14664" s="44" t="s">
        <v>8210</v>
      </c>
      <c r="B14664" s="44" t="s">
        <v>21385</v>
      </c>
      <c r="C14664" s="45" t="s">
        <v>8134</v>
      </c>
      <c r="D14664" s="45" t="s">
        <v>21447</v>
      </c>
      <c r="E14664" s="46">
        <v>46477</v>
      </c>
      <c r="AO14664" s="376"/>
    </row>
    <row r="14665" spans="1:41" x14ac:dyDescent="0.25">
      <c r="A14665" s="44" t="s">
        <v>13903</v>
      </c>
      <c r="B14665" s="44" t="s">
        <v>14706</v>
      </c>
      <c r="C14665" s="45" t="s">
        <v>5126</v>
      </c>
      <c r="D14665" s="367" t="s">
        <v>3696</v>
      </c>
      <c r="E14665" s="328">
        <f>DATE(2027,7,8)</f>
        <v>46576</v>
      </c>
      <c r="F14665" s="32"/>
      <c r="G14665" s="32"/>
      <c r="H14665" s="32"/>
      <c r="I14665" s="31"/>
      <c r="J14665" s="31"/>
      <c r="K14665" s="31"/>
      <c r="L14665" s="31"/>
      <c r="M14665" s="31"/>
      <c r="N14665" s="31"/>
      <c r="O14665" s="31"/>
      <c r="P14665" s="31"/>
      <c r="Q14665" s="31"/>
      <c r="R14665" s="31"/>
      <c r="S14665" s="31"/>
      <c r="T14665" s="31"/>
      <c r="U14665" s="31"/>
      <c r="V14665" s="31"/>
      <c r="W14665" s="31"/>
      <c r="X14665" s="31"/>
      <c r="Y14665" s="31"/>
      <c r="Z14665" s="31"/>
      <c r="AA14665" s="31"/>
      <c r="AB14665" s="31"/>
      <c r="AC14665" s="31"/>
      <c r="AD14665" s="31"/>
      <c r="AE14665" s="31"/>
      <c r="AF14665" s="31"/>
      <c r="AG14665" s="31"/>
      <c r="AH14665" s="31"/>
      <c r="AI14665" s="31"/>
      <c r="AJ14665" s="31"/>
      <c r="AK14665" s="31"/>
      <c r="AL14665" s="31"/>
      <c r="AO14665" s="376"/>
    </row>
    <row r="14666" spans="1:41" x14ac:dyDescent="0.3">
      <c r="A14666" s="333" t="s">
        <v>11508</v>
      </c>
      <c r="B14666" s="333" t="s">
        <v>11372</v>
      </c>
      <c r="C14666" s="125" t="s">
        <v>11373</v>
      </c>
      <c r="D14666" s="32" t="s">
        <v>20309</v>
      </c>
      <c r="E14666" s="125" t="s">
        <v>4826</v>
      </c>
      <c r="F14666" s="125" t="s">
        <v>1189</v>
      </c>
      <c r="G14666" s="125" t="s">
        <v>1190</v>
      </c>
      <c r="AO14666" s="376"/>
    </row>
    <row r="14667" spans="1:41" x14ac:dyDescent="0.3">
      <c r="A14667" s="333" t="s">
        <v>11508</v>
      </c>
      <c r="B14667" s="333" t="s">
        <v>11374</v>
      </c>
      <c r="C14667" s="125" t="s">
        <v>11375</v>
      </c>
      <c r="D14667" s="32" t="s">
        <v>20309</v>
      </c>
      <c r="E14667" s="125" t="s">
        <v>4826</v>
      </c>
      <c r="F14667" s="125" t="s">
        <v>1189</v>
      </c>
      <c r="G14667" s="125" t="s">
        <v>1190</v>
      </c>
      <c r="AO14667" s="376"/>
    </row>
    <row r="14668" spans="1:41" x14ac:dyDescent="0.25">
      <c r="A14668" s="44" t="s">
        <v>3543</v>
      </c>
      <c r="B14668" s="44" t="s">
        <v>10348</v>
      </c>
      <c r="C14668" s="45">
        <v>240501</v>
      </c>
      <c r="D14668" s="45" t="s">
        <v>11363</v>
      </c>
      <c r="E14668" s="45" t="s">
        <v>10349</v>
      </c>
      <c r="AO14668" s="376"/>
    </row>
    <row r="14669" spans="1:41" x14ac:dyDescent="0.25">
      <c r="A14669" s="44" t="s">
        <v>13087</v>
      </c>
      <c r="B14669" s="44" t="s">
        <v>21415</v>
      </c>
      <c r="C14669" s="45" t="s">
        <v>9705</v>
      </c>
      <c r="D14669" s="45" t="s">
        <v>21447</v>
      </c>
      <c r="E14669" s="46">
        <v>46538</v>
      </c>
      <c r="AO14669" s="376"/>
    </row>
    <row r="14670" spans="1:41" x14ac:dyDescent="0.25">
      <c r="A14670" s="44" t="s">
        <v>7526</v>
      </c>
      <c r="B14670" s="44" t="s">
        <v>143</v>
      </c>
      <c r="C14670" s="45" t="s">
        <v>7527</v>
      </c>
      <c r="D14670" s="45" t="s">
        <v>11204</v>
      </c>
      <c r="E14670" s="45" t="s">
        <v>4824</v>
      </c>
      <c r="F14670" s="93"/>
      <c r="G14670" s="93"/>
      <c r="H14670" s="93"/>
      <c r="I14670" s="99"/>
      <c r="J14670" s="99"/>
      <c r="K14670" s="99"/>
      <c r="L14670" s="99"/>
      <c r="M14670" s="99"/>
      <c r="N14670" s="99"/>
      <c r="O14670" s="99"/>
      <c r="P14670" s="99"/>
      <c r="Q14670" s="99"/>
      <c r="R14670" s="99"/>
      <c r="S14670" s="99"/>
      <c r="T14670" s="99"/>
      <c r="U14670" s="99"/>
      <c r="V14670" s="99"/>
      <c r="W14670" s="99"/>
      <c r="X14670" s="99"/>
      <c r="Y14670" s="99"/>
      <c r="Z14670" s="99"/>
      <c r="AA14670" s="99"/>
      <c r="AB14670" s="99"/>
      <c r="AC14670" s="99"/>
      <c r="AD14670" s="99"/>
      <c r="AE14670" s="99"/>
      <c r="AF14670" s="99"/>
      <c r="AG14670" s="99"/>
      <c r="AH14670" s="31"/>
      <c r="AI14670" s="31"/>
      <c r="AJ14670" s="31"/>
      <c r="AK14670" s="31"/>
      <c r="AL14670" s="31"/>
      <c r="AO14670" s="376"/>
    </row>
    <row r="14671" spans="1:41" x14ac:dyDescent="0.25">
      <c r="A14671" s="44" t="s">
        <v>7526</v>
      </c>
      <c r="B14671" s="44" t="s">
        <v>143</v>
      </c>
      <c r="C14671" s="45" t="s">
        <v>7527</v>
      </c>
      <c r="D14671" s="45" t="s">
        <v>9895</v>
      </c>
      <c r="E14671" s="46">
        <v>47756</v>
      </c>
      <c r="F14671" s="93"/>
      <c r="G14671" s="93"/>
      <c r="H14671" s="93"/>
      <c r="I14671" s="99"/>
      <c r="J14671" s="99"/>
      <c r="K14671" s="99"/>
      <c r="L14671" s="99"/>
      <c r="M14671" s="44"/>
      <c r="N14671" s="99"/>
      <c r="O14671" s="99"/>
      <c r="P14671" s="99"/>
      <c r="Q14671" s="99"/>
      <c r="R14671" s="99"/>
      <c r="S14671" s="99"/>
      <c r="T14671" s="99"/>
      <c r="U14671" s="99"/>
      <c r="V14671" s="99"/>
      <c r="W14671" s="99"/>
      <c r="X14671" s="99"/>
      <c r="Y14671" s="99"/>
      <c r="Z14671" s="99"/>
      <c r="AA14671" s="99"/>
      <c r="AB14671" s="99"/>
      <c r="AC14671" s="99"/>
      <c r="AD14671" s="99"/>
      <c r="AE14671" s="99"/>
      <c r="AF14671" s="99"/>
      <c r="AG14671" s="99"/>
      <c r="AH14671" s="31"/>
      <c r="AI14671" s="31"/>
      <c r="AJ14671" s="31"/>
      <c r="AK14671" s="31"/>
      <c r="AL14671" s="31"/>
      <c r="AO14671" s="376"/>
    </row>
    <row r="14672" spans="1:41" x14ac:dyDescent="0.25">
      <c r="A14672" s="44" t="s">
        <v>7992</v>
      </c>
      <c r="B14672" s="44" t="s">
        <v>21356</v>
      </c>
      <c r="C14672" s="45" t="s">
        <v>7981</v>
      </c>
      <c r="D14672" s="45" t="s">
        <v>21447</v>
      </c>
      <c r="E14672" s="46">
        <v>46326</v>
      </c>
      <c r="AO14672" s="376"/>
    </row>
    <row r="14673" spans="1:41" x14ac:dyDescent="0.25">
      <c r="A14673" s="44" t="s">
        <v>7992</v>
      </c>
      <c r="B14673" s="44" t="s">
        <v>21356</v>
      </c>
      <c r="C14673" s="45" t="s">
        <v>21357</v>
      </c>
      <c r="D14673" s="45" t="s">
        <v>21447</v>
      </c>
      <c r="E14673" s="46">
        <v>46691</v>
      </c>
      <c r="AO14673" s="376"/>
    </row>
    <row r="14674" spans="1:41" x14ac:dyDescent="0.25">
      <c r="A14674" s="44" t="s">
        <v>8936</v>
      </c>
      <c r="B14674" s="319" t="s">
        <v>19525</v>
      </c>
      <c r="C14674" s="318" t="s">
        <v>19746</v>
      </c>
      <c r="D14674" s="93" t="s">
        <v>19934</v>
      </c>
      <c r="E14674" s="320">
        <v>46660</v>
      </c>
      <c r="F14674" s="93"/>
      <c r="G14674" s="93"/>
      <c r="H14674" s="93"/>
      <c r="I14674" s="99"/>
      <c r="J14674" s="99"/>
      <c r="K14674" s="99"/>
      <c r="L14674" s="99"/>
      <c r="M14674" s="99"/>
      <c r="N14674" s="99"/>
      <c r="O14674" s="99"/>
      <c r="P14674" s="99"/>
      <c r="Q14674" s="99"/>
      <c r="R14674" s="99"/>
      <c r="S14674" s="99"/>
      <c r="T14674" s="99"/>
      <c r="U14674" s="99"/>
      <c r="V14674" s="99"/>
      <c r="W14674" s="99"/>
      <c r="X14674" s="99"/>
      <c r="Y14674" s="99"/>
      <c r="Z14674" s="99"/>
      <c r="AA14674" s="99"/>
      <c r="AB14674" s="99"/>
      <c r="AC14674" s="99"/>
      <c r="AD14674" s="99"/>
      <c r="AE14674" s="99"/>
      <c r="AF14674" s="99"/>
      <c r="AG14674" s="99"/>
      <c r="AH14674" s="31"/>
      <c r="AI14674" s="31"/>
      <c r="AJ14674" s="31"/>
      <c r="AK14674" s="31"/>
      <c r="AL14674" s="31"/>
      <c r="AO14674" s="376"/>
    </row>
    <row r="14675" spans="1:41" x14ac:dyDescent="0.25">
      <c r="A14675" s="44" t="s">
        <v>8936</v>
      </c>
      <c r="B14675" s="44" t="s">
        <v>15111</v>
      </c>
      <c r="C14675" s="45" t="s">
        <v>11837</v>
      </c>
      <c r="D14675" s="367" t="s">
        <v>3696</v>
      </c>
      <c r="E14675" s="328">
        <f>DATE(2028,7,9)</f>
        <v>46943</v>
      </c>
      <c r="F14675" s="32"/>
      <c r="G14675" s="32"/>
      <c r="H14675" s="32"/>
      <c r="I14675" s="31"/>
      <c r="J14675" s="31"/>
      <c r="K14675" s="31"/>
      <c r="L14675" s="31"/>
      <c r="M14675" s="31"/>
      <c r="N14675" s="31"/>
      <c r="O14675" s="31"/>
      <c r="P14675" s="31"/>
      <c r="Q14675" s="31"/>
      <c r="R14675" s="31"/>
      <c r="S14675" s="31"/>
      <c r="T14675" s="31"/>
      <c r="U14675" s="31"/>
      <c r="V14675" s="31"/>
      <c r="W14675" s="31"/>
      <c r="X14675" s="31"/>
      <c r="Y14675" s="31"/>
      <c r="Z14675" s="31"/>
      <c r="AA14675" s="31"/>
      <c r="AB14675" s="31"/>
      <c r="AC14675" s="31"/>
      <c r="AD14675" s="31"/>
      <c r="AE14675" s="31"/>
      <c r="AF14675" s="31"/>
      <c r="AG14675" s="31"/>
      <c r="AH14675" s="31"/>
      <c r="AI14675" s="31"/>
      <c r="AJ14675" s="31"/>
      <c r="AK14675" s="31"/>
      <c r="AL14675" s="31"/>
      <c r="AO14675" s="376"/>
    </row>
    <row r="14676" spans="1:41" x14ac:dyDescent="0.25">
      <c r="A14676" s="44" t="s">
        <v>18230</v>
      </c>
      <c r="B14676" s="44" t="s">
        <v>3053</v>
      </c>
      <c r="C14676" s="45">
        <v>230802</v>
      </c>
      <c r="D14676" s="45" t="s">
        <v>11363</v>
      </c>
      <c r="E14676" s="45" t="s">
        <v>4151</v>
      </c>
      <c r="AO14676" s="376"/>
    </row>
    <row r="14677" spans="1:41" x14ac:dyDescent="0.25">
      <c r="A14677" s="44" t="s">
        <v>18230</v>
      </c>
      <c r="B14677" s="44" t="s">
        <v>6610</v>
      </c>
      <c r="C14677" s="45">
        <v>260204</v>
      </c>
      <c r="D14677" s="45" t="s">
        <v>11363</v>
      </c>
      <c r="E14677" s="45" t="s">
        <v>9238</v>
      </c>
      <c r="AO14677" s="376"/>
    </row>
    <row r="14678" spans="1:41" x14ac:dyDescent="0.25">
      <c r="A14678" s="44" t="s">
        <v>20977</v>
      </c>
      <c r="B14678" s="44" t="s">
        <v>15112</v>
      </c>
      <c r="C14678" s="45" t="s">
        <v>13904</v>
      </c>
      <c r="D14678" s="367" t="s">
        <v>3696</v>
      </c>
      <c r="E14678" s="328">
        <f>DATE(2029,5,19)</f>
        <v>47257</v>
      </c>
      <c r="F14678" s="32"/>
      <c r="G14678" s="32"/>
      <c r="H14678" s="32"/>
      <c r="I14678" s="31"/>
      <c r="J14678" s="31"/>
      <c r="K14678" s="31"/>
      <c r="L14678" s="31"/>
      <c r="M14678" s="31"/>
      <c r="N14678" s="31"/>
      <c r="O14678" s="31"/>
      <c r="P14678" s="31"/>
      <c r="Q14678" s="31"/>
      <c r="R14678" s="31"/>
      <c r="S14678" s="31"/>
      <c r="T14678" s="31"/>
      <c r="U14678" s="31"/>
      <c r="V14678" s="31"/>
      <c r="W14678" s="31"/>
      <c r="X14678" s="31"/>
      <c r="Y14678" s="31"/>
      <c r="Z14678" s="31"/>
      <c r="AA14678" s="31"/>
      <c r="AB14678" s="31"/>
      <c r="AC14678" s="31"/>
      <c r="AD14678" s="31"/>
      <c r="AE14678" s="31"/>
      <c r="AF14678" s="31"/>
      <c r="AG14678" s="31"/>
      <c r="AH14678" s="31"/>
      <c r="AI14678" s="31"/>
      <c r="AJ14678" s="31"/>
      <c r="AK14678" s="31"/>
      <c r="AL14678" s="31"/>
      <c r="AO14678" s="376"/>
    </row>
    <row r="14679" spans="1:41" x14ac:dyDescent="0.25">
      <c r="A14679" s="44" t="s">
        <v>6345</v>
      </c>
      <c r="B14679" s="44" t="s">
        <v>6292</v>
      </c>
      <c r="C14679" s="45" t="s">
        <v>9963</v>
      </c>
      <c r="D14679" s="46" t="s">
        <v>21328</v>
      </c>
      <c r="E14679" s="46">
        <v>46568</v>
      </c>
      <c r="AO14679" s="376"/>
    </row>
    <row r="14680" spans="1:41" x14ac:dyDescent="0.25">
      <c r="A14680" s="44" t="s">
        <v>6345</v>
      </c>
      <c r="B14680" s="44" t="s">
        <v>6292</v>
      </c>
      <c r="C14680" s="45" t="s">
        <v>9963</v>
      </c>
      <c r="D14680" s="46" t="s">
        <v>21328</v>
      </c>
      <c r="E14680" s="46">
        <v>46568</v>
      </c>
      <c r="AO14680" s="376"/>
    </row>
    <row r="14681" spans="1:41" x14ac:dyDescent="0.25">
      <c r="A14681" s="44" t="s">
        <v>3544</v>
      </c>
      <c r="B14681" s="44" t="s">
        <v>944</v>
      </c>
      <c r="C14681" s="45">
        <v>240303</v>
      </c>
      <c r="D14681" s="45" t="s">
        <v>11363</v>
      </c>
      <c r="E14681" s="45" t="s">
        <v>2593</v>
      </c>
      <c r="AO14681" s="376"/>
    </row>
    <row r="14682" spans="1:41" x14ac:dyDescent="0.25">
      <c r="A14682" s="44" t="s">
        <v>2288</v>
      </c>
      <c r="B14682" s="44" t="s">
        <v>2285</v>
      </c>
      <c r="C14682" s="45" t="s">
        <v>8705</v>
      </c>
      <c r="D14682" s="46" t="s">
        <v>21328</v>
      </c>
      <c r="E14682" s="46">
        <v>46403</v>
      </c>
      <c r="AO14682" s="376"/>
    </row>
    <row r="14683" spans="1:41" x14ac:dyDescent="0.25">
      <c r="A14683" s="44" t="s">
        <v>2288</v>
      </c>
      <c r="B14683" s="44" t="s">
        <v>2285</v>
      </c>
      <c r="C14683" s="45" t="s">
        <v>8705</v>
      </c>
      <c r="D14683" s="46" t="s">
        <v>21328</v>
      </c>
      <c r="E14683" s="46">
        <v>46403</v>
      </c>
      <c r="AO14683" s="376"/>
    </row>
    <row r="14684" spans="1:41" x14ac:dyDescent="0.25">
      <c r="A14684" s="44" t="s">
        <v>2288</v>
      </c>
      <c r="B14684" s="44" t="s">
        <v>2285</v>
      </c>
      <c r="C14684" s="45" t="s">
        <v>8705</v>
      </c>
      <c r="D14684" s="46" t="s">
        <v>21328</v>
      </c>
      <c r="E14684" s="46">
        <v>46403</v>
      </c>
      <c r="AO14684" s="376"/>
    </row>
    <row r="14685" spans="1:41" x14ac:dyDescent="0.25">
      <c r="A14685" s="44" t="s">
        <v>2578</v>
      </c>
      <c r="B14685" s="44" t="s">
        <v>14135</v>
      </c>
      <c r="C14685" s="45" t="s">
        <v>14137</v>
      </c>
      <c r="D14685" s="45" t="s">
        <v>11204</v>
      </c>
      <c r="E14685" s="45" t="s">
        <v>5322</v>
      </c>
      <c r="F14685" s="93"/>
      <c r="G14685" s="93"/>
      <c r="H14685" s="93"/>
      <c r="I14685" s="99"/>
      <c r="J14685" s="99"/>
      <c r="K14685" s="99"/>
      <c r="L14685" s="99"/>
      <c r="M14685" s="99"/>
      <c r="N14685" s="99"/>
      <c r="O14685" s="99"/>
      <c r="P14685" s="99"/>
      <c r="Q14685" s="99"/>
      <c r="R14685" s="99"/>
      <c r="S14685" s="99"/>
      <c r="T14685" s="99"/>
      <c r="U14685" s="99"/>
      <c r="V14685" s="99"/>
      <c r="W14685" s="99"/>
      <c r="X14685" s="99"/>
      <c r="Y14685" s="99"/>
      <c r="Z14685" s="99"/>
      <c r="AA14685" s="99"/>
      <c r="AB14685" s="99"/>
      <c r="AC14685" s="99"/>
      <c r="AD14685" s="99"/>
      <c r="AE14685" s="99"/>
      <c r="AF14685" s="99"/>
      <c r="AG14685" s="99"/>
      <c r="AH14685" s="31"/>
      <c r="AI14685" s="31"/>
      <c r="AJ14685" s="31"/>
      <c r="AK14685" s="31"/>
      <c r="AL14685" s="31"/>
      <c r="AO14685" s="376"/>
    </row>
    <row r="14686" spans="1:41" x14ac:dyDescent="0.25">
      <c r="A14686" s="44" t="s">
        <v>2578</v>
      </c>
      <c r="B14686" s="44" t="s">
        <v>14135</v>
      </c>
      <c r="C14686" s="45" t="s">
        <v>14137</v>
      </c>
      <c r="D14686" s="93" t="s">
        <v>17443</v>
      </c>
      <c r="E14686" s="45" t="s">
        <v>5322</v>
      </c>
      <c r="F14686" s="93"/>
      <c r="G14686" s="93"/>
      <c r="H14686" s="93"/>
      <c r="I14686" s="99"/>
      <c r="J14686" s="99"/>
      <c r="K14686" s="99"/>
      <c r="L14686" s="99"/>
      <c r="M14686" s="99"/>
      <c r="N14686" s="99"/>
      <c r="O14686" s="99"/>
      <c r="P14686" s="99"/>
      <c r="Q14686" s="99"/>
      <c r="R14686" s="99"/>
      <c r="S14686" s="99"/>
      <c r="T14686" s="99"/>
      <c r="U14686" s="99"/>
      <c r="V14686" s="99"/>
      <c r="W14686" s="99"/>
      <c r="X14686" s="99"/>
      <c r="Y14686" s="99"/>
      <c r="Z14686" s="99"/>
      <c r="AA14686" s="99"/>
      <c r="AB14686" s="99"/>
      <c r="AC14686" s="99"/>
      <c r="AD14686" s="99"/>
      <c r="AE14686" s="99"/>
      <c r="AF14686" s="99"/>
      <c r="AG14686" s="99"/>
      <c r="AH14686" s="31"/>
      <c r="AI14686" s="31"/>
      <c r="AJ14686" s="31"/>
      <c r="AK14686" s="31"/>
      <c r="AL14686" s="31"/>
      <c r="AO14686" s="376"/>
    </row>
    <row r="14687" spans="1:41" x14ac:dyDescent="0.25">
      <c r="A14687" s="44" t="s">
        <v>11324</v>
      </c>
      <c r="B14687" s="44" t="s">
        <v>946</v>
      </c>
      <c r="C14687" s="45">
        <v>240904</v>
      </c>
      <c r="D14687" s="45" t="s">
        <v>11363</v>
      </c>
      <c r="E14687" s="45" t="s">
        <v>4826</v>
      </c>
      <c r="AO14687" s="376"/>
    </row>
    <row r="14688" spans="1:41" x14ac:dyDescent="0.25">
      <c r="A14688" s="44" t="s">
        <v>3140</v>
      </c>
      <c r="B14688" s="44" t="s">
        <v>153</v>
      </c>
      <c r="C14688" s="45" t="s">
        <v>7162</v>
      </c>
      <c r="D14688" s="46" t="s">
        <v>21328</v>
      </c>
      <c r="E14688" s="46">
        <v>46579</v>
      </c>
      <c r="AO14688" s="376"/>
    </row>
    <row r="14689" spans="1:41" x14ac:dyDescent="0.25">
      <c r="A14689" s="44" t="s">
        <v>3140</v>
      </c>
      <c r="B14689" s="44" t="s">
        <v>153</v>
      </c>
      <c r="C14689" s="45" t="s">
        <v>7162</v>
      </c>
      <c r="D14689" s="46" t="s">
        <v>21328</v>
      </c>
      <c r="E14689" s="46">
        <v>46579</v>
      </c>
      <c r="AO14689" s="376"/>
    </row>
    <row r="14690" spans="1:41" x14ac:dyDescent="0.25">
      <c r="A14690" s="44" t="s">
        <v>3140</v>
      </c>
      <c r="B14690" s="44" t="s">
        <v>153</v>
      </c>
      <c r="C14690" s="45" t="s">
        <v>7162</v>
      </c>
      <c r="D14690" s="46" t="s">
        <v>21328</v>
      </c>
      <c r="E14690" s="46">
        <v>46579</v>
      </c>
      <c r="AO14690" s="376"/>
    </row>
    <row r="14691" spans="1:41" x14ac:dyDescent="0.25">
      <c r="A14691" s="44" t="s">
        <v>3140</v>
      </c>
      <c r="B14691" s="44" t="s">
        <v>153</v>
      </c>
      <c r="C14691" s="45" t="s">
        <v>16420</v>
      </c>
      <c r="D14691" s="46" t="s">
        <v>21328</v>
      </c>
      <c r="E14691" s="46">
        <v>46639</v>
      </c>
      <c r="AO14691" s="376"/>
    </row>
    <row r="14692" spans="1:41" x14ac:dyDescent="0.25">
      <c r="A14692" s="44" t="s">
        <v>3140</v>
      </c>
      <c r="B14692" s="44" t="s">
        <v>153</v>
      </c>
      <c r="C14692" s="45" t="s">
        <v>16420</v>
      </c>
      <c r="D14692" s="46" t="s">
        <v>21328</v>
      </c>
      <c r="E14692" s="46">
        <v>46639</v>
      </c>
      <c r="AO14692" s="376"/>
    </row>
    <row r="14693" spans="1:41" x14ac:dyDescent="0.25">
      <c r="A14693" s="44" t="s">
        <v>3140</v>
      </c>
      <c r="B14693" s="44" t="s">
        <v>153</v>
      </c>
      <c r="C14693" s="45" t="s">
        <v>16420</v>
      </c>
      <c r="D14693" s="46" t="s">
        <v>21328</v>
      </c>
      <c r="E14693" s="46">
        <v>46639</v>
      </c>
      <c r="AO14693" s="376"/>
    </row>
    <row r="14694" spans="1:41" x14ac:dyDescent="0.25">
      <c r="A14694" s="44" t="s">
        <v>3140</v>
      </c>
      <c r="B14694" s="44" t="s">
        <v>153</v>
      </c>
      <c r="C14694" s="45" t="s">
        <v>16420</v>
      </c>
      <c r="D14694" s="46" t="s">
        <v>21328</v>
      </c>
      <c r="E14694" s="46">
        <v>46639</v>
      </c>
      <c r="AO14694" s="376"/>
    </row>
    <row r="14695" spans="1:41" x14ac:dyDescent="0.25">
      <c r="A14695" s="44" t="s">
        <v>11708</v>
      </c>
      <c r="B14695" s="44" t="s">
        <v>11683</v>
      </c>
      <c r="C14695" s="45" t="s">
        <v>11709</v>
      </c>
      <c r="D14695" s="46" t="s">
        <v>21328</v>
      </c>
      <c r="E14695" s="46">
        <v>46647</v>
      </c>
      <c r="AO14695" s="376"/>
    </row>
    <row r="14696" spans="1:41" x14ac:dyDescent="0.25">
      <c r="A14696" s="44" t="s">
        <v>18231</v>
      </c>
      <c r="B14696" s="44" t="s">
        <v>2350</v>
      </c>
      <c r="C14696" s="45">
        <v>220105</v>
      </c>
      <c r="D14696" s="45" t="s">
        <v>11363</v>
      </c>
      <c r="E14696" s="45" t="s">
        <v>2593</v>
      </c>
      <c r="AO14696" s="376"/>
    </row>
    <row r="14697" spans="1:41" x14ac:dyDescent="0.25">
      <c r="A14697" s="44" t="s">
        <v>9275</v>
      </c>
      <c r="B14697" s="44" t="s">
        <v>9237</v>
      </c>
      <c r="C14697" s="45">
        <v>24010401</v>
      </c>
      <c r="D14697" s="45" t="s">
        <v>11363</v>
      </c>
      <c r="E14697" s="45" t="s">
        <v>9238</v>
      </c>
      <c r="AO14697" s="376"/>
    </row>
    <row r="14698" spans="1:41" x14ac:dyDescent="0.25">
      <c r="A14698" s="44" t="s">
        <v>8937</v>
      </c>
      <c r="B14698" s="44" t="s">
        <v>14755</v>
      </c>
      <c r="C14698" s="45" t="s">
        <v>5112</v>
      </c>
      <c r="D14698" s="367" t="s">
        <v>3696</v>
      </c>
      <c r="E14698" s="328">
        <f>DATE(2026,11,21)</f>
        <v>46347</v>
      </c>
      <c r="F14698" s="32"/>
      <c r="G14698" s="32"/>
      <c r="H14698" s="32"/>
      <c r="I14698" s="31"/>
      <c r="J14698" s="31"/>
      <c r="K14698" s="31"/>
      <c r="L14698" s="31"/>
      <c r="M14698" s="31"/>
      <c r="N14698" s="31"/>
      <c r="O14698" s="31"/>
      <c r="P14698" s="31"/>
      <c r="Q14698" s="31"/>
      <c r="R14698" s="31"/>
      <c r="S14698" s="31"/>
      <c r="T14698" s="31"/>
      <c r="U14698" s="31"/>
      <c r="V14698" s="31"/>
      <c r="W14698" s="31"/>
      <c r="X14698" s="31"/>
      <c r="Y14698" s="31"/>
      <c r="Z14698" s="31"/>
      <c r="AA14698" s="31"/>
      <c r="AB14698" s="31"/>
      <c r="AC14698" s="31"/>
      <c r="AD14698" s="31"/>
      <c r="AE14698" s="31"/>
      <c r="AF14698" s="31"/>
      <c r="AG14698" s="31"/>
      <c r="AH14698" s="31"/>
      <c r="AI14698" s="31"/>
      <c r="AJ14698" s="31"/>
      <c r="AK14698" s="31"/>
      <c r="AL14698" s="31"/>
      <c r="AO14698" s="376"/>
    </row>
    <row r="14699" spans="1:41" x14ac:dyDescent="0.25">
      <c r="A14699" s="44" t="s">
        <v>10688</v>
      </c>
      <c r="B14699" s="44" t="s">
        <v>944</v>
      </c>
      <c r="C14699" s="45">
        <v>240303</v>
      </c>
      <c r="D14699" s="45" t="s">
        <v>11363</v>
      </c>
      <c r="E14699" s="45" t="s">
        <v>2593</v>
      </c>
      <c r="AO14699" s="376"/>
    </row>
    <row r="14700" spans="1:41" x14ac:dyDescent="0.25">
      <c r="A14700" s="44" t="s">
        <v>10688</v>
      </c>
      <c r="B14700" s="44" t="s">
        <v>17463</v>
      </c>
      <c r="C14700" s="45">
        <v>260202</v>
      </c>
      <c r="D14700" s="45" t="s">
        <v>11363</v>
      </c>
      <c r="E14700" s="45" t="s">
        <v>9238</v>
      </c>
      <c r="AO14700" s="376"/>
    </row>
    <row r="14701" spans="1:41" x14ac:dyDescent="0.25">
      <c r="A14701" s="44" t="s">
        <v>21850</v>
      </c>
      <c r="B14701" s="44" t="s">
        <v>21449</v>
      </c>
      <c r="C14701" s="45">
        <v>260504</v>
      </c>
      <c r="D14701" s="45" t="s">
        <v>11363</v>
      </c>
      <c r="E14701" s="45" t="s">
        <v>21450</v>
      </c>
      <c r="AO14701" s="376"/>
    </row>
    <row r="14702" spans="1:41" x14ac:dyDescent="0.25">
      <c r="A14702" s="44" t="s">
        <v>5359</v>
      </c>
      <c r="B14702" s="44" t="s">
        <v>17605</v>
      </c>
      <c r="C14702" s="45">
        <v>240901</v>
      </c>
      <c r="D14702" s="45" t="s">
        <v>11363</v>
      </c>
      <c r="E14702" s="45" t="s">
        <v>4826</v>
      </c>
      <c r="AO14702" s="376"/>
    </row>
    <row r="14703" spans="1:41" x14ac:dyDescent="0.25">
      <c r="A14703" s="44" t="s">
        <v>8938</v>
      </c>
      <c r="B14703" s="44" t="s">
        <v>15113</v>
      </c>
      <c r="C14703" s="45" t="s">
        <v>9178</v>
      </c>
      <c r="D14703" s="367" t="s">
        <v>3696</v>
      </c>
      <c r="E14703" s="328">
        <f>DATE(2027,8,9)</f>
        <v>46608</v>
      </c>
      <c r="F14703" s="32"/>
      <c r="G14703" s="32"/>
      <c r="H14703" s="32"/>
      <c r="I14703" s="31"/>
      <c r="J14703" s="31"/>
      <c r="K14703" s="31"/>
      <c r="L14703" s="31"/>
      <c r="M14703" s="31"/>
      <c r="N14703" s="31"/>
      <c r="O14703" s="31"/>
      <c r="P14703" s="31"/>
      <c r="Q14703" s="31"/>
      <c r="R14703" s="31"/>
      <c r="S14703" s="31"/>
      <c r="T14703" s="31"/>
      <c r="U14703" s="31"/>
      <c r="V14703" s="31"/>
      <c r="W14703" s="31"/>
      <c r="X14703" s="31"/>
      <c r="Y14703" s="31"/>
      <c r="Z14703" s="31"/>
      <c r="AA14703" s="31"/>
      <c r="AB14703" s="31"/>
      <c r="AC14703" s="31"/>
      <c r="AD14703" s="31"/>
      <c r="AE14703" s="31"/>
      <c r="AF14703" s="31"/>
      <c r="AG14703" s="31"/>
      <c r="AH14703" s="31"/>
      <c r="AI14703" s="31"/>
      <c r="AJ14703" s="31"/>
      <c r="AK14703" s="31"/>
      <c r="AL14703" s="31"/>
      <c r="AO14703" s="376"/>
    </row>
    <row r="14704" spans="1:41" x14ac:dyDescent="0.3">
      <c r="A14704" s="333" t="s">
        <v>19030</v>
      </c>
      <c r="B14704" s="333" t="s">
        <v>6927</v>
      </c>
      <c r="C14704" s="125" t="s">
        <v>19098</v>
      </c>
      <c r="D14704" s="32" t="s">
        <v>20309</v>
      </c>
      <c r="E14704" s="125" t="s">
        <v>9249</v>
      </c>
      <c r="F14704" s="125" t="s">
        <v>1189</v>
      </c>
      <c r="G14704" s="125" t="s">
        <v>1190</v>
      </c>
      <c r="AO14704" s="376"/>
    </row>
    <row r="14705" spans="1:41" x14ac:dyDescent="0.25">
      <c r="A14705" s="44" t="s">
        <v>7998</v>
      </c>
      <c r="B14705" s="44" t="s">
        <v>21431</v>
      </c>
      <c r="C14705" s="45" t="s">
        <v>7997</v>
      </c>
      <c r="D14705" s="45" t="s">
        <v>21447</v>
      </c>
      <c r="E14705" s="46">
        <v>46630</v>
      </c>
      <c r="AO14705" s="376"/>
    </row>
    <row r="14706" spans="1:41" x14ac:dyDescent="0.25">
      <c r="A14706" s="44" t="s">
        <v>14575</v>
      </c>
      <c r="B14706" s="44" t="s">
        <v>9248</v>
      </c>
      <c r="C14706" s="45">
        <v>260105</v>
      </c>
      <c r="D14706" s="45" t="s">
        <v>11363</v>
      </c>
      <c r="E14706" s="45" t="s">
        <v>17625</v>
      </c>
      <c r="AO14706" s="376"/>
    </row>
    <row r="14707" spans="1:41" x14ac:dyDescent="0.25">
      <c r="A14707" s="44" t="s">
        <v>14575</v>
      </c>
      <c r="B14707" s="44" t="s">
        <v>936</v>
      </c>
      <c r="C14707" s="45">
        <v>260703</v>
      </c>
      <c r="D14707" s="45" t="s">
        <v>11363</v>
      </c>
      <c r="E14707" s="45" t="s">
        <v>11150</v>
      </c>
      <c r="AO14707" s="376"/>
    </row>
    <row r="14708" spans="1:41" x14ac:dyDescent="0.25">
      <c r="A14708" s="44" t="s">
        <v>18232</v>
      </c>
      <c r="B14708" s="44" t="s">
        <v>5321</v>
      </c>
      <c r="C14708" s="45">
        <v>26010401</v>
      </c>
      <c r="D14708" s="45" t="s">
        <v>11363</v>
      </c>
      <c r="E14708" s="45" t="s">
        <v>17459</v>
      </c>
      <c r="AO14708" s="376"/>
    </row>
    <row r="14709" spans="1:41" x14ac:dyDescent="0.25">
      <c r="A14709" s="44" t="s">
        <v>18232</v>
      </c>
      <c r="B14709" s="44" t="s">
        <v>3176</v>
      </c>
      <c r="C14709" s="45">
        <v>26010402</v>
      </c>
      <c r="D14709" s="45" t="s">
        <v>11363</v>
      </c>
      <c r="E14709" s="45" t="s">
        <v>17459</v>
      </c>
      <c r="AO14709" s="376"/>
    </row>
    <row r="14710" spans="1:41" x14ac:dyDescent="0.25">
      <c r="A14710" s="44" t="s">
        <v>526</v>
      </c>
      <c r="B14710" s="44" t="s">
        <v>21396</v>
      </c>
      <c r="C14710" s="45" t="s">
        <v>9703</v>
      </c>
      <c r="D14710" s="45" t="s">
        <v>21447</v>
      </c>
      <c r="E14710" s="46">
        <v>46568</v>
      </c>
      <c r="AO14710" s="376"/>
    </row>
    <row r="14711" spans="1:41" x14ac:dyDescent="0.25">
      <c r="A14711" s="44" t="s">
        <v>526</v>
      </c>
      <c r="B14711" s="44" t="s">
        <v>21402</v>
      </c>
      <c r="C14711" s="45" t="s">
        <v>5503</v>
      </c>
      <c r="D14711" s="45" t="s">
        <v>21447</v>
      </c>
      <c r="E14711" s="46">
        <v>46507</v>
      </c>
      <c r="AO14711" s="376"/>
    </row>
    <row r="14712" spans="1:41" x14ac:dyDescent="0.25">
      <c r="A14712" s="44" t="s">
        <v>526</v>
      </c>
      <c r="B14712" s="44" t="s">
        <v>21412</v>
      </c>
      <c r="C14712" s="45" t="s">
        <v>5516</v>
      </c>
      <c r="D14712" s="45" t="s">
        <v>21447</v>
      </c>
      <c r="E14712" s="46">
        <v>46599</v>
      </c>
      <c r="AO14712" s="376"/>
    </row>
    <row r="14713" spans="1:41" x14ac:dyDescent="0.25">
      <c r="A14713" s="91" t="s">
        <v>19243</v>
      </c>
      <c r="B14713" s="92" t="s">
        <v>19284</v>
      </c>
      <c r="C14713" s="93" t="s">
        <v>19285</v>
      </c>
      <c r="D14713" s="93" t="s">
        <v>1201</v>
      </c>
      <c r="E14713" s="94">
        <v>46582</v>
      </c>
      <c r="F14713" s="93"/>
      <c r="G14713" s="93"/>
      <c r="H14713" s="93"/>
      <c r="I14713" s="99"/>
      <c r="J14713" s="99"/>
      <c r="K14713" s="99"/>
      <c r="L14713" s="99"/>
      <c r="M14713" s="99"/>
      <c r="N14713" s="99"/>
      <c r="O14713" s="99"/>
      <c r="P14713" s="99"/>
      <c r="Q14713" s="99"/>
      <c r="R14713" s="99"/>
      <c r="S14713" s="99"/>
      <c r="T14713" s="99"/>
      <c r="U14713" s="99"/>
      <c r="V14713" s="99"/>
      <c r="W14713" s="99"/>
      <c r="X14713" s="99"/>
      <c r="Y14713" s="99"/>
      <c r="Z14713" s="99"/>
      <c r="AA14713" s="99"/>
      <c r="AB14713" s="99"/>
      <c r="AC14713" s="99"/>
      <c r="AD14713" s="99"/>
      <c r="AE14713" s="99"/>
      <c r="AF14713" s="99"/>
      <c r="AG14713" s="99"/>
      <c r="AH14713" s="31"/>
      <c r="AI14713" s="31"/>
      <c r="AJ14713" s="31"/>
      <c r="AK14713" s="31"/>
      <c r="AL14713" s="31"/>
      <c r="AO14713" s="376"/>
    </row>
    <row r="14714" spans="1:41" x14ac:dyDescent="0.25">
      <c r="A14714" s="44" t="s">
        <v>13682</v>
      </c>
      <c r="B14714" s="44" t="s">
        <v>12102</v>
      </c>
      <c r="C14714" s="45">
        <v>21.25</v>
      </c>
      <c r="D14714" s="45" t="s">
        <v>12549</v>
      </c>
      <c r="E14714" s="46">
        <v>47664</v>
      </c>
      <c r="F14714" s="45"/>
      <c r="G14714" s="93"/>
      <c r="H14714" s="93"/>
      <c r="I14714" s="99"/>
      <c r="J14714" s="99"/>
      <c r="K14714" s="99"/>
      <c r="L14714" s="99"/>
      <c r="M14714" s="99"/>
      <c r="N14714" s="99"/>
      <c r="O14714" s="99"/>
      <c r="P14714" s="99"/>
      <c r="Q14714" s="99"/>
      <c r="R14714" s="99"/>
      <c r="S14714" s="99"/>
      <c r="T14714" s="99"/>
      <c r="U14714" s="99"/>
      <c r="V14714" s="99"/>
      <c r="W14714" s="99"/>
      <c r="X14714" s="99"/>
      <c r="Y14714" s="99"/>
      <c r="Z14714" s="99"/>
      <c r="AA14714" s="99"/>
      <c r="AB14714" s="99"/>
      <c r="AC14714" s="99"/>
      <c r="AD14714" s="99"/>
      <c r="AE14714" s="99"/>
      <c r="AF14714" s="99"/>
      <c r="AG14714" s="99"/>
      <c r="AH14714" s="31"/>
      <c r="AI14714" s="31"/>
      <c r="AJ14714" s="31"/>
      <c r="AK14714" s="31"/>
      <c r="AL14714" s="31"/>
      <c r="AO14714" s="376"/>
    </row>
    <row r="14715" spans="1:41" x14ac:dyDescent="0.25">
      <c r="A14715" s="44" t="s">
        <v>13682</v>
      </c>
      <c r="B14715" s="44" t="s">
        <v>948</v>
      </c>
      <c r="C14715" s="45">
        <v>260303</v>
      </c>
      <c r="D14715" s="45" t="s">
        <v>11363</v>
      </c>
      <c r="E14715" s="45" t="s">
        <v>9249</v>
      </c>
      <c r="AO14715" s="376"/>
    </row>
    <row r="14716" spans="1:41" x14ac:dyDescent="0.25">
      <c r="A14716" s="44" t="s">
        <v>15924</v>
      </c>
      <c r="B14716" s="44" t="s">
        <v>5134</v>
      </c>
      <c r="C14716" s="45">
        <v>250802</v>
      </c>
      <c r="D14716" s="45" t="s">
        <v>11363</v>
      </c>
      <c r="E14716" s="45" t="s">
        <v>9880</v>
      </c>
      <c r="AO14716" s="376"/>
    </row>
    <row r="14717" spans="1:41" x14ac:dyDescent="0.25">
      <c r="A14717" s="44" t="s">
        <v>21851</v>
      </c>
      <c r="B14717" s="44" t="s">
        <v>9248</v>
      </c>
      <c r="C14717" s="45">
        <v>260105</v>
      </c>
      <c r="D14717" s="45" t="s">
        <v>11363</v>
      </c>
      <c r="E14717" s="45" t="s">
        <v>17625</v>
      </c>
      <c r="AO14717" s="376"/>
    </row>
    <row r="14718" spans="1:41" x14ac:dyDescent="0.25">
      <c r="A14718" s="44" t="s">
        <v>21851</v>
      </c>
      <c r="B14718" s="44" t="s">
        <v>925</v>
      </c>
      <c r="C14718" s="45">
        <v>260601</v>
      </c>
      <c r="D14718" s="45" t="s">
        <v>11363</v>
      </c>
      <c r="E14718" s="45" t="s">
        <v>17341</v>
      </c>
      <c r="AO14718" s="376"/>
    </row>
    <row r="14719" spans="1:41" x14ac:dyDescent="0.25">
      <c r="A14719" s="44" t="s">
        <v>21851</v>
      </c>
      <c r="B14719" s="44" t="s">
        <v>936</v>
      </c>
      <c r="C14719" s="45">
        <v>260703</v>
      </c>
      <c r="D14719" s="45" t="s">
        <v>11363</v>
      </c>
      <c r="E14719" s="45" t="s">
        <v>11150</v>
      </c>
      <c r="AO14719" s="376"/>
    </row>
    <row r="14720" spans="1:41" x14ac:dyDescent="0.3">
      <c r="A14720" s="333" t="s">
        <v>19031</v>
      </c>
      <c r="B14720" s="333" t="s">
        <v>1174</v>
      </c>
      <c r="C14720" s="125" t="s">
        <v>19093</v>
      </c>
      <c r="D14720" s="32" t="s">
        <v>20309</v>
      </c>
      <c r="E14720" s="125" t="s">
        <v>9249</v>
      </c>
      <c r="F14720" s="125" t="s">
        <v>1190</v>
      </c>
      <c r="G14720" s="125" t="s">
        <v>1190</v>
      </c>
      <c r="AO14720" s="376"/>
    </row>
    <row r="14721" spans="1:41" x14ac:dyDescent="0.25">
      <c r="A14721" s="44" t="s">
        <v>10689</v>
      </c>
      <c r="B14721" s="44" t="s">
        <v>926</v>
      </c>
      <c r="C14721" s="45">
        <v>24060402</v>
      </c>
      <c r="D14721" s="45" t="s">
        <v>11363</v>
      </c>
      <c r="E14721" s="45" t="s">
        <v>4962</v>
      </c>
      <c r="AO14721" s="376"/>
    </row>
    <row r="14722" spans="1:41" x14ac:dyDescent="0.25">
      <c r="A14722" s="44" t="s">
        <v>10689</v>
      </c>
      <c r="B14722" s="44" t="s">
        <v>3841</v>
      </c>
      <c r="C14722" s="45">
        <v>24060401</v>
      </c>
      <c r="D14722" s="45" t="s">
        <v>11363</v>
      </c>
      <c r="E14722" s="45" t="s">
        <v>4962</v>
      </c>
      <c r="AO14722" s="376"/>
    </row>
    <row r="14723" spans="1:41" x14ac:dyDescent="0.25">
      <c r="A14723" s="44" t="s">
        <v>10689</v>
      </c>
      <c r="B14723" s="44" t="s">
        <v>3176</v>
      </c>
      <c r="C14723" s="45">
        <v>25010402</v>
      </c>
      <c r="D14723" s="45" t="s">
        <v>11363</v>
      </c>
      <c r="E14723" s="45" t="s">
        <v>12564</v>
      </c>
      <c r="AO14723" s="376"/>
    </row>
    <row r="14724" spans="1:41" x14ac:dyDescent="0.25">
      <c r="A14724" s="44" t="s">
        <v>10689</v>
      </c>
      <c r="B14724" s="44" t="s">
        <v>5321</v>
      </c>
      <c r="C14724" s="45">
        <v>25010401</v>
      </c>
      <c r="D14724" s="45" t="s">
        <v>11363</v>
      </c>
      <c r="E14724" s="45" t="s">
        <v>12564</v>
      </c>
      <c r="AO14724" s="376"/>
    </row>
    <row r="14725" spans="1:41" x14ac:dyDescent="0.25">
      <c r="A14725" s="44" t="s">
        <v>5360</v>
      </c>
      <c r="B14725" s="44" t="s">
        <v>2350</v>
      </c>
      <c r="C14725" s="45">
        <v>230105</v>
      </c>
      <c r="D14725" s="45" t="s">
        <v>11363</v>
      </c>
      <c r="E14725" s="45" t="s">
        <v>5265</v>
      </c>
      <c r="AO14725" s="376"/>
    </row>
    <row r="14726" spans="1:41" x14ac:dyDescent="0.25">
      <c r="A14726" s="44" t="s">
        <v>15925</v>
      </c>
      <c r="B14726" s="44" t="s">
        <v>4237</v>
      </c>
      <c r="C14726" s="45">
        <v>241002</v>
      </c>
      <c r="D14726" s="45" t="s">
        <v>11363</v>
      </c>
      <c r="E14726" s="45" t="s">
        <v>5332</v>
      </c>
      <c r="AO14726" s="376"/>
    </row>
    <row r="14727" spans="1:41" x14ac:dyDescent="0.25">
      <c r="A14727" s="44" t="s">
        <v>3545</v>
      </c>
      <c r="B14727" s="44" t="s">
        <v>5321</v>
      </c>
      <c r="C14727" s="45">
        <v>26010401</v>
      </c>
      <c r="D14727" s="45" t="s">
        <v>11363</v>
      </c>
      <c r="E14727" s="45" t="s">
        <v>17459</v>
      </c>
      <c r="AO14727" s="376"/>
    </row>
    <row r="14728" spans="1:41" x14ac:dyDescent="0.25">
      <c r="A14728" s="44" t="s">
        <v>3545</v>
      </c>
      <c r="B14728" s="44" t="s">
        <v>3176</v>
      </c>
      <c r="C14728" s="45">
        <v>26010402</v>
      </c>
      <c r="D14728" s="45" t="s">
        <v>11363</v>
      </c>
      <c r="E14728" s="45" t="s">
        <v>17459</v>
      </c>
      <c r="AO14728" s="376"/>
    </row>
    <row r="14729" spans="1:41" x14ac:dyDescent="0.25">
      <c r="A14729" s="44" t="s">
        <v>16821</v>
      </c>
      <c r="B14729" s="44" t="s">
        <v>16822</v>
      </c>
      <c r="C14729" s="45" t="s">
        <v>17076</v>
      </c>
      <c r="D14729" s="367" t="s">
        <v>3696</v>
      </c>
      <c r="E14729" s="328">
        <f>DATE(2029,12,8)</f>
        <v>47460</v>
      </c>
      <c r="F14729" s="32"/>
      <c r="G14729" s="32"/>
      <c r="H14729" s="32"/>
      <c r="I14729" s="31"/>
      <c r="J14729" s="31"/>
      <c r="K14729" s="31"/>
      <c r="L14729" s="31"/>
      <c r="M14729" s="31"/>
      <c r="N14729" s="31"/>
      <c r="O14729" s="31"/>
      <c r="P14729" s="31"/>
      <c r="Q14729" s="31"/>
      <c r="R14729" s="31"/>
      <c r="S14729" s="31"/>
      <c r="T14729" s="31"/>
      <c r="U14729" s="31"/>
      <c r="V14729" s="31"/>
      <c r="W14729" s="31"/>
      <c r="X14729" s="31"/>
      <c r="Y14729" s="31"/>
      <c r="Z14729" s="31"/>
      <c r="AA14729" s="31"/>
      <c r="AB14729" s="31"/>
      <c r="AC14729" s="31"/>
      <c r="AD14729" s="31"/>
      <c r="AE14729" s="31"/>
      <c r="AF14729" s="31"/>
      <c r="AG14729" s="31"/>
      <c r="AH14729" s="31"/>
      <c r="AI14729" s="31"/>
      <c r="AJ14729" s="31"/>
      <c r="AK14729" s="31"/>
      <c r="AL14729" s="31"/>
      <c r="AO14729" s="376"/>
    </row>
    <row r="14730" spans="1:41" x14ac:dyDescent="0.25">
      <c r="A14730" s="91" t="s">
        <v>9518</v>
      </c>
      <c r="B14730" s="92" t="s">
        <v>9602</v>
      </c>
      <c r="C14730" s="45" t="s">
        <v>9349</v>
      </c>
      <c r="D14730" s="93" t="s">
        <v>9601</v>
      </c>
      <c r="E14730" s="94">
        <v>46568</v>
      </c>
      <c r="F14730" s="93"/>
      <c r="G14730" s="93"/>
      <c r="H14730" s="93"/>
      <c r="I14730" s="99"/>
      <c r="J14730" s="99"/>
      <c r="K14730" s="99"/>
      <c r="L14730" s="99"/>
      <c r="M14730" s="44"/>
      <c r="N14730" s="99"/>
      <c r="O14730" s="99"/>
      <c r="P14730" s="99"/>
      <c r="Q14730" s="99"/>
      <c r="R14730" s="99"/>
      <c r="S14730" s="99"/>
      <c r="T14730" s="99"/>
      <c r="U14730" s="99"/>
      <c r="V14730" s="99"/>
      <c r="W14730" s="99"/>
      <c r="X14730" s="99"/>
      <c r="Y14730" s="99"/>
      <c r="Z14730" s="99"/>
      <c r="AA14730" s="99"/>
      <c r="AB14730" s="99"/>
      <c r="AC14730" s="99"/>
      <c r="AD14730" s="99"/>
      <c r="AE14730" s="99"/>
      <c r="AF14730" s="99"/>
      <c r="AG14730" s="99"/>
      <c r="AH14730" s="31"/>
      <c r="AI14730" s="31"/>
      <c r="AJ14730" s="31"/>
      <c r="AK14730" s="31"/>
      <c r="AL14730" s="31"/>
      <c r="AO14730" s="376"/>
    </row>
    <row r="14731" spans="1:41" x14ac:dyDescent="0.25">
      <c r="A14731" s="44" t="s">
        <v>10690</v>
      </c>
      <c r="B14731" s="44" t="s">
        <v>9237</v>
      </c>
      <c r="C14731" s="45">
        <v>24010401</v>
      </c>
      <c r="D14731" s="45" t="s">
        <v>11363</v>
      </c>
      <c r="E14731" s="45" t="s">
        <v>9238</v>
      </c>
      <c r="AO14731" s="376"/>
    </row>
    <row r="14732" spans="1:41" x14ac:dyDescent="0.25">
      <c r="A14732" s="44" t="s">
        <v>10690</v>
      </c>
      <c r="B14732" s="44" t="s">
        <v>3176</v>
      </c>
      <c r="C14732" s="45">
        <v>24010402</v>
      </c>
      <c r="D14732" s="45" t="s">
        <v>11363</v>
      </c>
      <c r="E14732" s="45" t="s">
        <v>9238</v>
      </c>
      <c r="AO14732" s="376"/>
    </row>
    <row r="14733" spans="1:41" x14ac:dyDescent="0.25">
      <c r="A14733" s="44" t="s">
        <v>11838</v>
      </c>
      <c r="B14733" s="44" t="s">
        <v>15114</v>
      </c>
      <c r="C14733" s="45" t="s">
        <v>11839</v>
      </c>
      <c r="D14733" s="367" t="s">
        <v>3696</v>
      </c>
      <c r="E14733" s="328">
        <f>DATE(2028,5,7)</f>
        <v>46880</v>
      </c>
      <c r="F14733" s="32"/>
      <c r="G14733" s="32"/>
      <c r="H14733" s="32"/>
      <c r="I14733" s="31"/>
      <c r="J14733" s="31"/>
      <c r="K14733" s="31"/>
      <c r="L14733" s="31"/>
      <c r="M14733" s="31"/>
      <c r="N14733" s="31"/>
      <c r="O14733" s="31"/>
      <c r="P14733" s="31"/>
      <c r="Q14733" s="31"/>
      <c r="R14733" s="31"/>
      <c r="S14733" s="31"/>
      <c r="T14733" s="31"/>
      <c r="U14733" s="31"/>
      <c r="V14733" s="31"/>
      <c r="W14733" s="31"/>
      <c r="X14733" s="31"/>
      <c r="Y14733" s="31"/>
      <c r="Z14733" s="31"/>
      <c r="AA14733" s="31"/>
      <c r="AB14733" s="31"/>
      <c r="AC14733" s="31"/>
      <c r="AD14733" s="31"/>
      <c r="AE14733" s="31"/>
      <c r="AF14733" s="31"/>
      <c r="AG14733" s="31"/>
      <c r="AH14733" s="31"/>
      <c r="AI14733" s="31"/>
      <c r="AJ14733" s="31"/>
      <c r="AK14733" s="31"/>
      <c r="AL14733" s="31"/>
      <c r="AO14733" s="376"/>
    </row>
    <row r="14734" spans="1:41" x14ac:dyDescent="0.25">
      <c r="A14734" s="44" t="s">
        <v>21852</v>
      </c>
      <c r="B14734" s="44" t="s">
        <v>3043</v>
      </c>
      <c r="C14734" s="45">
        <v>230901</v>
      </c>
      <c r="D14734" s="45" t="s">
        <v>11363</v>
      </c>
      <c r="E14734" s="45" t="s">
        <v>7871</v>
      </c>
      <c r="AO14734" s="376"/>
    </row>
    <row r="14735" spans="1:41" x14ac:dyDescent="0.25">
      <c r="A14735" s="44" t="s">
        <v>21852</v>
      </c>
      <c r="B14735" s="44" t="s">
        <v>10350</v>
      </c>
      <c r="C14735" s="45">
        <v>24020301</v>
      </c>
      <c r="D14735" s="45" t="s">
        <v>11363</v>
      </c>
      <c r="E14735" s="45" t="s">
        <v>5131</v>
      </c>
      <c r="AO14735" s="376"/>
    </row>
    <row r="14736" spans="1:41" x14ac:dyDescent="0.25">
      <c r="A14736" s="44" t="s">
        <v>21852</v>
      </c>
      <c r="B14736" s="44" t="s">
        <v>944</v>
      </c>
      <c r="C14736" s="45">
        <v>240303</v>
      </c>
      <c r="D14736" s="45" t="s">
        <v>11363</v>
      </c>
      <c r="E14736" s="45" t="s">
        <v>2593</v>
      </c>
      <c r="AO14736" s="376"/>
    </row>
    <row r="14737" spans="1:41" x14ac:dyDescent="0.25">
      <c r="A14737" s="44" t="s">
        <v>21852</v>
      </c>
      <c r="B14737" s="44" t="s">
        <v>10382</v>
      </c>
      <c r="C14737" s="45">
        <v>24050301</v>
      </c>
      <c r="D14737" s="45" t="s">
        <v>11363</v>
      </c>
      <c r="E14737" s="45" t="s">
        <v>5155</v>
      </c>
      <c r="AO14737" s="376"/>
    </row>
    <row r="14738" spans="1:41" x14ac:dyDescent="0.25">
      <c r="A14738" s="44" t="s">
        <v>21852</v>
      </c>
      <c r="B14738" s="44" t="s">
        <v>17463</v>
      </c>
      <c r="C14738" s="45">
        <v>260202</v>
      </c>
      <c r="D14738" s="45" t="s">
        <v>11363</v>
      </c>
      <c r="E14738" s="45" t="s">
        <v>9238</v>
      </c>
      <c r="AO14738" s="376"/>
    </row>
    <row r="14739" spans="1:41" x14ac:dyDescent="0.25">
      <c r="A14739" s="44" t="s">
        <v>21852</v>
      </c>
      <c r="B14739" s="44" t="s">
        <v>9248</v>
      </c>
      <c r="C14739" s="45">
        <v>260105</v>
      </c>
      <c r="D14739" s="45" t="s">
        <v>11363</v>
      </c>
      <c r="E14739" s="45" t="s">
        <v>17625</v>
      </c>
      <c r="AO14739" s="376"/>
    </row>
    <row r="14740" spans="1:41" x14ac:dyDescent="0.25">
      <c r="A14740" s="44" t="s">
        <v>5489</v>
      </c>
      <c r="B14740" s="44" t="s">
        <v>21359</v>
      </c>
      <c r="C14740" s="45" t="s">
        <v>9701</v>
      </c>
      <c r="D14740" s="45" t="s">
        <v>21447</v>
      </c>
      <c r="E14740" s="46">
        <v>46752</v>
      </c>
      <c r="AO14740" s="376"/>
    </row>
    <row r="14741" spans="1:41" x14ac:dyDescent="0.25">
      <c r="A14741" s="44" t="s">
        <v>815</v>
      </c>
      <c r="B14741" s="44" t="s">
        <v>3176</v>
      </c>
      <c r="C14741" s="45">
        <v>23010402</v>
      </c>
      <c r="D14741" s="45" t="s">
        <v>11363</v>
      </c>
      <c r="E14741" s="45" t="s">
        <v>5322</v>
      </c>
      <c r="AO14741" s="376"/>
    </row>
    <row r="14742" spans="1:41" x14ac:dyDescent="0.25">
      <c r="A14742" s="44" t="s">
        <v>16823</v>
      </c>
      <c r="B14742" s="44" t="s">
        <v>16824</v>
      </c>
      <c r="C14742" s="45" t="s">
        <v>17077</v>
      </c>
      <c r="D14742" s="367" t="s">
        <v>3696</v>
      </c>
      <c r="E14742" s="328">
        <f>DATE(2029,7,22)</f>
        <v>47321</v>
      </c>
      <c r="F14742" s="32"/>
      <c r="G14742" s="32"/>
      <c r="H14742" s="32"/>
      <c r="I14742" s="31"/>
      <c r="J14742" s="31"/>
      <c r="K14742" s="31"/>
      <c r="L14742" s="31"/>
      <c r="M14742" s="31"/>
      <c r="N14742" s="31"/>
      <c r="O14742" s="31"/>
      <c r="P14742" s="31"/>
      <c r="Q14742" s="31"/>
      <c r="R14742" s="31"/>
      <c r="S14742" s="31"/>
      <c r="T14742" s="31"/>
      <c r="U14742" s="31"/>
      <c r="V14742" s="31"/>
      <c r="W14742" s="31"/>
      <c r="X14742" s="31"/>
      <c r="Y14742" s="31"/>
      <c r="Z14742" s="31"/>
      <c r="AA14742" s="31"/>
      <c r="AB14742" s="31"/>
      <c r="AC14742" s="31"/>
      <c r="AD14742" s="31"/>
      <c r="AE14742" s="31"/>
      <c r="AF14742" s="31"/>
      <c r="AG14742" s="31"/>
      <c r="AH14742" s="31"/>
      <c r="AI14742" s="31"/>
      <c r="AJ14742" s="31"/>
      <c r="AK14742" s="31"/>
      <c r="AL14742" s="31"/>
      <c r="AO14742" s="376"/>
    </row>
    <row r="14743" spans="1:41" x14ac:dyDescent="0.25">
      <c r="A14743" s="99" t="s">
        <v>7177</v>
      </c>
      <c r="B14743" s="92" t="s">
        <v>5748</v>
      </c>
      <c r="C14743" s="93" t="s">
        <v>7194</v>
      </c>
      <c r="D14743" s="93" t="s">
        <v>1201</v>
      </c>
      <c r="E14743" s="94">
        <v>46961</v>
      </c>
      <c r="F14743" s="93"/>
      <c r="G14743" s="93"/>
      <c r="H14743" s="93"/>
      <c r="I14743" s="99"/>
      <c r="J14743" s="99"/>
      <c r="K14743" s="99"/>
      <c r="L14743" s="99"/>
      <c r="M14743" s="44"/>
      <c r="N14743" s="99"/>
      <c r="O14743" s="99"/>
      <c r="P14743" s="99"/>
      <c r="Q14743" s="99"/>
      <c r="R14743" s="99"/>
      <c r="S14743" s="99"/>
      <c r="T14743" s="99"/>
      <c r="U14743" s="99"/>
      <c r="V14743" s="99"/>
      <c r="W14743" s="99"/>
      <c r="X14743" s="99"/>
      <c r="Y14743" s="99"/>
      <c r="Z14743" s="99"/>
      <c r="AA14743" s="99"/>
      <c r="AB14743" s="99"/>
      <c r="AC14743" s="99"/>
      <c r="AD14743" s="99"/>
      <c r="AE14743" s="99"/>
      <c r="AF14743" s="99"/>
      <c r="AG14743" s="99"/>
      <c r="AH14743" s="31"/>
      <c r="AI14743" s="31"/>
      <c r="AJ14743" s="31"/>
      <c r="AK14743" s="31"/>
      <c r="AL14743" s="31"/>
      <c r="AO14743" s="376"/>
    </row>
    <row r="14744" spans="1:41" x14ac:dyDescent="0.25">
      <c r="A14744" s="44" t="s">
        <v>7055</v>
      </c>
      <c r="B14744" s="44" t="s">
        <v>3475</v>
      </c>
      <c r="C14744" s="45">
        <v>230301</v>
      </c>
      <c r="D14744" s="45" t="s">
        <v>11363</v>
      </c>
      <c r="E14744" s="45" t="s">
        <v>5265</v>
      </c>
      <c r="AO14744" s="376"/>
    </row>
    <row r="14745" spans="1:41" x14ac:dyDescent="0.25">
      <c r="A14745" s="44" t="s">
        <v>6540</v>
      </c>
      <c r="B14745" s="44" t="s">
        <v>926</v>
      </c>
      <c r="C14745" s="45">
        <v>24060402</v>
      </c>
      <c r="D14745" s="45" t="s">
        <v>11363</v>
      </c>
      <c r="E14745" s="45" t="s">
        <v>4962</v>
      </c>
      <c r="AO14745" s="376"/>
    </row>
    <row r="14746" spans="1:41" x14ac:dyDescent="0.25">
      <c r="A14746" s="44" t="s">
        <v>6540</v>
      </c>
      <c r="B14746" s="44" t="s">
        <v>3176</v>
      </c>
      <c r="C14746" s="45">
        <v>26010402</v>
      </c>
      <c r="D14746" s="45" t="s">
        <v>11363</v>
      </c>
      <c r="E14746" s="45" t="s">
        <v>17459</v>
      </c>
      <c r="AO14746" s="376"/>
    </row>
    <row r="14747" spans="1:41" x14ac:dyDescent="0.25">
      <c r="A14747" s="44" t="s">
        <v>6540</v>
      </c>
      <c r="B14747" s="44" t="s">
        <v>927</v>
      </c>
      <c r="C14747" s="45">
        <v>26060202</v>
      </c>
      <c r="D14747" s="45" t="s">
        <v>11363</v>
      </c>
      <c r="E14747" s="45" t="s">
        <v>9840</v>
      </c>
      <c r="AO14747" s="376"/>
    </row>
    <row r="14748" spans="1:41" x14ac:dyDescent="0.25">
      <c r="A14748" s="44" t="s">
        <v>18233</v>
      </c>
      <c r="B14748" s="44" t="s">
        <v>3474</v>
      </c>
      <c r="C14748" s="45">
        <v>250503</v>
      </c>
      <c r="D14748" s="45" t="s">
        <v>11363</v>
      </c>
      <c r="E14748" s="45" t="s">
        <v>15608</v>
      </c>
      <c r="AO14748" s="376"/>
    </row>
    <row r="14749" spans="1:41" x14ac:dyDescent="0.25">
      <c r="A14749" s="44" t="s">
        <v>15926</v>
      </c>
      <c r="B14749" s="44" t="s">
        <v>3474</v>
      </c>
      <c r="C14749" s="45">
        <v>250503</v>
      </c>
      <c r="D14749" s="45" t="s">
        <v>11363</v>
      </c>
      <c r="E14749" s="45" t="s">
        <v>15608</v>
      </c>
      <c r="AO14749" s="376"/>
    </row>
    <row r="14750" spans="1:41" x14ac:dyDescent="0.25">
      <c r="A14750" s="44" t="s">
        <v>18234</v>
      </c>
      <c r="B14750" s="44" t="s">
        <v>3474</v>
      </c>
      <c r="C14750" s="45">
        <v>250503</v>
      </c>
      <c r="D14750" s="45" t="s">
        <v>11363</v>
      </c>
      <c r="E14750" s="45" t="s">
        <v>15608</v>
      </c>
      <c r="AO14750" s="376"/>
    </row>
    <row r="14751" spans="1:41" x14ac:dyDescent="0.25">
      <c r="A14751" s="44" t="s">
        <v>100</v>
      </c>
      <c r="B14751" s="44" t="s">
        <v>6306</v>
      </c>
      <c r="C14751" s="45" t="s">
        <v>6315</v>
      </c>
      <c r="D14751" s="46" t="s">
        <v>21328</v>
      </c>
      <c r="E14751" s="46">
        <v>46495</v>
      </c>
      <c r="AO14751" s="376"/>
    </row>
    <row r="14752" spans="1:41" x14ac:dyDescent="0.25">
      <c r="A14752" s="44" t="s">
        <v>4873</v>
      </c>
      <c r="B14752" s="44" t="s">
        <v>1880</v>
      </c>
      <c r="C14752" s="45" t="s">
        <v>4874</v>
      </c>
      <c r="D14752" s="46" t="s">
        <v>21328</v>
      </c>
      <c r="E14752" s="46">
        <v>46313</v>
      </c>
      <c r="AO14752" s="376"/>
    </row>
    <row r="14753" spans="1:41" x14ac:dyDescent="0.25">
      <c r="A14753" s="44" t="s">
        <v>4873</v>
      </c>
      <c r="B14753" s="44" t="s">
        <v>2285</v>
      </c>
      <c r="C14753" s="45" t="s">
        <v>8706</v>
      </c>
      <c r="D14753" s="46" t="s">
        <v>21328</v>
      </c>
      <c r="E14753" s="46">
        <v>46403</v>
      </c>
      <c r="AO14753" s="376"/>
    </row>
    <row r="14754" spans="1:41" x14ac:dyDescent="0.25">
      <c r="A14754" s="44" t="s">
        <v>4873</v>
      </c>
      <c r="B14754" s="44" t="s">
        <v>2285</v>
      </c>
      <c r="C14754" s="45" t="s">
        <v>8706</v>
      </c>
      <c r="D14754" s="46" t="s">
        <v>21328</v>
      </c>
      <c r="E14754" s="46">
        <v>46403</v>
      </c>
      <c r="AO14754" s="376"/>
    </row>
    <row r="14755" spans="1:41" x14ac:dyDescent="0.25">
      <c r="A14755" s="44" t="s">
        <v>9519</v>
      </c>
      <c r="B14755" s="92" t="s">
        <v>9602</v>
      </c>
      <c r="C14755" s="45" t="s">
        <v>9346</v>
      </c>
      <c r="D14755" s="93" t="s">
        <v>9601</v>
      </c>
      <c r="E14755" s="94">
        <v>46568</v>
      </c>
      <c r="F14755" s="93"/>
      <c r="G14755" s="93"/>
      <c r="H14755" s="93"/>
      <c r="I14755" s="99"/>
      <c r="J14755" s="99"/>
      <c r="K14755" s="99"/>
      <c r="L14755" s="99"/>
      <c r="M14755" s="44"/>
      <c r="N14755" s="99"/>
      <c r="O14755" s="99"/>
      <c r="P14755" s="99"/>
      <c r="Q14755" s="99"/>
      <c r="R14755" s="99"/>
      <c r="S14755" s="99"/>
      <c r="T14755" s="99"/>
      <c r="U14755" s="99"/>
      <c r="V14755" s="99"/>
      <c r="W14755" s="99"/>
      <c r="X14755" s="99"/>
      <c r="Y14755" s="99"/>
      <c r="Z14755" s="99"/>
      <c r="AA14755" s="99"/>
      <c r="AB14755" s="99"/>
      <c r="AC14755" s="99"/>
      <c r="AD14755" s="99"/>
      <c r="AE14755" s="99"/>
      <c r="AF14755" s="99"/>
      <c r="AG14755" s="99"/>
      <c r="AH14755" s="31"/>
      <c r="AI14755" s="31"/>
      <c r="AJ14755" s="31"/>
      <c r="AK14755" s="31"/>
      <c r="AL14755" s="31"/>
      <c r="AO14755" s="376"/>
    </row>
    <row r="14756" spans="1:41" x14ac:dyDescent="0.25">
      <c r="A14756" s="44" t="s">
        <v>18235</v>
      </c>
      <c r="B14756" s="44" t="s">
        <v>5321</v>
      </c>
      <c r="C14756" s="45">
        <v>26010401</v>
      </c>
      <c r="D14756" s="45" t="s">
        <v>11363</v>
      </c>
      <c r="E14756" s="45" t="s">
        <v>17459</v>
      </c>
      <c r="AO14756" s="376"/>
    </row>
    <row r="14757" spans="1:41" x14ac:dyDescent="0.25">
      <c r="A14757" s="44" t="s">
        <v>18235</v>
      </c>
      <c r="B14757" s="44" t="s">
        <v>3176</v>
      </c>
      <c r="C14757" s="45">
        <v>26010402</v>
      </c>
      <c r="D14757" s="45" t="s">
        <v>11363</v>
      </c>
      <c r="E14757" s="45" t="s">
        <v>17459</v>
      </c>
      <c r="AO14757" s="376"/>
    </row>
    <row r="14758" spans="1:41" x14ac:dyDescent="0.25">
      <c r="A14758" s="44" t="s">
        <v>481</v>
      </c>
      <c r="B14758" s="44" t="s">
        <v>21385</v>
      </c>
      <c r="C14758" s="45" t="s">
        <v>8134</v>
      </c>
      <c r="D14758" s="45" t="s">
        <v>21447</v>
      </c>
      <c r="E14758" s="46">
        <v>46477</v>
      </c>
      <c r="AO14758" s="376"/>
    </row>
    <row r="14759" spans="1:41" x14ac:dyDescent="0.25">
      <c r="A14759" s="44" t="s">
        <v>9520</v>
      </c>
      <c r="B14759" s="92" t="s">
        <v>9602</v>
      </c>
      <c r="C14759" s="45" t="s">
        <v>9334</v>
      </c>
      <c r="D14759" s="93" t="s">
        <v>9601</v>
      </c>
      <c r="E14759" s="94">
        <v>46568</v>
      </c>
      <c r="F14759" s="93"/>
      <c r="G14759" s="93"/>
      <c r="H14759" s="93"/>
      <c r="I14759" s="99"/>
      <c r="J14759" s="99"/>
      <c r="K14759" s="99"/>
      <c r="L14759" s="99"/>
      <c r="M14759" s="44"/>
      <c r="N14759" s="99"/>
      <c r="O14759" s="99"/>
      <c r="P14759" s="99"/>
      <c r="Q14759" s="99"/>
      <c r="R14759" s="99"/>
      <c r="S14759" s="99"/>
      <c r="T14759" s="99"/>
      <c r="U14759" s="99"/>
      <c r="V14759" s="99"/>
      <c r="W14759" s="99"/>
      <c r="X14759" s="99"/>
      <c r="Y14759" s="99"/>
      <c r="Z14759" s="99"/>
      <c r="AA14759" s="99"/>
      <c r="AB14759" s="99"/>
      <c r="AC14759" s="99"/>
      <c r="AD14759" s="99"/>
      <c r="AE14759" s="99"/>
      <c r="AF14759" s="99"/>
      <c r="AG14759" s="99"/>
      <c r="AH14759" s="31"/>
      <c r="AI14759" s="31"/>
      <c r="AJ14759" s="31"/>
      <c r="AK14759" s="31"/>
      <c r="AL14759" s="31"/>
      <c r="AO14759" s="376"/>
    </row>
    <row r="14760" spans="1:41" x14ac:dyDescent="0.25">
      <c r="A14760" s="44" t="s">
        <v>9520</v>
      </c>
      <c r="B14760" s="44" t="s">
        <v>12091</v>
      </c>
      <c r="C14760" s="45">
        <v>9.25</v>
      </c>
      <c r="D14760" s="45" t="s">
        <v>12549</v>
      </c>
      <c r="E14760" s="46">
        <v>47664</v>
      </c>
      <c r="F14760" s="45"/>
      <c r="G14760" s="93"/>
      <c r="H14760" s="93"/>
      <c r="I14760" s="99"/>
      <c r="J14760" s="99"/>
      <c r="K14760" s="99"/>
      <c r="L14760" s="99"/>
      <c r="M14760" s="99"/>
      <c r="N14760" s="99"/>
      <c r="O14760" s="99"/>
      <c r="P14760" s="99"/>
      <c r="Q14760" s="99"/>
      <c r="R14760" s="99"/>
      <c r="S14760" s="99"/>
      <c r="T14760" s="99"/>
      <c r="U14760" s="99"/>
      <c r="V14760" s="99"/>
      <c r="W14760" s="99"/>
      <c r="X14760" s="99"/>
      <c r="Y14760" s="99"/>
      <c r="Z14760" s="99"/>
      <c r="AA14760" s="99"/>
      <c r="AB14760" s="99"/>
      <c r="AC14760" s="99"/>
      <c r="AD14760" s="99"/>
      <c r="AE14760" s="99"/>
      <c r="AF14760" s="99"/>
      <c r="AG14760" s="99"/>
      <c r="AH14760" s="31"/>
      <c r="AI14760" s="31"/>
      <c r="AJ14760" s="31"/>
      <c r="AK14760" s="31"/>
      <c r="AL14760" s="31"/>
      <c r="AO14760" s="376"/>
    </row>
    <row r="14761" spans="1:41" x14ac:dyDescent="0.25">
      <c r="A14761" s="44" t="s">
        <v>9520</v>
      </c>
      <c r="B14761" s="44" t="s">
        <v>12147</v>
      </c>
      <c r="C14761" s="45">
        <v>30.24</v>
      </c>
      <c r="D14761" s="45" t="s">
        <v>12549</v>
      </c>
      <c r="E14761" s="46">
        <v>47299</v>
      </c>
      <c r="F14761" s="45"/>
      <c r="G14761" s="93"/>
      <c r="H14761" s="93"/>
      <c r="I14761" s="99"/>
      <c r="J14761" s="99"/>
      <c r="K14761" s="99"/>
      <c r="L14761" s="99"/>
      <c r="M14761" s="99"/>
      <c r="N14761" s="99"/>
      <c r="O14761" s="99"/>
      <c r="P14761" s="99"/>
      <c r="Q14761" s="99"/>
      <c r="R14761" s="99"/>
      <c r="S14761" s="99"/>
      <c r="T14761" s="99"/>
      <c r="U14761" s="99"/>
      <c r="V14761" s="99"/>
      <c r="W14761" s="99"/>
      <c r="X14761" s="99"/>
      <c r="Y14761" s="99"/>
      <c r="Z14761" s="99"/>
      <c r="AA14761" s="99"/>
      <c r="AB14761" s="99"/>
      <c r="AC14761" s="99"/>
      <c r="AD14761" s="99"/>
      <c r="AE14761" s="99"/>
      <c r="AF14761" s="99"/>
      <c r="AG14761" s="99"/>
      <c r="AH14761" s="31"/>
      <c r="AI14761" s="31"/>
      <c r="AJ14761" s="31"/>
      <c r="AK14761" s="31"/>
      <c r="AL14761" s="31"/>
      <c r="AO14761" s="376"/>
    </row>
    <row r="14762" spans="1:41" x14ac:dyDescent="0.25">
      <c r="A14762" s="44" t="s">
        <v>9520</v>
      </c>
      <c r="B14762" s="44" t="s">
        <v>15615</v>
      </c>
      <c r="C14762" s="45">
        <v>250902</v>
      </c>
      <c r="D14762" s="45" t="s">
        <v>11363</v>
      </c>
      <c r="E14762" s="45" t="s">
        <v>4972</v>
      </c>
      <c r="AO14762" s="376"/>
    </row>
    <row r="14763" spans="1:41" x14ac:dyDescent="0.25">
      <c r="A14763" s="44" t="s">
        <v>9520</v>
      </c>
      <c r="B14763" s="44" t="s">
        <v>6608</v>
      </c>
      <c r="C14763" s="45">
        <v>260203</v>
      </c>
      <c r="D14763" s="45" t="s">
        <v>11363</v>
      </c>
      <c r="E14763" s="45" t="s">
        <v>9238</v>
      </c>
      <c r="AO14763" s="376"/>
    </row>
    <row r="14764" spans="1:41" x14ac:dyDescent="0.25">
      <c r="A14764" s="44" t="s">
        <v>9520</v>
      </c>
      <c r="B14764" s="44" t="s">
        <v>17465</v>
      </c>
      <c r="C14764" s="45">
        <v>26020101</v>
      </c>
      <c r="D14764" s="45" t="s">
        <v>11363</v>
      </c>
      <c r="E14764" s="45" t="s">
        <v>9238</v>
      </c>
      <c r="AO14764" s="376"/>
    </row>
    <row r="14765" spans="1:41" x14ac:dyDescent="0.25">
      <c r="A14765" s="100" t="s">
        <v>3443</v>
      </c>
      <c r="B14765" s="92" t="s">
        <v>3452</v>
      </c>
      <c r="C14765" s="93" t="s">
        <v>3453</v>
      </c>
      <c r="D14765" s="93" t="s">
        <v>1201</v>
      </c>
      <c r="E14765" s="94">
        <v>46496</v>
      </c>
      <c r="F14765" s="93"/>
      <c r="G14765" s="93"/>
      <c r="H14765" s="93"/>
      <c r="I14765" s="99"/>
      <c r="J14765" s="99"/>
      <c r="K14765" s="99"/>
      <c r="L14765" s="99"/>
      <c r="M14765" s="44"/>
      <c r="N14765" s="99"/>
      <c r="O14765" s="99"/>
      <c r="P14765" s="99"/>
      <c r="Q14765" s="99"/>
      <c r="R14765" s="99"/>
      <c r="S14765" s="99"/>
      <c r="T14765" s="99"/>
      <c r="U14765" s="99"/>
      <c r="V14765" s="99"/>
      <c r="W14765" s="99"/>
      <c r="X14765" s="99"/>
      <c r="Y14765" s="99"/>
      <c r="Z14765" s="99"/>
      <c r="AA14765" s="99"/>
      <c r="AB14765" s="99"/>
      <c r="AC14765" s="99"/>
      <c r="AD14765" s="99"/>
      <c r="AE14765" s="99"/>
      <c r="AF14765" s="99"/>
      <c r="AG14765" s="99"/>
      <c r="AH14765" s="31"/>
      <c r="AI14765" s="31"/>
      <c r="AJ14765" s="31"/>
      <c r="AK14765" s="31"/>
      <c r="AL14765" s="31"/>
      <c r="AO14765" s="376"/>
    </row>
    <row r="14766" spans="1:41" x14ac:dyDescent="0.25">
      <c r="A14766" s="91" t="s">
        <v>19244</v>
      </c>
      <c r="B14766" s="92" t="s">
        <v>19284</v>
      </c>
      <c r="C14766" s="93" t="s">
        <v>19285</v>
      </c>
      <c r="D14766" s="93" t="s">
        <v>1201</v>
      </c>
      <c r="E14766" s="94">
        <v>46582</v>
      </c>
      <c r="F14766" s="93"/>
      <c r="G14766" s="93"/>
      <c r="H14766" s="93"/>
      <c r="I14766" s="99"/>
      <c r="J14766" s="99"/>
      <c r="K14766" s="99"/>
      <c r="L14766" s="99"/>
      <c r="M14766" s="99"/>
      <c r="N14766" s="99"/>
      <c r="O14766" s="99"/>
      <c r="P14766" s="99"/>
      <c r="Q14766" s="99"/>
      <c r="R14766" s="99"/>
      <c r="S14766" s="99"/>
      <c r="T14766" s="99"/>
      <c r="U14766" s="99"/>
      <c r="V14766" s="99"/>
      <c r="W14766" s="99"/>
      <c r="X14766" s="99"/>
      <c r="Y14766" s="99"/>
      <c r="Z14766" s="99"/>
      <c r="AA14766" s="99"/>
      <c r="AB14766" s="99"/>
      <c r="AC14766" s="99"/>
      <c r="AD14766" s="99"/>
      <c r="AE14766" s="99"/>
      <c r="AF14766" s="99"/>
      <c r="AG14766" s="99"/>
      <c r="AH14766" s="31"/>
      <c r="AI14766" s="31"/>
      <c r="AJ14766" s="31"/>
      <c r="AK14766" s="31"/>
      <c r="AL14766" s="31"/>
      <c r="AO14766" s="376"/>
    </row>
    <row r="14767" spans="1:41" x14ac:dyDescent="0.3">
      <c r="A14767" s="333" t="s">
        <v>11086</v>
      </c>
      <c r="B14767" s="333" t="s">
        <v>1156</v>
      </c>
      <c r="C14767" s="125" t="s">
        <v>10965</v>
      </c>
      <c r="D14767" s="32" t="s">
        <v>20309</v>
      </c>
      <c r="E14767" s="125" t="s">
        <v>2593</v>
      </c>
      <c r="F14767" s="125" t="s">
        <v>1189</v>
      </c>
      <c r="G14767" s="125" t="s">
        <v>1190</v>
      </c>
      <c r="AO14767" s="376"/>
    </row>
    <row r="14768" spans="1:41" x14ac:dyDescent="0.25">
      <c r="A14768" s="44" t="s">
        <v>11086</v>
      </c>
      <c r="B14768" s="44" t="s">
        <v>13452</v>
      </c>
      <c r="C14768" s="45" t="s">
        <v>14576</v>
      </c>
      <c r="D14768" s="46" t="s">
        <v>21328</v>
      </c>
      <c r="E14768" s="46">
        <v>46527</v>
      </c>
      <c r="AO14768" s="376"/>
    </row>
    <row r="14769" spans="1:41" x14ac:dyDescent="0.25">
      <c r="A14769" s="44" t="s">
        <v>1091</v>
      </c>
      <c r="B14769" s="44" t="s">
        <v>5580</v>
      </c>
      <c r="C14769" s="45" t="s">
        <v>5615</v>
      </c>
      <c r="D14769" s="32" t="s">
        <v>5559</v>
      </c>
      <c r="E14769" s="45" t="s">
        <v>20843</v>
      </c>
      <c r="F14769" s="32"/>
      <c r="G14769" s="32"/>
      <c r="H14769" s="32"/>
      <c r="I14769" s="31"/>
      <c r="J14769" s="31"/>
      <c r="K14769" s="31"/>
      <c r="L14769" s="31"/>
      <c r="M14769" s="31"/>
      <c r="N14769" s="31"/>
      <c r="O14769" s="31"/>
      <c r="P14769" s="31"/>
      <c r="Q14769" s="31"/>
      <c r="R14769" s="31"/>
      <c r="S14769" s="31"/>
      <c r="T14769" s="31"/>
      <c r="U14769" s="31"/>
      <c r="V14769" s="31"/>
      <c r="W14769" s="31"/>
      <c r="X14769" s="31"/>
      <c r="Y14769" s="31"/>
      <c r="Z14769" s="31"/>
      <c r="AA14769" s="31"/>
      <c r="AB14769" s="31"/>
      <c r="AC14769" s="31"/>
      <c r="AD14769" s="31"/>
      <c r="AE14769" s="31"/>
      <c r="AF14769" s="31"/>
      <c r="AG14769" s="31"/>
      <c r="AH14769" s="31"/>
      <c r="AI14769" s="31"/>
      <c r="AJ14769" s="31"/>
      <c r="AK14769" s="31"/>
      <c r="AL14769" s="31"/>
      <c r="AO14769" s="376"/>
    </row>
    <row r="14770" spans="1:41" x14ac:dyDescent="0.3">
      <c r="A14770" s="333" t="s">
        <v>19032</v>
      </c>
      <c r="B14770" s="333" t="s">
        <v>15470</v>
      </c>
      <c r="C14770" s="125" t="s">
        <v>13319</v>
      </c>
      <c r="D14770" s="32" t="s">
        <v>20309</v>
      </c>
      <c r="E14770" s="125" t="s">
        <v>12551</v>
      </c>
      <c r="F14770" s="125" t="s">
        <v>1189</v>
      </c>
      <c r="G14770" s="125" t="s">
        <v>1190</v>
      </c>
      <c r="AO14770" s="376"/>
    </row>
    <row r="14771" spans="1:41" x14ac:dyDescent="0.3">
      <c r="A14771" s="333" t="s">
        <v>19032</v>
      </c>
      <c r="B14771" s="333" t="s">
        <v>6928</v>
      </c>
      <c r="C14771" s="125" t="s">
        <v>19094</v>
      </c>
      <c r="D14771" s="32" t="s">
        <v>20309</v>
      </c>
      <c r="E14771" s="125" t="s">
        <v>9249</v>
      </c>
      <c r="F14771" s="125" t="s">
        <v>1189</v>
      </c>
      <c r="G14771" s="125" t="s">
        <v>1190</v>
      </c>
      <c r="AO14771" s="376"/>
    </row>
    <row r="14772" spans="1:41" x14ac:dyDescent="0.3">
      <c r="A14772" s="333" t="s">
        <v>19032</v>
      </c>
      <c r="B14772" s="333" t="s">
        <v>6930</v>
      </c>
      <c r="C14772" s="125" t="s">
        <v>19100</v>
      </c>
      <c r="D14772" s="32" t="s">
        <v>20309</v>
      </c>
      <c r="E14772" s="125" t="s">
        <v>9249</v>
      </c>
      <c r="F14772" s="125" t="s">
        <v>1189</v>
      </c>
      <c r="G14772" s="125" t="s">
        <v>1190</v>
      </c>
      <c r="AO14772" s="376"/>
    </row>
    <row r="14773" spans="1:41" x14ac:dyDescent="0.25">
      <c r="A14773" s="44" t="s">
        <v>12417</v>
      </c>
      <c r="B14773" s="44" t="s">
        <v>12418</v>
      </c>
      <c r="C14773" s="45">
        <v>40.25</v>
      </c>
      <c r="D14773" s="45" t="s">
        <v>12549</v>
      </c>
      <c r="E14773" s="46">
        <v>47514</v>
      </c>
      <c r="F14773" s="45" t="s">
        <v>1335</v>
      </c>
      <c r="G14773" s="93"/>
      <c r="H14773" s="93"/>
      <c r="I14773" s="99"/>
      <c r="J14773" s="99"/>
      <c r="K14773" s="99"/>
      <c r="L14773" s="99"/>
      <c r="M14773" s="99"/>
      <c r="N14773" s="99"/>
      <c r="O14773" s="99"/>
      <c r="P14773" s="99"/>
      <c r="Q14773" s="99"/>
      <c r="R14773" s="99"/>
      <c r="S14773" s="99"/>
      <c r="T14773" s="99"/>
      <c r="U14773" s="99"/>
      <c r="V14773" s="99"/>
      <c r="W14773" s="99"/>
      <c r="X14773" s="99"/>
      <c r="Y14773" s="99"/>
      <c r="Z14773" s="99"/>
      <c r="AA14773" s="99"/>
      <c r="AB14773" s="99"/>
      <c r="AC14773" s="99"/>
      <c r="AD14773" s="99"/>
      <c r="AE14773" s="99"/>
      <c r="AF14773" s="99"/>
      <c r="AG14773" s="99"/>
      <c r="AH14773" s="31"/>
      <c r="AI14773" s="31"/>
      <c r="AJ14773" s="31"/>
      <c r="AK14773" s="31"/>
      <c r="AL14773" s="31"/>
      <c r="AO14773" s="376"/>
    </row>
    <row r="14774" spans="1:41" x14ac:dyDescent="0.25">
      <c r="A14774" s="44" t="s">
        <v>12419</v>
      </c>
      <c r="B14774" s="44" t="s">
        <v>12099</v>
      </c>
      <c r="C14774" s="45">
        <v>8.25</v>
      </c>
      <c r="D14774" s="45" t="s">
        <v>12549</v>
      </c>
      <c r="E14774" s="46">
        <v>47057</v>
      </c>
      <c r="F14774" s="45"/>
      <c r="G14774" s="93"/>
      <c r="H14774" s="93"/>
      <c r="I14774" s="99"/>
      <c r="J14774" s="99"/>
      <c r="K14774" s="99"/>
      <c r="L14774" s="99"/>
      <c r="M14774" s="99"/>
      <c r="N14774" s="99"/>
      <c r="O14774" s="99"/>
      <c r="P14774" s="99"/>
      <c r="Q14774" s="99"/>
      <c r="R14774" s="99"/>
      <c r="S14774" s="99"/>
      <c r="T14774" s="99"/>
      <c r="U14774" s="99"/>
      <c r="V14774" s="99"/>
      <c r="W14774" s="99"/>
      <c r="X14774" s="99"/>
      <c r="Y14774" s="99"/>
      <c r="Z14774" s="99"/>
      <c r="AA14774" s="99"/>
      <c r="AB14774" s="99"/>
      <c r="AC14774" s="99"/>
      <c r="AD14774" s="99"/>
      <c r="AE14774" s="99"/>
      <c r="AF14774" s="99"/>
      <c r="AG14774" s="99"/>
      <c r="AH14774" s="31"/>
      <c r="AI14774" s="31"/>
      <c r="AJ14774" s="31"/>
      <c r="AK14774" s="31"/>
      <c r="AL14774" s="31"/>
      <c r="AO14774" s="376"/>
    </row>
    <row r="14775" spans="1:41" x14ac:dyDescent="0.25">
      <c r="A14775" s="57" t="s">
        <v>18236</v>
      </c>
      <c r="B14775" s="92" t="s">
        <v>3682</v>
      </c>
      <c r="C14775" s="93" t="s">
        <v>19106</v>
      </c>
      <c r="D14775" s="93" t="s">
        <v>3681</v>
      </c>
      <c r="E14775" s="94">
        <v>48029</v>
      </c>
      <c r="F14775" s="93"/>
      <c r="G14775" s="93"/>
      <c r="H14775" s="93"/>
      <c r="I14775" s="99"/>
      <c r="J14775" s="99"/>
      <c r="K14775" s="99"/>
      <c r="L14775" s="99"/>
      <c r="M14775" s="44"/>
      <c r="N14775" s="99"/>
      <c r="O14775" s="99"/>
      <c r="P14775" s="99"/>
      <c r="Q14775" s="99"/>
      <c r="R14775" s="99"/>
      <c r="S14775" s="99"/>
      <c r="T14775" s="99"/>
      <c r="U14775" s="99"/>
      <c r="V14775" s="99"/>
      <c r="W14775" s="99"/>
      <c r="X14775" s="99"/>
      <c r="Y14775" s="99"/>
      <c r="Z14775" s="99"/>
      <c r="AA14775" s="99"/>
      <c r="AB14775" s="99"/>
      <c r="AC14775" s="99"/>
      <c r="AD14775" s="99"/>
      <c r="AE14775" s="99"/>
      <c r="AF14775" s="99"/>
      <c r="AG14775" s="99"/>
      <c r="AH14775" s="31"/>
      <c r="AI14775" s="31"/>
      <c r="AJ14775" s="31"/>
      <c r="AK14775" s="31"/>
      <c r="AL14775" s="31"/>
      <c r="AO14775" s="376"/>
    </row>
    <row r="14776" spans="1:41" x14ac:dyDescent="0.25">
      <c r="A14776" s="44" t="s">
        <v>18236</v>
      </c>
      <c r="B14776" s="44" t="s">
        <v>9248</v>
      </c>
      <c r="C14776" s="45">
        <v>240101</v>
      </c>
      <c r="D14776" s="45" t="s">
        <v>11363</v>
      </c>
      <c r="E14776" s="45" t="s">
        <v>9249</v>
      </c>
      <c r="AO14776" s="376"/>
    </row>
    <row r="14777" spans="1:41" x14ac:dyDescent="0.25">
      <c r="A14777" s="44" t="s">
        <v>18236</v>
      </c>
      <c r="B14777" s="44" t="s">
        <v>5134</v>
      </c>
      <c r="C14777" s="45">
        <v>240804</v>
      </c>
      <c r="D14777" s="45" t="s">
        <v>11363</v>
      </c>
      <c r="E14777" s="45" t="s">
        <v>11260</v>
      </c>
      <c r="AO14777" s="376"/>
    </row>
    <row r="14778" spans="1:41" x14ac:dyDescent="0.25">
      <c r="A14778" s="44" t="s">
        <v>18237</v>
      </c>
      <c r="B14778" s="44" t="s">
        <v>5321</v>
      </c>
      <c r="C14778" s="45">
        <v>26010401</v>
      </c>
      <c r="D14778" s="45" t="s">
        <v>11363</v>
      </c>
      <c r="E14778" s="45" t="s">
        <v>17459</v>
      </c>
      <c r="AO14778" s="376"/>
    </row>
    <row r="14779" spans="1:41" x14ac:dyDescent="0.25">
      <c r="A14779" s="44" t="s">
        <v>18237</v>
      </c>
      <c r="B14779" s="44" t="s">
        <v>3176</v>
      </c>
      <c r="C14779" s="45">
        <v>26010402</v>
      </c>
      <c r="D14779" s="45" t="s">
        <v>11363</v>
      </c>
      <c r="E14779" s="45" t="s">
        <v>17459</v>
      </c>
      <c r="AO14779" s="376"/>
    </row>
    <row r="14780" spans="1:41" x14ac:dyDescent="0.25">
      <c r="A14780" s="44" t="s">
        <v>15927</v>
      </c>
      <c r="B14780" s="44" t="s">
        <v>3474</v>
      </c>
      <c r="C14780" s="45">
        <v>250503</v>
      </c>
      <c r="D14780" s="45" t="s">
        <v>11363</v>
      </c>
      <c r="E14780" s="45" t="s">
        <v>15608</v>
      </c>
      <c r="AO14780" s="376"/>
    </row>
    <row r="14781" spans="1:41" x14ac:dyDescent="0.25">
      <c r="A14781" s="44" t="s">
        <v>11993</v>
      </c>
      <c r="B14781" s="44" t="s">
        <v>17605</v>
      </c>
      <c r="C14781" s="45">
        <v>240901</v>
      </c>
      <c r="D14781" s="45" t="s">
        <v>11363</v>
      </c>
      <c r="E14781" s="45" t="s">
        <v>4826</v>
      </c>
      <c r="AO14781" s="376"/>
    </row>
    <row r="14782" spans="1:41" x14ac:dyDescent="0.3">
      <c r="A14782" s="333" t="s">
        <v>816</v>
      </c>
      <c r="B14782" s="333" t="s">
        <v>1161</v>
      </c>
      <c r="C14782" s="125" t="s">
        <v>10225</v>
      </c>
      <c r="D14782" s="32" t="s">
        <v>20309</v>
      </c>
      <c r="E14782" s="125" t="s">
        <v>2593</v>
      </c>
      <c r="F14782" s="125" t="s">
        <v>1189</v>
      </c>
      <c r="G14782" s="125" t="s">
        <v>1190</v>
      </c>
      <c r="AO14782" s="376"/>
    </row>
    <row r="14783" spans="1:41" x14ac:dyDescent="0.25">
      <c r="A14783" s="44" t="s">
        <v>816</v>
      </c>
      <c r="B14783" s="44" t="s">
        <v>2350</v>
      </c>
      <c r="C14783" s="45">
        <v>230105</v>
      </c>
      <c r="D14783" s="45" t="s">
        <v>11363</v>
      </c>
      <c r="E14783" s="45" t="s">
        <v>5265</v>
      </c>
      <c r="AO14783" s="376"/>
    </row>
    <row r="14784" spans="1:41" x14ac:dyDescent="0.25">
      <c r="A14784" s="44" t="s">
        <v>816</v>
      </c>
      <c r="B14784" s="44" t="s">
        <v>3043</v>
      </c>
      <c r="C14784" s="45">
        <v>230901</v>
      </c>
      <c r="D14784" s="45" t="s">
        <v>11363</v>
      </c>
      <c r="E14784" s="45" t="s">
        <v>7871</v>
      </c>
      <c r="AO14784" s="376"/>
    </row>
    <row r="14785" spans="1:41" x14ac:dyDescent="0.25">
      <c r="A14785" s="44" t="s">
        <v>12420</v>
      </c>
      <c r="B14785" s="44" t="s">
        <v>12097</v>
      </c>
      <c r="C14785" s="45">
        <v>28.24</v>
      </c>
      <c r="D14785" s="45" t="s">
        <v>12549</v>
      </c>
      <c r="E14785" s="46">
        <v>47299</v>
      </c>
      <c r="F14785" s="45"/>
      <c r="G14785" s="93"/>
      <c r="H14785" s="93"/>
      <c r="I14785" s="99"/>
      <c r="J14785" s="99"/>
      <c r="K14785" s="99"/>
      <c r="L14785" s="99"/>
      <c r="M14785" s="99"/>
      <c r="N14785" s="99"/>
      <c r="O14785" s="99"/>
      <c r="P14785" s="99"/>
      <c r="Q14785" s="99"/>
      <c r="R14785" s="99"/>
      <c r="S14785" s="99"/>
      <c r="T14785" s="99"/>
      <c r="U14785" s="99"/>
      <c r="V14785" s="99"/>
      <c r="W14785" s="99"/>
      <c r="X14785" s="99"/>
      <c r="Y14785" s="99"/>
      <c r="Z14785" s="99"/>
      <c r="AA14785" s="99"/>
      <c r="AB14785" s="99"/>
      <c r="AC14785" s="99"/>
      <c r="AD14785" s="99"/>
      <c r="AE14785" s="99"/>
      <c r="AF14785" s="99"/>
      <c r="AG14785" s="99"/>
      <c r="AH14785" s="31"/>
      <c r="AI14785" s="31"/>
      <c r="AJ14785" s="31"/>
      <c r="AK14785" s="31"/>
      <c r="AL14785" s="31"/>
      <c r="AO14785" s="376"/>
    </row>
    <row r="14786" spans="1:41" x14ac:dyDescent="0.25">
      <c r="A14786" s="44" t="s">
        <v>2346</v>
      </c>
      <c r="B14786" s="44" t="s">
        <v>2350</v>
      </c>
      <c r="C14786" s="45">
        <v>230105</v>
      </c>
      <c r="D14786" s="45" t="s">
        <v>11363</v>
      </c>
      <c r="E14786" s="45" t="s">
        <v>5265</v>
      </c>
      <c r="AO14786" s="376"/>
    </row>
    <row r="14787" spans="1:41" x14ac:dyDescent="0.25">
      <c r="A14787" s="44" t="s">
        <v>2346</v>
      </c>
      <c r="B14787" s="44" t="s">
        <v>10350</v>
      </c>
      <c r="C14787" s="45">
        <v>24020301</v>
      </c>
      <c r="D14787" s="45" t="s">
        <v>11363</v>
      </c>
      <c r="E14787" s="45" t="s">
        <v>5131</v>
      </c>
      <c r="AO14787" s="376"/>
    </row>
    <row r="14788" spans="1:41" x14ac:dyDescent="0.25">
      <c r="A14788" s="44" t="s">
        <v>2346</v>
      </c>
      <c r="B14788" s="44" t="s">
        <v>11258</v>
      </c>
      <c r="C14788" s="45">
        <v>240801</v>
      </c>
      <c r="D14788" s="45" t="s">
        <v>11363</v>
      </c>
      <c r="E14788" s="45" t="s">
        <v>4966</v>
      </c>
      <c r="AO14788" s="376"/>
    </row>
    <row r="14789" spans="1:41" x14ac:dyDescent="0.25">
      <c r="A14789" s="44" t="s">
        <v>2346</v>
      </c>
      <c r="B14789" s="44" t="s">
        <v>17463</v>
      </c>
      <c r="C14789" s="45">
        <v>260202</v>
      </c>
      <c r="D14789" s="45" t="s">
        <v>11363</v>
      </c>
      <c r="E14789" s="45" t="s">
        <v>9238</v>
      </c>
      <c r="AO14789" s="376"/>
    </row>
    <row r="14790" spans="1:41" x14ac:dyDescent="0.25">
      <c r="A14790" s="44" t="s">
        <v>2346</v>
      </c>
      <c r="B14790" s="44" t="s">
        <v>3040</v>
      </c>
      <c r="C14790" s="45">
        <v>260305</v>
      </c>
      <c r="D14790" s="45" t="s">
        <v>11363</v>
      </c>
      <c r="E14790" s="45" t="s">
        <v>9249</v>
      </c>
      <c r="AO14790" s="376"/>
    </row>
    <row r="14791" spans="1:41" x14ac:dyDescent="0.25">
      <c r="A14791" s="44" t="s">
        <v>15928</v>
      </c>
      <c r="B14791" s="44" t="s">
        <v>3474</v>
      </c>
      <c r="C14791" s="45">
        <v>250503</v>
      </c>
      <c r="D14791" s="45" t="s">
        <v>11363</v>
      </c>
      <c r="E14791" s="45" t="s">
        <v>15608</v>
      </c>
      <c r="AO14791" s="376"/>
    </row>
    <row r="14792" spans="1:41" x14ac:dyDescent="0.25">
      <c r="A14792" s="44" t="s">
        <v>9521</v>
      </c>
      <c r="B14792" s="92" t="s">
        <v>9602</v>
      </c>
      <c r="C14792" s="45" t="s">
        <v>9334</v>
      </c>
      <c r="D14792" s="93" t="s">
        <v>9601</v>
      </c>
      <c r="E14792" s="94">
        <v>46568</v>
      </c>
      <c r="F14792" s="93"/>
      <c r="G14792" s="93"/>
      <c r="H14792" s="93"/>
      <c r="I14792" s="99"/>
      <c r="J14792" s="99"/>
      <c r="K14792" s="99"/>
      <c r="L14792" s="99"/>
      <c r="M14792" s="44"/>
      <c r="N14792" s="99"/>
      <c r="O14792" s="99"/>
      <c r="P14792" s="99"/>
      <c r="Q14792" s="99"/>
      <c r="R14792" s="99"/>
      <c r="S14792" s="99"/>
      <c r="T14792" s="99"/>
      <c r="U14792" s="99"/>
      <c r="V14792" s="99"/>
      <c r="W14792" s="99"/>
      <c r="X14792" s="99"/>
      <c r="Y14792" s="99"/>
      <c r="Z14792" s="99"/>
      <c r="AA14792" s="99"/>
      <c r="AB14792" s="99"/>
      <c r="AC14792" s="99"/>
      <c r="AD14792" s="99"/>
      <c r="AE14792" s="99"/>
      <c r="AF14792" s="99"/>
      <c r="AG14792" s="99"/>
      <c r="AH14792" s="31"/>
      <c r="AI14792" s="31"/>
      <c r="AJ14792" s="31"/>
      <c r="AK14792" s="31"/>
      <c r="AL14792" s="31"/>
      <c r="AO14792" s="376"/>
    </row>
    <row r="14793" spans="1:41" x14ac:dyDescent="0.3">
      <c r="A14793" s="333" t="s">
        <v>11509</v>
      </c>
      <c r="B14793" s="333" t="s">
        <v>1163</v>
      </c>
      <c r="C14793" s="125" t="s">
        <v>11367</v>
      </c>
      <c r="D14793" s="32" t="s">
        <v>20309</v>
      </c>
      <c r="E14793" s="125" t="s">
        <v>4826</v>
      </c>
      <c r="F14793" s="125" t="s">
        <v>1189</v>
      </c>
      <c r="G14793" s="125" t="s">
        <v>1190</v>
      </c>
      <c r="AO14793" s="376"/>
    </row>
    <row r="14794" spans="1:41" x14ac:dyDescent="0.25">
      <c r="A14794" s="44" t="s">
        <v>16825</v>
      </c>
      <c r="B14794" s="44" t="s">
        <v>15115</v>
      </c>
      <c r="C14794" s="45" t="s">
        <v>17078</v>
      </c>
      <c r="D14794" s="367" t="s">
        <v>3696</v>
      </c>
      <c r="E14794" s="328">
        <f>DATE(2029,8,5)</f>
        <v>47335</v>
      </c>
      <c r="F14794" s="32"/>
      <c r="G14794" s="32"/>
      <c r="H14794" s="32"/>
      <c r="I14794" s="31"/>
      <c r="J14794" s="31"/>
      <c r="K14794" s="31"/>
      <c r="L14794" s="31"/>
      <c r="M14794" s="31"/>
      <c r="N14794" s="31"/>
      <c r="O14794" s="31"/>
      <c r="P14794" s="31"/>
      <c r="Q14794" s="31"/>
      <c r="R14794" s="31"/>
      <c r="S14794" s="31"/>
      <c r="T14794" s="31"/>
      <c r="U14794" s="31"/>
      <c r="V14794" s="31"/>
      <c r="W14794" s="31"/>
      <c r="X14794" s="31"/>
      <c r="Y14794" s="31"/>
      <c r="Z14794" s="31"/>
      <c r="AA14794" s="31"/>
      <c r="AB14794" s="31"/>
      <c r="AC14794" s="31"/>
      <c r="AD14794" s="31"/>
      <c r="AE14794" s="31"/>
      <c r="AF14794" s="31"/>
      <c r="AG14794" s="31"/>
      <c r="AH14794" s="31"/>
      <c r="AI14794" s="31"/>
      <c r="AJ14794" s="31"/>
      <c r="AK14794" s="31"/>
      <c r="AL14794" s="31"/>
      <c r="AO14794" s="376"/>
    </row>
    <row r="14795" spans="1:41" x14ac:dyDescent="0.3">
      <c r="A14795" s="333" t="s">
        <v>45</v>
      </c>
      <c r="B14795" s="333" t="s">
        <v>11377</v>
      </c>
      <c r="C14795" s="125" t="s">
        <v>11214</v>
      </c>
      <c r="D14795" s="32" t="s">
        <v>20309</v>
      </c>
      <c r="E14795" s="125" t="s">
        <v>4966</v>
      </c>
      <c r="F14795" s="125" t="s">
        <v>1189</v>
      </c>
      <c r="G14795" s="125" t="s">
        <v>1190</v>
      </c>
      <c r="AO14795" s="376"/>
    </row>
    <row r="14796" spans="1:41" x14ac:dyDescent="0.25">
      <c r="A14796" s="57" t="s">
        <v>45</v>
      </c>
      <c r="B14796" s="92" t="s">
        <v>3682</v>
      </c>
      <c r="C14796" s="93" t="s">
        <v>19106</v>
      </c>
      <c r="D14796" s="93" t="s">
        <v>3681</v>
      </c>
      <c r="E14796" s="94">
        <v>48029</v>
      </c>
      <c r="F14796" s="93"/>
      <c r="G14796" s="93"/>
      <c r="H14796" s="93"/>
      <c r="I14796" s="99"/>
      <c r="J14796" s="99"/>
      <c r="K14796" s="99"/>
      <c r="L14796" s="44"/>
      <c r="M14796" s="44"/>
      <c r="N14796" s="99"/>
      <c r="O14796" s="99"/>
      <c r="P14796" s="99"/>
      <c r="Q14796" s="99"/>
      <c r="R14796" s="99"/>
      <c r="S14796" s="99"/>
      <c r="T14796" s="99"/>
      <c r="U14796" s="99"/>
      <c r="V14796" s="99"/>
      <c r="W14796" s="99"/>
      <c r="X14796" s="99"/>
      <c r="Y14796" s="99"/>
      <c r="Z14796" s="99"/>
      <c r="AA14796" s="99"/>
      <c r="AB14796" s="99"/>
      <c r="AC14796" s="99"/>
      <c r="AD14796" s="99"/>
      <c r="AE14796" s="99"/>
      <c r="AF14796" s="99"/>
      <c r="AG14796" s="99"/>
      <c r="AH14796" s="31"/>
      <c r="AI14796" s="31"/>
      <c r="AJ14796" s="31"/>
      <c r="AK14796" s="31"/>
      <c r="AL14796" s="31"/>
      <c r="AO14796" s="376"/>
    </row>
    <row r="14797" spans="1:41" x14ac:dyDescent="0.25">
      <c r="A14797" s="44" t="s">
        <v>45</v>
      </c>
      <c r="B14797" s="44" t="s">
        <v>21359</v>
      </c>
      <c r="C14797" s="45" t="s">
        <v>9701</v>
      </c>
      <c r="D14797" s="45" t="s">
        <v>21447</v>
      </c>
      <c r="E14797" s="46">
        <v>46752</v>
      </c>
      <c r="AO14797" s="376"/>
    </row>
    <row r="14798" spans="1:41" x14ac:dyDescent="0.25">
      <c r="A14798" s="102" t="s">
        <v>3349</v>
      </c>
      <c r="B14798" s="92" t="s">
        <v>13051</v>
      </c>
      <c r="C14798" s="93" t="s">
        <v>13052</v>
      </c>
      <c r="D14798" s="93" t="s">
        <v>1201</v>
      </c>
      <c r="E14798" s="94">
        <v>47223</v>
      </c>
      <c r="F14798" s="93"/>
      <c r="G14798" s="93"/>
      <c r="H14798" s="93"/>
      <c r="I14798" s="99"/>
      <c r="J14798" s="99"/>
      <c r="K14798" s="99"/>
      <c r="L14798" s="99"/>
      <c r="M14798" s="99"/>
      <c r="N14798" s="99"/>
      <c r="O14798" s="99"/>
      <c r="P14798" s="99"/>
      <c r="Q14798" s="99"/>
      <c r="R14798" s="99"/>
      <c r="S14798" s="99"/>
      <c r="T14798" s="99"/>
      <c r="U14798" s="99"/>
      <c r="V14798" s="99"/>
      <c r="W14798" s="99"/>
      <c r="X14798" s="99"/>
      <c r="Y14798" s="99"/>
      <c r="Z14798" s="99"/>
      <c r="AA14798" s="99"/>
      <c r="AB14798" s="99"/>
      <c r="AC14798" s="99"/>
      <c r="AD14798" s="99"/>
      <c r="AE14798" s="99"/>
      <c r="AF14798" s="99"/>
      <c r="AG14798" s="99"/>
      <c r="AH14798" s="31"/>
      <c r="AI14798" s="31"/>
      <c r="AJ14798" s="31"/>
      <c r="AK14798" s="31"/>
      <c r="AL14798" s="31"/>
      <c r="AO14798" s="376"/>
    </row>
    <row r="14799" spans="1:41" x14ac:dyDescent="0.25">
      <c r="A14799" s="44" t="s">
        <v>4295</v>
      </c>
      <c r="B14799" s="44" t="s">
        <v>6877</v>
      </c>
      <c r="C14799" s="45" t="s">
        <v>6910</v>
      </c>
      <c r="D14799" s="32" t="s">
        <v>5559</v>
      </c>
      <c r="E14799" s="45" t="s">
        <v>20846</v>
      </c>
      <c r="F14799" s="32"/>
      <c r="G14799" s="32"/>
      <c r="H14799" s="32"/>
      <c r="I14799" s="31"/>
      <c r="J14799" s="31"/>
      <c r="K14799" s="31"/>
      <c r="L14799" s="31"/>
      <c r="M14799" s="31"/>
      <c r="N14799" s="31"/>
      <c r="O14799" s="31"/>
      <c r="P14799" s="31"/>
      <c r="Q14799" s="31"/>
      <c r="R14799" s="31"/>
      <c r="S14799" s="31"/>
      <c r="T14799" s="31"/>
      <c r="U14799" s="31"/>
      <c r="V14799" s="31"/>
      <c r="W14799" s="31"/>
      <c r="X14799" s="31"/>
      <c r="Y14799" s="31"/>
      <c r="Z14799" s="31"/>
      <c r="AA14799" s="31"/>
      <c r="AB14799" s="31"/>
      <c r="AC14799" s="31"/>
      <c r="AD14799" s="31"/>
      <c r="AE14799" s="31"/>
      <c r="AF14799" s="31"/>
      <c r="AG14799" s="31"/>
      <c r="AH14799" s="31"/>
      <c r="AI14799" s="31"/>
      <c r="AJ14799" s="31"/>
      <c r="AK14799" s="31"/>
      <c r="AL14799" s="31"/>
      <c r="AO14799" s="376"/>
    </row>
    <row r="14800" spans="1:41" x14ac:dyDescent="0.25">
      <c r="A14800" s="44" t="s">
        <v>4295</v>
      </c>
      <c r="B14800" s="44" t="s">
        <v>2350</v>
      </c>
      <c r="C14800" s="45">
        <v>230105</v>
      </c>
      <c r="D14800" s="45" t="s">
        <v>11363</v>
      </c>
      <c r="E14800" s="45" t="s">
        <v>5265</v>
      </c>
      <c r="AO14800" s="376"/>
    </row>
    <row r="14801" spans="1:41" x14ac:dyDescent="0.25">
      <c r="A14801" s="44" t="s">
        <v>4295</v>
      </c>
      <c r="B14801" s="44" t="s">
        <v>935</v>
      </c>
      <c r="C14801" s="45">
        <v>230805</v>
      </c>
      <c r="D14801" s="45" t="s">
        <v>11363</v>
      </c>
      <c r="E14801" s="45" t="s">
        <v>4151</v>
      </c>
      <c r="AO14801" s="376"/>
    </row>
    <row r="14802" spans="1:41" x14ac:dyDescent="0.25">
      <c r="A14802" s="44" t="s">
        <v>4295</v>
      </c>
      <c r="B14802" s="44" t="s">
        <v>5134</v>
      </c>
      <c r="C14802" s="45">
        <v>250802</v>
      </c>
      <c r="D14802" s="45" t="s">
        <v>11363</v>
      </c>
      <c r="E14802" s="45" t="s">
        <v>9880</v>
      </c>
      <c r="AO14802" s="376"/>
    </row>
    <row r="14803" spans="1:41" x14ac:dyDescent="0.25">
      <c r="A14803" s="44" t="s">
        <v>4295</v>
      </c>
      <c r="B14803" s="44" t="s">
        <v>931</v>
      </c>
      <c r="C14803" s="45">
        <v>260101</v>
      </c>
      <c r="D14803" s="45" t="s">
        <v>11363</v>
      </c>
      <c r="E14803" s="45" t="s">
        <v>8292</v>
      </c>
      <c r="AO14803" s="376"/>
    </row>
    <row r="14804" spans="1:41" x14ac:dyDescent="0.25">
      <c r="A14804" s="86" t="s">
        <v>4062</v>
      </c>
      <c r="B14804" s="44" t="s">
        <v>16074</v>
      </c>
      <c r="C14804" s="45">
        <v>8.26</v>
      </c>
      <c r="D14804" s="45" t="s">
        <v>12549</v>
      </c>
      <c r="E14804" s="46">
        <v>47787</v>
      </c>
      <c r="F14804" s="45"/>
      <c r="G14804" s="93"/>
      <c r="H14804" s="93"/>
      <c r="I14804" s="99"/>
      <c r="J14804" s="99"/>
      <c r="K14804" s="99"/>
      <c r="L14804" s="99"/>
      <c r="M14804" s="99"/>
      <c r="N14804" s="99"/>
      <c r="O14804" s="99"/>
      <c r="P14804" s="99"/>
      <c r="Q14804" s="99"/>
      <c r="R14804" s="99"/>
      <c r="S14804" s="99"/>
      <c r="T14804" s="99"/>
      <c r="U14804" s="99"/>
      <c r="V14804" s="99"/>
      <c r="W14804" s="99"/>
      <c r="X14804" s="99"/>
      <c r="Y14804" s="99"/>
      <c r="Z14804" s="99"/>
      <c r="AA14804" s="99"/>
      <c r="AB14804" s="99"/>
      <c r="AC14804" s="99"/>
      <c r="AD14804" s="99"/>
      <c r="AE14804" s="99"/>
      <c r="AF14804" s="99"/>
      <c r="AG14804" s="99"/>
      <c r="AH14804" s="31"/>
      <c r="AI14804" s="31"/>
      <c r="AJ14804" s="31"/>
      <c r="AK14804" s="31"/>
      <c r="AL14804" s="31"/>
      <c r="AO14804" s="376"/>
    </row>
    <row r="14805" spans="1:41" x14ac:dyDescent="0.25">
      <c r="A14805" s="44" t="s">
        <v>4062</v>
      </c>
      <c r="B14805" s="44" t="s">
        <v>12111</v>
      </c>
      <c r="C14805" s="45">
        <v>13.24</v>
      </c>
      <c r="D14805" s="45" t="s">
        <v>12549</v>
      </c>
      <c r="E14805" s="46">
        <v>47299</v>
      </c>
      <c r="F14805" s="45"/>
      <c r="G14805" s="93"/>
      <c r="H14805" s="93"/>
      <c r="I14805" s="99"/>
      <c r="J14805" s="99"/>
      <c r="K14805" s="99"/>
      <c r="L14805" s="99"/>
      <c r="M14805" s="99"/>
      <c r="N14805" s="99"/>
      <c r="O14805" s="99"/>
      <c r="P14805" s="99"/>
      <c r="Q14805" s="99"/>
      <c r="R14805" s="99"/>
      <c r="S14805" s="99"/>
      <c r="T14805" s="99"/>
      <c r="U14805" s="99"/>
      <c r="V14805" s="99"/>
      <c r="W14805" s="99"/>
      <c r="X14805" s="99"/>
      <c r="Y14805" s="99"/>
      <c r="Z14805" s="99"/>
      <c r="AA14805" s="99"/>
      <c r="AB14805" s="99"/>
      <c r="AC14805" s="99"/>
      <c r="AD14805" s="99"/>
      <c r="AE14805" s="99"/>
      <c r="AF14805" s="99"/>
      <c r="AG14805" s="99"/>
      <c r="AH14805" s="31"/>
      <c r="AI14805" s="31"/>
      <c r="AJ14805" s="31"/>
      <c r="AK14805" s="31"/>
      <c r="AL14805" s="31"/>
      <c r="AO14805" s="376"/>
    </row>
    <row r="14806" spans="1:41" x14ac:dyDescent="0.25">
      <c r="A14806" s="44" t="s">
        <v>4062</v>
      </c>
      <c r="B14806" s="44" t="s">
        <v>4849</v>
      </c>
      <c r="C14806" s="45" t="s">
        <v>14577</v>
      </c>
      <c r="D14806" s="46" t="s">
        <v>21328</v>
      </c>
      <c r="E14806" s="46">
        <v>46615</v>
      </c>
      <c r="AO14806" s="376"/>
    </row>
    <row r="14807" spans="1:41" x14ac:dyDescent="0.25">
      <c r="A14807" s="44" t="s">
        <v>4062</v>
      </c>
      <c r="B14807" s="44" t="s">
        <v>4849</v>
      </c>
      <c r="C14807" s="45" t="s">
        <v>14577</v>
      </c>
      <c r="D14807" s="46" t="s">
        <v>21328</v>
      </c>
      <c r="E14807" s="46">
        <v>46615</v>
      </c>
      <c r="AO14807" s="376"/>
    </row>
    <row r="14808" spans="1:41" x14ac:dyDescent="0.25">
      <c r="A14808" s="44" t="s">
        <v>4062</v>
      </c>
      <c r="B14808" s="44" t="s">
        <v>4849</v>
      </c>
      <c r="C14808" s="45" t="s">
        <v>14577</v>
      </c>
      <c r="D14808" s="46" t="s">
        <v>21328</v>
      </c>
      <c r="E14808" s="46">
        <v>46615</v>
      </c>
      <c r="AO14808" s="376"/>
    </row>
    <row r="14809" spans="1:41" x14ac:dyDescent="0.25">
      <c r="A14809" s="44" t="s">
        <v>4062</v>
      </c>
      <c r="B14809" s="44" t="s">
        <v>4849</v>
      </c>
      <c r="C14809" s="45" t="s">
        <v>14577</v>
      </c>
      <c r="D14809" s="46" t="s">
        <v>21328</v>
      </c>
      <c r="E14809" s="46">
        <v>46615</v>
      </c>
      <c r="AO14809" s="376"/>
    </row>
    <row r="14810" spans="1:41" x14ac:dyDescent="0.25">
      <c r="A14810" s="44" t="s">
        <v>4062</v>
      </c>
      <c r="B14810" s="44" t="s">
        <v>1891</v>
      </c>
      <c r="C14810" s="45" t="s">
        <v>9970</v>
      </c>
      <c r="D14810" s="46" t="s">
        <v>21328</v>
      </c>
      <c r="E14810" s="46">
        <v>46558</v>
      </c>
      <c r="AO14810" s="376"/>
    </row>
    <row r="14811" spans="1:41" x14ac:dyDescent="0.25">
      <c r="A14811" s="44" t="s">
        <v>4062</v>
      </c>
      <c r="B14811" s="44" t="s">
        <v>1891</v>
      </c>
      <c r="C14811" s="45" t="s">
        <v>9970</v>
      </c>
      <c r="D14811" s="46" t="s">
        <v>21328</v>
      </c>
      <c r="E14811" s="46">
        <v>46558</v>
      </c>
      <c r="AO14811" s="376"/>
    </row>
    <row r="14812" spans="1:41" x14ac:dyDescent="0.25">
      <c r="A14812" s="44" t="s">
        <v>4062</v>
      </c>
      <c r="B14812" s="44" t="s">
        <v>1891</v>
      </c>
      <c r="C14812" s="45" t="s">
        <v>9970</v>
      </c>
      <c r="D14812" s="46" t="s">
        <v>21328</v>
      </c>
      <c r="E14812" s="46">
        <v>46558</v>
      </c>
      <c r="AO14812" s="376"/>
    </row>
    <row r="14813" spans="1:41" x14ac:dyDescent="0.25">
      <c r="A14813" s="91" t="s">
        <v>4062</v>
      </c>
      <c r="B14813" s="92" t="s">
        <v>19284</v>
      </c>
      <c r="C14813" s="93" t="s">
        <v>19285</v>
      </c>
      <c r="D14813" s="93" t="s">
        <v>1201</v>
      </c>
      <c r="E14813" s="94">
        <v>46582</v>
      </c>
      <c r="F14813" s="93"/>
      <c r="G14813" s="93"/>
      <c r="H14813" s="93"/>
      <c r="I14813" s="99"/>
      <c r="J14813" s="99"/>
      <c r="K14813" s="99"/>
      <c r="L14813" s="99"/>
      <c r="M14813" s="99"/>
      <c r="N14813" s="99"/>
      <c r="O14813" s="99"/>
      <c r="P14813" s="99"/>
      <c r="Q14813" s="99"/>
      <c r="R14813" s="99"/>
      <c r="S14813" s="99"/>
      <c r="T14813" s="99"/>
      <c r="U14813" s="99"/>
      <c r="V14813" s="99"/>
      <c r="W14813" s="99"/>
      <c r="X14813" s="99"/>
      <c r="Y14813" s="99"/>
      <c r="Z14813" s="99"/>
      <c r="AA14813" s="99"/>
      <c r="AB14813" s="99"/>
      <c r="AC14813" s="99"/>
      <c r="AD14813" s="99"/>
      <c r="AE14813" s="99"/>
      <c r="AF14813" s="99"/>
      <c r="AG14813" s="99"/>
      <c r="AH14813" s="31"/>
      <c r="AI14813" s="31"/>
      <c r="AJ14813" s="31"/>
      <c r="AK14813" s="31"/>
      <c r="AL14813" s="31"/>
      <c r="AO14813" s="376"/>
    </row>
    <row r="14814" spans="1:41" x14ac:dyDescent="0.25">
      <c r="A14814" s="44" t="s">
        <v>8939</v>
      </c>
      <c r="B14814" s="44" t="s">
        <v>14725</v>
      </c>
      <c r="C14814" s="45" t="s">
        <v>5113</v>
      </c>
      <c r="D14814" s="367" t="s">
        <v>3696</v>
      </c>
      <c r="E14814" s="328">
        <f>DATE(2026,12,20)</f>
        <v>46376</v>
      </c>
      <c r="F14814" s="32"/>
      <c r="G14814" s="32"/>
      <c r="H14814" s="32"/>
      <c r="I14814" s="31"/>
      <c r="J14814" s="31"/>
      <c r="K14814" s="31"/>
      <c r="L14814" s="31"/>
      <c r="M14814" s="31"/>
      <c r="N14814" s="31"/>
      <c r="O14814" s="31"/>
      <c r="P14814" s="31"/>
      <c r="Q14814" s="31"/>
      <c r="R14814" s="31"/>
      <c r="S14814" s="31"/>
      <c r="T14814" s="31"/>
      <c r="U14814" s="31"/>
      <c r="V14814" s="31"/>
      <c r="W14814" s="31"/>
      <c r="X14814" s="31"/>
      <c r="Y14814" s="31"/>
      <c r="Z14814" s="31"/>
      <c r="AA14814" s="31"/>
      <c r="AB14814" s="31"/>
      <c r="AC14814" s="31"/>
      <c r="AD14814" s="31"/>
      <c r="AE14814" s="31"/>
      <c r="AF14814" s="31"/>
      <c r="AG14814" s="31"/>
      <c r="AH14814" s="31"/>
      <c r="AI14814" s="31"/>
      <c r="AJ14814" s="31"/>
      <c r="AK14814" s="31"/>
      <c r="AL14814" s="31"/>
      <c r="AO14814" s="376"/>
    </row>
    <row r="14815" spans="1:41" x14ac:dyDescent="0.25">
      <c r="A14815" s="44" t="s">
        <v>15929</v>
      </c>
      <c r="B14815" s="44" t="s">
        <v>2350</v>
      </c>
      <c r="C14815" s="45">
        <v>250106</v>
      </c>
      <c r="D14815" s="45" t="s">
        <v>11363</v>
      </c>
      <c r="E14815" s="45" t="s">
        <v>11887</v>
      </c>
      <c r="AO14815" s="376"/>
    </row>
    <row r="14816" spans="1:41" x14ac:dyDescent="0.25">
      <c r="A14816" s="44" t="s">
        <v>13114</v>
      </c>
      <c r="B14816" s="44" t="s">
        <v>21434</v>
      </c>
      <c r="C14816" s="45" t="s">
        <v>13058</v>
      </c>
      <c r="D14816" s="45" t="s">
        <v>21447</v>
      </c>
      <c r="E14816" s="46">
        <v>46418</v>
      </c>
      <c r="AO14816" s="376"/>
    </row>
    <row r="14817" spans="1:41" x14ac:dyDescent="0.25">
      <c r="A14817" s="44" t="s">
        <v>21853</v>
      </c>
      <c r="B14817" s="44" t="s">
        <v>936</v>
      </c>
      <c r="C14817" s="45">
        <v>260703</v>
      </c>
      <c r="D14817" s="45" t="s">
        <v>11363</v>
      </c>
      <c r="E14817" s="45" t="s">
        <v>11150</v>
      </c>
      <c r="AO14817" s="376"/>
    </row>
    <row r="14818" spans="1:41" x14ac:dyDescent="0.3">
      <c r="A14818" s="333" t="s">
        <v>11087</v>
      </c>
      <c r="B14818" s="333" t="s">
        <v>3456</v>
      </c>
      <c r="C14818" s="125" t="s">
        <v>10963</v>
      </c>
      <c r="D14818" s="32" t="s">
        <v>20309</v>
      </c>
      <c r="E14818" s="125" t="s">
        <v>2593</v>
      </c>
      <c r="F14818" s="125" t="s">
        <v>1189</v>
      </c>
      <c r="G14818" s="125" t="s">
        <v>1190</v>
      </c>
      <c r="AO14818" s="376"/>
    </row>
    <row r="14819" spans="1:41" x14ac:dyDescent="0.25">
      <c r="A14819" s="44" t="s">
        <v>3546</v>
      </c>
      <c r="B14819" s="44" t="s">
        <v>930</v>
      </c>
      <c r="C14819" s="45">
        <v>240803</v>
      </c>
      <c r="D14819" s="45" t="s">
        <v>11363</v>
      </c>
      <c r="E14819" s="45" t="s">
        <v>4966</v>
      </c>
      <c r="AO14819" s="376"/>
    </row>
    <row r="14820" spans="1:41" x14ac:dyDescent="0.25">
      <c r="A14820" s="44" t="s">
        <v>3546</v>
      </c>
      <c r="B14820" s="44" t="s">
        <v>11956</v>
      </c>
      <c r="C14820" s="45">
        <v>24090701</v>
      </c>
      <c r="D14820" s="45" t="s">
        <v>11363</v>
      </c>
      <c r="E14820" s="45" t="s">
        <v>4826</v>
      </c>
      <c r="AO14820" s="376"/>
    </row>
    <row r="14821" spans="1:41" x14ac:dyDescent="0.25">
      <c r="A14821" s="44" t="s">
        <v>3546</v>
      </c>
      <c r="B14821" s="44" t="s">
        <v>4243</v>
      </c>
      <c r="C14821" s="45">
        <v>24090702</v>
      </c>
      <c r="D14821" s="45" t="s">
        <v>11363</v>
      </c>
      <c r="E14821" s="45" t="s">
        <v>4826</v>
      </c>
      <c r="AO14821" s="376"/>
    </row>
    <row r="14822" spans="1:41" x14ac:dyDescent="0.25">
      <c r="A14822" s="44" t="s">
        <v>3546</v>
      </c>
      <c r="B14822" s="44" t="s">
        <v>6608</v>
      </c>
      <c r="C14822" s="45">
        <v>260203</v>
      </c>
      <c r="D14822" s="45" t="s">
        <v>11363</v>
      </c>
      <c r="E14822" s="45" t="s">
        <v>9238</v>
      </c>
      <c r="AO14822" s="376"/>
    </row>
    <row r="14823" spans="1:41" x14ac:dyDescent="0.25">
      <c r="A14823" s="44" t="s">
        <v>3546</v>
      </c>
      <c r="B14823" s="44" t="s">
        <v>17465</v>
      </c>
      <c r="C14823" s="45">
        <v>26020101</v>
      </c>
      <c r="D14823" s="45" t="s">
        <v>11363</v>
      </c>
      <c r="E14823" s="45" t="s">
        <v>9238</v>
      </c>
      <c r="AO14823" s="376"/>
    </row>
    <row r="14824" spans="1:41" x14ac:dyDescent="0.25">
      <c r="A14824" s="44" t="s">
        <v>3546</v>
      </c>
      <c r="B14824" s="44" t="s">
        <v>6609</v>
      </c>
      <c r="C14824" s="45">
        <v>26020102</v>
      </c>
      <c r="D14824" s="45" t="s">
        <v>11363</v>
      </c>
      <c r="E14824" s="45" t="s">
        <v>9238</v>
      </c>
      <c r="AO14824" s="376"/>
    </row>
    <row r="14825" spans="1:41" x14ac:dyDescent="0.25">
      <c r="A14825" s="44" t="s">
        <v>3546</v>
      </c>
      <c r="B14825" s="44" t="s">
        <v>5321</v>
      </c>
      <c r="C14825" s="45">
        <v>26010401</v>
      </c>
      <c r="D14825" s="45" t="s">
        <v>11363</v>
      </c>
      <c r="E14825" s="45" t="s">
        <v>17459</v>
      </c>
      <c r="AO14825" s="376"/>
    </row>
    <row r="14826" spans="1:41" x14ac:dyDescent="0.25">
      <c r="A14826" s="44" t="s">
        <v>3546</v>
      </c>
      <c r="B14826" s="44" t="s">
        <v>3176</v>
      </c>
      <c r="C14826" s="45">
        <v>26010402</v>
      </c>
      <c r="D14826" s="45" t="s">
        <v>11363</v>
      </c>
      <c r="E14826" s="45" t="s">
        <v>17459</v>
      </c>
      <c r="AO14826" s="376"/>
    </row>
    <row r="14827" spans="1:41" x14ac:dyDescent="0.25">
      <c r="A14827" s="44" t="s">
        <v>5361</v>
      </c>
      <c r="B14827" s="44" t="s">
        <v>2186</v>
      </c>
      <c r="C14827" s="45">
        <v>25090101</v>
      </c>
      <c r="D14827" s="45" t="s">
        <v>11363</v>
      </c>
      <c r="E14827" s="45" t="s">
        <v>4972</v>
      </c>
      <c r="AO14827" s="376"/>
    </row>
    <row r="14828" spans="1:41" x14ac:dyDescent="0.25">
      <c r="A14828" s="44" t="s">
        <v>5361</v>
      </c>
      <c r="B14828" s="44" t="s">
        <v>3044</v>
      </c>
      <c r="C14828" s="45">
        <v>25090102</v>
      </c>
      <c r="D14828" s="45" t="s">
        <v>11363</v>
      </c>
      <c r="E14828" s="45" t="s">
        <v>4972</v>
      </c>
      <c r="AO14828" s="376"/>
    </row>
    <row r="14829" spans="1:41" x14ac:dyDescent="0.25">
      <c r="A14829" s="44" t="s">
        <v>588</v>
      </c>
      <c r="B14829" s="44" t="s">
        <v>21336</v>
      </c>
      <c r="C14829" s="45" t="s">
        <v>9700</v>
      </c>
      <c r="D14829" s="45" t="s">
        <v>21447</v>
      </c>
      <c r="E14829" s="46">
        <v>46538</v>
      </c>
      <c r="AO14829" s="376"/>
    </row>
    <row r="14830" spans="1:41" x14ac:dyDescent="0.25">
      <c r="A14830" s="44" t="s">
        <v>588</v>
      </c>
      <c r="B14830" s="44" t="s">
        <v>21431</v>
      </c>
      <c r="C14830" s="45" t="s">
        <v>7997</v>
      </c>
      <c r="D14830" s="45" t="s">
        <v>21447</v>
      </c>
      <c r="E14830" s="46">
        <v>46630</v>
      </c>
      <c r="AO14830" s="376"/>
    </row>
    <row r="14831" spans="1:41" x14ac:dyDescent="0.25">
      <c r="A14831" s="44" t="s">
        <v>588</v>
      </c>
      <c r="B14831" s="44" t="s">
        <v>21434</v>
      </c>
      <c r="C14831" s="45" t="s">
        <v>13058</v>
      </c>
      <c r="D14831" s="45" t="s">
        <v>21447</v>
      </c>
      <c r="E14831" s="46">
        <v>46418</v>
      </c>
      <c r="AO14831" s="376"/>
    </row>
    <row r="14832" spans="1:41" x14ac:dyDescent="0.25">
      <c r="A14832" s="44" t="s">
        <v>817</v>
      </c>
      <c r="B14832" s="44" t="s">
        <v>2350</v>
      </c>
      <c r="C14832" s="45">
        <v>230105</v>
      </c>
      <c r="D14832" s="45" t="s">
        <v>11363</v>
      </c>
      <c r="E14832" s="45" t="s">
        <v>5265</v>
      </c>
      <c r="AO14832" s="376"/>
    </row>
    <row r="14833" spans="1:41" x14ac:dyDescent="0.25">
      <c r="A14833" s="44" t="s">
        <v>13683</v>
      </c>
      <c r="B14833" s="44" t="s">
        <v>12153</v>
      </c>
      <c r="C14833" s="45">
        <v>19.25</v>
      </c>
      <c r="D14833" s="45" t="s">
        <v>12549</v>
      </c>
      <c r="E14833" s="46">
        <v>47664</v>
      </c>
      <c r="F14833" s="45"/>
      <c r="G14833" s="93"/>
      <c r="H14833" s="93"/>
      <c r="I14833" s="99"/>
      <c r="J14833" s="99"/>
      <c r="K14833" s="99"/>
      <c r="L14833" s="99"/>
      <c r="M14833" s="99"/>
      <c r="N14833" s="99"/>
      <c r="O14833" s="99"/>
      <c r="P14833" s="99"/>
      <c r="Q14833" s="99"/>
      <c r="R14833" s="99"/>
      <c r="S14833" s="99"/>
      <c r="T14833" s="99"/>
      <c r="U14833" s="99"/>
      <c r="V14833" s="99"/>
      <c r="W14833" s="99"/>
      <c r="X14833" s="99"/>
      <c r="Y14833" s="99"/>
      <c r="Z14833" s="99"/>
      <c r="AA14833" s="99"/>
      <c r="AB14833" s="99"/>
      <c r="AC14833" s="99"/>
      <c r="AD14833" s="99"/>
      <c r="AE14833" s="99"/>
      <c r="AF14833" s="99"/>
      <c r="AG14833" s="99"/>
      <c r="AH14833" s="31"/>
      <c r="AI14833" s="31"/>
      <c r="AJ14833" s="31"/>
      <c r="AK14833" s="31"/>
      <c r="AL14833" s="31"/>
      <c r="AO14833" s="376"/>
    </row>
    <row r="14834" spans="1:41" x14ac:dyDescent="0.25">
      <c r="A14834" s="135" t="s">
        <v>5792</v>
      </c>
      <c r="B14834" s="131" t="s">
        <v>5783</v>
      </c>
      <c r="C14834" s="93" t="s">
        <v>5784</v>
      </c>
      <c r="D14834" s="93" t="s">
        <v>1201</v>
      </c>
      <c r="E14834" s="94">
        <v>46341</v>
      </c>
      <c r="F14834" s="93"/>
      <c r="G14834" s="93"/>
      <c r="H14834" s="93"/>
      <c r="I14834" s="99"/>
      <c r="J14834" s="99"/>
      <c r="K14834" s="99"/>
      <c r="L14834" s="44"/>
      <c r="M14834" s="44"/>
      <c r="N14834" s="99"/>
      <c r="O14834" s="99"/>
      <c r="P14834" s="99"/>
      <c r="Q14834" s="99"/>
      <c r="R14834" s="99"/>
      <c r="S14834" s="99"/>
      <c r="T14834" s="99"/>
      <c r="U14834" s="99"/>
      <c r="V14834" s="99"/>
      <c r="W14834" s="99"/>
      <c r="X14834" s="99"/>
      <c r="Y14834" s="99"/>
      <c r="Z14834" s="99"/>
      <c r="AA14834" s="99"/>
      <c r="AB14834" s="99"/>
      <c r="AC14834" s="99"/>
      <c r="AD14834" s="99"/>
      <c r="AE14834" s="99"/>
      <c r="AF14834" s="99"/>
      <c r="AG14834" s="99"/>
      <c r="AH14834" s="31"/>
      <c r="AI14834" s="31"/>
      <c r="AJ14834" s="31"/>
      <c r="AK14834" s="31"/>
      <c r="AL14834" s="31"/>
      <c r="AO14834" s="376"/>
    </row>
    <row r="14835" spans="1:41" x14ac:dyDescent="0.25">
      <c r="A14835" s="44" t="s">
        <v>5792</v>
      </c>
      <c r="B14835" s="44" t="s">
        <v>928</v>
      </c>
      <c r="C14835" s="45">
        <v>231104</v>
      </c>
      <c r="D14835" s="45" t="s">
        <v>11363</v>
      </c>
      <c r="E14835" s="45" t="s">
        <v>8334</v>
      </c>
      <c r="AO14835" s="376"/>
    </row>
    <row r="14836" spans="1:41" x14ac:dyDescent="0.25">
      <c r="A14836" s="44" t="s">
        <v>5792</v>
      </c>
      <c r="B14836" s="44" t="s">
        <v>3475</v>
      </c>
      <c r="C14836" s="45">
        <v>240301</v>
      </c>
      <c r="D14836" s="45" t="s">
        <v>11363</v>
      </c>
      <c r="E14836" s="45" t="s">
        <v>9249</v>
      </c>
      <c r="AO14836" s="376"/>
    </row>
    <row r="14837" spans="1:41" x14ac:dyDescent="0.25">
      <c r="A14837" s="44" t="s">
        <v>5792</v>
      </c>
      <c r="B14837" s="44" t="s">
        <v>10347</v>
      </c>
      <c r="C14837" s="45">
        <v>240402</v>
      </c>
      <c r="D14837" s="45" t="s">
        <v>11363</v>
      </c>
      <c r="E14837" s="45" t="s">
        <v>5037</v>
      </c>
      <c r="AO14837" s="376"/>
    </row>
    <row r="14838" spans="1:41" x14ac:dyDescent="0.25">
      <c r="A14838" s="44" t="s">
        <v>5792</v>
      </c>
      <c r="B14838" s="44" t="s">
        <v>938</v>
      </c>
      <c r="C14838" s="45">
        <v>260103</v>
      </c>
      <c r="D14838" s="45" t="s">
        <v>11363</v>
      </c>
      <c r="E14838" s="45" t="s">
        <v>8292</v>
      </c>
      <c r="AO14838" s="376"/>
    </row>
    <row r="14839" spans="1:41" x14ac:dyDescent="0.25">
      <c r="A14839" s="91" t="s">
        <v>19245</v>
      </c>
      <c r="B14839" s="92" t="s">
        <v>19284</v>
      </c>
      <c r="C14839" s="93" t="s">
        <v>19285</v>
      </c>
      <c r="D14839" s="93" t="s">
        <v>1201</v>
      </c>
      <c r="E14839" s="94">
        <v>46582</v>
      </c>
      <c r="F14839" s="93"/>
      <c r="G14839" s="93"/>
      <c r="H14839" s="93"/>
      <c r="I14839" s="99"/>
      <c r="J14839" s="99"/>
      <c r="K14839" s="99"/>
      <c r="L14839" s="99"/>
      <c r="M14839" s="99"/>
      <c r="N14839" s="99"/>
      <c r="O14839" s="99"/>
      <c r="P14839" s="99"/>
      <c r="Q14839" s="99"/>
      <c r="R14839" s="99"/>
      <c r="S14839" s="99"/>
      <c r="T14839" s="99"/>
      <c r="U14839" s="99"/>
      <c r="V14839" s="99"/>
      <c r="W14839" s="99"/>
      <c r="X14839" s="99"/>
      <c r="Y14839" s="99"/>
      <c r="Z14839" s="99"/>
      <c r="AA14839" s="99"/>
      <c r="AB14839" s="99"/>
      <c r="AC14839" s="99"/>
      <c r="AD14839" s="99"/>
      <c r="AE14839" s="99"/>
      <c r="AF14839" s="99"/>
      <c r="AG14839" s="99"/>
      <c r="AH14839" s="31"/>
      <c r="AI14839" s="31"/>
      <c r="AJ14839" s="31"/>
      <c r="AK14839" s="31"/>
      <c r="AL14839" s="31"/>
      <c r="AO14839" s="376"/>
    </row>
    <row r="14840" spans="1:41" x14ac:dyDescent="0.25">
      <c r="A14840" s="44" t="s">
        <v>12421</v>
      </c>
      <c r="B14840" s="44" t="s">
        <v>12180</v>
      </c>
      <c r="C14840" s="45">
        <v>15.23</v>
      </c>
      <c r="D14840" s="45" t="s">
        <v>12549</v>
      </c>
      <c r="E14840" s="46">
        <v>46934</v>
      </c>
      <c r="F14840" s="45"/>
      <c r="G14840" s="93"/>
      <c r="H14840" s="93"/>
      <c r="I14840" s="99"/>
      <c r="J14840" s="99"/>
      <c r="K14840" s="99"/>
      <c r="L14840" s="99"/>
      <c r="M14840" s="99"/>
      <c r="N14840" s="99"/>
      <c r="O14840" s="99"/>
      <c r="P14840" s="99"/>
      <c r="Q14840" s="99"/>
      <c r="R14840" s="99"/>
      <c r="S14840" s="99"/>
      <c r="T14840" s="99"/>
      <c r="U14840" s="99"/>
      <c r="V14840" s="99"/>
      <c r="W14840" s="99"/>
      <c r="X14840" s="99"/>
      <c r="Y14840" s="99"/>
      <c r="Z14840" s="99"/>
      <c r="AA14840" s="99"/>
      <c r="AB14840" s="99"/>
      <c r="AC14840" s="99"/>
      <c r="AD14840" s="99"/>
      <c r="AE14840" s="99"/>
      <c r="AF14840" s="99"/>
      <c r="AG14840" s="99"/>
      <c r="AH14840" s="31"/>
      <c r="AI14840" s="31"/>
      <c r="AJ14840" s="31"/>
      <c r="AK14840" s="31"/>
      <c r="AL14840" s="31"/>
      <c r="AO14840" s="376"/>
    </row>
    <row r="14841" spans="1:41" x14ac:dyDescent="0.25">
      <c r="A14841" s="44" t="s">
        <v>12421</v>
      </c>
      <c r="B14841" s="44" t="s">
        <v>12181</v>
      </c>
      <c r="C14841" s="45">
        <v>16.23</v>
      </c>
      <c r="D14841" s="45" t="s">
        <v>12549</v>
      </c>
      <c r="E14841" s="46">
        <v>46934</v>
      </c>
      <c r="F14841" s="45"/>
      <c r="G14841" s="93"/>
      <c r="H14841" s="93"/>
      <c r="I14841" s="99"/>
      <c r="J14841" s="99"/>
      <c r="K14841" s="99"/>
      <c r="L14841" s="99"/>
      <c r="M14841" s="99"/>
      <c r="N14841" s="99"/>
      <c r="O14841" s="99"/>
      <c r="P14841" s="99"/>
      <c r="Q14841" s="99"/>
      <c r="R14841" s="99"/>
      <c r="S14841" s="99"/>
      <c r="T14841" s="99"/>
      <c r="U14841" s="99"/>
      <c r="V14841" s="99"/>
      <c r="W14841" s="99"/>
      <c r="X14841" s="99"/>
      <c r="Y14841" s="99"/>
      <c r="Z14841" s="99"/>
      <c r="AA14841" s="99"/>
      <c r="AB14841" s="99"/>
      <c r="AC14841" s="99"/>
      <c r="AD14841" s="99"/>
      <c r="AE14841" s="99"/>
      <c r="AF14841" s="99"/>
      <c r="AG14841" s="99"/>
      <c r="AH14841" s="31"/>
      <c r="AI14841" s="31"/>
      <c r="AJ14841" s="31"/>
      <c r="AK14841" s="31"/>
      <c r="AL14841" s="31"/>
      <c r="AO14841" s="376"/>
    </row>
    <row r="14842" spans="1:41" x14ac:dyDescent="0.25">
      <c r="A14842" s="44" t="s">
        <v>3003</v>
      </c>
      <c r="B14842" s="44" t="s">
        <v>925</v>
      </c>
      <c r="C14842" s="45">
        <v>250601</v>
      </c>
      <c r="D14842" s="45" t="s">
        <v>11363</v>
      </c>
      <c r="E14842" s="45" t="s">
        <v>15609</v>
      </c>
      <c r="AO14842" s="376"/>
    </row>
    <row r="14843" spans="1:41" x14ac:dyDescent="0.25">
      <c r="A14843" s="44" t="s">
        <v>19424</v>
      </c>
      <c r="B14843" s="319" t="s">
        <v>19528</v>
      </c>
      <c r="C14843" s="318" t="s">
        <v>19804</v>
      </c>
      <c r="D14843" s="93" t="s">
        <v>19934</v>
      </c>
      <c r="E14843" s="320">
        <v>46387</v>
      </c>
      <c r="F14843" s="93"/>
      <c r="G14843" s="93"/>
      <c r="H14843" s="93"/>
      <c r="I14843" s="99"/>
      <c r="J14843" s="99"/>
      <c r="K14843" s="99"/>
      <c r="L14843" s="99"/>
      <c r="M14843" s="99"/>
      <c r="N14843" s="99"/>
      <c r="O14843" s="99"/>
      <c r="P14843" s="99"/>
      <c r="Q14843" s="99"/>
      <c r="R14843" s="99"/>
      <c r="S14843" s="99"/>
      <c r="T14843" s="99"/>
      <c r="U14843" s="99"/>
      <c r="V14843" s="99"/>
      <c r="W14843" s="99"/>
      <c r="X14843" s="99"/>
      <c r="Y14843" s="99"/>
      <c r="Z14843" s="99"/>
      <c r="AA14843" s="99"/>
      <c r="AB14843" s="99"/>
      <c r="AC14843" s="99"/>
      <c r="AD14843" s="99"/>
      <c r="AE14843" s="99"/>
      <c r="AF14843" s="99"/>
      <c r="AG14843" s="99"/>
      <c r="AH14843" s="31"/>
      <c r="AI14843" s="31"/>
      <c r="AJ14843" s="31"/>
      <c r="AK14843" s="31"/>
      <c r="AL14843" s="31"/>
      <c r="AO14843" s="376"/>
    </row>
    <row r="14844" spans="1:41" x14ac:dyDescent="0.25">
      <c r="A14844" s="44" t="s">
        <v>19424</v>
      </c>
      <c r="B14844" s="319" t="s">
        <v>19513</v>
      </c>
      <c r="C14844" s="318" t="s">
        <v>19805</v>
      </c>
      <c r="D14844" s="93" t="s">
        <v>19934</v>
      </c>
      <c r="E14844" s="320">
        <v>46507</v>
      </c>
      <c r="F14844" s="93"/>
      <c r="G14844" s="93"/>
      <c r="H14844" s="93"/>
      <c r="I14844" s="99"/>
      <c r="J14844" s="99"/>
      <c r="K14844" s="99"/>
      <c r="L14844" s="99"/>
      <c r="M14844" s="99"/>
      <c r="N14844" s="99"/>
      <c r="O14844" s="99"/>
      <c r="P14844" s="99"/>
      <c r="Q14844" s="99"/>
      <c r="R14844" s="99"/>
      <c r="S14844" s="99"/>
      <c r="T14844" s="99"/>
      <c r="U14844" s="99"/>
      <c r="V14844" s="99"/>
      <c r="W14844" s="99"/>
      <c r="X14844" s="99"/>
      <c r="Y14844" s="99"/>
      <c r="Z14844" s="99"/>
      <c r="AA14844" s="99"/>
      <c r="AB14844" s="99"/>
      <c r="AC14844" s="99"/>
      <c r="AD14844" s="99"/>
      <c r="AE14844" s="99"/>
      <c r="AF14844" s="99"/>
      <c r="AG14844" s="99"/>
      <c r="AH14844" s="31"/>
      <c r="AI14844" s="31"/>
      <c r="AJ14844" s="31"/>
      <c r="AK14844" s="31"/>
      <c r="AL14844" s="31"/>
      <c r="AO14844" s="376"/>
    </row>
    <row r="14845" spans="1:41" x14ac:dyDescent="0.3">
      <c r="A14845" s="333" t="s">
        <v>11510</v>
      </c>
      <c r="B14845" s="333" t="s">
        <v>11217</v>
      </c>
      <c r="C14845" s="125" t="s">
        <v>11218</v>
      </c>
      <c r="D14845" s="32" t="s">
        <v>20309</v>
      </c>
      <c r="E14845" s="125" t="s">
        <v>4966</v>
      </c>
      <c r="F14845" s="125" t="s">
        <v>1190</v>
      </c>
      <c r="G14845" s="125" t="s">
        <v>1190</v>
      </c>
      <c r="AO14845" s="376"/>
    </row>
    <row r="14846" spans="1:41" x14ac:dyDescent="0.3">
      <c r="A14846" s="333" t="s">
        <v>2903</v>
      </c>
      <c r="B14846" s="333" t="s">
        <v>1167</v>
      </c>
      <c r="C14846" s="125" t="s">
        <v>17236</v>
      </c>
      <c r="D14846" s="32" t="s">
        <v>20309</v>
      </c>
      <c r="E14846" s="125" t="s">
        <v>8292</v>
      </c>
      <c r="F14846" s="125" t="s">
        <v>1189</v>
      </c>
      <c r="G14846" s="125" t="s">
        <v>1190</v>
      </c>
      <c r="AO14846" s="376"/>
    </row>
    <row r="14847" spans="1:41" x14ac:dyDescent="0.25">
      <c r="A14847" s="44" t="s">
        <v>18238</v>
      </c>
      <c r="B14847" s="44" t="s">
        <v>5321</v>
      </c>
      <c r="C14847" s="45">
        <v>26010401</v>
      </c>
      <c r="D14847" s="45" t="s">
        <v>11363</v>
      </c>
      <c r="E14847" s="45" t="s">
        <v>17459</v>
      </c>
      <c r="AO14847" s="376"/>
    </row>
    <row r="14848" spans="1:41" x14ac:dyDescent="0.25">
      <c r="A14848" s="76" t="s">
        <v>8186</v>
      </c>
      <c r="B14848" s="44" t="s">
        <v>16074</v>
      </c>
      <c r="C14848" s="45">
        <v>8.26</v>
      </c>
      <c r="D14848" s="45" t="s">
        <v>12549</v>
      </c>
      <c r="E14848" s="46">
        <v>47787</v>
      </c>
      <c r="F14848" s="45" t="s">
        <v>1335</v>
      </c>
      <c r="G14848" s="93"/>
      <c r="H14848" s="93"/>
      <c r="I14848" s="99"/>
      <c r="J14848" s="99"/>
      <c r="K14848" s="99"/>
      <c r="L14848" s="99"/>
      <c r="M14848" s="99"/>
      <c r="N14848" s="99"/>
      <c r="O14848" s="99"/>
      <c r="P14848" s="99"/>
      <c r="Q14848" s="99"/>
      <c r="R14848" s="99"/>
      <c r="S14848" s="99"/>
      <c r="T14848" s="99"/>
      <c r="U14848" s="99"/>
      <c r="V14848" s="99"/>
      <c r="W14848" s="99"/>
      <c r="X14848" s="99"/>
      <c r="Y14848" s="99"/>
      <c r="Z14848" s="99"/>
      <c r="AA14848" s="99"/>
      <c r="AB14848" s="99"/>
      <c r="AC14848" s="99"/>
      <c r="AD14848" s="99"/>
      <c r="AE14848" s="99"/>
      <c r="AF14848" s="99"/>
      <c r="AG14848" s="99"/>
      <c r="AH14848" s="31"/>
      <c r="AI14848" s="31"/>
      <c r="AJ14848" s="31"/>
      <c r="AK14848" s="31"/>
      <c r="AL14848" s="31"/>
      <c r="AO14848" s="376"/>
    </row>
    <row r="14849" spans="1:41" x14ac:dyDescent="0.25">
      <c r="A14849" s="44" t="s">
        <v>8186</v>
      </c>
      <c r="B14849" s="44" t="s">
        <v>21365</v>
      </c>
      <c r="C14849" s="45" t="s">
        <v>8133</v>
      </c>
      <c r="D14849" s="45" t="s">
        <v>21447</v>
      </c>
      <c r="E14849" s="46">
        <v>46752</v>
      </c>
      <c r="AO14849" s="376"/>
    </row>
    <row r="14850" spans="1:41" x14ac:dyDescent="0.25">
      <c r="A14850" s="44" t="s">
        <v>8186</v>
      </c>
      <c r="B14850" s="44" t="s">
        <v>5134</v>
      </c>
      <c r="C14850" s="45">
        <v>240804</v>
      </c>
      <c r="D14850" s="45" t="s">
        <v>11363</v>
      </c>
      <c r="E14850" s="45" t="s">
        <v>11260</v>
      </c>
      <c r="AO14850" s="376"/>
    </row>
    <row r="14851" spans="1:41" x14ac:dyDescent="0.25">
      <c r="A14851" s="44" t="s">
        <v>18239</v>
      </c>
      <c r="B14851" s="44" t="s">
        <v>947</v>
      </c>
      <c r="C14851" s="45">
        <v>260102</v>
      </c>
      <c r="D14851" s="45" t="s">
        <v>11363</v>
      </c>
      <c r="E14851" s="45" t="s">
        <v>8292</v>
      </c>
      <c r="AO14851" s="376"/>
    </row>
    <row r="14852" spans="1:41" x14ac:dyDescent="0.25">
      <c r="A14852" s="44" t="s">
        <v>18239</v>
      </c>
      <c r="B14852" s="44" t="s">
        <v>5321</v>
      </c>
      <c r="C14852" s="45">
        <v>26010401</v>
      </c>
      <c r="D14852" s="45" t="s">
        <v>11363</v>
      </c>
      <c r="E14852" s="45" t="s">
        <v>17459</v>
      </c>
      <c r="AO14852" s="376"/>
    </row>
    <row r="14853" spans="1:41" x14ac:dyDescent="0.25">
      <c r="A14853" s="44" t="s">
        <v>18239</v>
      </c>
      <c r="B14853" s="44" t="s">
        <v>3176</v>
      </c>
      <c r="C14853" s="45">
        <v>26010402</v>
      </c>
      <c r="D14853" s="45" t="s">
        <v>11363</v>
      </c>
      <c r="E14853" s="45" t="s">
        <v>17459</v>
      </c>
      <c r="AO14853" s="376"/>
    </row>
    <row r="14854" spans="1:41" x14ac:dyDescent="0.25">
      <c r="A14854" s="91" t="s">
        <v>19151</v>
      </c>
      <c r="B14854" s="92" t="s">
        <v>3182</v>
      </c>
      <c r="C14854" s="93" t="s">
        <v>19170</v>
      </c>
      <c r="D14854" s="93" t="s">
        <v>1201</v>
      </c>
      <c r="E14854" s="94">
        <v>46582</v>
      </c>
      <c r="F14854" s="93"/>
      <c r="G14854" s="93"/>
      <c r="H14854" s="93"/>
      <c r="I14854" s="99"/>
      <c r="J14854" s="99"/>
      <c r="K14854" s="99"/>
      <c r="L14854" s="99"/>
      <c r="M14854" s="99"/>
      <c r="N14854" s="99"/>
      <c r="O14854" s="99"/>
      <c r="P14854" s="99"/>
      <c r="Q14854" s="99"/>
      <c r="R14854" s="99"/>
      <c r="S14854" s="99"/>
      <c r="T14854" s="99"/>
      <c r="U14854" s="99"/>
      <c r="V14854" s="99"/>
      <c r="W14854" s="99"/>
      <c r="X14854" s="99"/>
      <c r="Y14854" s="99"/>
      <c r="Z14854" s="99"/>
      <c r="AA14854" s="99"/>
      <c r="AB14854" s="99"/>
      <c r="AC14854" s="99"/>
      <c r="AD14854" s="99"/>
      <c r="AE14854" s="99"/>
      <c r="AF14854" s="99"/>
      <c r="AG14854" s="99"/>
      <c r="AH14854" s="31"/>
      <c r="AI14854" s="31"/>
      <c r="AJ14854" s="31"/>
      <c r="AK14854" s="31"/>
      <c r="AL14854" s="31"/>
      <c r="AO14854" s="376"/>
    </row>
    <row r="14855" spans="1:41" x14ac:dyDescent="0.25">
      <c r="A14855" s="44" t="s">
        <v>818</v>
      </c>
      <c r="B14855" s="44" t="s">
        <v>926</v>
      </c>
      <c r="C14855" s="45">
        <v>24060402</v>
      </c>
      <c r="D14855" s="45" t="s">
        <v>11363</v>
      </c>
      <c r="E14855" s="45" t="s">
        <v>4962</v>
      </c>
      <c r="AO14855" s="376"/>
    </row>
    <row r="14856" spans="1:41" x14ac:dyDescent="0.25">
      <c r="A14856" s="44" t="s">
        <v>18240</v>
      </c>
      <c r="B14856" s="44" t="s">
        <v>17463</v>
      </c>
      <c r="C14856" s="45">
        <v>260202</v>
      </c>
      <c r="D14856" s="45" t="s">
        <v>11363</v>
      </c>
      <c r="E14856" s="45" t="s">
        <v>9238</v>
      </c>
      <c r="AO14856" s="376"/>
    </row>
    <row r="14857" spans="1:41" x14ac:dyDescent="0.25">
      <c r="A14857" s="44" t="s">
        <v>18240</v>
      </c>
      <c r="B14857" s="44" t="s">
        <v>9248</v>
      </c>
      <c r="C14857" s="45">
        <v>260105</v>
      </c>
      <c r="D14857" s="45" t="s">
        <v>11363</v>
      </c>
      <c r="E14857" s="45" t="s">
        <v>17625</v>
      </c>
      <c r="AO14857" s="376"/>
    </row>
    <row r="14858" spans="1:41" x14ac:dyDescent="0.25">
      <c r="A14858" s="44" t="s">
        <v>18240</v>
      </c>
      <c r="B14858" s="44" t="s">
        <v>3040</v>
      </c>
      <c r="C14858" s="45">
        <v>260305</v>
      </c>
      <c r="D14858" s="45" t="s">
        <v>11363</v>
      </c>
      <c r="E14858" s="45" t="s">
        <v>9249</v>
      </c>
      <c r="AO14858" s="376"/>
    </row>
    <row r="14859" spans="1:41" x14ac:dyDescent="0.3">
      <c r="A14859" s="333" t="s">
        <v>18731</v>
      </c>
      <c r="B14859" s="333" t="s">
        <v>2302</v>
      </c>
      <c r="C14859" s="125" t="s">
        <v>18818</v>
      </c>
      <c r="D14859" s="32" t="s">
        <v>20309</v>
      </c>
      <c r="E14859" s="125" t="s">
        <v>8292</v>
      </c>
      <c r="F14859" s="125" t="s">
        <v>1189</v>
      </c>
      <c r="G14859" s="125" t="s">
        <v>1190</v>
      </c>
      <c r="AO14859" s="376"/>
    </row>
    <row r="14860" spans="1:41" x14ac:dyDescent="0.25">
      <c r="A14860" s="44" t="s">
        <v>19425</v>
      </c>
      <c r="B14860" s="319" t="s">
        <v>19520</v>
      </c>
      <c r="C14860" s="318" t="s">
        <v>19806</v>
      </c>
      <c r="D14860" s="93" t="s">
        <v>19934</v>
      </c>
      <c r="E14860" s="320">
        <v>46934</v>
      </c>
      <c r="F14860" s="93"/>
      <c r="G14860" s="93"/>
      <c r="H14860" s="93"/>
      <c r="I14860" s="99"/>
      <c r="J14860" s="99"/>
      <c r="K14860" s="99"/>
      <c r="L14860" s="99"/>
      <c r="M14860" s="99"/>
      <c r="N14860" s="99"/>
      <c r="O14860" s="99"/>
      <c r="P14860" s="99"/>
      <c r="Q14860" s="99"/>
      <c r="R14860" s="99"/>
      <c r="S14860" s="99"/>
      <c r="T14860" s="99"/>
      <c r="U14860" s="99"/>
      <c r="V14860" s="99"/>
      <c r="W14860" s="99"/>
      <c r="X14860" s="99"/>
      <c r="Y14860" s="99"/>
      <c r="Z14860" s="99"/>
      <c r="AA14860" s="99"/>
      <c r="AB14860" s="99"/>
      <c r="AC14860" s="99"/>
      <c r="AD14860" s="99"/>
      <c r="AE14860" s="99"/>
      <c r="AF14860" s="99"/>
      <c r="AG14860" s="99"/>
      <c r="AH14860" s="31"/>
      <c r="AI14860" s="31"/>
      <c r="AJ14860" s="31"/>
      <c r="AK14860" s="31"/>
      <c r="AL14860" s="31"/>
      <c r="AO14860" s="376"/>
    </row>
    <row r="14861" spans="1:41" x14ac:dyDescent="0.25">
      <c r="A14861" s="44" t="s">
        <v>18241</v>
      </c>
      <c r="B14861" s="44" t="s">
        <v>3475</v>
      </c>
      <c r="C14861" s="45">
        <v>260301</v>
      </c>
      <c r="D14861" s="45" t="s">
        <v>11363</v>
      </c>
      <c r="E14861" s="45" t="s">
        <v>17625</v>
      </c>
      <c r="AO14861" s="376"/>
    </row>
    <row r="14862" spans="1:41" x14ac:dyDescent="0.25">
      <c r="A14862" s="44" t="s">
        <v>1093</v>
      </c>
      <c r="B14862" s="44" t="s">
        <v>1543</v>
      </c>
      <c r="C14862" s="45" t="s">
        <v>5035</v>
      </c>
      <c r="D14862" s="93" t="s">
        <v>17443</v>
      </c>
      <c r="E14862" s="45" t="s">
        <v>5131</v>
      </c>
      <c r="F14862" s="93"/>
      <c r="G14862" s="93"/>
      <c r="H14862" s="93"/>
      <c r="I14862" s="99"/>
      <c r="J14862" s="99"/>
      <c r="K14862" s="99"/>
      <c r="L14862" s="99"/>
      <c r="M14862" s="99"/>
      <c r="N14862" s="99"/>
      <c r="O14862" s="99"/>
      <c r="P14862" s="99"/>
      <c r="Q14862" s="99"/>
      <c r="R14862" s="99"/>
      <c r="S14862" s="99"/>
      <c r="T14862" s="99"/>
      <c r="U14862" s="99"/>
      <c r="V14862" s="99"/>
      <c r="W14862" s="99"/>
      <c r="X14862" s="99"/>
      <c r="Y14862" s="99"/>
      <c r="Z14862" s="99"/>
      <c r="AA14862" s="99"/>
      <c r="AB14862" s="99"/>
      <c r="AC14862" s="99"/>
      <c r="AD14862" s="99"/>
      <c r="AE14862" s="99"/>
      <c r="AF14862" s="99"/>
      <c r="AG14862" s="99"/>
      <c r="AH14862" s="31"/>
      <c r="AI14862" s="31"/>
      <c r="AJ14862" s="31"/>
      <c r="AK14862" s="31"/>
      <c r="AL14862" s="31"/>
      <c r="AO14862" s="376"/>
    </row>
    <row r="14863" spans="1:41" x14ac:dyDescent="0.25">
      <c r="A14863" s="44" t="s">
        <v>18242</v>
      </c>
      <c r="B14863" s="44" t="s">
        <v>17517</v>
      </c>
      <c r="C14863" s="45">
        <v>24070201</v>
      </c>
      <c r="D14863" s="45" t="s">
        <v>11363</v>
      </c>
      <c r="E14863" s="45" t="s">
        <v>7420</v>
      </c>
      <c r="AO14863" s="376"/>
    </row>
    <row r="14864" spans="1:41" x14ac:dyDescent="0.25">
      <c r="A14864" s="44" t="s">
        <v>10691</v>
      </c>
      <c r="B14864" s="44" t="s">
        <v>17517</v>
      </c>
      <c r="C14864" s="45">
        <v>24070201</v>
      </c>
      <c r="D14864" s="45" t="s">
        <v>11363</v>
      </c>
      <c r="E14864" s="45" t="s">
        <v>7420</v>
      </c>
      <c r="AO14864" s="376"/>
    </row>
    <row r="14865" spans="1:41" x14ac:dyDescent="0.25">
      <c r="A14865" s="44" t="s">
        <v>10691</v>
      </c>
      <c r="B14865" s="44" t="s">
        <v>3048</v>
      </c>
      <c r="C14865" s="45">
        <v>24070202</v>
      </c>
      <c r="D14865" s="45" t="s">
        <v>11363</v>
      </c>
      <c r="E14865" s="45" t="s">
        <v>7420</v>
      </c>
      <c r="AO14865" s="376"/>
    </row>
    <row r="14866" spans="1:41" x14ac:dyDescent="0.25">
      <c r="A14866" s="44" t="s">
        <v>10691</v>
      </c>
      <c r="B14866" s="44" t="s">
        <v>930</v>
      </c>
      <c r="C14866" s="45">
        <v>240803</v>
      </c>
      <c r="D14866" s="45" t="s">
        <v>11363</v>
      </c>
      <c r="E14866" s="45" t="s">
        <v>4966</v>
      </c>
      <c r="AO14866" s="376"/>
    </row>
    <row r="14867" spans="1:41" x14ac:dyDescent="0.25">
      <c r="A14867" s="44" t="s">
        <v>15930</v>
      </c>
      <c r="B14867" s="44" t="s">
        <v>5134</v>
      </c>
      <c r="C14867" s="45">
        <v>250802</v>
      </c>
      <c r="D14867" s="45" t="s">
        <v>11363</v>
      </c>
      <c r="E14867" s="45" t="s">
        <v>9880</v>
      </c>
      <c r="AO14867" s="376"/>
    </row>
    <row r="14868" spans="1:41" x14ac:dyDescent="0.3">
      <c r="A14868" s="333" t="s">
        <v>10692</v>
      </c>
      <c r="B14868" s="333" t="s">
        <v>4815</v>
      </c>
      <c r="C14868" s="125" t="s">
        <v>15581</v>
      </c>
      <c r="D14868" s="32" t="s">
        <v>20309</v>
      </c>
      <c r="E14868" s="125" t="s">
        <v>9839</v>
      </c>
      <c r="F14868" s="125" t="s">
        <v>1190</v>
      </c>
      <c r="G14868" s="125" t="s">
        <v>1190</v>
      </c>
      <c r="AO14868" s="376"/>
    </row>
    <row r="14869" spans="1:41" x14ac:dyDescent="0.25">
      <c r="A14869" s="44" t="s">
        <v>10692</v>
      </c>
      <c r="B14869" s="44" t="s">
        <v>17517</v>
      </c>
      <c r="C14869" s="45">
        <v>24070201</v>
      </c>
      <c r="D14869" s="45" t="s">
        <v>11363</v>
      </c>
      <c r="E14869" s="45" t="s">
        <v>7420</v>
      </c>
      <c r="AO14869" s="376"/>
    </row>
    <row r="14870" spans="1:41" x14ac:dyDescent="0.25">
      <c r="A14870" s="44" t="s">
        <v>10692</v>
      </c>
      <c r="B14870" s="44" t="s">
        <v>3048</v>
      </c>
      <c r="C14870" s="45">
        <v>24070202</v>
      </c>
      <c r="D14870" s="45" t="s">
        <v>11363</v>
      </c>
      <c r="E14870" s="45" t="s">
        <v>7420</v>
      </c>
      <c r="AO14870" s="376"/>
    </row>
    <row r="14871" spans="1:41" x14ac:dyDescent="0.25">
      <c r="A14871" s="44" t="s">
        <v>21854</v>
      </c>
      <c r="B14871" s="44" t="s">
        <v>925</v>
      </c>
      <c r="C14871" s="45">
        <v>260601</v>
      </c>
      <c r="D14871" s="45" t="s">
        <v>11363</v>
      </c>
      <c r="E14871" s="45" t="s">
        <v>17341</v>
      </c>
      <c r="AO14871" s="376"/>
    </row>
    <row r="14872" spans="1:41" x14ac:dyDescent="0.25">
      <c r="A14872" s="44" t="s">
        <v>16590</v>
      </c>
      <c r="B14872" s="44" t="s">
        <v>21434</v>
      </c>
      <c r="C14872" s="45" t="s">
        <v>16562</v>
      </c>
      <c r="D14872" s="45" t="s">
        <v>21447</v>
      </c>
      <c r="E14872" s="46">
        <v>46418</v>
      </c>
      <c r="AO14872" s="376"/>
    </row>
    <row r="14873" spans="1:41" x14ac:dyDescent="0.25">
      <c r="A14873" s="44" t="s">
        <v>12968</v>
      </c>
      <c r="B14873" s="44" t="s">
        <v>11665</v>
      </c>
      <c r="C14873" s="45" t="s">
        <v>11667</v>
      </c>
      <c r="D14873" s="46" t="s">
        <v>21328</v>
      </c>
      <c r="E14873" s="46">
        <v>46373</v>
      </c>
      <c r="AO14873" s="376"/>
    </row>
    <row r="14874" spans="1:41" x14ac:dyDescent="0.25">
      <c r="A14874" s="103" t="s">
        <v>8014</v>
      </c>
      <c r="B14874" s="103" t="s">
        <v>1155</v>
      </c>
      <c r="C14874" s="147" t="s">
        <v>8015</v>
      </c>
      <c r="D14874" s="146" t="s">
        <v>3869</v>
      </c>
      <c r="E14874" s="116">
        <v>45472</v>
      </c>
      <c r="F14874" s="104"/>
      <c r="G14874" s="104" t="s">
        <v>1335</v>
      </c>
      <c r="H14874" s="93"/>
      <c r="I14874" s="99"/>
      <c r="J14874" s="99"/>
      <c r="K14874" s="99"/>
      <c r="L14874" s="44"/>
      <c r="M14874" s="44"/>
      <c r="N14874" s="99"/>
      <c r="O14874" s="99"/>
      <c r="P14874" s="99"/>
      <c r="Q14874" s="99"/>
      <c r="R14874" s="99"/>
      <c r="S14874" s="99"/>
      <c r="T14874" s="99"/>
      <c r="U14874" s="99"/>
      <c r="V14874" s="99"/>
      <c r="W14874" s="99"/>
      <c r="X14874" s="99"/>
      <c r="Y14874" s="99"/>
      <c r="Z14874" s="99"/>
      <c r="AA14874" s="99"/>
      <c r="AB14874" s="99"/>
      <c r="AC14874" s="99"/>
      <c r="AD14874" s="99"/>
      <c r="AE14874" s="99"/>
      <c r="AF14874" s="99"/>
      <c r="AG14874" s="99"/>
      <c r="AH14874" s="31"/>
      <c r="AI14874" s="31"/>
      <c r="AJ14874" s="31"/>
      <c r="AK14874" s="31"/>
      <c r="AL14874" s="31"/>
      <c r="AO14874" s="376"/>
    </row>
    <row r="14875" spans="1:41" x14ac:dyDescent="0.25">
      <c r="A14875" s="44" t="s">
        <v>8014</v>
      </c>
      <c r="B14875" s="44" t="s">
        <v>3039</v>
      </c>
      <c r="C14875" s="45">
        <v>230904</v>
      </c>
      <c r="D14875" s="45" t="s">
        <v>11363</v>
      </c>
      <c r="E14875" s="45" t="s">
        <v>7871</v>
      </c>
      <c r="AO14875" s="376"/>
    </row>
    <row r="14876" spans="1:41" x14ac:dyDescent="0.3">
      <c r="A14876" s="333" t="s">
        <v>15551</v>
      </c>
      <c r="B14876" s="333" t="s">
        <v>4815</v>
      </c>
      <c r="C14876" s="125" t="s">
        <v>15581</v>
      </c>
      <c r="D14876" s="32" t="s">
        <v>20309</v>
      </c>
      <c r="E14876" s="125" t="s">
        <v>9839</v>
      </c>
      <c r="F14876" s="125" t="s">
        <v>1189</v>
      </c>
      <c r="G14876" s="125" t="s">
        <v>1190</v>
      </c>
      <c r="AO14876" s="376"/>
    </row>
    <row r="14877" spans="1:41" x14ac:dyDescent="0.3">
      <c r="A14877" s="333" t="s">
        <v>15419</v>
      </c>
      <c r="B14877" s="333" t="s">
        <v>4815</v>
      </c>
      <c r="C14877" s="125" t="s">
        <v>15581</v>
      </c>
      <c r="D14877" s="32" t="s">
        <v>20309</v>
      </c>
      <c r="E14877" s="125" t="s">
        <v>9839</v>
      </c>
      <c r="F14877" s="125" t="s">
        <v>1189</v>
      </c>
      <c r="G14877" s="125" t="s">
        <v>1190</v>
      </c>
      <c r="AO14877" s="376"/>
    </row>
    <row r="14878" spans="1:41" x14ac:dyDescent="0.3">
      <c r="A14878" s="333" t="s">
        <v>15420</v>
      </c>
      <c r="B14878" s="333" t="s">
        <v>4815</v>
      </c>
      <c r="C14878" s="125" t="s">
        <v>15581</v>
      </c>
      <c r="D14878" s="32" t="s">
        <v>20309</v>
      </c>
      <c r="E14878" s="125" t="s">
        <v>9839</v>
      </c>
      <c r="F14878" s="125" t="s">
        <v>1189</v>
      </c>
      <c r="G14878" s="125" t="s">
        <v>1190</v>
      </c>
      <c r="AO14878" s="376"/>
    </row>
    <row r="14879" spans="1:41" x14ac:dyDescent="0.25">
      <c r="A14879" s="44" t="s">
        <v>1519</v>
      </c>
      <c r="B14879" s="44" t="s">
        <v>1543</v>
      </c>
      <c r="C14879" s="45" t="s">
        <v>5036</v>
      </c>
      <c r="D14879" s="93" t="s">
        <v>17443</v>
      </c>
      <c r="E14879" s="45" t="s">
        <v>5131</v>
      </c>
      <c r="F14879" s="93"/>
      <c r="G14879" s="93"/>
      <c r="H14879" s="93"/>
      <c r="I14879" s="99"/>
      <c r="J14879" s="99"/>
      <c r="K14879" s="99"/>
      <c r="L14879" s="99"/>
      <c r="M14879" s="99"/>
      <c r="N14879" s="99"/>
      <c r="O14879" s="99"/>
      <c r="P14879" s="99"/>
      <c r="Q14879" s="99"/>
      <c r="R14879" s="99"/>
      <c r="S14879" s="99"/>
      <c r="T14879" s="99"/>
      <c r="U14879" s="99"/>
      <c r="V14879" s="99"/>
      <c r="W14879" s="99"/>
      <c r="X14879" s="99"/>
      <c r="Y14879" s="99"/>
      <c r="Z14879" s="99"/>
      <c r="AA14879" s="99"/>
      <c r="AB14879" s="99"/>
      <c r="AC14879" s="99"/>
      <c r="AD14879" s="99"/>
      <c r="AE14879" s="99"/>
      <c r="AF14879" s="99"/>
      <c r="AG14879" s="99"/>
      <c r="AH14879" s="31"/>
      <c r="AI14879" s="31"/>
      <c r="AJ14879" s="31"/>
      <c r="AK14879" s="31"/>
      <c r="AL14879" s="31"/>
      <c r="AO14879" s="376"/>
    </row>
    <row r="14880" spans="1:41" x14ac:dyDescent="0.25">
      <c r="A14880" s="44" t="s">
        <v>1519</v>
      </c>
      <c r="B14880" s="44" t="s">
        <v>1543</v>
      </c>
      <c r="C14880" s="45" t="s">
        <v>21186</v>
      </c>
      <c r="D14880" s="45" t="s">
        <v>9895</v>
      </c>
      <c r="E14880" s="46">
        <v>49856</v>
      </c>
      <c r="F14880" s="93"/>
      <c r="G14880" s="93"/>
      <c r="H14880" s="93"/>
      <c r="I14880" s="99"/>
      <c r="J14880" s="99"/>
      <c r="K14880" s="99"/>
      <c r="L14880" s="44"/>
      <c r="M14880" s="44"/>
      <c r="N14880" s="99"/>
      <c r="O14880" s="99"/>
      <c r="P14880" s="99"/>
      <c r="Q14880" s="99"/>
      <c r="R14880" s="99"/>
      <c r="S14880" s="99"/>
      <c r="T14880" s="99"/>
      <c r="U14880" s="99"/>
      <c r="V14880" s="99"/>
      <c r="W14880" s="99"/>
      <c r="X14880" s="99"/>
      <c r="Y14880" s="99"/>
      <c r="Z14880" s="99"/>
      <c r="AA14880" s="99"/>
      <c r="AB14880" s="99"/>
      <c r="AC14880" s="99"/>
      <c r="AD14880" s="99"/>
      <c r="AE14880" s="99"/>
      <c r="AF14880" s="99"/>
      <c r="AG14880" s="99"/>
      <c r="AH14880" s="31"/>
      <c r="AI14880" s="31"/>
      <c r="AJ14880" s="31"/>
      <c r="AK14880" s="31"/>
      <c r="AL14880" s="31"/>
      <c r="AO14880" s="376"/>
    </row>
    <row r="14881" spans="1:41" x14ac:dyDescent="0.3">
      <c r="A14881" s="333" t="s">
        <v>10693</v>
      </c>
      <c r="B14881" s="333" t="s">
        <v>4815</v>
      </c>
      <c r="C14881" s="125" t="s">
        <v>15581</v>
      </c>
      <c r="D14881" s="32" t="s">
        <v>20309</v>
      </c>
      <c r="E14881" s="125" t="s">
        <v>9839</v>
      </c>
      <c r="F14881" s="125" t="s">
        <v>1189</v>
      </c>
      <c r="G14881" s="125" t="s">
        <v>1190</v>
      </c>
      <c r="AO14881" s="376"/>
    </row>
    <row r="14882" spans="1:41" x14ac:dyDescent="0.25">
      <c r="A14882" s="44" t="s">
        <v>10693</v>
      </c>
      <c r="B14882" s="44" t="s">
        <v>17517</v>
      </c>
      <c r="C14882" s="45">
        <v>24070201</v>
      </c>
      <c r="D14882" s="45" t="s">
        <v>11363</v>
      </c>
      <c r="E14882" s="45" t="s">
        <v>7420</v>
      </c>
      <c r="AO14882" s="376"/>
    </row>
    <row r="14883" spans="1:41" x14ac:dyDescent="0.25">
      <c r="A14883" s="44" t="s">
        <v>10693</v>
      </c>
      <c r="B14883" s="44" t="s">
        <v>3048</v>
      </c>
      <c r="C14883" s="45">
        <v>24070202</v>
      </c>
      <c r="D14883" s="45" t="s">
        <v>11363</v>
      </c>
      <c r="E14883" s="45" t="s">
        <v>7420</v>
      </c>
      <c r="AO14883" s="376"/>
    </row>
    <row r="14884" spans="1:41" x14ac:dyDescent="0.25">
      <c r="A14884" s="44" t="s">
        <v>2130</v>
      </c>
      <c r="B14884" s="92" t="s">
        <v>9602</v>
      </c>
      <c r="C14884" s="77" t="s">
        <v>9336</v>
      </c>
      <c r="D14884" s="93" t="s">
        <v>9601</v>
      </c>
      <c r="E14884" s="94">
        <v>46568</v>
      </c>
      <c r="F14884" s="93"/>
      <c r="G14884" s="93"/>
      <c r="H14884" s="93"/>
      <c r="I14884" s="99"/>
      <c r="J14884" s="99"/>
      <c r="K14884" s="99"/>
      <c r="L14884" s="44"/>
      <c r="M14884" s="44"/>
      <c r="N14884" s="99"/>
      <c r="O14884" s="99"/>
      <c r="P14884" s="99"/>
      <c r="Q14884" s="99"/>
      <c r="R14884" s="99"/>
      <c r="S14884" s="99"/>
      <c r="T14884" s="99"/>
      <c r="U14884" s="99"/>
      <c r="V14884" s="99"/>
      <c r="W14884" s="99"/>
      <c r="X14884" s="99"/>
      <c r="Y14884" s="99"/>
      <c r="Z14884" s="99"/>
      <c r="AA14884" s="99"/>
      <c r="AB14884" s="99"/>
      <c r="AC14884" s="99"/>
      <c r="AD14884" s="99"/>
      <c r="AE14884" s="99"/>
      <c r="AF14884" s="99"/>
      <c r="AG14884" s="99"/>
      <c r="AH14884" s="31"/>
      <c r="AI14884" s="31"/>
      <c r="AJ14884" s="31"/>
      <c r="AK14884" s="31"/>
      <c r="AL14884" s="31"/>
      <c r="AO14884" s="376"/>
    </row>
    <row r="14885" spans="1:41" x14ac:dyDescent="0.25">
      <c r="A14885" s="76" t="s">
        <v>2130</v>
      </c>
      <c r="B14885" s="44" t="s">
        <v>16104</v>
      </c>
      <c r="C14885" s="45">
        <v>2.2599999999999998</v>
      </c>
      <c r="D14885" s="45" t="s">
        <v>12549</v>
      </c>
      <c r="E14885" s="46">
        <v>47787</v>
      </c>
      <c r="F14885" s="45" t="s">
        <v>1335</v>
      </c>
      <c r="G14885" s="93"/>
      <c r="H14885" s="93"/>
      <c r="I14885" s="99"/>
      <c r="J14885" s="99"/>
      <c r="K14885" s="99"/>
      <c r="L14885" s="99"/>
      <c r="M14885" s="99"/>
      <c r="N14885" s="99"/>
      <c r="O14885" s="99"/>
      <c r="P14885" s="99"/>
      <c r="Q14885" s="99"/>
      <c r="R14885" s="99"/>
      <c r="S14885" s="99"/>
      <c r="T14885" s="99"/>
      <c r="U14885" s="99"/>
      <c r="V14885" s="99"/>
      <c r="W14885" s="99"/>
      <c r="X14885" s="99"/>
      <c r="Y14885" s="99"/>
      <c r="Z14885" s="99"/>
      <c r="AA14885" s="99"/>
      <c r="AB14885" s="99"/>
      <c r="AC14885" s="99"/>
      <c r="AD14885" s="99"/>
      <c r="AE14885" s="99"/>
      <c r="AF14885" s="99"/>
      <c r="AG14885" s="99"/>
      <c r="AH14885" s="31"/>
      <c r="AI14885" s="31"/>
      <c r="AJ14885" s="31"/>
      <c r="AK14885" s="31"/>
      <c r="AL14885" s="31"/>
      <c r="AO14885" s="376"/>
    </row>
    <row r="14886" spans="1:41" x14ac:dyDescent="0.25">
      <c r="A14886" s="44" t="s">
        <v>19426</v>
      </c>
      <c r="B14886" s="319" t="s">
        <v>19510</v>
      </c>
      <c r="C14886" s="318" t="s">
        <v>19807</v>
      </c>
      <c r="D14886" s="93" t="s">
        <v>19934</v>
      </c>
      <c r="E14886" s="320">
        <v>46387</v>
      </c>
      <c r="F14886" s="93"/>
      <c r="G14886" s="93"/>
      <c r="H14886" s="93"/>
      <c r="I14886" s="99"/>
      <c r="J14886" s="99"/>
      <c r="K14886" s="99"/>
      <c r="L14886" s="99"/>
      <c r="M14886" s="99"/>
      <c r="N14886" s="99"/>
      <c r="O14886" s="99"/>
      <c r="P14886" s="99"/>
      <c r="Q14886" s="99"/>
      <c r="R14886" s="99"/>
      <c r="S14886" s="99"/>
      <c r="T14886" s="99"/>
      <c r="U14886" s="99"/>
      <c r="V14886" s="99"/>
      <c r="W14886" s="99"/>
      <c r="X14886" s="99"/>
      <c r="Y14886" s="99"/>
      <c r="Z14886" s="99"/>
      <c r="AA14886" s="99"/>
      <c r="AB14886" s="99"/>
      <c r="AC14886" s="99"/>
      <c r="AD14886" s="99"/>
      <c r="AE14886" s="99"/>
      <c r="AF14886" s="99"/>
      <c r="AG14886" s="99"/>
      <c r="AH14886" s="31"/>
      <c r="AI14886" s="31"/>
      <c r="AJ14886" s="31"/>
      <c r="AK14886" s="31"/>
      <c r="AL14886" s="31"/>
      <c r="AO14886" s="376"/>
    </row>
    <row r="14887" spans="1:41" x14ac:dyDescent="0.3">
      <c r="A14887" s="333" t="s">
        <v>16226</v>
      </c>
      <c r="B14887" s="333" t="s">
        <v>11371</v>
      </c>
      <c r="C14887" s="125" t="s">
        <v>11215</v>
      </c>
      <c r="D14887" s="32" t="s">
        <v>20309</v>
      </c>
      <c r="E14887" s="125" t="s">
        <v>4966</v>
      </c>
      <c r="F14887" s="125" t="s">
        <v>1189</v>
      </c>
      <c r="G14887" s="125" t="s">
        <v>1190</v>
      </c>
      <c r="AO14887" s="376"/>
    </row>
    <row r="14888" spans="1:41" x14ac:dyDescent="0.25">
      <c r="A14888" s="44" t="s">
        <v>7906</v>
      </c>
      <c r="B14888" s="44" t="s">
        <v>5134</v>
      </c>
      <c r="C14888" s="45">
        <v>230807</v>
      </c>
      <c r="D14888" s="45" t="s">
        <v>11363</v>
      </c>
      <c r="E14888" s="45" t="s">
        <v>8282</v>
      </c>
      <c r="AO14888" s="376"/>
    </row>
    <row r="14889" spans="1:41" x14ac:dyDescent="0.25">
      <c r="A14889" s="44" t="s">
        <v>8187</v>
      </c>
      <c r="B14889" s="44" t="s">
        <v>21365</v>
      </c>
      <c r="C14889" s="45" t="s">
        <v>8133</v>
      </c>
      <c r="D14889" s="45" t="s">
        <v>21447</v>
      </c>
      <c r="E14889" s="46">
        <v>46752</v>
      </c>
      <c r="AO14889" s="376"/>
    </row>
    <row r="14890" spans="1:41" x14ac:dyDescent="0.25">
      <c r="A14890" s="44" t="s">
        <v>19427</v>
      </c>
      <c r="B14890" s="319" t="s">
        <v>19510</v>
      </c>
      <c r="C14890" s="318" t="s">
        <v>19808</v>
      </c>
      <c r="D14890" s="93" t="s">
        <v>19934</v>
      </c>
      <c r="E14890" s="320">
        <v>46387</v>
      </c>
      <c r="F14890" s="93"/>
      <c r="G14890" s="93"/>
      <c r="H14890" s="93"/>
      <c r="I14890" s="99"/>
      <c r="J14890" s="99"/>
      <c r="K14890" s="99"/>
      <c r="L14890" s="99"/>
      <c r="M14890" s="99"/>
      <c r="N14890" s="99"/>
      <c r="O14890" s="99"/>
      <c r="P14890" s="99"/>
      <c r="Q14890" s="99"/>
      <c r="R14890" s="99"/>
      <c r="S14890" s="99"/>
      <c r="T14890" s="99"/>
      <c r="U14890" s="99"/>
      <c r="V14890" s="99"/>
      <c r="W14890" s="99"/>
      <c r="X14890" s="99"/>
      <c r="Y14890" s="99"/>
      <c r="Z14890" s="99"/>
      <c r="AA14890" s="99"/>
      <c r="AB14890" s="99"/>
      <c r="AC14890" s="99"/>
      <c r="AD14890" s="99"/>
      <c r="AE14890" s="99"/>
      <c r="AF14890" s="99"/>
      <c r="AG14890" s="99"/>
      <c r="AH14890" s="31"/>
      <c r="AI14890" s="31"/>
      <c r="AJ14890" s="31"/>
      <c r="AK14890" s="31"/>
      <c r="AL14890" s="31"/>
      <c r="AO14890" s="376"/>
    </row>
    <row r="14891" spans="1:41" x14ac:dyDescent="0.3">
      <c r="A14891" s="333" t="s">
        <v>15421</v>
      </c>
      <c r="B14891" s="333" t="s">
        <v>4815</v>
      </c>
      <c r="C14891" s="125" t="s">
        <v>15581</v>
      </c>
      <c r="D14891" s="32" t="s">
        <v>20309</v>
      </c>
      <c r="E14891" s="125" t="s">
        <v>9839</v>
      </c>
      <c r="F14891" s="125" t="s">
        <v>1189</v>
      </c>
      <c r="G14891" s="125" t="s">
        <v>1190</v>
      </c>
      <c r="AO14891" s="376"/>
    </row>
    <row r="14892" spans="1:41" x14ac:dyDescent="0.25">
      <c r="A14892" s="44" t="s">
        <v>3992</v>
      </c>
      <c r="B14892" s="44" t="s">
        <v>21417</v>
      </c>
      <c r="C14892" s="45" t="s">
        <v>3993</v>
      </c>
      <c r="D14892" s="45" t="s">
        <v>21447</v>
      </c>
      <c r="E14892" s="46">
        <v>46387</v>
      </c>
      <c r="AO14892" s="376"/>
    </row>
    <row r="14893" spans="1:41" x14ac:dyDescent="0.25">
      <c r="A14893" s="44" t="s">
        <v>2430</v>
      </c>
      <c r="B14893" s="44" t="s">
        <v>923</v>
      </c>
      <c r="C14893" s="45">
        <v>220303</v>
      </c>
      <c r="D14893" s="45" t="s">
        <v>11363</v>
      </c>
      <c r="E14893" s="45" t="s">
        <v>2593</v>
      </c>
      <c r="AO14893" s="376"/>
    </row>
    <row r="14894" spans="1:41" x14ac:dyDescent="0.25">
      <c r="A14894" s="80" t="s">
        <v>6272</v>
      </c>
      <c r="B14894" s="80" t="s">
        <v>6273</v>
      </c>
      <c r="C14894" s="310" t="s">
        <v>15505</v>
      </c>
      <c r="D14894" s="310" t="s">
        <v>15506</v>
      </c>
      <c r="E14894" s="311">
        <v>46000</v>
      </c>
      <c r="F14894" s="93"/>
      <c r="G14894" s="93"/>
      <c r="H14894" s="93"/>
      <c r="I14894" s="99"/>
      <c r="J14894" s="99"/>
      <c r="K14894" s="99"/>
      <c r="L14894" s="44"/>
      <c r="M14894" s="44"/>
      <c r="N14894" s="99"/>
      <c r="O14894" s="99"/>
      <c r="P14894" s="99"/>
      <c r="Q14894" s="99"/>
      <c r="R14894" s="99"/>
      <c r="S14894" s="99"/>
      <c r="T14894" s="99"/>
      <c r="U14894" s="99"/>
      <c r="V14894" s="99"/>
      <c r="W14894" s="99"/>
      <c r="X14894" s="99"/>
      <c r="Y14894" s="99"/>
      <c r="Z14894" s="99"/>
      <c r="AA14894" s="99"/>
      <c r="AB14894" s="99"/>
      <c r="AC14894" s="99"/>
      <c r="AD14894" s="99"/>
      <c r="AE14894" s="99"/>
      <c r="AF14894" s="99"/>
      <c r="AG14894" s="99"/>
      <c r="AH14894" s="31"/>
      <c r="AI14894" s="31"/>
      <c r="AJ14894" s="31"/>
      <c r="AK14894" s="31"/>
      <c r="AL14894" s="31"/>
      <c r="AO14894" s="376"/>
    </row>
    <row r="14895" spans="1:41" x14ac:dyDescent="0.25">
      <c r="A14895" s="80" t="s">
        <v>6272</v>
      </c>
      <c r="B14895" s="80" t="s">
        <v>6273</v>
      </c>
      <c r="C14895" s="310" t="s">
        <v>2476</v>
      </c>
      <c r="D14895" s="310" t="s">
        <v>1741</v>
      </c>
      <c r="E14895" s="311">
        <v>45925</v>
      </c>
      <c r="F14895" s="93"/>
      <c r="G14895" s="93"/>
      <c r="H14895" s="93"/>
      <c r="I14895" s="99"/>
      <c r="J14895" s="99"/>
      <c r="K14895" s="99"/>
      <c r="L14895" s="44"/>
      <c r="M14895" s="44"/>
      <c r="N14895" s="99"/>
      <c r="O14895" s="99"/>
      <c r="P14895" s="99"/>
      <c r="Q14895" s="99"/>
      <c r="R14895" s="99"/>
      <c r="S14895" s="99"/>
      <c r="T14895" s="99"/>
      <c r="U14895" s="99"/>
      <c r="V14895" s="99"/>
      <c r="W14895" s="99"/>
      <c r="X14895" s="99"/>
      <c r="Y14895" s="99"/>
      <c r="Z14895" s="99"/>
      <c r="AA14895" s="99"/>
      <c r="AB14895" s="99"/>
      <c r="AC14895" s="99"/>
      <c r="AD14895" s="99"/>
      <c r="AE14895" s="99"/>
      <c r="AF14895" s="99"/>
      <c r="AG14895" s="99"/>
      <c r="AH14895" s="31"/>
      <c r="AI14895" s="31"/>
      <c r="AJ14895" s="31"/>
      <c r="AK14895" s="31"/>
      <c r="AL14895" s="31"/>
      <c r="AO14895" s="376"/>
    </row>
    <row r="14896" spans="1:41" x14ac:dyDescent="0.25">
      <c r="A14896" s="44" t="s">
        <v>10694</v>
      </c>
      <c r="B14896" s="44" t="s">
        <v>12374</v>
      </c>
      <c r="C14896" s="45">
        <v>2.25</v>
      </c>
      <c r="D14896" s="45" t="s">
        <v>12549</v>
      </c>
      <c r="E14896" s="46">
        <v>47422</v>
      </c>
      <c r="F14896" s="45"/>
      <c r="G14896" s="93"/>
      <c r="H14896" s="93"/>
      <c r="I14896" s="99"/>
      <c r="J14896" s="99"/>
      <c r="K14896" s="99"/>
      <c r="L14896" s="99"/>
      <c r="M14896" s="99"/>
      <c r="N14896" s="99"/>
      <c r="O14896" s="99"/>
      <c r="P14896" s="99"/>
      <c r="Q14896" s="99"/>
      <c r="R14896" s="99"/>
      <c r="S14896" s="99"/>
      <c r="T14896" s="99"/>
      <c r="U14896" s="99"/>
      <c r="V14896" s="99"/>
      <c r="W14896" s="99"/>
      <c r="X14896" s="99"/>
      <c r="Y14896" s="99"/>
      <c r="Z14896" s="99"/>
      <c r="AA14896" s="99"/>
      <c r="AB14896" s="99"/>
      <c r="AC14896" s="99"/>
      <c r="AD14896" s="99"/>
      <c r="AE14896" s="99"/>
      <c r="AF14896" s="99"/>
      <c r="AG14896" s="99"/>
      <c r="AH14896" s="31"/>
      <c r="AI14896" s="31"/>
      <c r="AJ14896" s="31"/>
      <c r="AK14896" s="31"/>
      <c r="AL14896" s="31"/>
      <c r="AO14896" s="376"/>
    </row>
    <row r="14897" spans="1:41" x14ac:dyDescent="0.25">
      <c r="A14897" s="44" t="s">
        <v>10694</v>
      </c>
      <c r="B14897" s="44" t="s">
        <v>12121</v>
      </c>
      <c r="C14897" s="45">
        <v>16.239999999999998</v>
      </c>
      <c r="D14897" s="45" t="s">
        <v>12549</v>
      </c>
      <c r="E14897" s="46">
        <v>47299</v>
      </c>
      <c r="F14897" s="45"/>
      <c r="G14897" s="93"/>
      <c r="H14897" s="93"/>
      <c r="I14897" s="99"/>
      <c r="J14897" s="99"/>
      <c r="K14897" s="99"/>
      <c r="L14897" s="99"/>
      <c r="M14897" s="99"/>
      <c r="N14897" s="99"/>
      <c r="O14897" s="99"/>
      <c r="P14897" s="99"/>
      <c r="Q14897" s="99"/>
      <c r="R14897" s="99"/>
      <c r="S14897" s="99"/>
      <c r="T14897" s="99"/>
      <c r="U14897" s="99"/>
      <c r="V14897" s="99"/>
      <c r="W14897" s="99"/>
      <c r="X14897" s="99"/>
      <c r="Y14897" s="99"/>
      <c r="Z14897" s="99"/>
      <c r="AA14897" s="99"/>
      <c r="AB14897" s="99"/>
      <c r="AC14897" s="99"/>
      <c r="AD14897" s="99"/>
      <c r="AE14897" s="99"/>
      <c r="AF14897" s="99"/>
      <c r="AG14897" s="99"/>
      <c r="AH14897" s="31"/>
      <c r="AI14897" s="31"/>
      <c r="AJ14897" s="31"/>
      <c r="AK14897" s="31"/>
      <c r="AL14897" s="31"/>
      <c r="AO14897" s="376"/>
    </row>
    <row r="14898" spans="1:41" x14ac:dyDescent="0.25">
      <c r="A14898" s="44" t="s">
        <v>10694</v>
      </c>
      <c r="B14898" s="44" t="s">
        <v>12129</v>
      </c>
      <c r="C14898" s="45">
        <v>20.239999999999998</v>
      </c>
      <c r="D14898" s="45" t="s">
        <v>12549</v>
      </c>
      <c r="E14898" s="46">
        <v>47299</v>
      </c>
      <c r="F14898" s="45"/>
      <c r="G14898" s="93"/>
      <c r="H14898" s="93"/>
      <c r="I14898" s="99"/>
      <c r="J14898" s="99"/>
      <c r="K14898" s="99"/>
      <c r="L14898" s="99"/>
      <c r="M14898" s="99"/>
      <c r="N14898" s="99"/>
      <c r="O14898" s="99"/>
      <c r="P14898" s="99"/>
      <c r="Q14898" s="99"/>
      <c r="R14898" s="99"/>
      <c r="S14898" s="99"/>
      <c r="T14898" s="99"/>
      <c r="U14898" s="99"/>
      <c r="V14898" s="99"/>
      <c r="W14898" s="99"/>
      <c r="X14898" s="99"/>
      <c r="Y14898" s="99"/>
      <c r="Z14898" s="99"/>
      <c r="AA14898" s="99"/>
      <c r="AB14898" s="99"/>
      <c r="AC14898" s="99"/>
      <c r="AD14898" s="99"/>
      <c r="AE14898" s="99"/>
      <c r="AF14898" s="99"/>
      <c r="AG14898" s="99"/>
      <c r="AH14898" s="31"/>
      <c r="AI14898" s="31"/>
      <c r="AJ14898" s="31"/>
      <c r="AK14898" s="31"/>
      <c r="AL14898" s="31"/>
      <c r="AO14898" s="376"/>
    </row>
    <row r="14899" spans="1:41" x14ac:dyDescent="0.25">
      <c r="A14899" s="44" t="s">
        <v>10694</v>
      </c>
      <c r="B14899" s="44" t="s">
        <v>17517</v>
      </c>
      <c r="C14899" s="45">
        <v>24070201</v>
      </c>
      <c r="D14899" s="45" t="s">
        <v>11363</v>
      </c>
      <c r="E14899" s="45" t="s">
        <v>7420</v>
      </c>
      <c r="AO14899" s="376"/>
    </row>
    <row r="14900" spans="1:41" x14ac:dyDescent="0.3">
      <c r="A14900" s="333" t="s">
        <v>15552</v>
      </c>
      <c r="B14900" s="333" t="s">
        <v>4815</v>
      </c>
      <c r="C14900" s="125" t="s">
        <v>15581</v>
      </c>
      <c r="D14900" s="32" t="s">
        <v>20309</v>
      </c>
      <c r="E14900" s="125" t="s">
        <v>9839</v>
      </c>
      <c r="F14900" s="125" t="s">
        <v>1189</v>
      </c>
      <c r="G14900" s="125" t="s">
        <v>1190</v>
      </c>
      <c r="AO14900" s="376"/>
    </row>
    <row r="14901" spans="1:41" x14ac:dyDescent="0.25">
      <c r="A14901" s="44" t="s">
        <v>8940</v>
      </c>
      <c r="B14901" s="44" t="s">
        <v>14954</v>
      </c>
      <c r="C14901" s="45" t="s">
        <v>17079</v>
      </c>
      <c r="D14901" s="367" t="s">
        <v>3696</v>
      </c>
      <c r="E14901" s="328">
        <f>DATE(2029,12,17)</f>
        <v>47469</v>
      </c>
      <c r="F14901" s="32"/>
      <c r="G14901" s="32"/>
      <c r="H14901" s="32"/>
      <c r="I14901" s="31"/>
      <c r="J14901" s="31"/>
      <c r="K14901" s="31"/>
      <c r="L14901" s="31"/>
      <c r="M14901" s="31"/>
      <c r="N14901" s="31"/>
      <c r="O14901" s="31"/>
      <c r="P14901" s="31"/>
      <c r="Q14901" s="31"/>
      <c r="R14901" s="31"/>
      <c r="S14901" s="31"/>
      <c r="T14901" s="31"/>
      <c r="U14901" s="31"/>
      <c r="V14901" s="31"/>
      <c r="W14901" s="31"/>
      <c r="X14901" s="31"/>
      <c r="Y14901" s="31"/>
      <c r="Z14901" s="31"/>
      <c r="AA14901" s="31"/>
      <c r="AB14901" s="31"/>
      <c r="AC14901" s="31"/>
      <c r="AD14901" s="31"/>
      <c r="AE14901" s="31"/>
      <c r="AF14901" s="31"/>
      <c r="AG14901" s="31"/>
      <c r="AH14901" s="31"/>
      <c r="AI14901" s="31"/>
      <c r="AJ14901" s="31"/>
      <c r="AK14901" s="31"/>
      <c r="AL14901" s="31"/>
      <c r="AO14901" s="376"/>
    </row>
    <row r="14902" spans="1:41" x14ac:dyDescent="0.25">
      <c r="A14902" s="44" t="s">
        <v>20527</v>
      </c>
      <c r="B14902" s="44" t="s">
        <v>5608</v>
      </c>
      <c r="C14902" s="45" t="s">
        <v>20721</v>
      </c>
      <c r="D14902" s="32" t="s">
        <v>5559</v>
      </c>
      <c r="E14902" s="45" t="s">
        <v>20834</v>
      </c>
      <c r="F14902" s="32"/>
      <c r="G14902" s="32"/>
      <c r="H14902" s="32"/>
      <c r="I14902" s="31"/>
      <c r="J14902" s="31"/>
      <c r="K14902" s="31"/>
      <c r="L14902" s="31"/>
      <c r="M14902" s="31"/>
      <c r="N14902" s="31"/>
      <c r="O14902" s="31"/>
      <c r="P14902" s="31"/>
      <c r="Q14902" s="31"/>
      <c r="R14902" s="31"/>
      <c r="S14902" s="31"/>
      <c r="T14902" s="31"/>
      <c r="U14902" s="31"/>
      <c r="V14902" s="31"/>
      <c r="W14902" s="31"/>
      <c r="X14902" s="31"/>
      <c r="Y14902" s="31"/>
      <c r="Z14902" s="31"/>
      <c r="AA14902" s="31"/>
      <c r="AB14902" s="31"/>
      <c r="AC14902" s="31"/>
      <c r="AD14902" s="31"/>
      <c r="AE14902" s="31"/>
      <c r="AF14902" s="31"/>
      <c r="AG14902" s="31"/>
      <c r="AH14902" s="31"/>
      <c r="AI14902" s="31"/>
      <c r="AJ14902" s="31"/>
      <c r="AK14902" s="31"/>
      <c r="AL14902" s="31"/>
      <c r="AO14902" s="376"/>
    </row>
    <row r="14903" spans="1:41" x14ac:dyDescent="0.25">
      <c r="A14903" s="44" t="s">
        <v>5362</v>
      </c>
      <c r="B14903" s="44" t="s">
        <v>3474</v>
      </c>
      <c r="C14903" s="45">
        <v>220605</v>
      </c>
      <c r="D14903" s="45" t="s">
        <v>11363</v>
      </c>
      <c r="E14903" s="45" t="s">
        <v>5155</v>
      </c>
      <c r="AO14903" s="376"/>
    </row>
    <row r="14904" spans="1:41" x14ac:dyDescent="0.25">
      <c r="A14904" s="44" t="s">
        <v>9276</v>
      </c>
      <c r="B14904" s="44" t="s">
        <v>3176</v>
      </c>
      <c r="C14904" s="45">
        <v>24010402</v>
      </c>
      <c r="D14904" s="45" t="s">
        <v>11363</v>
      </c>
      <c r="E14904" s="45" t="s">
        <v>9238</v>
      </c>
      <c r="AO14904" s="376"/>
    </row>
    <row r="14905" spans="1:41" x14ac:dyDescent="0.25">
      <c r="A14905" s="44" t="s">
        <v>9276</v>
      </c>
      <c r="B14905" s="44" t="s">
        <v>9237</v>
      </c>
      <c r="C14905" s="45">
        <v>24010401</v>
      </c>
      <c r="D14905" s="45" t="s">
        <v>11363</v>
      </c>
      <c r="E14905" s="45" t="s">
        <v>9238</v>
      </c>
      <c r="AO14905" s="376"/>
    </row>
    <row r="14906" spans="1:41" x14ac:dyDescent="0.3">
      <c r="A14906" s="333" t="s">
        <v>18732</v>
      </c>
      <c r="B14906" s="333" t="s">
        <v>6839</v>
      </c>
      <c r="C14906" s="125" t="s">
        <v>18821</v>
      </c>
      <c r="D14906" s="32" t="s">
        <v>20309</v>
      </c>
      <c r="E14906" s="125" t="s">
        <v>8292</v>
      </c>
      <c r="F14906" s="125" t="s">
        <v>1189</v>
      </c>
      <c r="G14906" s="125" t="s">
        <v>1190</v>
      </c>
      <c r="AO14906" s="376"/>
    </row>
    <row r="14907" spans="1:41" x14ac:dyDescent="0.25">
      <c r="A14907" s="44" t="s">
        <v>9683</v>
      </c>
      <c r="B14907" s="44" t="s">
        <v>21398</v>
      </c>
      <c r="C14907" s="45" t="s">
        <v>9319</v>
      </c>
      <c r="D14907" s="45" t="s">
        <v>21447</v>
      </c>
      <c r="E14907" s="46">
        <v>46507</v>
      </c>
      <c r="AO14907" s="376"/>
    </row>
    <row r="14908" spans="1:41" x14ac:dyDescent="0.3">
      <c r="A14908" s="333" t="s">
        <v>11511</v>
      </c>
      <c r="B14908" s="333" t="s">
        <v>11374</v>
      </c>
      <c r="C14908" s="125" t="s">
        <v>11375</v>
      </c>
      <c r="D14908" s="32" t="s">
        <v>20309</v>
      </c>
      <c r="E14908" s="125" t="s">
        <v>4826</v>
      </c>
      <c r="F14908" s="125" t="s">
        <v>1189</v>
      </c>
      <c r="G14908" s="125" t="s">
        <v>1190</v>
      </c>
      <c r="AO14908" s="376"/>
    </row>
    <row r="14909" spans="1:41" x14ac:dyDescent="0.25">
      <c r="A14909" s="44" t="s">
        <v>20978</v>
      </c>
      <c r="B14909" s="44" t="s">
        <v>20979</v>
      </c>
      <c r="C14909" s="45" t="s">
        <v>21086</v>
      </c>
      <c r="D14909" s="367" t="s">
        <v>3696</v>
      </c>
      <c r="E14909" s="328">
        <f>DATE(2030,4,15)</f>
        <v>47588</v>
      </c>
      <c r="F14909" s="32"/>
      <c r="G14909" s="32"/>
      <c r="H14909" s="32"/>
      <c r="I14909" s="31"/>
      <c r="J14909" s="31"/>
      <c r="K14909" s="31"/>
      <c r="L14909" s="31"/>
      <c r="M14909" s="31"/>
      <c r="N14909" s="31"/>
      <c r="O14909" s="31"/>
      <c r="P14909" s="31"/>
      <c r="Q14909" s="31"/>
      <c r="R14909" s="31"/>
      <c r="S14909" s="31"/>
      <c r="T14909" s="31"/>
      <c r="U14909" s="31"/>
      <c r="V14909" s="31"/>
      <c r="W14909" s="31"/>
      <c r="X14909" s="31"/>
      <c r="Y14909" s="31"/>
      <c r="Z14909" s="31"/>
      <c r="AA14909" s="31"/>
      <c r="AB14909" s="31"/>
      <c r="AC14909" s="31"/>
      <c r="AD14909" s="31"/>
      <c r="AE14909" s="31"/>
      <c r="AF14909" s="31"/>
      <c r="AG14909" s="31"/>
      <c r="AH14909" s="31"/>
      <c r="AI14909" s="31"/>
      <c r="AJ14909" s="31"/>
      <c r="AK14909" s="31"/>
      <c r="AL14909" s="31"/>
      <c r="AO14909" s="376"/>
    </row>
    <row r="14910" spans="1:41" x14ac:dyDescent="0.25">
      <c r="A14910" s="44" t="s">
        <v>9522</v>
      </c>
      <c r="B14910" s="92" t="s">
        <v>9602</v>
      </c>
      <c r="C14910" s="45" t="s">
        <v>9334</v>
      </c>
      <c r="D14910" s="93" t="s">
        <v>9601</v>
      </c>
      <c r="E14910" s="94">
        <v>46568</v>
      </c>
      <c r="F14910" s="93"/>
      <c r="G14910" s="93"/>
      <c r="H14910" s="93"/>
      <c r="I14910" s="99"/>
      <c r="J14910" s="99"/>
      <c r="K14910" s="99"/>
      <c r="L14910" s="44"/>
      <c r="M14910" s="44"/>
      <c r="N14910" s="99"/>
      <c r="O14910" s="99"/>
      <c r="P14910" s="99"/>
      <c r="Q14910" s="99"/>
      <c r="R14910" s="99"/>
      <c r="S14910" s="99"/>
      <c r="T14910" s="99"/>
      <c r="U14910" s="99"/>
      <c r="V14910" s="99"/>
      <c r="W14910" s="99"/>
      <c r="X14910" s="99"/>
      <c r="Y14910" s="99"/>
      <c r="Z14910" s="99"/>
      <c r="AA14910" s="99"/>
      <c r="AB14910" s="99"/>
      <c r="AC14910" s="99"/>
      <c r="AD14910" s="99"/>
      <c r="AE14910" s="99"/>
      <c r="AF14910" s="99"/>
      <c r="AG14910" s="99"/>
      <c r="AH14910" s="31"/>
      <c r="AI14910" s="31"/>
      <c r="AJ14910" s="31"/>
      <c r="AK14910" s="31"/>
      <c r="AL14910" s="31"/>
      <c r="AO14910" s="376"/>
    </row>
    <row r="14911" spans="1:41" x14ac:dyDescent="0.25">
      <c r="A14911" s="44" t="s">
        <v>16591</v>
      </c>
      <c r="B14911" s="44" t="s">
        <v>21434</v>
      </c>
      <c r="C14911" s="45" t="s">
        <v>16562</v>
      </c>
      <c r="D14911" s="45" t="s">
        <v>21447</v>
      </c>
      <c r="E14911" s="46">
        <v>46418</v>
      </c>
      <c r="AO14911" s="376"/>
    </row>
    <row r="14912" spans="1:41" x14ac:dyDescent="0.25">
      <c r="A14912" s="44" t="s">
        <v>5363</v>
      </c>
      <c r="B14912" s="44" t="s">
        <v>2350</v>
      </c>
      <c r="C14912" s="45">
        <v>220105</v>
      </c>
      <c r="D14912" s="45" t="s">
        <v>11363</v>
      </c>
      <c r="E14912" s="45" t="s">
        <v>2593</v>
      </c>
      <c r="AO14912" s="376"/>
    </row>
    <row r="14913" spans="1:41" x14ac:dyDescent="0.25">
      <c r="A14913" s="44" t="s">
        <v>5363</v>
      </c>
      <c r="B14913" s="44" t="s">
        <v>936</v>
      </c>
      <c r="C14913" s="45">
        <v>260703</v>
      </c>
      <c r="D14913" s="45" t="s">
        <v>11363</v>
      </c>
      <c r="E14913" s="45" t="s">
        <v>11150</v>
      </c>
      <c r="AO14913" s="376"/>
    </row>
    <row r="14914" spans="1:41" x14ac:dyDescent="0.25">
      <c r="A14914" s="44" t="s">
        <v>5364</v>
      </c>
      <c r="B14914" s="44" t="s">
        <v>924</v>
      </c>
      <c r="C14914" s="45">
        <v>22010702</v>
      </c>
      <c r="D14914" s="45" t="s">
        <v>11363</v>
      </c>
      <c r="E14914" s="45" t="s">
        <v>5131</v>
      </c>
      <c r="AO14914" s="376"/>
    </row>
    <row r="14915" spans="1:41" x14ac:dyDescent="0.25">
      <c r="A14915" s="44" t="s">
        <v>15116</v>
      </c>
      <c r="B14915" s="44" t="s">
        <v>15117</v>
      </c>
      <c r="C14915" s="45" t="s">
        <v>15118</v>
      </c>
      <c r="D14915" s="367" t="s">
        <v>3696</v>
      </c>
      <c r="E14915" s="328">
        <f>DATE(2029,4,18)</f>
        <v>47226</v>
      </c>
      <c r="F14915" s="32"/>
      <c r="G14915" s="32"/>
      <c r="H14915" s="32"/>
      <c r="I14915" s="31"/>
      <c r="J14915" s="31"/>
      <c r="K14915" s="31"/>
      <c r="L14915" s="31"/>
      <c r="M14915" s="31"/>
      <c r="N14915" s="31"/>
      <c r="O14915" s="31"/>
      <c r="P14915" s="31"/>
      <c r="Q14915" s="31"/>
      <c r="R14915" s="31"/>
      <c r="S14915" s="31"/>
      <c r="T14915" s="31"/>
      <c r="U14915" s="31"/>
      <c r="V14915" s="31"/>
      <c r="W14915" s="31"/>
      <c r="X14915" s="31"/>
      <c r="Y14915" s="31"/>
      <c r="Z14915" s="31"/>
      <c r="AA14915" s="31"/>
      <c r="AB14915" s="31"/>
      <c r="AC14915" s="31"/>
      <c r="AD14915" s="31"/>
      <c r="AE14915" s="31"/>
      <c r="AF14915" s="31"/>
      <c r="AG14915" s="31"/>
      <c r="AH14915" s="31"/>
      <c r="AI14915" s="31"/>
      <c r="AJ14915" s="31"/>
      <c r="AK14915" s="31"/>
      <c r="AL14915" s="31"/>
      <c r="AO14915" s="376"/>
    </row>
    <row r="14916" spans="1:41" x14ac:dyDescent="0.25">
      <c r="A14916" s="44" t="s">
        <v>18243</v>
      </c>
      <c r="B14916" s="44" t="s">
        <v>17463</v>
      </c>
      <c r="C14916" s="45">
        <v>260202</v>
      </c>
      <c r="D14916" s="45" t="s">
        <v>11363</v>
      </c>
      <c r="E14916" s="45" t="s">
        <v>9238</v>
      </c>
      <c r="AO14916" s="376"/>
    </row>
    <row r="14917" spans="1:41" x14ac:dyDescent="0.3">
      <c r="A14917" s="333" t="s">
        <v>18733</v>
      </c>
      <c r="B14917" s="333" t="s">
        <v>2301</v>
      </c>
      <c r="C14917" s="125" t="s">
        <v>18816</v>
      </c>
      <c r="D14917" s="32" t="s">
        <v>20309</v>
      </c>
      <c r="E14917" s="125" t="s">
        <v>8292</v>
      </c>
      <c r="F14917" s="125" t="s">
        <v>1189</v>
      </c>
      <c r="G14917" s="125" t="s">
        <v>1190</v>
      </c>
      <c r="AO14917" s="376"/>
    </row>
    <row r="14918" spans="1:41" x14ac:dyDescent="0.25">
      <c r="A14918" s="44" t="s">
        <v>15931</v>
      </c>
      <c r="B14918" s="44" t="s">
        <v>5134</v>
      </c>
      <c r="C14918" s="45">
        <v>250802</v>
      </c>
      <c r="D14918" s="45" t="s">
        <v>11363</v>
      </c>
      <c r="E14918" s="45" t="s">
        <v>9880</v>
      </c>
      <c r="AO14918" s="376"/>
    </row>
    <row r="14919" spans="1:41" x14ac:dyDescent="0.25">
      <c r="A14919" s="44" t="s">
        <v>1686</v>
      </c>
      <c r="B14919" s="44" t="s">
        <v>12130</v>
      </c>
      <c r="C14919" s="45">
        <v>18.23</v>
      </c>
      <c r="D14919" s="45" t="s">
        <v>12549</v>
      </c>
      <c r="E14919" s="46">
        <v>46934</v>
      </c>
      <c r="F14919" s="45" t="s">
        <v>1335</v>
      </c>
      <c r="G14919" s="93"/>
      <c r="H14919" s="93"/>
      <c r="I14919" s="99"/>
      <c r="J14919" s="99"/>
      <c r="K14919" s="99"/>
      <c r="L14919" s="99"/>
      <c r="M14919" s="99"/>
      <c r="N14919" s="99"/>
      <c r="O14919" s="99"/>
      <c r="P14919" s="99"/>
      <c r="Q14919" s="99"/>
      <c r="R14919" s="99"/>
      <c r="S14919" s="99"/>
      <c r="T14919" s="99"/>
      <c r="U14919" s="99"/>
      <c r="V14919" s="99"/>
      <c r="W14919" s="99"/>
      <c r="X14919" s="99"/>
      <c r="Y14919" s="99"/>
      <c r="Z14919" s="99"/>
      <c r="AA14919" s="99"/>
      <c r="AB14919" s="99"/>
      <c r="AC14919" s="99"/>
      <c r="AD14919" s="99"/>
      <c r="AE14919" s="99"/>
      <c r="AF14919" s="99"/>
      <c r="AG14919" s="99"/>
      <c r="AH14919" s="31"/>
      <c r="AI14919" s="31"/>
      <c r="AJ14919" s="31"/>
      <c r="AK14919" s="31"/>
      <c r="AL14919" s="31"/>
      <c r="AO14919" s="376"/>
    </row>
    <row r="14920" spans="1:41" x14ac:dyDescent="0.25">
      <c r="A14920" s="44" t="s">
        <v>1686</v>
      </c>
      <c r="B14920" s="44" t="s">
        <v>9875</v>
      </c>
      <c r="C14920" s="45" t="s">
        <v>9876</v>
      </c>
      <c r="D14920" s="45" t="s">
        <v>11204</v>
      </c>
      <c r="E14920" s="45" t="s">
        <v>5037</v>
      </c>
      <c r="F14920" s="93"/>
      <c r="G14920" s="93"/>
      <c r="H14920" s="93"/>
      <c r="I14920" s="99"/>
      <c r="J14920" s="99"/>
      <c r="K14920" s="99"/>
      <c r="L14920" s="99"/>
      <c r="M14920" s="99"/>
      <c r="N14920" s="99"/>
      <c r="O14920" s="99"/>
      <c r="P14920" s="99"/>
      <c r="Q14920" s="99"/>
      <c r="R14920" s="99"/>
      <c r="S14920" s="99"/>
      <c r="T14920" s="99"/>
      <c r="U14920" s="99"/>
      <c r="V14920" s="99"/>
      <c r="W14920" s="99"/>
      <c r="X14920" s="99"/>
      <c r="Y14920" s="99"/>
      <c r="Z14920" s="99"/>
      <c r="AA14920" s="99"/>
      <c r="AB14920" s="99"/>
      <c r="AC14920" s="99"/>
      <c r="AD14920" s="99"/>
      <c r="AE14920" s="99"/>
      <c r="AF14920" s="99"/>
      <c r="AG14920" s="99"/>
      <c r="AH14920" s="31"/>
      <c r="AI14920" s="31"/>
      <c r="AJ14920" s="31"/>
      <c r="AK14920" s="31"/>
      <c r="AL14920" s="31"/>
      <c r="AO14920" s="376"/>
    </row>
    <row r="14921" spans="1:41" x14ac:dyDescent="0.25">
      <c r="A14921" s="44" t="s">
        <v>1686</v>
      </c>
      <c r="B14921" s="44" t="s">
        <v>9875</v>
      </c>
      <c r="C14921" s="45" t="s">
        <v>9876</v>
      </c>
      <c r="D14921" s="93" t="s">
        <v>17443</v>
      </c>
      <c r="E14921" s="45" t="s">
        <v>5037</v>
      </c>
      <c r="F14921" s="93"/>
      <c r="G14921" s="93"/>
      <c r="H14921" s="93"/>
      <c r="I14921" s="99"/>
      <c r="J14921" s="99"/>
      <c r="K14921" s="99"/>
      <c r="L14921" s="99"/>
      <c r="M14921" s="99"/>
      <c r="N14921" s="99"/>
      <c r="O14921" s="99"/>
      <c r="P14921" s="99"/>
      <c r="Q14921" s="99"/>
      <c r="R14921" s="99"/>
      <c r="S14921" s="99"/>
      <c r="T14921" s="99"/>
      <c r="U14921" s="99"/>
      <c r="V14921" s="99"/>
      <c r="W14921" s="99"/>
      <c r="X14921" s="99"/>
      <c r="Y14921" s="99"/>
      <c r="Z14921" s="99"/>
      <c r="AA14921" s="99"/>
      <c r="AB14921" s="99"/>
      <c r="AC14921" s="99"/>
      <c r="AD14921" s="99"/>
      <c r="AE14921" s="99"/>
      <c r="AF14921" s="99"/>
      <c r="AG14921" s="99"/>
      <c r="AH14921" s="31"/>
      <c r="AI14921" s="31"/>
      <c r="AJ14921" s="31"/>
      <c r="AK14921" s="31"/>
      <c r="AL14921" s="31"/>
      <c r="AO14921" s="376"/>
    </row>
    <row r="14922" spans="1:41" x14ac:dyDescent="0.25">
      <c r="A14922" s="44" t="s">
        <v>1686</v>
      </c>
      <c r="B14922" s="44" t="s">
        <v>5134</v>
      </c>
      <c r="C14922" s="45">
        <v>220802</v>
      </c>
      <c r="D14922" s="45" t="s">
        <v>11363</v>
      </c>
      <c r="E14922" s="45" t="s">
        <v>4966</v>
      </c>
      <c r="AO14922" s="376"/>
    </row>
    <row r="14923" spans="1:41" x14ac:dyDescent="0.25">
      <c r="A14923" s="44" t="s">
        <v>1686</v>
      </c>
      <c r="B14923" s="44" t="s">
        <v>9875</v>
      </c>
      <c r="C14923" s="45" t="s">
        <v>9876</v>
      </c>
      <c r="D14923" s="45" t="s">
        <v>9895</v>
      </c>
      <c r="E14923" s="45" t="s">
        <v>5037</v>
      </c>
      <c r="F14923" s="93"/>
      <c r="G14923" s="93"/>
      <c r="H14923" s="93"/>
      <c r="I14923" s="99"/>
      <c r="J14923" s="99"/>
      <c r="K14923" s="99"/>
      <c r="L14923" s="44"/>
      <c r="M14923" s="44"/>
      <c r="N14923" s="99"/>
      <c r="O14923" s="99"/>
      <c r="P14923" s="99"/>
      <c r="Q14923" s="99"/>
      <c r="R14923" s="99"/>
      <c r="S14923" s="99"/>
      <c r="T14923" s="99"/>
      <c r="U14923" s="99"/>
      <c r="V14923" s="99"/>
      <c r="W14923" s="99"/>
      <c r="X14923" s="99"/>
      <c r="Y14923" s="99"/>
      <c r="Z14923" s="99"/>
      <c r="AA14923" s="99"/>
      <c r="AB14923" s="99"/>
      <c r="AC14923" s="99"/>
      <c r="AD14923" s="99"/>
      <c r="AE14923" s="99"/>
      <c r="AF14923" s="99"/>
      <c r="AG14923" s="99"/>
      <c r="AH14923" s="31"/>
      <c r="AI14923" s="31"/>
      <c r="AJ14923" s="31"/>
      <c r="AK14923" s="31"/>
      <c r="AL14923" s="31"/>
      <c r="AO14923" s="376"/>
    </row>
    <row r="14924" spans="1:41" x14ac:dyDescent="0.25">
      <c r="A14924" s="102" t="s">
        <v>3352</v>
      </c>
      <c r="B14924" s="92" t="s">
        <v>13051</v>
      </c>
      <c r="C14924" s="93" t="s">
        <v>13052</v>
      </c>
      <c r="D14924" s="93" t="s">
        <v>1201</v>
      </c>
      <c r="E14924" s="94">
        <v>47223</v>
      </c>
      <c r="F14924" s="93"/>
      <c r="G14924" s="93"/>
      <c r="H14924" s="93"/>
      <c r="I14924" s="99"/>
      <c r="J14924" s="99"/>
      <c r="K14924" s="99"/>
      <c r="L14924" s="99"/>
      <c r="M14924" s="99"/>
      <c r="N14924" s="99"/>
      <c r="O14924" s="99"/>
      <c r="P14924" s="99"/>
      <c r="Q14924" s="99"/>
      <c r="R14924" s="99"/>
      <c r="S14924" s="99"/>
      <c r="T14924" s="99"/>
      <c r="U14924" s="99"/>
      <c r="V14924" s="99"/>
      <c r="W14924" s="99"/>
      <c r="X14924" s="99"/>
      <c r="Y14924" s="99"/>
      <c r="Z14924" s="99"/>
      <c r="AA14924" s="99"/>
      <c r="AB14924" s="99"/>
      <c r="AC14924" s="99"/>
      <c r="AD14924" s="99"/>
      <c r="AE14924" s="99"/>
      <c r="AF14924" s="99"/>
      <c r="AG14924" s="99"/>
      <c r="AH14924" s="31"/>
      <c r="AI14924" s="31"/>
      <c r="AJ14924" s="31"/>
      <c r="AK14924" s="31"/>
      <c r="AL14924" s="31"/>
      <c r="AO14924" s="376"/>
    </row>
    <row r="14925" spans="1:41" x14ac:dyDescent="0.25">
      <c r="A14925" s="329" t="s">
        <v>3352</v>
      </c>
      <c r="B14925" s="92" t="s">
        <v>13051</v>
      </c>
      <c r="C14925" s="93" t="s">
        <v>13052</v>
      </c>
      <c r="D14925" s="93" t="s">
        <v>1201</v>
      </c>
      <c r="E14925" s="94">
        <v>47223</v>
      </c>
      <c r="F14925" s="93"/>
      <c r="G14925" s="93"/>
      <c r="H14925" s="93"/>
      <c r="I14925" s="99"/>
      <c r="J14925" s="99"/>
      <c r="K14925" s="99"/>
      <c r="L14925" s="99"/>
      <c r="M14925" s="99"/>
      <c r="N14925" s="99"/>
      <c r="O14925" s="99"/>
      <c r="P14925" s="99"/>
      <c r="Q14925" s="99"/>
      <c r="R14925" s="99"/>
      <c r="S14925" s="99"/>
      <c r="T14925" s="99"/>
      <c r="U14925" s="99"/>
      <c r="V14925" s="99"/>
      <c r="W14925" s="99"/>
      <c r="X14925" s="99"/>
      <c r="Y14925" s="99"/>
      <c r="Z14925" s="99"/>
      <c r="AA14925" s="99"/>
      <c r="AB14925" s="99"/>
      <c r="AC14925" s="99"/>
      <c r="AD14925" s="99"/>
      <c r="AE14925" s="99"/>
      <c r="AF14925" s="99"/>
      <c r="AG14925" s="99"/>
      <c r="AH14925" s="31"/>
      <c r="AI14925" s="31"/>
      <c r="AJ14925" s="31"/>
      <c r="AK14925" s="31"/>
      <c r="AL14925" s="31"/>
      <c r="AO14925" s="376"/>
    </row>
    <row r="14926" spans="1:41" x14ac:dyDescent="0.25">
      <c r="A14926" s="91" t="s">
        <v>3352</v>
      </c>
      <c r="B14926" s="92" t="s">
        <v>19284</v>
      </c>
      <c r="C14926" s="93" t="s">
        <v>19285</v>
      </c>
      <c r="D14926" s="93" t="s">
        <v>1201</v>
      </c>
      <c r="E14926" s="94">
        <v>46582</v>
      </c>
      <c r="F14926" s="93"/>
      <c r="G14926" s="93"/>
      <c r="H14926" s="93"/>
      <c r="I14926" s="99"/>
      <c r="J14926" s="99"/>
      <c r="K14926" s="99"/>
      <c r="L14926" s="99"/>
      <c r="M14926" s="99"/>
      <c r="N14926" s="99"/>
      <c r="O14926" s="99"/>
      <c r="P14926" s="99"/>
      <c r="Q14926" s="99"/>
      <c r="R14926" s="99"/>
      <c r="S14926" s="99"/>
      <c r="T14926" s="99"/>
      <c r="U14926" s="99"/>
      <c r="V14926" s="99"/>
      <c r="W14926" s="99"/>
      <c r="X14926" s="99"/>
      <c r="Y14926" s="99"/>
      <c r="Z14926" s="99"/>
      <c r="AA14926" s="99"/>
      <c r="AB14926" s="99"/>
      <c r="AC14926" s="99"/>
      <c r="AD14926" s="99"/>
      <c r="AE14926" s="99"/>
      <c r="AF14926" s="99"/>
      <c r="AG14926" s="99"/>
      <c r="AH14926" s="31"/>
      <c r="AI14926" s="31"/>
      <c r="AJ14926" s="31"/>
      <c r="AK14926" s="31"/>
      <c r="AL14926" s="31"/>
      <c r="AO14926" s="376"/>
    </row>
    <row r="14927" spans="1:41" x14ac:dyDescent="0.3">
      <c r="A14927" s="333" t="s">
        <v>19033</v>
      </c>
      <c r="B14927" s="333" t="s">
        <v>1168</v>
      </c>
      <c r="C14927" s="125" t="s">
        <v>19096</v>
      </c>
      <c r="D14927" s="32" t="s">
        <v>20309</v>
      </c>
      <c r="E14927" s="125" t="s">
        <v>9249</v>
      </c>
      <c r="F14927" s="125" t="s">
        <v>1189</v>
      </c>
      <c r="G14927" s="125" t="s">
        <v>1190</v>
      </c>
      <c r="AO14927" s="376"/>
    </row>
    <row r="14928" spans="1:41" x14ac:dyDescent="0.25">
      <c r="A14928" s="44" t="s">
        <v>10695</v>
      </c>
      <c r="B14928" s="44" t="s">
        <v>5134</v>
      </c>
      <c r="C14928" s="45">
        <v>230807</v>
      </c>
      <c r="D14928" s="45" t="s">
        <v>11363</v>
      </c>
      <c r="E14928" s="45" t="s">
        <v>8282</v>
      </c>
      <c r="AO14928" s="376"/>
    </row>
    <row r="14929" spans="1:41" x14ac:dyDescent="0.25">
      <c r="A14929" s="44" t="s">
        <v>10695</v>
      </c>
      <c r="B14929" s="44" t="s">
        <v>3842</v>
      </c>
      <c r="C14929" s="45">
        <v>240506</v>
      </c>
      <c r="D14929" s="45" t="s">
        <v>11363</v>
      </c>
      <c r="E14929" s="45" t="s">
        <v>5155</v>
      </c>
      <c r="AO14929" s="376"/>
    </row>
    <row r="14930" spans="1:41" x14ac:dyDescent="0.25">
      <c r="A14930" s="44" t="s">
        <v>4123</v>
      </c>
      <c r="B14930" s="44" t="s">
        <v>4117</v>
      </c>
      <c r="C14930" s="45" t="s">
        <v>4124</v>
      </c>
      <c r="D14930" s="45" t="s">
        <v>11204</v>
      </c>
      <c r="E14930" s="45" t="s">
        <v>4125</v>
      </c>
      <c r="F14930" s="93"/>
      <c r="G14930" s="93"/>
      <c r="H14930" s="93"/>
      <c r="I14930" s="99"/>
      <c r="J14930" s="99"/>
      <c r="K14930" s="99"/>
      <c r="L14930" s="99"/>
      <c r="M14930" s="99"/>
      <c r="N14930" s="99"/>
      <c r="O14930" s="99"/>
      <c r="P14930" s="99"/>
      <c r="Q14930" s="99"/>
      <c r="R14930" s="99"/>
      <c r="S14930" s="99"/>
      <c r="T14930" s="99"/>
      <c r="U14930" s="99"/>
      <c r="V14930" s="99"/>
      <c r="W14930" s="99"/>
      <c r="X14930" s="99"/>
      <c r="Y14930" s="99"/>
      <c r="Z14930" s="99"/>
      <c r="AA14930" s="99"/>
      <c r="AB14930" s="99"/>
      <c r="AC14930" s="99"/>
      <c r="AD14930" s="99"/>
      <c r="AE14930" s="99"/>
      <c r="AF14930" s="99"/>
      <c r="AG14930" s="99"/>
      <c r="AH14930" s="31"/>
      <c r="AI14930" s="31"/>
      <c r="AJ14930" s="31"/>
      <c r="AK14930" s="31"/>
      <c r="AL14930" s="31"/>
      <c r="AO14930" s="376"/>
    </row>
    <row r="14931" spans="1:41" x14ac:dyDescent="0.25">
      <c r="A14931" s="44" t="s">
        <v>4123</v>
      </c>
      <c r="B14931" s="44" t="s">
        <v>4117</v>
      </c>
      <c r="C14931" s="45" t="s">
        <v>4124</v>
      </c>
      <c r="D14931" s="93" t="s">
        <v>17443</v>
      </c>
      <c r="E14931" s="45" t="s">
        <v>11891</v>
      </c>
      <c r="F14931" s="93"/>
      <c r="G14931" s="93"/>
      <c r="H14931" s="93"/>
      <c r="I14931" s="99"/>
      <c r="J14931" s="99"/>
      <c r="K14931" s="99"/>
      <c r="L14931" s="99"/>
      <c r="M14931" s="99"/>
      <c r="N14931" s="99"/>
      <c r="O14931" s="99"/>
      <c r="P14931" s="99"/>
      <c r="Q14931" s="99"/>
      <c r="R14931" s="99"/>
      <c r="S14931" s="99"/>
      <c r="T14931" s="99"/>
      <c r="U14931" s="99"/>
      <c r="V14931" s="99"/>
      <c r="W14931" s="99"/>
      <c r="X14931" s="99"/>
      <c r="Y14931" s="99"/>
      <c r="Z14931" s="99"/>
      <c r="AA14931" s="99"/>
      <c r="AB14931" s="99"/>
      <c r="AC14931" s="99"/>
      <c r="AD14931" s="99"/>
      <c r="AE14931" s="99"/>
      <c r="AF14931" s="99"/>
      <c r="AG14931" s="99"/>
      <c r="AH14931" s="31"/>
      <c r="AI14931" s="31"/>
      <c r="AJ14931" s="31"/>
      <c r="AK14931" s="31"/>
      <c r="AL14931" s="31"/>
      <c r="AO14931" s="376"/>
    </row>
    <row r="14932" spans="1:41" x14ac:dyDescent="0.25">
      <c r="A14932" s="44" t="s">
        <v>4123</v>
      </c>
      <c r="B14932" s="44" t="s">
        <v>4117</v>
      </c>
      <c r="C14932" s="45" t="s">
        <v>4124</v>
      </c>
      <c r="D14932" s="45" t="s">
        <v>9895</v>
      </c>
      <c r="E14932" s="45" t="s">
        <v>4125</v>
      </c>
      <c r="F14932" s="93"/>
      <c r="G14932" s="93"/>
      <c r="H14932" s="93"/>
      <c r="I14932" s="99"/>
      <c r="J14932" s="99"/>
      <c r="K14932" s="99"/>
      <c r="L14932" s="44"/>
      <c r="M14932" s="44"/>
      <c r="N14932" s="99"/>
      <c r="O14932" s="99"/>
      <c r="P14932" s="99"/>
      <c r="Q14932" s="99"/>
      <c r="R14932" s="99"/>
      <c r="S14932" s="99"/>
      <c r="T14932" s="99"/>
      <c r="U14932" s="99"/>
      <c r="V14932" s="99"/>
      <c r="W14932" s="99"/>
      <c r="X14932" s="99"/>
      <c r="Y14932" s="99"/>
      <c r="Z14932" s="99"/>
      <c r="AA14932" s="99"/>
      <c r="AB14932" s="99"/>
      <c r="AC14932" s="99"/>
      <c r="AD14932" s="99"/>
      <c r="AE14932" s="99"/>
      <c r="AF14932" s="99"/>
      <c r="AG14932" s="99"/>
      <c r="AH14932" s="31"/>
      <c r="AI14932" s="31"/>
      <c r="AJ14932" s="31"/>
      <c r="AK14932" s="31"/>
      <c r="AL14932" s="31"/>
      <c r="AO14932" s="376"/>
    </row>
    <row r="14933" spans="1:41" x14ac:dyDescent="0.25">
      <c r="A14933" s="44" t="s">
        <v>18244</v>
      </c>
      <c r="B14933" s="44" t="s">
        <v>3176</v>
      </c>
      <c r="C14933" s="45">
        <v>26010402</v>
      </c>
      <c r="D14933" s="45" t="s">
        <v>11363</v>
      </c>
      <c r="E14933" s="45" t="s">
        <v>17459</v>
      </c>
      <c r="AO14933" s="376"/>
    </row>
    <row r="14934" spans="1:41" x14ac:dyDescent="0.25">
      <c r="A14934" s="44" t="s">
        <v>16557</v>
      </c>
      <c r="B14934" s="44" t="s">
        <v>21429</v>
      </c>
      <c r="C14934" s="45" t="s">
        <v>16553</v>
      </c>
      <c r="D14934" s="45" t="s">
        <v>21447</v>
      </c>
      <c r="E14934" s="46">
        <v>46446</v>
      </c>
      <c r="AO14934" s="376"/>
    </row>
    <row r="14935" spans="1:41" x14ac:dyDescent="0.25">
      <c r="A14935" s="44" t="s">
        <v>21855</v>
      </c>
      <c r="B14935" s="44" t="s">
        <v>5321</v>
      </c>
      <c r="C14935" s="45">
        <v>25010401</v>
      </c>
      <c r="D14935" s="45" t="s">
        <v>11363</v>
      </c>
      <c r="E14935" s="45" t="s">
        <v>12564</v>
      </c>
      <c r="AO14935" s="376"/>
    </row>
    <row r="14936" spans="1:41" x14ac:dyDescent="0.25">
      <c r="A14936" s="44" t="s">
        <v>21855</v>
      </c>
      <c r="B14936" s="44" t="s">
        <v>3176</v>
      </c>
      <c r="C14936" s="45">
        <v>25010402</v>
      </c>
      <c r="D14936" s="45" t="s">
        <v>11363</v>
      </c>
      <c r="E14936" s="45" t="s">
        <v>12564</v>
      </c>
      <c r="AO14936" s="376"/>
    </row>
    <row r="14937" spans="1:41" x14ac:dyDescent="0.25">
      <c r="A14937" s="44" t="s">
        <v>8941</v>
      </c>
      <c r="B14937" s="44" t="s">
        <v>15119</v>
      </c>
      <c r="C14937" s="45" t="s">
        <v>11840</v>
      </c>
      <c r="D14937" s="367" t="s">
        <v>3696</v>
      </c>
      <c r="E14937" s="328">
        <f>DATE(2028,11,13)</f>
        <v>47070</v>
      </c>
      <c r="F14937" s="32"/>
      <c r="G14937" s="32"/>
      <c r="H14937" s="32"/>
      <c r="I14937" s="31"/>
      <c r="J14937" s="31"/>
      <c r="K14937" s="31"/>
      <c r="L14937" s="31"/>
      <c r="M14937" s="31"/>
      <c r="N14937" s="31"/>
      <c r="O14937" s="31"/>
      <c r="P14937" s="31"/>
      <c r="Q14937" s="31"/>
      <c r="R14937" s="31"/>
      <c r="S14937" s="31"/>
      <c r="T14937" s="31"/>
      <c r="U14937" s="31"/>
      <c r="V14937" s="31"/>
      <c r="W14937" s="31"/>
      <c r="X14937" s="31"/>
      <c r="Y14937" s="31"/>
      <c r="Z14937" s="31"/>
      <c r="AA14937" s="31"/>
      <c r="AB14937" s="31"/>
      <c r="AC14937" s="31"/>
      <c r="AD14937" s="31"/>
      <c r="AE14937" s="31"/>
      <c r="AF14937" s="31"/>
      <c r="AG14937" s="31"/>
      <c r="AH14937" s="31"/>
      <c r="AI14937" s="31"/>
      <c r="AJ14937" s="31"/>
      <c r="AK14937" s="31"/>
      <c r="AL14937" s="31"/>
      <c r="AO14937" s="376"/>
    </row>
    <row r="14938" spans="1:41" x14ac:dyDescent="0.25">
      <c r="A14938" s="44" t="s">
        <v>6541</v>
      </c>
      <c r="B14938" s="44" t="s">
        <v>5321</v>
      </c>
      <c r="C14938" s="45">
        <v>23010401</v>
      </c>
      <c r="D14938" s="45" t="s">
        <v>11363</v>
      </c>
      <c r="E14938" s="45" t="s">
        <v>5322</v>
      </c>
      <c r="AO14938" s="376"/>
    </row>
    <row r="14939" spans="1:41" x14ac:dyDescent="0.25">
      <c r="A14939" s="44" t="s">
        <v>6541</v>
      </c>
      <c r="B14939" s="44" t="s">
        <v>3176</v>
      </c>
      <c r="C14939" s="45">
        <v>23010402</v>
      </c>
      <c r="D14939" s="45" t="s">
        <v>11363</v>
      </c>
      <c r="E14939" s="45" t="s">
        <v>5322</v>
      </c>
      <c r="AO14939" s="376"/>
    </row>
    <row r="14940" spans="1:41" x14ac:dyDescent="0.25">
      <c r="A14940" s="44" t="s">
        <v>13115</v>
      </c>
      <c r="B14940" s="44" t="s">
        <v>21434</v>
      </c>
      <c r="C14940" s="45" t="s">
        <v>13058</v>
      </c>
      <c r="D14940" s="45" t="s">
        <v>21447</v>
      </c>
      <c r="E14940" s="46">
        <v>46418</v>
      </c>
      <c r="AO14940" s="376"/>
    </row>
    <row r="14941" spans="1:41" x14ac:dyDescent="0.25">
      <c r="A14941" s="44" t="s">
        <v>1370</v>
      </c>
      <c r="B14941" s="44" t="s">
        <v>15120</v>
      </c>
      <c r="C14941" s="45" t="s">
        <v>17080</v>
      </c>
      <c r="D14941" s="367" t="s">
        <v>3696</v>
      </c>
      <c r="E14941" s="328">
        <f>DATE(2029,11,7)</f>
        <v>47429</v>
      </c>
      <c r="F14941" s="32"/>
      <c r="G14941" s="32"/>
      <c r="H14941" s="32"/>
      <c r="I14941" s="31"/>
      <c r="J14941" s="31"/>
      <c r="K14941" s="31"/>
      <c r="L14941" s="31"/>
      <c r="M14941" s="31"/>
      <c r="N14941" s="31"/>
      <c r="O14941" s="31"/>
      <c r="P14941" s="31"/>
      <c r="Q14941" s="31"/>
      <c r="R14941" s="31"/>
      <c r="S14941" s="31"/>
      <c r="T14941" s="31"/>
      <c r="U14941" s="31"/>
      <c r="V14941" s="31"/>
      <c r="W14941" s="31"/>
      <c r="X14941" s="31"/>
      <c r="Y14941" s="31"/>
      <c r="Z14941" s="31"/>
      <c r="AA14941" s="31"/>
      <c r="AB14941" s="31"/>
      <c r="AC14941" s="31"/>
      <c r="AD14941" s="31"/>
      <c r="AE14941" s="31"/>
      <c r="AF14941" s="31"/>
      <c r="AG14941" s="31"/>
      <c r="AH14941" s="31"/>
      <c r="AI14941" s="31"/>
      <c r="AJ14941" s="31"/>
      <c r="AK14941" s="31"/>
      <c r="AL14941" s="31"/>
      <c r="AO14941" s="376"/>
    </row>
    <row r="14942" spans="1:41" x14ac:dyDescent="0.25">
      <c r="A14942" s="44" t="s">
        <v>2431</v>
      </c>
      <c r="B14942" s="44" t="s">
        <v>17452</v>
      </c>
      <c r="C14942" s="45">
        <v>25010501</v>
      </c>
      <c r="D14942" s="45" t="s">
        <v>11363</v>
      </c>
      <c r="E14942" s="45" t="s">
        <v>12551</v>
      </c>
      <c r="AO14942" s="376"/>
    </row>
    <row r="14943" spans="1:41" x14ac:dyDescent="0.25">
      <c r="A14943" s="44" t="s">
        <v>2431</v>
      </c>
      <c r="B14943" s="44" t="s">
        <v>5129</v>
      </c>
      <c r="C14943" s="45">
        <v>25010502</v>
      </c>
      <c r="D14943" s="45" t="s">
        <v>11363</v>
      </c>
      <c r="E14943" s="45" t="s">
        <v>12551</v>
      </c>
      <c r="AO14943" s="376"/>
    </row>
    <row r="14944" spans="1:41" x14ac:dyDescent="0.25">
      <c r="A14944" s="44" t="s">
        <v>2431</v>
      </c>
      <c r="B14944" s="44" t="s">
        <v>5321</v>
      </c>
      <c r="C14944" s="45">
        <v>25010401</v>
      </c>
      <c r="D14944" s="45" t="s">
        <v>11363</v>
      </c>
      <c r="E14944" s="45" t="s">
        <v>12564</v>
      </c>
      <c r="AO14944" s="376"/>
    </row>
    <row r="14945" spans="1:41" x14ac:dyDescent="0.25">
      <c r="A14945" s="44" t="s">
        <v>2431</v>
      </c>
      <c r="B14945" s="44" t="s">
        <v>3176</v>
      </c>
      <c r="C14945" s="45">
        <v>25010402</v>
      </c>
      <c r="D14945" s="45" t="s">
        <v>11363</v>
      </c>
      <c r="E14945" s="45" t="s">
        <v>12564</v>
      </c>
      <c r="AO14945" s="376"/>
    </row>
    <row r="14946" spans="1:41" x14ac:dyDescent="0.25">
      <c r="A14946" s="44" t="s">
        <v>12422</v>
      </c>
      <c r="B14946" s="44" t="s">
        <v>12144</v>
      </c>
      <c r="C14946" s="45">
        <v>6.24</v>
      </c>
      <c r="D14946" s="45" t="s">
        <v>12549</v>
      </c>
      <c r="E14946" s="46">
        <v>47057</v>
      </c>
      <c r="F14946" s="45"/>
      <c r="G14946" s="93"/>
      <c r="H14946" s="93"/>
      <c r="I14946" s="99"/>
      <c r="J14946" s="99"/>
      <c r="K14946" s="99"/>
      <c r="L14946" s="99"/>
      <c r="M14946" s="99"/>
      <c r="N14946" s="99"/>
      <c r="O14946" s="99"/>
      <c r="P14946" s="99"/>
      <c r="Q14946" s="99"/>
      <c r="R14946" s="99"/>
      <c r="S14946" s="99"/>
      <c r="T14946" s="99"/>
      <c r="U14946" s="99"/>
      <c r="V14946" s="99"/>
      <c r="W14946" s="99"/>
      <c r="X14946" s="99"/>
      <c r="Y14946" s="99"/>
      <c r="Z14946" s="99"/>
      <c r="AA14946" s="99"/>
      <c r="AB14946" s="99"/>
      <c r="AC14946" s="99"/>
      <c r="AD14946" s="99"/>
      <c r="AE14946" s="99"/>
      <c r="AF14946" s="99"/>
      <c r="AG14946" s="99"/>
      <c r="AH14946" s="31"/>
      <c r="AI14946" s="31"/>
      <c r="AJ14946" s="31"/>
      <c r="AK14946" s="31"/>
      <c r="AL14946" s="31"/>
      <c r="AO14946" s="376"/>
    </row>
    <row r="14947" spans="1:41" x14ac:dyDescent="0.3">
      <c r="A14947" s="333" t="s">
        <v>15422</v>
      </c>
      <c r="B14947" s="333" t="s">
        <v>1160</v>
      </c>
      <c r="C14947" s="125" t="s">
        <v>10947</v>
      </c>
      <c r="D14947" s="32" t="s">
        <v>20309</v>
      </c>
      <c r="E14947" s="125" t="s">
        <v>7420</v>
      </c>
      <c r="F14947" s="125" t="s">
        <v>1189</v>
      </c>
      <c r="G14947" s="125" t="s">
        <v>1190</v>
      </c>
      <c r="AO14947" s="376"/>
    </row>
    <row r="14948" spans="1:41" x14ac:dyDescent="0.3">
      <c r="A14948" s="333" t="s">
        <v>15422</v>
      </c>
      <c r="B14948" s="333" t="s">
        <v>4810</v>
      </c>
      <c r="C14948" s="125" t="s">
        <v>16155</v>
      </c>
      <c r="D14948" s="32" t="s">
        <v>20309</v>
      </c>
      <c r="E14948" s="125" t="s">
        <v>4972</v>
      </c>
      <c r="F14948" s="125" t="s">
        <v>1189</v>
      </c>
      <c r="G14948" s="125" t="s">
        <v>1190</v>
      </c>
      <c r="AO14948" s="376"/>
    </row>
    <row r="14949" spans="1:41" x14ac:dyDescent="0.25">
      <c r="A14949" s="44" t="s">
        <v>13542</v>
      </c>
      <c r="B14949" s="44" t="s">
        <v>21399</v>
      </c>
      <c r="C14949" s="45" t="s">
        <v>13524</v>
      </c>
      <c r="D14949" s="45" t="s">
        <v>21447</v>
      </c>
      <c r="E14949" s="46">
        <v>46507</v>
      </c>
      <c r="AO14949" s="376"/>
    </row>
    <row r="14950" spans="1:41" x14ac:dyDescent="0.25">
      <c r="A14950" s="91" t="s">
        <v>19152</v>
      </c>
      <c r="B14950" s="92" t="s">
        <v>3182</v>
      </c>
      <c r="C14950" s="93" t="s">
        <v>19170</v>
      </c>
      <c r="D14950" s="93" t="s">
        <v>1201</v>
      </c>
      <c r="E14950" s="94">
        <v>46582</v>
      </c>
      <c r="F14950" s="93"/>
      <c r="G14950" s="93"/>
      <c r="H14950" s="93"/>
      <c r="I14950" s="99"/>
      <c r="J14950" s="99"/>
      <c r="K14950" s="99"/>
      <c r="L14950" s="99"/>
      <c r="M14950" s="99"/>
      <c r="N14950" s="99"/>
      <c r="O14950" s="99"/>
      <c r="P14950" s="99"/>
      <c r="Q14950" s="99"/>
      <c r="R14950" s="99"/>
      <c r="S14950" s="99"/>
      <c r="T14950" s="99"/>
      <c r="U14950" s="99"/>
      <c r="V14950" s="99"/>
      <c r="W14950" s="99"/>
      <c r="X14950" s="99"/>
      <c r="Y14950" s="99"/>
      <c r="Z14950" s="99"/>
      <c r="AA14950" s="99"/>
      <c r="AB14950" s="99"/>
      <c r="AC14950" s="99"/>
      <c r="AD14950" s="99"/>
      <c r="AE14950" s="99"/>
      <c r="AF14950" s="99"/>
      <c r="AG14950" s="99"/>
      <c r="AH14950" s="31"/>
      <c r="AI14950" s="31"/>
      <c r="AJ14950" s="31"/>
      <c r="AK14950" s="31"/>
      <c r="AL14950" s="31"/>
      <c r="AO14950" s="376"/>
    </row>
    <row r="14951" spans="1:41" x14ac:dyDescent="0.25">
      <c r="A14951" s="44" t="s">
        <v>14197</v>
      </c>
      <c r="B14951" s="44" t="s">
        <v>20598</v>
      </c>
      <c r="C14951" s="45" t="s">
        <v>14276</v>
      </c>
      <c r="D14951" s="32" t="s">
        <v>5559</v>
      </c>
      <c r="E14951" s="45" t="s">
        <v>20862</v>
      </c>
      <c r="F14951" s="32"/>
      <c r="G14951" s="32"/>
      <c r="H14951" s="32"/>
      <c r="I14951" s="31"/>
      <c r="J14951" s="31"/>
      <c r="K14951" s="31"/>
      <c r="L14951" s="31"/>
      <c r="M14951" s="31"/>
      <c r="N14951" s="31"/>
      <c r="O14951" s="31"/>
      <c r="P14951" s="31"/>
      <c r="Q14951" s="31"/>
      <c r="R14951" s="31"/>
      <c r="S14951" s="31"/>
      <c r="T14951" s="31"/>
      <c r="U14951" s="31"/>
      <c r="V14951" s="31"/>
      <c r="W14951" s="31"/>
      <c r="X14951" s="31"/>
      <c r="Y14951" s="31"/>
      <c r="Z14951" s="31"/>
      <c r="AA14951" s="31"/>
      <c r="AB14951" s="31"/>
      <c r="AC14951" s="31"/>
      <c r="AD14951" s="31"/>
      <c r="AE14951" s="31"/>
      <c r="AF14951" s="31"/>
      <c r="AG14951" s="31"/>
      <c r="AH14951" s="31"/>
      <c r="AI14951" s="31"/>
      <c r="AJ14951" s="31"/>
      <c r="AK14951" s="31"/>
      <c r="AL14951" s="31"/>
      <c r="AO14951" s="376"/>
    </row>
    <row r="14952" spans="1:41" x14ac:dyDescent="0.25">
      <c r="A14952" s="44" t="s">
        <v>123</v>
      </c>
      <c r="B14952" s="44" t="s">
        <v>2350</v>
      </c>
      <c r="C14952" s="45">
        <v>220105</v>
      </c>
      <c r="D14952" s="45" t="s">
        <v>11363</v>
      </c>
      <c r="E14952" s="45" t="s">
        <v>2593</v>
      </c>
      <c r="AO14952" s="376"/>
    </row>
    <row r="14953" spans="1:41" x14ac:dyDescent="0.25">
      <c r="A14953" s="44" t="s">
        <v>123</v>
      </c>
      <c r="B14953" s="44" t="s">
        <v>5134</v>
      </c>
      <c r="C14953" s="45">
        <v>230807</v>
      </c>
      <c r="D14953" s="45" t="s">
        <v>11363</v>
      </c>
      <c r="E14953" s="45" t="s">
        <v>8282</v>
      </c>
      <c r="AO14953" s="376"/>
    </row>
    <row r="14954" spans="1:41" x14ac:dyDescent="0.3">
      <c r="A14954" s="333" t="s">
        <v>12912</v>
      </c>
      <c r="B14954" s="333" t="s">
        <v>3456</v>
      </c>
      <c r="C14954" s="125" t="s">
        <v>10963</v>
      </c>
      <c r="D14954" s="32" t="s">
        <v>20309</v>
      </c>
      <c r="E14954" s="125" t="s">
        <v>2593</v>
      </c>
      <c r="F14954" s="125" t="s">
        <v>1189</v>
      </c>
      <c r="G14954" s="125" t="s">
        <v>1190</v>
      </c>
      <c r="AO14954" s="376"/>
    </row>
    <row r="14955" spans="1:41" x14ac:dyDescent="0.3">
      <c r="A14955" s="333" t="s">
        <v>12912</v>
      </c>
      <c r="B14955" s="333" t="s">
        <v>3455</v>
      </c>
      <c r="C14955" s="125" t="s">
        <v>10959</v>
      </c>
      <c r="D14955" s="32" t="s">
        <v>20309</v>
      </c>
      <c r="E14955" s="125" t="s">
        <v>2593</v>
      </c>
      <c r="F14955" s="125" t="s">
        <v>1189</v>
      </c>
      <c r="G14955" s="125" t="s">
        <v>1190</v>
      </c>
      <c r="AO14955" s="376"/>
    </row>
    <row r="14956" spans="1:41" x14ac:dyDescent="0.3">
      <c r="A14956" s="333" t="s">
        <v>12912</v>
      </c>
      <c r="B14956" s="333" t="s">
        <v>13316</v>
      </c>
      <c r="C14956" s="125" t="s">
        <v>13317</v>
      </c>
      <c r="D14956" s="32" t="s">
        <v>20309</v>
      </c>
      <c r="E14956" s="125" t="s">
        <v>12551</v>
      </c>
      <c r="F14956" s="125" t="s">
        <v>1189</v>
      </c>
      <c r="G14956" s="125" t="s">
        <v>1190</v>
      </c>
      <c r="AO14956" s="376"/>
    </row>
    <row r="14957" spans="1:41" x14ac:dyDescent="0.25">
      <c r="A14957" s="44" t="s">
        <v>6542</v>
      </c>
      <c r="B14957" s="44" t="s">
        <v>5321</v>
      </c>
      <c r="C14957" s="45">
        <v>23010401</v>
      </c>
      <c r="D14957" s="45" t="s">
        <v>11363</v>
      </c>
      <c r="E14957" s="45" t="s">
        <v>5322</v>
      </c>
      <c r="AO14957" s="376"/>
    </row>
    <row r="14958" spans="1:41" x14ac:dyDescent="0.25">
      <c r="A14958" s="44" t="s">
        <v>6542</v>
      </c>
      <c r="B14958" s="44" t="s">
        <v>11956</v>
      </c>
      <c r="C14958" s="45">
        <v>24090701</v>
      </c>
      <c r="D14958" s="45" t="s">
        <v>11363</v>
      </c>
      <c r="E14958" s="45" t="s">
        <v>4826</v>
      </c>
      <c r="AO14958" s="376"/>
    </row>
    <row r="14959" spans="1:41" x14ac:dyDescent="0.25">
      <c r="A14959" s="44" t="s">
        <v>6542</v>
      </c>
      <c r="B14959" s="44" t="s">
        <v>17465</v>
      </c>
      <c r="C14959" s="45">
        <v>26020101</v>
      </c>
      <c r="D14959" s="45" t="s">
        <v>11363</v>
      </c>
      <c r="E14959" s="45" t="s">
        <v>9238</v>
      </c>
      <c r="AO14959" s="376"/>
    </row>
    <row r="14960" spans="1:41" x14ac:dyDescent="0.25">
      <c r="A14960" s="99" t="s">
        <v>10942</v>
      </c>
      <c r="B14960" s="92" t="s">
        <v>10943</v>
      </c>
      <c r="C14960" s="93" t="s">
        <v>10946</v>
      </c>
      <c r="D14960" s="93" t="s">
        <v>1394</v>
      </c>
      <c r="E14960" s="94">
        <v>47177</v>
      </c>
      <c r="F14960" s="93"/>
      <c r="G14960" s="93"/>
      <c r="H14960" s="93"/>
      <c r="I14960" s="99"/>
      <c r="J14960" s="99"/>
      <c r="K14960" s="99"/>
      <c r="L14960" s="44"/>
      <c r="M14960" s="44"/>
      <c r="N14960" s="99"/>
      <c r="O14960" s="99"/>
      <c r="P14960" s="99"/>
      <c r="Q14960" s="99"/>
      <c r="R14960" s="99"/>
      <c r="S14960" s="99"/>
      <c r="T14960" s="99"/>
      <c r="U14960" s="99"/>
      <c r="V14960" s="99"/>
      <c r="W14960" s="99"/>
      <c r="X14960" s="99"/>
      <c r="Y14960" s="99"/>
      <c r="Z14960" s="99"/>
      <c r="AA14960" s="99"/>
      <c r="AB14960" s="99"/>
      <c r="AC14960" s="99"/>
      <c r="AD14960" s="99"/>
      <c r="AE14960" s="99"/>
      <c r="AF14960" s="99"/>
      <c r="AG14960" s="99"/>
      <c r="AH14960" s="31"/>
      <c r="AI14960" s="31"/>
      <c r="AJ14960" s="31"/>
      <c r="AK14960" s="31"/>
      <c r="AL14960" s="31"/>
      <c r="AO14960" s="376"/>
    </row>
    <row r="14961" spans="1:41" x14ac:dyDescent="0.25">
      <c r="A14961" s="44" t="s">
        <v>8942</v>
      </c>
      <c r="B14961" s="44" t="s">
        <v>15121</v>
      </c>
      <c r="C14961" s="45" t="s">
        <v>9179</v>
      </c>
      <c r="D14961" s="367" t="s">
        <v>3696</v>
      </c>
      <c r="E14961" s="328">
        <f>DATE(2028,1,15)</f>
        <v>46767</v>
      </c>
      <c r="F14961" s="32"/>
      <c r="G14961" s="32"/>
      <c r="H14961" s="32"/>
      <c r="I14961" s="31"/>
      <c r="J14961" s="31"/>
      <c r="K14961" s="31"/>
      <c r="L14961" s="31"/>
      <c r="M14961" s="31"/>
      <c r="N14961" s="31"/>
      <c r="O14961" s="31"/>
      <c r="P14961" s="31"/>
      <c r="Q14961" s="31"/>
      <c r="R14961" s="31"/>
      <c r="S14961" s="31"/>
      <c r="T14961" s="31"/>
      <c r="U14961" s="31"/>
      <c r="V14961" s="31"/>
      <c r="W14961" s="31"/>
      <c r="X14961" s="31"/>
      <c r="Y14961" s="31"/>
      <c r="Z14961" s="31"/>
      <c r="AA14961" s="31"/>
      <c r="AB14961" s="31"/>
      <c r="AC14961" s="31"/>
      <c r="AD14961" s="31"/>
      <c r="AE14961" s="31"/>
      <c r="AF14961" s="31"/>
      <c r="AG14961" s="31"/>
      <c r="AH14961" s="31"/>
      <c r="AI14961" s="31"/>
      <c r="AJ14961" s="31"/>
      <c r="AK14961" s="31"/>
      <c r="AL14961" s="31"/>
      <c r="AO14961" s="376"/>
    </row>
    <row r="14962" spans="1:41" x14ac:dyDescent="0.25">
      <c r="A14962" s="44" t="s">
        <v>21856</v>
      </c>
      <c r="B14962" s="44" t="s">
        <v>21449</v>
      </c>
      <c r="C14962" s="45">
        <v>260504</v>
      </c>
      <c r="D14962" s="45" t="s">
        <v>11363</v>
      </c>
      <c r="E14962" s="45" t="s">
        <v>21450</v>
      </c>
      <c r="AO14962" s="376"/>
    </row>
    <row r="14963" spans="1:41" x14ac:dyDescent="0.25">
      <c r="A14963" s="44" t="s">
        <v>9277</v>
      </c>
      <c r="B14963" s="44" t="s">
        <v>9235</v>
      </c>
      <c r="C14963" s="45">
        <v>240102</v>
      </c>
      <c r="D14963" s="45" t="s">
        <v>11363</v>
      </c>
      <c r="E14963" s="45" t="s">
        <v>5139</v>
      </c>
      <c r="AO14963" s="376"/>
    </row>
    <row r="14964" spans="1:41" x14ac:dyDescent="0.25">
      <c r="A14964" s="44" t="s">
        <v>8943</v>
      </c>
      <c r="B14964" s="44" t="s">
        <v>14741</v>
      </c>
      <c r="C14964" s="45" t="s">
        <v>9180</v>
      </c>
      <c r="D14964" s="367" t="s">
        <v>3696</v>
      </c>
      <c r="E14964" s="328">
        <f>DATE(2027,5,26)</f>
        <v>46533</v>
      </c>
      <c r="F14964" s="32"/>
      <c r="G14964" s="32"/>
      <c r="H14964" s="32"/>
      <c r="I14964" s="31"/>
      <c r="J14964" s="31"/>
      <c r="K14964" s="31"/>
      <c r="L14964" s="31"/>
      <c r="M14964" s="31"/>
      <c r="N14964" s="31"/>
      <c r="O14964" s="31"/>
      <c r="P14964" s="31"/>
      <c r="Q14964" s="31"/>
      <c r="R14964" s="31"/>
      <c r="S14964" s="31"/>
      <c r="T14964" s="31"/>
      <c r="U14964" s="31"/>
      <c r="V14964" s="31"/>
      <c r="W14964" s="31"/>
      <c r="X14964" s="31"/>
      <c r="Y14964" s="31"/>
      <c r="Z14964" s="31"/>
      <c r="AA14964" s="31"/>
      <c r="AB14964" s="31"/>
      <c r="AC14964" s="31"/>
      <c r="AD14964" s="31"/>
      <c r="AE14964" s="31"/>
      <c r="AF14964" s="31"/>
      <c r="AG14964" s="31"/>
      <c r="AH14964" s="31"/>
      <c r="AI14964" s="31"/>
      <c r="AJ14964" s="31"/>
      <c r="AK14964" s="31"/>
      <c r="AL14964" s="31"/>
      <c r="AO14964" s="376"/>
    </row>
    <row r="14965" spans="1:41" x14ac:dyDescent="0.25">
      <c r="A14965" s="44" t="s">
        <v>819</v>
      </c>
      <c r="B14965" s="44" t="s">
        <v>14933</v>
      </c>
      <c r="C14965" s="45" t="s">
        <v>11841</v>
      </c>
      <c r="D14965" s="367" t="s">
        <v>3696</v>
      </c>
      <c r="E14965" s="328">
        <f>DATE(2028,7,15)</f>
        <v>46949</v>
      </c>
      <c r="F14965" s="32"/>
      <c r="G14965" s="32"/>
      <c r="H14965" s="32"/>
      <c r="I14965" s="31"/>
      <c r="J14965" s="31"/>
      <c r="K14965" s="31"/>
      <c r="L14965" s="31"/>
      <c r="M14965" s="31"/>
      <c r="N14965" s="31"/>
      <c r="O14965" s="31"/>
      <c r="P14965" s="31"/>
      <c r="Q14965" s="31"/>
      <c r="R14965" s="31"/>
      <c r="S14965" s="31"/>
      <c r="T14965" s="31"/>
      <c r="U14965" s="31"/>
      <c r="V14965" s="31"/>
      <c r="W14965" s="31"/>
      <c r="X14965" s="31"/>
      <c r="Y14965" s="31"/>
      <c r="Z14965" s="31"/>
      <c r="AA14965" s="31"/>
      <c r="AB14965" s="31"/>
      <c r="AC14965" s="31"/>
      <c r="AD14965" s="31"/>
      <c r="AE14965" s="31"/>
      <c r="AF14965" s="31"/>
      <c r="AG14965" s="31"/>
      <c r="AH14965" s="31"/>
      <c r="AI14965" s="31"/>
      <c r="AJ14965" s="31"/>
      <c r="AK14965" s="31"/>
      <c r="AL14965" s="31"/>
      <c r="AO14965" s="376"/>
    </row>
    <row r="14966" spans="1:41" x14ac:dyDescent="0.25">
      <c r="A14966" s="44" t="s">
        <v>820</v>
      </c>
      <c r="B14966" s="44" t="s">
        <v>4834</v>
      </c>
      <c r="C14966" s="45" t="s">
        <v>4839</v>
      </c>
      <c r="D14966" s="46" t="s">
        <v>21328</v>
      </c>
      <c r="E14966" s="46">
        <v>46599</v>
      </c>
      <c r="AO14966" s="376"/>
    </row>
    <row r="14967" spans="1:41" x14ac:dyDescent="0.25">
      <c r="A14967" s="44" t="s">
        <v>820</v>
      </c>
      <c r="B14967" s="44" t="s">
        <v>7763</v>
      </c>
      <c r="C14967" s="45">
        <v>260401</v>
      </c>
      <c r="D14967" s="45" t="s">
        <v>11363</v>
      </c>
      <c r="E14967" s="45" t="s">
        <v>11152</v>
      </c>
      <c r="AO14967" s="376"/>
    </row>
    <row r="14968" spans="1:41" x14ac:dyDescent="0.25">
      <c r="A14968" s="44" t="s">
        <v>454</v>
      </c>
      <c r="B14968" s="44" t="s">
        <v>21385</v>
      </c>
      <c r="C14968" s="45" t="s">
        <v>8134</v>
      </c>
      <c r="D14968" s="45" t="s">
        <v>21447</v>
      </c>
      <c r="E14968" s="46">
        <v>46477</v>
      </c>
      <c r="AO14968" s="376"/>
    </row>
    <row r="14969" spans="1:41" x14ac:dyDescent="0.25">
      <c r="A14969" s="44" t="s">
        <v>1845</v>
      </c>
      <c r="B14969" s="44" t="s">
        <v>21365</v>
      </c>
      <c r="C14969" s="45" t="s">
        <v>8133</v>
      </c>
      <c r="D14969" s="45" t="s">
        <v>21447</v>
      </c>
      <c r="E14969" s="46">
        <v>46752</v>
      </c>
      <c r="AO14969" s="376"/>
    </row>
    <row r="14970" spans="1:41" x14ac:dyDescent="0.3">
      <c r="A14970" s="99" t="s">
        <v>15487</v>
      </c>
      <c r="B14970" s="92" t="s">
        <v>3962</v>
      </c>
      <c r="C14970" s="93" t="s">
        <v>15481</v>
      </c>
      <c r="D14970" s="93" t="s">
        <v>1201</v>
      </c>
      <c r="E14970" s="94">
        <v>46681</v>
      </c>
      <c r="F14970" s="93"/>
      <c r="G14970" s="93"/>
      <c r="H14970" s="93" t="s">
        <v>1190</v>
      </c>
      <c r="I14970" s="99"/>
      <c r="J14970" s="99"/>
      <c r="K14970" s="99"/>
      <c r="L14970" s="99"/>
      <c r="M14970" s="99"/>
      <c r="N14970" s="99"/>
      <c r="O14970" s="99"/>
      <c r="P14970" s="99"/>
      <c r="Q14970" s="99"/>
      <c r="R14970" s="99"/>
      <c r="S14970" s="99"/>
      <c r="T14970" s="99"/>
      <c r="U14970" s="99"/>
      <c r="V14970" s="99"/>
      <c r="W14970" s="99"/>
      <c r="X14970" s="99"/>
      <c r="Y14970" s="99"/>
      <c r="Z14970" s="99"/>
      <c r="AA14970" s="99"/>
      <c r="AB14970" s="99"/>
      <c r="AC14970" s="99"/>
      <c r="AD14970" s="99"/>
      <c r="AE14970" s="99"/>
      <c r="AF14970" s="99"/>
      <c r="AG14970" s="99"/>
      <c r="AH14970" s="31"/>
      <c r="AI14970" s="31"/>
      <c r="AJ14970" s="31"/>
      <c r="AK14970" s="31"/>
      <c r="AL14970" s="31"/>
      <c r="AO14970" s="376"/>
    </row>
    <row r="14971" spans="1:41" x14ac:dyDescent="0.3">
      <c r="A14971" s="57" t="s">
        <v>8417</v>
      </c>
      <c r="B14971" s="57" t="s">
        <v>1290</v>
      </c>
      <c r="C14971" s="62">
        <v>24027</v>
      </c>
      <c r="D14971" s="62" t="s">
        <v>20886</v>
      </c>
      <c r="E14971" s="60">
        <v>46873</v>
      </c>
      <c r="F14971" s="32"/>
      <c r="G14971" s="32"/>
      <c r="H14971" s="32"/>
      <c r="I14971" s="31"/>
      <c r="J14971" s="31"/>
      <c r="K14971" s="31"/>
      <c r="L14971" s="31"/>
      <c r="M14971" s="31"/>
      <c r="N14971" s="31"/>
      <c r="O14971" s="31"/>
      <c r="P14971" s="31"/>
      <c r="Q14971" s="31"/>
      <c r="R14971" s="31"/>
      <c r="S14971" s="31"/>
      <c r="T14971" s="31"/>
      <c r="U14971" s="31"/>
      <c r="V14971" s="31"/>
      <c r="W14971" s="31"/>
      <c r="X14971" s="31"/>
      <c r="Y14971" s="31"/>
      <c r="Z14971" s="31"/>
      <c r="AA14971" s="31"/>
      <c r="AB14971" s="31"/>
      <c r="AC14971" s="31"/>
      <c r="AD14971" s="31"/>
      <c r="AE14971" s="31"/>
      <c r="AF14971" s="31"/>
      <c r="AG14971" s="31"/>
      <c r="AH14971" s="31"/>
      <c r="AI14971" s="31"/>
      <c r="AJ14971" s="31"/>
      <c r="AK14971" s="31"/>
      <c r="AL14971" s="31"/>
      <c r="AO14971" s="376"/>
    </row>
    <row r="14972" spans="1:41" x14ac:dyDescent="0.25">
      <c r="A14972" s="44" t="s">
        <v>8417</v>
      </c>
      <c r="B14972" s="44" t="s">
        <v>8340</v>
      </c>
      <c r="C14972" s="45">
        <v>231001</v>
      </c>
      <c r="D14972" s="45" t="s">
        <v>11363</v>
      </c>
      <c r="E14972" s="45" t="s">
        <v>2538</v>
      </c>
      <c r="AO14972" s="376"/>
    </row>
    <row r="14973" spans="1:41" x14ac:dyDescent="0.25">
      <c r="A14973" s="44" t="s">
        <v>8417</v>
      </c>
      <c r="B14973" s="44" t="s">
        <v>939</v>
      </c>
      <c r="C14973" s="45">
        <v>241202</v>
      </c>
      <c r="D14973" s="45" t="s">
        <v>11363</v>
      </c>
      <c r="E14973" s="45" t="s">
        <v>12554</v>
      </c>
      <c r="AO14973" s="376"/>
    </row>
    <row r="14974" spans="1:41" x14ac:dyDescent="0.25">
      <c r="A14974" s="44" t="s">
        <v>8417</v>
      </c>
      <c r="B14974" s="44" t="s">
        <v>5134</v>
      </c>
      <c r="C14974" s="45">
        <v>250802</v>
      </c>
      <c r="D14974" s="45" t="s">
        <v>11363</v>
      </c>
      <c r="E14974" s="45" t="s">
        <v>9880</v>
      </c>
      <c r="AO14974" s="376"/>
    </row>
    <row r="14975" spans="1:41" x14ac:dyDescent="0.25">
      <c r="A14975" s="76" t="s">
        <v>12423</v>
      </c>
      <c r="B14975" s="44" t="s">
        <v>12100</v>
      </c>
      <c r="C14975" s="45">
        <v>3.26</v>
      </c>
      <c r="D14975" s="45" t="s">
        <v>12549</v>
      </c>
      <c r="E14975" s="46">
        <v>47787</v>
      </c>
      <c r="F14975" s="45"/>
      <c r="G14975" s="93"/>
      <c r="H14975" s="93"/>
      <c r="I14975" s="99"/>
      <c r="J14975" s="99"/>
      <c r="K14975" s="99"/>
      <c r="L14975" s="99"/>
      <c r="M14975" s="99"/>
      <c r="N14975" s="99"/>
      <c r="O14975" s="99"/>
      <c r="P14975" s="99"/>
      <c r="Q14975" s="99"/>
      <c r="R14975" s="99"/>
      <c r="S14975" s="99"/>
      <c r="T14975" s="99"/>
      <c r="U14975" s="99"/>
      <c r="V14975" s="99"/>
      <c r="W14975" s="99"/>
      <c r="X14975" s="99"/>
      <c r="Y14975" s="99"/>
      <c r="Z14975" s="99"/>
      <c r="AA14975" s="99"/>
      <c r="AB14975" s="99"/>
      <c r="AC14975" s="99"/>
      <c r="AD14975" s="99"/>
      <c r="AE14975" s="99"/>
      <c r="AF14975" s="99"/>
      <c r="AG14975" s="99"/>
      <c r="AH14975" s="31"/>
      <c r="AI14975" s="31"/>
      <c r="AJ14975" s="31"/>
      <c r="AK14975" s="31"/>
      <c r="AL14975" s="31"/>
      <c r="AO14975" s="376"/>
    </row>
    <row r="14976" spans="1:41" x14ac:dyDescent="0.25">
      <c r="A14976" s="44" t="s">
        <v>12423</v>
      </c>
      <c r="B14976" s="44" t="s">
        <v>12101</v>
      </c>
      <c r="C14976" s="45">
        <v>11.25</v>
      </c>
      <c r="D14976" s="45" t="s">
        <v>12549</v>
      </c>
      <c r="E14976" s="46">
        <v>47664</v>
      </c>
      <c r="F14976" s="45"/>
      <c r="G14976" s="93"/>
      <c r="H14976" s="93"/>
      <c r="I14976" s="99"/>
      <c r="J14976" s="99"/>
      <c r="K14976" s="99"/>
      <c r="L14976" s="99"/>
      <c r="M14976" s="99"/>
      <c r="N14976" s="99"/>
      <c r="O14976" s="99"/>
      <c r="P14976" s="99"/>
      <c r="Q14976" s="99"/>
      <c r="R14976" s="99"/>
      <c r="S14976" s="99"/>
      <c r="T14976" s="99"/>
      <c r="U14976" s="99"/>
      <c r="V14976" s="99"/>
      <c r="W14976" s="99"/>
      <c r="X14976" s="99"/>
      <c r="Y14976" s="99"/>
      <c r="Z14976" s="99"/>
      <c r="AA14976" s="99"/>
      <c r="AB14976" s="99"/>
      <c r="AC14976" s="99"/>
      <c r="AD14976" s="99"/>
      <c r="AE14976" s="99"/>
      <c r="AF14976" s="99"/>
      <c r="AG14976" s="99"/>
      <c r="AH14976" s="31"/>
      <c r="AI14976" s="31"/>
      <c r="AJ14976" s="31"/>
      <c r="AK14976" s="31"/>
      <c r="AL14976" s="31"/>
      <c r="AO14976" s="376"/>
    </row>
    <row r="14977" spans="1:41" x14ac:dyDescent="0.25">
      <c r="A14977" s="44" t="s">
        <v>12423</v>
      </c>
      <c r="B14977" s="44" t="s">
        <v>12094</v>
      </c>
      <c r="C14977" s="45">
        <v>12.25</v>
      </c>
      <c r="D14977" s="45" t="s">
        <v>12549</v>
      </c>
      <c r="E14977" s="46">
        <v>47664</v>
      </c>
      <c r="F14977" s="45"/>
      <c r="G14977" s="93"/>
      <c r="H14977" s="93"/>
      <c r="I14977" s="99"/>
      <c r="J14977" s="99"/>
      <c r="K14977" s="99"/>
      <c r="L14977" s="99"/>
      <c r="M14977" s="99"/>
      <c r="N14977" s="99"/>
      <c r="O14977" s="99"/>
      <c r="P14977" s="99"/>
      <c r="Q14977" s="99"/>
      <c r="R14977" s="99"/>
      <c r="S14977" s="99"/>
      <c r="T14977" s="99"/>
      <c r="U14977" s="99"/>
      <c r="V14977" s="99"/>
      <c r="W14977" s="99"/>
      <c r="X14977" s="99"/>
      <c r="Y14977" s="99"/>
      <c r="Z14977" s="99"/>
      <c r="AA14977" s="99"/>
      <c r="AB14977" s="99"/>
      <c r="AC14977" s="99"/>
      <c r="AD14977" s="99"/>
      <c r="AE14977" s="99"/>
      <c r="AF14977" s="99"/>
      <c r="AG14977" s="99"/>
      <c r="AH14977" s="31"/>
      <c r="AI14977" s="31"/>
      <c r="AJ14977" s="31"/>
      <c r="AK14977" s="31"/>
      <c r="AL14977" s="31"/>
      <c r="AO14977" s="376"/>
    </row>
    <row r="14978" spans="1:41" x14ac:dyDescent="0.3">
      <c r="A14978" s="333" t="s">
        <v>1358</v>
      </c>
      <c r="B14978" s="333" t="s">
        <v>11371</v>
      </c>
      <c r="C14978" s="125" t="s">
        <v>11215</v>
      </c>
      <c r="D14978" s="32" t="s">
        <v>20309</v>
      </c>
      <c r="E14978" s="125" t="s">
        <v>4966</v>
      </c>
      <c r="F14978" s="125" t="s">
        <v>1189</v>
      </c>
      <c r="G14978" s="125" t="s">
        <v>1190</v>
      </c>
      <c r="AO14978" s="376"/>
    </row>
    <row r="14979" spans="1:41" x14ac:dyDescent="0.3">
      <c r="A14979" s="333" t="s">
        <v>1358</v>
      </c>
      <c r="B14979" s="333" t="s">
        <v>1774</v>
      </c>
      <c r="C14979" s="125" t="s">
        <v>15318</v>
      </c>
      <c r="D14979" s="32" t="s">
        <v>20309</v>
      </c>
      <c r="E14979" s="125" t="s">
        <v>11886</v>
      </c>
      <c r="F14979" s="125" t="s">
        <v>1189</v>
      </c>
      <c r="G14979" s="125" t="s">
        <v>1190</v>
      </c>
      <c r="AO14979" s="376"/>
    </row>
    <row r="14980" spans="1:41" x14ac:dyDescent="0.25">
      <c r="A14980" s="91" t="s">
        <v>1358</v>
      </c>
      <c r="B14980" s="92" t="s">
        <v>19284</v>
      </c>
      <c r="C14980" s="93" t="s">
        <v>19285</v>
      </c>
      <c r="D14980" s="93" t="s">
        <v>1201</v>
      </c>
      <c r="E14980" s="94">
        <v>46582</v>
      </c>
      <c r="F14980" s="93"/>
      <c r="G14980" s="93"/>
      <c r="H14980" s="93"/>
      <c r="I14980" s="99"/>
      <c r="J14980" s="99"/>
      <c r="K14980" s="99"/>
      <c r="L14980" s="99"/>
      <c r="M14980" s="99"/>
      <c r="N14980" s="99"/>
      <c r="O14980" s="99"/>
      <c r="P14980" s="99"/>
      <c r="Q14980" s="99"/>
      <c r="R14980" s="99"/>
      <c r="S14980" s="99"/>
      <c r="T14980" s="99"/>
      <c r="U14980" s="99"/>
      <c r="V14980" s="99"/>
      <c r="W14980" s="99"/>
      <c r="X14980" s="99"/>
      <c r="Y14980" s="99"/>
      <c r="Z14980" s="99"/>
      <c r="AA14980" s="99"/>
      <c r="AB14980" s="99"/>
      <c r="AC14980" s="99"/>
      <c r="AD14980" s="99"/>
      <c r="AE14980" s="99"/>
      <c r="AF14980" s="99"/>
      <c r="AG14980" s="99"/>
      <c r="AH14980" s="31"/>
      <c r="AI14980" s="31"/>
      <c r="AJ14980" s="31"/>
      <c r="AK14980" s="31"/>
      <c r="AL14980" s="31"/>
      <c r="AO14980" s="376"/>
    </row>
    <row r="14981" spans="1:41" x14ac:dyDescent="0.25">
      <c r="A14981" s="92" t="s">
        <v>12018</v>
      </c>
      <c r="B14981" s="92" t="s">
        <v>12019</v>
      </c>
      <c r="C14981" s="146" t="s">
        <v>12020</v>
      </c>
      <c r="D14981" s="146" t="s">
        <v>12021</v>
      </c>
      <c r="E14981" s="107">
        <v>45835</v>
      </c>
      <c r="F14981" s="93"/>
      <c r="G14981" s="93"/>
      <c r="H14981" s="45"/>
      <c r="I14981" s="99"/>
      <c r="J14981" s="99"/>
      <c r="K14981" s="99"/>
      <c r="L14981" s="44"/>
      <c r="M14981" s="44"/>
      <c r="N14981" s="99"/>
      <c r="O14981" s="99"/>
      <c r="P14981" s="99"/>
      <c r="Q14981" s="99"/>
      <c r="R14981" s="99"/>
      <c r="S14981" s="99"/>
      <c r="T14981" s="99"/>
      <c r="U14981" s="99"/>
      <c r="V14981" s="99"/>
      <c r="W14981" s="99"/>
      <c r="X14981" s="99"/>
      <c r="Y14981" s="99"/>
      <c r="Z14981" s="99"/>
      <c r="AA14981" s="99"/>
      <c r="AB14981" s="99"/>
      <c r="AC14981" s="99"/>
      <c r="AD14981" s="99"/>
      <c r="AE14981" s="99"/>
      <c r="AF14981" s="99"/>
      <c r="AG14981" s="99"/>
      <c r="AH14981" s="31"/>
      <c r="AI14981" s="31"/>
      <c r="AJ14981" s="31"/>
      <c r="AK14981" s="31"/>
      <c r="AL14981" s="31"/>
      <c r="AO14981" s="376"/>
    </row>
    <row r="14982" spans="1:41" x14ac:dyDescent="0.25">
      <c r="A14982" s="44" t="s">
        <v>12424</v>
      </c>
      <c r="B14982" s="44" t="s">
        <v>12315</v>
      </c>
      <c r="C14982" s="45">
        <v>43.25</v>
      </c>
      <c r="D14982" s="45" t="s">
        <v>12549</v>
      </c>
      <c r="E14982" s="46">
        <v>47514</v>
      </c>
      <c r="F14982" s="45"/>
      <c r="G14982" s="93"/>
      <c r="H14982" s="93"/>
      <c r="I14982" s="99"/>
      <c r="J14982" s="99"/>
      <c r="K14982" s="99"/>
      <c r="L14982" s="99"/>
      <c r="M14982" s="99"/>
      <c r="N14982" s="99"/>
      <c r="O14982" s="99"/>
      <c r="P14982" s="99"/>
      <c r="Q14982" s="99"/>
      <c r="R14982" s="99"/>
      <c r="S14982" s="99"/>
      <c r="T14982" s="99"/>
      <c r="U14982" s="99"/>
      <c r="V14982" s="99"/>
      <c r="W14982" s="99"/>
      <c r="X14982" s="99"/>
      <c r="Y14982" s="99"/>
      <c r="Z14982" s="99"/>
      <c r="AA14982" s="99"/>
      <c r="AB14982" s="99"/>
      <c r="AC14982" s="99"/>
      <c r="AD14982" s="99"/>
      <c r="AE14982" s="99"/>
      <c r="AF14982" s="99"/>
      <c r="AG14982" s="99"/>
      <c r="AH14982" s="31"/>
      <c r="AI14982" s="31"/>
      <c r="AJ14982" s="31"/>
      <c r="AK14982" s="31"/>
      <c r="AL14982" s="31"/>
      <c r="AO14982" s="376"/>
    </row>
    <row r="14983" spans="1:41" x14ac:dyDescent="0.25">
      <c r="A14983" s="44" t="s">
        <v>12424</v>
      </c>
      <c r="B14983" s="44" t="s">
        <v>1666</v>
      </c>
      <c r="C14983" s="45">
        <v>250101</v>
      </c>
      <c r="D14983" s="45" t="s">
        <v>11363</v>
      </c>
      <c r="E14983" s="45" t="s">
        <v>12551</v>
      </c>
      <c r="AO14983" s="376"/>
    </row>
    <row r="14984" spans="1:41" x14ac:dyDescent="0.25">
      <c r="A14984" s="44" t="s">
        <v>12424</v>
      </c>
      <c r="B14984" s="44" t="s">
        <v>2350</v>
      </c>
      <c r="C14984" s="45">
        <v>250106</v>
      </c>
      <c r="D14984" s="45" t="s">
        <v>11363</v>
      </c>
      <c r="E14984" s="45" t="s">
        <v>11887</v>
      </c>
      <c r="AO14984" s="376"/>
    </row>
    <row r="14985" spans="1:41" x14ac:dyDescent="0.25">
      <c r="A14985" s="44" t="s">
        <v>8944</v>
      </c>
      <c r="B14985" s="44" t="s">
        <v>15122</v>
      </c>
      <c r="C14985" s="45" t="s">
        <v>9181</v>
      </c>
      <c r="D14985" s="367" t="s">
        <v>3696</v>
      </c>
      <c r="E14985" s="328">
        <f>DATE(2027,7,19)</f>
        <v>46587</v>
      </c>
      <c r="F14985" s="32"/>
      <c r="G14985" s="32"/>
      <c r="H14985" s="32"/>
      <c r="I14985" s="31"/>
      <c r="J14985" s="31"/>
      <c r="K14985" s="31"/>
      <c r="L14985" s="31"/>
      <c r="M14985" s="31"/>
      <c r="N14985" s="31"/>
      <c r="O14985" s="31"/>
      <c r="P14985" s="31"/>
      <c r="Q14985" s="31"/>
      <c r="R14985" s="31"/>
      <c r="S14985" s="31"/>
      <c r="T14985" s="31"/>
      <c r="U14985" s="31"/>
      <c r="V14985" s="31"/>
      <c r="W14985" s="31"/>
      <c r="X14985" s="31"/>
      <c r="Y14985" s="31"/>
      <c r="Z14985" s="31"/>
      <c r="AA14985" s="31"/>
      <c r="AB14985" s="31"/>
      <c r="AC14985" s="31"/>
      <c r="AD14985" s="31"/>
      <c r="AE14985" s="31"/>
      <c r="AF14985" s="31"/>
      <c r="AG14985" s="31"/>
      <c r="AH14985" s="31"/>
      <c r="AI14985" s="31"/>
      <c r="AJ14985" s="31"/>
      <c r="AK14985" s="31"/>
      <c r="AL14985" s="31"/>
      <c r="AO14985" s="376"/>
    </row>
    <row r="14986" spans="1:41" x14ac:dyDescent="0.25">
      <c r="A14986" s="44" t="s">
        <v>821</v>
      </c>
      <c r="B14986" s="44" t="s">
        <v>7824</v>
      </c>
      <c r="C14986" s="45">
        <v>230804</v>
      </c>
      <c r="D14986" s="45" t="s">
        <v>11363</v>
      </c>
      <c r="E14986" s="45" t="s">
        <v>4151</v>
      </c>
      <c r="AO14986" s="376"/>
    </row>
    <row r="14987" spans="1:41" x14ac:dyDescent="0.25">
      <c r="A14987" s="44" t="s">
        <v>821</v>
      </c>
      <c r="B14987" s="44" t="s">
        <v>935</v>
      </c>
      <c r="C14987" s="45">
        <v>230805</v>
      </c>
      <c r="D14987" s="45" t="s">
        <v>11363</v>
      </c>
      <c r="E14987" s="45" t="s">
        <v>4151</v>
      </c>
      <c r="AO14987" s="376"/>
    </row>
    <row r="14988" spans="1:41" x14ac:dyDescent="0.25">
      <c r="A14988" s="44" t="s">
        <v>6865</v>
      </c>
      <c r="B14988" s="44" t="s">
        <v>2350</v>
      </c>
      <c r="C14988" s="45">
        <v>230105</v>
      </c>
      <c r="D14988" s="45" t="s">
        <v>11363</v>
      </c>
      <c r="E14988" s="45" t="s">
        <v>5265</v>
      </c>
      <c r="AO14988" s="376"/>
    </row>
    <row r="14989" spans="1:41" x14ac:dyDescent="0.3">
      <c r="A14989" s="333" t="s">
        <v>2432</v>
      </c>
      <c r="B14989" s="333" t="s">
        <v>15583</v>
      </c>
      <c r="C14989" s="125" t="s">
        <v>15584</v>
      </c>
      <c r="D14989" s="32" t="s">
        <v>20309</v>
      </c>
      <c r="E14989" s="125" t="s">
        <v>15591</v>
      </c>
      <c r="F14989" s="125" t="s">
        <v>1190</v>
      </c>
      <c r="G14989" s="125" t="s">
        <v>1190</v>
      </c>
      <c r="AO14989" s="376"/>
    </row>
    <row r="14990" spans="1:41" x14ac:dyDescent="0.25">
      <c r="A14990" s="44" t="s">
        <v>2432</v>
      </c>
      <c r="B14990" s="44" t="s">
        <v>9237</v>
      </c>
      <c r="C14990" s="45">
        <v>24010401</v>
      </c>
      <c r="D14990" s="45" t="s">
        <v>11363</v>
      </c>
      <c r="E14990" s="45" t="s">
        <v>9238</v>
      </c>
      <c r="AO14990" s="376"/>
    </row>
    <row r="14991" spans="1:41" x14ac:dyDescent="0.25">
      <c r="A14991" s="44" t="s">
        <v>2432</v>
      </c>
      <c r="B14991" s="44" t="s">
        <v>3176</v>
      </c>
      <c r="C14991" s="45">
        <v>24010402</v>
      </c>
      <c r="D14991" s="45" t="s">
        <v>11363</v>
      </c>
      <c r="E14991" s="45" t="s">
        <v>9238</v>
      </c>
      <c r="AO14991" s="376"/>
    </row>
    <row r="14992" spans="1:41" x14ac:dyDescent="0.25">
      <c r="A14992" s="44" t="s">
        <v>2432</v>
      </c>
      <c r="B14992" s="44" t="s">
        <v>199</v>
      </c>
      <c r="C14992" s="45">
        <v>241001</v>
      </c>
      <c r="D14992" s="45" t="s">
        <v>11363</v>
      </c>
      <c r="E14992" s="45" t="s">
        <v>5332</v>
      </c>
      <c r="AO14992" s="376"/>
    </row>
    <row r="14993" spans="1:41" x14ac:dyDescent="0.25">
      <c r="A14993" s="44" t="s">
        <v>2432</v>
      </c>
      <c r="B14993" s="44" t="s">
        <v>6609</v>
      </c>
      <c r="C14993" s="45">
        <v>26020102</v>
      </c>
      <c r="D14993" s="45" t="s">
        <v>11363</v>
      </c>
      <c r="E14993" s="45" t="s">
        <v>9238</v>
      </c>
      <c r="AO14993" s="376"/>
    </row>
    <row r="14994" spans="1:41" x14ac:dyDescent="0.25">
      <c r="A14994" s="44" t="s">
        <v>9523</v>
      </c>
      <c r="B14994" s="92" t="s">
        <v>9602</v>
      </c>
      <c r="C14994" s="77" t="s">
        <v>9336</v>
      </c>
      <c r="D14994" s="93" t="s">
        <v>9601</v>
      </c>
      <c r="E14994" s="94">
        <v>46568</v>
      </c>
      <c r="F14994" s="93"/>
      <c r="G14994" s="93"/>
      <c r="H14994" s="93"/>
      <c r="I14994" s="99"/>
      <c r="J14994" s="99"/>
      <c r="K14994" s="99"/>
      <c r="L14994" s="44"/>
      <c r="M14994" s="44"/>
      <c r="N14994" s="99"/>
      <c r="O14994" s="99"/>
      <c r="P14994" s="99"/>
      <c r="Q14994" s="99"/>
      <c r="R14994" s="99"/>
      <c r="S14994" s="99"/>
      <c r="T14994" s="99"/>
      <c r="U14994" s="99"/>
      <c r="V14994" s="99"/>
      <c r="W14994" s="99"/>
      <c r="X14994" s="99"/>
      <c r="Y14994" s="99"/>
      <c r="Z14994" s="99"/>
      <c r="AA14994" s="99"/>
      <c r="AB14994" s="99"/>
      <c r="AC14994" s="99"/>
      <c r="AD14994" s="99"/>
      <c r="AE14994" s="99"/>
      <c r="AF14994" s="99"/>
      <c r="AG14994" s="99"/>
      <c r="AH14994" s="31"/>
      <c r="AI14994" s="31"/>
      <c r="AJ14994" s="31"/>
      <c r="AK14994" s="31"/>
      <c r="AL14994" s="31"/>
      <c r="AO14994" s="376"/>
    </row>
    <row r="14995" spans="1:41" x14ac:dyDescent="0.25">
      <c r="A14995" s="44" t="s">
        <v>19428</v>
      </c>
      <c r="B14995" s="319" t="s">
        <v>19560</v>
      </c>
      <c r="C14995" s="318" t="s">
        <v>19809</v>
      </c>
      <c r="D14995" s="93" t="s">
        <v>19934</v>
      </c>
      <c r="E14995" s="320">
        <v>47664</v>
      </c>
      <c r="F14995" s="93"/>
      <c r="G14995" s="93"/>
      <c r="H14995" s="93"/>
      <c r="I14995" s="99"/>
      <c r="J14995" s="99"/>
      <c r="K14995" s="99"/>
      <c r="L14995" s="99"/>
      <c r="M14995" s="99"/>
      <c r="N14995" s="99"/>
      <c r="O14995" s="99"/>
      <c r="P14995" s="99"/>
      <c r="Q14995" s="99"/>
      <c r="R14995" s="99"/>
      <c r="S14995" s="99"/>
      <c r="T14995" s="99"/>
      <c r="U14995" s="99"/>
      <c r="V14995" s="99"/>
      <c r="W14995" s="99"/>
      <c r="X14995" s="99"/>
      <c r="Y14995" s="99"/>
      <c r="Z14995" s="99"/>
      <c r="AA14995" s="99"/>
      <c r="AB14995" s="99"/>
      <c r="AC14995" s="99"/>
      <c r="AD14995" s="99"/>
      <c r="AE14995" s="99"/>
      <c r="AF14995" s="99"/>
      <c r="AG14995" s="99"/>
      <c r="AH14995" s="31"/>
      <c r="AI14995" s="31"/>
      <c r="AJ14995" s="31"/>
      <c r="AK14995" s="31"/>
      <c r="AL14995" s="31"/>
      <c r="AO14995" s="376"/>
    </row>
    <row r="14996" spans="1:41" x14ac:dyDescent="0.25">
      <c r="A14996" s="44" t="s">
        <v>18245</v>
      </c>
      <c r="B14996" s="44" t="s">
        <v>5134</v>
      </c>
      <c r="C14996" s="45">
        <v>250802</v>
      </c>
      <c r="D14996" s="45" t="s">
        <v>11363</v>
      </c>
      <c r="E14996" s="45" t="s">
        <v>9880</v>
      </c>
      <c r="AO14996" s="376"/>
    </row>
    <row r="14997" spans="1:41" x14ac:dyDescent="0.25">
      <c r="A14997" s="44" t="s">
        <v>18245</v>
      </c>
      <c r="B14997" s="44" t="s">
        <v>9248</v>
      </c>
      <c r="C14997" s="45">
        <v>260105</v>
      </c>
      <c r="D14997" s="45" t="s">
        <v>11363</v>
      </c>
      <c r="E14997" s="45" t="s">
        <v>17625</v>
      </c>
      <c r="AO14997" s="376"/>
    </row>
    <row r="14998" spans="1:41" x14ac:dyDescent="0.3">
      <c r="A14998" s="57" t="s">
        <v>13157</v>
      </c>
      <c r="B14998" s="57" t="s">
        <v>1290</v>
      </c>
      <c r="C14998" s="62">
        <v>24027</v>
      </c>
      <c r="D14998" s="62" t="s">
        <v>20886</v>
      </c>
      <c r="E14998" s="60">
        <v>46873</v>
      </c>
      <c r="F14998" s="32"/>
      <c r="G14998" s="32"/>
      <c r="H14998" s="32"/>
      <c r="I14998" s="31"/>
      <c r="J14998" s="31"/>
      <c r="K14998" s="31"/>
      <c r="L14998" s="31"/>
      <c r="M14998" s="31"/>
      <c r="N14998" s="31"/>
      <c r="O14998" s="31"/>
      <c r="P14998" s="31"/>
      <c r="Q14998" s="31"/>
      <c r="R14998" s="31"/>
      <c r="S14998" s="31"/>
      <c r="T14998" s="31"/>
      <c r="U14998" s="31"/>
      <c r="V14998" s="31"/>
      <c r="W14998" s="31"/>
      <c r="X14998" s="31"/>
      <c r="Y14998" s="31"/>
      <c r="Z14998" s="31"/>
      <c r="AA14998" s="31"/>
      <c r="AB14998" s="31"/>
      <c r="AC14998" s="31"/>
      <c r="AD14998" s="31"/>
      <c r="AE14998" s="31"/>
      <c r="AF14998" s="31"/>
      <c r="AG14998" s="31"/>
      <c r="AH14998" s="31"/>
      <c r="AI14998" s="31"/>
      <c r="AJ14998" s="31"/>
      <c r="AK14998" s="31"/>
      <c r="AL14998" s="31"/>
      <c r="AO14998" s="376"/>
    </row>
    <row r="14999" spans="1:41" x14ac:dyDescent="0.3">
      <c r="A14999" s="265" t="s">
        <v>17231</v>
      </c>
      <c r="B14999" s="265" t="s">
        <v>17227</v>
      </c>
      <c r="C14999" s="59" t="s">
        <v>17232</v>
      </c>
      <c r="D14999" s="93" t="s">
        <v>1201</v>
      </c>
      <c r="E14999" s="334">
        <v>47593</v>
      </c>
      <c r="F14999" s="93"/>
      <c r="G14999" s="93"/>
      <c r="H14999" s="93"/>
      <c r="I14999" s="99"/>
      <c r="J14999" s="99"/>
      <c r="K14999" s="99"/>
      <c r="L14999" s="99"/>
      <c r="M14999" s="99"/>
      <c r="N14999" s="99"/>
      <c r="O14999" s="99"/>
      <c r="P14999" s="99"/>
      <c r="Q14999" s="99"/>
      <c r="R14999" s="99"/>
      <c r="S14999" s="99"/>
      <c r="T14999" s="99"/>
      <c r="U14999" s="99"/>
      <c r="V14999" s="99"/>
      <c r="W14999" s="99"/>
      <c r="X14999" s="99"/>
      <c r="Y14999" s="99"/>
      <c r="Z14999" s="99"/>
      <c r="AA14999" s="99"/>
      <c r="AB14999" s="99"/>
      <c r="AC14999" s="99"/>
      <c r="AD14999" s="99"/>
      <c r="AE14999" s="99"/>
      <c r="AF14999" s="99"/>
      <c r="AG14999" s="99"/>
      <c r="AH14999" s="31"/>
      <c r="AI14999" s="31"/>
      <c r="AJ14999" s="31"/>
      <c r="AK14999" s="31"/>
      <c r="AL14999" s="31"/>
      <c r="AO14999" s="376"/>
    </row>
    <row r="15000" spans="1:41" x14ac:dyDescent="0.25">
      <c r="A15000" s="44" t="s">
        <v>10696</v>
      </c>
      <c r="B15000" s="44" t="s">
        <v>10348</v>
      </c>
      <c r="C15000" s="45">
        <v>240501</v>
      </c>
      <c r="D15000" s="45" t="s">
        <v>11363</v>
      </c>
      <c r="E15000" s="45" t="s">
        <v>10349</v>
      </c>
      <c r="AO15000" s="376"/>
    </row>
    <row r="15001" spans="1:41" x14ac:dyDescent="0.25">
      <c r="A15001" s="44" t="s">
        <v>18246</v>
      </c>
      <c r="B15001" s="44" t="s">
        <v>10348</v>
      </c>
      <c r="C15001" s="45">
        <v>240501</v>
      </c>
      <c r="D15001" s="45" t="s">
        <v>11363</v>
      </c>
      <c r="E15001" s="45" t="s">
        <v>10349</v>
      </c>
      <c r="AO15001" s="376"/>
    </row>
    <row r="15002" spans="1:41" x14ac:dyDescent="0.25">
      <c r="A15002" s="44" t="s">
        <v>10697</v>
      </c>
      <c r="B15002" s="44" t="s">
        <v>9237</v>
      </c>
      <c r="C15002" s="45">
        <v>24010401</v>
      </c>
      <c r="D15002" s="45" t="s">
        <v>11363</v>
      </c>
      <c r="E15002" s="45" t="s">
        <v>9238</v>
      </c>
      <c r="AO15002" s="376"/>
    </row>
    <row r="15003" spans="1:41" x14ac:dyDescent="0.25">
      <c r="A15003" s="44" t="s">
        <v>1094</v>
      </c>
      <c r="B15003" s="44" t="s">
        <v>12091</v>
      </c>
      <c r="C15003" s="45">
        <v>9.23</v>
      </c>
      <c r="D15003" s="45" t="s">
        <v>12549</v>
      </c>
      <c r="E15003" s="46">
        <v>46934</v>
      </c>
      <c r="F15003" s="45"/>
      <c r="G15003" s="93"/>
      <c r="H15003" s="93"/>
      <c r="I15003" s="99"/>
      <c r="J15003" s="99"/>
      <c r="K15003" s="99"/>
      <c r="L15003" s="99"/>
      <c r="M15003" s="99"/>
      <c r="N15003" s="99"/>
      <c r="O15003" s="99"/>
      <c r="P15003" s="99"/>
      <c r="Q15003" s="99"/>
      <c r="R15003" s="99"/>
      <c r="S15003" s="99"/>
      <c r="T15003" s="99"/>
      <c r="U15003" s="99"/>
      <c r="V15003" s="99"/>
      <c r="W15003" s="99"/>
      <c r="X15003" s="99"/>
      <c r="Y15003" s="99"/>
      <c r="Z15003" s="99"/>
      <c r="AA15003" s="99"/>
      <c r="AB15003" s="99"/>
      <c r="AC15003" s="99"/>
      <c r="AD15003" s="99"/>
      <c r="AE15003" s="99"/>
      <c r="AF15003" s="99"/>
      <c r="AG15003" s="99"/>
      <c r="AH15003" s="31"/>
      <c r="AI15003" s="31"/>
      <c r="AJ15003" s="31"/>
      <c r="AK15003" s="31"/>
      <c r="AL15003" s="31"/>
      <c r="AO15003" s="376"/>
    </row>
    <row r="15004" spans="1:41" x14ac:dyDescent="0.3">
      <c r="A15004" s="333" t="s">
        <v>12913</v>
      </c>
      <c r="B15004" s="333" t="s">
        <v>13314</v>
      </c>
      <c r="C15004" s="125" t="s">
        <v>13315</v>
      </c>
      <c r="D15004" s="32" t="s">
        <v>20309</v>
      </c>
      <c r="E15004" s="125" t="s">
        <v>12551</v>
      </c>
      <c r="F15004" s="125" t="s">
        <v>1189</v>
      </c>
      <c r="G15004" s="125" t="s">
        <v>1190</v>
      </c>
      <c r="AO15004" s="376"/>
    </row>
    <row r="15005" spans="1:41" x14ac:dyDescent="0.25">
      <c r="A15005" s="44" t="s">
        <v>18247</v>
      </c>
      <c r="B15005" s="44" t="s">
        <v>931</v>
      </c>
      <c r="C15005" s="45">
        <v>260101</v>
      </c>
      <c r="D15005" s="45" t="s">
        <v>11363</v>
      </c>
      <c r="E15005" s="45" t="s">
        <v>8292</v>
      </c>
      <c r="AO15005" s="376"/>
    </row>
    <row r="15006" spans="1:41" x14ac:dyDescent="0.25">
      <c r="A15006" s="44" t="s">
        <v>12739</v>
      </c>
      <c r="B15006" s="44" t="s">
        <v>12555</v>
      </c>
      <c r="C15006" s="45">
        <v>241101</v>
      </c>
      <c r="D15006" s="45" t="s">
        <v>11363</v>
      </c>
      <c r="E15006" s="45" t="s">
        <v>5332</v>
      </c>
      <c r="AO15006" s="376"/>
    </row>
    <row r="15007" spans="1:41" x14ac:dyDescent="0.25">
      <c r="A15007" s="44" t="s">
        <v>8418</v>
      </c>
      <c r="B15007" s="44" t="s">
        <v>17521</v>
      </c>
      <c r="C15007" s="45">
        <v>23110201</v>
      </c>
      <c r="D15007" s="45" t="s">
        <v>11363</v>
      </c>
      <c r="E15007" s="45" t="s">
        <v>8334</v>
      </c>
      <c r="AO15007" s="376"/>
    </row>
    <row r="15008" spans="1:41" x14ac:dyDescent="0.25">
      <c r="A15008" s="44" t="s">
        <v>8418</v>
      </c>
      <c r="B15008" s="44" t="s">
        <v>3055</v>
      </c>
      <c r="C15008" s="45">
        <v>23110202</v>
      </c>
      <c r="D15008" s="45" t="s">
        <v>11363</v>
      </c>
      <c r="E15008" s="45" t="s">
        <v>8334</v>
      </c>
      <c r="AO15008" s="376"/>
    </row>
    <row r="15009" spans="1:41" x14ac:dyDescent="0.25">
      <c r="A15009" s="44" t="s">
        <v>8418</v>
      </c>
      <c r="B15009" s="44" t="s">
        <v>5321</v>
      </c>
      <c r="C15009" s="45">
        <v>26010401</v>
      </c>
      <c r="D15009" s="45" t="s">
        <v>11363</v>
      </c>
      <c r="E15009" s="45" t="s">
        <v>17459</v>
      </c>
      <c r="AO15009" s="376"/>
    </row>
    <row r="15010" spans="1:41" x14ac:dyDescent="0.25">
      <c r="A15010" s="44" t="s">
        <v>8418</v>
      </c>
      <c r="B15010" s="44" t="s">
        <v>3176</v>
      </c>
      <c r="C15010" s="45">
        <v>26010402</v>
      </c>
      <c r="D15010" s="45" t="s">
        <v>11363</v>
      </c>
      <c r="E15010" s="45" t="s">
        <v>17459</v>
      </c>
      <c r="AO15010" s="376"/>
    </row>
    <row r="15011" spans="1:41" x14ac:dyDescent="0.25">
      <c r="A15011" s="44" t="s">
        <v>18248</v>
      </c>
      <c r="B15011" s="44" t="s">
        <v>7104</v>
      </c>
      <c r="C15011" s="45">
        <v>230504</v>
      </c>
      <c r="D15011" s="45" t="s">
        <v>11363</v>
      </c>
      <c r="E15011" s="45" t="s">
        <v>7105</v>
      </c>
      <c r="AO15011" s="376"/>
    </row>
    <row r="15012" spans="1:41" x14ac:dyDescent="0.25">
      <c r="A15012" s="44" t="s">
        <v>18249</v>
      </c>
      <c r="B15012" s="44" t="s">
        <v>6608</v>
      </c>
      <c r="C15012" s="45">
        <v>260203</v>
      </c>
      <c r="D15012" s="45" t="s">
        <v>11363</v>
      </c>
      <c r="E15012" s="45" t="s">
        <v>9238</v>
      </c>
      <c r="AO15012" s="376"/>
    </row>
    <row r="15013" spans="1:41" x14ac:dyDescent="0.25">
      <c r="A15013" s="100" t="s">
        <v>3444</v>
      </c>
      <c r="B15013" s="92" t="s">
        <v>3452</v>
      </c>
      <c r="C15013" s="93" t="s">
        <v>3453</v>
      </c>
      <c r="D15013" s="93" t="s">
        <v>1201</v>
      </c>
      <c r="E15013" s="94">
        <v>46496</v>
      </c>
      <c r="F15013" s="93"/>
      <c r="G15013" s="93"/>
      <c r="H15013" s="93"/>
      <c r="I15013" s="99"/>
      <c r="J15013" s="99"/>
      <c r="K15013" s="99"/>
      <c r="L15013" s="44"/>
      <c r="M15013" s="44"/>
      <c r="N15013" s="99"/>
      <c r="O15013" s="99"/>
      <c r="P15013" s="99"/>
      <c r="Q15013" s="99"/>
      <c r="R15013" s="99"/>
      <c r="S15013" s="99"/>
      <c r="T15013" s="99"/>
      <c r="U15013" s="99"/>
      <c r="V15013" s="99"/>
      <c r="W15013" s="99"/>
      <c r="X15013" s="99"/>
      <c r="Y15013" s="99"/>
      <c r="Z15013" s="99"/>
      <c r="AA15013" s="99"/>
      <c r="AB15013" s="99"/>
      <c r="AC15013" s="99"/>
      <c r="AD15013" s="99"/>
      <c r="AE15013" s="99"/>
      <c r="AF15013" s="99"/>
      <c r="AG15013" s="99"/>
      <c r="AH15013" s="31"/>
      <c r="AI15013" s="31"/>
      <c r="AJ15013" s="31"/>
      <c r="AK15013" s="31"/>
      <c r="AL15013" s="31"/>
      <c r="AO15013" s="376"/>
    </row>
    <row r="15014" spans="1:41" x14ac:dyDescent="0.25">
      <c r="A15014" s="44" t="s">
        <v>8945</v>
      </c>
      <c r="B15014" s="44" t="s">
        <v>14777</v>
      </c>
      <c r="C15014" s="45" t="s">
        <v>9182</v>
      </c>
      <c r="D15014" s="367" t="s">
        <v>3696</v>
      </c>
      <c r="E15014" s="328">
        <f>DATE(2027,4,20)</f>
        <v>46497</v>
      </c>
      <c r="F15014" s="32"/>
      <c r="G15014" s="32"/>
      <c r="H15014" s="32"/>
      <c r="I15014" s="31"/>
      <c r="J15014" s="31"/>
      <c r="K15014" s="31"/>
      <c r="L15014" s="31"/>
      <c r="M15014" s="31"/>
      <c r="N15014" s="31"/>
      <c r="O15014" s="31"/>
      <c r="P15014" s="31"/>
      <c r="Q15014" s="31"/>
      <c r="R15014" s="31"/>
      <c r="S15014" s="31"/>
      <c r="T15014" s="31"/>
      <c r="U15014" s="31"/>
      <c r="V15014" s="31"/>
      <c r="W15014" s="31"/>
      <c r="X15014" s="31"/>
      <c r="Y15014" s="31"/>
      <c r="Z15014" s="31"/>
      <c r="AA15014" s="31"/>
      <c r="AB15014" s="31"/>
      <c r="AC15014" s="31"/>
      <c r="AD15014" s="31"/>
      <c r="AE15014" s="31"/>
      <c r="AF15014" s="31"/>
      <c r="AG15014" s="31"/>
      <c r="AH15014" s="31"/>
      <c r="AI15014" s="31"/>
      <c r="AJ15014" s="31"/>
      <c r="AK15014" s="31"/>
      <c r="AL15014" s="31"/>
      <c r="AO15014" s="376"/>
    </row>
    <row r="15015" spans="1:41" x14ac:dyDescent="0.25">
      <c r="A15015" s="44" t="s">
        <v>18250</v>
      </c>
      <c r="B15015" s="44" t="s">
        <v>2350</v>
      </c>
      <c r="C15015" s="45">
        <v>250106</v>
      </c>
      <c r="D15015" s="45" t="s">
        <v>11363</v>
      </c>
      <c r="E15015" s="45" t="s">
        <v>11887</v>
      </c>
      <c r="AO15015" s="376"/>
    </row>
    <row r="15016" spans="1:41" x14ac:dyDescent="0.25">
      <c r="A15016" s="44" t="s">
        <v>15932</v>
      </c>
      <c r="B15016" s="44" t="s">
        <v>5321</v>
      </c>
      <c r="C15016" s="45">
        <v>25010401</v>
      </c>
      <c r="D15016" s="45" t="s">
        <v>11363</v>
      </c>
      <c r="E15016" s="45" t="s">
        <v>12564</v>
      </c>
      <c r="AO15016" s="376"/>
    </row>
    <row r="15017" spans="1:41" x14ac:dyDescent="0.25">
      <c r="A15017" s="44" t="s">
        <v>15932</v>
      </c>
      <c r="B15017" s="44" t="s">
        <v>3474</v>
      </c>
      <c r="C15017" s="45">
        <v>250503</v>
      </c>
      <c r="D15017" s="45" t="s">
        <v>11363</v>
      </c>
      <c r="E15017" s="45" t="s">
        <v>15608</v>
      </c>
      <c r="AO15017" s="376"/>
    </row>
    <row r="15018" spans="1:41" x14ac:dyDescent="0.25">
      <c r="A15018" s="44" t="s">
        <v>18251</v>
      </c>
      <c r="B15018" s="44" t="s">
        <v>3474</v>
      </c>
      <c r="C15018" s="45">
        <v>250503</v>
      </c>
      <c r="D15018" s="45" t="s">
        <v>11363</v>
      </c>
      <c r="E15018" s="45" t="s">
        <v>15608</v>
      </c>
      <c r="AO15018" s="376"/>
    </row>
    <row r="15019" spans="1:41" x14ac:dyDescent="0.3">
      <c r="A15019" s="333" t="s">
        <v>19034</v>
      </c>
      <c r="B15019" s="333" t="s">
        <v>1170</v>
      </c>
      <c r="C15019" s="125" t="s">
        <v>19097</v>
      </c>
      <c r="D15019" s="32" t="s">
        <v>20309</v>
      </c>
      <c r="E15019" s="125" t="s">
        <v>9249</v>
      </c>
      <c r="F15019" s="125" t="s">
        <v>1189</v>
      </c>
      <c r="G15019" s="125" t="s">
        <v>1190</v>
      </c>
      <c r="AO15019" s="376"/>
    </row>
    <row r="15020" spans="1:41" x14ac:dyDescent="0.25">
      <c r="A15020" s="44" t="s">
        <v>11994</v>
      </c>
      <c r="B15020" s="44" t="s">
        <v>4237</v>
      </c>
      <c r="C15020" s="45">
        <v>241002</v>
      </c>
      <c r="D15020" s="45" t="s">
        <v>11363</v>
      </c>
      <c r="E15020" s="45" t="s">
        <v>5332</v>
      </c>
      <c r="AO15020" s="376"/>
    </row>
    <row r="15021" spans="1:41" x14ac:dyDescent="0.25">
      <c r="A15021" s="44" t="s">
        <v>18252</v>
      </c>
      <c r="B15021" s="44" t="s">
        <v>17452</v>
      </c>
      <c r="C15021" s="45">
        <v>25010501</v>
      </c>
      <c r="D15021" s="45" t="s">
        <v>11363</v>
      </c>
      <c r="E15021" s="45" t="s">
        <v>12551</v>
      </c>
      <c r="AO15021" s="376"/>
    </row>
    <row r="15022" spans="1:41" x14ac:dyDescent="0.25">
      <c r="A15022" s="44" t="s">
        <v>12740</v>
      </c>
      <c r="B15022" s="44" t="s">
        <v>5321</v>
      </c>
      <c r="C15022" s="45">
        <v>23010401</v>
      </c>
      <c r="D15022" s="45" t="s">
        <v>11363</v>
      </c>
      <c r="E15022" s="45" t="s">
        <v>5322</v>
      </c>
      <c r="AO15022" s="376"/>
    </row>
    <row r="15023" spans="1:41" x14ac:dyDescent="0.25">
      <c r="A15023" s="44" t="s">
        <v>12740</v>
      </c>
      <c r="B15023" s="44" t="s">
        <v>17452</v>
      </c>
      <c r="C15023" s="45">
        <v>25010501</v>
      </c>
      <c r="D15023" s="45" t="s">
        <v>11363</v>
      </c>
      <c r="E15023" s="45" t="s">
        <v>12551</v>
      </c>
      <c r="AO15023" s="376"/>
    </row>
    <row r="15024" spans="1:41" x14ac:dyDescent="0.25">
      <c r="A15024" s="44" t="s">
        <v>20704</v>
      </c>
      <c r="B15024" s="44" t="s">
        <v>5560</v>
      </c>
      <c r="C15024" s="45" t="s">
        <v>20812</v>
      </c>
      <c r="D15024" s="32" t="s">
        <v>5559</v>
      </c>
      <c r="E15024" s="45" t="s">
        <v>20882</v>
      </c>
      <c r="F15024" s="32"/>
      <c r="G15024" s="32"/>
      <c r="H15024" s="32"/>
      <c r="I15024" s="31"/>
      <c r="J15024" s="31"/>
      <c r="K15024" s="31"/>
      <c r="L15024" s="31"/>
      <c r="M15024" s="31"/>
      <c r="N15024" s="31"/>
      <c r="O15024" s="31"/>
      <c r="P15024" s="31"/>
      <c r="Q15024" s="31"/>
      <c r="R15024" s="31"/>
      <c r="S15024" s="31"/>
      <c r="T15024" s="31"/>
      <c r="U15024" s="31"/>
      <c r="V15024" s="31"/>
      <c r="W15024" s="31"/>
      <c r="X15024" s="31"/>
      <c r="Y15024" s="31"/>
      <c r="Z15024" s="31"/>
      <c r="AA15024" s="31"/>
      <c r="AB15024" s="31"/>
      <c r="AC15024" s="31"/>
      <c r="AD15024" s="31"/>
      <c r="AE15024" s="31"/>
      <c r="AF15024" s="31"/>
      <c r="AG15024" s="31"/>
      <c r="AH15024" s="31"/>
      <c r="AI15024" s="31"/>
      <c r="AJ15024" s="31"/>
      <c r="AK15024" s="31"/>
      <c r="AL15024" s="31"/>
      <c r="AO15024" s="376"/>
    </row>
    <row r="15025" spans="1:41" x14ac:dyDescent="0.25">
      <c r="A15025" s="44" t="s">
        <v>2712</v>
      </c>
      <c r="B15025" s="44" t="s">
        <v>2522</v>
      </c>
      <c r="C15025" s="45" t="s">
        <v>14578</v>
      </c>
      <c r="D15025" s="46" t="s">
        <v>21328</v>
      </c>
      <c r="E15025" s="46">
        <v>46527</v>
      </c>
      <c r="AO15025" s="376"/>
    </row>
    <row r="15026" spans="1:41" x14ac:dyDescent="0.25">
      <c r="A15026" s="44" t="s">
        <v>2712</v>
      </c>
      <c r="B15026" s="44" t="s">
        <v>9248</v>
      </c>
      <c r="C15026" s="45">
        <v>260105</v>
      </c>
      <c r="D15026" s="45" t="s">
        <v>11363</v>
      </c>
      <c r="E15026" s="45" t="s">
        <v>17625</v>
      </c>
      <c r="AO15026" s="376"/>
    </row>
    <row r="15027" spans="1:41" x14ac:dyDescent="0.25">
      <c r="A15027" s="44" t="s">
        <v>13116</v>
      </c>
      <c r="B15027" s="44" t="s">
        <v>21434</v>
      </c>
      <c r="C15027" s="45" t="s">
        <v>13058</v>
      </c>
      <c r="D15027" s="45" t="s">
        <v>21447</v>
      </c>
      <c r="E15027" s="46">
        <v>46418</v>
      </c>
      <c r="AO15027" s="376"/>
    </row>
    <row r="15028" spans="1:41" x14ac:dyDescent="0.25">
      <c r="A15028" s="44" t="s">
        <v>18253</v>
      </c>
      <c r="B15028" s="44" t="s">
        <v>3475</v>
      </c>
      <c r="C15028" s="45">
        <v>250303</v>
      </c>
      <c r="D15028" s="45" t="s">
        <v>11363</v>
      </c>
      <c r="E15028" s="45" t="s">
        <v>11887</v>
      </c>
      <c r="AO15028" s="376"/>
    </row>
    <row r="15029" spans="1:41" x14ac:dyDescent="0.25">
      <c r="A15029" s="44" t="s">
        <v>18253</v>
      </c>
      <c r="B15029" s="44" t="s">
        <v>2350</v>
      </c>
      <c r="C15029" s="45">
        <v>250106</v>
      </c>
      <c r="D15029" s="45" t="s">
        <v>11363</v>
      </c>
      <c r="E15029" s="45" t="s">
        <v>11887</v>
      </c>
      <c r="AO15029" s="376"/>
    </row>
    <row r="15030" spans="1:41" x14ac:dyDescent="0.25">
      <c r="A15030" s="44" t="s">
        <v>18253</v>
      </c>
      <c r="B15030" s="44" t="s">
        <v>5134</v>
      </c>
      <c r="C15030" s="45">
        <v>250802</v>
      </c>
      <c r="D15030" s="45" t="s">
        <v>11363</v>
      </c>
      <c r="E15030" s="45" t="s">
        <v>9880</v>
      </c>
      <c r="AO15030" s="376"/>
    </row>
    <row r="15031" spans="1:41" x14ac:dyDescent="0.25">
      <c r="A15031" s="44" t="s">
        <v>19429</v>
      </c>
      <c r="B15031" s="319" t="s">
        <v>19512</v>
      </c>
      <c r="C15031" s="318" t="s">
        <v>19810</v>
      </c>
      <c r="D15031" s="93" t="s">
        <v>19934</v>
      </c>
      <c r="E15031" s="320">
        <v>46630</v>
      </c>
      <c r="F15031" s="93"/>
      <c r="G15031" s="93"/>
      <c r="H15031" s="93"/>
      <c r="I15031" s="99"/>
      <c r="J15031" s="99"/>
      <c r="K15031" s="99"/>
      <c r="L15031" s="99"/>
      <c r="M15031" s="99"/>
      <c r="N15031" s="99"/>
      <c r="O15031" s="99"/>
      <c r="P15031" s="99"/>
      <c r="Q15031" s="99"/>
      <c r="R15031" s="99"/>
      <c r="S15031" s="99"/>
      <c r="T15031" s="99"/>
      <c r="U15031" s="99"/>
      <c r="V15031" s="99"/>
      <c r="W15031" s="99"/>
      <c r="X15031" s="99"/>
      <c r="Y15031" s="99"/>
      <c r="Z15031" s="99"/>
      <c r="AA15031" s="99"/>
      <c r="AB15031" s="99"/>
      <c r="AC15031" s="99"/>
      <c r="AD15031" s="99"/>
      <c r="AE15031" s="99"/>
      <c r="AF15031" s="99"/>
      <c r="AG15031" s="99"/>
      <c r="AH15031" s="31"/>
      <c r="AI15031" s="31"/>
      <c r="AJ15031" s="31"/>
      <c r="AK15031" s="31"/>
      <c r="AL15031" s="31"/>
      <c r="AO15031" s="376"/>
    </row>
    <row r="15032" spans="1:41" x14ac:dyDescent="0.25">
      <c r="A15032" s="91" t="s">
        <v>9524</v>
      </c>
      <c r="B15032" s="92" t="s">
        <v>9602</v>
      </c>
      <c r="C15032" s="45" t="s">
        <v>9349</v>
      </c>
      <c r="D15032" s="93" t="s">
        <v>9601</v>
      </c>
      <c r="E15032" s="94">
        <v>46568</v>
      </c>
      <c r="F15032" s="93"/>
      <c r="G15032" s="93"/>
      <c r="H15032" s="93"/>
      <c r="I15032" s="99"/>
      <c r="J15032" s="99"/>
      <c r="K15032" s="99"/>
      <c r="L15032" s="44"/>
      <c r="M15032" s="44"/>
      <c r="N15032" s="99"/>
      <c r="O15032" s="99"/>
      <c r="P15032" s="99"/>
      <c r="Q15032" s="99"/>
      <c r="R15032" s="99"/>
      <c r="S15032" s="99"/>
      <c r="T15032" s="99"/>
      <c r="U15032" s="99"/>
      <c r="V15032" s="99"/>
      <c r="W15032" s="99"/>
      <c r="X15032" s="99"/>
      <c r="Y15032" s="99"/>
      <c r="Z15032" s="99"/>
      <c r="AA15032" s="99"/>
      <c r="AB15032" s="99"/>
      <c r="AC15032" s="99"/>
      <c r="AD15032" s="99"/>
      <c r="AE15032" s="99"/>
      <c r="AF15032" s="99"/>
      <c r="AG15032" s="99"/>
      <c r="AH15032" s="31"/>
      <c r="AI15032" s="31"/>
      <c r="AJ15032" s="31"/>
      <c r="AK15032" s="31"/>
      <c r="AL15032" s="31"/>
      <c r="AO15032" s="376"/>
    </row>
    <row r="15033" spans="1:41" x14ac:dyDescent="0.25">
      <c r="A15033" s="44" t="s">
        <v>5365</v>
      </c>
      <c r="B15033" s="44" t="s">
        <v>924</v>
      </c>
      <c r="C15033" s="45">
        <v>22010702</v>
      </c>
      <c r="D15033" s="45" t="s">
        <v>11363</v>
      </c>
      <c r="E15033" s="45" t="s">
        <v>5131</v>
      </c>
      <c r="AO15033" s="376"/>
    </row>
    <row r="15034" spans="1:41" x14ac:dyDescent="0.25">
      <c r="A15034" s="44" t="s">
        <v>11325</v>
      </c>
      <c r="B15034" s="44" t="s">
        <v>5134</v>
      </c>
      <c r="C15034" s="45">
        <v>240804</v>
      </c>
      <c r="D15034" s="45" t="s">
        <v>11363</v>
      </c>
      <c r="E15034" s="45" t="s">
        <v>11260</v>
      </c>
      <c r="AO15034" s="376"/>
    </row>
    <row r="15035" spans="1:41" x14ac:dyDescent="0.25">
      <c r="A15035" s="44" t="s">
        <v>6543</v>
      </c>
      <c r="B15035" s="44" t="s">
        <v>3176</v>
      </c>
      <c r="C15035" s="45">
        <v>23010402</v>
      </c>
      <c r="D15035" s="45" t="s">
        <v>11363</v>
      </c>
      <c r="E15035" s="45" t="s">
        <v>5322</v>
      </c>
      <c r="AO15035" s="376"/>
    </row>
    <row r="15036" spans="1:41" x14ac:dyDescent="0.25">
      <c r="A15036" s="44" t="s">
        <v>6543</v>
      </c>
      <c r="B15036" s="44" t="s">
        <v>3841</v>
      </c>
      <c r="C15036" s="45">
        <v>24060401</v>
      </c>
      <c r="D15036" s="45" t="s">
        <v>11363</v>
      </c>
      <c r="E15036" s="45" t="s">
        <v>4962</v>
      </c>
      <c r="AO15036" s="376"/>
    </row>
    <row r="15037" spans="1:41" x14ac:dyDescent="0.25">
      <c r="A15037" s="44" t="s">
        <v>6543</v>
      </c>
      <c r="B15037" s="44" t="s">
        <v>926</v>
      </c>
      <c r="C15037" s="45">
        <v>24060402</v>
      </c>
      <c r="D15037" s="45" t="s">
        <v>11363</v>
      </c>
      <c r="E15037" s="45" t="s">
        <v>4962</v>
      </c>
      <c r="AO15037" s="376"/>
    </row>
    <row r="15038" spans="1:41" x14ac:dyDescent="0.25">
      <c r="A15038" s="44" t="s">
        <v>12425</v>
      </c>
      <c r="B15038" s="44" t="s">
        <v>12129</v>
      </c>
      <c r="C15038" s="45">
        <v>20.25</v>
      </c>
      <c r="D15038" s="45" t="s">
        <v>12549</v>
      </c>
      <c r="E15038" s="46">
        <v>47664</v>
      </c>
      <c r="F15038" s="45"/>
      <c r="G15038" s="93"/>
      <c r="H15038" s="93"/>
      <c r="I15038" s="99"/>
      <c r="J15038" s="99"/>
      <c r="K15038" s="99"/>
      <c r="L15038" s="99"/>
      <c r="M15038" s="99"/>
      <c r="N15038" s="99"/>
      <c r="O15038" s="99"/>
      <c r="P15038" s="99"/>
      <c r="Q15038" s="99"/>
      <c r="R15038" s="99"/>
      <c r="S15038" s="99"/>
      <c r="T15038" s="99"/>
      <c r="U15038" s="99"/>
      <c r="V15038" s="99"/>
      <c r="W15038" s="99"/>
      <c r="X15038" s="99"/>
      <c r="Y15038" s="99"/>
      <c r="Z15038" s="99"/>
      <c r="AA15038" s="99"/>
      <c r="AB15038" s="99"/>
      <c r="AC15038" s="99"/>
      <c r="AD15038" s="99"/>
      <c r="AE15038" s="99"/>
      <c r="AF15038" s="99"/>
      <c r="AG15038" s="99"/>
      <c r="AH15038" s="31"/>
      <c r="AI15038" s="31"/>
      <c r="AJ15038" s="31"/>
      <c r="AK15038" s="31"/>
      <c r="AL15038" s="31"/>
      <c r="AO15038" s="376"/>
    </row>
    <row r="15039" spans="1:41" x14ac:dyDescent="0.25">
      <c r="A15039" s="44" t="s">
        <v>12425</v>
      </c>
      <c r="B15039" s="44" t="s">
        <v>9248</v>
      </c>
      <c r="C15039" s="45">
        <v>260105</v>
      </c>
      <c r="D15039" s="45" t="s">
        <v>11363</v>
      </c>
      <c r="E15039" s="45" t="s">
        <v>17625</v>
      </c>
      <c r="AO15039" s="376"/>
    </row>
    <row r="15040" spans="1:41" x14ac:dyDescent="0.25">
      <c r="A15040" s="44" t="s">
        <v>3146</v>
      </c>
      <c r="B15040" s="44" t="s">
        <v>21429</v>
      </c>
      <c r="C15040" s="45" t="s">
        <v>16553</v>
      </c>
      <c r="D15040" s="45" t="s">
        <v>21447</v>
      </c>
      <c r="E15040" s="46">
        <v>46446</v>
      </c>
      <c r="AO15040" s="376"/>
    </row>
    <row r="15041" spans="1:41" x14ac:dyDescent="0.25">
      <c r="A15041" s="44" t="s">
        <v>18254</v>
      </c>
      <c r="B15041" s="44" t="s">
        <v>17452</v>
      </c>
      <c r="C15041" s="45">
        <v>25010501</v>
      </c>
      <c r="D15041" s="45" t="s">
        <v>11363</v>
      </c>
      <c r="E15041" s="45" t="s">
        <v>12551</v>
      </c>
      <c r="AO15041" s="376"/>
    </row>
    <row r="15042" spans="1:41" x14ac:dyDescent="0.25">
      <c r="A15042" s="44" t="s">
        <v>18254</v>
      </c>
      <c r="B15042" s="44" t="s">
        <v>5129</v>
      </c>
      <c r="C15042" s="45">
        <v>25010502</v>
      </c>
      <c r="D15042" s="45" t="s">
        <v>11363</v>
      </c>
      <c r="E15042" s="45" t="s">
        <v>12551</v>
      </c>
      <c r="AO15042" s="376"/>
    </row>
    <row r="15043" spans="1:41" x14ac:dyDescent="0.25">
      <c r="A15043" s="44" t="s">
        <v>18254</v>
      </c>
      <c r="B15043" s="44" t="s">
        <v>5321</v>
      </c>
      <c r="C15043" s="45">
        <v>25010401</v>
      </c>
      <c r="D15043" s="45" t="s">
        <v>11363</v>
      </c>
      <c r="E15043" s="45" t="s">
        <v>12564</v>
      </c>
      <c r="AO15043" s="376"/>
    </row>
    <row r="15044" spans="1:41" x14ac:dyDescent="0.25">
      <c r="A15044" s="44" t="s">
        <v>18254</v>
      </c>
      <c r="B15044" s="44" t="s">
        <v>3176</v>
      </c>
      <c r="C15044" s="45">
        <v>25010402</v>
      </c>
      <c r="D15044" s="45" t="s">
        <v>11363</v>
      </c>
      <c r="E15044" s="45" t="s">
        <v>12564</v>
      </c>
      <c r="AO15044" s="376"/>
    </row>
    <row r="15045" spans="1:41" x14ac:dyDescent="0.25">
      <c r="A15045" s="44" t="s">
        <v>19430</v>
      </c>
      <c r="B15045" s="319" t="s">
        <v>19516</v>
      </c>
      <c r="C15045" s="318" t="s">
        <v>19811</v>
      </c>
      <c r="D15045" s="93" t="s">
        <v>19934</v>
      </c>
      <c r="E15045" s="320">
        <v>47542</v>
      </c>
      <c r="F15045" s="93"/>
      <c r="G15045" s="93"/>
      <c r="H15045" s="93"/>
      <c r="I15045" s="99"/>
      <c r="J15045" s="99"/>
      <c r="K15045" s="99"/>
      <c r="L15045" s="99"/>
      <c r="M15045" s="99"/>
      <c r="N15045" s="99"/>
      <c r="O15045" s="99"/>
      <c r="P15045" s="99"/>
      <c r="Q15045" s="99"/>
      <c r="R15045" s="99"/>
      <c r="S15045" s="99"/>
      <c r="T15045" s="99"/>
      <c r="U15045" s="99"/>
      <c r="V15045" s="99"/>
      <c r="W15045" s="99"/>
      <c r="X15045" s="99"/>
      <c r="Y15045" s="99"/>
      <c r="Z15045" s="99"/>
      <c r="AA15045" s="99"/>
      <c r="AB15045" s="99"/>
      <c r="AC15045" s="99"/>
      <c r="AD15045" s="99"/>
      <c r="AE15045" s="99"/>
      <c r="AF15045" s="99"/>
      <c r="AG15045" s="99"/>
      <c r="AH15045" s="31"/>
      <c r="AI15045" s="31"/>
      <c r="AJ15045" s="31"/>
      <c r="AK15045" s="31"/>
      <c r="AL15045" s="31"/>
      <c r="AO15045" s="376"/>
    </row>
    <row r="15046" spans="1:41" x14ac:dyDescent="0.25">
      <c r="A15046" s="44" t="s">
        <v>21857</v>
      </c>
      <c r="B15046" s="44" t="s">
        <v>21452</v>
      </c>
      <c r="C15046" s="45">
        <v>26060201</v>
      </c>
      <c r="D15046" s="45" t="s">
        <v>11363</v>
      </c>
      <c r="E15046" s="45" t="s">
        <v>9840</v>
      </c>
      <c r="AO15046" s="376"/>
    </row>
    <row r="15047" spans="1:41" x14ac:dyDescent="0.25">
      <c r="A15047" s="44" t="s">
        <v>21857</v>
      </c>
      <c r="B15047" s="44" t="s">
        <v>927</v>
      </c>
      <c r="C15047" s="45">
        <v>26060202</v>
      </c>
      <c r="D15047" s="45" t="s">
        <v>11363</v>
      </c>
      <c r="E15047" s="45" t="s">
        <v>9840</v>
      </c>
      <c r="AO15047" s="376"/>
    </row>
    <row r="15048" spans="1:41" x14ac:dyDescent="0.3">
      <c r="A15048" s="333" t="s">
        <v>18734</v>
      </c>
      <c r="B15048" s="333" t="s">
        <v>1167</v>
      </c>
      <c r="C15048" s="125" t="s">
        <v>17236</v>
      </c>
      <c r="D15048" s="32" t="s">
        <v>20309</v>
      </c>
      <c r="E15048" s="125" t="s">
        <v>8292</v>
      </c>
      <c r="F15048" s="125" t="s">
        <v>1189</v>
      </c>
      <c r="G15048" s="125" t="s">
        <v>1190</v>
      </c>
      <c r="AO15048" s="376"/>
    </row>
    <row r="15049" spans="1:41" x14ac:dyDescent="0.25">
      <c r="A15049" s="44" t="s">
        <v>13684</v>
      </c>
      <c r="B15049" s="44" t="s">
        <v>12111</v>
      </c>
      <c r="C15049" s="45">
        <v>13.25</v>
      </c>
      <c r="D15049" s="45" t="s">
        <v>12549</v>
      </c>
      <c r="E15049" s="46">
        <v>47664</v>
      </c>
      <c r="F15049" s="45"/>
      <c r="G15049" s="93"/>
      <c r="H15049" s="93"/>
      <c r="I15049" s="99"/>
      <c r="J15049" s="99"/>
      <c r="K15049" s="99"/>
      <c r="L15049" s="99"/>
      <c r="M15049" s="99"/>
      <c r="N15049" s="99"/>
      <c r="O15049" s="99"/>
      <c r="P15049" s="99"/>
      <c r="Q15049" s="99"/>
      <c r="R15049" s="99"/>
      <c r="S15049" s="99"/>
      <c r="T15049" s="99"/>
      <c r="U15049" s="99"/>
      <c r="V15049" s="99"/>
      <c r="W15049" s="99"/>
      <c r="X15049" s="99"/>
      <c r="Y15049" s="99"/>
      <c r="Z15049" s="99"/>
      <c r="AA15049" s="99"/>
      <c r="AB15049" s="99"/>
      <c r="AC15049" s="99"/>
      <c r="AD15049" s="99"/>
      <c r="AE15049" s="99"/>
      <c r="AF15049" s="99"/>
      <c r="AG15049" s="99"/>
      <c r="AH15049" s="31"/>
      <c r="AI15049" s="31"/>
      <c r="AJ15049" s="31"/>
      <c r="AK15049" s="31"/>
      <c r="AL15049" s="31"/>
      <c r="AO15049" s="376"/>
    </row>
    <row r="15050" spans="1:41" x14ac:dyDescent="0.25">
      <c r="A15050" s="44" t="s">
        <v>13684</v>
      </c>
      <c r="B15050" s="44" t="s">
        <v>12102</v>
      </c>
      <c r="C15050" s="45">
        <v>21.25</v>
      </c>
      <c r="D15050" s="45" t="s">
        <v>12549</v>
      </c>
      <c r="E15050" s="46">
        <v>47664</v>
      </c>
      <c r="F15050" s="45" t="s">
        <v>1335</v>
      </c>
      <c r="G15050" s="93"/>
      <c r="H15050" s="93"/>
      <c r="I15050" s="99"/>
      <c r="J15050" s="99"/>
      <c r="K15050" s="99"/>
      <c r="L15050" s="99"/>
      <c r="M15050" s="99"/>
      <c r="N15050" s="99"/>
      <c r="O15050" s="99"/>
      <c r="P15050" s="99"/>
      <c r="Q15050" s="99"/>
      <c r="R15050" s="99"/>
      <c r="S15050" s="99"/>
      <c r="T15050" s="99"/>
      <c r="U15050" s="99"/>
      <c r="V15050" s="99"/>
      <c r="W15050" s="99"/>
      <c r="X15050" s="99"/>
      <c r="Y15050" s="99"/>
      <c r="Z15050" s="99"/>
      <c r="AA15050" s="99"/>
      <c r="AB15050" s="99"/>
      <c r="AC15050" s="99"/>
      <c r="AD15050" s="99"/>
      <c r="AE15050" s="99"/>
      <c r="AF15050" s="99"/>
      <c r="AG15050" s="99"/>
      <c r="AH15050" s="31"/>
      <c r="AI15050" s="31"/>
      <c r="AJ15050" s="31"/>
      <c r="AK15050" s="31"/>
      <c r="AL15050" s="31"/>
      <c r="AO15050" s="376"/>
    </row>
    <row r="15051" spans="1:41" x14ac:dyDescent="0.25">
      <c r="A15051" s="44" t="s">
        <v>10698</v>
      </c>
      <c r="B15051" s="44" t="s">
        <v>9248</v>
      </c>
      <c r="C15051" s="45">
        <v>240101</v>
      </c>
      <c r="D15051" s="45" t="s">
        <v>11363</v>
      </c>
      <c r="E15051" s="45" t="s">
        <v>9249</v>
      </c>
      <c r="AO15051" s="376"/>
    </row>
    <row r="15052" spans="1:41" x14ac:dyDescent="0.25">
      <c r="A15052" s="44" t="s">
        <v>10698</v>
      </c>
      <c r="B15052" s="44" t="s">
        <v>941</v>
      </c>
      <c r="C15052" s="45">
        <v>241102</v>
      </c>
      <c r="D15052" s="45" t="s">
        <v>11363</v>
      </c>
      <c r="E15052" s="45" t="s">
        <v>5332</v>
      </c>
      <c r="AO15052" s="376"/>
    </row>
    <row r="15053" spans="1:41" x14ac:dyDescent="0.3">
      <c r="A15053" s="57" t="s">
        <v>4708</v>
      </c>
      <c r="B15053" s="57" t="s">
        <v>2173</v>
      </c>
      <c r="C15053" s="62">
        <v>24030</v>
      </c>
      <c r="D15053" s="62" t="s">
        <v>20886</v>
      </c>
      <c r="E15053" s="60">
        <v>47057</v>
      </c>
      <c r="F15053" s="32"/>
      <c r="G15053" s="32"/>
      <c r="H15053" s="32"/>
      <c r="I15053" s="31"/>
      <c r="J15053" s="31"/>
      <c r="K15053" s="31"/>
      <c r="L15053" s="31"/>
      <c r="M15053" s="31"/>
      <c r="N15053" s="31"/>
      <c r="O15053" s="31"/>
      <c r="P15053" s="31"/>
      <c r="Q15053" s="31"/>
      <c r="R15053" s="31"/>
      <c r="S15053" s="31"/>
      <c r="T15053" s="31"/>
      <c r="U15053" s="31"/>
      <c r="V15053" s="31"/>
      <c r="W15053" s="31"/>
      <c r="X15053" s="31"/>
      <c r="Y15053" s="31"/>
      <c r="Z15053" s="31"/>
      <c r="AA15053" s="31"/>
      <c r="AB15053" s="31"/>
      <c r="AC15053" s="31"/>
      <c r="AD15053" s="31"/>
      <c r="AE15053" s="31"/>
      <c r="AF15053" s="31"/>
      <c r="AG15053" s="31"/>
      <c r="AH15053" s="31"/>
      <c r="AI15053" s="31"/>
      <c r="AJ15053" s="31"/>
      <c r="AK15053" s="31"/>
      <c r="AL15053" s="31"/>
      <c r="AO15053" s="376"/>
    </row>
    <row r="15054" spans="1:41" x14ac:dyDescent="0.25">
      <c r="A15054" s="329" t="s">
        <v>4708</v>
      </c>
      <c r="B15054" s="92" t="s">
        <v>13051</v>
      </c>
      <c r="C15054" s="93" t="s">
        <v>13052</v>
      </c>
      <c r="D15054" s="93" t="s">
        <v>1201</v>
      </c>
      <c r="E15054" s="94">
        <v>47223</v>
      </c>
      <c r="F15054" s="93"/>
      <c r="G15054" s="93"/>
      <c r="H15054" s="93"/>
      <c r="I15054" s="99"/>
      <c r="J15054" s="99"/>
      <c r="K15054" s="99"/>
      <c r="L15054" s="99"/>
      <c r="M15054" s="99"/>
      <c r="N15054" s="99"/>
      <c r="O15054" s="99"/>
      <c r="P15054" s="99"/>
      <c r="Q15054" s="99"/>
      <c r="R15054" s="99"/>
      <c r="S15054" s="99"/>
      <c r="T15054" s="99"/>
      <c r="U15054" s="99"/>
      <c r="V15054" s="99"/>
      <c r="W15054" s="99"/>
      <c r="X15054" s="99"/>
      <c r="Y15054" s="99"/>
      <c r="Z15054" s="99"/>
      <c r="AA15054" s="99"/>
      <c r="AB15054" s="99"/>
      <c r="AC15054" s="99"/>
      <c r="AD15054" s="99"/>
      <c r="AE15054" s="99"/>
      <c r="AF15054" s="99"/>
      <c r="AG15054" s="99"/>
      <c r="AH15054" s="31"/>
      <c r="AI15054" s="31"/>
      <c r="AJ15054" s="31"/>
      <c r="AK15054" s="31"/>
      <c r="AL15054" s="31"/>
      <c r="AO15054" s="376"/>
    </row>
    <row r="15055" spans="1:41" x14ac:dyDescent="0.25">
      <c r="A15055" s="91" t="s">
        <v>4708</v>
      </c>
      <c r="B15055" s="92" t="s">
        <v>19284</v>
      </c>
      <c r="C15055" s="93" t="s">
        <v>19285</v>
      </c>
      <c r="D15055" s="93" t="s">
        <v>1201</v>
      </c>
      <c r="E15055" s="94">
        <v>46582</v>
      </c>
      <c r="F15055" s="93"/>
      <c r="G15055" s="93"/>
      <c r="H15055" s="93"/>
      <c r="I15055" s="99"/>
      <c r="J15055" s="99"/>
      <c r="K15055" s="99"/>
      <c r="L15055" s="99"/>
      <c r="M15055" s="99"/>
      <c r="N15055" s="99"/>
      <c r="O15055" s="99"/>
      <c r="P15055" s="99"/>
      <c r="Q15055" s="99"/>
      <c r="R15055" s="99"/>
      <c r="S15055" s="99"/>
      <c r="T15055" s="99"/>
      <c r="U15055" s="99"/>
      <c r="V15055" s="99"/>
      <c r="W15055" s="99"/>
      <c r="X15055" s="99"/>
      <c r="Y15055" s="99"/>
      <c r="Z15055" s="99"/>
      <c r="AA15055" s="99"/>
      <c r="AB15055" s="99"/>
      <c r="AC15055" s="99"/>
      <c r="AD15055" s="99"/>
      <c r="AE15055" s="99"/>
      <c r="AF15055" s="99"/>
      <c r="AG15055" s="99"/>
      <c r="AH15055" s="31"/>
      <c r="AI15055" s="31"/>
      <c r="AJ15055" s="31"/>
      <c r="AK15055" s="31"/>
      <c r="AL15055" s="31"/>
      <c r="AO15055" s="376"/>
    </row>
    <row r="15056" spans="1:41" x14ac:dyDescent="0.25">
      <c r="A15056" s="57" t="s">
        <v>3654</v>
      </c>
      <c r="B15056" s="92" t="s">
        <v>3682</v>
      </c>
      <c r="C15056" s="93" t="s">
        <v>19106</v>
      </c>
      <c r="D15056" s="93" t="s">
        <v>3681</v>
      </c>
      <c r="E15056" s="94">
        <v>48029</v>
      </c>
      <c r="F15056" s="93"/>
      <c r="G15056" s="93"/>
      <c r="H15056" s="93"/>
      <c r="I15056" s="99"/>
      <c r="J15056" s="99"/>
      <c r="K15056" s="99"/>
      <c r="L15056" s="44"/>
      <c r="M15056" s="44"/>
      <c r="N15056" s="99"/>
      <c r="O15056" s="99"/>
      <c r="P15056" s="99"/>
      <c r="Q15056" s="99"/>
      <c r="R15056" s="99"/>
      <c r="S15056" s="99"/>
      <c r="T15056" s="99"/>
      <c r="U15056" s="99"/>
      <c r="V15056" s="99"/>
      <c r="W15056" s="99"/>
      <c r="X15056" s="99"/>
      <c r="Y15056" s="99"/>
      <c r="Z15056" s="99"/>
      <c r="AA15056" s="99"/>
      <c r="AB15056" s="99"/>
      <c r="AC15056" s="99"/>
      <c r="AD15056" s="99"/>
      <c r="AE15056" s="99"/>
      <c r="AF15056" s="99"/>
      <c r="AG15056" s="99"/>
      <c r="AH15056" s="31"/>
      <c r="AI15056" s="31"/>
      <c r="AJ15056" s="31"/>
      <c r="AK15056" s="31"/>
      <c r="AL15056" s="31"/>
      <c r="AO15056" s="376"/>
    </row>
    <row r="15057" spans="1:41" x14ac:dyDescent="0.25">
      <c r="A15057" s="44" t="s">
        <v>18255</v>
      </c>
      <c r="B15057" s="44" t="s">
        <v>5147</v>
      </c>
      <c r="C15057" s="45">
        <v>251003</v>
      </c>
      <c r="D15057" s="45" t="s">
        <v>11363</v>
      </c>
      <c r="E15057" s="45" t="s">
        <v>11146</v>
      </c>
      <c r="AO15057" s="376"/>
    </row>
    <row r="15058" spans="1:41" x14ac:dyDescent="0.25">
      <c r="A15058" s="44" t="s">
        <v>822</v>
      </c>
      <c r="B15058" s="44" t="s">
        <v>5321</v>
      </c>
      <c r="C15058" s="45">
        <v>23010401</v>
      </c>
      <c r="D15058" s="45" t="s">
        <v>11363</v>
      </c>
      <c r="E15058" s="45" t="s">
        <v>5322</v>
      </c>
      <c r="AO15058" s="376"/>
    </row>
    <row r="15059" spans="1:41" x14ac:dyDescent="0.25">
      <c r="A15059" s="44" t="s">
        <v>822</v>
      </c>
      <c r="B15059" s="44" t="s">
        <v>3176</v>
      </c>
      <c r="C15059" s="45">
        <v>23010402</v>
      </c>
      <c r="D15059" s="45" t="s">
        <v>11363</v>
      </c>
      <c r="E15059" s="45" t="s">
        <v>5322</v>
      </c>
      <c r="AO15059" s="376"/>
    </row>
    <row r="15060" spans="1:41" x14ac:dyDescent="0.25">
      <c r="A15060" s="44" t="s">
        <v>822</v>
      </c>
      <c r="B15060" s="44" t="s">
        <v>199</v>
      </c>
      <c r="C15060" s="45">
        <v>241001</v>
      </c>
      <c r="D15060" s="45" t="s">
        <v>11363</v>
      </c>
      <c r="E15060" s="45" t="s">
        <v>5332</v>
      </c>
      <c r="AO15060" s="376"/>
    </row>
    <row r="15061" spans="1:41" x14ac:dyDescent="0.25">
      <c r="A15061" s="44" t="s">
        <v>822</v>
      </c>
      <c r="B15061" s="44" t="s">
        <v>15615</v>
      </c>
      <c r="C15061" s="45">
        <v>250902</v>
      </c>
      <c r="D15061" s="45" t="s">
        <v>11363</v>
      </c>
      <c r="E15061" s="45" t="s">
        <v>4972</v>
      </c>
      <c r="AO15061" s="376"/>
    </row>
    <row r="15062" spans="1:41" x14ac:dyDescent="0.25">
      <c r="A15062" s="44" t="s">
        <v>822</v>
      </c>
      <c r="B15062" s="44" t="s">
        <v>15640</v>
      </c>
      <c r="C15062" s="45">
        <v>250903</v>
      </c>
      <c r="D15062" s="45" t="s">
        <v>11363</v>
      </c>
      <c r="E15062" s="45" t="s">
        <v>4972</v>
      </c>
      <c r="AO15062" s="376"/>
    </row>
    <row r="15063" spans="1:41" x14ac:dyDescent="0.25">
      <c r="A15063" s="44" t="s">
        <v>822</v>
      </c>
      <c r="B15063" s="44" t="s">
        <v>947</v>
      </c>
      <c r="C15063" s="45">
        <v>260102</v>
      </c>
      <c r="D15063" s="45" t="s">
        <v>11363</v>
      </c>
      <c r="E15063" s="45" t="s">
        <v>8292</v>
      </c>
      <c r="AO15063" s="376"/>
    </row>
    <row r="15064" spans="1:41" x14ac:dyDescent="0.25">
      <c r="A15064" s="44" t="s">
        <v>822</v>
      </c>
      <c r="B15064" s="44" t="s">
        <v>21449</v>
      </c>
      <c r="C15064" s="45">
        <v>260504</v>
      </c>
      <c r="D15064" s="45" t="s">
        <v>11363</v>
      </c>
      <c r="E15064" s="45" t="s">
        <v>21450</v>
      </c>
      <c r="AO15064" s="376"/>
    </row>
    <row r="15065" spans="1:41" x14ac:dyDescent="0.25">
      <c r="A15065" s="44" t="s">
        <v>822</v>
      </c>
      <c r="B15065" s="44" t="s">
        <v>21452</v>
      </c>
      <c r="C15065" s="45">
        <v>26060201</v>
      </c>
      <c r="D15065" s="45" t="s">
        <v>11363</v>
      </c>
      <c r="E15065" s="45" t="s">
        <v>9840</v>
      </c>
      <c r="AO15065" s="376"/>
    </row>
    <row r="15066" spans="1:41" x14ac:dyDescent="0.25">
      <c r="A15066" s="44" t="s">
        <v>822</v>
      </c>
      <c r="B15066" s="44" t="s">
        <v>927</v>
      </c>
      <c r="C15066" s="45">
        <v>26060202</v>
      </c>
      <c r="D15066" s="45" t="s">
        <v>11363</v>
      </c>
      <c r="E15066" s="45" t="s">
        <v>9840</v>
      </c>
      <c r="AO15066" s="376"/>
    </row>
    <row r="15067" spans="1:41" x14ac:dyDescent="0.3">
      <c r="A15067" s="333" t="s">
        <v>11512</v>
      </c>
      <c r="B15067" s="333" t="s">
        <v>11374</v>
      </c>
      <c r="C15067" s="125" t="s">
        <v>11375</v>
      </c>
      <c r="D15067" s="32" t="s">
        <v>20309</v>
      </c>
      <c r="E15067" s="125" t="s">
        <v>4826</v>
      </c>
      <c r="F15067" s="125" t="s">
        <v>1189</v>
      </c>
      <c r="G15067" s="125" t="s">
        <v>1190</v>
      </c>
      <c r="AO15067" s="376"/>
    </row>
    <row r="15068" spans="1:41" x14ac:dyDescent="0.25">
      <c r="A15068" s="44" t="s">
        <v>15933</v>
      </c>
      <c r="B15068" s="44" t="s">
        <v>199</v>
      </c>
      <c r="C15068" s="45">
        <v>241001</v>
      </c>
      <c r="D15068" s="45" t="s">
        <v>11363</v>
      </c>
      <c r="E15068" s="45" t="s">
        <v>5332</v>
      </c>
      <c r="AO15068" s="376"/>
    </row>
    <row r="15069" spans="1:41" x14ac:dyDescent="0.25">
      <c r="A15069" s="44" t="s">
        <v>18256</v>
      </c>
      <c r="B15069" s="44" t="s">
        <v>2350</v>
      </c>
      <c r="C15069" s="45">
        <v>250106</v>
      </c>
      <c r="D15069" s="45" t="s">
        <v>11363</v>
      </c>
      <c r="E15069" s="45" t="s">
        <v>11887</v>
      </c>
      <c r="AO15069" s="376"/>
    </row>
    <row r="15070" spans="1:41" x14ac:dyDescent="0.3">
      <c r="A15070" s="333" t="s">
        <v>18735</v>
      </c>
      <c r="B15070" s="333" t="s">
        <v>1167</v>
      </c>
      <c r="C15070" s="125" t="s">
        <v>17236</v>
      </c>
      <c r="D15070" s="32" t="s">
        <v>20309</v>
      </c>
      <c r="E15070" s="125" t="s">
        <v>8292</v>
      </c>
      <c r="F15070" s="125" t="s">
        <v>1189</v>
      </c>
      <c r="G15070" s="125" t="s">
        <v>1190</v>
      </c>
      <c r="AO15070" s="376"/>
    </row>
    <row r="15071" spans="1:41" x14ac:dyDescent="0.25">
      <c r="A15071" s="44" t="s">
        <v>10699</v>
      </c>
      <c r="B15071" s="44" t="s">
        <v>9237</v>
      </c>
      <c r="C15071" s="45">
        <v>24010401</v>
      </c>
      <c r="D15071" s="45" t="s">
        <v>11363</v>
      </c>
      <c r="E15071" s="45" t="s">
        <v>9238</v>
      </c>
      <c r="AO15071" s="376"/>
    </row>
    <row r="15072" spans="1:41" x14ac:dyDescent="0.25">
      <c r="A15072" s="44" t="s">
        <v>3547</v>
      </c>
      <c r="B15072" s="44" t="s">
        <v>5321</v>
      </c>
      <c r="C15072" s="45">
        <v>23010401</v>
      </c>
      <c r="D15072" s="45" t="s">
        <v>11363</v>
      </c>
      <c r="E15072" s="45" t="s">
        <v>5322</v>
      </c>
      <c r="AO15072" s="376"/>
    </row>
    <row r="15073" spans="1:41" x14ac:dyDescent="0.25">
      <c r="A15073" s="44" t="s">
        <v>3547</v>
      </c>
      <c r="B15073" s="44" t="s">
        <v>3176</v>
      </c>
      <c r="C15073" s="45">
        <v>23010402</v>
      </c>
      <c r="D15073" s="45" t="s">
        <v>11363</v>
      </c>
      <c r="E15073" s="45" t="s">
        <v>5322</v>
      </c>
      <c r="AO15073" s="376"/>
    </row>
    <row r="15074" spans="1:41" x14ac:dyDescent="0.25">
      <c r="A15074" s="44" t="s">
        <v>3004</v>
      </c>
      <c r="B15074" s="44" t="s">
        <v>10347</v>
      </c>
      <c r="C15074" s="45">
        <v>240402</v>
      </c>
      <c r="D15074" s="45" t="s">
        <v>11363</v>
      </c>
      <c r="E15074" s="45" t="s">
        <v>5037</v>
      </c>
      <c r="AO15074" s="376"/>
    </row>
    <row r="15075" spans="1:41" x14ac:dyDescent="0.25">
      <c r="A15075" s="44" t="s">
        <v>18257</v>
      </c>
      <c r="B15075" s="44" t="s">
        <v>3474</v>
      </c>
      <c r="C15075" s="45">
        <v>250503</v>
      </c>
      <c r="D15075" s="45" t="s">
        <v>11363</v>
      </c>
      <c r="E15075" s="45" t="s">
        <v>15608</v>
      </c>
      <c r="AO15075" s="376"/>
    </row>
    <row r="15076" spans="1:41" x14ac:dyDescent="0.25">
      <c r="A15076" s="44" t="s">
        <v>18257</v>
      </c>
      <c r="B15076" s="44" t="s">
        <v>15640</v>
      </c>
      <c r="C15076" s="45">
        <v>250903</v>
      </c>
      <c r="D15076" s="45" t="s">
        <v>11363</v>
      </c>
      <c r="E15076" s="45" t="s">
        <v>4972</v>
      </c>
      <c r="AO15076" s="376"/>
    </row>
    <row r="15077" spans="1:41" x14ac:dyDescent="0.3">
      <c r="A15077" s="57" t="s">
        <v>17192</v>
      </c>
      <c r="B15077" s="57" t="s">
        <v>1290</v>
      </c>
      <c r="C15077" s="62">
        <v>24027</v>
      </c>
      <c r="D15077" s="62" t="s">
        <v>20886</v>
      </c>
      <c r="E15077" s="60">
        <v>46873</v>
      </c>
      <c r="F15077" s="32"/>
      <c r="G15077" s="32"/>
      <c r="H15077" s="32"/>
      <c r="I15077" s="31"/>
      <c r="J15077" s="31"/>
      <c r="K15077" s="31"/>
      <c r="L15077" s="31"/>
      <c r="M15077" s="31"/>
      <c r="N15077" s="31"/>
      <c r="O15077" s="31"/>
      <c r="P15077" s="31"/>
      <c r="Q15077" s="31"/>
      <c r="R15077" s="31"/>
      <c r="S15077" s="31"/>
      <c r="T15077" s="31"/>
      <c r="U15077" s="31"/>
      <c r="V15077" s="31"/>
      <c r="W15077" s="31"/>
      <c r="X15077" s="31"/>
      <c r="Y15077" s="31"/>
      <c r="Z15077" s="31"/>
      <c r="AA15077" s="31"/>
      <c r="AB15077" s="31"/>
      <c r="AC15077" s="31"/>
      <c r="AD15077" s="31"/>
      <c r="AE15077" s="31"/>
      <c r="AF15077" s="31"/>
      <c r="AG15077" s="31"/>
      <c r="AH15077" s="31"/>
      <c r="AI15077" s="31"/>
      <c r="AJ15077" s="31"/>
      <c r="AK15077" s="31"/>
      <c r="AL15077" s="31"/>
      <c r="AO15077" s="376"/>
    </row>
    <row r="15078" spans="1:41" x14ac:dyDescent="0.25">
      <c r="A15078" s="44" t="s">
        <v>10700</v>
      </c>
      <c r="B15078" s="44" t="s">
        <v>10346</v>
      </c>
      <c r="C15078" s="45">
        <v>240507</v>
      </c>
      <c r="D15078" s="45" t="s">
        <v>11363</v>
      </c>
      <c r="E15078" s="45" t="s">
        <v>5155</v>
      </c>
      <c r="AO15078" s="376"/>
    </row>
    <row r="15079" spans="1:41" x14ac:dyDescent="0.25">
      <c r="A15079" s="44" t="s">
        <v>10701</v>
      </c>
      <c r="B15079" s="44" t="s">
        <v>9248</v>
      </c>
      <c r="C15079" s="45">
        <v>240101</v>
      </c>
      <c r="D15079" s="45" t="s">
        <v>11363</v>
      </c>
      <c r="E15079" s="45" t="s">
        <v>9249</v>
      </c>
      <c r="AO15079" s="376"/>
    </row>
    <row r="15080" spans="1:41" x14ac:dyDescent="0.25">
      <c r="A15080" s="44" t="s">
        <v>8235</v>
      </c>
      <c r="B15080" s="44" t="s">
        <v>21433</v>
      </c>
      <c r="C15080" s="45" t="s">
        <v>8135</v>
      </c>
      <c r="D15080" s="45" t="s">
        <v>21447</v>
      </c>
      <c r="E15080" s="46">
        <v>46418</v>
      </c>
      <c r="AO15080" s="376"/>
    </row>
    <row r="15081" spans="1:41" x14ac:dyDescent="0.25">
      <c r="A15081" s="44" t="s">
        <v>4587</v>
      </c>
      <c r="B15081" s="44" t="s">
        <v>7418</v>
      </c>
      <c r="C15081" s="45" t="s">
        <v>7451</v>
      </c>
      <c r="D15081" s="45" t="s">
        <v>11204</v>
      </c>
      <c r="E15081" s="45" t="s">
        <v>7420</v>
      </c>
      <c r="F15081" s="93"/>
      <c r="G15081" s="93"/>
      <c r="H15081" s="93"/>
      <c r="I15081" s="99"/>
      <c r="J15081" s="99"/>
      <c r="K15081" s="99"/>
      <c r="L15081" s="99"/>
      <c r="M15081" s="99"/>
      <c r="N15081" s="99"/>
      <c r="O15081" s="99"/>
      <c r="P15081" s="99"/>
      <c r="Q15081" s="99"/>
      <c r="R15081" s="99"/>
      <c r="S15081" s="99"/>
      <c r="T15081" s="99"/>
      <c r="U15081" s="99"/>
      <c r="V15081" s="99"/>
      <c r="W15081" s="99"/>
      <c r="X15081" s="99"/>
      <c r="Y15081" s="99"/>
      <c r="Z15081" s="99"/>
      <c r="AA15081" s="99"/>
      <c r="AB15081" s="99"/>
      <c r="AC15081" s="99"/>
      <c r="AD15081" s="99"/>
      <c r="AE15081" s="99"/>
      <c r="AF15081" s="99"/>
      <c r="AG15081" s="99"/>
      <c r="AH15081" s="31"/>
      <c r="AI15081" s="31"/>
      <c r="AJ15081" s="31"/>
      <c r="AK15081" s="31"/>
      <c r="AL15081" s="31"/>
      <c r="AO15081" s="376"/>
    </row>
    <row r="15082" spans="1:41" x14ac:dyDescent="0.25">
      <c r="A15082" s="44" t="s">
        <v>4587</v>
      </c>
      <c r="B15082" s="44" t="s">
        <v>7418</v>
      </c>
      <c r="C15082" s="45" t="s">
        <v>7451</v>
      </c>
      <c r="D15082" s="93" t="s">
        <v>17443</v>
      </c>
      <c r="E15082" s="45" t="s">
        <v>7420</v>
      </c>
      <c r="F15082" s="93"/>
      <c r="G15082" s="93"/>
      <c r="H15082" s="93"/>
      <c r="I15082" s="99"/>
      <c r="J15082" s="99"/>
      <c r="K15082" s="99"/>
      <c r="L15082" s="99"/>
      <c r="M15082" s="99"/>
      <c r="N15082" s="99"/>
      <c r="O15082" s="99"/>
      <c r="P15082" s="99"/>
      <c r="Q15082" s="99"/>
      <c r="R15082" s="99"/>
      <c r="S15082" s="99"/>
      <c r="T15082" s="99"/>
      <c r="U15082" s="99"/>
      <c r="V15082" s="99"/>
      <c r="W15082" s="99"/>
      <c r="X15082" s="99"/>
      <c r="Y15082" s="99"/>
      <c r="Z15082" s="99"/>
      <c r="AA15082" s="99"/>
      <c r="AB15082" s="99"/>
      <c r="AC15082" s="99"/>
      <c r="AD15082" s="99"/>
      <c r="AE15082" s="99"/>
      <c r="AF15082" s="99"/>
      <c r="AG15082" s="99"/>
      <c r="AH15082" s="31"/>
      <c r="AI15082" s="31"/>
      <c r="AJ15082" s="31"/>
      <c r="AK15082" s="31"/>
      <c r="AL15082" s="31"/>
      <c r="AO15082" s="376"/>
    </row>
    <row r="15083" spans="1:41" x14ac:dyDescent="0.25">
      <c r="A15083" s="44" t="s">
        <v>4587</v>
      </c>
      <c r="B15083" s="44" t="s">
        <v>15123</v>
      </c>
      <c r="C15083" s="45" t="s">
        <v>11842</v>
      </c>
      <c r="D15083" s="367" t="s">
        <v>3696</v>
      </c>
      <c r="E15083" s="328">
        <f>DATE(2028,10,25)</f>
        <v>47051</v>
      </c>
      <c r="F15083" s="32"/>
      <c r="G15083" s="32"/>
      <c r="H15083" s="32"/>
      <c r="I15083" s="31"/>
      <c r="J15083" s="31"/>
      <c r="K15083" s="31"/>
      <c r="L15083" s="31"/>
      <c r="M15083" s="31"/>
      <c r="N15083" s="31"/>
      <c r="O15083" s="31"/>
      <c r="P15083" s="31"/>
      <c r="Q15083" s="31"/>
      <c r="R15083" s="31"/>
      <c r="S15083" s="31"/>
      <c r="T15083" s="31"/>
      <c r="U15083" s="31"/>
      <c r="V15083" s="31"/>
      <c r="W15083" s="31"/>
      <c r="X15083" s="31"/>
      <c r="Y15083" s="31"/>
      <c r="Z15083" s="31"/>
      <c r="AA15083" s="31"/>
      <c r="AB15083" s="31"/>
      <c r="AC15083" s="31"/>
      <c r="AD15083" s="31"/>
      <c r="AE15083" s="31"/>
      <c r="AF15083" s="31"/>
      <c r="AG15083" s="31"/>
      <c r="AH15083" s="31"/>
      <c r="AI15083" s="31"/>
      <c r="AJ15083" s="31"/>
      <c r="AK15083" s="31"/>
      <c r="AL15083" s="31"/>
      <c r="AO15083" s="376"/>
    </row>
    <row r="15084" spans="1:41" x14ac:dyDescent="0.25">
      <c r="A15084" s="44" t="s">
        <v>4587</v>
      </c>
      <c r="B15084" s="44" t="s">
        <v>7418</v>
      </c>
      <c r="C15084" s="45" t="s">
        <v>7451</v>
      </c>
      <c r="D15084" s="45" t="s">
        <v>9895</v>
      </c>
      <c r="E15084" s="45" t="s">
        <v>7420</v>
      </c>
      <c r="F15084" s="93"/>
      <c r="G15084" s="93"/>
      <c r="H15084" s="93"/>
      <c r="I15084" s="99"/>
      <c r="J15084" s="99"/>
      <c r="K15084" s="99"/>
      <c r="L15084" s="44"/>
      <c r="M15084" s="44"/>
      <c r="N15084" s="99"/>
      <c r="O15084" s="99"/>
      <c r="P15084" s="99"/>
      <c r="Q15084" s="99"/>
      <c r="R15084" s="99"/>
      <c r="S15084" s="99"/>
      <c r="T15084" s="99"/>
      <c r="U15084" s="99"/>
      <c r="V15084" s="99"/>
      <c r="W15084" s="99"/>
      <c r="X15084" s="99"/>
      <c r="Y15084" s="99"/>
      <c r="Z15084" s="99"/>
      <c r="AA15084" s="99"/>
      <c r="AB15084" s="99"/>
      <c r="AC15084" s="99"/>
      <c r="AD15084" s="99"/>
      <c r="AE15084" s="99"/>
      <c r="AF15084" s="99"/>
      <c r="AG15084" s="99"/>
      <c r="AH15084" s="31"/>
      <c r="AI15084" s="31"/>
      <c r="AJ15084" s="31"/>
      <c r="AK15084" s="31"/>
      <c r="AL15084" s="31"/>
      <c r="AO15084" s="376"/>
    </row>
    <row r="15085" spans="1:41" x14ac:dyDescent="0.25">
      <c r="A15085" s="44" t="s">
        <v>8946</v>
      </c>
      <c r="B15085" s="44" t="s">
        <v>14865</v>
      </c>
      <c r="C15085" s="45" t="s">
        <v>11843</v>
      </c>
      <c r="D15085" s="367" t="s">
        <v>3696</v>
      </c>
      <c r="E15085" s="328">
        <f>DATE(2028,7,29)</f>
        <v>46963</v>
      </c>
      <c r="F15085" s="32"/>
      <c r="G15085" s="32"/>
      <c r="H15085" s="32"/>
      <c r="I15085" s="31"/>
      <c r="J15085" s="31"/>
      <c r="K15085" s="31"/>
      <c r="L15085" s="31"/>
      <c r="M15085" s="31"/>
      <c r="N15085" s="31"/>
      <c r="O15085" s="31"/>
      <c r="P15085" s="31"/>
      <c r="Q15085" s="31"/>
      <c r="R15085" s="31"/>
      <c r="S15085" s="31"/>
      <c r="T15085" s="31"/>
      <c r="U15085" s="31"/>
      <c r="V15085" s="31"/>
      <c r="W15085" s="31"/>
      <c r="X15085" s="31"/>
      <c r="Y15085" s="31"/>
      <c r="Z15085" s="31"/>
      <c r="AA15085" s="31"/>
      <c r="AB15085" s="31"/>
      <c r="AC15085" s="31"/>
      <c r="AD15085" s="31"/>
      <c r="AE15085" s="31"/>
      <c r="AF15085" s="31"/>
      <c r="AG15085" s="31"/>
      <c r="AH15085" s="31"/>
      <c r="AI15085" s="31"/>
      <c r="AJ15085" s="31"/>
      <c r="AK15085" s="31"/>
      <c r="AL15085" s="31"/>
      <c r="AO15085" s="376"/>
    </row>
    <row r="15086" spans="1:41" x14ac:dyDescent="0.25">
      <c r="A15086" s="44" t="s">
        <v>9636</v>
      </c>
      <c r="B15086" s="44" t="s">
        <v>21359</v>
      </c>
      <c r="C15086" s="45" t="s">
        <v>9701</v>
      </c>
      <c r="D15086" s="45" t="s">
        <v>21447</v>
      </c>
      <c r="E15086" s="46">
        <v>46752</v>
      </c>
      <c r="AO15086" s="376"/>
    </row>
    <row r="15087" spans="1:41" x14ac:dyDescent="0.25">
      <c r="A15087" s="44" t="s">
        <v>7907</v>
      </c>
      <c r="B15087" s="44" t="s">
        <v>5134</v>
      </c>
      <c r="C15087" s="45">
        <v>230807</v>
      </c>
      <c r="D15087" s="45" t="s">
        <v>11363</v>
      </c>
      <c r="E15087" s="45" t="s">
        <v>8282</v>
      </c>
      <c r="AO15087" s="376"/>
    </row>
    <row r="15088" spans="1:41" x14ac:dyDescent="0.25">
      <c r="A15088" s="44" t="s">
        <v>14096</v>
      </c>
      <c r="B15088" s="44" t="s">
        <v>2532</v>
      </c>
      <c r="C15088" s="45" t="s">
        <v>14097</v>
      </c>
      <c r="D15088" s="45" t="s">
        <v>11204</v>
      </c>
      <c r="E15088" s="45" t="s">
        <v>8619</v>
      </c>
      <c r="F15088" s="93"/>
      <c r="G15088" s="93"/>
      <c r="H15088" s="93"/>
      <c r="I15088" s="99"/>
      <c r="J15088" s="99"/>
      <c r="K15088" s="99"/>
      <c r="L15088" s="99"/>
      <c r="M15088" s="99"/>
      <c r="N15088" s="99"/>
      <c r="O15088" s="99"/>
      <c r="P15088" s="99"/>
      <c r="Q15088" s="99"/>
      <c r="R15088" s="99"/>
      <c r="S15088" s="99"/>
      <c r="T15088" s="99"/>
      <c r="U15088" s="99"/>
      <c r="V15088" s="99"/>
      <c r="W15088" s="99"/>
      <c r="X15088" s="99"/>
      <c r="Y15088" s="99"/>
      <c r="Z15088" s="99"/>
      <c r="AA15088" s="99"/>
      <c r="AB15088" s="99"/>
      <c r="AC15088" s="99"/>
      <c r="AD15088" s="99"/>
      <c r="AE15088" s="99"/>
      <c r="AF15088" s="99"/>
      <c r="AG15088" s="99"/>
      <c r="AH15088" s="31"/>
      <c r="AI15088" s="31"/>
      <c r="AJ15088" s="31"/>
      <c r="AK15088" s="31"/>
      <c r="AL15088" s="31"/>
      <c r="AO15088" s="376"/>
    </row>
    <row r="15089" spans="1:41" x14ac:dyDescent="0.25">
      <c r="A15089" s="44" t="s">
        <v>14096</v>
      </c>
      <c r="B15089" s="44" t="s">
        <v>2532</v>
      </c>
      <c r="C15089" s="45" t="s">
        <v>14097</v>
      </c>
      <c r="D15089" s="93" t="s">
        <v>17443</v>
      </c>
      <c r="E15089" s="45" t="s">
        <v>8619</v>
      </c>
      <c r="F15089" s="93"/>
      <c r="G15089" s="93"/>
      <c r="H15089" s="93"/>
      <c r="I15089" s="99"/>
      <c r="J15089" s="99"/>
      <c r="K15089" s="99"/>
      <c r="L15089" s="99"/>
      <c r="M15089" s="99"/>
      <c r="N15089" s="99"/>
      <c r="O15089" s="99"/>
      <c r="P15089" s="99"/>
      <c r="Q15089" s="99"/>
      <c r="R15089" s="99"/>
      <c r="S15089" s="99"/>
      <c r="T15089" s="99"/>
      <c r="U15089" s="99"/>
      <c r="V15089" s="99"/>
      <c r="W15089" s="99"/>
      <c r="X15089" s="99"/>
      <c r="Y15089" s="99"/>
      <c r="Z15089" s="99"/>
      <c r="AA15089" s="99"/>
      <c r="AB15089" s="99"/>
      <c r="AC15089" s="99"/>
      <c r="AD15089" s="99"/>
      <c r="AE15089" s="99"/>
      <c r="AF15089" s="99"/>
      <c r="AG15089" s="99"/>
      <c r="AH15089" s="31"/>
      <c r="AI15089" s="31"/>
      <c r="AJ15089" s="31"/>
      <c r="AK15089" s="31"/>
      <c r="AL15089" s="31"/>
      <c r="AO15089" s="376"/>
    </row>
    <row r="15090" spans="1:41" x14ac:dyDescent="0.25">
      <c r="A15090" s="262" t="s">
        <v>6264</v>
      </c>
      <c r="B15090" s="262" t="s">
        <v>6228</v>
      </c>
      <c r="C15090" s="263">
        <v>791202207001</v>
      </c>
      <c r="D15090" s="263" t="s">
        <v>6271</v>
      </c>
      <c r="E15090" s="264">
        <v>46630</v>
      </c>
      <c r="F15090" s="93"/>
      <c r="G15090" s="93"/>
      <c r="H15090" s="93"/>
      <c r="I15090" s="99"/>
      <c r="J15090" s="99"/>
      <c r="K15090" s="99"/>
      <c r="L15090" s="44"/>
      <c r="M15090" s="44"/>
      <c r="N15090" s="99"/>
      <c r="O15090" s="99"/>
      <c r="P15090" s="99"/>
      <c r="Q15090" s="99"/>
      <c r="R15090" s="99"/>
      <c r="S15090" s="99"/>
      <c r="T15090" s="99"/>
      <c r="U15090" s="99"/>
      <c r="V15090" s="99"/>
      <c r="W15090" s="99"/>
      <c r="X15090" s="99"/>
      <c r="Y15090" s="99"/>
      <c r="Z15090" s="99"/>
      <c r="AA15090" s="99"/>
      <c r="AB15090" s="99"/>
      <c r="AC15090" s="99"/>
      <c r="AD15090" s="99"/>
      <c r="AE15090" s="99"/>
      <c r="AF15090" s="99"/>
      <c r="AG15090" s="99"/>
      <c r="AH15090" s="31"/>
      <c r="AI15090" s="31"/>
      <c r="AJ15090" s="31"/>
      <c r="AK15090" s="31"/>
      <c r="AL15090" s="31"/>
      <c r="AO15090" s="376"/>
    </row>
    <row r="15091" spans="1:41" x14ac:dyDescent="0.3">
      <c r="A15091" s="333" t="s">
        <v>11088</v>
      </c>
      <c r="B15091" s="333" t="s">
        <v>1171</v>
      </c>
      <c r="C15091" s="125" t="s">
        <v>10962</v>
      </c>
      <c r="D15091" s="32" t="s">
        <v>20309</v>
      </c>
      <c r="E15091" s="125" t="s">
        <v>8292</v>
      </c>
      <c r="F15091" s="125" t="s">
        <v>1189</v>
      </c>
      <c r="G15091" s="125" t="s">
        <v>1190</v>
      </c>
      <c r="AO15091" s="376"/>
    </row>
    <row r="15092" spans="1:41" x14ac:dyDescent="0.25">
      <c r="A15092" s="44" t="s">
        <v>16421</v>
      </c>
      <c r="B15092" s="44" t="s">
        <v>145</v>
      </c>
      <c r="C15092" s="45" t="s">
        <v>8707</v>
      </c>
      <c r="D15092" s="46" t="s">
        <v>21328</v>
      </c>
      <c r="E15092" s="46">
        <v>46403</v>
      </c>
      <c r="AO15092" s="376"/>
    </row>
    <row r="15093" spans="1:41" x14ac:dyDescent="0.25">
      <c r="A15093" s="44" t="s">
        <v>16421</v>
      </c>
      <c r="B15093" s="44" t="s">
        <v>145</v>
      </c>
      <c r="C15093" s="45" t="s">
        <v>14579</v>
      </c>
      <c r="D15093" s="46" t="s">
        <v>21328</v>
      </c>
      <c r="E15093" s="46">
        <v>46583</v>
      </c>
      <c r="AO15093" s="376"/>
    </row>
    <row r="15094" spans="1:41" x14ac:dyDescent="0.25">
      <c r="A15094" s="44" t="s">
        <v>2433</v>
      </c>
      <c r="B15094" s="44" t="s">
        <v>17452</v>
      </c>
      <c r="C15094" s="45">
        <v>25010501</v>
      </c>
      <c r="D15094" s="45" t="s">
        <v>11363</v>
      </c>
      <c r="E15094" s="45" t="s">
        <v>12551</v>
      </c>
      <c r="AO15094" s="376"/>
    </row>
    <row r="15095" spans="1:41" x14ac:dyDescent="0.25">
      <c r="A15095" s="44" t="s">
        <v>2433</v>
      </c>
      <c r="B15095" s="44" t="s">
        <v>5129</v>
      </c>
      <c r="C15095" s="45">
        <v>25010502</v>
      </c>
      <c r="D15095" s="45" t="s">
        <v>11363</v>
      </c>
      <c r="E15095" s="45" t="s">
        <v>12551</v>
      </c>
      <c r="AO15095" s="376"/>
    </row>
    <row r="15096" spans="1:41" x14ac:dyDescent="0.25">
      <c r="A15096" s="44" t="s">
        <v>2433</v>
      </c>
      <c r="B15096" s="44" t="s">
        <v>5321</v>
      </c>
      <c r="C15096" s="45">
        <v>25010401</v>
      </c>
      <c r="D15096" s="45" t="s">
        <v>11363</v>
      </c>
      <c r="E15096" s="45" t="s">
        <v>12564</v>
      </c>
      <c r="AO15096" s="376"/>
    </row>
    <row r="15097" spans="1:41" x14ac:dyDescent="0.25">
      <c r="A15097" s="44" t="s">
        <v>2433</v>
      </c>
      <c r="B15097" s="44" t="s">
        <v>3176</v>
      </c>
      <c r="C15097" s="45">
        <v>25010402</v>
      </c>
      <c r="D15097" s="45" t="s">
        <v>11363</v>
      </c>
      <c r="E15097" s="45" t="s">
        <v>12564</v>
      </c>
      <c r="AO15097" s="376"/>
    </row>
    <row r="15098" spans="1:41" x14ac:dyDescent="0.25">
      <c r="A15098" s="44" t="s">
        <v>9525</v>
      </c>
      <c r="B15098" s="92" t="s">
        <v>9602</v>
      </c>
      <c r="C15098" s="45" t="s">
        <v>9334</v>
      </c>
      <c r="D15098" s="93" t="s">
        <v>9601</v>
      </c>
      <c r="E15098" s="94">
        <v>46568</v>
      </c>
      <c r="F15098" s="93"/>
      <c r="G15098" s="93"/>
      <c r="H15098" s="93"/>
      <c r="I15098" s="99"/>
      <c r="J15098" s="99"/>
      <c r="K15098" s="99"/>
      <c r="L15098" s="44"/>
      <c r="M15098" s="44"/>
      <c r="N15098" s="99"/>
      <c r="O15098" s="99"/>
      <c r="P15098" s="99"/>
      <c r="Q15098" s="99"/>
      <c r="R15098" s="99"/>
      <c r="S15098" s="99"/>
      <c r="T15098" s="99"/>
      <c r="U15098" s="99"/>
      <c r="V15098" s="99"/>
      <c r="W15098" s="99"/>
      <c r="X15098" s="99"/>
      <c r="Y15098" s="99"/>
      <c r="Z15098" s="99"/>
      <c r="AA15098" s="99"/>
      <c r="AB15098" s="99"/>
      <c r="AC15098" s="99"/>
      <c r="AD15098" s="99"/>
      <c r="AE15098" s="99"/>
      <c r="AF15098" s="99"/>
      <c r="AG15098" s="99"/>
      <c r="AH15098" s="31"/>
      <c r="AI15098" s="31"/>
      <c r="AJ15098" s="31"/>
      <c r="AK15098" s="31"/>
      <c r="AL15098" s="31"/>
      <c r="AO15098" s="376"/>
    </row>
    <row r="15099" spans="1:41" x14ac:dyDescent="0.25">
      <c r="A15099" s="44" t="s">
        <v>18258</v>
      </c>
      <c r="B15099" s="44" t="s">
        <v>925</v>
      </c>
      <c r="C15099" s="45">
        <v>250601</v>
      </c>
      <c r="D15099" s="45" t="s">
        <v>11363</v>
      </c>
      <c r="E15099" s="45" t="s">
        <v>15609</v>
      </c>
      <c r="AO15099" s="376"/>
    </row>
    <row r="15100" spans="1:41" x14ac:dyDescent="0.25">
      <c r="A15100" s="44" t="s">
        <v>12741</v>
      </c>
      <c r="B15100" s="44" t="s">
        <v>5321</v>
      </c>
      <c r="C15100" s="45">
        <v>25010401</v>
      </c>
      <c r="D15100" s="45" t="s">
        <v>11363</v>
      </c>
      <c r="E15100" s="45" t="s">
        <v>12564</v>
      </c>
      <c r="AO15100" s="376"/>
    </row>
    <row r="15101" spans="1:41" x14ac:dyDescent="0.25">
      <c r="A15101" s="44" t="s">
        <v>12741</v>
      </c>
      <c r="B15101" s="44" t="s">
        <v>3176</v>
      </c>
      <c r="C15101" s="45">
        <v>25010402</v>
      </c>
      <c r="D15101" s="45" t="s">
        <v>11363</v>
      </c>
      <c r="E15101" s="45" t="s">
        <v>12564</v>
      </c>
      <c r="AO15101" s="376"/>
    </row>
    <row r="15102" spans="1:41" x14ac:dyDescent="0.25">
      <c r="A15102" s="44" t="s">
        <v>4918</v>
      </c>
      <c r="B15102" s="44" t="s">
        <v>4917</v>
      </c>
      <c r="C15102" s="45" t="s">
        <v>4919</v>
      </c>
      <c r="D15102" s="46" t="s">
        <v>21328</v>
      </c>
      <c r="E15102" s="46">
        <v>46615</v>
      </c>
      <c r="AO15102" s="376"/>
    </row>
    <row r="15103" spans="1:41" x14ac:dyDescent="0.3">
      <c r="A15103" s="333" t="s">
        <v>19035</v>
      </c>
      <c r="B15103" s="333" t="s">
        <v>1174</v>
      </c>
      <c r="C15103" s="125" t="s">
        <v>19093</v>
      </c>
      <c r="D15103" s="32" t="s">
        <v>20309</v>
      </c>
      <c r="E15103" s="125" t="s">
        <v>9249</v>
      </c>
      <c r="F15103" s="125" t="s">
        <v>1189</v>
      </c>
      <c r="G15103" s="125" t="s">
        <v>1190</v>
      </c>
      <c r="AO15103" s="376"/>
    </row>
    <row r="15104" spans="1:41" x14ac:dyDescent="0.25">
      <c r="A15104" s="91" t="s">
        <v>12087</v>
      </c>
      <c r="B15104" s="92" t="s">
        <v>3452</v>
      </c>
      <c r="C15104" s="93" t="s">
        <v>7817</v>
      </c>
      <c r="D15104" s="93" t="s">
        <v>1201</v>
      </c>
      <c r="E15104" s="94">
        <v>46496</v>
      </c>
      <c r="F15104" s="93"/>
      <c r="G15104" s="93"/>
      <c r="H15104" s="93"/>
      <c r="I15104" s="99"/>
      <c r="J15104" s="99"/>
      <c r="K15104" s="99"/>
      <c r="L15104" s="99"/>
      <c r="M15104" s="99"/>
      <c r="N15104" s="99"/>
      <c r="O15104" s="99"/>
      <c r="P15104" s="99"/>
      <c r="Q15104" s="99"/>
      <c r="R15104" s="99"/>
      <c r="S15104" s="99"/>
      <c r="T15104" s="99"/>
      <c r="U15104" s="99"/>
      <c r="V15104" s="99"/>
      <c r="W15104" s="99"/>
      <c r="X15104" s="99"/>
      <c r="Y15104" s="99"/>
      <c r="Z15104" s="99"/>
      <c r="AA15104" s="99"/>
      <c r="AB15104" s="99"/>
      <c r="AC15104" s="99"/>
      <c r="AD15104" s="99"/>
      <c r="AE15104" s="99"/>
      <c r="AF15104" s="99"/>
      <c r="AG15104" s="99"/>
      <c r="AH15104" s="31"/>
      <c r="AI15104" s="31"/>
      <c r="AJ15104" s="31"/>
      <c r="AK15104" s="31"/>
      <c r="AL15104" s="31"/>
      <c r="AO15104" s="376"/>
    </row>
    <row r="15105" spans="1:41" x14ac:dyDescent="0.25">
      <c r="A15105" s="44" t="s">
        <v>6697</v>
      </c>
      <c r="B15105" s="44" t="s">
        <v>2579</v>
      </c>
      <c r="C15105" s="45" t="s">
        <v>4210</v>
      </c>
      <c r="D15105" s="45" t="s">
        <v>9895</v>
      </c>
      <c r="E15105" s="45" t="s">
        <v>2593</v>
      </c>
      <c r="F15105" s="93"/>
      <c r="G15105" s="93"/>
      <c r="H15105" s="93"/>
      <c r="I15105" s="99"/>
      <c r="J15105" s="99"/>
      <c r="K15105" s="99"/>
      <c r="L15105" s="44"/>
      <c r="M15105" s="44"/>
      <c r="N15105" s="99"/>
      <c r="O15105" s="99"/>
      <c r="P15105" s="99"/>
      <c r="Q15105" s="99"/>
      <c r="R15105" s="99"/>
      <c r="S15105" s="99"/>
      <c r="T15105" s="99"/>
      <c r="U15105" s="99"/>
      <c r="V15105" s="99"/>
      <c r="W15105" s="99"/>
      <c r="X15105" s="99"/>
      <c r="Y15105" s="99"/>
      <c r="Z15105" s="99"/>
      <c r="AA15105" s="99"/>
      <c r="AB15105" s="99"/>
      <c r="AC15105" s="99"/>
      <c r="AD15105" s="99"/>
      <c r="AE15105" s="99"/>
      <c r="AF15105" s="99"/>
      <c r="AG15105" s="99"/>
      <c r="AH15105" s="31"/>
      <c r="AI15105" s="31"/>
      <c r="AJ15105" s="31"/>
      <c r="AK15105" s="31"/>
      <c r="AL15105" s="31"/>
      <c r="AO15105" s="376"/>
    </row>
    <row r="15106" spans="1:41" x14ac:dyDescent="0.25">
      <c r="A15106" s="44" t="s">
        <v>6697</v>
      </c>
      <c r="B15106" s="44" t="s">
        <v>2580</v>
      </c>
      <c r="C15106" s="45" t="s">
        <v>2218</v>
      </c>
      <c r="D15106" s="45" t="s">
        <v>9895</v>
      </c>
      <c r="E15106" s="45" t="s">
        <v>5037</v>
      </c>
      <c r="F15106" s="93"/>
      <c r="G15106" s="93"/>
      <c r="H15106" s="93"/>
      <c r="I15106" s="99"/>
      <c r="J15106" s="99"/>
      <c r="K15106" s="99"/>
      <c r="L15106" s="44"/>
      <c r="M15106" s="44"/>
      <c r="N15106" s="99"/>
      <c r="O15106" s="99"/>
      <c r="P15106" s="99"/>
      <c r="Q15106" s="99"/>
      <c r="R15106" s="99"/>
      <c r="S15106" s="99"/>
      <c r="T15106" s="99"/>
      <c r="U15106" s="99"/>
      <c r="V15106" s="99"/>
      <c r="W15106" s="99"/>
      <c r="X15106" s="99"/>
      <c r="Y15106" s="99"/>
      <c r="Z15106" s="99"/>
      <c r="AA15106" s="99"/>
      <c r="AB15106" s="99"/>
      <c r="AC15106" s="99"/>
      <c r="AD15106" s="99"/>
      <c r="AE15106" s="99"/>
      <c r="AF15106" s="99"/>
      <c r="AG15106" s="99"/>
      <c r="AH15106" s="31"/>
      <c r="AI15106" s="31"/>
      <c r="AJ15106" s="31"/>
      <c r="AK15106" s="31"/>
      <c r="AL15106" s="31"/>
      <c r="AO15106" s="376"/>
    </row>
    <row r="15107" spans="1:41" x14ac:dyDescent="0.25">
      <c r="A15107" s="44" t="s">
        <v>15934</v>
      </c>
      <c r="B15107" s="44" t="s">
        <v>15615</v>
      </c>
      <c r="C15107" s="45">
        <v>250902</v>
      </c>
      <c r="D15107" s="45" t="s">
        <v>11363</v>
      </c>
      <c r="E15107" s="45" t="s">
        <v>4972</v>
      </c>
      <c r="AO15107" s="376"/>
    </row>
    <row r="15108" spans="1:41" x14ac:dyDescent="0.25">
      <c r="A15108" s="44" t="s">
        <v>11995</v>
      </c>
      <c r="B15108" s="44" t="s">
        <v>5130</v>
      </c>
      <c r="C15108" s="45">
        <v>22010701</v>
      </c>
      <c r="D15108" s="45" t="s">
        <v>11363</v>
      </c>
      <c r="E15108" s="45" t="s">
        <v>5131</v>
      </c>
      <c r="AO15108" s="376"/>
    </row>
    <row r="15109" spans="1:41" x14ac:dyDescent="0.25">
      <c r="A15109" s="44" t="s">
        <v>11995</v>
      </c>
      <c r="B15109" s="44" t="s">
        <v>11956</v>
      </c>
      <c r="C15109" s="45">
        <v>24090701</v>
      </c>
      <c r="D15109" s="45" t="s">
        <v>11363</v>
      </c>
      <c r="E15109" s="45" t="s">
        <v>4826</v>
      </c>
      <c r="AO15109" s="376"/>
    </row>
    <row r="15110" spans="1:41" x14ac:dyDescent="0.25">
      <c r="A15110" s="44" t="s">
        <v>11995</v>
      </c>
      <c r="B15110" s="44" t="s">
        <v>4243</v>
      </c>
      <c r="C15110" s="45">
        <v>24090702</v>
      </c>
      <c r="D15110" s="45" t="s">
        <v>11363</v>
      </c>
      <c r="E15110" s="45" t="s">
        <v>4826</v>
      </c>
      <c r="AO15110" s="376"/>
    </row>
    <row r="15111" spans="1:41" x14ac:dyDescent="0.25">
      <c r="A15111" s="44" t="s">
        <v>18259</v>
      </c>
      <c r="B15111" s="44" t="s">
        <v>5321</v>
      </c>
      <c r="C15111" s="45">
        <v>26010401</v>
      </c>
      <c r="D15111" s="45" t="s">
        <v>11363</v>
      </c>
      <c r="E15111" s="45" t="s">
        <v>17459</v>
      </c>
      <c r="AO15111" s="376"/>
    </row>
    <row r="15112" spans="1:41" x14ac:dyDescent="0.25">
      <c r="A15112" s="44" t="s">
        <v>18259</v>
      </c>
      <c r="B15112" s="44" t="s">
        <v>17463</v>
      </c>
      <c r="C15112" s="45">
        <v>260202</v>
      </c>
      <c r="D15112" s="45" t="s">
        <v>11363</v>
      </c>
      <c r="E15112" s="45" t="s">
        <v>9238</v>
      </c>
      <c r="AO15112" s="376"/>
    </row>
    <row r="15113" spans="1:41" x14ac:dyDescent="0.25">
      <c r="A15113" s="44" t="s">
        <v>21858</v>
      </c>
      <c r="B15113" s="44" t="s">
        <v>17463</v>
      </c>
      <c r="C15113" s="45">
        <v>260202</v>
      </c>
      <c r="D15113" s="45" t="s">
        <v>11363</v>
      </c>
      <c r="E15113" s="45" t="s">
        <v>9238</v>
      </c>
      <c r="AO15113" s="376"/>
    </row>
    <row r="15114" spans="1:41" x14ac:dyDescent="0.25">
      <c r="A15114" s="44" t="s">
        <v>21858</v>
      </c>
      <c r="B15114" s="44" t="s">
        <v>9248</v>
      </c>
      <c r="C15114" s="45">
        <v>260105</v>
      </c>
      <c r="D15114" s="45" t="s">
        <v>11363</v>
      </c>
      <c r="E15114" s="45" t="s">
        <v>17625</v>
      </c>
      <c r="AO15114" s="376"/>
    </row>
    <row r="15115" spans="1:41" x14ac:dyDescent="0.25">
      <c r="A15115" s="44" t="s">
        <v>20680</v>
      </c>
      <c r="B15115" s="44" t="s">
        <v>20679</v>
      </c>
      <c r="C15115" s="45" t="s">
        <v>20780</v>
      </c>
      <c r="D15115" s="32" t="s">
        <v>5559</v>
      </c>
      <c r="E15115" s="45" t="s">
        <v>20880</v>
      </c>
      <c r="F15115" s="32"/>
      <c r="G15115" s="32"/>
      <c r="H15115" s="32"/>
      <c r="I15115" s="31"/>
      <c r="J15115" s="31"/>
      <c r="K15115" s="31"/>
      <c r="L15115" s="31"/>
      <c r="M15115" s="31"/>
      <c r="N15115" s="31"/>
      <c r="O15115" s="31"/>
      <c r="P15115" s="31"/>
      <c r="Q15115" s="31"/>
      <c r="R15115" s="31"/>
      <c r="S15115" s="31"/>
      <c r="T15115" s="31"/>
      <c r="U15115" s="31"/>
      <c r="V15115" s="31"/>
      <c r="W15115" s="31"/>
      <c r="X15115" s="31"/>
      <c r="Y15115" s="31"/>
      <c r="Z15115" s="31"/>
      <c r="AA15115" s="31"/>
      <c r="AB15115" s="31"/>
      <c r="AC15115" s="31"/>
      <c r="AD15115" s="31"/>
      <c r="AE15115" s="31"/>
      <c r="AF15115" s="31"/>
      <c r="AG15115" s="31"/>
      <c r="AH15115" s="31"/>
      <c r="AI15115" s="31"/>
      <c r="AJ15115" s="31"/>
      <c r="AK15115" s="31"/>
      <c r="AL15115" s="31"/>
      <c r="AO15115" s="376"/>
    </row>
    <row r="15116" spans="1:41" x14ac:dyDescent="0.25">
      <c r="A15116" s="44" t="s">
        <v>3548</v>
      </c>
      <c r="B15116" s="44" t="s">
        <v>5134</v>
      </c>
      <c r="C15116" s="45">
        <v>240804</v>
      </c>
      <c r="D15116" s="45" t="s">
        <v>11363</v>
      </c>
      <c r="E15116" s="45" t="s">
        <v>11260</v>
      </c>
      <c r="AO15116" s="376"/>
    </row>
    <row r="15117" spans="1:41" x14ac:dyDescent="0.25">
      <c r="A15117" s="44" t="s">
        <v>4589</v>
      </c>
      <c r="B15117" s="44" t="s">
        <v>17529</v>
      </c>
      <c r="C15117" s="45">
        <v>24120301</v>
      </c>
      <c r="D15117" s="45" t="s">
        <v>11363</v>
      </c>
      <c r="E15117" s="45" t="s">
        <v>12554</v>
      </c>
      <c r="AO15117" s="376"/>
    </row>
    <row r="15118" spans="1:41" x14ac:dyDescent="0.25">
      <c r="A15118" s="44" t="s">
        <v>4589</v>
      </c>
      <c r="B15118" s="44" t="s">
        <v>3054</v>
      </c>
      <c r="C15118" s="45">
        <v>24120302</v>
      </c>
      <c r="D15118" s="45" t="s">
        <v>11363</v>
      </c>
      <c r="E15118" s="45" t="s">
        <v>12554</v>
      </c>
      <c r="AO15118" s="376"/>
    </row>
    <row r="15119" spans="1:41" x14ac:dyDescent="0.25">
      <c r="A15119" s="44" t="s">
        <v>9526</v>
      </c>
      <c r="B15119" s="92" t="s">
        <v>9602</v>
      </c>
      <c r="C15119" s="45" t="s">
        <v>9334</v>
      </c>
      <c r="D15119" s="93" t="s">
        <v>9601</v>
      </c>
      <c r="E15119" s="94">
        <v>46568</v>
      </c>
      <c r="F15119" s="93"/>
      <c r="G15119" s="93"/>
      <c r="H15119" s="93"/>
      <c r="I15119" s="99"/>
      <c r="J15119" s="99"/>
      <c r="K15119" s="99"/>
      <c r="L15119" s="44"/>
      <c r="M15119" s="44"/>
      <c r="N15119" s="99"/>
      <c r="O15119" s="99"/>
      <c r="P15119" s="99"/>
      <c r="Q15119" s="99"/>
      <c r="R15119" s="99"/>
      <c r="S15119" s="99"/>
      <c r="T15119" s="99"/>
      <c r="U15119" s="99"/>
      <c r="V15119" s="99"/>
      <c r="W15119" s="99"/>
      <c r="X15119" s="99"/>
      <c r="Y15119" s="99"/>
      <c r="Z15119" s="99"/>
      <c r="AA15119" s="99"/>
      <c r="AB15119" s="99"/>
      <c r="AC15119" s="99"/>
      <c r="AD15119" s="99"/>
      <c r="AE15119" s="99"/>
      <c r="AF15119" s="99"/>
      <c r="AG15119" s="99"/>
      <c r="AH15119" s="31"/>
      <c r="AI15119" s="31"/>
      <c r="AJ15119" s="31"/>
      <c r="AK15119" s="31"/>
      <c r="AL15119" s="31"/>
      <c r="AO15119" s="376"/>
    </row>
    <row r="15120" spans="1:41" x14ac:dyDescent="0.3">
      <c r="A15120" s="333" t="s">
        <v>4046</v>
      </c>
      <c r="B15120" s="333" t="s">
        <v>12858</v>
      </c>
      <c r="C15120" s="125" t="s">
        <v>12859</v>
      </c>
      <c r="D15120" s="32" t="s">
        <v>20309</v>
      </c>
      <c r="E15120" s="125" t="s">
        <v>5332</v>
      </c>
      <c r="F15120" s="125" t="s">
        <v>1190</v>
      </c>
      <c r="G15120" s="125" t="s">
        <v>1190</v>
      </c>
      <c r="AO15120" s="376"/>
    </row>
    <row r="15121" spans="1:41" x14ac:dyDescent="0.3">
      <c r="A15121" s="333" t="s">
        <v>4046</v>
      </c>
      <c r="B15121" s="333" t="s">
        <v>12848</v>
      </c>
      <c r="C15121" s="125" t="s">
        <v>12849</v>
      </c>
      <c r="D15121" s="32" t="s">
        <v>20309</v>
      </c>
      <c r="E15121" s="125" t="s">
        <v>5332</v>
      </c>
      <c r="F15121" s="125" t="s">
        <v>1190</v>
      </c>
      <c r="G15121" s="125" t="s">
        <v>1190</v>
      </c>
      <c r="AO15121" s="376"/>
    </row>
    <row r="15122" spans="1:41" x14ac:dyDescent="0.25">
      <c r="A15122" s="44" t="s">
        <v>4046</v>
      </c>
      <c r="B15122" s="44" t="s">
        <v>9248</v>
      </c>
      <c r="C15122" s="45">
        <v>240101</v>
      </c>
      <c r="D15122" s="45" t="s">
        <v>11363</v>
      </c>
      <c r="E15122" s="45" t="s">
        <v>9249</v>
      </c>
      <c r="AO15122" s="376"/>
    </row>
    <row r="15123" spans="1:41" x14ac:dyDescent="0.25">
      <c r="A15123" s="44" t="s">
        <v>18260</v>
      </c>
      <c r="B15123" s="44" t="s">
        <v>5303</v>
      </c>
      <c r="C15123" s="45">
        <v>250602</v>
      </c>
      <c r="D15123" s="45" t="s">
        <v>11363</v>
      </c>
      <c r="E15123" s="45" t="s">
        <v>7770</v>
      </c>
      <c r="AO15123" s="376"/>
    </row>
    <row r="15124" spans="1:41" x14ac:dyDescent="0.25">
      <c r="A15124" s="44" t="s">
        <v>4296</v>
      </c>
      <c r="B15124" s="44" t="s">
        <v>926</v>
      </c>
      <c r="C15124" s="45">
        <v>24060402</v>
      </c>
      <c r="D15124" s="45" t="s">
        <v>11363</v>
      </c>
      <c r="E15124" s="45" t="s">
        <v>4962</v>
      </c>
      <c r="AO15124" s="376"/>
    </row>
    <row r="15125" spans="1:41" x14ac:dyDescent="0.25">
      <c r="A15125" s="44" t="s">
        <v>4296</v>
      </c>
      <c r="B15125" s="44" t="s">
        <v>199</v>
      </c>
      <c r="C15125" s="45">
        <v>241001</v>
      </c>
      <c r="D15125" s="45" t="s">
        <v>11363</v>
      </c>
      <c r="E15125" s="45" t="s">
        <v>5332</v>
      </c>
      <c r="AO15125" s="376"/>
    </row>
    <row r="15126" spans="1:41" x14ac:dyDescent="0.25">
      <c r="A15126" s="44" t="s">
        <v>4296</v>
      </c>
      <c r="B15126" s="44" t="s">
        <v>3176</v>
      </c>
      <c r="C15126" s="45">
        <v>26010402</v>
      </c>
      <c r="D15126" s="45" t="s">
        <v>11363</v>
      </c>
      <c r="E15126" s="45" t="s">
        <v>17459</v>
      </c>
      <c r="AO15126" s="376"/>
    </row>
    <row r="15127" spans="1:41" x14ac:dyDescent="0.25">
      <c r="A15127" s="44" t="s">
        <v>14580</v>
      </c>
      <c r="B15127" s="44" t="s">
        <v>14169</v>
      </c>
      <c r="C15127" s="45" t="s">
        <v>14277</v>
      </c>
      <c r="D15127" s="32" t="s">
        <v>5559</v>
      </c>
      <c r="E15127" s="45" t="s">
        <v>20863</v>
      </c>
      <c r="F15127" s="32"/>
      <c r="G15127" s="32"/>
      <c r="H15127" s="32"/>
      <c r="I15127" s="31"/>
      <c r="J15127" s="31"/>
      <c r="K15127" s="31"/>
      <c r="L15127" s="31"/>
      <c r="M15127" s="31"/>
      <c r="N15127" s="31"/>
      <c r="O15127" s="31"/>
      <c r="P15127" s="31"/>
      <c r="Q15127" s="31"/>
      <c r="R15127" s="31"/>
      <c r="S15127" s="31"/>
      <c r="T15127" s="31"/>
      <c r="U15127" s="31"/>
      <c r="V15127" s="31"/>
      <c r="W15127" s="31"/>
      <c r="X15127" s="31"/>
      <c r="Y15127" s="31"/>
      <c r="Z15127" s="31"/>
      <c r="AA15127" s="31"/>
      <c r="AB15127" s="31"/>
      <c r="AC15127" s="31"/>
      <c r="AD15127" s="31"/>
      <c r="AE15127" s="31"/>
      <c r="AF15127" s="31"/>
      <c r="AG15127" s="31"/>
      <c r="AH15127" s="31"/>
      <c r="AI15127" s="31"/>
      <c r="AJ15127" s="31"/>
      <c r="AK15127" s="31"/>
      <c r="AL15127" s="31"/>
      <c r="AO15127" s="376"/>
    </row>
    <row r="15128" spans="1:41" x14ac:dyDescent="0.25">
      <c r="A15128" s="44" t="s">
        <v>14580</v>
      </c>
      <c r="B15128" s="44" t="s">
        <v>2522</v>
      </c>
      <c r="C15128" s="45" t="s">
        <v>14581</v>
      </c>
      <c r="D15128" s="46" t="s">
        <v>21328</v>
      </c>
      <c r="E15128" s="46">
        <v>46527</v>
      </c>
      <c r="AO15128" s="376"/>
    </row>
    <row r="15129" spans="1:41" x14ac:dyDescent="0.25">
      <c r="A15129" s="44" t="s">
        <v>18261</v>
      </c>
      <c r="B15129" s="44" t="s">
        <v>2350</v>
      </c>
      <c r="C15129" s="45">
        <v>250106</v>
      </c>
      <c r="D15129" s="45" t="s">
        <v>11363</v>
      </c>
      <c r="E15129" s="45" t="s">
        <v>11887</v>
      </c>
      <c r="AO15129" s="376"/>
    </row>
    <row r="15130" spans="1:41" x14ac:dyDescent="0.25">
      <c r="A15130" s="44" t="s">
        <v>19431</v>
      </c>
      <c r="B15130" s="319" t="s">
        <v>19549</v>
      </c>
      <c r="C15130" s="318" t="s">
        <v>19812</v>
      </c>
      <c r="D15130" s="93" t="s">
        <v>19934</v>
      </c>
      <c r="E15130" s="320">
        <v>46934</v>
      </c>
      <c r="F15130" s="93"/>
      <c r="G15130" s="93"/>
      <c r="H15130" s="93"/>
      <c r="I15130" s="99"/>
      <c r="J15130" s="99"/>
      <c r="K15130" s="99"/>
      <c r="L15130" s="99"/>
      <c r="M15130" s="99"/>
      <c r="N15130" s="99"/>
      <c r="O15130" s="99"/>
      <c r="P15130" s="99"/>
      <c r="Q15130" s="99"/>
      <c r="R15130" s="99"/>
      <c r="S15130" s="99"/>
      <c r="T15130" s="99"/>
      <c r="U15130" s="99"/>
      <c r="V15130" s="99"/>
      <c r="W15130" s="99"/>
      <c r="X15130" s="99"/>
      <c r="Y15130" s="99"/>
      <c r="Z15130" s="99"/>
      <c r="AA15130" s="99"/>
      <c r="AB15130" s="99"/>
      <c r="AC15130" s="99"/>
      <c r="AD15130" s="99"/>
      <c r="AE15130" s="99"/>
      <c r="AF15130" s="99"/>
      <c r="AG15130" s="99"/>
      <c r="AH15130" s="31"/>
      <c r="AI15130" s="31"/>
      <c r="AJ15130" s="31"/>
      <c r="AK15130" s="31"/>
      <c r="AL15130" s="31"/>
      <c r="AO15130" s="376"/>
    </row>
    <row r="15131" spans="1:41" x14ac:dyDescent="0.25">
      <c r="A15131" s="44" t="s">
        <v>21859</v>
      </c>
      <c r="B15131" s="44" t="s">
        <v>936</v>
      </c>
      <c r="C15131" s="45">
        <v>260703</v>
      </c>
      <c r="D15131" s="45" t="s">
        <v>11363</v>
      </c>
      <c r="E15131" s="45" t="s">
        <v>11150</v>
      </c>
      <c r="AO15131" s="376"/>
    </row>
    <row r="15132" spans="1:41" x14ac:dyDescent="0.3">
      <c r="A15132" s="57" t="s">
        <v>20883</v>
      </c>
      <c r="B15132" s="57" t="s">
        <v>4732</v>
      </c>
      <c r="C15132" s="62">
        <v>2517</v>
      </c>
      <c r="D15132" s="62" t="s">
        <v>20886</v>
      </c>
      <c r="E15132" s="60">
        <v>46387</v>
      </c>
      <c r="F15132" s="32"/>
      <c r="G15132" s="32"/>
      <c r="H15132" s="32"/>
      <c r="I15132" s="31"/>
      <c r="J15132" s="31"/>
      <c r="K15132" s="31"/>
      <c r="L15132" s="31"/>
      <c r="M15132" s="31"/>
      <c r="N15132" s="31"/>
      <c r="O15132" s="31"/>
      <c r="P15132" s="31"/>
      <c r="Q15132" s="31"/>
      <c r="R15132" s="31"/>
      <c r="S15132" s="31"/>
      <c r="T15132" s="31"/>
      <c r="U15132" s="31"/>
      <c r="V15132" s="31"/>
      <c r="W15132" s="31"/>
      <c r="X15132" s="31"/>
      <c r="Y15132" s="31"/>
      <c r="Z15132" s="31"/>
      <c r="AA15132" s="31"/>
      <c r="AB15132" s="31"/>
      <c r="AC15132" s="31"/>
      <c r="AD15132" s="31"/>
      <c r="AE15132" s="31"/>
      <c r="AF15132" s="31"/>
      <c r="AG15132" s="31"/>
      <c r="AH15132" s="31"/>
      <c r="AI15132" s="31"/>
      <c r="AJ15132" s="31"/>
      <c r="AK15132" s="31"/>
      <c r="AL15132" s="31"/>
      <c r="AO15132" s="376"/>
    </row>
    <row r="15133" spans="1:41" x14ac:dyDescent="0.25">
      <c r="A15133" s="44" t="s">
        <v>19432</v>
      </c>
      <c r="B15133" s="319" t="s">
        <v>19526</v>
      </c>
      <c r="C15133" s="318" t="s">
        <v>19813</v>
      </c>
      <c r="D15133" s="93" t="s">
        <v>19934</v>
      </c>
      <c r="E15133" s="320">
        <v>46996</v>
      </c>
      <c r="F15133" s="93"/>
      <c r="G15133" s="93"/>
      <c r="H15133" s="93"/>
      <c r="I15133" s="99"/>
      <c r="J15133" s="99"/>
      <c r="K15133" s="99"/>
      <c r="L15133" s="99"/>
      <c r="M15133" s="99"/>
      <c r="N15133" s="99"/>
      <c r="O15133" s="99"/>
      <c r="P15133" s="99"/>
      <c r="Q15133" s="99"/>
      <c r="R15133" s="99"/>
      <c r="S15133" s="99"/>
      <c r="T15133" s="99"/>
      <c r="U15133" s="99"/>
      <c r="V15133" s="99"/>
      <c r="W15133" s="99"/>
      <c r="X15133" s="99"/>
      <c r="Y15133" s="99"/>
      <c r="Z15133" s="99"/>
      <c r="AA15133" s="99"/>
      <c r="AB15133" s="99"/>
      <c r="AC15133" s="99"/>
      <c r="AD15133" s="99"/>
      <c r="AE15133" s="99"/>
      <c r="AF15133" s="99"/>
      <c r="AG15133" s="99"/>
      <c r="AH15133" s="31"/>
      <c r="AI15133" s="31"/>
      <c r="AJ15133" s="31"/>
      <c r="AK15133" s="31"/>
      <c r="AL15133" s="31"/>
      <c r="AO15133" s="376"/>
    </row>
    <row r="15134" spans="1:41" x14ac:dyDescent="0.25">
      <c r="A15134" s="44" t="s">
        <v>8211</v>
      </c>
      <c r="B15134" s="44" t="s">
        <v>21385</v>
      </c>
      <c r="C15134" s="45" t="s">
        <v>8134</v>
      </c>
      <c r="D15134" s="45" t="s">
        <v>21447</v>
      </c>
      <c r="E15134" s="46">
        <v>46477</v>
      </c>
      <c r="AO15134" s="376"/>
    </row>
    <row r="15135" spans="1:41" x14ac:dyDescent="0.25">
      <c r="A15135" s="44" t="s">
        <v>8211</v>
      </c>
      <c r="B15135" s="44" t="s">
        <v>16718</v>
      </c>
      <c r="C15135" s="45" t="s">
        <v>17081</v>
      </c>
      <c r="D15135" s="367" t="s">
        <v>3696</v>
      </c>
      <c r="E15135" s="328">
        <f>DATE(2029,9,26)</f>
        <v>47387</v>
      </c>
      <c r="F15135" s="32"/>
      <c r="G15135" s="32"/>
      <c r="H15135" s="32"/>
      <c r="I15135" s="31"/>
      <c r="J15135" s="31"/>
      <c r="K15135" s="31"/>
      <c r="L15135" s="31"/>
      <c r="M15135" s="31"/>
      <c r="N15135" s="31"/>
      <c r="O15135" s="31"/>
      <c r="P15135" s="31"/>
      <c r="Q15135" s="31"/>
      <c r="R15135" s="31"/>
      <c r="S15135" s="31"/>
      <c r="T15135" s="31"/>
      <c r="U15135" s="31"/>
      <c r="V15135" s="31"/>
      <c r="W15135" s="31"/>
      <c r="X15135" s="31"/>
      <c r="Y15135" s="31"/>
      <c r="Z15135" s="31"/>
      <c r="AA15135" s="31"/>
      <c r="AB15135" s="31"/>
      <c r="AC15135" s="31"/>
      <c r="AD15135" s="31"/>
      <c r="AE15135" s="31"/>
      <c r="AF15135" s="31"/>
      <c r="AG15135" s="31"/>
      <c r="AH15135" s="31"/>
      <c r="AI15135" s="31"/>
      <c r="AJ15135" s="31"/>
      <c r="AK15135" s="31"/>
      <c r="AL15135" s="31"/>
      <c r="AO15135" s="376"/>
    </row>
    <row r="15136" spans="1:41" x14ac:dyDescent="0.25">
      <c r="A15136" s="44" t="s">
        <v>21860</v>
      </c>
      <c r="B15136" s="44" t="s">
        <v>5134</v>
      </c>
      <c r="C15136" s="45">
        <v>220802</v>
      </c>
      <c r="D15136" s="45" t="s">
        <v>11363</v>
      </c>
      <c r="E15136" s="45" t="s">
        <v>4966</v>
      </c>
      <c r="AO15136" s="376"/>
    </row>
    <row r="15137" spans="1:41" x14ac:dyDescent="0.3">
      <c r="A15137" s="333" t="s">
        <v>18736</v>
      </c>
      <c r="B15137" s="333" t="s">
        <v>2301</v>
      </c>
      <c r="C15137" s="125" t="s">
        <v>18816</v>
      </c>
      <c r="D15137" s="32" t="s">
        <v>20309</v>
      </c>
      <c r="E15137" s="125" t="s">
        <v>8292</v>
      </c>
      <c r="F15137" s="125" t="s">
        <v>1189</v>
      </c>
      <c r="G15137" s="125" t="s">
        <v>1190</v>
      </c>
      <c r="AO15137" s="376"/>
    </row>
    <row r="15138" spans="1:41" x14ac:dyDescent="0.25">
      <c r="A15138" s="44" t="s">
        <v>15935</v>
      </c>
      <c r="B15138" s="44" t="s">
        <v>5134</v>
      </c>
      <c r="C15138" s="45">
        <v>250802</v>
      </c>
      <c r="D15138" s="45" t="s">
        <v>11363</v>
      </c>
      <c r="E15138" s="45" t="s">
        <v>9880</v>
      </c>
      <c r="AO15138" s="376"/>
    </row>
    <row r="15139" spans="1:41" x14ac:dyDescent="0.25">
      <c r="A15139" s="44" t="s">
        <v>15935</v>
      </c>
      <c r="B15139" s="44" t="s">
        <v>5147</v>
      </c>
      <c r="C15139" s="45">
        <v>251003</v>
      </c>
      <c r="D15139" s="45" t="s">
        <v>11363</v>
      </c>
      <c r="E15139" s="45" t="s">
        <v>11146</v>
      </c>
      <c r="AO15139" s="376"/>
    </row>
    <row r="15140" spans="1:41" x14ac:dyDescent="0.25">
      <c r="A15140" s="44" t="s">
        <v>15935</v>
      </c>
      <c r="B15140" s="44" t="s">
        <v>9248</v>
      </c>
      <c r="C15140" s="45">
        <v>260105</v>
      </c>
      <c r="D15140" s="45" t="s">
        <v>11363</v>
      </c>
      <c r="E15140" s="45" t="s">
        <v>17625</v>
      </c>
      <c r="AO15140" s="376"/>
    </row>
    <row r="15141" spans="1:41" x14ac:dyDescent="0.3">
      <c r="A15141" s="333" t="s">
        <v>7056</v>
      </c>
      <c r="B15141" s="333" t="s">
        <v>12848</v>
      </c>
      <c r="C15141" s="125" t="s">
        <v>12849</v>
      </c>
      <c r="D15141" s="32" t="s">
        <v>20309</v>
      </c>
      <c r="E15141" s="125" t="s">
        <v>5332</v>
      </c>
      <c r="F15141" s="125" t="s">
        <v>1189</v>
      </c>
      <c r="G15141" s="125" t="s">
        <v>1190</v>
      </c>
      <c r="AO15141" s="376"/>
    </row>
    <row r="15142" spans="1:41" x14ac:dyDescent="0.25">
      <c r="A15142" s="44" t="s">
        <v>7056</v>
      </c>
      <c r="B15142" s="44" t="s">
        <v>9234</v>
      </c>
      <c r="C15142" s="45">
        <v>240103</v>
      </c>
      <c r="D15142" s="45" t="s">
        <v>11363</v>
      </c>
      <c r="E15142" s="45" t="s">
        <v>5139</v>
      </c>
      <c r="AO15142" s="376"/>
    </row>
    <row r="15143" spans="1:41" x14ac:dyDescent="0.25">
      <c r="A15143" s="44" t="s">
        <v>7056</v>
      </c>
      <c r="B15143" s="44" t="s">
        <v>5134</v>
      </c>
      <c r="C15143" s="45">
        <v>250802</v>
      </c>
      <c r="D15143" s="45" t="s">
        <v>11363</v>
      </c>
      <c r="E15143" s="45" t="s">
        <v>9880</v>
      </c>
      <c r="AO15143" s="376"/>
    </row>
    <row r="15144" spans="1:41" x14ac:dyDescent="0.25">
      <c r="A15144" s="44" t="s">
        <v>21861</v>
      </c>
      <c r="B15144" s="44" t="s">
        <v>2350</v>
      </c>
      <c r="C15144" s="45">
        <v>250106</v>
      </c>
      <c r="D15144" s="45" t="s">
        <v>11363</v>
      </c>
      <c r="E15144" s="45" t="s">
        <v>11887</v>
      </c>
      <c r="AO15144" s="376"/>
    </row>
    <row r="15145" spans="1:41" x14ac:dyDescent="0.25">
      <c r="A15145" s="44" t="s">
        <v>7624</v>
      </c>
      <c r="B15145" s="319" t="s">
        <v>19513</v>
      </c>
      <c r="C15145" s="318" t="s">
        <v>19814</v>
      </c>
      <c r="D15145" s="93" t="s">
        <v>19934</v>
      </c>
      <c r="E15145" s="320">
        <v>46811</v>
      </c>
      <c r="F15145" s="93"/>
      <c r="G15145" s="93"/>
      <c r="H15145" s="93"/>
      <c r="I15145" s="99"/>
      <c r="J15145" s="99"/>
      <c r="K15145" s="99"/>
      <c r="L15145" s="99"/>
      <c r="M15145" s="99"/>
      <c r="N15145" s="99"/>
      <c r="O15145" s="99"/>
      <c r="P15145" s="99"/>
      <c r="Q15145" s="99"/>
      <c r="R15145" s="99"/>
      <c r="S15145" s="99"/>
      <c r="T15145" s="99"/>
      <c r="U15145" s="99"/>
      <c r="V15145" s="99"/>
      <c r="W15145" s="99"/>
      <c r="X15145" s="99"/>
      <c r="Y15145" s="99"/>
      <c r="Z15145" s="99"/>
      <c r="AA15145" s="99"/>
      <c r="AB15145" s="99"/>
      <c r="AC15145" s="99"/>
      <c r="AD15145" s="99"/>
      <c r="AE15145" s="99"/>
      <c r="AF15145" s="99"/>
      <c r="AG15145" s="99"/>
      <c r="AH15145" s="31"/>
      <c r="AI15145" s="31"/>
      <c r="AJ15145" s="31"/>
      <c r="AK15145" s="31"/>
      <c r="AL15145" s="31"/>
      <c r="AO15145" s="376"/>
    </row>
    <row r="15146" spans="1:41" x14ac:dyDescent="0.25">
      <c r="A15146" s="44" t="s">
        <v>7624</v>
      </c>
      <c r="B15146" s="44" t="s">
        <v>7618</v>
      </c>
      <c r="C15146" s="45" t="s">
        <v>7625</v>
      </c>
      <c r="D15146" s="45" t="s">
        <v>11204</v>
      </c>
      <c r="E15146" s="45" t="s">
        <v>5322</v>
      </c>
      <c r="F15146" s="93"/>
      <c r="G15146" s="93"/>
      <c r="H15146" s="93"/>
      <c r="I15146" s="99"/>
      <c r="J15146" s="99"/>
      <c r="K15146" s="99"/>
      <c r="L15146" s="99"/>
      <c r="M15146" s="99"/>
      <c r="N15146" s="99"/>
      <c r="O15146" s="99"/>
      <c r="P15146" s="99"/>
      <c r="Q15146" s="99"/>
      <c r="R15146" s="99"/>
      <c r="S15146" s="99"/>
      <c r="T15146" s="99"/>
      <c r="U15146" s="99"/>
      <c r="V15146" s="99"/>
      <c r="W15146" s="99"/>
      <c r="X15146" s="99"/>
      <c r="Y15146" s="99"/>
      <c r="Z15146" s="99"/>
      <c r="AA15146" s="99"/>
      <c r="AB15146" s="99"/>
      <c r="AC15146" s="99"/>
      <c r="AD15146" s="99"/>
      <c r="AE15146" s="99"/>
      <c r="AF15146" s="99"/>
      <c r="AG15146" s="99"/>
      <c r="AH15146" s="31"/>
      <c r="AI15146" s="31"/>
      <c r="AJ15146" s="31"/>
      <c r="AK15146" s="31"/>
      <c r="AL15146" s="31"/>
      <c r="AO15146" s="376"/>
    </row>
    <row r="15147" spans="1:41" x14ac:dyDescent="0.25">
      <c r="A15147" s="44" t="s">
        <v>7624</v>
      </c>
      <c r="B15147" s="44" t="s">
        <v>7618</v>
      </c>
      <c r="C15147" s="45" t="s">
        <v>7625</v>
      </c>
      <c r="D15147" s="93" t="s">
        <v>17443</v>
      </c>
      <c r="E15147" s="45" t="s">
        <v>5322</v>
      </c>
      <c r="F15147" s="93"/>
      <c r="G15147" s="93"/>
      <c r="H15147" s="93"/>
      <c r="I15147" s="99"/>
      <c r="J15147" s="99"/>
      <c r="K15147" s="99"/>
      <c r="L15147" s="99"/>
      <c r="M15147" s="99"/>
      <c r="N15147" s="99"/>
      <c r="O15147" s="99"/>
      <c r="P15147" s="99"/>
      <c r="Q15147" s="99"/>
      <c r="R15147" s="99"/>
      <c r="S15147" s="99"/>
      <c r="T15147" s="99"/>
      <c r="U15147" s="99"/>
      <c r="V15147" s="99"/>
      <c r="W15147" s="99"/>
      <c r="X15147" s="99"/>
      <c r="Y15147" s="99"/>
      <c r="Z15147" s="99"/>
      <c r="AA15147" s="99"/>
      <c r="AB15147" s="99"/>
      <c r="AC15147" s="99"/>
      <c r="AD15147" s="99"/>
      <c r="AE15147" s="99"/>
      <c r="AF15147" s="99"/>
      <c r="AG15147" s="99"/>
      <c r="AH15147" s="31"/>
      <c r="AI15147" s="31"/>
      <c r="AJ15147" s="31"/>
      <c r="AK15147" s="31"/>
      <c r="AL15147" s="31"/>
      <c r="AO15147" s="376"/>
    </row>
    <row r="15148" spans="1:41" x14ac:dyDescent="0.25">
      <c r="A15148" s="44" t="s">
        <v>7624</v>
      </c>
      <c r="B15148" s="44" t="s">
        <v>15125</v>
      </c>
      <c r="C15148" s="45" t="s">
        <v>6647</v>
      </c>
      <c r="D15148" s="367" t="s">
        <v>3696</v>
      </c>
      <c r="E15148" s="328">
        <f>DATE(2027,3,17)</f>
        <v>46463</v>
      </c>
      <c r="F15148" s="32"/>
      <c r="G15148" s="32"/>
      <c r="H15148" s="32"/>
      <c r="I15148" s="31"/>
      <c r="J15148" s="31"/>
      <c r="K15148" s="31"/>
      <c r="L15148" s="31"/>
      <c r="M15148" s="31"/>
      <c r="N15148" s="31"/>
      <c r="O15148" s="31"/>
      <c r="P15148" s="31"/>
      <c r="Q15148" s="31"/>
      <c r="R15148" s="31"/>
      <c r="S15148" s="31"/>
      <c r="T15148" s="31"/>
      <c r="U15148" s="31"/>
      <c r="V15148" s="31"/>
      <c r="W15148" s="31"/>
      <c r="X15148" s="31"/>
      <c r="Y15148" s="31"/>
      <c r="Z15148" s="31"/>
      <c r="AA15148" s="31"/>
      <c r="AB15148" s="31"/>
      <c r="AC15148" s="31"/>
      <c r="AD15148" s="31"/>
      <c r="AE15148" s="31"/>
      <c r="AF15148" s="31"/>
      <c r="AG15148" s="31"/>
      <c r="AH15148" s="31"/>
      <c r="AI15148" s="31"/>
      <c r="AJ15148" s="31"/>
      <c r="AK15148" s="31"/>
      <c r="AL15148" s="31"/>
      <c r="AO15148" s="376"/>
    </row>
    <row r="15149" spans="1:41" x14ac:dyDescent="0.25">
      <c r="A15149" s="44" t="s">
        <v>7624</v>
      </c>
      <c r="B15149" s="44" t="s">
        <v>15124</v>
      </c>
      <c r="C15149" s="45" t="s">
        <v>9184</v>
      </c>
      <c r="D15149" s="367" t="s">
        <v>3696</v>
      </c>
      <c r="E15149" s="328">
        <f>DATE(2027,5,25)</f>
        <v>46532</v>
      </c>
      <c r="F15149" s="32"/>
      <c r="G15149" s="32"/>
      <c r="H15149" s="32"/>
      <c r="I15149" s="31"/>
      <c r="J15149" s="31"/>
      <c r="K15149" s="31"/>
      <c r="L15149" s="31"/>
      <c r="M15149" s="31"/>
      <c r="N15149" s="31"/>
      <c r="O15149" s="31"/>
      <c r="P15149" s="31"/>
      <c r="Q15149" s="31"/>
      <c r="R15149" s="31"/>
      <c r="S15149" s="31"/>
      <c r="T15149" s="31"/>
      <c r="U15149" s="31"/>
      <c r="V15149" s="31"/>
      <c r="W15149" s="31"/>
      <c r="X15149" s="31"/>
      <c r="Y15149" s="31"/>
      <c r="Z15149" s="31"/>
      <c r="AA15149" s="31"/>
      <c r="AB15149" s="31"/>
      <c r="AC15149" s="31"/>
      <c r="AD15149" s="31"/>
      <c r="AE15149" s="31"/>
      <c r="AF15149" s="31"/>
      <c r="AG15149" s="31"/>
      <c r="AH15149" s="31"/>
      <c r="AI15149" s="31"/>
      <c r="AJ15149" s="31"/>
      <c r="AK15149" s="31"/>
      <c r="AL15149" s="31"/>
      <c r="AO15149" s="376"/>
    </row>
    <row r="15150" spans="1:41" x14ac:dyDescent="0.25">
      <c r="A15150" s="44" t="s">
        <v>7624</v>
      </c>
      <c r="B15150" s="44" t="s">
        <v>7618</v>
      </c>
      <c r="C15150" s="45" t="s">
        <v>7625</v>
      </c>
      <c r="D15150" s="45" t="s">
        <v>9895</v>
      </c>
      <c r="E15150" s="46">
        <v>46873</v>
      </c>
      <c r="F15150" s="93"/>
      <c r="G15150" s="93"/>
      <c r="H15150" s="93"/>
      <c r="I15150" s="99"/>
      <c r="J15150" s="99"/>
      <c r="K15150" s="99"/>
      <c r="L15150" s="44"/>
      <c r="M15150" s="44"/>
      <c r="N15150" s="99"/>
      <c r="O15150" s="99"/>
      <c r="P15150" s="99"/>
      <c r="Q15150" s="99"/>
      <c r="R15150" s="99"/>
      <c r="S15150" s="99"/>
      <c r="T15150" s="99"/>
      <c r="U15150" s="99"/>
      <c r="V15150" s="99"/>
      <c r="W15150" s="99"/>
      <c r="X15150" s="99"/>
      <c r="Y15150" s="99"/>
      <c r="Z15150" s="99"/>
      <c r="AA15150" s="99"/>
      <c r="AB15150" s="99"/>
      <c r="AC15150" s="99"/>
      <c r="AD15150" s="99"/>
      <c r="AE15150" s="99"/>
      <c r="AF15150" s="99"/>
      <c r="AG15150" s="99"/>
      <c r="AH15150" s="31"/>
      <c r="AI15150" s="31"/>
      <c r="AJ15150" s="31"/>
      <c r="AK15150" s="31"/>
      <c r="AL15150" s="31"/>
      <c r="AO15150" s="376"/>
    </row>
    <row r="15151" spans="1:41" x14ac:dyDescent="0.25">
      <c r="A15151" s="44" t="s">
        <v>21862</v>
      </c>
      <c r="B15151" s="44" t="s">
        <v>7765</v>
      </c>
      <c r="C15151" s="45">
        <v>260501</v>
      </c>
      <c r="D15151" s="45" t="s">
        <v>11363</v>
      </c>
      <c r="E15151" s="45" t="s">
        <v>10349</v>
      </c>
      <c r="AO15151" s="376"/>
    </row>
    <row r="15152" spans="1:41" x14ac:dyDescent="0.25">
      <c r="A15152" s="44" t="s">
        <v>21862</v>
      </c>
      <c r="B15152" s="44" t="s">
        <v>21449</v>
      </c>
      <c r="C15152" s="45">
        <v>260504</v>
      </c>
      <c r="D15152" s="45" t="s">
        <v>11363</v>
      </c>
      <c r="E15152" s="45" t="s">
        <v>21450</v>
      </c>
      <c r="AO15152" s="376"/>
    </row>
    <row r="15153" spans="1:41" x14ac:dyDescent="0.25">
      <c r="A15153" s="44" t="s">
        <v>13117</v>
      </c>
      <c r="B15153" s="44" t="s">
        <v>21434</v>
      </c>
      <c r="C15153" s="45" t="s">
        <v>13058</v>
      </c>
      <c r="D15153" s="45" t="s">
        <v>21447</v>
      </c>
      <c r="E15153" s="46">
        <v>46418</v>
      </c>
      <c r="AO15153" s="376"/>
    </row>
    <row r="15154" spans="1:41" x14ac:dyDescent="0.25">
      <c r="A15154" s="44" t="s">
        <v>482</v>
      </c>
      <c r="B15154" s="44" t="s">
        <v>20513</v>
      </c>
      <c r="C15154" s="45" t="s">
        <v>5616</v>
      </c>
      <c r="D15154" s="32" t="s">
        <v>5559</v>
      </c>
      <c r="E15154" s="45" t="s">
        <v>20831</v>
      </c>
      <c r="F15154" s="32"/>
      <c r="G15154" s="32"/>
      <c r="H15154" s="32"/>
      <c r="I15154" s="31"/>
      <c r="J15154" s="31"/>
      <c r="K15154" s="31"/>
      <c r="L15154" s="31"/>
      <c r="M15154" s="31"/>
      <c r="N15154" s="31"/>
      <c r="O15154" s="31"/>
      <c r="P15154" s="31"/>
      <c r="Q15154" s="31"/>
      <c r="R15154" s="31"/>
      <c r="S15154" s="31"/>
      <c r="T15154" s="31"/>
      <c r="U15154" s="31"/>
      <c r="V15154" s="31"/>
      <c r="W15154" s="31"/>
      <c r="X15154" s="31"/>
      <c r="Y15154" s="31"/>
      <c r="Z15154" s="31"/>
      <c r="AA15154" s="31"/>
      <c r="AB15154" s="31"/>
      <c r="AC15154" s="31"/>
      <c r="AD15154" s="31"/>
      <c r="AE15154" s="31"/>
      <c r="AF15154" s="31"/>
      <c r="AG15154" s="31"/>
      <c r="AH15154" s="31"/>
      <c r="AI15154" s="31"/>
      <c r="AJ15154" s="31"/>
      <c r="AK15154" s="31"/>
      <c r="AL15154" s="31"/>
      <c r="AO15154" s="376"/>
    </row>
    <row r="15155" spans="1:41" x14ac:dyDescent="0.25">
      <c r="A15155" s="44" t="s">
        <v>482</v>
      </c>
      <c r="B15155" s="44" t="s">
        <v>5571</v>
      </c>
      <c r="C15155" s="45" t="s">
        <v>5617</v>
      </c>
      <c r="D15155" s="32" t="s">
        <v>5559</v>
      </c>
      <c r="E15155" s="45" t="s">
        <v>20832</v>
      </c>
      <c r="F15155" s="32"/>
      <c r="G15155" s="32"/>
      <c r="H15155" s="32"/>
      <c r="I15155" s="31"/>
      <c r="J15155" s="31"/>
      <c r="K15155" s="31"/>
      <c r="L15155" s="31"/>
      <c r="M15155" s="31"/>
      <c r="N15155" s="31"/>
      <c r="O15155" s="31"/>
      <c r="P15155" s="31"/>
      <c r="Q15155" s="31"/>
      <c r="R15155" s="31"/>
      <c r="S15155" s="31"/>
      <c r="T15155" s="31"/>
      <c r="U15155" s="31"/>
      <c r="V15155" s="31"/>
      <c r="W15155" s="31"/>
      <c r="X15155" s="31"/>
      <c r="Y15155" s="31"/>
      <c r="Z15155" s="31"/>
      <c r="AA15155" s="31"/>
      <c r="AB15155" s="31"/>
      <c r="AC15155" s="31"/>
      <c r="AD15155" s="31"/>
      <c r="AE15155" s="31"/>
      <c r="AF15155" s="31"/>
      <c r="AG15155" s="31"/>
      <c r="AH15155" s="31"/>
      <c r="AI15155" s="31"/>
      <c r="AJ15155" s="31"/>
      <c r="AK15155" s="31"/>
      <c r="AL15155" s="31"/>
      <c r="AO15155" s="376"/>
    </row>
    <row r="15156" spans="1:41" x14ac:dyDescent="0.25">
      <c r="A15156" s="44" t="s">
        <v>21863</v>
      </c>
      <c r="B15156" s="44" t="s">
        <v>2350</v>
      </c>
      <c r="C15156" s="45">
        <v>220105</v>
      </c>
      <c r="D15156" s="45" t="s">
        <v>11363</v>
      </c>
      <c r="E15156" s="45" t="s">
        <v>2593</v>
      </c>
      <c r="AO15156" s="376"/>
    </row>
    <row r="15157" spans="1:41" x14ac:dyDescent="0.25">
      <c r="A15157" s="44" t="s">
        <v>21863</v>
      </c>
      <c r="B15157" s="44" t="s">
        <v>10382</v>
      </c>
      <c r="C15157" s="45">
        <v>24050301</v>
      </c>
      <c r="D15157" s="45" t="s">
        <v>11363</v>
      </c>
      <c r="E15157" s="45" t="s">
        <v>5155</v>
      </c>
      <c r="AO15157" s="376"/>
    </row>
    <row r="15158" spans="1:41" x14ac:dyDescent="0.25">
      <c r="A15158" s="44" t="s">
        <v>12426</v>
      </c>
      <c r="B15158" s="44" t="s">
        <v>12118</v>
      </c>
      <c r="C15158" s="45">
        <v>13.23</v>
      </c>
      <c r="D15158" s="45" t="s">
        <v>12549</v>
      </c>
      <c r="E15158" s="46">
        <v>46934</v>
      </c>
      <c r="F15158" s="45"/>
      <c r="G15158" s="93"/>
      <c r="H15158" s="93"/>
      <c r="I15158" s="99"/>
      <c r="J15158" s="99"/>
      <c r="K15158" s="99"/>
      <c r="L15158" s="99"/>
      <c r="M15158" s="99"/>
      <c r="N15158" s="99"/>
      <c r="O15158" s="99"/>
      <c r="P15158" s="99"/>
      <c r="Q15158" s="99"/>
      <c r="R15158" s="99"/>
      <c r="S15158" s="99"/>
      <c r="T15158" s="99"/>
      <c r="U15158" s="99"/>
      <c r="V15158" s="99"/>
      <c r="W15158" s="99"/>
      <c r="X15158" s="99"/>
      <c r="Y15158" s="99"/>
      <c r="Z15158" s="99"/>
      <c r="AA15158" s="99"/>
      <c r="AB15158" s="99"/>
      <c r="AC15158" s="99"/>
      <c r="AD15158" s="99"/>
      <c r="AE15158" s="99"/>
      <c r="AF15158" s="99"/>
      <c r="AG15158" s="99"/>
      <c r="AH15158" s="31"/>
      <c r="AI15158" s="31"/>
      <c r="AJ15158" s="31"/>
      <c r="AK15158" s="31"/>
      <c r="AL15158" s="31"/>
      <c r="AO15158" s="376"/>
    </row>
    <row r="15159" spans="1:41" x14ac:dyDescent="0.25">
      <c r="A15159" s="44" t="s">
        <v>8708</v>
      </c>
      <c r="B15159" s="44" t="s">
        <v>145</v>
      </c>
      <c r="C15159" s="45" t="s">
        <v>8709</v>
      </c>
      <c r="D15159" s="46" t="s">
        <v>21328</v>
      </c>
      <c r="E15159" s="46">
        <v>46403</v>
      </c>
      <c r="AO15159" s="376"/>
    </row>
    <row r="15160" spans="1:41" x14ac:dyDescent="0.25">
      <c r="A15160" s="44" t="s">
        <v>8708</v>
      </c>
      <c r="B15160" s="44" t="s">
        <v>145</v>
      </c>
      <c r="C15160" s="45" t="s">
        <v>14582</v>
      </c>
      <c r="D15160" s="46" t="s">
        <v>21328</v>
      </c>
      <c r="E15160" s="46">
        <v>46583</v>
      </c>
      <c r="AO15160" s="376"/>
    </row>
    <row r="15161" spans="1:41" x14ac:dyDescent="0.25">
      <c r="A15161" s="44" t="s">
        <v>8708</v>
      </c>
      <c r="B15161" s="44" t="s">
        <v>145</v>
      </c>
      <c r="C15161" s="45" t="s">
        <v>14582</v>
      </c>
      <c r="D15161" s="46" t="s">
        <v>21328</v>
      </c>
      <c r="E15161" s="46">
        <v>46583</v>
      </c>
      <c r="AO15161" s="376"/>
    </row>
    <row r="15162" spans="1:41" x14ac:dyDescent="0.25">
      <c r="A15162" s="44" t="s">
        <v>8708</v>
      </c>
      <c r="B15162" s="44" t="s">
        <v>10248</v>
      </c>
      <c r="C15162" s="45" t="s">
        <v>16422</v>
      </c>
      <c r="D15162" s="46" t="s">
        <v>21328</v>
      </c>
      <c r="E15162" s="46">
        <v>46639</v>
      </c>
      <c r="AO15162" s="376"/>
    </row>
    <row r="15163" spans="1:41" x14ac:dyDescent="0.3">
      <c r="A15163" s="333" t="s">
        <v>11513</v>
      </c>
      <c r="B15163" s="333" t="s">
        <v>11372</v>
      </c>
      <c r="C15163" s="125" t="s">
        <v>11373</v>
      </c>
      <c r="D15163" s="32" t="s">
        <v>20309</v>
      </c>
      <c r="E15163" s="125" t="s">
        <v>4826</v>
      </c>
      <c r="F15163" s="125" t="s">
        <v>1189</v>
      </c>
      <c r="G15163" s="125" t="s">
        <v>1190</v>
      </c>
      <c r="AO15163" s="376"/>
    </row>
    <row r="15164" spans="1:41" x14ac:dyDescent="0.25">
      <c r="A15164" s="44" t="s">
        <v>15936</v>
      </c>
      <c r="B15164" s="44" t="s">
        <v>2350</v>
      </c>
      <c r="C15164" s="45">
        <v>250106</v>
      </c>
      <c r="D15164" s="45" t="s">
        <v>11363</v>
      </c>
      <c r="E15164" s="45" t="s">
        <v>11887</v>
      </c>
      <c r="AO15164" s="376"/>
    </row>
    <row r="15165" spans="1:41" x14ac:dyDescent="0.3">
      <c r="A15165" s="57" t="s">
        <v>4709</v>
      </c>
      <c r="B15165" s="57" t="s">
        <v>1290</v>
      </c>
      <c r="C15165" s="62">
        <v>24027</v>
      </c>
      <c r="D15165" s="62" t="s">
        <v>20886</v>
      </c>
      <c r="E15165" s="60">
        <v>46873</v>
      </c>
      <c r="F15165" s="32"/>
      <c r="G15165" s="32"/>
      <c r="H15165" s="32"/>
      <c r="I15165" s="31"/>
      <c r="J15165" s="31"/>
      <c r="K15165" s="31"/>
      <c r="L15165" s="31"/>
      <c r="M15165" s="31"/>
      <c r="N15165" s="31"/>
      <c r="O15165" s="31"/>
      <c r="P15165" s="31"/>
      <c r="Q15165" s="31"/>
      <c r="R15165" s="31"/>
      <c r="S15165" s="31"/>
      <c r="T15165" s="31"/>
      <c r="U15165" s="31"/>
      <c r="V15165" s="31"/>
      <c r="W15165" s="31"/>
      <c r="X15165" s="31"/>
      <c r="Y15165" s="31"/>
      <c r="Z15165" s="31"/>
      <c r="AA15165" s="31"/>
      <c r="AB15165" s="31"/>
      <c r="AC15165" s="31"/>
      <c r="AD15165" s="31"/>
      <c r="AE15165" s="31"/>
      <c r="AF15165" s="31"/>
      <c r="AG15165" s="31"/>
      <c r="AH15165" s="31"/>
      <c r="AI15165" s="31"/>
      <c r="AJ15165" s="31"/>
      <c r="AK15165" s="31"/>
      <c r="AL15165" s="31"/>
      <c r="AO15165" s="376"/>
    </row>
    <row r="15166" spans="1:41" x14ac:dyDescent="0.3">
      <c r="A15166" s="333" t="s">
        <v>18737</v>
      </c>
      <c r="B15166" s="333" t="s">
        <v>1183</v>
      </c>
      <c r="C15166" s="125" t="s">
        <v>18817</v>
      </c>
      <c r="D15166" s="32" t="s">
        <v>20309</v>
      </c>
      <c r="E15166" s="125" t="s">
        <v>8292</v>
      </c>
      <c r="F15166" s="125" t="s">
        <v>1189</v>
      </c>
      <c r="G15166" s="125" t="s">
        <v>1190</v>
      </c>
      <c r="AO15166" s="376"/>
    </row>
    <row r="15167" spans="1:41" x14ac:dyDescent="0.25">
      <c r="A15167" s="44" t="s">
        <v>21864</v>
      </c>
      <c r="B15167" s="44" t="s">
        <v>21449</v>
      </c>
      <c r="C15167" s="45">
        <v>260504</v>
      </c>
      <c r="D15167" s="45" t="s">
        <v>11363</v>
      </c>
      <c r="E15167" s="45" t="s">
        <v>21450</v>
      </c>
      <c r="AO15167" s="376"/>
    </row>
    <row r="15168" spans="1:41" x14ac:dyDescent="0.25">
      <c r="A15168" s="44" t="s">
        <v>823</v>
      </c>
      <c r="B15168" s="44" t="s">
        <v>3039</v>
      </c>
      <c r="C15168" s="45">
        <v>230904</v>
      </c>
      <c r="D15168" s="45" t="s">
        <v>11363</v>
      </c>
      <c r="E15168" s="45" t="s">
        <v>7871</v>
      </c>
      <c r="AO15168" s="376"/>
    </row>
    <row r="15169" spans="1:41" x14ac:dyDescent="0.25">
      <c r="A15169" s="44" t="s">
        <v>823</v>
      </c>
      <c r="B15169" s="44" t="s">
        <v>5134</v>
      </c>
      <c r="C15169" s="45">
        <v>240804</v>
      </c>
      <c r="D15169" s="45" t="s">
        <v>11363</v>
      </c>
      <c r="E15169" s="45" t="s">
        <v>11260</v>
      </c>
      <c r="AO15169" s="376"/>
    </row>
    <row r="15170" spans="1:41" x14ac:dyDescent="0.25">
      <c r="A15170" s="44" t="s">
        <v>19433</v>
      </c>
      <c r="B15170" s="319" t="s">
        <v>19520</v>
      </c>
      <c r="C15170" s="318" t="s">
        <v>19815</v>
      </c>
      <c r="D15170" s="93" t="s">
        <v>19934</v>
      </c>
      <c r="E15170" s="320">
        <v>46934</v>
      </c>
      <c r="F15170" s="93"/>
      <c r="G15170" s="93"/>
      <c r="H15170" s="93"/>
      <c r="I15170" s="99"/>
      <c r="J15170" s="99"/>
      <c r="K15170" s="99"/>
      <c r="L15170" s="99"/>
      <c r="M15170" s="99"/>
      <c r="N15170" s="99"/>
      <c r="O15170" s="99"/>
      <c r="P15170" s="99"/>
      <c r="Q15170" s="99"/>
      <c r="R15170" s="99"/>
      <c r="S15170" s="99"/>
      <c r="T15170" s="99"/>
      <c r="U15170" s="99"/>
      <c r="V15170" s="99"/>
      <c r="W15170" s="99"/>
      <c r="X15170" s="99"/>
      <c r="Y15170" s="99"/>
      <c r="Z15170" s="99"/>
      <c r="AA15170" s="99"/>
      <c r="AB15170" s="99"/>
      <c r="AC15170" s="99"/>
      <c r="AD15170" s="99"/>
      <c r="AE15170" s="99"/>
      <c r="AF15170" s="99"/>
      <c r="AG15170" s="99"/>
      <c r="AH15170" s="31"/>
      <c r="AI15170" s="31"/>
      <c r="AJ15170" s="31"/>
      <c r="AK15170" s="31"/>
      <c r="AL15170" s="31"/>
      <c r="AO15170" s="376"/>
    </row>
    <row r="15171" spans="1:41" x14ac:dyDescent="0.25">
      <c r="A15171" s="44" t="s">
        <v>4795</v>
      </c>
      <c r="B15171" s="44" t="s">
        <v>2350</v>
      </c>
      <c r="C15171" s="45">
        <v>250106</v>
      </c>
      <c r="D15171" s="45" t="s">
        <v>11363</v>
      </c>
      <c r="E15171" s="45" t="s">
        <v>11887</v>
      </c>
      <c r="AO15171" s="376"/>
    </row>
    <row r="15172" spans="1:41" x14ac:dyDescent="0.25">
      <c r="A15172" s="44" t="s">
        <v>4795</v>
      </c>
      <c r="B15172" s="44" t="s">
        <v>936</v>
      </c>
      <c r="C15172" s="45">
        <v>260703</v>
      </c>
      <c r="D15172" s="45" t="s">
        <v>11363</v>
      </c>
      <c r="E15172" s="45" t="s">
        <v>11150</v>
      </c>
      <c r="AO15172" s="376"/>
    </row>
    <row r="15173" spans="1:41" x14ac:dyDescent="0.3">
      <c r="A15173" s="333" t="s">
        <v>4796</v>
      </c>
      <c r="B15173" s="333" t="s">
        <v>4813</v>
      </c>
      <c r="C15173" s="125" t="s">
        <v>13056</v>
      </c>
      <c r="D15173" s="32" t="s">
        <v>20309</v>
      </c>
      <c r="E15173" s="125" t="s">
        <v>12551</v>
      </c>
      <c r="F15173" s="125" t="s">
        <v>1189</v>
      </c>
      <c r="G15173" s="125" t="s">
        <v>1190</v>
      </c>
      <c r="AO15173" s="376"/>
    </row>
    <row r="15174" spans="1:41" x14ac:dyDescent="0.25">
      <c r="A15174" s="44" t="s">
        <v>4796</v>
      </c>
      <c r="B15174" s="44" t="s">
        <v>1881</v>
      </c>
      <c r="C15174" s="45" t="s">
        <v>6347</v>
      </c>
      <c r="D15174" s="46" t="s">
        <v>21328</v>
      </c>
      <c r="E15174" s="46">
        <v>46404</v>
      </c>
      <c r="AO15174" s="376"/>
    </row>
    <row r="15175" spans="1:41" x14ac:dyDescent="0.25">
      <c r="A15175" s="44" t="s">
        <v>4796</v>
      </c>
      <c r="B15175" s="44" t="s">
        <v>1881</v>
      </c>
      <c r="C15175" s="45" t="s">
        <v>6347</v>
      </c>
      <c r="D15175" s="46" t="s">
        <v>21328</v>
      </c>
      <c r="E15175" s="46">
        <v>46404</v>
      </c>
      <c r="AO15175" s="376"/>
    </row>
    <row r="15176" spans="1:41" x14ac:dyDescent="0.25">
      <c r="A15176" s="44" t="s">
        <v>4796</v>
      </c>
      <c r="B15176" s="44" t="s">
        <v>9911</v>
      </c>
      <c r="C15176" s="45" t="s">
        <v>10301</v>
      </c>
      <c r="D15176" s="46" t="s">
        <v>21328</v>
      </c>
      <c r="E15176" s="46">
        <v>46596</v>
      </c>
      <c r="AO15176" s="376"/>
    </row>
    <row r="15177" spans="1:41" x14ac:dyDescent="0.25">
      <c r="A15177" s="44" t="s">
        <v>4796</v>
      </c>
      <c r="B15177" s="44" t="s">
        <v>9911</v>
      </c>
      <c r="C15177" s="45" t="s">
        <v>10301</v>
      </c>
      <c r="D15177" s="46" t="s">
        <v>21328</v>
      </c>
      <c r="E15177" s="46">
        <v>46596</v>
      </c>
      <c r="AO15177" s="376"/>
    </row>
    <row r="15178" spans="1:41" x14ac:dyDescent="0.25">
      <c r="A15178" s="44" t="s">
        <v>527</v>
      </c>
      <c r="B15178" s="44" t="s">
        <v>21396</v>
      </c>
      <c r="C15178" s="45" t="s">
        <v>9703</v>
      </c>
      <c r="D15178" s="45" t="s">
        <v>21447</v>
      </c>
      <c r="E15178" s="46">
        <v>46568</v>
      </c>
      <c r="AO15178" s="376"/>
    </row>
    <row r="15179" spans="1:41" x14ac:dyDescent="0.25">
      <c r="A15179" s="44" t="s">
        <v>527</v>
      </c>
      <c r="B15179" s="44" t="s">
        <v>21398</v>
      </c>
      <c r="C15179" s="45" t="s">
        <v>6810</v>
      </c>
      <c r="D15179" s="45" t="s">
        <v>21447</v>
      </c>
      <c r="E15179" s="46">
        <v>46507</v>
      </c>
      <c r="AO15179" s="376"/>
    </row>
    <row r="15180" spans="1:41" x14ac:dyDescent="0.25">
      <c r="A15180" s="44" t="s">
        <v>824</v>
      </c>
      <c r="B15180" s="44" t="s">
        <v>5321</v>
      </c>
      <c r="C15180" s="45">
        <v>26010401</v>
      </c>
      <c r="D15180" s="45" t="s">
        <v>11363</v>
      </c>
      <c r="E15180" s="45" t="s">
        <v>17459</v>
      </c>
      <c r="AO15180" s="376"/>
    </row>
    <row r="15181" spans="1:41" x14ac:dyDescent="0.25">
      <c r="A15181" s="44" t="s">
        <v>824</v>
      </c>
      <c r="B15181" s="44" t="s">
        <v>7765</v>
      </c>
      <c r="C15181" s="45">
        <v>260501</v>
      </c>
      <c r="D15181" s="45" t="s">
        <v>11363</v>
      </c>
      <c r="E15181" s="45" t="s">
        <v>10349</v>
      </c>
      <c r="AO15181" s="376"/>
    </row>
    <row r="15182" spans="1:41" x14ac:dyDescent="0.3">
      <c r="A15182" s="92" t="s">
        <v>13016</v>
      </c>
      <c r="B15182" s="319" t="s">
        <v>13015</v>
      </c>
      <c r="C15182" s="318" t="s">
        <v>9709</v>
      </c>
      <c r="D15182" s="318" t="s">
        <v>13017</v>
      </c>
      <c r="E15182" s="320">
        <v>47483</v>
      </c>
      <c r="F15182" s="93"/>
      <c r="G15182" s="93"/>
      <c r="H15182" s="93"/>
      <c r="I15182" s="99"/>
      <c r="J15182" s="99"/>
      <c r="K15182" s="99"/>
      <c r="L15182" s="99"/>
      <c r="M15182" s="99"/>
      <c r="N15182" s="99"/>
      <c r="O15182" s="99"/>
      <c r="P15182" s="99"/>
      <c r="Q15182" s="99"/>
      <c r="R15182" s="99"/>
      <c r="S15182" s="99"/>
      <c r="T15182" s="99"/>
      <c r="U15182" s="99"/>
      <c r="V15182" s="99"/>
      <c r="W15182" s="99"/>
      <c r="X15182" s="99"/>
      <c r="Y15182" s="99"/>
      <c r="Z15182" s="99"/>
      <c r="AA15182" s="99"/>
      <c r="AB15182" s="99"/>
      <c r="AC15182" s="99"/>
      <c r="AD15182" s="99"/>
      <c r="AE15182" s="99"/>
      <c r="AF15182" s="99"/>
      <c r="AG15182" s="99"/>
      <c r="AH15182" s="31"/>
      <c r="AI15182" s="31"/>
      <c r="AJ15182" s="31"/>
      <c r="AK15182" s="31"/>
      <c r="AL15182" s="31"/>
      <c r="AO15182" s="376"/>
    </row>
    <row r="15183" spans="1:41" x14ac:dyDescent="0.3">
      <c r="A15183" s="57" t="s">
        <v>9715</v>
      </c>
      <c r="B15183" s="57" t="s">
        <v>1312</v>
      </c>
      <c r="C15183" s="62" t="s">
        <v>9709</v>
      </c>
      <c r="D15183" s="62" t="s">
        <v>20886</v>
      </c>
      <c r="E15183" s="368" t="s">
        <v>9707</v>
      </c>
      <c r="F15183" s="32"/>
      <c r="G15183" s="32"/>
      <c r="H15183" s="32"/>
      <c r="I15183" s="31"/>
      <c r="J15183" s="31"/>
      <c r="K15183" s="31"/>
      <c r="L15183" s="31"/>
      <c r="M15183" s="31"/>
      <c r="N15183" s="31"/>
      <c r="O15183" s="31"/>
      <c r="P15183" s="31"/>
      <c r="Q15183" s="31"/>
      <c r="R15183" s="31"/>
      <c r="S15183" s="31"/>
      <c r="T15183" s="31"/>
      <c r="U15183" s="31"/>
      <c r="V15183" s="31"/>
      <c r="W15183" s="31"/>
      <c r="X15183" s="31"/>
      <c r="Y15183" s="31"/>
      <c r="Z15183" s="31"/>
      <c r="AA15183" s="31"/>
      <c r="AB15183" s="31"/>
      <c r="AC15183" s="31"/>
      <c r="AD15183" s="31"/>
      <c r="AE15183" s="31"/>
      <c r="AF15183" s="31"/>
      <c r="AG15183" s="31"/>
      <c r="AH15183" s="31"/>
      <c r="AI15183" s="31"/>
      <c r="AJ15183" s="31"/>
      <c r="AK15183" s="31"/>
      <c r="AL15183" s="31"/>
      <c r="AO15183" s="376"/>
    </row>
    <row r="15184" spans="1:41" x14ac:dyDescent="0.25">
      <c r="A15184" s="44" t="s">
        <v>21865</v>
      </c>
      <c r="B15184" s="44" t="s">
        <v>9248</v>
      </c>
      <c r="C15184" s="45">
        <v>260105</v>
      </c>
      <c r="D15184" s="45" t="s">
        <v>11363</v>
      </c>
      <c r="E15184" s="45" t="s">
        <v>17625</v>
      </c>
      <c r="AO15184" s="376"/>
    </row>
    <row r="15185" spans="1:41" x14ac:dyDescent="0.25">
      <c r="A15185" s="44" t="s">
        <v>11595</v>
      </c>
      <c r="B15185" s="44" t="s">
        <v>21331</v>
      </c>
      <c r="C15185" s="45" t="s">
        <v>11586</v>
      </c>
      <c r="D15185" s="45" t="s">
        <v>21447</v>
      </c>
      <c r="E15185" s="46">
        <v>46752</v>
      </c>
      <c r="AO15185" s="376"/>
    </row>
    <row r="15186" spans="1:41" x14ac:dyDescent="0.25">
      <c r="A15186" s="44" t="s">
        <v>12742</v>
      </c>
      <c r="B15186" s="44" t="s">
        <v>17452</v>
      </c>
      <c r="C15186" s="45">
        <v>25010501</v>
      </c>
      <c r="D15186" s="45" t="s">
        <v>11363</v>
      </c>
      <c r="E15186" s="45" t="s">
        <v>12551</v>
      </c>
      <c r="AO15186" s="376"/>
    </row>
    <row r="15187" spans="1:41" x14ac:dyDescent="0.25">
      <c r="A15187" s="44" t="s">
        <v>18262</v>
      </c>
      <c r="B15187" s="44" t="s">
        <v>5321</v>
      </c>
      <c r="C15187" s="45">
        <v>26010401</v>
      </c>
      <c r="D15187" s="45" t="s">
        <v>11363</v>
      </c>
      <c r="E15187" s="45" t="s">
        <v>17459</v>
      </c>
      <c r="AO15187" s="376"/>
    </row>
    <row r="15188" spans="1:41" x14ac:dyDescent="0.25">
      <c r="A15188" s="44" t="s">
        <v>18262</v>
      </c>
      <c r="B15188" s="44" t="s">
        <v>3176</v>
      </c>
      <c r="C15188" s="45">
        <v>26010402</v>
      </c>
      <c r="D15188" s="45" t="s">
        <v>11363</v>
      </c>
      <c r="E15188" s="45" t="s">
        <v>17459</v>
      </c>
      <c r="AO15188" s="376"/>
    </row>
    <row r="15189" spans="1:41" x14ac:dyDescent="0.25">
      <c r="A15189" s="44" t="s">
        <v>18263</v>
      </c>
      <c r="B15189" s="44" t="s">
        <v>17475</v>
      </c>
      <c r="C15189" s="45">
        <v>260205</v>
      </c>
      <c r="D15189" s="45" t="s">
        <v>11363</v>
      </c>
      <c r="E15189" s="45" t="s">
        <v>9238</v>
      </c>
      <c r="AO15189" s="376"/>
    </row>
    <row r="15190" spans="1:41" x14ac:dyDescent="0.3">
      <c r="A15190" s="333" t="s">
        <v>19036</v>
      </c>
      <c r="B15190" s="333" t="s">
        <v>1166</v>
      </c>
      <c r="C15190" s="125" t="s">
        <v>19095</v>
      </c>
      <c r="D15190" s="32" t="s">
        <v>20309</v>
      </c>
      <c r="E15190" s="125" t="s">
        <v>9249</v>
      </c>
      <c r="F15190" s="125" t="s">
        <v>1190</v>
      </c>
      <c r="G15190" s="125" t="s">
        <v>1189</v>
      </c>
      <c r="AO15190" s="376"/>
    </row>
    <row r="15191" spans="1:41" x14ac:dyDescent="0.25">
      <c r="A15191" s="44" t="s">
        <v>19036</v>
      </c>
      <c r="B15191" s="44" t="s">
        <v>9248</v>
      </c>
      <c r="C15191" s="45">
        <v>260105</v>
      </c>
      <c r="D15191" s="45" t="s">
        <v>11363</v>
      </c>
      <c r="E15191" s="45" t="s">
        <v>17625</v>
      </c>
      <c r="AO15191" s="376"/>
    </row>
    <row r="15192" spans="1:41" x14ac:dyDescent="0.25">
      <c r="A15192" s="44" t="s">
        <v>16541</v>
      </c>
      <c r="B15192" s="44" t="s">
        <v>21394</v>
      </c>
      <c r="C15192" s="45" t="s">
        <v>16540</v>
      </c>
      <c r="D15192" s="45" t="s">
        <v>21447</v>
      </c>
      <c r="E15192" s="46">
        <v>46477</v>
      </c>
      <c r="AO15192" s="376"/>
    </row>
    <row r="15193" spans="1:41" x14ac:dyDescent="0.25">
      <c r="A15193" s="44" t="s">
        <v>18264</v>
      </c>
      <c r="B15193" s="44" t="s">
        <v>5321</v>
      </c>
      <c r="C15193" s="45">
        <v>25010401</v>
      </c>
      <c r="D15193" s="45" t="s">
        <v>11363</v>
      </c>
      <c r="E15193" s="45" t="s">
        <v>12564</v>
      </c>
      <c r="AO15193" s="376"/>
    </row>
    <row r="15194" spans="1:41" x14ac:dyDescent="0.25">
      <c r="A15194" s="44" t="s">
        <v>18264</v>
      </c>
      <c r="B15194" s="44" t="s">
        <v>3176</v>
      </c>
      <c r="C15194" s="45">
        <v>25010402</v>
      </c>
      <c r="D15194" s="45" t="s">
        <v>11363</v>
      </c>
      <c r="E15194" s="45" t="s">
        <v>12564</v>
      </c>
      <c r="AO15194" s="376"/>
    </row>
    <row r="15195" spans="1:41" x14ac:dyDescent="0.25">
      <c r="A15195" s="44" t="s">
        <v>18264</v>
      </c>
      <c r="B15195" s="44" t="s">
        <v>15615</v>
      </c>
      <c r="C15195" s="45">
        <v>250902</v>
      </c>
      <c r="D15195" s="45" t="s">
        <v>11363</v>
      </c>
      <c r="E15195" s="45" t="s">
        <v>4972</v>
      </c>
      <c r="AO15195" s="376"/>
    </row>
    <row r="15196" spans="1:41" x14ac:dyDescent="0.25">
      <c r="A15196" s="44" t="s">
        <v>18264</v>
      </c>
      <c r="B15196" s="44" t="s">
        <v>17465</v>
      </c>
      <c r="C15196" s="45">
        <v>26020101</v>
      </c>
      <c r="D15196" s="45" t="s">
        <v>11363</v>
      </c>
      <c r="E15196" s="45" t="s">
        <v>9238</v>
      </c>
      <c r="AO15196" s="376"/>
    </row>
    <row r="15197" spans="1:41" x14ac:dyDescent="0.25">
      <c r="A15197" s="44" t="s">
        <v>18264</v>
      </c>
      <c r="B15197" s="44" t="s">
        <v>6609</v>
      </c>
      <c r="C15197" s="45">
        <v>26020102</v>
      </c>
      <c r="D15197" s="45" t="s">
        <v>11363</v>
      </c>
      <c r="E15197" s="45" t="s">
        <v>9238</v>
      </c>
      <c r="AO15197" s="376"/>
    </row>
    <row r="15198" spans="1:41" x14ac:dyDescent="0.25">
      <c r="A15198" s="44" t="s">
        <v>3391</v>
      </c>
      <c r="B15198" s="44" t="s">
        <v>1299</v>
      </c>
      <c r="C15198" s="146" t="s">
        <v>3392</v>
      </c>
      <c r="D15198" s="146" t="s">
        <v>3681</v>
      </c>
      <c r="E15198" s="107">
        <v>45808</v>
      </c>
      <c r="F15198" s="93"/>
      <c r="G15198" s="93"/>
      <c r="H15198" s="93"/>
      <c r="I15198" s="99"/>
      <c r="J15198" s="99"/>
      <c r="K15198" s="99"/>
      <c r="L15198" s="44"/>
      <c r="M15198" s="44"/>
      <c r="N15198" s="99"/>
      <c r="O15198" s="99"/>
      <c r="P15198" s="99"/>
      <c r="Q15198" s="99"/>
      <c r="R15198" s="99"/>
      <c r="S15198" s="99"/>
      <c r="T15198" s="99"/>
      <c r="U15198" s="99"/>
      <c r="V15198" s="99"/>
      <c r="W15198" s="99"/>
      <c r="X15198" s="99"/>
      <c r="Y15198" s="99"/>
      <c r="Z15198" s="99"/>
      <c r="AA15198" s="99"/>
      <c r="AB15198" s="99"/>
      <c r="AC15198" s="99"/>
      <c r="AD15198" s="99"/>
      <c r="AE15198" s="99"/>
      <c r="AF15198" s="99"/>
      <c r="AG15198" s="99"/>
      <c r="AH15198" s="31"/>
      <c r="AI15198" s="31"/>
      <c r="AJ15198" s="31"/>
      <c r="AK15198" s="31"/>
      <c r="AL15198" s="31"/>
      <c r="AO15198" s="376"/>
    </row>
    <row r="15199" spans="1:41" x14ac:dyDescent="0.25">
      <c r="A15199" s="44" t="s">
        <v>825</v>
      </c>
      <c r="B15199" s="44" t="s">
        <v>5321</v>
      </c>
      <c r="C15199" s="45">
        <v>23010401</v>
      </c>
      <c r="D15199" s="45" t="s">
        <v>11363</v>
      </c>
      <c r="E15199" s="45" t="s">
        <v>5322</v>
      </c>
      <c r="AO15199" s="376"/>
    </row>
    <row r="15200" spans="1:41" x14ac:dyDescent="0.25">
      <c r="A15200" s="44" t="s">
        <v>825</v>
      </c>
      <c r="B15200" s="44" t="s">
        <v>3176</v>
      </c>
      <c r="C15200" s="45">
        <v>23010402</v>
      </c>
      <c r="D15200" s="45" t="s">
        <v>11363</v>
      </c>
      <c r="E15200" s="45" t="s">
        <v>5322</v>
      </c>
      <c r="AO15200" s="376"/>
    </row>
    <row r="15201" spans="1:41" x14ac:dyDescent="0.25">
      <c r="A15201" s="44" t="s">
        <v>825</v>
      </c>
      <c r="B15201" s="44" t="s">
        <v>199</v>
      </c>
      <c r="C15201" s="45">
        <v>241001</v>
      </c>
      <c r="D15201" s="45" t="s">
        <v>11363</v>
      </c>
      <c r="E15201" s="45" t="s">
        <v>5332</v>
      </c>
      <c r="AO15201" s="376"/>
    </row>
    <row r="15202" spans="1:41" x14ac:dyDescent="0.25">
      <c r="A15202" s="99" t="s">
        <v>3874</v>
      </c>
      <c r="B15202" s="92" t="s">
        <v>3872</v>
      </c>
      <c r="C15202" s="93" t="s">
        <v>3873</v>
      </c>
      <c r="D15202" s="93" t="s">
        <v>1201</v>
      </c>
      <c r="E15202" s="94">
        <v>46651</v>
      </c>
      <c r="F15202" s="93"/>
      <c r="G15202" s="93"/>
      <c r="H15202" s="93" t="s">
        <v>1190</v>
      </c>
      <c r="I15202" s="99"/>
      <c r="J15202" s="99"/>
      <c r="K15202" s="99"/>
      <c r="L15202" s="44"/>
      <c r="M15202" s="44"/>
      <c r="N15202" s="99"/>
      <c r="O15202" s="99"/>
      <c r="P15202" s="99"/>
      <c r="Q15202" s="99"/>
      <c r="R15202" s="99"/>
      <c r="S15202" s="99"/>
      <c r="T15202" s="99"/>
      <c r="U15202" s="99"/>
      <c r="V15202" s="99"/>
      <c r="W15202" s="99"/>
      <c r="X15202" s="99"/>
      <c r="Y15202" s="99"/>
      <c r="Z15202" s="99"/>
      <c r="AA15202" s="99"/>
      <c r="AB15202" s="99"/>
      <c r="AC15202" s="99"/>
      <c r="AD15202" s="99"/>
      <c r="AE15202" s="99"/>
      <c r="AF15202" s="99"/>
      <c r="AG15202" s="99"/>
      <c r="AH15202" s="31"/>
      <c r="AI15202" s="31"/>
      <c r="AJ15202" s="31"/>
      <c r="AK15202" s="31"/>
      <c r="AL15202" s="31"/>
      <c r="AO15202" s="376"/>
    </row>
    <row r="15203" spans="1:41" x14ac:dyDescent="0.25">
      <c r="A15203" s="135" t="s">
        <v>3874</v>
      </c>
      <c r="B15203" s="131" t="s">
        <v>5776</v>
      </c>
      <c r="C15203" s="96" t="s">
        <v>5777</v>
      </c>
      <c r="D15203" s="96" t="s">
        <v>1201</v>
      </c>
      <c r="E15203" s="112">
        <v>46341</v>
      </c>
      <c r="F15203" s="93"/>
      <c r="G15203" s="93"/>
      <c r="H15203" s="93"/>
      <c r="I15203" s="99"/>
      <c r="J15203" s="99"/>
      <c r="K15203" s="99"/>
      <c r="L15203" s="44"/>
      <c r="M15203" s="44"/>
      <c r="N15203" s="99"/>
      <c r="O15203" s="99"/>
      <c r="P15203" s="99"/>
      <c r="Q15203" s="99"/>
      <c r="R15203" s="99"/>
      <c r="S15203" s="99"/>
      <c r="T15203" s="99"/>
      <c r="U15203" s="99"/>
      <c r="V15203" s="99"/>
      <c r="W15203" s="99"/>
      <c r="X15203" s="99"/>
      <c r="Y15203" s="99"/>
      <c r="Z15203" s="99"/>
      <c r="AA15203" s="99"/>
      <c r="AB15203" s="99"/>
      <c r="AC15203" s="99"/>
      <c r="AD15203" s="99"/>
      <c r="AE15203" s="99"/>
      <c r="AF15203" s="99"/>
      <c r="AG15203" s="99"/>
      <c r="AH15203" s="31"/>
      <c r="AI15203" s="31"/>
      <c r="AJ15203" s="31"/>
      <c r="AK15203" s="31"/>
      <c r="AL15203" s="31"/>
      <c r="AO15203" s="376"/>
    </row>
    <row r="15204" spans="1:41" x14ac:dyDescent="0.25">
      <c r="A15204" s="91" t="s">
        <v>3874</v>
      </c>
      <c r="B15204" s="92" t="s">
        <v>3182</v>
      </c>
      <c r="C15204" s="93" t="s">
        <v>19170</v>
      </c>
      <c r="D15204" s="93" t="s">
        <v>1201</v>
      </c>
      <c r="E15204" s="94">
        <v>46582</v>
      </c>
      <c r="F15204" s="93"/>
      <c r="G15204" s="93"/>
      <c r="H15204" s="93"/>
      <c r="I15204" s="99"/>
      <c r="J15204" s="99"/>
      <c r="K15204" s="99"/>
      <c r="L15204" s="99"/>
      <c r="M15204" s="99"/>
      <c r="N15204" s="99"/>
      <c r="O15204" s="99"/>
      <c r="P15204" s="99"/>
      <c r="Q15204" s="99"/>
      <c r="R15204" s="99"/>
      <c r="S15204" s="99"/>
      <c r="T15204" s="99"/>
      <c r="U15204" s="99"/>
      <c r="V15204" s="99"/>
      <c r="W15204" s="99"/>
      <c r="X15204" s="99"/>
      <c r="Y15204" s="99"/>
      <c r="Z15204" s="99"/>
      <c r="AA15204" s="99"/>
      <c r="AB15204" s="99"/>
      <c r="AC15204" s="99"/>
      <c r="AD15204" s="99"/>
      <c r="AE15204" s="99"/>
      <c r="AF15204" s="99"/>
      <c r="AG15204" s="99"/>
      <c r="AH15204" s="31"/>
      <c r="AI15204" s="31"/>
      <c r="AJ15204" s="31"/>
      <c r="AK15204" s="31"/>
      <c r="AL15204" s="31"/>
      <c r="AO15204" s="376"/>
    </row>
    <row r="15205" spans="1:41" x14ac:dyDescent="0.25">
      <c r="A15205" s="91" t="s">
        <v>3874</v>
      </c>
      <c r="B15205" s="92" t="s">
        <v>19284</v>
      </c>
      <c r="C15205" s="93" t="s">
        <v>19285</v>
      </c>
      <c r="D15205" s="93" t="s">
        <v>1201</v>
      </c>
      <c r="E15205" s="94">
        <v>46582</v>
      </c>
      <c r="F15205" s="93"/>
      <c r="G15205" s="93"/>
      <c r="H15205" s="93"/>
      <c r="I15205" s="99"/>
      <c r="J15205" s="99"/>
      <c r="K15205" s="99"/>
      <c r="L15205" s="99"/>
      <c r="M15205" s="99"/>
      <c r="N15205" s="99"/>
      <c r="O15205" s="99"/>
      <c r="P15205" s="99"/>
      <c r="Q15205" s="99"/>
      <c r="R15205" s="99"/>
      <c r="S15205" s="99"/>
      <c r="T15205" s="99"/>
      <c r="U15205" s="99"/>
      <c r="V15205" s="99"/>
      <c r="W15205" s="99"/>
      <c r="X15205" s="99"/>
      <c r="Y15205" s="99"/>
      <c r="Z15205" s="99"/>
      <c r="AA15205" s="99"/>
      <c r="AB15205" s="99"/>
      <c r="AC15205" s="99"/>
      <c r="AD15205" s="99"/>
      <c r="AE15205" s="99"/>
      <c r="AF15205" s="99"/>
      <c r="AG15205" s="99"/>
      <c r="AH15205" s="31"/>
      <c r="AI15205" s="31"/>
      <c r="AJ15205" s="31"/>
      <c r="AK15205" s="31"/>
      <c r="AL15205" s="31"/>
      <c r="AO15205" s="376"/>
    </row>
    <row r="15206" spans="1:41" x14ac:dyDescent="0.25">
      <c r="A15206" s="44" t="s">
        <v>3874</v>
      </c>
      <c r="B15206" s="44" t="s">
        <v>3043</v>
      </c>
      <c r="C15206" s="45">
        <v>230901</v>
      </c>
      <c r="D15206" s="45" t="s">
        <v>11363</v>
      </c>
      <c r="E15206" s="45" t="s">
        <v>7871</v>
      </c>
      <c r="AO15206" s="376"/>
    </row>
    <row r="15207" spans="1:41" x14ac:dyDescent="0.25">
      <c r="A15207" s="44" t="s">
        <v>14583</v>
      </c>
      <c r="B15207" s="44" t="s">
        <v>2522</v>
      </c>
      <c r="C15207" s="45" t="s">
        <v>14584</v>
      </c>
      <c r="D15207" s="46" t="s">
        <v>21328</v>
      </c>
      <c r="E15207" s="46">
        <v>46527</v>
      </c>
      <c r="AO15207" s="376"/>
    </row>
    <row r="15208" spans="1:41" x14ac:dyDescent="0.25">
      <c r="A15208" s="44" t="s">
        <v>14583</v>
      </c>
      <c r="B15208" s="44" t="s">
        <v>2522</v>
      </c>
      <c r="C15208" s="45" t="s">
        <v>14584</v>
      </c>
      <c r="D15208" s="46" t="s">
        <v>21328</v>
      </c>
      <c r="E15208" s="46">
        <v>46527</v>
      </c>
      <c r="AO15208" s="376"/>
    </row>
    <row r="15209" spans="1:41" x14ac:dyDescent="0.25">
      <c r="A15209" s="44" t="s">
        <v>14583</v>
      </c>
      <c r="B15209" s="44" t="s">
        <v>2522</v>
      </c>
      <c r="C15209" s="45" t="s">
        <v>14584</v>
      </c>
      <c r="D15209" s="46" t="s">
        <v>21328</v>
      </c>
      <c r="E15209" s="46">
        <v>46527</v>
      </c>
      <c r="AO15209" s="376"/>
    </row>
    <row r="15210" spans="1:41" x14ac:dyDescent="0.25">
      <c r="A15210" s="44" t="s">
        <v>14583</v>
      </c>
      <c r="B15210" s="44" t="s">
        <v>2522</v>
      </c>
      <c r="C15210" s="45" t="s">
        <v>14584</v>
      </c>
      <c r="D15210" s="46" t="s">
        <v>21328</v>
      </c>
      <c r="E15210" s="46">
        <v>46527</v>
      </c>
      <c r="AO15210" s="376"/>
    </row>
    <row r="15211" spans="1:41" x14ac:dyDescent="0.25">
      <c r="A15211" s="91" t="s">
        <v>19246</v>
      </c>
      <c r="B15211" s="92" t="s">
        <v>19284</v>
      </c>
      <c r="C15211" s="93" t="s">
        <v>19285</v>
      </c>
      <c r="D15211" s="93" t="s">
        <v>1201</v>
      </c>
      <c r="E15211" s="94">
        <v>46582</v>
      </c>
      <c r="F15211" s="93"/>
      <c r="G15211" s="93"/>
      <c r="H15211" s="93"/>
      <c r="I15211" s="99"/>
      <c r="J15211" s="99"/>
      <c r="K15211" s="99"/>
      <c r="L15211" s="99"/>
      <c r="M15211" s="99"/>
      <c r="N15211" s="99"/>
      <c r="O15211" s="99"/>
      <c r="P15211" s="99"/>
      <c r="Q15211" s="99"/>
      <c r="R15211" s="99"/>
      <c r="S15211" s="99"/>
      <c r="T15211" s="99"/>
      <c r="U15211" s="99"/>
      <c r="V15211" s="99"/>
      <c r="W15211" s="99"/>
      <c r="X15211" s="99"/>
      <c r="Y15211" s="99"/>
      <c r="Z15211" s="99"/>
      <c r="AA15211" s="99"/>
      <c r="AB15211" s="99"/>
      <c r="AC15211" s="99"/>
      <c r="AD15211" s="99"/>
      <c r="AE15211" s="99"/>
      <c r="AF15211" s="99"/>
      <c r="AG15211" s="99"/>
      <c r="AH15211" s="31"/>
      <c r="AI15211" s="31"/>
      <c r="AJ15211" s="31"/>
      <c r="AK15211" s="31"/>
      <c r="AL15211" s="31"/>
      <c r="AO15211" s="376"/>
    </row>
    <row r="15212" spans="1:41" x14ac:dyDescent="0.25">
      <c r="A15212" s="44" t="s">
        <v>11719</v>
      </c>
      <c r="B15212" s="44" t="s">
        <v>4897</v>
      </c>
      <c r="C15212" s="45" t="s">
        <v>4893</v>
      </c>
      <c r="D15212" s="46" t="s">
        <v>21328</v>
      </c>
      <c r="E15212" s="46">
        <v>46342</v>
      </c>
      <c r="AO15212" s="376"/>
    </row>
    <row r="15213" spans="1:41" x14ac:dyDescent="0.25">
      <c r="A15213" s="44" t="s">
        <v>18265</v>
      </c>
      <c r="B15213" s="44" t="s">
        <v>10355</v>
      </c>
      <c r="C15213" s="45">
        <v>240403</v>
      </c>
      <c r="D15213" s="45" t="s">
        <v>11363</v>
      </c>
      <c r="E15213" s="45" t="s">
        <v>5037</v>
      </c>
      <c r="AO15213" s="376"/>
    </row>
    <row r="15214" spans="1:41" x14ac:dyDescent="0.25">
      <c r="A15214" s="44" t="s">
        <v>7057</v>
      </c>
      <c r="B15214" s="44" t="s">
        <v>3475</v>
      </c>
      <c r="C15214" s="45">
        <v>230301</v>
      </c>
      <c r="D15214" s="45" t="s">
        <v>11363</v>
      </c>
      <c r="E15214" s="45" t="s">
        <v>5265</v>
      </c>
      <c r="AO15214" s="376"/>
    </row>
    <row r="15215" spans="1:41" x14ac:dyDescent="0.25">
      <c r="A15215" s="67" t="s">
        <v>17250</v>
      </c>
      <c r="B15215" s="57" t="s">
        <v>1290</v>
      </c>
      <c r="C15215" s="62" t="s">
        <v>17262</v>
      </c>
      <c r="D15215" s="62" t="s">
        <v>20886</v>
      </c>
      <c r="E15215" s="60">
        <v>46873</v>
      </c>
      <c r="F15215" s="32"/>
      <c r="G15215" s="32"/>
      <c r="H15215" s="32"/>
      <c r="I15215" s="31"/>
      <c r="J15215" s="31"/>
      <c r="K15215" s="31"/>
      <c r="L15215" s="31"/>
      <c r="M15215" s="31"/>
      <c r="N15215" s="31"/>
      <c r="O15215" s="31"/>
      <c r="P15215" s="31"/>
      <c r="Q15215" s="31"/>
      <c r="R15215" s="31"/>
      <c r="S15215" s="31"/>
      <c r="T15215" s="31"/>
      <c r="U15215" s="31"/>
      <c r="V15215" s="31"/>
      <c r="W15215" s="31"/>
      <c r="X15215" s="31"/>
      <c r="Y15215" s="31"/>
      <c r="Z15215" s="31"/>
      <c r="AA15215" s="31"/>
      <c r="AB15215" s="31"/>
      <c r="AC15215" s="31"/>
      <c r="AD15215" s="31"/>
      <c r="AE15215" s="31"/>
      <c r="AF15215" s="31"/>
      <c r="AG15215" s="31"/>
      <c r="AH15215" s="31"/>
      <c r="AI15215" s="31"/>
      <c r="AJ15215" s="31"/>
      <c r="AK15215" s="31"/>
      <c r="AL15215" s="31"/>
      <c r="AO15215" s="376"/>
    </row>
    <row r="15216" spans="1:41" x14ac:dyDescent="0.25">
      <c r="A15216" s="44" t="s">
        <v>13457</v>
      </c>
      <c r="B15216" s="44" t="s">
        <v>3704</v>
      </c>
      <c r="C15216" s="45" t="s">
        <v>13458</v>
      </c>
      <c r="D15216" s="46" t="s">
        <v>21328</v>
      </c>
      <c r="E15216" s="46">
        <v>46555</v>
      </c>
      <c r="AO15216" s="376"/>
    </row>
    <row r="15217" spans="1:41" x14ac:dyDescent="0.25">
      <c r="A15217" s="44" t="s">
        <v>21176</v>
      </c>
      <c r="B15217" s="44" t="s">
        <v>21421</v>
      </c>
      <c r="C15217" s="45" t="s">
        <v>21184</v>
      </c>
      <c r="D15217" s="45" t="s">
        <v>21447</v>
      </c>
      <c r="E15217" s="46">
        <v>46630</v>
      </c>
      <c r="AO15217" s="376"/>
    </row>
    <row r="15218" spans="1:41" x14ac:dyDescent="0.3">
      <c r="A15218" s="57" t="s">
        <v>17193</v>
      </c>
      <c r="B15218" s="57" t="s">
        <v>2173</v>
      </c>
      <c r="C15218" s="62">
        <v>24030</v>
      </c>
      <c r="D15218" s="62" t="s">
        <v>20886</v>
      </c>
      <c r="E15218" s="60">
        <v>47057</v>
      </c>
      <c r="F15218" s="32"/>
      <c r="G15218" s="32"/>
      <c r="H15218" s="32"/>
      <c r="I15218" s="31"/>
      <c r="J15218" s="31"/>
      <c r="K15218" s="31"/>
      <c r="L15218" s="31"/>
      <c r="M15218" s="31"/>
      <c r="N15218" s="31"/>
      <c r="O15218" s="31"/>
      <c r="P15218" s="31"/>
      <c r="Q15218" s="31"/>
      <c r="R15218" s="31"/>
      <c r="S15218" s="31"/>
      <c r="T15218" s="31"/>
      <c r="U15218" s="31"/>
      <c r="V15218" s="31"/>
      <c r="W15218" s="31"/>
      <c r="X15218" s="31"/>
      <c r="Y15218" s="31"/>
      <c r="Z15218" s="31"/>
      <c r="AA15218" s="31"/>
      <c r="AB15218" s="31"/>
      <c r="AC15218" s="31"/>
      <c r="AD15218" s="31"/>
      <c r="AE15218" s="31"/>
      <c r="AF15218" s="31"/>
      <c r="AG15218" s="31"/>
      <c r="AH15218" s="31"/>
      <c r="AI15218" s="31"/>
      <c r="AJ15218" s="31"/>
      <c r="AK15218" s="31"/>
      <c r="AL15218" s="31"/>
      <c r="AO15218" s="376"/>
    </row>
    <row r="15219" spans="1:41" x14ac:dyDescent="0.25">
      <c r="A15219" s="44" t="s">
        <v>12427</v>
      </c>
      <c r="B15219" s="44" t="s">
        <v>12119</v>
      </c>
      <c r="C15219" s="45">
        <v>15.24</v>
      </c>
      <c r="D15219" s="45" t="s">
        <v>12549</v>
      </c>
      <c r="E15219" s="46">
        <v>47299</v>
      </c>
      <c r="F15219" s="45" t="s">
        <v>1335</v>
      </c>
      <c r="G15219" s="93"/>
      <c r="H15219" s="93"/>
      <c r="I15219" s="99"/>
      <c r="J15219" s="99"/>
      <c r="K15219" s="99"/>
      <c r="L15219" s="99"/>
      <c r="M15219" s="99"/>
      <c r="N15219" s="99"/>
      <c r="O15219" s="99"/>
      <c r="P15219" s="99"/>
      <c r="Q15219" s="99"/>
      <c r="R15219" s="99"/>
      <c r="S15219" s="99"/>
      <c r="T15219" s="99"/>
      <c r="U15219" s="99"/>
      <c r="V15219" s="99"/>
      <c r="W15219" s="99"/>
      <c r="X15219" s="99"/>
      <c r="Y15219" s="99"/>
      <c r="Z15219" s="99"/>
      <c r="AA15219" s="99"/>
      <c r="AB15219" s="99"/>
      <c r="AC15219" s="99"/>
      <c r="AD15219" s="99"/>
      <c r="AE15219" s="99"/>
      <c r="AF15219" s="99"/>
      <c r="AG15219" s="99"/>
      <c r="AH15219" s="31"/>
      <c r="AI15219" s="31"/>
      <c r="AJ15219" s="31"/>
      <c r="AK15219" s="31"/>
      <c r="AL15219" s="31"/>
      <c r="AO15219" s="376"/>
    </row>
    <row r="15220" spans="1:41" x14ac:dyDescent="0.3">
      <c r="A15220" s="99" t="s">
        <v>15499</v>
      </c>
      <c r="B15220" s="92" t="s">
        <v>15494</v>
      </c>
      <c r="C15220" s="93" t="s">
        <v>15493</v>
      </c>
      <c r="D15220" s="93" t="s">
        <v>1201</v>
      </c>
      <c r="E15220" s="94">
        <v>46604</v>
      </c>
      <c r="F15220" s="93"/>
      <c r="G15220" s="93"/>
      <c r="H15220" s="93"/>
      <c r="I15220" s="99"/>
      <c r="J15220" s="99"/>
      <c r="K15220" s="99"/>
      <c r="L15220" s="99"/>
      <c r="M15220" s="99"/>
      <c r="N15220" s="99"/>
      <c r="O15220" s="99"/>
      <c r="P15220" s="99"/>
      <c r="Q15220" s="99"/>
      <c r="R15220" s="99"/>
      <c r="S15220" s="99"/>
      <c r="T15220" s="99"/>
      <c r="U15220" s="99"/>
      <c r="V15220" s="99"/>
      <c r="W15220" s="99"/>
      <c r="X15220" s="99"/>
      <c r="Y15220" s="99"/>
      <c r="Z15220" s="99"/>
      <c r="AA15220" s="99"/>
      <c r="AB15220" s="99"/>
      <c r="AC15220" s="99"/>
      <c r="AD15220" s="99"/>
      <c r="AE15220" s="99"/>
      <c r="AF15220" s="99"/>
      <c r="AG15220" s="99"/>
      <c r="AH15220" s="31"/>
      <c r="AI15220" s="31"/>
      <c r="AJ15220" s="31"/>
      <c r="AK15220" s="31"/>
      <c r="AL15220" s="31"/>
      <c r="AO15220" s="376"/>
    </row>
    <row r="15221" spans="1:41" x14ac:dyDescent="0.25">
      <c r="A15221" s="44" t="s">
        <v>21866</v>
      </c>
      <c r="B15221" s="44" t="s">
        <v>3052</v>
      </c>
      <c r="C15221" s="45">
        <v>260502</v>
      </c>
      <c r="D15221" s="45" t="s">
        <v>11363</v>
      </c>
      <c r="E15221" s="45" t="s">
        <v>10349</v>
      </c>
      <c r="AO15221" s="376"/>
    </row>
    <row r="15222" spans="1:41" x14ac:dyDescent="0.25">
      <c r="A15222" s="44" t="s">
        <v>21866</v>
      </c>
      <c r="B15222" s="44" t="s">
        <v>7768</v>
      </c>
      <c r="C15222" s="45">
        <v>260503</v>
      </c>
      <c r="D15222" s="45" t="s">
        <v>11363</v>
      </c>
      <c r="E15222" s="45" t="s">
        <v>10349</v>
      </c>
      <c r="AO15222" s="376"/>
    </row>
    <row r="15223" spans="1:41" x14ac:dyDescent="0.25">
      <c r="A15223" s="44" t="s">
        <v>21866</v>
      </c>
      <c r="B15223" s="44" t="s">
        <v>21449</v>
      </c>
      <c r="C15223" s="45">
        <v>260504</v>
      </c>
      <c r="D15223" s="45" t="s">
        <v>11363</v>
      </c>
      <c r="E15223" s="45" t="s">
        <v>21450</v>
      </c>
      <c r="AO15223" s="376"/>
    </row>
    <row r="15224" spans="1:41" x14ac:dyDescent="0.25">
      <c r="A15224" s="44" t="s">
        <v>21866</v>
      </c>
      <c r="B15224" s="44" t="s">
        <v>7764</v>
      </c>
      <c r="C15224" s="45">
        <v>260604</v>
      </c>
      <c r="D15224" s="45" t="s">
        <v>11363</v>
      </c>
      <c r="E15224" s="45" t="s">
        <v>9840</v>
      </c>
      <c r="AO15224" s="376"/>
    </row>
    <row r="15225" spans="1:41" x14ac:dyDescent="0.25">
      <c r="A15225" s="44" t="s">
        <v>18266</v>
      </c>
      <c r="B15225" s="44" t="s">
        <v>5321</v>
      </c>
      <c r="C15225" s="45">
        <v>23010401</v>
      </c>
      <c r="D15225" s="45" t="s">
        <v>11363</v>
      </c>
      <c r="E15225" s="45" t="s">
        <v>5322</v>
      </c>
      <c r="AO15225" s="376"/>
    </row>
    <row r="15226" spans="1:41" x14ac:dyDescent="0.25">
      <c r="A15226" s="44" t="s">
        <v>18266</v>
      </c>
      <c r="B15226" s="44" t="s">
        <v>3176</v>
      </c>
      <c r="C15226" s="45">
        <v>23010402</v>
      </c>
      <c r="D15226" s="45" t="s">
        <v>11363</v>
      </c>
      <c r="E15226" s="45" t="s">
        <v>5322</v>
      </c>
      <c r="AO15226" s="376"/>
    </row>
    <row r="15227" spans="1:41" x14ac:dyDescent="0.25">
      <c r="A15227" s="44" t="s">
        <v>18266</v>
      </c>
      <c r="B15227" s="44" t="s">
        <v>2350</v>
      </c>
      <c r="C15227" s="45">
        <v>250106</v>
      </c>
      <c r="D15227" s="45" t="s">
        <v>11363</v>
      </c>
      <c r="E15227" s="45" t="s">
        <v>11887</v>
      </c>
      <c r="AO15227" s="376"/>
    </row>
    <row r="15228" spans="1:41" x14ac:dyDescent="0.3">
      <c r="A15228" s="333" t="s">
        <v>18738</v>
      </c>
      <c r="B15228" s="333" t="s">
        <v>1178</v>
      </c>
      <c r="C15228" s="125" t="s">
        <v>18815</v>
      </c>
      <c r="D15228" s="32" t="s">
        <v>20309</v>
      </c>
      <c r="E15228" s="125" t="s">
        <v>8292</v>
      </c>
      <c r="F15228" s="125" t="s">
        <v>1189</v>
      </c>
      <c r="G15228" s="125" t="s">
        <v>1189</v>
      </c>
      <c r="AO15228" s="376"/>
    </row>
    <row r="15229" spans="1:41" x14ac:dyDescent="0.25">
      <c r="A15229" s="44" t="s">
        <v>20414</v>
      </c>
      <c r="B15229" s="44" t="s">
        <v>16288</v>
      </c>
      <c r="C15229" s="45" t="s">
        <v>16423</v>
      </c>
      <c r="D15229" s="46" t="s">
        <v>21328</v>
      </c>
      <c r="E15229" s="46">
        <v>46639</v>
      </c>
      <c r="AO15229" s="376"/>
    </row>
    <row r="15230" spans="1:41" x14ac:dyDescent="0.25">
      <c r="A15230" s="44" t="s">
        <v>20414</v>
      </c>
      <c r="B15230" s="44" t="s">
        <v>16288</v>
      </c>
      <c r="C15230" s="45" t="s">
        <v>16423</v>
      </c>
      <c r="D15230" s="46" t="s">
        <v>21328</v>
      </c>
      <c r="E15230" s="46">
        <v>46639</v>
      </c>
      <c r="AO15230" s="376"/>
    </row>
    <row r="15231" spans="1:41" x14ac:dyDescent="0.25">
      <c r="A15231" s="44" t="s">
        <v>7739</v>
      </c>
      <c r="B15231" s="44" t="s">
        <v>925</v>
      </c>
      <c r="C15231" s="45">
        <v>230601</v>
      </c>
      <c r="D15231" s="45" t="s">
        <v>11363</v>
      </c>
      <c r="E15231" s="45" t="s">
        <v>7770</v>
      </c>
      <c r="AO15231" s="376"/>
    </row>
    <row r="15232" spans="1:41" x14ac:dyDescent="0.25">
      <c r="A15232" s="44" t="s">
        <v>11326</v>
      </c>
      <c r="B15232" s="44" t="s">
        <v>5134</v>
      </c>
      <c r="C15232" s="45">
        <v>240804</v>
      </c>
      <c r="D15232" s="45" t="s">
        <v>11363</v>
      </c>
      <c r="E15232" s="45" t="s">
        <v>11260</v>
      </c>
      <c r="AO15232" s="376"/>
    </row>
    <row r="15233" spans="1:41" x14ac:dyDescent="0.25">
      <c r="A15233" s="44" t="s">
        <v>21867</v>
      </c>
      <c r="B15233" s="44" t="s">
        <v>21449</v>
      </c>
      <c r="C15233" s="45">
        <v>260504</v>
      </c>
      <c r="D15233" s="45" t="s">
        <v>11363</v>
      </c>
      <c r="E15233" s="45" t="s">
        <v>21450</v>
      </c>
      <c r="AO15233" s="376"/>
    </row>
    <row r="15234" spans="1:41" x14ac:dyDescent="0.25">
      <c r="A15234" s="44" t="s">
        <v>4211</v>
      </c>
      <c r="B15234" s="44" t="s">
        <v>4110</v>
      </c>
      <c r="C15234" s="45" t="s">
        <v>4212</v>
      </c>
      <c r="D15234" s="45" t="s">
        <v>11204</v>
      </c>
      <c r="E15234" s="45" t="s">
        <v>7657</v>
      </c>
      <c r="F15234" s="93"/>
      <c r="G15234" s="93"/>
      <c r="H15234" s="93"/>
      <c r="I15234" s="99"/>
      <c r="J15234" s="99"/>
      <c r="K15234" s="99"/>
      <c r="L15234" s="99"/>
      <c r="M15234" s="99"/>
      <c r="N15234" s="99"/>
      <c r="O15234" s="99"/>
      <c r="P15234" s="99"/>
      <c r="Q15234" s="99"/>
      <c r="R15234" s="99"/>
      <c r="S15234" s="99"/>
      <c r="T15234" s="99"/>
      <c r="U15234" s="99"/>
      <c r="V15234" s="99"/>
      <c r="W15234" s="99"/>
      <c r="X15234" s="99"/>
      <c r="Y15234" s="99"/>
      <c r="Z15234" s="99"/>
      <c r="AA15234" s="99"/>
      <c r="AB15234" s="99"/>
      <c r="AC15234" s="99"/>
      <c r="AD15234" s="99"/>
      <c r="AE15234" s="99"/>
      <c r="AF15234" s="99"/>
      <c r="AG15234" s="99"/>
      <c r="AH15234" s="31"/>
      <c r="AI15234" s="31"/>
      <c r="AJ15234" s="31"/>
      <c r="AK15234" s="31"/>
      <c r="AL15234" s="31"/>
      <c r="AO15234" s="376"/>
    </row>
    <row r="15235" spans="1:41" x14ac:dyDescent="0.25">
      <c r="A15235" s="44" t="s">
        <v>4211</v>
      </c>
      <c r="B15235" s="44" t="s">
        <v>4110</v>
      </c>
      <c r="C15235" s="45" t="s">
        <v>4212</v>
      </c>
      <c r="D15235" s="93" t="s">
        <v>17443</v>
      </c>
      <c r="E15235" s="45" t="s">
        <v>7657</v>
      </c>
      <c r="F15235" s="93"/>
      <c r="G15235" s="93"/>
      <c r="H15235" s="93"/>
      <c r="I15235" s="99"/>
      <c r="J15235" s="99"/>
      <c r="K15235" s="99"/>
      <c r="L15235" s="99"/>
      <c r="M15235" s="99"/>
      <c r="N15235" s="99"/>
      <c r="O15235" s="99"/>
      <c r="P15235" s="99"/>
      <c r="Q15235" s="99"/>
      <c r="R15235" s="99"/>
      <c r="S15235" s="99"/>
      <c r="T15235" s="99"/>
      <c r="U15235" s="99"/>
      <c r="V15235" s="99"/>
      <c r="W15235" s="99"/>
      <c r="X15235" s="99"/>
      <c r="Y15235" s="99"/>
      <c r="Z15235" s="99"/>
      <c r="AA15235" s="99"/>
      <c r="AB15235" s="99"/>
      <c r="AC15235" s="99"/>
      <c r="AD15235" s="99"/>
      <c r="AE15235" s="99"/>
      <c r="AF15235" s="99"/>
      <c r="AG15235" s="99"/>
      <c r="AH15235" s="31"/>
      <c r="AI15235" s="31"/>
      <c r="AJ15235" s="31"/>
      <c r="AK15235" s="31"/>
      <c r="AL15235" s="31"/>
      <c r="AO15235" s="376"/>
    </row>
    <row r="15236" spans="1:41" x14ac:dyDescent="0.25">
      <c r="A15236" s="44" t="s">
        <v>4211</v>
      </c>
      <c r="B15236" s="44" t="s">
        <v>4110</v>
      </c>
      <c r="C15236" s="45" t="s">
        <v>4212</v>
      </c>
      <c r="D15236" s="45" t="s">
        <v>9895</v>
      </c>
      <c r="E15236" s="45" t="s">
        <v>5137</v>
      </c>
      <c r="F15236" s="93"/>
      <c r="G15236" s="93"/>
      <c r="H15236" s="93"/>
      <c r="I15236" s="99"/>
      <c r="J15236" s="99"/>
      <c r="K15236" s="99"/>
      <c r="L15236" s="44"/>
      <c r="M15236" s="44"/>
      <c r="N15236" s="99"/>
      <c r="O15236" s="99"/>
      <c r="P15236" s="99"/>
      <c r="Q15236" s="99"/>
      <c r="R15236" s="99"/>
      <c r="S15236" s="99"/>
      <c r="T15236" s="99"/>
      <c r="U15236" s="99"/>
      <c r="V15236" s="99"/>
      <c r="W15236" s="99"/>
      <c r="X15236" s="99"/>
      <c r="Y15236" s="99"/>
      <c r="Z15236" s="99"/>
      <c r="AA15236" s="99"/>
      <c r="AB15236" s="99"/>
      <c r="AC15236" s="99"/>
      <c r="AD15236" s="99"/>
      <c r="AE15236" s="99"/>
      <c r="AF15236" s="99"/>
      <c r="AG15236" s="99"/>
      <c r="AH15236" s="31"/>
      <c r="AI15236" s="31"/>
      <c r="AJ15236" s="31"/>
      <c r="AK15236" s="31"/>
      <c r="AL15236" s="31"/>
      <c r="AO15236" s="376"/>
    </row>
    <row r="15237" spans="1:41" x14ac:dyDescent="0.25">
      <c r="A15237" s="44" t="s">
        <v>16826</v>
      </c>
      <c r="B15237" s="44" t="s">
        <v>16827</v>
      </c>
      <c r="C15237" s="45" t="s">
        <v>17082</v>
      </c>
      <c r="D15237" s="367" t="s">
        <v>3696</v>
      </c>
      <c r="E15237" s="328">
        <f>DATE(2029,11,13)</f>
        <v>47435</v>
      </c>
      <c r="F15237" s="32"/>
      <c r="G15237" s="32"/>
      <c r="H15237" s="32"/>
      <c r="I15237" s="31"/>
      <c r="J15237" s="31"/>
      <c r="K15237" s="31"/>
      <c r="L15237" s="31"/>
      <c r="M15237" s="31"/>
      <c r="N15237" s="31"/>
      <c r="O15237" s="31"/>
      <c r="P15237" s="31"/>
      <c r="Q15237" s="31"/>
      <c r="R15237" s="31"/>
      <c r="S15237" s="31"/>
      <c r="T15237" s="31"/>
      <c r="U15237" s="31"/>
      <c r="V15237" s="31"/>
      <c r="W15237" s="31"/>
      <c r="X15237" s="31"/>
      <c r="Y15237" s="31"/>
      <c r="Z15237" s="31"/>
      <c r="AA15237" s="31"/>
      <c r="AB15237" s="31"/>
      <c r="AC15237" s="31"/>
      <c r="AD15237" s="31"/>
      <c r="AE15237" s="31"/>
      <c r="AF15237" s="31"/>
      <c r="AG15237" s="31"/>
      <c r="AH15237" s="31"/>
      <c r="AI15237" s="31"/>
      <c r="AJ15237" s="31"/>
      <c r="AK15237" s="31"/>
      <c r="AL15237" s="31"/>
      <c r="AO15237" s="376"/>
    </row>
    <row r="15238" spans="1:41" x14ac:dyDescent="0.25">
      <c r="A15238" s="44" t="s">
        <v>6544</v>
      </c>
      <c r="B15238" s="44" t="s">
        <v>10348</v>
      </c>
      <c r="C15238" s="45">
        <v>240501</v>
      </c>
      <c r="D15238" s="45" t="s">
        <v>11363</v>
      </c>
      <c r="E15238" s="45" t="s">
        <v>10349</v>
      </c>
      <c r="AO15238" s="376"/>
    </row>
    <row r="15239" spans="1:41" x14ac:dyDescent="0.25">
      <c r="A15239" s="44" t="s">
        <v>15937</v>
      </c>
      <c r="B15239" s="44" t="s">
        <v>3474</v>
      </c>
      <c r="C15239" s="45">
        <v>250503</v>
      </c>
      <c r="D15239" s="45" t="s">
        <v>11363</v>
      </c>
      <c r="E15239" s="45" t="s">
        <v>15608</v>
      </c>
      <c r="AO15239" s="376"/>
    </row>
    <row r="15240" spans="1:41" x14ac:dyDescent="0.25">
      <c r="A15240" s="44" t="s">
        <v>15937</v>
      </c>
      <c r="B15240" s="44" t="s">
        <v>5321</v>
      </c>
      <c r="C15240" s="45">
        <v>26010401</v>
      </c>
      <c r="D15240" s="45" t="s">
        <v>11363</v>
      </c>
      <c r="E15240" s="45" t="s">
        <v>17459</v>
      </c>
      <c r="AO15240" s="376"/>
    </row>
    <row r="15241" spans="1:41" x14ac:dyDescent="0.25">
      <c r="A15241" s="44" t="s">
        <v>15937</v>
      </c>
      <c r="B15241" s="44" t="s">
        <v>3176</v>
      </c>
      <c r="C15241" s="45">
        <v>26010402</v>
      </c>
      <c r="D15241" s="45" t="s">
        <v>11363</v>
      </c>
      <c r="E15241" s="45" t="s">
        <v>17459</v>
      </c>
      <c r="AO15241" s="376"/>
    </row>
    <row r="15242" spans="1:41" x14ac:dyDescent="0.25">
      <c r="A15242" s="44" t="s">
        <v>10703</v>
      </c>
      <c r="B15242" s="44" t="s">
        <v>10355</v>
      </c>
      <c r="C15242" s="45">
        <v>240403</v>
      </c>
      <c r="D15242" s="45" t="s">
        <v>11363</v>
      </c>
      <c r="E15242" s="45" t="s">
        <v>5037</v>
      </c>
      <c r="AO15242" s="376"/>
    </row>
    <row r="15243" spans="1:41" x14ac:dyDescent="0.25">
      <c r="A15243" s="44" t="s">
        <v>10703</v>
      </c>
      <c r="B15243" s="44" t="s">
        <v>925</v>
      </c>
      <c r="C15243" s="45">
        <v>240601</v>
      </c>
      <c r="D15243" s="45" t="s">
        <v>11363</v>
      </c>
      <c r="E15243" s="45" t="s">
        <v>9840</v>
      </c>
      <c r="AO15243" s="376"/>
    </row>
    <row r="15244" spans="1:41" x14ac:dyDescent="0.25">
      <c r="A15244" s="44" t="s">
        <v>3005</v>
      </c>
      <c r="B15244" s="44" t="s">
        <v>938</v>
      </c>
      <c r="C15244" s="45">
        <v>260103</v>
      </c>
      <c r="D15244" s="45" t="s">
        <v>11363</v>
      </c>
      <c r="E15244" s="45" t="s">
        <v>8292</v>
      </c>
      <c r="AO15244" s="376"/>
    </row>
    <row r="15245" spans="1:41" x14ac:dyDescent="0.25">
      <c r="A15245" s="44" t="s">
        <v>18267</v>
      </c>
      <c r="B15245" s="44" t="s">
        <v>5321</v>
      </c>
      <c r="C15245" s="45">
        <v>26010401</v>
      </c>
      <c r="D15245" s="45" t="s">
        <v>11363</v>
      </c>
      <c r="E15245" s="45" t="s">
        <v>17459</v>
      </c>
      <c r="AO15245" s="376"/>
    </row>
    <row r="15246" spans="1:41" x14ac:dyDescent="0.25">
      <c r="A15246" s="44" t="s">
        <v>18267</v>
      </c>
      <c r="B15246" s="44" t="s">
        <v>21449</v>
      </c>
      <c r="C15246" s="45">
        <v>260504</v>
      </c>
      <c r="D15246" s="45" t="s">
        <v>11363</v>
      </c>
      <c r="E15246" s="45" t="s">
        <v>21450</v>
      </c>
      <c r="AO15246" s="376"/>
    </row>
    <row r="15247" spans="1:41" x14ac:dyDescent="0.25">
      <c r="A15247" s="44" t="s">
        <v>21868</v>
      </c>
      <c r="B15247" s="44" t="s">
        <v>7769</v>
      </c>
      <c r="C15247" s="45">
        <v>230506</v>
      </c>
      <c r="D15247" s="45" t="s">
        <v>11363</v>
      </c>
      <c r="E15247" s="45" t="s">
        <v>7105</v>
      </c>
      <c r="AO15247" s="376"/>
    </row>
    <row r="15248" spans="1:41" x14ac:dyDescent="0.25">
      <c r="A15248" s="44" t="s">
        <v>18268</v>
      </c>
      <c r="B15248" s="44" t="s">
        <v>5321</v>
      </c>
      <c r="C15248" s="45">
        <v>26010401</v>
      </c>
      <c r="D15248" s="45" t="s">
        <v>11363</v>
      </c>
      <c r="E15248" s="45" t="s">
        <v>17459</v>
      </c>
      <c r="AO15248" s="376"/>
    </row>
    <row r="15249" spans="1:41" x14ac:dyDescent="0.3">
      <c r="A15249" s="333" t="s">
        <v>11089</v>
      </c>
      <c r="B15249" s="333" t="s">
        <v>1160</v>
      </c>
      <c r="C15249" s="125" t="s">
        <v>10947</v>
      </c>
      <c r="D15249" s="32" t="s">
        <v>20309</v>
      </c>
      <c r="E15249" s="125" t="s">
        <v>7420</v>
      </c>
      <c r="F15249" s="125" t="s">
        <v>1189</v>
      </c>
      <c r="G15249" s="125" t="s">
        <v>1190</v>
      </c>
      <c r="AO15249" s="376"/>
    </row>
    <row r="15250" spans="1:41" x14ac:dyDescent="0.25">
      <c r="A15250" s="44" t="s">
        <v>18269</v>
      </c>
      <c r="B15250" s="44" t="s">
        <v>5321</v>
      </c>
      <c r="C15250" s="45">
        <v>26010401</v>
      </c>
      <c r="D15250" s="45" t="s">
        <v>11363</v>
      </c>
      <c r="E15250" s="45" t="s">
        <v>17459</v>
      </c>
      <c r="AO15250" s="376"/>
    </row>
    <row r="15251" spans="1:41" x14ac:dyDescent="0.25">
      <c r="A15251" s="44" t="s">
        <v>18269</v>
      </c>
      <c r="B15251" s="44" t="s">
        <v>3176</v>
      </c>
      <c r="C15251" s="45">
        <v>26010402</v>
      </c>
      <c r="D15251" s="45" t="s">
        <v>11363</v>
      </c>
      <c r="E15251" s="45" t="s">
        <v>17459</v>
      </c>
      <c r="AO15251" s="376"/>
    </row>
    <row r="15252" spans="1:41" x14ac:dyDescent="0.25">
      <c r="A15252" s="44" t="s">
        <v>826</v>
      </c>
      <c r="B15252" s="44" t="s">
        <v>924</v>
      </c>
      <c r="C15252" s="45">
        <v>22010702</v>
      </c>
      <c r="D15252" s="45" t="s">
        <v>11363</v>
      </c>
      <c r="E15252" s="45" t="s">
        <v>5131</v>
      </c>
      <c r="AO15252" s="376"/>
    </row>
    <row r="15253" spans="1:41" x14ac:dyDescent="0.25">
      <c r="A15253" s="44" t="s">
        <v>826</v>
      </c>
      <c r="B15253" s="44" t="s">
        <v>17452</v>
      </c>
      <c r="C15253" s="45">
        <v>25010501</v>
      </c>
      <c r="D15253" s="45" t="s">
        <v>11363</v>
      </c>
      <c r="E15253" s="45" t="s">
        <v>12551</v>
      </c>
      <c r="AO15253" s="376"/>
    </row>
    <row r="15254" spans="1:41" x14ac:dyDescent="0.25">
      <c r="A15254" s="44" t="s">
        <v>826</v>
      </c>
      <c r="B15254" s="44" t="s">
        <v>5321</v>
      </c>
      <c r="C15254" s="45">
        <v>25010401</v>
      </c>
      <c r="D15254" s="45" t="s">
        <v>11363</v>
      </c>
      <c r="E15254" s="45" t="s">
        <v>12564</v>
      </c>
      <c r="AO15254" s="376"/>
    </row>
    <row r="15255" spans="1:41" x14ac:dyDescent="0.3">
      <c r="A15255" s="333" t="s">
        <v>8668</v>
      </c>
      <c r="B15255" s="333" t="s">
        <v>1162</v>
      </c>
      <c r="C15255" s="125" t="s">
        <v>8016</v>
      </c>
      <c r="D15255" s="32" t="s">
        <v>20309</v>
      </c>
      <c r="E15255" s="125" t="s">
        <v>7871</v>
      </c>
      <c r="F15255" s="125" t="s">
        <v>1189</v>
      </c>
      <c r="G15255" s="125" t="s">
        <v>1189</v>
      </c>
      <c r="AO15255" s="376"/>
    </row>
    <row r="15256" spans="1:41" x14ac:dyDescent="0.3">
      <c r="A15256" s="333" t="s">
        <v>8668</v>
      </c>
      <c r="B15256" s="333" t="s">
        <v>1154</v>
      </c>
      <c r="C15256" s="125" t="s">
        <v>10117</v>
      </c>
      <c r="D15256" s="32" t="s">
        <v>20309</v>
      </c>
      <c r="E15256" s="125" t="s">
        <v>5139</v>
      </c>
      <c r="F15256" s="125" t="s">
        <v>1189</v>
      </c>
      <c r="G15256" s="125" t="s">
        <v>1189</v>
      </c>
      <c r="AO15256" s="376"/>
    </row>
    <row r="15257" spans="1:41" x14ac:dyDescent="0.25">
      <c r="A15257" s="44" t="s">
        <v>15938</v>
      </c>
      <c r="B15257" s="44" t="s">
        <v>3474</v>
      </c>
      <c r="C15257" s="45">
        <v>250503</v>
      </c>
      <c r="D15257" s="45" t="s">
        <v>11363</v>
      </c>
      <c r="E15257" s="45" t="s">
        <v>15608</v>
      </c>
      <c r="AO15257" s="376"/>
    </row>
    <row r="15258" spans="1:41" x14ac:dyDescent="0.25">
      <c r="A15258" s="44" t="s">
        <v>18270</v>
      </c>
      <c r="B15258" s="44" t="s">
        <v>17465</v>
      </c>
      <c r="C15258" s="45">
        <v>26020101</v>
      </c>
      <c r="D15258" s="45" t="s">
        <v>11363</v>
      </c>
      <c r="E15258" s="45" t="s">
        <v>9238</v>
      </c>
      <c r="AO15258" s="376"/>
    </row>
    <row r="15259" spans="1:41" x14ac:dyDescent="0.25">
      <c r="A15259" s="44" t="s">
        <v>18270</v>
      </c>
      <c r="B15259" s="44" t="s">
        <v>6609</v>
      </c>
      <c r="C15259" s="45">
        <v>26020102</v>
      </c>
      <c r="D15259" s="45" t="s">
        <v>11363</v>
      </c>
      <c r="E15259" s="45" t="s">
        <v>9238</v>
      </c>
      <c r="AO15259" s="376"/>
    </row>
    <row r="15260" spans="1:41" x14ac:dyDescent="0.3">
      <c r="A15260" s="333" t="s">
        <v>11090</v>
      </c>
      <c r="B15260" s="333" t="s">
        <v>3456</v>
      </c>
      <c r="C15260" s="125" t="s">
        <v>10963</v>
      </c>
      <c r="D15260" s="32" t="s">
        <v>20309</v>
      </c>
      <c r="E15260" s="125" t="s">
        <v>2593</v>
      </c>
      <c r="F15260" s="125" t="s">
        <v>1189</v>
      </c>
      <c r="G15260" s="125" t="s">
        <v>1190</v>
      </c>
      <c r="AO15260" s="376"/>
    </row>
    <row r="15261" spans="1:41" x14ac:dyDescent="0.25">
      <c r="A15261" s="44" t="s">
        <v>12743</v>
      </c>
      <c r="B15261" s="44" t="s">
        <v>11258</v>
      </c>
      <c r="C15261" s="45">
        <v>240801</v>
      </c>
      <c r="D15261" s="45" t="s">
        <v>11363</v>
      </c>
      <c r="E15261" s="45" t="s">
        <v>4966</v>
      </c>
      <c r="AO15261" s="376"/>
    </row>
    <row r="15262" spans="1:41" x14ac:dyDescent="0.25">
      <c r="A15262" s="44" t="s">
        <v>12743</v>
      </c>
      <c r="B15262" s="44" t="s">
        <v>1666</v>
      </c>
      <c r="C15262" s="45">
        <v>250101</v>
      </c>
      <c r="D15262" s="45" t="s">
        <v>11363</v>
      </c>
      <c r="E15262" s="45" t="s">
        <v>12551</v>
      </c>
      <c r="AO15262" s="376"/>
    </row>
    <row r="15263" spans="1:41" x14ac:dyDescent="0.25">
      <c r="A15263" s="44" t="s">
        <v>9637</v>
      </c>
      <c r="B15263" s="44" t="s">
        <v>21359</v>
      </c>
      <c r="C15263" s="45" t="s">
        <v>9701</v>
      </c>
      <c r="D15263" s="45" t="s">
        <v>21447</v>
      </c>
      <c r="E15263" s="46">
        <v>46752</v>
      </c>
      <c r="AO15263" s="376"/>
    </row>
    <row r="15264" spans="1:41" x14ac:dyDescent="0.25">
      <c r="A15264" s="44" t="s">
        <v>9278</v>
      </c>
      <c r="B15264" s="44" t="s">
        <v>3042</v>
      </c>
      <c r="C15264" s="45">
        <v>230903</v>
      </c>
      <c r="D15264" s="45" t="s">
        <v>11363</v>
      </c>
      <c r="E15264" s="45" t="s">
        <v>7871</v>
      </c>
      <c r="AO15264" s="376"/>
    </row>
    <row r="15265" spans="1:41" x14ac:dyDescent="0.25">
      <c r="A15265" s="44" t="s">
        <v>9278</v>
      </c>
      <c r="B15265" s="44" t="s">
        <v>9235</v>
      </c>
      <c r="C15265" s="45">
        <v>240102</v>
      </c>
      <c r="D15265" s="45" t="s">
        <v>11363</v>
      </c>
      <c r="E15265" s="45" t="s">
        <v>5139</v>
      </c>
      <c r="AO15265" s="376"/>
    </row>
    <row r="15266" spans="1:41" x14ac:dyDescent="0.25">
      <c r="A15266" s="44" t="s">
        <v>9278</v>
      </c>
      <c r="B15266" s="44" t="s">
        <v>2350</v>
      </c>
      <c r="C15266" s="45">
        <v>250106</v>
      </c>
      <c r="D15266" s="45" t="s">
        <v>11363</v>
      </c>
      <c r="E15266" s="45" t="s">
        <v>11887</v>
      </c>
      <c r="AO15266" s="376"/>
    </row>
    <row r="15267" spans="1:41" x14ac:dyDescent="0.25">
      <c r="A15267" s="44" t="s">
        <v>9278</v>
      </c>
      <c r="B15267" s="44" t="s">
        <v>17463</v>
      </c>
      <c r="C15267" s="45">
        <v>260202</v>
      </c>
      <c r="D15267" s="45" t="s">
        <v>11363</v>
      </c>
      <c r="E15267" s="45" t="s">
        <v>9238</v>
      </c>
      <c r="AO15267" s="376"/>
    </row>
    <row r="15268" spans="1:41" x14ac:dyDescent="0.25">
      <c r="A15268" s="44" t="s">
        <v>9278</v>
      </c>
      <c r="B15268" s="44" t="s">
        <v>3040</v>
      </c>
      <c r="C15268" s="45">
        <v>260305</v>
      </c>
      <c r="D15268" s="45" t="s">
        <v>11363</v>
      </c>
      <c r="E15268" s="45" t="s">
        <v>9249</v>
      </c>
      <c r="AO15268" s="376"/>
    </row>
    <row r="15269" spans="1:41" x14ac:dyDescent="0.25">
      <c r="A15269" s="44" t="s">
        <v>9278</v>
      </c>
      <c r="B15269" s="44" t="s">
        <v>7823</v>
      </c>
      <c r="C15269" s="45">
        <v>260701</v>
      </c>
      <c r="D15269" s="45" t="s">
        <v>11363</v>
      </c>
      <c r="E15269" s="45" t="s">
        <v>11150</v>
      </c>
      <c r="AO15269" s="376"/>
    </row>
    <row r="15270" spans="1:41" x14ac:dyDescent="0.25">
      <c r="A15270" s="44" t="s">
        <v>9527</v>
      </c>
      <c r="B15270" s="92" t="s">
        <v>9602</v>
      </c>
      <c r="C15270" s="45" t="s">
        <v>9334</v>
      </c>
      <c r="D15270" s="93" t="s">
        <v>9601</v>
      </c>
      <c r="E15270" s="94">
        <v>46568</v>
      </c>
      <c r="F15270" s="93"/>
      <c r="G15270" s="93"/>
      <c r="H15270" s="93"/>
      <c r="I15270" s="99"/>
      <c r="J15270" s="99"/>
      <c r="K15270" s="99"/>
      <c r="L15270" s="44"/>
      <c r="M15270" s="44"/>
      <c r="N15270" s="99"/>
      <c r="O15270" s="99"/>
      <c r="P15270" s="99"/>
      <c r="Q15270" s="99"/>
      <c r="R15270" s="99"/>
      <c r="S15270" s="99"/>
      <c r="T15270" s="99"/>
      <c r="U15270" s="99"/>
      <c r="V15270" s="99"/>
      <c r="W15270" s="99"/>
      <c r="X15270" s="99"/>
      <c r="Y15270" s="99"/>
      <c r="Z15270" s="99"/>
      <c r="AA15270" s="99"/>
      <c r="AB15270" s="99"/>
      <c r="AC15270" s="99"/>
      <c r="AD15270" s="99"/>
      <c r="AE15270" s="99"/>
      <c r="AF15270" s="99"/>
      <c r="AG15270" s="99"/>
      <c r="AH15270" s="31"/>
      <c r="AI15270" s="31"/>
      <c r="AJ15270" s="31"/>
      <c r="AK15270" s="31"/>
      <c r="AL15270" s="31"/>
      <c r="AO15270" s="376"/>
    </row>
    <row r="15271" spans="1:41" x14ac:dyDescent="0.25">
      <c r="A15271" s="44" t="s">
        <v>16592</v>
      </c>
      <c r="B15271" s="44" t="s">
        <v>21434</v>
      </c>
      <c r="C15271" s="45" t="s">
        <v>13058</v>
      </c>
      <c r="D15271" s="45" t="s">
        <v>21447</v>
      </c>
      <c r="E15271" s="46">
        <v>46418</v>
      </c>
      <c r="AO15271" s="376"/>
    </row>
    <row r="15272" spans="1:41" x14ac:dyDescent="0.25">
      <c r="A15272" s="44" t="s">
        <v>19434</v>
      </c>
      <c r="B15272" s="319" t="s">
        <v>19515</v>
      </c>
      <c r="C15272" s="318" t="s">
        <v>19816</v>
      </c>
      <c r="D15272" s="93" t="s">
        <v>19934</v>
      </c>
      <c r="E15272" s="320">
        <v>46507</v>
      </c>
      <c r="F15272" s="93"/>
      <c r="G15272" s="93"/>
      <c r="H15272" s="93"/>
      <c r="I15272" s="99"/>
      <c r="J15272" s="99"/>
      <c r="K15272" s="99"/>
      <c r="L15272" s="99"/>
      <c r="M15272" s="99"/>
      <c r="N15272" s="99"/>
      <c r="O15272" s="99"/>
      <c r="P15272" s="99"/>
      <c r="Q15272" s="99"/>
      <c r="R15272" s="99"/>
      <c r="S15272" s="99"/>
      <c r="T15272" s="99"/>
      <c r="U15272" s="99"/>
      <c r="V15272" s="99"/>
      <c r="W15272" s="99"/>
      <c r="X15272" s="99"/>
      <c r="Y15272" s="99"/>
      <c r="Z15272" s="99"/>
      <c r="AA15272" s="99"/>
      <c r="AB15272" s="99"/>
      <c r="AC15272" s="99"/>
      <c r="AD15272" s="99"/>
      <c r="AE15272" s="99"/>
      <c r="AF15272" s="99"/>
      <c r="AG15272" s="99"/>
      <c r="AH15272" s="31"/>
      <c r="AI15272" s="31"/>
      <c r="AJ15272" s="31"/>
      <c r="AK15272" s="31"/>
      <c r="AL15272" s="31"/>
      <c r="AO15272" s="376"/>
    </row>
    <row r="15273" spans="1:41" x14ac:dyDescent="0.25">
      <c r="A15273" s="44" t="s">
        <v>12744</v>
      </c>
      <c r="B15273" s="44" t="s">
        <v>2350</v>
      </c>
      <c r="C15273" s="45">
        <v>250106</v>
      </c>
      <c r="D15273" s="45" t="s">
        <v>11363</v>
      </c>
      <c r="E15273" s="45" t="s">
        <v>11887</v>
      </c>
      <c r="AO15273" s="376"/>
    </row>
    <row r="15274" spans="1:41" x14ac:dyDescent="0.25">
      <c r="A15274" s="44" t="s">
        <v>18272</v>
      </c>
      <c r="B15274" s="44" t="s">
        <v>947</v>
      </c>
      <c r="C15274" s="45">
        <v>260102</v>
      </c>
      <c r="D15274" s="45" t="s">
        <v>11363</v>
      </c>
      <c r="E15274" s="45" t="s">
        <v>8292</v>
      </c>
      <c r="AO15274" s="376"/>
    </row>
    <row r="15275" spans="1:41" x14ac:dyDescent="0.25">
      <c r="A15275" s="44" t="s">
        <v>18273</v>
      </c>
      <c r="B15275" s="44" t="s">
        <v>12555</v>
      </c>
      <c r="C15275" s="45">
        <v>241101</v>
      </c>
      <c r="D15275" s="45" t="s">
        <v>11363</v>
      </c>
      <c r="E15275" s="45" t="s">
        <v>5332</v>
      </c>
      <c r="AO15275" s="376"/>
    </row>
    <row r="15276" spans="1:41" x14ac:dyDescent="0.25">
      <c r="A15276" s="44" t="s">
        <v>18273</v>
      </c>
      <c r="B15276" s="44" t="s">
        <v>5147</v>
      </c>
      <c r="C15276" s="45">
        <v>251003</v>
      </c>
      <c r="D15276" s="45" t="s">
        <v>11363</v>
      </c>
      <c r="E15276" s="45" t="s">
        <v>11146</v>
      </c>
      <c r="AO15276" s="376"/>
    </row>
    <row r="15277" spans="1:41" x14ac:dyDescent="0.25">
      <c r="A15277" s="44" t="s">
        <v>18273</v>
      </c>
      <c r="B15277" s="44" t="s">
        <v>17463</v>
      </c>
      <c r="C15277" s="45">
        <v>260202</v>
      </c>
      <c r="D15277" s="45" t="s">
        <v>11363</v>
      </c>
      <c r="E15277" s="45" t="s">
        <v>9238</v>
      </c>
      <c r="AO15277" s="376"/>
    </row>
    <row r="15278" spans="1:41" x14ac:dyDescent="0.25">
      <c r="A15278" s="44" t="s">
        <v>18273</v>
      </c>
      <c r="B15278" s="44" t="s">
        <v>9248</v>
      </c>
      <c r="C15278" s="45">
        <v>260105</v>
      </c>
      <c r="D15278" s="45" t="s">
        <v>11363</v>
      </c>
      <c r="E15278" s="45" t="s">
        <v>17625</v>
      </c>
      <c r="AO15278" s="376"/>
    </row>
    <row r="15279" spans="1:41" x14ac:dyDescent="0.25">
      <c r="A15279" s="44" t="s">
        <v>10704</v>
      </c>
      <c r="B15279" s="44" t="s">
        <v>10350</v>
      </c>
      <c r="C15279" s="45">
        <v>24020301</v>
      </c>
      <c r="D15279" s="45" t="s">
        <v>11363</v>
      </c>
      <c r="E15279" s="45" t="s">
        <v>5131</v>
      </c>
      <c r="AO15279" s="376"/>
    </row>
    <row r="15280" spans="1:41" x14ac:dyDescent="0.25">
      <c r="A15280" s="44" t="s">
        <v>18274</v>
      </c>
      <c r="B15280" s="44" t="s">
        <v>5321</v>
      </c>
      <c r="C15280" s="45">
        <v>26010401</v>
      </c>
      <c r="D15280" s="45" t="s">
        <v>11363</v>
      </c>
      <c r="E15280" s="45" t="s">
        <v>17459</v>
      </c>
      <c r="AO15280" s="376"/>
    </row>
    <row r="15281" spans="1:41" x14ac:dyDescent="0.25">
      <c r="A15281" s="44" t="s">
        <v>18274</v>
      </c>
      <c r="B15281" s="44" t="s">
        <v>3176</v>
      </c>
      <c r="C15281" s="45">
        <v>26010402</v>
      </c>
      <c r="D15281" s="45" t="s">
        <v>11363</v>
      </c>
      <c r="E15281" s="45" t="s">
        <v>17459</v>
      </c>
      <c r="AO15281" s="376"/>
    </row>
    <row r="15282" spans="1:41" x14ac:dyDescent="0.3">
      <c r="A15282" s="333" t="s">
        <v>11514</v>
      </c>
      <c r="B15282" s="333" t="s">
        <v>1161</v>
      </c>
      <c r="C15282" s="125" t="s">
        <v>10225</v>
      </c>
      <c r="D15282" s="32" t="s">
        <v>20309</v>
      </c>
      <c r="E15282" s="125" t="s">
        <v>2593</v>
      </c>
      <c r="F15282" s="125" t="s">
        <v>1189</v>
      </c>
      <c r="G15282" s="125" t="s">
        <v>1190</v>
      </c>
      <c r="AO15282" s="376"/>
    </row>
    <row r="15283" spans="1:41" x14ac:dyDescent="0.3">
      <c r="A15283" s="333" t="s">
        <v>11514</v>
      </c>
      <c r="B15283" s="333" t="s">
        <v>12848</v>
      </c>
      <c r="C15283" s="125" t="s">
        <v>12849</v>
      </c>
      <c r="D15283" s="32" t="s">
        <v>20309</v>
      </c>
      <c r="E15283" s="125" t="s">
        <v>5332</v>
      </c>
      <c r="F15283" s="125" t="s">
        <v>1189</v>
      </c>
      <c r="G15283" s="125" t="s">
        <v>1190</v>
      </c>
      <c r="AO15283" s="376"/>
    </row>
    <row r="15284" spans="1:41" x14ac:dyDescent="0.25">
      <c r="A15284" s="44" t="s">
        <v>18275</v>
      </c>
      <c r="B15284" s="44" t="s">
        <v>2368</v>
      </c>
      <c r="C15284" s="45">
        <v>251004</v>
      </c>
      <c r="D15284" s="45" t="s">
        <v>11363</v>
      </c>
      <c r="E15284" s="45" t="s">
        <v>11146</v>
      </c>
      <c r="AO15284" s="376"/>
    </row>
    <row r="15285" spans="1:41" x14ac:dyDescent="0.25">
      <c r="A15285" s="44" t="s">
        <v>11996</v>
      </c>
      <c r="B15285" s="44" t="s">
        <v>9237</v>
      </c>
      <c r="C15285" s="45">
        <v>24010401</v>
      </c>
      <c r="D15285" s="45" t="s">
        <v>11363</v>
      </c>
      <c r="E15285" s="45" t="s">
        <v>9238</v>
      </c>
      <c r="AO15285" s="376"/>
    </row>
    <row r="15286" spans="1:41" x14ac:dyDescent="0.25">
      <c r="A15286" s="99" t="s">
        <v>10936</v>
      </c>
      <c r="B15286" s="92" t="s">
        <v>10937</v>
      </c>
      <c r="C15286" s="93" t="s">
        <v>10939</v>
      </c>
      <c r="D15286" s="93" t="s">
        <v>1394</v>
      </c>
      <c r="E15286" s="94">
        <v>46630</v>
      </c>
      <c r="F15286" s="93"/>
      <c r="G15286" s="93"/>
      <c r="H15286" s="93"/>
      <c r="I15286" s="99"/>
      <c r="J15286" s="99"/>
      <c r="K15286" s="99"/>
      <c r="L15286" s="44"/>
      <c r="M15286" s="44"/>
      <c r="N15286" s="99"/>
      <c r="O15286" s="99"/>
      <c r="P15286" s="99"/>
      <c r="Q15286" s="99"/>
      <c r="R15286" s="99"/>
      <c r="S15286" s="99"/>
      <c r="T15286" s="99"/>
      <c r="U15286" s="99"/>
      <c r="V15286" s="99"/>
      <c r="W15286" s="99"/>
      <c r="X15286" s="99"/>
      <c r="Y15286" s="99"/>
      <c r="Z15286" s="99"/>
      <c r="AA15286" s="99"/>
      <c r="AB15286" s="99"/>
      <c r="AC15286" s="99"/>
      <c r="AD15286" s="99"/>
      <c r="AE15286" s="99"/>
      <c r="AF15286" s="99"/>
      <c r="AG15286" s="99"/>
      <c r="AH15286" s="31"/>
      <c r="AI15286" s="31"/>
      <c r="AJ15286" s="31"/>
      <c r="AK15286" s="31"/>
      <c r="AL15286" s="31"/>
      <c r="AO15286" s="376"/>
    </row>
    <row r="15287" spans="1:41" x14ac:dyDescent="0.25">
      <c r="A15287" s="44" t="s">
        <v>4213</v>
      </c>
      <c r="B15287" s="44" t="s">
        <v>4178</v>
      </c>
      <c r="C15287" s="45" t="s">
        <v>4214</v>
      </c>
      <c r="D15287" s="93" t="s">
        <v>17443</v>
      </c>
      <c r="E15287" s="45" t="s">
        <v>17338</v>
      </c>
      <c r="F15287" s="93"/>
      <c r="G15287" s="93"/>
      <c r="H15287" s="93"/>
      <c r="I15287" s="99"/>
      <c r="J15287" s="99"/>
      <c r="K15287" s="99"/>
      <c r="L15287" s="99"/>
      <c r="M15287" s="99"/>
      <c r="N15287" s="99"/>
      <c r="O15287" s="99"/>
      <c r="P15287" s="99"/>
      <c r="Q15287" s="99"/>
      <c r="R15287" s="99"/>
      <c r="S15287" s="99"/>
      <c r="T15287" s="99"/>
      <c r="U15287" s="99"/>
      <c r="V15287" s="99"/>
      <c r="W15287" s="99"/>
      <c r="X15287" s="99"/>
      <c r="Y15287" s="99"/>
      <c r="Z15287" s="99"/>
      <c r="AA15287" s="99"/>
      <c r="AB15287" s="99"/>
      <c r="AC15287" s="99"/>
      <c r="AD15287" s="99"/>
      <c r="AE15287" s="99"/>
      <c r="AF15287" s="99"/>
      <c r="AG15287" s="99"/>
      <c r="AH15287" s="31"/>
      <c r="AI15287" s="31"/>
      <c r="AJ15287" s="31"/>
      <c r="AK15287" s="31"/>
      <c r="AL15287" s="31"/>
      <c r="AO15287" s="376"/>
    </row>
    <row r="15288" spans="1:41" x14ac:dyDescent="0.25">
      <c r="A15288" s="44" t="s">
        <v>4213</v>
      </c>
      <c r="B15288" s="44" t="s">
        <v>4178</v>
      </c>
      <c r="C15288" s="45" t="s">
        <v>21187</v>
      </c>
      <c r="D15288" s="45" t="s">
        <v>9895</v>
      </c>
      <c r="E15288" s="46">
        <v>48057</v>
      </c>
      <c r="F15288" s="93"/>
      <c r="G15288" s="93"/>
      <c r="H15288" s="93"/>
      <c r="I15288" s="99"/>
      <c r="J15288" s="99"/>
      <c r="K15288" s="99"/>
      <c r="L15288" s="44"/>
      <c r="M15288" s="44"/>
      <c r="N15288" s="99"/>
      <c r="O15288" s="99"/>
      <c r="P15288" s="99"/>
      <c r="Q15288" s="99"/>
      <c r="R15288" s="99"/>
      <c r="S15288" s="99"/>
      <c r="T15288" s="99"/>
      <c r="U15288" s="99"/>
      <c r="V15288" s="99"/>
      <c r="W15288" s="99"/>
      <c r="X15288" s="99"/>
      <c r="Y15288" s="99"/>
      <c r="Z15288" s="99"/>
      <c r="AA15288" s="99"/>
      <c r="AB15288" s="99"/>
      <c r="AC15288" s="99"/>
      <c r="AD15288" s="99"/>
      <c r="AE15288" s="99"/>
      <c r="AF15288" s="99"/>
      <c r="AG15288" s="99"/>
      <c r="AH15288" s="31"/>
      <c r="AI15288" s="31"/>
      <c r="AJ15288" s="31"/>
      <c r="AK15288" s="31"/>
      <c r="AL15288" s="31"/>
      <c r="AO15288" s="376"/>
    </row>
    <row r="15289" spans="1:41" x14ac:dyDescent="0.25">
      <c r="A15289" s="44" t="s">
        <v>17270</v>
      </c>
      <c r="B15289" s="44" t="s">
        <v>4178</v>
      </c>
      <c r="C15289" s="45" t="s">
        <v>4179</v>
      </c>
      <c r="D15289" s="93" t="s">
        <v>17443</v>
      </c>
      <c r="E15289" s="45" t="s">
        <v>17337</v>
      </c>
      <c r="F15289" s="93"/>
      <c r="G15289" s="93"/>
      <c r="H15289" s="93"/>
      <c r="I15289" s="99"/>
      <c r="J15289" s="99"/>
      <c r="K15289" s="99"/>
      <c r="L15289" s="99"/>
      <c r="M15289" s="99"/>
      <c r="N15289" s="99"/>
      <c r="O15289" s="99"/>
      <c r="P15289" s="99"/>
      <c r="Q15289" s="99"/>
      <c r="R15289" s="99"/>
      <c r="S15289" s="99"/>
      <c r="T15289" s="99"/>
      <c r="U15289" s="99"/>
      <c r="V15289" s="99"/>
      <c r="W15289" s="99"/>
      <c r="X15289" s="99"/>
      <c r="Y15289" s="99"/>
      <c r="Z15289" s="99"/>
      <c r="AA15289" s="99"/>
      <c r="AB15289" s="99"/>
      <c r="AC15289" s="99"/>
      <c r="AD15289" s="99"/>
      <c r="AE15289" s="99"/>
      <c r="AF15289" s="99"/>
      <c r="AG15289" s="99"/>
      <c r="AH15289" s="31"/>
      <c r="AI15289" s="31"/>
      <c r="AJ15289" s="31"/>
      <c r="AK15289" s="31"/>
      <c r="AL15289" s="31"/>
      <c r="AO15289" s="376"/>
    </row>
    <row r="15290" spans="1:41" x14ac:dyDescent="0.25">
      <c r="A15290" s="44" t="s">
        <v>17270</v>
      </c>
      <c r="B15290" s="44" t="s">
        <v>17325</v>
      </c>
      <c r="C15290" s="45" t="s">
        <v>17440</v>
      </c>
      <c r="D15290" s="93" t="s">
        <v>17443</v>
      </c>
      <c r="E15290" s="45" t="s">
        <v>11891</v>
      </c>
      <c r="F15290" s="93"/>
      <c r="G15290" s="93"/>
      <c r="H15290" s="93"/>
      <c r="I15290" s="99"/>
      <c r="J15290" s="99"/>
      <c r="K15290" s="99"/>
      <c r="L15290" s="99"/>
      <c r="M15290" s="99"/>
      <c r="N15290" s="99"/>
      <c r="O15290" s="99"/>
      <c r="P15290" s="99"/>
      <c r="Q15290" s="99"/>
      <c r="R15290" s="99"/>
      <c r="S15290" s="99"/>
      <c r="T15290" s="99"/>
      <c r="U15290" s="99"/>
      <c r="V15290" s="99"/>
      <c r="W15290" s="99"/>
      <c r="X15290" s="99"/>
      <c r="Y15290" s="99"/>
      <c r="Z15290" s="99"/>
      <c r="AA15290" s="99"/>
      <c r="AB15290" s="99"/>
      <c r="AC15290" s="99"/>
      <c r="AD15290" s="99"/>
      <c r="AE15290" s="99"/>
      <c r="AF15290" s="99"/>
      <c r="AG15290" s="99"/>
      <c r="AH15290" s="31"/>
      <c r="AI15290" s="31"/>
      <c r="AJ15290" s="31"/>
      <c r="AK15290" s="31"/>
      <c r="AL15290" s="31"/>
      <c r="AO15290" s="376"/>
    </row>
    <row r="15291" spans="1:41" x14ac:dyDescent="0.25">
      <c r="A15291" s="44" t="s">
        <v>827</v>
      </c>
      <c r="B15291" s="44" t="s">
        <v>17497</v>
      </c>
      <c r="C15291" s="45">
        <v>24060301</v>
      </c>
      <c r="D15291" s="45" t="s">
        <v>11363</v>
      </c>
      <c r="E15291" s="45" t="s">
        <v>4962</v>
      </c>
      <c r="AO15291" s="376"/>
    </row>
    <row r="15292" spans="1:41" x14ac:dyDescent="0.25">
      <c r="A15292" s="44" t="s">
        <v>827</v>
      </c>
      <c r="B15292" s="44" t="s">
        <v>10361</v>
      </c>
      <c r="C15292" s="45">
        <v>24060302</v>
      </c>
      <c r="D15292" s="45" t="s">
        <v>11363</v>
      </c>
      <c r="E15292" s="45" t="s">
        <v>4962</v>
      </c>
      <c r="AO15292" s="376"/>
    </row>
    <row r="15293" spans="1:41" x14ac:dyDescent="0.25">
      <c r="A15293" s="44" t="s">
        <v>827</v>
      </c>
      <c r="B15293" s="44" t="s">
        <v>3841</v>
      </c>
      <c r="C15293" s="45">
        <v>24060401</v>
      </c>
      <c r="D15293" s="45" t="s">
        <v>11363</v>
      </c>
      <c r="E15293" s="45" t="s">
        <v>4962</v>
      </c>
      <c r="AO15293" s="376"/>
    </row>
    <row r="15294" spans="1:41" x14ac:dyDescent="0.25">
      <c r="A15294" s="44" t="s">
        <v>827</v>
      </c>
      <c r="B15294" s="44" t="s">
        <v>926</v>
      </c>
      <c r="C15294" s="45">
        <v>24060402</v>
      </c>
      <c r="D15294" s="45" t="s">
        <v>11363</v>
      </c>
      <c r="E15294" s="45" t="s">
        <v>4962</v>
      </c>
      <c r="AO15294" s="376"/>
    </row>
    <row r="15295" spans="1:41" x14ac:dyDescent="0.25">
      <c r="A15295" s="44" t="s">
        <v>827</v>
      </c>
      <c r="B15295" s="44" t="s">
        <v>199</v>
      </c>
      <c r="C15295" s="45">
        <v>241001</v>
      </c>
      <c r="D15295" s="45" t="s">
        <v>11363</v>
      </c>
      <c r="E15295" s="45" t="s">
        <v>5332</v>
      </c>
      <c r="AO15295" s="376"/>
    </row>
    <row r="15296" spans="1:41" x14ac:dyDescent="0.25">
      <c r="A15296" s="44" t="s">
        <v>827</v>
      </c>
      <c r="B15296" s="44" t="s">
        <v>17529</v>
      </c>
      <c r="C15296" s="45">
        <v>24120301</v>
      </c>
      <c r="D15296" s="45" t="s">
        <v>11363</v>
      </c>
      <c r="E15296" s="45" t="s">
        <v>12554</v>
      </c>
      <c r="AO15296" s="376"/>
    </row>
    <row r="15297" spans="1:41" x14ac:dyDescent="0.25">
      <c r="A15297" s="44" t="s">
        <v>827</v>
      </c>
      <c r="B15297" s="44" t="s">
        <v>3054</v>
      </c>
      <c r="C15297" s="45">
        <v>24120302</v>
      </c>
      <c r="D15297" s="45" t="s">
        <v>11363</v>
      </c>
      <c r="E15297" s="45" t="s">
        <v>12554</v>
      </c>
      <c r="AO15297" s="376"/>
    </row>
    <row r="15298" spans="1:41" x14ac:dyDescent="0.25">
      <c r="A15298" s="44" t="s">
        <v>827</v>
      </c>
      <c r="B15298" s="44" t="s">
        <v>17452</v>
      </c>
      <c r="C15298" s="45">
        <v>25010501</v>
      </c>
      <c r="D15298" s="45" t="s">
        <v>11363</v>
      </c>
      <c r="E15298" s="45" t="s">
        <v>12551</v>
      </c>
      <c r="AO15298" s="376"/>
    </row>
    <row r="15299" spans="1:41" x14ac:dyDescent="0.25">
      <c r="A15299" s="44" t="s">
        <v>827</v>
      </c>
      <c r="B15299" s="44" t="s">
        <v>5129</v>
      </c>
      <c r="C15299" s="45">
        <v>25010502</v>
      </c>
      <c r="D15299" s="45" t="s">
        <v>11363</v>
      </c>
      <c r="E15299" s="45" t="s">
        <v>12551</v>
      </c>
      <c r="AO15299" s="376"/>
    </row>
    <row r="15300" spans="1:41" x14ac:dyDescent="0.25">
      <c r="A15300" s="44" t="s">
        <v>827</v>
      </c>
      <c r="B15300" s="44" t="s">
        <v>5321</v>
      </c>
      <c r="C15300" s="45">
        <v>25010401</v>
      </c>
      <c r="D15300" s="45" t="s">
        <v>11363</v>
      </c>
      <c r="E15300" s="45" t="s">
        <v>12564</v>
      </c>
      <c r="AO15300" s="376"/>
    </row>
    <row r="15301" spans="1:41" x14ac:dyDescent="0.25">
      <c r="A15301" s="44" t="s">
        <v>827</v>
      </c>
      <c r="B15301" s="44" t="s">
        <v>3176</v>
      </c>
      <c r="C15301" s="45">
        <v>25010402</v>
      </c>
      <c r="D15301" s="45" t="s">
        <v>11363</v>
      </c>
      <c r="E15301" s="45" t="s">
        <v>12564</v>
      </c>
      <c r="AO15301" s="376"/>
    </row>
    <row r="15302" spans="1:41" x14ac:dyDescent="0.25">
      <c r="A15302" s="262" t="s">
        <v>6265</v>
      </c>
      <c r="B15302" s="262" t="s">
        <v>6235</v>
      </c>
      <c r="C15302" s="263">
        <v>791202207002</v>
      </c>
      <c r="D15302" s="263" t="s">
        <v>6271</v>
      </c>
      <c r="E15302" s="264">
        <v>46630</v>
      </c>
      <c r="F15302" s="93"/>
      <c r="G15302" s="93"/>
      <c r="H15302" s="93"/>
      <c r="I15302" s="99"/>
      <c r="J15302" s="99"/>
      <c r="K15302" s="99"/>
      <c r="L15302" s="44"/>
      <c r="M15302" s="44"/>
      <c r="N15302" s="99"/>
      <c r="O15302" s="99"/>
      <c r="P15302" s="99"/>
      <c r="Q15302" s="99"/>
      <c r="R15302" s="99"/>
      <c r="S15302" s="99"/>
      <c r="T15302" s="99"/>
      <c r="U15302" s="99"/>
      <c r="V15302" s="99"/>
      <c r="W15302" s="99"/>
      <c r="X15302" s="99"/>
      <c r="Y15302" s="99"/>
      <c r="Z15302" s="99"/>
      <c r="AA15302" s="99"/>
      <c r="AB15302" s="99"/>
      <c r="AC15302" s="99"/>
      <c r="AD15302" s="99"/>
      <c r="AE15302" s="99"/>
      <c r="AF15302" s="99"/>
      <c r="AG15302" s="99"/>
      <c r="AH15302" s="31"/>
      <c r="AI15302" s="31"/>
      <c r="AJ15302" s="31"/>
      <c r="AK15302" s="31"/>
      <c r="AL15302" s="31"/>
      <c r="AO15302" s="376"/>
    </row>
    <row r="15303" spans="1:41" x14ac:dyDescent="0.25">
      <c r="A15303" s="262" t="s">
        <v>6265</v>
      </c>
      <c r="B15303" s="262" t="s">
        <v>6257</v>
      </c>
      <c r="C15303" s="263">
        <v>791202200703</v>
      </c>
      <c r="D15303" s="263" t="s">
        <v>6271</v>
      </c>
      <c r="E15303" s="264">
        <v>46630</v>
      </c>
      <c r="F15303" s="93"/>
      <c r="G15303" s="93"/>
      <c r="H15303" s="93"/>
      <c r="I15303" s="99"/>
      <c r="J15303" s="99"/>
      <c r="K15303" s="99"/>
      <c r="L15303" s="44"/>
      <c r="M15303" s="44"/>
      <c r="N15303" s="99"/>
      <c r="O15303" s="99"/>
      <c r="P15303" s="99"/>
      <c r="Q15303" s="99"/>
      <c r="R15303" s="99"/>
      <c r="S15303" s="99"/>
      <c r="T15303" s="99"/>
      <c r="U15303" s="99"/>
      <c r="V15303" s="99"/>
      <c r="W15303" s="99"/>
      <c r="X15303" s="99"/>
      <c r="Y15303" s="99"/>
      <c r="Z15303" s="99"/>
      <c r="AA15303" s="99"/>
      <c r="AB15303" s="99"/>
      <c r="AC15303" s="99"/>
      <c r="AD15303" s="99"/>
      <c r="AE15303" s="99"/>
      <c r="AF15303" s="99"/>
      <c r="AG15303" s="99"/>
      <c r="AH15303" s="31"/>
      <c r="AI15303" s="31"/>
      <c r="AJ15303" s="31"/>
      <c r="AK15303" s="31"/>
      <c r="AL15303" s="31"/>
      <c r="AO15303" s="376"/>
    </row>
    <row r="15304" spans="1:41" x14ac:dyDescent="0.25">
      <c r="A15304" s="44" t="s">
        <v>98</v>
      </c>
      <c r="B15304" s="44" t="s">
        <v>152</v>
      </c>
      <c r="C15304" s="45" t="s">
        <v>6348</v>
      </c>
      <c r="D15304" s="46" t="s">
        <v>21328</v>
      </c>
      <c r="E15304" s="46">
        <v>46441</v>
      </c>
      <c r="AO15304" s="376"/>
    </row>
    <row r="15305" spans="1:41" x14ac:dyDescent="0.25">
      <c r="A15305" s="44" t="s">
        <v>98</v>
      </c>
      <c r="B15305" s="44" t="s">
        <v>7158</v>
      </c>
      <c r="C15305" s="45" t="s">
        <v>7163</v>
      </c>
      <c r="D15305" s="46" t="s">
        <v>21328</v>
      </c>
      <c r="E15305" s="46">
        <v>46558</v>
      </c>
      <c r="AO15305" s="376"/>
    </row>
    <row r="15306" spans="1:41" x14ac:dyDescent="0.25">
      <c r="A15306" s="91" t="s">
        <v>1359</v>
      </c>
      <c r="B15306" s="92" t="s">
        <v>19284</v>
      </c>
      <c r="C15306" s="93" t="s">
        <v>19285</v>
      </c>
      <c r="D15306" s="93" t="s">
        <v>1201</v>
      </c>
      <c r="E15306" s="94">
        <v>46582</v>
      </c>
      <c r="F15306" s="93"/>
      <c r="G15306" s="93"/>
      <c r="H15306" s="93"/>
      <c r="I15306" s="99"/>
      <c r="J15306" s="99"/>
      <c r="K15306" s="99"/>
      <c r="L15306" s="99"/>
      <c r="M15306" s="99"/>
      <c r="N15306" s="99"/>
      <c r="O15306" s="99"/>
      <c r="P15306" s="99"/>
      <c r="Q15306" s="99"/>
      <c r="R15306" s="99"/>
      <c r="S15306" s="99"/>
      <c r="T15306" s="99"/>
      <c r="U15306" s="99"/>
      <c r="V15306" s="99"/>
      <c r="W15306" s="99"/>
      <c r="X15306" s="99"/>
      <c r="Y15306" s="99"/>
      <c r="Z15306" s="99"/>
      <c r="AA15306" s="99"/>
      <c r="AB15306" s="99"/>
      <c r="AC15306" s="99"/>
      <c r="AD15306" s="99"/>
      <c r="AE15306" s="99"/>
      <c r="AF15306" s="99"/>
      <c r="AG15306" s="99"/>
      <c r="AH15306" s="31"/>
      <c r="AI15306" s="31"/>
      <c r="AJ15306" s="31"/>
      <c r="AK15306" s="31"/>
      <c r="AL15306" s="31"/>
      <c r="AO15306" s="376"/>
    </row>
    <row r="15307" spans="1:41" x14ac:dyDescent="0.3">
      <c r="A15307" s="333" t="s">
        <v>11091</v>
      </c>
      <c r="B15307" s="333" t="s">
        <v>1186</v>
      </c>
      <c r="C15307" s="125" t="s">
        <v>11082</v>
      </c>
      <c r="D15307" s="32" t="s">
        <v>20309</v>
      </c>
      <c r="E15307" s="125" t="s">
        <v>7420</v>
      </c>
      <c r="F15307" s="125" t="s">
        <v>1189</v>
      </c>
      <c r="G15307" s="125" t="s">
        <v>1190</v>
      </c>
      <c r="AO15307" s="376"/>
    </row>
    <row r="15308" spans="1:41" x14ac:dyDescent="0.25">
      <c r="A15308" s="99" t="s">
        <v>2760</v>
      </c>
      <c r="B15308" s="111" t="s">
        <v>1169</v>
      </c>
      <c r="C15308" s="56" t="s">
        <v>2745</v>
      </c>
      <c r="D15308" s="146" t="s">
        <v>2198</v>
      </c>
      <c r="E15308" s="69">
        <v>45227</v>
      </c>
      <c r="F15308" s="93"/>
      <c r="G15308" s="93"/>
      <c r="H15308" s="93"/>
      <c r="I15308" s="99"/>
      <c r="J15308" s="99"/>
      <c r="K15308" s="99"/>
      <c r="L15308" s="44"/>
      <c r="M15308" s="44"/>
      <c r="N15308" s="99"/>
      <c r="O15308" s="99"/>
      <c r="P15308" s="99"/>
      <c r="Q15308" s="99"/>
      <c r="R15308" s="99"/>
      <c r="S15308" s="99"/>
      <c r="T15308" s="99"/>
      <c r="U15308" s="99"/>
      <c r="V15308" s="99"/>
      <c r="W15308" s="99"/>
      <c r="X15308" s="99"/>
      <c r="Y15308" s="99"/>
      <c r="Z15308" s="99"/>
      <c r="AA15308" s="99"/>
      <c r="AB15308" s="99"/>
      <c r="AC15308" s="99"/>
      <c r="AD15308" s="99"/>
      <c r="AE15308" s="99"/>
      <c r="AF15308" s="99"/>
      <c r="AG15308" s="99"/>
      <c r="AH15308" s="31"/>
      <c r="AI15308" s="31"/>
      <c r="AJ15308" s="31"/>
      <c r="AK15308" s="31"/>
      <c r="AL15308" s="31"/>
      <c r="AO15308" s="376"/>
    </row>
    <row r="15309" spans="1:41" x14ac:dyDescent="0.25">
      <c r="A15309" s="44" t="s">
        <v>21870</v>
      </c>
      <c r="B15309" s="44" t="s">
        <v>936</v>
      </c>
      <c r="C15309" s="45">
        <v>260703</v>
      </c>
      <c r="D15309" s="45" t="s">
        <v>11363</v>
      </c>
      <c r="E15309" s="45" t="s">
        <v>11150</v>
      </c>
      <c r="AO15309" s="376"/>
    </row>
    <row r="15310" spans="1:41" x14ac:dyDescent="0.3">
      <c r="A15310" s="333" t="s">
        <v>11092</v>
      </c>
      <c r="B15310" s="333" t="s">
        <v>1160</v>
      </c>
      <c r="C15310" s="125" t="s">
        <v>10947</v>
      </c>
      <c r="D15310" s="32" t="s">
        <v>20309</v>
      </c>
      <c r="E15310" s="125" t="s">
        <v>7420</v>
      </c>
      <c r="F15310" s="125" t="s">
        <v>1190</v>
      </c>
      <c r="G15310" s="125" t="s">
        <v>1189</v>
      </c>
      <c r="AO15310" s="376"/>
    </row>
    <row r="15311" spans="1:41" x14ac:dyDescent="0.25">
      <c r="A15311" s="44" t="s">
        <v>9528</v>
      </c>
      <c r="B15311" s="92" t="s">
        <v>9602</v>
      </c>
      <c r="C15311" s="45" t="s">
        <v>9334</v>
      </c>
      <c r="D15311" s="93" t="s">
        <v>9601</v>
      </c>
      <c r="E15311" s="94">
        <v>46568</v>
      </c>
      <c r="F15311" s="93"/>
      <c r="G15311" s="93"/>
      <c r="H15311" s="93"/>
      <c r="I15311" s="99"/>
      <c r="J15311" s="99"/>
      <c r="K15311" s="99"/>
      <c r="L15311" s="44"/>
      <c r="M15311" s="44"/>
      <c r="N15311" s="99"/>
      <c r="O15311" s="99"/>
      <c r="P15311" s="99"/>
      <c r="Q15311" s="99"/>
      <c r="R15311" s="99"/>
      <c r="S15311" s="99"/>
      <c r="T15311" s="99"/>
      <c r="U15311" s="99"/>
      <c r="V15311" s="99"/>
      <c r="W15311" s="99"/>
      <c r="X15311" s="99"/>
      <c r="Y15311" s="99"/>
      <c r="Z15311" s="99"/>
      <c r="AA15311" s="99"/>
      <c r="AB15311" s="99"/>
      <c r="AC15311" s="99"/>
      <c r="AD15311" s="99"/>
      <c r="AE15311" s="99"/>
      <c r="AF15311" s="99"/>
      <c r="AG15311" s="99"/>
      <c r="AH15311" s="31"/>
      <c r="AI15311" s="31"/>
      <c r="AJ15311" s="31"/>
      <c r="AK15311" s="31"/>
      <c r="AL15311" s="31"/>
      <c r="AO15311" s="376"/>
    </row>
    <row r="15312" spans="1:41" x14ac:dyDescent="0.25">
      <c r="A15312" s="44" t="s">
        <v>18276</v>
      </c>
      <c r="B15312" s="44" t="s">
        <v>17465</v>
      </c>
      <c r="C15312" s="45">
        <v>26020101</v>
      </c>
      <c r="D15312" s="45" t="s">
        <v>11363</v>
      </c>
      <c r="E15312" s="45" t="s">
        <v>9238</v>
      </c>
      <c r="AO15312" s="376"/>
    </row>
    <row r="15313" spans="1:41" x14ac:dyDescent="0.25">
      <c r="A15313" s="44" t="s">
        <v>18276</v>
      </c>
      <c r="B15313" s="44" t="s">
        <v>6609</v>
      </c>
      <c r="C15313" s="45">
        <v>26020102</v>
      </c>
      <c r="D15313" s="45" t="s">
        <v>11363</v>
      </c>
      <c r="E15313" s="45" t="s">
        <v>9238</v>
      </c>
      <c r="AO15313" s="376"/>
    </row>
    <row r="15314" spans="1:41" x14ac:dyDescent="0.25">
      <c r="A15314" s="44" t="s">
        <v>10705</v>
      </c>
      <c r="B15314" s="44" t="s">
        <v>9237</v>
      </c>
      <c r="C15314" s="45">
        <v>24010401</v>
      </c>
      <c r="D15314" s="45" t="s">
        <v>11363</v>
      </c>
      <c r="E15314" s="45" t="s">
        <v>9238</v>
      </c>
      <c r="AO15314" s="376"/>
    </row>
    <row r="15315" spans="1:41" x14ac:dyDescent="0.3">
      <c r="A15315" s="333" t="s">
        <v>2317</v>
      </c>
      <c r="B15315" s="333" t="s">
        <v>6928</v>
      </c>
      <c r="C15315" s="125" t="s">
        <v>19094</v>
      </c>
      <c r="D15315" s="32" t="s">
        <v>20309</v>
      </c>
      <c r="E15315" s="125" t="s">
        <v>9249</v>
      </c>
      <c r="F15315" s="125" t="s">
        <v>1189</v>
      </c>
      <c r="G15315" s="125" t="s">
        <v>1190</v>
      </c>
      <c r="AO15315" s="376"/>
    </row>
    <row r="15316" spans="1:41" x14ac:dyDescent="0.3">
      <c r="A15316" s="333" t="s">
        <v>2317</v>
      </c>
      <c r="B15316" s="333" t="s">
        <v>6930</v>
      </c>
      <c r="C15316" s="125" t="s">
        <v>19100</v>
      </c>
      <c r="D15316" s="32" t="s">
        <v>20309</v>
      </c>
      <c r="E15316" s="125" t="s">
        <v>9249</v>
      </c>
      <c r="F15316" s="125" t="s">
        <v>1189</v>
      </c>
      <c r="G15316" s="125" t="s">
        <v>1190</v>
      </c>
      <c r="AO15316" s="376"/>
    </row>
    <row r="15317" spans="1:41" x14ac:dyDescent="0.25">
      <c r="A15317" s="44" t="s">
        <v>2317</v>
      </c>
      <c r="B15317" s="92" t="s">
        <v>9602</v>
      </c>
      <c r="C15317" s="45" t="s">
        <v>9343</v>
      </c>
      <c r="D15317" s="93" t="s">
        <v>9601</v>
      </c>
      <c r="E15317" s="94">
        <v>46568</v>
      </c>
      <c r="F15317" s="93"/>
      <c r="G15317" s="93"/>
      <c r="H15317" s="93"/>
      <c r="I15317" s="99"/>
      <c r="J15317" s="99"/>
      <c r="K15317" s="99"/>
      <c r="L15317" s="44"/>
      <c r="M15317" s="44"/>
      <c r="N15317" s="99"/>
      <c r="O15317" s="99"/>
      <c r="P15317" s="99"/>
      <c r="Q15317" s="99"/>
      <c r="R15317" s="99"/>
      <c r="S15317" s="99"/>
      <c r="T15317" s="99"/>
      <c r="U15317" s="99"/>
      <c r="V15317" s="99"/>
      <c r="W15317" s="99"/>
      <c r="X15317" s="99"/>
      <c r="Y15317" s="99"/>
      <c r="Z15317" s="99"/>
      <c r="AA15317" s="99"/>
      <c r="AB15317" s="99"/>
      <c r="AC15317" s="99"/>
      <c r="AD15317" s="99"/>
      <c r="AE15317" s="99"/>
      <c r="AF15317" s="99"/>
      <c r="AG15317" s="99"/>
      <c r="AH15317" s="31"/>
      <c r="AI15317" s="31"/>
      <c r="AJ15317" s="31"/>
      <c r="AK15317" s="31"/>
      <c r="AL15317" s="31"/>
      <c r="AO15317" s="376"/>
    </row>
    <row r="15318" spans="1:41" x14ac:dyDescent="0.3">
      <c r="A15318" s="333" t="s">
        <v>16227</v>
      </c>
      <c r="B15318" s="333" t="s">
        <v>12848</v>
      </c>
      <c r="C15318" s="125" t="s">
        <v>12849</v>
      </c>
      <c r="D15318" s="32" t="s">
        <v>20309</v>
      </c>
      <c r="E15318" s="125" t="s">
        <v>5332</v>
      </c>
      <c r="F15318" s="125" t="s">
        <v>1189</v>
      </c>
      <c r="G15318" s="125" t="s">
        <v>1190</v>
      </c>
      <c r="AO15318" s="376"/>
    </row>
    <row r="15319" spans="1:41" x14ac:dyDescent="0.25">
      <c r="A15319" s="44" t="s">
        <v>21869</v>
      </c>
      <c r="B15319" s="44" t="s">
        <v>21461</v>
      </c>
      <c r="C15319" s="45">
        <v>260405</v>
      </c>
      <c r="D15319" s="45" t="s">
        <v>11363</v>
      </c>
      <c r="E15319" s="45" t="s">
        <v>11152</v>
      </c>
      <c r="AO15319" s="376"/>
    </row>
    <row r="15320" spans="1:41" x14ac:dyDescent="0.3">
      <c r="A15320" s="333" t="s">
        <v>18739</v>
      </c>
      <c r="B15320" s="333" t="s">
        <v>1167</v>
      </c>
      <c r="C15320" s="125" t="s">
        <v>17236</v>
      </c>
      <c r="D15320" s="32" t="s">
        <v>20309</v>
      </c>
      <c r="E15320" s="125" t="s">
        <v>8292</v>
      </c>
      <c r="F15320" s="125" t="s">
        <v>1189</v>
      </c>
      <c r="G15320" s="125" t="s">
        <v>1190</v>
      </c>
      <c r="AO15320" s="376"/>
    </row>
    <row r="15321" spans="1:41" x14ac:dyDescent="0.3">
      <c r="A15321" s="99" t="s">
        <v>13406</v>
      </c>
      <c r="B15321" s="92" t="s">
        <v>15477</v>
      </c>
      <c r="C15321" s="93" t="s">
        <v>4965</v>
      </c>
      <c r="D15321" s="93" t="s">
        <v>2147</v>
      </c>
      <c r="E15321" s="94">
        <v>46296</v>
      </c>
      <c r="F15321" s="93"/>
      <c r="G15321" s="93"/>
      <c r="H15321" s="93"/>
      <c r="I15321" s="99"/>
      <c r="J15321" s="99"/>
      <c r="K15321" s="99"/>
      <c r="L15321" s="99"/>
      <c r="M15321" s="99"/>
      <c r="N15321" s="99"/>
      <c r="O15321" s="99"/>
      <c r="P15321" s="99"/>
      <c r="Q15321" s="99"/>
      <c r="R15321" s="99"/>
      <c r="S15321" s="99"/>
      <c r="T15321" s="99"/>
      <c r="U15321" s="99"/>
      <c r="V15321" s="99"/>
      <c r="W15321" s="99"/>
      <c r="X15321" s="99"/>
      <c r="Y15321" s="99"/>
      <c r="Z15321" s="99"/>
      <c r="AA15321" s="99"/>
      <c r="AB15321" s="99"/>
      <c r="AC15321" s="99"/>
      <c r="AD15321" s="99"/>
      <c r="AE15321" s="99"/>
      <c r="AF15321" s="99"/>
      <c r="AG15321" s="99"/>
      <c r="AH15321" s="31"/>
      <c r="AI15321" s="31"/>
      <c r="AJ15321" s="31"/>
      <c r="AK15321" s="31"/>
      <c r="AL15321" s="31"/>
      <c r="AO15321" s="376"/>
    </row>
    <row r="15322" spans="1:41" x14ac:dyDescent="0.3">
      <c r="A15322" s="99" t="s">
        <v>13406</v>
      </c>
      <c r="B15322" s="92" t="s">
        <v>13413</v>
      </c>
      <c r="C15322" s="93" t="s">
        <v>13414</v>
      </c>
      <c r="D15322" s="93" t="s">
        <v>1201</v>
      </c>
      <c r="E15322" s="94">
        <v>47320</v>
      </c>
      <c r="F15322" s="93"/>
      <c r="G15322" s="93"/>
      <c r="H15322" s="93"/>
      <c r="I15322" s="99"/>
      <c r="J15322" s="99"/>
      <c r="K15322" s="99"/>
      <c r="L15322" s="99"/>
      <c r="M15322" s="99"/>
      <c r="N15322" s="99"/>
      <c r="O15322" s="99"/>
      <c r="P15322" s="99"/>
      <c r="Q15322" s="99"/>
      <c r="R15322" s="99"/>
      <c r="S15322" s="99"/>
      <c r="T15322" s="99"/>
      <c r="U15322" s="99"/>
      <c r="V15322" s="99"/>
      <c r="W15322" s="99"/>
      <c r="X15322" s="99"/>
      <c r="Y15322" s="99"/>
      <c r="Z15322" s="99"/>
      <c r="AA15322" s="99"/>
      <c r="AB15322" s="99"/>
      <c r="AC15322" s="99"/>
      <c r="AD15322" s="99"/>
      <c r="AE15322" s="99"/>
      <c r="AF15322" s="99"/>
      <c r="AG15322" s="99"/>
      <c r="AH15322" s="31"/>
      <c r="AI15322" s="31"/>
      <c r="AJ15322" s="31"/>
      <c r="AK15322" s="31"/>
      <c r="AL15322" s="31"/>
      <c r="AO15322" s="376"/>
    </row>
    <row r="15323" spans="1:41" x14ac:dyDescent="0.25">
      <c r="A15323" s="44" t="s">
        <v>12428</v>
      </c>
      <c r="B15323" s="44" t="s">
        <v>12094</v>
      </c>
      <c r="C15323" s="45">
        <v>12.23</v>
      </c>
      <c r="D15323" s="45" t="s">
        <v>12549</v>
      </c>
      <c r="E15323" s="46">
        <v>46934</v>
      </c>
      <c r="F15323" s="45"/>
      <c r="G15323" s="93"/>
      <c r="H15323" s="93"/>
      <c r="I15323" s="99"/>
      <c r="J15323" s="99"/>
      <c r="K15323" s="99"/>
      <c r="L15323" s="99"/>
      <c r="M15323" s="99"/>
      <c r="N15323" s="99"/>
      <c r="O15323" s="99"/>
      <c r="P15323" s="99"/>
      <c r="Q15323" s="99"/>
      <c r="R15323" s="99"/>
      <c r="S15323" s="99"/>
      <c r="T15323" s="99"/>
      <c r="U15323" s="99"/>
      <c r="V15323" s="99"/>
      <c r="W15323" s="99"/>
      <c r="X15323" s="99"/>
      <c r="Y15323" s="99"/>
      <c r="Z15323" s="99"/>
      <c r="AA15323" s="99"/>
      <c r="AB15323" s="99"/>
      <c r="AC15323" s="99"/>
      <c r="AD15323" s="99"/>
      <c r="AE15323" s="99"/>
      <c r="AF15323" s="99"/>
      <c r="AG15323" s="99"/>
      <c r="AH15323" s="31"/>
      <c r="AI15323" s="31"/>
      <c r="AJ15323" s="31"/>
      <c r="AK15323" s="31"/>
      <c r="AL15323" s="31"/>
      <c r="AO15323" s="376"/>
    </row>
    <row r="15324" spans="1:41" x14ac:dyDescent="0.25">
      <c r="A15324" s="76" t="s">
        <v>16114</v>
      </c>
      <c r="B15324" s="44" t="s">
        <v>12100</v>
      </c>
      <c r="C15324" s="45">
        <v>3.26</v>
      </c>
      <c r="D15324" s="45" t="s">
        <v>12549</v>
      </c>
      <c r="E15324" s="46">
        <v>47787</v>
      </c>
      <c r="F15324" s="45" t="s">
        <v>1335</v>
      </c>
      <c r="G15324" s="93"/>
      <c r="H15324" s="93"/>
      <c r="I15324" s="99"/>
      <c r="J15324" s="99"/>
      <c r="K15324" s="99"/>
      <c r="L15324" s="99"/>
      <c r="M15324" s="99"/>
      <c r="N15324" s="99"/>
      <c r="O15324" s="99"/>
      <c r="P15324" s="99"/>
      <c r="Q15324" s="99"/>
      <c r="R15324" s="99"/>
      <c r="S15324" s="99"/>
      <c r="T15324" s="99"/>
      <c r="U15324" s="99"/>
      <c r="V15324" s="99"/>
      <c r="W15324" s="99"/>
      <c r="X15324" s="99"/>
      <c r="Y15324" s="99"/>
      <c r="Z15324" s="99"/>
      <c r="AA15324" s="99"/>
      <c r="AB15324" s="99"/>
      <c r="AC15324" s="99"/>
      <c r="AD15324" s="99"/>
      <c r="AE15324" s="99"/>
      <c r="AF15324" s="99"/>
      <c r="AG15324" s="99"/>
      <c r="AH15324" s="31"/>
      <c r="AI15324" s="31"/>
      <c r="AJ15324" s="31"/>
      <c r="AK15324" s="31"/>
      <c r="AL15324" s="31"/>
      <c r="AO15324" s="376"/>
    </row>
    <row r="15325" spans="1:41" x14ac:dyDescent="0.25">
      <c r="A15325" s="44" t="s">
        <v>12429</v>
      </c>
      <c r="B15325" s="44" t="s">
        <v>12111</v>
      </c>
      <c r="C15325" s="45">
        <v>13.24</v>
      </c>
      <c r="D15325" s="45" t="s">
        <v>12549</v>
      </c>
      <c r="E15325" s="46">
        <v>47299</v>
      </c>
      <c r="F15325" s="45"/>
      <c r="G15325" s="93"/>
      <c r="H15325" s="93"/>
      <c r="I15325" s="99"/>
      <c r="J15325" s="99"/>
      <c r="K15325" s="99"/>
      <c r="L15325" s="99"/>
      <c r="M15325" s="99"/>
      <c r="N15325" s="99"/>
      <c r="O15325" s="99"/>
      <c r="P15325" s="99"/>
      <c r="Q15325" s="99"/>
      <c r="R15325" s="99"/>
      <c r="S15325" s="99"/>
      <c r="T15325" s="99"/>
      <c r="U15325" s="99"/>
      <c r="V15325" s="99"/>
      <c r="W15325" s="99"/>
      <c r="X15325" s="99"/>
      <c r="Y15325" s="99"/>
      <c r="Z15325" s="99"/>
      <c r="AA15325" s="99"/>
      <c r="AB15325" s="99"/>
      <c r="AC15325" s="99"/>
      <c r="AD15325" s="99"/>
      <c r="AE15325" s="99"/>
      <c r="AF15325" s="99"/>
      <c r="AG15325" s="99"/>
      <c r="AH15325" s="31"/>
      <c r="AI15325" s="31"/>
      <c r="AJ15325" s="31"/>
      <c r="AK15325" s="31"/>
      <c r="AL15325" s="31"/>
      <c r="AO15325" s="376"/>
    </row>
    <row r="15326" spans="1:41" x14ac:dyDescent="0.3">
      <c r="A15326" s="333" t="s">
        <v>11515</v>
      </c>
      <c r="B15326" s="333" t="s">
        <v>15582</v>
      </c>
      <c r="C15326" s="125" t="s">
        <v>12850</v>
      </c>
      <c r="D15326" s="32" t="s">
        <v>20309</v>
      </c>
      <c r="E15326" s="125" t="s">
        <v>5332</v>
      </c>
      <c r="F15326" s="125" t="s">
        <v>1189</v>
      </c>
      <c r="G15326" s="125" t="s">
        <v>1190</v>
      </c>
      <c r="AO15326" s="376"/>
    </row>
    <row r="15327" spans="1:41" x14ac:dyDescent="0.25">
      <c r="A15327" s="44" t="s">
        <v>11327</v>
      </c>
      <c r="B15327" s="44" t="s">
        <v>5134</v>
      </c>
      <c r="C15327" s="45">
        <v>240804</v>
      </c>
      <c r="D15327" s="45" t="s">
        <v>11363</v>
      </c>
      <c r="E15327" s="45" t="s">
        <v>11260</v>
      </c>
      <c r="AO15327" s="376"/>
    </row>
    <row r="15328" spans="1:41" x14ac:dyDescent="0.25">
      <c r="A15328" s="44" t="s">
        <v>5477</v>
      </c>
      <c r="B15328" s="44" t="s">
        <v>21365</v>
      </c>
      <c r="C15328" s="45" t="s">
        <v>8133</v>
      </c>
      <c r="D15328" s="45" t="s">
        <v>21447</v>
      </c>
      <c r="E15328" s="46">
        <v>46752</v>
      </c>
      <c r="AO15328" s="376"/>
    </row>
    <row r="15329" spans="1:41" x14ac:dyDescent="0.25">
      <c r="A15329" s="44" t="s">
        <v>8947</v>
      </c>
      <c r="B15329" s="44" t="s">
        <v>14777</v>
      </c>
      <c r="C15329" s="45" t="s">
        <v>6648</v>
      </c>
      <c r="D15329" s="367" t="s">
        <v>3696</v>
      </c>
      <c r="E15329" s="328">
        <f>DATE(2027,4,20)</f>
        <v>46497</v>
      </c>
      <c r="F15329" s="32"/>
      <c r="G15329" s="32"/>
      <c r="H15329" s="32"/>
      <c r="I15329" s="31"/>
      <c r="J15329" s="31"/>
      <c r="K15329" s="31"/>
      <c r="L15329" s="31"/>
      <c r="M15329" s="31"/>
      <c r="N15329" s="31"/>
      <c r="O15329" s="31"/>
      <c r="P15329" s="31"/>
      <c r="Q15329" s="31"/>
      <c r="R15329" s="31"/>
      <c r="S15329" s="31"/>
      <c r="T15329" s="31"/>
      <c r="U15329" s="31"/>
      <c r="V15329" s="31"/>
      <c r="W15329" s="31"/>
      <c r="X15329" s="31"/>
      <c r="Y15329" s="31"/>
      <c r="Z15329" s="31"/>
      <c r="AA15329" s="31"/>
      <c r="AB15329" s="31"/>
      <c r="AC15329" s="31"/>
      <c r="AD15329" s="31"/>
      <c r="AE15329" s="31"/>
      <c r="AF15329" s="31"/>
      <c r="AG15329" s="31"/>
      <c r="AH15329" s="31"/>
      <c r="AI15329" s="31"/>
      <c r="AJ15329" s="31"/>
      <c r="AK15329" s="31"/>
      <c r="AL15329" s="31"/>
      <c r="AO15329" s="376"/>
    </row>
    <row r="15330" spans="1:41" x14ac:dyDescent="0.3">
      <c r="A15330" s="333" t="s">
        <v>20291</v>
      </c>
      <c r="B15330" s="333" t="s">
        <v>6927</v>
      </c>
      <c r="C15330" s="125" t="s">
        <v>19098</v>
      </c>
      <c r="D15330" s="32" t="s">
        <v>20309</v>
      </c>
      <c r="E15330" s="125" t="s">
        <v>9249</v>
      </c>
      <c r="F15330" s="125" t="s">
        <v>1189</v>
      </c>
      <c r="G15330" s="125" t="s">
        <v>1190</v>
      </c>
      <c r="AO15330" s="376"/>
    </row>
    <row r="15331" spans="1:41" x14ac:dyDescent="0.25">
      <c r="A15331" s="44" t="s">
        <v>16515</v>
      </c>
      <c r="B15331" s="44" t="s">
        <v>21367</v>
      </c>
      <c r="C15331" s="45" t="s">
        <v>16511</v>
      </c>
      <c r="D15331" s="45" t="s">
        <v>21447</v>
      </c>
      <c r="E15331" s="46">
        <v>46418</v>
      </c>
      <c r="AO15331" s="376"/>
    </row>
    <row r="15332" spans="1:41" x14ac:dyDescent="0.25">
      <c r="A15332" s="44" t="s">
        <v>9529</v>
      </c>
      <c r="B15332" s="92" t="s">
        <v>9602</v>
      </c>
      <c r="C15332" s="45" t="s">
        <v>9334</v>
      </c>
      <c r="D15332" s="93" t="s">
        <v>9601</v>
      </c>
      <c r="E15332" s="94">
        <v>46568</v>
      </c>
      <c r="F15332" s="93"/>
      <c r="G15332" s="93"/>
      <c r="H15332" s="93"/>
      <c r="I15332" s="99"/>
      <c r="J15332" s="99"/>
      <c r="K15332" s="99"/>
      <c r="L15332" s="44"/>
      <c r="M15332" s="44"/>
      <c r="N15332" s="99"/>
      <c r="O15332" s="99"/>
      <c r="P15332" s="99"/>
      <c r="Q15332" s="99"/>
      <c r="R15332" s="99"/>
      <c r="S15332" s="99"/>
      <c r="T15332" s="99"/>
      <c r="U15332" s="99"/>
      <c r="V15332" s="99"/>
      <c r="W15332" s="99"/>
      <c r="X15332" s="99"/>
      <c r="Y15332" s="99"/>
      <c r="Z15332" s="99"/>
      <c r="AA15332" s="99"/>
      <c r="AB15332" s="99"/>
      <c r="AC15332" s="99"/>
      <c r="AD15332" s="99"/>
      <c r="AE15332" s="99"/>
      <c r="AF15332" s="99"/>
      <c r="AG15332" s="99"/>
      <c r="AH15332" s="31"/>
      <c r="AI15332" s="31"/>
      <c r="AJ15332" s="31"/>
      <c r="AK15332" s="31"/>
      <c r="AL15332" s="31"/>
      <c r="AO15332" s="376"/>
    </row>
    <row r="15333" spans="1:41" x14ac:dyDescent="0.25">
      <c r="A15333" s="44" t="s">
        <v>9529</v>
      </c>
      <c r="B15333" s="319" t="s">
        <v>19515</v>
      </c>
      <c r="C15333" s="318" t="s">
        <v>19619</v>
      </c>
      <c r="D15333" s="93" t="s">
        <v>19934</v>
      </c>
      <c r="E15333" s="320">
        <v>46752</v>
      </c>
      <c r="F15333" s="93"/>
      <c r="G15333" s="93"/>
      <c r="H15333" s="93"/>
      <c r="I15333" s="99"/>
      <c r="J15333" s="99"/>
      <c r="K15333" s="99"/>
      <c r="L15333" s="99"/>
      <c r="M15333" s="99"/>
      <c r="N15333" s="99"/>
      <c r="O15333" s="99"/>
      <c r="P15333" s="99"/>
      <c r="Q15333" s="99"/>
      <c r="R15333" s="99"/>
      <c r="S15333" s="99"/>
      <c r="T15333" s="99"/>
      <c r="U15333" s="99"/>
      <c r="V15333" s="99"/>
      <c r="W15333" s="99"/>
      <c r="X15333" s="99"/>
      <c r="Y15333" s="99"/>
      <c r="Z15333" s="99"/>
      <c r="AA15333" s="99"/>
      <c r="AB15333" s="99"/>
      <c r="AC15333" s="99"/>
      <c r="AD15333" s="99"/>
      <c r="AE15333" s="99"/>
      <c r="AF15333" s="99"/>
      <c r="AG15333" s="99"/>
      <c r="AH15333" s="31"/>
      <c r="AI15333" s="31"/>
      <c r="AJ15333" s="31"/>
      <c r="AK15333" s="31"/>
      <c r="AL15333" s="31"/>
      <c r="AO15333" s="376"/>
    </row>
    <row r="15334" spans="1:41" x14ac:dyDescent="0.25">
      <c r="A15334" s="44" t="s">
        <v>9529</v>
      </c>
      <c r="B15334" s="44" t="s">
        <v>5321</v>
      </c>
      <c r="C15334" s="45">
        <v>26010401</v>
      </c>
      <c r="D15334" s="45" t="s">
        <v>11363</v>
      </c>
      <c r="E15334" s="45" t="s">
        <v>17459</v>
      </c>
      <c r="AO15334" s="376"/>
    </row>
    <row r="15335" spans="1:41" x14ac:dyDescent="0.25">
      <c r="A15335" s="44" t="s">
        <v>9529</v>
      </c>
      <c r="B15335" s="44" t="s">
        <v>3176</v>
      </c>
      <c r="C15335" s="45">
        <v>26010402</v>
      </c>
      <c r="D15335" s="45" t="s">
        <v>11363</v>
      </c>
      <c r="E15335" s="45" t="s">
        <v>17459</v>
      </c>
      <c r="AO15335" s="376"/>
    </row>
    <row r="15336" spans="1:41" x14ac:dyDescent="0.25">
      <c r="A15336" s="44" t="s">
        <v>8497</v>
      </c>
      <c r="B15336" s="44" t="s">
        <v>8476</v>
      </c>
      <c r="C15336" s="45" t="s">
        <v>8554</v>
      </c>
      <c r="D15336" s="32" t="s">
        <v>5559</v>
      </c>
      <c r="E15336" s="45" t="s">
        <v>20853</v>
      </c>
      <c r="F15336" s="32"/>
      <c r="G15336" s="32"/>
      <c r="H15336" s="32"/>
      <c r="I15336" s="31"/>
      <c r="J15336" s="31"/>
      <c r="K15336" s="31"/>
      <c r="L15336" s="31"/>
      <c r="M15336" s="31"/>
      <c r="N15336" s="31"/>
      <c r="O15336" s="31"/>
      <c r="P15336" s="31"/>
      <c r="Q15336" s="31"/>
      <c r="R15336" s="31"/>
      <c r="S15336" s="31"/>
      <c r="T15336" s="31"/>
      <c r="U15336" s="31"/>
      <c r="V15336" s="31"/>
      <c r="W15336" s="31"/>
      <c r="X15336" s="31"/>
      <c r="Y15336" s="31"/>
      <c r="Z15336" s="31"/>
      <c r="AA15336" s="31"/>
      <c r="AB15336" s="31"/>
      <c r="AC15336" s="31"/>
      <c r="AD15336" s="31"/>
      <c r="AE15336" s="31"/>
      <c r="AF15336" s="31"/>
      <c r="AG15336" s="31"/>
      <c r="AH15336" s="31"/>
      <c r="AI15336" s="31"/>
      <c r="AJ15336" s="31"/>
      <c r="AK15336" s="31"/>
      <c r="AL15336" s="31"/>
      <c r="AO15336" s="376"/>
    </row>
    <row r="15337" spans="1:41" x14ac:dyDescent="0.25">
      <c r="A15337" s="44" t="s">
        <v>8497</v>
      </c>
      <c r="B15337" s="44" t="s">
        <v>14198</v>
      </c>
      <c r="C15337" s="45" t="s">
        <v>14278</v>
      </c>
      <c r="D15337" s="32" t="s">
        <v>5559</v>
      </c>
      <c r="E15337" s="45" t="s">
        <v>20860</v>
      </c>
      <c r="F15337" s="32"/>
      <c r="G15337" s="32"/>
      <c r="H15337" s="32"/>
      <c r="I15337" s="31"/>
      <c r="J15337" s="31"/>
      <c r="K15337" s="31"/>
      <c r="L15337" s="31"/>
      <c r="M15337" s="31"/>
      <c r="N15337" s="31"/>
      <c r="O15337" s="31"/>
      <c r="P15337" s="31"/>
      <c r="Q15337" s="31"/>
      <c r="R15337" s="31"/>
      <c r="S15337" s="31"/>
      <c r="T15337" s="31"/>
      <c r="U15337" s="31"/>
      <c r="V15337" s="31"/>
      <c r="W15337" s="31"/>
      <c r="X15337" s="31"/>
      <c r="Y15337" s="31"/>
      <c r="Z15337" s="31"/>
      <c r="AA15337" s="31"/>
      <c r="AB15337" s="31"/>
      <c r="AC15337" s="31"/>
      <c r="AD15337" s="31"/>
      <c r="AE15337" s="31"/>
      <c r="AF15337" s="31"/>
      <c r="AG15337" s="31"/>
      <c r="AH15337" s="31"/>
      <c r="AI15337" s="31"/>
      <c r="AJ15337" s="31"/>
      <c r="AK15337" s="31"/>
      <c r="AL15337" s="31"/>
      <c r="AO15337" s="376"/>
    </row>
    <row r="15338" spans="1:41" x14ac:dyDescent="0.25">
      <c r="A15338" s="44" t="s">
        <v>8497</v>
      </c>
      <c r="B15338" s="44" t="s">
        <v>5587</v>
      </c>
      <c r="C15338" s="45" t="s">
        <v>18891</v>
      </c>
      <c r="D15338" s="32" t="s">
        <v>5559</v>
      </c>
      <c r="E15338" s="45" t="s">
        <v>20875</v>
      </c>
      <c r="F15338" s="32"/>
      <c r="G15338" s="32"/>
      <c r="H15338" s="32"/>
      <c r="I15338" s="31"/>
      <c r="J15338" s="31"/>
      <c r="K15338" s="31"/>
      <c r="L15338" s="31"/>
      <c r="M15338" s="31"/>
      <c r="N15338" s="31"/>
      <c r="O15338" s="31"/>
      <c r="P15338" s="31"/>
      <c r="Q15338" s="31"/>
      <c r="R15338" s="31"/>
      <c r="S15338" s="31"/>
      <c r="T15338" s="31"/>
      <c r="U15338" s="31"/>
      <c r="V15338" s="31"/>
      <c r="W15338" s="31"/>
      <c r="X15338" s="31"/>
      <c r="Y15338" s="31"/>
      <c r="Z15338" s="31"/>
      <c r="AA15338" s="31"/>
      <c r="AB15338" s="31"/>
      <c r="AC15338" s="31"/>
      <c r="AD15338" s="31"/>
      <c r="AE15338" s="31"/>
      <c r="AF15338" s="31"/>
      <c r="AG15338" s="31"/>
      <c r="AH15338" s="31"/>
      <c r="AI15338" s="31"/>
      <c r="AJ15338" s="31"/>
      <c r="AK15338" s="31"/>
      <c r="AL15338" s="31"/>
      <c r="AO15338" s="376"/>
    </row>
    <row r="15339" spans="1:41" x14ac:dyDescent="0.25">
      <c r="A15339" s="44" t="s">
        <v>10706</v>
      </c>
      <c r="B15339" s="44" t="s">
        <v>9248</v>
      </c>
      <c r="C15339" s="45">
        <v>240101</v>
      </c>
      <c r="D15339" s="45" t="s">
        <v>11363</v>
      </c>
      <c r="E15339" s="45" t="s">
        <v>9249</v>
      </c>
      <c r="AO15339" s="376"/>
    </row>
    <row r="15340" spans="1:41" x14ac:dyDescent="0.25">
      <c r="A15340" s="44" t="s">
        <v>10706</v>
      </c>
      <c r="B15340" s="44" t="s">
        <v>17463</v>
      </c>
      <c r="C15340" s="45">
        <v>260202</v>
      </c>
      <c r="D15340" s="45" t="s">
        <v>11363</v>
      </c>
      <c r="E15340" s="45" t="s">
        <v>9238</v>
      </c>
      <c r="AO15340" s="376"/>
    </row>
    <row r="15341" spans="1:41" x14ac:dyDescent="0.25">
      <c r="A15341" s="44" t="s">
        <v>10707</v>
      </c>
      <c r="B15341" s="44" t="s">
        <v>9248</v>
      </c>
      <c r="C15341" s="45">
        <v>240101</v>
      </c>
      <c r="D15341" s="45" t="s">
        <v>11363</v>
      </c>
      <c r="E15341" s="45" t="s">
        <v>9249</v>
      </c>
      <c r="AO15341" s="376"/>
    </row>
    <row r="15342" spans="1:41" x14ac:dyDescent="0.25">
      <c r="A15342" s="44" t="s">
        <v>10707</v>
      </c>
      <c r="B15342" s="44" t="s">
        <v>925</v>
      </c>
      <c r="C15342" s="45">
        <v>240601</v>
      </c>
      <c r="D15342" s="45" t="s">
        <v>11363</v>
      </c>
      <c r="E15342" s="45" t="s">
        <v>9840</v>
      </c>
      <c r="AO15342" s="376"/>
    </row>
    <row r="15343" spans="1:41" x14ac:dyDescent="0.25">
      <c r="A15343" s="44" t="s">
        <v>10707</v>
      </c>
      <c r="B15343" s="44" t="s">
        <v>5134</v>
      </c>
      <c r="C15343" s="45">
        <v>250802</v>
      </c>
      <c r="D15343" s="45" t="s">
        <v>11363</v>
      </c>
      <c r="E15343" s="45" t="s">
        <v>9880</v>
      </c>
      <c r="AO15343" s="376"/>
    </row>
    <row r="15344" spans="1:41" x14ac:dyDescent="0.25">
      <c r="A15344" s="44" t="s">
        <v>21871</v>
      </c>
      <c r="B15344" s="44" t="s">
        <v>925</v>
      </c>
      <c r="C15344" s="45">
        <v>260601</v>
      </c>
      <c r="D15344" s="45" t="s">
        <v>11363</v>
      </c>
      <c r="E15344" s="45" t="s">
        <v>17341</v>
      </c>
      <c r="AO15344" s="376"/>
    </row>
    <row r="15345" spans="1:41" x14ac:dyDescent="0.25">
      <c r="A15345" s="44" t="s">
        <v>7908</v>
      </c>
      <c r="B15345" s="44" t="s">
        <v>925</v>
      </c>
      <c r="C15345" s="45">
        <v>230601</v>
      </c>
      <c r="D15345" s="45" t="s">
        <v>11363</v>
      </c>
      <c r="E15345" s="45" t="s">
        <v>7770</v>
      </c>
      <c r="AO15345" s="376"/>
    </row>
    <row r="15346" spans="1:41" x14ac:dyDescent="0.25">
      <c r="A15346" s="44" t="s">
        <v>10302</v>
      </c>
      <c r="B15346" s="44" t="s">
        <v>4903</v>
      </c>
      <c r="C15346" s="45" t="s">
        <v>4905</v>
      </c>
      <c r="D15346" s="46" t="s">
        <v>21328</v>
      </c>
      <c r="E15346" s="46">
        <v>46615</v>
      </c>
      <c r="AO15346" s="376"/>
    </row>
    <row r="15347" spans="1:41" x14ac:dyDescent="0.25">
      <c r="A15347" s="44" t="s">
        <v>10302</v>
      </c>
      <c r="B15347" s="44" t="s">
        <v>7104</v>
      </c>
      <c r="C15347" s="45">
        <v>230504</v>
      </c>
      <c r="D15347" s="45" t="s">
        <v>11363</v>
      </c>
      <c r="E15347" s="45" t="s">
        <v>7105</v>
      </c>
      <c r="AO15347" s="376"/>
    </row>
    <row r="15348" spans="1:41" x14ac:dyDescent="0.3">
      <c r="A15348" s="333" t="s">
        <v>15423</v>
      </c>
      <c r="B15348" s="333" t="s">
        <v>15474</v>
      </c>
      <c r="C15348" s="125" t="s">
        <v>15475</v>
      </c>
      <c r="D15348" s="32" t="s">
        <v>20309</v>
      </c>
      <c r="E15348" s="125" t="s">
        <v>11886</v>
      </c>
      <c r="F15348" s="125" t="s">
        <v>1189</v>
      </c>
      <c r="G15348" s="125" t="s">
        <v>1190</v>
      </c>
      <c r="AO15348" s="376"/>
    </row>
    <row r="15349" spans="1:41" x14ac:dyDescent="0.25">
      <c r="A15349" s="44" t="s">
        <v>5366</v>
      </c>
      <c r="B15349" s="44" t="s">
        <v>925</v>
      </c>
      <c r="C15349" s="45">
        <v>220601</v>
      </c>
      <c r="D15349" s="45" t="s">
        <v>11363</v>
      </c>
      <c r="E15349" s="45" t="s">
        <v>4962</v>
      </c>
      <c r="AO15349" s="376"/>
    </row>
    <row r="15350" spans="1:41" x14ac:dyDescent="0.25">
      <c r="A15350" s="102" t="s">
        <v>3234</v>
      </c>
      <c r="B15350" s="92" t="s">
        <v>13051</v>
      </c>
      <c r="C15350" s="93" t="s">
        <v>13052</v>
      </c>
      <c r="D15350" s="93" t="s">
        <v>1201</v>
      </c>
      <c r="E15350" s="94">
        <v>47223</v>
      </c>
      <c r="F15350" s="93"/>
      <c r="G15350" s="93"/>
      <c r="H15350" s="93"/>
      <c r="I15350" s="99"/>
      <c r="J15350" s="99"/>
      <c r="K15350" s="99"/>
      <c r="L15350" s="99"/>
      <c r="M15350" s="99"/>
      <c r="N15350" s="99"/>
      <c r="O15350" s="99"/>
      <c r="P15350" s="99"/>
      <c r="Q15350" s="99"/>
      <c r="R15350" s="99"/>
      <c r="S15350" s="99"/>
      <c r="T15350" s="99"/>
      <c r="U15350" s="99"/>
      <c r="V15350" s="99"/>
      <c r="W15350" s="99"/>
      <c r="X15350" s="99"/>
      <c r="Y15350" s="99"/>
      <c r="Z15350" s="99"/>
      <c r="AA15350" s="99"/>
      <c r="AB15350" s="99"/>
      <c r="AC15350" s="99"/>
      <c r="AD15350" s="99"/>
      <c r="AE15350" s="99"/>
      <c r="AF15350" s="99"/>
      <c r="AG15350" s="99"/>
      <c r="AH15350" s="31"/>
      <c r="AI15350" s="31"/>
      <c r="AJ15350" s="31"/>
      <c r="AK15350" s="31"/>
      <c r="AL15350" s="31"/>
      <c r="AO15350" s="376"/>
    </row>
    <row r="15351" spans="1:41" x14ac:dyDescent="0.25">
      <c r="A15351" s="44" t="s">
        <v>14585</v>
      </c>
      <c r="B15351" s="44" t="s">
        <v>3910</v>
      </c>
      <c r="C15351" s="45" t="s">
        <v>14586</v>
      </c>
      <c r="D15351" s="46" t="s">
        <v>21328</v>
      </c>
      <c r="E15351" s="46">
        <v>46583</v>
      </c>
      <c r="AO15351" s="376"/>
    </row>
    <row r="15352" spans="1:41" x14ac:dyDescent="0.25">
      <c r="A15352" s="44" t="s">
        <v>9530</v>
      </c>
      <c r="B15352" s="92" t="s">
        <v>9602</v>
      </c>
      <c r="C15352" s="45" t="s">
        <v>9338</v>
      </c>
      <c r="D15352" s="93" t="s">
        <v>9601</v>
      </c>
      <c r="E15352" s="94">
        <v>46568</v>
      </c>
      <c r="F15352" s="93"/>
      <c r="G15352" s="93"/>
      <c r="H15352" s="93"/>
      <c r="I15352" s="99"/>
      <c r="J15352" s="99"/>
      <c r="K15352" s="99"/>
      <c r="L15352" s="44"/>
      <c r="M15352" s="44"/>
      <c r="N15352" s="99"/>
      <c r="O15352" s="99"/>
      <c r="P15352" s="99"/>
      <c r="Q15352" s="99"/>
      <c r="R15352" s="99"/>
      <c r="S15352" s="99"/>
      <c r="T15352" s="99"/>
      <c r="U15352" s="99"/>
      <c r="V15352" s="99"/>
      <c r="W15352" s="99"/>
      <c r="X15352" s="99"/>
      <c r="Y15352" s="99"/>
      <c r="Z15352" s="99"/>
      <c r="AA15352" s="99"/>
      <c r="AB15352" s="99"/>
      <c r="AC15352" s="99"/>
      <c r="AD15352" s="99"/>
      <c r="AE15352" s="99"/>
      <c r="AF15352" s="99"/>
      <c r="AG15352" s="99"/>
      <c r="AH15352" s="31"/>
      <c r="AI15352" s="31"/>
      <c r="AJ15352" s="31"/>
      <c r="AK15352" s="31"/>
      <c r="AL15352" s="31"/>
      <c r="AO15352" s="376"/>
    </row>
    <row r="15353" spans="1:41" x14ac:dyDescent="0.25">
      <c r="A15353" s="44" t="s">
        <v>19435</v>
      </c>
      <c r="B15353" s="319" t="s">
        <v>19573</v>
      </c>
      <c r="C15353" s="318" t="s">
        <v>19817</v>
      </c>
      <c r="D15353" s="93" t="s">
        <v>19934</v>
      </c>
      <c r="E15353" s="320">
        <v>47542</v>
      </c>
      <c r="F15353" s="93"/>
      <c r="G15353" s="93"/>
      <c r="H15353" s="93"/>
      <c r="I15353" s="99"/>
      <c r="J15353" s="99"/>
      <c r="K15353" s="99"/>
      <c r="L15353" s="99"/>
      <c r="M15353" s="99"/>
      <c r="N15353" s="99"/>
      <c r="O15353" s="99"/>
      <c r="P15353" s="99"/>
      <c r="Q15353" s="99"/>
      <c r="R15353" s="99"/>
      <c r="S15353" s="99"/>
      <c r="T15353" s="99"/>
      <c r="U15353" s="99"/>
      <c r="V15353" s="99"/>
      <c r="W15353" s="99"/>
      <c r="X15353" s="99"/>
      <c r="Y15353" s="99"/>
      <c r="Z15353" s="99"/>
      <c r="AA15353" s="99"/>
      <c r="AB15353" s="99"/>
      <c r="AC15353" s="99"/>
      <c r="AD15353" s="99"/>
      <c r="AE15353" s="99"/>
      <c r="AF15353" s="99"/>
      <c r="AG15353" s="99"/>
      <c r="AH15353" s="31"/>
      <c r="AI15353" s="31"/>
      <c r="AJ15353" s="31"/>
      <c r="AK15353" s="31"/>
      <c r="AL15353" s="31"/>
      <c r="AO15353" s="376"/>
    </row>
    <row r="15354" spans="1:41" x14ac:dyDescent="0.25">
      <c r="A15354" s="44" t="s">
        <v>9279</v>
      </c>
      <c r="B15354" s="44" t="s">
        <v>3042</v>
      </c>
      <c r="C15354" s="45">
        <v>230903</v>
      </c>
      <c r="D15354" s="45" t="s">
        <v>11363</v>
      </c>
      <c r="E15354" s="45" t="s">
        <v>7871</v>
      </c>
      <c r="AO15354" s="376"/>
    </row>
    <row r="15355" spans="1:41" x14ac:dyDescent="0.25">
      <c r="A15355" s="44" t="s">
        <v>9279</v>
      </c>
      <c r="B15355" s="44" t="s">
        <v>938</v>
      </c>
      <c r="C15355" s="45">
        <v>260103</v>
      </c>
      <c r="D15355" s="45" t="s">
        <v>11363</v>
      </c>
      <c r="E15355" s="45" t="s">
        <v>8292</v>
      </c>
      <c r="AO15355" s="376"/>
    </row>
    <row r="15356" spans="1:41" x14ac:dyDescent="0.25">
      <c r="A15356" s="44" t="s">
        <v>18277</v>
      </c>
      <c r="B15356" s="44" t="s">
        <v>2350</v>
      </c>
      <c r="C15356" s="45">
        <v>230105</v>
      </c>
      <c r="D15356" s="45" t="s">
        <v>11363</v>
      </c>
      <c r="E15356" s="45" t="s">
        <v>5265</v>
      </c>
      <c r="AO15356" s="376"/>
    </row>
    <row r="15357" spans="1:41" x14ac:dyDescent="0.25">
      <c r="A15357" s="44" t="s">
        <v>18277</v>
      </c>
      <c r="B15357" s="44" t="s">
        <v>3043</v>
      </c>
      <c r="C15357" s="45">
        <v>230901</v>
      </c>
      <c r="D15357" s="45" t="s">
        <v>11363</v>
      </c>
      <c r="E15357" s="45" t="s">
        <v>7871</v>
      </c>
      <c r="AO15357" s="376"/>
    </row>
    <row r="15358" spans="1:41" x14ac:dyDescent="0.25">
      <c r="A15358" s="44" t="s">
        <v>4592</v>
      </c>
      <c r="B15358" s="44" t="s">
        <v>4593</v>
      </c>
      <c r="C15358" s="45" t="s">
        <v>8325</v>
      </c>
      <c r="D15358" s="45" t="s">
        <v>11204</v>
      </c>
      <c r="E15358" s="45" t="s">
        <v>2538</v>
      </c>
      <c r="F15358" s="93"/>
      <c r="G15358" s="93"/>
      <c r="H15358" s="93"/>
      <c r="I15358" s="99"/>
      <c r="J15358" s="99"/>
      <c r="K15358" s="99"/>
      <c r="L15358" s="99"/>
      <c r="M15358" s="99"/>
      <c r="N15358" s="99"/>
      <c r="O15358" s="99"/>
      <c r="P15358" s="99"/>
      <c r="Q15358" s="99"/>
      <c r="R15358" s="99"/>
      <c r="S15358" s="99"/>
      <c r="T15358" s="99"/>
      <c r="U15358" s="99"/>
      <c r="V15358" s="99"/>
      <c r="W15358" s="99"/>
      <c r="X15358" s="99"/>
      <c r="Y15358" s="99"/>
      <c r="Z15358" s="99"/>
      <c r="AA15358" s="99"/>
      <c r="AB15358" s="99"/>
      <c r="AC15358" s="99"/>
      <c r="AD15358" s="99"/>
      <c r="AE15358" s="99"/>
      <c r="AF15358" s="99"/>
      <c r="AG15358" s="99"/>
      <c r="AH15358" s="31"/>
      <c r="AI15358" s="31"/>
      <c r="AJ15358" s="31"/>
      <c r="AK15358" s="31"/>
      <c r="AL15358" s="31"/>
      <c r="AO15358" s="376"/>
    </row>
    <row r="15359" spans="1:41" x14ac:dyDescent="0.25">
      <c r="A15359" s="44" t="s">
        <v>4592</v>
      </c>
      <c r="B15359" s="44" t="s">
        <v>4593</v>
      </c>
      <c r="C15359" s="45" t="s">
        <v>8325</v>
      </c>
      <c r="D15359" s="93" t="s">
        <v>17443</v>
      </c>
      <c r="E15359" s="45" t="s">
        <v>2538</v>
      </c>
      <c r="F15359" s="93"/>
      <c r="G15359" s="93"/>
      <c r="H15359" s="93"/>
      <c r="I15359" s="99"/>
      <c r="J15359" s="99"/>
      <c r="K15359" s="99"/>
      <c r="L15359" s="99"/>
      <c r="M15359" s="99"/>
      <c r="N15359" s="99"/>
      <c r="O15359" s="99"/>
      <c r="P15359" s="99"/>
      <c r="Q15359" s="99"/>
      <c r="R15359" s="99"/>
      <c r="S15359" s="99"/>
      <c r="T15359" s="99"/>
      <c r="U15359" s="99"/>
      <c r="V15359" s="99"/>
      <c r="W15359" s="99"/>
      <c r="X15359" s="99"/>
      <c r="Y15359" s="99"/>
      <c r="Z15359" s="99"/>
      <c r="AA15359" s="99"/>
      <c r="AB15359" s="99"/>
      <c r="AC15359" s="99"/>
      <c r="AD15359" s="99"/>
      <c r="AE15359" s="99"/>
      <c r="AF15359" s="99"/>
      <c r="AG15359" s="99"/>
      <c r="AH15359" s="31"/>
      <c r="AI15359" s="31"/>
      <c r="AJ15359" s="31"/>
      <c r="AK15359" s="31"/>
      <c r="AL15359" s="31"/>
      <c r="AO15359" s="376"/>
    </row>
    <row r="15360" spans="1:41" x14ac:dyDescent="0.25">
      <c r="A15360" s="44" t="s">
        <v>4592</v>
      </c>
      <c r="B15360" s="44" t="s">
        <v>4593</v>
      </c>
      <c r="C15360" s="45" t="s">
        <v>8325</v>
      </c>
      <c r="D15360" s="45" t="s">
        <v>9895</v>
      </c>
      <c r="E15360" s="45" t="s">
        <v>2538</v>
      </c>
      <c r="F15360" s="93"/>
      <c r="G15360" s="93"/>
      <c r="H15360" s="93"/>
      <c r="I15360" s="99"/>
      <c r="J15360" s="99"/>
      <c r="K15360" s="99"/>
      <c r="L15360" s="44"/>
      <c r="M15360" s="44"/>
      <c r="N15360" s="99"/>
      <c r="O15360" s="99"/>
      <c r="P15360" s="99"/>
      <c r="Q15360" s="99"/>
      <c r="R15360" s="99"/>
      <c r="S15360" s="99"/>
      <c r="T15360" s="99"/>
      <c r="U15360" s="99"/>
      <c r="V15360" s="99"/>
      <c r="W15360" s="99"/>
      <c r="X15360" s="99"/>
      <c r="Y15360" s="99"/>
      <c r="Z15360" s="99"/>
      <c r="AA15360" s="99"/>
      <c r="AB15360" s="99"/>
      <c r="AC15360" s="99"/>
      <c r="AD15360" s="99"/>
      <c r="AE15360" s="99"/>
      <c r="AF15360" s="99"/>
      <c r="AG15360" s="99"/>
      <c r="AH15360" s="31"/>
      <c r="AI15360" s="31"/>
      <c r="AJ15360" s="31"/>
      <c r="AK15360" s="31"/>
      <c r="AL15360" s="31"/>
      <c r="AO15360" s="376"/>
    </row>
    <row r="15361" spans="1:41" x14ac:dyDescent="0.25">
      <c r="A15361" s="44" t="s">
        <v>18278</v>
      </c>
      <c r="B15361" s="44" t="s">
        <v>2350</v>
      </c>
      <c r="C15361" s="45">
        <v>230105</v>
      </c>
      <c r="D15361" s="45" t="s">
        <v>11363</v>
      </c>
      <c r="E15361" s="45" t="s">
        <v>5265</v>
      </c>
      <c r="AO15361" s="376"/>
    </row>
    <row r="15362" spans="1:41" x14ac:dyDescent="0.25">
      <c r="A15362" s="100" t="s">
        <v>1795</v>
      </c>
      <c r="B15362" s="92" t="s">
        <v>3452</v>
      </c>
      <c r="C15362" s="93" t="s">
        <v>3453</v>
      </c>
      <c r="D15362" s="93" t="s">
        <v>1201</v>
      </c>
      <c r="E15362" s="94">
        <v>46496</v>
      </c>
      <c r="F15362" s="93"/>
      <c r="G15362" s="93"/>
      <c r="H15362" s="93"/>
      <c r="I15362" s="99"/>
      <c r="J15362" s="99"/>
      <c r="K15362" s="99"/>
      <c r="L15362" s="44"/>
      <c r="M15362" s="44"/>
      <c r="N15362" s="99"/>
      <c r="O15362" s="99"/>
      <c r="P15362" s="99"/>
      <c r="Q15362" s="99"/>
      <c r="R15362" s="99"/>
      <c r="S15362" s="99"/>
      <c r="T15362" s="99"/>
      <c r="U15362" s="99"/>
      <c r="V15362" s="99"/>
      <c r="W15362" s="99"/>
      <c r="X15362" s="99"/>
      <c r="Y15362" s="99"/>
      <c r="Z15362" s="99"/>
      <c r="AA15362" s="99"/>
      <c r="AB15362" s="99"/>
      <c r="AC15362" s="99"/>
      <c r="AD15362" s="99"/>
      <c r="AE15362" s="99"/>
      <c r="AF15362" s="99"/>
      <c r="AG15362" s="99"/>
      <c r="AH15362" s="31"/>
      <c r="AI15362" s="31"/>
      <c r="AJ15362" s="31"/>
      <c r="AK15362" s="31"/>
      <c r="AL15362" s="31"/>
      <c r="AO15362" s="376"/>
    </row>
    <row r="15363" spans="1:41" x14ac:dyDescent="0.25">
      <c r="A15363" s="44" t="s">
        <v>4297</v>
      </c>
      <c r="B15363" s="44" t="s">
        <v>930</v>
      </c>
      <c r="C15363" s="45">
        <v>240803</v>
      </c>
      <c r="D15363" s="45" t="s">
        <v>11363</v>
      </c>
      <c r="E15363" s="45" t="s">
        <v>4966</v>
      </c>
      <c r="AO15363" s="376"/>
    </row>
    <row r="15364" spans="1:41" x14ac:dyDescent="0.25">
      <c r="A15364" s="44" t="s">
        <v>4297</v>
      </c>
      <c r="B15364" s="44" t="s">
        <v>6608</v>
      </c>
      <c r="C15364" s="45">
        <v>260203</v>
      </c>
      <c r="D15364" s="45" t="s">
        <v>11363</v>
      </c>
      <c r="E15364" s="45" t="s">
        <v>9238</v>
      </c>
      <c r="AO15364" s="376"/>
    </row>
    <row r="15365" spans="1:41" x14ac:dyDescent="0.25">
      <c r="A15365" s="44" t="s">
        <v>12430</v>
      </c>
      <c r="B15365" s="44" t="s">
        <v>12100</v>
      </c>
      <c r="C15365" s="45">
        <v>3.25</v>
      </c>
      <c r="D15365" s="45" t="s">
        <v>12549</v>
      </c>
      <c r="E15365" s="46">
        <v>47422</v>
      </c>
      <c r="F15365" s="45" t="s">
        <v>1335</v>
      </c>
      <c r="G15365" s="93"/>
      <c r="H15365" s="93"/>
      <c r="I15365" s="99"/>
      <c r="J15365" s="99"/>
      <c r="K15365" s="99"/>
      <c r="L15365" s="99"/>
      <c r="M15365" s="99"/>
      <c r="N15365" s="99"/>
      <c r="O15365" s="99"/>
      <c r="P15365" s="99"/>
      <c r="Q15365" s="99"/>
      <c r="R15365" s="99"/>
      <c r="S15365" s="99"/>
      <c r="T15365" s="99"/>
      <c r="U15365" s="99"/>
      <c r="V15365" s="99"/>
      <c r="W15365" s="99"/>
      <c r="X15365" s="99"/>
      <c r="Y15365" s="99"/>
      <c r="Z15365" s="99"/>
      <c r="AA15365" s="99"/>
      <c r="AB15365" s="99"/>
      <c r="AC15365" s="99"/>
      <c r="AD15365" s="99"/>
      <c r="AE15365" s="99"/>
      <c r="AF15365" s="99"/>
      <c r="AG15365" s="99"/>
      <c r="AH15365" s="31"/>
      <c r="AI15365" s="31"/>
      <c r="AJ15365" s="31"/>
      <c r="AK15365" s="31"/>
      <c r="AL15365" s="31"/>
      <c r="AO15365" s="376"/>
    </row>
    <row r="15366" spans="1:41" x14ac:dyDescent="0.25">
      <c r="A15366" s="44" t="s">
        <v>6545</v>
      </c>
      <c r="B15366" s="44" t="s">
        <v>2350</v>
      </c>
      <c r="C15366" s="45">
        <v>230105</v>
      </c>
      <c r="D15366" s="45" t="s">
        <v>11363</v>
      </c>
      <c r="E15366" s="45" t="s">
        <v>5265</v>
      </c>
      <c r="AO15366" s="376"/>
    </row>
    <row r="15367" spans="1:41" x14ac:dyDescent="0.25">
      <c r="A15367" s="44" t="s">
        <v>18838</v>
      </c>
      <c r="B15367" s="44" t="s">
        <v>21377</v>
      </c>
      <c r="C15367" s="45" t="s">
        <v>18887</v>
      </c>
      <c r="D15367" s="45" t="s">
        <v>21447</v>
      </c>
      <c r="E15367" s="46">
        <v>46507</v>
      </c>
      <c r="AO15367" s="376"/>
    </row>
    <row r="15368" spans="1:41" x14ac:dyDescent="0.25">
      <c r="A15368" s="44" t="s">
        <v>18838</v>
      </c>
      <c r="B15368" s="44" t="s">
        <v>21399</v>
      </c>
      <c r="C15368" s="45" t="s">
        <v>18888</v>
      </c>
      <c r="D15368" s="45" t="s">
        <v>21447</v>
      </c>
      <c r="E15368" s="46">
        <v>46507</v>
      </c>
      <c r="AO15368" s="376"/>
    </row>
    <row r="15369" spans="1:41" x14ac:dyDescent="0.25">
      <c r="A15369" s="44" t="s">
        <v>18838</v>
      </c>
      <c r="B15369" s="44" t="s">
        <v>21404</v>
      </c>
      <c r="C15369" s="45" t="s">
        <v>18889</v>
      </c>
      <c r="D15369" s="45" t="s">
        <v>21447</v>
      </c>
      <c r="E15369" s="46">
        <v>46538</v>
      </c>
      <c r="AO15369" s="376"/>
    </row>
    <row r="15370" spans="1:41" x14ac:dyDescent="0.3">
      <c r="A15370" s="333" t="s">
        <v>4797</v>
      </c>
      <c r="B15370" s="333" t="s">
        <v>1774</v>
      </c>
      <c r="C15370" s="125" t="s">
        <v>15318</v>
      </c>
      <c r="D15370" s="32" t="s">
        <v>20309</v>
      </c>
      <c r="E15370" s="125" t="s">
        <v>11886</v>
      </c>
      <c r="F15370" s="125" t="s">
        <v>1190</v>
      </c>
      <c r="G15370" s="125" t="s">
        <v>1190</v>
      </c>
      <c r="AO15370" s="376"/>
    </row>
    <row r="15371" spans="1:41" x14ac:dyDescent="0.25">
      <c r="A15371" s="44" t="s">
        <v>828</v>
      </c>
      <c r="B15371" s="44" t="s">
        <v>10221</v>
      </c>
      <c r="C15371" s="45" t="s">
        <v>10220</v>
      </c>
      <c r="D15371" s="45" t="s">
        <v>1201</v>
      </c>
      <c r="E15371" s="46">
        <v>46640</v>
      </c>
      <c r="F15371" s="45"/>
      <c r="G15371" s="45"/>
      <c r="H15371" s="93"/>
      <c r="I15371" s="99"/>
      <c r="J15371" s="99"/>
      <c r="K15371" s="99"/>
      <c r="L15371" s="44"/>
      <c r="M15371" s="44"/>
      <c r="N15371" s="99"/>
      <c r="O15371" s="99"/>
      <c r="P15371" s="99"/>
      <c r="Q15371" s="99"/>
      <c r="R15371" s="99"/>
      <c r="S15371" s="99"/>
      <c r="T15371" s="99"/>
      <c r="U15371" s="99"/>
      <c r="V15371" s="99"/>
      <c r="W15371" s="99"/>
      <c r="X15371" s="99"/>
      <c r="Y15371" s="99"/>
      <c r="Z15371" s="99"/>
      <c r="AA15371" s="99"/>
      <c r="AB15371" s="99"/>
      <c r="AC15371" s="99"/>
      <c r="AD15371" s="99"/>
      <c r="AE15371" s="99"/>
      <c r="AF15371" s="99"/>
      <c r="AG15371" s="99"/>
      <c r="AH15371" s="31"/>
      <c r="AI15371" s="31"/>
      <c r="AJ15371" s="31"/>
      <c r="AK15371" s="31"/>
      <c r="AL15371" s="31"/>
      <c r="AO15371" s="376"/>
    </row>
    <row r="15372" spans="1:41" x14ac:dyDescent="0.3">
      <c r="A15372" s="99" t="s">
        <v>828</v>
      </c>
      <c r="B15372" s="92" t="s">
        <v>13413</v>
      </c>
      <c r="C15372" s="93" t="s">
        <v>13414</v>
      </c>
      <c r="D15372" s="93" t="s">
        <v>1201</v>
      </c>
      <c r="E15372" s="94">
        <v>47320</v>
      </c>
      <c r="F15372" s="93"/>
      <c r="G15372" s="93"/>
      <c r="H15372" s="93"/>
      <c r="I15372" s="99"/>
      <c r="J15372" s="99"/>
      <c r="K15372" s="99"/>
      <c r="L15372" s="99"/>
      <c r="M15372" s="99"/>
      <c r="N15372" s="99"/>
      <c r="O15372" s="99"/>
      <c r="P15372" s="99"/>
      <c r="Q15372" s="99"/>
      <c r="R15372" s="99"/>
      <c r="S15372" s="99"/>
      <c r="T15372" s="99"/>
      <c r="U15372" s="99"/>
      <c r="V15372" s="99"/>
      <c r="W15372" s="99"/>
      <c r="X15372" s="99"/>
      <c r="Y15372" s="99"/>
      <c r="Z15372" s="99"/>
      <c r="AA15372" s="99"/>
      <c r="AB15372" s="99"/>
      <c r="AC15372" s="99"/>
      <c r="AD15372" s="99"/>
      <c r="AE15372" s="99"/>
      <c r="AF15372" s="99"/>
      <c r="AG15372" s="99"/>
      <c r="AH15372" s="31"/>
      <c r="AI15372" s="31"/>
      <c r="AJ15372" s="31"/>
      <c r="AK15372" s="31"/>
      <c r="AL15372" s="31"/>
      <c r="AO15372" s="376"/>
    </row>
    <row r="15373" spans="1:41" x14ac:dyDescent="0.3">
      <c r="A15373" s="333" t="s">
        <v>1771</v>
      </c>
      <c r="B15373" s="333" t="s">
        <v>1774</v>
      </c>
      <c r="C15373" s="125" t="s">
        <v>15318</v>
      </c>
      <c r="D15373" s="32" t="s">
        <v>20309</v>
      </c>
      <c r="E15373" s="125" t="s">
        <v>11886</v>
      </c>
      <c r="F15373" s="125" t="s">
        <v>1190</v>
      </c>
      <c r="G15373" s="125" t="s">
        <v>1190</v>
      </c>
      <c r="AO15373" s="376"/>
    </row>
    <row r="15374" spans="1:41" x14ac:dyDescent="0.25">
      <c r="A15374" s="44" t="s">
        <v>2806</v>
      </c>
      <c r="B15374" s="44" t="s">
        <v>5204</v>
      </c>
      <c r="C15374" s="45">
        <v>250302</v>
      </c>
      <c r="D15374" s="45" t="s">
        <v>11363</v>
      </c>
      <c r="E15374" s="45" t="s">
        <v>5265</v>
      </c>
      <c r="AO15374" s="376"/>
    </row>
    <row r="15375" spans="1:41" x14ac:dyDescent="0.25">
      <c r="A15375" s="44" t="s">
        <v>21347</v>
      </c>
      <c r="B15375" s="44" t="s">
        <v>21343</v>
      </c>
      <c r="C15375" s="45" t="s">
        <v>16459</v>
      </c>
      <c r="D15375" s="45" t="s">
        <v>21447</v>
      </c>
      <c r="E15375" s="46">
        <v>46752</v>
      </c>
      <c r="AO15375" s="376"/>
    </row>
    <row r="15376" spans="1:41" x14ac:dyDescent="0.25">
      <c r="A15376" s="44" t="s">
        <v>5367</v>
      </c>
      <c r="B15376" s="44" t="s">
        <v>9235</v>
      </c>
      <c r="C15376" s="45">
        <v>240102</v>
      </c>
      <c r="D15376" s="45" t="s">
        <v>11363</v>
      </c>
      <c r="E15376" s="45" t="s">
        <v>5139</v>
      </c>
      <c r="AO15376" s="376"/>
    </row>
    <row r="15377" spans="1:41" x14ac:dyDescent="0.3">
      <c r="A15377" s="333" t="s">
        <v>1593</v>
      </c>
      <c r="B15377" s="333" t="s">
        <v>1600</v>
      </c>
      <c r="C15377" s="125" t="s">
        <v>15473</v>
      </c>
      <c r="D15377" s="32" t="s">
        <v>20309</v>
      </c>
      <c r="E15377" s="125" t="s">
        <v>11886</v>
      </c>
      <c r="F15377" s="125" t="s">
        <v>1190</v>
      </c>
      <c r="G15377" s="125" t="s">
        <v>1190</v>
      </c>
      <c r="AO15377" s="376"/>
    </row>
    <row r="15378" spans="1:41" x14ac:dyDescent="0.25">
      <c r="A15378" s="57" t="s">
        <v>2655</v>
      </c>
      <c r="B15378" s="92" t="s">
        <v>3682</v>
      </c>
      <c r="C15378" s="93" t="s">
        <v>19106</v>
      </c>
      <c r="D15378" s="93" t="s">
        <v>3681</v>
      </c>
      <c r="E15378" s="94">
        <v>48029</v>
      </c>
      <c r="F15378" s="93"/>
      <c r="G15378" s="93"/>
      <c r="H15378" s="93"/>
      <c r="I15378" s="99"/>
      <c r="J15378" s="99"/>
      <c r="K15378" s="99"/>
      <c r="L15378" s="44"/>
      <c r="M15378" s="44"/>
      <c r="N15378" s="99"/>
      <c r="O15378" s="99"/>
      <c r="P15378" s="99"/>
      <c r="Q15378" s="99"/>
      <c r="R15378" s="99"/>
      <c r="S15378" s="99"/>
      <c r="T15378" s="99"/>
      <c r="U15378" s="99"/>
      <c r="V15378" s="99"/>
      <c r="W15378" s="99"/>
      <c r="X15378" s="99"/>
      <c r="Y15378" s="99"/>
      <c r="Z15378" s="99"/>
      <c r="AA15378" s="99"/>
      <c r="AB15378" s="99"/>
      <c r="AC15378" s="99"/>
      <c r="AD15378" s="99"/>
      <c r="AE15378" s="99"/>
      <c r="AF15378" s="99"/>
      <c r="AG15378" s="99"/>
      <c r="AH15378" s="31"/>
      <c r="AI15378" s="31"/>
      <c r="AJ15378" s="31"/>
      <c r="AK15378" s="31"/>
      <c r="AL15378" s="31"/>
      <c r="AO15378" s="376"/>
    </row>
    <row r="15379" spans="1:41" x14ac:dyDescent="0.25">
      <c r="A15379" s="44" t="s">
        <v>18279</v>
      </c>
      <c r="B15379" s="44" t="s">
        <v>9248</v>
      </c>
      <c r="C15379" s="45">
        <v>240101</v>
      </c>
      <c r="D15379" s="45" t="s">
        <v>11363</v>
      </c>
      <c r="E15379" s="45" t="s">
        <v>9249</v>
      </c>
      <c r="AO15379" s="376"/>
    </row>
    <row r="15380" spans="1:41" x14ac:dyDescent="0.25">
      <c r="A15380" s="44" t="s">
        <v>5460</v>
      </c>
      <c r="B15380" s="44" t="s">
        <v>21334</v>
      </c>
      <c r="C15380" s="45" t="s">
        <v>5454</v>
      </c>
      <c r="D15380" s="45" t="s">
        <v>21447</v>
      </c>
      <c r="E15380" s="46">
        <v>46599</v>
      </c>
      <c r="AO15380" s="376"/>
    </row>
    <row r="15381" spans="1:41" x14ac:dyDescent="0.25">
      <c r="A15381" s="44" t="s">
        <v>5460</v>
      </c>
      <c r="B15381" s="44" t="s">
        <v>21421</v>
      </c>
      <c r="C15381" s="45" t="s">
        <v>21184</v>
      </c>
      <c r="D15381" s="45" t="s">
        <v>21447</v>
      </c>
      <c r="E15381" s="46">
        <v>46630</v>
      </c>
      <c r="AO15381" s="376"/>
    </row>
    <row r="15382" spans="1:41" x14ac:dyDescent="0.25">
      <c r="A15382" s="44" t="s">
        <v>8948</v>
      </c>
      <c r="B15382" s="44" t="s">
        <v>15126</v>
      </c>
      <c r="C15382" s="45" t="s">
        <v>13906</v>
      </c>
      <c r="D15382" s="367" t="s">
        <v>3696</v>
      </c>
      <c r="E15382" s="328">
        <f>DATE(2029,1,27)</f>
        <v>47145</v>
      </c>
      <c r="F15382" s="32"/>
      <c r="G15382" s="32"/>
      <c r="H15382" s="32"/>
      <c r="I15382" s="31"/>
      <c r="J15382" s="31"/>
      <c r="K15382" s="31"/>
      <c r="L15382" s="31"/>
      <c r="M15382" s="31"/>
      <c r="N15382" s="31"/>
      <c r="O15382" s="31"/>
      <c r="P15382" s="31"/>
      <c r="Q15382" s="31"/>
      <c r="R15382" s="31"/>
      <c r="S15382" s="31"/>
      <c r="T15382" s="31"/>
      <c r="U15382" s="31"/>
      <c r="V15382" s="31"/>
      <c r="W15382" s="31"/>
      <c r="X15382" s="31"/>
      <c r="Y15382" s="31"/>
      <c r="Z15382" s="31"/>
      <c r="AA15382" s="31"/>
      <c r="AB15382" s="31"/>
      <c r="AC15382" s="31"/>
      <c r="AD15382" s="31"/>
      <c r="AE15382" s="31"/>
      <c r="AF15382" s="31"/>
      <c r="AG15382" s="31"/>
      <c r="AH15382" s="31"/>
      <c r="AI15382" s="31"/>
      <c r="AJ15382" s="31"/>
      <c r="AK15382" s="31"/>
      <c r="AL15382" s="31"/>
      <c r="AO15382" s="376"/>
    </row>
    <row r="15383" spans="1:41" x14ac:dyDescent="0.25">
      <c r="A15383" s="44" t="s">
        <v>14000</v>
      </c>
      <c r="B15383" s="44" t="s">
        <v>4163</v>
      </c>
      <c r="C15383" s="45" t="s">
        <v>4226</v>
      </c>
      <c r="D15383" s="45" t="s">
        <v>11204</v>
      </c>
      <c r="E15383" s="45" t="s">
        <v>2538</v>
      </c>
      <c r="F15383" s="93"/>
      <c r="G15383" s="93"/>
      <c r="H15383" s="93"/>
      <c r="I15383" s="99"/>
      <c r="J15383" s="99"/>
      <c r="K15383" s="99"/>
      <c r="L15383" s="99"/>
      <c r="M15383" s="99"/>
      <c r="N15383" s="99"/>
      <c r="O15383" s="99"/>
      <c r="P15383" s="99"/>
      <c r="Q15383" s="99"/>
      <c r="R15383" s="99"/>
      <c r="S15383" s="99"/>
      <c r="T15383" s="99"/>
      <c r="U15383" s="99"/>
      <c r="V15383" s="99"/>
      <c r="W15383" s="99"/>
      <c r="X15383" s="99"/>
      <c r="Y15383" s="99"/>
      <c r="Z15383" s="99"/>
      <c r="AA15383" s="99"/>
      <c r="AB15383" s="99"/>
      <c r="AC15383" s="99"/>
      <c r="AD15383" s="99"/>
      <c r="AE15383" s="99"/>
      <c r="AF15383" s="99"/>
      <c r="AG15383" s="99"/>
      <c r="AH15383" s="31"/>
      <c r="AI15383" s="31"/>
      <c r="AJ15383" s="31"/>
      <c r="AK15383" s="31"/>
      <c r="AL15383" s="31"/>
      <c r="AO15383" s="376"/>
    </row>
    <row r="15384" spans="1:41" x14ac:dyDescent="0.25">
      <c r="A15384" s="44" t="s">
        <v>14000</v>
      </c>
      <c r="B15384" s="44" t="s">
        <v>4163</v>
      </c>
      <c r="C15384" s="45" t="s">
        <v>4226</v>
      </c>
      <c r="D15384" s="93" t="s">
        <v>17443</v>
      </c>
      <c r="E15384" s="45" t="s">
        <v>2538</v>
      </c>
      <c r="F15384" s="93"/>
      <c r="G15384" s="93"/>
      <c r="H15384" s="93"/>
      <c r="I15384" s="99"/>
      <c r="J15384" s="99"/>
      <c r="K15384" s="99"/>
      <c r="L15384" s="99"/>
      <c r="M15384" s="99"/>
      <c r="N15384" s="99"/>
      <c r="O15384" s="99"/>
      <c r="P15384" s="99"/>
      <c r="Q15384" s="99"/>
      <c r="R15384" s="99"/>
      <c r="S15384" s="99"/>
      <c r="T15384" s="99"/>
      <c r="U15384" s="99"/>
      <c r="V15384" s="99"/>
      <c r="W15384" s="99"/>
      <c r="X15384" s="99"/>
      <c r="Y15384" s="99"/>
      <c r="Z15384" s="99"/>
      <c r="AA15384" s="99"/>
      <c r="AB15384" s="99"/>
      <c r="AC15384" s="99"/>
      <c r="AD15384" s="99"/>
      <c r="AE15384" s="99"/>
      <c r="AF15384" s="99"/>
      <c r="AG15384" s="99"/>
      <c r="AH15384" s="31"/>
      <c r="AI15384" s="31"/>
      <c r="AJ15384" s="31"/>
      <c r="AK15384" s="31"/>
      <c r="AL15384" s="31"/>
      <c r="AO15384" s="376"/>
    </row>
    <row r="15385" spans="1:41" x14ac:dyDescent="0.25">
      <c r="A15385" s="44" t="s">
        <v>20417</v>
      </c>
      <c r="B15385" s="44" t="s">
        <v>20327</v>
      </c>
      <c r="C15385" s="45" t="s">
        <v>20418</v>
      </c>
      <c r="D15385" s="46" t="s">
        <v>21328</v>
      </c>
      <c r="E15385" s="46">
        <v>46554</v>
      </c>
      <c r="AO15385" s="376"/>
    </row>
    <row r="15386" spans="1:41" x14ac:dyDescent="0.3">
      <c r="A15386" s="333" t="s">
        <v>19037</v>
      </c>
      <c r="B15386" s="333" t="s">
        <v>1170</v>
      </c>
      <c r="C15386" s="125" t="s">
        <v>19097</v>
      </c>
      <c r="D15386" s="32" t="s">
        <v>20309</v>
      </c>
      <c r="E15386" s="125" t="s">
        <v>9249</v>
      </c>
      <c r="F15386" s="125" t="s">
        <v>1189</v>
      </c>
      <c r="G15386" s="125" t="s">
        <v>1190</v>
      </c>
      <c r="AO15386" s="376"/>
    </row>
    <row r="15387" spans="1:41" x14ac:dyDescent="0.25">
      <c r="A15387" s="92" t="s">
        <v>10203</v>
      </c>
      <c r="B15387" s="92" t="s">
        <v>10212</v>
      </c>
      <c r="C15387" s="93" t="s">
        <v>10213</v>
      </c>
      <c r="D15387" s="93" t="s">
        <v>1201</v>
      </c>
      <c r="E15387" s="94">
        <v>47012</v>
      </c>
      <c r="F15387" s="93"/>
      <c r="G15387" s="93"/>
      <c r="H15387" s="93" t="s">
        <v>1189</v>
      </c>
      <c r="I15387" s="99"/>
      <c r="J15387" s="99"/>
      <c r="K15387" s="99"/>
      <c r="L15387" s="44"/>
      <c r="M15387" s="44"/>
      <c r="N15387" s="99"/>
      <c r="O15387" s="99"/>
      <c r="P15387" s="99"/>
      <c r="Q15387" s="99"/>
      <c r="R15387" s="99"/>
      <c r="S15387" s="99"/>
      <c r="T15387" s="99"/>
      <c r="U15387" s="99"/>
      <c r="V15387" s="99"/>
      <c r="W15387" s="99"/>
      <c r="X15387" s="99"/>
      <c r="Y15387" s="99"/>
      <c r="Z15387" s="99"/>
      <c r="AA15387" s="99"/>
      <c r="AB15387" s="99"/>
      <c r="AC15387" s="99"/>
      <c r="AD15387" s="99"/>
      <c r="AE15387" s="99"/>
      <c r="AF15387" s="99"/>
      <c r="AG15387" s="99"/>
      <c r="AH15387" s="31"/>
      <c r="AI15387" s="31"/>
      <c r="AJ15387" s="31"/>
      <c r="AK15387" s="31"/>
      <c r="AL15387" s="31"/>
      <c r="AO15387" s="376"/>
    </row>
    <row r="15388" spans="1:41" x14ac:dyDescent="0.25">
      <c r="A15388" s="99" t="s">
        <v>11230</v>
      </c>
      <c r="B15388" s="92" t="s">
        <v>11233</v>
      </c>
      <c r="C15388" s="93" t="s">
        <v>11232</v>
      </c>
      <c r="D15388" s="93" t="s">
        <v>1201</v>
      </c>
      <c r="E15388" s="94">
        <v>46682</v>
      </c>
      <c r="F15388" s="93"/>
      <c r="G15388" s="93"/>
      <c r="H15388" s="93"/>
      <c r="I15388" s="99"/>
      <c r="J15388" s="99"/>
      <c r="K15388" s="99"/>
      <c r="L15388" s="44"/>
      <c r="M15388" s="44"/>
      <c r="N15388" s="99"/>
      <c r="O15388" s="99"/>
      <c r="P15388" s="99"/>
      <c r="Q15388" s="99"/>
      <c r="R15388" s="99"/>
      <c r="S15388" s="99"/>
      <c r="T15388" s="99"/>
      <c r="U15388" s="99"/>
      <c r="V15388" s="99"/>
      <c r="W15388" s="99"/>
      <c r="X15388" s="99"/>
      <c r="Y15388" s="99"/>
      <c r="Z15388" s="99"/>
      <c r="AA15388" s="99"/>
      <c r="AB15388" s="99"/>
      <c r="AC15388" s="99"/>
      <c r="AD15388" s="99"/>
      <c r="AE15388" s="99"/>
      <c r="AF15388" s="99"/>
      <c r="AG15388" s="99"/>
      <c r="AH15388" s="31"/>
      <c r="AI15388" s="31"/>
      <c r="AJ15388" s="31"/>
      <c r="AK15388" s="31"/>
      <c r="AL15388" s="31"/>
      <c r="AO15388" s="376"/>
    </row>
    <row r="15389" spans="1:41" x14ac:dyDescent="0.25">
      <c r="A15389" s="44" t="s">
        <v>15939</v>
      </c>
      <c r="B15389" s="44" t="s">
        <v>3841</v>
      </c>
      <c r="C15389" s="45">
        <v>24060401</v>
      </c>
      <c r="D15389" s="45" t="s">
        <v>11363</v>
      </c>
      <c r="E15389" s="45" t="s">
        <v>4962</v>
      </c>
      <c r="AO15389" s="376"/>
    </row>
    <row r="15390" spans="1:41" x14ac:dyDescent="0.25">
      <c r="A15390" s="44" t="s">
        <v>15939</v>
      </c>
      <c r="B15390" s="44" t="s">
        <v>926</v>
      </c>
      <c r="C15390" s="45">
        <v>24060402</v>
      </c>
      <c r="D15390" s="45" t="s">
        <v>11363</v>
      </c>
      <c r="E15390" s="45" t="s">
        <v>4962</v>
      </c>
      <c r="AO15390" s="376"/>
    </row>
    <row r="15391" spans="1:41" x14ac:dyDescent="0.25">
      <c r="A15391" s="44" t="s">
        <v>20415</v>
      </c>
      <c r="B15391" s="44" t="s">
        <v>20314</v>
      </c>
      <c r="C15391" s="45" t="s">
        <v>20416</v>
      </c>
      <c r="D15391" s="46" t="s">
        <v>21328</v>
      </c>
      <c r="E15391" s="46">
        <v>46526</v>
      </c>
      <c r="AO15391" s="376"/>
    </row>
    <row r="15392" spans="1:41" x14ac:dyDescent="0.25">
      <c r="A15392" s="44" t="s">
        <v>18280</v>
      </c>
      <c r="B15392" s="44" t="s">
        <v>5321</v>
      </c>
      <c r="C15392" s="45">
        <v>26010401</v>
      </c>
      <c r="D15392" s="45" t="s">
        <v>11363</v>
      </c>
      <c r="E15392" s="45" t="s">
        <v>17459</v>
      </c>
      <c r="AO15392" s="376"/>
    </row>
    <row r="15393" spans="1:41" x14ac:dyDescent="0.25">
      <c r="A15393" s="44" t="s">
        <v>18280</v>
      </c>
      <c r="B15393" s="44" t="s">
        <v>3176</v>
      </c>
      <c r="C15393" s="45">
        <v>26010402</v>
      </c>
      <c r="D15393" s="45" t="s">
        <v>11363</v>
      </c>
      <c r="E15393" s="45" t="s">
        <v>17459</v>
      </c>
      <c r="AO15393" s="376"/>
    </row>
    <row r="15394" spans="1:41" x14ac:dyDescent="0.25">
      <c r="A15394" s="44" t="s">
        <v>6808</v>
      </c>
      <c r="B15394" s="44" t="s">
        <v>21365</v>
      </c>
      <c r="C15394" s="45" t="s">
        <v>8133</v>
      </c>
      <c r="D15394" s="45" t="s">
        <v>21447</v>
      </c>
      <c r="E15394" s="46">
        <v>46752</v>
      </c>
      <c r="AO15394" s="376"/>
    </row>
    <row r="15395" spans="1:41" x14ac:dyDescent="0.25">
      <c r="A15395" s="44" t="s">
        <v>10708</v>
      </c>
      <c r="B15395" s="44" t="s">
        <v>9248</v>
      </c>
      <c r="C15395" s="45">
        <v>240101</v>
      </c>
      <c r="D15395" s="45" t="s">
        <v>11363</v>
      </c>
      <c r="E15395" s="45" t="s">
        <v>9249</v>
      </c>
      <c r="AO15395" s="376"/>
    </row>
    <row r="15396" spans="1:41" x14ac:dyDescent="0.3">
      <c r="A15396" s="333" t="s">
        <v>11093</v>
      </c>
      <c r="B15396" s="333" t="s">
        <v>1160</v>
      </c>
      <c r="C15396" s="125" t="s">
        <v>10947</v>
      </c>
      <c r="D15396" s="32" t="s">
        <v>20309</v>
      </c>
      <c r="E15396" s="125" t="s">
        <v>7420</v>
      </c>
      <c r="F15396" s="125" t="s">
        <v>1190</v>
      </c>
      <c r="G15396" s="125" t="s">
        <v>1190</v>
      </c>
      <c r="AO15396" s="376"/>
    </row>
    <row r="15397" spans="1:41" x14ac:dyDescent="0.25">
      <c r="A15397" s="44" t="s">
        <v>10709</v>
      </c>
      <c r="B15397" s="44" t="s">
        <v>3475</v>
      </c>
      <c r="C15397" s="45">
        <v>230301</v>
      </c>
      <c r="D15397" s="45" t="s">
        <v>11363</v>
      </c>
      <c r="E15397" s="45" t="s">
        <v>5265</v>
      </c>
      <c r="AO15397" s="376"/>
    </row>
    <row r="15398" spans="1:41" x14ac:dyDescent="0.25">
      <c r="A15398" s="44" t="s">
        <v>10709</v>
      </c>
      <c r="B15398" s="44" t="s">
        <v>928</v>
      </c>
      <c r="C15398" s="45">
        <v>231104</v>
      </c>
      <c r="D15398" s="45" t="s">
        <v>11363</v>
      </c>
      <c r="E15398" s="45" t="s">
        <v>8334</v>
      </c>
      <c r="AO15398" s="376"/>
    </row>
    <row r="15399" spans="1:41" x14ac:dyDescent="0.25">
      <c r="A15399" s="44" t="s">
        <v>10709</v>
      </c>
      <c r="B15399" s="44" t="s">
        <v>9234</v>
      </c>
      <c r="C15399" s="45">
        <v>240103</v>
      </c>
      <c r="D15399" s="45" t="s">
        <v>11363</v>
      </c>
      <c r="E15399" s="45" t="s">
        <v>5139</v>
      </c>
      <c r="AO15399" s="376"/>
    </row>
    <row r="15400" spans="1:41" x14ac:dyDescent="0.25">
      <c r="A15400" s="44" t="s">
        <v>10709</v>
      </c>
      <c r="B15400" s="44" t="s">
        <v>9248</v>
      </c>
      <c r="C15400" s="45">
        <v>240101</v>
      </c>
      <c r="D15400" s="45" t="s">
        <v>11363</v>
      </c>
      <c r="E15400" s="45" t="s">
        <v>9249</v>
      </c>
      <c r="AO15400" s="376"/>
    </row>
    <row r="15401" spans="1:41" x14ac:dyDescent="0.25">
      <c r="A15401" s="44" t="s">
        <v>18281</v>
      </c>
      <c r="B15401" s="44" t="s">
        <v>3176</v>
      </c>
      <c r="C15401" s="45">
        <v>26010402</v>
      </c>
      <c r="D15401" s="45" t="s">
        <v>11363</v>
      </c>
      <c r="E15401" s="45" t="s">
        <v>17459</v>
      </c>
      <c r="AO15401" s="376"/>
    </row>
    <row r="15402" spans="1:41" x14ac:dyDescent="0.25">
      <c r="A15402" s="44" t="s">
        <v>12745</v>
      </c>
      <c r="B15402" s="44" t="s">
        <v>3176</v>
      </c>
      <c r="C15402" s="45">
        <v>23010402</v>
      </c>
      <c r="D15402" s="45" t="s">
        <v>11363</v>
      </c>
      <c r="E15402" s="45" t="s">
        <v>5322</v>
      </c>
      <c r="AO15402" s="376"/>
    </row>
    <row r="15403" spans="1:41" x14ac:dyDescent="0.25">
      <c r="A15403" s="44" t="s">
        <v>8296</v>
      </c>
      <c r="B15403" s="44" t="s">
        <v>8294</v>
      </c>
      <c r="C15403" s="45" t="s">
        <v>8297</v>
      </c>
      <c r="D15403" s="45" t="s">
        <v>11204</v>
      </c>
      <c r="E15403" s="45" t="s">
        <v>4151</v>
      </c>
      <c r="F15403" s="93"/>
      <c r="G15403" s="93"/>
      <c r="H15403" s="93"/>
      <c r="I15403" s="99"/>
      <c r="J15403" s="99"/>
      <c r="K15403" s="99"/>
      <c r="L15403" s="99"/>
      <c r="M15403" s="99"/>
      <c r="N15403" s="99"/>
      <c r="O15403" s="99"/>
      <c r="P15403" s="99"/>
      <c r="Q15403" s="99"/>
      <c r="R15403" s="99"/>
      <c r="S15403" s="99"/>
      <c r="T15403" s="99"/>
      <c r="U15403" s="99"/>
      <c r="V15403" s="99"/>
      <c r="W15403" s="99"/>
      <c r="X15403" s="99"/>
      <c r="Y15403" s="99"/>
      <c r="Z15403" s="99"/>
      <c r="AA15403" s="99"/>
      <c r="AB15403" s="99"/>
      <c r="AC15403" s="99"/>
      <c r="AD15403" s="99"/>
      <c r="AE15403" s="99"/>
      <c r="AF15403" s="99"/>
      <c r="AG15403" s="99"/>
      <c r="AH15403" s="31"/>
      <c r="AI15403" s="31"/>
      <c r="AJ15403" s="31"/>
      <c r="AK15403" s="31"/>
      <c r="AL15403" s="31"/>
      <c r="AO15403" s="376"/>
    </row>
    <row r="15404" spans="1:41" x14ac:dyDescent="0.25">
      <c r="A15404" s="44" t="s">
        <v>8296</v>
      </c>
      <c r="B15404" s="44" t="s">
        <v>8294</v>
      </c>
      <c r="C15404" s="45" t="s">
        <v>8297</v>
      </c>
      <c r="D15404" s="93" t="s">
        <v>17443</v>
      </c>
      <c r="E15404" s="45" t="s">
        <v>4151</v>
      </c>
      <c r="F15404" s="93"/>
      <c r="G15404" s="93"/>
      <c r="H15404" s="93"/>
      <c r="I15404" s="99"/>
      <c r="J15404" s="99"/>
      <c r="K15404" s="99"/>
      <c r="L15404" s="99"/>
      <c r="M15404" s="99"/>
      <c r="N15404" s="99"/>
      <c r="O15404" s="99"/>
      <c r="P15404" s="99"/>
      <c r="Q15404" s="99"/>
      <c r="R15404" s="99"/>
      <c r="S15404" s="99"/>
      <c r="T15404" s="99"/>
      <c r="U15404" s="99"/>
      <c r="V15404" s="99"/>
      <c r="W15404" s="99"/>
      <c r="X15404" s="99"/>
      <c r="Y15404" s="99"/>
      <c r="Z15404" s="99"/>
      <c r="AA15404" s="99"/>
      <c r="AB15404" s="99"/>
      <c r="AC15404" s="99"/>
      <c r="AD15404" s="99"/>
      <c r="AE15404" s="99"/>
      <c r="AF15404" s="99"/>
      <c r="AG15404" s="99"/>
      <c r="AH15404" s="31"/>
      <c r="AI15404" s="31"/>
      <c r="AJ15404" s="31"/>
      <c r="AK15404" s="31"/>
      <c r="AL15404" s="31"/>
      <c r="AO15404" s="376"/>
    </row>
    <row r="15405" spans="1:41" x14ac:dyDescent="0.25">
      <c r="A15405" s="44" t="s">
        <v>8296</v>
      </c>
      <c r="B15405" s="44" t="s">
        <v>8294</v>
      </c>
      <c r="C15405" s="45" t="s">
        <v>8297</v>
      </c>
      <c r="D15405" s="45" t="s">
        <v>9895</v>
      </c>
      <c r="E15405" s="45" t="s">
        <v>4151</v>
      </c>
      <c r="F15405" s="93"/>
      <c r="G15405" s="93"/>
      <c r="H15405" s="93"/>
      <c r="I15405" s="99"/>
      <c r="J15405" s="99"/>
      <c r="K15405" s="99"/>
      <c r="L15405" s="44"/>
      <c r="M15405" s="44"/>
      <c r="N15405" s="99"/>
      <c r="O15405" s="99"/>
      <c r="P15405" s="99"/>
      <c r="Q15405" s="99"/>
      <c r="R15405" s="99"/>
      <c r="S15405" s="99"/>
      <c r="T15405" s="99"/>
      <c r="U15405" s="99"/>
      <c r="V15405" s="99"/>
      <c r="W15405" s="99"/>
      <c r="X15405" s="99"/>
      <c r="Y15405" s="99"/>
      <c r="Z15405" s="99"/>
      <c r="AA15405" s="99"/>
      <c r="AB15405" s="99"/>
      <c r="AC15405" s="99"/>
      <c r="AD15405" s="99"/>
      <c r="AE15405" s="99"/>
      <c r="AF15405" s="99"/>
      <c r="AG15405" s="99"/>
      <c r="AH15405" s="31"/>
      <c r="AI15405" s="31"/>
      <c r="AJ15405" s="31"/>
      <c r="AK15405" s="31"/>
      <c r="AL15405" s="31"/>
      <c r="AO15405" s="376"/>
    </row>
    <row r="15406" spans="1:41" x14ac:dyDescent="0.25">
      <c r="A15406" s="44" t="s">
        <v>7909</v>
      </c>
      <c r="B15406" s="44" t="s">
        <v>7824</v>
      </c>
      <c r="C15406" s="45">
        <v>230804</v>
      </c>
      <c r="D15406" s="45" t="s">
        <v>11363</v>
      </c>
      <c r="E15406" s="45" t="s">
        <v>4151</v>
      </c>
      <c r="AO15406" s="376"/>
    </row>
    <row r="15407" spans="1:41" x14ac:dyDescent="0.25">
      <c r="A15407" s="44" t="s">
        <v>18282</v>
      </c>
      <c r="B15407" s="44" t="s">
        <v>5176</v>
      </c>
      <c r="C15407" s="45">
        <v>250603</v>
      </c>
      <c r="D15407" s="45" t="s">
        <v>11363</v>
      </c>
      <c r="E15407" s="45" t="s">
        <v>7770</v>
      </c>
      <c r="AO15407" s="376"/>
    </row>
    <row r="15408" spans="1:41" x14ac:dyDescent="0.25">
      <c r="A15408" s="44" t="s">
        <v>18271</v>
      </c>
      <c r="B15408" s="44" t="s">
        <v>17468</v>
      </c>
      <c r="C15408" s="45">
        <v>23110101</v>
      </c>
      <c r="D15408" s="45" t="s">
        <v>11363</v>
      </c>
      <c r="E15408" s="45" t="s">
        <v>8334</v>
      </c>
      <c r="AO15408" s="376"/>
    </row>
    <row r="15409" spans="1:41" x14ac:dyDescent="0.25">
      <c r="A15409" s="44" t="s">
        <v>18271</v>
      </c>
      <c r="B15409" s="44" t="s">
        <v>199</v>
      </c>
      <c r="C15409" s="45">
        <v>241001</v>
      </c>
      <c r="D15409" s="45" t="s">
        <v>11363</v>
      </c>
      <c r="E15409" s="45" t="s">
        <v>5332</v>
      </c>
      <c r="AO15409" s="376"/>
    </row>
    <row r="15410" spans="1:41" x14ac:dyDescent="0.25">
      <c r="A15410" s="44" t="s">
        <v>18271</v>
      </c>
      <c r="B15410" s="44" t="s">
        <v>17465</v>
      </c>
      <c r="C15410" s="45">
        <v>26020101</v>
      </c>
      <c r="D15410" s="45" t="s">
        <v>11363</v>
      </c>
      <c r="E15410" s="45" t="s">
        <v>9238</v>
      </c>
      <c r="AO15410" s="376"/>
    </row>
    <row r="15411" spans="1:41" x14ac:dyDescent="0.3">
      <c r="A15411" s="333" t="s">
        <v>4798</v>
      </c>
      <c r="B15411" s="333" t="s">
        <v>4815</v>
      </c>
      <c r="C15411" s="125" t="s">
        <v>15581</v>
      </c>
      <c r="D15411" s="32" t="s">
        <v>20309</v>
      </c>
      <c r="E15411" s="125" t="s">
        <v>9839</v>
      </c>
      <c r="F15411" s="125" t="s">
        <v>1189</v>
      </c>
      <c r="G15411" s="125" t="s">
        <v>1190</v>
      </c>
      <c r="AO15411" s="376"/>
    </row>
    <row r="15412" spans="1:41" x14ac:dyDescent="0.25">
      <c r="A15412" s="44" t="s">
        <v>18283</v>
      </c>
      <c r="B15412" s="44" t="s">
        <v>7824</v>
      </c>
      <c r="C15412" s="45">
        <v>230804</v>
      </c>
      <c r="D15412" s="45" t="s">
        <v>11363</v>
      </c>
      <c r="E15412" s="45" t="s">
        <v>4151</v>
      </c>
      <c r="AO15412" s="376"/>
    </row>
    <row r="15413" spans="1:41" x14ac:dyDescent="0.25">
      <c r="A15413" s="44" t="s">
        <v>18283</v>
      </c>
      <c r="B15413" s="44" t="s">
        <v>5147</v>
      </c>
      <c r="C15413" s="45">
        <v>251003</v>
      </c>
      <c r="D15413" s="45" t="s">
        <v>11363</v>
      </c>
      <c r="E15413" s="45" t="s">
        <v>11146</v>
      </c>
      <c r="AO15413" s="376"/>
    </row>
    <row r="15414" spans="1:41" x14ac:dyDescent="0.25">
      <c r="A15414" s="44" t="s">
        <v>18284</v>
      </c>
      <c r="B15414" s="44" t="s">
        <v>5321</v>
      </c>
      <c r="C15414" s="45">
        <v>26010401</v>
      </c>
      <c r="D15414" s="45" t="s">
        <v>11363</v>
      </c>
      <c r="E15414" s="45" t="s">
        <v>17459</v>
      </c>
      <c r="AO15414" s="376"/>
    </row>
    <row r="15415" spans="1:41" x14ac:dyDescent="0.25">
      <c r="A15415" s="44" t="s">
        <v>18284</v>
      </c>
      <c r="B15415" s="44" t="s">
        <v>3176</v>
      </c>
      <c r="C15415" s="45">
        <v>26010402</v>
      </c>
      <c r="D15415" s="45" t="s">
        <v>11363</v>
      </c>
      <c r="E15415" s="45" t="s">
        <v>17459</v>
      </c>
      <c r="AO15415" s="376"/>
    </row>
    <row r="15416" spans="1:41" x14ac:dyDescent="0.25">
      <c r="A15416" s="44" t="s">
        <v>18284</v>
      </c>
      <c r="B15416" s="44" t="s">
        <v>9248</v>
      </c>
      <c r="C15416" s="45">
        <v>260105</v>
      </c>
      <c r="D15416" s="45" t="s">
        <v>11363</v>
      </c>
      <c r="E15416" s="45" t="s">
        <v>17625</v>
      </c>
      <c r="AO15416" s="376"/>
    </row>
    <row r="15417" spans="1:41" x14ac:dyDescent="0.3">
      <c r="A15417" s="333" t="s">
        <v>7327</v>
      </c>
      <c r="B15417" s="333" t="s">
        <v>2301</v>
      </c>
      <c r="C15417" s="125" t="s">
        <v>18816</v>
      </c>
      <c r="D15417" s="32" t="s">
        <v>20309</v>
      </c>
      <c r="E15417" s="125" t="s">
        <v>8292</v>
      </c>
      <c r="F15417" s="125" t="s">
        <v>1189</v>
      </c>
      <c r="G15417" s="125" t="s">
        <v>1190</v>
      </c>
      <c r="AO15417" s="376"/>
    </row>
    <row r="15418" spans="1:41" x14ac:dyDescent="0.25">
      <c r="A15418" s="44" t="s">
        <v>7327</v>
      </c>
      <c r="B15418" s="44" t="s">
        <v>7139</v>
      </c>
      <c r="C15418" s="45" t="s">
        <v>7328</v>
      </c>
      <c r="D15418" s="46" t="s">
        <v>21328</v>
      </c>
      <c r="E15418" s="46">
        <v>46579</v>
      </c>
      <c r="AO15418" s="376"/>
    </row>
    <row r="15419" spans="1:41" x14ac:dyDescent="0.25">
      <c r="A15419" s="44" t="s">
        <v>7327</v>
      </c>
      <c r="B15419" s="44" t="s">
        <v>7139</v>
      </c>
      <c r="C15419" s="45" t="s">
        <v>7328</v>
      </c>
      <c r="D15419" s="46" t="s">
        <v>21328</v>
      </c>
      <c r="E15419" s="46">
        <v>46579</v>
      </c>
      <c r="AO15419" s="376"/>
    </row>
    <row r="15420" spans="1:41" x14ac:dyDescent="0.25">
      <c r="A15420" s="44" t="s">
        <v>7327</v>
      </c>
      <c r="B15420" s="44" t="s">
        <v>7139</v>
      </c>
      <c r="C15420" s="45" t="s">
        <v>7328</v>
      </c>
      <c r="D15420" s="46" t="s">
        <v>21328</v>
      </c>
      <c r="E15420" s="46">
        <v>46579</v>
      </c>
      <c r="AO15420" s="376"/>
    </row>
    <row r="15421" spans="1:41" x14ac:dyDescent="0.25">
      <c r="A15421" s="44" t="s">
        <v>7327</v>
      </c>
      <c r="B15421" s="44" t="s">
        <v>7139</v>
      </c>
      <c r="C15421" s="45" t="s">
        <v>7328</v>
      </c>
      <c r="D15421" s="46" t="s">
        <v>21328</v>
      </c>
      <c r="E15421" s="46">
        <v>46579</v>
      </c>
      <c r="AO15421" s="376"/>
    </row>
    <row r="15422" spans="1:41" x14ac:dyDescent="0.25">
      <c r="A15422" s="44" t="s">
        <v>7327</v>
      </c>
      <c r="B15422" s="44" t="s">
        <v>3910</v>
      </c>
      <c r="C15422" s="45" t="s">
        <v>14587</v>
      </c>
      <c r="D15422" s="46" t="s">
        <v>21328</v>
      </c>
      <c r="E15422" s="46">
        <v>46583</v>
      </c>
      <c r="AO15422" s="376"/>
    </row>
    <row r="15423" spans="1:41" x14ac:dyDescent="0.25">
      <c r="A15423" s="44" t="s">
        <v>3891</v>
      </c>
      <c r="B15423" s="44" t="s">
        <v>12092</v>
      </c>
      <c r="C15423" s="45">
        <v>7.25</v>
      </c>
      <c r="D15423" s="45" t="s">
        <v>12549</v>
      </c>
      <c r="E15423" s="46">
        <v>47422</v>
      </c>
      <c r="F15423" s="45"/>
      <c r="G15423" s="93"/>
      <c r="H15423" s="93"/>
      <c r="I15423" s="99"/>
      <c r="J15423" s="99"/>
      <c r="K15423" s="99"/>
      <c r="L15423" s="99"/>
      <c r="M15423" s="99"/>
      <c r="N15423" s="99"/>
      <c r="O15423" s="99"/>
      <c r="P15423" s="99"/>
      <c r="Q15423" s="99"/>
      <c r="R15423" s="99"/>
      <c r="S15423" s="99"/>
      <c r="T15423" s="99"/>
      <c r="U15423" s="99"/>
      <c r="V15423" s="99"/>
      <c r="W15423" s="99"/>
      <c r="X15423" s="99"/>
      <c r="Y15423" s="99"/>
      <c r="Z15423" s="99"/>
      <c r="AA15423" s="99"/>
      <c r="AB15423" s="99"/>
      <c r="AC15423" s="99"/>
      <c r="AD15423" s="99"/>
      <c r="AE15423" s="99"/>
      <c r="AF15423" s="99"/>
      <c r="AG15423" s="99"/>
      <c r="AH15423" s="31"/>
      <c r="AI15423" s="31"/>
      <c r="AJ15423" s="31"/>
      <c r="AK15423" s="31"/>
      <c r="AL15423" s="31"/>
      <c r="AO15423" s="376"/>
    </row>
    <row r="15424" spans="1:41" x14ac:dyDescent="0.25">
      <c r="A15424" s="44" t="s">
        <v>16828</v>
      </c>
      <c r="B15424" s="44" t="s">
        <v>20980</v>
      </c>
      <c r="C15424" s="45" t="s">
        <v>17083</v>
      </c>
      <c r="D15424" s="367" t="s">
        <v>3696</v>
      </c>
      <c r="E15424" s="328">
        <f>DATE(2029,9,26)</f>
        <v>47387</v>
      </c>
      <c r="F15424" s="32"/>
      <c r="G15424" s="32"/>
      <c r="H15424" s="32"/>
      <c r="I15424" s="31"/>
      <c r="J15424" s="31"/>
      <c r="K15424" s="31"/>
      <c r="L15424" s="31"/>
      <c r="M15424" s="31"/>
      <c r="N15424" s="31"/>
      <c r="O15424" s="31"/>
      <c r="P15424" s="31"/>
      <c r="Q15424" s="31"/>
      <c r="R15424" s="31"/>
      <c r="S15424" s="31"/>
      <c r="T15424" s="31"/>
      <c r="U15424" s="31"/>
      <c r="V15424" s="31"/>
      <c r="W15424" s="31"/>
      <c r="X15424" s="31"/>
      <c r="Y15424" s="31"/>
      <c r="Z15424" s="31"/>
      <c r="AA15424" s="31"/>
      <c r="AB15424" s="31"/>
      <c r="AC15424" s="31"/>
      <c r="AD15424" s="31"/>
      <c r="AE15424" s="31"/>
      <c r="AF15424" s="31"/>
      <c r="AG15424" s="31"/>
      <c r="AH15424" s="31"/>
      <c r="AI15424" s="31"/>
      <c r="AJ15424" s="31"/>
      <c r="AK15424" s="31"/>
      <c r="AL15424" s="31"/>
      <c r="AO15424" s="376"/>
    </row>
    <row r="15425" spans="1:41" x14ac:dyDescent="0.25">
      <c r="A15425" s="44" t="s">
        <v>9531</v>
      </c>
      <c r="B15425" s="92" t="s">
        <v>9602</v>
      </c>
      <c r="C15425" s="45" t="s">
        <v>9343</v>
      </c>
      <c r="D15425" s="93" t="s">
        <v>9601</v>
      </c>
      <c r="E15425" s="94">
        <v>46568</v>
      </c>
      <c r="F15425" s="93"/>
      <c r="G15425" s="93"/>
      <c r="H15425" s="93"/>
      <c r="I15425" s="99"/>
      <c r="J15425" s="99"/>
      <c r="K15425" s="99"/>
      <c r="L15425" s="44"/>
      <c r="M15425" s="44"/>
      <c r="N15425" s="99"/>
      <c r="O15425" s="99"/>
      <c r="P15425" s="99"/>
      <c r="Q15425" s="99"/>
      <c r="R15425" s="99"/>
      <c r="S15425" s="99"/>
      <c r="T15425" s="99"/>
      <c r="U15425" s="99"/>
      <c r="V15425" s="99"/>
      <c r="W15425" s="99"/>
      <c r="X15425" s="99"/>
      <c r="Y15425" s="99"/>
      <c r="Z15425" s="99"/>
      <c r="AA15425" s="99"/>
      <c r="AB15425" s="99"/>
      <c r="AC15425" s="99"/>
      <c r="AD15425" s="99"/>
      <c r="AE15425" s="99"/>
      <c r="AF15425" s="99"/>
      <c r="AG15425" s="99"/>
      <c r="AH15425" s="31"/>
      <c r="AI15425" s="31"/>
      <c r="AJ15425" s="31"/>
      <c r="AK15425" s="31"/>
      <c r="AL15425" s="31"/>
      <c r="AO15425" s="376"/>
    </row>
    <row r="15426" spans="1:41" x14ac:dyDescent="0.3">
      <c r="A15426" s="333" t="s">
        <v>11094</v>
      </c>
      <c r="B15426" s="333" t="s">
        <v>1154</v>
      </c>
      <c r="C15426" s="125" t="s">
        <v>10117</v>
      </c>
      <c r="D15426" s="32" t="s">
        <v>20309</v>
      </c>
      <c r="E15426" s="125" t="s">
        <v>5139</v>
      </c>
      <c r="F15426" s="125" t="s">
        <v>1190</v>
      </c>
      <c r="G15426" s="125" t="s">
        <v>1189</v>
      </c>
      <c r="AO15426" s="376"/>
    </row>
    <row r="15427" spans="1:41" x14ac:dyDescent="0.25">
      <c r="A15427" s="44" t="s">
        <v>14588</v>
      </c>
      <c r="B15427" s="44" t="s">
        <v>3910</v>
      </c>
      <c r="C15427" s="45" t="s">
        <v>14589</v>
      </c>
      <c r="D15427" s="46" t="s">
        <v>21328</v>
      </c>
      <c r="E15427" s="46">
        <v>46583</v>
      </c>
      <c r="AO15427" s="376"/>
    </row>
    <row r="15428" spans="1:41" x14ac:dyDescent="0.25">
      <c r="A15428" s="44" t="s">
        <v>7910</v>
      </c>
      <c r="B15428" s="44" t="s">
        <v>5134</v>
      </c>
      <c r="C15428" s="45">
        <v>230807</v>
      </c>
      <c r="D15428" s="45" t="s">
        <v>11363</v>
      </c>
      <c r="E15428" s="45" t="s">
        <v>8282</v>
      </c>
      <c r="AO15428" s="376"/>
    </row>
    <row r="15429" spans="1:41" x14ac:dyDescent="0.25">
      <c r="A15429" s="44" t="s">
        <v>18285</v>
      </c>
      <c r="B15429" s="44" t="s">
        <v>6609</v>
      </c>
      <c r="C15429" s="45">
        <v>26020102</v>
      </c>
      <c r="D15429" s="45" t="s">
        <v>11363</v>
      </c>
      <c r="E15429" s="45" t="s">
        <v>9238</v>
      </c>
      <c r="AO15429" s="376"/>
    </row>
    <row r="15430" spans="1:41" x14ac:dyDescent="0.25">
      <c r="A15430" s="44" t="s">
        <v>18285</v>
      </c>
      <c r="B15430" s="44" t="s">
        <v>3176</v>
      </c>
      <c r="C15430" s="45">
        <v>26010402</v>
      </c>
      <c r="D15430" s="45" t="s">
        <v>11363</v>
      </c>
      <c r="E15430" s="45" t="s">
        <v>17459</v>
      </c>
      <c r="AO15430" s="376"/>
    </row>
    <row r="15431" spans="1:41" x14ac:dyDescent="0.25">
      <c r="A15431" s="44" t="s">
        <v>21872</v>
      </c>
      <c r="B15431" s="44" t="s">
        <v>9248</v>
      </c>
      <c r="C15431" s="45">
        <v>260105</v>
      </c>
      <c r="D15431" s="45" t="s">
        <v>11363</v>
      </c>
      <c r="E15431" s="45" t="s">
        <v>17625</v>
      </c>
      <c r="AO15431" s="376"/>
    </row>
    <row r="15432" spans="1:41" x14ac:dyDescent="0.25">
      <c r="A15432" s="44" t="s">
        <v>21873</v>
      </c>
      <c r="B15432" s="44" t="s">
        <v>936</v>
      </c>
      <c r="C15432" s="45">
        <v>260703</v>
      </c>
      <c r="D15432" s="45" t="s">
        <v>11363</v>
      </c>
      <c r="E15432" s="45" t="s">
        <v>11150</v>
      </c>
      <c r="AO15432" s="376"/>
    </row>
    <row r="15433" spans="1:41" x14ac:dyDescent="0.25">
      <c r="A15433" s="44" t="s">
        <v>8949</v>
      </c>
      <c r="B15433" s="44" t="s">
        <v>14819</v>
      </c>
      <c r="C15433" s="45" t="s">
        <v>9185</v>
      </c>
      <c r="D15433" s="367" t="s">
        <v>3696</v>
      </c>
      <c r="E15433" s="328">
        <f>DATE(2027,7,19)</f>
        <v>46587</v>
      </c>
      <c r="F15433" s="32"/>
      <c r="G15433" s="32"/>
      <c r="H15433" s="32"/>
      <c r="I15433" s="31"/>
      <c r="J15433" s="31"/>
      <c r="K15433" s="31"/>
      <c r="L15433" s="31"/>
      <c r="M15433" s="31"/>
      <c r="N15433" s="31"/>
      <c r="O15433" s="31"/>
      <c r="P15433" s="31"/>
      <c r="Q15433" s="31"/>
      <c r="R15433" s="31"/>
      <c r="S15433" s="31"/>
      <c r="T15433" s="31"/>
      <c r="U15433" s="31"/>
      <c r="V15433" s="31"/>
      <c r="W15433" s="31"/>
      <c r="X15433" s="31"/>
      <c r="Y15433" s="31"/>
      <c r="Z15433" s="31"/>
      <c r="AA15433" s="31"/>
      <c r="AB15433" s="31"/>
      <c r="AC15433" s="31"/>
      <c r="AD15433" s="31"/>
      <c r="AE15433" s="31"/>
      <c r="AF15433" s="31"/>
      <c r="AG15433" s="31"/>
      <c r="AH15433" s="31"/>
      <c r="AI15433" s="31"/>
      <c r="AJ15433" s="31"/>
      <c r="AK15433" s="31"/>
      <c r="AL15433" s="31"/>
      <c r="AO15433" s="376"/>
    </row>
    <row r="15434" spans="1:41" x14ac:dyDescent="0.3">
      <c r="A15434" s="333" t="s">
        <v>18740</v>
      </c>
      <c r="B15434" s="333" t="s">
        <v>2302</v>
      </c>
      <c r="C15434" s="125" t="s">
        <v>18818</v>
      </c>
      <c r="D15434" s="32" t="s">
        <v>20309</v>
      </c>
      <c r="E15434" s="125" t="s">
        <v>8292</v>
      </c>
      <c r="F15434" s="125" t="s">
        <v>1189</v>
      </c>
      <c r="G15434" s="125" t="s">
        <v>1190</v>
      </c>
      <c r="AO15434" s="376"/>
    </row>
    <row r="15435" spans="1:41" x14ac:dyDescent="0.25">
      <c r="A15435" s="91" t="s">
        <v>19247</v>
      </c>
      <c r="B15435" s="92" t="s">
        <v>19284</v>
      </c>
      <c r="C15435" s="93" t="s">
        <v>19285</v>
      </c>
      <c r="D15435" s="93" t="s">
        <v>1201</v>
      </c>
      <c r="E15435" s="94">
        <v>46582</v>
      </c>
      <c r="F15435" s="93"/>
      <c r="G15435" s="93"/>
      <c r="H15435" s="93"/>
      <c r="I15435" s="99"/>
      <c r="J15435" s="99"/>
      <c r="K15435" s="99"/>
      <c r="L15435" s="99"/>
      <c r="M15435" s="99"/>
      <c r="N15435" s="99"/>
      <c r="O15435" s="99"/>
      <c r="P15435" s="99"/>
      <c r="Q15435" s="99"/>
      <c r="R15435" s="99"/>
      <c r="S15435" s="99"/>
      <c r="T15435" s="99"/>
      <c r="U15435" s="99"/>
      <c r="V15435" s="99"/>
      <c r="W15435" s="99"/>
      <c r="X15435" s="99"/>
      <c r="Y15435" s="99"/>
      <c r="Z15435" s="99"/>
      <c r="AA15435" s="99"/>
      <c r="AB15435" s="99"/>
      <c r="AC15435" s="99"/>
      <c r="AD15435" s="99"/>
      <c r="AE15435" s="99"/>
      <c r="AF15435" s="99"/>
      <c r="AG15435" s="99"/>
      <c r="AH15435" s="31"/>
      <c r="AI15435" s="31"/>
      <c r="AJ15435" s="31"/>
      <c r="AK15435" s="31"/>
      <c r="AL15435" s="31"/>
      <c r="AO15435" s="376"/>
    </row>
    <row r="15436" spans="1:41" x14ac:dyDescent="0.25">
      <c r="A15436" s="44" t="s">
        <v>2083</v>
      </c>
      <c r="B15436" s="44" t="s">
        <v>21359</v>
      </c>
      <c r="C15436" s="45" t="s">
        <v>9701</v>
      </c>
      <c r="D15436" s="45" t="s">
        <v>21447</v>
      </c>
      <c r="E15436" s="46">
        <v>46752</v>
      </c>
      <c r="AO15436" s="376"/>
    </row>
    <row r="15437" spans="1:41" x14ac:dyDescent="0.3">
      <c r="A15437" s="333" t="s">
        <v>15553</v>
      </c>
      <c r="B15437" s="333" t="s">
        <v>15583</v>
      </c>
      <c r="C15437" s="125" t="s">
        <v>15584</v>
      </c>
      <c r="D15437" s="32" t="s">
        <v>20309</v>
      </c>
      <c r="E15437" s="125" t="s">
        <v>15591</v>
      </c>
      <c r="F15437" s="125" t="s">
        <v>1190</v>
      </c>
      <c r="G15437" s="125" t="s">
        <v>1190</v>
      </c>
      <c r="AO15437" s="376"/>
    </row>
    <row r="15438" spans="1:41" x14ac:dyDescent="0.25">
      <c r="A15438" s="44" t="s">
        <v>10710</v>
      </c>
      <c r="B15438" s="44" t="s">
        <v>9248</v>
      </c>
      <c r="C15438" s="45">
        <v>240101</v>
      </c>
      <c r="D15438" s="45" t="s">
        <v>11363</v>
      </c>
      <c r="E15438" s="45" t="s">
        <v>9249</v>
      </c>
      <c r="AO15438" s="376"/>
    </row>
    <row r="15439" spans="1:41" x14ac:dyDescent="0.25">
      <c r="A15439" s="44" t="s">
        <v>16142</v>
      </c>
      <c r="B15439" s="44" t="s">
        <v>21397</v>
      </c>
      <c r="C15439" s="45" t="s">
        <v>15289</v>
      </c>
      <c r="D15439" s="45" t="s">
        <v>21447</v>
      </c>
      <c r="E15439" s="46">
        <v>46599</v>
      </c>
      <c r="AO15439" s="376"/>
    </row>
    <row r="15440" spans="1:41" x14ac:dyDescent="0.25">
      <c r="A15440" s="44" t="s">
        <v>294</v>
      </c>
      <c r="B15440" s="44" t="s">
        <v>143</v>
      </c>
      <c r="C15440" s="45" t="s">
        <v>6727</v>
      </c>
      <c r="D15440" s="45" t="s">
        <v>11204</v>
      </c>
      <c r="E15440" s="45" t="s">
        <v>4146</v>
      </c>
      <c r="F15440" s="93"/>
      <c r="G15440" s="93"/>
      <c r="H15440" s="93"/>
      <c r="I15440" s="99"/>
      <c r="J15440" s="99"/>
      <c r="K15440" s="99"/>
      <c r="L15440" s="99"/>
      <c r="M15440" s="99"/>
      <c r="N15440" s="99"/>
      <c r="O15440" s="99"/>
      <c r="P15440" s="99"/>
      <c r="Q15440" s="99"/>
      <c r="R15440" s="99"/>
      <c r="S15440" s="99"/>
      <c r="T15440" s="99"/>
      <c r="U15440" s="99"/>
      <c r="V15440" s="99"/>
      <c r="W15440" s="99"/>
      <c r="X15440" s="99"/>
      <c r="Y15440" s="99"/>
      <c r="Z15440" s="99"/>
      <c r="AA15440" s="99"/>
      <c r="AB15440" s="99"/>
      <c r="AC15440" s="99"/>
      <c r="AD15440" s="99"/>
      <c r="AE15440" s="99"/>
      <c r="AF15440" s="99"/>
      <c r="AG15440" s="99"/>
      <c r="AH15440" s="31"/>
      <c r="AI15440" s="31"/>
      <c r="AJ15440" s="31"/>
      <c r="AK15440" s="31"/>
      <c r="AL15440" s="31"/>
      <c r="AO15440" s="376"/>
    </row>
    <row r="15441" spans="1:41" x14ac:dyDescent="0.25">
      <c r="A15441" s="44" t="s">
        <v>294</v>
      </c>
      <c r="B15441" s="44" t="s">
        <v>143</v>
      </c>
      <c r="C15441" s="45" t="s">
        <v>6727</v>
      </c>
      <c r="D15441" s="93" t="s">
        <v>17443</v>
      </c>
      <c r="E15441" s="45" t="s">
        <v>4146</v>
      </c>
      <c r="F15441" s="93"/>
      <c r="G15441" s="93"/>
      <c r="H15441" s="93"/>
      <c r="I15441" s="99"/>
      <c r="J15441" s="99"/>
      <c r="K15441" s="99"/>
      <c r="L15441" s="99"/>
      <c r="M15441" s="99"/>
      <c r="N15441" s="99"/>
      <c r="O15441" s="99"/>
      <c r="P15441" s="99"/>
      <c r="Q15441" s="99"/>
      <c r="R15441" s="99"/>
      <c r="S15441" s="99"/>
      <c r="T15441" s="99"/>
      <c r="U15441" s="99"/>
      <c r="V15441" s="99"/>
      <c r="W15441" s="99"/>
      <c r="X15441" s="99"/>
      <c r="Y15441" s="99"/>
      <c r="Z15441" s="99"/>
      <c r="AA15441" s="99"/>
      <c r="AB15441" s="99"/>
      <c r="AC15441" s="99"/>
      <c r="AD15441" s="99"/>
      <c r="AE15441" s="99"/>
      <c r="AF15441" s="99"/>
      <c r="AG15441" s="99"/>
      <c r="AH15441" s="31"/>
      <c r="AI15441" s="31"/>
      <c r="AJ15441" s="31"/>
      <c r="AK15441" s="31"/>
      <c r="AL15441" s="31"/>
      <c r="AO15441" s="376"/>
    </row>
    <row r="15442" spans="1:41" x14ac:dyDescent="0.25">
      <c r="A15442" s="44" t="s">
        <v>294</v>
      </c>
      <c r="B15442" s="44" t="s">
        <v>143</v>
      </c>
      <c r="C15442" s="45" t="s">
        <v>6727</v>
      </c>
      <c r="D15442" s="45" t="s">
        <v>9895</v>
      </c>
      <c r="E15442" s="46">
        <v>47756</v>
      </c>
      <c r="F15442" s="93"/>
      <c r="G15442" s="93"/>
      <c r="H15442" s="93"/>
      <c r="I15442" s="99"/>
      <c r="J15442" s="99"/>
      <c r="K15442" s="99"/>
      <c r="L15442" s="44"/>
      <c r="M15442" s="44"/>
      <c r="N15442" s="99"/>
      <c r="O15442" s="99"/>
      <c r="P15442" s="99"/>
      <c r="Q15442" s="99"/>
      <c r="R15442" s="99"/>
      <c r="S15442" s="99"/>
      <c r="T15442" s="99"/>
      <c r="U15442" s="99"/>
      <c r="V15442" s="99"/>
      <c r="W15442" s="99"/>
      <c r="X15442" s="99"/>
      <c r="Y15442" s="99"/>
      <c r="Z15442" s="99"/>
      <c r="AA15442" s="99"/>
      <c r="AB15442" s="99"/>
      <c r="AC15442" s="99"/>
      <c r="AD15442" s="99"/>
      <c r="AE15442" s="99"/>
      <c r="AF15442" s="99"/>
      <c r="AG15442" s="99"/>
      <c r="AH15442" s="31"/>
      <c r="AI15442" s="31"/>
      <c r="AJ15442" s="31"/>
      <c r="AK15442" s="31"/>
      <c r="AL15442" s="31"/>
      <c r="AO15442" s="376"/>
    </row>
    <row r="15443" spans="1:41" x14ac:dyDescent="0.25">
      <c r="A15443" s="44" t="s">
        <v>14590</v>
      </c>
      <c r="B15443" s="44" t="s">
        <v>2522</v>
      </c>
      <c r="C15443" s="45" t="s">
        <v>14591</v>
      </c>
      <c r="D15443" s="46" t="s">
        <v>21328</v>
      </c>
      <c r="E15443" s="46">
        <v>46527</v>
      </c>
      <c r="AO15443" s="376"/>
    </row>
    <row r="15444" spans="1:41" x14ac:dyDescent="0.3">
      <c r="A15444" s="333" t="s">
        <v>12914</v>
      </c>
      <c r="B15444" s="333" t="s">
        <v>12858</v>
      </c>
      <c r="C15444" s="125" t="s">
        <v>12859</v>
      </c>
      <c r="D15444" s="32" t="s">
        <v>20309</v>
      </c>
      <c r="E15444" s="125" t="s">
        <v>5332</v>
      </c>
      <c r="F15444" s="125" t="s">
        <v>1190</v>
      </c>
      <c r="G15444" s="125" t="s">
        <v>1190</v>
      </c>
      <c r="AO15444" s="376"/>
    </row>
    <row r="15445" spans="1:41" x14ac:dyDescent="0.25">
      <c r="A15445" s="44" t="s">
        <v>11844</v>
      </c>
      <c r="B15445" s="44" t="s">
        <v>15127</v>
      </c>
      <c r="C15445" s="45" t="s">
        <v>11845</v>
      </c>
      <c r="D15445" s="367" t="s">
        <v>3696</v>
      </c>
      <c r="E15445" s="328">
        <f>DATE(2028,10,25)</f>
        <v>47051</v>
      </c>
      <c r="F15445" s="32"/>
      <c r="G15445" s="32"/>
      <c r="H15445" s="32"/>
      <c r="I15445" s="31"/>
      <c r="J15445" s="31"/>
      <c r="K15445" s="31"/>
      <c r="L15445" s="31"/>
      <c r="M15445" s="31"/>
      <c r="N15445" s="31"/>
      <c r="O15445" s="31"/>
      <c r="P15445" s="31"/>
      <c r="Q15445" s="31"/>
      <c r="R15445" s="31"/>
      <c r="S15445" s="31"/>
      <c r="T15445" s="31"/>
      <c r="U15445" s="31"/>
      <c r="V15445" s="31"/>
      <c r="W15445" s="31"/>
      <c r="X15445" s="31"/>
      <c r="Y15445" s="31"/>
      <c r="Z15445" s="31"/>
      <c r="AA15445" s="31"/>
      <c r="AB15445" s="31"/>
      <c r="AC15445" s="31"/>
      <c r="AD15445" s="31"/>
      <c r="AE15445" s="31"/>
      <c r="AF15445" s="31"/>
      <c r="AG15445" s="31"/>
      <c r="AH15445" s="31"/>
      <c r="AI15445" s="31"/>
      <c r="AJ15445" s="31"/>
      <c r="AK15445" s="31"/>
      <c r="AL15445" s="31"/>
      <c r="AO15445" s="376"/>
    </row>
    <row r="15446" spans="1:41" x14ac:dyDescent="0.25">
      <c r="A15446" s="44" t="s">
        <v>20419</v>
      </c>
      <c r="B15446" s="44" t="s">
        <v>20321</v>
      </c>
      <c r="C15446" s="45" t="s">
        <v>20420</v>
      </c>
      <c r="D15446" s="46" t="s">
        <v>21328</v>
      </c>
      <c r="E15446" s="46">
        <v>46582</v>
      </c>
      <c r="AO15446" s="376"/>
    </row>
    <row r="15447" spans="1:41" x14ac:dyDescent="0.25">
      <c r="A15447" s="44" t="s">
        <v>13282</v>
      </c>
      <c r="B15447" s="44" t="s">
        <v>5321</v>
      </c>
      <c r="C15447" s="45">
        <v>25010401</v>
      </c>
      <c r="D15447" s="45" t="s">
        <v>11363</v>
      </c>
      <c r="E15447" s="45" t="s">
        <v>12564</v>
      </c>
      <c r="AO15447" s="376"/>
    </row>
    <row r="15448" spans="1:41" x14ac:dyDescent="0.25">
      <c r="A15448" s="44" t="s">
        <v>13282</v>
      </c>
      <c r="B15448" s="44" t="s">
        <v>3176</v>
      </c>
      <c r="C15448" s="45">
        <v>25010402</v>
      </c>
      <c r="D15448" s="45" t="s">
        <v>11363</v>
      </c>
      <c r="E15448" s="45" t="s">
        <v>12564</v>
      </c>
      <c r="AO15448" s="376"/>
    </row>
    <row r="15449" spans="1:41" x14ac:dyDescent="0.25">
      <c r="A15449" s="44" t="s">
        <v>3914</v>
      </c>
      <c r="B15449" s="44" t="s">
        <v>21402</v>
      </c>
      <c r="C15449" s="45" t="s">
        <v>5503</v>
      </c>
      <c r="D15449" s="45" t="s">
        <v>21447</v>
      </c>
      <c r="E15449" s="46">
        <v>46507</v>
      </c>
      <c r="AO15449" s="376"/>
    </row>
    <row r="15450" spans="1:41" x14ac:dyDescent="0.3">
      <c r="A15450" s="333" t="s">
        <v>15424</v>
      </c>
      <c r="B15450" s="333" t="s">
        <v>8018</v>
      </c>
      <c r="C15450" s="125" t="s">
        <v>8019</v>
      </c>
      <c r="D15450" s="32" t="s">
        <v>20309</v>
      </c>
      <c r="E15450" s="125" t="s">
        <v>7871</v>
      </c>
      <c r="F15450" s="125" t="s">
        <v>1189</v>
      </c>
      <c r="G15450" s="125" t="s">
        <v>1190</v>
      </c>
      <c r="AO15450" s="376"/>
    </row>
    <row r="15451" spans="1:41" x14ac:dyDescent="0.3">
      <c r="A15451" s="333" t="s">
        <v>15424</v>
      </c>
      <c r="B15451" s="333" t="s">
        <v>1600</v>
      </c>
      <c r="C15451" s="125" t="s">
        <v>15473</v>
      </c>
      <c r="D15451" s="32" t="s">
        <v>20309</v>
      </c>
      <c r="E15451" s="125" t="s">
        <v>11886</v>
      </c>
      <c r="F15451" s="125" t="s">
        <v>1189</v>
      </c>
      <c r="G15451" s="125" t="s">
        <v>1190</v>
      </c>
      <c r="AO15451" s="376"/>
    </row>
    <row r="15452" spans="1:41" x14ac:dyDescent="0.25">
      <c r="A15452" s="44" t="s">
        <v>15940</v>
      </c>
      <c r="B15452" s="44" t="s">
        <v>5130</v>
      </c>
      <c r="C15452" s="45">
        <v>22010701</v>
      </c>
      <c r="D15452" s="45" t="s">
        <v>11363</v>
      </c>
      <c r="E15452" s="45" t="s">
        <v>5131</v>
      </c>
      <c r="AO15452" s="376"/>
    </row>
    <row r="15453" spans="1:41" x14ac:dyDescent="0.25">
      <c r="A15453" s="44" t="s">
        <v>15940</v>
      </c>
      <c r="B15453" s="44" t="s">
        <v>924</v>
      </c>
      <c r="C15453" s="45">
        <v>22010702</v>
      </c>
      <c r="D15453" s="45" t="s">
        <v>11363</v>
      </c>
      <c r="E15453" s="45" t="s">
        <v>5131</v>
      </c>
      <c r="AO15453" s="376"/>
    </row>
    <row r="15454" spans="1:41" x14ac:dyDescent="0.25">
      <c r="A15454" s="44" t="s">
        <v>15940</v>
      </c>
      <c r="B15454" s="44" t="s">
        <v>199</v>
      </c>
      <c r="C15454" s="45">
        <v>241001</v>
      </c>
      <c r="D15454" s="45" t="s">
        <v>11363</v>
      </c>
      <c r="E15454" s="45" t="s">
        <v>5332</v>
      </c>
      <c r="AO15454" s="376"/>
    </row>
    <row r="15455" spans="1:41" x14ac:dyDescent="0.25">
      <c r="A15455" s="44" t="s">
        <v>9638</v>
      </c>
      <c r="B15455" s="44" t="s">
        <v>21434</v>
      </c>
      <c r="C15455" s="45" t="s">
        <v>13058</v>
      </c>
      <c r="D15455" s="45" t="s">
        <v>21447</v>
      </c>
      <c r="E15455" s="46">
        <v>46418</v>
      </c>
      <c r="AO15455" s="376"/>
    </row>
    <row r="15456" spans="1:41" x14ac:dyDescent="0.25">
      <c r="A15456" s="44" t="s">
        <v>16829</v>
      </c>
      <c r="B15456" s="44" t="s">
        <v>16830</v>
      </c>
      <c r="C15456" s="45" t="s">
        <v>17084</v>
      </c>
      <c r="D15456" s="367" t="s">
        <v>3696</v>
      </c>
      <c r="E15456" s="328">
        <f>DATE(2029,7,17)</f>
        <v>47316</v>
      </c>
      <c r="F15456" s="32"/>
      <c r="G15456" s="32"/>
      <c r="H15456" s="32"/>
      <c r="I15456" s="31"/>
      <c r="J15456" s="31"/>
      <c r="K15456" s="31"/>
      <c r="L15456" s="31"/>
      <c r="M15456" s="31"/>
      <c r="N15456" s="31"/>
      <c r="O15456" s="31"/>
      <c r="P15456" s="31"/>
      <c r="Q15456" s="31"/>
      <c r="R15456" s="31"/>
      <c r="S15456" s="31"/>
      <c r="T15456" s="31"/>
      <c r="U15456" s="31"/>
      <c r="V15456" s="31"/>
      <c r="W15456" s="31"/>
      <c r="X15456" s="31"/>
      <c r="Y15456" s="31"/>
      <c r="Z15456" s="31"/>
      <c r="AA15456" s="31"/>
      <c r="AB15456" s="31"/>
      <c r="AC15456" s="31"/>
      <c r="AD15456" s="31"/>
      <c r="AE15456" s="31"/>
      <c r="AF15456" s="31"/>
      <c r="AG15456" s="31"/>
      <c r="AH15456" s="31"/>
      <c r="AI15456" s="31"/>
      <c r="AJ15456" s="31"/>
      <c r="AK15456" s="31"/>
      <c r="AL15456" s="31"/>
      <c r="AO15456" s="376"/>
    </row>
    <row r="15457" spans="1:41" x14ac:dyDescent="0.25">
      <c r="A15457" s="44" t="s">
        <v>16538</v>
      </c>
      <c r="B15457" s="44" t="s">
        <v>21380</v>
      </c>
      <c r="C15457" s="45" t="s">
        <v>16524</v>
      </c>
      <c r="D15457" s="45" t="s">
        <v>21447</v>
      </c>
      <c r="E15457" s="46">
        <v>46477</v>
      </c>
      <c r="AO15457" s="376"/>
    </row>
    <row r="15458" spans="1:41" x14ac:dyDescent="0.25">
      <c r="A15458" s="44" t="s">
        <v>13503</v>
      </c>
      <c r="B15458" s="44" t="s">
        <v>21362</v>
      </c>
      <c r="C15458" s="45" t="s">
        <v>13474</v>
      </c>
      <c r="D15458" s="45" t="s">
        <v>21447</v>
      </c>
      <c r="E15458" s="46">
        <v>46752</v>
      </c>
      <c r="AO15458" s="376"/>
    </row>
    <row r="15459" spans="1:41" x14ac:dyDescent="0.25">
      <c r="A15459" s="44" t="s">
        <v>1256</v>
      </c>
      <c r="B15459" s="44" t="s">
        <v>20685</v>
      </c>
      <c r="C15459" s="45" t="s">
        <v>20799</v>
      </c>
      <c r="D15459" s="32" t="s">
        <v>5559</v>
      </c>
      <c r="E15459" s="45" t="s">
        <v>20882</v>
      </c>
      <c r="F15459" s="32"/>
      <c r="G15459" s="32"/>
      <c r="H15459" s="32"/>
      <c r="I15459" s="31"/>
      <c r="J15459" s="31"/>
      <c r="K15459" s="31"/>
      <c r="L15459" s="31"/>
      <c r="M15459" s="31"/>
      <c r="N15459" s="31"/>
      <c r="O15459" s="31"/>
      <c r="P15459" s="31"/>
      <c r="Q15459" s="31"/>
      <c r="R15459" s="31"/>
      <c r="S15459" s="31"/>
      <c r="T15459" s="31"/>
      <c r="U15459" s="31"/>
      <c r="V15459" s="31"/>
      <c r="W15459" s="31"/>
      <c r="X15459" s="31"/>
      <c r="Y15459" s="31"/>
      <c r="Z15459" s="31"/>
      <c r="AA15459" s="31"/>
      <c r="AB15459" s="31"/>
      <c r="AC15459" s="31"/>
      <c r="AD15459" s="31"/>
      <c r="AE15459" s="31"/>
      <c r="AF15459" s="31"/>
      <c r="AG15459" s="31"/>
      <c r="AH15459" s="31"/>
      <c r="AI15459" s="31"/>
      <c r="AJ15459" s="31"/>
      <c r="AK15459" s="31"/>
      <c r="AL15459" s="31"/>
      <c r="AO15459" s="376"/>
    </row>
    <row r="15460" spans="1:41" x14ac:dyDescent="0.25">
      <c r="A15460" s="44" t="s">
        <v>1256</v>
      </c>
      <c r="B15460" s="44" t="s">
        <v>21433</v>
      </c>
      <c r="C15460" s="45" t="s">
        <v>5528</v>
      </c>
      <c r="D15460" s="45" t="s">
        <v>21447</v>
      </c>
      <c r="E15460" s="46">
        <v>46418</v>
      </c>
      <c r="AO15460" s="376"/>
    </row>
    <row r="15461" spans="1:41" x14ac:dyDescent="0.25">
      <c r="A15461" s="44" t="s">
        <v>1256</v>
      </c>
      <c r="B15461" s="44" t="s">
        <v>20981</v>
      </c>
      <c r="C15461" s="45" t="s">
        <v>21087</v>
      </c>
      <c r="D15461" s="367" t="s">
        <v>3696</v>
      </c>
      <c r="E15461" s="328">
        <f>DATE(2030,2,4)</f>
        <v>47518</v>
      </c>
      <c r="F15461" s="32"/>
      <c r="G15461" s="32"/>
      <c r="H15461" s="32"/>
      <c r="I15461" s="31"/>
      <c r="J15461" s="31"/>
      <c r="K15461" s="31"/>
      <c r="L15461" s="31"/>
      <c r="M15461" s="31"/>
      <c r="N15461" s="31"/>
      <c r="O15461" s="31"/>
      <c r="P15461" s="31"/>
      <c r="Q15461" s="31"/>
      <c r="R15461" s="31"/>
      <c r="S15461" s="31"/>
      <c r="T15461" s="31"/>
      <c r="U15461" s="31"/>
      <c r="V15461" s="31"/>
      <c r="W15461" s="31"/>
      <c r="X15461" s="31"/>
      <c r="Y15461" s="31"/>
      <c r="Z15461" s="31"/>
      <c r="AA15461" s="31"/>
      <c r="AB15461" s="31"/>
      <c r="AC15461" s="31"/>
      <c r="AD15461" s="31"/>
      <c r="AE15461" s="31"/>
      <c r="AF15461" s="31"/>
      <c r="AG15461" s="31"/>
      <c r="AH15461" s="31"/>
      <c r="AI15461" s="31"/>
      <c r="AJ15461" s="31"/>
      <c r="AK15461" s="31"/>
      <c r="AL15461" s="31"/>
      <c r="AO15461" s="376"/>
    </row>
    <row r="15462" spans="1:41" x14ac:dyDescent="0.3">
      <c r="A15462" s="333" t="s">
        <v>18741</v>
      </c>
      <c r="B15462" s="333" t="s">
        <v>2301</v>
      </c>
      <c r="C15462" s="125" t="s">
        <v>18816</v>
      </c>
      <c r="D15462" s="32" t="s">
        <v>20309</v>
      </c>
      <c r="E15462" s="125" t="s">
        <v>8292</v>
      </c>
      <c r="F15462" s="125" t="s">
        <v>1189</v>
      </c>
      <c r="G15462" s="125" t="s">
        <v>1190</v>
      </c>
      <c r="AO15462" s="376"/>
    </row>
    <row r="15463" spans="1:41" x14ac:dyDescent="0.25">
      <c r="A15463" s="44" t="s">
        <v>20632</v>
      </c>
      <c r="B15463" s="44" t="s">
        <v>5594</v>
      </c>
      <c r="C15463" s="45" t="s">
        <v>14279</v>
      </c>
      <c r="D15463" s="32" t="s">
        <v>5559</v>
      </c>
      <c r="E15463" s="45" t="s">
        <v>20869</v>
      </c>
      <c r="F15463" s="32"/>
      <c r="G15463" s="32"/>
      <c r="H15463" s="32"/>
      <c r="I15463" s="31"/>
      <c r="J15463" s="31"/>
      <c r="K15463" s="31"/>
      <c r="L15463" s="31"/>
      <c r="M15463" s="31"/>
      <c r="N15463" s="31"/>
      <c r="O15463" s="31"/>
      <c r="P15463" s="31"/>
      <c r="Q15463" s="31"/>
      <c r="R15463" s="31"/>
      <c r="S15463" s="31"/>
      <c r="T15463" s="31"/>
      <c r="U15463" s="31"/>
      <c r="V15463" s="31"/>
      <c r="W15463" s="31"/>
      <c r="X15463" s="31"/>
      <c r="Y15463" s="31"/>
      <c r="Z15463" s="31"/>
      <c r="AA15463" s="31"/>
      <c r="AB15463" s="31"/>
      <c r="AC15463" s="31"/>
      <c r="AD15463" s="31"/>
      <c r="AE15463" s="31"/>
      <c r="AF15463" s="31"/>
      <c r="AG15463" s="31"/>
      <c r="AH15463" s="31"/>
      <c r="AI15463" s="31"/>
      <c r="AJ15463" s="31"/>
      <c r="AK15463" s="31"/>
      <c r="AL15463" s="31"/>
      <c r="AO15463" s="376"/>
    </row>
    <row r="15464" spans="1:41" x14ac:dyDescent="0.25">
      <c r="A15464" s="44" t="s">
        <v>20695</v>
      </c>
      <c r="B15464" s="44" t="s">
        <v>20685</v>
      </c>
      <c r="C15464" s="45" t="s">
        <v>20800</v>
      </c>
      <c r="D15464" s="32" t="s">
        <v>5559</v>
      </c>
      <c r="E15464" s="45" t="s">
        <v>20882</v>
      </c>
      <c r="F15464" s="32"/>
      <c r="G15464" s="32"/>
      <c r="H15464" s="32"/>
      <c r="I15464" s="31"/>
      <c r="J15464" s="31"/>
      <c r="K15464" s="31"/>
      <c r="L15464" s="31"/>
      <c r="M15464" s="31"/>
      <c r="N15464" s="31"/>
      <c r="O15464" s="31"/>
      <c r="P15464" s="31"/>
      <c r="Q15464" s="31"/>
      <c r="R15464" s="31"/>
      <c r="S15464" s="31"/>
      <c r="T15464" s="31"/>
      <c r="U15464" s="31"/>
      <c r="V15464" s="31"/>
      <c r="W15464" s="31"/>
      <c r="X15464" s="31"/>
      <c r="Y15464" s="31"/>
      <c r="Z15464" s="31"/>
      <c r="AA15464" s="31"/>
      <c r="AB15464" s="31"/>
      <c r="AC15464" s="31"/>
      <c r="AD15464" s="31"/>
      <c r="AE15464" s="31"/>
      <c r="AF15464" s="31"/>
      <c r="AG15464" s="31"/>
      <c r="AH15464" s="31"/>
      <c r="AI15464" s="31"/>
      <c r="AJ15464" s="31"/>
      <c r="AK15464" s="31"/>
      <c r="AL15464" s="31"/>
      <c r="AO15464" s="376"/>
    </row>
    <row r="15465" spans="1:41" x14ac:dyDescent="0.25">
      <c r="A15465" s="44" t="s">
        <v>8950</v>
      </c>
      <c r="B15465" s="44" t="s">
        <v>15128</v>
      </c>
      <c r="C15465" s="45" t="s">
        <v>15129</v>
      </c>
      <c r="D15465" s="367" t="s">
        <v>3696</v>
      </c>
      <c r="E15465" s="328">
        <f>DATE(2029,7,10)</f>
        <v>47309</v>
      </c>
      <c r="F15465" s="32"/>
      <c r="G15465" s="32"/>
      <c r="H15465" s="32"/>
      <c r="I15465" s="31"/>
      <c r="J15465" s="31"/>
      <c r="K15465" s="31"/>
      <c r="L15465" s="31"/>
      <c r="M15465" s="31"/>
      <c r="N15465" s="31"/>
      <c r="O15465" s="31"/>
      <c r="P15465" s="31"/>
      <c r="Q15465" s="31"/>
      <c r="R15465" s="31"/>
      <c r="S15465" s="31"/>
      <c r="T15465" s="31"/>
      <c r="U15465" s="31"/>
      <c r="V15465" s="31"/>
      <c r="W15465" s="31"/>
      <c r="X15465" s="31"/>
      <c r="Y15465" s="31"/>
      <c r="Z15465" s="31"/>
      <c r="AA15465" s="31"/>
      <c r="AB15465" s="31"/>
      <c r="AC15465" s="31"/>
      <c r="AD15465" s="31"/>
      <c r="AE15465" s="31"/>
      <c r="AF15465" s="31"/>
      <c r="AG15465" s="31"/>
      <c r="AH15465" s="31"/>
      <c r="AI15465" s="31"/>
      <c r="AJ15465" s="31"/>
      <c r="AK15465" s="31"/>
      <c r="AL15465" s="31"/>
      <c r="AO15465" s="376"/>
    </row>
    <row r="15466" spans="1:41" x14ac:dyDescent="0.25">
      <c r="A15466" s="44" t="s">
        <v>21874</v>
      </c>
      <c r="B15466" s="44" t="s">
        <v>936</v>
      </c>
      <c r="C15466" s="45">
        <v>260703</v>
      </c>
      <c r="D15466" s="45" t="s">
        <v>11363</v>
      </c>
      <c r="E15466" s="45" t="s">
        <v>11150</v>
      </c>
      <c r="AO15466" s="376"/>
    </row>
    <row r="15467" spans="1:41" x14ac:dyDescent="0.3">
      <c r="A15467" s="333" t="s">
        <v>15425</v>
      </c>
      <c r="B15467" s="333" t="s">
        <v>1775</v>
      </c>
      <c r="C15467" s="125" t="s">
        <v>15469</v>
      </c>
      <c r="D15467" s="32" t="s">
        <v>20309</v>
      </c>
      <c r="E15467" s="125" t="s">
        <v>11886</v>
      </c>
      <c r="F15467" s="125" t="s">
        <v>1189</v>
      </c>
      <c r="G15467" s="125" t="s">
        <v>1190</v>
      </c>
      <c r="AO15467" s="376"/>
    </row>
    <row r="15468" spans="1:41" x14ac:dyDescent="0.25">
      <c r="A15468" s="44" t="s">
        <v>6546</v>
      </c>
      <c r="B15468" s="44" t="s">
        <v>5321</v>
      </c>
      <c r="C15468" s="45">
        <v>23010401</v>
      </c>
      <c r="D15468" s="45" t="s">
        <v>11363</v>
      </c>
      <c r="E15468" s="45" t="s">
        <v>5322</v>
      </c>
      <c r="AO15468" s="376"/>
    </row>
    <row r="15469" spans="1:41" x14ac:dyDescent="0.25">
      <c r="A15469" s="44" t="s">
        <v>15941</v>
      </c>
      <c r="B15469" s="44" t="s">
        <v>5176</v>
      </c>
      <c r="C15469" s="45">
        <v>250603</v>
      </c>
      <c r="D15469" s="45" t="s">
        <v>11363</v>
      </c>
      <c r="E15469" s="45" t="s">
        <v>7770</v>
      </c>
      <c r="AO15469" s="376"/>
    </row>
    <row r="15470" spans="1:41" x14ac:dyDescent="0.25">
      <c r="A15470" s="44" t="s">
        <v>21875</v>
      </c>
      <c r="B15470" s="44" t="s">
        <v>9248</v>
      </c>
      <c r="C15470" s="45">
        <v>260105</v>
      </c>
      <c r="D15470" s="45" t="s">
        <v>11363</v>
      </c>
      <c r="E15470" s="45" t="s">
        <v>17625</v>
      </c>
      <c r="AO15470" s="376"/>
    </row>
    <row r="15471" spans="1:41" x14ac:dyDescent="0.3">
      <c r="A15471" s="57" t="s">
        <v>17251</v>
      </c>
      <c r="B15471" s="57" t="s">
        <v>1290</v>
      </c>
      <c r="C15471" s="62" t="s">
        <v>17262</v>
      </c>
      <c r="D15471" s="62" t="s">
        <v>20886</v>
      </c>
      <c r="E15471" s="60">
        <v>46873</v>
      </c>
      <c r="F15471" s="32"/>
      <c r="G15471" s="32"/>
      <c r="H15471" s="32"/>
      <c r="I15471" s="31"/>
      <c r="J15471" s="31"/>
      <c r="K15471" s="31"/>
      <c r="L15471" s="31"/>
      <c r="M15471" s="31"/>
      <c r="N15471" s="31"/>
      <c r="O15471" s="31"/>
      <c r="P15471" s="31"/>
      <c r="Q15471" s="31"/>
      <c r="R15471" s="31"/>
      <c r="S15471" s="31"/>
      <c r="T15471" s="31"/>
      <c r="U15471" s="31"/>
      <c r="V15471" s="31"/>
      <c r="W15471" s="31"/>
      <c r="X15471" s="31"/>
      <c r="Y15471" s="31"/>
      <c r="Z15471" s="31"/>
      <c r="AA15471" s="31"/>
      <c r="AB15471" s="31"/>
      <c r="AC15471" s="31"/>
      <c r="AD15471" s="31"/>
      <c r="AE15471" s="31"/>
      <c r="AF15471" s="31"/>
      <c r="AG15471" s="31"/>
      <c r="AH15471" s="31"/>
      <c r="AI15471" s="31"/>
      <c r="AJ15471" s="31"/>
      <c r="AK15471" s="31"/>
      <c r="AL15471" s="31"/>
      <c r="AO15471" s="376"/>
    </row>
    <row r="15472" spans="1:41" x14ac:dyDescent="0.25">
      <c r="A15472" s="99" t="s">
        <v>7193</v>
      </c>
      <c r="B15472" s="92" t="s">
        <v>5748</v>
      </c>
      <c r="C15472" s="93" t="s">
        <v>7194</v>
      </c>
      <c r="D15472" s="93" t="s">
        <v>1201</v>
      </c>
      <c r="E15472" s="94">
        <v>46961</v>
      </c>
      <c r="F15472" s="93"/>
      <c r="G15472" s="93"/>
      <c r="H15472" s="93"/>
      <c r="I15472" s="99"/>
      <c r="J15472" s="99"/>
      <c r="K15472" s="99"/>
      <c r="L15472" s="44"/>
      <c r="M15472" s="44"/>
      <c r="N15472" s="99"/>
      <c r="O15472" s="99"/>
      <c r="P15472" s="99"/>
      <c r="Q15472" s="99"/>
      <c r="R15472" s="99"/>
      <c r="S15472" s="99"/>
      <c r="T15472" s="99"/>
      <c r="U15472" s="99"/>
      <c r="V15472" s="99"/>
      <c r="W15472" s="99"/>
      <c r="X15472" s="99"/>
      <c r="Y15472" s="99"/>
      <c r="Z15472" s="99"/>
      <c r="AA15472" s="99"/>
      <c r="AB15472" s="99"/>
      <c r="AC15472" s="99"/>
      <c r="AD15472" s="99"/>
      <c r="AE15472" s="99"/>
      <c r="AF15472" s="99"/>
      <c r="AG15472" s="99"/>
      <c r="AH15472" s="31"/>
      <c r="AI15472" s="31"/>
      <c r="AJ15472" s="31"/>
      <c r="AK15472" s="31"/>
      <c r="AL15472" s="31"/>
      <c r="AO15472" s="376"/>
    </row>
    <row r="15473" spans="1:41" x14ac:dyDescent="0.25">
      <c r="A15473" s="44" t="s">
        <v>18286</v>
      </c>
      <c r="B15473" s="44" t="s">
        <v>2350</v>
      </c>
      <c r="C15473" s="45">
        <v>220105</v>
      </c>
      <c r="D15473" s="45" t="s">
        <v>11363</v>
      </c>
      <c r="E15473" s="45" t="s">
        <v>2593</v>
      </c>
      <c r="AO15473" s="376"/>
    </row>
    <row r="15474" spans="1:41" x14ac:dyDescent="0.25">
      <c r="A15474" s="44" t="s">
        <v>18286</v>
      </c>
      <c r="B15474" s="44" t="s">
        <v>944</v>
      </c>
      <c r="C15474" s="45">
        <v>240303</v>
      </c>
      <c r="D15474" s="45" t="s">
        <v>11363</v>
      </c>
      <c r="E15474" s="45" t="s">
        <v>2593</v>
      </c>
      <c r="AO15474" s="376"/>
    </row>
    <row r="15475" spans="1:41" x14ac:dyDescent="0.25">
      <c r="A15475" s="44" t="s">
        <v>18286</v>
      </c>
      <c r="B15475" s="44" t="s">
        <v>199</v>
      </c>
      <c r="C15475" s="45">
        <v>241001</v>
      </c>
      <c r="D15475" s="45" t="s">
        <v>11363</v>
      </c>
      <c r="E15475" s="45" t="s">
        <v>5332</v>
      </c>
      <c r="AO15475" s="376"/>
    </row>
    <row r="15476" spans="1:41" x14ac:dyDescent="0.3">
      <c r="A15476" s="57" t="s">
        <v>13158</v>
      </c>
      <c r="B15476" s="57" t="s">
        <v>1290</v>
      </c>
      <c r="C15476" s="62">
        <v>24027</v>
      </c>
      <c r="D15476" s="62" t="s">
        <v>20886</v>
      </c>
      <c r="E15476" s="60">
        <v>46873</v>
      </c>
      <c r="F15476" s="32"/>
      <c r="G15476" s="32"/>
      <c r="H15476" s="32"/>
      <c r="I15476" s="31"/>
      <c r="J15476" s="31"/>
      <c r="K15476" s="31"/>
      <c r="L15476" s="31"/>
      <c r="M15476" s="31"/>
      <c r="N15476" s="31"/>
      <c r="O15476" s="31"/>
      <c r="P15476" s="31"/>
      <c r="Q15476" s="31"/>
      <c r="R15476" s="31"/>
      <c r="S15476" s="31"/>
      <c r="T15476" s="31"/>
      <c r="U15476" s="31"/>
      <c r="V15476" s="31"/>
      <c r="W15476" s="31"/>
      <c r="X15476" s="31"/>
      <c r="Y15476" s="31"/>
      <c r="Z15476" s="31"/>
      <c r="AA15476" s="31"/>
      <c r="AB15476" s="31"/>
      <c r="AC15476" s="31"/>
      <c r="AD15476" s="31"/>
      <c r="AE15476" s="31"/>
      <c r="AF15476" s="31"/>
      <c r="AG15476" s="31"/>
      <c r="AH15476" s="31"/>
      <c r="AI15476" s="31"/>
      <c r="AJ15476" s="31"/>
      <c r="AK15476" s="31"/>
      <c r="AL15476" s="31"/>
      <c r="AO15476" s="376"/>
    </row>
    <row r="15477" spans="1:41" x14ac:dyDescent="0.25">
      <c r="A15477" s="44" t="s">
        <v>18287</v>
      </c>
      <c r="B15477" s="44" t="s">
        <v>5321</v>
      </c>
      <c r="C15477" s="45">
        <v>26010401</v>
      </c>
      <c r="D15477" s="45" t="s">
        <v>11363</v>
      </c>
      <c r="E15477" s="45" t="s">
        <v>17459</v>
      </c>
      <c r="AO15477" s="376"/>
    </row>
    <row r="15478" spans="1:41" x14ac:dyDescent="0.25">
      <c r="A15478" s="44" t="s">
        <v>829</v>
      </c>
      <c r="B15478" s="44" t="s">
        <v>2350</v>
      </c>
      <c r="C15478" s="45">
        <v>230105</v>
      </c>
      <c r="D15478" s="45" t="s">
        <v>11363</v>
      </c>
      <c r="E15478" s="45" t="s">
        <v>5265</v>
      </c>
      <c r="AO15478" s="376"/>
    </row>
    <row r="15479" spans="1:41" x14ac:dyDescent="0.25">
      <c r="A15479" s="44" t="s">
        <v>7740</v>
      </c>
      <c r="B15479" s="44" t="s">
        <v>7766</v>
      </c>
      <c r="C15479" s="45">
        <v>230505</v>
      </c>
      <c r="D15479" s="45" t="s">
        <v>11363</v>
      </c>
      <c r="E15479" s="45" t="s">
        <v>7105</v>
      </c>
      <c r="AO15479" s="376"/>
    </row>
    <row r="15480" spans="1:41" x14ac:dyDescent="0.25">
      <c r="A15480" s="44" t="s">
        <v>3165</v>
      </c>
      <c r="B15480" s="44" t="s">
        <v>21394</v>
      </c>
      <c r="C15480" s="45" t="s">
        <v>16540</v>
      </c>
      <c r="D15480" s="45" t="s">
        <v>21447</v>
      </c>
      <c r="E15480" s="46">
        <v>46477</v>
      </c>
      <c r="AO15480" s="376"/>
    </row>
    <row r="15481" spans="1:41" x14ac:dyDescent="0.25">
      <c r="A15481" s="44" t="s">
        <v>6698</v>
      </c>
      <c r="B15481" s="44" t="s">
        <v>6699</v>
      </c>
      <c r="C15481" s="45" t="s">
        <v>6710</v>
      </c>
      <c r="D15481" s="45" t="s">
        <v>11204</v>
      </c>
      <c r="E15481" s="45" t="s">
        <v>6715</v>
      </c>
      <c r="F15481" s="93"/>
      <c r="G15481" s="93"/>
      <c r="H15481" s="93"/>
      <c r="I15481" s="99"/>
      <c r="J15481" s="99"/>
      <c r="K15481" s="99"/>
      <c r="L15481" s="99"/>
      <c r="M15481" s="99"/>
      <c r="N15481" s="99"/>
      <c r="O15481" s="99"/>
      <c r="P15481" s="99"/>
      <c r="Q15481" s="99"/>
      <c r="R15481" s="99"/>
      <c r="S15481" s="99"/>
      <c r="T15481" s="99"/>
      <c r="U15481" s="99"/>
      <c r="V15481" s="99"/>
      <c r="W15481" s="99"/>
      <c r="X15481" s="99"/>
      <c r="Y15481" s="99"/>
      <c r="Z15481" s="99"/>
      <c r="AA15481" s="99"/>
      <c r="AB15481" s="99"/>
      <c r="AC15481" s="99"/>
      <c r="AD15481" s="99"/>
      <c r="AE15481" s="99"/>
      <c r="AF15481" s="99"/>
      <c r="AG15481" s="99"/>
      <c r="AH15481" s="31"/>
      <c r="AI15481" s="31"/>
      <c r="AJ15481" s="31"/>
      <c r="AK15481" s="31"/>
      <c r="AL15481" s="31"/>
      <c r="AO15481" s="376"/>
    </row>
    <row r="15482" spans="1:41" x14ac:dyDescent="0.25">
      <c r="A15482" s="44" t="s">
        <v>6698</v>
      </c>
      <c r="B15482" s="44" t="s">
        <v>6699</v>
      </c>
      <c r="C15482" s="45" t="s">
        <v>6710</v>
      </c>
      <c r="D15482" s="93" t="s">
        <v>17443</v>
      </c>
      <c r="E15482" s="45" t="s">
        <v>6715</v>
      </c>
      <c r="F15482" s="93"/>
      <c r="G15482" s="93"/>
      <c r="H15482" s="93"/>
      <c r="I15482" s="99"/>
      <c r="J15482" s="99"/>
      <c r="K15482" s="99"/>
      <c r="L15482" s="99"/>
      <c r="M15482" s="99"/>
      <c r="N15482" s="99"/>
      <c r="O15482" s="99"/>
      <c r="P15482" s="99"/>
      <c r="Q15482" s="99"/>
      <c r="R15482" s="99"/>
      <c r="S15482" s="99"/>
      <c r="T15482" s="99"/>
      <c r="U15482" s="99"/>
      <c r="V15482" s="99"/>
      <c r="W15482" s="99"/>
      <c r="X15482" s="99"/>
      <c r="Y15482" s="99"/>
      <c r="Z15482" s="99"/>
      <c r="AA15482" s="99"/>
      <c r="AB15482" s="99"/>
      <c r="AC15482" s="99"/>
      <c r="AD15482" s="99"/>
      <c r="AE15482" s="99"/>
      <c r="AF15482" s="99"/>
      <c r="AG15482" s="99"/>
      <c r="AH15482" s="31"/>
      <c r="AI15482" s="31"/>
      <c r="AJ15482" s="31"/>
      <c r="AK15482" s="31"/>
      <c r="AL15482" s="31"/>
      <c r="AO15482" s="376"/>
    </row>
    <row r="15483" spans="1:41" x14ac:dyDescent="0.25">
      <c r="A15483" s="44" t="s">
        <v>6698</v>
      </c>
      <c r="B15483" s="44" t="s">
        <v>6699</v>
      </c>
      <c r="C15483" s="45" t="s">
        <v>6710</v>
      </c>
      <c r="D15483" s="45" t="s">
        <v>9895</v>
      </c>
      <c r="E15483" s="45" t="s">
        <v>6715</v>
      </c>
      <c r="F15483" s="93"/>
      <c r="G15483" s="93"/>
      <c r="H15483" s="93"/>
      <c r="I15483" s="99"/>
      <c r="J15483" s="99"/>
      <c r="K15483" s="99"/>
      <c r="L15483" s="44"/>
      <c r="M15483" s="44"/>
      <c r="N15483" s="99"/>
      <c r="O15483" s="99"/>
      <c r="P15483" s="99"/>
      <c r="Q15483" s="99"/>
      <c r="R15483" s="99"/>
      <c r="S15483" s="99"/>
      <c r="T15483" s="99"/>
      <c r="U15483" s="99"/>
      <c r="V15483" s="99"/>
      <c r="W15483" s="99"/>
      <c r="X15483" s="99"/>
      <c r="Y15483" s="99"/>
      <c r="Z15483" s="99"/>
      <c r="AA15483" s="99"/>
      <c r="AB15483" s="99"/>
      <c r="AC15483" s="99"/>
      <c r="AD15483" s="99"/>
      <c r="AE15483" s="99"/>
      <c r="AF15483" s="99"/>
      <c r="AG15483" s="99"/>
      <c r="AH15483" s="31"/>
      <c r="AI15483" s="31"/>
      <c r="AJ15483" s="31"/>
      <c r="AK15483" s="31"/>
      <c r="AL15483" s="31"/>
      <c r="AO15483" s="376"/>
    </row>
    <row r="15484" spans="1:41" x14ac:dyDescent="0.3">
      <c r="A15484" s="333" t="s">
        <v>11516</v>
      </c>
      <c r="B15484" s="333" t="s">
        <v>4004</v>
      </c>
      <c r="C15484" s="125" t="s">
        <v>11370</v>
      </c>
      <c r="D15484" s="32" t="s">
        <v>20309</v>
      </c>
      <c r="E15484" s="125" t="s">
        <v>4826</v>
      </c>
      <c r="F15484" s="125" t="s">
        <v>1189</v>
      </c>
      <c r="G15484" s="125" t="s">
        <v>1190</v>
      </c>
      <c r="AO15484" s="376"/>
    </row>
    <row r="15485" spans="1:41" x14ac:dyDescent="0.25">
      <c r="A15485" s="44" t="s">
        <v>10711</v>
      </c>
      <c r="B15485" s="44" t="s">
        <v>3043</v>
      </c>
      <c r="C15485" s="45">
        <v>230901</v>
      </c>
      <c r="D15485" s="45" t="s">
        <v>11363</v>
      </c>
      <c r="E15485" s="45" t="s">
        <v>7871</v>
      </c>
      <c r="AO15485" s="376"/>
    </row>
    <row r="15486" spans="1:41" x14ac:dyDescent="0.25">
      <c r="A15486" s="44" t="s">
        <v>10711</v>
      </c>
      <c r="B15486" s="44" t="s">
        <v>17497</v>
      </c>
      <c r="C15486" s="45">
        <v>24060301</v>
      </c>
      <c r="D15486" s="45" t="s">
        <v>11363</v>
      </c>
      <c r="E15486" s="45" t="s">
        <v>4962</v>
      </c>
      <c r="AO15486" s="376"/>
    </row>
    <row r="15487" spans="1:41" x14ac:dyDescent="0.25">
      <c r="A15487" s="44" t="s">
        <v>21876</v>
      </c>
      <c r="B15487" s="44" t="s">
        <v>21452</v>
      </c>
      <c r="C15487" s="45">
        <v>26060201</v>
      </c>
      <c r="D15487" s="45" t="s">
        <v>11363</v>
      </c>
      <c r="E15487" s="45" t="s">
        <v>9840</v>
      </c>
      <c r="AO15487" s="376"/>
    </row>
    <row r="15488" spans="1:41" x14ac:dyDescent="0.25">
      <c r="A15488" s="44" t="s">
        <v>15942</v>
      </c>
      <c r="B15488" s="44" t="s">
        <v>15616</v>
      </c>
      <c r="C15488" s="45">
        <v>25050101</v>
      </c>
      <c r="D15488" s="45" t="s">
        <v>11363</v>
      </c>
      <c r="E15488" s="45" t="s">
        <v>7105</v>
      </c>
      <c r="AO15488" s="376"/>
    </row>
    <row r="15489" spans="1:41" x14ac:dyDescent="0.25">
      <c r="A15489" s="44" t="s">
        <v>15942</v>
      </c>
      <c r="B15489" s="44" t="s">
        <v>15617</v>
      </c>
      <c r="C15489" s="45">
        <v>25050102</v>
      </c>
      <c r="D15489" s="45" t="s">
        <v>11363</v>
      </c>
      <c r="E15489" s="45" t="s">
        <v>7105</v>
      </c>
      <c r="AO15489" s="376"/>
    </row>
    <row r="15490" spans="1:41" x14ac:dyDescent="0.25">
      <c r="A15490" s="44" t="s">
        <v>15943</v>
      </c>
      <c r="B15490" s="44" t="s">
        <v>3475</v>
      </c>
      <c r="C15490" s="45">
        <v>250303</v>
      </c>
      <c r="D15490" s="45" t="s">
        <v>11363</v>
      </c>
      <c r="E15490" s="45" t="s">
        <v>11887</v>
      </c>
      <c r="AO15490" s="376"/>
    </row>
    <row r="15491" spans="1:41" x14ac:dyDescent="0.25">
      <c r="A15491" s="44" t="s">
        <v>16496</v>
      </c>
      <c r="B15491" s="44" t="s">
        <v>21362</v>
      </c>
      <c r="C15491" s="45" t="s">
        <v>16468</v>
      </c>
      <c r="D15491" s="45" t="s">
        <v>21447</v>
      </c>
      <c r="E15491" s="46">
        <v>46752</v>
      </c>
      <c r="AO15491" s="376"/>
    </row>
    <row r="15492" spans="1:41" x14ac:dyDescent="0.25">
      <c r="A15492" s="44" t="s">
        <v>18288</v>
      </c>
      <c r="B15492" s="44" t="s">
        <v>5134</v>
      </c>
      <c r="C15492" s="45">
        <v>250802</v>
      </c>
      <c r="D15492" s="45" t="s">
        <v>11363</v>
      </c>
      <c r="E15492" s="45" t="s">
        <v>9880</v>
      </c>
      <c r="AO15492" s="376"/>
    </row>
    <row r="15493" spans="1:41" x14ac:dyDescent="0.25">
      <c r="A15493" s="44" t="s">
        <v>14016</v>
      </c>
      <c r="B15493" s="44" t="s">
        <v>14012</v>
      </c>
      <c r="C15493" s="45" t="s">
        <v>14017</v>
      </c>
      <c r="D15493" s="45" t="s">
        <v>11204</v>
      </c>
      <c r="E15493" s="45" t="s">
        <v>6714</v>
      </c>
      <c r="F15493" s="93"/>
      <c r="G15493" s="93"/>
      <c r="H15493" s="93"/>
      <c r="I15493" s="99"/>
      <c r="J15493" s="99"/>
      <c r="K15493" s="99"/>
      <c r="L15493" s="99"/>
      <c r="M15493" s="99"/>
      <c r="N15493" s="99"/>
      <c r="O15493" s="99"/>
      <c r="P15493" s="99"/>
      <c r="Q15493" s="99"/>
      <c r="R15493" s="99"/>
      <c r="S15493" s="99"/>
      <c r="T15493" s="99"/>
      <c r="U15493" s="99"/>
      <c r="V15493" s="99"/>
      <c r="W15493" s="99"/>
      <c r="X15493" s="99"/>
      <c r="Y15493" s="99"/>
      <c r="Z15493" s="99"/>
      <c r="AA15493" s="99"/>
      <c r="AB15493" s="99"/>
      <c r="AC15493" s="99"/>
      <c r="AD15493" s="99"/>
      <c r="AE15493" s="99"/>
      <c r="AF15493" s="99"/>
      <c r="AG15493" s="99"/>
      <c r="AH15493" s="31"/>
      <c r="AI15493" s="31"/>
      <c r="AJ15493" s="31"/>
      <c r="AK15493" s="31"/>
      <c r="AL15493" s="31"/>
      <c r="AO15493" s="376"/>
    </row>
    <row r="15494" spans="1:41" x14ac:dyDescent="0.25">
      <c r="A15494" s="44" t="s">
        <v>14016</v>
      </c>
      <c r="B15494" s="44" t="s">
        <v>14012</v>
      </c>
      <c r="C15494" s="45" t="s">
        <v>14017</v>
      </c>
      <c r="D15494" s="93" t="s">
        <v>17443</v>
      </c>
      <c r="E15494" s="45" t="s">
        <v>6714</v>
      </c>
      <c r="F15494" s="93"/>
      <c r="G15494" s="93"/>
      <c r="H15494" s="93"/>
      <c r="I15494" s="99"/>
      <c r="J15494" s="99"/>
      <c r="K15494" s="99"/>
      <c r="L15494" s="99"/>
      <c r="M15494" s="99"/>
      <c r="N15494" s="99"/>
      <c r="O15494" s="99"/>
      <c r="P15494" s="99"/>
      <c r="Q15494" s="99"/>
      <c r="R15494" s="99"/>
      <c r="S15494" s="99"/>
      <c r="T15494" s="99"/>
      <c r="U15494" s="99"/>
      <c r="V15494" s="99"/>
      <c r="W15494" s="99"/>
      <c r="X15494" s="99"/>
      <c r="Y15494" s="99"/>
      <c r="Z15494" s="99"/>
      <c r="AA15494" s="99"/>
      <c r="AB15494" s="99"/>
      <c r="AC15494" s="99"/>
      <c r="AD15494" s="99"/>
      <c r="AE15494" s="99"/>
      <c r="AF15494" s="99"/>
      <c r="AG15494" s="99"/>
      <c r="AH15494" s="31"/>
      <c r="AI15494" s="31"/>
      <c r="AJ15494" s="31"/>
      <c r="AK15494" s="31"/>
      <c r="AL15494" s="31"/>
      <c r="AO15494" s="376"/>
    </row>
    <row r="15495" spans="1:41" x14ac:dyDescent="0.3">
      <c r="A15495" s="333" t="s">
        <v>21295</v>
      </c>
      <c r="B15495" s="333" t="s">
        <v>247</v>
      </c>
      <c r="C15495" s="125" t="s">
        <v>21310</v>
      </c>
      <c r="D15495" s="32" t="s">
        <v>20309</v>
      </c>
      <c r="E15495" s="125" t="s">
        <v>9840</v>
      </c>
      <c r="F15495" s="125" t="s">
        <v>1189</v>
      </c>
      <c r="G15495" s="125" t="s">
        <v>1190</v>
      </c>
      <c r="AO15495" s="376"/>
    </row>
    <row r="15496" spans="1:41" x14ac:dyDescent="0.25">
      <c r="A15496" s="44" t="s">
        <v>8419</v>
      </c>
      <c r="B15496" s="44" t="s">
        <v>8336</v>
      </c>
      <c r="C15496" s="45">
        <v>230905</v>
      </c>
      <c r="D15496" s="45" t="s">
        <v>11363</v>
      </c>
      <c r="E15496" s="45" t="s">
        <v>7871</v>
      </c>
      <c r="AO15496" s="376"/>
    </row>
    <row r="15497" spans="1:41" x14ac:dyDescent="0.3">
      <c r="A15497" s="333" t="s">
        <v>2182</v>
      </c>
      <c r="B15497" s="333" t="s">
        <v>1167</v>
      </c>
      <c r="C15497" s="125" t="s">
        <v>17236</v>
      </c>
      <c r="D15497" s="32" t="s">
        <v>20309</v>
      </c>
      <c r="E15497" s="125" t="s">
        <v>8292</v>
      </c>
      <c r="F15497" s="125" t="s">
        <v>1189</v>
      </c>
      <c r="G15497" s="125" t="s">
        <v>1190</v>
      </c>
      <c r="AO15497" s="376"/>
    </row>
    <row r="15498" spans="1:41" x14ac:dyDescent="0.25">
      <c r="A15498" s="44" t="s">
        <v>21877</v>
      </c>
      <c r="B15498" s="44" t="s">
        <v>21461</v>
      </c>
      <c r="C15498" s="45">
        <v>260405</v>
      </c>
      <c r="D15498" s="45" t="s">
        <v>11363</v>
      </c>
      <c r="E15498" s="45" t="s">
        <v>11152</v>
      </c>
      <c r="AO15498" s="376"/>
    </row>
    <row r="15499" spans="1:41" x14ac:dyDescent="0.3">
      <c r="A15499" s="333" t="s">
        <v>18742</v>
      </c>
      <c r="B15499" s="333" t="s">
        <v>1167</v>
      </c>
      <c r="C15499" s="125" t="s">
        <v>17236</v>
      </c>
      <c r="D15499" s="32" t="s">
        <v>20309</v>
      </c>
      <c r="E15499" s="125" t="s">
        <v>8292</v>
      </c>
      <c r="F15499" s="125" t="s">
        <v>1190</v>
      </c>
      <c r="G15499" s="125" t="s">
        <v>1190</v>
      </c>
      <c r="AO15499" s="376"/>
    </row>
    <row r="15500" spans="1:41" x14ac:dyDescent="0.25">
      <c r="A15500" s="44" t="s">
        <v>6212</v>
      </c>
      <c r="B15500" s="44" t="s">
        <v>21398</v>
      </c>
      <c r="C15500" s="45" t="s">
        <v>6810</v>
      </c>
      <c r="D15500" s="45" t="s">
        <v>21447</v>
      </c>
      <c r="E15500" s="46">
        <v>46507</v>
      </c>
      <c r="AO15500" s="376"/>
    </row>
    <row r="15501" spans="1:41" x14ac:dyDescent="0.25">
      <c r="A15501" s="44" t="s">
        <v>6547</v>
      </c>
      <c r="B15501" s="44" t="s">
        <v>5321</v>
      </c>
      <c r="C15501" s="45">
        <v>23010401</v>
      </c>
      <c r="D15501" s="45" t="s">
        <v>11363</v>
      </c>
      <c r="E15501" s="45" t="s">
        <v>5322</v>
      </c>
      <c r="AO15501" s="376"/>
    </row>
    <row r="15502" spans="1:41" x14ac:dyDescent="0.25">
      <c r="A15502" s="44" t="s">
        <v>6547</v>
      </c>
      <c r="B15502" s="44" t="s">
        <v>3474</v>
      </c>
      <c r="C15502" s="45">
        <v>250503</v>
      </c>
      <c r="D15502" s="45" t="s">
        <v>11363</v>
      </c>
      <c r="E15502" s="45" t="s">
        <v>15608</v>
      </c>
      <c r="AO15502" s="376"/>
    </row>
    <row r="15503" spans="1:41" x14ac:dyDescent="0.25">
      <c r="A15503" s="44" t="s">
        <v>8951</v>
      </c>
      <c r="B15503" s="44" t="s">
        <v>16831</v>
      </c>
      <c r="C15503" s="45" t="s">
        <v>17085</v>
      </c>
      <c r="D15503" s="367" t="s">
        <v>3696</v>
      </c>
      <c r="E15503" s="328">
        <f>DATE(2029,7,24)</f>
        <v>47323</v>
      </c>
      <c r="F15503" s="32"/>
      <c r="G15503" s="32"/>
      <c r="H15503" s="32"/>
      <c r="I15503" s="31"/>
      <c r="J15503" s="31"/>
      <c r="K15503" s="31"/>
      <c r="L15503" s="31"/>
      <c r="M15503" s="31"/>
      <c r="N15503" s="31"/>
      <c r="O15503" s="31"/>
      <c r="P15503" s="31"/>
      <c r="Q15503" s="31"/>
      <c r="R15503" s="31"/>
      <c r="S15503" s="31"/>
      <c r="T15503" s="31"/>
      <c r="U15503" s="31"/>
      <c r="V15503" s="31"/>
      <c r="W15503" s="31"/>
      <c r="X15503" s="31"/>
      <c r="Y15503" s="31"/>
      <c r="Z15503" s="31"/>
      <c r="AA15503" s="31"/>
      <c r="AB15503" s="31"/>
      <c r="AC15503" s="31"/>
      <c r="AD15503" s="31"/>
      <c r="AE15503" s="31"/>
      <c r="AF15503" s="31"/>
      <c r="AG15503" s="31"/>
      <c r="AH15503" s="31"/>
      <c r="AI15503" s="31"/>
      <c r="AJ15503" s="31"/>
      <c r="AK15503" s="31"/>
      <c r="AL15503" s="31"/>
      <c r="AO15503" s="376"/>
    </row>
    <row r="15504" spans="1:41" x14ac:dyDescent="0.25">
      <c r="A15504" s="44" t="s">
        <v>1830</v>
      </c>
      <c r="B15504" s="113" t="s">
        <v>1831</v>
      </c>
      <c r="C15504" s="97" t="s">
        <v>5679</v>
      </c>
      <c r="D15504" s="97" t="s">
        <v>1833</v>
      </c>
      <c r="E15504" s="64">
        <v>46516</v>
      </c>
      <c r="F15504" s="93"/>
      <c r="G15504" s="93"/>
      <c r="H15504" s="93" t="s">
        <v>1335</v>
      </c>
      <c r="I15504" s="99"/>
      <c r="J15504" s="99"/>
      <c r="K15504" s="99"/>
      <c r="L15504" s="44"/>
      <c r="M15504" s="44"/>
      <c r="N15504" s="99"/>
      <c r="O15504" s="99"/>
      <c r="P15504" s="99"/>
      <c r="Q15504" s="99"/>
      <c r="R15504" s="99"/>
      <c r="S15504" s="99"/>
      <c r="T15504" s="99"/>
      <c r="U15504" s="99"/>
      <c r="V15504" s="99"/>
      <c r="W15504" s="99"/>
      <c r="X15504" s="99"/>
      <c r="Y15504" s="99"/>
      <c r="Z15504" s="99"/>
      <c r="AA15504" s="99"/>
      <c r="AB15504" s="99"/>
      <c r="AC15504" s="99"/>
      <c r="AD15504" s="99"/>
      <c r="AE15504" s="99"/>
      <c r="AF15504" s="99"/>
      <c r="AG15504" s="99"/>
      <c r="AH15504" s="31"/>
      <c r="AI15504" s="31"/>
      <c r="AJ15504" s="31"/>
      <c r="AK15504" s="31"/>
      <c r="AL15504" s="31"/>
      <c r="AO15504" s="376"/>
    </row>
    <row r="15505" spans="1:41" x14ac:dyDescent="0.3">
      <c r="A15505" s="333" t="s">
        <v>11095</v>
      </c>
      <c r="B15505" s="333" t="s">
        <v>3862</v>
      </c>
      <c r="C15505" s="125" t="s">
        <v>10972</v>
      </c>
      <c r="D15505" s="32" t="s">
        <v>20309</v>
      </c>
      <c r="E15505" s="125" t="s">
        <v>5037</v>
      </c>
      <c r="F15505" s="125" t="s">
        <v>1189</v>
      </c>
      <c r="G15505" s="125" t="s">
        <v>1189</v>
      </c>
      <c r="AO15505" s="376"/>
    </row>
    <row r="15506" spans="1:41" x14ac:dyDescent="0.25">
      <c r="A15506" s="44" t="s">
        <v>15944</v>
      </c>
      <c r="B15506" s="44" t="s">
        <v>15611</v>
      </c>
      <c r="C15506" s="45">
        <v>25050401</v>
      </c>
      <c r="D15506" s="45" t="s">
        <v>11363</v>
      </c>
      <c r="E15506" s="45" t="s">
        <v>7105</v>
      </c>
      <c r="AO15506" s="376"/>
    </row>
    <row r="15507" spans="1:41" x14ac:dyDescent="0.25">
      <c r="A15507" s="44" t="s">
        <v>21878</v>
      </c>
      <c r="B15507" s="44" t="s">
        <v>10350</v>
      </c>
      <c r="C15507" s="45">
        <v>24020301</v>
      </c>
      <c r="D15507" s="45" t="s">
        <v>11363</v>
      </c>
      <c r="E15507" s="45" t="s">
        <v>5131</v>
      </c>
      <c r="AO15507" s="376"/>
    </row>
    <row r="15508" spans="1:41" x14ac:dyDescent="0.25">
      <c r="A15508" s="44" t="s">
        <v>21878</v>
      </c>
      <c r="B15508" s="44" t="s">
        <v>3177</v>
      </c>
      <c r="C15508" s="45">
        <v>24020302</v>
      </c>
      <c r="D15508" s="45" t="s">
        <v>11363</v>
      </c>
      <c r="E15508" s="45" t="s">
        <v>5131</v>
      </c>
      <c r="AO15508" s="376"/>
    </row>
    <row r="15509" spans="1:41" x14ac:dyDescent="0.25">
      <c r="A15509" s="44" t="s">
        <v>18289</v>
      </c>
      <c r="B15509" s="44" t="s">
        <v>2368</v>
      </c>
      <c r="C15509" s="45">
        <v>251004</v>
      </c>
      <c r="D15509" s="45" t="s">
        <v>11363</v>
      </c>
      <c r="E15509" s="45" t="s">
        <v>11146</v>
      </c>
      <c r="AO15509" s="376"/>
    </row>
    <row r="15510" spans="1:41" x14ac:dyDescent="0.25">
      <c r="A15510" s="67" t="s">
        <v>92</v>
      </c>
      <c r="B15510" s="57" t="s">
        <v>1297</v>
      </c>
      <c r="C15510" s="62">
        <v>2502</v>
      </c>
      <c r="D15510" s="62" t="s">
        <v>20886</v>
      </c>
      <c r="E15510" s="60">
        <v>46326</v>
      </c>
      <c r="F15510" s="32"/>
      <c r="G15510" s="32"/>
      <c r="H15510" s="32"/>
      <c r="I15510" s="31"/>
      <c r="J15510" s="31"/>
      <c r="K15510" s="31"/>
      <c r="L15510" s="31"/>
      <c r="M15510" s="31"/>
      <c r="N15510" s="31"/>
      <c r="O15510" s="31"/>
      <c r="P15510" s="31"/>
      <c r="Q15510" s="31"/>
      <c r="R15510" s="31"/>
      <c r="S15510" s="31"/>
      <c r="T15510" s="31"/>
      <c r="U15510" s="31"/>
      <c r="V15510" s="31"/>
      <c r="W15510" s="31"/>
      <c r="X15510" s="31"/>
      <c r="Y15510" s="31"/>
      <c r="Z15510" s="31"/>
      <c r="AA15510" s="31"/>
      <c r="AB15510" s="31"/>
      <c r="AC15510" s="31"/>
      <c r="AD15510" s="31"/>
      <c r="AE15510" s="31"/>
      <c r="AF15510" s="31"/>
      <c r="AG15510" s="31"/>
      <c r="AH15510" s="31"/>
      <c r="AI15510" s="31"/>
      <c r="AJ15510" s="31"/>
      <c r="AK15510" s="31"/>
      <c r="AL15510" s="31"/>
      <c r="AO15510" s="376"/>
    </row>
    <row r="15511" spans="1:41" x14ac:dyDescent="0.3">
      <c r="A15511" s="57" t="s">
        <v>92</v>
      </c>
      <c r="B15511" s="57" t="s">
        <v>4728</v>
      </c>
      <c r="C15511" s="62">
        <v>2509</v>
      </c>
      <c r="D15511" s="62" t="s">
        <v>20886</v>
      </c>
      <c r="E15511" s="60">
        <v>46374</v>
      </c>
      <c r="F15511" s="32"/>
      <c r="G15511" s="32"/>
      <c r="H15511" s="32"/>
      <c r="I15511" s="31"/>
      <c r="J15511" s="31"/>
      <c r="K15511" s="31"/>
      <c r="L15511" s="31"/>
      <c r="M15511" s="31"/>
      <c r="N15511" s="31"/>
      <c r="O15511" s="31"/>
      <c r="P15511" s="31"/>
      <c r="Q15511" s="31"/>
      <c r="R15511" s="31"/>
      <c r="S15511" s="31"/>
      <c r="T15511" s="31"/>
      <c r="U15511" s="31"/>
      <c r="V15511" s="31"/>
      <c r="W15511" s="31"/>
      <c r="X15511" s="31"/>
      <c r="Y15511" s="31"/>
      <c r="Z15511" s="31"/>
      <c r="AA15511" s="31"/>
      <c r="AB15511" s="31"/>
      <c r="AC15511" s="31"/>
      <c r="AD15511" s="31"/>
      <c r="AE15511" s="31"/>
      <c r="AF15511" s="31"/>
      <c r="AG15511" s="31"/>
      <c r="AH15511" s="31"/>
      <c r="AI15511" s="31"/>
      <c r="AJ15511" s="31"/>
      <c r="AK15511" s="31"/>
      <c r="AL15511" s="31"/>
      <c r="AO15511" s="376"/>
    </row>
    <row r="15512" spans="1:41" x14ac:dyDescent="0.3">
      <c r="A15512" s="57" t="s">
        <v>92</v>
      </c>
      <c r="B15512" s="57" t="s">
        <v>142</v>
      </c>
      <c r="C15512" s="62">
        <v>2503</v>
      </c>
      <c r="D15512" s="62" t="s">
        <v>20886</v>
      </c>
      <c r="E15512" s="60">
        <v>46326</v>
      </c>
      <c r="F15512" s="32"/>
      <c r="G15512" s="32"/>
      <c r="H15512" s="32"/>
      <c r="I15512" s="31"/>
      <c r="J15512" s="31"/>
      <c r="K15512" s="31"/>
      <c r="L15512" s="31"/>
      <c r="M15512" s="31"/>
      <c r="N15512" s="31"/>
      <c r="O15512" s="31"/>
      <c r="P15512" s="31"/>
      <c r="Q15512" s="31"/>
      <c r="R15512" s="31"/>
      <c r="S15512" s="31"/>
      <c r="T15512" s="31"/>
      <c r="U15512" s="31"/>
      <c r="V15512" s="31"/>
      <c r="W15512" s="31"/>
      <c r="X15512" s="31"/>
      <c r="Y15512" s="31"/>
      <c r="Z15512" s="31"/>
      <c r="AA15512" s="31"/>
      <c r="AB15512" s="31"/>
      <c r="AC15512" s="31"/>
      <c r="AD15512" s="31"/>
      <c r="AE15512" s="31"/>
      <c r="AF15512" s="31"/>
      <c r="AG15512" s="31"/>
      <c r="AH15512" s="31"/>
      <c r="AI15512" s="31"/>
      <c r="AJ15512" s="31"/>
      <c r="AK15512" s="31"/>
      <c r="AL15512" s="31"/>
      <c r="AO15512" s="376"/>
    </row>
    <row r="15513" spans="1:41" x14ac:dyDescent="0.25">
      <c r="A15513" s="44" t="s">
        <v>92</v>
      </c>
      <c r="B15513" s="44" t="s">
        <v>12091</v>
      </c>
      <c r="C15513" s="45">
        <v>9.25</v>
      </c>
      <c r="D15513" s="45" t="s">
        <v>12549</v>
      </c>
      <c r="E15513" s="46">
        <v>47664</v>
      </c>
      <c r="F15513" s="45"/>
      <c r="G15513" s="93"/>
      <c r="H15513" s="93"/>
      <c r="I15513" s="99"/>
      <c r="J15513" s="99"/>
      <c r="K15513" s="99"/>
      <c r="L15513" s="99"/>
      <c r="M15513" s="99"/>
      <c r="N15513" s="99"/>
      <c r="O15513" s="99"/>
      <c r="P15513" s="99"/>
      <c r="Q15513" s="99"/>
      <c r="R15513" s="99"/>
      <c r="S15513" s="99"/>
      <c r="T15513" s="99"/>
      <c r="U15513" s="99"/>
      <c r="V15513" s="99"/>
      <c r="W15513" s="99"/>
      <c r="X15513" s="99"/>
      <c r="Y15513" s="99"/>
      <c r="Z15513" s="99"/>
      <c r="AA15513" s="99"/>
      <c r="AB15513" s="99"/>
      <c r="AC15513" s="99"/>
      <c r="AD15513" s="99"/>
      <c r="AE15513" s="99"/>
      <c r="AF15513" s="99"/>
      <c r="AG15513" s="99"/>
      <c r="AH15513" s="31"/>
      <c r="AI15513" s="31"/>
      <c r="AJ15513" s="31"/>
      <c r="AK15513" s="31"/>
      <c r="AL15513" s="31"/>
      <c r="AO15513" s="376"/>
    </row>
    <row r="15514" spans="1:41" x14ac:dyDescent="0.25">
      <c r="A15514" s="44" t="s">
        <v>92</v>
      </c>
      <c r="B15514" s="44" t="s">
        <v>12111</v>
      </c>
      <c r="C15514" s="45">
        <v>13.24</v>
      </c>
      <c r="D15514" s="45" t="s">
        <v>12549</v>
      </c>
      <c r="E15514" s="46">
        <v>47299</v>
      </c>
      <c r="F15514" s="45"/>
      <c r="G15514" s="93"/>
      <c r="H15514" s="93"/>
      <c r="I15514" s="99"/>
      <c r="J15514" s="99"/>
      <c r="K15514" s="99"/>
      <c r="L15514" s="99"/>
      <c r="M15514" s="99"/>
      <c r="N15514" s="99"/>
      <c r="O15514" s="99"/>
      <c r="P15514" s="99"/>
      <c r="Q15514" s="99"/>
      <c r="R15514" s="99"/>
      <c r="S15514" s="99"/>
      <c r="T15514" s="99"/>
      <c r="U15514" s="99"/>
      <c r="V15514" s="99"/>
      <c r="W15514" s="99"/>
      <c r="X15514" s="99"/>
      <c r="Y15514" s="99"/>
      <c r="Z15514" s="99"/>
      <c r="AA15514" s="99"/>
      <c r="AB15514" s="99"/>
      <c r="AC15514" s="99"/>
      <c r="AD15514" s="99"/>
      <c r="AE15514" s="99"/>
      <c r="AF15514" s="99"/>
      <c r="AG15514" s="99"/>
      <c r="AH15514" s="31"/>
      <c r="AI15514" s="31"/>
      <c r="AJ15514" s="31"/>
      <c r="AK15514" s="31"/>
      <c r="AL15514" s="31"/>
      <c r="AO15514" s="376"/>
    </row>
    <row r="15515" spans="1:41" x14ac:dyDescent="0.25">
      <c r="A15515" s="44" t="s">
        <v>92</v>
      </c>
      <c r="B15515" s="44" t="s">
        <v>11665</v>
      </c>
      <c r="C15515" s="45" t="s">
        <v>11671</v>
      </c>
      <c r="D15515" s="46" t="s">
        <v>21328</v>
      </c>
      <c r="E15515" s="46">
        <v>46373</v>
      </c>
      <c r="AO15515" s="376"/>
    </row>
    <row r="15516" spans="1:41" x14ac:dyDescent="0.25">
      <c r="A15516" s="44" t="s">
        <v>92</v>
      </c>
      <c r="B15516" s="44" t="s">
        <v>11665</v>
      </c>
      <c r="C15516" s="45" t="s">
        <v>11671</v>
      </c>
      <c r="D15516" s="46" t="s">
        <v>21328</v>
      </c>
      <c r="E15516" s="46">
        <v>46373</v>
      </c>
      <c r="AO15516" s="376"/>
    </row>
    <row r="15517" spans="1:41" x14ac:dyDescent="0.25">
      <c r="A15517" s="44" t="s">
        <v>92</v>
      </c>
      <c r="B15517" s="44" t="s">
        <v>2522</v>
      </c>
      <c r="C15517" s="45" t="s">
        <v>14592</v>
      </c>
      <c r="D15517" s="46" t="s">
        <v>21328</v>
      </c>
      <c r="E15517" s="46">
        <v>46527</v>
      </c>
      <c r="AO15517" s="376"/>
    </row>
    <row r="15518" spans="1:41" x14ac:dyDescent="0.25">
      <c r="A15518" s="44" t="s">
        <v>92</v>
      </c>
      <c r="B15518" s="44" t="s">
        <v>2522</v>
      </c>
      <c r="C15518" s="45" t="s">
        <v>14592</v>
      </c>
      <c r="D15518" s="46" t="s">
        <v>21328</v>
      </c>
      <c r="E15518" s="46">
        <v>46527</v>
      </c>
      <c r="AO15518" s="376"/>
    </row>
    <row r="15519" spans="1:41" x14ac:dyDescent="0.25">
      <c r="A15519" s="44" t="s">
        <v>92</v>
      </c>
      <c r="B15519" s="44" t="s">
        <v>2522</v>
      </c>
      <c r="C15519" s="45" t="s">
        <v>14592</v>
      </c>
      <c r="D15519" s="46" t="s">
        <v>21328</v>
      </c>
      <c r="E15519" s="46">
        <v>46527</v>
      </c>
      <c r="AO15519" s="376"/>
    </row>
    <row r="15520" spans="1:41" x14ac:dyDescent="0.25">
      <c r="A15520" s="44" t="s">
        <v>5875</v>
      </c>
      <c r="B15520" s="44" t="s">
        <v>5134</v>
      </c>
      <c r="C15520" s="45">
        <v>230807</v>
      </c>
      <c r="D15520" s="45" t="s">
        <v>11363</v>
      </c>
      <c r="E15520" s="45" t="s">
        <v>8282</v>
      </c>
      <c r="AO15520" s="376"/>
    </row>
    <row r="15521" spans="1:41" x14ac:dyDescent="0.25">
      <c r="A15521" s="44" t="s">
        <v>5875</v>
      </c>
      <c r="B15521" s="44" t="s">
        <v>3043</v>
      </c>
      <c r="C15521" s="45">
        <v>230901</v>
      </c>
      <c r="D15521" s="45" t="s">
        <v>11363</v>
      </c>
      <c r="E15521" s="45" t="s">
        <v>7871</v>
      </c>
      <c r="AO15521" s="376"/>
    </row>
    <row r="15522" spans="1:41" x14ac:dyDescent="0.25">
      <c r="A15522" s="44" t="s">
        <v>5875</v>
      </c>
      <c r="B15522" s="44" t="s">
        <v>3042</v>
      </c>
      <c r="C15522" s="45">
        <v>230903</v>
      </c>
      <c r="D15522" s="45" t="s">
        <v>11363</v>
      </c>
      <c r="E15522" s="45" t="s">
        <v>7871</v>
      </c>
      <c r="AO15522" s="376"/>
    </row>
    <row r="15523" spans="1:41" x14ac:dyDescent="0.25">
      <c r="A15523" s="44" t="s">
        <v>5875</v>
      </c>
      <c r="B15523" s="44" t="s">
        <v>10347</v>
      </c>
      <c r="C15523" s="45">
        <v>240402</v>
      </c>
      <c r="D15523" s="45" t="s">
        <v>11363</v>
      </c>
      <c r="E15523" s="45" t="s">
        <v>5037</v>
      </c>
      <c r="AO15523" s="376"/>
    </row>
    <row r="15524" spans="1:41" x14ac:dyDescent="0.25">
      <c r="A15524" s="44" t="s">
        <v>5875</v>
      </c>
      <c r="B15524" s="44" t="s">
        <v>930</v>
      </c>
      <c r="C15524" s="45">
        <v>240803</v>
      </c>
      <c r="D15524" s="45" t="s">
        <v>11363</v>
      </c>
      <c r="E15524" s="45" t="s">
        <v>4966</v>
      </c>
      <c r="AO15524" s="376"/>
    </row>
    <row r="15525" spans="1:41" x14ac:dyDescent="0.25">
      <c r="A15525" s="44" t="s">
        <v>5875</v>
      </c>
      <c r="B15525" s="44" t="s">
        <v>938</v>
      </c>
      <c r="C15525" s="45">
        <v>260103</v>
      </c>
      <c r="D15525" s="45" t="s">
        <v>11363</v>
      </c>
      <c r="E15525" s="45" t="s">
        <v>8292</v>
      </c>
      <c r="AO15525" s="376"/>
    </row>
    <row r="15526" spans="1:41" x14ac:dyDescent="0.25">
      <c r="A15526" s="44" t="s">
        <v>5875</v>
      </c>
      <c r="B15526" s="44" t="s">
        <v>9248</v>
      </c>
      <c r="C15526" s="45">
        <v>260105</v>
      </c>
      <c r="D15526" s="45" t="s">
        <v>11363</v>
      </c>
      <c r="E15526" s="45" t="s">
        <v>17625</v>
      </c>
      <c r="AO15526" s="376"/>
    </row>
    <row r="15527" spans="1:41" x14ac:dyDescent="0.25">
      <c r="A15527" s="44" t="s">
        <v>12431</v>
      </c>
      <c r="B15527" s="44" t="s">
        <v>12144</v>
      </c>
      <c r="C15527" s="45">
        <v>6.24</v>
      </c>
      <c r="D15527" s="45" t="s">
        <v>12549</v>
      </c>
      <c r="E15527" s="46">
        <v>47057</v>
      </c>
      <c r="F15527" s="45"/>
      <c r="G15527" s="93"/>
      <c r="H15527" s="93"/>
      <c r="I15527" s="99"/>
      <c r="J15527" s="99"/>
      <c r="K15527" s="99"/>
      <c r="L15527" s="99"/>
      <c r="M15527" s="99"/>
      <c r="N15527" s="99"/>
      <c r="O15527" s="99"/>
      <c r="P15527" s="99"/>
      <c r="Q15527" s="99"/>
      <c r="R15527" s="99"/>
      <c r="S15527" s="99"/>
      <c r="T15527" s="99"/>
      <c r="U15527" s="99"/>
      <c r="V15527" s="99"/>
      <c r="W15527" s="99"/>
      <c r="X15527" s="99"/>
      <c r="Y15527" s="99"/>
      <c r="Z15527" s="99"/>
      <c r="AA15527" s="99"/>
      <c r="AB15527" s="99"/>
      <c r="AC15527" s="99"/>
      <c r="AD15527" s="99"/>
      <c r="AE15527" s="99"/>
      <c r="AF15527" s="99"/>
      <c r="AG15527" s="99"/>
      <c r="AH15527" s="31"/>
      <c r="AI15527" s="31"/>
      <c r="AJ15527" s="31"/>
      <c r="AK15527" s="31"/>
      <c r="AL15527" s="31"/>
      <c r="AO15527" s="376"/>
    </row>
    <row r="15528" spans="1:41" x14ac:dyDescent="0.25">
      <c r="A15528" s="44" t="s">
        <v>12746</v>
      </c>
      <c r="B15528" s="44" t="s">
        <v>12555</v>
      </c>
      <c r="C15528" s="45">
        <v>241101</v>
      </c>
      <c r="D15528" s="45" t="s">
        <v>11363</v>
      </c>
      <c r="E15528" s="45" t="s">
        <v>5332</v>
      </c>
      <c r="AO15528" s="376"/>
    </row>
    <row r="15529" spans="1:41" x14ac:dyDescent="0.25">
      <c r="A15529" s="44" t="s">
        <v>522</v>
      </c>
      <c r="B15529" s="44" t="s">
        <v>21336</v>
      </c>
      <c r="C15529" s="45" t="s">
        <v>9700</v>
      </c>
      <c r="D15529" s="45" t="s">
        <v>21447</v>
      </c>
      <c r="E15529" s="46">
        <v>46538</v>
      </c>
      <c r="AO15529" s="376"/>
    </row>
    <row r="15530" spans="1:41" x14ac:dyDescent="0.25">
      <c r="A15530" s="44" t="s">
        <v>522</v>
      </c>
      <c r="B15530" s="44" t="s">
        <v>21433</v>
      </c>
      <c r="C15530" s="45" t="s">
        <v>5528</v>
      </c>
      <c r="D15530" s="45" t="s">
        <v>21447</v>
      </c>
      <c r="E15530" s="46">
        <v>46418</v>
      </c>
      <c r="AO15530" s="376"/>
    </row>
    <row r="15531" spans="1:41" x14ac:dyDescent="0.3">
      <c r="A15531" s="333" t="s">
        <v>18743</v>
      </c>
      <c r="B15531" s="333" t="s">
        <v>1153</v>
      </c>
      <c r="C15531" s="125" t="s">
        <v>11369</v>
      </c>
      <c r="D15531" s="32" t="s">
        <v>20309</v>
      </c>
      <c r="E15531" s="125" t="s">
        <v>4826</v>
      </c>
      <c r="F15531" s="125" t="s">
        <v>1189</v>
      </c>
      <c r="G15531" s="125" t="s">
        <v>1190</v>
      </c>
      <c r="AO15531" s="376"/>
    </row>
    <row r="15532" spans="1:41" x14ac:dyDescent="0.3">
      <c r="A15532" s="333" t="s">
        <v>18743</v>
      </c>
      <c r="B15532" s="333" t="s">
        <v>2302</v>
      </c>
      <c r="C15532" s="125" t="s">
        <v>18818</v>
      </c>
      <c r="D15532" s="32" t="s">
        <v>20309</v>
      </c>
      <c r="E15532" s="125" t="s">
        <v>8292</v>
      </c>
      <c r="F15532" s="125" t="s">
        <v>1189</v>
      </c>
      <c r="G15532" s="125" t="s">
        <v>1190</v>
      </c>
      <c r="AO15532" s="376"/>
    </row>
    <row r="15533" spans="1:41" x14ac:dyDescent="0.3">
      <c r="A15533" s="333" t="s">
        <v>11096</v>
      </c>
      <c r="B15533" s="333" t="s">
        <v>1171</v>
      </c>
      <c r="C15533" s="125" t="s">
        <v>10962</v>
      </c>
      <c r="D15533" s="32" t="s">
        <v>20309</v>
      </c>
      <c r="E15533" s="125" t="s">
        <v>8292</v>
      </c>
      <c r="F15533" s="125" t="s">
        <v>1190</v>
      </c>
      <c r="G15533" s="125" t="s">
        <v>1190</v>
      </c>
      <c r="AO15533" s="376"/>
    </row>
    <row r="15534" spans="1:41" x14ac:dyDescent="0.3">
      <c r="A15534" s="57" t="s">
        <v>1257</v>
      </c>
      <c r="B15534" s="58" t="s">
        <v>3909</v>
      </c>
      <c r="C15534" s="62">
        <v>23022</v>
      </c>
      <c r="D15534" s="62" t="s">
        <v>20886</v>
      </c>
      <c r="E15534" s="60">
        <v>46630</v>
      </c>
      <c r="F15534" s="32"/>
      <c r="G15534" s="32"/>
      <c r="H15534" s="32"/>
      <c r="I15534" s="31"/>
      <c r="J15534" s="31"/>
      <c r="K15534" s="31"/>
      <c r="L15534" s="31"/>
      <c r="M15534" s="31"/>
      <c r="N15534" s="31"/>
      <c r="O15534" s="31"/>
      <c r="P15534" s="31"/>
      <c r="Q15534" s="31"/>
      <c r="R15534" s="31"/>
      <c r="S15534" s="31"/>
      <c r="T15534" s="31"/>
      <c r="U15534" s="31"/>
      <c r="V15534" s="31"/>
      <c r="W15534" s="31"/>
      <c r="X15534" s="31"/>
      <c r="Y15534" s="31"/>
      <c r="Z15534" s="31"/>
      <c r="AA15534" s="31"/>
      <c r="AB15534" s="31"/>
      <c r="AC15534" s="31"/>
      <c r="AD15534" s="31"/>
      <c r="AE15534" s="31"/>
      <c r="AF15534" s="31"/>
      <c r="AG15534" s="31"/>
      <c r="AH15534" s="31"/>
      <c r="AI15534" s="31"/>
      <c r="AJ15534" s="31"/>
      <c r="AK15534" s="31"/>
      <c r="AL15534" s="31"/>
      <c r="AO15534" s="376"/>
    </row>
    <row r="15535" spans="1:41" x14ac:dyDescent="0.25">
      <c r="A15535" s="44" t="s">
        <v>549</v>
      </c>
      <c r="B15535" s="44" t="s">
        <v>21372</v>
      </c>
      <c r="C15535" s="45" t="s">
        <v>16518</v>
      </c>
      <c r="D15535" s="45" t="s">
        <v>21447</v>
      </c>
      <c r="E15535" s="46">
        <v>46477</v>
      </c>
      <c r="AO15535" s="376"/>
    </row>
    <row r="15536" spans="1:41" x14ac:dyDescent="0.25">
      <c r="A15536" s="44" t="s">
        <v>549</v>
      </c>
      <c r="B15536" s="44" t="s">
        <v>21394</v>
      </c>
      <c r="C15536" s="45" t="s">
        <v>16540</v>
      </c>
      <c r="D15536" s="45" t="s">
        <v>21447</v>
      </c>
      <c r="E15536" s="46">
        <v>46477</v>
      </c>
      <c r="AO15536" s="376"/>
    </row>
    <row r="15537" spans="1:41" x14ac:dyDescent="0.25">
      <c r="A15537" s="44" t="s">
        <v>549</v>
      </c>
      <c r="B15537" s="44" t="s">
        <v>21402</v>
      </c>
      <c r="C15537" s="45" t="s">
        <v>5503</v>
      </c>
      <c r="D15537" s="45" t="s">
        <v>21447</v>
      </c>
      <c r="E15537" s="46">
        <v>46507</v>
      </c>
      <c r="AO15537" s="376"/>
    </row>
    <row r="15538" spans="1:41" x14ac:dyDescent="0.25">
      <c r="A15538" s="44" t="s">
        <v>18883</v>
      </c>
      <c r="B15538" s="44" t="s">
        <v>21406</v>
      </c>
      <c r="C15538" s="45" t="s">
        <v>18890</v>
      </c>
      <c r="D15538" s="45" t="s">
        <v>21447</v>
      </c>
      <c r="E15538" s="46">
        <v>46507</v>
      </c>
      <c r="AO15538" s="376"/>
    </row>
    <row r="15539" spans="1:41" x14ac:dyDescent="0.25">
      <c r="A15539" s="44" t="s">
        <v>12432</v>
      </c>
      <c r="B15539" s="44" t="s">
        <v>13578</v>
      </c>
      <c r="C15539" s="45">
        <v>28.25</v>
      </c>
      <c r="D15539" s="45" t="s">
        <v>12549</v>
      </c>
      <c r="E15539" s="46">
        <v>47664</v>
      </c>
      <c r="F15539" s="45"/>
      <c r="G15539" s="93"/>
      <c r="H15539" s="93"/>
      <c r="I15539" s="99"/>
      <c r="J15539" s="99"/>
      <c r="K15539" s="99"/>
      <c r="L15539" s="99"/>
      <c r="M15539" s="99"/>
      <c r="N15539" s="99"/>
      <c r="O15539" s="99"/>
      <c r="P15539" s="99"/>
      <c r="Q15539" s="99"/>
      <c r="R15539" s="99"/>
      <c r="S15539" s="99"/>
      <c r="T15539" s="99"/>
      <c r="U15539" s="99"/>
      <c r="V15539" s="99"/>
      <c r="W15539" s="99"/>
      <c r="X15539" s="99"/>
      <c r="Y15539" s="99"/>
      <c r="Z15539" s="99"/>
      <c r="AA15539" s="99"/>
      <c r="AB15539" s="99"/>
      <c r="AC15539" s="99"/>
      <c r="AD15539" s="99"/>
      <c r="AE15539" s="99"/>
      <c r="AF15539" s="99"/>
      <c r="AG15539" s="99"/>
      <c r="AH15539" s="31"/>
      <c r="AI15539" s="31"/>
      <c r="AJ15539" s="31"/>
      <c r="AK15539" s="31"/>
      <c r="AL15539" s="31"/>
      <c r="AO15539" s="376"/>
    </row>
    <row r="15540" spans="1:41" x14ac:dyDescent="0.25">
      <c r="A15540" s="44" t="s">
        <v>10712</v>
      </c>
      <c r="B15540" s="44" t="s">
        <v>3043</v>
      </c>
      <c r="C15540" s="45">
        <v>230901</v>
      </c>
      <c r="D15540" s="45" t="s">
        <v>11363</v>
      </c>
      <c r="E15540" s="45" t="s">
        <v>7871</v>
      </c>
      <c r="AO15540" s="376"/>
    </row>
    <row r="15541" spans="1:41" x14ac:dyDescent="0.25">
      <c r="A15541" s="44" t="s">
        <v>10712</v>
      </c>
      <c r="B15541" s="44" t="s">
        <v>2132</v>
      </c>
      <c r="C15541" s="45">
        <v>240505</v>
      </c>
      <c r="D15541" s="45" t="s">
        <v>11363</v>
      </c>
      <c r="E15541" s="45" t="s">
        <v>5155</v>
      </c>
      <c r="AO15541" s="376"/>
    </row>
    <row r="15542" spans="1:41" x14ac:dyDescent="0.3">
      <c r="A15542" s="333" t="s">
        <v>19038</v>
      </c>
      <c r="B15542" s="333" t="s">
        <v>1159</v>
      </c>
      <c r="C15542" s="125" t="s">
        <v>19092</v>
      </c>
      <c r="D15542" s="32" t="s">
        <v>20309</v>
      </c>
      <c r="E15542" s="125" t="s">
        <v>9249</v>
      </c>
      <c r="F15542" s="125" t="s">
        <v>1189</v>
      </c>
      <c r="G15542" s="125" t="s">
        <v>1190</v>
      </c>
      <c r="AO15542" s="376"/>
    </row>
    <row r="15543" spans="1:41" x14ac:dyDescent="0.3">
      <c r="A15543" s="57" t="s">
        <v>109</v>
      </c>
      <c r="B15543" s="57" t="s">
        <v>2173</v>
      </c>
      <c r="C15543" s="62">
        <v>24030</v>
      </c>
      <c r="D15543" s="62" t="s">
        <v>20886</v>
      </c>
      <c r="E15543" s="60">
        <v>47057</v>
      </c>
      <c r="F15543" s="32"/>
      <c r="G15543" s="32"/>
      <c r="H15543" s="32"/>
      <c r="I15543" s="31"/>
      <c r="J15543" s="31"/>
      <c r="K15543" s="31"/>
      <c r="L15543" s="31"/>
      <c r="M15543" s="31"/>
      <c r="N15543" s="31"/>
      <c r="O15543" s="31"/>
      <c r="P15543" s="31"/>
      <c r="Q15543" s="31"/>
      <c r="R15543" s="31"/>
      <c r="S15543" s="31"/>
      <c r="T15543" s="31"/>
      <c r="U15543" s="31"/>
      <c r="V15543" s="31"/>
      <c r="W15543" s="31"/>
      <c r="X15543" s="31"/>
      <c r="Y15543" s="31"/>
      <c r="Z15543" s="31"/>
      <c r="AA15543" s="31"/>
      <c r="AB15543" s="31"/>
      <c r="AC15543" s="31"/>
      <c r="AD15543" s="31"/>
      <c r="AE15543" s="31"/>
      <c r="AF15543" s="31"/>
      <c r="AG15543" s="31"/>
      <c r="AH15543" s="31"/>
      <c r="AI15543" s="31"/>
      <c r="AJ15543" s="31"/>
      <c r="AK15543" s="31"/>
      <c r="AL15543" s="31"/>
      <c r="AO15543" s="376"/>
    </row>
    <row r="15544" spans="1:41" x14ac:dyDescent="0.25">
      <c r="A15544" s="57" t="s">
        <v>109</v>
      </c>
      <c r="B15544" s="92" t="s">
        <v>3682</v>
      </c>
      <c r="C15544" s="93" t="s">
        <v>19106</v>
      </c>
      <c r="D15544" s="93" t="s">
        <v>3681</v>
      </c>
      <c r="E15544" s="94">
        <v>48029</v>
      </c>
      <c r="F15544" s="93"/>
      <c r="G15544" s="93"/>
      <c r="H15544" s="93"/>
      <c r="I15544" s="99"/>
      <c r="J15544" s="99"/>
      <c r="K15544" s="99"/>
      <c r="L15544" s="44"/>
      <c r="M15544" s="44"/>
      <c r="N15544" s="99"/>
      <c r="O15544" s="99"/>
      <c r="P15544" s="99"/>
      <c r="Q15544" s="99"/>
      <c r="R15544" s="99"/>
      <c r="S15544" s="99"/>
      <c r="T15544" s="99"/>
      <c r="U15544" s="99"/>
      <c r="V15544" s="99"/>
      <c r="W15544" s="99"/>
      <c r="X15544" s="99"/>
      <c r="Y15544" s="99"/>
      <c r="Z15544" s="99"/>
      <c r="AA15544" s="99"/>
      <c r="AB15544" s="99"/>
      <c r="AC15544" s="99"/>
      <c r="AD15544" s="99"/>
      <c r="AE15544" s="99"/>
      <c r="AF15544" s="99"/>
      <c r="AG15544" s="99"/>
      <c r="AH15544" s="31"/>
      <c r="AI15544" s="31"/>
      <c r="AJ15544" s="31"/>
      <c r="AK15544" s="31"/>
      <c r="AL15544" s="31"/>
      <c r="AO15544" s="376"/>
    </row>
    <row r="15545" spans="1:41" x14ac:dyDescent="0.25">
      <c r="A15545" s="44" t="s">
        <v>109</v>
      </c>
      <c r="B15545" s="44" t="s">
        <v>12118</v>
      </c>
      <c r="C15545" s="45">
        <v>13.23</v>
      </c>
      <c r="D15545" s="45" t="s">
        <v>12549</v>
      </c>
      <c r="E15545" s="46">
        <v>46934</v>
      </c>
      <c r="F15545" s="45"/>
      <c r="G15545" s="93"/>
      <c r="H15545" s="93"/>
      <c r="I15545" s="99"/>
      <c r="J15545" s="99"/>
      <c r="K15545" s="99"/>
      <c r="L15545" s="99"/>
      <c r="M15545" s="99"/>
      <c r="N15545" s="99"/>
      <c r="O15545" s="99"/>
      <c r="P15545" s="99"/>
      <c r="Q15545" s="99"/>
      <c r="R15545" s="99"/>
      <c r="S15545" s="99"/>
      <c r="T15545" s="99"/>
      <c r="U15545" s="99"/>
      <c r="V15545" s="99"/>
      <c r="W15545" s="99"/>
      <c r="X15545" s="99"/>
      <c r="Y15545" s="99"/>
      <c r="Z15545" s="99"/>
      <c r="AA15545" s="99"/>
      <c r="AB15545" s="99"/>
      <c r="AC15545" s="99"/>
      <c r="AD15545" s="99"/>
      <c r="AE15545" s="99"/>
      <c r="AF15545" s="99"/>
      <c r="AG15545" s="99"/>
      <c r="AH15545" s="31"/>
      <c r="AI15545" s="31"/>
      <c r="AJ15545" s="31"/>
      <c r="AK15545" s="31"/>
      <c r="AL15545" s="31"/>
      <c r="AO15545" s="376"/>
    </row>
    <row r="15546" spans="1:41" x14ac:dyDescent="0.25">
      <c r="A15546" s="44" t="s">
        <v>109</v>
      </c>
      <c r="B15546" s="44" t="s">
        <v>12110</v>
      </c>
      <c r="C15546" s="45">
        <v>14.23</v>
      </c>
      <c r="D15546" s="45" t="s">
        <v>12549</v>
      </c>
      <c r="E15546" s="46">
        <v>46934</v>
      </c>
      <c r="F15546" s="45"/>
      <c r="G15546" s="93"/>
      <c r="H15546" s="93"/>
      <c r="I15546" s="99"/>
      <c r="J15546" s="99"/>
      <c r="K15546" s="99"/>
      <c r="L15546" s="99"/>
      <c r="M15546" s="99"/>
      <c r="N15546" s="99"/>
      <c r="O15546" s="99"/>
      <c r="P15546" s="99"/>
      <c r="Q15546" s="99"/>
      <c r="R15546" s="99"/>
      <c r="S15546" s="99"/>
      <c r="T15546" s="99"/>
      <c r="U15546" s="99"/>
      <c r="V15546" s="99"/>
      <c r="W15546" s="99"/>
      <c r="X15546" s="99"/>
      <c r="Y15546" s="99"/>
      <c r="Z15546" s="99"/>
      <c r="AA15546" s="99"/>
      <c r="AB15546" s="99"/>
      <c r="AC15546" s="99"/>
      <c r="AD15546" s="99"/>
      <c r="AE15546" s="99"/>
      <c r="AF15546" s="99"/>
      <c r="AG15546" s="99"/>
      <c r="AH15546" s="31"/>
      <c r="AI15546" s="31"/>
      <c r="AJ15546" s="31"/>
      <c r="AK15546" s="31"/>
      <c r="AL15546" s="31"/>
      <c r="AO15546" s="376"/>
    </row>
    <row r="15547" spans="1:41" x14ac:dyDescent="0.25">
      <c r="A15547" s="44" t="s">
        <v>109</v>
      </c>
      <c r="B15547" s="44" t="s">
        <v>5134</v>
      </c>
      <c r="C15547" s="45">
        <v>230807</v>
      </c>
      <c r="D15547" s="45" t="s">
        <v>11363</v>
      </c>
      <c r="E15547" s="45" t="s">
        <v>8282</v>
      </c>
      <c r="AO15547" s="376"/>
    </row>
    <row r="15548" spans="1:41" x14ac:dyDescent="0.25">
      <c r="A15548" s="44" t="s">
        <v>109</v>
      </c>
      <c r="B15548" s="44" t="s">
        <v>3039</v>
      </c>
      <c r="C15548" s="45">
        <v>230904</v>
      </c>
      <c r="D15548" s="45" t="s">
        <v>11363</v>
      </c>
      <c r="E15548" s="45" t="s">
        <v>7871</v>
      </c>
      <c r="AO15548" s="376"/>
    </row>
    <row r="15549" spans="1:41" x14ac:dyDescent="0.25">
      <c r="A15549" s="44" t="s">
        <v>8188</v>
      </c>
      <c r="B15549" s="44" t="s">
        <v>21365</v>
      </c>
      <c r="C15549" s="45" t="s">
        <v>8133</v>
      </c>
      <c r="D15549" s="45" t="s">
        <v>21447</v>
      </c>
      <c r="E15549" s="46">
        <v>46752</v>
      </c>
      <c r="AO15549" s="376"/>
    </row>
    <row r="15550" spans="1:41" x14ac:dyDescent="0.25">
      <c r="A15550" s="91" t="s">
        <v>8188</v>
      </c>
      <c r="B15550" s="92" t="s">
        <v>19284</v>
      </c>
      <c r="C15550" s="93" t="s">
        <v>19285</v>
      </c>
      <c r="D15550" s="93" t="s">
        <v>1201</v>
      </c>
      <c r="E15550" s="94">
        <v>46582</v>
      </c>
      <c r="F15550" s="93"/>
      <c r="G15550" s="93"/>
      <c r="H15550" s="93"/>
      <c r="I15550" s="99"/>
      <c r="J15550" s="99"/>
      <c r="K15550" s="99"/>
      <c r="L15550" s="99"/>
      <c r="M15550" s="99"/>
      <c r="N15550" s="99"/>
      <c r="O15550" s="99"/>
      <c r="P15550" s="99"/>
      <c r="Q15550" s="99"/>
      <c r="R15550" s="99"/>
      <c r="S15550" s="99"/>
      <c r="T15550" s="99"/>
      <c r="U15550" s="99"/>
      <c r="V15550" s="99"/>
      <c r="W15550" s="99"/>
      <c r="X15550" s="99"/>
      <c r="Y15550" s="99"/>
      <c r="Z15550" s="99"/>
      <c r="AA15550" s="99"/>
      <c r="AB15550" s="99"/>
      <c r="AC15550" s="99"/>
      <c r="AD15550" s="99"/>
      <c r="AE15550" s="99"/>
      <c r="AF15550" s="99"/>
      <c r="AG15550" s="99"/>
      <c r="AH15550" s="31"/>
      <c r="AI15550" s="31"/>
      <c r="AJ15550" s="31"/>
      <c r="AK15550" s="31"/>
      <c r="AL15550" s="31"/>
      <c r="AO15550" s="376"/>
    </row>
    <row r="15551" spans="1:41" x14ac:dyDescent="0.25">
      <c r="A15551" s="44" t="s">
        <v>21879</v>
      </c>
      <c r="B15551" s="44" t="s">
        <v>9248</v>
      </c>
      <c r="C15551" s="45">
        <v>260105</v>
      </c>
      <c r="D15551" s="45" t="s">
        <v>11363</v>
      </c>
      <c r="E15551" s="45" t="s">
        <v>17625</v>
      </c>
      <c r="AO15551" s="376"/>
    </row>
    <row r="15552" spans="1:41" x14ac:dyDescent="0.25">
      <c r="A15552" s="44" t="s">
        <v>21880</v>
      </c>
      <c r="B15552" s="44" t="s">
        <v>21449</v>
      </c>
      <c r="C15552" s="45">
        <v>260504</v>
      </c>
      <c r="D15552" s="45" t="s">
        <v>11363</v>
      </c>
      <c r="E15552" s="45" t="s">
        <v>21450</v>
      </c>
      <c r="AO15552" s="376"/>
    </row>
    <row r="15553" spans="1:41" x14ac:dyDescent="0.25">
      <c r="A15553" s="44" t="s">
        <v>2434</v>
      </c>
      <c r="B15553" s="44" t="s">
        <v>5134</v>
      </c>
      <c r="C15553" s="45">
        <v>220802</v>
      </c>
      <c r="D15553" s="45" t="s">
        <v>11363</v>
      </c>
      <c r="E15553" s="45" t="s">
        <v>4966</v>
      </c>
      <c r="AO15553" s="376"/>
    </row>
    <row r="15554" spans="1:41" x14ac:dyDescent="0.25">
      <c r="A15554" s="44" t="s">
        <v>2434</v>
      </c>
      <c r="B15554" s="44" t="s">
        <v>2350</v>
      </c>
      <c r="C15554" s="45">
        <v>230105</v>
      </c>
      <c r="D15554" s="45" t="s">
        <v>11363</v>
      </c>
      <c r="E15554" s="45" t="s">
        <v>5265</v>
      </c>
      <c r="AO15554" s="376"/>
    </row>
    <row r="15555" spans="1:41" x14ac:dyDescent="0.25">
      <c r="A15555" s="44" t="s">
        <v>11675</v>
      </c>
      <c r="B15555" s="44" t="s">
        <v>1875</v>
      </c>
      <c r="C15555" s="45" t="s">
        <v>11676</v>
      </c>
      <c r="D15555" s="46" t="s">
        <v>21328</v>
      </c>
      <c r="E15555" s="46">
        <v>46647</v>
      </c>
      <c r="AO15555" s="376"/>
    </row>
    <row r="15556" spans="1:41" x14ac:dyDescent="0.25">
      <c r="A15556" s="44" t="s">
        <v>21881</v>
      </c>
      <c r="B15556" s="44" t="s">
        <v>925</v>
      </c>
      <c r="C15556" s="45">
        <v>260601</v>
      </c>
      <c r="D15556" s="45" t="s">
        <v>11363</v>
      </c>
      <c r="E15556" s="45" t="s">
        <v>17341</v>
      </c>
      <c r="AO15556" s="376"/>
    </row>
    <row r="15557" spans="1:41" x14ac:dyDescent="0.25">
      <c r="A15557" s="44" t="s">
        <v>21881</v>
      </c>
      <c r="B15557" s="44" t="s">
        <v>21470</v>
      </c>
      <c r="C15557" s="45">
        <v>260702</v>
      </c>
      <c r="D15557" s="45" t="s">
        <v>11363</v>
      </c>
      <c r="E15557" s="45" t="s">
        <v>11150</v>
      </c>
      <c r="AO15557" s="376"/>
    </row>
    <row r="15558" spans="1:41" x14ac:dyDescent="0.25">
      <c r="A15558" s="44" t="s">
        <v>8952</v>
      </c>
      <c r="B15558" s="44" t="s">
        <v>15130</v>
      </c>
      <c r="C15558" s="45" t="s">
        <v>17086</v>
      </c>
      <c r="D15558" s="367" t="s">
        <v>3696</v>
      </c>
      <c r="E15558" s="328">
        <f>DATE(2029,8,5)</f>
        <v>47335</v>
      </c>
      <c r="F15558" s="32"/>
      <c r="G15558" s="32"/>
      <c r="H15558" s="32"/>
      <c r="I15558" s="31"/>
      <c r="J15558" s="31"/>
      <c r="K15558" s="31"/>
      <c r="L15558" s="31"/>
      <c r="M15558" s="31"/>
      <c r="N15558" s="31"/>
      <c r="O15558" s="31"/>
      <c r="P15558" s="31"/>
      <c r="Q15558" s="31"/>
      <c r="R15558" s="31"/>
      <c r="S15558" s="31"/>
      <c r="T15558" s="31"/>
      <c r="U15558" s="31"/>
      <c r="V15558" s="31"/>
      <c r="W15558" s="31"/>
      <c r="X15558" s="31"/>
      <c r="Y15558" s="31"/>
      <c r="Z15558" s="31"/>
      <c r="AA15558" s="31"/>
      <c r="AB15558" s="31"/>
      <c r="AC15558" s="31"/>
      <c r="AD15558" s="31"/>
      <c r="AE15558" s="31"/>
      <c r="AF15558" s="31"/>
      <c r="AG15558" s="31"/>
      <c r="AH15558" s="31"/>
      <c r="AI15558" s="31"/>
      <c r="AJ15558" s="31"/>
      <c r="AK15558" s="31"/>
      <c r="AL15558" s="31"/>
      <c r="AO15558" s="376"/>
    </row>
    <row r="15559" spans="1:41" x14ac:dyDescent="0.3">
      <c r="A15559" s="333" t="s">
        <v>4023</v>
      </c>
      <c r="B15559" s="333" t="s">
        <v>1163</v>
      </c>
      <c r="C15559" s="125" t="s">
        <v>11367</v>
      </c>
      <c r="D15559" s="32" t="s">
        <v>20309</v>
      </c>
      <c r="E15559" s="125" t="s">
        <v>4826</v>
      </c>
      <c r="F15559" s="125" t="s">
        <v>1189</v>
      </c>
      <c r="G15559" s="125" t="s">
        <v>1190</v>
      </c>
      <c r="AO15559" s="376"/>
    </row>
    <row r="15560" spans="1:41" x14ac:dyDescent="0.25">
      <c r="A15560" s="44" t="s">
        <v>13174</v>
      </c>
      <c r="B15560" s="44" t="s">
        <v>145</v>
      </c>
      <c r="C15560" s="45" t="s">
        <v>14593</v>
      </c>
      <c r="D15560" s="46" t="s">
        <v>21328</v>
      </c>
      <c r="E15560" s="46">
        <v>46583</v>
      </c>
      <c r="AO15560" s="376"/>
    </row>
    <row r="15561" spans="1:41" x14ac:dyDescent="0.25">
      <c r="A15561" s="44" t="s">
        <v>13174</v>
      </c>
      <c r="B15561" s="44" t="s">
        <v>145</v>
      </c>
      <c r="C15561" s="45" t="s">
        <v>14593</v>
      </c>
      <c r="D15561" s="46" t="s">
        <v>21328</v>
      </c>
      <c r="E15561" s="46">
        <v>46583</v>
      </c>
      <c r="AO15561" s="376"/>
    </row>
    <row r="15562" spans="1:41" x14ac:dyDescent="0.25">
      <c r="A15562" s="44" t="s">
        <v>13174</v>
      </c>
      <c r="B15562" s="44" t="s">
        <v>145</v>
      </c>
      <c r="C15562" s="45" t="s">
        <v>14593</v>
      </c>
      <c r="D15562" s="46" t="s">
        <v>21328</v>
      </c>
      <c r="E15562" s="46">
        <v>46583</v>
      </c>
      <c r="AO15562" s="376"/>
    </row>
    <row r="15563" spans="1:41" x14ac:dyDescent="0.25">
      <c r="A15563" s="44" t="s">
        <v>13174</v>
      </c>
      <c r="B15563" s="44" t="s">
        <v>145</v>
      </c>
      <c r="C15563" s="45" t="s">
        <v>14593</v>
      </c>
      <c r="D15563" s="46" t="s">
        <v>21328</v>
      </c>
      <c r="E15563" s="46">
        <v>46583</v>
      </c>
      <c r="AO15563" s="376"/>
    </row>
    <row r="15564" spans="1:41" x14ac:dyDescent="0.3">
      <c r="A15564" s="333" t="s">
        <v>18744</v>
      </c>
      <c r="B15564" s="333" t="s">
        <v>6862</v>
      </c>
      <c r="C15564" s="125" t="s">
        <v>18822</v>
      </c>
      <c r="D15564" s="32" t="s">
        <v>20309</v>
      </c>
      <c r="E15564" s="125" t="s">
        <v>8292</v>
      </c>
      <c r="F15564" s="125" t="s">
        <v>1189</v>
      </c>
      <c r="G15564" s="125" t="s">
        <v>1190</v>
      </c>
      <c r="AO15564" s="376"/>
    </row>
    <row r="15565" spans="1:41" x14ac:dyDescent="0.25">
      <c r="A15565" s="44" t="s">
        <v>20642</v>
      </c>
      <c r="B15565" s="44" t="s">
        <v>14173</v>
      </c>
      <c r="C15565" s="45" t="s">
        <v>14280</v>
      </c>
      <c r="D15565" s="32" t="s">
        <v>5559</v>
      </c>
      <c r="E15565" s="45" t="s">
        <v>20870</v>
      </c>
      <c r="F15565" s="32"/>
      <c r="G15565" s="32"/>
      <c r="H15565" s="32"/>
      <c r="I15565" s="31"/>
      <c r="J15565" s="31"/>
      <c r="K15565" s="31"/>
      <c r="L15565" s="31"/>
      <c r="M15565" s="31"/>
      <c r="N15565" s="31"/>
      <c r="O15565" s="31"/>
      <c r="P15565" s="31"/>
      <c r="Q15565" s="31"/>
      <c r="R15565" s="31"/>
      <c r="S15565" s="31"/>
      <c r="T15565" s="31"/>
      <c r="U15565" s="31"/>
      <c r="V15565" s="31"/>
      <c r="W15565" s="31"/>
      <c r="X15565" s="31"/>
      <c r="Y15565" s="31"/>
      <c r="Z15565" s="31"/>
      <c r="AA15565" s="31"/>
      <c r="AB15565" s="31"/>
      <c r="AC15565" s="31"/>
      <c r="AD15565" s="31"/>
      <c r="AE15565" s="31"/>
      <c r="AF15565" s="31"/>
      <c r="AG15565" s="31"/>
      <c r="AH15565" s="31"/>
      <c r="AI15565" s="31"/>
      <c r="AJ15565" s="31"/>
      <c r="AK15565" s="31"/>
      <c r="AL15565" s="31"/>
      <c r="AO15565" s="376"/>
    </row>
    <row r="15566" spans="1:41" x14ac:dyDescent="0.25">
      <c r="A15566" s="44" t="s">
        <v>830</v>
      </c>
      <c r="B15566" s="44" t="s">
        <v>5321</v>
      </c>
      <c r="C15566" s="45">
        <v>23010401</v>
      </c>
      <c r="D15566" s="45" t="s">
        <v>11363</v>
      </c>
      <c r="E15566" s="45" t="s">
        <v>5322</v>
      </c>
      <c r="AO15566" s="376"/>
    </row>
    <row r="15567" spans="1:41" x14ac:dyDescent="0.25">
      <c r="A15567" s="44" t="s">
        <v>830</v>
      </c>
      <c r="B15567" s="44" t="s">
        <v>17497</v>
      </c>
      <c r="C15567" s="45">
        <v>24060301</v>
      </c>
      <c r="D15567" s="45" t="s">
        <v>11363</v>
      </c>
      <c r="E15567" s="45" t="s">
        <v>4962</v>
      </c>
      <c r="AO15567" s="376"/>
    </row>
    <row r="15568" spans="1:41" x14ac:dyDescent="0.25">
      <c r="A15568" s="44" t="s">
        <v>830</v>
      </c>
      <c r="B15568" s="44" t="s">
        <v>10361</v>
      </c>
      <c r="C15568" s="45">
        <v>24060302</v>
      </c>
      <c r="D15568" s="45" t="s">
        <v>11363</v>
      </c>
      <c r="E15568" s="45" t="s">
        <v>4962</v>
      </c>
      <c r="AO15568" s="376"/>
    </row>
    <row r="15569" spans="1:41" x14ac:dyDescent="0.25">
      <c r="A15569" s="44" t="s">
        <v>830</v>
      </c>
      <c r="B15569" s="44" t="s">
        <v>17529</v>
      </c>
      <c r="C15569" s="45">
        <v>24120301</v>
      </c>
      <c r="D15569" s="45" t="s">
        <v>11363</v>
      </c>
      <c r="E15569" s="45" t="s">
        <v>12554</v>
      </c>
      <c r="AO15569" s="376"/>
    </row>
    <row r="15570" spans="1:41" x14ac:dyDescent="0.25">
      <c r="A15570" s="44" t="s">
        <v>830</v>
      </c>
      <c r="B15570" s="44" t="s">
        <v>3054</v>
      </c>
      <c r="C15570" s="45">
        <v>24120302</v>
      </c>
      <c r="D15570" s="45" t="s">
        <v>11363</v>
      </c>
      <c r="E15570" s="45" t="s">
        <v>12554</v>
      </c>
      <c r="AO15570" s="376"/>
    </row>
    <row r="15571" spans="1:41" x14ac:dyDescent="0.25">
      <c r="A15571" s="44" t="s">
        <v>9532</v>
      </c>
      <c r="B15571" s="92" t="s">
        <v>9602</v>
      </c>
      <c r="C15571" s="77" t="s">
        <v>9336</v>
      </c>
      <c r="D15571" s="93" t="s">
        <v>9601</v>
      </c>
      <c r="E15571" s="94">
        <v>46568</v>
      </c>
      <c r="F15571" s="93"/>
      <c r="G15571" s="93"/>
      <c r="H15571" s="93"/>
      <c r="I15571" s="99"/>
      <c r="J15571" s="99"/>
      <c r="K15571" s="99"/>
      <c r="L15571" s="44"/>
      <c r="M15571" s="44"/>
      <c r="N15571" s="99"/>
      <c r="O15571" s="99"/>
      <c r="P15571" s="99"/>
      <c r="Q15571" s="99"/>
      <c r="R15571" s="99"/>
      <c r="S15571" s="99"/>
      <c r="T15571" s="99"/>
      <c r="U15571" s="99"/>
      <c r="V15571" s="99"/>
      <c r="W15571" s="99"/>
      <c r="X15571" s="99"/>
      <c r="Y15571" s="99"/>
      <c r="Z15571" s="99"/>
      <c r="AA15571" s="99"/>
      <c r="AB15571" s="99"/>
      <c r="AC15571" s="99"/>
      <c r="AD15571" s="99"/>
      <c r="AE15571" s="99"/>
      <c r="AF15571" s="99"/>
      <c r="AG15571" s="99"/>
      <c r="AH15571" s="31"/>
      <c r="AI15571" s="31"/>
      <c r="AJ15571" s="31"/>
      <c r="AK15571" s="31"/>
      <c r="AL15571" s="31"/>
      <c r="AO15571" s="376"/>
    </row>
    <row r="15572" spans="1:41" x14ac:dyDescent="0.25">
      <c r="A15572" s="44" t="s">
        <v>7911</v>
      </c>
      <c r="B15572" s="44" t="s">
        <v>925</v>
      </c>
      <c r="C15572" s="45">
        <v>230601</v>
      </c>
      <c r="D15572" s="45" t="s">
        <v>11363</v>
      </c>
      <c r="E15572" s="45" t="s">
        <v>7770</v>
      </c>
      <c r="AO15572" s="376"/>
    </row>
    <row r="15573" spans="1:41" x14ac:dyDescent="0.25">
      <c r="A15573" s="44" t="s">
        <v>5368</v>
      </c>
      <c r="B15573" s="44" t="s">
        <v>924</v>
      </c>
      <c r="C15573" s="45">
        <v>22010702</v>
      </c>
      <c r="D15573" s="45" t="s">
        <v>11363</v>
      </c>
      <c r="E15573" s="45" t="s">
        <v>5131</v>
      </c>
      <c r="AO15573" s="376"/>
    </row>
    <row r="15574" spans="1:41" x14ac:dyDescent="0.25">
      <c r="A15574" s="44" t="s">
        <v>1095</v>
      </c>
      <c r="B15574" s="92" t="s">
        <v>9602</v>
      </c>
      <c r="C15574" s="45" t="s">
        <v>9334</v>
      </c>
      <c r="D15574" s="93" t="s">
        <v>9601</v>
      </c>
      <c r="E15574" s="94">
        <v>46568</v>
      </c>
      <c r="F15574" s="93"/>
      <c r="G15574" s="93"/>
      <c r="H15574" s="93"/>
      <c r="I15574" s="99"/>
      <c r="J15574" s="99"/>
      <c r="K15574" s="99"/>
      <c r="L15574" s="44"/>
      <c r="M15574" s="44"/>
      <c r="N15574" s="99"/>
      <c r="O15574" s="99"/>
      <c r="P15574" s="99"/>
      <c r="Q15574" s="99"/>
      <c r="R15574" s="99"/>
      <c r="S15574" s="99"/>
      <c r="T15574" s="99"/>
      <c r="U15574" s="99"/>
      <c r="V15574" s="99"/>
      <c r="W15574" s="99"/>
      <c r="X15574" s="99"/>
      <c r="Y15574" s="99"/>
      <c r="Z15574" s="99"/>
      <c r="AA15574" s="99"/>
      <c r="AB15574" s="99"/>
      <c r="AC15574" s="99"/>
      <c r="AD15574" s="99"/>
      <c r="AE15574" s="99"/>
      <c r="AF15574" s="99"/>
      <c r="AG15574" s="99"/>
      <c r="AH15574" s="31"/>
      <c r="AI15574" s="31"/>
      <c r="AJ15574" s="31"/>
      <c r="AK15574" s="31"/>
      <c r="AL15574" s="31"/>
      <c r="AO15574" s="376"/>
    </row>
    <row r="15575" spans="1:41" x14ac:dyDescent="0.3">
      <c r="A15575" s="333" t="s">
        <v>11097</v>
      </c>
      <c r="B15575" s="333" t="s">
        <v>3456</v>
      </c>
      <c r="C15575" s="125" t="s">
        <v>10963</v>
      </c>
      <c r="D15575" s="32" t="s">
        <v>20309</v>
      </c>
      <c r="E15575" s="125" t="s">
        <v>2593</v>
      </c>
      <c r="F15575" s="125" t="s">
        <v>1189</v>
      </c>
      <c r="G15575" s="125" t="s">
        <v>1190</v>
      </c>
      <c r="AO15575" s="376"/>
    </row>
    <row r="15576" spans="1:41" x14ac:dyDescent="0.25">
      <c r="A15576" s="44" t="s">
        <v>10713</v>
      </c>
      <c r="B15576" s="44" t="s">
        <v>3841</v>
      </c>
      <c r="C15576" s="45">
        <v>24060401</v>
      </c>
      <c r="D15576" s="45" t="s">
        <v>11363</v>
      </c>
      <c r="E15576" s="45" t="s">
        <v>4962</v>
      </c>
      <c r="AO15576" s="376"/>
    </row>
    <row r="15577" spans="1:41" x14ac:dyDescent="0.25">
      <c r="A15577" s="44" t="s">
        <v>10713</v>
      </c>
      <c r="B15577" s="44" t="s">
        <v>926</v>
      </c>
      <c r="C15577" s="45">
        <v>24060402</v>
      </c>
      <c r="D15577" s="45" t="s">
        <v>11363</v>
      </c>
      <c r="E15577" s="45" t="s">
        <v>4962</v>
      </c>
      <c r="AO15577" s="376"/>
    </row>
    <row r="15578" spans="1:41" x14ac:dyDescent="0.25">
      <c r="A15578" s="44" t="s">
        <v>16424</v>
      </c>
      <c r="B15578" s="44" t="s">
        <v>1875</v>
      </c>
      <c r="C15578" s="45" t="s">
        <v>10303</v>
      </c>
      <c r="D15578" s="46" t="s">
        <v>21328</v>
      </c>
      <c r="E15578" s="46">
        <v>46619</v>
      </c>
      <c r="AO15578" s="376"/>
    </row>
    <row r="15579" spans="1:41" x14ac:dyDescent="0.25">
      <c r="A15579" s="44" t="s">
        <v>16424</v>
      </c>
      <c r="B15579" s="44" t="s">
        <v>1875</v>
      </c>
      <c r="C15579" s="45" t="s">
        <v>10303</v>
      </c>
      <c r="D15579" s="46" t="s">
        <v>21328</v>
      </c>
      <c r="E15579" s="46">
        <v>46619</v>
      </c>
      <c r="AO15579" s="376"/>
    </row>
    <row r="15580" spans="1:41" x14ac:dyDescent="0.25">
      <c r="A15580" s="44" t="s">
        <v>16424</v>
      </c>
      <c r="B15580" s="44" t="s">
        <v>17447</v>
      </c>
      <c r="C15580" s="45" t="s">
        <v>20421</v>
      </c>
      <c r="D15580" s="46" t="s">
        <v>21328</v>
      </c>
      <c r="E15580" s="46">
        <v>46491</v>
      </c>
      <c r="AO15580" s="376"/>
    </row>
    <row r="15581" spans="1:41" x14ac:dyDescent="0.25">
      <c r="A15581" s="44" t="s">
        <v>19436</v>
      </c>
      <c r="B15581" s="319" t="s">
        <v>19513</v>
      </c>
      <c r="C15581" s="318" t="s">
        <v>19818</v>
      </c>
      <c r="D15581" s="93" t="s">
        <v>19934</v>
      </c>
      <c r="E15581" s="320">
        <v>46507</v>
      </c>
      <c r="F15581" s="93"/>
      <c r="G15581" s="93"/>
      <c r="H15581" s="93"/>
      <c r="I15581" s="99"/>
      <c r="J15581" s="99"/>
      <c r="K15581" s="99"/>
      <c r="L15581" s="99"/>
      <c r="M15581" s="99"/>
      <c r="N15581" s="99"/>
      <c r="O15581" s="99"/>
      <c r="P15581" s="99"/>
      <c r="Q15581" s="99"/>
      <c r="R15581" s="99"/>
      <c r="S15581" s="99"/>
      <c r="T15581" s="99"/>
      <c r="U15581" s="99"/>
      <c r="V15581" s="99"/>
      <c r="W15581" s="99"/>
      <c r="X15581" s="99"/>
      <c r="Y15581" s="99"/>
      <c r="Z15581" s="99"/>
      <c r="AA15581" s="99"/>
      <c r="AB15581" s="99"/>
      <c r="AC15581" s="99"/>
      <c r="AD15581" s="99"/>
      <c r="AE15581" s="99"/>
      <c r="AF15581" s="99"/>
      <c r="AG15581" s="99"/>
      <c r="AH15581" s="31"/>
      <c r="AI15581" s="31"/>
      <c r="AJ15581" s="31"/>
      <c r="AK15581" s="31"/>
      <c r="AL15581" s="31"/>
      <c r="AO15581" s="376"/>
    </row>
    <row r="15582" spans="1:41" x14ac:dyDescent="0.25">
      <c r="A15582" s="44" t="s">
        <v>18290</v>
      </c>
      <c r="B15582" s="44" t="s">
        <v>199</v>
      </c>
      <c r="C15582" s="45">
        <v>241001</v>
      </c>
      <c r="D15582" s="45" t="s">
        <v>11363</v>
      </c>
      <c r="E15582" s="45" t="s">
        <v>5332</v>
      </c>
      <c r="AO15582" s="376"/>
    </row>
    <row r="15583" spans="1:41" x14ac:dyDescent="0.25">
      <c r="A15583" s="44" t="s">
        <v>21882</v>
      </c>
      <c r="B15583" s="44" t="s">
        <v>2350</v>
      </c>
      <c r="C15583" s="45">
        <v>230105</v>
      </c>
      <c r="D15583" s="45" t="s">
        <v>11363</v>
      </c>
      <c r="E15583" s="45" t="s">
        <v>5265</v>
      </c>
      <c r="AO15583" s="376"/>
    </row>
    <row r="15584" spans="1:41" x14ac:dyDescent="0.3">
      <c r="A15584" s="333" t="s">
        <v>11517</v>
      </c>
      <c r="B15584" s="333" t="s">
        <v>11372</v>
      </c>
      <c r="C15584" s="125" t="s">
        <v>11373</v>
      </c>
      <c r="D15584" s="32" t="s">
        <v>20309</v>
      </c>
      <c r="E15584" s="125" t="s">
        <v>4826</v>
      </c>
      <c r="F15584" s="125" t="s">
        <v>1189</v>
      </c>
      <c r="G15584" s="125" t="s">
        <v>1190</v>
      </c>
      <c r="AO15584" s="376"/>
    </row>
    <row r="15585" spans="1:41" x14ac:dyDescent="0.25">
      <c r="A15585" s="44" t="s">
        <v>18291</v>
      </c>
      <c r="B15585" s="44" t="s">
        <v>5321</v>
      </c>
      <c r="C15585" s="45">
        <v>26010401</v>
      </c>
      <c r="D15585" s="45" t="s">
        <v>11363</v>
      </c>
      <c r="E15585" s="45" t="s">
        <v>17459</v>
      </c>
      <c r="AO15585" s="376"/>
    </row>
    <row r="15586" spans="1:41" x14ac:dyDescent="0.25">
      <c r="A15586" s="44" t="s">
        <v>9533</v>
      </c>
      <c r="B15586" s="92" t="s">
        <v>9602</v>
      </c>
      <c r="C15586" s="45" t="s">
        <v>9343</v>
      </c>
      <c r="D15586" s="93" t="s">
        <v>9601</v>
      </c>
      <c r="E15586" s="94">
        <v>46568</v>
      </c>
      <c r="F15586" s="93"/>
      <c r="G15586" s="93"/>
      <c r="H15586" s="93"/>
      <c r="I15586" s="99"/>
      <c r="J15586" s="99"/>
      <c r="K15586" s="99"/>
      <c r="L15586" s="44"/>
      <c r="M15586" s="44"/>
      <c r="N15586" s="99"/>
      <c r="O15586" s="99"/>
      <c r="P15586" s="99"/>
      <c r="Q15586" s="99"/>
      <c r="R15586" s="99"/>
      <c r="S15586" s="99"/>
      <c r="T15586" s="99"/>
      <c r="U15586" s="99"/>
      <c r="V15586" s="99"/>
      <c r="W15586" s="99"/>
      <c r="X15586" s="99"/>
      <c r="Y15586" s="99"/>
      <c r="Z15586" s="99"/>
      <c r="AA15586" s="99"/>
      <c r="AB15586" s="99"/>
      <c r="AC15586" s="99"/>
      <c r="AD15586" s="99"/>
      <c r="AE15586" s="99"/>
      <c r="AF15586" s="99"/>
      <c r="AG15586" s="99"/>
      <c r="AH15586" s="31"/>
      <c r="AI15586" s="31"/>
      <c r="AJ15586" s="31"/>
      <c r="AK15586" s="31"/>
      <c r="AL15586" s="31"/>
      <c r="AO15586" s="376"/>
    </row>
    <row r="15587" spans="1:41" x14ac:dyDescent="0.25">
      <c r="A15587" s="44" t="s">
        <v>6548</v>
      </c>
      <c r="B15587" s="44" t="s">
        <v>5321</v>
      </c>
      <c r="C15587" s="45">
        <v>23010401</v>
      </c>
      <c r="D15587" s="45" t="s">
        <v>11363</v>
      </c>
      <c r="E15587" s="45" t="s">
        <v>5322</v>
      </c>
      <c r="AO15587" s="376"/>
    </row>
    <row r="15588" spans="1:41" x14ac:dyDescent="0.25">
      <c r="A15588" s="44" t="s">
        <v>6548</v>
      </c>
      <c r="B15588" s="44" t="s">
        <v>17452</v>
      </c>
      <c r="C15588" s="45">
        <v>25010501</v>
      </c>
      <c r="D15588" s="45" t="s">
        <v>11363</v>
      </c>
      <c r="E15588" s="45" t="s">
        <v>12551</v>
      </c>
      <c r="AO15588" s="376"/>
    </row>
    <row r="15589" spans="1:41" x14ac:dyDescent="0.25">
      <c r="A15589" s="44" t="s">
        <v>6548</v>
      </c>
      <c r="B15589" s="44" t="s">
        <v>5129</v>
      </c>
      <c r="C15589" s="45">
        <v>25010502</v>
      </c>
      <c r="D15589" s="45" t="s">
        <v>11363</v>
      </c>
      <c r="E15589" s="45" t="s">
        <v>12551</v>
      </c>
      <c r="AO15589" s="376"/>
    </row>
    <row r="15590" spans="1:41" x14ac:dyDescent="0.25">
      <c r="A15590" s="44" t="s">
        <v>14594</v>
      </c>
      <c r="B15590" s="44" t="s">
        <v>2522</v>
      </c>
      <c r="C15590" s="45" t="s">
        <v>14595</v>
      </c>
      <c r="D15590" s="46" t="s">
        <v>21328</v>
      </c>
      <c r="E15590" s="46">
        <v>46527</v>
      </c>
      <c r="AO15590" s="376"/>
    </row>
    <row r="15591" spans="1:41" x14ac:dyDescent="0.25">
      <c r="A15591" s="44" t="s">
        <v>14594</v>
      </c>
      <c r="B15591" s="44" t="s">
        <v>2522</v>
      </c>
      <c r="C15591" s="45" t="s">
        <v>14595</v>
      </c>
      <c r="D15591" s="46" t="s">
        <v>21328</v>
      </c>
      <c r="E15591" s="46">
        <v>46527</v>
      </c>
      <c r="AO15591" s="376"/>
    </row>
    <row r="15592" spans="1:41" x14ac:dyDescent="0.25">
      <c r="A15592" s="44" t="s">
        <v>14594</v>
      </c>
      <c r="B15592" s="44" t="s">
        <v>2522</v>
      </c>
      <c r="C15592" s="45" t="s">
        <v>14595</v>
      </c>
      <c r="D15592" s="46" t="s">
        <v>21328</v>
      </c>
      <c r="E15592" s="46">
        <v>46527</v>
      </c>
      <c r="AO15592" s="376"/>
    </row>
    <row r="15593" spans="1:41" x14ac:dyDescent="0.25">
      <c r="A15593" s="44" t="s">
        <v>11328</v>
      </c>
      <c r="B15593" s="44" t="s">
        <v>5134</v>
      </c>
      <c r="C15593" s="45">
        <v>240804</v>
      </c>
      <c r="D15593" s="45" t="s">
        <v>11363</v>
      </c>
      <c r="E15593" s="45" t="s">
        <v>11260</v>
      </c>
      <c r="AO15593" s="376"/>
    </row>
    <row r="15594" spans="1:41" x14ac:dyDescent="0.25">
      <c r="A15594" s="44" t="s">
        <v>11642</v>
      </c>
      <c r="B15594" s="44" t="s">
        <v>12111</v>
      </c>
      <c r="C15594" s="45">
        <v>13.25</v>
      </c>
      <c r="D15594" s="45" t="s">
        <v>12549</v>
      </c>
      <c r="E15594" s="46">
        <v>47664</v>
      </c>
      <c r="F15594" s="45"/>
      <c r="G15594" s="93"/>
      <c r="H15594" s="93"/>
      <c r="I15594" s="99"/>
      <c r="J15594" s="99"/>
      <c r="K15594" s="99"/>
      <c r="L15594" s="99"/>
      <c r="M15594" s="99"/>
      <c r="N15594" s="99"/>
      <c r="O15594" s="99"/>
      <c r="P15594" s="99"/>
      <c r="Q15594" s="99"/>
      <c r="R15594" s="99"/>
      <c r="S15594" s="99"/>
      <c r="T15594" s="99"/>
      <c r="U15594" s="99"/>
      <c r="V15594" s="99"/>
      <c r="W15594" s="99"/>
      <c r="X15594" s="99"/>
      <c r="Y15594" s="99"/>
      <c r="Z15594" s="99"/>
      <c r="AA15594" s="99"/>
      <c r="AB15594" s="99"/>
      <c r="AC15594" s="99"/>
      <c r="AD15594" s="99"/>
      <c r="AE15594" s="99"/>
      <c r="AF15594" s="99"/>
      <c r="AG15594" s="99"/>
      <c r="AH15594" s="31"/>
      <c r="AI15594" s="31"/>
      <c r="AJ15594" s="31"/>
      <c r="AK15594" s="31"/>
      <c r="AL15594" s="31"/>
      <c r="AO15594" s="376"/>
    </row>
    <row r="15595" spans="1:41" x14ac:dyDescent="0.25">
      <c r="A15595" s="44" t="s">
        <v>11642</v>
      </c>
      <c r="B15595" s="44" t="s">
        <v>21362</v>
      </c>
      <c r="C15595" s="45" t="s">
        <v>11608</v>
      </c>
      <c r="D15595" s="45" t="s">
        <v>21447</v>
      </c>
      <c r="E15595" s="46">
        <v>46752</v>
      </c>
      <c r="AO15595" s="376"/>
    </row>
    <row r="15596" spans="1:41" x14ac:dyDescent="0.25">
      <c r="A15596" s="44" t="s">
        <v>13561</v>
      </c>
      <c r="B15596" s="44" t="s">
        <v>21403</v>
      </c>
      <c r="C15596" s="45" t="s">
        <v>13556</v>
      </c>
      <c r="D15596" s="45" t="s">
        <v>21447</v>
      </c>
      <c r="E15596" s="46">
        <v>46538</v>
      </c>
      <c r="AO15596" s="376"/>
    </row>
    <row r="15597" spans="1:41" x14ac:dyDescent="0.3">
      <c r="A15597" s="57" t="s">
        <v>13159</v>
      </c>
      <c r="B15597" s="57" t="s">
        <v>1290</v>
      </c>
      <c r="C15597" s="62">
        <v>24027</v>
      </c>
      <c r="D15597" s="62" t="s">
        <v>20886</v>
      </c>
      <c r="E15597" s="60">
        <v>46873</v>
      </c>
      <c r="F15597" s="32"/>
      <c r="G15597" s="32"/>
      <c r="H15597" s="32"/>
      <c r="I15597" s="31"/>
      <c r="J15597" s="31"/>
      <c r="K15597" s="31"/>
      <c r="L15597" s="31"/>
      <c r="M15597" s="31"/>
      <c r="N15597" s="31"/>
      <c r="O15597" s="31"/>
      <c r="P15597" s="31"/>
      <c r="Q15597" s="31"/>
      <c r="R15597" s="31"/>
      <c r="S15597" s="31"/>
      <c r="T15597" s="31"/>
      <c r="U15597" s="31"/>
      <c r="V15597" s="31"/>
      <c r="W15597" s="31"/>
      <c r="X15597" s="31"/>
      <c r="Y15597" s="31"/>
      <c r="Z15597" s="31"/>
      <c r="AA15597" s="31"/>
      <c r="AB15597" s="31"/>
      <c r="AC15597" s="31"/>
      <c r="AD15597" s="31"/>
      <c r="AE15597" s="31"/>
      <c r="AF15597" s="31"/>
      <c r="AG15597" s="31"/>
      <c r="AH15597" s="31"/>
      <c r="AI15597" s="31"/>
      <c r="AJ15597" s="31"/>
      <c r="AK15597" s="31"/>
      <c r="AL15597" s="31"/>
      <c r="AO15597" s="376"/>
    </row>
    <row r="15598" spans="1:41" x14ac:dyDescent="0.25">
      <c r="A15598" s="44" t="s">
        <v>21883</v>
      </c>
      <c r="B15598" s="44" t="s">
        <v>21449</v>
      </c>
      <c r="C15598" s="45">
        <v>260504</v>
      </c>
      <c r="D15598" s="45" t="s">
        <v>11363</v>
      </c>
      <c r="E15598" s="45" t="s">
        <v>21450</v>
      </c>
      <c r="AO15598" s="376"/>
    </row>
    <row r="15599" spans="1:41" x14ac:dyDescent="0.25">
      <c r="A15599" s="44" t="s">
        <v>13283</v>
      </c>
      <c r="B15599" s="44" t="s">
        <v>5321</v>
      </c>
      <c r="C15599" s="45">
        <v>25010401</v>
      </c>
      <c r="D15599" s="45" t="s">
        <v>11363</v>
      </c>
      <c r="E15599" s="45" t="s">
        <v>12564</v>
      </c>
      <c r="AO15599" s="376"/>
    </row>
    <row r="15600" spans="1:41" x14ac:dyDescent="0.25">
      <c r="A15600" s="44" t="s">
        <v>13283</v>
      </c>
      <c r="B15600" s="44" t="s">
        <v>3176</v>
      </c>
      <c r="C15600" s="45">
        <v>25010402</v>
      </c>
      <c r="D15600" s="45" t="s">
        <v>11363</v>
      </c>
      <c r="E15600" s="45" t="s">
        <v>12564</v>
      </c>
      <c r="AO15600" s="376"/>
    </row>
    <row r="15601" spans="1:41" x14ac:dyDescent="0.25">
      <c r="A15601" s="44" t="s">
        <v>18292</v>
      </c>
      <c r="B15601" s="44" t="s">
        <v>5321</v>
      </c>
      <c r="C15601" s="45">
        <v>26010401</v>
      </c>
      <c r="D15601" s="45" t="s">
        <v>11363</v>
      </c>
      <c r="E15601" s="45" t="s">
        <v>17459</v>
      </c>
      <c r="AO15601" s="376"/>
    </row>
    <row r="15602" spans="1:41" x14ac:dyDescent="0.25">
      <c r="A15602" s="44" t="s">
        <v>18292</v>
      </c>
      <c r="B15602" s="44" t="s">
        <v>3176</v>
      </c>
      <c r="C15602" s="45">
        <v>26010402</v>
      </c>
      <c r="D15602" s="45" t="s">
        <v>11363</v>
      </c>
      <c r="E15602" s="45" t="s">
        <v>17459</v>
      </c>
      <c r="AO15602" s="376"/>
    </row>
    <row r="15603" spans="1:41" x14ac:dyDescent="0.25">
      <c r="A15603" s="44" t="s">
        <v>8953</v>
      </c>
      <c r="B15603" s="44" t="s">
        <v>15131</v>
      </c>
      <c r="C15603" s="45" t="s">
        <v>11846</v>
      </c>
      <c r="D15603" s="367" t="s">
        <v>3696</v>
      </c>
      <c r="E15603" s="328">
        <f>DATE(2028,10,25)</f>
        <v>47051</v>
      </c>
      <c r="F15603" s="32"/>
      <c r="G15603" s="32"/>
      <c r="H15603" s="32"/>
      <c r="I15603" s="31"/>
      <c r="J15603" s="31"/>
      <c r="K15603" s="31"/>
      <c r="L15603" s="31"/>
      <c r="M15603" s="31"/>
      <c r="N15603" s="31"/>
      <c r="O15603" s="31"/>
      <c r="P15603" s="31"/>
      <c r="Q15603" s="31"/>
      <c r="R15603" s="31"/>
      <c r="S15603" s="31"/>
      <c r="T15603" s="31"/>
      <c r="U15603" s="31"/>
      <c r="V15603" s="31"/>
      <c r="W15603" s="31"/>
      <c r="X15603" s="31"/>
      <c r="Y15603" s="31"/>
      <c r="Z15603" s="31"/>
      <c r="AA15603" s="31"/>
      <c r="AB15603" s="31"/>
      <c r="AC15603" s="31"/>
      <c r="AD15603" s="31"/>
      <c r="AE15603" s="31"/>
      <c r="AF15603" s="31"/>
      <c r="AG15603" s="31"/>
      <c r="AH15603" s="31"/>
      <c r="AI15603" s="31"/>
      <c r="AJ15603" s="31"/>
      <c r="AK15603" s="31"/>
      <c r="AL15603" s="31"/>
      <c r="AO15603" s="376"/>
    </row>
    <row r="15604" spans="1:41" x14ac:dyDescent="0.25">
      <c r="A15604" s="44" t="s">
        <v>8953</v>
      </c>
      <c r="B15604" s="44" t="s">
        <v>16832</v>
      </c>
      <c r="C15604" s="45" t="s">
        <v>17087</v>
      </c>
      <c r="D15604" s="367" t="s">
        <v>3696</v>
      </c>
      <c r="E15604" s="328">
        <f>DATE(2029,7,17)</f>
        <v>47316</v>
      </c>
      <c r="F15604" s="32"/>
      <c r="G15604" s="32"/>
      <c r="H15604" s="32"/>
      <c r="I15604" s="31"/>
      <c r="J15604" s="31"/>
      <c r="K15604" s="31"/>
      <c r="L15604" s="31"/>
      <c r="M15604" s="31"/>
      <c r="N15604" s="31"/>
      <c r="O15604" s="31"/>
      <c r="P15604" s="31"/>
      <c r="Q15604" s="31"/>
      <c r="R15604" s="31"/>
      <c r="S15604" s="31"/>
      <c r="T15604" s="31"/>
      <c r="U15604" s="31"/>
      <c r="V15604" s="31"/>
      <c r="W15604" s="31"/>
      <c r="X15604" s="31"/>
      <c r="Y15604" s="31"/>
      <c r="Z15604" s="31"/>
      <c r="AA15604" s="31"/>
      <c r="AB15604" s="31"/>
      <c r="AC15604" s="31"/>
      <c r="AD15604" s="31"/>
      <c r="AE15604" s="31"/>
      <c r="AF15604" s="31"/>
      <c r="AG15604" s="31"/>
      <c r="AH15604" s="31"/>
      <c r="AI15604" s="31"/>
      <c r="AJ15604" s="31"/>
      <c r="AK15604" s="31"/>
      <c r="AL15604" s="31"/>
      <c r="AO15604" s="376"/>
    </row>
    <row r="15605" spans="1:41" x14ac:dyDescent="0.25">
      <c r="A15605" s="44" t="s">
        <v>15945</v>
      </c>
      <c r="B15605" s="44" t="s">
        <v>2350</v>
      </c>
      <c r="C15605" s="45">
        <v>250106</v>
      </c>
      <c r="D15605" s="45" t="s">
        <v>11363</v>
      </c>
      <c r="E15605" s="45" t="s">
        <v>11887</v>
      </c>
      <c r="AO15605" s="376"/>
    </row>
    <row r="15606" spans="1:41" x14ac:dyDescent="0.3">
      <c r="A15606" s="57" t="s">
        <v>1258</v>
      </c>
      <c r="B15606" s="57" t="s">
        <v>1290</v>
      </c>
      <c r="C15606" s="62">
        <v>24027</v>
      </c>
      <c r="D15606" s="62" t="s">
        <v>20886</v>
      </c>
      <c r="E15606" s="60">
        <v>46873</v>
      </c>
      <c r="F15606" s="32"/>
      <c r="G15606" s="32"/>
      <c r="H15606" s="32"/>
      <c r="I15606" s="31"/>
      <c r="J15606" s="31"/>
      <c r="K15606" s="31"/>
      <c r="L15606" s="31"/>
      <c r="M15606" s="31"/>
      <c r="N15606" s="31"/>
      <c r="O15606" s="31"/>
      <c r="P15606" s="31"/>
      <c r="Q15606" s="31"/>
      <c r="R15606" s="31"/>
      <c r="S15606" s="31"/>
      <c r="T15606" s="31"/>
      <c r="U15606" s="31"/>
      <c r="V15606" s="31"/>
      <c r="W15606" s="31"/>
      <c r="X15606" s="31"/>
      <c r="Y15606" s="31"/>
      <c r="Z15606" s="31"/>
      <c r="AA15606" s="31"/>
      <c r="AB15606" s="31"/>
      <c r="AC15606" s="31"/>
      <c r="AD15606" s="31"/>
      <c r="AE15606" s="31"/>
      <c r="AF15606" s="31"/>
      <c r="AG15606" s="31"/>
      <c r="AH15606" s="31"/>
      <c r="AI15606" s="31"/>
      <c r="AJ15606" s="31"/>
      <c r="AK15606" s="31"/>
      <c r="AL15606" s="31"/>
      <c r="AO15606" s="376"/>
    </row>
    <row r="15607" spans="1:41" x14ac:dyDescent="0.3">
      <c r="A15607" s="57" t="s">
        <v>1258</v>
      </c>
      <c r="B15607" s="57" t="s">
        <v>2173</v>
      </c>
      <c r="C15607" s="62">
        <v>24030</v>
      </c>
      <c r="D15607" s="62" t="s">
        <v>20886</v>
      </c>
      <c r="E15607" s="60">
        <v>47057</v>
      </c>
      <c r="F15607" s="32"/>
      <c r="G15607" s="32"/>
      <c r="H15607" s="32"/>
      <c r="I15607" s="31"/>
      <c r="J15607" s="31"/>
      <c r="K15607" s="31"/>
      <c r="L15607" s="31"/>
      <c r="M15607" s="31"/>
      <c r="N15607" s="31"/>
      <c r="O15607" s="31"/>
      <c r="P15607" s="31"/>
      <c r="Q15607" s="31"/>
      <c r="R15607" s="31"/>
      <c r="S15607" s="31"/>
      <c r="T15607" s="31"/>
      <c r="U15607" s="31"/>
      <c r="V15607" s="31"/>
      <c r="W15607" s="31"/>
      <c r="X15607" s="31"/>
      <c r="Y15607" s="31"/>
      <c r="Z15607" s="31"/>
      <c r="AA15607" s="31"/>
      <c r="AB15607" s="31"/>
      <c r="AC15607" s="31"/>
      <c r="AD15607" s="31"/>
      <c r="AE15607" s="31"/>
      <c r="AF15607" s="31"/>
      <c r="AG15607" s="31"/>
      <c r="AH15607" s="31"/>
      <c r="AI15607" s="31"/>
      <c r="AJ15607" s="31"/>
      <c r="AK15607" s="31"/>
      <c r="AL15607" s="31"/>
      <c r="AO15607" s="376"/>
    </row>
    <row r="15608" spans="1:41" x14ac:dyDescent="0.25">
      <c r="A15608" s="44" t="s">
        <v>1258</v>
      </c>
      <c r="B15608" s="44" t="s">
        <v>8300</v>
      </c>
      <c r="C15608" s="45" t="s">
        <v>8302</v>
      </c>
      <c r="D15608" s="45" t="s">
        <v>11204</v>
      </c>
      <c r="E15608" s="45" t="s">
        <v>2538</v>
      </c>
      <c r="F15608" s="93"/>
      <c r="G15608" s="93"/>
      <c r="H15608" s="93"/>
      <c r="I15608" s="99"/>
      <c r="J15608" s="99"/>
      <c r="K15608" s="99"/>
      <c r="L15608" s="99"/>
      <c r="M15608" s="99"/>
      <c r="N15608" s="99"/>
      <c r="O15608" s="99"/>
      <c r="P15608" s="99"/>
      <c r="Q15608" s="99"/>
      <c r="R15608" s="99"/>
      <c r="S15608" s="99"/>
      <c r="T15608" s="99"/>
      <c r="U15608" s="99"/>
      <c r="V15608" s="99"/>
      <c r="W15608" s="99"/>
      <c r="X15608" s="99"/>
      <c r="Y15608" s="99"/>
      <c r="Z15608" s="99"/>
      <c r="AA15608" s="99"/>
      <c r="AB15608" s="99"/>
      <c r="AC15608" s="99"/>
      <c r="AD15608" s="99"/>
      <c r="AE15608" s="99"/>
      <c r="AF15608" s="99"/>
      <c r="AG15608" s="99"/>
      <c r="AH15608" s="31"/>
      <c r="AI15608" s="31"/>
      <c r="AJ15608" s="31"/>
      <c r="AK15608" s="31"/>
      <c r="AL15608" s="31"/>
      <c r="AO15608" s="376"/>
    </row>
    <row r="15609" spans="1:41" x14ac:dyDescent="0.25">
      <c r="A15609" s="44" t="s">
        <v>1258</v>
      </c>
      <c r="B15609" s="44" t="s">
        <v>2227</v>
      </c>
      <c r="C15609" s="45" t="s">
        <v>2229</v>
      </c>
      <c r="D15609" s="45" t="s">
        <v>11204</v>
      </c>
      <c r="E15609" s="45" t="s">
        <v>3157</v>
      </c>
      <c r="F15609" s="93"/>
      <c r="G15609" s="93"/>
      <c r="H15609" s="93"/>
      <c r="I15609" s="99"/>
      <c r="J15609" s="99"/>
      <c r="K15609" s="99"/>
      <c r="L15609" s="99"/>
      <c r="M15609" s="99"/>
      <c r="N15609" s="99"/>
      <c r="O15609" s="99"/>
      <c r="P15609" s="99"/>
      <c r="Q15609" s="99"/>
      <c r="R15609" s="99"/>
      <c r="S15609" s="99"/>
      <c r="T15609" s="99"/>
      <c r="U15609" s="99"/>
      <c r="V15609" s="99"/>
      <c r="W15609" s="99"/>
      <c r="X15609" s="99"/>
      <c r="Y15609" s="99"/>
      <c r="Z15609" s="99"/>
      <c r="AA15609" s="99"/>
      <c r="AB15609" s="99"/>
      <c r="AC15609" s="99"/>
      <c r="AD15609" s="99"/>
      <c r="AE15609" s="99"/>
      <c r="AF15609" s="99"/>
      <c r="AG15609" s="99"/>
      <c r="AH15609" s="31"/>
      <c r="AI15609" s="31"/>
      <c r="AJ15609" s="31"/>
      <c r="AK15609" s="31"/>
      <c r="AL15609" s="31"/>
      <c r="AO15609" s="376"/>
    </row>
    <row r="15610" spans="1:41" x14ac:dyDescent="0.25">
      <c r="A15610" s="44" t="s">
        <v>1258</v>
      </c>
      <c r="B15610" s="44" t="s">
        <v>8300</v>
      </c>
      <c r="C15610" s="45" t="s">
        <v>8302</v>
      </c>
      <c r="D15610" s="93" t="s">
        <v>17443</v>
      </c>
      <c r="E15610" s="45" t="s">
        <v>2538</v>
      </c>
      <c r="F15610" s="93"/>
      <c r="G15610" s="93"/>
      <c r="H15610" s="93"/>
      <c r="I15610" s="99"/>
      <c r="J15610" s="99"/>
      <c r="K15610" s="99"/>
      <c r="L15610" s="99"/>
      <c r="M15610" s="99"/>
      <c r="N15610" s="99"/>
      <c r="O15610" s="99"/>
      <c r="P15610" s="99"/>
      <c r="Q15610" s="99"/>
      <c r="R15610" s="99"/>
      <c r="S15610" s="99"/>
      <c r="T15610" s="99"/>
      <c r="U15610" s="99"/>
      <c r="V15610" s="99"/>
      <c r="W15610" s="99"/>
      <c r="X15610" s="99"/>
      <c r="Y15610" s="99"/>
      <c r="Z15610" s="99"/>
      <c r="AA15610" s="99"/>
      <c r="AB15610" s="99"/>
      <c r="AC15610" s="99"/>
      <c r="AD15610" s="99"/>
      <c r="AE15610" s="99"/>
      <c r="AF15610" s="99"/>
      <c r="AG15610" s="99"/>
      <c r="AH15610" s="31"/>
      <c r="AI15610" s="31"/>
      <c r="AJ15610" s="31"/>
      <c r="AK15610" s="31"/>
      <c r="AL15610" s="31"/>
      <c r="AO15610" s="376"/>
    </row>
    <row r="15611" spans="1:41" x14ac:dyDescent="0.25">
      <c r="A15611" s="44" t="s">
        <v>1258</v>
      </c>
      <c r="B15611" s="44" t="s">
        <v>2227</v>
      </c>
      <c r="C15611" s="45" t="s">
        <v>2229</v>
      </c>
      <c r="D15611" s="93" t="s">
        <v>17443</v>
      </c>
      <c r="E15611" s="45" t="s">
        <v>2593</v>
      </c>
      <c r="F15611" s="93"/>
      <c r="G15611" s="93"/>
      <c r="H15611" s="93"/>
      <c r="I15611" s="99"/>
      <c r="J15611" s="99"/>
      <c r="K15611" s="99"/>
      <c r="L15611" s="99"/>
      <c r="M15611" s="99"/>
      <c r="N15611" s="99"/>
      <c r="O15611" s="99"/>
      <c r="P15611" s="99"/>
      <c r="Q15611" s="99"/>
      <c r="R15611" s="99"/>
      <c r="S15611" s="99"/>
      <c r="T15611" s="99"/>
      <c r="U15611" s="99"/>
      <c r="V15611" s="99"/>
      <c r="W15611" s="99"/>
      <c r="X15611" s="99"/>
      <c r="Y15611" s="99"/>
      <c r="Z15611" s="99"/>
      <c r="AA15611" s="99"/>
      <c r="AB15611" s="99"/>
      <c r="AC15611" s="99"/>
      <c r="AD15611" s="99"/>
      <c r="AE15611" s="99"/>
      <c r="AF15611" s="99"/>
      <c r="AG15611" s="99"/>
      <c r="AH15611" s="31"/>
      <c r="AI15611" s="31"/>
      <c r="AJ15611" s="31"/>
      <c r="AK15611" s="31"/>
      <c r="AL15611" s="31"/>
      <c r="AO15611" s="376"/>
    </row>
    <row r="15612" spans="1:41" x14ac:dyDescent="0.25">
      <c r="A15612" s="44" t="s">
        <v>1258</v>
      </c>
      <c r="B15612" s="44" t="s">
        <v>2227</v>
      </c>
      <c r="C15612" s="45" t="s">
        <v>2229</v>
      </c>
      <c r="D15612" s="45" t="s">
        <v>9895</v>
      </c>
      <c r="E15612" s="45" t="s">
        <v>4825</v>
      </c>
      <c r="F15612" s="93"/>
      <c r="G15612" s="93"/>
      <c r="H15612" s="93"/>
      <c r="I15612" s="99"/>
      <c r="J15612" s="99"/>
      <c r="K15612" s="99"/>
      <c r="L15612" s="44"/>
      <c r="M15612" s="44"/>
      <c r="N15612" s="99"/>
      <c r="O15612" s="99"/>
      <c r="P15612" s="99"/>
      <c r="Q15612" s="99"/>
      <c r="R15612" s="99"/>
      <c r="S15612" s="99"/>
      <c r="T15612" s="99"/>
      <c r="U15612" s="99"/>
      <c r="V15612" s="99"/>
      <c r="W15612" s="99"/>
      <c r="X15612" s="99"/>
      <c r="Y15612" s="99"/>
      <c r="Z15612" s="99"/>
      <c r="AA15612" s="99"/>
      <c r="AB15612" s="99"/>
      <c r="AC15612" s="99"/>
      <c r="AD15612" s="99"/>
      <c r="AE15612" s="99"/>
      <c r="AF15612" s="99"/>
      <c r="AG15612" s="99"/>
      <c r="AH15612" s="31"/>
      <c r="AI15612" s="31"/>
      <c r="AJ15612" s="31"/>
      <c r="AK15612" s="31"/>
      <c r="AL15612" s="31"/>
      <c r="AO15612" s="376"/>
    </row>
    <row r="15613" spans="1:41" x14ac:dyDescent="0.25">
      <c r="A15613" s="44" t="s">
        <v>1258</v>
      </c>
      <c r="B15613" s="44" t="s">
        <v>8300</v>
      </c>
      <c r="C15613" s="45" t="s">
        <v>8302</v>
      </c>
      <c r="D15613" s="45" t="s">
        <v>9895</v>
      </c>
      <c r="E15613" s="45" t="s">
        <v>2538</v>
      </c>
      <c r="F15613" s="93"/>
      <c r="G15613" s="93"/>
      <c r="H15613" s="93"/>
      <c r="I15613" s="99"/>
      <c r="J15613" s="99"/>
      <c r="K15613" s="99"/>
      <c r="L15613" s="44"/>
      <c r="M15613" s="44"/>
      <c r="N15613" s="99"/>
      <c r="O15613" s="99"/>
      <c r="P15613" s="99"/>
      <c r="Q15613" s="99"/>
      <c r="R15613" s="99"/>
      <c r="S15613" s="99"/>
      <c r="T15613" s="99"/>
      <c r="U15613" s="99"/>
      <c r="V15613" s="99"/>
      <c r="W15613" s="99"/>
      <c r="X15613" s="99"/>
      <c r="Y15613" s="99"/>
      <c r="Z15613" s="99"/>
      <c r="AA15613" s="99"/>
      <c r="AB15613" s="99"/>
      <c r="AC15613" s="99"/>
      <c r="AD15613" s="99"/>
      <c r="AE15613" s="99"/>
      <c r="AF15613" s="99"/>
      <c r="AG15613" s="99"/>
      <c r="AH15613" s="31"/>
      <c r="AI15613" s="31"/>
      <c r="AJ15613" s="31"/>
      <c r="AK15613" s="31"/>
      <c r="AL15613" s="31"/>
      <c r="AO15613" s="376"/>
    </row>
    <row r="15614" spans="1:41" x14ac:dyDescent="0.25">
      <c r="A15614" s="57" t="s">
        <v>20492</v>
      </c>
      <c r="B15614" s="92" t="s">
        <v>3682</v>
      </c>
      <c r="C15614" s="93" t="s">
        <v>19106</v>
      </c>
      <c r="D15614" s="93" t="s">
        <v>3681</v>
      </c>
      <c r="E15614" s="94">
        <v>48029</v>
      </c>
      <c r="F15614" s="93"/>
      <c r="G15614" s="93"/>
      <c r="H15614" s="93"/>
      <c r="I15614" s="99"/>
      <c r="J15614" s="99"/>
      <c r="K15614" s="99"/>
      <c r="L15614" s="44"/>
      <c r="M15614" s="44"/>
      <c r="N15614" s="99"/>
      <c r="O15614" s="99"/>
      <c r="P15614" s="99"/>
      <c r="Q15614" s="99"/>
      <c r="R15614" s="99"/>
      <c r="S15614" s="99"/>
      <c r="T15614" s="99"/>
      <c r="U15614" s="99"/>
      <c r="V15614" s="99"/>
      <c r="W15614" s="99"/>
      <c r="X15614" s="99"/>
      <c r="Y15614" s="99"/>
      <c r="Z15614" s="99"/>
      <c r="AA15614" s="99"/>
      <c r="AB15614" s="99"/>
      <c r="AC15614" s="99"/>
      <c r="AD15614" s="99"/>
      <c r="AE15614" s="99"/>
      <c r="AF15614" s="99"/>
      <c r="AG15614" s="99"/>
      <c r="AH15614" s="31"/>
      <c r="AI15614" s="31"/>
      <c r="AJ15614" s="31"/>
      <c r="AK15614" s="31"/>
      <c r="AL15614" s="31"/>
      <c r="AO15614" s="376"/>
    </row>
    <row r="15615" spans="1:41" x14ac:dyDescent="0.25">
      <c r="A15615" s="102" t="s">
        <v>12078</v>
      </c>
      <c r="B15615" s="92" t="s">
        <v>3452</v>
      </c>
      <c r="C15615" s="93" t="s">
        <v>12089</v>
      </c>
      <c r="D15615" s="93" t="s">
        <v>1201</v>
      </c>
      <c r="E15615" s="94">
        <v>46496</v>
      </c>
      <c r="F15615" s="93"/>
      <c r="G15615" s="93"/>
      <c r="H15615" s="93"/>
      <c r="I15615" s="99"/>
      <c r="J15615" s="99"/>
      <c r="K15615" s="99"/>
      <c r="L15615" s="99"/>
      <c r="M15615" s="99"/>
      <c r="N15615" s="99"/>
      <c r="O15615" s="99"/>
      <c r="P15615" s="99"/>
      <c r="Q15615" s="99"/>
      <c r="R15615" s="99"/>
      <c r="S15615" s="99"/>
      <c r="T15615" s="99"/>
      <c r="U15615" s="99"/>
      <c r="V15615" s="99"/>
      <c r="W15615" s="99"/>
      <c r="X15615" s="99"/>
      <c r="Y15615" s="99"/>
      <c r="Z15615" s="99"/>
      <c r="AA15615" s="99"/>
      <c r="AB15615" s="99"/>
      <c r="AC15615" s="99"/>
      <c r="AD15615" s="99"/>
      <c r="AE15615" s="99"/>
      <c r="AF15615" s="99"/>
      <c r="AG15615" s="99"/>
      <c r="AH15615" s="31"/>
      <c r="AI15615" s="31"/>
      <c r="AJ15615" s="31"/>
      <c r="AK15615" s="31"/>
      <c r="AL15615" s="31"/>
      <c r="AO15615" s="376"/>
    </row>
    <row r="15616" spans="1:41" x14ac:dyDescent="0.25">
      <c r="A15616" s="329" t="s">
        <v>12078</v>
      </c>
      <c r="B15616" s="92" t="s">
        <v>13051</v>
      </c>
      <c r="C15616" s="93" t="s">
        <v>13052</v>
      </c>
      <c r="D15616" s="93" t="s">
        <v>1201</v>
      </c>
      <c r="E15616" s="94">
        <v>47223</v>
      </c>
      <c r="F15616" s="93"/>
      <c r="G15616" s="93"/>
      <c r="H15616" s="93"/>
      <c r="I15616" s="99"/>
      <c r="J15616" s="99"/>
      <c r="K15616" s="99"/>
      <c r="L15616" s="99"/>
      <c r="M15616" s="99"/>
      <c r="N15616" s="99"/>
      <c r="O15616" s="99"/>
      <c r="P15616" s="99"/>
      <c r="Q15616" s="99"/>
      <c r="R15616" s="99"/>
      <c r="S15616" s="99"/>
      <c r="T15616" s="99"/>
      <c r="U15616" s="99"/>
      <c r="V15616" s="99"/>
      <c r="W15616" s="99"/>
      <c r="X15616" s="99"/>
      <c r="Y15616" s="99"/>
      <c r="Z15616" s="99"/>
      <c r="AA15616" s="99"/>
      <c r="AB15616" s="99"/>
      <c r="AC15616" s="99"/>
      <c r="AD15616" s="99"/>
      <c r="AE15616" s="99"/>
      <c r="AF15616" s="99"/>
      <c r="AG15616" s="99"/>
      <c r="AH15616" s="31"/>
      <c r="AI15616" s="31"/>
      <c r="AJ15616" s="31"/>
      <c r="AK15616" s="31"/>
      <c r="AL15616" s="31"/>
      <c r="AO15616" s="376"/>
    </row>
    <row r="15617" spans="1:41" x14ac:dyDescent="0.25">
      <c r="A15617" s="91" t="s">
        <v>12078</v>
      </c>
      <c r="B15617" s="92" t="s">
        <v>19284</v>
      </c>
      <c r="C15617" s="93" t="s">
        <v>19285</v>
      </c>
      <c r="D15617" s="93" t="s">
        <v>1201</v>
      </c>
      <c r="E15617" s="94">
        <v>46582</v>
      </c>
      <c r="F15617" s="93"/>
      <c r="G15617" s="93"/>
      <c r="H15617" s="93"/>
      <c r="I15617" s="99"/>
      <c r="J15617" s="99"/>
      <c r="K15617" s="99"/>
      <c r="L15617" s="99"/>
      <c r="M15617" s="99"/>
      <c r="N15617" s="99"/>
      <c r="O15617" s="99"/>
      <c r="P15617" s="99"/>
      <c r="Q15617" s="99"/>
      <c r="R15617" s="99"/>
      <c r="S15617" s="99"/>
      <c r="T15617" s="99"/>
      <c r="U15617" s="99"/>
      <c r="V15617" s="99"/>
      <c r="W15617" s="99"/>
      <c r="X15617" s="99"/>
      <c r="Y15617" s="99"/>
      <c r="Z15617" s="99"/>
      <c r="AA15617" s="99"/>
      <c r="AB15617" s="99"/>
      <c r="AC15617" s="99"/>
      <c r="AD15617" s="99"/>
      <c r="AE15617" s="99"/>
      <c r="AF15617" s="99"/>
      <c r="AG15617" s="99"/>
      <c r="AH15617" s="31"/>
      <c r="AI15617" s="31"/>
      <c r="AJ15617" s="31"/>
      <c r="AK15617" s="31"/>
      <c r="AL15617" s="31"/>
      <c r="AO15617" s="376"/>
    </row>
    <row r="15618" spans="1:41" x14ac:dyDescent="0.25">
      <c r="A15618" s="44" t="s">
        <v>12078</v>
      </c>
      <c r="B15618" s="44" t="s">
        <v>2133</v>
      </c>
      <c r="C15618" s="45">
        <v>250702</v>
      </c>
      <c r="D15618" s="45" t="s">
        <v>11363</v>
      </c>
      <c r="E15618" s="45" t="s">
        <v>9839</v>
      </c>
      <c r="AO15618" s="376"/>
    </row>
    <row r="15619" spans="1:41" x14ac:dyDescent="0.25">
      <c r="A15619" s="44" t="s">
        <v>12078</v>
      </c>
      <c r="B15619" s="44" t="s">
        <v>5134</v>
      </c>
      <c r="C15619" s="45">
        <v>250802</v>
      </c>
      <c r="D15619" s="45" t="s">
        <v>11363</v>
      </c>
      <c r="E15619" s="45" t="s">
        <v>9880</v>
      </c>
      <c r="AO15619" s="376"/>
    </row>
    <row r="15620" spans="1:41" x14ac:dyDescent="0.25">
      <c r="A15620" s="44" t="s">
        <v>16510</v>
      </c>
      <c r="B15620" s="44" t="s">
        <v>21365</v>
      </c>
      <c r="C15620" s="45" t="s">
        <v>8133</v>
      </c>
      <c r="D15620" s="45" t="s">
        <v>21447</v>
      </c>
      <c r="E15620" s="46">
        <v>46752</v>
      </c>
      <c r="AO15620" s="376"/>
    </row>
    <row r="15621" spans="1:41" x14ac:dyDescent="0.25">
      <c r="A15621" s="44" t="s">
        <v>16510</v>
      </c>
      <c r="B15621" s="44" t="s">
        <v>21367</v>
      </c>
      <c r="C15621" s="45" t="s">
        <v>16511</v>
      </c>
      <c r="D15621" s="45" t="s">
        <v>21447</v>
      </c>
      <c r="E15621" s="46">
        <v>46418</v>
      </c>
      <c r="AO15621" s="376"/>
    </row>
    <row r="15622" spans="1:41" x14ac:dyDescent="0.25">
      <c r="A15622" s="44" t="s">
        <v>16510</v>
      </c>
      <c r="B15622" s="44" t="s">
        <v>21403</v>
      </c>
      <c r="C15622" s="45" t="s">
        <v>13556</v>
      </c>
      <c r="D15622" s="45" t="s">
        <v>21447</v>
      </c>
      <c r="E15622" s="46">
        <v>46538</v>
      </c>
      <c r="AO15622" s="376"/>
    </row>
    <row r="15623" spans="1:41" x14ac:dyDescent="0.25">
      <c r="A15623" s="44" t="s">
        <v>16510</v>
      </c>
      <c r="B15623" s="44" t="s">
        <v>21434</v>
      </c>
      <c r="C15623" s="45" t="s">
        <v>16562</v>
      </c>
      <c r="D15623" s="45" t="s">
        <v>21447</v>
      </c>
      <c r="E15623" s="46">
        <v>46418</v>
      </c>
      <c r="AO15623" s="376"/>
    </row>
    <row r="15624" spans="1:41" x14ac:dyDescent="0.3">
      <c r="A15624" s="57" t="s">
        <v>2770</v>
      </c>
      <c r="B15624" s="57" t="s">
        <v>1297</v>
      </c>
      <c r="C15624" s="62">
        <v>2502</v>
      </c>
      <c r="D15624" s="62" t="s">
        <v>20886</v>
      </c>
      <c r="E15624" s="60">
        <v>46326</v>
      </c>
      <c r="F15624" s="32"/>
      <c r="G15624" s="32"/>
      <c r="H15624" s="32"/>
      <c r="I15624" s="31"/>
      <c r="J15624" s="31"/>
      <c r="K15624" s="31"/>
      <c r="L15624" s="31"/>
      <c r="M15624" s="31"/>
      <c r="N15624" s="31"/>
      <c r="O15624" s="31"/>
      <c r="P15624" s="31"/>
      <c r="Q15624" s="31"/>
      <c r="R15624" s="31"/>
      <c r="S15624" s="31"/>
      <c r="T15624" s="31"/>
      <c r="U15624" s="31"/>
      <c r="V15624" s="31"/>
      <c r="W15624" s="31"/>
      <c r="X15624" s="31"/>
      <c r="Y15624" s="31"/>
      <c r="Z15624" s="31"/>
      <c r="AA15624" s="31"/>
      <c r="AB15624" s="31"/>
      <c r="AC15624" s="31"/>
      <c r="AD15624" s="31"/>
      <c r="AE15624" s="31"/>
      <c r="AF15624" s="31"/>
      <c r="AG15624" s="31"/>
      <c r="AH15624" s="31"/>
      <c r="AI15624" s="31"/>
      <c r="AJ15624" s="31"/>
      <c r="AK15624" s="31"/>
      <c r="AL15624" s="31"/>
      <c r="AO15624" s="376"/>
    </row>
    <row r="15625" spans="1:41" x14ac:dyDescent="0.3">
      <c r="A15625" s="57" t="s">
        <v>2770</v>
      </c>
      <c r="B15625" s="57" t="s">
        <v>142</v>
      </c>
      <c r="C15625" s="62">
        <v>2503</v>
      </c>
      <c r="D15625" s="62" t="s">
        <v>20886</v>
      </c>
      <c r="E15625" s="60">
        <v>46326</v>
      </c>
      <c r="F15625" s="32"/>
      <c r="G15625" s="32"/>
      <c r="H15625" s="32"/>
      <c r="I15625" s="31"/>
      <c r="J15625" s="31"/>
      <c r="K15625" s="31"/>
      <c r="L15625" s="31"/>
      <c r="M15625" s="31"/>
      <c r="N15625" s="31"/>
      <c r="O15625" s="31"/>
      <c r="P15625" s="31"/>
      <c r="Q15625" s="31"/>
      <c r="R15625" s="31"/>
      <c r="S15625" s="31"/>
      <c r="T15625" s="31"/>
      <c r="U15625" s="31"/>
      <c r="V15625" s="31"/>
      <c r="W15625" s="31"/>
      <c r="X15625" s="31"/>
      <c r="Y15625" s="31"/>
      <c r="Z15625" s="31"/>
      <c r="AA15625" s="31"/>
      <c r="AB15625" s="31"/>
      <c r="AC15625" s="31"/>
      <c r="AD15625" s="31"/>
      <c r="AE15625" s="31"/>
      <c r="AF15625" s="31"/>
      <c r="AG15625" s="31"/>
      <c r="AH15625" s="31"/>
      <c r="AI15625" s="31"/>
      <c r="AJ15625" s="31"/>
      <c r="AK15625" s="31"/>
      <c r="AL15625" s="31"/>
      <c r="AO15625" s="376"/>
    </row>
    <row r="15626" spans="1:41" x14ac:dyDescent="0.3">
      <c r="A15626" s="57" t="s">
        <v>2770</v>
      </c>
      <c r="B15626" s="57" t="s">
        <v>1299</v>
      </c>
      <c r="C15626" s="62">
        <v>2511</v>
      </c>
      <c r="D15626" s="62" t="s">
        <v>20886</v>
      </c>
      <c r="E15626" s="60">
        <v>46326</v>
      </c>
      <c r="F15626" s="32"/>
      <c r="G15626" s="32"/>
      <c r="H15626" s="32"/>
      <c r="I15626" s="31"/>
      <c r="J15626" s="31"/>
      <c r="K15626" s="31"/>
      <c r="L15626" s="31"/>
      <c r="M15626" s="31"/>
      <c r="N15626" s="31"/>
      <c r="O15626" s="31"/>
      <c r="P15626" s="31"/>
      <c r="Q15626" s="31"/>
      <c r="R15626" s="31"/>
      <c r="S15626" s="31"/>
      <c r="T15626" s="31"/>
      <c r="U15626" s="31"/>
      <c r="V15626" s="31"/>
      <c r="W15626" s="31"/>
      <c r="X15626" s="31"/>
      <c r="Y15626" s="31"/>
      <c r="Z15626" s="31"/>
      <c r="AA15626" s="31"/>
      <c r="AB15626" s="31"/>
      <c r="AC15626" s="31"/>
      <c r="AD15626" s="31"/>
      <c r="AE15626" s="31"/>
      <c r="AF15626" s="31"/>
      <c r="AG15626" s="31"/>
      <c r="AH15626" s="31"/>
      <c r="AI15626" s="31"/>
      <c r="AJ15626" s="31"/>
      <c r="AK15626" s="31"/>
      <c r="AL15626" s="31"/>
      <c r="AO15626" s="376"/>
    </row>
    <row r="15627" spans="1:41" x14ac:dyDescent="0.3">
      <c r="A15627" s="57" t="s">
        <v>2770</v>
      </c>
      <c r="B15627" s="57" t="s">
        <v>1293</v>
      </c>
      <c r="C15627" s="62">
        <v>2512</v>
      </c>
      <c r="D15627" s="62" t="s">
        <v>20886</v>
      </c>
      <c r="E15627" s="60">
        <v>46326</v>
      </c>
      <c r="F15627" s="32"/>
      <c r="G15627" s="32"/>
      <c r="H15627" s="32"/>
      <c r="I15627" s="31"/>
      <c r="J15627" s="31"/>
      <c r="K15627" s="31"/>
      <c r="L15627" s="31"/>
      <c r="M15627" s="31"/>
      <c r="N15627" s="31"/>
      <c r="O15627" s="31"/>
      <c r="P15627" s="31"/>
      <c r="Q15627" s="31"/>
      <c r="R15627" s="31"/>
      <c r="S15627" s="31"/>
      <c r="T15627" s="31"/>
      <c r="U15627" s="31"/>
      <c r="V15627" s="31"/>
      <c r="W15627" s="31"/>
      <c r="X15627" s="31"/>
      <c r="Y15627" s="31"/>
      <c r="Z15627" s="31"/>
      <c r="AA15627" s="31"/>
      <c r="AB15627" s="31"/>
      <c r="AC15627" s="31"/>
      <c r="AD15627" s="31"/>
      <c r="AE15627" s="31"/>
      <c r="AF15627" s="31"/>
      <c r="AG15627" s="31"/>
      <c r="AH15627" s="31"/>
      <c r="AI15627" s="31"/>
      <c r="AJ15627" s="31"/>
      <c r="AK15627" s="31"/>
      <c r="AL15627" s="31"/>
      <c r="AO15627" s="376"/>
    </row>
    <row r="15628" spans="1:41" x14ac:dyDescent="0.3">
      <c r="A15628" s="57" t="s">
        <v>2770</v>
      </c>
      <c r="B15628" s="57" t="s">
        <v>4728</v>
      </c>
      <c r="C15628" s="62">
        <v>2509</v>
      </c>
      <c r="D15628" s="62" t="s">
        <v>20886</v>
      </c>
      <c r="E15628" s="60">
        <v>46374</v>
      </c>
      <c r="F15628" s="32"/>
      <c r="G15628" s="32"/>
      <c r="H15628" s="32"/>
      <c r="I15628" s="31"/>
      <c r="J15628" s="31"/>
      <c r="K15628" s="31"/>
      <c r="L15628" s="31"/>
      <c r="M15628" s="31"/>
      <c r="N15628" s="31"/>
      <c r="O15628" s="31"/>
      <c r="P15628" s="31"/>
      <c r="Q15628" s="31"/>
      <c r="R15628" s="31"/>
      <c r="S15628" s="31"/>
      <c r="T15628" s="31"/>
      <c r="U15628" s="31"/>
      <c r="V15628" s="31"/>
      <c r="W15628" s="31"/>
      <c r="X15628" s="31"/>
      <c r="Y15628" s="31"/>
      <c r="Z15628" s="31"/>
      <c r="AA15628" s="31"/>
      <c r="AB15628" s="31"/>
      <c r="AC15628" s="31"/>
      <c r="AD15628" s="31"/>
      <c r="AE15628" s="31"/>
      <c r="AF15628" s="31"/>
      <c r="AG15628" s="31"/>
      <c r="AH15628" s="31"/>
      <c r="AI15628" s="31"/>
      <c r="AJ15628" s="31"/>
      <c r="AK15628" s="31"/>
      <c r="AL15628" s="31"/>
      <c r="AO15628" s="376"/>
    </row>
    <row r="15629" spans="1:41" x14ac:dyDescent="0.3">
      <c r="A15629" s="57" t="s">
        <v>2770</v>
      </c>
      <c r="B15629" s="57" t="s">
        <v>17206</v>
      </c>
      <c r="C15629" s="62">
        <v>2510</v>
      </c>
      <c r="D15629" s="62" t="s">
        <v>20886</v>
      </c>
      <c r="E15629" s="60">
        <v>46372</v>
      </c>
      <c r="F15629" s="32"/>
      <c r="G15629" s="32"/>
      <c r="H15629" s="32"/>
      <c r="I15629" s="31"/>
      <c r="J15629" s="31"/>
      <c r="K15629" s="31"/>
      <c r="L15629" s="31"/>
      <c r="M15629" s="31"/>
      <c r="N15629" s="31"/>
      <c r="O15629" s="31"/>
      <c r="P15629" s="31"/>
      <c r="Q15629" s="31"/>
      <c r="R15629" s="31"/>
      <c r="S15629" s="31"/>
      <c r="T15629" s="31"/>
      <c r="U15629" s="31"/>
      <c r="V15629" s="31"/>
      <c r="W15629" s="31"/>
      <c r="X15629" s="31"/>
      <c r="Y15629" s="31"/>
      <c r="Z15629" s="31"/>
      <c r="AA15629" s="31"/>
      <c r="AB15629" s="31"/>
      <c r="AC15629" s="31"/>
      <c r="AD15629" s="31"/>
      <c r="AE15629" s="31"/>
      <c r="AF15629" s="31"/>
      <c r="AG15629" s="31"/>
      <c r="AH15629" s="31"/>
      <c r="AI15629" s="31"/>
      <c r="AJ15629" s="31"/>
      <c r="AK15629" s="31"/>
      <c r="AL15629" s="31"/>
      <c r="AO15629" s="376"/>
    </row>
    <row r="15630" spans="1:41" x14ac:dyDescent="0.25">
      <c r="A15630" s="44" t="s">
        <v>12433</v>
      </c>
      <c r="B15630" s="44" t="s">
        <v>6877</v>
      </c>
      <c r="C15630" s="45" t="s">
        <v>6911</v>
      </c>
      <c r="D15630" s="32" t="s">
        <v>5559</v>
      </c>
      <c r="E15630" s="45" t="s">
        <v>20846</v>
      </c>
      <c r="F15630" s="32"/>
      <c r="G15630" s="32"/>
      <c r="H15630" s="32"/>
      <c r="I15630" s="31"/>
      <c r="J15630" s="31"/>
      <c r="K15630" s="31"/>
      <c r="L15630" s="31"/>
      <c r="M15630" s="31"/>
      <c r="N15630" s="31"/>
      <c r="O15630" s="31"/>
      <c r="P15630" s="31"/>
      <c r="Q15630" s="31"/>
      <c r="R15630" s="31"/>
      <c r="S15630" s="31"/>
      <c r="T15630" s="31"/>
      <c r="U15630" s="31"/>
      <c r="V15630" s="31"/>
      <c r="W15630" s="31"/>
      <c r="X15630" s="31"/>
      <c r="Y15630" s="31"/>
      <c r="Z15630" s="31"/>
      <c r="AA15630" s="31"/>
      <c r="AB15630" s="31"/>
      <c r="AC15630" s="31"/>
      <c r="AD15630" s="31"/>
      <c r="AE15630" s="31"/>
      <c r="AF15630" s="31"/>
      <c r="AG15630" s="31"/>
      <c r="AH15630" s="31"/>
      <c r="AI15630" s="31"/>
      <c r="AJ15630" s="31"/>
      <c r="AK15630" s="31"/>
      <c r="AL15630" s="31"/>
      <c r="AO15630" s="376"/>
    </row>
    <row r="15631" spans="1:41" x14ac:dyDescent="0.25">
      <c r="A15631" s="44" t="s">
        <v>12433</v>
      </c>
      <c r="B15631" s="44" t="s">
        <v>9902</v>
      </c>
      <c r="C15631" s="45" t="s">
        <v>14281</v>
      </c>
      <c r="D15631" s="32" t="s">
        <v>5559</v>
      </c>
      <c r="E15631" s="45" t="s">
        <v>20857</v>
      </c>
      <c r="F15631" s="32"/>
      <c r="G15631" s="32"/>
      <c r="H15631" s="32"/>
      <c r="I15631" s="31"/>
      <c r="J15631" s="31"/>
      <c r="K15631" s="31"/>
      <c r="L15631" s="31"/>
      <c r="M15631" s="31"/>
      <c r="N15631" s="31"/>
      <c r="O15631" s="31"/>
      <c r="P15631" s="31"/>
      <c r="Q15631" s="31"/>
      <c r="R15631" s="31"/>
      <c r="S15631" s="31"/>
      <c r="T15631" s="31"/>
      <c r="U15631" s="31"/>
      <c r="V15631" s="31"/>
      <c r="W15631" s="31"/>
      <c r="X15631" s="31"/>
      <c r="Y15631" s="31"/>
      <c r="Z15631" s="31"/>
      <c r="AA15631" s="31"/>
      <c r="AB15631" s="31"/>
      <c r="AC15631" s="31"/>
      <c r="AD15631" s="31"/>
      <c r="AE15631" s="31"/>
      <c r="AF15631" s="31"/>
      <c r="AG15631" s="31"/>
      <c r="AH15631" s="31"/>
      <c r="AI15631" s="31"/>
      <c r="AJ15631" s="31"/>
      <c r="AK15631" s="31"/>
      <c r="AL15631" s="31"/>
      <c r="AO15631" s="376"/>
    </row>
    <row r="15632" spans="1:41" x14ac:dyDescent="0.25">
      <c r="A15632" s="44" t="s">
        <v>12433</v>
      </c>
      <c r="B15632" s="44" t="s">
        <v>5576</v>
      </c>
      <c r="C15632" s="45" t="s">
        <v>9900</v>
      </c>
      <c r="D15632" s="32" t="s">
        <v>5559</v>
      </c>
      <c r="E15632" s="45" t="s">
        <v>20860</v>
      </c>
      <c r="F15632" s="32"/>
      <c r="G15632" s="32"/>
      <c r="H15632" s="32"/>
      <c r="I15632" s="31"/>
      <c r="J15632" s="31"/>
      <c r="K15632" s="31"/>
      <c r="L15632" s="31"/>
      <c r="M15632" s="31"/>
      <c r="N15632" s="31"/>
      <c r="O15632" s="31"/>
      <c r="P15632" s="31"/>
      <c r="Q15632" s="31"/>
      <c r="R15632" s="31"/>
      <c r="S15632" s="31"/>
      <c r="T15632" s="31"/>
      <c r="U15632" s="31"/>
      <c r="V15632" s="31"/>
      <c r="W15632" s="31"/>
      <c r="X15632" s="31"/>
      <c r="Y15632" s="31"/>
      <c r="Z15632" s="31"/>
      <c r="AA15632" s="31"/>
      <c r="AB15632" s="31"/>
      <c r="AC15632" s="31"/>
      <c r="AD15632" s="31"/>
      <c r="AE15632" s="31"/>
      <c r="AF15632" s="31"/>
      <c r="AG15632" s="31"/>
      <c r="AH15632" s="31"/>
      <c r="AI15632" s="31"/>
      <c r="AJ15632" s="31"/>
      <c r="AK15632" s="31"/>
      <c r="AL15632" s="31"/>
      <c r="AO15632" s="376"/>
    </row>
    <row r="15633" spans="1:41" x14ac:dyDescent="0.25">
      <c r="A15633" s="44" t="s">
        <v>12433</v>
      </c>
      <c r="B15633" s="44" t="s">
        <v>12100</v>
      </c>
      <c r="C15633" s="45">
        <v>3.25</v>
      </c>
      <c r="D15633" s="45" t="s">
        <v>12549</v>
      </c>
      <c r="E15633" s="46">
        <v>47422</v>
      </c>
      <c r="F15633" s="45"/>
      <c r="G15633" s="93"/>
      <c r="H15633" s="93"/>
      <c r="I15633" s="99"/>
      <c r="J15633" s="99"/>
      <c r="K15633" s="99"/>
      <c r="L15633" s="99"/>
      <c r="M15633" s="99"/>
      <c r="N15633" s="99"/>
      <c r="O15633" s="99"/>
      <c r="P15633" s="99"/>
      <c r="Q15633" s="99"/>
      <c r="R15633" s="99"/>
      <c r="S15633" s="99"/>
      <c r="T15633" s="99"/>
      <c r="U15633" s="99"/>
      <c r="V15633" s="99"/>
      <c r="W15633" s="99"/>
      <c r="X15633" s="99"/>
      <c r="Y15633" s="99"/>
      <c r="Z15633" s="99"/>
      <c r="AA15633" s="99"/>
      <c r="AB15633" s="99"/>
      <c r="AC15633" s="99"/>
      <c r="AD15633" s="99"/>
      <c r="AE15633" s="99"/>
      <c r="AF15633" s="99"/>
      <c r="AG15633" s="99"/>
      <c r="AH15633" s="31"/>
      <c r="AI15633" s="31"/>
      <c r="AJ15633" s="31"/>
      <c r="AK15633" s="31"/>
      <c r="AL15633" s="31"/>
      <c r="AO15633" s="376"/>
    </row>
    <row r="15634" spans="1:41" x14ac:dyDescent="0.25">
      <c r="A15634" s="44" t="s">
        <v>12433</v>
      </c>
      <c r="B15634" s="44" t="s">
        <v>12144</v>
      </c>
      <c r="C15634" s="45">
        <v>6.25</v>
      </c>
      <c r="D15634" s="45" t="s">
        <v>12549</v>
      </c>
      <c r="E15634" s="46">
        <v>47422</v>
      </c>
      <c r="F15634" s="45"/>
      <c r="G15634" s="93"/>
      <c r="H15634" s="93"/>
      <c r="I15634" s="99"/>
      <c r="J15634" s="99"/>
      <c r="K15634" s="99"/>
      <c r="L15634" s="99"/>
      <c r="M15634" s="99"/>
      <c r="N15634" s="99"/>
      <c r="O15634" s="99"/>
      <c r="P15634" s="99"/>
      <c r="Q15634" s="99"/>
      <c r="R15634" s="99"/>
      <c r="S15634" s="99"/>
      <c r="T15634" s="99"/>
      <c r="U15634" s="99"/>
      <c r="V15634" s="99"/>
      <c r="W15634" s="99"/>
      <c r="X15634" s="99"/>
      <c r="Y15634" s="99"/>
      <c r="Z15634" s="99"/>
      <c r="AA15634" s="99"/>
      <c r="AB15634" s="99"/>
      <c r="AC15634" s="99"/>
      <c r="AD15634" s="99"/>
      <c r="AE15634" s="99"/>
      <c r="AF15634" s="99"/>
      <c r="AG15634" s="99"/>
      <c r="AH15634" s="31"/>
      <c r="AI15634" s="31"/>
      <c r="AJ15634" s="31"/>
      <c r="AK15634" s="31"/>
      <c r="AL15634" s="31"/>
      <c r="AO15634" s="376"/>
    </row>
    <row r="15635" spans="1:41" x14ac:dyDescent="0.25">
      <c r="A15635" s="44" t="s">
        <v>12433</v>
      </c>
      <c r="B15635" s="44" t="s">
        <v>12099</v>
      </c>
      <c r="C15635" s="45">
        <v>8.25</v>
      </c>
      <c r="D15635" s="45" t="s">
        <v>12549</v>
      </c>
      <c r="E15635" s="46">
        <v>47057</v>
      </c>
      <c r="F15635" s="45"/>
      <c r="G15635" s="93"/>
      <c r="H15635" s="93"/>
      <c r="I15635" s="99"/>
      <c r="J15635" s="99"/>
      <c r="K15635" s="99"/>
      <c r="L15635" s="99"/>
      <c r="M15635" s="99"/>
      <c r="N15635" s="99"/>
      <c r="O15635" s="99"/>
      <c r="P15635" s="99"/>
      <c r="Q15635" s="99"/>
      <c r="R15635" s="99"/>
      <c r="S15635" s="99"/>
      <c r="T15635" s="99"/>
      <c r="U15635" s="99"/>
      <c r="V15635" s="99"/>
      <c r="W15635" s="99"/>
      <c r="X15635" s="99"/>
      <c r="Y15635" s="99"/>
      <c r="Z15635" s="99"/>
      <c r="AA15635" s="99"/>
      <c r="AB15635" s="99"/>
      <c r="AC15635" s="99"/>
      <c r="AD15635" s="99"/>
      <c r="AE15635" s="99"/>
      <c r="AF15635" s="99"/>
      <c r="AG15635" s="99"/>
      <c r="AH15635" s="31"/>
      <c r="AI15635" s="31"/>
      <c r="AJ15635" s="31"/>
      <c r="AK15635" s="31"/>
      <c r="AL15635" s="31"/>
      <c r="AO15635" s="376"/>
    </row>
    <row r="15636" spans="1:41" x14ac:dyDescent="0.25">
      <c r="A15636" s="44" t="s">
        <v>12433</v>
      </c>
      <c r="B15636" s="44" t="s">
        <v>12091</v>
      </c>
      <c r="C15636" s="45">
        <v>9.25</v>
      </c>
      <c r="D15636" s="45" t="s">
        <v>12549</v>
      </c>
      <c r="E15636" s="46">
        <v>47664</v>
      </c>
      <c r="F15636" s="45"/>
      <c r="G15636" s="93"/>
      <c r="H15636" s="93"/>
      <c r="I15636" s="99"/>
      <c r="J15636" s="99"/>
      <c r="K15636" s="99"/>
      <c r="L15636" s="99"/>
      <c r="M15636" s="99"/>
      <c r="N15636" s="99"/>
      <c r="O15636" s="99"/>
      <c r="P15636" s="99"/>
      <c r="Q15636" s="99"/>
      <c r="R15636" s="99"/>
      <c r="S15636" s="99"/>
      <c r="T15636" s="99"/>
      <c r="U15636" s="99"/>
      <c r="V15636" s="99"/>
      <c r="W15636" s="99"/>
      <c r="X15636" s="99"/>
      <c r="Y15636" s="99"/>
      <c r="Z15636" s="99"/>
      <c r="AA15636" s="99"/>
      <c r="AB15636" s="99"/>
      <c r="AC15636" s="99"/>
      <c r="AD15636" s="99"/>
      <c r="AE15636" s="99"/>
      <c r="AF15636" s="99"/>
      <c r="AG15636" s="99"/>
      <c r="AH15636" s="31"/>
      <c r="AI15636" s="31"/>
      <c r="AJ15636" s="31"/>
      <c r="AK15636" s="31"/>
      <c r="AL15636" s="31"/>
      <c r="AO15636" s="376"/>
    </row>
    <row r="15637" spans="1:41" x14ac:dyDescent="0.25">
      <c r="A15637" s="44" t="s">
        <v>12433</v>
      </c>
      <c r="B15637" s="44" t="s">
        <v>12101</v>
      </c>
      <c r="C15637" s="45">
        <v>11.25</v>
      </c>
      <c r="D15637" s="45" t="s">
        <v>12549</v>
      </c>
      <c r="E15637" s="46">
        <v>47664</v>
      </c>
      <c r="F15637" s="45"/>
      <c r="G15637" s="93"/>
      <c r="H15637" s="93"/>
      <c r="I15637" s="99"/>
      <c r="J15637" s="99"/>
      <c r="K15637" s="99"/>
      <c r="L15637" s="99"/>
      <c r="M15637" s="99"/>
      <c r="N15637" s="99"/>
      <c r="O15637" s="99"/>
      <c r="P15637" s="99"/>
      <c r="Q15637" s="99"/>
      <c r="R15637" s="99"/>
      <c r="S15637" s="99"/>
      <c r="T15637" s="99"/>
      <c r="U15637" s="99"/>
      <c r="V15637" s="99"/>
      <c r="W15637" s="99"/>
      <c r="X15637" s="99"/>
      <c r="Y15637" s="99"/>
      <c r="Z15637" s="99"/>
      <c r="AA15637" s="99"/>
      <c r="AB15637" s="99"/>
      <c r="AC15637" s="99"/>
      <c r="AD15637" s="99"/>
      <c r="AE15637" s="99"/>
      <c r="AF15637" s="99"/>
      <c r="AG15637" s="99"/>
      <c r="AH15637" s="31"/>
      <c r="AI15637" s="31"/>
      <c r="AJ15637" s="31"/>
      <c r="AK15637" s="31"/>
      <c r="AL15637" s="31"/>
      <c r="AO15637" s="376"/>
    </row>
    <row r="15638" spans="1:41" x14ac:dyDescent="0.25">
      <c r="A15638" s="44" t="s">
        <v>12433</v>
      </c>
      <c r="B15638" s="44" t="s">
        <v>12111</v>
      </c>
      <c r="C15638" s="45">
        <v>13.25</v>
      </c>
      <c r="D15638" s="45" t="s">
        <v>12549</v>
      </c>
      <c r="E15638" s="46">
        <v>47664</v>
      </c>
      <c r="F15638" s="45"/>
      <c r="G15638" s="93"/>
      <c r="H15638" s="93"/>
      <c r="I15638" s="99"/>
      <c r="J15638" s="99"/>
      <c r="K15638" s="99"/>
      <c r="L15638" s="99"/>
      <c r="M15638" s="99"/>
      <c r="N15638" s="99"/>
      <c r="O15638" s="99"/>
      <c r="P15638" s="99"/>
      <c r="Q15638" s="99"/>
      <c r="R15638" s="99"/>
      <c r="S15638" s="99"/>
      <c r="T15638" s="99"/>
      <c r="U15638" s="99"/>
      <c r="V15638" s="99"/>
      <c r="W15638" s="99"/>
      <c r="X15638" s="99"/>
      <c r="Y15638" s="99"/>
      <c r="Z15638" s="99"/>
      <c r="AA15638" s="99"/>
      <c r="AB15638" s="99"/>
      <c r="AC15638" s="99"/>
      <c r="AD15638" s="99"/>
      <c r="AE15638" s="99"/>
      <c r="AF15638" s="99"/>
      <c r="AG15638" s="99"/>
      <c r="AH15638" s="31"/>
      <c r="AI15638" s="31"/>
      <c r="AJ15638" s="31"/>
      <c r="AK15638" s="31"/>
      <c r="AL15638" s="31"/>
      <c r="AO15638" s="376"/>
    </row>
    <row r="15639" spans="1:41" x14ac:dyDescent="0.25">
      <c r="A15639" s="44" t="s">
        <v>12433</v>
      </c>
      <c r="B15639" s="44" t="s">
        <v>12119</v>
      </c>
      <c r="C15639" s="45">
        <v>15.25</v>
      </c>
      <c r="D15639" s="45" t="s">
        <v>12549</v>
      </c>
      <c r="E15639" s="46">
        <v>47664</v>
      </c>
      <c r="F15639" s="45"/>
      <c r="G15639" s="93"/>
      <c r="H15639" s="93"/>
      <c r="I15639" s="99"/>
      <c r="J15639" s="99"/>
      <c r="K15639" s="99"/>
      <c r="L15639" s="99"/>
      <c r="M15639" s="99"/>
      <c r="N15639" s="99"/>
      <c r="O15639" s="99"/>
      <c r="P15639" s="99"/>
      <c r="Q15639" s="99"/>
      <c r="R15639" s="99"/>
      <c r="S15639" s="99"/>
      <c r="T15639" s="99"/>
      <c r="U15639" s="99"/>
      <c r="V15639" s="99"/>
      <c r="W15639" s="99"/>
      <c r="X15639" s="99"/>
      <c r="Y15639" s="99"/>
      <c r="Z15639" s="99"/>
      <c r="AA15639" s="99"/>
      <c r="AB15639" s="99"/>
      <c r="AC15639" s="99"/>
      <c r="AD15639" s="99"/>
      <c r="AE15639" s="99"/>
      <c r="AF15639" s="99"/>
      <c r="AG15639" s="99"/>
      <c r="AH15639" s="31"/>
      <c r="AI15639" s="31"/>
      <c r="AJ15639" s="31"/>
      <c r="AK15639" s="31"/>
      <c r="AL15639" s="31"/>
      <c r="AO15639" s="376"/>
    </row>
    <row r="15640" spans="1:41" x14ac:dyDescent="0.25">
      <c r="A15640" s="44" t="s">
        <v>12433</v>
      </c>
      <c r="B15640" s="44" t="s">
        <v>12181</v>
      </c>
      <c r="C15640" s="45">
        <v>16.23</v>
      </c>
      <c r="D15640" s="45" t="s">
        <v>12549</v>
      </c>
      <c r="E15640" s="46">
        <v>46934</v>
      </c>
      <c r="F15640" s="45"/>
      <c r="G15640" s="93"/>
      <c r="H15640" s="93"/>
      <c r="I15640" s="99"/>
      <c r="J15640" s="99"/>
      <c r="K15640" s="99"/>
      <c r="L15640" s="99"/>
      <c r="M15640" s="99"/>
      <c r="N15640" s="99"/>
      <c r="O15640" s="99"/>
      <c r="P15640" s="99"/>
      <c r="Q15640" s="99"/>
      <c r="R15640" s="99"/>
      <c r="S15640" s="99"/>
      <c r="T15640" s="99"/>
      <c r="U15640" s="99"/>
      <c r="V15640" s="99"/>
      <c r="W15640" s="99"/>
      <c r="X15640" s="99"/>
      <c r="Y15640" s="99"/>
      <c r="Z15640" s="99"/>
      <c r="AA15640" s="99"/>
      <c r="AB15640" s="99"/>
      <c r="AC15640" s="99"/>
      <c r="AD15640" s="99"/>
      <c r="AE15640" s="99"/>
      <c r="AF15640" s="99"/>
      <c r="AG15640" s="99"/>
      <c r="AH15640" s="31"/>
      <c r="AI15640" s="31"/>
      <c r="AJ15640" s="31"/>
      <c r="AK15640" s="31"/>
      <c r="AL15640" s="31"/>
      <c r="AO15640" s="376"/>
    </row>
    <row r="15641" spans="1:41" x14ac:dyDescent="0.25">
      <c r="A15641" s="44" t="s">
        <v>12433</v>
      </c>
      <c r="B15641" s="44" t="s">
        <v>12128</v>
      </c>
      <c r="C15641" s="45">
        <v>17.25</v>
      </c>
      <c r="D15641" s="45" t="s">
        <v>12549</v>
      </c>
      <c r="E15641" s="46">
        <v>47664</v>
      </c>
      <c r="F15641" s="45"/>
      <c r="G15641" s="93"/>
      <c r="H15641" s="93"/>
      <c r="I15641" s="99"/>
      <c r="J15641" s="99"/>
      <c r="K15641" s="99"/>
      <c r="L15641" s="99"/>
      <c r="M15641" s="99"/>
      <c r="N15641" s="99"/>
      <c r="O15641" s="99"/>
      <c r="P15641" s="99"/>
      <c r="Q15641" s="99"/>
      <c r="R15641" s="99"/>
      <c r="S15641" s="99"/>
      <c r="T15641" s="99"/>
      <c r="U15641" s="99"/>
      <c r="V15641" s="99"/>
      <c r="W15641" s="99"/>
      <c r="X15641" s="99"/>
      <c r="Y15641" s="99"/>
      <c r="Z15641" s="99"/>
      <c r="AA15641" s="99"/>
      <c r="AB15641" s="99"/>
      <c r="AC15641" s="99"/>
      <c r="AD15641" s="99"/>
      <c r="AE15641" s="99"/>
      <c r="AF15641" s="99"/>
      <c r="AG15641" s="99"/>
      <c r="AH15641" s="31"/>
      <c r="AI15641" s="31"/>
      <c r="AJ15641" s="31"/>
      <c r="AK15641" s="31"/>
      <c r="AL15641" s="31"/>
      <c r="AO15641" s="376"/>
    </row>
    <row r="15642" spans="1:41" x14ac:dyDescent="0.25">
      <c r="A15642" s="44" t="s">
        <v>12433</v>
      </c>
      <c r="B15642" s="44" t="s">
        <v>13587</v>
      </c>
      <c r="C15642" s="45">
        <v>18.25</v>
      </c>
      <c r="D15642" s="45" t="s">
        <v>12549</v>
      </c>
      <c r="E15642" s="46">
        <v>47664</v>
      </c>
      <c r="F15642" s="45"/>
      <c r="G15642" s="93"/>
      <c r="H15642" s="93"/>
      <c r="I15642" s="99"/>
      <c r="J15642" s="99"/>
      <c r="K15642" s="99"/>
      <c r="L15642" s="99"/>
      <c r="M15642" s="99"/>
      <c r="N15642" s="99"/>
      <c r="O15642" s="99"/>
      <c r="P15642" s="99"/>
      <c r="Q15642" s="99"/>
      <c r="R15642" s="99"/>
      <c r="S15642" s="99"/>
      <c r="T15642" s="99"/>
      <c r="U15642" s="99"/>
      <c r="V15642" s="99"/>
      <c r="W15642" s="99"/>
      <c r="X15642" s="99"/>
      <c r="Y15642" s="99"/>
      <c r="Z15642" s="99"/>
      <c r="AA15642" s="99"/>
      <c r="AB15642" s="99"/>
      <c r="AC15642" s="99"/>
      <c r="AD15642" s="99"/>
      <c r="AE15642" s="99"/>
      <c r="AF15642" s="99"/>
      <c r="AG15642" s="99"/>
      <c r="AH15642" s="31"/>
      <c r="AI15642" s="31"/>
      <c r="AJ15642" s="31"/>
      <c r="AK15642" s="31"/>
      <c r="AL15642" s="31"/>
      <c r="AO15642" s="376"/>
    </row>
    <row r="15643" spans="1:41" x14ac:dyDescent="0.25">
      <c r="A15643" s="44" t="s">
        <v>12433</v>
      </c>
      <c r="B15643" s="44" t="s">
        <v>12125</v>
      </c>
      <c r="C15643" s="45">
        <v>20.23</v>
      </c>
      <c r="D15643" s="45" t="s">
        <v>12549</v>
      </c>
      <c r="E15643" s="46">
        <v>46934</v>
      </c>
      <c r="F15643" s="45"/>
      <c r="G15643" s="93"/>
      <c r="H15643" s="93"/>
      <c r="I15643" s="99"/>
      <c r="J15643" s="99"/>
      <c r="K15643" s="99"/>
      <c r="L15643" s="99"/>
      <c r="M15643" s="99"/>
      <c r="N15643" s="99"/>
      <c r="O15643" s="99"/>
      <c r="P15643" s="99"/>
      <c r="Q15643" s="99"/>
      <c r="R15643" s="99"/>
      <c r="S15643" s="99"/>
      <c r="T15643" s="99"/>
      <c r="U15643" s="99"/>
      <c r="V15643" s="99"/>
      <c r="W15643" s="99"/>
      <c r="X15643" s="99"/>
      <c r="Y15643" s="99"/>
      <c r="Z15643" s="99"/>
      <c r="AA15643" s="99"/>
      <c r="AB15643" s="99"/>
      <c r="AC15643" s="99"/>
      <c r="AD15643" s="99"/>
      <c r="AE15643" s="99"/>
      <c r="AF15643" s="99"/>
      <c r="AG15643" s="99"/>
      <c r="AH15643" s="31"/>
      <c r="AI15643" s="31"/>
      <c r="AJ15643" s="31"/>
      <c r="AK15643" s="31"/>
      <c r="AL15643" s="31"/>
      <c r="AO15643" s="376"/>
    </row>
    <row r="15644" spans="1:41" x14ac:dyDescent="0.25">
      <c r="A15644" s="44" t="s">
        <v>12433</v>
      </c>
      <c r="B15644" s="44" t="s">
        <v>12190</v>
      </c>
      <c r="C15644" s="45">
        <v>25.25</v>
      </c>
      <c r="D15644" s="45" t="s">
        <v>12549</v>
      </c>
      <c r="E15644" s="46">
        <v>47664</v>
      </c>
      <c r="F15644" s="45"/>
      <c r="G15644" s="93"/>
      <c r="H15644" s="93"/>
      <c r="I15644" s="99"/>
      <c r="J15644" s="99"/>
      <c r="K15644" s="99"/>
      <c r="L15644" s="99"/>
      <c r="M15644" s="99"/>
      <c r="N15644" s="99"/>
      <c r="O15644" s="99"/>
      <c r="P15644" s="99"/>
      <c r="Q15644" s="99"/>
      <c r="R15644" s="99"/>
      <c r="S15644" s="99"/>
      <c r="T15644" s="99"/>
      <c r="U15644" s="99"/>
      <c r="V15644" s="99"/>
      <c r="W15644" s="99"/>
      <c r="X15644" s="99"/>
      <c r="Y15644" s="99"/>
      <c r="Z15644" s="99"/>
      <c r="AA15644" s="99"/>
      <c r="AB15644" s="99"/>
      <c r="AC15644" s="99"/>
      <c r="AD15644" s="99"/>
      <c r="AE15644" s="99"/>
      <c r="AF15644" s="99"/>
      <c r="AG15644" s="99"/>
      <c r="AH15644" s="31"/>
      <c r="AI15644" s="31"/>
      <c r="AJ15644" s="31"/>
      <c r="AK15644" s="31"/>
      <c r="AL15644" s="31"/>
      <c r="AO15644" s="376"/>
    </row>
    <row r="15645" spans="1:41" x14ac:dyDescent="0.25">
      <c r="A15645" s="44" t="s">
        <v>12433</v>
      </c>
      <c r="B15645" s="44" t="s">
        <v>13578</v>
      </c>
      <c r="C15645" s="45">
        <v>28.25</v>
      </c>
      <c r="D15645" s="45" t="s">
        <v>12549</v>
      </c>
      <c r="E15645" s="46">
        <v>47664</v>
      </c>
      <c r="F15645" s="45"/>
      <c r="G15645" s="93"/>
      <c r="H15645" s="93"/>
      <c r="I15645" s="99"/>
      <c r="J15645" s="99"/>
      <c r="K15645" s="99"/>
      <c r="L15645" s="99"/>
      <c r="M15645" s="99"/>
      <c r="N15645" s="99"/>
      <c r="O15645" s="99"/>
      <c r="P15645" s="99"/>
      <c r="Q15645" s="99"/>
      <c r="R15645" s="99"/>
      <c r="S15645" s="99"/>
      <c r="T15645" s="99"/>
      <c r="U15645" s="99"/>
      <c r="V15645" s="99"/>
      <c r="W15645" s="99"/>
      <c r="X15645" s="99"/>
      <c r="Y15645" s="99"/>
      <c r="Z15645" s="99"/>
      <c r="AA15645" s="99"/>
      <c r="AB15645" s="99"/>
      <c r="AC15645" s="99"/>
      <c r="AD15645" s="99"/>
      <c r="AE15645" s="99"/>
      <c r="AF15645" s="99"/>
      <c r="AG15645" s="99"/>
      <c r="AH15645" s="31"/>
      <c r="AI15645" s="31"/>
      <c r="AJ15645" s="31"/>
      <c r="AK15645" s="31"/>
      <c r="AL15645" s="31"/>
      <c r="AO15645" s="376"/>
    </row>
    <row r="15646" spans="1:41" x14ac:dyDescent="0.25">
      <c r="A15646" s="44" t="s">
        <v>12433</v>
      </c>
      <c r="B15646" s="44" t="s">
        <v>12120</v>
      </c>
      <c r="C15646" s="45">
        <v>41.25</v>
      </c>
      <c r="D15646" s="45" t="s">
        <v>12549</v>
      </c>
      <c r="E15646" s="46">
        <v>47514</v>
      </c>
      <c r="F15646" s="45"/>
      <c r="G15646" s="93"/>
      <c r="H15646" s="93"/>
      <c r="I15646" s="99"/>
      <c r="J15646" s="99"/>
      <c r="K15646" s="99"/>
      <c r="L15646" s="99"/>
      <c r="M15646" s="99"/>
      <c r="N15646" s="99"/>
      <c r="O15646" s="99"/>
      <c r="P15646" s="99"/>
      <c r="Q15646" s="99"/>
      <c r="R15646" s="99"/>
      <c r="S15646" s="99"/>
      <c r="T15646" s="99"/>
      <c r="U15646" s="99"/>
      <c r="V15646" s="99"/>
      <c r="W15646" s="99"/>
      <c r="X15646" s="99"/>
      <c r="Y15646" s="99"/>
      <c r="Z15646" s="99"/>
      <c r="AA15646" s="99"/>
      <c r="AB15646" s="99"/>
      <c r="AC15646" s="99"/>
      <c r="AD15646" s="99"/>
      <c r="AE15646" s="99"/>
      <c r="AF15646" s="99"/>
      <c r="AG15646" s="99"/>
      <c r="AH15646" s="31"/>
      <c r="AI15646" s="31"/>
      <c r="AJ15646" s="31"/>
      <c r="AK15646" s="31"/>
      <c r="AL15646" s="31"/>
      <c r="AO15646" s="376"/>
    </row>
    <row r="15647" spans="1:41" x14ac:dyDescent="0.25">
      <c r="A15647" s="44" t="s">
        <v>12433</v>
      </c>
      <c r="B15647" s="44" t="s">
        <v>12315</v>
      </c>
      <c r="C15647" s="45">
        <v>43.25</v>
      </c>
      <c r="D15647" s="45" t="s">
        <v>12549</v>
      </c>
      <c r="E15647" s="46">
        <v>47514</v>
      </c>
      <c r="F15647" s="45"/>
      <c r="G15647" s="93"/>
      <c r="H15647" s="93"/>
      <c r="I15647" s="99"/>
      <c r="J15647" s="99"/>
      <c r="K15647" s="99"/>
      <c r="L15647" s="99"/>
      <c r="M15647" s="99"/>
      <c r="N15647" s="99"/>
      <c r="O15647" s="99"/>
      <c r="P15647" s="99"/>
      <c r="Q15647" s="99"/>
      <c r="R15647" s="99"/>
      <c r="S15647" s="99"/>
      <c r="T15647" s="99"/>
      <c r="U15647" s="99"/>
      <c r="V15647" s="99"/>
      <c r="W15647" s="99"/>
      <c r="X15647" s="99"/>
      <c r="Y15647" s="99"/>
      <c r="Z15647" s="99"/>
      <c r="AA15647" s="99"/>
      <c r="AB15647" s="99"/>
      <c r="AC15647" s="99"/>
      <c r="AD15647" s="99"/>
      <c r="AE15647" s="99"/>
      <c r="AF15647" s="99"/>
      <c r="AG15647" s="99"/>
      <c r="AH15647" s="31"/>
      <c r="AI15647" s="31"/>
      <c r="AJ15647" s="31"/>
      <c r="AK15647" s="31"/>
      <c r="AL15647" s="31"/>
      <c r="AO15647" s="376"/>
    </row>
    <row r="15648" spans="1:41" x14ac:dyDescent="0.25">
      <c r="A15648" s="44" t="s">
        <v>18293</v>
      </c>
      <c r="B15648" s="44" t="s">
        <v>5134</v>
      </c>
      <c r="C15648" s="45">
        <v>230807</v>
      </c>
      <c r="D15648" s="45" t="s">
        <v>11363</v>
      </c>
      <c r="E15648" s="45" t="s">
        <v>8282</v>
      </c>
      <c r="AO15648" s="376"/>
    </row>
    <row r="15649" spans="1:41" x14ac:dyDescent="0.3">
      <c r="A15649" s="333" t="s">
        <v>18745</v>
      </c>
      <c r="B15649" s="333" t="s">
        <v>2302</v>
      </c>
      <c r="C15649" s="125" t="s">
        <v>18818</v>
      </c>
      <c r="D15649" s="32" t="s">
        <v>20309</v>
      </c>
      <c r="E15649" s="125" t="s">
        <v>8292</v>
      </c>
      <c r="F15649" s="125" t="s">
        <v>1190</v>
      </c>
      <c r="G15649" s="125" t="s">
        <v>1190</v>
      </c>
      <c r="AO15649" s="376"/>
    </row>
    <row r="15650" spans="1:41" x14ac:dyDescent="0.25">
      <c r="A15650" s="44" t="s">
        <v>18294</v>
      </c>
      <c r="B15650" s="44" t="s">
        <v>5321</v>
      </c>
      <c r="C15650" s="45">
        <v>26010401</v>
      </c>
      <c r="D15650" s="45" t="s">
        <v>11363</v>
      </c>
      <c r="E15650" s="45" t="s">
        <v>17459</v>
      </c>
      <c r="AO15650" s="376"/>
    </row>
    <row r="15651" spans="1:41" x14ac:dyDescent="0.25">
      <c r="A15651" s="44" t="s">
        <v>18294</v>
      </c>
      <c r="B15651" s="44" t="s">
        <v>3176</v>
      </c>
      <c r="C15651" s="45">
        <v>26010402</v>
      </c>
      <c r="D15651" s="45" t="s">
        <v>11363</v>
      </c>
      <c r="E15651" s="45" t="s">
        <v>17459</v>
      </c>
      <c r="AO15651" s="376"/>
    </row>
    <row r="15652" spans="1:41" x14ac:dyDescent="0.25">
      <c r="A15652" s="44" t="s">
        <v>6549</v>
      </c>
      <c r="B15652" s="44" t="s">
        <v>5321</v>
      </c>
      <c r="C15652" s="45">
        <v>23010401</v>
      </c>
      <c r="D15652" s="45" t="s">
        <v>11363</v>
      </c>
      <c r="E15652" s="45" t="s">
        <v>5322</v>
      </c>
      <c r="AO15652" s="376"/>
    </row>
    <row r="15653" spans="1:41" x14ac:dyDescent="0.25">
      <c r="A15653" s="44" t="s">
        <v>6549</v>
      </c>
      <c r="B15653" s="44" t="s">
        <v>17452</v>
      </c>
      <c r="C15653" s="45">
        <v>25010501</v>
      </c>
      <c r="D15653" s="45" t="s">
        <v>11363</v>
      </c>
      <c r="E15653" s="45" t="s">
        <v>12551</v>
      </c>
      <c r="AO15653" s="376"/>
    </row>
    <row r="15654" spans="1:41" x14ac:dyDescent="0.25">
      <c r="A15654" s="44" t="s">
        <v>10714</v>
      </c>
      <c r="B15654" s="44" t="s">
        <v>9237</v>
      </c>
      <c r="C15654" s="45">
        <v>24010401</v>
      </c>
      <c r="D15654" s="45" t="s">
        <v>11363</v>
      </c>
      <c r="E15654" s="45" t="s">
        <v>9238</v>
      </c>
      <c r="AO15654" s="376"/>
    </row>
    <row r="15655" spans="1:41" x14ac:dyDescent="0.25">
      <c r="A15655" s="44" t="s">
        <v>10714</v>
      </c>
      <c r="B15655" s="44" t="s">
        <v>3176</v>
      </c>
      <c r="C15655" s="45">
        <v>24010402</v>
      </c>
      <c r="D15655" s="45" t="s">
        <v>11363</v>
      </c>
      <c r="E15655" s="45" t="s">
        <v>9238</v>
      </c>
      <c r="AO15655" s="376"/>
    </row>
    <row r="15656" spans="1:41" x14ac:dyDescent="0.25">
      <c r="A15656" s="44" t="s">
        <v>15946</v>
      </c>
      <c r="B15656" s="44" t="s">
        <v>925</v>
      </c>
      <c r="C15656" s="45">
        <v>250601</v>
      </c>
      <c r="D15656" s="45" t="s">
        <v>11363</v>
      </c>
      <c r="E15656" s="45" t="s">
        <v>15609</v>
      </c>
      <c r="AO15656" s="376"/>
    </row>
    <row r="15657" spans="1:41" x14ac:dyDescent="0.25">
      <c r="A15657" s="44" t="s">
        <v>6550</v>
      </c>
      <c r="B15657" s="44" t="s">
        <v>3176</v>
      </c>
      <c r="C15657" s="45">
        <v>23010402</v>
      </c>
      <c r="D15657" s="45" t="s">
        <v>11363</v>
      </c>
      <c r="E15657" s="45" t="s">
        <v>5322</v>
      </c>
      <c r="AO15657" s="376"/>
    </row>
    <row r="15658" spans="1:41" x14ac:dyDescent="0.25">
      <c r="A15658" s="44" t="s">
        <v>2435</v>
      </c>
      <c r="B15658" s="44" t="s">
        <v>3176</v>
      </c>
      <c r="C15658" s="45">
        <v>26010402</v>
      </c>
      <c r="D15658" s="45" t="s">
        <v>11363</v>
      </c>
      <c r="E15658" s="45" t="s">
        <v>17459</v>
      </c>
      <c r="AO15658" s="376"/>
    </row>
    <row r="15659" spans="1:41" x14ac:dyDescent="0.25">
      <c r="A15659" s="44" t="s">
        <v>1648</v>
      </c>
      <c r="B15659" s="44" t="s">
        <v>2350</v>
      </c>
      <c r="C15659" s="45">
        <v>230105</v>
      </c>
      <c r="D15659" s="45" t="s">
        <v>11363</v>
      </c>
      <c r="E15659" s="45" t="s">
        <v>5265</v>
      </c>
      <c r="AO15659" s="376"/>
    </row>
    <row r="15660" spans="1:41" x14ac:dyDescent="0.25">
      <c r="A15660" s="44" t="s">
        <v>15947</v>
      </c>
      <c r="B15660" s="44" t="s">
        <v>5134</v>
      </c>
      <c r="C15660" s="45">
        <v>250802</v>
      </c>
      <c r="D15660" s="45" t="s">
        <v>11363</v>
      </c>
      <c r="E15660" s="45" t="s">
        <v>9880</v>
      </c>
      <c r="AO15660" s="376"/>
    </row>
    <row r="15661" spans="1:41" x14ac:dyDescent="0.3">
      <c r="A15661" s="333" t="s">
        <v>16228</v>
      </c>
      <c r="B15661" s="333" t="s">
        <v>4812</v>
      </c>
      <c r="C15661" s="125" t="s">
        <v>16162</v>
      </c>
      <c r="D15661" s="32" t="s">
        <v>20309</v>
      </c>
      <c r="E15661" s="125" t="s">
        <v>4972</v>
      </c>
      <c r="F15661" s="125" t="s">
        <v>1189</v>
      </c>
      <c r="G15661" s="125" t="s">
        <v>1190</v>
      </c>
      <c r="AO15661" s="376"/>
    </row>
    <row r="15662" spans="1:41" x14ac:dyDescent="0.25">
      <c r="A15662" s="44" t="s">
        <v>20422</v>
      </c>
      <c r="B15662" s="44" t="s">
        <v>20314</v>
      </c>
      <c r="C15662" s="45" t="s">
        <v>20423</v>
      </c>
      <c r="D15662" s="46" t="s">
        <v>21328</v>
      </c>
      <c r="E15662" s="46">
        <v>46526</v>
      </c>
      <c r="AO15662" s="376"/>
    </row>
    <row r="15663" spans="1:41" x14ac:dyDescent="0.3">
      <c r="A15663" s="333" t="s">
        <v>16229</v>
      </c>
      <c r="B15663" s="333" t="s">
        <v>3862</v>
      </c>
      <c r="C15663" s="125" t="s">
        <v>10972</v>
      </c>
      <c r="D15663" s="32" t="s">
        <v>20309</v>
      </c>
      <c r="E15663" s="125" t="s">
        <v>5037</v>
      </c>
      <c r="F15663" s="125" t="s">
        <v>1189</v>
      </c>
      <c r="G15663" s="125" t="s">
        <v>1190</v>
      </c>
      <c r="AO15663" s="376"/>
    </row>
    <row r="15664" spans="1:41" x14ac:dyDescent="0.3">
      <c r="A15664" s="333" t="s">
        <v>16229</v>
      </c>
      <c r="B15664" s="333" t="s">
        <v>4812</v>
      </c>
      <c r="C15664" s="125" t="s">
        <v>16162</v>
      </c>
      <c r="D15664" s="32" t="s">
        <v>20309</v>
      </c>
      <c r="E15664" s="125" t="s">
        <v>4972</v>
      </c>
      <c r="F15664" s="125" t="s">
        <v>1189</v>
      </c>
      <c r="G15664" s="125" t="s">
        <v>1190</v>
      </c>
      <c r="AO15664" s="376"/>
    </row>
    <row r="15665" spans="1:41" x14ac:dyDescent="0.3">
      <c r="A15665" s="333" t="s">
        <v>16230</v>
      </c>
      <c r="B15665" s="333" t="s">
        <v>4812</v>
      </c>
      <c r="C15665" s="125" t="s">
        <v>16162</v>
      </c>
      <c r="D15665" s="32" t="s">
        <v>20309</v>
      </c>
      <c r="E15665" s="125" t="s">
        <v>4972</v>
      </c>
      <c r="F15665" s="125" t="s">
        <v>1189</v>
      </c>
      <c r="G15665" s="125" t="s">
        <v>1190</v>
      </c>
      <c r="AO15665" s="376"/>
    </row>
    <row r="15666" spans="1:41" x14ac:dyDescent="0.3">
      <c r="A15666" s="333" t="s">
        <v>2904</v>
      </c>
      <c r="B15666" s="333" t="s">
        <v>1162</v>
      </c>
      <c r="C15666" s="125" t="s">
        <v>8016</v>
      </c>
      <c r="D15666" s="32" t="s">
        <v>20309</v>
      </c>
      <c r="E15666" s="125" t="s">
        <v>7871</v>
      </c>
      <c r="F15666" s="125" t="s">
        <v>1189</v>
      </c>
      <c r="G15666" s="125" t="s">
        <v>1190</v>
      </c>
      <c r="AO15666" s="376"/>
    </row>
    <row r="15667" spans="1:41" x14ac:dyDescent="0.3">
      <c r="A15667" s="333" t="s">
        <v>15554</v>
      </c>
      <c r="B15667" s="333" t="s">
        <v>15583</v>
      </c>
      <c r="C15667" s="125" t="s">
        <v>15584</v>
      </c>
      <c r="D15667" s="32" t="s">
        <v>20309</v>
      </c>
      <c r="E15667" s="125" t="s">
        <v>15591</v>
      </c>
      <c r="F15667" s="125" t="s">
        <v>1189</v>
      </c>
      <c r="G15667" s="125" t="s">
        <v>1190</v>
      </c>
      <c r="AO15667" s="376"/>
    </row>
    <row r="15668" spans="1:41" x14ac:dyDescent="0.25">
      <c r="A15668" s="44" t="s">
        <v>10715</v>
      </c>
      <c r="B15668" s="44" t="s">
        <v>15611</v>
      </c>
      <c r="C15668" s="45">
        <v>25050401</v>
      </c>
      <c r="D15668" s="45" t="s">
        <v>11363</v>
      </c>
      <c r="E15668" s="45" t="s">
        <v>7105</v>
      </c>
      <c r="AO15668" s="376"/>
    </row>
    <row r="15669" spans="1:41" x14ac:dyDescent="0.25">
      <c r="A15669" s="44" t="s">
        <v>10715</v>
      </c>
      <c r="B15669" s="44" t="s">
        <v>3176</v>
      </c>
      <c r="C15669" s="45">
        <v>26010402</v>
      </c>
      <c r="D15669" s="45" t="s">
        <v>11363</v>
      </c>
      <c r="E15669" s="45" t="s">
        <v>17459</v>
      </c>
      <c r="AO15669" s="376"/>
    </row>
    <row r="15670" spans="1:41" x14ac:dyDescent="0.25">
      <c r="A15670" s="44" t="s">
        <v>14596</v>
      </c>
      <c r="B15670" s="44" t="s">
        <v>2522</v>
      </c>
      <c r="C15670" s="45" t="s">
        <v>14597</v>
      </c>
      <c r="D15670" s="46" t="s">
        <v>21328</v>
      </c>
      <c r="E15670" s="46">
        <v>46527</v>
      </c>
      <c r="AO15670" s="376"/>
    </row>
    <row r="15671" spans="1:41" x14ac:dyDescent="0.25">
      <c r="A15671" s="44" t="s">
        <v>21884</v>
      </c>
      <c r="B15671" s="44" t="s">
        <v>925</v>
      </c>
      <c r="C15671" s="45">
        <v>260601</v>
      </c>
      <c r="D15671" s="45" t="s">
        <v>11363</v>
      </c>
      <c r="E15671" s="45" t="s">
        <v>17341</v>
      </c>
      <c r="AO15671" s="376"/>
    </row>
    <row r="15672" spans="1:41" x14ac:dyDescent="0.25">
      <c r="A15672" s="44" t="s">
        <v>13284</v>
      </c>
      <c r="B15672" s="44" t="s">
        <v>5321</v>
      </c>
      <c r="C15672" s="45">
        <v>25010401</v>
      </c>
      <c r="D15672" s="45" t="s">
        <v>11363</v>
      </c>
      <c r="E15672" s="45" t="s">
        <v>12564</v>
      </c>
      <c r="AO15672" s="376"/>
    </row>
    <row r="15673" spans="1:41" x14ac:dyDescent="0.25">
      <c r="A15673" s="44" t="s">
        <v>13284</v>
      </c>
      <c r="B15673" s="44" t="s">
        <v>3176</v>
      </c>
      <c r="C15673" s="45">
        <v>25010402</v>
      </c>
      <c r="D15673" s="45" t="s">
        <v>11363</v>
      </c>
      <c r="E15673" s="45" t="s">
        <v>12564</v>
      </c>
      <c r="AO15673" s="376"/>
    </row>
    <row r="15674" spans="1:41" x14ac:dyDescent="0.25">
      <c r="A15674" s="44" t="s">
        <v>13284</v>
      </c>
      <c r="B15674" s="44" t="s">
        <v>15611</v>
      </c>
      <c r="C15674" s="45">
        <v>25050401</v>
      </c>
      <c r="D15674" s="45" t="s">
        <v>11363</v>
      </c>
      <c r="E15674" s="45" t="s">
        <v>7105</v>
      </c>
      <c r="AO15674" s="376"/>
    </row>
    <row r="15675" spans="1:41" x14ac:dyDescent="0.25">
      <c r="A15675" s="44" t="s">
        <v>10716</v>
      </c>
      <c r="B15675" s="44" t="s">
        <v>944</v>
      </c>
      <c r="C15675" s="45">
        <v>240303</v>
      </c>
      <c r="D15675" s="45" t="s">
        <v>11363</v>
      </c>
      <c r="E15675" s="45" t="s">
        <v>2593</v>
      </c>
      <c r="AO15675" s="376"/>
    </row>
    <row r="15676" spans="1:41" x14ac:dyDescent="0.3">
      <c r="A15676" s="333" t="s">
        <v>1096</v>
      </c>
      <c r="B15676" s="333" t="s">
        <v>1162</v>
      </c>
      <c r="C15676" s="125" t="s">
        <v>8016</v>
      </c>
      <c r="D15676" s="32" t="s">
        <v>20309</v>
      </c>
      <c r="E15676" s="125" t="s">
        <v>7871</v>
      </c>
      <c r="F15676" s="125" t="s">
        <v>1189</v>
      </c>
      <c r="G15676" s="125" t="s">
        <v>1190</v>
      </c>
      <c r="AO15676" s="376"/>
    </row>
    <row r="15677" spans="1:41" x14ac:dyDescent="0.25">
      <c r="A15677" s="44" t="s">
        <v>12060</v>
      </c>
      <c r="B15677" s="92" t="s">
        <v>12068</v>
      </c>
      <c r="C15677" s="93" t="s">
        <v>12038</v>
      </c>
      <c r="D15677" s="93" t="s">
        <v>1201</v>
      </c>
      <c r="E15677" s="94">
        <v>47208</v>
      </c>
      <c r="F15677" s="93"/>
      <c r="G15677" s="93"/>
      <c r="H15677" s="93"/>
      <c r="I15677" s="99"/>
      <c r="J15677" s="99"/>
      <c r="K15677" s="99"/>
      <c r="L15677" s="99"/>
      <c r="M15677" s="99"/>
      <c r="N15677" s="99"/>
      <c r="O15677" s="99"/>
      <c r="P15677" s="99"/>
      <c r="Q15677" s="99"/>
      <c r="R15677" s="99"/>
      <c r="S15677" s="99"/>
      <c r="T15677" s="99"/>
      <c r="U15677" s="99"/>
      <c r="V15677" s="99"/>
      <c r="W15677" s="99"/>
      <c r="X15677" s="99"/>
      <c r="Y15677" s="99"/>
      <c r="Z15677" s="99"/>
      <c r="AA15677" s="99"/>
      <c r="AB15677" s="99"/>
      <c r="AC15677" s="99"/>
      <c r="AD15677" s="99"/>
      <c r="AE15677" s="99"/>
      <c r="AF15677" s="99"/>
      <c r="AG15677" s="99"/>
      <c r="AH15677" s="31"/>
      <c r="AI15677" s="31"/>
      <c r="AJ15677" s="31"/>
      <c r="AK15677" s="31"/>
      <c r="AL15677" s="31"/>
      <c r="AO15677" s="376"/>
    </row>
    <row r="15678" spans="1:41" x14ac:dyDescent="0.3">
      <c r="A15678" s="333" t="s">
        <v>12915</v>
      </c>
      <c r="B15678" s="333" t="s">
        <v>15470</v>
      </c>
      <c r="C15678" s="125" t="s">
        <v>13319</v>
      </c>
      <c r="D15678" s="32" t="s">
        <v>20309</v>
      </c>
      <c r="E15678" s="125" t="s">
        <v>12551</v>
      </c>
      <c r="F15678" s="125" t="s">
        <v>1189</v>
      </c>
      <c r="G15678" s="125" t="s">
        <v>1190</v>
      </c>
      <c r="AO15678" s="376"/>
    </row>
    <row r="15679" spans="1:41" x14ac:dyDescent="0.25">
      <c r="A15679" s="44" t="s">
        <v>21885</v>
      </c>
      <c r="B15679" s="44" t="s">
        <v>12639</v>
      </c>
      <c r="C15679" s="45">
        <v>260605</v>
      </c>
      <c r="D15679" s="45" t="s">
        <v>11363</v>
      </c>
      <c r="E15679" s="45" t="s">
        <v>12551</v>
      </c>
      <c r="AO15679" s="376"/>
    </row>
    <row r="15680" spans="1:41" x14ac:dyDescent="0.25">
      <c r="A15680" s="44" t="s">
        <v>7452</v>
      </c>
      <c r="B15680" s="44" t="s">
        <v>8274</v>
      </c>
      <c r="C15680" s="45" t="s">
        <v>8275</v>
      </c>
      <c r="D15680" s="45" t="s">
        <v>11204</v>
      </c>
      <c r="E15680" s="45" t="s">
        <v>4235</v>
      </c>
      <c r="F15680" s="93"/>
      <c r="G15680" s="93"/>
      <c r="H15680" s="93"/>
      <c r="I15680" s="99"/>
      <c r="J15680" s="99"/>
      <c r="K15680" s="99"/>
      <c r="L15680" s="99"/>
      <c r="M15680" s="99"/>
      <c r="N15680" s="99"/>
      <c r="O15680" s="99"/>
      <c r="P15680" s="99"/>
      <c r="Q15680" s="99"/>
      <c r="R15680" s="99"/>
      <c r="S15680" s="99"/>
      <c r="T15680" s="99"/>
      <c r="U15680" s="99"/>
      <c r="V15680" s="99"/>
      <c r="W15680" s="99"/>
      <c r="X15680" s="99"/>
      <c r="Y15680" s="99"/>
      <c r="Z15680" s="99"/>
      <c r="AA15680" s="99"/>
      <c r="AB15680" s="99"/>
      <c r="AC15680" s="99"/>
      <c r="AD15680" s="99"/>
      <c r="AE15680" s="99"/>
      <c r="AF15680" s="99"/>
      <c r="AG15680" s="99"/>
      <c r="AH15680" s="31"/>
      <c r="AI15680" s="31"/>
      <c r="AJ15680" s="31"/>
      <c r="AK15680" s="31"/>
      <c r="AL15680" s="31"/>
      <c r="AO15680" s="376"/>
    </row>
    <row r="15681" spans="1:41" x14ac:dyDescent="0.25">
      <c r="A15681" s="44" t="s">
        <v>7452</v>
      </c>
      <c r="B15681" s="44" t="s">
        <v>8274</v>
      </c>
      <c r="C15681" s="45" t="s">
        <v>8275</v>
      </c>
      <c r="D15681" s="93" t="s">
        <v>17443</v>
      </c>
      <c r="E15681" s="45" t="s">
        <v>4235</v>
      </c>
      <c r="F15681" s="93"/>
      <c r="G15681" s="93"/>
      <c r="H15681" s="93"/>
      <c r="I15681" s="99"/>
      <c r="J15681" s="99"/>
      <c r="K15681" s="99"/>
      <c r="L15681" s="99"/>
      <c r="M15681" s="99"/>
      <c r="N15681" s="99"/>
      <c r="O15681" s="99"/>
      <c r="P15681" s="99"/>
      <c r="Q15681" s="99"/>
      <c r="R15681" s="99"/>
      <c r="S15681" s="99"/>
      <c r="T15681" s="99"/>
      <c r="U15681" s="99"/>
      <c r="V15681" s="99"/>
      <c r="W15681" s="99"/>
      <c r="X15681" s="99"/>
      <c r="Y15681" s="99"/>
      <c r="Z15681" s="99"/>
      <c r="AA15681" s="99"/>
      <c r="AB15681" s="99"/>
      <c r="AC15681" s="99"/>
      <c r="AD15681" s="99"/>
      <c r="AE15681" s="99"/>
      <c r="AF15681" s="99"/>
      <c r="AG15681" s="99"/>
      <c r="AH15681" s="31"/>
      <c r="AI15681" s="31"/>
      <c r="AJ15681" s="31"/>
      <c r="AK15681" s="31"/>
      <c r="AL15681" s="31"/>
      <c r="AO15681" s="376"/>
    </row>
    <row r="15682" spans="1:41" x14ac:dyDescent="0.25">
      <c r="A15682" s="44" t="s">
        <v>7452</v>
      </c>
      <c r="B15682" s="44" t="s">
        <v>8274</v>
      </c>
      <c r="C15682" s="45" t="s">
        <v>8275</v>
      </c>
      <c r="D15682" s="45" t="s">
        <v>9895</v>
      </c>
      <c r="E15682" s="45" t="s">
        <v>5158</v>
      </c>
      <c r="F15682" s="93"/>
      <c r="G15682" s="93"/>
      <c r="H15682" s="93"/>
      <c r="I15682" s="99"/>
      <c r="J15682" s="99"/>
      <c r="K15682" s="99"/>
      <c r="L15682" s="44"/>
      <c r="M15682" s="44"/>
      <c r="N15682" s="99"/>
      <c r="O15682" s="99"/>
      <c r="P15682" s="99"/>
      <c r="Q15682" s="99"/>
      <c r="R15682" s="99"/>
      <c r="S15682" s="99"/>
      <c r="T15682" s="99"/>
      <c r="U15682" s="99"/>
      <c r="V15682" s="99"/>
      <c r="W15682" s="99"/>
      <c r="X15682" s="99"/>
      <c r="Y15682" s="99"/>
      <c r="Z15682" s="99"/>
      <c r="AA15682" s="99"/>
      <c r="AB15682" s="99"/>
      <c r="AC15682" s="99"/>
      <c r="AD15682" s="99"/>
      <c r="AE15682" s="99"/>
      <c r="AF15682" s="99"/>
      <c r="AG15682" s="99"/>
      <c r="AH15682" s="31"/>
      <c r="AI15682" s="31"/>
      <c r="AJ15682" s="31"/>
      <c r="AK15682" s="31"/>
      <c r="AL15682" s="31"/>
      <c r="AO15682" s="376"/>
    </row>
    <row r="15683" spans="1:41" x14ac:dyDescent="0.25">
      <c r="A15683" s="44" t="s">
        <v>2436</v>
      </c>
      <c r="B15683" s="44" t="s">
        <v>2350</v>
      </c>
      <c r="C15683" s="45">
        <v>230105</v>
      </c>
      <c r="D15683" s="45" t="s">
        <v>11363</v>
      </c>
      <c r="E15683" s="45" t="s">
        <v>5265</v>
      </c>
      <c r="AO15683" s="376"/>
    </row>
    <row r="15684" spans="1:41" x14ac:dyDescent="0.25">
      <c r="A15684" s="44" t="s">
        <v>7912</v>
      </c>
      <c r="B15684" s="44" t="s">
        <v>7826</v>
      </c>
      <c r="C15684" s="45">
        <v>23080101</v>
      </c>
      <c r="D15684" s="45" t="s">
        <v>11363</v>
      </c>
      <c r="E15684" s="45" t="s">
        <v>4151</v>
      </c>
      <c r="AO15684" s="376"/>
    </row>
    <row r="15685" spans="1:41" x14ac:dyDescent="0.25">
      <c r="A15685" s="44" t="s">
        <v>7912</v>
      </c>
      <c r="B15685" s="44" t="s">
        <v>928</v>
      </c>
      <c r="C15685" s="45">
        <v>231104</v>
      </c>
      <c r="D15685" s="45" t="s">
        <v>11363</v>
      </c>
      <c r="E15685" s="45" t="s">
        <v>8334</v>
      </c>
      <c r="AO15685" s="376"/>
    </row>
    <row r="15686" spans="1:41" x14ac:dyDescent="0.25">
      <c r="A15686" s="44" t="s">
        <v>16833</v>
      </c>
      <c r="B15686" s="44" t="s">
        <v>934</v>
      </c>
      <c r="C15686" s="45" t="s">
        <v>17088</v>
      </c>
      <c r="D15686" s="367" t="s">
        <v>3696</v>
      </c>
      <c r="E15686" s="328">
        <f>DATE(2030,2,20)</f>
        <v>47534</v>
      </c>
      <c r="F15686" s="32"/>
      <c r="G15686" s="32"/>
      <c r="H15686" s="32"/>
      <c r="I15686" s="31"/>
      <c r="J15686" s="31"/>
      <c r="K15686" s="31"/>
      <c r="L15686" s="31"/>
      <c r="M15686" s="31"/>
      <c r="N15686" s="31"/>
      <c r="O15686" s="31"/>
      <c r="P15686" s="31"/>
      <c r="Q15686" s="31"/>
      <c r="R15686" s="31"/>
      <c r="S15686" s="31"/>
      <c r="T15686" s="31"/>
      <c r="U15686" s="31"/>
      <c r="V15686" s="31"/>
      <c r="W15686" s="31"/>
      <c r="X15686" s="31"/>
      <c r="Y15686" s="31"/>
      <c r="Z15686" s="31"/>
      <c r="AA15686" s="31"/>
      <c r="AB15686" s="31"/>
      <c r="AC15686" s="31"/>
      <c r="AD15686" s="31"/>
      <c r="AE15686" s="31"/>
      <c r="AF15686" s="31"/>
      <c r="AG15686" s="31"/>
      <c r="AH15686" s="31"/>
      <c r="AI15686" s="31"/>
      <c r="AJ15686" s="31"/>
      <c r="AK15686" s="31"/>
      <c r="AL15686" s="31"/>
      <c r="AO15686" s="376"/>
    </row>
    <row r="15687" spans="1:41" x14ac:dyDescent="0.3">
      <c r="A15687" s="333" t="s">
        <v>6866</v>
      </c>
      <c r="B15687" s="333" t="s">
        <v>1167</v>
      </c>
      <c r="C15687" s="125" t="s">
        <v>17236</v>
      </c>
      <c r="D15687" s="32" t="s">
        <v>20309</v>
      </c>
      <c r="E15687" s="125" t="s">
        <v>8292</v>
      </c>
      <c r="F15687" s="125" t="s">
        <v>1189</v>
      </c>
      <c r="G15687" s="125" t="s">
        <v>1190</v>
      </c>
      <c r="AO15687" s="376"/>
    </row>
    <row r="15688" spans="1:41" x14ac:dyDescent="0.25">
      <c r="A15688" s="44" t="s">
        <v>14598</v>
      </c>
      <c r="B15688" s="44" t="s">
        <v>3910</v>
      </c>
      <c r="C15688" s="45" t="s">
        <v>14599</v>
      </c>
      <c r="D15688" s="46" t="s">
        <v>21328</v>
      </c>
      <c r="E15688" s="46">
        <v>46583</v>
      </c>
      <c r="AO15688" s="376"/>
    </row>
    <row r="15689" spans="1:41" x14ac:dyDescent="0.25">
      <c r="A15689" s="44" t="s">
        <v>10717</v>
      </c>
      <c r="B15689" s="44" t="s">
        <v>2350</v>
      </c>
      <c r="C15689" s="45">
        <v>230105</v>
      </c>
      <c r="D15689" s="45" t="s">
        <v>11363</v>
      </c>
      <c r="E15689" s="45" t="s">
        <v>5265</v>
      </c>
      <c r="AO15689" s="376"/>
    </row>
    <row r="15690" spans="1:41" x14ac:dyDescent="0.25">
      <c r="A15690" s="44" t="s">
        <v>10717</v>
      </c>
      <c r="B15690" s="44" t="s">
        <v>11258</v>
      </c>
      <c r="C15690" s="45">
        <v>240801</v>
      </c>
      <c r="D15690" s="45" t="s">
        <v>11363</v>
      </c>
      <c r="E15690" s="45" t="s">
        <v>4966</v>
      </c>
      <c r="AO15690" s="376"/>
    </row>
    <row r="15691" spans="1:41" x14ac:dyDescent="0.25">
      <c r="A15691" s="44" t="s">
        <v>10717</v>
      </c>
      <c r="B15691" s="44" t="s">
        <v>17475</v>
      </c>
      <c r="C15691" s="45">
        <v>260205</v>
      </c>
      <c r="D15691" s="45" t="s">
        <v>11363</v>
      </c>
      <c r="E15691" s="45" t="s">
        <v>9238</v>
      </c>
      <c r="AO15691" s="376"/>
    </row>
    <row r="15692" spans="1:41" x14ac:dyDescent="0.25">
      <c r="A15692" s="44" t="s">
        <v>3827</v>
      </c>
      <c r="B15692" s="44" t="s">
        <v>15132</v>
      </c>
      <c r="C15692" s="45" t="s">
        <v>17089</v>
      </c>
      <c r="D15692" s="367" t="s">
        <v>3696</v>
      </c>
      <c r="E15692" s="328">
        <f>DATE(2029,7,24)</f>
        <v>47323</v>
      </c>
      <c r="F15692" s="32"/>
      <c r="G15692" s="32"/>
      <c r="H15692" s="32"/>
      <c r="I15692" s="31"/>
      <c r="J15692" s="31"/>
      <c r="K15692" s="31"/>
      <c r="L15692" s="31"/>
      <c r="M15692" s="31"/>
      <c r="N15692" s="31"/>
      <c r="O15692" s="31"/>
      <c r="P15692" s="31"/>
      <c r="Q15692" s="31"/>
      <c r="R15692" s="31"/>
      <c r="S15692" s="31"/>
      <c r="T15692" s="31"/>
      <c r="U15692" s="31"/>
      <c r="V15692" s="31"/>
      <c r="W15692" s="31"/>
      <c r="X15692" s="31"/>
      <c r="Y15692" s="31"/>
      <c r="Z15692" s="31"/>
      <c r="AA15692" s="31"/>
      <c r="AB15692" s="31"/>
      <c r="AC15692" s="31"/>
      <c r="AD15692" s="31"/>
      <c r="AE15692" s="31"/>
      <c r="AF15692" s="31"/>
      <c r="AG15692" s="31"/>
      <c r="AH15692" s="31"/>
      <c r="AI15692" s="31"/>
      <c r="AJ15692" s="31"/>
      <c r="AK15692" s="31"/>
      <c r="AL15692" s="31"/>
      <c r="AO15692" s="376"/>
    </row>
    <row r="15693" spans="1:41" x14ac:dyDescent="0.25">
      <c r="A15693" s="44" t="s">
        <v>6349</v>
      </c>
      <c r="B15693" s="44" t="s">
        <v>6344</v>
      </c>
      <c r="C15693" s="45" t="s">
        <v>6350</v>
      </c>
      <c r="D15693" s="46" t="s">
        <v>21328</v>
      </c>
      <c r="E15693" s="46">
        <v>46441</v>
      </c>
      <c r="AO15693" s="376"/>
    </row>
    <row r="15694" spans="1:41" x14ac:dyDescent="0.25">
      <c r="A15694" s="44" t="s">
        <v>6349</v>
      </c>
      <c r="B15694" s="44" t="s">
        <v>6344</v>
      </c>
      <c r="C15694" s="45" t="s">
        <v>16425</v>
      </c>
      <c r="D15694" s="46" t="s">
        <v>21328</v>
      </c>
      <c r="E15694" s="46">
        <v>46639</v>
      </c>
      <c r="AO15694" s="376"/>
    </row>
    <row r="15695" spans="1:41" x14ac:dyDescent="0.3">
      <c r="A15695" s="57" t="s">
        <v>1259</v>
      </c>
      <c r="B15695" s="57" t="s">
        <v>1312</v>
      </c>
      <c r="C15695" s="62" t="s">
        <v>9709</v>
      </c>
      <c r="D15695" s="62" t="s">
        <v>20886</v>
      </c>
      <c r="E15695" s="368" t="s">
        <v>9707</v>
      </c>
      <c r="F15695" s="32"/>
      <c r="G15695" s="32"/>
      <c r="H15695" s="32"/>
      <c r="I15695" s="31"/>
      <c r="J15695" s="31"/>
      <c r="K15695" s="31"/>
      <c r="L15695" s="31"/>
      <c r="M15695" s="31"/>
      <c r="N15695" s="31"/>
      <c r="O15695" s="31"/>
      <c r="P15695" s="31"/>
      <c r="Q15695" s="31"/>
      <c r="R15695" s="31"/>
      <c r="S15695" s="31"/>
      <c r="T15695" s="31"/>
      <c r="U15695" s="31"/>
      <c r="V15695" s="31"/>
      <c r="W15695" s="31"/>
      <c r="X15695" s="31"/>
      <c r="Y15695" s="31"/>
      <c r="Z15695" s="31"/>
      <c r="AA15695" s="31"/>
      <c r="AB15695" s="31"/>
      <c r="AC15695" s="31"/>
      <c r="AD15695" s="31"/>
      <c r="AE15695" s="31"/>
      <c r="AF15695" s="31"/>
      <c r="AG15695" s="31"/>
      <c r="AH15695" s="31"/>
      <c r="AI15695" s="31"/>
      <c r="AJ15695" s="31"/>
      <c r="AK15695" s="31"/>
      <c r="AL15695" s="31"/>
      <c r="AO15695" s="376"/>
    </row>
    <row r="15696" spans="1:41" x14ac:dyDescent="0.3">
      <c r="A15696" s="92" t="s">
        <v>1259</v>
      </c>
      <c r="B15696" s="319" t="s">
        <v>13015</v>
      </c>
      <c r="C15696" s="318" t="s">
        <v>9709</v>
      </c>
      <c r="D15696" s="318" t="s">
        <v>13017</v>
      </c>
      <c r="E15696" s="320">
        <v>47483</v>
      </c>
      <c r="F15696" s="93"/>
      <c r="G15696" s="93"/>
      <c r="H15696" s="93"/>
      <c r="I15696" s="99"/>
      <c r="J15696" s="99"/>
      <c r="K15696" s="99"/>
      <c r="L15696" s="99"/>
      <c r="M15696" s="99"/>
      <c r="N15696" s="99"/>
      <c r="O15696" s="99"/>
      <c r="P15696" s="99"/>
      <c r="Q15696" s="99"/>
      <c r="R15696" s="99"/>
      <c r="S15696" s="99"/>
      <c r="T15696" s="99"/>
      <c r="U15696" s="99"/>
      <c r="V15696" s="99"/>
      <c r="W15696" s="99"/>
      <c r="X15696" s="99"/>
      <c r="Y15696" s="99"/>
      <c r="Z15696" s="99"/>
      <c r="AA15696" s="99"/>
      <c r="AB15696" s="99"/>
      <c r="AC15696" s="99"/>
      <c r="AD15696" s="99"/>
      <c r="AE15696" s="99"/>
      <c r="AF15696" s="99"/>
      <c r="AG15696" s="99"/>
      <c r="AH15696" s="31"/>
      <c r="AI15696" s="31"/>
      <c r="AJ15696" s="31"/>
      <c r="AK15696" s="31"/>
      <c r="AL15696" s="31"/>
      <c r="AO15696" s="376"/>
    </row>
    <row r="15697" spans="1:41" x14ac:dyDescent="0.3">
      <c r="A15697" s="333" t="s">
        <v>6551</v>
      </c>
      <c r="B15697" s="333" t="s">
        <v>11374</v>
      </c>
      <c r="C15697" s="125" t="s">
        <v>11375</v>
      </c>
      <c r="D15697" s="32" t="s">
        <v>20309</v>
      </c>
      <c r="E15697" s="125" t="s">
        <v>4826</v>
      </c>
      <c r="F15697" s="125" t="s">
        <v>1189</v>
      </c>
      <c r="G15697" s="125" t="s">
        <v>1190</v>
      </c>
      <c r="AO15697" s="376"/>
    </row>
    <row r="15698" spans="1:41" x14ac:dyDescent="0.25">
      <c r="A15698" s="44" t="s">
        <v>6551</v>
      </c>
      <c r="B15698" s="44" t="s">
        <v>17463</v>
      </c>
      <c r="C15698" s="45">
        <v>260202</v>
      </c>
      <c r="D15698" s="45" t="s">
        <v>11363</v>
      </c>
      <c r="E15698" s="45" t="s">
        <v>9238</v>
      </c>
      <c r="AO15698" s="376"/>
    </row>
    <row r="15699" spans="1:41" x14ac:dyDescent="0.25">
      <c r="A15699" s="44" t="s">
        <v>13685</v>
      </c>
      <c r="B15699" s="44" t="s">
        <v>12094</v>
      </c>
      <c r="C15699" s="45">
        <v>12.25</v>
      </c>
      <c r="D15699" s="45" t="s">
        <v>12549</v>
      </c>
      <c r="E15699" s="46">
        <v>47664</v>
      </c>
      <c r="F15699" s="45"/>
      <c r="G15699" s="93"/>
      <c r="H15699" s="93"/>
      <c r="I15699" s="99"/>
      <c r="J15699" s="99"/>
      <c r="K15699" s="99"/>
      <c r="L15699" s="99"/>
      <c r="M15699" s="99"/>
      <c r="N15699" s="99"/>
      <c r="O15699" s="99"/>
      <c r="P15699" s="99"/>
      <c r="Q15699" s="99"/>
      <c r="R15699" s="99"/>
      <c r="S15699" s="99"/>
      <c r="T15699" s="99"/>
      <c r="U15699" s="99"/>
      <c r="V15699" s="99"/>
      <c r="W15699" s="99"/>
      <c r="X15699" s="99"/>
      <c r="Y15699" s="99"/>
      <c r="Z15699" s="99"/>
      <c r="AA15699" s="99"/>
      <c r="AB15699" s="99"/>
      <c r="AC15699" s="99"/>
      <c r="AD15699" s="99"/>
      <c r="AE15699" s="99"/>
      <c r="AF15699" s="99"/>
      <c r="AG15699" s="99"/>
      <c r="AH15699" s="31"/>
      <c r="AI15699" s="31"/>
      <c r="AJ15699" s="31"/>
      <c r="AK15699" s="31"/>
      <c r="AL15699" s="31"/>
      <c r="AO15699" s="376"/>
    </row>
    <row r="15700" spans="1:41" x14ac:dyDescent="0.3">
      <c r="A15700" s="333" t="s">
        <v>19039</v>
      </c>
      <c r="B15700" s="333" t="s">
        <v>6930</v>
      </c>
      <c r="C15700" s="125" t="s">
        <v>19100</v>
      </c>
      <c r="D15700" s="32" t="s">
        <v>20309</v>
      </c>
      <c r="E15700" s="125" t="s">
        <v>9249</v>
      </c>
      <c r="F15700" s="125" t="s">
        <v>1190</v>
      </c>
      <c r="G15700" s="125" t="s">
        <v>1190</v>
      </c>
      <c r="AO15700" s="376"/>
    </row>
    <row r="15701" spans="1:41" x14ac:dyDescent="0.25">
      <c r="A15701" s="44" t="s">
        <v>18295</v>
      </c>
      <c r="B15701" s="44" t="s">
        <v>15615</v>
      </c>
      <c r="C15701" s="45">
        <v>250902</v>
      </c>
      <c r="D15701" s="45" t="s">
        <v>11363</v>
      </c>
      <c r="E15701" s="45" t="s">
        <v>4972</v>
      </c>
      <c r="AO15701" s="376"/>
    </row>
    <row r="15702" spans="1:41" x14ac:dyDescent="0.25">
      <c r="A15702" s="44" t="s">
        <v>8954</v>
      </c>
      <c r="B15702" s="44" t="s">
        <v>16834</v>
      </c>
      <c r="C15702" s="45" t="s">
        <v>17090</v>
      </c>
      <c r="D15702" s="367" t="s">
        <v>3696</v>
      </c>
      <c r="E15702" s="328">
        <f>DATE(2029,12,17)</f>
        <v>47469</v>
      </c>
      <c r="F15702" s="32"/>
      <c r="G15702" s="32"/>
      <c r="H15702" s="32"/>
      <c r="I15702" s="31"/>
      <c r="J15702" s="31"/>
      <c r="K15702" s="31"/>
      <c r="L15702" s="31"/>
      <c r="M15702" s="31"/>
      <c r="N15702" s="31"/>
      <c r="O15702" s="31"/>
      <c r="P15702" s="31"/>
      <c r="Q15702" s="31"/>
      <c r="R15702" s="31"/>
      <c r="S15702" s="31"/>
      <c r="T15702" s="31"/>
      <c r="U15702" s="31"/>
      <c r="V15702" s="31"/>
      <c r="W15702" s="31"/>
      <c r="X15702" s="31"/>
      <c r="Y15702" s="31"/>
      <c r="Z15702" s="31"/>
      <c r="AA15702" s="31"/>
      <c r="AB15702" s="31"/>
      <c r="AC15702" s="31"/>
      <c r="AD15702" s="31"/>
      <c r="AE15702" s="31"/>
      <c r="AF15702" s="31"/>
      <c r="AG15702" s="31"/>
      <c r="AH15702" s="31"/>
      <c r="AI15702" s="31"/>
      <c r="AJ15702" s="31"/>
      <c r="AK15702" s="31"/>
      <c r="AL15702" s="31"/>
      <c r="AO15702" s="376"/>
    </row>
    <row r="15703" spans="1:41" x14ac:dyDescent="0.25">
      <c r="A15703" s="44" t="s">
        <v>13543</v>
      </c>
      <c r="B15703" s="44" t="s">
        <v>21399</v>
      </c>
      <c r="C15703" s="45" t="s">
        <v>13524</v>
      </c>
      <c r="D15703" s="45" t="s">
        <v>21447</v>
      </c>
      <c r="E15703" s="46">
        <v>46507</v>
      </c>
      <c r="AO15703" s="376"/>
    </row>
    <row r="15704" spans="1:41" x14ac:dyDescent="0.25">
      <c r="A15704" s="44" t="s">
        <v>7329</v>
      </c>
      <c r="B15704" s="44" t="s">
        <v>1889</v>
      </c>
      <c r="C15704" s="45" t="s">
        <v>14600</v>
      </c>
      <c r="D15704" s="46" t="s">
        <v>21328</v>
      </c>
      <c r="E15704" s="46">
        <v>46614</v>
      </c>
      <c r="AO15704" s="376"/>
    </row>
    <row r="15705" spans="1:41" x14ac:dyDescent="0.25">
      <c r="A15705" s="44" t="s">
        <v>7329</v>
      </c>
      <c r="B15705" s="44" t="s">
        <v>8347</v>
      </c>
      <c r="C15705" s="45">
        <v>23100201</v>
      </c>
      <c r="D15705" s="45" t="s">
        <v>11363</v>
      </c>
      <c r="E15705" s="45" t="s">
        <v>2538</v>
      </c>
      <c r="AO15705" s="376"/>
    </row>
    <row r="15706" spans="1:41" x14ac:dyDescent="0.25">
      <c r="A15706" s="44" t="s">
        <v>7329</v>
      </c>
      <c r="B15706" s="44" t="s">
        <v>3051</v>
      </c>
      <c r="C15706" s="45">
        <v>23100202</v>
      </c>
      <c r="D15706" s="45" t="s">
        <v>11363</v>
      </c>
      <c r="E15706" s="45" t="s">
        <v>2538</v>
      </c>
      <c r="AO15706" s="376"/>
    </row>
    <row r="15707" spans="1:41" x14ac:dyDescent="0.25">
      <c r="A15707" s="44" t="s">
        <v>7329</v>
      </c>
      <c r="B15707" s="44" t="s">
        <v>5321</v>
      </c>
      <c r="C15707" s="45">
        <v>26010401</v>
      </c>
      <c r="D15707" s="45" t="s">
        <v>11363</v>
      </c>
      <c r="E15707" s="45" t="s">
        <v>17459</v>
      </c>
      <c r="AO15707" s="376"/>
    </row>
    <row r="15708" spans="1:41" x14ac:dyDescent="0.25">
      <c r="A15708" s="44" t="s">
        <v>7329</v>
      </c>
      <c r="B15708" s="44" t="s">
        <v>3176</v>
      </c>
      <c r="C15708" s="45">
        <v>26010402</v>
      </c>
      <c r="D15708" s="45" t="s">
        <v>11363</v>
      </c>
      <c r="E15708" s="45" t="s">
        <v>17459</v>
      </c>
      <c r="AO15708" s="376"/>
    </row>
    <row r="15709" spans="1:41" x14ac:dyDescent="0.25">
      <c r="A15709" s="44" t="s">
        <v>20424</v>
      </c>
      <c r="B15709" s="44" t="s">
        <v>20314</v>
      </c>
      <c r="C15709" s="45" t="s">
        <v>20425</v>
      </c>
      <c r="D15709" s="46" t="s">
        <v>21328</v>
      </c>
      <c r="E15709" s="46">
        <v>46526</v>
      </c>
      <c r="AO15709" s="376"/>
    </row>
    <row r="15710" spans="1:41" x14ac:dyDescent="0.3">
      <c r="A15710" s="333" t="s">
        <v>15426</v>
      </c>
      <c r="B15710" s="333" t="s">
        <v>1598</v>
      </c>
      <c r="C15710" s="125" t="s">
        <v>13387</v>
      </c>
      <c r="D15710" s="32" t="s">
        <v>20309</v>
      </c>
      <c r="E15710" s="125" t="s">
        <v>11886</v>
      </c>
      <c r="F15710" s="125" t="s">
        <v>1189</v>
      </c>
      <c r="G15710" s="125" t="s">
        <v>1190</v>
      </c>
      <c r="AO15710" s="376"/>
    </row>
    <row r="15711" spans="1:41" x14ac:dyDescent="0.25">
      <c r="A15711" s="57" t="s">
        <v>831</v>
      </c>
      <c r="B15711" s="92" t="s">
        <v>3682</v>
      </c>
      <c r="C15711" s="93" t="s">
        <v>19106</v>
      </c>
      <c r="D15711" s="93" t="s">
        <v>3681</v>
      </c>
      <c r="E15711" s="94">
        <v>48029</v>
      </c>
      <c r="F15711" s="93"/>
      <c r="G15711" s="93"/>
      <c r="H15711" s="93"/>
      <c r="I15711" s="99"/>
      <c r="J15711" s="99"/>
      <c r="K15711" s="99"/>
      <c r="L15711" s="44"/>
      <c r="M15711" s="44"/>
      <c r="N15711" s="99"/>
      <c r="O15711" s="99"/>
      <c r="P15711" s="99"/>
      <c r="Q15711" s="99"/>
      <c r="R15711" s="99"/>
      <c r="S15711" s="99"/>
      <c r="T15711" s="99"/>
      <c r="U15711" s="99"/>
      <c r="V15711" s="99"/>
      <c r="W15711" s="99"/>
      <c r="X15711" s="99"/>
      <c r="Y15711" s="99"/>
      <c r="Z15711" s="99"/>
      <c r="AA15711" s="99"/>
      <c r="AB15711" s="99"/>
      <c r="AC15711" s="99"/>
      <c r="AD15711" s="99"/>
      <c r="AE15711" s="99"/>
      <c r="AF15711" s="99"/>
      <c r="AG15711" s="99"/>
      <c r="AH15711" s="31"/>
      <c r="AI15711" s="31"/>
      <c r="AJ15711" s="31"/>
      <c r="AK15711" s="31"/>
      <c r="AL15711" s="31"/>
      <c r="AO15711" s="376"/>
    </row>
    <row r="15712" spans="1:41" x14ac:dyDescent="0.25">
      <c r="A15712" s="44" t="s">
        <v>831</v>
      </c>
      <c r="B15712" s="44" t="s">
        <v>12110</v>
      </c>
      <c r="C15712" s="45">
        <v>14.24</v>
      </c>
      <c r="D15712" s="45" t="s">
        <v>12549</v>
      </c>
      <c r="E15712" s="46">
        <v>47299</v>
      </c>
      <c r="F15712" s="45"/>
      <c r="G15712" s="93"/>
      <c r="H15712" s="93"/>
      <c r="I15712" s="99"/>
      <c r="J15712" s="99"/>
      <c r="K15712" s="99"/>
      <c r="L15712" s="99"/>
      <c r="M15712" s="99"/>
      <c r="N15712" s="99"/>
      <c r="O15712" s="99"/>
      <c r="P15712" s="99"/>
      <c r="Q15712" s="99"/>
      <c r="R15712" s="99"/>
      <c r="S15712" s="99"/>
      <c r="T15712" s="99"/>
      <c r="U15712" s="99"/>
      <c r="V15712" s="99"/>
      <c r="W15712" s="99"/>
      <c r="X15712" s="99"/>
      <c r="Y15712" s="99"/>
      <c r="Z15712" s="99"/>
      <c r="AA15712" s="99"/>
      <c r="AB15712" s="99"/>
      <c r="AC15712" s="99"/>
      <c r="AD15712" s="99"/>
      <c r="AE15712" s="99"/>
      <c r="AF15712" s="99"/>
      <c r="AG15712" s="99"/>
      <c r="AH15712" s="31"/>
      <c r="AI15712" s="31"/>
      <c r="AJ15712" s="31"/>
      <c r="AK15712" s="31"/>
      <c r="AL15712" s="31"/>
      <c r="AO15712" s="376"/>
    </row>
    <row r="15713" spans="1:41" x14ac:dyDescent="0.25">
      <c r="A15713" s="91" t="s">
        <v>831</v>
      </c>
      <c r="B15713" s="92" t="s">
        <v>19284</v>
      </c>
      <c r="C15713" s="93" t="s">
        <v>19285</v>
      </c>
      <c r="D15713" s="93" t="s">
        <v>1201</v>
      </c>
      <c r="E15713" s="94">
        <v>46582</v>
      </c>
      <c r="F15713" s="93"/>
      <c r="G15713" s="93"/>
      <c r="H15713" s="93"/>
      <c r="I15713" s="99"/>
      <c r="J15713" s="99"/>
      <c r="K15713" s="99"/>
      <c r="L15713" s="99"/>
      <c r="M15713" s="99"/>
      <c r="N15713" s="99"/>
      <c r="O15713" s="99"/>
      <c r="P15713" s="99"/>
      <c r="Q15713" s="99"/>
      <c r="R15713" s="99"/>
      <c r="S15713" s="99"/>
      <c r="T15713" s="99"/>
      <c r="U15713" s="99"/>
      <c r="V15713" s="99"/>
      <c r="W15713" s="99"/>
      <c r="X15713" s="99"/>
      <c r="Y15713" s="99"/>
      <c r="Z15713" s="99"/>
      <c r="AA15713" s="99"/>
      <c r="AB15713" s="99"/>
      <c r="AC15713" s="99"/>
      <c r="AD15713" s="99"/>
      <c r="AE15713" s="99"/>
      <c r="AF15713" s="99"/>
      <c r="AG15713" s="99"/>
      <c r="AH15713" s="31"/>
      <c r="AI15713" s="31"/>
      <c r="AJ15713" s="31"/>
      <c r="AK15713" s="31"/>
      <c r="AL15713" s="31"/>
      <c r="AO15713" s="376"/>
    </row>
    <row r="15714" spans="1:41" x14ac:dyDescent="0.25">
      <c r="A15714" s="44" t="s">
        <v>831</v>
      </c>
      <c r="B15714" s="44" t="s">
        <v>3039</v>
      </c>
      <c r="C15714" s="45">
        <v>230904</v>
      </c>
      <c r="D15714" s="45" t="s">
        <v>11363</v>
      </c>
      <c r="E15714" s="45" t="s">
        <v>7871</v>
      </c>
      <c r="AO15714" s="376"/>
    </row>
    <row r="15715" spans="1:41" x14ac:dyDescent="0.25">
      <c r="A15715" s="44" t="s">
        <v>831</v>
      </c>
      <c r="B15715" s="44" t="s">
        <v>5134</v>
      </c>
      <c r="C15715" s="45">
        <v>250802</v>
      </c>
      <c r="D15715" s="45" t="s">
        <v>11363</v>
      </c>
      <c r="E15715" s="45" t="s">
        <v>9880</v>
      </c>
      <c r="AO15715" s="376"/>
    </row>
    <row r="15716" spans="1:41" x14ac:dyDescent="0.25">
      <c r="A15716" s="44" t="s">
        <v>8189</v>
      </c>
      <c r="B15716" s="44" t="s">
        <v>21365</v>
      </c>
      <c r="C15716" s="45" t="s">
        <v>8133</v>
      </c>
      <c r="D15716" s="45" t="s">
        <v>21447</v>
      </c>
      <c r="E15716" s="46">
        <v>46752</v>
      </c>
      <c r="AO15716" s="376"/>
    </row>
    <row r="15717" spans="1:41" x14ac:dyDescent="0.3">
      <c r="A15717" s="333" t="s">
        <v>19040</v>
      </c>
      <c r="B15717" s="333" t="s">
        <v>1159</v>
      </c>
      <c r="C15717" s="125" t="s">
        <v>19092</v>
      </c>
      <c r="D15717" s="32" t="s">
        <v>20309</v>
      </c>
      <c r="E15717" s="125" t="s">
        <v>9249</v>
      </c>
      <c r="F15717" s="125" t="s">
        <v>1189</v>
      </c>
      <c r="G15717" s="125" t="s">
        <v>1190</v>
      </c>
      <c r="AO15717" s="376"/>
    </row>
    <row r="15718" spans="1:41" x14ac:dyDescent="0.3">
      <c r="A15718" s="333" t="s">
        <v>19041</v>
      </c>
      <c r="B15718" s="333" t="s">
        <v>6930</v>
      </c>
      <c r="C15718" s="125" t="s">
        <v>19100</v>
      </c>
      <c r="D15718" s="32" t="s">
        <v>20309</v>
      </c>
      <c r="E15718" s="125" t="s">
        <v>9249</v>
      </c>
      <c r="F15718" s="125" t="s">
        <v>1189</v>
      </c>
      <c r="G15718" s="125" t="s">
        <v>1190</v>
      </c>
      <c r="AO15718" s="376"/>
    </row>
    <row r="15719" spans="1:41" x14ac:dyDescent="0.3">
      <c r="A15719" s="333" t="s">
        <v>18746</v>
      </c>
      <c r="B15719" s="333" t="s">
        <v>1183</v>
      </c>
      <c r="C15719" s="125" t="s">
        <v>18817</v>
      </c>
      <c r="D15719" s="32" t="s">
        <v>20309</v>
      </c>
      <c r="E15719" s="125" t="s">
        <v>8292</v>
      </c>
      <c r="F15719" s="125" t="s">
        <v>1190</v>
      </c>
      <c r="G15719" s="125" t="s">
        <v>1190</v>
      </c>
      <c r="AO15719" s="376"/>
    </row>
    <row r="15720" spans="1:41" x14ac:dyDescent="0.25">
      <c r="A15720" s="44" t="s">
        <v>14601</v>
      </c>
      <c r="B15720" s="44" t="s">
        <v>1873</v>
      </c>
      <c r="C15720" s="45" t="s">
        <v>14602</v>
      </c>
      <c r="D15720" s="46" t="s">
        <v>21328</v>
      </c>
      <c r="E15720" s="46">
        <v>46583</v>
      </c>
      <c r="AO15720" s="376"/>
    </row>
    <row r="15721" spans="1:41" x14ac:dyDescent="0.25">
      <c r="A15721" s="44" t="s">
        <v>7913</v>
      </c>
      <c r="B15721" s="44" t="s">
        <v>7824</v>
      </c>
      <c r="C15721" s="45">
        <v>230804</v>
      </c>
      <c r="D15721" s="45" t="s">
        <v>11363</v>
      </c>
      <c r="E15721" s="45" t="s">
        <v>4151</v>
      </c>
      <c r="AO15721" s="376"/>
    </row>
    <row r="15722" spans="1:41" x14ac:dyDescent="0.25">
      <c r="A15722" s="100" t="s">
        <v>3412</v>
      </c>
      <c r="B15722" s="92" t="s">
        <v>3452</v>
      </c>
      <c r="C15722" s="93" t="s">
        <v>3453</v>
      </c>
      <c r="D15722" s="93" t="s">
        <v>1201</v>
      </c>
      <c r="E15722" s="94">
        <v>46496</v>
      </c>
      <c r="F15722" s="93"/>
      <c r="G15722" s="93"/>
      <c r="H15722" s="93"/>
      <c r="I15722" s="99"/>
      <c r="J15722" s="99"/>
      <c r="K15722" s="99"/>
      <c r="L15722" s="44"/>
      <c r="M15722" s="44"/>
      <c r="N15722" s="99"/>
      <c r="O15722" s="99"/>
      <c r="P15722" s="99"/>
      <c r="Q15722" s="99"/>
      <c r="R15722" s="99"/>
      <c r="S15722" s="99"/>
      <c r="T15722" s="99"/>
      <c r="U15722" s="99"/>
      <c r="V15722" s="99"/>
      <c r="W15722" s="99"/>
      <c r="X15722" s="99"/>
      <c r="Y15722" s="99"/>
      <c r="Z15722" s="99"/>
      <c r="AA15722" s="99"/>
      <c r="AB15722" s="99"/>
      <c r="AC15722" s="99"/>
      <c r="AD15722" s="99"/>
      <c r="AE15722" s="99"/>
      <c r="AF15722" s="99"/>
      <c r="AG15722" s="99"/>
      <c r="AH15722" s="31"/>
      <c r="AI15722" s="31"/>
      <c r="AJ15722" s="31"/>
      <c r="AK15722" s="31"/>
      <c r="AL15722" s="31"/>
      <c r="AO15722" s="376"/>
    </row>
    <row r="15723" spans="1:41" x14ac:dyDescent="0.3">
      <c r="A15723" s="57" t="s">
        <v>1260</v>
      </c>
      <c r="B15723" s="57" t="s">
        <v>2173</v>
      </c>
      <c r="C15723" s="62">
        <v>24030</v>
      </c>
      <c r="D15723" s="62" t="s">
        <v>20886</v>
      </c>
      <c r="E15723" s="60">
        <v>47057</v>
      </c>
      <c r="F15723" s="32"/>
      <c r="G15723" s="32"/>
      <c r="H15723" s="32"/>
      <c r="I15723" s="31"/>
      <c r="J15723" s="31"/>
      <c r="K15723" s="31"/>
      <c r="L15723" s="31"/>
      <c r="M15723" s="31"/>
      <c r="N15723" s="31"/>
      <c r="O15723" s="31"/>
      <c r="P15723" s="31"/>
      <c r="Q15723" s="31"/>
      <c r="R15723" s="31"/>
      <c r="S15723" s="31"/>
      <c r="T15723" s="31"/>
      <c r="U15723" s="31"/>
      <c r="V15723" s="31"/>
      <c r="W15723" s="31"/>
      <c r="X15723" s="31"/>
      <c r="Y15723" s="31"/>
      <c r="Z15723" s="31"/>
      <c r="AA15723" s="31"/>
      <c r="AB15723" s="31"/>
      <c r="AC15723" s="31"/>
      <c r="AD15723" s="31"/>
      <c r="AE15723" s="31"/>
      <c r="AF15723" s="31"/>
      <c r="AG15723" s="31"/>
      <c r="AH15723" s="31"/>
      <c r="AI15723" s="31"/>
      <c r="AJ15723" s="31"/>
      <c r="AK15723" s="31"/>
      <c r="AL15723" s="31"/>
      <c r="AO15723" s="376"/>
    </row>
    <row r="15724" spans="1:41" x14ac:dyDescent="0.25">
      <c r="A15724" s="57" t="s">
        <v>1260</v>
      </c>
      <c r="B15724" s="92" t="s">
        <v>3682</v>
      </c>
      <c r="C15724" s="93" t="s">
        <v>19106</v>
      </c>
      <c r="D15724" s="93" t="s">
        <v>3681</v>
      </c>
      <c r="E15724" s="94">
        <v>48029</v>
      </c>
      <c r="F15724" s="93"/>
      <c r="G15724" s="93"/>
      <c r="H15724" s="93"/>
      <c r="I15724" s="99"/>
      <c r="J15724" s="99"/>
      <c r="K15724" s="99"/>
      <c r="L15724" s="44"/>
      <c r="M15724" s="44"/>
      <c r="N15724" s="99"/>
      <c r="O15724" s="99"/>
      <c r="P15724" s="99"/>
      <c r="Q15724" s="99"/>
      <c r="R15724" s="99"/>
      <c r="S15724" s="99"/>
      <c r="T15724" s="99"/>
      <c r="U15724" s="99"/>
      <c r="V15724" s="99"/>
      <c r="W15724" s="99"/>
      <c r="X15724" s="99"/>
      <c r="Y15724" s="99"/>
      <c r="Z15724" s="99"/>
      <c r="AA15724" s="99"/>
      <c r="AB15724" s="99"/>
      <c r="AC15724" s="99"/>
      <c r="AD15724" s="99"/>
      <c r="AE15724" s="99"/>
      <c r="AF15724" s="99"/>
      <c r="AG15724" s="99"/>
      <c r="AH15724" s="31"/>
      <c r="AI15724" s="31"/>
      <c r="AJ15724" s="31"/>
      <c r="AK15724" s="31"/>
      <c r="AL15724" s="31"/>
      <c r="AO15724" s="376"/>
    </row>
    <row r="15725" spans="1:41" x14ac:dyDescent="0.25">
      <c r="A15725" s="44" t="s">
        <v>110</v>
      </c>
      <c r="B15725" s="44" t="s">
        <v>12118</v>
      </c>
      <c r="C15725" s="45">
        <v>13.23</v>
      </c>
      <c r="D15725" s="45" t="s">
        <v>12549</v>
      </c>
      <c r="E15725" s="46">
        <v>46934</v>
      </c>
      <c r="F15725" s="45"/>
      <c r="G15725" s="93"/>
      <c r="H15725" s="93"/>
      <c r="I15725" s="99"/>
      <c r="J15725" s="99"/>
      <c r="K15725" s="99"/>
      <c r="L15725" s="99"/>
      <c r="M15725" s="99"/>
      <c r="N15725" s="99"/>
      <c r="O15725" s="99"/>
      <c r="P15725" s="99"/>
      <c r="Q15725" s="99"/>
      <c r="R15725" s="99"/>
      <c r="S15725" s="99"/>
      <c r="T15725" s="99"/>
      <c r="U15725" s="99"/>
      <c r="V15725" s="99"/>
      <c r="W15725" s="99"/>
      <c r="X15725" s="99"/>
      <c r="Y15725" s="99"/>
      <c r="Z15725" s="99"/>
      <c r="AA15725" s="99"/>
      <c r="AB15725" s="99"/>
      <c r="AC15725" s="99"/>
      <c r="AD15725" s="99"/>
      <c r="AE15725" s="99"/>
      <c r="AF15725" s="99"/>
      <c r="AG15725" s="99"/>
      <c r="AH15725" s="31"/>
      <c r="AI15725" s="31"/>
      <c r="AJ15725" s="31"/>
      <c r="AK15725" s="31"/>
      <c r="AL15725" s="31"/>
      <c r="AO15725" s="376"/>
    </row>
    <row r="15726" spans="1:41" x14ac:dyDescent="0.25">
      <c r="A15726" s="44" t="s">
        <v>110</v>
      </c>
      <c r="B15726" s="44" t="s">
        <v>12125</v>
      </c>
      <c r="C15726" s="45">
        <v>20.23</v>
      </c>
      <c r="D15726" s="45" t="s">
        <v>12549</v>
      </c>
      <c r="E15726" s="46">
        <v>46934</v>
      </c>
      <c r="F15726" s="45"/>
      <c r="G15726" s="93"/>
      <c r="H15726" s="93"/>
      <c r="I15726" s="99"/>
      <c r="J15726" s="99"/>
      <c r="K15726" s="99"/>
      <c r="L15726" s="99"/>
      <c r="M15726" s="99"/>
      <c r="N15726" s="99"/>
      <c r="O15726" s="99"/>
      <c r="P15726" s="99"/>
      <c r="Q15726" s="99"/>
      <c r="R15726" s="99"/>
      <c r="S15726" s="99"/>
      <c r="T15726" s="99"/>
      <c r="U15726" s="99"/>
      <c r="V15726" s="99"/>
      <c r="W15726" s="99"/>
      <c r="X15726" s="99"/>
      <c r="Y15726" s="99"/>
      <c r="Z15726" s="99"/>
      <c r="AA15726" s="99"/>
      <c r="AB15726" s="99"/>
      <c r="AC15726" s="99"/>
      <c r="AD15726" s="99"/>
      <c r="AE15726" s="99"/>
      <c r="AF15726" s="99"/>
      <c r="AG15726" s="99"/>
      <c r="AH15726" s="31"/>
      <c r="AI15726" s="31"/>
      <c r="AJ15726" s="31"/>
      <c r="AK15726" s="31"/>
      <c r="AL15726" s="31"/>
      <c r="AO15726" s="376"/>
    </row>
    <row r="15727" spans="1:41" x14ac:dyDescent="0.25">
      <c r="A15727" s="44" t="s">
        <v>110</v>
      </c>
      <c r="B15727" s="44" t="s">
        <v>21359</v>
      </c>
      <c r="C15727" s="45" t="s">
        <v>9701</v>
      </c>
      <c r="D15727" s="45" t="s">
        <v>21447</v>
      </c>
      <c r="E15727" s="46">
        <v>46752</v>
      </c>
      <c r="AO15727" s="376"/>
    </row>
    <row r="15728" spans="1:41" x14ac:dyDescent="0.25">
      <c r="A15728" s="92" t="s">
        <v>110</v>
      </c>
      <c r="B15728" s="92" t="s">
        <v>10212</v>
      </c>
      <c r="C15728" s="93" t="s">
        <v>10213</v>
      </c>
      <c r="D15728" s="93" t="s">
        <v>1201</v>
      </c>
      <c r="E15728" s="94">
        <v>47012</v>
      </c>
      <c r="F15728" s="93"/>
      <c r="G15728" s="93"/>
      <c r="H15728" s="93"/>
      <c r="I15728" s="99"/>
      <c r="J15728" s="99"/>
      <c r="K15728" s="99"/>
      <c r="L15728" s="44"/>
      <c r="M15728" s="44"/>
      <c r="N15728" s="99"/>
      <c r="O15728" s="99"/>
      <c r="P15728" s="99"/>
      <c r="Q15728" s="99"/>
      <c r="R15728" s="99"/>
      <c r="S15728" s="99"/>
      <c r="T15728" s="99"/>
      <c r="U15728" s="99"/>
      <c r="V15728" s="99"/>
      <c r="W15728" s="99"/>
      <c r="X15728" s="99"/>
      <c r="Y15728" s="99"/>
      <c r="Z15728" s="99"/>
      <c r="AA15728" s="99"/>
      <c r="AB15728" s="99"/>
      <c r="AC15728" s="99"/>
      <c r="AD15728" s="99"/>
      <c r="AE15728" s="99"/>
      <c r="AF15728" s="99"/>
      <c r="AG15728" s="99"/>
      <c r="AH15728" s="31"/>
      <c r="AI15728" s="31"/>
      <c r="AJ15728" s="31"/>
      <c r="AK15728" s="31"/>
      <c r="AL15728" s="31"/>
      <c r="AO15728" s="376"/>
    </row>
    <row r="15729" spans="1:41" x14ac:dyDescent="0.25">
      <c r="A15729" s="44" t="s">
        <v>1260</v>
      </c>
      <c r="B15729" s="44" t="s">
        <v>2350</v>
      </c>
      <c r="C15729" s="45">
        <v>230105</v>
      </c>
      <c r="D15729" s="45" t="s">
        <v>11363</v>
      </c>
      <c r="E15729" s="45" t="s">
        <v>5265</v>
      </c>
      <c r="AO15729" s="376"/>
    </row>
    <row r="15730" spans="1:41" x14ac:dyDescent="0.25">
      <c r="A15730" s="44" t="s">
        <v>1260</v>
      </c>
      <c r="B15730" s="44" t="s">
        <v>10347</v>
      </c>
      <c r="C15730" s="45">
        <v>240402</v>
      </c>
      <c r="D15730" s="45" t="s">
        <v>11363</v>
      </c>
      <c r="E15730" s="45" t="s">
        <v>5037</v>
      </c>
      <c r="AO15730" s="376"/>
    </row>
    <row r="15731" spans="1:41" x14ac:dyDescent="0.25">
      <c r="A15731" s="44" t="s">
        <v>1260</v>
      </c>
      <c r="B15731" s="44" t="s">
        <v>5134</v>
      </c>
      <c r="C15731" s="45">
        <v>240804</v>
      </c>
      <c r="D15731" s="45" t="s">
        <v>11363</v>
      </c>
      <c r="E15731" s="45" t="s">
        <v>11260</v>
      </c>
      <c r="AO15731" s="376"/>
    </row>
    <row r="15732" spans="1:41" x14ac:dyDescent="0.25">
      <c r="A15732" s="91" t="s">
        <v>19248</v>
      </c>
      <c r="B15732" s="92" t="s">
        <v>19284</v>
      </c>
      <c r="C15732" s="93" t="s">
        <v>19285</v>
      </c>
      <c r="D15732" s="93" t="s">
        <v>1201</v>
      </c>
      <c r="E15732" s="94">
        <v>46582</v>
      </c>
      <c r="F15732" s="93"/>
      <c r="G15732" s="93"/>
      <c r="H15732" s="93"/>
      <c r="I15732" s="99"/>
      <c r="J15732" s="99"/>
      <c r="K15732" s="99"/>
      <c r="L15732" s="99"/>
      <c r="M15732" s="99"/>
      <c r="N15732" s="99"/>
      <c r="O15732" s="99"/>
      <c r="P15732" s="99"/>
      <c r="Q15732" s="99"/>
      <c r="R15732" s="99"/>
      <c r="S15732" s="99"/>
      <c r="T15732" s="99"/>
      <c r="U15732" s="99"/>
      <c r="V15732" s="99"/>
      <c r="W15732" s="99"/>
      <c r="X15732" s="99"/>
      <c r="Y15732" s="99"/>
      <c r="Z15732" s="99"/>
      <c r="AA15732" s="99"/>
      <c r="AB15732" s="99"/>
      <c r="AC15732" s="99"/>
      <c r="AD15732" s="99"/>
      <c r="AE15732" s="99"/>
      <c r="AF15732" s="99"/>
      <c r="AG15732" s="99"/>
      <c r="AH15732" s="31"/>
      <c r="AI15732" s="31"/>
      <c r="AJ15732" s="31"/>
      <c r="AK15732" s="31"/>
      <c r="AL15732" s="31"/>
      <c r="AO15732" s="376"/>
    </row>
    <row r="15733" spans="1:41" x14ac:dyDescent="0.25">
      <c r="A15733" s="44" t="s">
        <v>5369</v>
      </c>
      <c r="B15733" s="44" t="s">
        <v>3474</v>
      </c>
      <c r="C15733" s="45">
        <v>220605</v>
      </c>
      <c r="D15733" s="45" t="s">
        <v>11363</v>
      </c>
      <c r="E15733" s="45" t="s">
        <v>5155</v>
      </c>
      <c r="AO15733" s="376"/>
    </row>
    <row r="15734" spans="1:41" x14ac:dyDescent="0.25">
      <c r="A15734" s="44" t="s">
        <v>10718</v>
      </c>
      <c r="B15734" s="44" t="s">
        <v>9237</v>
      </c>
      <c r="C15734" s="45">
        <v>24010401</v>
      </c>
      <c r="D15734" s="45" t="s">
        <v>11363</v>
      </c>
      <c r="E15734" s="45" t="s">
        <v>9238</v>
      </c>
      <c r="AO15734" s="376"/>
    </row>
    <row r="15735" spans="1:41" x14ac:dyDescent="0.25">
      <c r="A15735" s="44" t="s">
        <v>10718</v>
      </c>
      <c r="B15735" s="44" t="s">
        <v>3176</v>
      </c>
      <c r="C15735" s="45">
        <v>24010402</v>
      </c>
      <c r="D15735" s="45" t="s">
        <v>11363</v>
      </c>
      <c r="E15735" s="45" t="s">
        <v>9238</v>
      </c>
      <c r="AO15735" s="376"/>
    </row>
    <row r="15736" spans="1:41" x14ac:dyDescent="0.25">
      <c r="A15736" s="44" t="s">
        <v>6552</v>
      </c>
      <c r="B15736" s="44" t="s">
        <v>3176</v>
      </c>
      <c r="C15736" s="45">
        <v>23010402</v>
      </c>
      <c r="D15736" s="45" t="s">
        <v>11363</v>
      </c>
      <c r="E15736" s="45" t="s">
        <v>5322</v>
      </c>
      <c r="AO15736" s="376"/>
    </row>
    <row r="15737" spans="1:41" x14ac:dyDescent="0.25">
      <c r="A15737" s="44" t="s">
        <v>6552</v>
      </c>
      <c r="B15737" s="44" t="s">
        <v>21452</v>
      </c>
      <c r="C15737" s="45">
        <v>26060201</v>
      </c>
      <c r="D15737" s="45" t="s">
        <v>11363</v>
      </c>
      <c r="E15737" s="45" t="s">
        <v>9840</v>
      </c>
      <c r="AO15737" s="376"/>
    </row>
    <row r="15738" spans="1:41" x14ac:dyDescent="0.25">
      <c r="A15738" s="44" t="s">
        <v>6552</v>
      </c>
      <c r="B15738" s="44" t="s">
        <v>927</v>
      </c>
      <c r="C15738" s="45">
        <v>26060202</v>
      </c>
      <c r="D15738" s="45" t="s">
        <v>11363</v>
      </c>
      <c r="E15738" s="45" t="s">
        <v>9840</v>
      </c>
      <c r="AO15738" s="376"/>
    </row>
    <row r="15739" spans="1:41" x14ac:dyDescent="0.3">
      <c r="A15739" s="333" t="s">
        <v>4024</v>
      </c>
      <c r="B15739" s="333" t="s">
        <v>8018</v>
      </c>
      <c r="C15739" s="125" t="s">
        <v>8019</v>
      </c>
      <c r="D15739" s="32" t="s">
        <v>20309</v>
      </c>
      <c r="E15739" s="125" t="s">
        <v>7871</v>
      </c>
      <c r="F15739" s="125" t="s">
        <v>1189</v>
      </c>
      <c r="G15739" s="125" t="s">
        <v>1190</v>
      </c>
      <c r="AO15739" s="376"/>
    </row>
    <row r="15740" spans="1:41" x14ac:dyDescent="0.3">
      <c r="A15740" s="333" t="s">
        <v>4024</v>
      </c>
      <c r="B15740" s="333" t="s">
        <v>11374</v>
      </c>
      <c r="C15740" s="125" t="s">
        <v>11375</v>
      </c>
      <c r="D15740" s="32" t="s">
        <v>20309</v>
      </c>
      <c r="E15740" s="125" t="s">
        <v>4826</v>
      </c>
      <c r="F15740" s="125" t="s">
        <v>1189</v>
      </c>
      <c r="G15740" s="125" t="s">
        <v>1190</v>
      </c>
      <c r="AO15740" s="376"/>
    </row>
    <row r="15741" spans="1:41" x14ac:dyDescent="0.25">
      <c r="A15741" s="44" t="s">
        <v>8420</v>
      </c>
      <c r="B15741" s="44" t="s">
        <v>17521</v>
      </c>
      <c r="C15741" s="45">
        <v>23110201</v>
      </c>
      <c r="D15741" s="45" t="s">
        <v>11363</v>
      </c>
      <c r="E15741" s="45" t="s">
        <v>8334</v>
      </c>
      <c r="AO15741" s="376"/>
    </row>
    <row r="15742" spans="1:41" x14ac:dyDescent="0.25">
      <c r="A15742" s="44" t="s">
        <v>832</v>
      </c>
      <c r="B15742" s="44" t="s">
        <v>2350</v>
      </c>
      <c r="C15742" s="45">
        <v>230105</v>
      </c>
      <c r="D15742" s="45" t="s">
        <v>11363</v>
      </c>
      <c r="E15742" s="45" t="s">
        <v>5265</v>
      </c>
      <c r="AO15742" s="376"/>
    </row>
    <row r="15743" spans="1:41" x14ac:dyDescent="0.25">
      <c r="A15743" s="44" t="s">
        <v>18296</v>
      </c>
      <c r="B15743" s="44" t="s">
        <v>3176</v>
      </c>
      <c r="C15743" s="45">
        <v>26010402</v>
      </c>
      <c r="D15743" s="45" t="s">
        <v>11363</v>
      </c>
      <c r="E15743" s="45" t="s">
        <v>17459</v>
      </c>
      <c r="AO15743" s="376"/>
    </row>
    <row r="15744" spans="1:41" x14ac:dyDescent="0.25">
      <c r="A15744" s="44" t="s">
        <v>12747</v>
      </c>
      <c r="B15744" s="44" t="s">
        <v>17452</v>
      </c>
      <c r="C15744" s="45">
        <v>25010501</v>
      </c>
      <c r="D15744" s="45" t="s">
        <v>11363</v>
      </c>
      <c r="E15744" s="45" t="s">
        <v>12551</v>
      </c>
      <c r="AO15744" s="376"/>
    </row>
    <row r="15745" spans="1:41" x14ac:dyDescent="0.25">
      <c r="A15745" s="44" t="s">
        <v>12747</v>
      </c>
      <c r="B15745" s="44" t="s">
        <v>5129</v>
      </c>
      <c r="C15745" s="45">
        <v>25010502</v>
      </c>
      <c r="D15745" s="45" t="s">
        <v>11363</v>
      </c>
      <c r="E15745" s="45" t="s">
        <v>12551</v>
      </c>
      <c r="AO15745" s="376"/>
    </row>
    <row r="15746" spans="1:41" x14ac:dyDescent="0.25">
      <c r="A15746" s="44" t="s">
        <v>6553</v>
      </c>
      <c r="B15746" s="44" t="s">
        <v>5321</v>
      </c>
      <c r="C15746" s="45">
        <v>23010401</v>
      </c>
      <c r="D15746" s="45" t="s">
        <v>11363</v>
      </c>
      <c r="E15746" s="45" t="s">
        <v>5322</v>
      </c>
      <c r="AO15746" s="376"/>
    </row>
    <row r="15747" spans="1:41" x14ac:dyDescent="0.25">
      <c r="A15747" s="44" t="s">
        <v>6553</v>
      </c>
      <c r="B15747" s="44" t="s">
        <v>3176</v>
      </c>
      <c r="C15747" s="45">
        <v>23010402</v>
      </c>
      <c r="D15747" s="45" t="s">
        <v>11363</v>
      </c>
      <c r="E15747" s="45" t="s">
        <v>5322</v>
      </c>
      <c r="AO15747" s="376"/>
    </row>
    <row r="15748" spans="1:41" x14ac:dyDescent="0.25">
      <c r="A15748" s="44" t="s">
        <v>8268</v>
      </c>
      <c r="B15748" s="44" t="s">
        <v>8266</v>
      </c>
      <c r="C15748" s="45" t="s">
        <v>8269</v>
      </c>
      <c r="D15748" s="45" t="s">
        <v>11204</v>
      </c>
      <c r="E15748" s="45" t="s">
        <v>7354</v>
      </c>
      <c r="F15748" s="93"/>
      <c r="G15748" s="93"/>
      <c r="H15748" s="93"/>
      <c r="I15748" s="99"/>
      <c r="J15748" s="99"/>
      <c r="K15748" s="99"/>
      <c r="L15748" s="99"/>
      <c r="M15748" s="99"/>
      <c r="N15748" s="99"/>
      <c r="O15748" s="99"/>
      <c r="P15748" s="99"/>
      <c r="Q15748" s="99"/>
      <c r="R15748" s="99"/>
      <c r="S15748" s="99"/>
      <c r="T15748" s="99"/>
      <c r="U15748" s="99"/>
      <c r="V15748" s="99"/>
      <c r="W15748" s="99"/>
      <c r="X15748" s="99"/>
      <c r="Y15748" s="99"/>
      <c r="Z15748" s="99"/>
      <c r="AA15748" s="99"/>
      <c r="AB15748" s="99"/>
      <c r="AC15748" s="99"/>
      <c r="AD15748" s="99"/>
      <c r="AE15748" s="99"/>
      <c r="AF15748" s="99"/>
      <c r="AG15748" s="99"/>
      <c r="AH15748" s="31"/>
      <c r="AI15748" s="31"/>
      <c r="AJ15748" s="31"/>
      <c r="AK15748" s="31"/>
      <c r="AL15748" s="31"/>
      <c r="AO15748" s="376"/>
    </row>
    <row r="15749" spans="1:41" x14ac:dyDescent="0.25">
      <c r="A15749" s="44" t="s">
        <v>8268</v>
      </c>
      <c r="B15749" s="44" t="s">
        <v>8266</v>
      </c>
      <c r="C15749" s="45" t="s">
        <v>8269</v>
      </c>
      <c r="D15749" s="93" t="s">
        <v>17443</v>
      </c>
      <c r="E15749" s="45" t="s">
        <v>5037</v>
      </c>
      <c r="F15749" s="93"/>
      <c r="G15749" s="93"/>
      <c r="H15749" s="93"/>
      <c r="I15749" s="99"/>
      <c r="J15749" s="99"/>
      <c r="K15749" s="99"/>
      <c r="L15749" s="99"/>
      <c r="M15749" s="99"/>
      <c r="N15749" s="99"/>
      <c r="O15749" s="99"/>
      <c r="P15749" s="99"/>
      <c r="Q15749" s="99"/>
      <c r="R15749" s="99"/>
      <c r="S15749" s="99"/>
      <c r="T15749" s="99"/>
      <c r="U15749" s="99"/>
      <c r="V15749" s="99"/>
      <c r="W15749" s="99"/>
      <c r="X15749" s="99"/>
      <c r="Y15749" s="99"/>
      <c r="Z15749" s="99"/>
      <c r="AA15749" s="99"/>
      <c r="AB15749" s="99"/>
      <c r="AC15749" s="99"/>
      <c r="AD15749" s="99"/>
      <c r="AE15749" s="99"/>
      <c r="AF15749" s="99"/>
      <c r="AG15749" s="99"/>
      <c r="AH15749" s="31"/>
      <c r="AI15749" s="31"/>
      <c r="AJ15749" s="31"/>
      <c r="AK15749" s="31"/>
      <c r="AL15749" s="31"/>
      <c r="AO15749" s="376"/>
    </row>
    <row r="15750" spans="1:41" x14ac:dyDescent="0.25">
      <c r="A15750" s="44" t="s">
        <v>8268</v>
      </c>
      <c r="B15750" s="44" t="s">
        <v>8266</v>
      </c>
      <c r="C15750" s="45" t="s">
        <v>8269</v>
      </c>
      <c r="D15750" s="45" t="s">
        <v>9895</v>
      </c>
      <c r="E15750" s="45" t="s">
        <v>7354</v>
      </c>
      <c r="F15750" s="93"/>
      <c r="G15750" s="93"/>
      <c r="H15750" s="93"/>
      <c r="I15750" s="99"/>
      <c r="J15750" s="99"/>
      <c r="K15750" s="99"/>
      <c r="L15750" s="44"/>
      <c r="M15750" s="44"/>
      <c r="N15750" s="99"/>
      <c r="O15750" s="99"/>
      <c r="P15750" s="99"/>
      <c r="Q15750" s="99"/>
      <c r="R15750" s="99"/>
      <c r="S15750" s="99"/>
      <c r="T15750" s="99"/>
      <c r="U15750" s="99"/>
      <c r="V15750" s="99"/>
      <c r="W15750" s="99"/>
      <c r="X15750" s="99"/>
      <c r="Y15750" s="99"/>
      <c r="Z15750" s="99"/>
      <c r="AA15750" s="99"/>
      <c r="AB15750" s="99"/>
      <c r="AC15750" s="99"/>
      <c r="AD15750" s="99"/>
      <c r="AE15750" s="99"/>
      <c r="AF15750" s="99"/>
      <c r="AG15750" s="99"/>
      <c r="AH15750" s="31"/>
      <c r="AI15750" s="31"/>
      <c r="AJ15750" s="31"/>
      <c r="AK15750" s="31"/>
      <c r="AL15750" s="31"/>
      <c r="AO15750" s="376"/>
    </row>
    <row r="15751" spans="1:41" x14ac:dyDescent="0.25">
      <c r="A15751" s="44" t="s">
        <v>10719</v>
      </c>
      <c r="B15751" s="44" t="s">
        <v>10389</v>
      </c>
      <c r="C15751" s="45">
        <v>24020201</v>
      </c>
      <c r="D15751" s="45" t="s">
        <v>11363</v>
      </c>
      <c r="E15751" s="45" t="s">
        <v>5131</v>
      </c>
      <c r="AO15751" s="376"/>
    </row>
    <row r="15752" spans="1:41" x14ac:dyDescent="0.3">
      <c r="A15752" s="333" t="s">
        <v>1097</v>
      </c>
      <c r="B15752" s="333" t="s">
        <v>3132</v>
      </c>
      <c r="C15752" s="125" t="s">
        <v>10974</v>
      </c>
      <c r="D15752" s="32" t="s">
        <v>20309</v>
      </c>
      <c r="E15752" s="125" t="s">
        <v>5139</v>
      </c>
      <c r="F15752" s="125" t="s">
        <v>1189</v>
      </c>
      <c r="G15752" s="125" t="s">
        <v>1189</v>
      </c>
      <c r="AO15752" s="376"/>
    </row>
    <row r="15753" spans="1:41" x14ac:dyDescent="0.25">
      <c r="A15753" s="44" t="s">
        <v>18297</v>
      </c>
      <c r="B15753" s="44" t="s">
        <v>3176</v>
      </c>
      <c r="C15753" s="45">
        <v>26010402</v>
      </c>
      <c r="D15753" s="45" t="s">
        <v>11363</v>
      </c>
      <c r="E15753" s="45" t="s">
        <v>17459</v>
      </c>
      <c r="AO15753" s="376"/>
    </row>
    <row r="15754" spans="1:41" x14ac:dyDescent="0.25">
      <c r="A15754" s="44" t="s">
        <v>18297</v>
      </c>
      <c r="B15754" s="44" t="s">
        <v>5321</v>
      </c>
      <c r="C15754" s="45">
        <v>25010401</v>
      </c>
      <c r="D15754" s="45" t="s">
        <v>11363</v>
      </c>
      <c r="E15754" s="45" t="s">
        <v>12564</v>
      </c>
      <c r="AO15754" s="376"/>
    </row>
    <row r="15755" spans="1:41" x14ac:dyDescent="0.25">
      <c r="A15755" s="44" t="s">
        <v>9608</v>
      </c>
      <c r="B15755" s="44" t="s">
        <v>21356</v>
      </c>
      <c r="C15755" s="45" t="s">
        <v>7981</v>
      </c>
      <c r="D15755" s="45" t="s">
        <v>21447</v>
      </c>
      <c r="E15755" s="46">
        <v>46326</v>
      </c>
      <c r="AO15755" s="376"/>
    </row>
    <row r="15756" spans="1:41" x14ac:dyDescent="0.25">
      <c r="A15756" s="44" t="s">
        <v>7914</v>
      </c>
      <c r="B15756" s="44" t="s">
        <v>2350</v>
      </c>
      <c r="C15756" s="45">
        <v>230105</v>
      </c>
      <c r="D15756" s="45" t="s">
        <v>11363</v>
      </c>
      <c r="E15756" s="45" t="s">
        <v>5265</v>
      </c>
      <c r="AO15756" s="376"/>
    </row>
    <row r="15757" spans="1:41" x14ac:dyDescent="0.25">
      <c r="A15757" s="44" t="s">
        <v>7914</v>
      </c>
      <c r="B15757" s="44" t="s">
        <v>925</v>
      </c>
      <c r="C15757" s="45">
        <v>230601</v>
      </c>
      <c r="D15757" s="45" t="s">
        <v>11363</v>
      </c>
      <c r="E15757" s="45" t="s">
        <v>7770</v>
      </c>
      <c r="AO15757" s="376"/>
    </row>
    <row r="15758" spans="1:41" x14ac:dyDescent="0.3">
      <c r="A15758" s="333" t="s">
        <v>12916</v>
      </c>
      <c r="B15758" s="333" t="s">
        <v>13314</v>
      </c>
      <c r="C15758" s="125" t="s">
        <v>13315</v>
      </c>
      <c r="D15758" s="32" t="s">
        <v>20309</v>
      </c>
      <c r="E15758" s="125" t="s">
        <v>12551</v>
      </c>
      <c r="F15758" s="125" t="s">
        <v>1189</v>
      </c>
      <c r="G15758" s="125" t="s">
        <v>1190</v>
      </c>
      <c r="AO15758" s="376"/>
    </row>
    <row r="15759" spans="1:41" x14ac:dyDescent="0.25">
      <c r="A15759" s="44" t="s">
        <v>14603</v>
      </c>
      <c r="B15759" s="44" t="s">
        <v>3910</v>
      </c>
      <c r="C15759" s="45" t="s">
        <v>14604</v>
      </c>
      <c r="D15759" s="46" t="s">
        <v>21328</v>
      </c>
      <c r="E15759" s="46">
        <v>46583</v>
      </c>
      <c r="AO15759" s="376"/>
    </row>
    <row r="15760" spans="1:41" x14ac:dyDescent="0.25">
      <c r="A15760" s="44" t="s">
        <v>21886</v>
      </c>
      <c r="B15760" s="44" t="s">
        <v>21449</v>
      </c>
      <c r="C15760" s="45">
        <v>260504</v>
      </c>
      <c r="D15760" s="45" t="s">
        <v>11363</v>
      </c>
      <c r="E15760" s="45" t="s">
        <v>21450</v>
      </c>
      <c r="AO15760" s="376"/>
    </row>
    <row r="15761" spans="1:41" x14ac:dyDescent="0.25">
      <c r="A15761" s="44" t="s">
        <v>4895</v>
      </c>
      <c r="B15761" s="44" t="s">
        <v>1890</v>
      </c>
      <c r="C15761" s="45" t="s">
        <v>4896</v>
      </c>
      <c r="D15761" s="46" t="s">
        <v>21328</v>
      </c>
      <c r="E15761" s="46">
        <v>46587</v>
      </c>
      <c r="AO15761" s="376"/>
    </row>
    <row r="15762" spans="1:41" x14ac:dyDescent="0.25">
      <c r="A15762" s="44" t="s">
        <v>5370</v>
      </c>
      <c r="B15762" s="44" t="s">
        <v>3474</v>
      </c>
      <c r="C15762" s="45">
        <v>220605</v>
      </c>
      <c r="D15762" s="45" t="s">
        <v>11363</v>
      </c>
      <c r="E15762" s="45" t="s">
        <v>5155</v>
      </c>
      <c r="AO15762" s="376"/>
    </row>
    <row r="15763" spans="1:41" x14ac:dyDescent="0.25">
      <c r="A15763" s="44" t="s">
        <v>18298</v>
      </c>
      <c r="B15763" s="44" t="s">
        <v>939</v>
      </c>
      <c r="C15763" s="45">
        <v>241202</v>
      </c>
      <c r="D15763" s="45" t="s">
        <v>11363</v>
      </c>
      <c r="E15763" s="45" t="s">
        <v>12554</v>
      </c>
      <c r="AO15763" s="376"/>
    </row>
    <row r="15764" spans="1:41" x14ac:dyDescent="0.25">
      <c r="A15764" s="44" t="s">
        <v>13118</v>
      </c>
      <c r="B15764" s="44" t="s">
        <v>21434</v>
      </c>
      <c r="C15764" s="45" t="s">
        <v>13058</v>
      </c>
      <c r="D15764" s="45" t="s">
        <v>21447</v>
      </c>
      <c r="E15764" s="46">
        <v>46418</v>
      </c>
      <c r="AO15764" s="376"/>
    </row>
    <row r="15765" spans="1:41" x14ac:dyDescent="0.25">
      <c r="A15765" s="100" t="s">
        <v>1793</v>
      </c>
      <c r="B15765" s="92" t="s">
        <v>3452</v>
      </c>
      <c r="C15765" s="93" t="s">
        <v>3453</v>
      </c>
      <c r="D15765" s="93" t="s">
        <v>1201</v>
      </c>
      <c r="E15765" s="94">
        <v>46496</v>
      </c>
      <c r="F15765" s="93"/>
      <c r="G15765" s="93"/>
      <c r="H15765" s="93"/>
      <c r="I15765" s="99"/>
      <c r="J15765" s="99"/>
      <c r="K15765" s="99"/>
      <c r="L15765" s="44"/>
      <c r="M15765" s="44"/>
      <c r="N15765" s="99"/>
      <c r="O15765" s="99"/>
      <c r="P15765" s="99"/>
      <c r="Q15765" s="99"/>
      <c r="R15765" s="99"/>
      <c r="S15765" s="99"/>
      <c r="T15765" s="99"/>
      <c r="U15765" s="99"/>
      <c r="V15765" s="99"/>
      <c r="W15765" s="99"/>
      <c r="X15765" s="99"/>
      <c r="Y15765" s="99"/>
      <c r="Z15765" s="99"/>
      <c r="AA15765" s="99"/>
      <c r="AB15765" s="99"/>
      <c r="AC15765" s="99"/>
      <c r="AD15765" s="99"/>
      <c r="AE15765" s="99"/>
      <c r="AF15765" s="99"/>
      <c r="AG15765" s="99"/>
      <c r="AH15765" s="31"/>
      <c r="AI15765" s="31"/>
      <c r="AJ15765" s="31"/>
      <c r="AK15765" s="31"/>
      <c r="AL15765" s="31"/>
      <c r="AO15765" s="376"/>
    </row>
    <row r="15766" spans="1:41" x14ac:dyDescent="0.3">
      <c r="A15766" s="29" t="s">
        <v>21245</v>
      </c>
      <c r="B15766" s="224" t="s">
        <v>1744</v>
      </c>
      <c r="C15766" s="30" t="s">
        <v>21238</v>
      </c>
      <c r="D15766" s="32" t="s">
        <v>3681</v>
      </c>
      <c r="E15766" s="379">
        <v>46973</v>
      </c>
      <c r="AO15766" s="376"/>
    </row>
    <row r="15767" spans="1:41" x14ac:dyDescent="0.25">
      <c r="A15767" s="44" t="s">
        <v>13059</v>
      </c>
      <c r="B15767" s="44" t="s">
        <v>21336</v>
      </c>
      <c r="C15767" s="45" t="s">
        <v>9700</v>
      </c>
      <c r="D15767" s="45" t="s">
        <v>21447</v>
      </c>
      <c r="E15767" s="46">
        <v>46538</v>
      </c>
      <c r="AO15767" s="376"/>
    </row>
    <row r="15768" spans="1:41" x14ac:dyDescent="0.25">
      <c r="A15768" s="44" t="s">
        <v>13059</v>
      </c>
      <c r="B15768" s="44" t="s">
        <v>21433</v>
      </c>
      <c r="C15768" s="45" t="s">
        <v>8135</v>
      </c>
      <c r="D15768" s="45" t="s">
        <v>21447</v>
      </c>
      <c r="E15768" s="46">
        <v>46418</v>
      </c>
      <c r="AO15768" s="376"/>
    </row>
    <row r="15769" spans="1:41" x14ac:dyDescent="0.25">
      <c r="A15769" s="44" t="s">
        <v>20426</v>
      </c>
      <c r="B15769" s="44" t="s">
        <v>16283</v>
      </c>
      <c r="C15769" s="45" t="s">
        <v>16380</v>
      </c>
      <c r="D15769" s="46" t="s">
        <v>21328</v>
      </c>
      <c r="E15769" s="46">
        <v>46344</v>
      </c>
      <c r="AO15769" s="376"/>
    </row>
    <row r="15770" spans="1:41" x14ac:dyDescent="0.25">
      <c r="A15770" s="44" t="s">
        <v>7741</v>
      </c>
      <c r="B15770" s="44" t="s">
        <v>7104</v>
      </c>
      <c r="C15770" s="45">
        <v>230504</v>
      </c>
      <c r="D15770" s="45" t="s">
        <v>11363</v>
      </c>
      <c r="E15770" s="45" t="s">
        <v>7105</v>
      </c>
      <c r="AO15770" s="376"/>
    </row>
    <row r="15771" spans="1:41" x14ac:dyDescent="0.25">
      <c r="A15771" s="44" t="s">
        <v>8955</v>
      </c>
      <c r="B15771" s="44" t="s">
        <v>15133</v>
      </c>
      <c r="C15771" s="45" t="s">
        <v>17091</v>
      </c>
      <c r="D15771" s="367" t="s">
        <v>3696</v>
      </c>
      <c r="E15771" s="328">
        <f>DATE(2030,3,4)</f>
        <v>47546</v>
      </c>
      <c r="F15771" s="32"/>
      <c r="G15771" s="32"/>
      <c r="H15771" s="32"/>
      <c r="I15771" s="31"/>
      <c r="J15771" s="31"/>
      <c r="K15771" s="31"/>
      <c r="L15771" s="31"/>
      <c r="M15771" s="31"/>
      <c r="N15771" s="31"/>
      <c r="O15771" s="31"/>
      <c r="P15771" s="31"/>
      <c r="Q15771" s="31"/>
      <c r="R15771" s="31"/>
      <c r="S15771" s="31"/>
      <c r="T15771" s="31"/>
      <c r="U15771" s="31"/>
      <c r="V15771" s="31"/>
      <c r="W15771" s="31"/>
      <c r="X15771" s="31"/>
      <c r="Y15771" s="31"/>
      <c r="Z15771" s="31"/>
      <c r="AA15771" s="31"/>
      <c r="AB15771" s="31"/>
      <c r="AC15771" s="31"/>
      <c r="AD15771" s="31"/>
      <c r="AE15771" s="31"/>
      <c r="AF15771" s="31"/>
      <c r="AG15771" s="31"/>
      <c r="AH15771" s="31"/>
      <c r="AI15771" s="31"/>
      <c r="AJ15771" s="31"/>
      <c r="AK15771" s="31"/>
      <c r="AL15771" s="31"/>
      <c r="AO15771" s="376"/>
    </row>
    <row r="15772" spans="1:41" x14ac:dyDescent="0.25">
      <c r="A15772" s="44" t="s">
        <v>2437</v>
      </c>
      <c r="B15772" s="44" t="s">
        <v>2350</v>
      </c>
      <c r="C15772" s="45">
        <v>230105</v>
      </c>
      <c r="D15772" s="45" t="s">
        <v>11363</v>
      </c>
      <c r="E15772" s="45" t="s">
        <v>5265</v>
      </c>
      <c r="AO15772" s="376"/>
    </row>
    <row r="15773" spans="1:41" x14ac:dyDescent="0.3">
      <c r="A15773" s="333" t="s">
        <v>11518</v>
      </c>
      <c r="B15773" s="333" t="s">
        <v>15582</v>
      </c>
      <c r="C15773" s="125" t="s">
        <v>12850</v>
      </c>
      <c r="D15773" s="32" t="s">
        <v>20309</v>
      </c>
      <c r="E15773" s="125" t="s">
        <v>5332</v>
      </c>
      <c r="F15773" s="125" t="s">
        <v>1189</v>
      </c>
      <c r="G15773" s="125" t="s">
        <v>1190</v>
      </c>
      <c r="AO15773" s="376"/>
    </row>
    <row r="15774" spans="1:41" x14ac:dyDescent="0.25">
      <c r="A15774" s="44" t="s">
        <v>20616</v>
      </c>
      <c r="B15774" s="44" t="s">
        <v>14169</v>
      </c>
      <c r="C15774" s="45" t="s">
        <v>14282</v>
      </c>
      <c r="D15774" s="32" t="s">
        <v>5559</v>
      </c>
      <c r="E15774" s="45" t="s">
        <v>20863</v>
      </c>
      <c r="F15774" s="32"/>
      <c r="G15774" s="32"/>
      <c r="H15774" s="32"/>
      <c r="I15774" s="31"/>
      <c r="J15774" s="31"/>
      <c r="K15774" s="31"/>
      <c r="L15774" s="31"/>
      <c r="M15774" s="31"/>
      <c r="N15774" s="31"/>
      <c r="O15774" s="31"/>
      <c r="P15774" s="31"/>
      <c r="Q15774" s="31"/>
      <c r="R15774" s="31"/>
      <c r="S15774" s="31"/>
      <c r="T15774" s="31"/>
      <c r="U15774" s="31"/>
      <c r="V15774" s="31"/>
      <c r="W15774" s="31"/>
      <c r="X15774" s="31"/>
      <c r="Y15774" s="31"/>
      <c r="Z15774" s="31"/>
      <c r="AA15774" s="31"/>
      <c r="AB15774" s="31"/>
      <c r="AC15774" s="31"/>
      <c r="AD15774" s="31"/>
      <c r="AE15774" s="31"/>
      <c r="AF15774" s="31"/>
      <c r="AG15774" s="31"/>
      <c r="AH15774" s="31"/>
      <c r="AI15774" s="31"/>
      <c r="AJ15774" s="31"/>
      <c r="AK15774" s="31"/>
      <c r="AL15774" s="31"/>
      <c r="AO15774" s="376"/>
    </row>
    <row r="15775" spans="1:41" x14ac:dyDescent="0.25">
      <c r="A15775" s="44" t="s">
        <v>9639</v>
      </c>
      <c r="B15775" s="44" t="s">
        <v>21359</v>
      </c>
      <c r="C15775" s="45" t="s">
        <v>9701</v>
      </c>
      <c r="D15775" s="45" t="s">
        <v>21447</v>
      </c>
      <c r="E15775" s="46">
        <v>46752</v>
      </c>
      <c r="AO15775" s="376"/>
    </row>
    <row r="15776" spans="1:41" x14ac:dyDescent="0.25">
      <c r="A15776" s="44" t="s">
        <v>9280</v>
      </c>
      <c r="B15776" s="44" t="s">
        <v>9235</v>
      </c>
      <c r="C15776" s="45">
        <v>240102</v>
      </c>
      <c r="D15776" s="45" t="s">
        <v>11363</v>
      </c>
      <c r="E15776" s="45" t="s">
        <v>5139</v>
      </c>
      <c r="AO15776" s="376"/>
    </row>
    <row r="15777" spans="1:41" x14ac:dyDescent="0.25">
      <c r="A15777" s="44" t="s">
        <v>9280</v>
      </c>
      <c r="B15777" s="44" t="s">
        <v>9237</v>
      </c>
      <c r="C15777" s="45">
        <v>24010401</v>
      </c>
      <c r="D15777" s="45" t="s">
        <v>11363</v>
      </c>
      <c r="E15777" s="45" t="s">
        <v>9238</v>
      </c>
      <c r="AO15777" s="376"/>
    </row>
    <row r="15778" spans="1:41" x14ac:dyDescent="0.25">
      <c r="A15778" s="44" t="s">
        <v>9280</v>
      </c>
      <c r="B15778" s="44" t="s">
        <v>3176</v>
      </c>
      <c r="C15778" s="45">
        <v>24010402</v>
      </c>
      <c r="D15778" s="45" t="s">
        <v>11363</v>
      </c>
      <c r="E15778" s="45" t="s">
        <v>9238</v>
      </c>
      <c r="AO15778" s="376"/>
    </row>
    <row r="15779" spans="1:41" x14ac:dyDescent="0.25">
      <c r="A15779" s="44" t="s">
        <v>9280</v>
      </c>
      <c r="B15779" s="44" t="s">
        <v>15616</v>
      </c>
      <c r="C15779" s="45">
        <v>25050101</v>
      </c>
      <c r="D15779" s="45" t="s">
        <v>11363</v>
      </c>
      <c r="E15779" s="45" t="s">
        <v>7105</v>
      </c>
      <c r="AO15779" s="376"/>
    </row>
    <row r="15780" spans="1:41" x14ac:dyDescent="0.25">
      <c r="A15780" s="44" t="s">
        <v>9280</v>
      </c>
      <c r="B15780" s="44" t="s">
        <v>15617</v>
      </c>
      <c r="C15780" s="45">
        <v>25050102</v>
      </c>
      <c r="D15780" s="45" t="s">
        <v>11363</v>
      </c>
      <c r="E15780" s="45" t="s">
        <v>7105</v>
      </c>
      <c r="AO15780" s="376"/>
    </row>
    <row r="15781" spans="1:41" x14ac:dyDescent="0.25">
      <c r="A15781" s="44" t="s">
        <v>10720</v>
      </c>
      <c r="B15781" s="44" t="s">
        <v>3176</v>
      </c>
      <c r="C15781" s="45">
        <v>24010402</v>
      </c>
      <c r="D15781" s="45" t="s">
        <v>11363</v>
      </c>
      <c r="E15781" s="45" t="s">
        <v>9238</v>
      </c>
      <c r="AO15781" s="376"/>
    </row>
    <row r="15782" spans="1:41" x14ac:dyDescent="0.25">
      <c r="A15782" s="44" t="s">
        <v>8956</v>
      </c>
      <c r="B15782" s="44" t="s">
        <v>15133</v>
      </c>
      <c r="C15782" s="45" t="s">
        <v>21088</v>
      </c>
      <c r="D15782" s="367" t="s">
        <v>3696</v>
      </c>
      <c r="E15782" s="328">
        <f>DATE(2030,3,4)</f>
        <v>47546</v>
      </c>
      <c r="F15782" s="32"/>
      <c r="G15782" s="32"/>
      <c r="H15782" s="32"/>
      <c r="I15782" s="31"/>
      <c r="J15782" s="31"/>
      <c r="K15782" s="31"/>
      <c r="L15782" s="31"/>
      <c r="M15782" s="31"/>
      <c r="N15782" s="31"/>
      <c r="O15782" s="31"/>
      <c r="P15782" s="31"/>
      <c r="Q15782" s="31"/>
      <c r="R15782" s="31"/>
      <c r="S15782" s="31"/>
      <c r="T15782" s="31"/>
      <c r="U15782" s="31"/>
      <c r="V15782" s="31"/>
      <c r="W15782" s="31"/>
      <c r="X15782" s="31"/>
      <c r="Y15782" s="31"/>
      <c r="Z15782" s="31"/>
      <c r="AA15782" s="31"/>
      <c r="AB15782" s="31"/>
      <c r="AC15782" s="31"/>
      <c r="AD15782" s="31"/>
      <c r="AE15782" s="31"/>
      <c r="AF15782" s="31"/>
      <c r="AG15782" s="31"/>
      <c r="AH15782" s="31"/>
      <c r="AI15782" s="31"/>
      <c r="AJ15782" s="31"/>
      <c r="AK15782" s="31"/>
      <c r="AL15782" s="31"/>
      <c r="AO15782" s="376"/>
    </row>
    <row r="15783" spans="1:41" x14ac:dyDescent="0.25">
      <c r="A15783" s="44" t="s">
        <v>5371</v>
      </c>
      <c r="B15783" s="319" t="s">
        <v>19574</v>
      </c>
      <c r="C15783" s="318" t="s">
        <v>19819</v>
      </c>
      <c r="D15783" s="93" t="s">
        <v>19934</v>
      </c>
      <c r="E15783" s="320">
        <v>46752</v>
      </c>
      <c r="F15783" s="93"/>
      <c r="G15783" s="93"/>
      <c r="H15783" s="93"/>
      <c r="I15783" s="99"/>
      <c r="J15783" s="99"/>
      <c r="K15783" s="99"/>
      <c r="L15783" s="99"/>
      <c r="M15783" s="99"/>
      <c r="N15783" s="99"/>
      <c r="O15783" s="99"/>
      <c r="P15783" s="99"/>
      <c r="Q15783" s="99"/>
      <c r="R15783" s="99"/>
      <c r="S15783" s="99"/>
      <c r="T15783" s="99"/>
      <c r="U15783" s="99"/>
      <c r="V15783" s="99"/>
      <c r="W15783" s="99"/>
      <c r="X15783" s="99"/>
      <c r="Y15783" s="99"/>
      <c r="Z15783" s="99"/>
      <c r="AA15783" s="99"/>
      <c r="AB15783" s="99"/>
      <c r="AC15783" s="99"/>
      <c r="AD15783" s="99"/>
      <c r="AE15783" s="99"/>
      <c r="AF15783" s="99"/>
      <c r="AG15783" s="99"/>
      <c r="AH15783" s="31"/>
      <c r="AI15783" s="31"/>
      <c r="AJ15783" s="31"/>
      <c r="AK15783" s="31"/>
      <c r="AL15783" s="31"/>
      <c r="AO15783" s="376"/>
    </row>
    <row r="15784" spans="1:41" x14ac:dyDescent="0.25">
      <c r="A15784" s="44" t="s">
        <v>5371</v>
      </c>
      <c r="B15784" s="44" t="s">
        <v>2350</v>
      </c>
      <c r="C15784" s="45">
        <v>220105</v>
      </c>
      <c r="D15784" s="45" t="s">
        <v>11363</v>
      </c>
      <c r="E15784" s="45" t="s">
        <v>2593</v>
      </c>
      <c r="AO15784" s="376"/>
    </row>
    <row r="15785" spans="1:41" x14ac:dyDescent="0.25">
      <c r="A15785" s="44" t="s">
        <v>13285</v>
      </c>
      <c r="B15785" s="44" t="s">
        <v>5321</v>
      </c>
      <c r="C15785" s="45">
        <v>25010401</v>
      </c>
      <c r="D15785" s="45" t="s">
        <v>11363</v>
      </c>
      <c r="E15785" s="45" t="s">
        <v>12564</v>
      </c>
      <c r="AO15785" s="376"/>
    </row>
    <row r="15786" spans="1:41" x14ac:dyDescent="0.25">
      <c r="A15786" s="44" t="s">
        <v>13285</v>
      </c>
      <c r="B15786" s="44" t="s">
        <v>3176</v>
      </c>
      <c r="C15786" s="45">
        <v>25010402</v>
      </c>
      <c r="D15786" s="45" t="s">
        <v>11363</v>
      </c>
      <c r="E15786" s="45" t="s">
        <v>12564</v>
      </c>
      <c r="AO15786" s="376"/>
    </row>
    <row r="15787" spans="1:41" x14ac:dyDescent="0.25">
      <c r="A15787" s="44" t="s">
        <v>21887</v>
      </c>
      <c r="B15787" s="44" t="s">
        <v>925</v>
      </c>
      <c r="C15787" s="45">
        <v>260601</v>
      </c>
      <c r="D15787" s="45" t="s">
        <v>11363</v>
      </c>
      <c r="E15787" s="45" t="s">
        <v>17341</v>
      </c>
      <c r="AO15787" s="376"/>
    </row>
    <row r="15788" spans="1:41" x14ac:dyDescent="0.25">
      <c r="A15788" s="44" t="s">
        <v>7058</v>
      </c>
      <c r="B15788" s="44" t="s">
        <v>3475</v>
      </c>
      <c r="C15788" s="45">
        <v>230301</v>
      </c>
      <c r="D15788" s="45" t="s">
        <v>11363</v>
      </c>
      <c r="E15788" s="45" t="s">
        <v>5265</v>
      </c>
      <c r="AO15788" s="376"/>
    </row>
    <row r="15789" spans="1:41" x14ac:dyDescent="0.25">
      <c r="A15789" s="44" t="s">
        <v>7915</v>
      </c>
      <c r="B15789" s="44" t="s">
        <v>5134</v>
      </c>
      <c r="C15789" s="45">
        <v>230807</v>
      </c>
      <c r="D15789" s="45" t="s">
        <v>11363</v>
      </c>
      <c r="E15789" s="45" t="s">
        <v>8282</v>
      </c>
      <c r="AO15789" s="376"/>
    </row>
    <row r="15790" spans="1:41" x14ac:dyDescent="0.25">
      <c r="A15790" s="44" t="s">
        <v>7915</v>
      </c>
      <c r="B15790" s="44" t="s">
        <v>3039</v>
      </c>
      <c r="C15790" s="45">
        <v>230904</v>
      </c>
      <c r="D15790" s="45" t="s">
        <v>11363</v>
      </c>
      <c r="E15790" s="45" t="s">
        <v>7871</v>
      </c>
      <c r="AO15790" s="376"/>
    </row>
    <row r="15791" spans="1:41" x14ac:dyDescent="0.25">
      <c r="A15791" s="44" t="s">
        <v>6554</v>
      </c>
      <c r="B15791" s="44" t="s">
        <v>5321</v>
      </c>
      <c r="C15791" s="45">
        <v>23010401</v>
      </c>
      <c r="D15791" s="45" t="s">
        <v>11363</v>
      </c>
      <c r="E15791" s="45" t="s">
        <v>5322</v>
      </c>
      <c r="AO15791" s="376"/>
    </row>
    <row r="15792" spans="1:41" x14ac:dyDescent="0.25">
      <c r="A15792" s="44" t="s">
        <v>6554</v>
      </c>
      <c r="B15792" s="44" t="s">
        <v>3176</v>
      </c>
      <c r="C15792" s="45">
        <v>23010402</v>
      </c>
      <c r="D15792" s="45" t="s">
        <v>11363</v>
      </c>
      <c r="E15792" s="45" t="s">
        <v>5322</v>
      </c>
      <c r="AO15792" s="376"/>
    </row>
    <row r="15793" spans="1:41" x14ac:dyDescent="0.25">
      <c r="A15793" s="44" t="s">
        <v>16140</v>
      </c>
      <c r="B15793" s="44" t="s">
        <v>21398</v>
      </c>
      <c r="C15793" s="45" t="s">
        <v>6810</v>
      </c>
      <c r="D15793" s="45" t="s">
        <v>21447</v>
      </c>
      <c r="E15793" s="46">
        <v>46507</v>
      </c>
      <c r="AO15793" s="376"/>
    </row>
    <row r="15794" spans="1:41" x14ac:dyDescent="0.25">
      <c r="A15794" s="44" t="s">
        <v>21888</v>
      </c>
      <c r="B15794" s="44" t="s">
        <v>925</v>
      </c>
      <c r="C15794" s="45">
        <v>260601</v>
      </c>
      <c r="D15794" s="45" t="s">
        <v>11363</v>
      </c>
      <c r="E15794" s="45" t="s">
        <v>17341</v>
      </c>
      <c r="AO15794" s="376"/>
    </row>
    <row r="15795" spans="1:41" x14ac:dyDescent="0.25">
      <c r="A15795" s="44" t="s">
        <v>21888</v>
      </c>
      <c r="B15795" s="44" t="s">
        <v>21531</v>
      </c>
      <c r="C15795" s="45">
        <v>260704</v>
      </c>
      <c r="D15795" s="45" t="s">
        <v>11363</v>
      </c>
      <c r="E15795" s="45" t="s">
        <v>11150</v>
      </c>
      <c r="AO15795" s="376"/>
    </row>
    <row r="15796" spans="1:41" x14ac:dyDescent="0.25">
      <c r="A15796" s="44" t="s">
        <v>12748</v>
      </c>
      <c r="B15796" s="44" t="s">
        <v>2350</v>
      </c>
      <c r="C15796" s="45">
        <v>250106</v>
      </c>
      <c r="D15796" s="45" t="s">
        <v>11363</v>
      </c>
      <c r="E15796" s="45" t="s">
        <v>11887</v>
      </c>
      <c r="AO15796" s="376"/>
    </row>
    <row r="15797" spans="1:41" x14ac:dyDescent="0.25">
      <c r="A15797" s="44" t="s">
        <v>12748</v>
      </c>
      <c r="B15797" s="44" t="s">
        <v>17463</v>
      </c>
      <c r="C15797" s="45">
        <v>260202</v>
      </c>
      <c r="D15797" s="45" t="s">
        <v>11363</v>
      </c>
      <c r="E15797" s="45" t="s">
        <v>9238</v>
      </c>
      <c r="AO15797" s="376"/>
    </row>
    <row r="15798" spans="1:41" x14ac:dyDescent="0.25">
      <c r="A15798" s="44" t="s">
        <v>18299</v>
      </c>
      <c r="B15798" s="44" t="s">
        <v>926</v>
      </c>
      <c r="C15798" s="45">
        <v>24060402</v>
      </c>
      <c r="D15798" s="45" t="s">
        <v>11363</v>
      </c>
      <c r="E15798" s="45" t="s">
        <v>4962</v>
      </c>
      <c r="AO15798" s="376"/>
    </row>
    <row r="15799" spans="1:41" x14ac:dyDescent="0.25">
      <c r="A15799" s="44" t="s">
        <v>2508</v>
      </c>
      <c r="B15799" s="44" t="s">
        <v>15134</v>
      </c>
      <c r="C15799" s="45" t="s">
        <v>13907</v>
      </c>
      <c r="D15799" s="367" t="s">
        <v>3696</v>
      </c>
      <c r="E15799" s="328">
        <f>DATE(2029,1,31)</f>
        <v>47149</v>
      </c>
      <c r="F15799" s="32"/>
      <c r="G15799" s="32"/>
      <c r="H15799" s="32"/>
      <c r="I15799" s="31"/>
      <c r="J15799" s="31"/>
      <c r="K15799" s="31"/>
      <c r="L15799" s="31"/>
      <c r="M15799" s="31"/>
      <c r="N15799" s="31"/>
      <c r="O15799" s="31"/>
      <c r="P15799" s="31"/>
      <c r="Q15799" s="31"/>
      <c r="R15799" s="31"/>
      <c r="S15799" s="31"/>
      <c r="T15799" s="31"/>
      <c r="U15799" s="31"/>
      <c r="V15799" s="31"/>
      <c r="W15799" s="31"/>
      <c r="X15799" s="31"/>
      <c r="Y15799" s="31"/>
      <c r="Z15799" s="31"/>
      <c r="AA15799" s="31"/>
      <c r="AB15799" s="31"/>
      <c r="AC15799" s="31"/>
      <c r="AD15799" s="31"/>
      <c r="AE15799" s="31"/>
      <c r="AF15799" s="31"/>
      <c r="AG15799" s="31"/>
      <c r="AH15799" s="31"/>
      <c r="AI15799" s="31"/>
      <c r="AJ15799" s="31"/>
      <c r="AK15799" s="31"/>
      <c r="AL15799" s="31"/>
      <c r="AO15799" s="376"/>
    </row>
    <row r="15800" spans="1:41" x14ac:dyDescent="0.25">
      <c r="A15800" s="44" t="s">
        <v>3835</v>
      </c>
      <c r="B15800" s="44" t="s">
        <v>2350</v>
      </c>
      <c r="C15800" s="45">
        <v>220105</v>
      </c>
      <c r="D15800" s="45" t="s">
        <v>11363</v>
      </c>
      <c r="E15800" s="45" t="s">
        <v>2593</v>
      </c>
      <c r="AO15800" s="376"/>
    </row>
    <row r="15801" spans="1:41" x14ac:dyDescent="0.25">
      <c r="A15801" s="44" t="s">
        <v>3835</v>
      </c>
      <c r="B15801" s="44" t="s">
        <v>17463</v>
      </c>
      <c r="C15801" s="45">
        <v>260202</v>
      </c>
      <c r="D15801" s="45" t="s">
        <v>11363</v>
      </c>
      <c r="E15801" s="45" t="s">
        <v>9238</v>
      </c>
      <c r="AO15801" s="376"/>
    </row>
    <row r="15802" spans="1:41" x14ac:dyDescent="0.25">
      <c r="A15802" s="44" t="s">
        <v>18300</v>
      </c>
      <c r="B15802" s="44" t="s">
        <v>5321</v>
      </c>
      <c r="C15802" s="45">
        <v>26010401</v>
      </c>
      <c r="D15802" s="45" t="s">
        <v>11363</v>
      </c>
      <c r="E15802" s="45" t="s">
        <v>17459</v>
      </c>
      <c r="AO15802" s="376"/>
    </row>
    <row r="15803" spans="1:41" x14ac:dyDescent="0.25">
      <c r="A15803" s="44" t="s">
        <v>21889</v>
      </c>
      <c r="B15803" s="44" t="s">
        <v>21449</v>
      </c>
      <c r="C15803" s="45">
        <v>260504</v>
      </c>
      <c r="D15803" s="45" t="s">
        <v>11363</v>
      </c>
      <c r="E15803" s="45" t="s">
        <v>21450</v>
      </c>
      <c r="AO15803" s="376"/>
    </row>
    <row r="15804" spans="1:41" x14ac:dyDescent="0.25">
      <c r="A15804" s="44" t="s">
        <v>13286</v>
      </c>
      <c r="B15804" s="44" t="s">
        <v>5321</v>
      </c>
      <c r="C15804" s="45">
        <v>25010401</v>
      </c>
      <c r="D15804" s="45" t="s">
        <v>11363</v>
      </c>
      <c r="E15804" s="45" t="s">
        <v>12564</v>
      </c>
      <c r="AO15804" s="376"/>
    </row>
    <row r="15805" spans="1:41" x14ac:dyDescent="0.25">
      <c r="A15805" s="44" t="s">
        <v>13286</v>
      </c>
      <c r="B15805" s="44" t="s">
        <v>3176</v>
      </c>
      <c r="C15805" s="45">
        <v>25010402</v>
      </c>
      <c r="D15805" s="45" t="s">
        <v>11363</v>
      </c>
      <c r="E15805" s="45" t="s">
        <v>12564</v>
      </c>
      <c r="AO15805" s="376"/>
    </row>
    <row r="15806" spans="1:41" x14ac:dyDescent="0.25">
      <c r="A15806" s="44" t="s">
        <v>10721</v>
      </c>
      <c r="B15806" s="44" t="s">
        <v>3176</v>
      </c>
      <c r="C15806" s="45">
        <v>24010402</v>
      </c>
      <c r="D15806" s="45" t="s">
        <v>11363</v>
      </c>
      <c r="E15806" s="45" t="s">
        <v>9238</v>
      </c>
      <c r="AO15806" s="376"/>
    </row>
    <row r="15807" spans="1:41" x14ac:dyDescent="0.25">
      <c r="A15807" s="44" t="s">
        <v>10721</v>
      </c>
      <c r="B15807" s="44" t="s">
        <v>9237</v>
      </c>
      <c r="C15807" s="45">
        <v>24010401</v>
      </c>
      <c r="D15807" s="45" t="s">
        <v>11363</v>
      </c>
      <c r="E15807" s="45" t="s">
        <v>9238</v>
      </c>
      <c r="AO15807" s="376"/>
    </row>
    <row r="15808" spans="1:41" x14ac:dyDescent="0.25">
      <c r="A15808" s="44" t="s">
        <v>16835</v>
      </c>
      <c r="B15808" s="319" t="s">
        <v>19510</v>
      </c>
      <c r="C15808" s="318" t="s">
        <v>19820</v>
      </c>
      <c r="D15808" s="93" t="s">
        <v>19934</v>
      </c>
      <c r="E15808" s="320">
        <v>46387</v>
      </c>
      <c r="F15808" s="93"/>
      <c r="G15808" s="93"/>
      <c r="H15808" s="93"/>
      <c r="I15808" s="99"/>
      <c r="J15808" s="99"/>
      <c r="K15808" s="99"/>
      <c r="L15808" s="99"/>
      <c r="M15808" s="99"/>
      <c r="N15808" s="99"/>
      <c r="O15808" s="99"/>
      <c r="P15808" s="99"/>
      <c r="Q15808" s="99"/>
      <c r="R15808" s="99"/>
      <c r="S15808" s="99"/>
      <c r="T15808" s="99"/>
      <c r="U15808" s="99"/>
      <c r="V15808" s="99"/>
      <c r="W15808" s="99"/>
      <c r="X15808" s="99"/>
      <c r="Y15808" s="99"/>
      <c r="Z15808" s="99"/>
      <c r="AA15808" s="99"/>
      <c r="AB15808" s="99"/>
      <c r="AC15808" s="99"/>
      <c r="AD15808" s="99"/>
      <c r="AE15808" s="99"/>
      <c r="AF15808" s="99"/>
      <c r="AG15808" s="99"/>
      <c r="AH15808" s="31"/>
      <c r="AI15808" s="31"/>
      <c r="AJ15808" s="31"/>
      <c r="AK15808" s="31"/>
      <c r="AL15808" s="31"/>
      <c r="AO15808" s="376"/>
    </row>
    <row r="15809" spans="1:41" x14ac:dyDescent="0.25">
      <c r="A15809" s="44" t="s">
        <v>16835</v>
      </c>
      <c r="B15809" s="44" t="s">
        <v>16836</v>
      </c>
      <c r="C15809" s="45" t="s">
        <v>17092</v>
      </c>
      <c r="D15809" s="367" t="s">
        <v>3696</v>
      </c>
      <c r="E15809" s="328">
        <f>DATE(2029,11,7)</f>
        <v>47429</v>
      </c>
      <c r="F15809" s="32"/>
      <c r="G15809" s="32"/>
      <c r="H15809" s="32"/>
      <c r="I15809" s="31"/>
      <c r="J15809" s="31"/>
      <c r="K15809" s="31"/>
      <c r="L15809" s="31"/>
      <c r="M15809" s="31"/>
      <c r="N15809" s="31"/>
      <c r="O15809" s="31"/>
      <c r="P15809" s="31"/>
      <c r="Q15809" s="31"/>
      <c r="R15809" s="31"/>
      <c r="S15809" s="31"/>
      <c r="T15809" s="31"/>
      <c r="U15809" s="31"/>
      <c r="V15809" s="31"/>
      <c r="W15809" s="31"/>
      <c r="X15809" s="31"/>
      <c r="Y15809" s="31"/>
      <c r="Z15809" s="31"/>
      <c r="AA15809" s="31"/>
      <c r="AB15809" s="31"/>
      <c r="AC15809" s="31"/>
      <c r="AD15809" s="31"/>
      <c r="AE15809" s="31"/>
      <c r="AF15809" s="31"/>
      <c r="AG15809" s="31"/>
      <c r="AH15809" s="31"/>
      <c r="AI15809" s="31"/>
      <c r="AJ15809" s="31"/>
      <c r="AK15809" s="31"/>
      <c r="AL15809" s="31"/>
      <c r="AO15809" s="376"/>
    </row>
    <row r="15810" spans="1:41" x14ac:dyDescent="0.3">
      <c r="A15810" s="333" t="s">
        <v>15555</v>
      </c>
      <c r="B15810" s="333" t="s">
        <v>4815</v>
      </c>
      <c r="C15810" s="125" t="s">
        <v>15581</v>
      </c>
      <c r="D15810" s="32" t="s">
        <v>20309</v>
      </c>
      <c r="E15810" s="125" t="s">
        <v>9839</v>
      </c>
      <c r="F15810" s="125" t="s">
        <v>1189</v>
      </c>
      <c r="G15810" s="125" t="s">
        <v>1190</v>
      </c>
      <c r="AO15810" s="376"/>
    </row>
    <row r="15811" spans="1:41" x14ac:dyDescent="0.3">
      <c r="A15811" s="333" t="s">
        <v>11098</v>
      </c>
      <c r="B15811" s="333" t="s">
        <v>3456</v>
      </c>
      <c r="C15811" s="125" t="s">
        <v>10963</v>
      </c>
      <c r="D15811" s="32" t="s">
        <v>20309</v>
      </c>
      <c r="E15811" s="125" t="s">
        <v>2593</v>
      </c>
      <c r="F15811" s="125" t="s">
        <v>1189</v>
      </c>
      <c r="G15811" s="125" t="s">
        <v>1190</v>
      </c>
      <c r="AO15811" s="376"/>
    </row>
    <row r="15812" spans="1:41" x14ac:dyDescent="0.3">
      <c r="A15812" s="333" t="s">
        <v>11098</v>
      </c>
      <c r="B15812" s="333" t="s">
        <v>3455</v>
      </c>
      <c r="C15812" s="125" t="s">
        <v>10959</v>
      </c>
      <c r="D15812" s="32" t="s">
        <v>20309</v>
      </c>
      <c r="E15812" s="125" t="s">
        <v>2593</v>
      </c>
      <c r="F15812" s="125" t="s">
        <v>1189</v>
      </c>
      <c r="G15812" s="125" t="s">
        <v>1190</v>
      </c>
      <c r="AO15812" s="376"/>
    </row>
    <row r="15813" spans="1:41" x14ac:dyDescent="0.25">
      <c r="A15813" s="44" t="s">
        <v>6555</v>
      </c>
      <c r="B15813" s="44" t="s">
        <v>5321</v>
      </c>
      <c r="C15813" s="45">
        <v>23010401</v>
      </c>
      <c r="D15813" s="45" t="s">
        <v>11363</v>
      </c>
      <c r="E15813" s="45" t="s">
        <v>5322</v>
      </c>
      <c r="AO15813" s="376"/>
    </row>
    <row r="15814" spans="1:41" x14ac:dyDescent="0.3">
      <c r="A15814" s="333" t="s">
        <v>8081</v>
      </c>
      <c r="B15814" s="333" t="s">
        <v>1162</v>
      </c>
      <c r="C15814" s="125" t="s">
        <v>8016</v>
      </c>
      <c r="D15814" s="32" t="s">
        <v>20309</v>
      </c>
      <c r="E15814" s="125" t="s">
        <v>7871</v>
      </c>
      <c r="F15814" s="125" t="s">
        <v>1189</v>
      </c>
      <c r="G15814" s="125" t="s">
        <v>1190</v>
      </c>
      <c r="AO15814" s="376"/>
    </row>
    <row r="15815" spans="1:41" x14ac:dyDescent="0.25">
      <c r="A15815" s="44" t="s">
        <v>21890</v>
      </c>
      <c r="B15815" s="44" t="s">
        <v>21449</v>
      </c>
      <c r="C15815" s="45">
        <v>260504</v>
      </c>
      <c r="D15815" s="45" t="s">
        <v>11363</v>
      </c>
      <c r="E15815" s="45" t="s">
        <v>21450</v>
      </c>
      <c r="AO15815" s="376"/>
    </row>
    <row r="15816" spans="1:41" x14ac:dyDescent="0.25">
      <c r="A15816" s="44" t="s">
        <v>18301</v>
      </c>
      <c r="B15816" s="44" t="s">
        <v>4248</v>
      </c>
      <c r="C15816" s="45">
        <v>240903</v>
      </c>
      <c r="D15816" s="45" t="s">
        <v>11363</v>
      </c>
      <c r="E15816" s="45" t="s">
        <v>4826</v>
      </c>
      <c r="AO15816" s="376"/>
    </row>
    <row r="15817" spans="1:41" x14ac:dyDescent="0.3">
      <c r="A15817" s="57" t="s">
        <v>5909</v>
      </c>
      <c r="B15817" s="58" t="s">
        <v>3909</v>
      </c>
      <c r="C15817" s="62">
        <v>23022</v>
      </c>
      <c r="D15817" s="62" t="s">
        <v>20886</v>
      </c>
      <c r="E15817" s="60">
        <v>46630</v>
      </c>
      <c r="F15817" s="32"/>
      <c r="G15817" s="32"/>
      <c r="H15817" s="32"/>
      <c r="I15817" s="31"/>
      <c r="J15817" s="31"/>
      <c r="K15817" s="31"/>
      <c r="L15817" s="31"/>
      <c r="M15817" s="31"/>
      <c r="N15817" s="31"/>
      <c r="O15817" s="31"/>
      <c r="P15817" s="31"/>
      <c r="Q15817" s="31"/>
      <c r="R15817" s="31"/>
      <c r="S15817" s="31"/>
      <c r="T15817" s="31"/>
      <c r="U15817" s="31"/>
      <c r="V15817" s="31"/>
      <c r="W15817" s="31"/>
      <c r="X15817" s="31"/>
      <c r="Y15817" s="31"/>
      <c r="Z15817" s="31"/>
      <c r="AA15817" s="31"/>
      <c r="AB15817" s="31"/>
      <c r="AC15817" s="31"/>
      <c r="AD15817" s="31"/>
      <c r="AE15817" s="31"/>
      <c r="AF15817" s="31"/>
      <c r="AG15817" s="31"/>
      <c r="AH15817" s="31"/>
      <c r="AI15817" s="31"/>
      <c r="AJ15817" s="31"/>
      <c r="AK15817" s="31"/>
      <c r="AL15817" s="31"/>
      <c r="AO15817" s="376"/>
    </row>
    <row r="15818" spans="1:41" x14ac:dyDescent="0.3">
      <c r="A15818" s="333" t="s">
        <v>4298</v>
      </c>
      <c r="B15818" s="333" t="s">
        <v>11377</v>
      </c>
      <c r="C15818" s="125" t="s">
        <v>11214</v>
      </c>
      <c r="D15818" s="32" t="s">
        <v>20309</v>
      </c>
      <c r="E15818" s="125" t="s">
        <v>4966</v>
      </c>
      <c r="F15818" s="125" t="s">
        <v>1189</v>
      </c>
      <c r="G15818" s="125" t="s">
        <v>1190</v>
      </c>
      <c r="AO15818" s="376"/>
    </row>
    <row r="15819" spans="1:41" x14ac:dyDescent="0.25">
      <c r="A15819" s="44" t="s">
        <v>4298</v>
      </c>
      <c r="B15819" s="44" t="s">
        <v>5134</v>
      </c>
      <c r="C15819" s="45">
        <v>250802</v>
      </c>
      <c r="D15819" s="45" t="s">
        <v>11363</v>
      </c>
      <c r="E15819" s="45" t="s">
        <v>9880</v>
      </c>
      <c r="AO15819" s="376"/>
    </row>
    <row r="15820" spans="1:41" x14ac:dyDescent="0.25">
      <c r="A15820" s="44" t="s">
        <v>12434</v>
      </c>
      <c r="B15820" s="44" t="s">
        <v>12118</v>
      </c>
      <c r="C15820" s="45">
        <v>13.23</v>
      </c>
      <c r="D15820" s="45" t="s">
        <v>12549</v>
      </c>
      <c r="E15820" s="46">
        <v>46934</v>
      </c>
      <c r="F15820" s="45"/>
      <c r="G15820" s="93"/>
      <c r="H15820" s="93"/>
      <c r="I15820" s="99"/>
      <c r="J15820" s="99"/>
      <c r="K15820" s="99"/>
      <c r="L15820" s="99"/>
      <c r="M15820" s="99"/>
      <c r="N15820" s="99"/>
      <c r="O15820" s="99"/>
      <c r="P15820" s="99"/>
      <c r="Q15820" s="99"/>
      <c r="R15820" s="99"/>
      <c r="S15820" s="99"/>
      <c r="T15820" s="99"/>
      <c r="U15820" s="99"/>
      <c r="V15820" s="99"/>
      <c r="W15820" s="99"/>
      <c r="X15820" s="99"/>
      <c r="Y15820" s="99"/>
      <c r="Z15820" s="99"/>
      <c r="AA15820" s="99"/>
      <c r="AB15820" s="99"/>
      <c r="AC15820" s="99"/>
      <c r="AD15820" s="99"/>
      <c r="AE15820" s="99"/>
      <c r="AF15820" s="99"/>
      <c r="AG15820" s="99"/>
      <c r="AH15820" s="31"/>
      <c r="AI15820" s="31"/>
      <c r="AJ15820" s="31"/>
      <c r="AK15820" s="31"/>
      <c r="AL15820" s="31"/>
      <c r="AO15820" s="376"/>
    </row>
    <row r="15821" spans="1:41" x14ac:dyDescent="0.25">
      <c r="A15821" s="44" t="s">
        <v>3006</v>
      </c>
      <c r="B15821" s="44" t="s">
        <v>3039</v>
      </c>
      <c r="C15821" s="45">
        <v>230904</v>
      </c>
      <c r="D15821" s="45" t="s">
        <v>11363</v>
      </c>
      <c r="E15821" s="45" t="s">
        <v>7871</v>
      </c>
      <c r="AO15821" s="376"/>
    </row>
    <row r="15822" spans="1:41" x14ac:dyDescent="0.25">
      <c r="A15822" s="44" t="s">
        <v>7957</v>
      </c>
      <c r="B15822" s="44" t="s">
        <v>21365</v>
      </c>
      <c r="C15822" s="45" t="s">
        <v>8133</v>
      </c>
      <c r="D15822" s="45" t="s">
        <v>21447</v>
      </c>
      <c r="E15822" s="46">
        <v>46752</v>
      </c>
      <c r="AO15822" s="376"/>
    </row>
    <row r="15823" spans="1:41" x14ac:dyDescent="0.25">
      <c r="A15823" s="44" t="s">
        <v>10002</v>
      </c>
      <c r="B15823" s="265" t="s">
        <v>5748</v>
      </c>
      <c r="C15823" s="59" t="s">
        <v>10012</v>
      </c>
      <c r="D15823" s="93" t="s">
        <v>1201</v>
      </c>
      <c r="E15823" s="94">
        <v>46961</v>
      </c>
      <c r="F15823" s="93"/>
      <c r="G15823" s="93"/>
      <c r="H15823" s="93"/>
      <c r="I15823" s="99"/>
      <c r="J15823" s="99"/>
      <c r="K15823" s="99"/>
      <c r="L15823" s="44"/>
      <c r="M15823" s="44"/>
      <c r="N15823" s="99"/>
      <c r="O15823" s="99"/>
      <c r="P15823" s="99"/>
      <c r="Q15823" s="99"/>
      <c r="R15823" s="99"/>
      <c r="S15823" s="99"/>
      <c r="T15823" s="99"/>
      <c r="U15823" s="99"/>
      <c r="V15823" s="99"/>
      <c r="W15823" s="99"/>
      <c r="X15823" s="99"/>
      <c r="Y15823" s="99"/>
      <c r="Z15823" s="99"/>
      <c r="AA15823" s="99"/>
      <c r="AB15823" s="99"/>
      <c r="AC15823" s="99"/>
      <c r="AD15823" s="99"/>
      <c r="AE15823" s="99"/>
      <c r="AF15823" s="99"/>
      <c r="AG15823" s="99"/>
      <c r="AH15823" s="31"/>
      <c r="AI15823" s="31"/>
      <c r="AJ15823" s="31"/>
      <c r="AK15823" s="31"/>
      <c r="AL15823" s="31"/>
      <c r="AO15823" s="376"/>
    </row>
    <row r="15824" spans="1:41" x14ac:dyDescent="0.25">
      <c r="A15824" s="44" t="s">
        <v>10002</v>
      </c>
      <c r="B15824" s="44" t="s">
        <v>5134</v>
      </c>
      <c r="C15824" s="45">
        <v>240804</v>
      </c>
      <c r="D15824" s="45" t="s">
        <v>11363</v>
      </c>
      <c r="E15824" s="45" t="s">
        <v>11260</v>
      </c>
      <c r="AO15824" s="376"/>
    </row>
    <row r="15825" spans="1:41" x14ac:dyDescent="0.25">
      <c r="A15825" s="57" t="s">
        <v>2318</v>
      </c>
      <c r="B15825" s="92" t="s">
        <v>3682</v>
      </c>
      <c r="C15825" s="93" t="s">
        <v>19106</v>
      </c>
      <c r="D15825" s="93" t="s">
        <v>3681</v>
      </c>
      <c r="E15825" s="94">
        <v>48029</v>
      </c>
      <c r="F15825" s="93"/>
      <c r="G15825" s="93"/>
      <c r="H15825" s="93"/>
      <c r="I15825" s="99"/>
      <c r="J15825" s="99"/>
      <c r="K15825" s="99"/>
      <c r="L15825" s="44"/>
      <c r="M15825" s="44"/>
      <c r="N15825" s="99"/>
      <c r="O15825" s="99"/>
      <c r="P15825" s="99"/>
      <c r="Q15825" s="99"/>
      <c r="R15825" s="99"/>
      <c r="S15825" s="99"/>
      <c r="T15825" s="99"/>
      <c r="U15825" s="99"/>
      <c r="V15825" s="99"/>
      <c r="W15825" s="99"/>
      <c r="X15825" s="99"/>
      <c r="Y15825" s="99"/>
      <c r="Z15825" s="99"/>
      <c r="AA15825" s="99"/>
      <c r="AB15825" s="99"/>
      <c r="AC15825" s="99"/>
      <c r="AD15825" s="99"/>
      <c r="AE15825" s="99"/>
      <c r="AF15825" s="99"/>
      <c r="AG15825" s="99"/>
      <c r="AH15825" s="31"/>
      <c r="AI15825" s="31"/>
      <c r="AJ15825" s="31"/>
      <c r="AK15825" s="31"/>
      <c r="AL15825" s="31"/>
      <c r="AO15825" s="376"/>
    </row>
    <row r="15826" spans="1:41" x14ac:dyDescent="0.25">
      <c r="A15826" s="92" t="s">
        <v>2318</v>
      </c>
      <c r="B15826" s="92" t="s">
        <v>10212</v>
      </c>
      <c r="C15826" s="93" t="s">
        <v>10213</v>
      </c>
      <c r="D15826" s="93" t="s">
        <v>1201</v>
      </c>
      <c r="E15826" s="94">
        <v>47012</v>
      </c>
      <c r="F15826" s="93"/>
      <c r="G15826" s="93"/>
      <c r="H15826" s="93"/>
      <c r="I15826" s="99"/>
      <c r="J15826" s="99"/>
      <c r="K15826" s="99"/>
      <c r="L15826" s="44"/>
      <c r="M15826" s="44"/>
      <c r="N15826" s="99"/>
      <c r="O15826" s="99"/>
      <c r="P15826" s="99"/>
      <c r="Q15826" s="99"/>
      <c r="R15826" s="99"/>
      <c r="S15826" s="99"/>
      <c r="T15826" s="99"/>
      <c r="U15826" s="99"/>
      <c r="V15826" s="99"/>
      <c r="W15826" s="99"/>
      <c r="X15826" s="99"/>
      <c r="Y15826" s="99"/>
      <c r="Z15826" s="99"/>
      <c r="AA15826" s="99"/>
      <c r="AB15826" s="99"/>
      <c r="AC15826" s="99"/>
      <c r="AD15826" s="99"/>
      <c r="AE15826" s="99"/>
      <c r="AF15826" s="99"/>
      <c r="AG15826" s="99"/>
      <c r="AH15826" s="31"/>
      <c r="AI15826" s="31"/>
      <c r="AJ15826" s="31"/>
      <c r="AK15826" s="31"/>
      <c r="AL15826" s="31"/>
      <c r="AO15826" s="376"/>
    </row>
    <row r="15827" spans="1:41" x14ac:dyDescent="0.25">
      <c r="A15827" s="44" t="s">
        <v>2318</v>
      </c>
      <c r="B15827" s="44" t="s">
        <v>2350</v>
      </c>
      <c r="C15827" s="45">
        <v>230105</v>
      </c>
      <c r="D15827" s="45" t="s">
        <v>11363</v>
      </c>
      <c r="E15827" s="45" t="s">
        <v>5265</v>
      </c>
      <c r="AO15827" s="376"/>
    </row>
    <row r="15828" spans="1:41" x14ac:dyDescent="0.25">
      <c r="A15828" s="44" t="s">
        <v>2318</v>
      </c>
      <c r="B15828" s="44" t="s">
        <v>5134</v>
      </c>
      <c r="C15828" s="45">
        <v>240804</v>
      </c>
      <c r="D15828" s="45" t="s">
        <v>11363</v>
      </c>
      <c r="E15828" s="45" t="s">
        <v>11260</v>
      </c>
      <c r="AO15828" s="376"/>
    </row>
    <row r="15829" spans="1:41" x14ac:dyDescent="0.25">
      <c r="A15829" s="44" t="s">
        <v>13504</v>
      </c>
      <c r="B15829" s="44" t="s">
        <v>21362</v>
      </c>
      <c r="C15829" s="45" t="s">
        <v>13474</v>
      </c>
      <c r="D15829" s="45" t="s">
        <v>21447</v>
      </c>
      <c r="E15829" s="46">
        <v>46752</v>
      </c>
      <c r="AO15829" s="376"/>
    </row>
    <row r="15830" spans="1:41" x14ac:dyDescent="0.25">
      <c r="A15830" s="44" t="s">
        <v>20493</v>
      </c>
      <c r="B15830" s="92" t="s">
        <v>3682</v>
      </c>
      <c r="C15830" s="93" t="s">
        <v>19106</v>
      </c>
      <c r="D15830" s="93" t="s">
        <v>3681</v>
      </c>
      <c r="E15830" s="94">
        <v>48029</v>
      </c>
      <c r="F15830" s="93"/>
      <c r="G15830" s="93"/>
      <c r="H15830" s="93"/>
      <c r="I15830" s="99"/>
      <c r="J15830" s="99"/>
      <c r="K15830" s="99"/>
      <c r="L15830" s="99"/>
      <c r="M15830" s="99"/>
      <c r="N15830" s="99"/>
      <c r="O15830" s="99"/>
      <c r="P15830" s="99"/>
      <c r="Q15830" s="99"/>
      <c r="R15830" s="99"/>
      <c r="S15830" s="99"/>
      <c r="T15830" s="99"/>
      <c r="U15830" s="99"/>
      <c r="V15830" s="99"/>
      <c r="W15830" s="99"/>
      <c r="X15830" s="99"/>
      <c r="Y15830" s="99"/>
      <c r="Z15830" s="99"/>
      <c r="AA15830" s="99"/>
      <c r="AB15830" s="99"/>
      <c r="AC15830" s="99"/>
      <c r="AD15830" s="99"/>
      <c r="AE15830" s="99"/>
      <c r="AF15830" s="99"/>
      <c r="AG15830" s="99"/>
      <c r="AH15830" s="31"/>
      <c r="AI15830" s="31"/>
      <c r="AJ15830" s="31"/>
      <c r="AK15830" s="31"/>
      <c r="AL15830" s="31"/>
      <c r="AO15830" s="376"/>
    </row>
    <row r="15831" spans="1:41" x14ac:dyDescent="0.25">
      <c r="A15831" s="44" t="s">
        <v>10722</v>
      </c>
      <c r="B15831" s="44" t="s">
        <v>10355</v>
      </c>
      <c r="C15831" s="45">
        <v>240403</v>
      </c>
      <c r="D15831" s="45" t="s">
        <v>11363</v>
      </c>
      <c r="E15831" s="45" t="s">
        <v>5037</v>
      </c>
      <c r="AO15831" s="376"/>
    </row>
    <row r="15832" spans="1:41" x14ac:dyDescent="0.25">
      <c r="A15832" s="44" t="s">
        <v>12435</v>
      </c>
      <c r="B15832" s="44" t="s">
        <v>12125</v>
      </c>
      <c r="C15832" s="45">
        <v>20.23</v>
      </c>
      <c r="D15832" s="45" t="s">
        <v>12549</v>
      </c>
      <c r="E15832" s="46">
        <v>46934</v>
      </c>
      <c r="F15832" s="45"/>
      <c r="G15832" s="93"/>
      <c r="H15832" s="93"/>
      <c r="I15832" s="99"/>
      <c r="J15832" s="99"/>
      <c r="K15832" s="99"/>
      <c r="L15832" s="99"/>
      <c r="M15832" s="99"/>
      <c r="N15832" s="99"/>
      <c r="O15832" s="99"/>
      <c r="P15832" s="99"/>
      <c r="Q15832" s="99"/>
      <c r="R15832" s="99"/>
      <c r="S15832" s="99"/>
      <c r="T15832" s="99"/>
      <c r="U15832" s="99"/>
      <c r="V15832" s="99"/>
      <c r="W15832" s="99"/>
      <c r="X15832" s="99"/>
      <c r="Y15832" s="99"/>
      <c r="Z15832" s="99"/>
      <c r="AA15832" s="99"/>
      <c r="AB15832" s="99"/>
      <c r="AC15832" s="99"/>
      <c r="AD15832" s="99"/>
      <c r="AE15832" s="99"/>
      <c r="AF15832" s="99"/>
      <c r="AG15832" s="99"/>
      <c r="AH15832" s="31"/>
      <c r="AI15832" s="31"/>
      <c r="AJ15832" s="31"/>
      <c r="AK15832" s="31"/>
      <c r="AL15832" s="31"/>
      <c r="AO15832" s="376"/>
    </row>
    <row r="15833" spans="1:41" x14ac:dyDescent="0.3">
      <c r="A15833" s="333" t="s">
        <v>18747</v>
      </c>
      <c r="B15833" s="333" t="s">
        <v>2301</v>
      </c>
      <c r="C15833" s="125" t="s">
        <v>18816</v>
      </c>
      <c r="D15833" s="32" t="s">
        <v>20309</v>
      </c>
      <c r="E15833" s="125" t="s">
        <v>8292</v>
      </c>
      <c r="F15833" s="125" t="s">
        <v>1189</v>
      </c>
      <c r="G15833" s="125" t="s">
        <v>1190</v>
      </c>
      <c r="AO15833" s="376"/>
    </row>
    <row r="15834" spans="1:41" x14ac:dyDescent="0.25">
      <c r="A15834" s="44" t="s">
        <v>7916</v>
      </c>
      <c r="B15834" s="44" t="s">
        <v>935</v>
      </c>
      <c r="C15834" s="45">
        <v>230805</v>
      </c>
      <c r="D15834" s="45" t="s">
        <v>11363</v>
      </c>
      <c r="E15834" s="45" t="s">
        <v>4151</v>
      </c>
      <c r="AO15834" s="376"/>
    </row>
    <row r="15835" spans="1:41" x14ac:dyDescent="0.25">
      <c r="A15835" s="44" t="s">
        <v>7916</v>
      </c>
      <c r="B15835" s="44" t="s">
        <v>8336</v>
      </c>
      <c r="C15835" s="45">
        <v>230905</v>
      </c>
      <c r="D15835" s="45" t="s">
        <v>11363</v>
      </c>
      <c r="E15835" s="45" t="s">
        <v>7871</v>
      </c>
      <c r="AO15835" s="376"/>
    </row>
    <row r="15836" spans="1:41" x14ac:dyDescent="0.25">
      <c r="A15836" s="44" t="s">
        <v>7916</v>
      </c>
      <c r="B15836" s="44" t="s">
        <v>9248</v>
      </c>
      <c r="C15836" s="45">
        <v>240101</v>
      </c>
      <c r="D15836" s="45" t="s">
        <v>11363</v>
      </c>
      <c r="E15836" s="45" t="s">
        <v>9249</v>
      </c>
      <c r="AO15836" s="376"/>
    </row>
    <row r="15837" spans="1:41" x14ac:dyDescent="0.25">
      <c r="A15837" s="44" t="s">
        <v>7916</v>
      </c>
      <c r="B15837" s="44" t="s">
        <v>5134</v>
      </c>
      <c r="C15837" s="45">
        <v>250802</v>
      </c>
      <c r="D15837" s="45" t="s">
        <v>11363</v>
      </c>
      <c r="E15837" s="45" t="s">
        <v>9880</v>
      </c>
      <c r="AO15837" s="376"/>
    </row>
    <row r="15838" spans="1:41" x14ac:dyDescent="0.25">
      <c r="A15838" s="44" t="s">
        <v>10155</v>
      </c>
      <c r="B15838" s="44" t="s">
        <v>5658</v>
      </c>
      <c r="C15838" s="45" t="s">
        <v>10156</v>
      </c>
      <c r="D15838" s="45" t="s">
        <v>1479</v>
      </c>
      <c r="E15838" s="46">
        <v>46869</v>
      </c>
      <c r="F15838" s="93"/>
      <c r="G15838" s="93"/>
      <c r="H15838" s="93"/>
      <c r="I15838" s="99"/>
      <c r="J15838" s="99"/>
      <c r="K15838" s="99"/>
      <c r="L15838" s="44"/>
      <c r="M15838" s="44"/>
      <c r="N15838" s="99"/>
      <c r="O15838" s="99"/>
      <c r="P15838" s="99"/>
      <c r="Q15838" s="99"/>
      <c r="R15838" s="99"/>
      <c r="S15838" s="99"/>
      <c r="T15838" s="99"/>
      <c r="U15838" s="99"/>
      <c r="V15838" s="99"/>
      <c r="W15838" s="99"/>
      <c r="X15838" s="99"/>
      <c r="Y15838" s="99"/>
      <c r="Z15838" s="99"/>
      <c r="AA15838" s="99"/>
      <c r="AB15838" s="99"/>
      <c r="AC15838" s="99"/>
      <c r="AD15838" s="99"/>
      <c r="AE15838" s="99"/>
      <c r="AF15838" s="99"/>
      <c r="AG15838" s="99"/>
      <c r="AH15838" s="31"/>
      <c r="AI15838" s="31"/>
      <c r="AJ15838" s="31"/>
      <c r="AK15838" s="31"/>
      <c r="AL15838" s="31"/>
      <c r="AO15838" s="376"/>
    </row>
    <row r="15839" spans="1:41" x14ac:dyDescent="0.3">
      <c r="A15839" s="333" t="s">
        <v>16231</v>
      </c>
      <c r="B15839" s="333" t="s">
        <v>11377</v>
      </c>
      <c r="C15839" s="125" t="s">
        <v>11214</v>
      </c>
      <c r="D15839" s="32" t="s">
        <v>20309</v>
      </c>
      <c r="E15839" s="125" t="s">
        <v>4966</v>
      </c>
      <c r="F15839" s="125" t="s">
        <v>1189</v>
      </c>
      <c r="G15839" s="125" t="s">
        <v>1190</v>
      </c>
      <c r="AO15839" s="376"/>
    </row>
    <row r="15840" spans="1:41" x14ac:dyDescent="0.25">
      <c r="A15840" s="44" t="s">
        <v>19437</v>
      </c>
      <c r="B15840" s="319" t="s">
        <v>19575</v>
      </c>
      <c r="C15840" s="318" t="s">
        <v>19821</v>
      </c>
      <c r="D15840" s="93" t="s">
        <v>19934</v>
      </c>
      <c r="E15840" s="320">
        <v>46630</v>
      </c>
      <c r="F15840" s="93"/>
      <c r="G15840" s="93"/>
      <c r="H15840" s="93"/>
      <c r="I15840" s="99"/>
      <c r="J15840" s="99"/>
      <c r="K15840" s="99"/>
      <c r="L15840" s="99"/>
      <c r="M15840" s="99"/>
      <c r="N15840" s="99"/>
      <c r="O15840" s="99"/>
      <c r="P15840" s="99"/>
      <c r="Q15840" s="99"/>
      <c r="R15840" s="99"/>
      <c r="S15840" s="99"/>
      <c r="T15840" s="99"/>
      <c r="U15840" s="99"/>
      <c r="V15840" s="99"/>
      <c r="W15840" s="99"/>
      <c r="X15840" s="99"/>
      <c r="Y15840" s="99"/>
      <c r="Z15840" s="99"/>
      <c r="AA15840" s="99"/>
      <c r="AB15840" s="99"/>
      <c r="AC15840" s="99"/>
      <c r="AD15840" s="99"/>
      <c r="AE15840" s="99"/>
      <c r="AF15840" s="99"/>
      <c r="AG15840" s="99"/>
      <c r="AH15840" s="31"/>
      <c r="AI15840" s="31"/>
      <c r="AJ15840" s="31"/>
      <c r="AK15840" s="31"/>
      <c r="AL15840" s="31"/>
      <c r="AO15840" s="376"/>
    </row>
    <row r="15841" spans="1:41" x14ac:dyDescent="0.25">
      <c r="A15841" s="44" t="s">
        <v>2438</v>
      </c>
      <c r="B15841" s="44" t="s">
        <v>2350</v>
      </c>
      <c r="C15841" s="45">
        <v>220105</v>
      </c>
      <c r="D15841" s="45" t="s">
        <v>11363</v>
      </c>
      <c r="E15841" s="45" t="s">
        <v>2593</v>
      </c>
      <c r="AO15841" s="376"/>
    </row>
    <row r="15842" spans="1:41" x14ac:dyDescent="0.25">
      <c r="A15842" s="44" t="s">
        <v>2438</v>
      </c>
      <c r="B15842" s="44" t="s">
        <v>199</v>
      </c>
      <c r="C15842" s="45">
        <v>241001</v>
      </c>
      <c r="D15842" s="45" t="s">
        <v>11363</v>
      </c>
      <c r="E15842" s="45" t="s">
        <v>5332</v>
      </c>
      <c r="AO15842" s="376"/>
    </row>
    <row r="15843" spans="1:41" x14ac:dyDescent="0.25">
      <c r="A15843" s="44" t="s">
        <v>9534</v>
      </c>
      <c r="B15843" s="92" t="s">
        <v>9602</v>
      </c>
      <c r="C15843" s="45" t="s">
        <v>9343</v>
      </c>
      <c r="D15843" s="93" t="s">
        <v>9601</v>
      </c>
      <c r="E15843" s="94">
        <v>46568</v>
      </c>
      <c r="F15843" s="93"/>
      <c r="G15843" s="93"/>
      <c r="H15843" s="93"/>
      <c r="I15843" s="99"/>
      <c r="J15843" s="99"/>
      <c r="K15843" s="99"/>
      <c r="L15843" s="44"/>
      <c r="M15843" s="44"/>
      <c r="N15843" s="99"/>
      <c r="O15843" s="99"/>
      <c r="P15843" s="99"/>
      <c r="Q15843" s="99"/>
      <c r="R15843" s="99"/>
      <c r="S15843" s="99"/>
      <c r="T15843" s="99"/>
      <c r="U15843" s="99"/>
      <c r="V15843" s="99"/>
      <c r="W15843" s="99"/>
      <c r="X15843" s="99"/>
      <c r="Y15843" s="99"/>
      <c r="Z15843" s="99"/>
      <c r="AA15843" s="99"/>
      <c r="AB15843" s="99"/>
      <c r="AC15843" s="99"/>
      <c r="AD15843" s="99"/>
      <c r="AE15843" s="99"/>
      <c r="AF15843" s="99"/>
      <c r="AG15843" s="99"/>
      <c r="AH15843" s="31"/>
      <c r="AI15843" s="31"/>
      <c r="AJ15843" s="31"/>
      <c r="AK15843" s="31"/>
      <c r="AL15843" s="31"/>
      <c r="AO15843" s="376"/>
    </row>
    <row r="15844" spans="1:41" x14ac:dyDescent="0.25">
      <c r="A15844" s="102" t="s">
        <v>9534</v>
      </c>
      <c r="B15844" s="92" t="s">
        <v>14160</v>
      </c>
      <c r="C15844" s="93" t="s">
        <v>14161</v>
      </c>
      <c r="D15844" s="93" t="s">
        <v>1201</v>
      </c>
      <c r="E15844" s="94">
        <v>46590</v>
      </c>
      <c r="F15844" s="93"/>
      <c r="G15844" s="93"/>
      <c r="H15844" s="93"/>
      <c r="I15844" s="99"/>
      <c r="J15844" s="99"/>
      <c r="K15844" s="99"/>
      <c r="L15844" s="99"/>
      <c r="M15844" s="99"/>
      <c r="N15844" s="99"/>
      <c r="O15844" s="99"/>
      <c r="P15844" s="99"/>
      <c r="Q15844" s="99"/>
      <c r="R15844" s="99"/>
      <c r="S15844" s="99"/>
      <c r="T15844" s="99"/>
      <c r="U15844" s="99"/>
      <c r="V15844" s="99"/>
      <c r="W15844" s="99"/>
      <c r="X15844" s="99"/>
      <c r="Y15844" s="99"/>
      <c r="Z15844" s="99"/>
      <c r="AA15844" s="99"/>
      <c r="AB15844" s="99"/>
      <c r="AC15844" s="99"/>
      <c r="AD15844" s="99"/>
      <c r="AE15844" s="99"/>
      <c r="AF15844" s="99"/>
      <c r="AG15844" s="99"/>
      <c r="AH15844" s="31"/>
      <c r="AI15844" s="31"/>
      <c r="AJ15844" s="31"/>
      <c r="AK15844" s="31"/>
      <c r="AL15844" s="31"/>
      <c r="AO15844" s="376"/>
    </row>
    <row r="15845" spans="1:41" x14ac:dyDescent="0.25">
      <c r="A15845" s="44" t="s">
        <v>4864</v>
      </c>
      <c r="B15845" s="44" t="s">
        <v>21365</v>
      </c>
      <c r="C15845" s="45" t="s">
        <v>8133</v>
      </c>
      <c r="D15845" s="45" t="s">
        <v>21447</v>
      </c>
      <c r="E15845" s="46">
        <v>46752</v>
      </c>
      <c r="AO15845" s="376"/>
    </row>
    <row r="15846" spans="1:41" x14ac:dyDescent="0.25">
      <c r="A15846" s="44" t="s">
        <v>11329</v>
      </c>
      <c r="B15846" s="92" t="s">
        <v>3682</v>
      </c>
      <c r="C15846" s="93" t="s">
        <v>19106</v>
      </c>
      <c r="D15846" s="93" t="s">
        <v>3681</v>
      </c>
      <c r="E15846" s="94">
        <v>48029</v>
      </c>
      <c r="F15846" s="93"/>
      <c r="G15846" s="93"/>
      <c r="H15846" s="93"/>
      <c r="I15846" s="99"/>
      <c r="J15846" s="99"/>
      <c r="K15846" s="99"/>
      <c r="L15846" s="99"/>
      <c r="M15846" s="99"/>
      <c r="N15846" s="99"/>
      <c r="O15846" s="99"/>
      <c r="P15846" s="99"/>
      <c r="Q15846" s="99"/>
      <c r="R15846" s="99"/>
      <c r="S15846" s="99"/>
      <c r="T15846" s="99"/>
      <c r="U15846" s="99"/>
      <c r="V15846" s="99"/>
      <c r="W15846" s="99"/>
      <c r="X15846" s="99"/>
      <c r="Y15846" s="99"/>
      <c r="Z15846" s="99"/>
      <c r="AA15846" s="99"/>
      <c r="AB15846" s="99"/>
      <c r="AC15846" s="99"/>
      <c r="AD15846" s="99"/>
      <c r="AE15846" s="99"/>
      <c r="AF15846" s="99"/>
      <c r="AG15846" s="99"/>
      <c r="AH15846" s="31"/>
      <c r="AI15846" s="31"/>
      <c r="AJ15846" s="31"/>
      <c r="AK15846" s="31"/>
      <c r="AL15846" s="31"/>
      <c r="AO15846" s="376"/>
    </row>
    <row r="15847" spans="1:41" x14ac:dyDescent="0.25">
      <c r="A15847" s="44" t="s">
        <v>11329</v>
      </c>
      <c r="B15847" s="44" t="s">
        <v>5134</v>
      </c>
      <c r="C15847" s="45">
        <v>240804</v>
      </c>
      <c r="D15847" s="45" t="s">
        <v>11363</v>
      </c>
      <c r="E15847" s="45" t="s">
        <v>11260</v>
      </c>
      <c r="AO15847" s="376"/>
    </row>
    <row r="15848" spans="1:41" x14ac:dyDescent="0.25">
      <c r="A15848" s="44" t="s">
        <v>11329</v>
      </c>
      <c r="B15848" s="44" t="s">
        <v>7765</v>
      </c>
      <c r="C15848" s="45">
        <v>260501</v>
      </c>
      <c r="D15848" s="45" t="s">
        <v>11363</v>
      </c>
      <c r="E15848" s="45" t="s">
        <v>10349</v>
      </c>
      <c r="AO15848" s="376"/>
    </row>
    <row r="15849" spans="1:41" x14ac:dyDescent="0.3">
      <c r="A15849" s="57" t="s">
        <v>17252</v>
      </c>
      <c r="B15849" s="57" t="s">
        <v>1290</v>
      </c>
      <c r="C15849" s="62" t="s">
        <v>17262</v>
      </c>
      <c r="D15849" s="62" t="s">
        <v>20886</v>
      </c>
      <c r="E15849" s="60">
        <v>46873</v>
      </c>
      <c r="F15849" s="32"/>
      <c r="G15849" s="32"/>
      <c r="H15849" s="32"/>
      <c r="I15849" s="31"/>
      <c r="J15849" s="31"/>
      <c r="K15849" s="31"/>
      <c r="L15849" s="31"/>
      <c r="M15849" s="31"/>
      <c r="N15849" s="31"/>
      <c r="O15849" s="31"/>
      <c r="P15849" s="31"/>
      <c r="Q15849" s="31"/>
      <c r="R15849" s="31"/>
      <c r="S15849" s="31"/>
      <c r="T15849" s="31"/>
      <c r="U15849" s="31"/>
      <c r="V15849" s="31"/>
      <c r="W15849" s="31"/>
      <c r="X15849" s="31"/>
      <c r="Y15849" s="31"/>
      <c r="Z15849" s="31"/>
      <c r="AA15849" s="31"/>
      <c r="AB15849" s="31"/>
      <c r="AC15849" s="31"/>
      <c r="AD15849" s="31"/>
      <c r="AE15849" s="31"/>
      <c r="AF15849" s="31"/>
      <c r="AG15849" s="31"/>
      <c r="AH15849" s="31"/>
      <c r="AI15849" s="31"/>
      <c r="AJ15849" s="31"/>
      <c r="AK15849" s="31"/>
      <c r="AL15849" s="31"/>
      <c r="AO15849" s="376"/>
    </row>
    <row r="15850" spans="1:41" x14ac:dyDescent="0.3">
      <c r="A15850" s="57" t="s">
        <v>3356</v>
      </c>
      <c r="B15850" s="57" t="s">
        <v>2173</v>
      </c>
      <c r="C15850" s="62">
        <v>24030</v>
      </c>
      <c r="D15850" s="62" t="s">
        <v>20886</v>
      </c>
      <c r="E15850" s="60">
        <v>47057</v>
      </c>
      <c r="F15850" s="32"/>
      <c r="G15850" s="32"/>
      <c r="H15850" s="32"/>
      <c r="I15850" s="31"/>
      <c r="J15850" s="31"/>
      <c r="K15850" s="31"/>
      <c r="L15850" s="31"/>
      <c r="M15850" s="31"/>
      <c r="N15850" s="31"/>
      <c r="O15850" s="31"/>
      <c r="P15850" s="31"/>
      <c r="Q15850" s="31"/>
      <c r="R15850" s="31"/>
      <c r="S15850" s="31"/>
      <c r="T15850" s="31"/>
      <c r="U15850" s="31"/>
      <c r="V15850" s="31"/>
      <c r="W15850" s="31"/>
      <c r="X15850" s="31"/>
      <c r="Y15850" s="31"/>
      <c r="Z15850" s="31"/>
      <c r="AA15850" s="31"/>
      <c r="AB15850" s="31"/>
      <c r="AC15850" s="31"/>
      <c r="AD15850" s="31"/>
      <c r="AE15850" s="31"/>
      <c r="AF15850" s="31"/>
      <c r="AG15850" s="31"/>
      <c r="AH15850" s="31"/>
      <c r="AI15850" s="31"/>
      <c r="AJ15850" s="31"/>
      <c r="AK15850" s="31"/>
      <c r="AL15850" s="31"/>
      <c r="AO15850" s="376"/>
    </row>
    <row r="15851" spans="1:41" x14ac:dyDescent="0.3">
      <c r="A15851" s="333" t="s">
        <v>3356</v>
      </c>
      <c r="B15851" s="333" t="s">
        <v>11377</v>
      </c>
      <c r="C15851" s="125" t="s">
        <v>11214</v>
      </c>
      <c r="D15851" s="32" t="s">
        <v>20309</v>
      </c>
      <c r="E15851" s="125" t="s">
        <v>4966</v>
      </c>
      <c r="F15851" s="125" t="s">
        <v>1189</v>
      </c>
      <c r="G15851" s="125" t="s">
        <v>1190</v>
      </c>
      <c r="AO15851" s="376"/>
    </row>
    <row r="15852" spans="1:41" x14ac:dyDescent="0.25">
      <c r="A15852" s="76" t="s">
        <v>3356</v>
      </c>
      <c r="B15852" s="44" t="s">
        <v>16074</v>
      </c>
      <c r="C15852" s="45">
        <v>8.26</v>
      </c>
      <c r="D15852" s="45" t="s">
        <v>12549</v>
      </c>
      <c r="E15852" s="46">
        <v>47787</v>
      </c>
      <c r="F15852" s="45"/>
      <c r="G15852" s="93"/>
      <c r="H15852" s="93"/>
      <c r="I15852" s="99"/>
      <c r="J15852" s="99"/>
      <c r="K15852" s="99"/>
      <c r="L15852" s="99"/>
      <c r="M15852" s="99"/>
      <c r="N15852" s="99"/>
      <c r="O15852" s="99"/>
      <c r="P15852" s="99"/>
      <c r="Q15852" s="99"/>
      <c r="R15852" s="99"/>
      <c r="S15852" s="99"/>
      <c r="T15852" s="99"/>
      <c r="U15852" s="99"/>
      <c r="V15852" s="99"/>
      <c r="W15852" s="99"/>
      <c r="X15852" s="99"/>
      <c r="Y15852" s="99"/>
      <c r="Z15852" s="99"/>
      <c r="AA15852" s="99"/>
      <c r="AB15852" s="99"/>
      <c r="AC15852" s="99"/>
      <c r="AD15852" s="99"/>
      <c r="AE15852" s="99"/>
      <c r="AF15852" s="99"/>
      <c r="AG15852" s="99"/>
      <c r="AH15852" s="31"/>
      <c r="AI15852" s="31"/>
      <c r="AJ15852" s="31"/>
      <c r="AK15852" s="31"/>
      <c r="AL15852" s="31"/>
      <c r="AO15852" s="376"/>
    </row>
    <row r="15853" spans="1:41" x14ac:dyDescent="0.25">
      <c r="A15853" s="102" t="s">
        <v>3356</v>
      </c>
      <c r="B15853" s="92" t="s">
        <v>13051</v>
      </c>
      <c r="C15853" s="93" t="s">
        <v>13052</v>
      </c>
      <c r="D15853" s="93" t="s">
        <v>1201</v>
      </c>
      <c r="E15853" s="94">
        <v>47223</v>
      </c>
      <c r="F15853" s="93"/>
      <c r="G15853" s="93"/>
      <c r="H15853" s="93"/>
      <c r="I15853" s="99"/>
      <c r="J15853" s="99"/>
      <c r="K15853" s="99"/>
      <c r="L15853" s="99"/>
      <c r="M15853" s="99"/>
      <c r="N15853" s="99"/>
      <c r="O15853" s="99"/>
      <c r="P15853" s="99"/>
      <c r="Q15853" s="99"/>
      <c r="R15853" s="99"/>
      <c r="S15853" s="99"/>
      <c r="T15853" s="99"/>
      <c r="U15853" s="99"/>
      <c r="V15853" s="99"/>
      <c r="W15853" s="99"/>
      <c r="X15853" s="99"/>
      <c r="Y15853" s="99"/>
      <c r="Z15853" s="99"/>
      <c r="AA15853" s="99"/>
      <c r="AB15853" s="99"/>
      <c r="AC15853" s="99"/>
      <c r="AD15853" s="99"/>
      <c r="AE15853" s="99"/>
      <c r="AF15853" s="99"/>
      <c r="AG15853" s="99"/>
      <c r="AH15853" s="31"/>
      <c r="AI15853" s="31"/>
      <c r="AJ15853" s="31"/>
      <c r="AK15853" s="31"/>
      <c r="AL15853" s="31"/>
      <c r="AO15853" s="376"/>
    </row>
    <row r="15854" spans="1:41" x14ac:dyDescent="0.3">
      <c r="A15854" s="57" t="s">
        <v>296</v>
      </c>
      <c r="B15854" s="57" t="s">
        <v>2173</v>
      </c>
      <c r="C15854" s="62">
        <v>24030</v>
      </c>
      <c r="D15854" s="62" t="s">
        <v>20886</v>
      </c>
      <c r="E15854" s="60">
        <v>47057</v>
      </c>
      <c r="F15854" s="32"/>
      <c r="G15854" s="32"/>
      <c r="H15854" s="32"/>
      <c r="I15854" s="31"/>
      <c r="J15854" s="31"/>
      <c r="K15854" s="31"/>
      <c r="L15854" s="31"/>
      <c r="M15854" s="31"/>
      <c r="N15854" s="31"/>
      <c r="O15854" s="31"/>
      <c r="P15854" s="31"/>
      <c r="Q15854" s="31"/>
      <c r="R15854" s="31"/>
      <c r="S15854" s="31"/>
      <c r="T15854" s="31"/>
      <c r="U15854" s="31"/>
      <c r="V15854" s="31"/>
      <c r="W15854" s="31"/>
      <c r="X15854" s="31"/>
      <c r="Y15854" s="31"/>
      <c r="Z15854" s="31"/>
      <c r="AA15854" s="31"/>
      <c r="AB15854" s="31"/>
      <c r="AC15854" s="31"/>
      <c r="AD15854" s="31"/>
      <c r="AE15854" s="31"/>
      <c r="AF15854" s="31"/>
      <c r="AG15854" s="31"/>
      <c r="AH15854" s="31"/>
      <c r="AI15854" s="31"/>
      <c r="AJ15854" s="31"/>
      <c r="AK15854" s="31"/>
      <c r="AL15854" s="31"/>
      <c r="AO15854" s="376"/>
    </row>
    <row r="15855" spans="1:41" x14ac:dyDescent="0.3">
      <c r="A15855" s="333" t="s">
        <v>296</v>
      </c>
      <c r="B15855" s="333" t="s">
        <v>11377</v>
      </c>
      <c r="C15855" s="125" t="s">
        <v>11214</v>
      </c>
      <c r="D15855" s="32" t="s">
        <v>20309</v>
      </c>
      <c r="E15855" s="125" t="s">
        <v>4966</v>
      </c>
      <c r="F15855" s="125" t="s">
        <v>1189</v>
      </c>
      <c r="G15855" s="125" t="s">
        <v>1190</v>
      </c>
      <c r="AO15855" s="376"/>
    </row>
    <row r="15856" spans="1:41" x14ac:dyDescent="0.3">
      <c r="A15856" s="333" t="s">
        <v>296</v>
      </c>
      <c r="B15856" s="333" t="s">
        <v>11371</v>
      </c>
      <c r="C15856" s="125" t="s">
        <v>11215</v>
      </c>
      <c r="D15856" s="32" t="s">
        <v>20309</v>
      </c>
      <c r="E15856" s="125" t="s">
        <v>4966</v>
      </c>
      <c r="F15856" s="125" t="s">
        <v>1189</v>
      </c>
      <c r="G15856" s="125" t="s">
        <v>1190</v>
      </c>
      <c r="AO15856" s="376"/>
    </row>
    <row r="15857" spans="1:41" x14ac:dyDescent="0.25">
      <c r="A15857" s="44" t="s">
        <v>296</v>
      </c>
      <c r="B15857" s="92" t="s">
        <v>3682</v>
      </c>
      <c r="C15857" s="93" t="s">
        <v>19106</v>
      </c>
      <c r="D15857" s="93" t="s">
        <v>3681</v>
      </c>
      <c r="E15857" s="94">
        <v>48029</v>
      </c>
      <c r="F15857" s="93"/>
      <c r="G15857" s="93"/>
      <c r="H15857" s="93"/>
      <c r="I15857" s="99"/>
      <c r="J15857" s="99"/>
      <c r="K15857" s="99"/>
      <c r="L15857" s="99"/>
      <c r="M15857" s="99"/>
      <c r="N15857" s="99"/>
      <c r="O15857" s="99"/>
      <c r="P15857" s="99"/>
      <c r="Q15857" s="99"/>
      <c r="R15857" s="99"/>
      <c r="S15857" s="99"/>
      <c r="T15857" s="99"/>
      <c r="U15857" s="99"/>
      <c r="V15857" s="99"/>
      <c r="W15857" s="99"/>
      <c r="X15857" s="99"/>
      <c r="Y15857" s="99"/>
      <c r="Z15857" s="99"/>
      <c r="AA15857" s="99"/>
      <c r="AB15857" s="99"/>
      <c r="AC15857" s="99"/>
      <c r="AD15857" s="99"/>
      <c r="AE15857" s="99"/>
      <c r="AF15857" s="99"/>
      <c r="AG15857" s="99"/>
      <c r="AH15857" s="31"/>
      <c r="AI15857" s="31"/>
      <c r="AJ15857" s="31"/>
      <c r="AK15857" s="31"/>
      <c r="AL15857" s="31"/>
      <c r="AO15857" s="376"/>
    </row>
    <row r="15858" spans="1:41" x14ac:dyDescent="0.25">
      <c r="A15858" s="135" t="s">
        <v>296</v>
      </c>
      <c r="B15858" s="131" t="s">
        <v>5783</v>
      </c>
      <c r="C15858" s="93" t="s">
        <v>5784</v>
      </c>
      <c r="D15858" s="93" t="s">
        <v>1201</v>
      </c>
      <c r="E15858" s="94">
        <v>46341</v>
      </c>
      <c r="F15858" s="93"/>
      <c r="G15858" s="93"/>
      <c r="H15858" s="93"/>
      <c r="I15858" s="99"/>
      <c r="J15858" s="99"/>
      <c r="K15858" s="99"/>
      <c r="L15858" s="44"/>
      <c r="M15858" s="44"/>
      <c r="N15858" s="99"/>
      <c r="O15858" s="99"/>
      <c r="P15858" s="99"/>
      <c r="Q15858" s="99"/>
      <c r="R15858" s="99"/>
      <c r="S15858" s="99"/>
      <c r="T15858" s="99"/>
      <c r="U15858" s="99"/>
      <c r="V15858" s="99"/>
      <c r="W15858" s="99"/>
      <c r="X15858" s="99"/>
      <c r="Y15858" s="99"/>
      <c r="Z15858" s="99"/>
      <c r="AA15858" s="99"/>
      <c r="AB15858" s="99"/>
      <c r="AC15858" s="99"/>
      <c r="AD15858" s="99"/>
      <c r="AE15858" s="99"/>
      <c r="AF15858" s="99"/>
      <c r="AG15858" s="99"/>
      <c r="AH15858" s="31"/>
      <c r="AI15858" s="31"/>
      <c r="AJ15858" s="31"/>
      <c r="AK15858" s="31"/>
      <c r="AL15858" s="31"/>
      <c r="AO15858" s="376"/>
    </row>
    <row r="15859" spans="1:41" x14ac:dyDescent="0.25">
      <c r="A15859" s="102" t="s">
        <v>296</v>
      </c>
      <c r="B15859" s="92" t="s">
        <v>11253</v>
      </c>
      <c r="C15859" s="93" t="s">
        <v>11254</v>
      </c>
      <c r="D15859" s="93" t="s">
        <v>1201</v>
      </c>
      <c r="E15859" s="94">
        <v>46682</v>
      </c>
      <c r="F15859" s="93"/>
      <c r="G15859" s="93"/>
      <c r="H15859" s="93"/>
      <c r="I15859" s="99"/>
      <c r="J15859" s="99"/>
      <c r="K15859" s="99"/>
      <c r="L15859" s="44"/>
      <c r="M15859" s="44"/>
      <c r="N15859" s="99"/>
      <c r="O15859" s="99"/>
      <c r="P15859" s="99"/>
      <c r="Q15859" s="99"/>
      <c r="R15859" s="99"/>
      <c r="S15859" s="99"/>
      <c r="T15859" s="99"/>
      <c r="U15859" s="99"/>
      <c r="V15859" s="99"/>
      <c r="W15859" s="99"/>
      <c r="X15859" s="99"/>
      <c r="Y15859" s="99"/>
      <c r="Z15859" s="99"/>
      <c r="AA15859" s="99"/>
      <c r="AB15859" s="99"/>
      <c r="AC15859" s="99"/>
      <c r="AD15859" s="99"/>
      <c r="AE15859" s="99"/>
      <c r="AF15859" s="99"/>
      <c r="AG15859" s="99"/>
      <c r="AH15859" s="31"/>
      <c r="AI15859" s="31"/>
      <c r="AJ15859" s="31"/>
      <c r="AK15859" s="31"/>
      <c r="AL15859" s="31"/>
      <c r="AO15859" s="376"/>
    </row>
    <row r="15860" spans="1:41" x14ac:dyDescent="0.25">
      <c r="A15860" s="91" t="s">
        <v>296</v>
      </c>
      <c r="B15860" s="92" t="s">
        <v>19284</v>
      </c>
      <c r="C15860" s="93" t="s">
        <v>19285</v>
      </c>
      <c r="D15860" s="93" t="s">
        <v>1201</v>
      </c>
      <c r="E15860" s="94">
        <v>46582</v>
      </c>
      <c r="F15860" s="93"/>
      <c r="G15860" s="93"/>
      <c r="H15860" s="93"/>
      <c r="I15860" s="99"/>
      <c r="J15860" s="99"/>
      <c r="K15860" s="99"/>
      <c r="L15860" s="99"/>
      <c r="M15860" s="99"/>
      <c r="N15860" s="99"/>
      <c r="O15860" s="99"/>
      <c r="P15860" s="99"/>
      <c r="Q15860" s="99"/>
      <c r="R15860" s="99"/>
      <c r="S15860" s="99"/>
      <c r="T15860" s="99"/>
      <c r="U15860" s="99"/>
      <c r="V15860" s="99"/>
      <c r="W15860" s="99"/>
      <c r="X15860" s="99"/>
      <c r="Y15860" s="99"/>
      <c r="Z15860" s="99"/>
      <c r="AA15860" s="99"/>
      <c r="AB15860" s="99"/>
      <c r="AC15860" s="99"/>
      <c r="AD15860" s="99"/>
      <c r="AE15860" s="99"/>
      <c r="AF15860" s="99"/>
      <c r="AG15860" s="99"/>
      <c r="AH15860" s="31"/>
      <c r="AI15860" s="31"/>
      <c r="AJ15860" s="31"/>
      <c r="AK15860" s="31"/>
      <c r="AL15860" s="31"/>
      <c r="AO15860" s="376"/>
    </row>
    <row r="15861" spans="1:41" x14ac:dyDescent="0.25">
      <c r="A15861" s="44" t="s">
        <v>296</v>
      </c>
      <c r="B15861" s="44" t="s">
        <v>192</v>
      </c>
      <c r="C15861" s="45" t="s">
        <v>7348</v>
      </c>
      <c r="D15861" s="93" t="s">
        <v>17443</v>
      </c>
      <c r="E15861" s="45" t="s">
        <v>5131</v>
      </c>
      <c r="F15861" s="93"/>
      <c r="G15861" s="93"/>
      <c r="H15861" s="93"/>
      <c r="I15861" s="99"/>
      <c r="J15861" s="99"/>
      <c r="K15861" s="99"/>
      <c r="L15861" s="99"/>
      <c r="M15861" s="99"/>
      <c r="N15861" s="99"/>
      <c r="O15861" s="99"/>
      <c r="P15861" s="99"/>
      <c r="Q15861" s="99"/>
      <c r="R15861" s="99"/>
      <c r="S15861" s="99"/>
      <c r="T15861" s="99"/>
      <c r="U15861" s="99"/>
      <c r="V15861" s="99"/>
      <c r="W15861" s="99"/>
      <c r="X15861" s="99"/>
      <c r="Y15861" s="99"/>
      <c r="Z15861" s="99"/>
      <c r="AA15861" s="99"/>
      <c r="AB15861" s="99"/>
      <c r="AC15861" s="99"/>
      <c r="AD15861" s="99"/>
      <c r="AE15861" s="99"/>
      <c r="AF15861" s="99"/>
      <c r="AG15861" s="99"/>
      <c r="AH15861" s="31"/>
      <c r="AI15861" s="31"/>
      <c r="AJ15861" s="31"/>
      <c r="AK15861" s="31"/>
      <c r="AL15861" s="31"/>
      <c r="AO15861" s="376"/>
    </row>
    <row r="15862" spans="1:41" x14ac:dyDescent="0.25">
      <c r="A15862" s="44" t="s">
        <v>296</v>
      </c>
      <c r="B15862" s="44" t="s">
        <v>192</v>
      </c>
      <c r="C15862" s="45" t="s">
        <v>7348</v>
      </c>
      <c r="D15862" s="45" t="s">
        <v>9895</v>
      </c>
      <c r="E15862" s="46">
        <v>46873</v>
      </c>
      <c r="F15862" s="93"/>
      <c r="G15862" s="93"/>
      <c r="H15862" s="93"/>
      <c r="I15862" s="99"/>
      <c r="J15862" s="99"/>
      <c r="K15862" s="99"/>
      <c r="L15862" s="44"/>
      <c r="M15862" s="44"/>
      <c r="N15862" s="99"/>
      <c r="O15862" s="99"/>
      <c r="P15862" s="99"/>
      <c r="Q15862" s="99"/>
      <c r="R15862" s="99"/>
      <c r="S15862" s="99"/>
      <c r="T15862" s="99"/>
      <c r="U15862" s="99"/>
      <c r="V15862" s="99"/>
      <c r="W15862" s="99"/>
      <c r="X15862" s="99"/>
      <c r="Y15862" s="99"/>
      <c r="Z15862" s="99"/>
      <c r="AA15862" s="99"/>
      <c r="AB15862" s="99"/>
      <c r="AC15862" s="99"/>
      <c r="AD15862" s="99"/>
      <c r="AE15862" s="99"/>
      <c r="AF15862" s="99"/>
      <c r="AG15862" s="99"/>
      <c r="AH15862" s="31"/>
      <c r="AI15862" s="31"/>
      <c r="AJ15862" s="31"/>
      <c r="AK15862" s="31"/>
      <c r="AL15862" s="31"/>
      <c r="AO15862" s="376"/>
    </row>
    <row r="15863" spans="1:41" x14ac:dyDescent="0.3">
      <c r="A15863" s="57" t="s">
        <v>4299</v>
      </c>
      <c r="B15863" s="57" t="s">
        <v>1297</v>
      </c>
      <c r="C15863" s="62">
        <v>2502</v>
      </c>
      <c r="D15863" s="62" t="s">
        <v>20886</v>
      </c>
      <c r="E15863" s="60">
        <v>46326</v>
      </c>
      <c r="F15863" s="32"/>
      <c r="G15863" s="32"/>
      <c r="H15863" s="32"/>
      <c r="I15863" s="31"/>
      <c r="J15863" s="31"/>
      <c r="K15863" s="31"/>
      <c r="L15863" s="31"/>
      <c r="M15863" s="31"/>
      <c r="N15863" s="31"/>
      <c r="O15863" s="31"/>
      <c r="P15863" s="31"/>
      <c r="Q15863" s="31"/>
      <c r="R15863" s="31"/>
      <c r="S15863" s="31"/>
      <c r="T15863" s="31"/>
      <c r="U15863" s="31"/>
      <c r="V15863" s="31"/>
      <c r="W15863" s="31"/>
      <c r="X15863" s="31"/>
      <c r="Y15863" s="31"/>
      <c r="Z15863" s="31"/>
      <c r="AA15863" s="31"/>
      <c r="AB15863" s="31"/>
      <c r="AC15863" s="31"/>
      <c r="AD15863" s="31"/>
      <c r="AE15863" s="31"/>
      <c r="AF15863" s="31"/>
      <c r="AG15863" s="31"/>
      <c r="AH15863" s="31"/>
      <c r="AI15863" s="31"/>
      <c r="AJ15863" s="31"/>
      <c r="AK15863" s="31"/>
      <c r="AL15863" s="31"/>
      <c r="AO15863" s="376"/>
    </row>
    <row r="15864" spans="1:41" x14ac:dyDescent="0.25">
      <c r="A15864" s="44" t="s">
        <v>4299</v>
      </c>
      <c r="B15864" s="44" t="s">
        <v>923</v>
      </c>
      <c r="C15864" s="45">
        <v>220303</v>
      </c>
      <c r="D15864" s="45" t="s">
        <v>11363</v>
      </c>
      <c r="E15864" s="45" t="s">
        <v>2593</v>
      </c>
      <c r="AO15864" s="376"/>
    </row>
    <row r="15865" spans="1:41" x14ac:dyDescent="0.25">
      <c r="A15865" s="44" t="s">
        <v>4299</v>
      </c>
      <c r="B15865" s="44" t="s">
        <v>10347</v>
      </c>
      <c r="C15865" s="45">
        <v>240402</v>
      </c>
      <c r="D15865" s="45" t="s">
        <v>11363</v>
      </c>
      <c r="E15865" s="45" t="s">
        <v>5037</v>
      </c>
      <c r="AO15865" s="376"/>
    </row>
    <row r="15866" spans="1:41" x14ac:dyDescent="0.25">
      <c r="A15866" s="44" t="s">
        <v>4299</v>
      </c>
      <c r="B15866" s="44" t="s">
        <v>5134</v>
      </c>
      <c r="C15866" s="45">
        <v>240804</v>
      </c>
      <c r="D15866" s="45" t="s">
        <v>11363</v>
      </c>
      <c r="E15866" s="45" t="s">
        <v>11260</v>
      </c>
      <c r="AO15866" s="376"/>
    </row>
    <row r="15867" spans="1:41" x14ac:dyDescent="0.25">
      <c r="A15867" s="44" t="s">
        <v>4025</v>
      </c>
      <c r="B15867" s="44" t="s">
        <v>12118</v>
      </c>
      <c r="C15867" s="45">
        <v>13.23</v>
      </c>
      <c r="D15867" s="45" t="s">
        <v>12549</v>
      </c>
      <c r="E15867" s="46">
        <v>46934</v>
      </c>
      <c r="F15867" s="45"/>
      <c r="G15867" s="93"/>
      <c r="H15867" s="93"/>
      <c r="I15867" s="99"/>
      <c r="J15867" s="99"/>
      <c r="K15867" s="99"/>
      <c r="L15867" s="99"/>
      <c r="M15867" s="99"/>
      <c r="N15867" s="99"/>
      <c r="O15867" s="99"/>
      <c r="P15867" s="99"/>
      <c r="Q15867" s="99"/>
      <c r="R15867" s="99"/>
      <c r="S15867" s="99"/>
      <c r="T15867" s="99"/>
      <c r="U15867" s="99"/>
      <c r="V15867" s="99"/>
      <c r="W15867" s="99"/>
      <c r="X15867" s="99"/>
      <c r="Y15867" s="99"/>
      <c r="Z15867" s="99"/>
      <c r="AA15867" s="99"/>
      <c r="AB15867" s="99"/>
      <c r="AC15867" s="99"/>
      <c r="AD15867" s="99"/>
      <c r="AE15867" s="99"/>
      <c r="AF15867" s="99"/>
      <c r="AG15867" s="99"/>
      <c r="AH15867" s="31"/>
      <c r="AI15867" s="31"/>
      <c r="AJ15867" s="31"/>
      <c r="AK15867" s="31"/>
      <c r="AL15867" s="31"/>
      <c r="AO15867" s="376"/>
    </row>
    <row r="15868" spans="1:41" x14ac:dyDescent="0.25">
      <c r="A15868" s="44" t="s">
        <v>4025</v>
      </c>
      <c r="B15868" s="44" t="s">
        <v>12119</v>
      </c>
      <c r="C15868" s="45">
        <v>15.24</v>
      </c>
      <c r="D15868" s="45" t="s">
        <v>12549</v>
      </c>
      <c r="E15868" s="46">
        <v>47299</v>
      </c>
      <c r="F15868" s="45"/>
      <c r="G15868" s="93"/>
      <c r="H15868" s="93"/>
      <c r="I15868" s="99"/>
      <c r="J15868" s="99"/>
      <c r="K15868" s="99"/>
      <c r="L15868" s="99"/>
      <c r="M15868" s="99"/>
      <c r="N15868" s="99"/>
      <c r="O15868" s="99"/>
      <c r="P15868" s="99"/>
      <c r="Q15868" s="99"/>
      <c r="R15868" s="99"/>
      <c r="S15868" s="99"/>
      <c r="T15868" s="99"/>
      <c r="U15868" s="99"/>
      <c r="V15868" s="99"/>
      <c r="W15868" s="99"/>
      <c r="X15868" s="99"/>
      <c r="Y15868" s="99"/>
      <c r="Z15868" s="99"/>
      <c r="AA15868" s="99"/>
      <c r="AB15868" s="99"/>
      <c r="AC15868" s="99"/>
      <c r="AD15868" s="99"/>
      <c r="AE15868" s="99"/>
      <c r="AF15868" s="99"/>
      <c r="AG15868" s="99"/>
      <c r="AH15868" s="31"/>
      <c r="AI15868" s="31"/>
      <c r="AJ15868" s="31"/>
      <c r="AK15868" s="31"/>
      <c r="AL15868" s="31"/>
      <c r="AO15868" s="376"/>
    </row>
    <row r="15869" spans="1:41" x14ac:dyDescent="0.25">
      <c r="A15869" s="44" t="s">
        <v>4025</v>
      </c>
      <c r="B15869" s="44" t="s">
        <v>12129</v>
      </c>
      <c r="C15869" s="45">
        <v>20.239999999999998</v>
      </c>
      <c r="D15869" s="45" t="s">
        <v>12549</v>
      </c>
      <c r="E15869" s="46">
        <v>47299</v>
      </c>
      <c r="F15869" s="45"/>
      <c r="G15869" s="93"/>
      <c r="H15869" s="93"/>
      <c r="I15869" s="99"/>
      <c r="J15869" s="99"/>
      <c r="K15869" s="99"/>
      <c r="L15869" s="99"/>
      <c r="M15869" s="99"/>
      <c r="N15869" s="99"/>
      <c r="O15869" s="99"/>
      <c r="P15869" s="99"/>
      <c r="Q15869" s="99"/>
      <c r="R15869" s="99"/>
      <c r="S15869" s="99"/>
      <c r="T15869" s="99"/>
      <c r="U15869" s="99"/>
      <c r="V15869" s="99"/>
      <c r="W15869" s="99"/>
      <c r="X15869" s="99"/>
      <c r="Y15869" s="99"/>
      <c r="Z15869" s="99"/>
      <c r="AA15869" s="99"/>
      <c r="AB15869" s="99"/>
      <c r="AC15869" s="99"/>
      <c r="AD15869" s="99"/>
      <c r="AE15869" s="99"/>
      <c r="AF15869" s="99"/>
      <c r="AG15869" s="99"/>
      <c r="AH15869" s="31"/>
      <c r="AI15869" s="31"/>
      <c r="AJ15869" s="31"/>
      <c r="AK15869" s="31"/>
      <c r="AL15869" s="31"/>
      <c r="AO15869" s="376"/>
    </row>
    <row r="15870" spans="1:41" x14ac:dyDescent="0.25">
      <c r="A15870" s="44" t="s">
        <v>4025</v>
      </c>
      <c r="B15870" s="44" t="s">
        <v>21365</v>
      </c>
      <c r="C15870" s="45" t="s">
        <v>8133</v>
      </c>
      <c r="D15870" s="45" t="s">
        <v>21447</v>
      </c>
      <c r="E15870" s="46">
        <v>46752</v>
      </c>
      <c r="AO15870" s="376"/>
    </row>
    <row r="15871" spans="1:41" x14ac:dyDescent="0.25">
      <c r="A15871" s="44" t="s">
        <v>4025</v>
      </c>
      <c r="B15871" s="44" t="s">
        <v>21377</v>
      </c>
      <c r="C15871" s="45" t="s">
        <v>18887</v>
      </c>
      <c r="D15871" s="45" t="s">
        <v>21447</v>
      </c>
      <c r="E15871" s="46">
        <v>46507</v>
      </c>
      <c r="AO15871" s="376"/>
    </row>
    <row r="15872" spans="1:41" x14ac:dyDescent="0.25">
      <c r="A15872" s="91" t="s">
        <v>19249</v>
      </c>
      <c r="B15872" s="92" t="s">
        <v>19284</v>
      </c>
      <c r="C15872" s="93" t="s">
        <v>19285</v>
      </c>
      <c r="D15872" s="93" t="s">
        <v>1201</v>
      </c>
      <c r="E15872" s="94">
        <v>46582</v>
      </c>
      <c r="F15872" s="93"/>
      <c r="G15872" s="93"/>
      <c r="H15872" s="93"/>
      <c r="I15872" s="99"/>
      <c r="J15872" s="99"/>
      <c r="K15872" s="99"/>
      <c r="L15872" s="99"/>
      <c r="M15872" s="99"/>
      <c r="N15872" s="99"/>
      <c r="O15872" s="99"/>
      <c r="P15872" s="99"/>
      <c r="Q15872" s="99"/>
      <c r="R15872" s="99"/>
      <c r="S15872" s="99"/>
      <c r="T15872" s="99"/>
      <c r="U15872" s="99"/>
      <c r="V15872" s="99"/>
      <c r="W15872" s="99"/>
      <c r="X15872" s="99"/>
      <c r="Y15872" s="99"/>
      <c r="Z15872" s="99"/>
      <c r="AA15872" s="99"/>
      <c r="AB15872" s="99"/>
      <c r="AC15872" s="99"/>
      <c r="AD15872" s="99"/>
      <c r="AE15872" s="99"/>
      <c r="AF15872" s="99"/>
      <c r="AG15872" s="99"/>
      <c r="AH15872" s="31"/>
      <c r="AI15872" s="31"/>
      <c r="AJ15872" s="31"/>
      <c r="AK15872" s="31"/>
      <c r="AL15872" s="31"/>
      <c r="AO15872" s="376"/>
    </row>
    <row r="15873" spans="1:41" x14ac:dyDescent="0.3">
      <c r="A15873" s="57" t="s">
        <v>7917</v>
      </c>
      <c r="B15873" s="57" t="s">
        <v>2173</v>
      </c>
      <c r="C15873" s="62">
        <v>24030</v>
      </c>
      <c r="D15873" s="62" t="s">
        <v>20886</v>
      </c>
      <c r="E15873" s="60">
        <v>47057</v>
      </c>
      <c r="F15873" s="32"/>
      <c r="G15873" s="32"/>
      <c r="H15873" s="32"/>
      <c r="I15873" s="31"/>
      <c r="J15873" s="31"/>
      <c r="K15873" s="31"/>
      <c r="L15873" s="31"/>
      <c r="M15873" s="31"/>
      <c r="N15873" s="31"/>
      <c r="O15873" s="31"/>
      <c r="P15873" s="31"/>
      <c r="Q15873" s="31"/>
      <c r="R15873" s="31"/>
      <c r="S15873" s="31"/>
      <c r="T15873" s="31"/>
      <c r="U15873" s="31"/>
      <c r="V15873" s="31"/>
      <c r="W15873" s="31"/>
      <c r="X15873" s="31"/>
      <c r="Y15873" s="31"/>
      <c r="Z15873" s="31"/>
      <c r="AA15873" s="31"/>
      <c r="AB15873" s="31"/>
      <c r="AC15873" s="31"/>
      <c r="AD15873" s="31"/>
      <c r="AE15873" s="31"/>
      <c r="AF15873" s="31"/>
      <c r="AG15873" s="31"/>
      <c r="AH15873" s="31"/>
      <c r="AI15873" s="31"/>
      <c r="AJ15873" s="31"/>
      <c r="AK15873" s="31"/>
      <c r="AL15873" s="31"/>
      <c r="AO15873" s="376"/>
    </row>
    <row r="15874" spans="1:41" x14ac:dyDescent="0.25">
      <c r="A15874" s="44" t="s">
        <v>7917</v>
      </c>
      <c r="B15874" s="44" t="s">
        <v>5134</v>
      </c>
      <c r="C15874" s="45">
        <v>230807</v>
      </c>
      <c r="D15874" s="45" t="s">
        <v>11363</v>
      </c>
      <c r="E15874" s="45" t="s">
        <v>8282</v>
      </c>
      <c r="AO15874" s="376"/>
    </row>
    <row r="15875" spans="1:41" x14ac:dyDescent="0.25">
      <c r="A15875" s="44" t="s">
        <v>5466</v>
      </c>
      <c r="B15875" s="44" t="s">
        <v>12111</v>
      </c>
      <c r="C15875" s="45">
        <v>13.25</v>
      </c>
      <c r="D15875" s="45" t="s">
        <v>12549</v>
      </c>
      <c r="E15875" s="46">
        <v>47664</v>
      </c>
      <c r="F15875" s="45"/>
      <c r="G15875" s="93"/>
      <c r="H15875" s="93"/>
      <c r="I15875" s="99"/>
      <c r="J15875" s="99"/>
      <c r="K15875" s="99"/>
      <c r="L15875" s="99"/>
      <c r="M15875" s="99"/>
      <c r="N15875" s="99"/>
      <c r="O15875" s="99"/>
      <c r="P15875" s="99"/>
      <c r="Q15875" s="99"/>
      <c r="R15875" s="99"/>
      <c r="S15875" s="99"/>
      <c r="T15875" s="99"/>
      <c r="U15875" s="99"/>
      <c r="V15875" s="99"/>
      <c r="W15875" s="99"/>
      <c r="X15875" s="99"/>
      <c r="Y15875" s="99"/>
      <c r="Z15875" s="99"/>
      <c r="AA15875" s="99"/>
      <c r="AB15875" s="99"/>
      <c r="AC15875" s="99"/>
      <c r="AD15875" s="99"/>
      <c r="AE15875" s="99"/>
      <c r="AF15875" s="99"/>
      <c r="AG15875" s="99"/>
      <c r="AH15875" s="31"/>
      <c r="AI15875" s="31"/>
      <c r="AJ15875" s="31"/>
      <c r="AK15875" s="31"/>
      <c r="AL15875" s="31"/>
      <c r="AO15875" s="376"/>
    </row>
    <row r="15876" spans="1:41" x14ac:dyDescent="0.25">
      <c r="A15876" s="44" t="s">
        <v>5466</v>
      </c>
      <c r="B15876" s="44" t="s">
        <v>21365</v>
      </c>
      <c r="C15876" s="45" t="s">
        <v>8133</v>
      </c>
      <c r="D15876" s="45" t="s">
        <v>21447</v>
      </c>
      <c r="E15876" s="46">
        <v>46752</v>
      </c>
      <c r="AO15876" s="376"/>
    </row>
    <row r="15877" spans="1:41" x14ac:dyDescent="0.25">
      <c r="A15877" s="44" t="s">
        <v>21892</v>
      </c>
      <c r="B15877" s="44" t="s">
        <v>3475</v>
      </c>
      <c r="C15877" s="45">
        <v>260301</v>
      </c>
      <c r="D15877" s="45" t="s">
        <v>11363</v>
      </c>
      <c r="E15877" s="45" t="s">
        <v>17625</v>
      </c>
      <c r="AO15877" s="376"/>
    </row>
    <row r="15878" spans="1:41" x14ac:dyDescent="0.3">
      <c r="A15878" s="333" t="s">
        <v>18748</v>
      </c>
      <c r="B15878" s="333" t="s">
        <v>1598</v>
      </c>
      <c r="C15878" s="125" t="s">
        <v>13387</v>
      </c>
      <c r="D15878" s="32" t="s">
        <v>20309</v>
      </c>
      <c r="E15878" s="125" t="s">
        <v>11886</v>
      </c>
      <c r="F15878" s="125" t="s">
        <v>1189</v>
      </c>
      <c r="G15878" s="125" t="s">
        <v>1190</v>
      </c>
      <c r="AO15878" s="376"/>
    </row>
    <row r="15879" spans="1:41" x14ac:dyDescent="0.25">
      <c r="A15879" s="44" t="s">
        <v>21891</v>
      </c>
      <c r="B15879" s="44" t="s">
        <v>21449</v>
      </c>
      <c r="C15879" s="45">
        <v>260504</v>
      </c>
      <c r="D15879" s="45" t="s">
        <v>11363</v>
      </c>
      <c r="E15879" s="45" t="s">
        <v>21450</v>
      </c>
      <c r="AO15879" s="376"/>
    </row>
    <row r="15880" spans="1:41" x14ac:dyDescent="0.25">
      <c r="A15880" s="44" t="s">
        <v>16593</v>
      </c>
      <c r="B15880" s="44" t="s">
        <v>21434</v>
      </c>
      <c r="C15880" s="45" t="s">
        <v>16562</v>
      </c>
      <c r="D15880" s="45" t="s">
        <v>21447</v>
      </c>
      <c r="E15880" s="46">
        <v>46418</v>
      </c>
      <c r="AO15880" s="376"/>
    </row>
    <row r="15881" spans="1:41" x14ac:dyDescent="0.25">
      <c r="A15881" s="44" t="s">
        <v>3549</v>
      </c>
      <c r="B15881" s="44" t="s">
        <v>5321</v>
      </c>
      <c r="C15881" s="45">
        <v>26010401</v>
      </c>
      <c r="D15881" s="45" t="s">
        <v>11363</v>
      </c>
      <c r="E15881" s="45" t="s">
        <v>17459</v>
      </c>
      <c r="AO15881" s="376"/>
    </row>
    <row r="15882" spans="1:41" x14ac:dyDescent="0.25">
      <c r="A15882" s="44" t="s">
        <v>3549</v>
      </c>
      <c r="B15882" s="44" t="s">
        <v>3176</v>
      </c>
      <c r="C15882" s="45">
        <v>26010402</v>
      </c>
      <c r="D15882" s="45" t="s">
        <v>11363</v>
      </c>
      <c r="E15882" s="45" t="s">
        <v>17459</v>
      </c>
      <c r="AO15882" s="376"/>
    </row>
    <row r="15883" spans="1:41" x14ac:dyDescent="0.25">
      <c r="A15883" s="44" t="s">
        <v>21893</v>
      </c>
      <c r="B15883" s="44" t="s">
        <v>21449</v>
      </c>
      <c r="C15883" s="45">
        <v>260504</v>
      </c>
      <c r="D15883" s="45" t="s">
        <v>11363</v>
      </c>
      <c r="E15883" s="45" t="s">
        <v>21450</v>
      </c>
      <c r="AO15883" s="376"/>
    </row>
    <row r="15884" spans="1:41" x14ac:dyDescent="0.25">
      <c r="A15884" s="44" t="s">
        <v>6556</v>
      </c>
      <c r="B15884" s="44" t="s">
        <v>17463</v>
      </c>
      <c r="C15884" s="45">
        <v>260202</v>
      </c>
      <c r="D15884" s="45" t="s">
        <v>11363</v>
      </c>
      <c r="E15884" s="45" t="s">
        <v>9238</v>
      </c>
      <c r="AO15884" s="376"/>
    </row>
    <row r="15885" spans="1:41" x14ac:dyDescent="0.25">
      <c r="A15885" s="44" t="s">
        <v>15948</v>
      </c>
      <c r="B15885" s="44" t="s">
        <v>2350</v>
      </c>
      <c r="C15885" s="45">
        <v>250106</v>
      </c>
      <c r="D15885" s="45" t="s">
        <v>11363</v>
      </c>
      <c r="E15885" s="45" t="s">
        <v>11887</v>
      </c>
      <c r="AO15885" s="376"/>
    </row>
    <row r="15886" spans="1:41" x14ac:dyDescent="0.25">
      <c r="A15886" s="44" t="s">
        <v>2439</v>
      </c>
      <c r="B15886" s="44" t="s">
        <v>4248</v>
      </c>
      <c r="C15886" s="45">
        <v>240903</v>
      </c>
      <c r="D15886" s="45" t="s">
        <v>11363</v>
      </c>
      <c r="E15886" s="45" t="s">
        <v>4826</v>
      </c>
      <c r="AO15886" s="376"/>
    </row>
    <row r="15887" spans="1:41" x14ac:dyDescent="0.3">
      <c r="A15887" s="333" t="s">
        <v>1098</v>
      </c>
      <c r="B15887" s="333" t="s">
        <v>1175</v>
      </c>
      <c r="C15887" s="125" t="s">
        <v>8028</v>
      </c>
      <c r="D15887" s="32" t="s">
        <v>20309</v>
      </c>
      <c r="E15887" s="125" t="s">
        <v>7871</v>
      </c>
      <c r="F15887" s="125" t="s">
        <v>1189</v>
      </c>
      <c r="G15887" s="125" t="s">
        <v>1190</v>
      </c>
      <c r="AO15887" s="376"/>
    </row>
    <row r="15888" spans="1:41" x14ac:dyDescent="0.25">
      <c r="A15888" s="44" t="s">
        <v>15949</v>
      </c>
      <c r="B15888" s="44" t="s">
        <v>925</v>
      </c>
      <c r="C15888" s="45">
        <v>250601</v>
      </c>
      <c r="D15888" s="45" t="s">
        <v>11363</v>
      </c>
      <c r="E15888" s="45" t="s">
        <v>15609</v>
      </c>
      <c r="AO15888" s="376"/>
    </row>
    <row r="15889" spans="1:41" x14ac:dyDescent="0.25">
      <c r="A15889" s="44" t="s">
        <v>15949</v>
      </c>
      <c r="B15889" s="44" t="s">
        <v>936</v>
      </c>
      <c r="C15889" s="45">
        <v>260703</v>
      </c>
      <c r="D15889" s="45" t="s">
        <v>11363</v>
      </c>
      <c r="E15889" s="45" t="s">
        <v>11150</v>
      </c>
      <c r="AO15889" s="376"/>
    </row>
    <row r="15890" spans="1:41" x14ac:dyDescent="0.25">
      <c r="A15890" s="44" t="s">
        <v>18302</v>
      </c>
      <c r="B15890" s="44" t="s">
        <v>3176</v>
      </c>
      <c r="C15890" s="45">
        <v>26010402</v>
      </c>
      <c r="D15890" s="45" t="s">
        <v>11363</v>
      </c>
      <c r="E15890" s="45" t="s">
        <v>17459</v>
      </c>
      <c r="AO15890" s="376"/>
    </row>
    <row r="15891" spans="1:41" x14ac:dyDescent="0.25">
      <c r="A15891" s="44" t="s">
        <v>21894</v>
      </c>
      <c r="B15891" s="44" t="s">
        <v>936</v>
      </c>
      <c r="C15891" s="45">
        <v>260703</v>
      </c>
      <c r="D15891" s="45" t="s">
        <v>11363</v>
      </c>
      <c r="E15891" s="45" t="s">
        <v>11150</v>
      </c>
      <c r="AO15891" s="376"/>
    </row>
    <row r="15892" spans="1:41" x14ac:dyDescent="0.25">
      <c r="A15892" s="44" t="s">
        <v>12436</v>
      </c>
      <c r="B15892" s="44" t="s">
        <v>12102</v>
      </c>
      <c r="C15892" s="45">
        <v>21.24</v>
      </c>
      <c r="D15892" s="45" t="s">
        <v>12549</v>
      </c>
      <c r="E15892" s="46">
        <v>47299</v>
      </c>
      <c r="F15892" s="45" t="s">
        <v>1335</v>
      </c>
      <c r="G15892" s="93"/>
      <c r="H15892" s="93"/>
      <c r="I15892" s="99"/>
      <c r="J15892" s="99"/>
      <c r="K15892" s="99"/>
      <c r="L15892" s="99"/>
      <c r="M15892" s="99"/>
      <c r="N15892" s="99"/>
      <c r="O15892" s="99"/>
      <c r="P15892" s="99"/>
      <c r="Q15892" s="99"/>
      <c r="R15892" s="99"/>
      <c r="S15892" s="99"/>
      <c r="T15892" s="99"/>
      <c r="U15892" s="99"/>
      <c r="V15892" s="99"/>
      <c r="W15892" s="99"/>
      <c r="X15892" s="99"/>
      <c r="Y15892" s="99"/>
      <c r="Z15892" s="99"/>
      <c r="AA15892" s="99"/>
      <c r="AB15892" s="99"/>
      <c r="AC15892" s="99"/>
      <c r="AD15892" s="99"/>
      <c r="AE15892" s="99"/>
      <c r="AF15892" s="99"/>
      <c r="AG15892" s="99"/>
      <c r="AH15892" s="31"/>
      <c r="AI15892" s="31"/>
      <c r="AJ15892" s="31"/>
      <c r="AK15892" s="31"/>
      <c r="AL15892" s="31"/>
      <c r="AO15892" s="376"/>
    </row>
    <row r="15893" spans="1:41" x14ac:dyDescent="0.25">
      <c r="A15893" s="44" t="s">
        <v>12436</v>
      </c>
      <c r="B15893" s="44" t="s">
        <v>12095</v>
      </c>
      <c r="C15893" s="45">
        <v>33.24</v>
      </c>
      <c r="D15893" s="45" t="s">
        <v>12549</v>
      </c>
      <c r="E15893" s="46">
        <v>47299</v>
      </c>
      <c r="F15893" s="45" t="s">
        <v>1335</v>
      </c>
      <c r="G15893" s="93"/>
      <c r="H15893" s="93"/>
      <c r="I15893" s="99"/>
      <c r="J15893" s="99"/>
      <c r="K15893" s="99"/>
      <c r="L15893" s="99"/>
      <c r="M15893" s="99"/>
      <c r="N15893" s="99"/>
      <c r="O15893" s="99"/>
      <c r="P15893" s="99"/>
      <c r="Q15893" s="99"/>
      <c r="R15893" s="99"/>
      <c r="S15893" s="99"/>
      <c r="T15893" s="99"/>
      <c r="U15893" s="99"/>
      <c r="V15893" s="99"/>
      <c r="W15893" s="99"/>
      <c r="X15893" s="99"/>
      <c r="Y15893" s="99"/>
      <c r="Z15893" s="99"/>
      <c r="AA15893" s="99"/>
      <c r="AB15893" s="99"/>
      <c r="AC15893" s="99"/>
      <c r="AD15893" s="99"/>
      <c r="AE15893" s="99"/>
      <c r="AF15893" s="99"/>
      <c r="AG15893" s="99"/>
      <c r="AH15893" s="31"/>
      <c r="AI15893" s="31"/>
      <c r="AJ15893" s="31"/>
      <c r="AK15893" s="31"/>
      <c r="AL15893" s="31"/>
      <c r="AO15893" s="376"/>
    </row>
    <row r="15894" spans="1:41" x14ac:dyDescent="0.25">
      <c r="A15894" s="44" t="s">
        <v>9281</v>
      </c>
      <c r="B15894" s="44" t="s">
        <v>9237</v>
      </c>
      <c r="C15894" s="45">
        <v>24010401</v>
      </c>
      <c r="D15894" s="45" t="s">
        <v>11363</v>
      </c>
      <c r="E15894" s="45" t="s">
        <v>9238</v>
      </c>
      <c r="AO15894" s="376"/>
    </row>
    <row r="15895" spans="1:41" x14ac:dyDescent="0.25">
      <c r="A15895" s="44" t="s">
        <v>9281</v>
      </c>
      <c r="B15895" s="44" t="s">
        <v>3176</v>
      </c>
      <c r="C15895" s="45">
        <v>24010402</v>
      </c>
      <c r="D15895" s="45" t="s">
        <v>11363</v>
      </c>
      <c r="E15895" s="45" t="s">
        <v>9238</v>
      </c>
      <c r="AO15895" s="376"/>
    </row>
    <row r="15896" spans="1:41" x14ac:dyDescent="0.3">
      <c r="A15896" s="333" t="s">
        <v>16152</v>
      </c>
      <c r="B15896" s="333" t="s">
        <v>16153</v>
      </c>
      <c r="C15896" s="125" t="s">
        <v>16154</v>
      </c>
      <c r="D15896" s="93" t="s">
        <v>1749</v>
      </c>
      <c r="E15896" s="126">
        <v>46356</v>
      </c>
      <c r="F15896" s="93"/>
      <c r="G15896" s="93"/>
      <c r="H15896" s="93"/>
      <c r="I15896" s="99"/>
      <c r="J15896" s="99"/>
      <c r="K15896" s="99"/>
      <c r="L15896" s="99"/>
      <c r="M15896" s="99"/>
      <c r="N15896" s="99"/>
      <c r="O15896" s="99"/>
      <c r="P15896" s="99"/>
      <c r="Q15896" s="99"/>
      <c r="R15896" s="99"/>
      <c r="S15896" s="99"/>
      <c r="T15896" s="99"/>
      <c r="U15896" s="99"/>
      <c r="V15896" s="99"/>
      <c r="W15896" s="99"/>
      <c r="X15896" s="99"/>
      <c r="Y15896" s="99"/>
      <c r="Z15896" s="99"/>
      <c r="AA15896" s="99"/>
      <c r="AB15896" s="99"/>
      <c r="AC15896" s="99"/>
      <c r="AD15896" s="99"/>
      <c r="AE15896" s="99"/>
      <c r="AF15896" s="99"/>
      <c r="AG15896" s="99"/>
      <c r="AH15896" s="31"/>
      <c r="AI15896" s="31"/>
      <c r="AJ15896" s="31"/>
      <c r="AK15896" s="31"/>
      <c r="AL15896" s="31"/>
      <c r="AO15896" s="376"/>
    </row>
    <row r="15897" spans="1:41" x14ac:dyDescent="0.3">
      <c r="A15897" s="57" t="s">
        <v>4711</v>
      </c>
      <c r="B15897" s="57" t="s">
        <v>2173</v>
      </c>
      <c r="C15897" s="62">
        <v>24030</v>
      </c>
      <c r="D15897" s="62" t="s">
        <v>20886</v>
      </c>
      <c r="E15897" s="60">
        <v>47057</v>
      </c>
      <c r="F15897" s="32"/>
      <c r="G15897" s="32"/>
      <c r="H15897" s="32"/>
      <c r="I15897" s="31"/>
      <c r="J15897" s="31"/>
      <c r="K15897" s="31"/>
      <c r="L15897" s="31"/>
      <c r="M15897" s="31"/>
      <c r="N15897" s="31"/>
      <c r="O15897" s="31"/>
      <c r="P15897" s="31"/>
      <c r="Q15897" s="31"/>
      <c r="R15897" s="31"/>
      <c r="S15897" s="31"/>
      <c r="T15897" s="31"/>
      <c r="U15897" s="31"/>
      <c r="V15897" s="31"/>
      <c r="W15897" s="31"/>
      <c r="X15897" s="31"/>
      <c r="Y15897" s="31"/>
      <c r="Z15897" s="31"/>
      <c r="AA15897" s="31"/>
      <c r="AB15897" s="31"/>
      <c r="AC15897" s="31"/>
      <c r="AD15897" s="31"/>
      <c r="AE15897" s="31"/>
      <c r="AF15897" s="31"/>
      <c r="AG15897" s="31"/>
      <c r="AH15897" s="31"/>
      <c r="AI15897" s="31"/>
      <c r="AJ15897" s="31"/>
      <c r="AK15897" s="31"/>
      <c r="AL15897" s="31"/>
      <c r="AO15897" s="376"/>
    </row>
    <row r="15898" spans="1:41" x14ac:dyDescent="0.25">
      <c r="A15898" s="44" t="s">
        <v>4711</v>
      </c>
      <c r="B15898" s="44" t="s">
        <v>12110</v>
      </c>
      <c r="C15898" s="45">
        <v>14.23</v>
      </c>
      <c r="D15898" s="45" t="s">
        <v>12549</v>
      </c>
      <c r="E15898" s="46">
        <v>46934</v>
      </c>
      <c r="F15898" s="45"/>
      <c r="G15898" s="93"/>
      <c r="H15898" s="93"/>
      <c r="I15898" s="99"/>
      <c r="J15898" s="99"/>
      <c r="K15898" s="99"/>
      <c r="L15898" s="99"/>
      <c r="M15898" s="99"/>
      <c r="N15898" s="99"/>
      <c r="O15898" s="99"/>
      <c r="P15898" s="99"/>
      <c r="Q15898" s="99"/>
      <c r="R15898" s="99"/>
      <c r="S15898" s="99"/>
      <c r="T15898" s="99"/>
      <c r="U15898" s="99"/>
      <c r="V15898" s="99"/>
      <c r="W15898" s="99"/>
      <c r="X15898" s="99"/>
      <c r="Y15898" s="99"/>
      <c r="Z15898" s="99"/>
      <c r="AA15898" s="99"/>
      <c r="AB15898" s="99"/>
      <c r="AC15898" s="99"/>
      <c r="AD15898" s="99"/>
      <c r="AE15898" s="99"/>
      <c r="AF15898" s="99"/>
      <c r="AG15898" s="99"/>
      <c r="AH15898" s="31"/>
      <c r="AI15898" s="31"/>
      <c r="AJ15898" s="31"/>
      <c r="AK15898" s="31"/>
      <c r="AL15898" s="31"/>
      <c r="AO15898" s="376"/>
    </row>
    <row r="15899" spans="1:41" x14ac:dyDescent="0.25">
      <c r="A15899" s="44" t="s">
        <v>18303</v>
      </c>
      <c r="B15899" s="44" t="s">
        <v>2350</v>
      </c>
      <c r="C15899" s="45">
        <v>220105</v>
      </c>
      <c r="D15899" s="45" t="s">
        <v>11363</v>
      </c>
      <c r="E15899" s="45" t="s">
        <v>2593</v>
      </c>
      <c r="AO15899" s="376"/>
    </row>
    <row r="15900" spans="1:41" x14ac:dyDescent="0.25">
      <c r="A15900" s="44" t="s">
        <v>18304</v>
      </c>
      <c r="B15900" s="44" t="s">
        <v>199</v>
      </c>
      <c r="C15900" s="45">
        <v>241001</v>
      </c>
      <c r="D15900" s="45" t="s">
        <v>11363</v>
      </c>
      <c r="E15900" s="45" t="s">
        <v>5332</v>
      </c>
      <c r="AO15900" s="376"/>
    </row>
    <row r="15901" spans="1:41" x14ac:dyDescent="0.25">
      <c r="A15901" s="44" t="s">
        <v>18304</v>
      </c>
      <c r="B15901" s="44" t="s">
        <v>5321</v>
      </c>
      <c r="C15901" s="45">
        <v>26010401</v>
      </c>
      <c r="D15901" s="45" t="s">
        <v>11363</v>
      </c>
      <c r="E15901" s="45" t="s">
        <v>17459</v>
      </c>
      <c r="AO15901" s="376"/>
    </row>
    <row r="15902" spans="1:41" x14ac:dyDescent="0.25">
      <c r="A15902" s="44" t="s">
        <v>18305</v>
      </c>
      <c r="B15902" s="44" t="s">
        <v>9237</v>
      </c>
      <c r="C15902" s="45">
        <v>24010401</v>
      </c>
      <c r="D15902" s="45" t="s">
        <v>11363</v>
      </c>
      <c r="E15902" s="45" t="s">
        <v>9238</v>
      </c>
      <c r="AO15902" s="376"/>
    </row>
    <row r="15903" spans="1:41" x14ac:dyDescent="0.3">
      <c r="A15903" s="333" t="s">
        <v>11519</v>
      </c>
      <c r="B15903" s="333" t="s">
        <v>1153</v>
      </c>
      <c r="C15903" s="125" t="s">
        <v>11369</v>
      </c>
      <c r="D15903" s="32" t="s">
        <v>20309</v>
      </c>
      <c r="E15903" s="125" t="s">
        <v>4826</v>
      </c>
      <c r="F15903" s="125" t="s">
        <v>1189</v>
      </c>
      <c r="G15903" s="125" t="s">
        <v>1190</v>
      </c>
      <c r="AO15903" s="376"/>
    </row>
    <row r="15904" spans="1:41" x14ac:dyDescent="0.3">
      <c r="A15904" s="333" t="s">
        <v>11519</v>
      </c>
      <c r="B15904" s="333" t="s">
        <v>11372</v>
      </c>
      <c r="C15904" s="125" t="s">
        <v>11373</v>
      </c>
      <c r="D15904" s="32" t="s">
        <v>20309</v>
      </c>
      <c r="E15904" s="125" t="s">
        <v>4826</v>
      </c>
      <c r="F15904" s="125" t="s">
        <v>1189</v>
      </c>
      <c r="G15904" s="125" t="s">
        <v>1190</v>
      </c>
      <c r="AO15904" s="376"/>
    </row>
    <row r="15905" spans="1:41" x14ac:dyDescent="0.3">
      <c r="A15905" s="333" t="s">
        <v>11519</v>
      </c>
      <c r="B15905" s="333" t="s">
        <v>11374</v>
      </c>
      <c r="C15905" s="125" t="s">
        <v>11375</v>
      </c>
      <c r="D15905" s="32" t="s">
        <v>20309</v>
      </c>
      <c r="E15905" s="125" t="s">
        <v>4826</v>
      </c>
      <c r="F15905" s="125" t="s">
        <v>1189</v>
      </c>
      <c r="G15905" s="125" t="s">
        <v>1190</v>
      </c>
      <c r="AO15905" s="376"/>
    </row>
    <row r="15906" spans="1:41" x14ac:dyDescent="0.25">
      <c r="A15906" s="44" t="s">
        <v>21895</v>
      </c>
      <c r="B15906" s="44" t="s">
        <v>9248</v>
      </c>
      <c r="C15906" s="45">
        <v>260105</v>
      </c>
      <c r="D15906" s="45" t="s">
        <v>11363</v>
      </c>
      <c r="E15906" s="45" t="s">
        <v>17625</v>
      </c>
      <c r="AO15906" s="376"/>
    </row>
    <row r="15907" spans="1:41" x14ac:dyDescent="0.25">
      <c r="A15907" s="44" t="s">
        <v>6351</v>
      </c>
      <c r="B15907" s="44" t="s">
        <v>6292</v>
      </c>
      <c r="C15907" s="45" t="s">
        <v>9969</v>
      </c>
      <c r="D15907" s="46" t="s">
        <v>21328</v>
      </c>
      <c r="E15907" s="46">
        <v>46568</v>
      </c>
      <c r="AO15907" s="376"/>
    </row>
    <row r="15908" spans="1:41" x14ac:dyDescent="0.25">
      <c r="A15908" s="44" t="s">
        <v>6351</v>
      </c>
      <c r="B15908" s="44" t="s">
        <v>6292</v>
      </c>
      <c r="C15908" s="45" t="s">
        <v>9969</v>
      </c>
      <c r="D15908" s="46" t="s">
        <v>21328</v>
      </c>
      <c r="E15908" s="46">
        <v>46568</v>
      </c>
      <c r="AO15908" s="376"/>
    </row>
    <row r="15909" spans="1:41" x14ac:dyDescent="0.25">
      <c r="A15909" s="44" t="s">
        <v>15950</v>
      </c>
      <c r="B15909" s="44" t="s">
        <v>145</v>
      </c>
      <c r="C15909" s="45" t="s">
        <v>16426</v>
      </c>
      <c r="D15909" s="46" t="s">
        <v>21328</v>
      </c>
      <c r="E15909" s="46">
        <v>46583</v>
      </c>
      <c r="AO15909" s="376"/>
    </row>
    <row r="15910" spans="1:41" x14ac:dyDescent="0.25">
      <c r="A15910" s="44" t="s">
        <v>15950</v>
      </c>
      <c r="B15910" s="44" t="s">
        <v>15669</v>
      </c>
      <c r="C15910" s="45">
        <v>25050402</v>
      </c>
      <c r="D15910" s="45" t="s">
        <v>11363</v>
      </c>
      <c r="E15910" s="45" t="s">
        <v>7105</v>
      </c>
      <c r="AO15910" s="376"/>
    </row>
    <row r="15911" spans="1:41" x14ac:dyDescent="0.25">
      <c r="A15911" s="44" t="s">
        <v>3235</v>
      </c>
      <c r="B15911" s="92" t="s">
        <v>1704</v>
      </c>
      <c r="C15911" s="146" t="s">
        <v>3700</v>
      </c>
      <c r="D15911" s="146" t="s">
        <v>1705</v>
      </c>
      <c r="E15911" s="107">
        <v>46173</v>
      </c>
      <c r="F15911" s="93"/>
      <c r="G15911" s="93"/>
      <c r="H15911" s="93" t="s">
        <v>1190</v>
      </c>
      <c r="I15911" s="99"/>
      <c r="J15911" s="99"/>
      <c r="K15911" s="99"/>
      <c r="L15911" s="99"/>
      <c r="M15911" s="99"/>
      <c r="N15911" s="99"/>
      <c r="O15911" s="99"/>
      <c r="P15911" s="99"/>
      <c r="Q15911" s="99"/>
      <c r="R15911" s="99"/>
      <c r="S15911" s="99"/>
      <c r="T15911" s="99"/>
      <c r="U15911" s="99"/>
      <c r="V15911" s="99"/>
      <c r="W15911" s="99"/>
      <c r="X15911" s="99"/>
      <c r="Y15911" s="99"/>
      <c r="Z15911" s="99"/>
      <c r="AA15911" s="99"/>
      <c r="AB15911" s="99"/>
      <c r="AC15911" s="99"/>
      <c r="AD15911" s="99"/>
      <c r="AE15911" s="99"/>
      <c r="AF15911" s="99"/>
      <c r="AG15911" s="99"/>
      <c r="AH15911" s="31"/>
      <c r="AI15911" s="31"/>
      <c r="AJ15911" s="31"/>
      <c r="AK15911" s="31"/>
      <c r="AL15911" s="31"/>
      <c r="AO15911" s="376"/>
    </row>
    <row r="15912" spans="1:41" x14ac:dyDescent="0.25">
      <c r="A15912" s="76" t="s">
        <v>3235</v>
      </c>
      <c r="B15912" s="92" t="s">
        <v>12068</v>
      </c>
      <c r="C15912" s="93" t="s">
        <v>12038</v>
      </c>
      <c r="D15912" s="93" t="s">
        <v>1201</v>
      </c>
      <c r="E15912" s="94">
        <v>47208</v>
      </c>
      <c r="F15912" s="93"/>
      <c r="G15912" s="93"/>
      <c r="H15912" s="93"/>
      <c r="I15912" s="99"/>
      <c r="J15912" s="99"/>
      <c r="K15912" s="99"/>
      <c r="L15912" s="99"/>
      <c r="M15912" s="99"/>
      <c r="N15912" s="99"/>
      <c r="O15912" s="99"/>
      <c r="P15912" s="99"/>
      <c r="Q15912" s="99"/>
      <c r="R15912" s="99"/>
      <c r="S15912" s="99"/>
      <c r="T15912" s="99"/>
      <c r="U15912" s="99"/>
      <c r="V15912" s="99"/>
      <c r="W15912" s="99"/>
      <c r="X15912" s="99"/>
      <c r="Y15912" s="99"/>
      <c r="Z15912" s="99"/>
      <c r="AA15912" s="99"/>
      <c r="AB15912" s="99"/>
      <c r="AC15912" s="99"/>
      <c r="AD15912" s="99"/>
      <c r="AE15912" s="99"/>
      <c r="AF15912" s="99"/>
      <c r="AG15912" s="99"/>
      <c r="AH15912" s="31"/>
      <c r="AI15912" s="31"/>
      <c r="AJ15912" s="31"/>
      <c r="AK15912" s="31"/>
      <c r="AL15912" s="31"/>
      <c r="AO15912" s="376"/>
    </row>
    <row r="15913" spans="1:41" x14ac:dyDescent="0.25">
      <c r="A15913" s="135" t="s">
        <v>5736</v>
      </c>
      <c r="B15913" s="92" t="s">
        <v>5748</v>
      </c>
      <c r="C15913" s="93" t="s">
        <v>5749</v>
      </c>
      <c r="D15913" s="93" t="s">
        <v>1201</v>
      </c>
      <c r="E15913" s="94">
        <v>46961</v>
      </c>
      <c r="F15913" s="93"/>
      <c r="G15913" s="93"/>
      <c r="H15913" s="93"/>
      <c r="I15913" s="99"/>
      <c r="J15913" s="99"/>
      <c r="K15913" s="99"/>
      <c r="L15913" s="44"/>
      <c r="M15913" s="44"/>
      <c r="N15913" s="99"/>
      <c r="O15913" s="99"/>
      <c r="P15913" s="99"/>
      <c r="Q15913" s="99"/>
      <c r="R15913" s="99"/>
      <c r="S15913" s="99"/>
      <c r="T15913" s="99"/>
      <c r="U15913" s="99"/>
      <c r="V15913" s="99"/>
      <c r="W15913" s="99"/>
      <c r="X15913" s="99"/>
      <c r="Y15913" s="99"/>
      <c r="Z15913" s="99"/>
      <c r="AA15913" s="99"/>
      <c r="AB15913" s="99"/>
      <c r="AC15913" s="99"/>
      <c r="AD15913" s="99"/>
      <c r="AE15913" s="99"/>
      <c r="AF15913" s="99"/>
      <c r="AG15913" s="99"/>
      <c r="AH15913" s="31"/>
      <c r="AI15913" s="31"/>
      <c r="AJ15913" s="31"/>
      <c r="AK15913" s="31"/>
      <c r="AL15913" s="31"/>
      <c r="AO15913" s="376"/>
    </row>
    <row r="15914" spans="1:41" x14ac:dyDescent="0.25">
      <c r="A15914" s="44" t="s">
        <v>12749</v>
      </c>
      <c r="B15914" s="44" t="s">
        <v>199</v>
      </c>
      <c r="C15914" s="45">
        <v>241001</v>
      </c>
      <c r="D15914" s="45" t="s">
        <v>11363</v>
      </c>
      <c r="E15914" s="45" t="s">
        <v>5332</v>
      </c>
      <c r="AO15914" s="376"/>
    </row>
    <row r="15915" spans="1:41" x14ac:dyDescent="0.25">
      <c r="A15915" s="44" t="s">
        <v>12749</v>
      </c>
      <c r="B15915" s="44" t="s">
        <v>5321</v>
      </c>
      <c r="C15915" s="45">
        <v>25010401</v>
      </c>
      <c r="D15915" s="45" t="s">
        <v>11363</v>
      </c>
      <c r="E15915" s="45" t="s">
        <v>12564</v>
      </c>
      <c r="AO15915" s="376"/>
    </row>
    <row r="15916" spans="1:41" x14ac:dyDescent="0.25">
      <c r="A15916" s="44" t="s">
        <v>12749</v>
      </c>
      <c r="B15916" s="44" t="s">
        <v>3176</v>
      </c>
      <c r="C15916" s="45">
        <v>25010402</v>
      </c>
      <c r="D15916" s="45" t="s">
        <v>11363</v>
      </c>
      <c r="E15916" s="45" t="s">
        <v>12564</v>
      </c>
      <c r="AO15916" s="376"/>
    </row>
    <row r="15917" spans="1:41" x14ac:dyDescent="0.25">
      <c r="A15917" s="44" t="s">
        <v>12749</v>
      </c>
      <c r="B15917" s="44" t="s">
        <v>15615</v>
      </c>
      <c r="C15917" s="45">
        <v>250902</v>
      </c>
      <c r="D15917" s="45" t="s">
        <v>11363</v>
      </c>
      <c r="E15917" s="45" t="s">
        <v>4972</v>
      </c>
      <c r="AO15917" s="376"/>
    </row>
    <row r="15918" spans="1:41" x14ac:dyDescent="0.25">
      <c r="A15918" s="44" t="s">
        <v>2349</v>
      </c>
      <c r="B15918" s="44" t="s">
        <v>5321</v>
      </c>
      <c r="C15918" s="45">
        <v>23010401</v>
      </c>
      <c r="D15918" s="45" t="s">
        <v>11363</v>
      </c>
      <c r="E15918" s="45" t="s">
        <v>5322</v>
      </c>
      <c r="AO15918" s="376"/>
    </row>
    <row r="15919" spans="1:41" x14ac:dyDescent="0.25">
      <c r="A15919" s="44" t="s">
        <v>2349</v>
      </c>
      <c r="B15919" s="44" t="s">
        <v>3176</v>
      </c>
      <c r="C15919" s="45">
        <v>23010402</v>
      </c>
      <c r="D15919" s="45" t="s">
        <v>11363</v>
      </c>
      <c r="E15919" s="45" t="s">
        <v>5322</v>
      </c>
      <c r="AO15919" s="376"/>
    </row>
    <row r="15920" spans="1:41" x14ac:dyDescent="0.25">
      <c r="A15920" s="44" t="s">
        <v>2349</v>
      </c>
      <c r="B15920" s="44" t="s">
        <v>17517</v>
      </c>
      <c r="C15920" s="45">
        <v>24070201</v>
      </c>
      <c r="D15920" s="45" t="s">
        <v>11363</v>
      </c>
      <c r="E15920" s="45" t="s">
        <v>7420</v>
      </c>
      <c r="AO15920" s="376"/>
    </row>
    <row r="15921" spans="1:41" x14ac:dyDescent="0.25">
      <c r="A15921" s="44" t="s">
        <v>2349</v>
      </c>
      <c r="B15921" s="44" t="s">
        <v>3048</v>
      </c>
      <c r="C15921" s="45">
        <v>24070202</v>
      </c>
      <c r="D15921" s="45" t="s">
        <v>11363</v>
      </c>
      <c r="E15921" s="45" t="s">
        <v>7420</v>
      </c>
      <c r="AO15921" s="376"/>
    </row>
    <row r="15922" spans="1:41" x14ac:dyDescent="0.25">
      <c r="A15922" s="44" t="s">
        <v>7059</v>
      </c>
      <c r="B15922" s="44" t="s">
        <v>2350</v>
      </c>
      <c r="C15922" s="45">
        <v>230105</v>
      </c>
      <c r="D15922" s="45" t="s">
        <v>11363</v>
      </c>
      <c r="E15922" s="45" t="s">
        <v>5265</v>
      </c>
      <c r="AO15922" s="376"/>
    </row>
    <row r="15923" spans="1:41" x14ac:dyDescent="0.25">
      <c r="A15923" s="44" t="s">
        <v>15951</v>
      </c>
      <c r="B15923" s="44" t="s">
        <v>9248</v>
      </c>
      <c r="C15923" s="45">
        <v>260105</v>
      </c>
      <c r="D15923" s="45" t="s">
        <v>11363</v>
      </c>
      <c r="E15923" s="45" t="s">
        <v>17625</v>
      </c>
      <c r="AO15923" s="376"/>
    </row>
    <row r="15924" spans="1:41" x14ac:dyDescent="0.25">
      <c r="A15924" s="44" t="s">
        <v>4799</v>
      </c>
      <c r="B15924" s="44" t="s">
        <v>6608</v>
      </c>
      <c r="C15924" s="45">
        <v>260203</v>
      </c>
      <c r="D15924" s="45" t="s">
        <v>11363</v>
      </c>
      <c r="E15924" s="45" t="s">
        <v>9238</v>
      </c>
      <c r="AO15924" s="376"/>
    </row>
    <row r="15925" spans="1:41" x14ac:dyDescent="0.25">
      <c r="A15925" s="44" t="s">
        <v>14199</v>
      </c>
      <c r="B15925" s="44" t="s">
        <v>20583</v>
      </c>
      <c r="C15925" s="45" t="s">
        <v>14283</v>
      </c>
      <c r="D15925" s="32" t="s">
        <v>5559</v>
      </c>
      <c r="E15925" s="45" t="s">
        <v>20858</v>
      </c>
      <c r="F15925" s="32"/>
      <c r="G15925" s="32"/>
      <c r="H15925" s="32"/>
      <c r="I15925" s="31"/>
      <c r="J15925" s="31"/>
      <c r="K15925" s="31"/>
      <c r="L15925" s="31"/>
      <c r="M15925" s="31"/>
      <c r="N15925" s="31"/>
      <c r="O15925" s="31"/>
      <c r="P15925" s="31"/>
      <c r="Q15925" s="31"/>
      <c r="R15925" s="31"/>
      <c r="S15925" s="31"/>
      <c r="T15925" s="31"/>
      <c r="U15925" s="31"/>
      <c r="V15925" s="31"/>
      <c r="W15925" s="31"/>
      <c r="X15925" s="31"/>
      <c r="Y15925" s="31"/>
      <c r="Z15925" s="31"/>
      <c r="AA15925" s="31"/>
      <c r="AB15925" s="31"/>
      <c r="AC15925" s="31"/>
      <c r="AD15925" s="31"/>
      <c r="AE15925" s="31"/>
      <c r="AF15925" s="31"/>
      <c r="AG15925" s="31"/>
      <c r="AH15925" s="31"/>
      <c r="AI15925" s="31"/>
      <c r="AJ15925" s="31"/>
      <c r="AK15925" s="31"/>
      <c r="AL15925" s="31"/>
      <c r="AO15925" s="376"/>
    </row>
    <row r="15926" spans="1:41" x14ac:dyDescent="0.25">
      <c r="A15926" s="76" t="s">
        <v>10222</v>
      </c>
      <c r="B15926" s="44" t="s">
        <v>10221</v>
      </c>
      <c r="C15926" s="45" t="s">
        <v>10220</v>
      </c>
      <c r="D15926" s="45" t="s">
        <v>1201</v>
      </c>
      <c r="E15926" s="46">
        <v>46640</v>
      </c>
      <c r="F15926" s="93"/>
      <c r="G15926" s="93"/>
      <c r="H15926" s="93"/>
      <c r="I15926" s="99"/>
      <c r="J15926" s="99"/>
      <c r="K15926" s="99"/>
      <c r="L15926" s="44"/>
      <c r="M15926" s="44"/>
      <c r="N15926" s="99"/>
      <c r="O15926" s="99"/>
      <c r="P15926" s="99"/>
      <c r="Q15926" s="99"/>
      <c r="R15926" s="99"/>
      <c r="S15926" s="99"/>
      <c r="T15926" s="99"/>
      <c r="U15926" s="99"/>
      <c r="V15926" s="99"/>
      <c r="W15926" s="99"/>
      <c r="X15926" s="99"/>
      <c r="Y15926" s="99"/>
      <c r="Z15926" s="99"/>
      <c r="AA15926" s="99"/>
      <c r="AB15926" s="99"/>
      <c r="AC15926" s="99"/>
      <c r="AD15926" s="99"/>
      <c r="AE15926" s="99"/>
      <c r="AF15926" s="99"/>
      <c r="AG15926" s="99"/>
      <c r="AH15926" s="31"/>
      <c r="AI15926" s="31"/>
      <c r="AJ15926" s="31"/>
      <c r="AK15926" s="31"/>
      <c r="AL15926" s="31"/>
      <c r="AO15926" s="376"/>
    </row>
    <row r="15927" spans="1:41" x14ac:dyDescent="0.25">
      <c r="A15927" s="44" t="s">
        <v>6557</v>
      </c>
      <c r="B15927" s="44" t="s">
        <v>938</v>
      </c>
      <c r="C15927" s="45">
        <v>260103</v>
      </c>
      <c r="D15927" s="45" t="s">
        <v>11363</v>
      </c>
      <c r="E15927" s="45" t="s">
        <v>8292</v>
      </c>
      <c r="AO15927" s="376"/>
    </row>
    <row r="15928" spans="1:41" x14ac:dyDescent="0.25">
      <c r="A15928" s="91" t="s">
        <v>19250</v>
      </c>
      <c r="B15928" s="92" t="s">
        <v>19284</v>
      </c>
      <c r="C15928" s="93" t="s">
        <v>19285</v>
      </c>
      <c r="D15928" s="93" t="s">
        <v>1201</v>
      </c>
      <c r="E15928" s="94">
        <v>46582</v>
      </c>
      <c r="F15928" s="93"/>
      <c r="G15928" s="93"/>
      <c r="H15928" s="93"/>
      <c r="I15928" s="99"/>
      <c r="J15928" s="99"/>
      <c r="K15928" s="99"/>
      <c r="L15928" s="99"/>
      <c r="M15928" s="99"/>
      <c r="N15928" s="99"/>
      <c r="O15928" s="99"/>
      <c r="P15928" s="99"/>
      <c r="Q15928" s="99"/>
      <c r="R15928" s="99"/>
      <c r="S15928" s="99"/>
      <c r="T15928" s="99"/>
      <c r="U15928" s="99"/>
      <c r="V15928" s="99"/>
      <c r="W15928" s="99"/>
      <c r="X15928" s="99"/>
      <c r="Y15928" s="99"/>
      <c r="Z15928" s="99"/>
      <c r="AA15928" s="99"/>
      <c r="AB15928" s="99"/>
      <c r="AC15928" s="99"/>
      <c r="AD15928" s="99"/>
      <c r="AE15928" s="99"/>
      <c r="AF15928" s="99"/>
      <c r="AG15928" s="99"/>
      <c r="AH15928" s="31"/>
      <c r="AI15928" s="31"/>
      <c r="AJ15928" s="31"/>
      <c r="AK15928" s="31"/>
      <c r="AL15928" s="31"/>
      <c r="AO15928" s="376"/>
    </row>
    <row r="15929" spans="1:41" x14ac:dyDescent="0.25">
      <c r="A15929" s="44" t="s">
        <v>3711</v>
      </c>
      <c r="B15929" s="44" t="s">
        <v>2150</v>
      </c>
      <c r="C15929" s="45">
        <v>208023</v>
      </c>
      <c r="D15929" s="45" t="s">
        <v>1199</v>
      </c>
      <c r="E15929" s="46">
        <v>47664</v>
      </c>
      <c r="F15929" s="93"/>
      <c r="G15929" s="93" t="s">
        <v>1190</v>
      </c>
      <c r="H15929" s="93"/>
      <c r="I15929" s="99"/>
      <c r="J15929" s="99"/>
      <c r="K15929" s="99"/>
      <c r="L15929" s="44"/>
      <c r="M15929" s="44"/>
      <c r="N15929" s="99"/>
      <c r="O15929" s="99"/>
      <c r="P15929" s="99"/>
      <c r="Q15929" s="99"/>
      <c r="R15929" s="99"/>
      <c r="S15929" s="99"/>
      <c r="T15929" s="99"/>
      <c r="U15929" s="99"/>
      <c r="V15929" s="99"/>
      <c r="W15929" s="99"/>
      <c r="X15929" s="99"/>
      <c r="Y15929" s="99"/>
      <c r="Z15929" s="99"/>
      <c r="AA15929" s="99"/>
      <c r="AB15929" s="99"/>
      <c r="AC15929" s="99"/>
      <c r="AD15929" s="99"/>
      <c r="AE15929" s="99"/>
      <c r="AF15929" s="99"/>
      <c r="AG15929" s="99"/>
      <c r="AH15929" s="31"/>
      <c r="AI15929" s="31"/>
      <c r="AJ15929" s="31"/>
      <c r="AK15929" s="31"/>
      <c r="AL15929" s="31"/>
      <c r="AO15929" s="376"/>
    </row>
    <row r="15930" spans="1:41" x14ac:dyDescent="0.3">
      <c r="A15930" s="333" t="s">
        <v>8669</v>
      </c>
      <c r="B15930" s="333" t="s">
        <v>3132</v>
      </c>
      <c r="C15930" s="125" t="s">
        <v>10974</v>
      </c>
      <c r="D15930" s="32" t="s">
        <v>20309</v>
      </c>
      <c r="E15930" s="125" t="s">
        <v>5139</v>
      </c>
      <c r="F15930" s="125" t="s">
        <v>1189</v>
      </c>
      <c r="G15930" s="125" t="s">
        <v>1189</v>
      </c>
      <c r="AO15930" s="376"/>
    </row>
    <row r="15931" spans="1:41" x14ac:dyDescent="0.3">
      <c r="A15931" s="333" t="s">
        <v>18749</v>
      </c>
      <c r="B15931" s="333" t="s">
        <v>1183</v>
      </c>
      <c r="C15931" s="125" t="s">
        <v>18817</v>
      </c>
      <c r="D15931" s="32" t="s">
        <v>20309</v>
      </c>
      <c r="E15931" s="125" t="s">
        <v>8292</v>
      </c>
      <c r="F15931" s="125" t="s">
        <v>1189</v>
      </c>
      <c r="G15931" s="125" t="s">
        <v>1190</v>
      </c>
      <c r="AO15931" s="376"/>
    </row>
    <row r="15932" spans="1:41" x14ac:dyDescent="0.25">
      <c r="A15932" s="44" t="s">
        <v>14605</v>
      </c>
      <c r="B15932" s="44" t="s">
        <v>145</v>
      </c>
      <c r="C15932" s="45" t="s">
        <v>14606</v>
      </c>
      <c r="D15932" s="46" t="s">
        <v>21328</v>
      </c>
      <c r="E15932" s="46">
        <v>46583</v>
      </c>
      <c r="AO15932" s="376"/>
    </row>
    <row r="15933" spans="1:41" x14ac:dyDescent="0.25">
      <c r="A15933" s="44" t="s">
        <v>12437</v>
      </c>
      <c r="B15933" s="44" t="s">
        <v>12099</v>
      </c>
      <c r="C15933" s="45">
        <v>8.25</v>
      </c>
      <c r="D15933" s="45" t="s">
        <v>12549</v>
      </c>
      <c r="E15933" s="46">
        <v>47057</v>
      </c>
      <c r="F15933" s="45"/>
      <c r="G15933" s="93"/>
      <c r="H15933" s="93"/>
      <c r="I15933" s="99"/>
      <c r="J15933" s="99"/>
      <c r="K15933" s="99"/>
      <c r="L15933" s="99"/>
      <c r="M15933" s="99"/>
      <c r="N15933" s="99"/>
      <c r="O15933" s="99"/>
      <c r="P15933" s="99"/>
      <c r="Q15933" s="99"/>
      <c r="R15933" s="99"/>
      <c r="S15933" s="99"/>
      <c r="T15933" s="99"/>
      <c r="U15933" s="99"/>
      <c r="V15933" s="99"/>
      <c r="W15933" s="99"/>
      <c r="X15933" s="99"/>
      <c r="Y15933" s="99"/>
      <c r="Z15933" s="99"/>
      <c r="AA15933" s="99"/>
      <c r="AB15933" s="99"/>
      <c r="AC15933" s="99"/>
      <c r="AD15933" s="99"/>
      <c r="AE15933" s="99"/>
      <c r="AF15933" s="99"/>
      <c r="AG15933" s="99"/>
      <c r="AH15933" s="31"/>
      <c r="AI15933" s="31"/>
      <c r="AJ15933" s="31"/>
      <c r="AK15933" s="31"/>
      <c r="AL15933" s="31"/>
      <c r="AO15933" s="376"/>
    </row>
    <row r="15934" spans="1:41" x14ac:dyDescent="0.25">
      <c r="A15934" s="44" t="s">
        <v>18306</v>
      </c>
      <c r="B15934" s="44" t="s">
        <v>5303</v>
      </c>
      <c r="C15934" s="45">
        <v>250602</v>
      </c>
      <c r="D15934" s="45" t="s">
        <v>11363</v>
      </c>
      <c r="E15934" s="45" t="s">
        <v>7770</v>
      </c>
      <c r="AO15934" s="376"/>
    </row>
    <row r="15935" spans="1:41" x14ac:dyDescent="0.25">
      <c r="A15935" s="44" t="s">
        <v>18306</v>
      </c>
      <c r="B15935" s="44" t="s">
        <v>925</v>
      </c>
      <c r="C15935" s="45">
        <v>250601</v>
      </c>
      <c r="D15935" s="45" t="s">
        <v>11363</v>
      </c>
      <c r="E15935" s="45" t="s">
        <v>15609</v>
      </c>
      <c r="AO15935" s="376"/>
    </row>
    <row r="15936" spans="1:41" x14ac:dyDescent="0.25">
      <c r="A15936" s="44" t="s">
        <v>8957</v>
      </c>
      <c r="B15936" s="44" t="s">
        <v>16837</v>
      </c>
      <c r="C15936" s="45" t="s">
        <v>17093</v>
      </c>
      <c r="D15936" s="367" t="s">
        <v>3696</v>
      </c>
      <c r="E15936" s="328">
        <f>DATE(2029,12,1)</f>
        <v>47453</v>
      </c>
      <c r="F15936" s="32"/>
      <c r="G15936" s="32"/>
      <c r="H15936" s="32"/>
      <c r="I15936" s="31"/>
      <c r="J15936" s="31"/>
      <c r="K15936" s="31"/>
      <c r="L15936" s="31"/>
      <c r="M15936" s="31"/>
      <c r="N15936" s="31"/>
      <c r="O15936" s="31"/>
      <c r="P15936" s="31"/>
      <c r="Q15936" s="31"/>
      <c r="R15936" s="31"/>
      <c r="S15936" s="31"/>
      <c r="T15936" s="31"/>
      <c r="U15936" s="31"/>
      <c r="V15936" s="31"/>
      <c r="W15936" s="31"/>
      <c r="X15936" s="31"/>
      <c r="Y15936" s="31"/>
      <c r="Z15936" s="31"/>
      <c r="AA15936" s="31"/>
      <c r="AB15936" s="31"/>
      <c r="AC15936" s="31"/>
      <c r="AD15936" s="31"/>
      <c r="AE15936" s="31"/>
      <c r="AF15936" s="31"/>
      <c r="AG15936" s="31"/>
      <c r="AH15936" s="31"/>
      <c r="AI15936" s="31"/>
      <c r="AJ15936" s="31"/>
      <c r="AK15936" s="31"/>
      <c r="AL15936" s="31"/>
      <c r="AO15936" s="376"/>
    </row>
    <row r="15937" spans="1:41" x14ac:dyDescent="0.25">
      <c r="A15937" s="44" t="s">
        <v>20982</v>
      </c>
      <c r="B15937" s="44" t="s">
        <v>20983</v>
      </c>
      <c r="C15937" s="45" t="s">
        <v>21089</v>
      </c>
      <c r="D15937" s="367" t="s">
        <v>3696</v>
      </c>
      <c r="E15937" s="328">
        <f>DATE(2030,4,6)</f>
        <v>47579</v>
      </c>
      <c r="F15937" s="32"/>
      <c r="G15937" s="32"/>
      <c r="H15937" s="32"/>
      <c r="I15937" s="31"/>
      <c r="J15937" s="31"/>
      <c r="K15937" s="31"/>
      <c r="L15937" s="31"/>
      <c r="M15937" s="31"/>
      <c r="N15937" s="31"/>
      <c r="O15937" s="31"/>
      <c r="P15937" s="31"/>
      <c r="Q15937" s="31"/>
      <c r="R15937" s="31"/>
      <c r="S15937" s="31"/>
      <c r="T15937" s="31"/>
      <c r="U15937" s="31"/>
      <c r="V15937" s="31"/>
      <c r="W15937" s="31"/>
      <c r="X15937" s="31"/>
      <c r="Y15937" s="31"/>
      <c r="Z15937" s="31"/>
      <c r="AA15937" s="31"/>
      <c r="AB15937" s="31"/>
      <c r="AC15937" s="31"/>
      <c r="AD15937" s="31"/>
      <c r="AE15937" s="31"/>
      <c r="AF15937" s="31"/>
      <c r="AG15937" s="31"/>
      <c r="AH15937" s="31"/>
      <c r="AI15937" s="31"/>
      <c r="AJ15937" s="31"/>
      <c r="AK15937" s="31"/>
      <c r="AL15937" s="31"/>
      <c r="AO15937" s="376"/>
    </row>
    <row r="15938" spans="1:41" x14ac:dyDescent="0.25">
      <c r="A15938" s="44" t="s">
        <v>12750</v>
      </c>
      <c r="B15938" s="44" t="s">
        <v>2350</v>
      </c>
      <c r="C15938" s="45">
        <v>250106</v>
      </c>
      <c r="D15938" s="45" t="s">
        <v>11363</v>
      </c>
      <c r="E15938" s="45" t="s">
        <v>11887</v>
      </c>
      <c r="AO15938" s="376"/>
    </row>
    <row r="15939" spans="1:41" x14ac:dyDescent="0.3">
      <c r="A15939" s="333" t="s">
        <v>11520</v>
      </c>
      <c r="B15939" s="333" t="s">
        <v>11374</v>
      </c>
      <c r="C15939" s="125" t="s">
        <v>11375</v>
      </c>
      <c r="D15939" s="32" t="s">
        <v>20309</v>
      </c>
      <c r="E15939" s="125" t="s">
        <v>4826</v>
      </c>
      <c r="F15939" s="125" t="s">
        <v>1189</v>
      </c>
      <c r="G15939" s="125" t="s">
        <v>1190</v>
      </c>
      <c r="AO15939" s="376"/>
    </row>
    <row r="15940" spans="1:41" x14ac:dyDescent="0.25">
      <c r="A15940" s="44" t="s">
        <v>18864</v>
      </c>
      <c r="B15940" s="44" t="s">
        <v>21399</v>
      </c>
      <c r="C15940" s="45" t="s">
        <v>18888</v>
      </c>
      <c r="D15940" s="45" t="s">
        <v>21447</v>
      </c>
      <c r="E15940" s="46">
        <v>46507</v>
      </c>
      <c r="AO15940" s="376"/>
    </row>
    <row r="15941" spans="1:41" x14ac:dyDescent="0.25">
      <c r="A15941" s="44" t="s">
        <v>10723</v>
      </c>
      <c r="B15941" s="44" t="s">
        <v>9237</v>
      </c>
      <c r="C15941" s="45">
        <v>24010401</v>
      </c>
      <c r="D15941" s="45" t="s">
        <v>11363</v>
      </c>
      <c r="E15941" s="45" t="s">
        <v>9238</v>
      </c>
      <c r="AO15941" s="376"/>
    </row>
    <row r="15942" spans="1:41" x14ac:dyDescent="0.25">
      <c r="A15942" s="44" t="s">
        <v>10723</v>
      </c>
      <c r="B15942" s="44" t="s">
        <v>3176</v>
      </c>
      <c r="C15942" s="45">
        <v>24010402</v>
      </c>
      <c r="D15942" s="45" t="s">
        <v>11363</v>
      </c>
      <c r="E15942" s="45" t="s">
        <v>9238</v>
      </c>
      <c r="AO15942" s="376"/>
    </row>
    <row r="15943" spans="1:41" x14ac:dyDescent="0.3">
      <c r="A15943" s="333" t="s">
        <v>1099</v>
      </c>
      <c r="B15943" s="333" t="s">
        <v>8018</v>
      </c>
      <c r="C15943" s="125" t="s">
        <v>8019</v>
      </c>
      <c r="D15943" s="32" t="s">
        <v>20309</v>
      </c>
      <c r="E15943" s="125" t="s">
        <v>7871</v>
      </c>
      <c r="F15943" s="125" t="s">
        <v>1189</v>
      </c>
      <c r="G15943" s="125" t="s">
        <v>1190</v>
      </c>
      <c r="AO15943" s="376"/>
    </row>
    <row r="15944" spans="1:41" x14ac:dyDescent="0.3">
      <c r="A15944" s="333" t="s">
        <v>13287</v>
      </c>
      <c r="B15944" s="333" t="s">
        <v>4816</v>
      </c>
      <c r="C15944" s="125" t="s">
        <v>16160</v>
      </c>
      <c r="D15944" s="32" t="s">
        <v>20309</v>
      </c>
      <c r="E15944" s="125" t="s">
        <v>4972</v>
      </c>
      <c r="F15944" s="125" t="s">
        <v>1189</v>
      </c>
      <c r="G15944" s="125" t="s">
        <v>1189</v>
      </c>
      <c r="AO15944" s="376"/>
    </row>
    <row r="15945" spans="1:41" x14ac:dyDescent="0.25">
      <c r="A15945" s="44" t="s">
        <v>13287</v>
      </c>
      <c r="B15945" s="44" t="s">
        <v>13441</v>
      </c>
      <c r="C15945" s="45" t="s">
        <v>13459</v>
      </c>
      <c r="D15945" s="46" t="s">
        <v>21328</v>
      </c>
      <c r="E15945" s="46">
        <v>46527</v>
      </c>
      <c r="AO15945" s="376"/>
    </row>
    <row r="15946" spans="1:41" x14ac:dyDescent="0.25">
      <c r="A15946" s="44" t="s">
        <v>13287</v>
      </c>
      <c r="B15946" s="44" t="s">
        <v>13441</v>
      </c>
      <c r="C15946" s="45" t="s">
        <v>13459</v>
      </c>
      <c r="D15946" s="46" t="s">
        <v>21328</v>
      </c>
      <c r="E15946" s="46">
        <v>46527</v>
      </c>
      <c r="AO15946" s="376"/>
    </row>
    <row r="15947" spans="1:41" x14ac:dyDescent="0.25">
      <c r="A15947" s="44" t="s">
        <v>13287</v>
      </c>
      <c r="B15947" s="44" t="s">
        <v>17488</v>
      </c>
      <c r="C15947" s="45">
        <v>25020101</v>
      </c>
      <c r="D15947" s="45" t="s">
        <v>11363</v>
      </c>
      <c r="E15947" s="45" t="s">
        <v>9238</v>
      </c>
      <c r="AO15947" s="376"/>
    </row>
    <row r="15948" spans="1:41" x14ac:dyDescent="0.25">
      <c r="A15948" s="44" t="s">
        <v>8236</v>
      </c>
      <c r="B15948" s="44" t="s">
        <v>21362</v>
      </c>
      <c r="C15948" s="45" t="s">
        <v>16468</v>
      </c>
      <c r="D15948" s="45" t="s">
        <v>21447</v>
      </c>
      <c r="E15948" s="46">
        <v>46752</v>
      </c>
      <c r="AO15948" s="376"/>
    </row>
    <row r="15949" spans="1:41" x14ac:dyDescent="0.25">
      <c r="A15949" s="111" t="s">
        <v>11366</v>
      </c>
      <c r="B15949" s="111" t="s">
        <v>1792</v>
      </c>
      <c r="C15949" s="142" t="s">
        <v>11365</v>
      </c>
      <c r="D15949" s="93" t="s">
        <v>1741</v>
      </c>
      <c r="E15949" s="143">
        <v>47175</v>
      </c>
      <c r="F15949" s="142"/>
      <c r="G15949" s="142" t="s">
        <v>1190</v>
      </c>
      <c r="H15949" s="93" t="s">
        <v>1190</v>
      </c>
      <c r="I15949" s="99"/>
      <c r="J15949" s="99"/>
      <c r="K15949" s="99"/>
      <c r="L15949" s="44"/>
      <c r="M15949" s="44"/>
      <c r="N15949" s="99"/>
      <c r="O15949" s="99"/>
      <c r="P15949" s="99"/>
      <c r="Q15949" s="99"/>
      <c r="R15949" s="99"/>
      <c r="S15949" s="99"/>
      <c r="T15949" s="99"/>
      <c r="U15949" s="99"/>
      <c r="V15949" s="99"/>
      <c r="W15949" s="99"/>
      <c r="X15949" s="99"/>
      <c r="Y15949" s="99"/>
      <c r="Z15949" s="99"/>
      <c r="AA15949" s="99"/>
      <c r="AB15949" s="99"/>
      <c r="AC15949" s="99"/>
      <c r="AD15949" s="99"/>
      <c r="AE15949" s="99"/>
      <c r="AF15949" s="99"/>
      <c r="AG15949" s="99"/>
      <c r="AH15949" s="31"/>
      <c r="AI15949" s="31"/>
      <c r="AJ15949" s="31"/>
      <c r="AK15949" s="31"/>
      <c r="AL15949" s="31"/>
      <c r="AO15949" s="376"/>
    </row>
    <row r="15950" spans="1:41" x14ac:dyDescent="0.25">
      <c r="A15950" s="44" t="s">
        <v>571</v>
      </c>
      <c r="B15950" s="44" t="s">
        <v>21421</v>
      </c>
      <c r="C15950" s="45" t="s">
        <v>21184</v>
      </c>
      <c r="D15950" s="45" t="s">
        <v>21447</v>
      </c>
      <c r="E15950" s="46">
        <v>46630</v>
      </c>
      <c r="AO15950" s="376"/>
    </row>
    <row r="15951" spans="1:41" x14ac:dyDescent="0.25">
      <c r="A15951" s="76" t="s">
        <v>16115</v>
      </c>
      <c r="B15951" s="44" t="s">
        <v>12108</v>
      </c>
      <c r="C15951" s="45">
        <v>4.26</v>
      </c>
      <c r="D15951" s="45" t="s">
        <v>12549</v>
      </c>
      <c r="E15951" s="46">
        <v>47787</v>
      </c>
      <c r="F15951" s="45"/>
      <c r="G15951" s="93"/>
      <c r="H15951" s="93"/>
      <c r="I15951" s="99"/>
      <c r="J15951" s="99"/>
      <c r="K15951" s="99"/>
      <c r="L15951" s="99"/>
      <c r="M15951" s="99"/>
      <c r="N15951" s="99"/>
      <c r="O15951" s="99"/>
      <c r="P15951" s="99"/>
      <c r="Q15951" s="99"/>
      <c r="R15951" s="99"/>
      <c r="S15951" s="99"/>
      <c r="T15951" s="99"/>
      <c r="U15951" s="99"/>
      <c r="V15951" s="99"/>
      <c r="W15951" s="99"/>
      <c r="X15951" s="99"/>
      <c r="Y15951" s="99"/>
      <c r="Z15951" s="99"/>
      <c r="AA15951" s="99"/>
      <c r="AB15951" s="99"/>
      <c r="AC15951" s="99"/>
      <c r="AD15951" s="99"/>
      <c r="AE15951" s="99"/>
      <c r="AF15951" s="99"/>
      <c r="AG15951" s="99"/>
      <c r="AH15951" s="31"/>
      <c r="AI15951" s="31"/>
      <c r="AJ15951" s="31"/>
      <c r="AK15951" s="31"/>
      <c r="AL15951" s="31"/>
      <c r="AO15951" s="376"/>
    </row>
    <row r="15952" spans="1:41" x14ac:dyDescent="0.25">
      <c r="A15952" s="44" t="s">
        <v>18307</v>
      </c>
      <c r="B15952" s="44" t="s">
        <v>942</v>
      </c>
      <c r="C15952" s="45">
        <v>230806</v>
      </c>
      <c r="D15952" s="45" t="s">
        <v>11363</v>
      </c>
      <c r="E15952" s="45" t="s">
        <v>4151</v>
      </c>
      <c r="AO15952" s="376"/>
    </row>
    <row r="15953" spans="1:41" x14ac:dyDescent="0.25">
      <c r="A15953" s="44" t="s">
        <v>18307</v>
      </c>
      <c r="B15953" s="44" t="s">
        <v>17497</v>
      </c>
      <c r="C15953" s="45">
        <v>24060301</v>
      </c>
      <c r="D15953" s="45" t="s">
        <v>11363</v>
      </c>
      <c r="E15953" s="45" t="s">
        <v>4962</v>
      </c>
      <c r="AO15953" s="376"/>
    </row>
    <row r="15954" spans="1:41" x14ac:dyDescent="0.25">
      <c r="A15954" s="44" t="s">
        <v>13686</v>
      </c>
      <c r="B15954" s="44" t="s">
        <v>13589</v>
      </c>
      <c r="C15954" s="45">
        <v>30.25</v>
      </c>
      <c r="D15954" s="45" t="s">
        <v>12549</v>
      </c>
      <c r="E15954" s="46">
        <v>47664</v>
      </c>
      <c r="F15954" s="45" t="s">
        <v>1335</v>
      </c>
      <c r="G15954" s="93"/>
      <c r="H15954" s="93"/>
      <c r="I15954" s="99"/>
      <c r="J15954" s="99"/>
      <c r="K15954" s="99"/>
      <c r="L15954" s="99"/>
      <c r="M15954" s="99"/>
      <c r="N15954" s="99"/>
      <c r="O15954" s="99"/>
      <c r="P15954" s="99"/>
      <c r="Q15954" s="99"/>
      <c r="R15954" s="99"/>
      <c r="S15954" s="99"/>
      <c r="T15954" s="99"/>
      <c r="U15954" s="99"/>
      <c r="V15954" s="99"/>
      <c r="W15954" s="99"/>
      <c r="X15954" s="99"/>
      <c r="Y15954" s="99"/>
      <c r="Z15954" s="99"/>
      <c r="AA15954" s="99"/>
      <c r="AB15954" s="99"/>
      <c r="AC15954" s="99"/>
      <c r="AD15954" s="99"/>
      <c r="AE15954" s="99"/>
      <c r="AF15954" s="99"/>
      <c r="AG15954" s="99"/>
      <c r="AH15954" s="31"/>
      <c r="AI15954" s="31"/>
      <c r="AJ15954" s="31"/>
      <c r="AK15954" s="31"/>
      <c r="AL15954" s="31"/>
      <c r="AO15954" s="376"/>
    </row>
    <row r="15955" spans="1:41" x14ac:dyDescent="0.25">
      <c r="A15955" s="44" t="s">
        <v>21896</v>
      </c>
      <c r="B15955" s="44" t="s">
        <v>17463</v>
      </c>
      <c r="C15955" s="45">
        <v>260202</v>
      </c>
      <c r="D15955" s="45" t="s">
        <v>11363</v>
      </c>
      <c r="E15955" s="45" t="s">
        <v>9238</v>
      </c>
      <c r="AO15955" s="376"/>
    </row>
    <row r="15956" spans="1:41" x14ac:dyDescent="0.25">
      <c r="A15956" s="44" t="s">
        <v>19438</v>
      </c>
      <c r="B15956" s="319" t="s">
        <v>19515</v>
      </c>
      <c r="C15956" s="318" t="s">
        <v>19822</v>
      </c>
      <c r="D15956" s="93" t="s">
        <v>19934</v>
      </c>
      <c r="E15956" s="320">
        <v>47422</v>
      </c>
      <c r="F15956" s="93"/>
      <c r="G15956" s="93"/>
      <c r="H15956" s="93"/>
      <c r="I15956" s="99"/>
      <c r="J15956" s="99"/>
      <c r="K15956" s="99"/>
      <c r="L15956" s="99"/>
      <c r="M15956" s="99"/>
      <c r="N15956" s="99"/>
      <c r="O15956" s="99"/>
      <c r="P15956" s="99"/>
      <c r="Q15956" s="99"/>
      <c r="R15956" s="99"/>
      <c r="S15956" s="99"/>
      <c r="T15956" s="99"/>
      <c r="U15956" s="99"/>
      <c r="V15956" s="99"/>
      <c r="W15956" s="99"/>
      <c r="X15956" s="99"/>
      <c r="Y15956" s="99"/>
      <c r="Z15956" s="99"/>
      <c r="AA15956" s="99"/>
      <c r="AB15956" s="99"/>
      <c r="AC15956" s="99"/>
      <c r="AD15956" s="99"/>
      <c r="AE15956" s="99"/>
      <c r="AF15956" s="99"/>
      <c r="AG15956" s="99"/>
      <c r="AH15956" s="31"/>
      <c r="AI15956" s="31"/>
      <c r="AJ15956" s="31"/>
      <c r="AK15956" s="31"/>
      <c r="AL15956" s="31"/>
      <c r="AO15956" s="376"/>
    </row>
    <row r="15957" spans="1:41" x14ac:dyDescent="0.25">
      <c r="A15957" s="44" t="s">
        <v>11847</v>
      </c>
      <c r="B15957" s="44" t="s">
        <v>14801</v>
      </c>
      <c r="C15957" s="45" t="s">
        <v>5099</v>
      </c>
      <c r="D15957" s="367" t="s">
        <v>3696</v>
      </c>
      <c r="E15957" s="328">
        <f>DATE(2026,11,22)</f>
        <v>46348</v>
      </c>
      <c r="F15957" s="32"/>
      <c r="G15957" s="32"/>
      <c r="H15957" s="32"/>
      <c r="I15957" s="31"/>
      <c r="J15957" s="31"/>
      <c r="K15957" s="31"/>
      <c r="L15957" s="31"/>
      <c r="M15957" s="31"/>
      <c r="N15957" s="31"/>
      <c r="O15957" s="31"/>
      <c r="P15957" s="31"/>
      <c r="Q15957" s="31"/>
      <c r="R15957" s="31"/>
      <c r="S15957" s="31"/>
      <c r="T15957" s="31"/>
      <c r="U15957" s="31"/>
      <c r="V15957" s="31"/>
      <c r="W15957" s="31"/>
      <c r="X15957" s="31"/>
      <c r="Y15957" s="31"/>
      <c r="Z15957" s="31"/>
      <c r="AA15957" s="31"/>
      <c r="AB15957" s="31"/>
      <c r="AC15957" s="31"/>
      <c r="AD15957" s="31"/>
      <c r="AE15957" s="31"/>
      <c r="AF15957" s="31"/>
      <c r="AG15957" s="31"/>
      <c r="AH15957" s="31"/>
      <c r="AI15957" s="31"/>
      <c r="AJ15957" s="31"/>
      <c r="AK15957" s="31"/>
      <c r="AL15957" s="31"/>
      <c r="AO15957" s="376"/>
    </row>
    <row r="15958" spans="1:41" x14ac:dyDescent="0.3">
      <c r="A15958" s="333" t="s">
        <v>1521</v>
      </c>
      <c r="B15958" s="333" t="s">
        <v>6839</v>
      </c>
      <c r="C15958" s="125" t="s">
        <v>18821</v>
      </c>
      <c r="D15958" s="32" t="s">
        <v>20309</v>
      </c>
      <c r="E15958" s="125" t="s">
        <v>8292</v>
      </c>
      <c r="F15958" s="125" t="s">
        <v>1189</v>
      </c>
      <c r="G15958" s="125" t="s">
        <v>1190</v>
      </c>
      <c r="AO15958" s="376"/>
    </row>
    <row r="15959" spans="1:41" x14ac:dyDescent="0.25">
      <c r="A15959" s="44" t="s">
        <v>1521</v>
      </c>
      <c r="B15959" s="44" t="s">
        <v>1558</v>
      </c>
      <c r="C15959" s="45" t="s">
        <v>2216</v>
      </c>
      <c r="D15959" s="45" t="s">
        <v>11204</v>
      </c>
      <c r="E15959" s="45" t="s">
        <v>4151</v>
      </c>
      <c r="F15959" s="93"/>
      <c r="G15959" s="93"/>
      <c r="H15959" s="93"/>
      <c r="I15959" s="99"/>
      <c r="J15959" s="99"/>
      <c r="K15959" s="99"/>
      <c r="L15959" s="99"/>
      <c r="M15959" s="99"/>
      <c r="N15959" s="99"/>
      <c r="O15959" s="99"/>
      <c r="P15959" s="99"/>
      <c r="Q15959" s="99"/>
      <c r="R15959" s="99"/>
      <c r="S15959" s="99"/>
      <c r="T15959" s="99"/>
      <c r="U15959" s="99"/>
      <c r="V15959" s="99"/>
      <c r="W15959" s="99"/>
      <c r="X15959" s="99"/>
      <c r="Y15959" s="99"/>
      <c r="Z15959" s="99"/>
      <c r="AA15959" s="99"/>
      <c r="AB15959" s="99"/>
      <c r="AC15959" s="99"/>
      <c r="AD15959" s="99"/>
      <c r="AE15959" s="99"/>
      <c r="AF15959" s="99"/>
      <c r="AG15959" s="99"/>
      <c r="AH15959" s="31"/>
      <c r="AI15959" s="31"/>
      <c r="AJ15959" s="31"/>
      <c r="AK15959" s="31"/>
      <c r="AL15959" s="31"/>
      <c r="AO15959" s="376"/>
    </row>
    <row r="15960" spans="1:41" x14ac:dyDescent="0.25">
      <c r="A15960" s="44" t="s">
        <v>1521</v>
      </c>
      <c r="B15960" s="44" t="s">
        <v>1558</v>
      </c>
      <c r="C15960" s="45" t="s">
        <v>2216</v>
      </c>
      <c r="D15960" s="93" t="s">
        <v>17443</v>
      </c>
      <c r="E15960" s="45" t="s">
        <v>4151</v>
      </c>
      <c r="F15960" s="93"/>
      <c r="G15960" s="93"/>
      <c r="H15960" s="93"/>
      <c r="I15960" s="99"/>
      <c r="J15960" s="99"/>
      <c r="K15960" s="99"/>
      <c r="L15960" s="99"/>
      <c r="M15960" s="99"/>
      <c r="N15960" s="99"/>
      <c r="O15960" s="99"/>
      <c r="P15960" s="99"/>
      <c r="Q15960" s="99"/>
      <c r="R15960" s="99"/>
      <c r="S15960" s="99"/>
      <c r="T15960" s="99"/>
      <c r="U15960" s="99"/>
      <c r="V15960" s="99"/>
      <c r="W15960" s="99"/>
      <c r="X15960" s="99"/>
      <c r="Y15960" s="99"/>
      <c r="Z15960" s="99"/>
      <c r="AA15960" s="99"/>
      <c r="AB15960" s="99"/>
      <c r="AC15960" s="99"/>
      <c r="AD15960" s="99"/>
      <c r="AE15960" s="99"/>
      <c r="AF15960" s="99"/>
      <c r="AG15960" s="99"/>
      <c r="AH15960" s="31"/>
      <c r="AI15960" s="31"/>
      <c r="AJ15960" s="31"/>
      <c r="AK15960" s="31"/>
      <c r="AL15960" s="31"/>
      <c r="AO15960" s="376"/>
    </row>
    <row r="15961" spans="1:41" x14ac:dyDescent="0.25">
      <c r="A15961" s="44" t="s">
        <v>1521</v>
      </c>
      <c r="B15961" s="44" t="s">
        <v>15135</v>
      </c>
      <c r="C15961" s="45" t="s">
        <v>13908</v>
      </c>
      <c r="D15961" s="367" t="s">
        <v>3696</v>
      </c>
      <c r="E15961" s="328">
        <f>DATE(2029,4,4)</f>
        <v>47212</v>
      </c>
      <c r="F15961" s="32"/>
      <c r="G15961" s="32"/>
      <c r="H15961" s="32"/>
      <c r="I15961" s="31"/>
      <c r="J15961" s="31"/>
      <c r="K15961" s="31"/>
      <c r="L15961" s="31"/>
      <c r="M15961" s="31"/>
      <c r="N15961" s="31"/>
      <c r="O15961" s="31"/>
      <c r="P15961" s="31"/>
      <c r="Q15961" s="31"/>
      <c r="R15961" s="31"/>
      <c r="S15961" s="31"/>
      <c r="T15961" s="31"/>
      <c r="U15961" s="31"/>
      <c r="V15961" s="31"/>
      <c r="W15961" s="31"/>
      <c r="X15961" s="31"/>
      <c r="Y15961" s="31"/>
      <c r="Z15961" s="31"/>
      <c r="AA15961" s="31"/>
      <c r="AB15961" s="31"/>
      <c r="AC15961" s="31"/>
      <c r="AD15961" s="31"/>
      <c r="AE15961" s="31"/>
      <c r="AF15961" s="31"/>
      <c r="AG15961" s="31"/>
      <c r="AH15961" s="31"/>
      <c r="AI15961" s="31"/>
      <c r="AJ15961" s="31"/>
      <c r="AK15961" s="31"/>
      <c r="AL15961" s="31"/>
      <c r="AO15961" s="376"/>
    </row>
    <row r="15962" spans="1:41" x14ac:dyDescent="0.25">
      <c r="A15962" s="44" t="s">
        <v>1521</v>
      </c>
      <c r="B15962" s="44" t="s">
        <v>1558</v>
      </c>
      <c r="C15962" s="45" t="s">
        <v>2216</v>
      </c>
      <c r="D15962" s="45" t="s">
        <v>9895</v>
      </c>
      <c r="E15962" s="45" t="s">
        <v>4151</v>
      </c>
      <c r="F15962" s="93"/>
      <c r="G15962" s="93"/>
      <c r="H15962" s="93"/>
      <c r="I15962" s="99"/>
      <c r="J15962" s="99"/>
      <c r="K15962" s="99"/>
      <c r="L15962" s="44"/>
      <c r="M15962" s="44"/>
      <c r="N15962" s="99"/>
      <c r="O15962" s="99"/>
      <c r="P15962" s="99"/>
      <c r="Q15962" s="99"/>
      <c r="R15962" s="99"/>
      <c r="S15962" s="99"/>
      <c r="T15962" s="99"/>
      <c r="U15962" s="99"/>
      <c r="V15962" s="99"/>
      <c r="W15962" s="99"/>
      <c r="X15962" s="99"/>
      <c r="Y15962" s="99"/>
      <c r="Z15962" s="99"/>
      <c r="AA15962" s="99"/>
      <c r="AB15962" s="99"/>
      <c r="AC15962" s="99"/>
      <c r="AD15962" s="99"/>
      <c r="AE15962" s="99"/>
      <c r="AF15962" s="99"/>
      <c r="AG15962" s="99"/>
      <c r="AH15962" s="31"/>
      <c r="AI15962" s="31"/>
      <c r="AJ15962" s="31"/>
      <c r="AK15962" s="31"/>
      <c r="AL15962" s="31"/>
      <c r="AO15962" s="376"/>
    </row>
    <row r="15963" spans="1:41" x14ac:dyDescent="0.25">
      <c r="A15963" s="44" t="s">
        <v>10153</v>
      </c>
      <c r="B15963" s="44" t="s">
        <v>10154</v>
      </c>
      <c r="C15963" s="81" t="s">
        <v>21201</v>
      </c>
      <c r="D15963" s="81" t="s">
        <v>1712</v>
      </c>
      <c r="E15963" s="82">
        <v>47748</v>
      </c>
      <c r="F15963" s="93"/>
      <c r="G15963" s="93"/>
      <c r="H15963" s="93" t="s">
        <v>1335</v>
      </c>
      <c r="I15963" s="99"/>
      <c r="J15963" s="99"/>
      <c r="K15963" s="99"/>
      <c r="L15963" s="44"/>
      <c r="M15963" s="44"/>
      <c r="N15963" s="99"/>
      <c r="O15963" s="99"/>
      <c r="P15963" s="99"/>
      <c r="Q15963" s="99"/>
      <c r="R15963" s="99"/>
      <c r="S15963" s="99"/>
      <c r="T15963" s="99"/>
      <c r="U15963" s="99"/>
      <c r="V15963" s="99"/>
      <c r="W15963" s="99"/>
      <c r="X15963" s="99"/>
      <c r="Y15963" s="99"/>
      <c r="Z15963" s="99"/>
      <c r="AA15963" s="99"/>
      <c r="AB15963" s="99"/>
      <c r="AC15963" s="99"/>
      <c r="AD15963" s="99"/>
      <c r="AE15963" s="99"/>
      <c r="AF15963" s="99"/>
      <c r="AG15963" s="99"/>
      <c r="AH15963" s="31"/>
      <c r="AI15963" s="31"/>
      <c r="AJ15963" s="31"/>
      <c r="AK15963" s="31"/>
      <c r="AL15963" s="31"/>
      <c r="AO15963" s="376"/>
    </row>
    <row r="15964" spans="1:41" x14ac:dyDescent="0.3">
      <c r="A15964" s="333" t="s">
        <v>11099</v>
      </c>
      <c r="B15964" s="333" t="s">
        <v>1160</v>
      </c>
      <c r="C15964" s="125" t="s">
        <v>10947</v>
      </c>
      <c r="D15964" s="32" t="s">
        <v>20309</v>
      </c>
      <c r="E15964" s="125" t="s">
        <v>7420</v>
      </c>
      <c r="F15964" s="125" t="s">
        <v>1189</v>
      </c>
      <c r="G15964" s="125" t="s">
        <v>1190</v>
      </c>
      <c r="AO15964" s="376"/>
    </row>
    <row r="15965" spans="1:41" x14ac:dyDescent="0.25">
      <c r="A15965" s="44" t="s">
        <v>19439</v>
      </c>
      <c r="B15965" s="319" t="s">
        <v>19523</v>
      </c>
      <c r="C15965" s="318" t="s">
        <v>19612</v>
      </c>
      <c r="D15965" s="93" t="s">
        <v>19934</v>
      </c>
      <c r="E15965" s="320">
        <v>47299</v>
      </c>
      <c r="F15965" s="93"/>
      <c r="G15965" s="93"/>
      <c r="H15965" s="93"/>
      <c r="I15965" s="99"/>
      <c r="J15965" s="99"/>
      <c r="K15965" s="99"/>
      <c r="L15965" s="99"/>
      <c r="M15965" s="99"/>
      <c r="N15965" s="99"/>
      <c r="O15965" s="99"/>
      <c r="P15965" s="99"/>
      <c r="Q15965" s="99"/>
      <c r="R15965" s="99"/>
      <c r="S15965" s="99"/>
      <c r="T15965" s="99"/>
      <c r="U15965" s="99"/>
      <c r="V15965" s="99"/>
      <c r="W15965" s="99"/>
      <c r="X15965" s="99"/>
      <c r="Y15965" s="99"/>
      <c r="Z15965" s="99"/>
      <c r="AA15965" s="99"/>
      <c r="AB15965" s="99"/>
      <c r="AC15965" s="99"/>
      <c r="AD15965" s="99"/>
      <c r="AE15965" s="99"/>
      <c r="AF15965" s="99"/>
      <c r="AG15965" s="99"/>
      <c r="AH15965" s="31"/>
      <c r="AI15965" s="31"/>
      <c r="AJ15965" s="31"/>
      <c r="AK15965" s="31"/>
      <c r="AL15965" s="31"/>
      <c r="AO15965" s="376"/>
    </row>
    <row r="15966" spans="1:41" x14ac:dyDescent="0.25">
      <c r="A15966" s="44" t="s">
        <v>21897</v>
      </c>
      <c r="B15966" s="44" t="s">
        <v>925</v>
      </c>
      <c r="C15966" s="45">
        <v>260601</v>
      </c>
      <c r="D15966" s="45" t="s">
        <v>11363</v>
      </c>
      <c r="E15966" s="45" t="s">
        <v>17341</v>
      </c>
      <c r="AO15966" s="376"/>
    </row>
    <row r="15967" spans="1:41" x14ac:dyDescent="0.25">
      <c r="A15967" s="76" t="s">
        <v>12061</v>
      </c>
      <c r="B15967" s="92" t="s">
        <v>12068</v>
      </c>
      <c r="C15967" s="93" t="s">
        <v>12038</v>
      </c>
      <c r="D15967" s="93" t="s">
        <v>1201</v>
      </c>
      <c r="E15967" s="94">
        <v>47208</v>
      </c>
      <c r="F15967" s="93"/>
      <c r="G15967" s="93"/>
      <c r="H15967" s="93"/>
      <c r="I15967" s="99"/>
      <c r="J15967" s="99"/>
      <c r="K15967" s="99"/>
      <c r="L15967" s="99"/>
      <c r="M15967" s="99"/>
      <c r="N15967" s="99"/>
      <c r="O15967" s="99"/>
      <c r="P15967" s="99"/>
      <c r="Q15967" s="99"/>
      <c r="R15967" s="99"/>
      <c r="S15967" s="99"/>
      <c r="T15967" s="99"/>
      <c r="U15967" s="99"/>
      <c r="V15967" s="99"/>
      <c r="W15967" s="99"/>
      <c r="X15967" s="99"/>
      <c r="Y15967" s="99"/>
      <c r="Z15967" s="99"/>
      <c r="AA15967" s="99"/>
      <c r="AB15967" s="99"/>
      <c r="AC15967" s="99"/>
      <c r="AD15967" s="99"/>
      <c r="AE15967" s="99"/>
      <c r="AF15967" s="99"/>
      <c r="AG15967" s="99"/>
      <c r="AH15967" s="31"/>
      <c r="AI15967" s="31"/>
      <c r="AJ15967" s="31"/>
      <c r="AK15967" s="31"/>
      <c r="AL15967" s="31"/>
      <c r="AO15967" s="376"/>
    </row>
    <row r="15968" spans="1:41" x14ac:dyDescent="0.25">
      <c r="A15968" s="44" t="s">
        <v>6558</v>
      </c>
      <c r="B15968" s="44" t="s">
        <v>6610</v>
      </c>
      <c r="C15968" s="45">
        <v>260204</v>
      </c>
      <c r="D15968" s="45" t="s">
        <v>11363</v>
      </c>
      <c r="E15968" s="45" t="s">
        <v>9238</v>
      </c>
      <c r="AO15968" s="376"/>
    </row>
    <row r="15969" spans="1:41" x14ac:dyDescent="0.25">
      <c r="A15969" s="44" t="s">
        <v>10304</v>
      </c>
      <c r="B15969" s="44" t="s">
        <v>7141</v>
      </c>
      <c r="C15969" s="45" t="s">
        <v>16427</v>
      </c>
      <c r="D15969" s="46" t="s">
        <v>21328</v>
      </c>
      <c r="E15969" s="46">
        <v>46639</v>
      </c>
      <c r="AO15969" s="376"/>
    </row>
    <row r="15970" spans="1:41" x14ac:dyDescent="0.3">
      <c r="A15970" s="333" t="s">
        <v>12917</v>
      </c>
      <c r="B15970" s="333" t="s">
        <v>12848</v>
      </c>
      <c r="C15970" s="125" t="s">
        <v>12849</v>
      </c>
      <c r="D15970" s="32" t="s">
        <v>20309</v>
      </c>
      <c r="E15970" s="125" t="s">
        <v>5332</v>
      </c>
      <c r="F15970" s="125" t="s">
        <v>1189</v>
      </c>
      <c r="G15970" s="125" t="s">
        <v>1190</v>
      </c>
      <c r="AO15970" s="376"/>
    </row>
    <row r="15971" spans="1:41" x14ac:dyDescent="0.25">
      <c r="A15971" s="44" t="s">
        <v>21898</v>
      </c>
      <c r="B15971" s="44" t="s">
        <v>21449</v>
      </c>
      <c r="C15971" s="45">
        <v>260504</v>
      </c>
      <c r="D15971" s="45" t="s">
        <v>11363</v>
      </c>
      <c r="E15971" s="45" t="s">
        <v>21450</v>
      </c>
      <c r="AO15971" s="376"/>
    </row>
    <row r="15972" spans="1:41" x14ac:dyDescent="0.25">
      <c r="A15972" s="44" t="s">
        <v>9535</v>
      </c>
      <c r="B15972" s="92" t="s">
        <v>9602</v>
      </c>
      <c r="C15972" s="77" t="s">
        <v>9336</v>
      </c>
      <c r="D15972" s="93" t="s">
        <v>9601</v>
      </c>
      <c r="E15972" s="94">
        <v>46568</v>
      </c>
      <c r="F15972" s="93"/>
      <c r="G15972" s="93"/>
      <c r="H15972" s="93"/>
      <c r="I15972" s="99"/>
      <c r="J15972" s="99"/>
      <c r="K15972" s="99"/>
      <c r="L15972" s="44"/>
      <c r="M15972" s="44"/>
      <c r="N15972" s="99"/>
      <c r="O15972" s="99"/>
      <c r="P15972" s="99"/>
      <c r="Q15972" s="99"/>
      <c r="R15972" s="99"/>
      <c r="S15972" s="99"/>
      <c r="T15972" s="99"/>
      <c r="U15972" s="99"/>
      <c r="V15972" s="99"/>
      <c r="W15972" s="99"/>
      <c r="X15972" s="99"/>
      <c r="Y15972" s="99"/>
      <c r="Z15972" s="99"/>
      <c r="AA15972" s="99"/>
      <c r="AB15972" s="99"/>
      <c r="AC15972" s="99"/>
      <c r="AD15972" s="99"/>
      <c r="AE15972" s="99"/>
      <c r="AF15972" s="99"/>
      <c r="AG15972" s="99"/>
      <c r="AH15972" s="31"/>
      <c r="AI15972" s="31"/>
      <c r="AJ15972" s="31"/>
      <c r="AK15972" s="31"/>
      <c r="AL15972" s="31"/>
      <c r="AO15972" s="376"/>
    </row>
    <row r="15973" spans="1:41" x14ac:dyDescent="0.25">
      <c r="A15973" s="44" t="s">
        <v>6559</v>
      </c>
      <c r="B15973" s="44" t="s">
        <v>3176</v>
      </c>
      <c r="C15973" s="45">
        <v>23010402</v>
      </c>
      <c r="D15973" s="45" t="s">
        <v>11363</v>
      </c>
      <c r="E15973" s="45" t="s">
        <v>5322</v>
      </c>
      <c r="AO15973" s="376"/>
    </row>
    <row r="15974" spans="1:41" x14ac:dyDescent="0.25">
      <c r="A15974" s="44" t="s">
        <v>6559</v>
      </c>
      <c r="B15974" s="44" t="s">
        <v>5321</v>
      </c>
      <c r="C15974" s="45">
        <v>23010401</v>
      </c>
      <c r="D15974" s="45" t="s">
        <v>11363</v>
      </c>
      <c r="E15974" s="45" t="s">
        <v>5322</v>
      </c>
      <c r="AO15974" s="376"/>
    </row>
    <row r="15975" spans="1:41" x14ac:dyDescent="0.25">
      <c r="A15975" s="44" t="s">
        <v>6559</v>
      </c>
      <c r="B15975" s="44" t="s">
        <v>8347</v>
      </c>
      <c r="C15975" s="45">
        <v>23100201</v>
      </c>
      <c r="D15975" s="45" t="s">
        <v>11363</v>
      </c>
      <c r="E15975" s="45" t="s">
        <v>2538</v>
      </c>
      <c r="AO15975" s="376"/>
    </row>
    <row r="15976" spans="1:41" x14ac:dyDescent="0.25">
      <c r="A15976" s="44" t="s">
        <v>6559</v>
      </c>
      <c r="B15976" s="44" t="s">
        <v>3051</v>
      </c>
      <c r="C15976" s="45">
        <v>23100202</v>
      </c>
      <c r="D15976" s="45" t="s">
        <v>11363</v>
      </c>
      <c r="E15976" s="45" t="s">
        <v>2538</v>
      </c>
      <c r="AO15976" s="376"/>
    </row>
    <row r="15977" spans="1:41" x14ac:dyDescent="0.3">
      <c r="A15977" s="333" t="s">
        <v>1100</v>
      </c>
      <c r="B15977" s="333" t="s">
        <v>1173</v>
      </c>
      <c r="C15977" s="125" t="s">
        <v>8030</v>
      </c>
      <c r="D15977" s="32" t="s">
        <v>20309</v>
      </c>
      <c r="E15977" s="125" t="s">
        <v>7871</v>
      </c>
      <c r="F15977" s="125" t="s">
        <v>1189</v>
      </c>
      <c r="G15977" s="125" t="s">
        <v>1190</v>
      </c>
      <c r="AO15977" s="376"/>
    </row>
    <row r="15978" spans="1:41" x14ac:dyDescent="0.3">
      <c r="A15978" s="57" t="s">
        <v>1261</v>
      </c>
      <c r="B15978" s="57" t="s">
        <v>1290</v>
      </c>
      <c r="C15978" s="62">
        <v>24027</v>
      </c>
      <c r="D15978" s="62" t="s">
        <v>20886</v>
      </c>
      <c r="E15978" s="60">
        <v>46873</v>
      </c>
      <c r="F15978" s="32"/>
      <c r="G15978" s="32"/>
      <c r="H15978" s="32"/>
      <c r="I15978" s="31"/>
      <c r="J15978" s="31"/>
      <c r="K15978" s="31"/>
      <c r="L15978" s="31"/>
      <c r="M15978" s="31"/>
      <c r="N15978" s="31"/>
      <c r="O15978" s="31"/>
      <c r="P15978" s="31"/>
      <c r="Q15978" s="31"/>
      <c r="R15978" s="31"/>
      <c r="S15978" s="31"/>
      <c r="T15978" s="31"/>
      <c r="U15978" s="31"/>
      <c r="V15978" s="31"/>
      <c r="W15978" s="31"/>
      <c r="X15978" s="31"/>
      <c r="Y15978" s="31"/>
      <c r="Z15978" s="31"/>
      <c r="AA15978" s="31"/>
      <c r="AB15978" s="31"/>
      <c r="AC15978" s="31"/>
      <c r="AD15978" s="31"/>
      <c r="AE15978" s="31"/>
      <c r="AF15978" s="31"/>
      <c r="AG15978" s="31"/>
      <c r="AH15978" s="31"/>
      <c r="AI15978" s="31"/>
      <c r="AJ15978" s="31"/>
      <c r="AK15978" s="31"/>
      <c r="AL15978" s="31"/>
      <c r="AO15978" s="376"/>
    </row>
    <row r="15979" spans="1:41" x14ac:dyDescent="0.3">
      <c r="A15979" s="333" t="s">
        <v>16232</v>
      </c>
      <c r="B15979" s="333" t="s">
        <v>1176</v>
      </c>
      <c r="C15979" s="125" t="s">
        <v>15480</v>
      </c>
      <c r="D15979" s="32" t="s">
        <v>20309</v>
      </c>
      <c r="E15979" s="125" t="s">
        <v>9839</v>
      </c>
      <c r="F15979" s="125" t="s">
        <v>1189</v>
      </c>
      <c r="G15979" s="125" t="s">
        <v>1190</v>
      </c>
      <c r="AO15979" s="376"/>
    </row>
    <row r="15980" spans="1:41" x14ac:dyDescent="0.3">
      <c r="A15980" s="333" t="s">
        <v>16232</v>
      </c>
      <c r="B15980" s="333" t="s">
        <v>4819</v>
      </c>
      <c r="C15980" s="125" t="s">
        <v>16273</v>
      </c>
      <c r="D15980" s="32" t="s">
        <v>20309</v>
      </c>
      <c r="E15980" s="125" t="s">
        <v>4972</v>
      </c>
      <c r="F15980" s="125" t="s">
        <v>1189</v>
      </c>
      <c r="G15980" s="125" t="s">
        <v>1190</v>
      </c>
      <c r="AO15980" s="376"/>
    </row>
    <row r="15981" spans="1:41" x14ac:dyDescent="0.25">
      <c r="A15981" s="44" t="s">
        <v>833</v>
      </c>
      <c r="B15981" s="44" t="s">
        <v>5321</v>
      </c>
      <c r="C15981" s="45">
        <v>23010401</v>
      </c>
      <c r="D15981" s="45" t="s">
        <v>11363</v>
      </c>
      <c r="E15981" s="45" t="s">
        <v>5322</v>
      </c>
      <c r="AO15981" s="376"/>
    </row>
    <row r="15982" spans="1:41" x14ac:dyDescent="0.25">
      <c r="A15982" s="44" t="s">
        <v>833</v>
      </c>
      <c r="B15982" s="44" t="s">
        <v>3176</v>
      </c>
      <c r="C15982" s="45">
        <v>23010402</v>
      </c>
      <c r="D15982" s="45" t="s">
        <v>11363</v>
      </c>
      <c r="E15982" s="45" t="s">
        <v>5322</v>
      </c>
      <c r="AO15982" s="376"/>
    </row>
    <row r="15983" spans="1:41" x14ac:dyDescent="0.25">
      <c r="A15983" s="44" t="s">
        <v>8421</v>
      </c>
      <c r="B15983" s="44" t="s">
        <v>928</v>
      </c>
      <c r="C15983" s="45">
        <v>231104</v>
      </c>
      <c r="D15983" s="45" t="s">
        <v>11363</v>
      </c>
      <c r="E15983" s="45" t="s">
        <v>8334</v>
      </c>
      <c r="AO15983" s="376"/>
    </row>
    <row r="15984" spans="1:41" x14ac:dyDescent="0.25">
      <c r="A15984" s="44" t="s">
        <v>8421</v>
      </c>
      <c r="B15984" s="44" t="s">
        <v>5321</v>
      </c>
      <c r="C15984" s="45">
        <v>26010401</v>
      </c>
      <c r="D15984" s="45" t="s">
        <v>11363</v>
      </c>
      <c r="E15984" s="45" t="s">
        <v>17459</v>
      </c>
      <c r="AO15984" s="376"/>
    </row>
    <row r="15985" spans="1:41" x14ac:dyDescent="0.25">
      <c r="A15985" s="44" t="s">
        <v>8421</v>
      </c>
      <c r="B15985" s="44" t="s">
        <v>3176</v>
      </c>
      <c r="C15985" s="45">
        <v>26010402</v>
      </c>
      <c r="D15985" s="45" t="s">
        <v>11363</v>
      </c>
      <c r="E15985" s="45" t="s">
        <v>17459</v>
      </c>
      <c r="AO15985" s="376"/>
    </row>
    <row r="15986" spans="1:41" x14ac:dyDescent="0.25">
      <c r="A15986" s="44" t="s">
        <v>8421</v>
      </c>
      <c r="B15986" s="44" t="s">
        <v>3475</v>
      </c>
      <c r="C15986" s="45">
        <v>260301</v>
      </c>
      <c r="D15986" s="45" t="s">
        <v>11363</v>
      </c>
      <c r="E15986" s="45" t="s">
        <v>17625</v>
      </c>
      <c r="AO15986" s="376"/>
    </row>
    <row r="15987" spans="1:41" x14ac:dyDescent="0.25">
      <c r="A15987" s="44" t="s">
        <v>8421</v>
      </c>
      <c r="B15987" s="44" t="s">
        <v>7763</v>
      </c>
      <c r="C15987" s="45">
        <v>260401</v>
      </c>
      <c r="D15987" s="45" t="s">
        <v>11363</v>
      </c>
      <c r="E15987" s="45" t="s">
        <v>11152</v>
      </c>
      <c r="AO15987" s="376"/>
    </row>
    <row r="15988" spans="1:41" x14ac:dyDescent="0.25">
      <c r="A15988" s="44" t="s">
        <v>14607</v>
      </c>
      <c r="B15988" s="44" t="s">
        <v>16316</v>
      </c>
      <c r="C15988" s="45" t="s">
        <v>16428</v>
      </c>
      <c r="D15988" s="46" t="s">
        <v>21328</v>
      </c>
      <c r="E15988" s="46">
        <v>46309</v>
      </c>
      <c r="AO15988" s="376"/>
    </row>
    <row r="15989" spans="1:41" x14ac:dyDescent="0.25">
      <c r="A15989" s="44" t="s">
        <v>14607</v>
      </c>
      <c r="B15989" s="44" t="s">
        <v>16316</v>
      </c>
      <c r="C15989" s="45" t="s">
        <v>16428</v>
      </c>
      <c r="D15989" s="46" t="s">
        <v>21328</v>
      </c>
      <c r="E15989" s="46">
        <v>46309</v>
      </c>
      <c r="AO15989" s="376"/>
    </row>
    <row r="15990" spans="1:41" x14ac:dyDescent="0.25">
      <c r="A15990" s="44" t="s">
        <v>14607</v>
      </c>
      <c r="B15990" s="44" t="s">
        <v>16316</v>
      </c>
      <c r="C15990" s="45" t="s">
        <v>16428</v>
      </c>
      <c r="D15990" s="46" t="s">
        <v>21328</v>
      </c>
      <c r="E15990" s="46">
        <v>46309</v>
      </c>
      <c r="AO15990" s="376"/>
    </row>
    <row r="15991" spans="1:41" x14ac:dyDescent="0.25">
      <c r="A15991" s="44" t="s">
        <v>14607</v>
      </c>
      <c r="B15991" s="44" t="s">
        <v>16316</v>
      </c>
      <c r="C15991" s="45" t="s">
        <v>16428</v>
      </c>
      <c r="D15991" s="46" t="s">
        <v>21328</v>
      </c>
      <c r="E15991" s="46">
        <v>46309</v>
      </c>
      <c r="AO15991" s="376"/>
    </row>
    <row r="15992" spans="1:41" x14ac:dyDescent="0.25">
      <c r="A15992" s="44" t="s">
        <v>14607</v>
      </c>
      <c r="B15992" s="44" t="s">
        <v>16316</v>
      </c>
      <c r="C15992" s="45" t="s">
        <v>16428</v>
      </c>
      <c r="D15992" s="46" t="s">
        <v>21328</v>
      </c>
      <c r="E15992" s="46">
        <v>46309</v>
      </c>
      <c r="AO15992" s="376"/>
    </row>
    <row r="15993" spans="1:41" x14ac:dyDescent="0.25">
      <c r="A15993" s="44" t="s">
        <v>14607</v>
      </c>
      <c r="B15993" s="44" t="s">
        <v>2522</v>
      </c>
      <c r="C15993" s="45" t="s">
        <v>14608</v>
      </c>
      <c r="D15993" s="46" t="s">
        <v>21328</v>
      </c>
      <c r="E15993" s="46">
        <v>46527</v>
      </c>
      <c r="AO15993" s="376"/>
    </row>
    <row r="15994" spans="1:41" x14ac:dyDescent="0.25">
      <c r="A15994" s="44" t="s">
        <v>14607</v>
      </c>
      <c r="B15994" s="44" t="s">
        <v>2522</v>
      </c>
      <c r="C15994" s="45" t="s">
        <v>14608</v>
      </c>
      <c r="D15994" s="46" t="s">
        <v>21328</v>
      </c>
      <c r="E15994" s="46">
        <v>46527</v>
      </c>
      <c r="AO15994" s="376"/>
    </row>
    <row r="15995" spans="1:41" x14ac:dyDescent="0.25">
      <c r="A15995" s="44" t="s">
        <v>14607</v>
      </c>
      <c r="B15995" s="44" t="s">
        <v>2522</v>
      </c>
      <c r="C15995" s="45" t="s">
        <v>14608</v>
      </c>
      <c r="D15995" s="46" t="s">
        <v>21328</v>
      </c>
      <c r="E15995" s="46">
        <v>46527</v>
      </c>
      <c r="AO15995" s="376"/>
    </row>
    <row r="15996" spans="1:41" x14ac:dyDescent="0.25">
      <c r="A15996" s="44" t="s">
        <v>14607</v>
      </c>
      <c r="B15996" s="44" t="s">
        <v>2522</v>
      </c>
      <c r="C15996" s="45" t="s">
        <v>14608</v>
      </c>
      <c r="D15996" s="46" t="s">
        <v>21328</v>
      </c>
      <c r="E15996" s="46">
        <v>46527</v>
      </c>
      <c r="AO15996" s="376"/>
    </row>
    <row r="15997" spans="1:41" x14ac:dyDescent="0.25">
      <c r="A15997" s="44" t="s">
        <v>4595</v>
      </c>
      <c r="B15997" s="44" t="s">
        <v>14139</v>
      </c>
      <c r="C15997" s="45" t="s">
        <v>14141</v>
      </c>
      <c r="D15997" s="45" t="s">
        <v>11204</v>
      </c>
      <c r="E15997" s="45" t="s">
        <v>5322</v>
      </c>
      <c r="F15997" s="93"/>
      <c r="G15997" s="93"/>
      <c r="H15997" s="93"/>
      <c r="I15997" s="99"/>
      <c r="J15997" s="99"/>
      <c r="K15997" s="99"/>
      <c r="L15997" s="99"/>
      <c r="M15997" s="99"/>
      <c r="N15997" s="99"/>
      <c r="O15997" s="99"/>
      <c r="P15997" s="99"/>
      <c r="Q15997" s="99"/>
      <c r="R15997" s="99"/>
      <c r="S15997" s="99"/>
      <c r="T15997" s="99"/>
      <c r="U15997" s="99"/>
      <c r="V15997" s="99"/>
      <c r="W15997" s="99"/>
      <c r="X15997" s="99"/>
      <c r="Y15997" s="99"/>
      <c r="Z15997" s="99"/>
      <c r="AA15997" s="99"/>
      <c r="AB15997" s="99"/>
      <c r="AC15997" s="99"/>
      <c r="AD15997" s="99"/>
      <c r="AE15997" s="99"/>
      <c r="AF15997" s="99"/>
      <c r="AG15997" s="99"/>
      <c r="AH15997" s="31"/>
      <c r="AI15997" s="31"/>
      <c r="AJ15997" s="31"/>
      <c r="AK15997" s="31"/>
      <c r="AL15997" s="31"/>
      <c r="AO15997" s="376"/>
    </row>
    <row r="15998" spans="1:41" x14ac:dyDescent="0.25">
      <c r="A15998" s="44" t="s">
        <v>4595</v>
      </c>
      <c r="B15998" s="44" t="s">
        <v>14139</v>
      </c>
      <c r="C15998" s="45" t="s">
        <v>14141</v>
      </c>
      <c r="D15998" s="93" t="s">
        <v>17443</v>
      </c>
      <c r="E15998" s="45" t="s">
        <v>5322</v>
      </c>
      <c r="F15998" s="93"/>
      <c r="G15998" s="93"/>
      <c r="H15998" s="93"/>
      <c r="I15998" s="99"/>
      <c r="J15998" s="99"/>
      <c r="K15998" s="99"/>
      <c r="L15998" s="99"/>
      <c r="M15998" s="99"/>
      <c r="N15998" s="99"/>
      <c r="O15998" s="99"/>
      <c r="P15998" s="99"/>
      <c r="Q15998" s="99"/>
      <c r="R15998" s="99"/>
      <c r="S15998" s="99"/>
      <c r="T15998" s="99"/>
      <c r="U15998" s="99"/>
      <c r="V15998" s="99"/>
      <c r="W15998" s="99"/>
      <c r="X15998" s="99"/>
      <c r="Y15998" s="99"/>
      <c r="Z15998" s="99"/>
      <c r="AA15998" s="99"/>
      <c r="AB15998" s="99"/>
      <c r="AC15998" s="99"/>
      <c r="AD15998" s="99"/>
      <c r="AE15998" s="99"/>
      <c r="AF15998" s="99"/>
      <c r="AG15998" s="99"/>
      <c r="AH15998" s="31"/>
      <c r="AI15998" s="31"/>
      <c r="AJ15998" s="31"/>
      <c r="AK15998" s="31"/>
      <c r="AL15998" s="31"/>
      <c r="AO15998" s="376"/>
    </row>
    <row r="15999" spans="1:41" x14ac:dyDescent="0.25">
      <c r="A15999" s="44" t="s">
        <v>4595</v>
      </c>
      <c r="B15999" s="44" t="s">
        <v>280</v>
      </c>
      <c r="C15999" s="45" t="s">
        <v>4596</v>
      </c>
      <c r="D15999" s="45" t="s">
        <v>9895</v>
      </c>
      <c r="E15999" s="45" t="s">
        <v>5137</v>
      </c>
      <c r="F15999" s="93"/>
      <c r="G15999" s="93"/>
      <c r="H15999" s="93"/>
      <c r="I15999" s="99"/>
      <c r="J15999" s="99"/>
      <c r="K15999" s="99"/>
      <c r="L15999" s="44"/>
      <c r="M15999" s="44"/>
      <c r="N15999" s="99"/>
      <c r="O15999" s="99"/>
      <c r="P15999" s="99"/>
      <c r="Q15999" s="99"/>
      <c r="R15999" s="99"/>
      <c r="S15999" s="99"/>
      <c r="T15999" s="99"/>
      <c r="U15999" s="99"/>
      <c r="V15999" s="99"/>
      <c r="W15999" s="99"/>
      <c r="X15999" s="99"/>
      <c r="Y15999" s="99"/>
      <c r="Z15999" s="99"/>
      <c r="AA15999" s="99"/>
      <c r="AB15999" s="99"/>
      <c r="AC15999" s="99"/>
      <c r="AD15999" s="99"/>
      <c r="AE15999" s="99"/>
      <c r="AF15999" s="99"/>
      <c r="AG15999" s="99"/>
      <c r="AH15999" s="31"/>
      <c r="AI15999" s="31"/>
      <c r="AJ15999" s="31"/>
      <c r="AK15999" s="31"/>
      <c r="AL15999" s="31"/>
      <c r="AO15999" s="376"/>
    </row>
    <row r="16000" spans="1:41" x14ac:dyDescent="0.25">
      <c r="A16000" s="44" t="s">
        <v>12969</v>
      </c>
      <c r="B16000" s="44" t="s">
        <v>148</v>
      </c>
      <c r="C16000" s="45" t="s">
        <v>9972</v>
      </c>
      <c r="D16000" s="46" t="s">
        <v>21328</v>
      </c>
      <c r="E16000" s="46">
        <v>46493</v>
      </c>
      <c r="AO16000" s="376"/>
    </row>
    <row r="16001" spans="1:41" x14ac:dyDescent="0.25">
      <c r="A16001" s="262" t="s">
        <v>6266</v>
      </c>
      <c r="B16001" s="262" t="s">
        <v>6239</v>
      </c>
      <c r="C16001" s="263">
        <v>791202003001</v>
      </c>
      <c r="D16001" s="263" t="s">
        <v>6271</v>
      </c>
      <c r="E16001" s="264">
        <v>47573</v>
      </c>
      <c r="F16001" s="93"/>
      <c r="G16001" s="93"/>
      <c r="H16001" s="93"/>
      <c r="I16001" s="99"/>
      <c r="J16001" s="99"/>
      <c r="K16001" s="99"/>
      <c r="L16001" s="44"/>
      <c r="M16001" s="44"/>
      <c r="N16001" s="99"/>
      <c r="O16001" s="99"/>
      <c r="P16001" s="99"/>
      <c r="Q16001" s="99"/>
      <c r="R16001" s="99"/>
      <c r="S16001" s="99"/>
      <c r="T16001" s="99"/>
      <c r="U16001" s="99"/>
      <c r="V16001" s="99"/>
      <c r="W16001" s="99"/>
      <c r="X16001" s="99"/>
      <c r="Y16001" s="99"/>
      <c r="Z16001" s="99"/>
      <c r="AA16001" s="99"/>
      <c r="AB16001" s="99"/>
      <c r="AC16001" s="99"/>
      <c r="AD16001" s="99"/>
      <c r="AE16001" s="99"/>
      <c r="AF16001" s="99"/>
      <c r="AG16001" s="99"/>
      <c r="AH16001" s="31"/>
      <c r="AI16001" s="31"/>
      <c r="AJ16001" s="31"/>
      <c r="AK16001" s="31"/>
      <c r="AL16001" s="31"/>
      <c r="AO16001" s="376"/>
    </row>
    <row r="16002" spans="1:41" x14ac:dyDescent="0.25">
      <c r="A16002" s="44" t="s">
        <v>18308</v>
      </c>
      <c r="B16002" s="44" t="s">
        <v>5321</v>
      </c>
      <c r="C16002" s="45">
        <v>26010401</v>
      </c>
      <c r="D16002" s="45" t="s">
        <v>11363</v>
      </c>
      <c r="E16002" s="45" t="s">
        <v>17459</v>
      </c>
      <c r="AO16002" s="376"/>
    </row>
    <row r="16003" spans="1:41" x14ac:dyDescent="0.25">
      <c r="A16003" s="44" t="s">
        <v>18308</v>
      </c>
      <c r="B16003" s="44" t="s">
        <v>3176</v>
      </c>
      <c r="C16003" s="45">
        <v>26010402</v>
      </c>
      <c r="D16003" s="45" t="s">
        <v>11363</v>
      </c>
      <c r="E16003" s="45" t="s">
        <v>17459</v>
      </c>
      <c r="AO16003" s="376"/>
    </row>
    <row r="16004" spans="1:41" x14ac:dyDescent="0.25">
      <c r="A16004" s="44" t="s">
        <v>18308</v>
      </c>
      <c r="B16004" s="44" t="s">
        <v>9248</v>
      </c>
      <c r="C16004" s="45">
        <v>260105</v>
      </c>
      <c r="D16004" s="45" t="s">
        <v>11363</v>
      </c>
      <c r="E16004" s="45" t="s">
        <v>17625</v>
      </c>
      <c r="AO16004" s="376"/>
    </row>
    <row r="16005" spans="1:41" x14ac:dyDescent="0.25">
      <c r="A16005" s="44" t="s">
        <v>5372</v>
      </c>
      <c r="B16005" s="44" t="s">
        <v>10348</v>
      </c>
      <c r="C16005" s="45">
        <v>240501</v>
      </c>
      <c r="D16005" s="45" t="s">
        <v>11363</v>
      </c>
      <c r="E16005" s="45" t="s">
        <v>10349</v>
      </c>
      <c r="AO16005" s="376"/>
    </row>
    <row r="16006" spans="1:41" x14ac:dyDescent="0.25">
      <c r="A16006" s="44" t="s">
        <v>7742</v>
      </c>
      <c r="B16006" s="44" t="s">
        <v>7104</v>
      </c>
      <c r="C16006" s="45">
        <v>230504</v>
      </c>
      <c r="D16006" s="45" t="s">
        <v>11363</v>
      </c>
      <c r="E16006" s="45" t="s">
        <v>7105</v>
      </c>
      <c r="AO16006" s="376"/>
    </row>
    <row r="16007" spans="1:41" x14ac:dyDescent="0.25">
      <c r="A16007" s="44" t="s">
        <v>8422</v>
      </c>
      <c r="B16007" s="44" t="s">
        <v>928</v>
      </c>
      <c r="C16007" s="45">
        <v>231104</v>
      </c>
      <c r="D16007" s="45" t="s">
        <v>11363</v>
      </c>
      <c r="E16007" s="45" t="s">
        <v>8334</v>
      </c>
      <c r="AO16007" s="376"/>
    </row>
    <row r="16008" spans="1:41" x14ac:dyDescent="0.25">
      <c r="A16008" s="44" t="s">
        <v>7743</v>
      </c>
      <c r="B16008" s="319" t="s">
        <v>19528</v>
      </c>
      <c r="C16008" s="318" t="s">
        <v>19823</v>
      </c>
      <c r="D16008" s="93" t="s">
        <v>19934</v>
      </c>
      <c r="E16008" s="320">
        <v>46387</v>
      </c>
      <c r="F16008" s="93"/>
      <c r="G16008" s="93"/>
      <c r="H16008" s="93"/>
      <c r="I16008" s="99"/>
      <c r="J16008" s="99"/>
      <c r="K16008" s="99"/>
      <c r="L16008" s="99"/>
      <c r="M16008" s="99"/>
      <c r="N16008" s="99"/>
      <c r="O16008" s="99"/>
      <c r="P16008" s="99"/>
      <c r="Q16008" s="99"/>
      <c r="R16008" s="99"/>
      <c r="S16008" s="99"/>
      <c r="T16008" s="99"/>
      <c r="U16008" s="99"/>
      <c r="V16008" s="99"/>
      <c r="W16008" s="99"/>
      <c r="X16008" s="99"/>
      <c r="Y16008" s="99"/>
      <c r="Z16008" s="99"/>
      <c r="AA16008" s="99"/>
      <c r="AB16008" s="99"/>
      <c r="AC16008" s="99"/>
      <c r="AD16008" s="99"/>
      <c r="AE16008" s="99"/>
      <c r="AF16008" s="99"/>
      <c r="AG16008" s="99"/>
      <c r="AH16008" s="31"/>
      <c r="AI16008" s="31"/>
      <c r="AJ16008" s="31"/>
      <c r="AK16008" s="31"/>
      <c r="AL16008" s="31"/>
      <c r="AO16008" s="376"/>
    </row>
    <row r="16009" spans="1:41" x14ac:dyDescent="0.25">
      <c r="A16009" s="44" t="s">
        <v>7743</v>
      </c>
      <c r="B16009" s="44" t="s">
        <v>7104</v>
      </c>
      <c r="C16009" s="45">
        <v>230504</v>
      </c>
      <c r="D16009" s="45" t="s">
        <v>11363</v>
      </c>
      <c r="E16009" s="45" t="s">
        <v>7105</v>
      </c>
      <c r="AO16009" s="376"/>
    </row>
    <row r="16010" spans="1:41" x14ac:dyDescent="0.3">
      <c r="A16010" s="135" t="s">
        <v>10204</v>
      </c>
      <c r="B16010" s="92" t="s">
        <v>12011</v>
      </c>
      <c r="C16010" s="93" t="s">
        <v>12012</v>
      </c>
      <c r="D16010" s="93" t="s">
        <v>1201</v>
      </c>
      <c r="E16010" s="94">
        <v>46357</v>
      </c>
      <c r="F16010" s="93"/>
      <c r="G16010" s="93"/>
      <c r="H16010" s="93"/>
      <c r="I16010" s="99"/>
      <c r="J16010" s="99"/>
      <c r="K16010" s="99"/>
      <c r="L16010" s="99"/>
      <c r="M16010" s="99"/>
      <c r="N16010" s="99"/>
      <c r="O16010" s="99"/>
      <c r="P16010" s="99"/>
      <c r="Q16010" s="99"/>
      <c r="R16010" s="99"/>
      <c r="S16010" s="99"/>
      <c r="T16010" s="99"/>
      <c r="U16010" s="99"/>
      <c r="V16010" s="99"/>
      <c r="W16010" s="99"/>
      <c r="X16010" s="99"/>
      <c r="Y16010" s="99"/>
      <c r="Z16010" s="99"/>
      <c r="AA16010" s="99"/>
      <c r="AB16010" s="99"/>
      <c r="AC16010" s="99"/>
      <c r="AD16010" s="99"/>
      <c r="AE16010" s="99"/>
      <c r="AF16010" s="99"/>
      <c r="AG16010" s="99"/>
      <c r="AH16010" s="31"/>
      <c r="AI16010" s="31"/>
      <c r="AJ16010" s="31"/>
      <c r="AK16010" s="31"/>
      <c r="AL16010" s="31"/>
      <c r="AO16010" s="376"/>
    </row>
    <row r="16011" spans="1:41" x14ac:dyDescent="0.25">
      <c r="A16011" s="131" t="s">
        <v>10204</v>
      </c>
      <c r="B16011" s="92" t="s">
        <v>10212</v>
      </c>
      <c r="C16011" s="93" t="s">
        <v>10213</v>
      </c>
      <c r="D16011" s="93" t="s">
        <v>1201</v>
      </c>
      <c r="E16011" s="94">
        <v>47012</v>
      </c>
      <c r="F16011" s="93"/>
      <c r="G16011" s="93"/>
      <c r="H16011" s="93"/>
      <c r="I16011" s="99"/>
      <c r="J16011" s="99"/>
      <c r="K16011" s="99"/>
      <c r="L16011" s="44"/>
      <c r="M16011" s="44"/>
      <c r="N16011" s="99"/>
      <c r="O16011" s="99"/>
      <c r="P16011" s="99"/>
      <c r="Q16011" s="99"/>
      <c r="R16011" s="99"/>
      <c r="S16011" s="99"/>
      <c r="T16011" s="99"/>
      <c r="U16011" s="99"/>
      <c r="V16011" s="99"/>
      <c r="W16011" s="99"/>
      <c r="X16011" s="99"/>
      <c r="Y16011" s="99"/>
      <c r="Z16011" s="99"/>
      <c r="AA16011" s="99"/>
      <c r="AB16011" s="99"/>
      <c r="AC16011" s="99"/>
      <c r="AD16011" s="99"/>
      <c r="AE16011" s="99"/>
      <c r="AF16011" s="99"/>
      <c r="AG16011" s="99"/>
      <c r="AH16011" s="31"/>
      <c r="AI16011" s="31"/>
      <c r="AJ16011" s="31"/>
      <c r="AK16011" s="31"/>
      <c r="AL16011" s="31"/>
      <c r="AO16011" s="376"/>
    </row>
    <row r="16012" spans="1:41" x14ac:dyDescent="0.25">
      <c r="A16012" s="44" t="s">
        <v>834</v>
      </c>
      <c r="B16012" s="44" t="s">
        <v>2350</v>
      </c>
      <c r="C16012" s="45">
        <v>230105</v>
      </c>
      <c r="D16012" s="45" t="s">
        <v>11363</v>
      </c>
      <c r="E16012" s="45" t="s">
        <v>5265</v>
      </c>
      <c r="AO16012" s="376"/>
    </row>
    <row r="16013" spans="1:41" x14ac:dyDescent="0.25">
      <c r="A16013" s="44" t="s">
        <v>834</v>
      </c>
      <c r="B16013" s="44" t="s">
        <v>3039</v>
      </c>
      <c r="C16013" s="45">
        <v>230904</v>
      </c>
      <c r="D16013" s="45" t="s">
        <v>11363</v>
      </c>
      <c r="E16013" s="45" t="s">
        <v>7871</v>
      </c>
      <c r="AO16013" s="376"/>
    </row>
    <row r="16014" spans="1:41" x14ac:dyDescent="0.25">
      <c r="A16014" s="44" t="s">
        <v>834</v>
      </c>
      <c r="B16014" s="44" t="s">
        <v>10347</v>
      </c>
      <c r="C16014" s="45">
        <v>240402</v>
      </c>
      <c r="D16014" s="45" t="s">
        <v>11363</v>
      </c>
      <c r="E16014" s="45" t="s">
        <v>5037</v>
      </c>
      <c r="AO16014" s="376"/>
    </row>
    <row r="16015" spans="1:41" x14ac:dyDescent="0.25">
      <c r="A16015" s="44" t="s">
        <v>834</v>
      </c>
      <c r="B16015" s="44" t="s">
        <v>5134</v>
      </c>
      <c r="C16015" s="45">
        <v>240804</v>
      </c>
      <c r="D16015" s="45" t="s">
        <v>11363</v>
      </c>
      <c r="E16015" s="45" t="s">
        <v>11260</v>
      </c>
      <c r="AO16015" s="376"/>
    </row>
    <row r="16016" spans="1:41" x14ac:dyDescent="0.25">
      <c r="A16016" s="44" t="s">
        <v>20427</v>
      </c>
      <c r="B16016" s="44" t="s">
        <v>4903</v>
      </c>
      <c r="C16016" s="45" t="s">
        <v>4906</v>
      </c>
      <c r="D16016" s="46" t="s">
        <v>21328</v>
      </c>
      <c r="E16016" s="46">
        <v>46615</v>
      </c>
      <c r="AO16016" s="376"/>
    </row>
    <row r="16017" spans="1:41" x14ac:dyDescent="0.25">
      <c r="A16017" s="44" t="s">
        <v>20427</v>
      </c>
      <c r="B16017" s="44" t="s">
        <v>4903</v>
      </c>
      <c r="C16017" s="45" t="s">
        <v>4906</v>
      </c>
      <c r="D16017" s="46" t="s">
        <v>21328</v>
      </c>
      <c r="E16017" s="46">
        <v>46615</v>
      </c>
      <c r="AO16017" s="376"/>
    </row>
    <row r="16018" spans="1:41" x14ac:dyDescent="0.25">
      <c r="A16018" s="44" t="s">
        <v>20427</v>
      </c>
      <c r="B16018" s="44" t="s">
        <v>4903</v>
      </c>
      <c r="C16018" s="45" t="s">
        <v>4906</v>
      </c>
      <c r="D16018" s="46" t="s">
        <v>21328</v>
      </c>
      <c r="E16018" s="46">
        <v>46615</v>
      </c>
      <c r="AO16018" s="376"/>
    </row>
    <row r="16019" spans="1:41" x14ac:dyDescent="0.25">
      <c r="A16019" s="44" t="s">
        <v>455</v>
      </c>
      <c r="B16019" s="44" t="s">
        <v>21365</v>
      </c>
      <c r="C16019" s="45" t="s">
        <v>8133</v>
      </c>
      <c r="D16019" s="45" t="s">
        <v>21447</v>
      </c>
      <c r="E16019" s="46">
        <v>46752</v>
      </c>
      <c r="AO16019" s="376"/>
    </row>
    <row r="16020" spans="1:41" x14ac:dyDescent="0.3">
      <c r="A16020" s="333" t="s">
        <v>1101</v>
      </c>
      <c r="B16020" s="333" t="s">
        <v>11377</v>
      </c>
      <c r="C16020" s="125" t="s">
        <v>11214</v>
      </c>
      <c r="D16020" s="32" t="s">
        <v>20309</v>
      </c>
      <c r="E16020" s="125" t="s">
        <v>4966</v>
      </c>
      <c r="F16020" s="125" t="s">
        <v>1189</v>
      </c>
      <c r="G16020" s="125" t="s">
        <v>1190</v>
      </c>
      <c r="AO16020" s="376"/>
    </row>
    <row r="16021" spans="1:41" x14ac:dyDescent="0.3">
      <c r="A16021" s="333" t="s">
        <v>1101</v>
      </c>
      <c r="B16021" s="333" t="s">
        <v>2301</v>
      </c>
      <c r="C16021" s="125" t="s">
        <v>18816</v>
      </c>
      <c r="D16021" s="32" t="s">
        <v>20309</v>
      </c>
      <c r="E16021" s="125" t="s">
        <v>8292</v>
      </c>
      <c r="F16021" s="125" t="s">
        <v>1189</v>
      </c>
      <c r="G16021" s="125" t="s">
        <v>1190</v>
      </c>
      <c r="AO16021" s="376"/>
    </row>
    <row r="16022" spans="1:41" x14ac:dyDescent="0.25">
      <c r="A16022" s="44" t="s">
        <v>2440</v>
      </c>
      <c r="B16022" s="44" t="s">
        <v>15650</v>
      </c>
      <c r="C16022" s="45">
        <v>250801</v>
      </c>
      <c r="D16022" s="45" t="s">
        <v>11363</v>
      </c>
      <c r="E16022" s="45" t="s">
        <v>8282</v>
      </c>
      <c r="AO16022" s="376"/>
    </row>
    <row r="16023" spans="1:41" x14ac:dyDescent="0.3">
      <c r="A16023" s="333" t="s">
        <v>20292</v>
      </c>
      <c r="B16023" s="333" t="s">
        <v>247</v>
      </c>
      <c r="C16023" s="125" t="s">
        <v>21310</v>
      </c>
      <c r="D16023" s="32" t="s">
        <v>20309</v>
      </c>
      <c r="E16023" s="125" t="s">
        <v>9840</v>
      </c>
      <c r="F16023" s="125" t="s">
        <v>1190</v>
      </c>
      <c r="G16023" s="125" t="s">
        <v>1190</v>
      </c>
      <c r="AO16023" s="376"/>
    </row>
    <row r="16024" spans="1:41" x14ac:dyDescent="0.25">
      <c r="A16024" s="44" t="s">
        <v>10724</v>
      </c>
      <c r="B16024" s="44" t="s">
        <v>926</v>
      </c>
      <c r="C16024" s="45">
        <v>24060402</v>
      </c>
      <c r="D16024" s="45" t="s">
        <v>11363</v>
      </c>
      <c r="E16024" s="45" t="s">
        <v>4962</v>
      </c>
      <c r="AO16024" s="376"/>
    </row>
    <row r="16025" spans="1:41" x14ac:dyDescent="0.25">
      <c r="A16025" s="44" t="s">
        <v>21341</v>
      </c>
      <c r="B16025" s="44" t="s">
        <v>21337</v>
      </c>
      <c r="C16025" s="45" t="s">
        <v>11602</v>
      </c>
      <c r="D16025" s="45" t="s">
        <v>21447</v>
      </c>
      <c r="E16025" s="46">
        <v>46752</v>
      </c>
      <c r="AO16025" s="376"/>
    </row>
    <row r="16026" spans="1:41" x14ac:dyDescent="0.25">
      <c r="A16026" s="91" t="s">
        <v>19251</v>
      </c>
      <c r="B16026" s="92" t="s">
        <v>19284</v>
      </c>
      <c r="C16026" s="93" t="s">
        <v>19285</v>
      </c>
      <c r="D16026" s="93" t="s">
        <v>1201</v>
      </c>
      <c r="E16026" s="94">
        <v>46582</v>
      </c>
      <c r="F16026" s="93"/>
      <c r="G16026" s="93"/>
      <c r="H16026" s="93"/>
      <c r="I16026" s="99"/>
      <c r="J16026" s="99"/>
      <c r="K16026" s="99"/>
      <c r="L16026" s="99"/>
      <c r="M16026" s="99"/>
      <c r="N16026" s="99"/>
      <c r="O16026" s="99"/>
      <c r="P16026" s="99"/>
      <c r="Q16026" s="99"/>
      <c r="R16026" s="99"/>
      <c r="S16026" s="99"/>
      <c r="T16026" s="99"/>
      <c r="U16026" s="99"/>
      <c r="V16026" s="99"/>
      <c r="W16026" s="99"/>
      <c r="X16026" s="99"/>
      <c r="Y16026" s="99"/>
      <c r="Z16026" s="99"/>
      <c r="AA16026" s="99"/>
      <c r="AB16026" s="99"/>
      <c r="AC16026" s="99"/>
      <c r="AD16026" s="99"/>
      <c r="AE16026" s="99"/>
      <c r="AF16026" s="99"/>
      <c r="AG16026" s="99"/>
      <c r="AH16026" s="31"/>
      <c r="AI16026" s="31"/>
      <c r="AJ16026" s="31"/>
      <c r="AK16026" s="31"/>
      <c r="AL16026" s="31"/>
      <c r="AO16026" s="376"/>
    </row>
    <row r="16027" spans="1:41" x14ac:dyDescent="0.25">
      <c r="A16027" s="44" t="s">
        <v>19251</v>
      </c>
      <c r="B16027" s="44" t="s">
        <v>931</v>
      </c>
      <c r="C16027" s="45">
        <v>260101</v>
      </c>
      <c r="D16027" s="45" t="s">
        <v>11363</v>
      </c>
      <c r="E16027" s="45" t="s">
        <v>8292</v>
      </c>
      <c r="AO16027" s="376"/>
    </row>
    <row r="16028" spans="1:41" x14ac:dyDescent="0.25">
      <c r="A16028" s="44" t="s">
        <v>19251</v>
      </c>
      <c r="B16028" s="44" t="s">
        <v>938</v>
      </c>
      <c r="C16028" s="45">
        <v>260103</v>
      </c>
      <c r="D16028" s="45" t="s">
        <v>11363</v>
      </c>
      <c r="E16028" s="45" t="s">
        <v>8292</v>
      </c>
      <c r="AO16028" s="376"/>
    </row>
    <row r="16029" spans="1:41" x14ac:dyDescent="0.25">
      <c r="A16029" s="44" t="s">
        <v>19251</v>
      </c>
      <c r="B16029" s="44" t="s">
        <v>17475</v>
      </c>
      <c r="C16029" s="45">
        <v>260205</v>
      </c>
      <c r="D16029" s="45" t="s">
        <v>11363</v>
      </c>
      <c r="E16029" s="45" t="s">
        <v>9238</v>
      </c>
      <c r="AO16029" s="376"/>
    </row>
    <row r="16030" spans="1:41" x14ac:dyDescent="0.25">
      <c r="A16030" s="44" t="s">
        <v>19251</v>
      </c>
      <c r="B16030" s="44" t="s">
        <v>6608</v>
      </c>
      <c r="C16030" s="45">
        <v>260203</v>
      </c>
      <c r="D16030" s="45" t="s">
        <v>11363</v>
      </c>
      <c r="E16030" s="45" t="s">
        <v>9238</v>
      </c>
      <c r="AO16030" s="376"/>
    </row>
    <row r="16031" spans="1:41" x14ac:dyDescent="0.25">
      <c r="A16031" s="44" t="s">
        <v>19251</v>
      </c>
      <c r="B16031" s="44" t="s">
        <v>17463</v>
      </c>
      <c r="C16031" s="45">
        <v>260202</v>
      </c>
      <c r="D16031" s="45" t="s">
        <v>11363</v>
      </c>
      <c r="E16031" s="45" t="s">
        <v>9238</v>
      </c>
      <c r="AO16031" s="376"/>
    </row>
    <row r="16032" spans="1:41" x14ac:dyDescent="0.25">
      <c r="A16032" s="44" t="s">
        <v>19251</v>
      </c>
      <c r="B16032" s="44" t="s">
        <v>9248</v>
      </c>
      <c r="C16032" s="45">
        <v>260105</v>
      </c>
      <c r="D16032" s="45" t="s">
        <v>11363</v>
      </c>
      <c r="E16032" s="45" t="s">
        <v>17625</v>
      </c>
      <c r="AO16032" s="376"/>
    </row>
    <row r="16033" spans="1:41" x14ac:dyDescent="0.25">
      <c r="A16033" s="44" t="s">
        <v>19251</v>
      </c>
      <c r="B16033" s="44" t="s">
        <v>3040</v>
      </c>
      <c r="C16033" s="45">
        <v>260305</v>
      </c>
      <c r="D16033" s="45" t="s">
        <v>11363</v>
      </c>
      <c r="E16033" s="45" t="s">
        <v>9249</v>
      </c>
      <c r="AO16033" s="376"/>
    </row>
    <row r="16034" spans="1:41" x14ac:dyDescent="0.25">
      <c r="A16034" s="44" t="s">
        <v>19251</v>
      </c>
      <c r="B16034" s="44" t="s">
        <v>7107</v>
      </c>
      <c r="C16034" s="45">
        <v>260302</v>
      </c>
      <c r="D16034" s="45" t="s">
        <v>11363</v>
      </c>
      <c r="E16034" s="45" t="s">
        <v>9249</v>
      </c>
      <c r="AO16034" s="376"/>
    </row>
    <row r="16035" spans="1:41" x14ac:dyDescent="0.25">
      <c r="A16035" s="44" t="s">
        <v>19251</v>
      </c>
      <c r="B16035" s="44" t="s">
        <v>3475</v>
      </c>
      <c r="C16035" s="45">
        <v>260301</v>
      </c>
      <c r="D16035" s="45" t="s">
        <v>11363</v>
      </c>
      <c r="E16035" s="45" t="s">
        <v>17625</v>
      </c>
      <c r="AO16035" s="376"/>
    </row>
    <row r="16036" spans="1:41" x14ac:dyDescent="0.25">
      <c r="A16036" s="44" t="s">
        <v>19251</v>
      </c>
      <c r="B16036" s="44" t="s">
        <v>3041</v>
      </c>
      <c r="C16036" s="45">
        <v>260403</v>
      </c>
      <c r="D16036" s="45" t="s">
        <v>11363</v>
      </c>
      <c r="E16036" s="45" t="s">
        <v>11152</v>
      </c>
      <c r="AO16036" s="376"/>
    </row>
    <row r="16037" spans="1:41" x14ac:dyDescent="0.25">
      <c r="A16037" s="44" t="s">
        <v>19251</v>
      </c>
      <c r="B16037" s="44" t="s">
        <v>21498</v>
      </c>
      <c r="C16037" s="45">
        <v>260402</v>
      </c>
      <c r="D16037" s="45" t="s">
        <v>11363</v>
      </c>
      <c r="E16037" s="45" t="s">
        <v>11152</v>
      </c>
      <c r="AO16037" s="376"/>
    </row>
    <row r="16038" spans="1:41" x14ac:dyDescent="0.25">
      <c r="A16038" s="44" t="s">
        <v>19251</v>
      </c>
      <c r="B16038" s="44" t="s">
        <v>7763</v>
      </c>
      <c r="C16038" s="45">
        <v>260401</v>
      </c>
      <c r="D16038" s="45" t="s">
        <v>11363</v>
      </c>
      <c r="E16038" s="45" t="s">
        <v>11152</v>
      </c>
      <c r="AO16038" s="376"/>
    </row>
    <row r="16039" spans="1:41" x14ac:dyDescent="0.25">
      <c r="A16039" s="44" t="s">
        <v>19251</v>
      </c>
      <c r="B16039" s="44" t="s">
        <v>925</v>
      </c>
      <c r="C16039" s="45">
        <v>260601</v>
      </c>
      <c r="D16039" s="45" t="s">
        <v>11363</v>
      </c>
      <c r="E16039" s="45" t="s">
        <v>17341</v>
      </c>
      <c r="AO16039" s="376"/>
    </row>
    <row r="16040" spans="1:41" x14ac:dyDescent="0.25">
      <c r="A16040" s="44" t="s">
        <v>5373</v>
      </c>
      <c r="B16040" s="44" t="s">
        <v>5130</v>
      </c>
      <c r="C16040" s="45">
        <v>22010701</v>
      </c>
      <c r="D16040" s="45" t="s">
        <v>11363</v>
      </c>
      <c r="E16040" s="45" t="s">
        <v>5131</v>
      </c>
      <c r="AO16040" s="376"/>
    </row>
    <row r="16041" spans="1:41" x14ac:dyDescent="0.25">
      <c r="A16041" s="44" t="s">
        <v>5373</v>
      </c>
      <c r="B16041" s="44" t="s">
        <v>15615</v>
      </c>
      <c r="C16041" s="45">
        <v>250902</v>
      </c>
      <c r="D16041" s="45" t="s">
        <v>11363</v>
      </c>
      <c r="E16041" s="45" t="s">
        <v>4972</v>
      </c>
      <c r="AO16041" s="376"/>
    </row>
    <row r="16042" spans="1:41" x14ac:dyDescent="0.25">
      <c r="A16042" s="99" t="s">
        <v>3103</v>
      </c>
      <c r="B16042" s="92" t="s">
        <v>3078</v>
      </c>
      <c r="C16042" s="93" t="s">
        <v>8471</v>
      </c>
      <c r="D16042" s="93" t="s">
        <v>1586</v>
      </c>
      <c r="E16042" s="94">
        <v>46752</v>
      </c>
      <c r="F16042" s="93"/>
      <c r="G16042" s="93"/>
      <c r="H16042" s="93"/>
      <c r="I16042" s="99"/>
      <c r="J16042" s="99"/>
      <c r="K16042" s="99"/>
      <c r="L16042" s="44"/>
      <c r="M16042" s="44"/>
      <c r="N16042" s="99"/>
      <c r="O16042" s="99"/>
      <c r="P16042" s="99"/>
      <c r="Q16042" s="99"/>
      <c r="R16042" s="99"/>
      <c r="S16042" s="99"/>
      <c r="T16042" s="99"/>
      <c r="U16042" s="99"/>
      <c r="V16042" s="99"/>
      <c r="W16042" s="99"/>
      <c r="X16042" s="99"/>
      <c r="Y16042" s="99"/>
      <c r="Z16042" s="99"/>
      <c r="AA16042" s="99"/>
      <c r="AB16042" s="99"/>
      <c r="AC16042" s="99"/>
      <c r="AD16042" s="99"/>
      <c r="AE16042" s="99"/>
      <c r="AF16042" s="99"/>
      <c r="AG16042" s="99"/>
      <c r="AH16042" s="31"/>
      <c r="AI16042" s="31"/>
      <c r="AJ16042" s="31"/>
      <c r="AK16042" s="31"/>
      <c r="AL16042" s="31"/>
      <c r="AO16042" s="376"/>
    </row>
    <row r="16043" spans="1:41" x14ac:dyDescent="0.25">
      <c r="A16043" s="44" t="s">
        <v>18309</v>
      </c>
      <c r="B16043" s="44" t="s">
        <v>934</v>
      </c>
      <c r="C16043" s="45">
        <v>25010201</v>
      </c>
      <c r="D16043" s="45" t="s">
        <v>11363</v>
      </c>
      <c r="E16043" s="45" t="s">
        <v>12551</v>
      </c>
      <c r="AO16043" s="376"/>
    </row>
    <row r="16044" spans="1:41" x14ac:dyDescent="0.25">
      <c r="A16044" s="44" t="s">
        <v>6560</v>
      </c>
      <c r="B16044" s="44" t="s">
        <v>5321</v>
      </c>
      <c r="C16044" s="45">
        <v>23010401</v>
      </c>
      <c r="D16044" s="45" t="s">
        <v>11363</v>
      </c>
      <c r="E16044" s="45" t="s">
        <v>5322</v>
      </c>
      <c r="AO16044" s="376"/>
    </row>
    <row r="16045" spans="1:41" x14ac:dyDescent="0.25">
      <c r="A16045" s="44" t="s">
        <v>6560</v>
      </c>
      <c r="B16045" s="44" t="s">
        <v>3176</v>
      </c>
      <c r="C16045" s="45">
        <v>23010402</v>
      </c>
      <c r="D16045" s="45" t="s">
        <v>11363</v>
      </c>
      <c r="E16045" s="45" t="s">
        <v>5322</v>
      </c>
      <c r="AO16045" s="376"/>
    </row>
    <row r="16046" spans="1:41" x14ac:dyDescent="0.25">
      <c r="A16046" s="44" t="s">
        <v>3007</v>
      </c>
      <c r="B16046" s="44" t="s">
        <v>199</v>
      </c>
      <c r="C16046" s="45">
        <v>241001</v>
      </c>
      <c r="D16046" s="45" t="s">
        <v>11363</v>
      </c>
      <c r="E16046" s="45" t="s">
        <v>5332</v>
      </c>
      <c r="AO16046" s="376"/>
    </row>
    <row r="16047" spans="1:41" x14ac:dyDescent="0.25">
      <c r="A16047" s="44" t="s">
        <v>3007</v>
      </c>
      <c r="B16047" s="44" t="s">
        <v>5321</v>
      </c>
      <c r="C16047" s="45">
        <v>25010401</v>
      </c>
      <c r="D16047" s="45" t="s">
        <v>11363</v>
      </c>
      <c r="E16047" s="45" t="s">
        <v>12564</v>
      </c>
      <c r="AO16047" s="376"/>
    </row>
    <row r="16048" spans="1:41" x14ac:dyDescent="0.25">
      <c r="A16048" s="44" t="s">
        <v>3007</v>
      </c>
      <c r="B16048" s="44" t="s">
        <v>3176</v>
      </c>
      <c r="C16048" s="45">
        <v>25010402</v>
      </c>
      <c r="D16048" s="45" t="s">
        <v>11363</v>
      </c>
      <c r="E16048" s="45" t="s">
        <v>12564</v>
      </c>
      <c r="AO16048" s="376"/>
    </row>
    <row r="16049" spans="1:41" x14ac:dyDescent="0.25">
      <c r="A16049" s="44" t="s">
        <v>835</v>
      </c>
      <c r="B16049" s="92" t="s">
        <v>9602</v>
      </c>
      <c r="C16049" s="45" t="s">
        <v>9338</v>
      </c>
      <c r="D16049" s="93" t="s">
        <v>9601</v>
      </c>
      <c r="E16049" s="94">
        <v>46568</v>
      </c>
      <c r="F16049" s="93"/>
      <c r="G16049" s="93"/>
      <c r="H16049" s="93"/>
      <c r="I16049" s="99"/>
      <c r="J16049" s="99"/>
      <c r="K16049" s="99"/>
      <c r="L16049" s="44"/>
      <c r="M16049" s="44"/>
      <c r="N16049" s="99"/>
      <c r="O16049" s="99"/>
      <c r="P16049" s="99"/>
      <c r="Q16049" s="99"/>
      <c r="R16049" s="99"/>
      <c r="S16049" s="99"/>
      <c r="T16049" s="99"/>
      <c r="U16049" s="99"/>
      <c r="V16049" s="99"/>
      <c r="W16049" s="99"/>
      <c r="X16049" s="99"/>
      <c r="Y16049" s="99"/>
      <c r="Z16049" s="99"/>
      <c r="AA16049" s="99"/>
      <c r="AB16049" s="99"/>
      <c r="AC16049" s="99"/>
      <c r="AD16049" s="99"/>
      <c r="AE16049" s="99"/>
      <c r="AF16049" s="99"/>
      <c r="AG16049" s="99"/>
      <c r="AH16049" s="31"/>
      <c r="AI16049" s="31"/>
      <c r="AJ16049" s="31"/>
      <c r="AK16049" s="31"/>
      <c r="AL16049" s="31"/>
      <c r="AO16049" s="376"/>
    </row>
    <row r="16050" spans="1:41" x14ac:dyDescent="0.3">
      <c r="A16050" s="333" t="s">
        <v>16233</v>
      </c>
      <c r="B16050" s="333" t="s">
        <v>1156</v>
      </c>
      <c r="C16050" s="125" t="s">
        <v>10965</v>
      </c>
      <c r="D16050" s="32" t="s">
        <v>20309</v>
      </c>
      <c r="E16050" s="125" t="s">
        <v>2593</v>
      </c>
      <c r="F16050" s="125" t="s">
        <v>1189</v>
      </c>
      <c r="G16050" s="125" t="s">
        <v>1190</v>
      </c>
      <c r="AO16050" s="376"/>
    </row>
    <row r="16051" spans="1:41" x14ac:dyDescent="0.3">
      <c r="A16051" s="333" t="s">
        <v>16234</v>
      </c>
      <c r="B16051" s="333" t="s">
        <v>4810</v>
      </c>
      <c r="C16051" s="125" t="s">
        <v>16155</v>
      </c>
      <c r="D16051" s="32" t="s">
        <v>20309</v>
      </c>
      <c r="E16051" s="125" t="s">
        <v>4972</v>
      </c>
      <c r="F16051" s="125" t="s">
        <v>1189</v>
      </c>
      <c r="G16051" s="125" t="s">
        <v>1190</v>
      </c>
      <c r="AO16051" s="376"/>
    </row>
    <row r="16052" spans="1:41" x14ac:dyDescent="0.25">
      <c r="A16052" s="44" t="s">
        <v>13999</v>
      </c>
      <c r="B16052" s="44" t="s">
        <v>4104</v>
      </c>
      <c r="C16052" s="45" t="s">
        <v>11151</v>
      </c>
      <c r="D16052" s="93" t="s">
        <v>17443</v>
      </c>
      <c r="E16052" s="45" t="s">
        <v>17339</v>
      </c>
      <c r="F16052" s="93"/>
      <c r="G16052" s="93"/>
      <c r="H16052" s="93"/>
      <c r="I16052" s="99"/>
      <c r="J16052" s="99"/>
      <c r="K16052" s="99"/>
      <c r="L16052" s="99"/>
      <c r="M16052" s="99"/>
      <c r="N16052" s="99"/>
      <c r="O16052" s="99"/>
      <c r="P16052" s="99"/>
      <c r="Q16052" s="99"/>
      <c r="R16052" s="99"/>
      <c r="S16052" s="99"/>
      <c r="T16052" s="99"/>
      <c r="U16052" s="99"/>
      <c r="V16052" s="99"/>
      <c r="W16052" s="99"/>
      <c r="X16052" s="99"/>
      <c r="Y16052" s="99"/>
      <c r="Z16052" s="99"/>
      <c r="AA16052" s="99"/>
      <c r="AB16052" s="99"/>
      <c r="AC16052" s="99"/>
      <c r="AD16052" s="99"/>
      <c r="AE16052" s="99"/>
      <c r="AF16052" s="99"/>
      <c r="AG16052" s="99"/>
      <c r="AH16052" s="31"/>
      <c r="AI16052" s="31"/>
      <c r="AJ16052" s="31"/>
      <c r="AK16052" s="31"/>
      <c r="AL16052" s="31"/>
      <c r="AO16052" s="376"/>
    </row>
    <row r="16053" spans="1:41" x14ac:dyDescent="0.25">
      <c r="A16053" s="44" t="s">
        <v>4300</v>
      </c>
      <c r="B16053" s="44" t="s">
        <v>9237</v>
      </c>
      <c r="C16053" s="45">
        <v>24010401</v>
      </c>
      <c r="D16053" s="45" t="s">
        <v>11363</v>
      </c>
      <c r="E16053" s="45" t="s">
        <v>9238</v>
      </c>
      <c r="AO16053" s="376"/>
    </row>
    <row r="16054" spans="1:41" x14ac:dyDescent="0.25">
      <c r="A16054" s="44" t="s">
        <v>4300</v>
      </c>
      <c r="B16054" s="44" t="s">
        <v>3176</v>
      </c>
      <c r="C16054" s="45">
        <v>24010402</v>
      </c>
      <c r="D16054" s="45" t="s">
        <v>11363</v>
      </c>
      <c r="E16054" s="45" t="s">
        <v>9238</v>
      </c>
      <c r="AO16054" s="376"/>
    </row>
    <row r="16055" spans="1:41" x14ac:dyDescent="0.25">
      <c r="A16055" s="44" t="s">
        <v>8265</v>
      </c>
      <c r="B16055" s="44" t="s">
        <v>8266</v>
      </c>
      <c r="C16055" s="45" t="s">
        <v>8267</v>
      </c>
      <c r="D16055" s="45" t="s">
        <v>11204</v>
      </c>
      <c r="E16055" s="45" t="s">
        <v>7354</v>
      </c>
      <c r="F16055" s="93"/>
      <c r="G16055" s="93"/>
      <c r="H16055" s="93"/>
      <c r="I16055" s="99"/>
      <c r="J16055" s="99"/>
      <c r="K16055" s="99"/>
      <c r="L16055" s="99"/>
      <c r="M16055" s="99"/>
      <c r="N16055" s="99"/>
      <c r="O16055" s="99"/>
      <c r="P16055" s="99"/>
      <c r="Q16055" s="99"/>
      <c r="R16055" s="99"/>
      <c r="S16055" s="99"/>
      <c r="T16055" s="99"/>
      <c r="U16055" s="99"/>
      <c r="V16055" s="99"/>
      <c r="W16055" s="99"/>
      <c r="X16055" s="99"/>
      <c r="Y16055" s="99"/>
      <c r="Z16055" s="99"/>
      <c r="AA16055" s="99"/>
      <c r="AB16055" s="99"/>
      <c r="AC16055" s="99"/>
      <c r="AD16055" s="99"/>
      <c r="AE16055" s="99"/>
      <c r="AF16055" s="99"/>
      <c r="AG16055" s="99"/>
      <c r="AH16055" s="31"/>
      <c r="AI16055" s="31"/>
      <c r="AJ16055" s="31"/>
      <c r="AK16055" s="31"/>
      <c r="AL16055" s="31"/>
      <c r="AO16055" s="376"/>
    </row>
    <row r="16056" spans="1:41" x14ac:dyDescent="0.25">
      <c r="A16056" s="44" t="s">
        <v>8265</v>
      </c>
      <c r="B16056" s="44" t="s">
        <v>8266</v>
      </c>
      <c r="C16056" s="45" t="s">
        <v>8267</v>
      </c>
      <c r="D16056" s="93" t="s">
        <v>17443</v>
      </c>
      <c r="E16056" s="45" t="s">
        <v>5037</v>
      </c>
      <c r="F16056" s="93"/>
      <c r="G16056" s="93"/>
      <c r="H16056" s="93"/>
      <c r="I16056" s="99"/>
      <c r="J16056" s="99"/>
      <c r="K16056" s="99"/>
      <c r="L16056" s="99"/>
      <c r="M16056" s="99"/>
      <c r="N16056" s="99"/>
      <c r="O16056" s="99"/>
      <c r="P16056" s="99"/>
      <c r="Q16056" s="99"/>
      <c r="R16056" s="99"/>
      <c r="S16056" s="99"/>
      <c r="T16056" s="99"/>
      <c r="U16056" s="99"/>
      <c r="V16056" s="99"/>
      <c r="W16056" s="99"/>
      <c r="X16056" s="99"/>
      <c r="Y16056" s="99"/>
      <c r="Z16056" s="99"/>
      <c r="AA16056" s="99"/>
      <c r="AB16056" s="99"/>
      <c r="AC16056" s="99"/>
      <c r="AD16056" s="99"/>
      <c r="AE16056" s="99"/>
      <c r="AF16056" s="99"/>
      <c r="AG16056" s="99"/>
      <c r="AH16056" s="31"/>
      <c r="AI16056" s="31"/>
      <c r="AJ16056" s="31"/>
      <c r="AK16056" s="31"/>
      <c r="AL16056" s="31"/>
      <c r="AO16056" s="376"/>
    </row>
    <row r="16057" spans="1:41" x14ac:dyDescent="0.25">
      <c r="A16057" s="44" t="s">
        <v>8265</v>
      </c>
      <c r="B16057" s="44" t="s">
        <v>8266</v>
      </c>
      <c r="C16057" s="45" t="s">
        <v>8267</v>
      </c>
      <c r="D16057" s="45" t="s">
        <v>9895</v>
      </c>
      <c r="E16057" s="45" t="s">
        <v>7354</v>
      </c>
      <c r="F16057" s="93"/>
      <c r="G16057" s="93"/>
      <c r="H16057" s="93"/>
      <c r="I16057" s="99"/>
      <c r="J16057" s="99"/>
      <c r="K16057" s="99"/>
      <c r="L16057" s="44"/>
      <c r="M16057" s="44"/>
      <c r="N16057" s="99"/>
      <c r="O16057" s="99"/>
      <c r="P16057" s="99"/>
      <c r="Q16057" s="99"/>
      <c r="R16057" s="99"/>
      <c r="S16057" s="99"/>
      <c r="T16057" s="99"/>
      <c r="U16057" s="99"/>
      <c r="V16057" s="99"/>
      <c r="W16057" s="99"/>
      <c r="X16057" s="99"/>
      <c r="Y16057" s="99"/>
      <c r="Z16057" s="99"/>
      <c r="AA16057" s="99"/>
      <c r="AB16057" s="99"/>
      <c r="AC16057" s="99"/>
      <c r="AD16057" s="99"/>
      <c r="AE16057" s="99"/>
      <c r="AF16057" s="99"/>
      <c r="AG16057" s="99"/>
      <c r="AH16057" s="31"/>
      <c r="AI16057" s="31"/>
      <c r="AJ16057" s="31"/>
      <c r="AK16057" s="31"/>
      <c r="AL16057" s="31"/>
      <c r="AO16057" s="376"/>
    </row>
    <row r="16058" spans="1:41" x14ac:dyDescent="0.25">
      <c r="A16058" s="44" t="s">
        <v>10725</v>
      </c>
      <c r="B16058" s="44" t="s">
        <v>9237</v>
      </c>
      <c r="C16058" s="45">
        <v>24010401</v>
      </c>
      <c r="D16058" s="45" t="s">
        <v>11363</v>
      </c>
      <c r="E16058" s="45" t="s">
        <v>9238</v>
      </c>
      <c r="AO16058" s="376"/>
    </row>
    <row r="16059" spans="1:41" x14ac:dyDescent="0.3">
      <c r="A16059" s="57" t="s">
        <v>1262</v>
      </c>
      <c r="B16059" s="57" t="s">
        <v>1318</v>
      </c>
      <c r="C16059" s="62" t="s">
        <v>4758</v>
      </c>
      <c r="D16059" s="62" t="s">
        <v>20886</v>
      </c>
      <c r="E16059" s="368" t="s">
        <v>9707</v>
      </c>
      <c r="F16059" s="32"/>
      <c r="G16059" s="32"/>
      <c r="H16059" s="32"/>
      <c r="I16059" s="31"/>
      <c r="J16059" s="31"/>
      <c r="K16059" s="31"/>
      <c r="L16059" s="31"/>
      <c r="M16059" s="31"/>
      <c r="N16059" s="31"/>
      <c r="O16059" s="31"/>
      <c r="P16059" s="31"/>
      <c r="Q16059" s="31"/>
      <c r="R16059" s="31"/>
      <c r="S16059" s="31"/>
      <c r="T16059" s="31"/>
      <c r="U16059" s="31"/>
      <c r="V16059" s="31"/>
      <c r="W16059" s="31"/>
      <c r="X16059" s="31"/>
      <c r="Y16059" s="31"/>
      <c r="Z16059" s="31"/>
      <c r="AA16059" s="31"/>
      <c r="AB16059" s="31"/>
      <c r="AC16059" s="31"/>
      <c r="AD16059" s="31"/>
      <c r="AE16059" s="31"/>
      <c r="AF16059" s="31"/>
      <c r="AG16059" s="31"/>
      <c r="AH16059" s="31"/>
      <c r="AI16059" s="31"/>
      <c r="AJ16059" s="31"/>
      <c r="AK16059" s="31"/>
      <c r="AL16059" s="31"/>
      <c r="AO16059" s="376"/>
    </row>
    <row r="16060" spans="1:41" x14ac:dyDescent="0.3">
      <c r="A16060" s="92" t="s">
        <v>1262</v>
      </c>
      <c r="B16060" s="92" t="s">
        <v>1318</v>
      </c>
      <c r="C16060" s="318" t="s">
        <v>4758</v>
      </c>
      <c r="D16060" s="318" t="s">
        <v>13017</v>
      </c>
      <c r="E16060" s="320">
        <v>47118</v>
      </c>
      <c r="F16060" s="93"/>
      <c r="G16060" s="93"/>
      <c r="H16060" s="93"/>
      <c r="I16060" s="99"/>
      <c r="J16060" s="99"/>
      <c r="K16060" s="99"/>
      <c r="L16060" s="99"/>
      <c r="M16060" s="99"/>
      <c r="N16060" s="99"/>
      <c r="O16060" s="99"/>
      <c r="P16060" s="99"/>
      <c r="Q16060" s="99"/>
      <c r="R16060" s="99"/>
      <c r="S16060" s="99"/>
      <c r="T16060" s="99"/>
      <c r="U16060" s="99"/>
      <c r="V16060" s="99"/>
      <c r="W16060" s="99"/>
      <c r="X16060" s="99"/>
      <c r="Y16060" s="99"/>
      <c r="Z16060" s="99"/>
      <c r="AA16060" s="99"/>
      <c r="AB16060" s="99"/>
      <c r="AC16060" s="99"/>
      <c r="AD16060" s="99"/>
      <c r="AE16060" s="99"/>
      <c r="AF16060" s="99"/>
      <c r="AG16060" s="99"/>
      <c r="AH16060" s="31"/>
      <c r="AI16060" s="31"/>
      <c r="AJ16060" s="31"/>
      <c r="AK16060" s="31"/>
      <c r="AL16060" s="31"/>
      <c r="AO16060" s="376"/>
    </row>
    <row r="16061" spans="1:41" x14ac:dyDescent="0.25">
      <c r="A16061" s="44" t="s">
        <v>6561</v>
      </c>
      <c r="B16061" s="44" t="s">
        <v>5321</v>
      </c>
      <c r="C16061" s="45">
        <v>23010401</v>
      </c>
      <c r="D16061" s="45" t="s">
        <v>11363</v>
      </c>
      <c r="E16061" s="45" t="s">
        <v>5322</v>
      </c>
      <c r="AO16061" s="376"/>
    </row>
    <row r="16062" spans="1:41" x14ac:dyDescent="0.25">
      <c r="A16062" s="44" t="s">
        <v>6561</v>
      </c>
      <c r="B16062" s="44" t="s">
        <v>3475</v>
      </c>
      <c r="C16062" s="45">
        <v>230301</v>
      </c>
      <c r="D16062" s="45" t="s">
        <v>11363</v>
      </c>
      <c r="E16062" s="45" t="s">
        <v>5265</v>
      </c>
      <c r="AO16062" s="376"/>
    </row>
    <row r="16063" spans="1:41" x14ac:dyDescent="0.25">
      <c r="A16063" s="44" t="s">
        <v>16838</v>
      </c>
      <c r="B16063" s="44" t="s">
        <v>16839</v>
      </c>
      <c r="C16063" s="45" t="s">
        <v>17094</v>
      </c>
      <c r="D16063" s="367" t="s">
        <v>3696</v>
      </c>
      <c r="E16063" s="328">
        <f>DATE(2029,7,24)</f>
        <v>47323</v>
      </c>
      <c r="F16063" s="32"/>
      <c r="G16063" s="32"/>
      <c r="H16063" s="32"/>
      <c r="I16063" s="31"/>
      <c r="J16063" s="31"/>
      <c r="K16063" s="31"/>
      <c r="L16063" s="31"/>
      <c r="M16063" s="31"/>
      <c r="N16063" s="31"/>
      <c r="O16063" s="31"/>
      <c r="P16063" s="31"/>
      <c r="Q16063" s="31"/>
      <c r="R16063" s="31"/>
      <c r="S16063" s="31"/>
      <c r="T16063" s="31"/>
      <c r="U16063" s="31"/>
      <c r="V16063" s="31"/>
      <c r="W16063" s="31"/>
      <c r="X16063" s="31"/>
      <c r="Y16063" s="31"/>
      <c r="Z16063" s="31"/>
      <c r="AA16063" s="31"/>
      <c r="AB16063" s="31"/>
      <c r="AC16063" s="31"/>
      <c r="AD16063" s="31"/>
      <c r="AE16063" s="31"/>
      <c r="AF16063" s="31"/>
      <c r="AG16063" s="31"/>
      <c r="AH16063" s="31"/>
      <c r="AI16063" s="31"/>
      <c r="AJ16063" s="31"/>
      <c r="AK16063" s="31"/>
      <c r="AL16063" s="31"/>
      <c r="AO16063" s="376"/>
    </row>
    <row r="16064" spans="1:41" x14ac:dyDescent="0.25">
      <c r="A16064" s="91" t="s">
        <v>19252</v>
      </c>
      <c r="B16064" s="92" t="s">
        <v>19284</v>
      </c>
      <c r="C16064" s="93" t="s">
        <v>19285</v>
      </c>
      <c r="D16064" s="93" t="s">
        <v>1201</v>
      </c>
      <c r="E16064" s="94">
        <v>46582</v>
      </c>
      <c r="F16064" s="93"/>
      <c r="G16064" s="93"/>
      <c r="H16064" s="93"/>
      <c r="I16064" s="99"/>
      <c r="J16064" s="99"/>
      <c r="K16064" s="99"/>
      <c r="L16064" s="99"/>
      <c r="M16064" s="99"/>
      <c r="N16064" s="99"/>
      <c r="O16064" s="99"/>
      <c r="P16064" s="99"/>
      <c r="Q16064" s="99"/>
      <c r="R16064" s="99"/>
      <c r="S16064" s="99"/>
      <c r="T16064" s="99"/>
      <c r="U16064" s="99"/>
      <c r="V16064" s="99"/>
      <c r="W16064" s="99"/>
      <c r="X16064" s="99"/>
      <c r="Y16064" s="99"/>
      <c r="Z16064" s="99"/>
      <c r="AA16064" s="99"/>
      <c r="AB16064" s="99"/>
      <c r="AC16064" s="99"/>
      <c r="AD16064" s="99"/>
      <c r="AE16064" s="99"/>
      <c r="AF16064" s="99"/>
      <c r="AG16064" s="99"/>
      <c r="AH16064" s="31"/>
      <c r="AI16064" s="31"/>
      <c r="AJ16064" s="31"/>
      <c r="AK16064" s="31"/>
      <c r="AL16064" s="31"/>
      <c r="AO16064" s="376"/>
    </row>
    <row r="16065" spans="1:41" x14ac:dyDescent="0.25">
      <c r="A16065" s="44" t="s">
        <v>19252</v>
      </c>
      <c r="B16065" s="44" t="s">
        <v>21449</v>
      </c>
      <c r="C16065" s="45">
        <v>260504</v>
      </c>
      <c r="D16065" s="45" t="s">
        <v>11363</v>
      </c>
      <c r="E16065" s="45" t="s">
        <v>21450</v>
      </c>
      <c r="AO16065" s="376"/>
    </row>
    <row r="16066" spans="1:41" x14ac:dyDescent="0.3">
      <c r="A16066" s="333" t="s">
        <v>18750</v>
      </c>
      <c r="B16066" s="333" t="s">
        <v>1167</v>
      </c>
      <c r="C16066" s="125" t="s">
        <v>17236</v>
      </c>
      <c r="D16066" s="32" t="s">
        <v>20309</v>
      </c>
      <c r="E16066" s="125" t="s">
        <v>8292</v>
      </c>
      <c r="F16066" s="125" t="s">
        <v>1189</v>
      </c>
      <c r="G16066" s="125" t="s">
        <v>1190</v>
      </c>
      <c r="AO16066" s="376"/>
    </row>
    <row r="16067" spans="1:41" x14ac:dyDescent="0.25">
      <c r="A16067" s="44" t="s">
        <v>16497</v>
      </c>
      <c r="B16067" s="44" t="s">
        <v>21362</v>
      </c>
      <c r="C16067" s="45" t="s">
        <v>16468</v>
      </c>
      <c r="D16067" s="45" t="s">
        <v>21447</v>
      </c>
      <c r="E16067" s="46">
        <v>46752</v>
      </c>
      <c r="AO16067" s="376"/>
    </row>
    <row r="16068" spans="1:41" x14ac:dyDescent="0.25">
      <c r="A16068" s="44" t="s">
        <v>3913</v>
      </c>
      <c r="B16068" s="44" t="s">
        <v>21336</v>
      </c>
      <c r="C16068" s="45" t="s">
        <v>9700</v>
      </c>
      <c r="D16068" s="45" t="s">
        <v>21447</v>
      </c>
      <c r="E16068" s="46">
        <v>46538</v>
      </c>
      <c r="AO16068" s="376"/>
    </row>
    <row r="16069" spans="1:41" x14ac:dyDescent="0.25">
      <c r="A16069" s="44" t="s">
        <v>21899</v>
      </c>
      <c r="B16069" s="44" t="s">
        <v>9248</v>
      </c>
      <c r="C16069" s="45">
        <v>260105</v>
      </c>
      <c r="D16069" s="45" t="s">
        <v>11363</v>
      </c>
      <c r="E16069" s="45" t="s">
        <v>17625</v>
      </c>
      <c r="AO16069" s="376"/>
    </row>
    <row r="16070" spans="1:41" x14ac:dyDescent="0.25">
      <c r="A16070" s="44" t="s">
        <v>15952</v>
      </c>
      <c r="B16070" s="44" t="s">
        <v>2350</v>
      </c>
      <c r="C16070" s="45">
        <v>250106</v>
      </c>
      <c r="D16070" s="45" t="s">
        <v>11363</v>
      </c>
      <c r="E16070" s="45" t="s">
        <v>11887</v>
      </c>
      <c r="AO16070" s="376"/>
    </row>
    <row r="16071" spans="1:41" x14ac:dyDescent="0.25">
      <c r="A16071" s="44" t="s">
        <v>10726</v>
      </c>
      <c r="B16071" s="44" t="s">
        <v>10348</v>
      </c>
      <c r="C16071" s="45">
        <v>240501</v>
      </c>
      <c r="D16071" s="45" t="s">
        <v>11363</v>
      </c>
      <c r="E16071" s="45" t="s">
        <v>10349</v>
      </c>
      <c r="AO16071" s="376"/>
    </row>
    <row r="16072" spans="1:41" x14ac:dyDescent="0.25">
      <c r="A16072" s="44" t="s">
        <v>10726</v>
      </c>
      <c r="B16072" s="44" t="s">
        <v>7106</v>
      </c>
      <c r="C16072" s="45">
        <v>260304</v>
      </c>
      <c r="D16072" s="45" t="s">
        <v>11363</v>
      </c>
      <c r="E16072" s="45" t="s">
        <v>9249</v>
      </c>
      <c r="AO16072" s="376"/>
    </row>
    <row r="16073" spans="1:41" x14ac:dyDescent="0.25">
      <c r="A16073" s="44" t="s">
        <v>12438</v>
      </c>
      <c r="B16073" s="44" t="s">
        <v>12102</v>
      </c>
      <c r="C16073" s="45">
        <v>21.25</v>
      </c>
      <c r="D16073" s="45" t="s">
        <v>12549</v>
      </c>
      <c r="E16073" s="46">
        <v>47664</v>
      </c>
      <c r="F16073" s="45"/>
      <c r="G16073" s="93"/>
      <c r="H16073" s="93"/>
      <c r="I16073" s="99"/>
      <c r="J16073" s="99"/>
      <c r="K16073" s="99"/>
      <c r="L16073" s="99"/>
      <c r="M16073" s="99"/>
      <c r="N16073" s="99"/>
      <c r="O16073" s="99"/>
      <c r="P16073" s="99"/>
      <c r="Q16073" s="99"/>
      <c r="R16073" s="99"/>
      <c r="S16073" s="99"/>
      <c r="T16073" s="99"/>
      <c r="U16073" s="99"/>
      <c r="V16073" s="99"/>
      <c r="W16073" s="99"/>
      <c r="X16073" s="99"/>
      <c r="Y16073" s="99"/>
      <c r="Z16073" s="99"/>
      <c r="AA16073" s="99"/>
      <c r="AB16073" s="99"/>
      <c r="AC16073" s="99"/>
      <c r="AD16073" s="99"/>
      <c r="AE16073" s="99"/>
      <c r="AF16073" s="99"/>
      <c r="AG16073" s="99"/>
      <c r="AH16073" s="31"/>
      <c r="AI16073" s="31"/>
      <c r="AJ16073" s="31"/>
      <c r="AK16073" s="31"/>
      <c r="AL16073" s="31"/>
      <c r="AO16073" s="376"/>
    </row>
    <row r="16074" spans="1:41" x14ac:dyDescent="0.25">
      <c r="A16074" s="44" t="s">
        <v>21900</v>
      </c>
      <c r="B16074" s="44" t="s">
        <v>21449</v>
      </c>
      <c r="C16074" s="45">
        <v>260504</v>
      </c>
      <c r="D16074" s="45" t="s">
        <v>11363</v>
      </c>
      <c r="E16074" s="45" t="s">
        <v>21450</v>
      </c>
      <c r="AO16074" s="376"/>
    </row>
    <row r="16075" spans="1:41" x14ac:dyDescent="0.25">
      <c r="A16075" s="44" t="s">
        <v>470</v>
      </c>
      <c r="B16075" s="44" t="s">
        <v>21365</v>
      </c>
      <c r="C16075" s="45" t="s">
        <v>8133</v>
      </c>
      <c r="D16075" s="45" t="s">
        <v>21447</v>
      </c>
      <c r="E16075" s="46">
        <v>46752</v>
      </c>
      <c r="AO16075" s="376"/>
    </row>
    <row r="16076" spans="1:41" x14ac:dyDescent="0.25">
      <c r="A16076" s="44" t="s">
        <v>836</v>
      </c>
      <c r="B16076" s="44" t="s">
        <v>944</v>
      </c>
      <c r="C16076" s="45">
        <v>240303</v>
      </c>
      <c r="D16076" s="45" t="s">
        <v>11363</v>
      </c>
      <c r="E16076" s="45" t="s">
        <v>2593</v>
      </c>
      <c r="AO16076" s="376"/>
    </row>
    <row r="16077" spans="1:41" x14ac:dyDescent="0.25">
      <c r="A16077" s="44" t="s">
        <v>836</v>
      </c>
      <c r="B16077" s="44" t="s">
        <v>10382</v>
      </c>
      <c r="C16077" s="45">
        <v>24050301</v>
      </c>
      <c r="D16077" s="45" t="s">
        <v>11363</v>
      </c>
      <c r="E16077" s="45" t="s">
        <v>5155</v>
      </c>
      <c r="AO16077" s="376"/>
    </row>
    <row r="16078" spans="1:41" x14ac:dyDescent="0.25">
      <c r="A16078" s="44" t="s">
        <v>836</v>
      </c>
      <c r="B16078" s="44" t="s">
        <v>17463</v>
      </c>
      <c r="C16078" s="45">
        <v>260202</v>
      </c>
      <c r="D16078" s="45" t="s">
        <v>11363</v>
      </c>
      <c r="E16078" s="45" t="s">
        <v>9238</v>
      </c>
      <c r="AO16078" s="376"/>
    </row>
    <row r="16079" spans="1:41" x14ac:dyDescent="0.25">
      <c r="A16079" s="44" t="s">
        <v>836</v>
      </c>
      <c r="B16079" s="44" t="s">
        <v>9248</v>
      </c>
      <c r="C16079" s="45">
        <v>260105</v>
      </c>
      <c r="D16079" s="45" t="s">
        <v>11363</v>
      </c>
      <c r="E16079" s="45" t="s">
        <v>17625</v>
      </c>
      <c r="AO16079" s="376"/>
    </row>
    <row r="16080" spans="1:41" x14ac:dyDescent="0.25">
      <c r="A16080" s="44" t="s">
        <v>836</v>
      </c>
      <c r="B16080" s="44" t="s">
        <v>3040</v>
      </c>
      <c r="C16080" s="45">
        <v>260305</v>
      </c>
      <c r="D16080" s="45" t="s">
        <v>11363</v>
      </c>
      <c r="E16080" s="45" t="s">
        <v>9249</v>
      </c>
      <c r="AO16080" s="376"/>
    </row>
    <row r="16081" spans="1:41" x14ac:dyDescent="0.25">
      <c r="A16081" s="44" t="s">
        <v>11997</v>
      </c>
      <c r="B16081" s="44" t="s">
        <v>9237</v>
      </c>
      <c r="C16081" s="45">
        <v>24010401</v>
      </c>
      <c r="D16081" s="45" t="s">
        <v>11363</v>
      </c>
      <c r="E16081" s="45" t="s">
        <v>9238</v>
      </c>
      <c r="AO16081" s="376"/>
    </row>
    <row r="16082" spans="1:41" x14ac:dyDescent="0.25">
      <c r="A16082" s="44" t="s">
        <v>15953</v>
      </c>
      <c r="B16082" s="44" t="s">
        <v>1667</v>
      </c>
      <c r="C16082" s="45">
        <v>250301</v>
      </c>
      <c r="D16082" s="45" t="s">
        <v>11363</v>
      </c>
      <c r="E16082" s="45" t="s">
        <v>5265</v>
      </c>
      <c r="AO16082" s="376"/>
    </row>
    <row r="16083" spans="1:41" x14ac:dyDescent="0.25">
      <c r="A16083" s="44" t="s">
        <v>18310</v>
      </c>
      <c r="B16083" s="44" t="s">
        <v>5321</v>
      </c>
      <c r="C16083" s="45">
        <v>26010401</v>
      </c>
      <c r="D16083" s="45" t="s">
        <v>11363</v>
      </c>
      <c r="E16083" s="45" t="s">
        <v>17459</v>
      </c>
      <c r="AO16083" s="376"/>
    </row>
    <row r="16084" spans="1:41" x14ac:dyDescent="0.25">
      <c r="A16084" s="44" t="s">
        <v>10727</v>
      </c>
      <c r="B16084" s="44" t="s">
        <v>9237</v>
      </c>
      <c r="C16084" s="45">
        <v>24010401</v>
      </c>
      <c r="D16084" s="45" t="s">
        <v>11363</v>
      </c>
      <c r="E16084" s="45" t="s">
        <v>9238</v>
      </c>
      <c r="AO16084" s="376"/>
    </row>
    <row r="16085" spans="1:41" x14ac:dyDescent="0.25">
      <c r="A16085" s="44" t="s">
        <v>10727</v>
      </c>
      <c r="B16085" s="44" t="s">
        <v>3176</v>
      </c>
      <c r="C16085" s="45">
        <v>24010402</v>
      </c>
      <c r="D16085" s="45" t="s">
        <v>11363</v>
      </c>
      <c r="E16085" s="45" t="s">
        <v>9238</v>
      </c>
      <c r="AO16085" s="376"/>
    </row>
    <row r="16086" spans="1:41" x14ac:dyDescent="0.25">
      <c r="A16086" s="44" t="s">
        <v>18311</v>
      </c>
      <c r="B16086" s="44" t="s">
        <v>5130</v>
      </c>
      <c r="C16086" s="45">
        <v>22010701</v>
      </c>
      <c r="D16086" s="45" t="s">
        <v>11363</v>
      </c>
      <c r="E16086" s="45" t="s">
        <v>5131</v>
      </c>
      <c r="AO16086" s="376"/>
    </row>
    <row r="16087" spans="1:41" x14ac:dyDescent="0.25">
      <c r="A16087" s="44" t="s">
        <v>18311</v>
      </c>
      <c r="B16087" s="44" t="s">
        <v>3841</v>
      </c>
      <c r="C16087" s="45">
        <v>24060401</v>
      </c>
      <c r="D16087" s="45" t="s">
        <v>11363</v>
      </c>
      <c r="E16087" s="45" t="s">
        <v>4962</v>
      </c>
      <c r="AO16087" s="376"/>
    </row>
    <row r="16088" spans="1:41" x14ac:dyDescent="0.25">
      <c r="A16088" s="44" t="s">
        <v>18311</v>
      </c>
      <c r="B16088" s="44" t="s">
        <v>926</v>
      </c>
      <c r="C16088" s="45">
        <v>24060402</v>
      </c>
      <c r="D16088" s="45" t="s">
        <v>11363</v>
      </c>
      <c r="E16088" s="45" t="s">
        <v>4962</v>
      </c>
      <c r="AO16088" s="376"/>
    </row>
    <row r="16089" spans="1:41" x14ac:dyDescent="0.25">
      <c r="A16089" s="44" t="s">
        <v>18311</v>
      </c>
      <c r="B16089" s="44" t="s">
        <v>199</v>
      </c>
      <c r="C16089" s="45">
        <v>241001</v>
      </c>
      <c r="D16089" s="45" t="s">
        <v>11363</v>
      </c>
      <c r="E16089" s="45" t="s">
        <v>5332</v>
      </c>
      <c r="AO16089" s="376"/>
    </row>
    <row r="16090" spans="1:41" x14ac:dyDescent="0.25">
      <c r="A16090" s="44" t="s">
        <v>18312</v>
      </c>
      <c r="B16090" s="44" t="s">
        <v>5321</v>
      </c>
      <c r="C16090" s="45">
        <v>26010401</v>
      </c>
      <c r="D16090" s="45" t="s">
        <v>11363</v>
      </c>
      <c r="E16090" s="45" t="s">
        <v>17459</v>
      </c>
      <c r="AO16090" s="376"/>
    </row>
    <row r="16091" spans="1:41" x14ac:dyDescent="0.25">
      <c r="A16091" s="44" t="s">
        <v>18312</v>
      </c>
      <c r="B16091" s="44" t="s">
        <v>3176</v>
      </c>
      <c r="C16091" s="45">
        <v>26010402</v>
      </c>
      <c r="D16091" s="45" t="s">
        <v>11363</v>
      </c>
      <c r="E16091" s="45" t="s">
        <v>17459</v>
      </c>
      <c r="AO16091" s="376"/>
    </row>
    <row r="16092" spans="1:41" x14ac:dyDescent="0.25">
      <c r="A16092" s="44" t="s">
        <v>4301</v>
      </c>
      <c r="B16092" s="44" t="s">
        <v>16283</v>
      </c>
      <c r="C16092" s="45" t="s">
        <v>16429</v>
      </c>
      <c r="D16092" s="46" t="s">
        <v>21328</v>
      </c>
      <c r="E16092" s="46">
        <v>46344</v>
      </c>
      <c r="AO16092" s="376"/>
    </row>
    <row r="16093" spans="1:41" x14ac:dyDescent="0.25">
      <c r="A16093" s="44" t="s">
        <v>4301</v>
      </c>
      <c r="B16093" s="44" t="s">
        <v>199</v>
      </c>
      <c r="C16093" s="45">
        <v>241001</v>
      </c>
      <c r="D16093" s="45" t="s">
        <v>11363</v>
      </c>
      <c r="E16093" s="45" t="s">
        <v>5332</v>
      </c>
      <c r="AO16093" s="376"/>
    </row>
    <row r="16094" spans="1:41" x14ac:dyDescent="0.25">
      <c r="A16094" s="44" t="s">
        <v>4301</v>
      </c>
      <c r="B16094" s="44" t="s">
        <v>15616</v>
      </c>
      <c r="C16094" s="45">
        <v>25050101</v>
      </c>
      <c r="D16094" s="45" t="s">
        <v>11363</v>
      </c>
      <c r="E16094" s="45" t="s">
        <v>7105</v>
      </c>
      <c r="AO16094" s="376"/>
    </row>
    <row r="16095" spans="1:41" x14ac:dyDescent="0.25">
      <c r="A16095" s="44" t="s">
        <v>4301</v>
      </c>
      <c r="B16095" s="44" t="s">
        <v>15617</v>
      </c>
      <c r="C16095" s="45">
        <v>25050102</v>
      </c>
      <c r="D16095" s="45" t="s">
        <v>11363</v>
      </c>
      <c r="E16095" s="45" t="s">
        <v>7105</v>
      </c>
      <c r="AO16095" s="376"/>
    </row>
    <row r="16096" spans="1:41" x14ac:dyDescent="0.3">
      <c r="A16096" s="333" t="s">
        <v>8670</v>
      </c>
      <c r="B16096" s="333" t="s">
        <v>1171</v>
      </c>
      <c r="C16096" s="125" t="s">
        <v>10962</v>
      </c>
      <c r="D16096" s="32" t="s">
        <v>20309</v>
      </c>
      <c r="E16096" s="125" t="s">
        <v>8292</v>
      </c>
      <c r="F16096" s="125" t="s">
        <v>1190</v>
      </c>
      <c r="G16096" s="125" t="s">
        <v>1190</v>
      </c>
      <c r="AO16096" s="376"/>
    </row>
    <row r="16097" spans="1:41" x14ac:dyDescent="0.25">
      <c r="A16097" s="44" t="s">
        <v>8670</v>
      </c>
      <c r="B16097" s="92" t="s">
        <v>9602</v>
      </c>
      <c r="C16097" s="45" t="s">
        <v>9334</v>
      </c>
      <c r="D16097" s="93" t="s">
        <v>9601</v>
      </c>
      <c r="E16097" s="94">
        <v>46568</v>
      </c>
      <c r="F16097" s="93"/>
      <c r="G16097" s="93"/>
      <c r="H16097" s="93"/>
      <c r="I16097" s="99"/>
      <c r="J16097" s="99"/>
      <c r="K16097" s="99"/>
      <c r="L16097" s="44"/>
      <c r="M16097" s="44"/>
      <c r="N16097" s="99"/>
      <c r="O16097" s="99"/>
      <c r="P16097" s="99"/>
      <c r="Q16097" s="99"/>
      <c r="R16097" s="99"/>
      <c r="S16097" s="99"/>
      <c r="T16097" s="99"/>
      <c r="U16097" s="99"/>
      <c r="V16097" s="99"/>
      <c r="W16097" s="99"/>
      <c r="X16097" s="99"/>
      <c r="Y16097" s="99"/>
      <c r="Z16097" s="99"/>
      <c r="AA16097" s="99"/>
      <c r="AB16097" s="99"/>
      <c r="AC16097" s="99"/>
      <c r="AD16097" s="99"/>
      <c r="AE16097" s="99"/>
      <c r="AF16097" s="99"/>
      <c r="AG16097" s="99"/>
      <c r="AH16097" s="31"/>
      <c r="AI16097" s="31"/>
      <c r="AJ16097" s="31"/>
      <c r="AK16097" s="31"/>
      <c r="AL16097" s="31"/>
      <c r="AO16097" s="376"/>
    </row>
    <row r="16098" spans="1:41" x14ac:dyDescent="0.3">
      <c r="A16098" s="333" t="s">
        <v>15427</v>
      </c>
      <c r="B16098" s="333" t="s">
        <v>4815</v>
      </c>
      <c r="C16098" s="125" t="s">
        <v>15581</v>
      </c>
      <c r="D16098" s="32" t="s">
        <v>20309</v>
      </c>
      <c r="E16098" s="125" t="s">
        <v>9839</v>
      </c>
      <c r="F16098" s="125" t="s">
        <v>1189</v>
      </c>
      <c r="G16098" s="125" t="s">
        <v>1190</v>
      </c>
      <c r="AO16098" s="376"/>
    </row>
    <row r="16099" spans="1:41" x14ac:dyDescent="0.25">
      <c r="A16099" s="44" t="s">
        <v>18313</v>
      </c>
      <c r="B16099" s="44" t="s">
        <v>4248</v>
      </c>
      <c r="C16099" s="45">
        <v>240903</v>
      </c>
      <c r="D16099" s="45" t="s">
        <v>11363</v>
      </c>
      <c r="E16099" s="45" t="s">
        <v>4826</v>
      </c>
      <c r="AO16099" s="376"/>
    </row>
    <row r="16100" spans="1:41" x14ac:dyDescent="0.25">
      <c r="A16100" s="44" t="s">
        <v>18313</v>
      </c>
      <c r="B16100" s="44" t="s">
        <v>5147</v>
      </c>
      <c r="C16100" s="45">
        <v>251003</v>
      </c>
      <c r="D16100" s="45" t="s">
        <v>11363</v>
      </c>
      <c r="E16100" s="45" t="s">
        <v>11146</v>
      </c>
      <c r="AO16100" s="376"/>
    </row>
    <row r="16101" spans="1:41" x14ac:dyDescent="0.25">
      <c r="A16101" s="44" t="s">
        <v>18313</v>
      </c>
      <c r="B16101" s="44" t="s">
        <v>9248</v>
      </c>
      <c r="C16101" s="45">
        <v>260105</v>
      </c>
      <c r="D16101" s="45" t="s">
        <v>11363</v>
      </c>
      <c r="E16101" s="45" t="s">
        <v>17625</v>
      </c>
      <c r="AO16101" s="376"/>
    </row>
    <row r="16102" spans="1:41" x14ac:dyDescent="0.25">
      <c r="A16102" s="44" t="s">
        <v>18313</v>
      </c>
      <c r="B16102" s="44" t="s">
        <v>7106</v>
      </c>
      <c r="C16102" s="45">
        <v>260304</v>
      </c>
      <c r="D16102" s="45" t="s">
        <v>11363</v>
      </c>
      <c r="E16102" s="45" t="s">
        <v>9249</v>
      </c>
      <c r="AO16102" s="376"/>
    </row>
    <row r="16103" spans="1:41" x14ac:dyDescent="0.25">
      <c r="A16103" s="44" t="s">
        <v>2672</v>
      </c>
      <c r="B16103" s="44" t="s">
        <v>12111</v>
      </c>
      <c r="C16103" s="45">
        <v>13.25</v>
      </c>
      <c r="D16103" s="45" t="s">
        <v>12549</v>
      </c>
      <c r="E16103" s="46">
        <v>47664</v>
      </c>
      <c r="F16103" s="45"/>
      <c r="G16103" s="93"/>
      <c r="H16103" s="93"/>
      <c r="I16103" s="99"/>
      <c r="J16103" s="99"/>
      <c r="K16103" s="99"/>
      <c r="L16103" s="99"/>
      <c r="M16103" s="99"/>
      <c r="N16103" s="99"/>
      <c r="O16103" s="99"/>
      <c r="P16103" s="99"/>
      <c r="Q16103" s="99"/>
      <c r="R16103" s="99"/>
      <c r="S16103" s="99"/>
      <c r="T16103" s="99"/>
      <c r="U16103" s="99"/>
      <c r="V16103" s="99"/>
      <c r="W16103" s="99"/>
      <c r="X16103" s="99"/>
      <c r="Y16103" s="99"/>
      <c r="Z16103" s="99"/>
      <c r="AA16103" s="99"/>
      <c r="AB16103" s="99"/>
      <c r="AC16103" s="99"/>
      <c r="AD16103" s="99"/>
      <c r="AE16103" s="99"/>
      <c r="AF16103" s="99"/>
      <c r="AG16103" s="99"/>
      <c r="AH16103" s="31"/>
      <c r="AI16103" s="31"/>
      <c r="AJ16103" s="31"/>
      <c r="AK16103" s="31"/>
      <c r="AL16103" s="31"/>
      <c r="AO16103" s="376"/>
    </row>
    <row r="16104" spans="1:41" x14ac:dyDescent="0.25">
      <c r="A16104" s="44" t="s">
        <v>2672</v>
      </c>
      <c r="B16104" s="44" t="s">
        <v>21359</v>
      </c>
      <c r="C16104" s="45" t="s">
        <v>9701</v>
      </c>
      <c r="D16104" s="45" t="s">
        <v>21447</v>
      </c>
      <c r="E16104" s="46">
        <v>46752</v>
      </c>
      <c r="AO16104" s="376"/>
    </row>
    <row r="16105" spans="1:41" x14ac:dyDescent="0.25">
      <c r="A16105" s="44" t="s">
        <v>2672</v>
      </c>
      <c r="B16105" s="44" t="s">
        <v>10236</v>
      </c>
      <c r="C16105" s="45" t="s">
        <v>10305</v>
      </c>
      <c r="D16105" s="46" t="s">
        <v>21328</v>
      </c>
      <c r="E16105" s="46">
        <v>46596</v>
      </c>
      <c r="AO16105" s="376"/>
    </row>
    <row r="16106" spans="1:41" x14ac:dyDescent="0.25">
      <c r="A16106" s="44" t="s">
        <v>2672</v>
      </c>
      <c r="B16106" s="44" t="s">
        <v>10236</v>
      </c>
      <c r="C16106" s="45" t="s">
        <v>10305</v>
      </c>
      <c r="D16106" s="46" t="s">
        <v>21328</v>
      </c>
      <c r="E16106" s="46">
        <v>46596</v>
      </c>
      <c r="AO16106" s="376"/>
    </row>
    <row r="16107" spans="1:41" x14ac:dyDescent="0.25">
      <c r="A16107" s="44" t="s">
        <v>2672</v>
      </c>
      <c r="B16107" s="44" t="s">
        <v>10236</v>
      </c>
      <c r="C16107" s="45" t="s">
        <v>10305</v>
      </c>
      <c r="D16107" s="46" t="s">
        <v>21328</v>
      </c>
      <c r="E16107" s="46">
        <v>46596</v>
      </c>
      <c r="AO16107" s="376"/>
    </row>
    <row r="16108" spans="1:41" x14ac:dyDescent="0.25">
      <c r="A16108" s="102" t="s">
        <v>2672</v>
      </c>
      <c r="B16108" s="92" t="s">
        <v>11243</v>
      </c>
      <c r="C16108" s="93" t="s">
        <v>11247</v>
      </c>
      <c r="D16108" s="93" t="s">
        <v>1201</v>
      </c>
      <c r="E16108" s="94">
        <v>46682</v>
      </c>
      <c r="F16108" s="93"/>
      <c r="G16108" s="93"/>
      <c r="H16108" s="93"/>
      <c r="I16108" s="99"/>
      <c r="J16108" s="99"/>
      <c r="K16108" s="99"/>
      <c r="L16108" s="44"/>
      <c r="M16108" s="44"/>
      <c r="N16108" s="99"/>
      <c r="O16108" s="99"/>
      <c r="P16108" s="99"/>
      <c r="Q16108" s="99"/>
      <c r="R16108" s="99"/>
      <c r="S16108" s="99"/>
      <c r="T16108" s="99"/>
      <c r="U16108" s="99"/>
      <c r="V16108" s="99"/>
      <c r="W16108" s="99"/>
      <c r="X16108" s="99"/>
      <c r="Y16108" s="99"/>
      <c r="Z16108" s="99"/>
      <c r="AA16108" s="99"/>
      <c r="AB16108" s="99"/>
      <c r="AC16108" s="99"/>
      <c r="AD16108" s="99"/>
      <c r="AE16108" s="99"/>
      <c r="AF16108" s="99"/>
      <c r="AG16108" s="99"/>
      <c r="AH16108" s="31"/>
      <c r="AI16108" s="31"/>
      <c r="AJ16108" s="31"/>
      <c r="AK16108" s="31"/>
      <c r="AL16108" s="31"/>
      <c r="AO16108" s="376"/>
    </row>
    <row r="16109" spans="1:41" x14ac:dyDescent="0.25">
      <c r="A16109" s="91" t="s">
        <v>2672</v>
      </c>
      <c r="B16109" s="92" t="s">
        <v>5906</v>
      </c>
      <c r="C16109" s="93" t="s">
        <v>11246</v>
      </c>
      <c r="D16109" s="93" t="s">
        <v>1201</v>
      </c>
      <c r="E16109" s="94">
        <v>46682</v>
      </c>
      <c r="F16109" s="93"/>
      <c r="G16109" s="93"/>
      <c r="H16109" s="93"/>
      <c r="I16109" s="99"/>
      <c r="J16109" s="99"/>
      <c r="K16109" s="99"/>
      <c r="L16109" s="44"/>
      <c r="M16109" s="44"/>
      <c r="N16109" s="99"/>
      <c r="O16109" s="99"/>
      <c r="P16109" s="99"/>
      <c r="Q16109" s="99"/>
      <c r="R16109" s="99"/>
      <c r="S16109" s="99"/>
      <c r="T16109" s="99"/>
      <c r="U16109" s="99"/>
      <c r="V16109" s="99"/>
      <c r="W16109" s="99"/>
      <c r="X16109" s="99"/>
      <c r="Y16109" s="99"/>
      <c r="Z16109" s="99"/>
      <c r="AA16109" s="99"/>
      <c r="AB16109" s="99"/>
      <c r="AC16109" s="99"/>
      <c r="AD16109" s="99"/>
      <c r="AE16109" s="99"/>
      <c r="AF16109" s="99"/>
      <c r="AG16109" s="99"/>
      <c r="AH16109" s="31"/>
      <c r="AI16109" s="31"/>
      <c r="AJ16109" s="31"/>
      <c r="AK16109" s="31"/>
      <c r="AL16109" s="31"/>
      <c r="AO16109" s="376"/>
    </row>
    <row r="16110" spans="1:41" x14ac:dyDescent="0.25">
      <c r="A16110" s="102" t="s">
        <v>2672</v>
      </c>
      <c r="B16110" s="92" t="s">
        <v>11253</v>
      </c>
      <c r="C16110" s="93" t="s">
        <v>11254</v>
      </c>
      <c r="D16110" s="93" t="s">
        <v>1201</v>
      </c>
      <c r="E16110" s="94">
        <v>46682</v>
      </c>
      <c r="F16110" s="93"/>
      <c r="G16110" s="93"/>
      <c r="H16110" s="93"/>
      <c r="I16110" s="99"/>
      <c r="J16110" s="99"/>
      <c r="K16110" s="99"/>
      <c r="L16110" s="44"/>
      <c r="M16110" s="44"/>
      <c r="N16110" s="99"/>
      <c r="O16110" s="99"/>
      <c r="P16110" s="99"/>
      <c r="Q16110" s="99"/>
      <c r="R16110" s="99"/>
      <c r="S16110" s="99"/>
      <c r="T16110" s="99"/>
      <c r="U16110" s="99"/>
      <c r="V16110" s="99"/>
      <c r="W16110" s="99"/>
      <c r="X16110" s="99"/>
      <c r="Y16110" s="99"/>
      <c r="Z16110" s="99"/>
      <c r="AA16110" s="99"/>
      <c r="AB16110" s="99"/>
      <c r="AC16110" s="99"/>
      <c r="AD16110" s="99"/>
      <c r="AE16110" s="99"/>
      <c r="AF16110" s="99"/>
      <c r="AG16110" s="99"/>
      <c r="AH16110" s="31"/>
      <c r="AI16110" s="31"/>
      <c r="AJ16110" s="31"/>
      <c r="AK16110" s="31"/>
      <c r="AL16110" s="31"/>
      <c r="AO16110" s="376"/>
    </row>
    <row r="16111" spans="1:41" x14ac:dyDescent="0.25">
      <c r="A16111" s="44" t="s">
        <v>10728</v>
      </c>
      <c r="B16111" s="44" t="s">
        <v>5134</v>
      </c>
      <c r="C16111" s="45">
        <v>220802</v>
      </c>
      <c r="D16111" s="45" t="s">
        <v>11363</v>
      </c>
      <c r="E16111" s="45" t="s">
        <v>4966</v>
      </c>
      <c r="AO16111" s="376"/>
    </row>
    <row r="16112" spans="1:41" x14ac:dyDescent="0.25">
      <c r="A16112" s="44" t="s">
        <v>10728</v>
      </c>
      <c r="B16112" s="44" t="s">
        <v>9248</v>
      </c>
      <c r="C16112" s="45">
        <v>240101</v>
      </c>
      <c r="D16112" s="45" t="s">
        <v>11363</v>
      </c>
      <c r="E16112" s="45" t="s">
        <v>9249</v>
      </c>
      <c r="AO16112" s="376"/>
    </row>
    <row r="16113" spans="1:41" x14ac:dyDescent="0.25">
      <c r="A16113" s="44" t="s">
        <v>18314</v>
      </c>
      <c r="B16113" s="44" t="s">
        <v>2350</v>
      </c>
      <c r="C16113" s="45">
        <v>230105</v>
      </c>
      <c r="D16113" s="45" t="s">
        <v>11363</v>
      </c>
      <c r="E16113" s="45" t="s">
        <v>5265</v>
      </c>
      <c r="AO16113" s="376"/>
    </row>
    <row r="16114" spans="1:41" x14ac:dyDescent="0.25">
      <c r="A16114" s="44" t="s">
        <v>18314</v>
      </c>
      <c r="B16114" s="44" t="s">
        <v>7104</v>
      </c>
      <c r="C16114" s="45">
        <v>230504</v>
      </c>
      <c r="D16114" s="45" t="s">
        <v>11363</v>
      </c>
      <c r="E16114" s="45" t="s">
        <v>7105</v>
      </c>
      <c r="AO16114" s="376"/>
    </row>
    <row r="16115" spans="1:41" x14ac:dyDescent="0.25">
      <c r="A16115" s="44" t="s">
        <v>18315</v>
      </c>
      <c r="B16115" s="44" t="s">
        <v>2350</v>
      </c>
      <c r="C16115" s="45">
        <v>250106</v>
      </c>
      <c r="D16115" s="45" t="s">
        <v>11363</v>
      </c>
      <c r="E16115" s="45" t="s">
        <v>11887</v>
      </c>
      <c r="AO16115" s="376"/>
    </row>
    <row r="16116" spans="1:41" x14ac:dyDescent="0.25">
      <c r="A16116" s="44" t="s">
        <v>18315</v>
      </c>
      <c r="B16116" s="44" t="s">
        <v>925</v>
      </c>
      <c r="C16116" s="45">
        <v>250601</v>
      </c>
      <c r="D16116" s="45" t="s">
        <v>11363</v>
      </c>
      <c r="E16116" s="45" t="s">
        <v>15609</v>
      </c>
      <c r="AO16116" s="376"/>
    </row>
    <row r="16117" spans="1:41" x14ac:dyDescent="0.25">
      <c r="A16117" s="44" t="s">
        <v>9743</v>
      </c>
      <c r="B16117" s="44" t="s">
        <v>14967</v>
      </c>
      <c r="C16117" s="45" t="s">
        <v>9811</v>
      </c>
      <c r="D16117" s="367" t="s">
        <v>3696</v>
      </c>
      <c r="E16117" s="328">
        <f>DATE(2028,2,28)</f>
        <v>46811</v>
      </c>
      <c r="F16117" s="32"/>
      <c r="G16117" s="32"/>
      <c r="H16117" s="32"/>
      <c r="I16117" s="31"/>
      <c r="J16117" s="31"/>
      <c r="K16117" s="31"/>
      <c r="L16117" s="31"/>
      <c r="M16117" s="31"/>
      <c r="N16117" s="31"/>
      <c r="O16117" s="31"/>
      <c r="P16117" s="31"/>
      <c r="Q16117" s="31"/>
      <c r="R16117" s="31"/>
      <c r="S16117" s="31"/>
      <c r="T16117" s="31"/>
      <c r="U16117" s="31"/>
      <c r="V16117" s="31"/>
      <c r="W16117" s="31"/>
      <c r="X16117" s="31"/>
      <c r="Y16117" s="31"/>
      <c r="Z16117" s="31"/>
      <c r="AA16117" s="31"/>
      <c r="AB16117" s="31"/>
      <c r="AC16117" s="31"/>
      <c r="AD16117" s="31"/>
      <c r="AE16117" s="31"/>
      <c r="AF16117" s="31"/>
      <c r="AG16117" s="31"/>
      <c r="AH16117" s="31"/>
      <c r="AI16117" s="31"/>
      <c r="AJ16117" s="31"/>
      <c r="AK16117" s="31"/>
      <c r="AL16117" s="31"/>
      <c r="AO16117" s="376"/>
    </row>
    <row r="16118" spans="1:41" x14ac:dyDescent="0.25">
      <c r="A16118" s="44" t="s">
        <v>4057</v>
      </c>
      <c r="B16118" s="44" t="s">
        <v>21365</v>
      </c>
      <c r="C16118" s="45" t="s">
        <v>8133</v>
      </c>
      <c r="D16118" s="45" t="s">
        <v>21447</v>
      </c>
      <c r="E16118" s="46">
        <v>46752</v>
      </c>
      <c r="AO16118" s="376"/>
    </row>
    <row r="16119" spans="1:41" x14ac:dyDescent="0.25">
      <c r="A16119" s="111" t="s">
        <v>2265</v>
      </c>
      <c r="B16119" s="111" t="s">
        <v>2266</v>
      </c>
      <c r="C16119" s="142" t="s">
        <v>3898</v>
      </c>
      <c r="D16119" s="93" t="s">
        <v>9601</v>
      </c>
      <c r="E16119" s="94">
        <v>46568</v>
      </c>
      <c r="F16119" s="142"/>
      <c r="G16119" s="142" t="s">
        <v>1190</v>
      </c>
      <c r="H16119" s="93" t="s">
        <v>1190</v>
      </c>
      <c r="I16119" s="99"/>
      <c r="J16119" s="99"/>
      <c r="K16119" s="99"/>
      <c r="L16119" s="44"/>
      <c r="M16119" s="44"/>
      <c r="N16119" s="99"/>
      <c r="O16119" s="99"/>
      <c r="P16119" s="99"/>
      <c r="Q16119" s="99"/>
      <c r="R16119" s="99"/>
      <c r="S16119" s="99"/>
      <c r="T16119" s="99"/>
      <c r="U16119" s="99"/>
      <c r="V16119" s="99"/>
      <c r="W16119" s="99"/>
      <c r="X16119" s="99"/>
      <c r="Y16119" s="99"/>
      <c r="Z16119" s="99"/>
      <c r="AA16119" s="99"/>
      <c r="AB16119" s="99"/>
      <c r="AC16119" s="99"/>
      <c r="AD16119" s="99"/>
      <c r="AE16119" s="99"/>
      <c r="AF16119" s="99"/>
      <c r="AG16119" s="99"/>
      <c r="AH16119" s="31"/>
      <c r="AI16119" s="31"/>
      <c r="AJ16119" s="31"/>
      <c r="AK16119" s="31"/>
      <c r="AL16119" s="31"/>
      <c r="AO16119" s="376"/>
    </row>
    <row r="16120" spans="1:41" x14ac:dyDescent="0.25">
      <c r="A16120" s="44" t="s">
        <v>18316</v>
      </c>
      <c r="B16120" s="44" t="s">
        <v>947</v>
      </c>
      <c r="C16120" s="45">
        <v>260102</v>
      </c>
      <c r="D16120" s="45" t="s">
        <v>11363</v>
      </c>
      <c r="E16120" s="45" t="s">
        <v>8292</v>
      </c>
      <c r="AO16120" s="376"/>
    </row>
    <row r="16121" spans="1:41" x14ac:dyDescent="0.25">
      <c r="A16121" s="44" t="s">
        <v>18317</v>
      </c>
      <c r="B16121" s="44" t="s">
        <v>7824</v>
      </c>
      <c r="C16121" s="45">
        <v>230804</v>
      </c>
      <c r="D16121" s="45" t="s">
        <v>11363</v>
      </c>
      <c r="E16121" s="45" t="s">
        <v>4151</v>
      </c>
      <c r="AO16121" s="376"/>
    </row>
    <row r="16122" spans="1:41" x14ac:dyDescent="0.25">
      <c r="A16122" s="44" t="s">
        <v>2441</v>
      </c>
      <c r="B16122" s="44" t="s">
        <v>15620</v>
      </c>
      <c r="C16122" s="45">
        <v>25080301</v>
      </c>
      <c r="D16122" s="45" t="s">
        <v>11363</v>
      </c>
      <c r="E16122" s="45" t="s">
        <v>8282</v>
      </c>
      <c r="AO16122" s="376"/>
    </row>
    <row r="16123" spans="1:41" x14ac:dyDescent="0.25">
      <c r="A16123" s="44" t="s">
        <v>15954</v>
      </c>
      <c r="B16123" s="44" t="s">
        <v>2350</v>
      </c>
      <c r="C16123" s="45">
        <v>250106</v>
      </c>
      <c r="D16123" s="45" t="s">
        <v>11363</v>
      </c>
      <c r="E16123" s="45" t="s">
        <v>11887</v>
      </c>
      <c r="AO16123" s="376"/>
    </row>
    <row r="16124" spans="1:41" x14ac:dyDescent="0.25">
      <c r="A16124" s="44" t="s">
        <v>14609</v>
      </c>
      <c r="B16124" s="44" t="s">
        <v>2522</v>
      </c>
      <c r="C16124" s="45" t="s">
        <v>14610</v>
      </c>
      <c r="D16124" s="46" t="s">
        <v>21328</v>
      </c>
      <c r="E16124" s="46">
        <v>46527</v>
      </c>
      <c r="AO16124" s="376"/>
    </row>
    <row r="16125" spans="1:41" x14ac:dyDescent="0.25">
      <c r="A16125" s="44" t="s">
        <v>14609</v>
      </c>
      <c r="B16125" s="44" t="s">
        <v>2522</v>
      </c>
      <c r="C16125" s="45" t="s">
        <v>14610</v>
      </c>
      <c r="D16125" s="46" t="s">
        <v>21328</v>
      </c>
      <c r="E16125" s="46">
        <v>46527</v>
      </c>
      <c r="AO16125" s="376"/>
    </row>
    <row r="16126" spans="1:41" x14ac:dyDescent="0.25">
      <c r="A16126" s="44" t="s">
        <v>9282</v>
      </c>
      <c r="B16126" s="44" t="s">
        <v>9248</v>
      </c>
      <c r="C16126" s="45">
        <v>240101</v>
      </c>
      <c r="D16126" s="45" t="s">
        <v>11363</v>
      </c>
      <c r="E16126" s="45" t="s">
        <v>9249</v>
      </c>
      <c r="AO16126" s="376"/>
    </row>
    <row r="16127" spans="1:41" x14ac:dyDescent="0.25">
      <c r="A16127" s="44" t="s">
        <v>12439</v>
      </c>
      <c r="B16127" s="44" t="s">
        <v>12102</v>
      </c>
      <c r="C16127" s="45">
        <v>21.24</v>
      </c>
      <c r="D16127" s="45" t="s">
        <v>12549</v>
      </c>
      <c r="E16127" s="46">
        <v>47299</v>
      </c>
      <c r="F16127" s="45"/>
      <c r="G16127" s="93"/>
      <c r="H16127" s="93"/>
      <c r="I16127" s="99"/>
      <c r="J16127" s="99"/>
      <c r="K16127" s="99"/>
      <c r="L16127" s="99"/>
      <c r="M16127" s="99"/>
      <c r="N16127" s="99"/>
      <c r="O16127" s="99"/>
      <c r="P16127" s="99"/>
      <c r="Q16127" s="99"/>
      <c r="R16127" s="99"/>
      <c r="S16127" s="99"/>
      <c r="T16127" s="99"/>
      <c r="U16127" s="99"/>
      <c r="V16127" s="99"/>
      <c r="W16127" s="99"/>
      <c r="X16127" s="99"/>
      <c r="Y16127" s="99"/>
      <c r="Z16127" s="99"/>
      <c r="AA16127" s="99"/>
      <c r="AB16127" s="99"/>
      <c r="AC16127" s="99"/>
      <c r="AD16127" s="99"/>
      <c r="AE16127" s="99"/>
      <c r="AF16127" s="99"/>
      <c r="AG16127" s="99"/>
      <c r="AH16127" s="31"/>
      <c r="AI16127" s="31"/>
      <c r="AJ16127" s="31"/>
      <c r="AK16127" s="31"/>
      <c r="AL16127" s="31"/>
      <c r="AO16127" s="376"/>
    </row>
    <row r="16128" spans="1:41" x14ac:dyDescent="0.25">
      <c r="A16128" s="44" t="s">
        <v>7060</v>
      </c>
      <c r="B16128" s="44" t="s">
        <v>6877</v>
      </c>
      <c r="C16128" s="45" t="s">
        <v>6912</v>
      </c>
      <c r="D16128" s="32" t="s">
        <v>5559</v>
      </c>
      <c r="E16128" s="45" t="s">
        <v>20846</v>
      </c>
      <c r="F16128" s="32"/>
      <c r="G16128" s="32"/>
      <c r="H16128" s="32"/>
      <c r="I16128" s="31"/>
      <c r="J16128" s="31"/>
      <c r="K16128" s="31"/>
      <c r="L16128" s="31"/>
      <c r="M16128" s="31"/>
      <c r="N16128" s="31"/>
      <c r="O16128" s="31"/>
      <c r="P16128" s="31"/>
      <c r="Q16128" s="31"/>
      <c r="R16128" s="31"/>
      <c r="S16128" s="31"/>
      <c r="T16128" s="31"/>
      <c r="U16128" s="31"/>
      <c r="V16128" s="31"/>
      <c r="W16128" s="31"/>
      <c r="X16128" s="31"/>
      <c r="Y16128" s="31"/>
      <c r="Z16128" s="31"/>
      <c r="AA16128" s="31"/>
      <c r="AB16128" s="31"/>
      <c r="AC16128" s="31"/>
      <c r="AD16128" s="31"/>
      <c r="AE16128" s="31"/>
      <c r="AF16128" s="31"/>
      <c r="AG16128" s="31"/>
      <c r="AH16128" s="31"/>
      <c r="AI16128" s="31"/>
      <c r="AJ16128" s="31"/>
      <c r="AK16128" s="31"/>
      <c r="AL16128" s="31"/>
      <c r="AO16128" s="376"/>
    </row>
    <row r="16129" spans="1:41" x14ac:dyDescent="0.25">
      <c r="A16129" s="92" t="s">
        <v>7060</v>
      </c>
      <c r="B16129" s="92" t="s">
        <v>10212</v>
      </c>
      <c r="C16129" s="93" t="s">
        <v>10213</v>
      </c>
      <c r="D16129" s="93" t="s">
        <v>1201</v>
      </c>
      <c r="E16129" s="94">
        <v>47012</v>
      </c>
      <c r="F16129" s="93"/>
      <c r="G16129" s="93"/>
      <c r="H16129" s="93"/>
      <c r="I16129" s="99"/>
      <c r="J16129" s="99"/>
      <c r="K16129" s="99"/>
      <c r="L16129" s="44"/>
      <c r="M16129" s="44"/>
      <c r="N16129" s="99"/>
      <c r="O16129" s="99"/>
      <c r="P16129" s="99"/>
      <c r="Q16129" s="99"/>
      <c r="R16129" s="99"/>
      <c r="S16129" s="99"/>
      <c r="T16129" s="99"/>
      <c r="U16129" s="99"/>
      <c r="V16129" s="99"/>
      <c r="W16129" s="99"/>
      <c r="X16129" s="99"/>
      <c r="Y16129" s="99"/>
      <c r="Z16129" s="99"/>
      <c r="AA16129" s="99"/>
      <c r="AB16129" s="99"/>
      <c r="AC16129" s="99"/>
      <c r="AD16129" s="99"/>
      <c r="AE16129" s="99"/>
      <c r="AF16129" s="99"/>
      <c r="AG16129" s="99"/>
      <c r="AH16129" s="31"/>
      <c r="AI16129" s="31"/>
      <c r="AJ16129" s="31"/>
      <c r="AK16129" s="31"/>
      <c r="AL16129" s="31"/>
      <c r="AO16129" s="376"/>
    </row>
    <row r="16130" spans="1:41" x14ac:dyDescent="0.25">
      <c r="A16130" s="44" t="s">
        <v>7060</v>
      </c>
      <c r="B16130" s="44" t="s">
        <v>2350</v>
      </c>
      <c r="C16130" s="45">
        <v>230105</v>
      </c>
      <c r="D16130" s="45" t="s">
        <v>11363</v>
      </c>
      <c r="E16130" s="45" t="s">
        <v>5265</v>
      </c>
      <c r="AO16130" s="376"/>
    </row>
    <row r="16131" spans="1:41" x14ac:dyDescent="0.25">
      <c r="A16131" s="44" t="s">
        <v>12440</v>
      </c>
      <c r="B16131" s="44" t="s">
        <v>12118</v>
      </c>
      <c r="C16131" s="45">
        <v>13.23</v>
      </c>
      <c r="D16131" s="45" t="s">
        <v>12549</v>
      </c>
      <c r="E16131" s="46">
        <v>46934</v>
      </c>
      <c r="F16131" s="45" t="s">
        <v>1335</v>
      </c>
      <c r="G16131" s="93"/>
      <c r="H16131" s="93"/>
      <c r="I16131" s="99"/>
      <c r="J16131" s="99"/>
      <c r="K16131" s="99"/>
      <c r="L16131" s="99"/>
      <c r="M16131" s="99"/>
      <c r="N16131" s="99"/>
      <c r="O16131" s="99"/>
      <c r="P16131" s="99"/>
      <c r="Q16131" s="99"/>
      <c r="R16131" s="99"/>
      <c r="S16131" s="99"/>
      <c r="T16131" s="99"/>
      <c r="U16131" s="99"/>
      <c r="V16131" s="99"/>
      <c r="W16131" s="99"/>
      <c r="X16131" s="99"/>
      <c r="Y16131" s="99"/>
      <c r="Z16131" s="99"/>
      <c r="AA16131" s="99"/>
      <c r="AB16131" s="99"/>
      <c r="AC16131" s="99"/>
      <c r="AD16131" s="99"/>
      <c r="AE16131" s="99"/>
      <c r="AF16131" s="99"/>
      <c r="AG16131" s="99"/>
      <c r="AH16131" s="31"/>
      <c r="AI16131" s="31"/>
      <c r="AJ16131" s="31"/>
      <c r="AK16131" s="31"/>
      <c r="AL16131" s="31"/>
      <c r="AO16131" s="376"/>
    </row>
    <row r="16132" spans="1:41" x14ac:dyDescent="0.25">
      <c r="A16132" s="44" t="s">
        <v>9536</v>
      </c>
      <c r="B16132" s="92" t="s">
        <v>9602</v>
      </c>
      <c r="C16132" s="45" t="s">
        <v>9334</v>
      </c>
      <c r="D16132" s="93" t="s">
        <v>9601</v>
      </c>
      <c r="E16132" s="94">
        <v>46568</v>
      </c>
      <c r="F16132" s="93"/>
      <c r="G16132" s="93"/>
      <c r="H16132" s="93"/>
      <c r="I16132" s="99"/>
      <c r="J16132" s="99"/>
      <c r="K16132" s="99"/>
      <c r="L16132" s="44"/>
      <c r="M16132" s="44"/>
      <c r="N16132" s="99"/>
      <c r="O16132" s="99"/>
      <c r="P16132" s="99"/>
      <c r="Q16132" s="99"/>
      <c r="R16132" s="99"/>
      <c r="S16132" s="99"/>
      <c r="T16132" s="99"/>
      <c r="U16132" s="99"/>
      <c r="V16132" s="99"/>
      <c r="W16132" s="99"/>
      <c r="X16132" s="99"/>
      <c r="Y16132" s="99"/>
      <c r="Z16132" s="99"/>
      <c r="AA16132" s="99"/>
      <c r="AB16132" s="99"/>
      <c r="AC16132" s="99"/>
      <c r="AD16132" s="99"/>
      <c r="AE16132" s="99"/>
      <c r="AF16132" s="99"/>
      <c r="AG16132" s="99"/>
      <c r="AH16132" s="31"/>
      <c r="AI16132" s="31"/>
      <c r="AJ16132" s="31"/>
      <c r="AK16132" s="31"/>
      <c r="AL16132" s="31"/>
      <c r="AO16132" s="376"/>
    </row>
    <row r="16133" spans="1:41" x14ac:dyDescent="0.25">
      <c r="A16133" s="91" t="s">
        <v>19153</v>
      </c>
      <c r="B16133" s="92" t="s">
        <v>3182</v>
      </c>
      <c r="C16133" s="93" t="s">
        <v>19170</v>
      </c>
      <c r="D16133" s="93" t="s">
        <v>1201</v>
      </c>
      <c r="E16133" s="94">
        <v>46582</v>
      </c>
      <c r="F16133" s="93"/>
      <c r="G16133" s="93"/>
      <c r="H16133" s="93"/>
      <c r="I16133" s="99"/>
      <c r="J16133" s="99"/>
      <c r="K16133" s="99"/>
      <c r="L16133" s="99"/>
      <c r="M16133" s="99"/>
      <c r="N16133" s="99"/>
      <c r="O16133" s="99"/>
      <c r="P16133" s="99"/>
      <c r="Q16133" s="99"/>
      <c r="R16133" s="99"/>
      <c r="S16133" s="99"/>
      <c r="T16133" s="99"/>
      <c r="U16133" s="99"/>
      <c r="V16133" s="99"/>
      <c r="W16133" s="99"/>
      <c r="X16133" s="99"/>
      <c r="Y16133" s="99"/>
      <c r="Z16133" s="99"/>
      <c r="AA16133" s="99"/>
      <c r="AB16133" s="99"/>
      <c r="AC16133" s="99"/>
      <c r="AD16133" s="99"/>
      <c r="AE16133" s="99"/>
      <c r="AF16133" s="99"/>
      <c r="AG16133" s="99"/>
      <c r="AH16133" s="31"/>
      <c r="AI16133" s="31"/>
      <c r="AJ16133" s="31"/>
      <c r="AK16133" s="31"/>
      <c r="AL16133" s="31"/>
      <c r="AO16133" s="376"/>
    </row>
    <row r="16134" spans="1:41" x14ac:dyDescent="0.25">
      <c r="A16134" s="44" t="s">
        <v>18318</v>
      </c>
      <c r="B16134" s="44" t="s">
        <v>10348</v>
      </c>
      <c r="C16134" s="45">
        <v>240501</v>
      </c>
      <c r="D16134" s="45" t="s">
        <v>11363</v>
      </c>
      <c r="E16134" s="45" t="s">
        <v>10349</v>
      </c>
      <c r="AO16134" s="376"/>
    </row>
    <row r="16135" spans="1:41" x14ac:dyDescent="0.25">
      <c r="A16135" s="44" t="s">
        <v>18318</v>
      </c>
      <c r="B16135" s="44" t="s">
        <v>17497</v>
      </c>
      <c r="C16135" s="45">
        <v>24060301</v>
      </c>
      <c r="D16135" s="45" t="s">
        <v>11363</v>
      </c>
      <c r="E16135" s="45" t="s">
        <v>4962</v>
      </c>
      <c r="AO16135" s="376"/>
    </row>
    <row r="16136" spans="1:41" x14ac:dyDescent="0.25">
      <c r="A16136" s="44" t="s">
        <v>9684</v>
      </c>
      <c r="B16136" s="44" t="s">
        <v>21398</v>
      </c>
      <c r="C16136" s="45" t="s">
        <v>9319</v>
      </c>
      <c r="D16136" s="45" t="s">
        <v>21447</v>
      </c>
      <c r="E16136" s="46">
        <v>46507</v>
      </c>
      <c r="AO16136" s="376"/>
    </row>
    <row r="16137" spans="1:41" x14ac:dyDescent="0.3">
      <c r="A16137" s="333" t="s">
        <v>18751</v>
      </c>
      <c r="B16137" s="333" t="s">
        <v>1178</v>
      </c>
      <c r="C16137" s="125" t="s">
        <v>18815</v>
      </c>
      <c r="D16137" s="32" t="s">
        <v>20309</v>
      </c>
      <c r="E16137" s="125" t="s">
        <v>8292</v>
      </c>
      <c r="F16137" s="125" t="s">
        <v>1189</v>
      </c>
      <c r="G16137" s="125" t="s">
        <v>1189</v>
      </c>
      <c r="AO16137" s="376"/>
    </row>
    <row r="16138" spans="1:41" x14ac:dyDescent="0.25">
      <c r="A16138" s="44" t="s">
        <v>21901</v>
      </c>
      <c r="B16138" s="44" t="s">
        <v>9248</v>
      </c>
      <c r="C16138" s="45">
        <v>260105</v>
      </c>
      <c r="D16138" s="45" t="s">
        <v>11363</v>
      </c>
      <c r="E16138" s="45" t="s">
        <v>17625</v>
      </c>
      <c r="AO16138" s="376"/>
    </row>
    <row r="16139" spans="1:41" x14ac:dyDescent="0.25">
      <c r="A16139" s="44" t="s">
        <v>21902</v>
      </c>
      <c r="B16139" s="44" t="s">
        <v>7768</v>
      </c>
      <c r="C16139" s="45">
        <v>260503</v>
      </c>
      <c r="D16139" s="45" t="s">
        <v>11363</v>
      </c>
      <c r="E16139" s="45" t="s">
        <v>10349</v>
      </c>
      <c r="AO16139" s="376"/>
    </row>
    <row r="16140" spans="1:41" x14ac:dyDescent="0.25">
      <c r="A16140" s="44" t="s">
        <v>837</v>
      </c>
      <c r="B16140" s="44" t="s">
        <v>199</v>
      </c>
      <c r="C16140" s="45">
        <v>241001</v>
      </c>
      <c r="D16140" s="45" t="s">
        <v>11363</v>
      </c>
      <c r="E16140" s="45" t="s">
        <v>5332</v>
      </c>
      <c r="AO16140" s="376"/>
    </row>
    <row r="16141" spans="1:41" x14ac:dyDescent="0.3">
      <c r="A16141" s="57" t="s">
        <v>1263</v>
      </c>
      <c r="B16141" s="57" t="s">
        <v>1290</v>
      </c>
      <c r="C16141" s="62">
        <v>24027</v>
      </c>
      <c r="D16141" s="62" t="s">
        <v>20886</v>
      </c>
      <c r="E16141" s="60">
        <v>46873</v>
      </c>
      <c r="F16141" s="32"/>
      <c r="G16141" s="32"/>
      <c r="H16141" s="32"/>
      <c r="I16141" s="31"/>
      <c r="J16141" s="31"/>
      <c r="K16141" s="31"/>
      <c r="L16141" s="31"/>
      <c r="M16141" s="31"/>
      <c r="N16141" s="31"/>
      <c r="O16141" s="31"/>
      <c r="P16141" s="31"/>
      <c r="Q16141" s="31"/>
      <c r="R16141" s="31"/>
      <c r="S16141" s="31"/>
      <c r="T16141" s="31"/>
      <c r="U16141" s="31"/>
      <c r="V16141" s="31"/>
      <c r="W16141" s="31"/>
      <c r="X16141" s="31"/>
      <c r="Y16141" s="31"/>
      <c r="Z16141" s="31"/>
      <c r="AA16141" s="31"/>
      <c r="AB16141" s="31"/>
      <c r="AC16141" s="31"/>
      <c r="AD16141" s="31"/>
      <c r="AE16141" s="31"/>
      <c r="AF16141" s="31"/>
      <c r="AG16141" s="31"/>
      <c r="AH16141" s="31"/>
      <c r="AI16141" s="31"/>
      <c r="AJ16141" s="31"/>
      <c r="AK16141" s="31"/>
      <c r="AL16141" s="31"/>
      <c r="AO16141" s="376"/>
    </row>
    <row r="16142" spans="1:41" x14ac:dyDescent="0.3">
      <c r="A16142" s="57" t="s">
        <v>1263</v>
      </c>
      <c r="B16142" s="57" t="s">
        <v>2173</v>
      </c>
      <c r="C16142" s="62">
        <v>24030</v>
      </c>
      <c r="D16142" s="62" t="s">
        <v>20886</v>
      </c>
      <c r="E16142" s="60">
        <v>47057</v>
      </c>
      <c r="F16142" s="32"/>
      <c r="G16142" s="32"/>
      <c r="H16142" s="32"/>
      <c r="I16142" s="31"/>
      <c r="J16142" s="31"/>
      <c r="K16142" s="31"/>
      <c r="L16142" s="31"/>
      <c r="M16142" s="31"/>
      <c r="N16142" s="31"/>
      <c r="O16142" s="31"/>
      <c r="P16142" s="31"/>
      <c r="Q16142" s="31"/>
      <c r="R16142" s="31"/>
      <c r="S16142" s="31"/>
      <c r="T16142" s="31"/>
      <c r="U16142" s="31"/>
      <c r="V16142" s="31"/>
      <c r="W16142" s="31"/>
      <c r="X16142" s="31"/>
      <c r="Y16142" s="31"/>
      <c r="Z16142" s="31"/>
      <c r="AA16142" s="31"/>
      <c r="AB16142" s="31"/>
      <c r="AC16142" s="31"/>
      <c r="AD16142" s="31"/>
      <c r="AE16142" s="31"/>
      <c r="AF16142" s="31"/>
      <c r="AG16142" s="31"/>
      <c r="AH16142" s="31"/>
      <c r="AI16142" s="31"/>
      <c r="AJ16142" s="31"/>
      <c r="AK16142" s="31"/>
      <c r="AL16142" s="31"/>
      <c r="AO16142" s="376"/>
    </row>
    <row r="16143" spans="1:41" x14ac:dyDescent="0.25">
      <c r="A16143" s="135" t="s">
        <v>1263</v>
      </c>
      <c r="B16143" s="131" t="s">
        <v>5783</v>
      </c>
      <c r="C16143" s="93" t="s">
        <v>5784</v>
      </c>
      <c r="D16143" s="93" t="s">
        <v>1201</v>
      </c>
      <c r="E16143" s="94">
        <v>46341</v>
      </c>
      <c r="F16143" s="93"/>
      <c r="G16143" s="93"/>
      <c r="H16143" s="93"/>
      <c r="I16143" s="99"/>
      <c r="J16143" s="99"/>
      <c r="K16143" s="99"/>
      <c r="L16143" s="44"/>
      <c r="M16143" s="44"/>
      <c r="N16143" s="99"/>
      <c r="O16143" s="99"/>
      <c r="P16143" s="99"/>
      <c r="Q16143" s="99"/>
      <c r="R16143" s="99"/>
      <c r="S16143" s="99"/>
      <c r="T16143" s="99"/>
      <c r="U16143" s="99"/>
      <c r="V16143" s="99"/>
      <c r="W16143" s="99"/>
      <c r="X16143" s="99"/>
      <c r="Y16143" s="99"/>
      <c r="Z16143" s="99"/>
      <c r="AA16143" s="99"/>
      <c r="AB16143" s="99"/>
      <c r="AC16143" s="99"/>
      <c r="AD16143" s="99"/>
      <c r="AE16143" s="99"/>
      <c r="AF16143" s="99"/>
      <c r="AG16143" s="99"/>
      <c r="AH16143" s="31"/>
      <c r="AI16143" s="31"/>
      <c r="AJ16143" s="31"/>
      <c r="AK16143" s="31"/>
      <c r="AL16143" s="31"/>
      <c r="AO16143" s="376"/>
    </row>
    <row r="16144" spans="1:41" x14ac:dyDescent="0.25">
      <c r="A16144" s="57" t="s">
        <v>444</v>
      </c>
      <c r="B16144" s="92" t="s">
        <v>3682</v>
      </c>
      <c r="C16144" s="93" t="s">
        <v>19106</v>
      </c>
      <c r="D16144" s="93" t="s">
        <v>3681</v>
      </c>
      <c r="E16144" s="94">
        <v>48029</v>
      </c>
      <c r="F16144" s="93"/>
      <c r="G16144" s="93"/>
      <c r="H16144" s="93"/>
      <c r="I16144" s="99"/>
      <c r="J16144" s="99"/>
      <c r="K16144" s="99"/>
      <c r="L16144" s="44"/>
      <c r="M16144" s="44"/>
      <c r="N16144" s="99"/>
      <c r="O16144" s="99"/>
      <c r="P16144" s="99"/>
      <c r="Q16144" s="99"/>
      <c r="R16144" s="99"/>
      <c r="S16144" s="99"/>
      <c r="T16144" s="99"/>
      <c r="U16144" s="99"/>
      <c r="V16144" s="99"/>
      <c r="W16144" s="99"/>
      <c r="X16144" s="99"/>
      <c r="Y16144" s="99"/>
      <c r="Z16144" s="99"/>
      <c r="AA16144" s="99"/>
      <c r="AB16144" s="99"/>
      <c r="AC16144" s="99"/>
      <c r="AD16144" s="99"/>
      <c r="AE16144" s="99"/>
      <c r="AF16144" s="99"/>
      <c r="AG16144" s="99"/>
      <c r="AH16144" s="31"/>
      <c r="AI16144" s="31"/>
      <c r="AJ16144" s="31"/>
      <c r="AK16144" s="31"/>
      <c r="AL16144" s="31"/>
      <c r="AO16144" s="376"/>
    </row>
    <row r="16145" spans="1:41" x14ac:dyDescent="0.25">
      <c r="A16145" s="44" t="s">
        <v>444</v>
      </c>
      <c r="B16145" s="44" t="s">
        <v>12111</v>
      </c>
      <c r="C16145" s="45">
        <v>13.24</v>
      </c>
      <c r="D16145" s="45" t="s">
        <v>12549</v>
      </c>
      <c r="E16145" s="46">
        <v>47299</v>
      </c>
      <c r="F16145" s="45"/>
      <c r="G16145" s="93"/>
      <c r="H16145" s="93"/>
      <c r="I16145" s="99"/>
      <c r="J16145" s="99"/>
      <c r="K16145" s="99"/>
      <c r="L16145" s="99"/>
      <c r="M16145" s="99"/>
      <c r="N16145" s="99"/>
      <c r="O16145" s="99"/>
      <c r="P16145" s="99"/>
      <c r="Q16145" s="99"/>
      <c r="R16145" s="99"/>
      <c r="S16145" s="99"/>
      <c r="T16145" s="99"/>
      <c r="U16145" s="99"/>
      <c r="V16145" s="99"/>
      <c r="W16145" s="99"/>
      <c r="X16145" s="99"/>
      <c r="Y16145" s="99"/>
      <c r="Z16145" s="99"/>
      <c r="AA16145" s="99"/>
      <c r="AB16145" s="99"/>
      <c r="AC16145" s="99"/>
      <c r="AD16145" s="99"/>
      <c r="AE16145" s="99"/>
      <c r="AF16145" s="99"/>
      <c r="AG16145" s="99"/>
      <c r="AH16145" s="31"/>
      <c r="AI16145" s="31"/>
      <c r="AJ16145" s="31"/>
      <c r="AK16145" s="31"/>
      <c r="AL16145" s="31"/>
      <c r="AO16145" s="376"/>
    </row>
    <row r="16146" spans="1:41" x14ac:dyDescent="0.25">
      <c r="A16146" s="44" t="s">
        <v>444</v>
      </c>
      <c r="B16146" s="44" t="s">
        <v>12121</v>
      </c>
      <c r="C16146" s="45">
        <v>16.239999999999998</v>
      </c>
      <c r="D16146" s="45" t="s">
        <v>12549</v>
      </c>
      <c r="E16146" s="46">
        <v>47299</v>
      </c>
      <c r="F16146" s="45"/>
      <c r="G16146" s="93"/>
      <c r="H16146" s="93"/>
      <c r="I16146" s="99"/>
      <c r="J16146" s="99"/>
      <c r="K16146" s="99"/>
      <c r="L16146" s="99"/>
      <c r="M16146" s="99"/>
      <c r="N16146" s="99"/>
      <c r="O16146" s="99"/>
      <c r="P16146" s="99"/>
      <c r="Q16146" s="99"/>
      <c r="R16146" s="99"/>
      <c r="S16146" s="99"/>
      <c r="T16146" s="99"/>
      <c r="U16146" s="99"/>
      <c r="V16146" s="99"/>
      <c r="W16146" s="99"/>
      <c r="X16146" s="99"/>
      <c r="Y16146" s="99"/>
      <c r="Z16146" s="99"/>
      <c r="AA16146" s="99"/>
      <c r="AB16146" s="99"/>
      <c r="AC16146" s="99"/>
      <c r="AD16146" s="99"/>
      <c r="AE16146" s="99"/>
      <c r="AF16146" s="99"/>
      <c r="AG16146" s="99"/>
      <c r="AH16146" s="31"/>
      <c r="AI16146" s="31"/>
      <c r="AJ16146" s="31"/>
      <c r="AK16146" s="31"/>
      <c r="AL16146" s="31"/>
      <c r="AO16146" s="376"/>
    </row>
    <row r="16147" spans="1:41" x14ac:dyDescent="0.25">
      <c r="A16147" s="44" t="s">
        <v>444</v>
      </c>
      <c r="B16147" s="44" t="s">
        <v>21359</v>
      </c>
      <c r="C16147" s="45" t="s">
        <v>9701</v>
      </c>
      <c r="D16147" s="45" t="s">
        <v>21447</v>
      </c>
      <c r="E16147" s="46">
        <v>46752</v>
      </c>
      <c r="AO16147" s="376"/>
    </row>
    <row r="16148" spans="1:41" x14ac:dyDescent="0.25">
      <c r="A16148" s="44" t="s">
        <v>444</v>
      </c>
      <c r="B16148" s="44" t="s">
        <v>21377</v>
      </c>
      <c r="C16148" s="45" t="s">
        <v>18887</v>
      </c>
      <c r="D16148" s="45" t="s">
        <v>21447</v>
      </c>
      <c r="E16148" s="46">
        <v>46507</v>
      </c>
      <c r="AO16148" s="376"/>
    </row>
    <row r="16149" spans="1:41" x14ac:dyDescent="0.25">
      <c r="A16149" s="44" t="s">
        <v>444</v>
      </c>
      <c r="B16149" s="44" t="s">
        <v>3475</v>
      </c>
      <c r="C16149" s="45">
        <v>230301</v>
      </c>
      <c r="D16149" s="45" t="s">
        <v>11363</v>
      </c>
      <c r="E16149" s="45" t="s">
        <v>5265</v>
      </c>
      <c r="AO16149" s="376"/>
    </row>
    <row r="16150" spans="1:41" x14ac:dyDescent="0.25">
      <c r="A16150" s="44" t="s">
        <v>444</v>
      </c>
      <c r="B16150" s="44" t="s">
        <v>10347</v>
      </c>
      <c r="C16150" s="45">
        <v>240402</v>
      </c>
      <c r="D16150" s="45" t="s">
        <v>11363</v>
      </c>
      <c r="E16150" s="45" t="s">
        <v>5037</v>
      </c>
      <c r="AO16150" s="376"/>
    </row>
    <row r="16151" spans="1:41" x14ac:dyDescent="0.25">
      <c r="A16151" s="44" t="s">
        <v>21903</v>
      </c>
      <c r="B16151" s="44" t="s">
        <v>9248</v>
      </c>
      <c r="C16151" s="45">
        <v>260105</v>
      </c>
      <c r="D16151" s="45" t="s">
        <v>11363</v>
      </c>
      <c r="E16151" s="45" t="s">
        <v>17625</v>
      </c>
      <c r="AO16151" s="376"/>
    </row>
    <row r="16152" spans="1:41" x14ac:dyDescent="0.25">
      <c r="A16152" s="44" t="s">
        <v>21903</v>
      </c>
      <c r="B16152" s="44" t="s">
        <v>21461</v>
      </c>
      <c r="C16152" s="45">
        <v>260405</v>
      </c>
      <c r="D16152" s="45" t="s">
        <v>11363</v>
      </c>
      <c r="E16152" s="45" t="s">
        <v>11152</v>
      </c>
      <c r="AO16152" s="376"/>
    </row>
    <row r="16153" spans="1:41" x14ac:dyDescent="0.25">
      <c r="A16153" s="44" t="s">
        <v>1594</v>
      </c>
      <c r="B16153" s="44" t="s">
        <v>12170</v>
      </c>
      <c r="C16153" s="45">
        <v>10.25</v>
      </c>
      <c r="D16153" s="45" t="s">
        <v>12549</v>
      </c>
      <c r="E16153" s="46">
        <v>47664</v>
      </c>
      <c r="F16153" s="45"/>
      <c r="G16153" s="93"/>
      <c r="H16153" s="93"/>
      <c r="I16153" s="99"/>
      <c r="J16153" s="99"/>
      <c r="K16153" s="99"/>
      <c r="L16153" s="99"/>
      <c r="M16153" s="99"/>
      <c r="N16153" s="99"/>
      <c r="O16153" s="99"/>
      <c r="P16153" s="99"/>
      <c r="Q16153" s="99"/>
      <c r="R16153" s="99"/>
      <c r="S16153" s="99"/>
      <c r="T16153" s="99"/>
      <c r="U16153" s="99"/>
      <c r="V16153" s="99"/>
      <c r="W16153" s="99"/>
      <c r="X16153" s="99"/>
      <c r="Y16153" s="99"/>
      <c r="Z16153" s="99"/>
      <c r="AA16153" s="99"/>
      <c r="AB16153" s="99"/>
      <c r="AC16153" s="99"/>
      <c r="AD16153" s="99"/>
      <c r="AE16153" s="99"/>
      <c r="AF16153" s="99"/>
      <c r="AG16153" s="99"/>
      <c r="AH16153" s="31"/>
      <c r="AI16153" s="31"/>
      <c r="AJ16153" s="31"/>
      <c r="AK16153" s="31"/>
      <c r="AL16153" s="31"/>
      <c r="AO16153" s="376"/>
    </row>
    <row r="16154" spans="1:41" x14ac:dyDescent="0.25">
      <c r="A16154" s="44" t="s">
        <v>1594</v>
      </c>
      <c r="B16154" s="44" t="s">
        <v>13600</v>
      </c>
      <c r="C16154" s="45">
        <v>35.25</v>
      </c>
      <c r="D16154" s="45" t="s">
        <v>12549</v>
      </c>
      <c r="E16154" s="46">
        <v>47664</v>
      </c>
      <c r="F16154" s="45"/>
      <c r="G16154" s="93"/>
      <c r="H16154" s="93"/>
      <c r="I16154" s="99"/>
      <c r="J16154" s="99"/>
      <c r="K16154" s="99"/>
      <c r="L16154" s="99"/>
      <c r="M16154" s="99"/>
      <c r="N16154" s="99"/>
      <c r="O16154" s="99"/>
      <c r="P16154" s="99"/>
      <c r="Q16154" s="99"/>
      <c r="R16154" s="99"/>
      <c r="S16154" s="99"/>
      <c r="T16154" s="99"/>
      <c r="U16154" s="99"/>
      <c r="V16154" s="99"/>
      <c r="W16154" s="99"/>
      <c r="X16154" s="99"/>
      <c r="Y16154" s="99"/>
      <c r="Z16154" s="99"/>
      <c r="AA16154" s="99"/>
      <c r="AB16154" s="99"/>
      <c r="AC16154" s="99"/>
      <c r="AD16154" s="99"/>
      <c r="AE16154" s="99"/>
      <c r="AF16154" s="99"/>
      <c r="AG16154" s="99"/>
      <c r="AH16154" s="31"/>
      <c r="AI16154" s="31"/>
      <c r="AJ16154" s="31"/>
      <c r="AK16154" s="31"/>
      <c r="AL16154" s="31"/>
      <c r="AO16154" s="376"/>
    </row>
    <row r="16155" spans="1:41" x14ac:dyDescent="0.25">
      <c r="A16155" s="44" t="s">
        <v>21904</v>
      </c>
      <c r="B16155" s="44" t="s">
        <v>2350</v>
      </c>
      <c r="C16155" s="45">
        <v>230105</v>
      </c>
      <c r="D16155" s="45" t="s">
        <v>11363</v>
      </c>
      <c r="E16155" s="45" t="s">
        <v>5265</v>
      </c>
      <c r="AO16155" s="376"/>
    </row>
    <row r="16156" spans="1:41" x14ac:dyDescent="0.25">
      <c r="A16156" s="44" t="s">
        <v>21904</v>
      </c>
      <c r="B16156" s="44" t="s">
        <v>7104</v>
      </c>
      <c r="C16156" s="45">
        <v>230504</v>
      </c>
      <c r="D16156" s="45" t="s">
        <v>11363</v>
      </c>
      <c r="E16156" s="45" t="s">
        <v>7105</v>
      </c>
      <c r="AO16156" s="376"/>
    </row>
    <row r="16157" spans="1:41" x14ac:dyDescent="0.25">
      <c r="A16157" s="44" t="s">
        <v>21904</v>
      </c>
      <c r="B16157" s="44" t="s">
        <v>10350</v>
      </c>
      <c r="C16157" s="45">
        <v>24020301</v>
      </c>
      <c r="D16157" s="45" t="s">
        <v>11363</v>
      </c>
      <c r="E16157" s="45" t="s">
        <v>5131</v>
      </c>
      <c r="AO16157" s="376"/>
    </row>
    <row r="16158" spans="1:41" x14ac:dyDescent="0.25">
      <c r="A16158" s="44" t="s">
        <v>11998</v>
      </c>
      <c r="B16158" s="44" t="s">
        <v>929</v>
      </c>
      <c r="C16158" s="45">
        <v>23110301</v>
      </c>
      <c r="D16158" s="45" t="s">
        <v>11363</v>
      </c>
      <c r="E16158" s="45" t="s">
        <v>8334</v>
      </c>
      <c r="AO16158" s="376"/>
    </row>
    <row r="16159" spans="1:41" x14ac:dyDescent="0.25">
      <c r="A16159" s="44" t="s">
        <v>11998</v>
      </c>
      <c r="B16159" s="44" t="s">
        <v>5325</v>
      </c>
      <c r="C16159" s="45">
        <v>23110302</v>
      </c>
      <c r="D16159" s="45" t="s">
        <v>11363</v>
      </c>
      <c r="E16159" s="45" t="s">
        <v>8334</v>
      </c>
      <c r="AO16159" s="376"/>
    </row>
    <row r="16160" spans="1:41" x14ac:dyDescent="0.25">
      <c r="A16160" s="44" t="s">
        <v>11998</v>
      </c>
      <c r="B16160" s="44" t="s">
        <v>11956</v>
      </c>
      <c r="C16160" s="45">
        <v>24090701</v>
      </c>
      <c r="D16160" s="45" t="s">
        <v>11363</v>
      </c>
      <c r="E16160" s="45" t="s">
        <v>4826</v>
      </c>
      <c r="AO16160" s="376"/>
    </row>
    <row r="16161" spans="1:41" x14ac:dyDescent="0.25">
      <c r="A16161" s="44" t="s">
        <v>11998</v>
      </c>
      <c r="B16161" s="44" t="s">
        <v>4243</v>
      </c>
      <c r="C16161" s="45">
        <v>24090702</v>
      </c>
      <c r="D16161" s="45" t="s">
        <v>11363</v>
      </c>
      <c r="E16161" s="45" t="s">
        <v>4826</v>
      </c>
      <c r="AO16161" s="376"/>
    </row>
    <row r="16162" spans="1:41" x14ac:dyDescent="0.25">
      <c r="A16162" s="44" t="s">
        <v>11998</v>
      </c>
      <c r="B16162" s="44" t="s">
        <v>17465</v>
      </c>
      <c r="C16162" s="45">
        <v>26020101</v>
      </c>
      <c r="D16162" s="45" t="s">
        <v>11363</v>
      </c>
      <c r="E16162" s="45" t="s">
        <v>9238</v>
      </c>
      <c r="AO16162" s="376"/>
    </row>
    <row r="16163" spans="1:41" x14ac:dyDescent="0.25">
      <c r="A16163" s="44" t="s">
        <v>11998</v>
      </c>
      <c r="B16163" s="44" t="s">
        <v>6609</v>
      </c>
      <c r="C16163" s="45">
        <v>26020102</v>
      </c>
      <c r="D16163" s="45" t="s">
        <v>11363</v>
      </c>
      <c r="E16163" s="45" t="s">
        <v>9238</v>
      </c>
      <c r="AO16163" s="376"/>
    </row>
    <row r="16164" spans="1:41" x14ac:dyDescent="0.25">
      <c r="A16164" s="44" t="s">
        <v>11998</v>
      </c>
      <c r="B16164" s="44" t="s">
        <v>5321</v>
      </c>
      <c r="C16164" s="45">
        <v>26010401</v>
      </c>
      <c r="D16164" s="45" t="s">
        <v>11363</v>
      </c>
      <c r="E16164" s="45" t="s">
        <v>17459</v>
      </c>
      <c r="AO16164" s="376"/>
    </row>
    <row r="16165" spans="1:41" x14ac:dyDescent="0.25">
      <c r="A16165" s="44" t="s">
        <v>11998</v>
      </c>
      <c r="B16165" s="44" t="s">
        <v>3176</v>
      </c>
      <c r="C16165" s="45">
        <v>26010402</v>
      </c>
      <c r="D16165" s="45" t="s">
        <v>11363</v>
      </c>
      <c r="E16165" s="45" t="s">
        <v>17459</v>
      </c>
      <c r="AO16165" s="376"/>
    </row>
    <row r="16166" spans="1:41" x14ac:dyDescent="0.3">
      <c r="A16166" s="57" t="s">
        <v>13160</v>
      </c>
      <c r="B16166" s="57" t="s">
        <v>1290</v>
      </c>
      <c r="C16166" s="62">
        <v>24027</v>
      </c>
      <c r="D16166" s="62" t="s">
        <v>20886</v>
      </c>
      <c r="E16166" s="60">
        <v>46873</v>
      </c>
      <c r="F16166" s="32"/>
      <c r="G16166" s="32"/>
      <c r="H16166" s="32"/>
      <c r="I16166" s="31"/>
      <c r="J16166" s="31"/>
      <c r="K16166" s="31"/>
      <c r="L16166" s="31"/>
      <c r="M16166" s="31"/>
      <c r="N16166" s="31"/>
      <c r="O16166" s="31"/>
      <c r="P16166" s="31"/>
      <c r="Q16166" s="31"/>
      <c r="R16166" s="31"/>
      <c r="S16166" s="31"/>
      <c r="T16166" s="31"/>
      <c r="U16166" s="31"/>
      <c r="V16166" s="31"/>
      <c r="W16166" s="31"/>
      <c r="X16166" s="31"/>
      <c r="Y16166" s="31"/>
      <c r="Z16166" s="31"/>
      <c r="AA16166" s="31"/>
      <c r="AB16166" s="31"/>
      <c r="AC16166" s="31"/>
      <c r="AD16166" s="31"/>
      <c r="AE16166" s="31"/>
      <c r="AF16166" s="31"/>
      <c r="AG16166" s="31"/>
      <c r="AH16166" s="31"/>
      <c r="AI16166" s="31"/>
      <c r="AJ16166" s="31"/>
      <c r="AK16166" s="31"/>
      <c r="AL16166" s="31"/>
      <c r="AO16166" s="376"/>
    </row>
    <row r="16167" spans="1:41" x14ac:dyDescent="0.25">
      <c r="A16167" s="44" t="s">
        <v>18319</v>
      </c>
      <c r="B16167" s="44" t="s">
        <v>3176</v>
      </c>
      <c r="C16167" s="45">
        <v>26010402</v>
      </c>
      <c r="D16167" s="45" t="s">
        <v>11363</v>
      </c>
      <c r="E16167" s="45" t="s">
        <v>17459</v>
      </c>
      <c r="AO16167" s="376"/>
    </row>
    <row r="16168" spans="1:41" x14ac:dyDescent="0.25">
      <c r="A16168" s="44" t="s">
        <v>8958</v>
      </c>
      <c r="B16168" s="44" t="s">
        <v>15136</v>
      </c>
      <c r="C16168" s="45" t="s">
        <v>9186</v>
      </c>
      <c r="D16168" s="367" t="s">
        <v>3696</v>
      </c>
      <c r="E16168" s="328">
        <f>DATE(2027,5,26)</f>
        <v>46533</v>
      </c>
      <c r="F16168" s="32"/>
      <c r="G16168" s="32"/>
      <c r="H16168" s="32"/>
      <c r="I16168" s="31"/>
      <c r="J16168" s="31"/>
      <c r="K16168" s="31"/>
      <c r="L16168" s="31"/>
      <c r="M16168" s="31"/>
      <c r="N16168" s="31"/>
      <c r="O16168" s="31"/>
      <c r="P16168" s="31"/>
      <c r="Q16168" s="31"/>
      <c r="R16168" s="31"/>
      <c r="S16168" s="31"/>
      <c r="T16168" s="31"/>
      <c r="U16168" s="31"/>
      <c r="V16168" s="31"/>
      <c r="W16168" s="31"/>
      <c r="X16168" s="31"/>
      <c r="Y16168" s="31"/>
      <c r="Z16168" s="31"/>
      <c r="AA16168" s="31"/>
      <c r="AB16168" s="31"/>
      <c r="AC16168" s="31"/>
      <c r="AD16168" s="31"/>
      <c r="AE16168" s="31"/>
      <c r="AF16168" s="31"/>
      <c r="AG16168" s="31"/>
      <c r="AH16168" s="31"/>
      <c r="AI16168" s="31"/>
      <c r="AJ16168" s="31"/>
      <c r="AK16168" s="31"/>
      <c r="AL16168" s="31"/>
      <c r="AO16168" s="376"/>
    </row>
    <row r="16169" spans="1:41" x14ac:dyDescent="0.3">
      <c r="A16169" s="57" t="s">
        <v>2166</v>
      </c>
      <c r="B16169" s="58" t="s">
        <v>3909</v>
      </c>
      <c r="C16169" s="62">
        <v>23022</v>
      </c>
      <c r="D16169" s="62" t="s">
        <v>20886</v>
      </c>
      <c r="E16169" s="60">
        <v>46630</v>
      </c>
      <c r="F16169" s="32"/>
      <c r="G16169" s="32"/>
      <c r="H16169" s="32"/>
      <c r="I16169" s="31"/>
      <c r="J16169" s="31"/>
      <c r="K16169" s="31"/>
      <c r="L16169" s="31"/>
      <c r="M16169" s="31"/>
      <c r="N16169" s="31"/>
      <c r="O16169" s="31"/>
      <c r="P16169" s="31"/>
      <c r="Q16169" s="31"/>
      <c r="R16169" s="31"/>
      <c r="S16169" s="31"/>
      <c r="T16169" s="31"/>
      <c r="U16169" s="31"/>
      <c r="V16169" s="31"/>
      <c r="W16169" s="31"/>
      <c r="X16169" s="31"/>
      <c r="Y16169" s="31"/>
      <c r="Z16169" s="31"/>
      <c r="AA16169" s="31"/>
      <c r="AB16169" s="31"/>
      <c r="AC16169" s="31"/>
      <c r="AD16169" s="31"/>
      <c r="AE16169" s="31"/>
      <c r="AF16169" s="31"/>
      <c r="AG16169" s="31"/>
      <c r="AH16169" s="31"/>
      <c r="AI16169" s="31"/>
      <c r="AJ16169" s="31"/>
      <c r="AK16169" s="31"/>
      <c r="AL16169" s="31"/>
      <c r="AO16169" s="376"/>
    </row>
    <row r="16170" spans="1:41" x14ac:dyDescent="0.25">
      <c r="A16170" s="99" t="s">
        <v>10913</v>
      </c>
      <c r="B16170" s="92" t="s">
        <v>10916</v>
      </c>
      <c r="C16170" s="93" t="s">
        <v>10930</v>
      </c>
      <c r="D16170" s="93" t="s">
        <v>1394</v>
      </c>
      <c r="E16170" s="94">
        <v>46389</v>
      </c>
      <c r="F16170" s="93"/>
      <c r="G16170" s="93"/>
      <c r="H16170" s="93"/>
      <c r="I16170" s="99"/>
      <c r="J16170" s="99"/>
      <c r="K16170" s="99"/>
      <c r="L16170" s="44"/>
      <c r="M16170" s="44"/>
      <c r="N16170" s="99"/>
      <c r="O16170" s="99"/>
      <c r="P16170" s="99"/>
      <c r="Q16170" s="99"/>
      <c r="R16170" s="99"/>
      <c r="S16170" s="99"/>
      <c r="T16170" s="99"/>
      <c r="U16170" s="99"/>
      <c r="V16170" s="99"/>
      <c r="W16170" s="99"/>
      <c r="X16170" s="99"/>
      <c r="Y16170" s="99"/>
      <c r="Z16170" s="99"/>
      <c r="AA16170" s="99"/>
      <c r="AB16170" s="99"/>
      <c r="AC16170" s="99"/>
      <c r="AD16170" s="99"/>
      <c r="AE16170" s="99"/>
      <c r="AF16170" s="99"/>
      <c r="AG16170" s="99"/>
      <c r="AH16170" s="31"/>
      <c r="AI16170" s="31"/>
      <c r="AJ16170" s="31"/>
      <c r="AK16170" s="31"/>
      <c r="AL16170" s="31"/>
      <c r="AO16170" s="376"/>
    </row>
    <row r="16171" spans="1:41" x14ac:dyDescent="0.25">
      <c r="A16171" s="44" t="s">
        <v>15955</v>
      </c>
      <c r="B16171" s="44" t="s">
        <v>3474</v>
      </c>
      <c r="C16171" s="45">
        <v>250503</v>
      </c>
      <c r="D16171" s="45" t="s">
        <v>11363</v>
      </c>
      <c r="E16171" s="45" t="s">
        <v>15608</v>
      </c>
      <c r="AO16171" s="376"/>
    </row>
    <row r="16172" spans="1:41" x14ac:dyDescent="0.3">
      <c r="A16172" s="333" t="s">
        <v>21296</v>
      </c>
      <c r="B16172" s="333" t="s">
        <v>2689</v>
      </c>
      <c r="C16172" s="125" t="s">
        <v>21305</v>
      </c>
      <c r="D16172" s="32" t="s">
        <v>20309</v>
      </c>
      <c r="E16172" s="125" t="s">
        <v>9840</v>
      </c>
      <c r="F16172" s="125" t="s">
        <v>1190</v>
      </c>
      <c r="G16172" s="125" t="s">
        <v>1190</v>
      </c>
      <c r="AO16172" s="376"/>
    </row>
    <row r="16173" spans="1:41" x14ac:dyDescent="0.25">
      <c r="A16173" s="44" t="s">
        <v>18320</v>
      </c>
      <c r="B16173" s="44" t="s">
        <v>17475</v>
      </c>
      <c r="C16173" s="45">
        <v>260205</v>
      </c>
      <c r="D16173" s="45" t="s">
        <v>11363</v>
      </c>
      <c r="E16173" s="45" t="s">
        <v>9238</v>
      </c>
      <c r="AO16173" s="376"/>
    </row>
    <row r="16174" spans="1:41" x14ac:dyDescent="0.25">
      <c r="A16174" s="44" t="s">
        <v>18320</v>
      </c>
      <c r="B16174" s="44" t="s">
        <v>3041</v>
      </c>
      <c r="C16174" s="45">
        <v>260403</v>
      </c>
      <c r="D16174" s="45" t="s">
        <v>11363</v>
      </c>
      <c r="E16174" s="45" t="s">
        <v>11152</v>
      </c>
      <c r="AO16174" s="376"/>
    </row>
    <row r="16175" spans="1:41" x14ac:dyDescent="0.25">
      <c r="A16175" s="44" t="s">
        <v>18321</v>
      </c>
      <c r="B16175" s="44" t="s">
        <v>17475</v>
      </c>
      <c r="C16175" s="45">
        <v>260205</v>
      </c>
      <c r="D16175" s="45" t="s">
        <v>11363</v>
      </c>
      <c r="E16175" s="45" t="s">
        <v>9238</v>
      </c>
      <c r="AO16175" s="376"/>
    </row>
    <row r="16176" spans="1:41" x14ac:dyDescent="0.25">
      <c r="A16176" s="44" t="s">
        <v>18321</v>
      </c>
      <c r="B16176" s="44" t="s">
        <v>3041</v>
      </c>
      <c r="C16176" s="45">
        <v>260403</v>
      </c>
      <c r="D16176" s="45" t="s">
        <v>11363</v>
      </c>
      <c r="E16176" s="45" t="s">
        <v>11152</v>
      </c>
      <c r="AO16176" s="376"/>
    </row>
    <row r="16177" spans="1:41" x14ac:dyDescent="0.25">
      <c r="A16177" s="44" t="s">
        <v>15956</v>
      </c>
      <c r="B16177" s="44" t="s">
        <v>5134</v>
      </c>
      <c r="C16177" s="45">
        <v>250802</v>
      </c>
      <c r="D16177" s="45" t="s">
        <v>11363</v>
      </c>
      <c r="E16177" s="45" t="s">
        <v>9880</v>
      </c>
      <c r="AO16177" s="376"/>
    </row>
    <row r="16178" spans="1:41" x14ac:dyDescent="0.25">
      <c r="A16178" s="44" t="s">
        <v>7972</v>
      </c>
      <c r="B16178" s="44" t="s">
        <v>7968</v>
      </c>
      <c r="C16178" s="45" t="s">
        <v>7973</v>
      </c>
      <c r="D16178" s="46" t="s">
        <v>21328</v>
      </c>
      <c r="E16178" s="46">
        <v>46312</v>
      </c>
      <c r="AO16178" s="376"/>
    </row>
    <row r="16179" spans="1:41" x14ac:dyDescent="0.3">
      <c r="A16179" s="333" t="s">
        <v>21297</v>
      </c>
      <c r="B16179" s="333" t="s">
        <v>2689</v>
      </c>
      <c r="C16179" s="125" t="s">
        <v>21305</v>
      </c>
      <c r="D16179" s="32" t="s">
        <v>20309</v>
      </c>
      <c r="E16179" s="125" t="s">
        <v>9840</v>
      </c>
      <c r="F16179" s="125" t="s">
        <v>1190</v>
      </c>
      <c r="G16179" s="125" t="s">
        <v>1190</v>
      </c>
      <c r="AO16179" s="376"/>
    </row>
    <row r="16180" spans="1:41" x14ac:dyDescent="0.3">
      <c r="A16180" s="323" t="s">
        <v>13375</v>
      </c>
      <c r="B16180" s="323" t="s">
        <v>13374</v>
      </c>
      <c r="C16180" s="325" t="s">
        <v>13367</v>
      </c>
      <c r="D16180" s="93" t="s">
        <v>1201</v>
      </c>
      <c r="E16180" s="324">
        <v>47603</v>
      </c>
      <c r="F16180" s="93"/>
      <c r="G16180" s="93"/>
      <c r="H16180" s="93"/>
      <c r="I16180" s="99"/>
      <c r="J16180" s="99"/>
      <c r="K16180" s="99"/>
      <c r="L16180" s="99"/>
      <c r="M16180" s="99"/>
      <c r="N16180" s="99"/>
      <c r="O16180" s="99"/>
      <c r="P16180" s="99"/>
      <c r="Q16180" s="99"/>
      <c r="R16180" s="99"/>
      <c r="S16180" s="99"/>
      <c r="T16180" s="99"/>
      <c r="U16180" s="99"/>
      <c r="V16180" s="99"/>
      <c r="W16180" s="99"/>
      <c r="X16180" s="99"/>
      <c r="Y16180" s="99"/>
      <c r="Z16180" s="99"/>
      <c r="AA16180" s="99"/>
      <c r="AB16180" s="99"/>
      <c r="AC16180" s="99"/>
      <c r="AD16180" s="99"/>
      <c r="AE16180" s="99"/>
      <c r="AF16180" s="99"/>
      <c r="AG16180" s="99"/>
      <c r="AH16180" s="31"/>
      <c r="AI16180" s="31"/>
      <c r="AJ16180" s="31"/>
      <c r="AK16180" s="31"/>
      <c r="AL16180" s="31"/>
      <c r="AO16180" s="376"/>
    </row>
    <row r="16181" spans="1:41" x14ac:dyDescent="0.25">
      <c r="A16181" s="44" t="s">
        <v>12751</v>
      </c>
      <c r="B16181" s="44" t="s">
        <v>199</v>
      </c>
      <c r="C16181" s="45">
        <v>241001</v>
      </c>
      <c r="D16181" s="45" t="s">
        <v>11363</v>
      </c>
      <c r="E16181" s="45" t="s">
        <v>5332</v>
      </c>
      <c r="AO16181" s="376"/>
    </row>
    <row r="16182" spans="1:41" x14ac:dyDescent="0.25">
      <c r="A16182" s="44" t="s">
        <v>12751</v>
      </c>
      <c r="B16182" s="44" t="s">
        <v>5321</v>
      </c>
      <c r="C16182" s="45">
        <v>26010401</v>
      </c>
      <c r="D16182" s="45" t="s">
        <v>11363</v>
      </c>
      <c r="E16182" s="45" t="s">
        <v>17459</v>
      </c>
      <c r="AO16182" s="376"/>
    </row>
    <row r="16183" spans="1:41" x14ac:dyDescent="0.25">
      <c r="A16183" s="44" t="s">
        <v>18322</v>
      </c>
      <c r="B16183" s="44" t="s">
        <v>5321</v>
      </c>
      <c r="C16183" s="45">
        <v>26010401</v>
      </c>
      <c r="D16183" s="45" t="s">
        <v>11363</v>
      </c>
      <c r="E16183" s="45" t="s">
        <v>17459</v>
      </c>
      <c r="AO16183" s="376"/>
    </row>
    <row r="16184" spans="1:41" x14ac:dyDescent="0.25">
      <c r="A16184" s="44" t="s">
        <v>18322</v>
      </c>
      <c r="B16184" s="44" t="s">
        <v>3176</v>
      </c>
      <c r="C16184" s="45">
        <v>26010402</v>
      </c>
      <c r="D16184" s="45" t="s">
        <v>11363</v>
      </c>
      <c r="E16184" s="45" t="s">
        <v>17459</v>
      </c>
      <c r="AO16184" s="376"/>
    </row>
    <row r="16185" spans="1:41" x14ac:dyDescent="0.25">
      <c r="A16185" s="99" t="s">
        <v>11231</v>
      </c>
      <c r="B16185" s="92" t="s">
        <v>11233</v>
      </c>
      <c r="C16185" s="93" t="s">
        <v>11232</v>
      </c>
      <c r="D16185" s="93" t="s">
        <v>1201</v>
      </c>
      <c r="E16185" s="94">
        <v>46682</v>
      </c>
      <c r="F16185" s="93"/>
      <c r="G16185" s="93"/>
      <c r="H16185" s="93"/>
      <c r="I16185" s="99"/>
      <c r="J16185" s="99"/>
      <c r="K16185" s="99"/>
      <c r="L16185" s="44"/>
      <c r="M16185" s="44"/>
      <c r="N16185" s="99"/>
      <c r="O16185" s="99"/>
      <c r="P16185" s="99"/>
      <c r="Q16185" s="99"/>
      <c r="R16185" s="99"/>
      <c r="S16185" s="99"/>
      <c r="T16185" s="99"/>
      <c r="U16185" s="99"/>
      <c r="V16185" s="99"/>
      <c r="W16185" s="99"/>
      <c r="X16185" s="99"/>
      <c r="Y16185" s="99"/>
      <c r="Z16185" s="99"/>
      <c r="AA16185" s="99"/>
      <c r="AB16185" s="99"/>
      <c r="AC16185" s="99"/>
      <c r="AD16185" s="99"/>
      <c r="AE16185" s="99"/>
      <c r="AF16185" s="99"/>
      <c r="AG16185" s="99"/>
      <c r="AH16185" s="31"/>
      <c r="AI16185" s="31"/>
      <c r="AJ16185" s="31"/>
      <c r="AK16185" s="31"/>
      <c r="AL16185" s="31"/>
      <c r="AO16185" s="376"/>
    </row>
    <row r="16186" spans="1:41" x14ac:dyDescent="0.25">
      <c r="A16186" s="44" t="s">
        <v>11231</v>
      </c>
      <c r="B16186" s="44" t="s">
        <v>925</v>
      </c>
      <c r="C16186" s="45">
        <v>250601</v>
      </c>
      <c r="D16186" s="45" t="s">
        <v>11363</v>
      </c>
      <c r="E16186" s="45" t="s">
        <v>15609</v>
      </c>
      <c r="AO16186" s="376"/>
    </row>
    <row r="16187" spans="1:41" x14ac:dyDescent="0.25">
      <c r="A16187" s="44" t="s">
        <v>18323</v>
      </c>
      <c r="B16187" s="44" t="s">
        <v>2350</v>
      </c>
      <c r="C16187" s="45">
        <v>230105</v>
      </c>
      <c r="D16187" s="45" t="s">
        <v>11363</v>
      </c>
      <c r="E16187" s="45" t="s">
        <v>5265</v>
      </c>
      <c r="AO16187" s="376"/>
    </row>
    <row r="16188" spans="1:41" x14ac:dyDescent="0.25">
      <c r="A16188" s="99" t="s">
        <v>111</v>
      </c>
      <c r="B16188" s="111" t="s">
        <v>1169</v>
      </c>
      <c r="C16188" s="56" t="s">
        <v>2745</v>
      </c>
      <c r="D16188" s="146" t="s">
        <v>2198</v>
      </c>
      <c r="E16188" s="69">
        <v>45227</v>
      </c>
      <c r="F16188" s="93"/>
      <c r="G16188" s="93"/>
      <c r="H16188" s="93"/>
      <c r="I16188" s="99"/>
      <c r="J16188" s="99"/>
      <c r="K16188" s="99"/>
      <c r="L16188" s="44"/>
      <c r="M16188" s="44"/>
      <c r="N16188" s="99"/>
      <c r="O16188" s="99"/>
      <c r="P16188" s="99"/>
      <c r="Q16188" s="99"/>
      <c r="R16188" s="99"/>
      <c r="S16188" s="99"/>
      <c r="T16188" s="99"/>
      <c r="U16188" s="99"/>
      <c r="V16188" s="99"/>
      <c r="W16188" s="99"/>
      <c r="X16188" s="99"/>
      <c r="Y16188" s="99"/>
      <c r="Z16188" s="99"/>
      <c r="AA16188" s="99"/>
      <c r="AB16188" s="99"/>
      <c r="AC16188" s="99"/>
      <c r="AD16188" s="99"/>
      <c r="AE16188" s="99"/>
      <c r="AF16188" s="99"/>
      <c r="AG16188" s="99"/>
      <c r="AH16188" s="31"/>
      <c r="AI16188" s="31"/>
      <c r="AJ16188" s="31"/>
      <c r="AK16188" s="31"/>
      <c r="AL16188" s="31"/>
      <c r="AO16188" s="376"/>
    </row>
    <row r="16189" spans="1:41" x14ac:dyDescent="0.25">
      <c r="A16189" s="44" t="s">
        <v>111</v>
      </c>
      <c r="B16189" s="44" t="s">
        <v>12153</v>
      </c>
      <c r="C16189" s="45">
        <v>19.25</v>
      </c>
      <c r="D16189" s="45" t="s">
        <v>12549</v>
      </c>
      <c r="E16189" s="46">
        <v>47664</v>
      </c>
      <c r="F16189" s="45"/>
      <c r="G16189" s="93"/>
      <c r="H16189" s="93"/>
      <c r="I16189" s="99"/>
      <c r="J16189" s="99"/>
      <c r="K16189" s="99"/>
      <c r="L16189" s="99"/>
      <c r="M16189" s="99"/>
      <c r="N16189" s="99"/>
      <c r="O16189" s="99"/>
      <c r="P16189" s="99"/>
      <c r="Q16189" s="99"/>
      <c r="R16189" s="99"/>
      <c r="S16189" s="99"/>
      <c r="T16189" s="99"/>
      <c r="U16189" s="99"/>
      <c r="V16189" s="99"/>
      <c r="W16189" s="99"/>
      <c r="X16189" s="99"/>
      <c r="Y16189" s="99"/>
      <c r="Z16189" s="99"/>
      <c r="AA16189" s="99"/>
      <c r="AB16189" s="99"/>
      <c r="AC16189" s="99"/>
      <c r="AD16189" s="99"/>
      <c r="AE16189" s="99"/>
      <c r="AF16189" s="99"/>
      <c r="AG16189" s="99"/>
      <c r="AH16189" s="31"/>
      <c r="AI16189" s="31"/>
      <c r="AJ16189" s="31"/>
      <c r="AK16189" s="31"/>
      <c r="AL16189" s="31"/>
      <c r="AO16189" s="376"/>
    </row>
    <row r="16190" spans="1:41" x14ac:dyDescent="0.25">
      <c r="A16190" s="44" t="s">
        <v>111</v>
      </c>
      <c r="B16190" s="44" t="s">
        <v>5134</v>
      </c>
      <c r="C16190" s="45">
        <v>220802</v>
      </c>
      <c r="D16190" s="45" t="s">
        <v>11363</v>
      </c>
      <c r="E16190" s="45" t="s">
        <v>4966</v>
      </c>
      <c r="AO16190" s="376"/>
    </row>
    <row r="16191" spans="1:41" x14ac:dyDescent="0.3">
      <c r="A16191" s="333" t="s">
        <v>20293</v>
      </c>
      <c r="B16191" s="333" t="s">
        <v>2690</v>
      </c>
      <c r="C16191" s="125" t="s">
        <v>21253</v>
      </c>
      <c r="D16191" s="32" t="s">
        <v>20309</v>
      </c>
      <c r="E16191" s="125" t="s">
        <v>21312</v>
      </c>
      <c r="F16191" s="125" t="s">
        <v>1189</v>
      </c>
      <c r="G16191" s="125" t="s">
        <v>1190</v>
      </c>
      <c r="AO16191" s="376"/>
    </row>
    <row r="16192" spans="1:41" x14ac:dyDescent="0.25">
      <c r="A16192" s="44" t="s">
        <v>10159</v>
      </c>
      <c r="B16192" s="44" t="s">
        <v>5658</v>
      </c>
      <c r="C16192" s="56" t="s">
        <v>10160</v>
      </c>
      <c r="D16192" s="56" t="s">
        <v>3869</v>
      </c>
      <c r="E16192" s="69">
        <v>45838</v>
      </c>
      <c r="F16192" s="93"/>
      <c r="G16192" s="93"/>
      <c r="H16192" s="93"/>
      <c r="I16192" s="99"/>
      <c r="J16192" s="99"/>
      <c r="K16192" s="99"/>
      <c r="L16192" s="44"/>
      <c r="M16192" s="44"/>
      <c r="N16192" s="99"/>
      <c r="O16192" s="99"/>
      <c r="P16192" s="99"/>
      <c r="Q16192" s="99"/>
      <c r="R16192" s="99"/>
      <c r="S16192" s="99"/>
      <c r="T16192" s="99"/>
      <c r="U16192" s="99"/>
      <c r="V16192" s="99"/>
      <c r="W16192" s="99"/>
      <c r="X16192" s="99"/>
      <c r="Y16192" s="99"/>
      <c r="Z16192" s="99"/>
      <c r="AA16192" s="99"/>
      <c r="AB16192" s="99"/>
      <c r="AC16192" s="99"/>
      <c r="AD16192" s="99"/>
      <c r="AE16192" s="99"/>
      <c r="AF16192" s="99"/>
      <c r="AG16192" s="99"/>
      <c r="AH16192" s="31"/>
      <c r="AI16192" s="31"/>
      <c r="AJ16192" s="31"/>
      <c r="AK16192" s="31"/>
      <c r="AL16192" s="31"/>
      <c r="AO16192" s="376"/>
    </row>
    <row r="16193" spans="1:41" x14ac:dyDescent="0.25">
      <c r="A16193" s="44" t="s">
        <v>8498</v>
      </c>
      <c r="B16193" s="44" t="s">
        <v>8472</v>
      </c>
      <c r="C16193" s="45" t="s">
        <v>8555</v>
      </c>
      <c r="D16193" s="32" t="s">
        <v>5559</v>
      </c>
      <c r="E16193" s="45" t="s">
        <v>20851</v>
      </c>
      <c r="F16193" s="32"/>
      <c r="G16193" s="32"/>
      <c r="H16193" s="32"/>
      <c r="I16193" s="31"/>
      <c r="J16193" s="31"/>
      <c r="K16193" s="31"/>
      <c r="L16193" s="31"/>
      <c r="M16193" s="31"/>
      <c r="N16193" s="31"/>
      <c r="O16193" s="31"/>
      <c r="P16193" s="31"/>
      <c r="Q16193" s="31"/>
      <c r="R16193" s="31"/>
      <c r="S16193" s="31"/>
      <c r="T16193" s="31"/>
      <c r="U16193" s="31"/>
      <c r="V16193" s="31"/>
      <c r="W16193" s="31"/>
      <c r="X16193" s="31"/>
      <c r="Y16193" s="31"/>
      <c r="Z16193" s="31"/>
      <c r="AA16193" s="31"/>
      <c r="AB16193" s="31"/>
      <c r="AC16193" s="31"/>
      <c r="AD16193" s="31"/>
      <c r="AE16193" s="31"/>
      <c r="AF16193" s="31"/>
      <c r="AG16193" s="31"/>
      <c r="AH16193" s="31"/>
      <c r="AI16193" s="31"/>
      <c r="AJ16193" s="31"/>
      <c r="AK16193" s="31"/>
      <c r="AL16193" s="31"/>
      <c r="AO16193" s="376"/>
    </row>
    <row r="16194" spans="1:41" x14ac:dyDescent="0.25">
      <c r="A16194" s="44" t="s">
        <v>6352</v>
      </c>
      <c r="B16194" s="44" t="s">
        <v>6292</v>
      </c>
      <c r="C16194" s="45" t="s">
        <v>9971</v>
      </c>
      <c r="D16194" s="46" t="s">
        <v>21328</v>
      </c>
      <c r="E16194" s="46">
        <v>46568</v>
      </c>
      <c r="AO16194" s="376"/>
    </row>
    <row r="16195" spans="1:41" x14ac:dyDescent="0.25">
      <c r="A16195" s="44" t="s">
        <v>6352</v>
      </c>
      <c r="B16195" s="44" t="s">
        <v>6292</v>
      </c>
      <c r="C16195" s="45" t="s">
        <v>9971</v>
      </c>
      <c r="D16195" s="46" t="s">
        <v>21328</v>
      </c>
      <c r="E16195" s="46">
        <v>46568</v>
      </c>
      <c r="AO16195" s="376"/>
    </row>
    <row r="16196" spans="1:41" x14ac:dyDescent="0.25">
      <c r="A16196" s="44" t="s">
        <v>6353</v>
      </c>
      <c r="B16196" s="44" t="s">
        <v>6292</v>
      </c>
      <c r="C16196" s="45" t="s">
        <v>9973</v>
      </c>
      <c r="D16196" s="46" t="s">
        <v>21328</v>
      </c>
      <c r="E16196" s="46">
        <v>46568</v>
      </c>
      <c r="AO16196" s="376"/>
    </row>
    <row r="16197" spans="1:41" x14ac:dyDescent="0.25">
      <c r="A16197" s="44" t="s">
        <v>6353</v>
      </c>
      <c r="B16197" s="44" t="s">
        <v>6292</v>
      </c>
      <c r="C16197" s="45" t="s">
        <v>9973</v>
      </c>
      <c r="D16197" s="46" t="s">
        <v>21328</v>
      </c>
      <c r="E16197" s="46">
        <v>46568</v>
      </c>
      <c r="AO16197" s="376"/>
    </row>
    <row r="16198" spans="1:41" x14ac:dyDescent="0.25">
      <c r="A16198" s="44" t="s">
        <v>3008</v>
      </c>
      <c r="B16198" s="44" t="s">
        <v>5134</v>
      </c>
      <c r="C16198" s="45">
        <v>230807</v>
      </c>
      <c r="D16198" s="45" t="s">
        <v>11363</v>
      </c>
      <c r="E16198" s="45" t="s">
        <v>8282</v>
      </c>
      <c r="AO16198" s="376"/>
    </row>
    <row r="16199" spans="1:41" x14ac:dyDescent="0.25">
      <c r="A16199" s="44" t="s">
        <v>2624</v>
      </c>
      <c r="B16199" s="44" t="s">
        <v>21365</v>
      </c>
      <c r="C16199" s="45" t="s">
        <v>8133</v>
      </c>
      <c r="D16199" s="45" t="s">
        <v>21447</v>
      </c>
      <c r="E16199" s="46">
        <v>46752</v>
      </c>
      <c r="AO16199" s="376"/>
    </row>
    <row r="16200" spans="1:41" x14ac:dyDescent="0.25">
      <c r="A16200" s="44" t="s">
        <v>838</v>
      </c>
      <c r="B16200" s="44" t="s">
        <v>3176</v>
      </c>
      <c r="C16200" s="45">
        <v>23010402</v>
      </c>
      <c r="D16200" s="45" t="s">
        <v>11363</v>
      </c>
      <c r="E16200" s="45" t="s">
        <v>5322</v>
      </c>
      <c r="AO16200" s="376"/>
    </row>
    <row r="16201" spans="1:41" x14ac:dyDescent="0.25">
      <c r="A16201" s="44" t="s">
        <v>8190</v>
      </c>
      <c r="B16201" s="44" t="s">
        <v>21365</v>
      </c>
      <c r="C16201" s="45" t="s">
        <v>8133</v>
      </c>
      <c r="D16201" s="45" t="s">
        <v>21447</v>
      </c>
      <c r="E16201" s="46">
        <v>46752</v>
      </c>
      <c r="AO16201" s="376"/>
    </row>
    <row r="16202" spans="1:41" x14ac:dyDescent="0.25">
      <c r="A16202" s="44" t="s">
        <v>9537</v>
      </c>
      <c r="B16202" s="92" t="s">
        <v>9602</v>
      </c>
      <c r="C16202" s="45" t="s">
        <v>9334</v>
      </c>
      <c r="D16202" s="93" t="s">
        <v>9601</v>
      </c>
      <c r="E16202" s="94">
        <v>46568</v>
      </c>
      <c r="F16202" s="93"/>
      <c r="G16202" s="93"/>
      <c r="H16202" s="93"/>
      <c r="I16202" s="99"/>
      <c r="J16202" s="99"/>
      <c r="K16202" s="99"/>
      <c r="L16202" s="44"/>
      <c r="M16202" s="44"/>
      <c r="N16202" s="99"/>
      <c r="O16202" s="99"/>
      <c r="P16202" s="99"/>
      <c r="Q16202" s="99"/>
      <c r="R16202" s="99"/>
      <c r="S16202" s="99"/>
      <c r="T16202" s="99"/>
      <c r="U16202" s="99"/>
      <c r="V16202" s="99"/>
      <c r="W16202" s="99"/>
      <c r="X16202" s="99"/>
      <c r="Y16202" s="99"/>
      <c r="Z16202" s="99"/>
      <c r="AA16202" s="99"/>
      <c r="AB16202" s="99"/>
      <c r="AC16202" s="99"/>
      <c r="AD16202" s="99"/>
      <c r="AE16202" s="99"/>
      <c r="AF16202" s="99"/>
      <c r="AG16202" s="99"/>
      <c r="AH16202" s="31"/>
      <c r="AI16202" s="31"/>
      <c r="AJ16202" s="31"/>
      <c r="AK16202" s="31"/>
      <c r="AL16202" s="31"/>
      <c r="AO16202" s="376"/>
    </row>
    <row r="16203" spans="1:41" x14ac:dyDescent="0.25">
      <c r="A16203" s="44" t="s">
        <v>6562</v>
      </c>
      <c r="B16203" s="44" t="s">
        <v>3176</v>
      </c>
      <c r="C16203" s="45">
        <v>23010402</v>
      </c>
      <c r="D16203" s="45" t="s">
        <v>11363</v>
      </c>
      <c r="E16203" s="45" t="s">
        <v>5322</v>
      </c>
      <c r="AO16203" s="376"/>
    </row>
    <row r="16204" spans="1:41" x14ac:dyDescent="0.25">
      <c r="A16204" s="44" t="s">
        <v>21905</v>
      </c>
      <c r="B16204" s="44" t="s">
        <v>12639</v>
      </c>
      <c r="C16204" s="45">
        <v>260605</v>
      </c>
      <c r="D16204" s="45" t="s">
        <v>11363</v>
      </c>
      <c r="E16204" s="45" t="s">
        <v>12551</v>
      </c>
      <c r="AO16204" s="376"/>
    </row>
    <row r="16205" spans="1:41" x14ac:dyDescent="0.3">
      <c r="A16205" s="333" t="s">
        <v>12918</v>
      </c>
      <c r="B16205" s="333" t="s">
        <v>15470</v>
      </c>
      <c r="C16205" s="125" t="s">
        <v>13319</v>
      </c>
      <c r="D16205" s="32" t="s">
        <v>20309</v>
      </c>
      <c r="E16205" s="125" t="s">
        <v>12551</v>
      </c>
      <c r="F16205" s="125" t="s">
        <v>1189</v>
      </c>
      <c r="G16205" s="125" t="s">
        <v>1190</v>
      </c>
      <c r="AO16205" s="376"/>
    </row>
    <row r="16206" spans="1:41" x14ac:dyDescent="0.25">
      <c r="A16206" s="44" t="s">
        <v>406</v>
      </c>
      <c r="B16206" s="92" t="s">
        <v>3452</v>
      </c>
      <c r="C16206" s="93" t="s">
        <v>7817</v>
      </c>
      <c r="D16206" s="93" t="s">
        <v>1201</v>
      </c>
      <c r="E16206" s="94">
        <v>46496</v>
      </c>
      <c r="F16206" s="93"/>
      <c r="G16206" s="93"/>
      <c r="H16206" s="93"/>
      <c r="I16206" s="99"/>
      <c r="J16206" s="99"/>
      <c r="K16206" s="99"/>
      <c r="L16206" s="44"/>
      <c r="M16206" s="44"/>
      <c r="N16206" s="99"/>
      <c r="O16206" s="99"/>
      <c r="P16206" s="99"/>
      <c r="Q16206" s="99"/>
      <c r="R16206" s="99"/>
      <c r="S16206" s="99"/>
      <c r="T16206" s="99"/>
      <c r="U16206" s="99"/>
      <c r="V16206" s="99"/>
      <c r="W16206" s="99"/>
      <c r="X16206" s="99"/>
      <c r="Y16206" s="99"/>
      <c r="Z16206" s="99"/>
      <c r="AA16206" s="99"/>
      <c r="AB16206" s="99"/>
      <c r="AC16206" s="99"/>
      <c r="AD16206" s="99"/>
      <c r="AE16206" s="99"/>
      <c r="AF16206" s="99"/>
      <c r="AG16206" s="99"/>
      <c r="AH16206" s="31"/>
      <c r="AI16206" s="31"/>
      <c r="AJ16206" s="31"/>
      <c r="AK16206" s="31"/>
      <c r="AL16206" s="31"/>
      <c r="AO16206" s="376"/>
    </row>
    <row r="16207" spans="1:41" x14ac:dyDescent="0.25">
      <c r="A16207" s="44" t="s">
        <v>406</v>
      </c>
      <c r="B16207" s="44" t="s">
        <v>6608</v>
      </c>
      <c r="C16207" s="45">
        <v>260203</v>
      </c>
      <c r="D16207" s="45" t="s">
        <v>11363</v>
      </c>
      <c r="E16207" s="45" t="s">
        <v>9238</v>
      </c>
      <c r="AO16207" s="376"/>
    </row>
    <row r="16208" spans="1:41" x14ac:dyDescent="0.25">
      <c r="A16208" s="44" t="s">
        <v>16278</v>
      </c>
      <c r="B16208" s="44" t="s">
        <v>16279</v>
      </c>
      <c r="C16208" s="45" t="s">
        <v>16280</v>
      </c>
      <c r="D16208" s="45" t="s">
        <v>1833</v>
      </c>
      <c r="E16208" s="46">
        <v>47979</v>
      </c>
      <c r="F16208" s="93"/>
      <c r="G16208" s="93"/>
      <c r="H16208" s="93"/>
      <c r="I16208" s="99"/>
      <c r="J16208" s="99"/>
      <c r="K16208" s="99"/>
      <c r="L16208" s="99"/>
      <c r="M16208" s="99"/>
      <c r="N16208" s="99"/>
      <c r="O16208" s="99"/>
      <c r="P16208" s="99"/>
      <c r="Q16208" s="99"/>
      <c r="R16208" s="99"/>
      <c r="S16208" s="99"/>
      <c r="T16208" s="99"/>
      <c r="U16208" s="99"/>
      <c r="V16208" s="99"/>
      <c r="W16208" s="99"/>
      <c r="X16208" s="99"/>
      <c r="Y16208" s="99"/>
      <c r="Z16208" s="99"/>
      <c r="AA16208" s="99"/>
      <c r="AB16208" s="99"/>
      <c r="AC16208" s="99"/>
      <c r="AD16208" s="99"/>
      <c r="AE16208" s="99"/>
      <c r="AF16208" s="99"/>
      <c r="AG16208" s="99"/>
      <c r="AH16208" s="31"/>
      <c r="AI16208" s="31"/>
      <c r="AJ16208" s="31"/>
      <c r="AK16208" s="31"/>
      <c r="AL16208" s="31"/>
      <c r="AO16208" s="376"/>
    </row>
    <row r="16209" spans="1:41" x14ac:dyDescent="0.25">
      <c r="A16209" s="91" t="s">
        <v>19154</v>
      </c>
      <c r="B16209" s="92" t="s">
        <v>3182</v>
      </c>
      <c r="C16209" s="93" t="s">
        <v>19170</v>
      </c>
      <c r="D16209" s="93" t="s">
        <v>1201</v>
      </c>
      <c r="E16209" s="94">
        <v>46582</v>
      </c>
      <c r="F16209" s="93"/>
      <c r="G16209" s="93"/>
      <c r="H16209" s="93"/>
      <c r="I16209" s="99"/>
      <c r="J16209" s="99"/>
      <c r="K16209" s="99"/>
      <c r="L16209" s="99"/>
      <c r="M16209" s="99"/>
      <c r="N16209" s="99"/>
      <c r="O16209" s="99"/>
      <c r="P16209" s="99"/>
      <c r="Q16209" s="99"/>
      <c r="R16209" s="99"/>
      <c r="S16209" s="99"/>
      <c r="T16209" s="99"/>
      <c r="U16209" s="99"/>
      <c r="V16209" s="99"/>
      <c r="W16209" s="99"/>
      <c r="X16209" s="99"/>
      <c r="Y16209" s="99"/>
      <c r="Z16209" s="99"/>
      <c r="AA16209" s="99"/>
      <c r="AB16209" s="99"/>
      <c r="AC16209" s="99"/>
      <c r="AD16209" s="99"/>
      <c r="AE16209" s="99"/>
      <c r="AF16209" s="99"/>
      <c r="AG16209" s="99"/>
      <c r="AH16209" s="31"/>
      <c r="AI16209" s="31"/>
      <c r="AJ16209" s="31"/>
      <c r="AK16209" s="31"/>
      <c r="AL16209" s="31"/>
      <c r="AO16209" s="376"/>
    </row>
    <row r="16210" spans="1:41" x14ac:dyDescent="0.25">
      <c r="A16210" s="44" t="s">
        <v>16430</v>
      </c>
      <c r="B16210" s="44" t="s">
        <v>16393</v>
      </c>
      <c r="C16210" s="45" t="s">
        <v>16431</v>
      </c>
      <c r="D16210" s="46" t="s">
        <v>21328</v>
      </c>
      <c r="E16210" s="46">
        <v>46309</v>
      </c>
      <c r="AO16210" s="376"/>
    </row>
    <row r="16211" spans="1:41" x14ac:dyDescent="0.25">
      <c r="A16211" s="44" t="s">
        <v>12062</v>
      </c>
      <c r="B16211" s="92" t="s">
        <v>12068</v>
      </c>
      <c r="C16211" s="93" t="s">
        <v>12038</v>
      </c>
      <c r="D16211" s="93" t="s">
        <v>1201</v>
      </c>
      <c r="E16211" s="94">
        <v>47208</v>
      </c>
      <c r="F16211" s="93"/>
      <c r="G16211" s="93"/>
      <c r="H16211" s="93"/>
      <c r="I16211" s="99"/>
      <c r="J16211" s="99"/>
      <c r="K16211" s="99"/>
      <c r="L16211" s="99"/>
      <c r="M16211" s="99"/>
      <c r="N16211" s="99"/>
      <c r="O16211" s="99"/>
      <c r="P16211" s="99"/>
      <c r="Q16211" s="99"/>
      <c r="R16211" s="99"/>
      <c r="S16211" s="99"/>
      <c r="T16211" s="99"/>
      <c r="U16211" s="99"/>
      <c r="V16211" s="99"/>
      <c r="W16211" s="99"/>
      <c r="X16211" s="99"/>
      <c r="Y16211" s="99"/>
      <c r="Z16211" s="99"/>
      <c r="AA16211" s="99"/>
      <c r="AB16211" s="99"/>
      <c r="AC16211" s="99"/>
      <c r="AD16211" s="99"/>
      <c r="AE16211" s="99"/>
      <c r="AF16211" s="99"/>
      <c r="AG16211" s="99"/>
      <c r="AH16211" s="31"/>
      <c r="AI16211" s="31"/>
      <c r="AJ16211" s="31"/>
      <c r="AK16211" s="31"/>
      <c r="AL16211" s="31"/>
      <c r="AO16211" s="376"/>
    </row>
    <row r="16212" spans="1:41" x14ac:dyDescent="0.25">
      <c r="A16212" s="44" t="s">
        <v>5518</v>
      </c>
      <c r="B16212" s="44" t="s">
        <v>21412</v>
      </c>
      <c r="C16212" s="45" t="s">
        <v>5516</v>
      </c>
      <c r="D16212" s="45" t="s">
        <v>21447</v>
      </c>
      <c r="E16212" s="46">
        <v>46599</v>
      </c>
      <c r="AO16212" s="376"/>
    </row>
    <row r="16213" spans="1:41" x14ac:dyDescent="0.25">
      <c r="A16213" s="44" t="s">
        <v>9538</v>
      </c>
      <c r="B16213" s="92" t="s">
        <v>9602</v>
      </c>
      <c r="C16213" s="45" t="s">
        <v>9334</v>
      </c>
      <c r="D16213" s="93" t="s">
        <v>9601</v>
      </c>
      <c r="E16213" s="94">
        <v>46568</v>
      </c>
      <c r="F16213" s="93"/>
      <c r="G16213" s="93"/>
      <c r="H16213" s="93"/>
      <c r="I16213" s="99"/>
      <c r="J16213" s="99"/>
      <c r="K16213" s="99"/>
      <c r="L16213" s="44"/>
      <c r="M16213" s="44"/>
      <c r="N16213" s="99"/>
      <c r="O16213" s="99"/>
      <c r="P16213" s="99"/>
      <c r="Q16213" s="99"/>
      <c r="R16213" s="99"/>
      <c r="S16213" s="99"/>
      <c r="T16213" s="99"/>
      <c r="U16213" s="99"/>
      <c r="V16213" s="99"/>
      <c r="W16213" s="99"/>
      <c r="X16213" s="99"/>
      <c r="Y16213" s="99"/>
      <c r="Z16213" s="99"/>
      <c r="AA16213" s="99"/>
      <c r="AB16213" s="99"/>
      <c r="AC16213" s="99"/>
      <c r="AD16213" s="99"/>
      <c r="AE16213" s="99"/>
      <c r="AF16213" s="99"/>
      <c r="AG16213" s="99"/>
      <c r="AH16213" s="31"/>
      <c r="AI16213" s="31"/>
      <c r="AJ16213" s="31"/>
      <c r="AK16213" s="31"/>
      <c r="AL16213" s="31"/>
      <c r="AO16213" s="376"/>
    </row>
    <row r="16214" spans="1:41" x14ac:dyDescent="0.25">
      <c r="A16214" s="44" t="s">
        <v>9744</v>
      </c>
      <c r="B16214" s="44" t="s">
        <v>15137</v>
      </c>
      <c r="C16214" s="45" t="s">
        <v>9812</v>
      </c>
      <c r="D16214" s="367" t="s">
        <v>3696</v>
      </c>
      <c r="E16214" s="328">
        <f>DATE(2028,3,27)</f>
        <v>46839</v>
      </c>
      <c r="F16214" s="32"/>
      <c r="G16214" s="32"/>
      <c r="H16214" s="32"/>
      <c r="I16214" s="31"/>
      <c r="J16214" s="31"/>
      <c r="K16214" s="31"/>
      <c r="L16214" s="31"/>
      <c r="M16214" s="31"/>
      <c r="N16214" s="31"/>
      <c r="O16214" s="31"/>
      <c r="P16214" s="31"/>
      <c r="Q16214" s="31"/>
      <c r="R16214" s="31"/>
      <c r="S16214" s="31"/>
      <c r="T16214" s="31"/>
      <c r="U16214" s="31"/>
      <c r="V16214" s="31"/>
      <c r="W16214" s="31"/>
      <c r="X16214" s="31"/>
      <c r="Y16214" s="31"/>
      <c r="Z16214" s="31"/>
      <c r="AA16214" s="31"/>
      <c r="AB16214" s="31"/>
      <c r="AC16214" s="31"/>
      <c r="AD16214" s="31"/>
      <c r="AE16214" s="31"/>
      <c r="AF16214" s="31"/>
      <c r="AG16214" s="31"/>
      <c r="AH16214" s="31"/>
      <c r="AI16214" s="31"/>
      <c r="AJ16214" s="31"/>
      <c r="AK16214" s="31"/>
      <c r="AL16214" s="31"/>
      <c r="AO16214" s="376"/>
    </row>
    <row r="16215" spans="1:41" x14ac:dyDescent="0.25">
      <c r="A16215" s="44" t="s">
        <v>1522</v>
      </c>
      <c r="B16215" s="44" t="s">
        <v>4068</v>
      </c>
      <c r="C16215" s="45" t="s">
        <v>4069</v>
      </c>
      <c r="D16215" s="93" t="s">
        <v>17443</v>
      </c>
      <c r="E16215" s="45" t="s">
        <v>17331</v>
      </c>
      <c r="F16215" s="93"/>
      <c r="G16215" s="93"/>
      <c r="H16215" s="93"/>
      <c r="I16215" s="99"/>
      <c r="J16215" s="99"/>
      <c r="K16215" s="99"/>
      <c r="L16215" s="99"/>
      <c r="M16215" s="99"/>
      <c r="N16215" s="99"/>
      <c r="O16215" s="99"/>
      <c r="P16215" s="99"/>
      <c r="Q16215" s="99"/>
      <c r="R16215" s="99"/>
      <c r="S16215" s="99"/>
      <c r="T16215" s="99"/>
      <c r="U16215" s="99"/>
      <c r="V16215" s="99"/>
      <c r="W16215" s="99"/>
      <c r="X16215" s="99"/>
      <c r="Y16215" s="99"/>
      <c r="Z16215" s="99"/>
      <c r="AA16215" s="99"/>
      <c r="AB16215" s="99"/>
      <c r="AC16215" s="99"/>
      <c r="AD16215" s="99"/>
      <c r="AE16215" s="99"/>
      <c r="AF16215" s="99"/>
      <c r="AG16215" s="99"/>
      <c r="AH16215" s="31"/>
      <c r="AI16215" s="31"/>
      <c r="AJ16215" s="31"/>
      <c r="AK16215" s="31"/>
      <c r="AL16215" s="31"/>
      <c r="AO16215" s="376"/>
    </row>
    <row r="16216" spans="1:41" x14ac:dyDescent="0.25">
      <c r="A16216" s="44" t="s">
        <v>1522</v>
      </c>
      <c r="B16216" s="44" t="s">
        <v>4068</v>
      </c>
      <c r="C16216" s="45" t="s">
        <v>4069</v>
      </c>
      <c r="D16216" s="45" t="s">
        <v>11204</v>
      </c>
      <c r="E16216" s="46">
        <v>47873</v>
      </c>
      <c r="F16216" s="93"/>
      <c r="G16216" s="93"/>
      <c r="H16216" s="93"/>
      <c r="I16216" s="99"/>
      <c r="J16216" s="99"/>
      <c r="K16216" s="99"/>
      <c r="L16216" s="44"/>
      <c r="M16216" s="44"/>
      <c r="N16216" s="99"/>
      <c r="O16216" s="99"/>
      <c r="P16216" s="99"/>
      <c r="Q16216" s="99"/>
      <c r="R16216" s="99"/>
      <c r="S16216" s="99"/>
      <c r="T16216" s="99"/>
      <c r="U16216" s="99"/>
      <c r="V16216" s="99"/>
      <c r="W16216" s="99"/>
      <c r="X16216" s="99"/>
      <c r="Y16216" s="99"/>
      <c r="Z16216" s="99"/>
      <c r="AA16216" s="99"/>
      <c r="AB16216" s="99"/>
      <c r="AC16216" s="99"/>
      <c r="AD16216" s="99"/>
      <c r="AE16216" s="99"/>
      <c r="AF16216" s="99"/>
      <c r="AG16216" s="99"/>
      <c r="AH16216" s="31"/>
      <c r="AI16216" s="31"/>
      <c r="AJ16216" s="31"/>
      <c r="AK16216" s="31"/>
      <c r="AL16216" s="31"/>
      <c r="AO16216" s="376"/>
    </row>
    <row r="16217" spans="1:41" x14ac:dyDescent="0.3">
      <c r="A16217" s="333" t="s">
        <v>6867</v>
      </c>
      <c r="B16217" s="333" t="s">
        <v>1182</v>
      </c>
      <c r="C16217" s="125" t="s">
        <v>21311</v>
      </c>
      <c r="D16217" s="32" t="s">
        <v>20309</v>
      </c>
      <c r="E16217" s="125" t="s">
        <v>9840</v>
      </c>
      <c r="F16217" s="125" t="s">
        <v>1189</v>
      </c>
      <c r="G16217" s="125" t="s">
        <v>1190</v>
      </c>
      <c r="AO16217" s="376"/>
    </row>
    <row r="16218" spans="1:41" x14ac:dyDescent="0.25">
      <c r="A16218" s="44" t="s">
        <v>6867</v>
      </c>
      <c r="B16218" s="44" t="s">
        <v>15138</v>
      </c>
      <c r="C16218" s="45" t="s">
        <v>13909</v>
      </c>
      <c r="D16218" s="367" t="s">
        <v>3696</v>
      </c>
      <c r="E16218" s="328">
        <f>DATE(2028,12,31)</f>
        <v>47118</v>
      </c>
      <c r="F16218" s="32"/>
      <c r="G16218" s="32"/>
      <c r="H16218" s="32"/>
      <c r="I16218" s="31"/>
      <c r="J16218" s="31"/>
      <c r="K16218" s="31"/>
      <c r="L16218" s="31"/>
      <c r="M16218" s="31"/>
      <c r="N16218" s="31"/>
      <c r="O16218" s="31"/>
      <c r="P16218" s="31"/>
      <c r="Q16218" s="31"/>
      <c r="R16218" s="31"/>
      <c r="S16218" s="31"/>
      <c r="T16218" s="31"/>
      <c r="U16218" s="31"/>
      <c r="V16218" s="31"/>
      <c r="W16218" s="31"/>
      <c r="X16218" s="31"/>
      <c r="Y16218" s="31"/>
      <c r="Z16218" s="31"/>
      <c r="AA16218" s="31"/>
      <c r="AB16218" s="31"/>
      <c r="AC16218" s="31"/>
      <c r="AD16218" s="31"/>
      <c r="AE16218" s="31"/>
      <c r="AF16218" s="31"/>
      <c r="AG16218" s="31"/>
      <c r="AH16218" s="31"/>
      <c r="AI16218" s="31"/>
      <c r="AJ16218" s="31"/>
      <c r="AK16218" s="31"/>
      <c r="AL16218" s="31"/>
      <c r="AO16218" s="376"/>
    </row>
    <row r="16219" spans="1:41" x14ac:dyDescent="0.25">
      <c r="A16219" s="44" t="s">
        <v>839</v>
      </c>
      <c r="B16219" s="44" t="s">
        <v>12091</v>
      </c>
      <c r="C16219" s="45">
        <v>9.24</v>
      </c>
      <c r="D16219" s="45" t="s">
        <v>12549</v>
      </c>
      <c r="E16219" s="46">
        <v>47299</v>
      </c>
      <c r="F16219" s="45"/>
      <c r="G16219" s="93"/>
      <c r="H16219" s="93"/>
      <c r="I16219" s="99"/>
      <c r="J16219" s="99"/>
      <c r="K16219" s="99"/>
      <c r="L16219" s="99"/>
      <c r="M16219" s="99"/>
      <c r="N16219" s="99"/>
      <c r="O16219" s="99"/>
      <c r="P16219" s="99"/>
      <c r="Q16219" s="99"/>
      <c r="R16219" s="99"/>
      <c r="S16219" s="99"/>
      <c r="T16219" s="99"/>
      <c r="U16219" s="99"/>
      <c r="V16219" s="99"/>
      <c r="W16219" s="99"/>
      <c r="X16219" s="99"/>
      <c r="Y16219" s="99"/>
      <c r="Z16219" s="99"/>
      <c r="AA16219" s="99"/>
      <c r="AB16219" s="99"/>
      <c r="AC16219" s="99"/>
      <c r="AD16219" s="99"/>
      <c r="AE16219" s="99"/>
      <c r="AF16219" s="99"/>
      <c r="AG16219" s="99"/>
      <c r="AH16219" s="31"/>
      <c r="AI16219" s="31"/>
      <c r="AJ16219" s="31"/>
      <c r="AK16219" s="31"/>
      <c r="AL16219" s="31"/>
      <c r="AO16219" s="376"/>
    </row>
    <row r="16220" spans="1:41" x14ac:dyDescent="0.25">
      <c r="A16220" s="44" t="s">
        <v>839</v>
      </c>
      <c r="B16220" s="44" t="s">
        <v>12094</v>
      </c>
      <c r="C16220" s="45">
        <v>12.24</v>
      </c>
      <c r="D16220" s="45" t="s">
        <v>12549</v>
      </c>
      <c r="E16220" s="46">
        <v>47299</v>
      </c>
      <c r="F16220" s="45"/>
      <c r="G16220" s="93"/>
      <c r="H16220" s="93"/>
      <c r="I16220" s="99"/>
      <c r="J16220" s="99"/>
      <c r="K16220" s="99"/>
      <c r="L16220" s="99"/>
      <c r="M16220" s="99"/>
      <c r="N16220" s="99"/>
      <c r="O16220" s="99"/>
      <c r="P16220" s="99"/>
      <c r="Q16220" s="99"/>
      <c r="R16220" s="99"/>
      <c r="S16220" s="99"/>
      <c r="T16220" s="99"/>
      <c r="U16220" s="99"/>
      <c r="V16220" s="99"/>
      <c r="W16220" s="99"/>
      <c r="X16220" s="99"/>
      <c r="Y16220" s="99"/>
      <c r="Z16220" s="99"/>
      <c r="AA16220" s="99"/>
      <c r="AB16220" s="99"/>
      <c r="AC16220" s="99"/>
      <c r="AD16220" s="99"/>
      <c r="AE16220" s="99"/>
      <c r="AF16220" s="99"/>
      <c r="AG16220" s="99"/>
      <c r="AH16220" s="31"/>
      <c r="AI16220" s="31"/>
      <c r="AJ16220" s="31"/>
      <c r="AK16220" s="31"/>
      <c r="AL16220" s="31"/>
      <c r="AO16220" s="376"/>
    </row>
    <row r="16221" spans="1:41" x14ac:dyDescent="0.25">
      <c r="A16221" s="44" t="s">
        <v>839</v>
      </c>
      <c r="B16221" s="319" t="s">
        <v>19576</v>
      </c>
      <c r="C16221" s="318" t="s">
        <v>19824</v>
      </c>
      <c r="D16221" s="93" t="s">
        <v>19934</v>
      </c>
      <c r="E16221" s="320">
        <v>46507</v>
      </c>
      <c r="F16221" s="93"/>
      <c r="G16221" s="93"/>
      <c r="H16221" s="93"/>
      <c r="I16221" s="99"/>
      <c r="J16221" s="99"/>
      <c r="K16221" s="99"/>
      <c r="L16221" s="99"/>
      <c r="M16221" s="99"/>
      <c r="N16221" s="99"/>
      <c r="O16221" s="99"/>
      <c r="P16221" s="99"/>
      <c r="Q16221" s="99"/>
      <c r="R16221" s="99"/>
      <c r="S16221" s="99"/>
      <c r="T16221" s="99"/>
      <c r="U16221" s="99"/>
      <c r="V16221" s="99"/>
      <c r="W16221" s="99"/>
      <c r="X16221" s="99"/>
      <c r="Y16221" s="99"/>
      <c r="Z16221" s="99"/>
      <c r="AA16221" s="99"/>
      <c r="AB16221" s="99"/>
      <c r="AC16221" s="99"/>
      <c r="AD16221" s="99"/>
      <c r="AE16221" s="99"/>
      <c r="AF16221" s="99"/>
      <c r="AG16221" s="99"/>
      <c r="AH16221" s="31"/>
      <c r="AI16221" s="31"/>
      <c r="AJ16221" s="31"/>
      <c r="AK16221" s="31"/>
      <c r="AL16221" s="31"/>
      <c r="AO16221" s="376"/>
    </row>
    <row r="16222" spans="1:41" x14ac:dyDescent="0.25">
      <c r="A16222" s="100" t="s">
        <v>839</v>
      </c>
      <c r="B16222" s="92" t="s">
        <v>3452</v>
      </c>
      <c r="C16222" s="93" t="s">
        <v>3453</v>
      </c>
      <c r="D16222" s="93" t="s">
        <v>1201</v>
      </c>
      <c r="E16222" s="94">
        <v>46496</v>
      </c>
      <c r="F16222" s="93"/>
      <c r="G16222" s="93"/>
      <c r="H16222" s="93"/>
      <c r="I16222" s="99"/>
      <c r="J16222" s="99"/>
      <c r="K16222" s="99"/>
      <c r="L16222" s="44"/>
      <c r="M16222" s="44"/>
      <c r="N16222" s="99"/>
      <c r="O16222" s="99"/>
      <c r="P16222" s="99"/>
      <c r="Q16222" s="99"/>
      <c r="R16222" s="99"/>
      <c r="S16222" s="99"/>
      <c r="T16222" s="99"/>
      <c r="U16222" s="99"/>
      <c r="V16222" s="99"/>
      <c r="W16222" s="99"/>
      <c r="X16222" s="99"/>
      <c r="Y16222" s="99"/>
      <c r="Z16222" s="99"/>
      <c r="AA16222" s="99"/>
      <c r="AB16222" s="99"/>
      <c r="AC16222" s="99"/>
      <c r="AD16222" s="99"/>
      <c r="AE16222" s="99"/>
      <c r="AF16222" s="99"/>
      <c r="AG16222" s="99"/>
      <c r="AH16222" s="31"/>
      <c r="AI16222" s="31"/>
      <c r="AJ16222" s="31"/>
      <c r="AK16222" s="31"/>
      <c r="AL16222" s="31"/>
      <c r="AO16222" s="376"/>
    </row>
    <row r="16223" spans="1:41" x14ac:dyDescent="0.25">
      <c r="A16223" s="91" t="s">
        <v>839</v>
      </c>
      <c r="B16223" s="92" t="s">
        <v>19284</v>
      </c>
      <c r="C16223" s="93" t="s">
        <v>19285</v>
      </c>
      <c r="D16223" s="93" t="s">
        <v>1201</v>
      </c>
      <c r="E16223" s="94">
        <v>46582</v>
      </c>
      <c r="F16223" s="93"/>
      <c r="G16223" s="93"/>
      <c r="H16223" s="93"/>
      <c r="I16223" s="99"/>
      <c r="J16223" s="99"/>
      <c r="K16223" s="99"/>
      <c r="L16223" s="99"/>
      <c r="M16223" s="99"/>
      <c r="N16223" s="99"/>
      <c r="O16223" s="99"/>
      <c r="P16223" s="99"/>
      <c r="Q16223" s="99"/>
      <c r="R16223" s="99"/>
      <c r="S16223" s="99"/>
      <c r="T16223" s="99"/>
      <c r="U16223" s="99"/>
      <c r="V16223" s="99"/>
      <c r="W16223" s="99"/>
      <c r="X16223" s="99"/>
      <c r="Y16223" s="99"/>
      <c r="Z16223" s="99"/>
      <c r="AA16223" s="99"/>
      <c r="AB16223" s="99"/>
      <c r="AC16223" s="99"/>
      <c r="AD16223" s="99"/>
      <c r="AE16223" s="99"/>
      <c r="AF16223" s="99"/>
      <c r="AG16223" s="99"/>
      <c r="AH16223" s="31"/>
      <c r="AI16223" s="31"/>
      <c r="AJ16223" s="31"/>
      <c r="AK16223" s="31"/>
      <c r="AL16223" s="31"/>
      <c r="AO16223" s="376"/>
    </row>
    <row r="16224" spans="1:41" x14ac:dyDescent="0.25">
      <c r="A16224" s="44" t="s">
        <v>839</v>
      </c>
      <c r="B16224" s="44" t="s">
        <v>4090</v>
      </c>
      <c r="C16224" s="45" t="s">
        <v>14118</v>
      </c>
      <c r="D16224" s="45" t="s">
        <v>11204</v>
      </c>
      <c r="E16224" s="46">
        <v>46843</v>
      </c>
      <c r="F16224" s="93"/>
      <c r="G16224" s="93"/>
      <c r="H16224" s="93"/>
      <c r="I16224" s="99"/>
      <c r="J16224" s="99"/>
      <c r="K16224" s="99"/>
      <c r="L16224" s="99"/>
      <c r="M16224" s="99"/>
      <c r="N16224" s="99"/>
      <c r="O16224" s="99"/>
      <c r="P16224" s="99"/>
      <c r="Q16224" s="99"/>
      <c r="R16224" s="99"/>
      <c r="S16224" s="99"/>
      <c r="T16224" s="99"/>
      <c r="U16224" s="99"/>
      <c r="V16224" s="99"/>
      <c r="W16224" s="99"/>
      <c r="X16224" s="99"/>
      <c r="Y16224" s="99"/>
      <c r="Z16224" s="99"/>
      <c r="AA16224" s="99"/>
      <c r="AB16224" s="99"/>
      <c r="AC16224" s="99"/>
      <c r="AD16224" s="99"/>
      <c r="AE16224" s="99"/>
      <c r="AF16224" s="99"/>
      <c r="AG16224" s="99"/>
      <c r="AH16224" s="31"/>
      <c r="AI16224" s="31"/>
      <c r="AJ16224" s="31"/>
      <c r="AK16224" s="31"/>
      <c r="AL16224" s="31"/>
      <c r="AO16224" s="376"/>
    </row>
    <row r="16225" spans="1:41" x14ac:dyDescent="0.25">
      <c r="A16225" s="44" t="s">
        <v>839</v>
      </c>
      <c r="B16225" s="44" t="s">
        <v>4090</v>
      </c>
      <c r="C16225" s="45" t="s">
        <v>14119</v>
      </c>
      <c r="D16225" s="45" t="s">
        <v>11204</v>
      </c>
      <c r="E16225" s="45" t="s">
        <v>5265</v>
      </c>
      <c r="F16225" s="93"/>
      <c r="G16225" s="93"/>
      <c r="H16225" s="93"/>
      <c r="I16225" s="99"/>
      <c r="J16225" s="99"/>
      <c r="K16225" s="99"/>
      <c r="L16225" s="99"/>
      <c r="M16225" s="99"/>
      <c r="N16225" s="99"/>
      <c r="O16225" s="99"/>
      <c r="P16225" s="99"/>
      <c r="Q16225" s="99"/>
      <c r="R16225" s="99"/>
      <c r="S16225" s="99"/>
      <c r="T16225" s="99"/>
      <c r="U16225" s="99"/>
      <c r="V16225" s="99"/>
      <c r="W16225" s="99"/>
      <c r="X16225" s="99"/>
      <c r="Y16225" s="99"/>
      <c r="Z16225" s="99"/>
      <c r="AA16225" s="99"/>
      <c r="AB16225" s="99"/>
      <c r="AC16225" s="99"/>
      <c r="AD16225" s="99"/>
      <c r="AE16225" s="99"/>
      <c r="AF16225" s="99"/>
      <c r="AG16225" s="99"/>
      <c r="AH16225" s="31"/>
      <c r="AI16225" s="31"/>
      <c r="AJ16225" s="31"/>
      <c r="AK16225" s="31"/>
      <c r="AL16225" s="31"/>
      <c r="AO16225" s="376"/>
    </row>
    <row r="16226" spans="1:41" x14ac:dyDescent="0.25">
      <c r="A16226" s="44" t="s">
        <v>839</v>
      </c>
      <c r="B16226" s="44" t="s">
        <v>7596</v>
      </c>
      <c r="C16226" s="45" t="s">
        <v>14119</v>
      </c>
      <c r="D16226" s="45" t="s">
        <v>11204</v>
      </c>
      <c r="E16226" s="46">
        <v>46904</v>
      </c>
      <c r="F16226" s="93"/>
      <c r="G16226" s="93"/>
      <c r="H16226" s="93"/>
      <c r="I16226" s="99"/>
      <c r="J16226" s="99"/>
      <c r="K16226" s="99"/>
      <c r="L16226" s="44"/>
      <c r="M16226" s="44"/>
      <c r="N16226" s="99"/>
      <c r="O16226" s="99"/>
      <c r="P16226" s="99"/>
      <c r="Q16226" s="99"/>
      <c r="R16226" s="99"/>
      <c r="S16226" s="99"/>
      <c r="T16226" s="99"/>
      <c r="U16226" s="99"/>
      <c r="V16226" s="99"/>
      <c r="W16226" s="99"/>
      <c r="X16226" s="99"/>
      <c r="Y16226" s="99"/>
      <c r="Z16226" s="99"/>
      <c r="AA16226" s="99"/>
      <c r="AB16226" s="99"/>
      <c r="AC16226" s="99"/>
      <c r="AD16226" s="99"/>
      <c r="AE16226" s="99"/>
      <c r="AF16226" s="99"/>
      <c r="AG16226" s="99"/>
      <c r="AH16226" s="31"/>
      <c r="AI16226" s="31"/>
      <c r="AJ16226" s="31"/>
      <c r="AK16226" s="31"/>
      <c r="AL16226" s="31"/>
      <c r="AO16226" s="376"/>
    </row>
    <row r="16227" spans="1:41" x14ac:dyDescent="0.25">
      <c r="A16227" s="44" t="s">
        <v>839</v>
      </c>
      <c r="B16227" s="44" t="s">
        <v>4090</v>
      </c>
      <c r="C16227" s="45" t="s">
        <v>14119</v>
      </c>
      <c r="D16227" s="93" t="s">
        <v>17443</v>
      </c>
      <c r="E16227" s="45" t="s">
        <v>5265</v>
      </c>
      <c r="F16227" s="93"/>
      <c r="G16227" s="93"/>
      <c r="H16227" s="93"/>
      <c r="I16227" s="99"/>
      <c r="J16227" s="99"/>
      <c r="K16227" s="99"/>
      <c r="L16227" s="99"/>
      <c r="M16227" s="99"/>
      <c r="N16227" s="99"/>
      <c r="O16227" s="99"/>
      <c r="P16227" s="99"/>
      <c r="Q16227" s="99"/>
      <c r="R16227" s="99"/>
      <c r="S16227" s="99"/>
      <c r="T16227" s="99"/>
      <c r="U16227" s="99"/>
      <c r="V16227" s="99"/>
      <c r="W16227" s="99"/>
      <c r="X16227" s="99"/>
      <c r="Y16227" s="99"/>
      <c r="Z16227" s="99"/>
      <c r="AA16227" s="99"/>
      <c r="AB16227" s="99"/>
      <c r="AC16227" s="99"/>
      <c r="AD16227" s="99"/>
      <c r="AE16227" s="99"/>
      <c r="AF16227" s="99"/>
      <c r="AG16227" s="99"/>
      <c r="AH16227" s="31"/>
      <c r="AI16227" s="31"/>
      <c r="AJ16227" s="31"/>
      <c r="AK16227" s="31"/>
      <c r="AL16227" s="31"/>
      <c r="AO16227" s="376"/>
    </row>
    <row r="16228" spans="1:41" x14ac:dyDescent="0.3">
      <c r="A16228" s="92" t="s">
        <v>839</v>
      </c>
      <c r="B16228" s="92" t="s">
        <v>4733</v>
      </c>
      <c r="C16228" s="318" t="s">
        <v>4759</v>
      </c>
      <c r="D16228" s="318" t="s">
        <v>13017</v>
      </c>
      <c r="E16228" s="320">
        <v>46752</v>
      </c>
      <c r="F16228" s="93"/>
      <c r="G16228" s="93"/>
      <c r="H16228" s="93"/>
      <c r="I16228" s="99"/>
      <c r="J16228" s="99"/>
      <c r="K16228" s="99"/>
      <c r="L16228" s="99"/>
      <c r="M16228" s="99"/>
      <c r="N16228" s="99"/>
      <c r="O16228" s="99"/>
      <c r="P16228" s="99"/>
      <c r="Q16228" s="99"/>
      <c r="R16228" s="99"/>
      <c r="S16228" s="99"/>
      <c r="T16228" s="99"/>
      <c r="U16228" s="99"/>
      <c r="V16228" s="99"/>
      <c r="W16228" s="99"/>
      <c r="X16228" s="99"/>
      <c r="Y16228" s="99"/>
      <c r="Z16228" s="99"/>
      <c r="AA16228" s="99"/>
      <c r="AB16228" s="99"/>
      <c r="AC16228" s="99"/>
      <c r="AD16228" s="99"/>
      <c r="AE16228" s="99"/>
      <c r="AF16228" s="99"/>
      <c r="AG16228" s="99"/>
      <c r="AH16228" s="31"/>
      <c r="AI16228" s="31"/>
      <c r="AJ16228" s="31"/>
      <c r="AK16228" s="31"/>
      <c r="AL16228" s="31"/>
      <c r="AO16228" s="376"/>
    </row>
    <row r="16229" spans="1:41" x14ac:dyDescent="0.3">
      <c r="A16229" s="57" t="s">
        <v>1264</v>
      </c>
      <c r="B16229" s="57" t="s">
        <v>1290</v>
      </c>
      <c r="C16229" s="62">
        <v>24027</v>
      </c>
      <c r="D16229" s="62" t="s">
        <v>20886</v>
      </c>
      <c r="E16229" s="60">
        <v>46873</v>
      </c>
      <c r="F16229" s="32"/>
      <c r="G16229" s="32"/>
      <c r="H16229" s="32"/>
      <c r="I16229" s="31"/>
      <c r="J16229" s="31"/>
      <c r="K16229" s="31"/>
      <c r="L16229" s="31"/>
      <c r="M16229" s="31"/>
      <c r="N16229" s="31"/>
      <c r="O16229" s="31"/>
      <c r="P16229" s="31"/>
      <c r="Q16229" s="31"/>
      <c r="R16229" s="31"/>
      <c r="S16229" s="31"/>
      <c r="T16229" s="31"/>
      <c r="U16229" s="31"/>
      <c r="V16229" s="31"/>
      <c r="W16229" s="31"/>
      <c r="X16229" s="31"/>
      <c r="Y16229" s="31"/>
      <c r="Z16229" s="31"/>
      <c r="AA16229" s="31"/>
      <c r="AB16229" s="31"/>
      <c r="AC16229" s="31"/>
      <c r="AD16229" s="31"/>
      <c r="AE16229" s="31"/>
      <c r="AF16229" s="31"/>
      <c r="AG16229" s="31"/>
      <c r="AH16229" s="31"/>
      <c r="AI16229" s="31"/>
      <c r="AJ16229" s="31"/>
      <c r="AK16229" s="31"/>
      <c r="AL16229" s="31"/>
      <c r="AO16229" s="376"/>
    </row>
    <row r="16230" spans="1:41" x14ac:dyDescent="0.25">
      <c r="A16230" s="44" t="s">
        <v>5461</v>
      </c>
      <c r="B16230" s="44" t="s">
        <v>21334</v>
      </c>
      <c r="C16230" s="45" t="s">
        <v>5454</v>
      </c>
      <c r="D16230" s="45" t="s">
        <v>21447</v>
      </c>
      <c r="E16230" s="46">
        <v>46599</v>
      </c>
      <c r="AO16230" s="376"/>
    </row>
    <row r="16231" spans="1:41" x14ac:dyDescent="0.25">
      <c r="A16231" s="44" t="s">
        <v>8423</v>
      </c>
      <c r="B16231" s="44" t="s">
        <v>8340</v>
      </c>
      <c r="C16231" s="45">
        <v>231001</v>
      </c>
      <c r="D16231" s="45" t="s">
        <v>11363</v>
      </c>
      <c r="E16231" s="45" t="s">
        <v>2538</v>
      </c>
      <c r="AO16231" s="376"/>
    </row>
    <row r="16232" spans="1:41" x14ac:dyDescent="0.25">
      <c r="A16232" s="44" t="s">
        <v>8423</v>
      </c>
      <c r="B16232" s="44" t="s">
        <v>930</v>
      </c>
      <c r="C16232" s="45">
        <v>240803</v>
      </c>
      <c r="D16232" s="45" t="s">
        <v>11363</v>
      </c>
      <c r="E16232" s="45" t="s">
        <v>4966</v>
      </c>
      <c r="AO16232" s="376"/>
    </row>
    <row r="16233" spans="1:41" x14ac:dyDescent="0.25">
      <c r="A16233" s="44" t="s">
        <v>8423</v>
      </c>
      <c r="B16233" s="44" t="s">
        <v>6608</v>
      </c>
      <c r="C16233" s="45">
        <v>260203</v>
      </c>
      <c r="D16233" s="45" t="s">
        <v>11363</v>
      </c>
      <c r="E16233" s="45" t="s">
        <v>9238</v>
      </c>
      <c r="AO16233" s="376"/>
    </row>
    <row r="16234" spans="1:41" x14ac:dyDescent="0.3">
      <c r="A16234" s="57" t="s">
        <v>4713</v>
      </c>
      <c r="B16234" s="57" t="s">
        <v>4733</v>
      </c>
      <c r="C16234" s="62" t="s">
        <v>4759</v>
      </c>
      <c r="D16234" s="62" t="s">
        <v>20886</v>
      </c>
      <c r="E16234" s="368" t="s">
        <v>9707</v>
      </c>
      <c r="F16234" s="32"/>
      <c r="G16234" s="32"/>
      <c r="H16234" s="32"/>
      <c r="I16234" s="31"/>
      <c r="J16234" s="31"/>
      <c r="K16234" s="31"/>
      <c r="L16234" s="31"/>
      <c r="M16234" s="31"/>
      <c r="N16234" s="31"/>
      <c r="O16234" s="31"/>
      <c r="P16234" s="31"/>
      <c r="Q16234" s="31"/>
      <c r="R16234" s="31"/>
      <c r="S16234" s="31"/>
      <c r="T16234" s="31"/>
      <c r="U16234" s="31"/>
      <c r="V16234" s="31"/>
      <c r="W16234" s="31"/>
      <c r="X16234" s="31"/>
      <c r="Y16234" s="31"/>
      <c r="Z16234" s="31"/>
      <c r="AA16234" s="31"/>
      <c r="AB16234" s="31"/>
      <c r="AC16234" s="31"/>
      <c r="AD16234" s="31"/>
      <c r="AE16234" s="31"/>
      <c r="AF16234" s="31"/>
      <c r="AG16234" s="31"/>
      <c r="AH16234" s="31"/>
      <c r="AI16234" s="31"/>
      <c r="AJ16234" s="31"/>
      <c r="AK16234" s="31"/>
      <c r="AL16234" s="31"/>
      <c r="AO16234" s="376"/>
    </row>
    <row r="16235" spans="1:41" x14ac:dyDescent="0.25">
      <c r="A16235" s="44" t="s">
        <v>11848</v>
      </c>
      <c r="B16235" s="44" t="s">
        <v>15139</v>
      </c>
      <c r="C16235" s="45" t="s">
        <v>11849</v>
      </c>
      <c r="D16235" s="367" t="s">
        <v>3696</v>
      </c>
      <c r="E16235" s="328">
        <f>DATE(2028,7,15)</f>
        <v>46949</v>
      </c>
      <c r="F16235" s="32"/>
      <c r="G16235" s="32"/>
      <c r="H16235" s="32"/>
      <c r="I16235" s="31"/>
      <c r="J16235" s="31"/>
      <c r="K16235" s="31"/>
      <c r="L16235" s="31"/>
      <c r="M16235" s="31"/>
      <c r="N16235" s="31"/>
      <c r="O16235" s="31"/>
      <c r="P16235" s="31"/>
      <c r="Q16235" s="31"/>
      <c r="R16235" s="31"/>
      <c r="S16235" s="31"/>
      <c r="T16235" s="31"/>
      <c r="U16235" s="31"/>
      <c r="V16235" s="31"/>
      <c r="W16235" s="31"/>
      <c r="X16235" s="31"/>
      <c r="Y16235" s="31"/>
      <c r="Z16235" s="31"/>
      <c r="AA16235" s="31"/>
      <c r="AB16235" s="31"/>
      <c r="AC16235" s="31"/>
      <c r="AD16235" s="31"/>
      <c r="AE16235" s="31"/>
      <c r="AF16235" s="31"/>
      <c r="AG16235" s="31"/>
      <c r="AH16235" s="31"/>
      <c r="AI16235" s="31"/>
      <c r="AJ16235" s="31"/>
      <c r="AK16235" s="31"/>
      <c r="AL16235" s="31"/>
      <c r="AO16235" s="376"/>
    </row>
    <row r="16236" spans="1:41" x14ac:dyDescent="0.25">
      <c r="A16236" s="44" t="s">
        <v>19440</v>
      </c>
      <c r="B16236" s="319" t="s">
        <v>19530</v>
      </c>
      <c r="C16236" s="318" t="s">
        <v>19825</v>
      </c>
      <c r="D16236" s="93" t="s">
        <v>19934</v>
      </c>
      <c r="E16236" s="320">
        <v>46888</v>
      </c>
      <c r="F16236" s="93"/>
      <c r="G16236" s="93"/>
      <c r="H16236" s="93"/>
      <c r="I16236" s="99"/>
      <c r="J16236" s="99"/>
      <c r="K16236" s="99"/>
      <c r="L16236" s="99"/>
      <c r="M16236" s="99"/>
      <c r="N16236" s="99"/>
      <c r="O16236" s="99"/>
      <c r="P16236" s="99"/>
      <c r="Q16236" s="99"/>
      <c r="R16236" s="99"/>
      <c r="S16236" s="99"/>
      <c r="T16236" s="99"/>
      <c r="U16236" s="99"/>
      <c r="V16236" s="99"/>
      <c r="W16236" s="99"/>
      <c r="X16236" s="99"/>
      <c r="Y16236" s="99"/>
      <c r="Z16236" s="99"/>
      <c r="AA16236" s="99"/>
      <c r="AB16236" s="99"/>
      <c r="AC16236" s="99"/>
      <c r="AD16236" s="99"/>
      <c r="AE16236" s="99"/>
      <c r="AF16236" s="99"/>
      <c r="AG16236" s="99"/>
      <c r="AH16236" s="31"/>
      <c r="AI16236" s="31"/>
      <c r="AJ16236" s="31"/>
      <c r="AK16236" s="31"/>
      <c r="AL16236" s="31"/>
      <c r="AO16236" s="376"/>
    </row>
    <row r="16237" spans="1:41" x14ac:dyDescent="0.25">
      <c r="A16237" s="44" t="s">
        <v>9539</v>
      </c>
      <c r="B16237" s="92" t="s">
        <v>9602</v>
      </c>
      <c r="C16237" s="45" t="s">
        <v>9338</v>
      </c>
      <c r="D16237" s="93" t="s">
        <v>9601</v>
      </c>
      <c r="E16237" s="94">
        <v>46568</v>
      </c>
      <c r="F16237" s="93"/>
      <c r="G16237" s="93"/>
      <c r="H16237" s="93"/>
      <c r="I16237" s="99"/>
      <c r="J16237" s="99"/>
      <c r="K16237" s="99"/>
      <c r="L16237" s="44"/>
      <c r="M16237" s="44"/>
      <c r="N16237" s="99"/>
      <c r="O16237" s="99"/>
      <c r="P16237" s="99"/>
      <c r="Q16237" s="99"/>
      <c r="R16237" s="99"/>
      <c r="S16237" s="99"/>
      <c r="T16237" s="99"/>
      <c r="U16237" s="99"/>
      <c r="V16237" s="99"/>
      <c r="W16237" s="99"/>
      <c r="X16237" s="99"/>
      <c r="Y16237" s="99"/>
      <c r="Z16237" s="99"/>
      <c r="AA16237" s="99"/>
      <c r="AB16237" s="99"/>
      <c r="AC16237" s="99"/>
      <c r="AD16237" s="99"/>
      <c r="AE16237" s="99"/>
      <c r="AF16237" s="99"/>
      <c r="AG16237" s="99"/>
      <c r="AH16237" s="31"/>
      <c r="AI16237" s="31"/>
      <c r="AJ16237" s="31"/>
      <c r="AK16237" s="31"/>
      <c r="AL16237" s="31"/>
      <c r="AO16237" s="376"/>
    </row>
    <row r="16238" spans="1:41" x14ac:dyDescent="0.25">
      <c r="A16238" s="44" t="s">
        <v>8314</v>
      </c>
      <c r="B16238" s="44" t="s">
        <v>8315</v>
      </c>
      <c r="C16238" s="45" t="s">
        <v>8316</v>
      </c>
      <c r="D16238" s="45" t="s">
        <v>11204</v>
      </c>
      <c r="E16238" s="45" t="s">
        <v>8317</v>
      </c>
      <c r="F16238" s="93"/>
      <c r="G16238" s="93"/>
      <c r="H16238" s="93"/>
      <c r="I16238" s="99"/>
      <c r="J16238" s="99"/>
      <c r="K16238" s="99"/>
      <c r="L16238" s="99"/>
      <c r="M16238" s="99"/>
      <c r="N16238" s="99"/>
      <c r="O16238" s="99"/>
      <c r="P16238" s="99"/>
      <c r="Q16238" s="99"/>
      <c r="R16238" s="99"/>
      <c r="S16238" s="99"/>
      <c r="T16238" s="99"/>
      <c r="U16238" s="99"/>
      <c r="V16238" s="99"/>
      <c r="W16238" s="99"/>
      <c r="X16238" s="99"/>
      <c r="Y16238" s="99"/>
      <c r="Z16238" s="99"/>
      <c r="AA16238" s="99"/>
      <c r="AB16238" s="99"/>
      <c r="AC16238" s="99"/>
      <c r="AD16238" s="99"/>
      <c r="AE16238" s="99"/>
      <c r="AF16238" s="99"/>
      <c r="AG16238" s="99"/>
      <c r="AH16238" s="31"/>
      <c r="AI16238" s="31"/>
      <c r="AJ16238" s="31"/>
      <c r="AK16238" s="31"/>
      <c r="AL16238" s="31"/>
      <c r="AO16238" s="376"/>
    </row>
    <row r="16239" spans="1:41" x14ac:dyDescent="0.25">
      <c r="A16239" s="44" t="s">
        <v>8314</v>
      </c>
      <c r="B16239" s="44" t="s">
        <v>8315</v>
      </c>
      <c r="C16239" s="45" t="s">
        <v>8316</v>
      </c>
      <c r="D16239" s="93" t="s">
        <v>17443</v>
      </c>
      <c r="E16239" s="45" t="s">
        <v>8317</v>
      </c>
      <c r="F16239" s="93"/>
      <c r="G16239" s="93"/>
      <c r="H16239" s="93"/>
      <c r="I16239" s="99"/>
      <c r="J16239" s="99"/>
      <c r="K16239" s="99"/>
      <c r="L16239" s="99"/>
      <c r="M16239" s="99"/>
      <c r="N16239" s="99"/>
      <c r="O16239" s="99"/>
      <c r="P16239" s="99"/>
      <c r="Q16239" s="99"/>
      <c r="R16239" s="99"/>
      <c r="S16239" s="99"/>
      <c r="T16239" s="99"/>
      <c r="U16239" s="99"/>
      <c r="V16239" s="99"/>
      <c r="W16239" s="99"/>
      <c r="X16239" s="99"/>
      <c r="Y16239" s="99"/>
      <c r="Z16239" s="99"/>
      <c r="AA16239" s="99"/>
      <c r="AB16239" s="99"/>
      <c r="AC16239" s="99"/>
      <c r="AD16239" s="99"/>
      <c r="AE16239" s="99"/>
      <c r="AF16239" s="99"/>
      <c r="AG16239" s="99"/>
      <c r="AH16239" s="31"/>
      <c r="AI16239" s="31"/>
      <c r="AJ16239" s="31"/>
      <c r="AK16239" s="31"/>
      <c r="AL16239" s="31"/>
      <c r="AO16239" s="376"/>
    </row>
    <row r="16240" spans="1:41" x14ac:dyDescent="0.25">
      <c r="A16240" s="44" t="s">
        <v>18324</v>
      </c>
      <c r="B16240" s="44" t="s">
        <v>2350</v>
      </c>
      <c r="C16240" s="45">
        <v>250106</v>
      </c>
      <c r="D16240" s="45" t="s">
        <v>11363</v>
      </c>
      <c r="E16240" s="45" t="s">
        <v>11887</v>
      </c>
      <c r="AO16240" s="376"/>
    </row>
    <row r="16241" spans="1:41" x14ac:dyDescent="0.25">
      <c r="A16241" s="44" t="s">
        <v>129</v>
      </c>
      <c r="B16241" s="44" t="s">
        <v>151</v>
      </c>
      <c r="C16241" s="45" t="s">
        <v>4846</v>
      </c>
      <c r="D16241" s="46" t="s">
        <v>21328</v>
      </c>
      <c r="E16241" s="46">
        <v>46650</v>
      </c>
      <c r="AO16241" s="376"/>
    </row>
    <row r="16242" spans="1:41" x14ac:dyDescent="0.25">
      <c r="A16242" s="44" t="s">
        <v>129</v>
      </c>
      <c r="B16242" s="44" t="s">
        <v>151</v>
      </c>
      <c r="C16242" s="45" t="s">
        <v>4846</v>
      </c>
      <c r="D16242" s="46" t="s">
        <v>21328</v>
      </c>
      <c r="E16242" s="46">
        <v>46650</v>
      </c>
      <c r="AO16242" s="376"/>
    </row>
    <row r="16243" spans="1:41" x14ac:dyDescent="0.25">
      <c r="A16243" s="44" t="s">
        <v>1102</v>
      </c>
      <c r="B16243" s="44" t="s">
        <v>12129</v>
      </c>
      <c r="C16243" s="45">
        <v>20.239999999999998</v>
      </c>
      <c r="D16243" s="45" t="s">
        <v>12549</v>
      </c>
      <c r="E16243" s="46">
        <v>47299</v>
      </c>
      <c r="F16243" s="45"/>
      <c r="G16243" s="93"/>
      <c r="H16243" s="93"/>
      <c r="I16243" s="99"/>
      <c r="J16243" s="99"/>
      <c r="K16243" s="99"/>
      <c r="L16243" s="99"/>
      <c r="M16243" s="99"/>
      <c r="N16243" s="99"/>
      <c r="O16243" s="99"/>
      <c r="P16243" s="99"/>
      <c r="Q16243" s="99"/>
      <c r="R16243" s="99"/>
      <c r="S16243" s="99"/>
      <c r="T16243" s="99"/>
      <c r="U16243" s="99"/>
      <c r="V16243" s="99"/>
      <c r="W16243" s="99"/>
      <c r="X16243" s="99"/>
      <c r="Y16243" s="99"/>
      <c r="Z16243" s="99"/>
      <c r="AA16243" s="99"/>
      <c r="AB16243" s="99"/>
      <c r="AC16243" s="99"/>
      <c r="AD16243" s="99"/>
      <c r="AE16243" s="99"/>
      <c r="AF16243" s="99"/>
      <c r="AG16243" s="99"/>
      <c r="AH16243" s="31"/>
      <c r="AI16243" s="31"/>
      <c r="AJ16243" s="31"/>
      <c r="AK16243" s="31"/>
      <c r="AL16243" s="31"/>
      <c r="AO16243" s="376"/>
    </row>
    <row r="16244" spans="1:41" x14ac:dyDescent="0.25">
      <c r="A16244" s="44" t="s">
        <v>1102</v>
      </c>
      <c r="B16244" s="44" t="s">
        <v>2350</v>
      </c>
      <c r="C16244" s="45">
        <v>230105</v>
      </c>
      <c r="D16244" s="45" t="s">
        <v>11363</v>
      </c>
      <c r="E16244" s="45" t="s">
        <v>5265</v>
      </c>
      <c r="AO16244" s="376"/>
    </row>
    <row r="16245" spans="1:41" x14ac:dyDescent="0.25">
      <c r="A16245" s="44" t="s">
        <v>586</v>
      </c>
      <c r="B16245" s="44" t="s">
        <v>21429</v>
      </c>
      <c r="C16245" s="45" t="s">
        <v>16553</v>
      </c>
      <c r="D16245" s="45" t="s">
        <v>21447</v>
      </c>
      <c r="E16245" s="46">
        <v>46446</v>
      </c>
      <c r="AO16245" s="376"/>
    </row>
    <row r="16246" spans="1:41" x14ac:dyDescent="0.25">
      <c r="A16246" s="44" t="s">
        <v>5490</v>
      </c>
      <c r="B16246" s="44" t="s">
        <v>21365</v>
      </c>
      <c r="C16246" s="45" t="s">
        <v>8133</v>
      </c>
      <c r="D16246" s="45" t="s">
        <v>21447</v>
      </c>
      <c r="E16246" s="46">
        <v>46752</v>
      </c>
      <c r="AO16246" s="376"/>
    </row>
    <row r="16247" spans="1:41" x14ac:dyDescent="0.25">
      <c r="A16247" s="44" t="s">
        <v>18325</v>
      </c>
      <c r="B16247" s="44" t="s">
        <v>923</v>
      </c>
      <c r="C16247" s="45">
        <v>220303</v>
      </c>
      <c r="D16247" s="45" t="s">
        <v>11363</v>
      </c>
      <c r="E16247" s="45" t="s">
        <v>2593</v>
      </c>
      <c r="AO16247" s="376"/>
    </row>
    <row r="16248" spans="1:41" x14ac:dyDescent="0.25">
      <c r="A16248" s="44" t="s">
        <v>18326</v>
      </c>
      <c r="B16248" s="44" t="s">
        <v>3475</v>
      </c>
      <c r="C16248" s="45">
        <v>230301</v>
      </c>
      <c r="D16248" s="45" t="s">
        <v>11363</v>
      </c>
      <c r="E16248" s="45" t="s">
        <v>5265</v>
      </c>
      <c r="AO16248" s="376"/>
    </row>
    <row r="16249" spans="1:41" x14ac:dyDescent="0.25">
      <c r="A16249" s="44" t="s">
        <v>18327</v>
      </c>
      <c r="B16249" s="44" t="s">
        <v>7104</v>
      </c>
      <c r="C16249" s="45">
        <v>230504</v>
      </c>
      <c r="D16249" s="45" t="s">
        <v>11363</v>
      </c>
      <c r="E16249" s="45" t="s">
        <v>7105</v>
      </c>
      <c r="AO16249" s="376"/>
    </row>
    <row r="16250" spans="1:41" x14ac:dyDescent="0.25">
      <c r="A16250" s="44" t="s">
        <v>18327</v>
      </c>
      <c r="B16250" s="44" t="s">
        <v>5134</v>
      </c>
      <c r="C16250" s="45">
        <v>240804</v>
      </c>
      <c r="D16250" s="45" t="s">
        <v>11363</v>
      </c>
      <c r="E16250" s="45" t="s">
        <v>11260</v>
      </c>
      <c r="AO16250" s="376"/>
    </row>
    <row r="16251" spans="1:41" x14ac:dyDescent="0.3">
      <c r="A16251" s="333" t="s">
        <v>11100</v>
      </c>
      <c r="B16251" s="333" t="s">
        <v>1177</v>
      </c>
      <c r="C16251" s="125" t="s">
        <v>11000</v>
      </c>
      <c r="D16251" s="32" t="s">
        <v>20309</v>
      </c>
      <c r="E16251" s="125" t="s">
        <v>2593</v>
      </c>
      <c r="F16251" s="125" t="s">
        <v>1189</v>
      </c>
      <c r="G16251" s="125" t="s">
        <v>1189</v>
      </c>
      <c r="AO16251" s="376"/>
    </row>
    <row r="16252" spans="1:41" x14ac:dyDescent="0.25">
      <c r="A16252" s="44" t="s">
        <v>10729</v>
      </c>
      <c r="B16252" s="44" t="s">
        <v>3176</v>
      </c>
      <c r="C16252" s="45">
        <v>24010402</v>
      </c>
      <c r="D16252" s="45" t="s">
        <v>11363</v>
      </c>
      <c r="E16252" s="45" t="s">
        <v>9238</v>
      </c>
      <c r="AO16252" s="376"/>
    </row>
    <row r="16253" spans="1:41" x14ac:dyDescent="0.25">
      <c r="A16253" s="44" t="s">
        <v>21906</v>
      </c>
      <c r="B16253" s="44" t="s">
        <v>21531</v>
      </c>
      <c r="C16253" s="45">
        <v>260704</v>
      </c>
      <c r="D16253" s="45" t="s">
        <v>11363</v>
      </c>
      <c r="E16253" s="45" t="s">
        <v>11150</v>
      </c>
      <c r="AO16253" s="376"/>
    </row>
    <row r="16254" spans="1:41" x14ac:dyDescent="0.25">
      <c r="A16254" s="44" t="s">
        <v>4135</v>
      </c>
      <c r="B16254" s="44" t="s">
        <v>4136</v>
      </c>
      <c r="C16254" s="45" t="s">
        <v>4137</v>
      </c>
      <c r="D16254" s="45" t="s">
        <v>11204</v>
      </c>
      <c r="E16254" s="45" t="s">
        <v>4824</v>
      </c>
      <c r="F16254" s="93"/>
      <c r="G16254" s="93"/>
      <c r="H16254" s="93"/>
      <c r="I16254" s="99"/>
      <c r="J16254" s="99"/>
      <c r="K16254" s="99"/>
      <c r="L16254" s="99"/>
      <c r="M16254" s="99"/>
      <c r="N16254" s="99"/>
      <c r="O16254" s="99"/>
      <c r="P16254" s="99"/>
      <c r="Q16254" s="99"/>
      <c r="R16254" s="99"/>
      <c r="S16254" s="99"/>
      <c r="T16254" s="99"/>
      <c r="U16254" s="99"/>
      <c r="V16254" s="99"/>
      <c r="W16254" s="99"/>
      <c r="X16254" s="99"/>
      <c r="Y16254" s="99"/>
      <c r="Z16254" s="99"/>
      <c r="AA16254" s="99"/>
      <c r="AB16254" s="99"/>
      <c r="AC16254" s="99"/>
      <c r="AD16254" s="99"/>
      <c r="AE16254" s="99"/>
      <c r="AF16254" s="99"/>
      <c r="AG16254" s="99"/>
      <c r="AH16254" s="31"/>
      <c r="AI16254" s="31"/>
      <c r="AJ16254" s="31"/>
      <c r="AK16254" s="31"/>
      <c r="AL16254" s="31"/>
      <c r="AO16254" s="376"/>
    </row>
    <row r="16255" spans="1:41" x14ac:dyDescent="0.25">
      <c r="A16255" s="44" t="s">
        <v>4135</v>
      </c>
      <c r="B16255" s="44" t="s">
        <v>4980</v>
      </c>
      <c r="C16255" s="45" t="s">
        <v>4981</v>
      </c>
      <c r="D16255" s="45" t="s">
        <v>11204</v>
      </c>
      <c r="E16255" s="45" t="s">
        <v>4962</v>
      </c>
      <c r="F16255" s="93"/>
      <c r="G16255" s="93"/>
      <c r="H16255" s="93"/>
      <c r="I16255" s="99"/>
      <c r="J16255" s="99"/>
      <c r="K16255" s="99"/>
      <c r="L16255" s="99"/>
      <c r="M16255" s="99"/>
      <c r="N16255" s="99"/>
      <c r="O16255" s="99"/>
      <c r="P16255" s="99"/>
      <c r="Q16255" s="99"/>
      <c r="R16255" s="99"/>
      <c r="S16255" s="99"/>
      <c r="T16255" s="99"/>
      <c r="U16255" s="99"/>
      <c r="V16255" s="99"/>
      <c r="W16255" s="99"/>
      <c r="X16255" s="99"/>
      <c r="Y16255" s="99"/>
      <c r="Z16255" s="99"/>
      <c r="AA16255" s="99"/>
      <c r="AB16255" s="99"/>
      <c r="AC16255" s="99"/>
      <c r="AD16255" s="99"/>
      <c r="AE16255" s="99"/>
      <c r="AF16255" s="99"/>
      <c r="AG16255" s="99"/>
      <c r="AH16255" s="31"/>
      <c r="AI16255" s="31"/>
      <c r="AJ16255" s="31"/>
      <c r="AK16255" s="31"/>
      <c r="AL16255" s="31"/>
      <c r="AO16255" s="376"/>
    </row>
    <row r="16256" spans="1:41" x14ac:dyDescent="0.25">
      <c r="A16256" s="44" t="s">
        <v>4135</v>
      </c>
      <c r="B16256" s="44" t="s">
        <v>14128</v>
      </c>
      <c r="C16256" s="45" t="s">
        <v>14131</v>
      </c>
      <c r="D16256" s="45" t="s">
        <v>11204</v>
      </c>
      <c r="E16256" s="45" t="s">
        <v>5322</v>
      </c>
      <c r="F16256" s="93"/>
      <c r="G16256" s="93"/>
      <c r="H16256" s="93"/>
      <c r="I16256" s="99"/>
      <c r="J16256" s="99"/>
      <c r="K16256" s="99"/>
      <c r="L16256" s="99"/>
      <c r="M16256" s="99"/>
      <c r="N16256" s="99"/>
      <c r="O16256" s="99"/>
      <c r="P16256" s="99"/>
      <c r="Q16256" s="99"/>
      <c r="R16256" s="99"/>
      <c r="S16256" s="99"/>
      <c r="T16256" s="99"/>
      <c r="U16256" s="99"/>
      <c r="V16256" s="99"/>
      <c r="W16256" s="99"/>
      <c r="X16256" s="99"/>
      <c r="Y16256" s="99"/>
      <c r="Z16256" s="99"/>
      <c r="AA16256" s="99"/>
      <c r="AB16256" s="99"/>
      <c r="AC16256" s="99"/>
      <c r="AD16256" s="99"/>
      <c r="AE16256" s="99"/>
      <c r="AF16256" s="99"/>
      <c r="AG16256" s="99"/>
      <c r="AH16256" s="31"/>
      <c r="AI16256" s="31"/>
      <c r="AJ16256" s="31"/>
      <c r="AK16256" s="31"/>
      <c r="AL16256" s="31"/>
      <c r="AO16256" s="376"/>
    </row>
    <row r="16257" spans="1:41" x14ac:dyDescent="0.25">
      <c r="A16257" s="44" t="s">
        <v>4135</v>
      </c>
      <c r="B16257" s="44" t="s">
        <v>4980</v>
      </c>
      <c r="C16257" s="45" t="s">
        <v>4981</v>
      </c>
      <c r="D16257" s="93" t="s">
        <v>17443</v>
      </c>
      <c r="E16257" s="45" t="s">
        <v>4962</v>
      </c>
      <c r="F16257" s="93"/>
      <c r="G16257" s="93"/>
      <c r="H16257" s="93"/>
      <c r="I16257" s="99"/>
      <c r="J16257" s="99"/>
      <c r="K16257" s="99"/>
      <c r="L16257" s="99"/>
      <c r="M16257" s="99"/>
      <c r="N16257" s="99"/>
      <c r="O16257" s="99"/>
      <c r="P16257" s="99"/>
      <c r="Q16257" s="99"/>
      <c r="R16257" s="99"/>
      <c r="S16257" s="99"/>
      <c r="T16257" s="99"/>
      <c r="U16257" s="99"/>
      <c r="V16257" s="99"/>
      <c r="W16257" s="99"/>
      <c r="X16257" s="99"/>
      <c r="Y16257" s="99"/>
      <c r="Z16257" s="99"/>
      <c r="AA16257" s="99"/>
      <c r="AB16257" s="99"/>
      <c r="AC16257" s="99"/>
      <c r="AD16257" s="99"/>
      <c r="AE16257" s="99"/>
      <c r="AF16257" s="99"/>
      <c r="AG16257" s="99"/>
      <c r="AH16257" s="31"/>
      <c r="AI16257" s="31"/>
      <c r="AJ16257" s="31"/>
      <c r="AK16257" s="31"/>
      <c r="AL16257" s="31"/>
      <c r="AO16257" s="376"/>
    </row>
    <row r="16258" spans="1:41" x14ac:dyDescent="0.25">
      <c r="A16258" s="44" t="s">
        <v>4135</v>
      </c>
      <c r="B16258" s="44" t="s">
        <v>14128</v>
      </c>
      <c r="C16258" s="45" t="s">
        <v>14131</v>
      </c>
      <c r="D16258" s="93" t="s">
        <v>17443</v>
      </c>
      <c r="E16258" s="45" t="s">
        <v>5322</v>
      </c>
      <c r="F16258" s="93"/>
      <c r="G16258" s="93"/>
      <c r="H16258" s="93"/>
      <c r="I16258" s="99"/>
      <c r="J16258" s="99"/>
      <c r="K16258" s="99"/>
      <c r="L16258" s="99"/>
      <c r="M16258" s="99"/>
      <c r="N16258" s="99"/>
      <c r="O16258" s="99"/>
      <c r="P16258" s="99"/>
      <c r="Q16258" s="99"/>
      <c r="R16258" s="99"/>
      <c r="S16258" s="99"/>
      <c r="T16258" s="99"/>
      <c r="U16258" s="99"/>
      <c r="V16258" s="99"/>
      <c r="W16258" s="99"/>
      <c r="X16258" s="99"/>
      <c r="Y16258" s="99"/>
      <c r="Z16258" s="99"/>
      <c r="AA16258" s="99"/>
      <c r="AB16258" s="99"/>
      <c r="AC16258" s="99"/>
      <c r="AD16258" s="99"/>
      <c r="AE16258" s="99"/>
      <c r="AF16258" s="99"/>
      <c r="AG16258" s="99"/>
      <c r="AH16258" s="31"/>
      <c r="AI16258" s="31"/>
      <c r="AJ16258" s="31"/>
      <c r="AK16258" s="31"/>
      <c r="AL16258" s="31"/>
      <c r="AO16258" s="376"/>
    </row>
    <row r="16259" spans="1:41" x14ac:dyDescent="0.25">
      <c r="A16259" s="44" t="s">
        <v>4135</v>
      </c>
      <c r="B16259" s="44" t="s">
        <v>15140</v>
      </c>
      <c r="C16259" s="45" t="s">
        <v>6649</v>
      </c>
      <c r="D16259" s="367" t="s">
        <v>3696</v>
      </c>
      <c r="E16259" s="328">
        <f>DATE(2027,3,17)</f>
        <v>46463</v>
      </c>
      <c r="F16259" s="32"/>
      <c r="G16259" s="32"/>
      <c r="H16259" s="32"/>
      <c r="I16259" s="31"/>
      <c r="J16259" s="31"/>
      <c r="K16259" s="31"/>
      <c r="L16259" s="31"/>
      <c r="M16259" s="31"/>
      <c r="N16259" s="31"/>
      <c r="O16259" s="31"/>
      <c r="P16259" s="31"/>
      <c r="Q16259" s="31"/>
      <c r="R16259" s="31"/>
      <c r="S16259" s="31"/>
      <c r="T16259" s="31"/>
      <c r="U16259" s="31"/>
      <c r="V16259" s="31"/>
      <c r="W16259" s="31"/>
      <c r="X16259" s="31"/>
      <c r="Y16259" s="31"/>
      <c r="Z16259" s="31"/>
      <c r="AA16259" s="31"/>
      <c r="AB16259" s="31"/>
      <c r="AC16259" s="31"/>
      <c r="AD16259" s="31"/>
      <c r="AE16259" s="31"/>
      <c r="AF16259" s="31"/>
      <c r="AG16259" s="31"/>
      <c r="AH16259" s="31"/>
      <c r="AI16259" s="31"/>
      <c r="AJ16259" s="31"/>
      <c r="AK16259" s="31"/>
      <c r="AL16259" s="31"/>
      <c r="AO16259" s="376"/>
    </row>
    <row r="16260" spans="1:41" x14ac:dyDescent="0.25">
      <c r="A16260" s="44" t="s">
        <v>4135</v>
      </c>
      <c r="B16260" s="44" t="s">
        <v>4136</v>
      </c>
      <c r="C16260" s="45" t="s">
        <v>4137</v>
      </c>
      <c r="D16260" s="45" t="s">
        <v>9895</v>
      </c>
      <c r="E16260" s="45" t="s">
        <v>4824</v>
      </c>
      <c r="F16260" s="93"/>
      <c r="G16260" s="93"/>
      <c r="H16260" s="93"/>
      <c r="I16260" s="99"/>
      <c r="J16260" s="99"/>
      <c r="K16260" s="99"/>
      <c r="L16260" s="44"/>
      <c r="M16260" s="44"/>
      <c r="N16260" s="99"/>
      <c r="O16260" s="99"/>
      <c r="P16260" s="99"/>
      <c r="Q16260" s="99"/>
      <c r="R16260" s="99"/>
      <c r="S16260" s="99"/>
      <c r="T16260" s="99"/>
      <c r="U16260" s="99"/>
      <c r="V16260" s="99"/>
      <c r="W16260" s="99"/>
      <c r="X16260" s="99"/>
      <c r="Y16260" s="99"/>
      <c r="Z16260" s="99"/>
      <c r="AA16260" s="99"/>
      <c r="AB16260" s="99"/>
      <c r="AC16260" s="99"/>
      <c r="AD16260" s="99"/>
      <c r="AE16260" s="99"/>
      <c r="AF16260" s="99"/>
      <c r="AG16260" s="99"/>
      <c r="AH16260" s="31"/>
      <c r="AI16260" s="31"/>
      <c r="AJ16260" s="31"/>
      <c r="AK16260" s="31"/>
      <c r="AL16260" s="31"/>
      <c r="AO16260" s="376"/>
    </row>
    <row r="16261" spans="1:41" x14ac:dyDescent="0.25">
      <c r="A16261" s="44" t="s">
        <v>4135</v>
      </c>
      <c r="B16261" s="44" t="s">
        <v>4980</v>
      </c>
      <c r="C16261" s="45" t="s">
        <v>4981</v>
      </c>
      <c r="D16261" s="45" t="s">
        <v>9895</v>
      </c>
      <c r="E16261" s="45" t="s">
        <v>4982</v>
      </c>
      <c r="F16261" s="93"/>
      <c r="G16261" s="93"/>
      <c r="H16261" s="93"/>
      <c r="I16261" s="99"/>
      <c r="J16261" s="99"/>
      <c r="K16261" s="99"/>
      <c r="L16261" s="44"/>
      <c r="M16261" s="44"/>
      <c r="N16261" s="99"/>
      <c r="O16261" s="99"/>
      <c r="P16261" s="99"/>
      <c r="Q16261" s="99"/>
      <c r="R16261" s="99"/>
      <c r="S16261" s="99"/>
      <c r="T16261" s="99"/>
      <c r="U16261" s="99"/>
      <c r="V16261" s="99"/>
      <c r="W16261" s="99"/>
      <c r="X16261" s="99"/>
      <c r="Y16261" s="99"/>
      <c r="Z16261" s="99"/>
      <c r="AA16261" s="99"/>
      <c r="AB16261" s="99"/>
      <c r="AC16261" s="99"/>
      <c r="AD16261" s="99"/>
      <c r="AE16261" s="99"/>
      <c r="AF16261" s="99"/>
      <c r="AG16261" s="99"/>
      <c r="AH16261" s="31"/>
      <c r="AI16261" s="31"/>
      <c r="AJ16261" s="31"/>
      <c r="AK16261" s="31"/>
      <c r="AL16261" s="31"/>
      <c r="AO16261" s="376"/>
    </row>
    <row r="16262" spans="1:41" x14ac:dyDescent="0.25">
      <c r="A16262" s="44" t="s">
        <v>840</v>
      </c>
      <c r="B16262" s="44" t="s">
        <v>944</v>
      </c>
      <c r="C16262" s="45">
        <v>240303</v>
      </c>
      <c r="D16262" s="45" t="s">
        <v>11363</v>
      </c>
      <c r="E16262" s="45" t="s">
        <v>2593</v>
      </c>
      <c r="AO16262" s="376"/>
    </row>
    <row r="16263" spans="1:41" x14ac:dyDescent="0.25">
      <c r="A16263" s="44" t="s">
        <v>5065</v>
      </c>
      <c r="B16263" s="44" t="s">
        <v>14943</v>
      </c>
      <c r="C16263" s="45" t="s">
        <v>21090</v>
      </c>
      <c r="D16263" s="367" t="s">
        <v>3696</v>
      </c>
      <c r="E16263" s="328">
        <f>DATE(2030,6,11)</f>
        <v>47645</v>
      </c>
      <c r="F16263" s="32"/>
      <c r="G16263" s="32"/>
      <c r="H16263" s="32"/>
      <c r="I16263" s="31"/>
      <c r="J16263" s="31"/>
      <c r="K16263" s="31"/>
      <c r="L16263" s="31"/>
      <c r="M16263" s="31"/>
      <c r="N16263" s="31"/>
      <c r="O16263" s="31"/>
      <c r="P16263" s="31"/>
      <c r="Q16263" s="31"/>
      <c r="R16263" s="31"/>
      <c r="S16263" s="31"/>
      <c r="T16263" s="31"/>
      <c r="U16263" s="31"/>
      <c r="V16263" s="31"/>
      <c r="W16263" s="31"/>
      <c r="X16263" s="31"/>
      <c r="Y16263" s="31"/>
      <c r="Z16263" s="31"/>
      <c r="AA16263" s="31"/>
      <c r="AB16263" s="31"/>
      <c r="AC16263" s="31"/>
      <c r="AD16263" s="31"/>
      <c r="AE16263" s="31"/>
      <c r="AF16263" s="31"/>
      <c r="AG16263" s="31"/>
      <c r="AH16263" s="31"/>
      <c r="AI16263" s="31"/>
      <c r="AJ16263" s="31"/>
      <c r="AK16263" s="31"/>
      <c r="AL16263" s="31"/>
      <c r="AO16263" s="376"/>
    </row>
    <row r="16264" spans="1:41" x14ac:dyDescent="0.3">
      <c r="A16264" s="333" t="s">
        <v>5374</v>
      </c>
      <c r="B16264" s="333" t="s">
        <v>11372</v>
      </c>
      <c r="C16264" s="125" t="s">
        <v>11373</v>
      </c>
      <c r="D16264" s="32" t="s">
        <v>20309</v>
      </c>
      <c r="E16264" s="125" t="s">
        <v>4826</v>
      </c>
      <c r="F16264" s="125" t="s">
        <v>1189</v>
      </c>
      <c r="G16264" s="125" t="s">
        <v>1190</v>
      </c>
      <c r="AO16264" s="376"/>
    </row>
    <row r="16265" spans="1:41" x14ac:dyDescent="0.25">
      <c r="A16265" s="44" t="s">
        <v>5374</v>
      </c>
      <c r="B16265" s="44" t="s">
        <v>17628</v>
      </c>
      <c r="C16265" s="45">
        <v>25050201</v>
      </c>
      <c r="D16265" s="45" t="s">
        <v>11363</v>
      </c>
      <c r="E16265" s="45" t="s">
        <v>7105</v>
      </c>
      <c r="AO16265" s="376"/>
    </row>
    <row r="16266" spans="1:41" x14ac:dyDescent="0.25">
      <c r="A16266" s="44" t="s">
        <v>5374</v>
      </c>
      <c r="B16266" s="44" t="s">
        <v>10702</v>
      </c>
      <c r="C16266" s="45">
        <v>25050202</v>
      </c>
      <c r="D16266" s="45" t="s">
        <v>11363</v>
      </c>
      <c r="E16266" s="45" t="s">
        <v>7105</v>
      </c>
      <c r="AO16266" s="376"/>
    </row>
    <row r="16267" spans="1:41" x14ac:dyDescent="0.25">
      <c r="A16267" s="44" t="s">
        <v>10730</v>
      </c>
      <c r="B16267" s="44" t="s">
        <v>924</v>
      </c>
      <c r="C16267" s="45">
        <v>22010702</v>
      </c>
      <c r="D16267" s="45" t="s">
        <v>11363</v>
      </c>
      <c r="E16267" s="45" t="s">
        <v>5131</v>
      </c>
      <c r="AO16267" s="376"/>
    </row>
    <row r="16268" spans="1:41" x14ac:dyDescent="0.25">
      <c r="A16268" s="44" t="s">
        <v>459</v>
      </c>
      <c r="B16268" s="44" t="s">
        <v>21385</v>
      </c>
      <c r="C16268" s="45" t="s">
        <v>8134</v>
      </c>
      <c r="D16268" s="45" t="s">
        <v>21447</v>
      </c>
      <c r="E16268" s="46">
        <v>46477</v>
      </c>
      <c r="AO16268" s="376"/>
    </row>
    <row r="16269" spans="1:41" x14ac:dyDescent="0.3">
      <c r="A16269" s="333" t="s">
        <v>11101</v>
      </c>
      <c r="B16269" s="333" t="s">
        <v>1160</v>
      </c>
      <c r="C16269" s="125" t="s">
        <v>10947</v>
      </c>
      <c r="D16269" s="32" t="s">
        <v>20309</v>
      </c>
      <c r="E16269" s="125" t="s">
        <v>7420</v>
      </c>
      <c r="F16269" s="125" t="s">
        <v>1189</v>
      </c>
      <c r="G16269" s="125" t="s">
        <v>1190</v>
      </c>
      <c r="AO16269" s="376"/>
    </row>
    <row r="16270" spans="1:41" x14ac:dyDescent="0.25">
      <c r="A16270" s="44" t="s">
        <v>8710</v>
      </c>
      <c r="B16270" s="44" t="s">
        <v>145</v>
      </c>
      <c r="C16270" s="45" t="s">
        <v>8711</v>
      </c>
      <c r="D16270" s="46" t="s">
        <v>21328</v>
      </c>
      <c r="E16270" s="46">
        <v>46403</v>
      </c>
      <c r="AO16270" s="376"/>
    </row>
    <row r="16271" spans="1:41" x14ac:dyDescent="0.25">
      <c r="A16271" s="44" t="s">
        <v>8710</v>
      </c>
      <c r="B16271" s="44" t="s">
        <v>145</v>
      </c>
      <c r="C16271" s="45" t="s">
        <v>14611</v>
      </c>
      <c r="D16271" s="46" t="s">
        <v>21328</v>
      </c>
      <c r="E16271" s="46">
        <v>46583</v>
      </c>
      <c r="AO16271" s="376"/>
    </row>
    <row r="16272" spans="1:41" x14ac:dyDescent="0.25">
      <c r="A16272" s="44" t="s">
        <v>4302</v>
      </c>
      <c r="B16272" s="44" t="s">
        <v>199</v>
      </c>
      <c r="C16272" s="45">
        <v>241001</v>
      </c>
      <c r="D16272" s="45" t="s">
        <v>11363</v>
      </c>
      <c r="E16272" s="45" t="s">
        <v>5332</v>
      </c>
      <c r="AO16272" s="376"/>
    </row>
    <row r="16273" spans="1:41" x14ac:dyDescent="0.25">
      <c r="A16273" s="44" t="s">
        <v>5478</v>
      </c>
      <c r="B16273" s="44" t="s">
        <v>21365</v>
      </c>
      <c r="C16273" s="45" t="s">
        <v>8133</v>
      </c>
      <c r="D16273" s="45" t="s">
        <v>21447</v>
      </c>
      <c r="E16273" s="46">
        <v>46752</v>
      </c>
      <c r="AO16273" s="376"/>
    </row>
    <row r="16274" spans="1:41" x14ac:dyDescent="0.25">
      <c r="A16274" s="44" t="s">
        <v>7061</v>
      </c>
      <c r="B16274" s="44" t="s">
        <v>2350</v>
      </c>
      <c r="C16274" s="45">
        <v>230105</v>
      </c>
      <c r="D16274" s="45" t="s">
        <v>11363</v>
      </c>
      <c r="E16274" s="45" t="s">
        <v>5265</v>
      </c>
      <c r="AO16274" s="376"/>
    </row>
    <row r="16275" spans="1:41" x14ac:dyDescent="0.3">
      <c r="A16275" s="333" t="s">
        <v>4026</v>
      </c>
      <c r="B16275" s="333" t="s">
        <v>11377</v>
      </c>
      <c r="C16275" s="125" t="s">
        <v>11214</v>
      </c>
      <c r="D16275" s="32" t="s">
        <v>20309</v>
      </c>
      <c r="E16275" s="125" t="s">
        <v>4966</v>
      </c>
      <c r="F16275" s="125" t="s">
        <v>1190</v>
      </c>
      <c r="G16275" s="125" t="s">
        <v>1190</v>
      </c>
      <c r="AO16275" s="376"/>
    </row>
    <row r="16276" spans="1:41" x14ac:dyDescent="0.25">
      <c r="A16276" s="44" t="s">
        <v>21155</v>
      </c>
      <c r="B16276" s="44" t="s">
        <v>21359</v>
      </c>
      <c r="C16276" s="45" t="s">
        <v>21182</v>
      </c>
      <c r="D16276" s="45" t="s">
        <v>21447</v>
      </c>
      <c r="E16276" s="46">
        <v>46752</v>
      </c>
      <c r="AO16276" s="376"/>
    </row>
    <row r="16277" spans="1:41" x14ac:dyDescent="0.25">
      <c r="A16277" s="44" t="s">
        <v>21907</v>
      </c>
      <c r="B16277" s="44" t="s">
        <v>3176</v>
      </c>
      <c r="C16277" s="45">
        <v>26010402</v>
      </c>
      <c r="D16277" s="45" t="s">
        <v>11363</v>
      </c>
      <c r="E16277" s="45" t="s">
        <v>17459</v>
      </c>
      <c r="AO16277" s="376"/>
    </row>
    <row r="16278" spans="1:41" x14ac:dyDescent="0.25">
      <c r="A16278" s="44" t="s">
        <v>18328</v>
      </c>
      <c r="B16278" s="44" t="s">
        <v>932</v>
      </c>
      <c r="C16278" s="45">
        <v>220104</v>
      </c>
      <c r="D16278" s="45" t="s">
        <v>11363</v>
      </c>
      <c r="E16278" s="45" t="s">
        <v>5139</v>
      </c>
      <c r="AO16278" s="376"/>
    </row>
    <row r="16279" spans="1:41" x14ac:dyDescent="0.25">
      <c r="A16279" s="44" t="s">
        <v>7062</v>
      </c>
      <c r="B16279" s="44" t="s">
        <v>9248</v>
      </c>
      <c r="C16279" s="45">
        <v>260105</v>
      </c>
      <c r="D16279" s="45" t="s">
        <v>11363</v>
      </c>
      <c r="E16279" s="45" t="s">
        <v>17625</v>
      </c>
      <c r="AO16279" s="376"/>
    </row>
    <row r="16280" spans="1:41" x14ac:dyDescent="0.25">
      <c r="A16280" s="44" t="s">
        <v>18329</v>
      </c>
      <c r="B16280" s="44" t="s">
        <v>17463</v>
      </c>
      <c r="C16280" s="45">
        <v>260202</v>
      </c>
      <c r="D16280" s="45" t="s">
        <v>11363</v>
      </c>
      <c r="E16280" s="45" t="s">
        <v>9238</v>
      </c>
      <c r="AO16280" s="376"/>
    </row>
    <row r="16281" spans="1:41" x14ac:dyDescent="0.25">
      <c r="A16281" s="44" t="s">
        <v>13910</v>
      </c>
      <c r="B16281" s="44" t="s">
        <v>15141</v>
      </c>
      <c r="C16281" s="45" t="s">
        <v>13911</v>
      </c>
      <c r="D16281" s="367" t="s">
        <v>3696</v>
      </c>
      <c r="E16281" s="328">
        <f>DATE(2029,1,10)</f>
        <v>47128</v>
      </c>
      <c r="F16281" s="32"/>
      <c r="G16281" s="32"/>
      <c r="H16281" s="32"/>
      <c r="I16281" s="31"/>
      <c r="J16281" s="31"/>
      <c r="K16281" s="31"/>
      <c r="L16281" s="31"/>
      <c r="M16281" s="31"/>
      <c r="N16281" s="31"/>
      <c r="O16281" s="31"/>
      <c r="P16281" s="31"/>
      <c r="Q16281" s="31"/>
      <c r="R16281" s="31"/>
      <c r="S16281" s="31"/>
      <c r="T16281" s="31"/>
      <c r="U16281" s="31"/>
      <c r="V16281" s="31"/>
      <c r="W16281" s="31"/>
      <c r="X16281" s="31"/>
      <c r="Y16281" s="31"/>
      <c r="Z16281" s="31"/>
      <c r="AA16281" s="31"/>
      <c r="AB16281" s="31"/>
      <c r="AC16281" s="31"/>
      <c r="AD16281" s="31"/>
      <c r="AE16281" s="31"/>
      <c r="AF16281" s="31"/>
      <c r="AG16281" s="31"/>
      <c r="AH16281" s="31"/>
      <c r="AI16281" s="31"/>
      <c r="AJ16281" s="31"/>
      <c r="AK16281" s="31"/>
      <c r="AL16281" s="31"/>
      <c r="AO16281" s="376"/>
    </row>
    <row r="16282" spans="1:41" x14ac:dyDescent="0.25">
      <c r="A16282" s="44" t="s">
        <v>841</v>
      </c>
      <c r="B16282" s="44" t="s">
        <v>3176</v>
      </c>
      <c r="C16282" s="45">
        <v>23010402</v>
      </c>
      <c r="D16282" s="45" t="s">
        <v>11363</v>
      </c>
      <c r="E16282" s="45" t="s">
        <v>5322</v>
      </c>
      <c r="AO16282" s="376"/>
    </row>
    <row r="16283" spans="1:41" x14ac:dyDescent="0.25">
      <c r="A16283" s="44" t="s">
        <v>16840</v>
      </c>
      <c r="B16283" s="44" t="s">
        <v>16841</v>
      </c>
      <c r="C16283" s="45" t="s">
        <v>17095</v>
      </c>
      <c r="D16283" s="367" t="s">
        <v>3696</v>
      </c>
      <c r="E16283" s="328">
        <f>DATE(2030,1,28)</f>
        <v>47511</v>
      </c>
      <c r="F16283" s="32"/>
      <c r="G16283" s="32"/>
      <c r="H16283" s="32"/>
      <c r="I16283" s="31"/>
      <c r="J16283" s="31"/>
      <c r="K16283" s="31"/>
      <c r="L16283" s="31"/>
      <c r="M16283" s="31"/>
      <c r="N16283" s="31"/>
      <c r="O16283" s="31"/>
      <c r="P16283" s="31"/>
      <c r="Q16283" s="31"/>
      <c r="R16283" s="31"/>
      <c r="S16283" s="31"/>
      <c r="T16283" s="31"/>
      <c r="U16283" s="31"/>
      <c r="V16283" s="31"/>
      <c r="W16283" s="31"/>
      <c r="X16283" s="31"/>
      <c r="Y16283" s="31"/>
      <c r="Z16283" s="31"/>
      <c r="AA16283" s="31"/>
      <c r="AB16283" s="31"/>
      <c r="AC16283" s="31"/>
      <c r="AD16283" s="31"/>
      <c r="AE16283" s="31"/>
      <c r="AF16283" s="31"/>
      <c r="AG16283" s="31"/>
      <c r="AH16283" s="31"/>
      <c r="AI16283" s="31"/>
      <c r="AJ16283" s="31"/>
      <c r="AK16283" s="31"/>
      <c r="AL16283" s="31"/>
      <c r="AO16283" s="376"/>
    </row>
    <row r="16284" spans="1:41" x14ac:dyDescent="0.25">
      <c r="A16284" s="57" t="s">
        <v>3655</v>
      </c>
      <c r="B16284" s="92" t="s">
        <v>3682</v>
      </c>
      <c r="C16284" s="93" t="s">
        <v>19106</v>
      </c>
      <c r="D16284" s="93" t="s">
        <v>3681</v>
      </c>
      <c r="E16284" s="94">
        <v>48029</v>
      </c>
      <c r="F16284" s="93"/>
      <c r="G16284" s="93"/>
      <c r="H16284" s="93"/>
      <c r="I16284" s="99"/>
      <c r="J16284" s="99"/>
      <c r="K16284" s="99"/>
      <c r="L16284" s="44"/>
      <c r="M16284" s="44"/>
      <c r="N16284" s="99"/>
      <c r="O16284" s="99"/>
      <c r="P16284" s="99"/>
      <c r="Q16284" s="99"/>
      <c r="R16284" s="99"/>
      <c r="S16284" s="99"/>
      <c r="T16284" s="99"/>
      <c r="U16284" s="99"/>
      <c r="V16284" s="99"/>
      <c r="W16284" s="99"/>
      <c r="X16284" s="99"/>
      <c r="Y16284" s="99"/>
      <c r="Z16284" s="99"/>
      <c r="AA16284" s="99"/>
      <c r="AB16284" s="99"/>
      <c r="AC16284" s="99"/>
      <c r="AD16284" s="99"/>
      <c r="AE16284" s="99"/>
      <c r="AF16284" s="99"/>
      <c r="AG16284" s="99"/>
      <c r="AH16284" s="31"/>
      <c r="AI16284" s="31"/>
      <c r="AJ16284" s="31"/>
      <c r="AK16284" s="31"/>
      <c r="AL16284" s="31"/>
      <c r="AO16284" s="376"/>
    </row>
    <row r="16285" spans="1:41" x14ac:dyDescent="0.25">
      <c r="A16285" s="44" t="s">
        <v>11330</v>
      </c>
      <c r="B16285" s="44" t="s">
        <v>5134</v>
      </c>
      <c r="C16285" s="45">
        <v>240804</v>
      </c>
      <c r="D16285" s="45" t="s">
        <v>11363</v>
      </c>
      <c r="E16285" s="45" t="s">
        <v>11260</v>
      </c>
      <c r="AO16285" s="376"/>
    </row>
    <row r="16286" spans="1:41" x14ac:dyDescent="0.25">
      <c r="A16286" s="91" t="s">
        <v>19253</v>
      </c>
      <c r="B16286" s="92" t="s">
        <v>19284</v>
      </c>
      <c r="C16286" s="93" t="s">
        <v>19285</v>
      </c>
      <c r="D16286" s="93" t="s">
        <v>1201</v>
      </c>
      <c r="E16286" s="94">
        <v>46582</v>
      </c>
      <c r="F16286" s="93"/>
      <c r="G16286" s="93"/>
      <c r="H16286" s="93"/>
      <c r="I16286" s="99"/>
      <c r="J16286" s="99"/>
      <c r="K16286" s="99"/>
      <c r="L16286" s="99"/>
      <c r="M16286" s="99"/>
      <c r="N16286" s="99"/>
      <c r="O16286" s="99"/>
      <c r="P16286" s="99"/>
      <c r="Q16286" s="99"/>
      <c r="R16286" s="99"/>
      <c r="S16286" s="99"/>
      <c r="T16286" s="99"/>
      <c r="U16286" s="99"/>
      <c r="V16286" s="99"/>
      <c r="W16286" s="99"/>
      <c r="X16286" s="99"/>
      <c r="Y16286" s="99"/>
      <c r="Z16286" s="99"/>
      <c r="AA16286" s="99"/>
      <c r="AB16286" s="99"/>
      <c r="AC16286" s="99"/>
      <c r="AD16286" s="99"/>
      <c r="AE16286" s="99"/>
      <c r="AF16286" s="99"/>
      <c r="AG16286" s="99"/>
      <c r="AH16286" s="31"/>
      <c r="AI16286" s="31"/>
      <c r="AJ16286" s="31"/>
      <c r="AK16286" s="31"/>
      <c r="AL16286" s="31"/>
      <c r="AO16286" s="376"/>
    </row>
    <row r="16287" spans="1:41" x14ac:dyDescent="0.25">
      <c r="A16287" s="44" t="s">
        <v>12752</v>
      </c>
      <c r="B16287" s="44" t="s">
        <v>939</v>
      </c>
      <c r="C16287" s="45">
        <v>241202</v>
      </c>
      <c r="D16287" s="45" t="s">
        <v>11363</v>
      </c>
      <c r="E16287" s="45" t="s">
        <v>12554</v>
      </c>
      <c r="AO16287" s="376"/>
    </row>
    <row r="16288" spans="1:41" x14ac:dyDescent="0.25">
      <c r="A16288" s="44" t="s">
        <v>12752</v>
      </c>
      <c r="B16288" s="44" t="s">
        <v>9248</v>
      </c>
      <c r="C16288" s="45">
        <v>260105</v>
      </c>
      <c r="D16288" s="45" t="s">
        <v>11363</v>
      </c>
      <c r="E16288" s="45" t="s">
        <v>17625</v>
      </c>
      <c r="AO16288" s="376"/>
    </row>
    <row r="16289" spans="1:41" x14ac:dyDescent="0.25">
      <c r="A16289" s="44" t="s">
        <v>12753</v>
      </c>
      <c r="B16289" s="44" t="s">
        <v>2350</v>
      </c>
      <c r="C16289" s="45">
        <v>250106</v>
      </c>
      <c r="D16289" s="45" t="s">
        <v>11363</v>
      </c>
      <c r="E16289" s="45" t="s">
        <v>11887</v>
      </c>
      <c r="AO16289" s="376"/>
    </row>
    <row r="16290" spans="1:41" x14ac:dyDescent="0.25">
      <c r="A16290" s="44" t="s">
        <v>16842</v>
      </c>
      <c r="B16290" s="44" t="s">
        <v>16843</v>
      </c>
      <c r="C16290" s="45" t="s">
        <v>17096</v>
      </c>
      <c r="D16290" s="367" t="s">
        <v>3696</v>
      </c>
      <c r="E16290" s="328">
        <f>DATE(2029,11,13)</f>
        <v>47435</v>
      </c>
      <c r="F16290" s="32"/>
      <c r="G16290" s="32"/>
      <c r="H16290" s="32"/>
      <c r="I16290" s="31"/>
      <c r="J16290" s="31"/>
      <c r="K16290" s="31"/>
      <c r="L16290" s="31"/>
      <c r="M16290" s="31"/>
      <c r="N16290" s="31"/>
      <c r="O16290" s="31"/>
      <c r="P16290" s="31"/>
      <c r="Q16290" s="31"/>
      <c r="R16290" s="31"/>
      <c r="S16290" s="31"/>
      <c r="T16290" s="31"/>
      <c r="U16290" s="31"/>
      <c r="V16290" s="31"/>
      <c r="W16290" s="31"/>
      <c r="X16290" s="31"/>
      <c r="Y16290" s="31"/>
      <c r="Z16290" s="31"/>
      <c r="AA16290" s="31"/>
      <c r="AB16290" s="31"/>
      <c r="AC16290" s="31"/>
      <c r="AD16290" s="31"/>
      <c r="AE16290" s="31"/>
      <c r="AF16290" s="31"/>
      <c r="AG16290" s="31"/>
      <c r="AH16290" s="31"/>
      <c r="AI16290" s="31"/>
      <c r="AJ16290" s="31"/>
      <c r="AK16290" s="31"/>
      <c r="AL16290" s="31"/>
      <c r="AO16290" s="376"/>
    </row>
    <row r="16291" spans="1:41" x14ac:dyDescent="0.3">
      <c r="A16291" s="333" t="s">
        <v>7786</v>
      </c>
      <c r="B16291" s="333" t="s">
        <v>2690</v>
      </c>
      <c r="C16291" s="125" t="s">
        <v>21253</v>
      </c>
      <c r="D16291" s="32" t="s">
        <v>20309</v>
      </c>
      <c r="E16291" s="125" t="s">
        <v>21312</v>
      </c>
      <c r="F16291" s="125" t="s">
        <v>1189</v>
      </c>
      <c r="G16291" s="125" t="s">
        <v>1190</v>
      </c>
      <c r="AO16291" s="376"/>
    </row>
    <row r="16292" spans="1:41" x14ac:dyDescent="0.25">
      <c r="A16292" s="44" t="s">
        <v>10731</v>
      </c>
      <c r="B16292" s="44" t="s">
        <v>925</v>
      </c>
      <c r="C16292" s="45">
        <v>240601</v>
      </c>
      <c r="D16292" s="45" t="s">
        <v>11363</v>
      </c>
      <c r="E16292" s="45" t="s">
        <v>9840</v>
      </c>
      <c r="AO16292" s="376"/>
    </row>
    <row r="16293" spans="1:41" x14ac:dyDescent="0.25">
      <c r="A16293" s="44" t="s">
        <v>10874</v>
      </c>
      <c r="B16293" s="44" t="s">
        <v>21365</v>
      </c>
      <c r="C16293" s="45" t="s">
        <v>8133</v>
      </c>
      <c r="D16293" s="45" t="s">
        <v>21447</v>
      </c>
      <c r="E16293" s="46">
        <v>46752</v>
      </c>
      <c r="AO16293" s="376"/>
    </row>
    <row r="16294" spans="1:41" x14ac:dyDescent="0.25">
      <c r="A16294" s="44" t="s">
        <v>19441</v>
      </c>
      <c r="B16294" s="319" t="s">
        <v>19511</v>
      </c>
      <c r="C16294" s="318" t="s">
        <v>19826</v>
      </c>
      <c r="D16294" s="93" t="s">
        <v>19934</v>
      </c>
      <c r="E16294" s="320">
        <v>46507</v>
      </c>
      <c r="F16294" s="93"/>
      <c r="G16294" s="93"/>
      <c r="H16294" s="93"/>
      <c r="I16294" s="99"/>
      <c r="J16294" s="99"/>
      <c r="K16294" s="99"/>
      <c r="L16294" s="99"/>
      <c r="M16294" s="99"/>
      <c r="N16294" s="99"/>
      <c r="O16294" s="99"/>
      <c r="P16294" s="99"/>
      <c r="Q16294" s="99"/>
      <c r="R16294" s="99"/>
      <c r="S16294" s="99"/>
      <c r="T16294" s="99"/>
      <c r="U16294" s="99"/>
      <c r="V16294" s="99"/>
      <c r="W16294" s="99"/>
      <c r="X16294" s="99"/>
      <c r="Y16294" s="99"/>
      <c r="Z16294" s="99"/>
      <c r="AA16294" s="99"/>
      <c r="AB16294" s="99"/>
      <c r="AC16294" s="99"/>
      <c r="AD16294" s="99"/>
      <c r="AE16294" s="99"/>
      <c r="AF16294" s="99"/>
      <c r="AG16294" s="99"/>
      <c r="AH16294" s="31"/>
      <c r="AI16294" s="31"/>
      <c r="AJ16294" s="31"/>
      <c r="AK16294" s="31"/>
      <c r="AL16294" s="31"/>
      <c r="AO16294" s="376"/>
    </row>
    <row r="16295" spans="1:41" x14ac:dyDescent="0.3">
      <c r="A16295" s="333" t="s">
        <v>11521</v>
      </c>
      <c r="B16295" s="333" t="s">
        <v>12848</v>
      </c>
      <c r="C16295" s="125" t="s">
        <v>12849</v>
      </c>
      <c r="D16295" s="32" t="s">
        <v>20309</v>
      </c>
      <c r="E16295" s="125" t="s">
        <v>5332</v>
      </c>
      <c r="F16295" s="125" t="s">
        <v>1190</v>
      </c>
      <c r="G16295" s="125" t="s">
        <v>1190</v>
      </c>
      <c r="AO16295" s="376"/>
    </row>
    <row r="16296" spans="1:41" x14ac:dyDescent="0.3">
      <c r="A16296" s="333" t="s">
        <v>11522</v>
      </c>
      <c r="B16296" s="333" t="s">
        <v>11372</v>
      </c>
      <c r="C16296" s="125" t="s">
        <v>11373</v>
      </c>
      <c r="D16296" s="32" t="s">
        <v>20309</v>
      </c>
      <c r="E16296" s="125" t="s">
        <v>4826</v>
      </c>
      <c r="F16296" s="125" t="s">
        <v>1189</v>
      </c>
      <c r="G16296" s="125" t="s">
        <v>1190</v>
      </c>
      <c r="AO16296" s="376"/>
    </row>
    <row r="16297" spans="1:41" x14ac:dyDescent="0.25">
      <c r="A16297" s="44" t="s">
        <v>598</v>
      </c>
      <c r="B16297" s="44" t="s">
        <v>21437</v>
      </c>
      <c r="C16297" s="45" t="s">
        <v>5547</v>
      </c>
      <c r="D16297" s="45" t="s">
        <v>21447</v>
      </c>
      <c r="E16297" s="46">
        <v>46660</v>
      </c>
      <c r="AO16297" s="376"/>
    </row>
    <row r="16298" spans="1:41" x14ac:dyDescent="0.25">
      <c r="A16298" s="44" t="s">
        <v>8959</v>
      </c>
      <c r="B16298" s="44" t="s">
        <v>14710</v>
      </c>
      <c r="C16298" s="45" t="s">
        <v>6650</v>
      </c>
      <c r="D16298" s="367" t="s">
        <v>3696</v>
      </c>
      <c r="E16298" s="328">
        <f>DATE(2027,3,24)</f>
        <v>46470</v>
      </c>
      <c r="F16298" s="32"/>
      <c r="G16298" s="32"/>
      <c r="H16298" s="32"/>
      <c r="I16298" s="31"/>
      <c r="J16298" s="31"/>
      <c r="K16298" s="31"/>
      <c r="L16298" s="31"/>
      <c r="M16298" s="31"/>
      <c r="N16298" s="31"/>
      <c r="O16298" s="31"/>
      <c r="P16298" s="31"/>
      <c r="Q16298" s="31"/>
      <c r="R16298" s="31"/>
      <c r="S16298" s="31"/>
      <c r="T16298" s="31"/>
      <c r="U16298" s="31"/>
      <c r="V16298" s="31"/>
      <c r="W16298" s="31"/>
      <c r="X16298" s="31"/>
      <c r="Y16298" s="31"/>
      <c r="Z16298" s="31"/>
      <c r="AA16298" s="31"/>
      <c r="AB16298" s="31"/>
      <c r="AC16298" s="31"/>
      <c r="AD16298" s="31"/>
      <c r="AE16298" s="31"/>
      <c r="AF16298" s="31"/>
      <c r="AG16298" s="31"/>
      <c r="AH16298" s="31"/>
      <c r="AI16298" s="31"/>
      <c r="AJ16298" s="31"/>
      <c r="AK16298" s="31"/>
      <c r="AL16298" s="31"/>
      <c r="AO16298" s="376"/>
    </row>
    <row r="16299" spans="1:41" x14ac:dyDescent="0.25">
      <c r="A16299" s="44" t="s">
        <v>5618</v>
      </c>
      <c r="B16299" s="44" t="s">
        <v>14166</v>
      </c>
      <c r="C16299" s="45" t="s">
        <v>14284</v>
      </c>
      <c r="D16299" s="32" t="s">
        <v>5559</v>
      </c>
      <c r="E16299" s="45" t="s">
        <v>20866</v>
      </c>
      <c r="F16299" s="32"/>
      <c r="G16299" s="32"/>
      <c r="H16299" s="32"/>
      <c r="I16299" s="31"/>
      <c r="J16299" s="31"/>
      <c r="K16299" s="31"/>
      <c r="L16299" s="31"/>
      <c r="M16299" s="31"/>
      <c r="N16299" s="31"/>
      <c r="O16299" s="31"/>
      <c r="P16299" s="31"/>
      <c r="Q16299" s="31"/>
      <c r="R16299" s="31"/>
      <c r="S16299" s="31"/>
      <c r="T16299" s="31"/>
      <c r="U16299" s="31"/>
      <c r="V16299" s="31"/>
      <c r="W16299" s="31"/>
      <c r="X16299" s="31"/>
      <c r="Y16299" s="31"/>
      <c r="Z16299" s="31"/>
      <c r="AA16299" s="31"/>
      <c r="AB16299" s="31"/>
      <c r="AC16299" s="31"/>
      <c r="AD16299" s="31"/>
      <c r="AE16299" s="31"/>
      <c r="AF16299" s="31"/>
      <c r="AG16299" s="31"/>
      <c r="AH16299" s="31"/>
      <c r="AI16299" s="31"/>
      <c r="AJ16299" s="31"/>
      <c r="AK16299" s="31"/>
      <c r="AL16299" s="31"/>
      <c r="AO16299" s="376"/>
    </row>
    <row r="16300" spans="1:41" x14ac:dyDescent="0.25">
      <c r="A16300" s="44" t="s">
        <v>9540</v>
      </c>
      <c r="B16300" s="92" t="s">
        <v>9602</v>
      </c>
      <c r="C16300" s="45" t="s">
        <v>9343</v>
      </c>
      <c r="D16300" s="93" t="s">
        <v>9601</v>
      </c>
      <c r="E16300" s="94">
        <v>46568</v>
      </c>
      <c r="F16300" s="93"/>
      <c r="G16300" s="93"/>
      <c r="H16300" s="93"/>
      <c r="I16300" s="99"/>
      <c r="J16300" s="99"/>
      <c r="K16300" s="99"/>
      <c r="L16300" s="44"/>
      <c r="M16300" s="44"/>
      <c r="N16300" s="99"/>
      <c r="O16300" s="99"/>
      <c r="P16300" s="99"/>
      <c r="Q16300" s="99"/>
      <c r="R16300" s="99"/>
      <c r="S16300" s="99"/>
      <c r="T16300" s="99"/>
      <c r="U16300" s="99"/>
      <c r="V16300" s="99"/>
      <c r="W16300" s="99"/>
      <c r="X16300" s="99"/>
      <c r="Y16300" s="99"/>
      <c r="Z16300" s="99"/>
      <c r="AA16300" s="99"/>
      <c r="AB16300" s="99"/>
      <c r="AC16300" s="99"/>
      <c r="AD16300" s="99"/>
      <c r="AE16300" s="99"/>
      <c r="AF16300" s="99"/>
      <c r="AG16300" s="99"/>
      <c r="AH16300" s="31"/>
      <c r="AI16300" s="31"/>
      <c r="AJ16300" s="31"/>
      <c r="AK16300" s="31"/>
      <c r="AL16300" s="31"/>
      <c r="AO16300" s="376"/>
    </row>
    <row r="16301" spans="1:41" x14ac:dyDescent="0.25">
      <c r="A16301" s="44" t="s">
        <v>12754</v>
      </c>
      <c r="B16301" s="44" t="s">
        <v>9237</v>
      </c>
      <c r="C16301" s="45">
        <v>24010401</v>
      </c>
      <c r="D16301" s="45" t="s">
        <v>11363</v>
      </c>
      <c r="E16301" s="45" t="s">
        <v>9238</v>
      </c>
      <c r="AO16301" s="376"/>
    </row>
    <row r="16302" spans="1:41" x14ac:dyDescent="0.25">
      <c r="A16302" s="44" t="s">
        <v>12754</v>
      </c>
      <c r="B16302" s="44" t="s">
        <v>3176</v>
      </c>
      <c r="C16302" s="45">
        <v>24010402</v>
      </c>
      <c r="D16302" s="45" t="s">
        <v>11363</v>
      </c>
      <c r="E16302" s="45" t="s">
        <v>9238</v>
      </c>
      <c r="AO16302" s="376"/>
    </row>
    <row r="16303" spans="1:41" x14ac:dyDescent="0.25">
      <c r="A16303" s="44" t="s">
        <v>12754</v>
      </c>
      <c r="B16303" s="44" t="s">
        <v>3841</v>
      </c>
      <c r="C16303" s="45">
        <v>24060401</v>
      </c>
      <c r="D16303" s="45" t="s">
        <v>11363</v>
      </c>
      <c r="E16303" s="45" t="s">
        <v>4962</v>
      </c>
      <c r="AO16303" s="376"/>
    </row>
    <row r="16304" spans="1:41" x14ac:dyDescent="0.25">
      <c r="A16304" s="44" t="s">
        <v>12754</v>
      </c>
      <c r="B16304" s="44" t="s">
        <v>926</v>
      </c>
      <c r="C16304" s="45">
        <v>24060402</v>
      </c>
      <c r="D16304" s="45" t="s">
        <v>11363</v>
      </c>
      <c r="E16304" s="45" t="s">
        <v>4962</v>
      </c>
      <c r="AO16304" s="376"/>
    </row>
    <row r="16305" spans="1:41" x14ac:dyDescent="0.25">
      <c r="A16305" s="44" t="s">
        <v>12754</v>
      </c>
      <c r="B16305" s="44" t="s">
        <v>199</v>
      </c>
      <c r="C16305" s="45">
        <v>241001</v>
      </c>
      <c r="D16305" s="45" t="s">
        <v>11363</v>
      </c>
      <c r="E16305" s="45" t="s">
        <v>5332</v>
      </c>
      <c r="AO16305" s="376"/>
    </row>
    <row r="16306" spans="1:41" x14ac:dyDescent="0.25">
      <c r="A16306" s="44" t="s">
        <v>12754</v>
      </c>
      <c r="B16306" s="44" t="s">
        <v>15640</v>
      </c>
      <c r="C16306" s="45">
        <v>250903</v>
      </c>
      <c r="D16306" s="45" t="s">
        <v>11363</v>
      </c>
      <c r="E16306" s="45" t="s">
        <v>4972</v>
      </c>
      <c r="AO16306" s="376"/>
    </row>
    <row r="16307" spans="1:41" x14ac:dyDescent="0.25">
      <c r="A16307" s="44" t="s">
        <v>12754</v>
      </c>
      <c r="B16307" s="44" t="s">
        <v>17477</v>
      </c>
      <c r="C16307" s="45">
        <v>25100201</v>
      </c>
      <c r="D16307" s="45" t="s">
        <v>11363</v>
      </c>
      <c r="E16307" s="45" t="s">
        <v>11146</v>
      </c>
      <c r="AO16307" s="376"/>
    </row>
    <row r="16308" spans="1:41" x14ac:dyDescent="0.25">
      <c r="A16308" s="44" t="s">
        <v>12754</v>
      </c>
      <c r="B16308" s="44" t="s">
        <v>3046</v>
      </c>
      <c r="C16308" s="45">
        <v>25100202</v>
      </c>
      <c r="D16308" s="45" t="s">
        <v>11363</v>
      </c>
      <c r="E16308" s="45" t="s">
        <v>11146</v>
      </c>
      <c r="AO16308" s="376"/>
    </row>
    <row r="16309" spans="1:41" x14ac:dyDescent="0.3">
      <c r="A16309" s="333" t="s">
        <v>15556</v>
      </c>
      <c r="B16309" s="333" t="s">
        <v>15583</v>
      </c>
      <c r="C16309" s="125" t="s">
        <v>15584</v>
      </c>
      <c r="D16309" s="32" t="s">
        <v>20309</v>
      </c>
      <c r="E16309" s="125" t="s">
        <v>15591</v>
      </c>
      <c r="F16309" s="125" t="s">
        <v>1190</v>
      </c>
      <c r="G16309" s="125" t="s">
        <v>1190</v>
      </c>
      <c r="AO16309" s="376"/>
    </row>
    <row r="16310" spans="1:41" x14ac:dyDescent="0.25">
      <c r="A16310" s="44" t="s">
        <v>21908</v>
      </c>
      <c r="B16310" s="44" t="s">
        <v>936</v>
      </c>
      <c r="C16310" s="45">
        <v>260703</v>
      </c>
      <c r="D16310" s="45" t="s">
        <v>11363</v>
      </c>
      <c r="E16310" s="45" t="s">
        <v>11150</v>
      </c>
      <c r="AO16310" s="376"/>
    </row>
    <row r="16311" spans="1:41" x14ac:dyDescent="0.25">
      <c r="A16311" s="57" t="s">
        <v>20494</v>
      </c>
      <c r="B16311" s="92" t="s">
        <v>3682</v>
      </c>
      <c r="C16311" s="93" t="s">
        <v>19106</v>
      </c>
      <c r="D16311" s="93" t="s">
        <v>3681</v>
      </c>
      <c r="E16311" s="94">
        <v>48029</v>
      </c>
      <c r="F16311" s="93"/>
      <c r="G16311" s="93"/>
      <c r="H16311" s="93"/>
      <c r="I16311" s="99"/>
      <c r="J16311" s="99"/>
      <c r="K16311" s="99"/>
      <c r="L16311" s="44"/>
      <c r="M16311" s="44"/>
      <c r="N16311" s="99"/>
      <c r="O16311" s="99"/>
      <c r="P16311" s="99"/>
      <c r="Q16311" s="99"/>
      <c r="R16311" s="99"/>
      <c r="S16311" s="99"/>
      <c r="T16311" s="99"/>
      <c r="U16311" s="99"/>
      <c r="V16311" s="99"/>
      <c r="W16311" s="99"/>
      <c r="X16311" s="99"/>
      <c r="Y16311" s="99"/>
      <c r="Z16311" s="99"/>
      <c r="AA16311" s="99"/>
      <c r="AB16311" s="99"/>
      <c r="AC16311" s="99"/>
      <c r="AD16311" s="99"/>
      <c r="AE16311" s="99"/>
      <c r="AF16311" s="99"/>
      <c r="AG16311" s="99"/>
      <c r="AH16311" s="31"/>
      <c r="AI16311" s="31"/>
      <c r="AJ16311" s="31"/>
      <c r="AK16311" s="31"/>
      <c r="AL16311" s="31"/>
      <c r="AO16311" s="376"/>
    </row>
    <row r="16312" spans="1:41" x14ac:dyDescent="0.25">
      <c r="A16312" s="44" t="s">
        <v>20984</v>
      </c>
      <c r="B16312" s="44" t="s">
        <v>15142</v>
      </c>
      <c r="C16312" s="45" t="s">
        <v>9813</v>
      </c>
      <c r="D16312" s="367" t="s">
        <v>3696</v>
      </c>
      <c r="E16312" s="328">
        <f>DATE(2028,2,28)</f>
        <v>46811</v>
      </c>
      <c r="F16312" s="32"/>
      <c r="G16312" s="32"/>
      <c r="H16312" s="32"/>
      <c r="I16312" s="31"/>
      <c r="J16312" s="31"/>
      <c r="K16312" s="31"/>
      <c r="L16312" s="31"/>
      <c r="M16312" s="31"/>
      <c r="N16312" s="31"/>
      <c r="O16312" s="31"/>
      <c r="P16312" s="31"/>
      <c r="Q16312" s="31"/>
      <c r="R16312" s="31"/>
      <c r="S16312" s="31"/>
      <c r="T16312" s="31"/>
      <c r="U16312" s="31"/>
      <c r="V16312" s="31"/>
      <c r="W16312" s="31"/>
      <c r="X16312" s="31"/>
      <c r="Y16312" s="31"/>
      <c r="Z16312" s="31"/>
      <c r="AA16312" s="31"/>
      <c r="AB16312" s="31"/>
      <c r="AC16312" s="31"/>
      <c r="AD16312" s="31"/>
      <c r="AE16312" s="31"/>
      <c r="AF16312" s="31"/>
      <c r="AG16312" s="31"/>
      <c r="AH16312" s="31"/>
      <c r="AI16312" s="31"/>
      <c r="AJ16312" s="31"/>
      <c r="AK16312" s="31"/>
      <c r="AL16312" s="31"/>
      <c r="AO16312" s="376"/>
    </row>
    <row r="16313" spans="1:41" x14ac:dyDescent="0.25">
      <c r="A16313" s="44" t="s">
        <v>15143</v>
      </c>
      <c r="B16313" s="44" t="s">
        <v>15144</v>
      </c>
      <c r="C16313" s="45" t="s">
        <v>15145</v>
      </c>
      <c r="D16313" s="367" t="s">
        <v>3696</v>
      </c>
      <c r="E16313" s="328">
        <f>DATE(2029,6,27)</f>
        <v>47296</v>
      </c>
      <c r="F16313" s="32"/>
      <c r="G16313" s="32"/>
      <c r="H16313" s="32"/>
      <c r="I16313" s="31"/>
      <c r="J16313" s="31"/>
      <c r="K16313" s="31"/>
      <c r="L16313" s="31"/>
      <c r="M16313" s="31"/>
      <c r="N16313" s="31"/>
      <c r="O16313" s="31"/>
      <c r="P16313" s="31"/>
      <c r="Q16313" s="31"/>
      <c r="R16313" s="31"/>
      <c r="S16313" s="31"/>
      <c r="T16313" s="31"/>
      <c r="U16313" s="31"/>
      <c r="V16313" s="31"/>
      <c r="W16313" s="31"/>
      <c r="X16313" s="31"/>
      <c r="Y16313" s="31"/>
      <c r="Z16313" s="31"/>
      <c r="AA16313" s="31"/>
      <c r="AB16313" s="31"/>
      <c r="AC16313" s="31"/>
      <c r="AD16313" s="31"/>
      <c r="AE16313" s="31"/>
      <c r="AF16313" s="31"/>
      <c r="AG16313" s="31"/>
      <c r="AH16313" s="31"/>
      <c r="AI16313" s="31"/>
      <c r="AJ16313" s="31"/>
      <c r="AK16313" s="31"/>
      <c r="AL16313" s="31"/>
      <c r="AO16313" s="376"/>
    </row>
    <row r="16314" spans="1:41" x14ac:dyDescent="0.2">
      <c r="A16314" s="375" t="s">
        <v>21233</v>
      </c>
      <c r="C16314" s="32" t="s">
        <v>21235</v>
      </c>
      <c r="D16314" s="32" t="s">
        <v>1705</v>
      </c>
      <c r="E16314" s="33">
        <v>47938</v>
      </c>
      <c r="AO16314" s="376"/>
    </row>
    <row r="16315" spans="1:41" x14ac:dyDescent="0.25">
      <c r="A16315" s="44" t="s">
        <v>16432</v>
      </c>
      <c r="B16315" s="44" t="s">
        <v>16283</v>
      </c>
      <c r="C16315" s="45" t="s">
        <v>16433</v>
      </c>
      <c r="D16315" s="46" t="s">
        <v>21328</v>
      </c>
      <c r="E16315" s="46">
        <v>46344</v>
      </c>
      <c r="AO16315" s="376"/>
    </row>
    <row r="16316" spans="1:41" x14ac:dyDescent="0.25">
      <c r="A16316" s="44" t="s">
        <v>64</v>
      </c>
      <c r="B16316" s="44" t="s">
        <v>13452</v>
      </c>
      <c r="C16316" s="45" t="s">
        <v>14612</v>
      </c>
      <c r="D16316" s="46" t="s">
        <v>21328</v>
      </c>
      <c r="E16316" s="46">
        <v>46527</v>
      </c>
      <c r="AO16316" s="376"/>
    </row>
    <row r="16317" spans="1:41" x14ac:dyDescent="0.3">
      <c r="A16317" s="333" t="s">
        <v>11102</v>
      </c>
      <c r="B16317" s="333" t="s">
        <v>1156</v>
      </c>
      <c r="C16317" s="125" t="s">
        <v>10965</v>
      </c>
      <c r="D16317" s="32" t="s">
        <v>20309</v>
      </c>
      <c r="E16317" s="125" t="s">
        <v>2593</v>
      </c>
      <c r="F16317" s="125" t="s">
        <v>1189</v>
      </c>
      <c r="G16317" s="125" t="s">
        <v>1190</v>
      </c>
      <c r="AO16317" s="376"/>
    </row>
    <row r="16318" spans="1:41" x14ac:dyDescent="0.25">
      <c r="A16318" s="44" t="s">
        <v>20696</v>
      </c>
      <c r="B16318" s="44" t="s">
        <v>20685</v>
      </c>
      <c r="C16318" s="45" t="s">
        <v>20801</v>
      </c>
      <c r="D16318" s="32" t="s">
        <v>5559</v>
      </c>
      <c r="E16318" s="45" t="s">
        <v>20882</v>
      </c>
      <c r="F16318" s="32"/>
      <c r="G16318" s="32"/>
      <c r="H16318" s="32"/>
      <c r="I16318" s="31"/>
      <c r="J16318" s="31"/>
      <c r="K16318" s="31"/>
      <c r="L16318" s="31"/>
      <c r="M16318" s="31"/>
      <c r="N16318" s="31"/>
      <c r="O16318" s="31"/>
      <c r="P16318" s="31"/>
      <c r="Q16318" s="31"/>
      <c r="R16318" s="31"/>
      <c r="S16318" s="31"/>
      <c r="T16318" s="31"/>
      <c r="U16318" s="31"/>
      <c r="V16318" s="31"/>
      <c r="W16318" s="31"/>
      <c r="X16318" s="31"/>
      <c r="Y16318" s="31"/>
      <c r="Z16318" s="31"/>
      <c r="AA16318" s="31"/>
      <c r="AB16318" s="31"/>
      <c r="AC16318" s="31"/>
      <c r="AD16318" s="31"/>
      <c r="AE16318" s="31"/>
      <c r="AF16318" s="31"/>
      <c r="AG16318" s="31"/>
      <c r="AH16318" s="31"/>
      <c r="AI16318" s="31"/>
      <c r="AJ16318" s="31"/>
      <c r="AK16318" s="31"/>
      <c r="AL16318" s="31"/>
      <c r="AO16318" s="376"/>
    </row>
    <row r="16319" spans="1:41" x14ac:dyDescent="0.3">
      <c r="A16319" s="333" t="s">
        <v>11103</v>
      </c>
      <c r="B16319" s="333" t="s">
        <v>11038</v>
      </c>
      <c r="C16319" s="125" t="s">
        <v>11039</v>
      </c>
      <c r="D16319" s="32" t="s">
        <v>20309</v>
      </c>
      <c r="E16319" s="125" t="s">
        <v>2593</v>
      </c>
      <c r="F16319" s="125" t="s">
        <v>1189</v>
      </c>
      <c r="G16319" s="125" t="s">
        <v>1190</v>
      </c>
      <c r="AO16319" s="376"/>
    </row>
    <row r="16320" spans="1:41" x14ac:dyDescent="0.25">
      <c r="A16320" s="44" t="s">
        <v>20985</v>
      </c>
      <c r="B16320" s="44" t="s">
        <v>20986</v>
      </c>
      <c r="C16320" s="45" t="s">
        <v>21091</v>
      </c>
      <c r="D16320" s="367" t="s">
        <v>3696</v>
      </c>
      <c r="E16320" s="328">
        <f>DATE(2030,5,4)</f>
        <v>47607</v>
      </c>
      <c r="F16320" s="32"/>
      <c r="G16320" s="32"/>
      <c r="H16320" s="32"/>
      <c r="I16320" s="31"/>
      <c r="J16320" s="31"/>
      <c r="K16320" s="31"/>
      <c r="L16320" s="31"/>
      <c r="M16320" s="31"/>
      <c r="N16320" s="31"/>
      <c r="O16320" s="31"/>
      <c r="P16320" s="31"/>
      <c r="Q16320" s="31"/>
      <c r="R16320" s="31"/>
      <c r="S16320" s="31"/>
      <c r="T16320" s="31"/>
      <c r="U16320" s="31"/>
      <c r="V16320" s="31"/>
      <c r="W16320" s="31"/>
      <c r="X16320" s="31"/>
      <c r="Y16320" s="31"/>
      <c r="Z16320" s="31"/>
      <c r="AA16320" s="31"/>
      <c r="AB16320" s="31"/>
      <c r="AC16320" s="31"/>
      <c r="AD16320" s="31"/>
      <c r="AE16320" s="31"/>
      <c r="AF16320" s="31"/>
      <c r="AG16320" s="31"/>
      <c r="AH16320" s="31"/>
      <c r="AI16320" s="31"/>
      <c r="AJ16320" s="31"/>
      <c r="AK16320" s="31"/>
      <c r="AL16320" s="31"/>
      <c r="AO16320" s="376"/>
    </row>
    <row r="16321" spans="1:41" x14ac:dyDescent="0.25">
      <c r="A16321" s="44" t="s">
        <v>5375</v>
      </c>
      <c r="B16321" s="44" t="s">
        <v>939</v>
      </c>
      <c r="C16321" s="45">
        <v>241202</v>
      </c>
      <c r="D16321" s="45" t="s">
        <v>11363</v>
      </c>
      <c r="E16321" s="45" t="s">
        <v>12554</v>
      </c>
      <c r="AO16321" s="376"/>
    </row>
    <row r="16322" spans="1:41" x14ac:dyDescent="0.25">
      <c r="A16322" s="44" t="s">
        <v>8960</v>
      </c>
      <c r="B16322" s="44" t="s">
        <v>14741</v>
      </c>
      <c r="C16322" s="45" t="s">
        <v>5114</v>
      </c>
      <c r="D16322" s="367" t="s">
        <v>3696</v>
      </c>
      <c r="E16322" s="328">
        <f>DATE(2027,5,26)</f>
        <v>46533</v>
      </c>
      <c r="F16322" s="32"/>
      <c r="G16322" s="32"/>
      <c r="H16322" s="32"/>
      <c r="I16322" s="31"/>
      <c r="J16322" s="31"/>
      <c r="K16322" s="31"/>
      <c r="L16322" s="31"/>
      <c r="M16322" s="31"/>
      <c r="N16322" s="31"/>
      <c r="O16322" s="31"/>
      <c r="P16322" s="31"/>
      <c r="Q16322" s="31"/>
      <c r="R16322" s="31"/>
      <c r="S16322" s="31"/>
      <c r="T16322" s="31"/>
      <c r="U16322" s="31"/>
      <c r="V16322" s="31"/>
      <c r="W16322" s="31"/>
      <c r="X16322" s="31"/>
      <c r="Y16322" s="31"/>
      <c r="Z16322" s="31"/>
      <c r="AA16322" s="31"/>
      <c r="AB16322" s="31"/>
      <c r="AC16322" s="31"/>
      <c r="AD16322" s="31"/>
      <c r="AE16322" s="31"/>
      <c r="AF16322" s="31"/>
      <c r="AG16322" s="31"/>
      <c r="AH16322" s="31"/>
      <c r="AI16322" s="31"/>
      <c r="AJ16322" s="31"/>
      <c r="AK16322" s="31"/>
      <c r="AL16322" s="31"/>
      <c r="AO16322" s="376"/>
    </row>
    <row r="16323" spans="1:41" x14ac:dyDescent="0.25">
      <c r="A16323" s="44" t="s">
        <v>20531</v>
      </c>
      <c r="B16323" s="44" t="s">
        <v>5583</v>
      </c>
      <c r="C16323" s="45" t="s">
        <v>5619</v>
      </c>
      <c r="D16323" s="32" t="s">
        <v>5559</v>
      </c>
      <c r="E16323" s="45" t="s">
        <v>20837</v>
      </c>
      <c r="F16323" s="32"/>
      <c r="G16323" s="32"/>
      <c r="H16323" s="32"/>
      <c r="I16323" s="31"/>
      <c r="J16323" s="31"/>
      <c r="K16323" s="31"/>
      <c r="L16323" s="31"/>
      <c r="M16323" s="31"/>
      <c r="N16323" s="31"/>
      <c r="O16323" s="31"/>
      <c r="P16323" s="31"/>
      <c r="Q16323" s="31"/>
      <c r="R16323" s="31"/>
      <c r="S16323" s="31"/>
      <c r="T16323" s="31"/>
      <c r="U16323" s="31"/>
      <c r="V16323" s="31"/>
      <c r="W16323" s="31"/>
      <c r="X16323" s="31"/>
      <c r="Y16323" s="31"/>
      <c r="Z16323" s="31"/>
      <c r="AA16323" s="31"/>
      <c r="AB16323" s="31"/>
      <c r="AC16323" s="31"/>
      <c r="AD16323" s="31"/>
      <c r="AE16323" s="31"/>
      <c r="AF16323" s="31"/>
      <c r="AG16323" s="31"/>
      <c r="AH16323" s="31"/>
      <c r="AI16323" s="31"/>
      <c r="AJ16323" s="31"/>
      <c r="AK16323" s="31"/>
      <c r="AL16323" s="31"/>
      <c r="AO16323" s="376"/>
    </row>
    <row r="16324" spans="1:41" x14ac:dyDescent="0.25">
      <c r="A16324" s="44" t="s">
        <v>20531</v>
      </c>
      <c r="B16324" s="44" t="s">
        <v>20538</v>
      </c>
      <c r="C16324" s="45" t="s">
        <v>8556</v>
      </c>
      <c r="D16324" s="32" t="s">
        <v>5559</v>
      </c>
      <c r="E16324" s="45" t="s">
        <v>20841</v>
      </c>
      <c r="F16324" s="32"/>
      <c r="G16324" s="32"/>
      <c r="H16324" s="32"/>
      <c r="I16324" s="31"/>
      <c r="J16324" s="31"/>
      <c r="K16324" s="31"/>
      <c r="L16324" s="31"/>
      <c r="M16324" s="31"/>
      <c r="N16324" s="31"/>
      <c r="O16324" s="31"/>
      <c r="P16324" s="31"/>
      <c r="Q16324" s="31"/>
      <c r="R16324" s="31"/>
      <c r="S16324" s="31"/>
      <c r="T16324" s="31"/>
      <c r="U16324" s="31"/>
      <c r="V16324" s="31"/>
      <c r="W16324" s="31"/>
      <c r="X16324" s="31"/>
      <c r="Y16324" s="31"/>
      <c r="Z16324" s="31"/>
      <c r="AA16324" s="31"/>
      <c r="AB16324" s="31"/>
      <c r="AC16324" s="31"/>
      <c r="AD16324" s="31"/>
      <c r="AE16324" s="31"/>
      <c r="AF16324" s="31"/>
      <c r="AG16324" s="31"/>
      <c r="AH16324" s="31"/>
      <c r="AI16324" s="31"/>
      <c r="AJ16324" s="31"/>
      <c r="AK16324" s="31"/>
      <c r="AL16324" s="31"/>
      <c r="AO16324" s="376"/>
    </row>
    <row r="16325" spans="1:41" x14ac:dyDescent="0.25">
      <c r="A16325" s="44" t="s">
        <v>20531</v>
      </c>
      <c r="B16325" s="44" t="s">
        <v>20598</v>
      </c>
      <c r="C16325" s="45" t="s">
        <v>11570</v>
      </c>
      <c r="D16325" s="32" t="s">
        <v>5559</v>
      </c>
      <c r="E16325" s="45" t="s">
        <v>20862</v>
      </c>
      <c r="F16325" s="32"/>
      <c r="G16325" s="32"/>
      <c r="H16325" s="32"/>
      <c r="I16325" s="31"/>
      <c r="J16325" s="31"/>
      <c r="K16325" s="31"/>
      <c r="L16325" s="31"/>
      <c r="M16325" s="31"/>
      <c r="N16325" s="31"/>
      <c r="O16325" s="31"/>
      <c r="P16325" s="31"/>
      <c r="Q16325" s="31"/>
      <c r="R16325" s="31"/>
      <c r="S16325" s="31"/>
      <c r="T16325" s="31"/>
      <c r="U16325" s="31"/>
      <c r="V16325" s="31"/>
      <c r="W16325" s="31"/>
      <c r="X16325" s="31"/>
      <c r="Y16325" s="31"/>
      <c r="Z16325" s="31"/>
      <c r="AA16325" s="31"/>
      <c r="AB16325" s="31"/>
      <c r="AC16325" s="31"/>
      <c r="AD16325" s="31"/>
      <c r="AE16325" s="31"/>
      <c r="AF16325" s="31"/>
      <c r="AG16325" s="31"/>
      <c r="AH16325" s="31"/>
      <c r="AI16325" s="31"/>
      <c r="AJ16325" s="31"/>
      <c r="AK16325" s="31"/>
      <c r="AL16325" s="31"/>
      <c r="AO16325" s="376"/>
    </row>
    <row r="16326" spans="1:41" x14ac:dyDescent="0.3">
      <c r="A16326" s="333" t="s">
        <v>16235</v>
      </c>
      <c r="B16326" s="333" t="s">
        <v>4810</v>
      </c>
      <c r="C16326" s="125" t="s">
        <v>16155</v>
      </c>
      <c r="D16326" s="32" t="s">
        <v>20309</v>
      </c>
      <c r="E16326" s="125" t="s">
        <v>4972</v>
      </c>
      <c r="F16326" s="125" t="s">
        <v>1189</v>
      </c>
      <c r="G16326" s="125" t="s">
        <v>1190</v>
      </c>
      <c r="AO16326" s="376"/>
    </row>
    <row r="16327" spans="1:41" x14ac:dyDescent="0.3">
      <c r="A16327" s="333" t="s">
        <v>11523</v>
      </c>
      <c r="B16327" s="333" t="s">
        <v>15582</v>
      </c>
      <c r="C16327" s="125" t="s">
        <v>12850</v>
      </c>
      <c r="D16327" s="32" t="s">
        <v>20309</v>
      </c>
      <c r="E16327" s="125" t="s">
        <v>5332</v>
      </c>
      <c r="F16327" s="125" t="s">
        <v>1189</v>
      </c>
      <c r="G16327" s="125" t="s">
        <v>1190</v>
      </c>
      <c r="AO16327" s="376"/>
    </row>
    <row r="16328" spans="1:41" x14ac:dyDescent="0.25">
      <c r="A16328" s="44" t="s">
        <v>16434</v>
      </c>
      <c r="B16328" s="44" t="s">
        <v>3910</v>
      </c>
      <c r="C16328" s="45" t="s">
        <v>14613</v>
      </c>
      <c r="D16328" s="46" t="s">
        <v>21328</v>
      </c>
      <c r="E16328" s="46">
        <v>46583</v>
      </c>
      <c r="AO16328" s="376"/>
    </row>
    <row r="16329" spans="1:41" x14ac:dyDescent="0.3">
      <c r="A16329" s="333" t="s">
        <v>18752</v>
      </c>
      <c r="B16329" s="333" t="s">
        <v>2301</v>
      </c>
      <c r="C16329" s="125" t="s">
        <v>18816</v>
      </c>
      <c r="D16329" s="32" t="s">
        <v>20309</v>
      </c>
      <c r="E16329" s="125" t="s">
        <v>8292</v>
      </c>
      <c r="F16329" s="125" t="s">
        <v>1189</v>
      </c>
      <c r="G16329" s="125" t="s">
        <v>1190</v>
      </c>
      <c r="AO16329" s="376"/>
    </row>
    <row r="16330" spans="1:41" x14ac:dyDescent="0.3">
      <c r="A16330" s="333" t="s">
        <v>11524</v>
      </c>
      <c r="B16330" s="333" t="s">
        <v>1163</v>
      </c>
      <c r="C16330" s="125" t="s">
        <v>11367</v>
      </c>
      <c r="D16330" s="32" t="s">
        <v>20309</v>
      </c>
      <c r="E16330" s="125" t="s">
        <v>4826</v>
      </c>
      <c r="F16330" s="125" t="s">
        <v>1189</v>
      </c>
      <c r="G16330" s="125" t="s">
        <v>1190</v>
      </c>
      <c r="AO16330" s="376"/>
    </row>
    <row r="16331" spans="1:41" x14ac:dyDescent="0.3">
      <c r="A16331" s="333" t="s">
        <v>8082</v>
      </c>
      <c r="B16331" s="333" t="s">
        <v>1162</v>
      </c>
      <c r="C16331" s="125" t="s">
        <v>8016</v>
      </c>
      <c r="D16331" s="32" t="s">
        <v>20309</v>
      </c>
      <c r="E16331" s="125" t="s">
        <v>7871</v>
      </c>
      <c r="F16331" s="125" t="s">
        <v>1189</v>
      </c>
      <c r="G16331" s="125" t="s">
        <v>1190</v>
      </c>
      <c r="AO16331" s="376"/>
    </row>
    <row r="16332" spans="1:41" x14ac:dyDescent="0.25">
      <c r="A16332" s="44" t="s">
        <v>12755</v>
      </c>
      <c r="B16332" s="44" t="s">
        <v>17452</v>
      </c>
      <c r="C16332" s="45">
        <v>25010501</v>
      </c>
      <c r="D16332" s="45" t="s">
        <v>11363</v>
      </c>
      <c r="E16332" s="45" t="s">
        <v>12551</v>
      </c>
      <c r="AO16332" s="376"/>
    </row>
    <row r="16333" spans="1:41" x14ac:dyDescent="0.25">
      <c r="A16333" s="44" t="s">
        <v>12755</v>
      </c>
      <c r="B16333" s="44" t="s">
        <v>5129</v>
      </c>
      <c r="C16333" s="45">
        <v>25010502</v>
      </c>
      <c r="D16333" s="45" t="s">
        <v>11363</v>
      </c>
      <c r="E16333" s="45" t="s">
        <v>12551</v>
      </c>
      <c r="AO16333" s="376"/>
    </row>
    <row r="16334" spans="1:41" x14ac:dyDescent="0.3">
      <c r="A16334" s="333" t="s">
        <v>20294</v>
      </c>
      <c r="B16334" s="333" t="s">
        <v>2689</v>
      </c>
      <c r="C16334" s="125" t="s">
        <v>21305</v>
      </c>
      <c r="D16334" s="32" t="s">
        <v>20309</v>
      </c>
      <c r="E16334" s="125" t="s">
        <v>9840</v>
      </c>
      <c r="F16334" s="125" t="s">
        <v>1190</v>
      </c>
      <c r="G16334" s="125" t="s">
        <v>1190</v>
      </c>
      <c r="AO16334" s="376"/>
    </row>
    <row r="16335" spans="1:41" x14ac:dyDescent="0.25">
      <c r="A16335" s="44" t="s">
        <v>16498</v>
      </c>
      <c r="B16335" s="44" t="s">
        <v>21362</v>
      </c>
      <c r="C16335" s="45" t="s">
        <v>16468</v>
      </c>
      <c r="D16335" s="45" t="s">
        <v>21447</v>
      </c>
      <c r="E16335" s="46">
        <v>46752</v>
      </c>
      <c r="AO16335" s="376"/>
    </row>
    <row r="16336" spans="1:41" x14ac:dyDescent="0.25">
      <c r="A16336" s="44" t="s">
        <v>12756</v>
      </c>
      <c r="B16336" s="44" t="s">
        <v>17452</v>
      </c>
      <c r="C16336" s="45">
        <v>25010501</v>
      </c>
      <c r="D16336" s="45" t="s">
        <v>11363</v>
      </c>
      <c r="E16336" s="45" t="s">
        <v>12551</v>
      </c>
      <c r="AO16336" s="376"/>
    </row>
    <row r="16337" spans="1:41" x14ac:dyDescent="0.25">
      <c r="A16337" s="44" t="s">
        <v>12756</v>
      </c>
      <c r="B16337" s="44" t="s">
        <v>5129</v>
      </c>
      <c r="C16337" s="45">
        <v>25010502</v>
      </c>
      <c r="D16337" s="45" t="s">
        <v>11363</v>
      </c>
      <c r="E16337" s="45" t="s">
        <v>12551</v>
      </c>
      <c r="AO16337" s="376"/>
    </row>
    <row r="16338" spans="1:41" x14ac:dyDescent="0.25">
      <c r="A16338" s="44" t="s">
        <v>12756</v>
      </c>
      <c r="B16338" s="44" t="s">
        <v>5321</v>
      </c>
      <c r="C16338" s="45">
        <v>25010401</v>
      </c>
      <c r="D16338" s="45" t="s">
        <v>11363</v>
      </c>
      <c r="E16338" s="45" t="s">
        <v>12564</v>
      </c>
      <c r="AO16338" s="376"/>
    </row>
    <row r="16339" spans="1:41" x14ac:dyDescent="0.25">
      <c r="A16339" s="44" t="s">
        <v>12756</v>
      </c>
      <c r="B16339" s="44" t="s">
        <v>3176</v>
      </c>
      <c r="C16339" s="45">
        <v>25010402</v>
      </c>
      <c r="D16339" s="45" t="s">
        <v>11363</v>
      </c>
      <c r="E16339" s="45" t="s">
        <v>12564</v>
      </c>
      <c r="AO16339" s="376"/>
    </row>
    <row r="16340" spans="1:41" x14ac:dyDescent="0.25">
      <c r="A16340" s="44" t="s">
        <v>15957</v>
      </c>
      <c r="B16340" s="44" t="s">
        <v>5321</v>
      </c>
      <c r="C16340" s="45">
        <v>23010401</v>
      </c>
      <c r="D16340" s="45" t="s">
        <v>11363</v>
      </c>
      <c r="E16340" s="45" t="s">
        <v>5322</v>
      </c>
      <c r="AO16340" s="376"/>
    </row>
    <row r="16341" spans="1:41" x14ac:dyDescent="0.25">
      <c r="A16341" s="44" t="s">
        <v>15957</v>
      </c>
      <c r="B16341" s="44" t="s">
        <v>3176</v>
      </c>
      <c r="C16341" s="45">
        <v>23010402</v>
      </c>
      <c r="D16341" s="45" t="s">
        <v>11363</v>
      </c>
      <c r="E16341" s="45" t="s">
        <v>5322</v>
      </c>
      <c r="AO16341" s="376"/>
    </row>
    <row r="16342" spans="1:41" x14ac:dyDescent="0.3">
      <c r="A16342" s="333" t="s">
        <v>19042</v>
      </c>
      <c r="B16342" s="333" t="s">
        <v>6927</v>
      </c>
      <c r="C16342" s="125" t="s">
        <v>19098</v>
      </c>
      <c r="D16342" s="32" t="s">
        <v>20309</v>
      </c>
      <c r="E16342" s="125" t="s">
        <v>9249</v>
      </c>
      <c r="F16342" s="125" t="s">
        <v>1189</v>
      </c>
      <c r="G16342" s="125" t="s">
        <v>1190</v>
      </c>
      <c r="AO16342" s="376"/>
    </row>
    <row r="16343" spans="1:41" x14ac:dyDescent="0.25">
      <c r="A16343" s="44" t="s">
        <v>6563</v>
      </c>
      <c r="B16343" s="44" t="s">
        <v>9237</v>
      </c>
      <c r="C16343" s="45">
        <v>24010401</v>
      </c>
      <c r="D16343" s="45" t="s">
        <v>11363</v>
      </c>
      <c r="E16343" s="45" t="s">
        <v>9238</v>
      </c>
      <c r="AO16343" s="376"/>
    </row>
    <row r="16344" spans="1:41" x14ac:dyDescent="0.25">
      <c r="A16344" s="44" t="s">
        <v>6563</v>
      </c>
      <c r="B16344" s="44" t="s">
        <v>3176</v>
      </c>
      <c r="C16344" s="45">
        <v>24010402</v>
      </c>
      <c r="D16344" s="45" t="s">
        <v>11363</v>
      </c>
      <c r="E16344" s="45" t="s">
        <v>9238</v>
      </c>
      <c r="AO16344" s="376"/>
    </row>
    <row r="16345" spans="1:41" x14ac:dyDescent="0.25">
      <c r="A16345" s="44" t="s">
        <v>7666</v>
      </c>
      <c r="B16345" s="44" t="s">
        <v>7664</v>
      </c>
      <c r="C16345" s="45" t="s">
        <v>7667</v>
      </c>
      <c r="D16345" s="45" t="s">
        <v>11204</v>
      </c>
      <c r="E16345" s="45" t="s">
        <v>7354</v>
      </c>
      <c r="F16345" s="93"/>
      <c r="G16345" s="93"/>
      <c r="H16345" s="93"/>
      <c r="I16345" s="99"/>
      <c r="J16345" s="99"/>
      <c r="K16345" s="99"/>
      <c r="L16345" s="99"/>
      <c r="M16345" s="99"/>
      <c r="N16345" s="99"/>
      <c r="O16345" s="99"/>
      <c r="P16345" s="99"/>
      <c r="Q16345" s="99"/>
      <c r="R16345" s="99"/>
      <c r="S16345" s="99"/>
      <c r="T16345" s="99"/>
      <c r="U16345" s="99"/>
      <c r="V16345" s="99"/>
      <c r="W16345" s="99"/>
      <c r="X16345" s="99"/>
      <c r="Y16345" s="99"/>
      <c r="Z16345" s="99"/>
      <c r="AA16345" s="99"/>
      <c r="AB16345" s="99"/>
      <c r="AC16345" s="99"/>
      <c r="AD16345" s="99"/>
      <c r="AE16345" s="99"/>
      <c r="AF16345" s="99"/>
      <c r="AG16345" s="99"/>
      <c r="AH16345" s="31"/>
      <c r="AI16345" s="31"/>
      <c r="AJ16345" s="31"/>
      <c r="AK16345" s="31"/>
      <c r="AL16345" s="31"/>
      <c r="AO16345" s="376"/>
    </row>
    <row r="16346" spans="1:41" x14ac:dyDescent="0.25">
      <c r="A16346" s="44" t="s">
        <v>7666</v>
      </c>
      <c r="B16346" s="44" t="s">
        <v>7664</v>
      </c>
      <c r="C16346" s="45" t="s">
        <v>7667</v>
      </c>
      <c r="D16346" s="93" t="s">
        <v>17443</v>
      </c>
      <c r="E16346" s="45" t="s">
        <v>5037</v>
      </c>
      <c r="F16346" s="93"/>
      <c r="G16346" s="93"/>
      <c r="H16346" s="93"/>
      <c r="I16346" s="99"/>
      <c r="J16346" s="99"/>
      <c r="K16346" s="99"/>
      <c r="L16346" s="99"/>
      <c r="M16346" s="99"/>
      <c r="N16346" s="99"/>
      <c r="O16346" s="99"/>
      <c r="P16346" s="99"/>
      <c r="Q16346" s="99"/>
      <c r="R16346" s="99"/>
      <c r="S16346" s="99"/>
      <c r="T16346" s="99"/>
      <c r="U16346" s="99"/>
      <c r="V16346" s="99"/>
      <c r="W16346" s="99"/>
      <c r="X16346" s="99"/>
      <c r="Y16346" s="99"/>
      <c r="Z16346" s="99"/>
      <c r="AA16346" s="99"/>
      <c r="AB16346" s="99"/>
      <c r="AC16346" s="99"/>
      <c r="AD16346" s="99"/>
      <c r="AE16346" s="99"/>
      <c r="AF16346" s="99"/>
      <c r="AG16346" s="99"/>
      <c r="AH16346" s="31"/>
      <c r="AI16346" s="31"/>
      <c r="AJ16346" s="31"/>
      <c r="AK16346" s="31"/>
      <c r="AL16346" s="31"/>
      <c r="AO16346" s="376"/>
    </row>
    <row r="16347" spans="1:41" x14ac:dyDescent="0.25">
      <c r="A16347" s="44" t="s">
        <v>7666</v>
      </c>
      <c r="B16347" s="44" t="s">
        <v>7664</v>
      </c>
      <c r="C16347" s="45" t="s">
        <v>7667</v>
      </c>
      <c r="D16347" s="45" t="s">
        <v>9895</v>
      </c>
      <c r="E16347" s="45" t="s">
        <v>7354</v>
      </c>
      <c r="F16347" s="93"/>
      <c r="G16347" s="93"/>
      <c r="H16347" s="93"/>
      <c r="I16347" s="99"/>
      <c r="J16347" s="99"/>
      <c r="K16347" s="99"/>
      <c r="L16347" s="44"/>
      <c r="M16347" s="44"/>
      <c r="N16347" s="99"/>
      <c r="O16347" s="99"/>
      <c r="P16347" s="99"/>
      <c r="Q16347" s="99"/>
      <c r="R16347" s="99"/>
      <c r="S16347" s="99"/>
      <c r="T16347" s="99"/>
      <c r="U16347" s="99"/>
      <c r="V16347" s="99"/>
      <c r="W16347" s="99"/>
      <c r="X16347" s="99"/>
      <c r="Y16347" s="99"/>
      <c r="Z16347" s="99"/>
      <c r="AA16347" s="99"/>
      <c r="AB16347" s="99"/>
      <c r="AC16347" s="99"/>
      <c r="AD16347" s="99"/>
      <c r="AE16347" s="99"/>
      <c r="AF16347" s="99"/>
      <c r="AG16347" s="99"/>
      <c r="AH16347" s="31"/>
      <c r="AI16347" s="31"/>
      <c r="AJ16347" s="31"/>
      <c r="AK16347" s="31"/>
      <c r="AL16347" s="31"/>
      <c r="AO16347" s="376"/>
    </row>
    <row r="16348" spans="1:41" x14ac:dyDescent="0.25">
      <c r="A16348" s="44" t="s">
        <v>13288</v>
      </c>
      <c r="B16348" s="44" t="s">
        <v>3176</v>
      </c>
      <c r="C16348" s="45">
        <v>25010402</v>
      </c>
      <c r="D16348" s="45" t="s">
        <v>11363</v>
      </c>
      <c r="E16348" s="45" t="s">
        <v>12564</v>
      </c>
      <c r="AO16348" s="376"/>
    </row>
    <row r="16349" spans="1:41" x14ac:dyDescent="0.25">
      <c r="A16349" s="44" t="s">
        <v>13521</v>
      </c>
      <c r="B16349" s="44" t="s">
        <v>21395</v>
      </c>
      <c r="C16349" s="45" t="s">
        <v>13516</v>
      </c>
      <c r="D16349" s="45" t="s">
        <v>21447</v>
      </c>
      <c r="E16349" s="46">
        <v>46568</v>
      </c>
      <c r="AO16349" s="376"/>
    </row>
    <row r="16350" spans="1:41" x14ac:dyDescent="0.25">
      <c r="A16350" s="44" t="s">
        <v>18330</v>
      </c>
      <c r="B16350" s="44" t="s">
        <v>5134</v>
      </c>
      <c r="C16350" s="45">
        <v>250802</v>
      </c>
      <c r="D16350" s="45" t="s">
        <v>11363</v>
      </c>
      <c r="E16350" s="45" t="s">
        <v>9880</v>
      </c>
      <c r="AO16350" s="376"/>
    </row>
    <row r="16351" spans="1:41" x14ac:dyDescent="0.25">
      <c r="A16351" s="44" t="s">
        <v>7918</v>
      </c>
      <c r="B16351" s="44" t="s">
        <v>5134</v>
      </c>
      <c r="C16351" s="45">
        <v>230807</v>
      </c>
      <c r="D16351" s="45" t="s">
        <v>11363</v>
      </c>
      <c r="E16351" s="45" t="s">
        <v>8282</v>
      </c>
      <c r="AO16351" s="376"/>
    </row>
    <row r="16352" spans="1:41" x14ac:dyDescent="0.25">
      <c r="A16352" s="44" t="s">
        <v>7918</v>
      </c>
      <c r="B16352" s="44" t="s">
        <v>8336</v>
      </c>
      <c r="C16352" s="45">
        <v>230905</v>
      </c>
      <c r="D16352" s="45" t="s">
        <v>11363</v>
      </c>
      <c r="E16352" s="45" t="s">
        <v>7871</v>
      </c>
      <c r="AO16352" s="376"/>
    </row>
    <row r="16353" spans="1:41" x14ac:dyDescent="0.25">
      <c r="A16353" s="91" t="s">
        <v>19254</v>
      </c>
      <c r="B16353" s="92" t="s">
        <v>19284</v>
      </c>
      <c r="C16353" s="93" t="s">
        <v>19285</v>
      </c>
      <c r="D16353" s="93" t="s">
        <v>1201</v>
      </c>
      <c r="E16353" s="94">
        <v>46582</v>
      </c>
      <c r="F16353" s="93"/>
      <c r="G16353" s="93"/>
      <c r="H16353" s="93"/>
      <c r="I16353" s="99"/>
      <c r="J16353" s="99"/>
      <c r="K16353" s="99"/>
      <c r="L16353" s="99"/>
      <c r="M16353" s="99"/>
      <c r="N16353" s="99"/>
      <c r="O16353" s="99"/>
      <c r="P16353" s="99"/>
      <c r="Q16353" s="99"/>
      <c r="R16353" s="99"/>
      <c r="S16353" s="99"/>
      <c r="T16353" s="99"/>
      <c r="U16353" s="99"/>
      <c r="V16353" s="99"/>
      <c r="W16353" s="99"/>
      <c r="X16353" s="99"/>
      <c r="Y16353" s="99"/>
      <c r="Z16353" s="99"/>
      <c r="AA16353" s="99"/>
      <c r="AB16353" s="99"/>
      <c r="AC16353" s="99"/>
      <c r="AD16353" s="99"/>
      <c r="AE16353" s="99"/>
      <c r="AF16353" s="99"/>
      <c r="AG16353" s="99"/>
      <c r="AH16353" s="31"/>
      <c r="AI16353" s="31"/>
      <c r="AJ16353" s="31"/>
      <c r="AK16353" s="31"/>
      <c r="AL16353" s="31"/>
      <c r="AO16353" s="376"/>
    </row>
    <row r="16354" spans="1:41" x14ac:dyDescent="0.25">
      <c r="A16354" s="44" t="s">
        <v>3009</v>
      </c>
      <c r="B16354" s="44" t="s">
        <v>2350</v>
      </c>
      <c r="C16354" s="45">
        <v>230105</v>
      </c>
      <c r="D16354" s="45" t="s">
        <v>11363</v>
      </c>
      <c r="E16354" s="45" t="s">
        <v>5265</v>
      </c>
      <c r="AO16354" s="376"/>
    </row>
    <row r="16355" spans="1:41" x14ac:dyDescent="0.25">
      <c r="A16355" s="44" t="s">
        <v>3009</v>
      </c>
      <c r="B16355" s="44" t="s">
        <v>931</v>
      </c>
      <c r="C16355" s="45">
        <v>260101</v>
      </c>
      <c r="D16355" s="45" t="s">
        <v>11363</v>
      </c>
      <c r="E16355" s="45" t="s">
        <v>8292</v>
      </c>
      <c r="AO16355" s="376"/>
    </row>
    <row r="16356" spans="1:41" x14ac:dyDescent="0.25">
      <c r="A16356" s="44" t="s">
        <v>3009</v>
      </c>
      <c r="B16356" s="44" t="s">
        <v>938</v>
      </c>
      <c r="C16356" s="45">
        <v>260103</v>
      </c>
      <c r="D16356" s="45" t="s">
        <v>11363</v>
      </c>
      <c r="E16356" s="45" t="s">
        <v>8292</v>
      </c>
      <c r="AO16356" s="376"/>
    </row>
    <row r="16357" spans="1:41" x14ac:dyDescent="0.25">
      <c r="A16357" s="103" t="s">
        <v>2741</v>
      </c>
      <c r="B16357" s="103" t="s">
        <v>1313</v>
      </c>
      <c r="C16357" s="104" t="s">
        <v>19101</v>
      </c>
      <c r="D16357" s="93" t="s">
        <v>1668</v>
      </c>
      <c r="E16357" s="105">
        <v>46568</v>
      </c>
      <c r="F16357" s="104"/>
      <c r="G16357" s="104"/>
      <c r="H16357" s="93"/>
      <c r="I16357" s="99"/>
      <c r="J16357" s="99"/>
      <c r="K16357" s="99"/>
      <c r="L16357" s="44"/>
      <c r="M16357" s="44"/>
      <c r="N16357" s="99"/>
      <c r="O16357" s="99"/>
      <c r="P16357" s="99"/>
      <c r="Q16357" s="99"/>
      <c r="R16357" s="99"/>
      <c r="S16357" s="99"/>
      <c r="T16357" s="99"/>
      <c r="U16357" s="99"/>
      <c r="V16357" s="99"/>
      <c r="W16357" s="99"/>
      <c r="X16357" s="99"/>
      <c r="Y16357" s="99"/>
      <c r="Z16357" s="99"/>
      <c r="AA16357" s="99"/>
      <c r="AB16357" s="99"/>
      <c r="AC16357" s="99"/>
      <c r="AD16357" s="99"/>
      <c r="AE16357" s="99"/>
      <c r="AF16357" s="99"/>
      <c r="AG16357" s="99"/>
      <c r="AH16357" s="31"/>
      <c r="AI16357" s="31"/>
      <c r="AJ16357" s="31"/>
      <c r="AK16357" s="31"/>
      <c r="AL16357" s="31"/>
      <c r="AO16357" s="376"/>
    </row>
    <row r="16358" spans="1:41" x14ac:dyDescent="0.3">
      <c r="A16358" s="333" t="s">
        <v>8083</v>
      </c>
      <c r="B16358" s="333" t="s">
        <v>8044</v>
      </c>
      <c r="C16358" s="125" t="s">
        <v>8045</v>
      </c>
      <c r="D16358" s="32" t="s">
        <v>20309</v>
      </c>
      <c r="E16358" s="125" t="s">
        <v>7871</v>
      </c>
      <c r="F16358" s="125" t="s">
        <v>1189</v>
      </c>
      <c r="G16358" s="125" t="s">
        <v>1190</v>
      </c>
      <c r="AO16358" s="376"/>
    </row>
    <row r="16359" spans="1:41" x14ac:dyDescent="0.25">
      <c r="A16359" s="44" t="s">
        <v>18331</v>
      </c>
      <c r="B16359" s="44" t="s">
        <v>6608</v>
      </c>
      <c r="C16359" s="45">
        <v>260203</v>
      </c>
      <c r="D16359" s="45" t="s">
        <v>11363</v>
      </c>
      <c r="E16359" s="45" t="s">
        <v>9238</v>
      </c>
      <c r="AO16359" s="376"/>
    </row>
    <row r="16360" spans="1:41" x14ac:dyDescent="0.3">
      <c r="A16360" s="57" t="s">
        <v>2771</v>
      </c>
      <c r="B16360" s="57" t="s">
        <v>1290</v>
      </c>
      <c r="C16360" s="62">
        <v>24027</v>
      </c>
      <c r="D16360" s="62" t="s">
        <v>20886</v>
      </c>
      <c r="E16360" s="60">
        <v>46873</v>
      </c>
      <c r="F16360" s="32"/>
      <c r="G16360" s="32"/>
      <c r="H16360" s="32"/>
      <c r="I16360" s="31"/>
      <c r="J16360" s="31"/>
      <c r="K16360" s="31"/>
      <c r="L16360" s="31"/>
      <c r="M16360" s="31"/>
      <c r="N16360" s="31"/>
      <c r="O16360" s="31"/>
      <c r="P16360" s="31"/>
      <c r="Q16360" s="31"/>
      <c r="R16360" s="31"/>
      <c r="S16360" s="31"/>
      <c r="T16360" s="31"/>
      <c r="U16360" s="31"/>
      <c r="V16360" s="31"/>
      <c r="W16360" s="31"/>
      <c r="X16360" s="31"/>
      <c r="Y16360" s="31"/>
      <c r="Z16360" s="31"/>
      <c r="AA16360" s="31"/>
      <c r="AB16360" s="31"/>
      <c r="AC16360" s="31"/>
      <c r="AD16360" s="31"/>
      <c r="AE16360" s="31"/>
      <c r="AF16360" s="31"/>
      <c r="AG16360" s="31"/>
      <c r="AH16360" s="31"/>
      <c r="AI16360" s="31"/>
      <c r="AJ16360" s="31"/>
      <c r="AK16360" s="31"/>
      <c r="AL16360" s="31"/>
      <c r="AO16360" s="376"/>
    </row>
    <row r="16361" spans="1:41" x14ac:dyDescent="0.25">
      <c r="A16361" s="44" t="s">
        <v>10732</v>
      </c>
      <c r="B16361" s="44" t="s">
        <v>9237</v>
      </c>
      <c r="C16361" s="45">
        <v>24010401</v>
      </c>
      <c r="D16361" s="45" t="s">
        <v>11363</v>
      </c>
      <c r="E16361" s="45" t="s">
        <v>9238</v>
      </c>
      <c r="AO16361" s="376"/>
    </row>
    <row r="16362" spans="1:41" x14ac:dyDescent="0.25">
      <c r="A16362" s="44" t="s">
        <v>1649</v>
      </c>
      <c r="B16362" s="44" t="s">
        <v>2350</v>
      </c>
      <c r="C16362" s="45">
        <v>250106</v>
      </c>
      <c r="D16362" s="45" t="s">
        <v>11363</v>
      </c>
      <c r="E16362" s="45" t="s">
        <v>11887</v>
      </c>
      <c r="AO16362" s="376"/>
    </row>
    <row r="16363" spans="1:41" x14ac:dyDescent="0.25">
      <c r="A16363" s="44" t="s">
        <v>20428</v>
      </c>
      <c r="B16363" s="44" t="s">
        <v>11683</v>
      </c>
      <c r="C16363" s="45" t="s">
        <v>16435</v>
      </c>
      <c r="D16363" s="46" t="s">
        <v>21328</v>
      </c>
      <c r="E16363" s="46">
        <v>46639</v>
      </c>
      <c r="AO16363" s="376"/>
    </row>
    <row r="16364" spans="1:41" x14ac:dyDescent="0.25">
      <c r="A16364" s="44" t="s">
        <v>21177</v>
      </c>
      <c r="B16364" s="44" t="s">
        <v>21421</v>
      </c>
      <c r="C16364" s="45" t="s">
        <v>21184</v>
      </c>
      <c r="D16364" s="45" t="s">
        <v>21447</v>
      </c>
      <c r="E16364" s="46">
        <v>46630</v>
      </c>
      <c r="AO16364" s="376"/>
    </row>
    <row r="16365" spans="1:41" x14ac:dyDescent="0.25">
      <c r="A16365" s="44" t="s">
        <v>15958</v>
      </c>
      <c r="B16365" s="44" t="s">
        <v>15615</v>
      </c>
      <c r="C16365" s="45">
        <v>250902</v>
      </c>
      <c r="D16365" s="45" t="s">
        <v>11363</v>
      </c>
      <c r="E16365" s="45" t="s">
        <v>4972</v>
      </c>
      <c r="AO16365" s="376"/>
    </row>
    <row r="16366" spans="1:41" x14ac:dyDescent="0.25">
      <c r="A16366" s="44" t="s">
        <v>15958</v>
      </c>
      <c r="B16366" s="44" t="s">
        <v>2355</v>
      </c>
      <c r="C16366" s="45">
        <v>251001</v>
      </c>
      <c r="D16366" s="45" t="s">
        <v>11363</v>
      </c>
      <c r="E16366" s="45" t="s">
        <v>11146</v>
      </c>
      <c r="AO16366" s="376"/>
    </row>
    <row r="16367" spans="1:41" x14ac:dyDescent="0.25">
      <c r="A16367" s="44" t="s">
        <v>15958</v>
      </c>
      <c r="B16367" s="44" t="s">
        <v>17475</v>
      </c>
      <c r="C16367" s="45">
        <v>260205</v>
      </c>
      <c r="D16367" s="45" t="s">
        <v>11363</v>
      </c>
      <c r="E16367" s="45" t="s">
        <v>9238</v>
      </c>
      <c r="AO16367" s="376"/>
    </row>
    <row r="16368" spans="1:41" x14ac:dyDescent="0.25">
      <c r="A16368" s="44" t="s">
        <v>15958</v>
      </c>
      <c r="B16368" s="44" t="s">
        <v>6610</v>
      </c>
      <c r="C16368" s="45">
        <v>260204</v>
      </c>
      <c r="D16368" s="45" t="s">
        <v>11363</v>
      </c>
      <c r="E16368" s="45" t="s">
        <v>9238</v>
      </c>
      <c r="AO16368" s="376"/>
    </row>
    <row r="16369" spans="1:41" x14ac:dyDescent="0.25">
      <c r="A16369" s="44" t="s">
        <v>15958</v>
      </c>
      <c r="B16369" s="44" t="s">
        <v>5321</v>
      </c>
      <c r="C16369" s="45">
        <v>26010401</v>
      </c>
      <c r="D16369" s="45" t="s">
        <v>11363</v>
      </c>
      <c r="E16369" s="45" t="s">
        <v>17459</v>
      </c>
      <c r="AO16369" s="376"/>
    </row>
    <row r="16370" spans="1:41" x14ac:dyDescent="0.25">
      <c r="A16370" s="44" t="s">
        <v>15958</v>
      </c>
      <c r="B16370" s="44" t="s">
        <v>7767</v>
      </c>
      <c r="C16370" s="45">
        <v>260404</v>
      </c>
      <c r="D16370" s="45" t="s">
        <v>11363</v>
      </c>
      <c r="E16370" s="45" t="s">
        <v>11152</v>
      </c>
      <c r="AO16370" s="376"/>
    </row>
    <row r="16371" spans="1:41" x14ac:dyDescent="0.25">
      <c r="A16371" s="44" t="s">
        <v>21909</v>
      </c>
      <c r="B16371" s="44" t="s">
        <v>925</v>
      </c>
      <c r="C16371" s="45">
        <v>260601</v>
      </c>
      <c r="D16371" s="45" t="s">
        <v>11363</v>
      </c>
      <c r="E16371" s="45" t="s">
        <v>17341</v>
      </c>
      <c r="AO16371" s="376"/>
    </row>
    <row r="16372" spans="1:41" x14ac:dyDescent="0.25">
      <c r="A16372" s="44" t="s">
        <v>3550</v>
      </c>
      <c r="B16372" s="44" t="s">
        <v>9237</v>
      </c>
      <c r="C16372" s="45">
        <v>24010401</v>
      </c>
      <c r="D16372" s="45" t="s">
        <v>11363</v>
      </c>
      <c r="E16372" s="45" t="s">
        <v>9238</v>
      </c>
      <c r="AO16372" s="376"/>
    </row>
    <row r="16373" spans="1:41" x14ac:dyDescent="0.25">
      <c r="A16373" s="44" t="s">
        <v>12919</v>
      </c>
      <c r="B16373" s="44" t="s">
        <v>2350</v>
      </c>
      <c r="C16373" s="45">
        <v>250106</v>
      </c>
      <c r="D16373" s="45" t="s">
        <v>11363</v>
      </c>
      <c r="E16373" s="45" t="s">
        <v>11887</v>
      </c>
      <c r="AO16373" s="376"/>
    </row>
    <row r="16374" spans="1:41" x14ac:dyDescent="0.25">
      <c r="A16374" s="44" t="s">
        <v>13119</v>
      </c>
      <c r="B16374" s="44" t="s">
        <v>21434</v>
      </c>
      <c r="C16374" s="45" t="s">
        <v>13058</v>
      </c>
      <c r="D16374" s="45" t="s">
        <v>21447</v>
      </c>
      <c r="E16374" s="46">
        <v>46418</v>
      </c>
      <c r="AO16374" s="376"/>
    </row>
    <row r="16375" spans="1:41" x14ac:dyDescent="0.25">
      <c r="A16375" s="44" t="s">
        <v>9975</v>
      </c>
      <c r="B16375" s="44" t="s">
        <v>6292</v>
      </c>
      <c r="C16375" s="45" t="s">
        <v>9974</v>
      </c>
      <c r="D16375" s="46" t="s">
        <v>21328</v>
      </c>
      <c r="E16375" s="46">
        <v>46568</v>
      </c>
      <c r="AO16375" s="376"/>
    </row>
    <row r="16376" spans="1:41" x14ac:dyDescent="0.25">
      <c r="A16376" s="44" t="s">
        <v>12441</v>
      </c>
      <c r="B16376" s="44" t="s">
        <v>13594</v>
      </c>
      <c r="C16376" s="45">
        <v>29.25</v>
      </c>
      <c r="D16376" s="45" t="s">
        <v>12549</v>
      </c>
      <c r="E16376" s="46">
        <v>47664</v>
      </c>
      <c r="F16376" s="45"/>
      <c r="G16376" s="93"/>
      <c r="H16376" s="93"/>
      <c r="I16376" s="99"/>
      <c r="J16376" s="99"/>
      <c r="K16376" s="99"/>
      <c r="L16376" s="99"/>
      <c r="M16376" s="99"/>
      <c r="N16376" s="99"/>
      <c r="O16376" s="99"/>
      <c r="P16376" s="99"/>
      <c r="Q16376" s="99"/>
      <c r="R16376" s="99"/>
      <c r="S16376" s="99"/>
      <c r="T16376" s="99"/>
      <c r="U16376" s="99"/>
      <c r="V16376" s="99"/>
      <c r="W16376" s="99"/>
      <c r="X16376" s="99"/>
      <c r="Y16376" s="99"/>
      <c r="Z16376" s="99"/>
      <c r="AA16376" s="99"/>
      <c r="AB16376" s="99"/>
      <c r="AC16376" s="99"/>
      <c r="AD16376" s="99"/>
      <c r="AE16376" s="99"/>
      <c r="AF16376" s="99"/>
      <c r="AG16376" s="99"/>
      <c r="AH16376" s="31"/>
      <c r="AI16376" s="31"/>
      <c r="AJ16376" s="31"/>
      <c r="AK16376" s="31"/>
      <c r="AL16376" s="31"/>
      <c r="AO16376" s="376"/>
    </row>
    <row r="16377" spans="1:41" x14ac:dyDescent="0.3">
      <c r="A16377" s="333" t="s">
        <v>1103</v>
      </c>
      <c r="B16377" s="333" t="s">
        <v>1162</v>
      </c>
      <c r="C16377" s="125" t="s">
        <v>8016</v>
      </c>
      <c r="D16377" s="32" t="s">
        <v>20309</v>
      </c>
      <c r="E16377" s="125" t="s">
        <v>7871</v>
      </c>
      <c r="F16377" s="125" t="s">
        <v>1189</v>
      </c>
      <c r="G16377" s="125" t="s">
        <v>1190</v>
      </c>
      <c r="AO16377" s="376"/>
    </row>
    <row r="16378" spans="1:41" x14ac:dyDescent="0.3">
      <c r="A16378" s="333" t="s">
        <v>1103</v>
      </c>
      <c r="B16378" s="333" t="s">
        <v>11374</v>
      </c>
      <c r="C16378" s="125" t="s">
        <v>11375</v>
      </c>
      <c r="D16378" s="32" t="s">
        <v>20309</v>
      </c>
      <c r="E16378" s="125" t="s">
        <v>4826</v>
      </c>
      <c r="F16378" s="125" t="s">
        <v>1189</v>
      </c>
      <c r="G16378" s="125" t="s">
        <v>1190</v>
      </c>
      <c r="AO16378" s="376"/>
    </row>
    <row r="16379" spans="1:41" x14ac:dyDescent="0.3">
      <c r="A16379" s="333" t="s">
        <v>2442</v>
      </c>
      <c r="B16379" s="333" t="s">
        <v>13314</v>
      </c>
      <c r="C16379" s="125" t="s">
        <v>13315</v>
      </c>
      <c r="D16379" s="32" t="s">
        <v>20309</v>
      </c>
      <c r="E16379" s="125" t="s">
        <v>12551</v>
      </c>
      <c r="F16379" s="125" t="s">
        <v>1189</v>
      </c>
      <c r="G16379" s="125" t="s">
        <v>1190</v>
      </c>
      <c r="AO16379" s="376"/>
    </row>
    <row r="16380" spans="1:41" x14ac:dyDescent="0.3">
      <c r="A16380" s="333" t="s">
        <v>2442</v>
      </c>
      <c r="B16380" s="333" t="s">
        <v>15470</v>
      </c>
      <c r="C16380" s="125" t="s">
        <v>13319</v>
      </c>
      <c r="D16380" s="32" t="s">
        <v>20309</v>
      </c>
      <c r="E16380" s="125" t="s">
        <v>12551</v>
      </c>
      <c r="F16380" s="125" t="s">
        <v>1189</v>
      </c>
      <c r="G16380" s="125" t="s">
        <v>1190</v>
      </c>
      <c r="AO16380" s="376"/>
    </row>
    <row r="16381" spans="1:41" x14ac:dyDescent="0.25">
      <c r="A16381" s="100" t="s">
        <v>2442</v>
      </c>
      <c r="B16381" s="92" t="s">
        <v>3452</v>
      </c>
      <c r="C16381" s="93" t="s">
        <v>3453</v>
      </c>
      <c r="D16381" s="93" t="s">
        <v>1201</v>
      </c>
      <c r="E16381" s="94">
        <v>46496</v>
      </c>
      <c r="F16381" s="93"/>
      <c r="G16381" s="93"/>
      <c r="H16381" s="93"/>
      <c r="I16381" s="99"/>
      <c r="J16381" s="99"/>
      <c r="K16381" s="99"/>
      <c r="L16381" s="44"/>
      <c r="M16381" s="44"/>
      <c r="N16381" s="99"/>
      <c r="O16381" s="99"/>
      <c r="P16381" s="99"/>
      <c r="Q16381" s="99"/>
      <c r="R16381" s="99"/>
      <c r="S16381" s="99"/>
      <c r="T16381" s="99"/>
      <c r="U16381" s="99"/>
      <c r="V16381" s="99"/>
      <c r="W16381" s="99"/>
      <c r="X16381" s="99"/>
      <c r="Y16381" s="99"/>
      <c r="Z16381" s="99"/>
      <c r="AA16381" s="99"/>
      <c r="AB16381" s="99"/>
      <c r="AC16381" s="99"/>
      <c r="AD16381" s="99"/>
      <c r="AE16381" s="99"/>
      <c r="AF16381" s="99"/>
      <c r="AG16381" s="99"/>
      <c r="AH16381" s="31"/>
      <c r="AI16381" s="31"/>
      <c r="AJ16381" s="31"/>
      <c r="AK16381" s="31"/>
      <c r="AL16381" s="31"/>
      <c r="AO16381" s="376"/>
    </row>
    <row r="16382" spans="1:41" x14ac:dyDescent="0.25">
      <c r="A16382" s="44" t="s">
        <v>2442</v>
      </c>
      <c r="B16382" s="44" t="s">
        <v>6608</v>
      </c>
      <c r="C16382" s="45">
        <v>260203</v>
      </c>
      <c r="D16382" s="45" t="s">
        <v>11363</v>
      </c>
      <c r="E16382" s="45" t="s">
        <v>9238</v>
      </c>
      <c r="AO16382" s="376"/>
    </row>
    <row r="16383" spans="1:41" x14ac:dyDescent="0.25">
      <c r="A16383" s="44" t="s">
        <v>10733</v>
      </c>
      <c r="B16383" s="44" t="s">
        <v>17497</v>
      </c>
      <c r="C16383" s="45">
        <v>24060301</v>
      </c>
      <c r="D16383" s="45" t="s">
        <v>11363</v>
      </c>
      <c r="E16383" s="45" t="s">
        <v>4962</v>
      </c>
      <c r="AO16383" s="376"/>
    </row>
    <row r="16384" spans="1:41" x14ac:dyDescent="0.25">
      <c r="A16384" s="44" t="s">
        <v>10733</v>
      </c>
      <c r="B16384" s="44" t="s">
        <v>10361</v>
      </c>
      <c r="C16384" s="45">
        <v>24060302</v>
      </c>
      <c r="D16384" s="45" t="s">
        <v>11363</v>
      </c>
      <c r="E16384" s="45" t="s">
        <v>4962</v>
      </c>
      <c r="AO16384" s="376"/>
    </row>
    <row r="16385" spans="1:41" x14ac:dyDescent="0.25">
      <c r="A16385" s="44" t="s">
        <v>10734</v>
      </c>
      <c r="B16385" s="44" t="s">
        <v>944</v>
      </c>
      <c r="C16385" s="45">
        <v>240303</v>
      </c>
      <c r="D16385" s="45" t="s">
        <v>11363</v>
      </c>
      <c r="E16385" s="45" t="s">
        <v>2593</v>
      </c>
      <c r="AO16385" s="376"/>
    </row>
    <row r="16386" spans="1:41" x14ac:dyDescent="0.25">
      <c r="A16386" s="44" t="s">
        <v>5376</v>
      </c>
      <c r="B16386" s="44" t="s">
        <v>3474</v>
      </c>
      <c r="C16386" s="45">
        <v>220605</v>
      </c>
      <c r="D16386" s="45" t="s">
        <v>11363</v>
      </c>
      <c r="E16386" s="45" t="s">
        <v>5155</v>
      </c>
      <c r="AO16386" s="376"/>
    </row>
    <row r="16387" spans="1:41" x14ac:dyDescent="0.25">
      <c r="A16387" s="44" t="s">
        <v>2443</v>
      </c>
      <c r="B16387" s="44" t="s">
        <v>3475</v>
      </c>
      <c r="C16387" s="45">
        <v>230301</v>
      </c>
      <c r="D16387" s="45" t="s">
        <v>11363</v>
      </c>
      <c r="E16387" s="45" t="s">
        <v>5265</v>
      </c>
      <c r="AO16387" s="376"/>
    </row>
    <row r="16388" spans="1:41" x14ac:dyDescent="0.3">
      <c r="A16388" s="333" t="s">
        <v>16236</v>
      </c>
      <c r="B16388" s="333" t="s">
        <v>4819</v>
      </c>
      <c r="C16388" s="125" t="s">
        <v>16273</v>
      </c>
      <c r="D16388" s="32" t="s">
        <v>20309</v>
      </c>
      <c r="E16388" s="125" t="s">
        <v>4972</v>
      </c>
      <c r="F16388" s="125" t="s">
        <v>1189</v>
      </c>
      <c r="G16388" s="125" t="s">
        <v>1190</v>
      </c>
      <c r="AO16388" s="376"/>
    </row>
    <row r="16389" spans="1:41" x14ac:dyDescent="0.25">
      <c r="A16389" s="44" t="s">
        <v>16150</v>
      </c>
      <c r="B16389" s="44" t="s">
        <v>21434</v>
      </c>
      <c r="C16389" s="45" t="s">
        <v>16562</v>
      </c>
      <c r="D16389" s="45" t="s">
        <v>21447</v>
      </c>
      <c r="E16389" s="46">
        <v>46418</v>
      </c>
      <c r="AO16389" s="376"/>
    </row>
    <row r="16390" spans="1:41" x14ac:dyDescent="0.25">
      <c r="A16390" s="258" t="s">
        <v>5771</v>
      </c>
      <c r="B16390" s="99" t="s">
        <v>5761</v>
      </c>
      <c r="C16390" s="93" t="s">
        <v>10082</v>
      </c>
      <c r="D16390" s="94" t="s">
        <v>1201</v>
      </c>
      <c r="E16390" s="94">
        <v>46342</v>
      </c>
      <c r="F16390" s="93"/>
      <c r="G16390" s="93"/>
      <c r="H16390" s="93"/>
      <c r="I16390" s="99"/>
      <c r="J16390" s="99"/>
      <c r="K16390" s="99"/>
      <c r="L16390" s="44"/>
      <c r="M16390" s="44"/>
      <c r="N16390" s="99"/>
      <c r="O16390" s="99"/>
      <c r="P16390" s="99"/>
      <c r="Q16390" s="99"/>
      <c r="R16390" s="99"/>
      <c r="S16390" s="99"/>
      <c r="T16390" s="99"/>
      <c r="U16390" s="99"/>
      <c r="V16390" s="99"/>
      <c r="W16390" s="99"/>
      <c r="X16390" s="99"/>
      <c r="Y16390" s="99"/>
      <c r="Z16390" s="99"/>
      <c r="AA16390" s="99"/>
      <c r="AB16390" s="99"/>
      <c r="AC16390" s="99"/>
      <c r="AD16390" s="99"/>
      <c r="AE16390" s="99"/>
      <c r="AF16390" s="99"/>
      <c r="AG16390" s="99"/>
      <c r="AH16390" s="31"/>
      <c r="AI16390" s="31"/>
      <c r="AJ16390" s="31"/>
      <c r="AK16390" s="31"/>
      <c r="AL16390" s="31"/>
      <c r="AO16390" s="376"/>
    </row>
    <row r="16391" spans="1:41" x14ac:dyDescent="0.3">
      <c r="A16391" s="333" t="s">
        <v>16237</v>
      </c>
      <c r="B16391" s="333" t="s">
        <v>4812</v>
      </c>
      <c r="C16391" s="125" t="s">
        <v>16162</v>
      </c>
      <c r="D16391" s="32" t="s">
        <v>20309</v>
      </c>
      <c r="E16391" s="125" t="s">
        <v>4972</v>
      </c>
      <c r="F16391" s="125" t="s">
        <v>1189</v>
      </c>
      <c r="G16391" s="125" t="s">
        <v>1190</v>
      </c>
      <c r="AO16391" s="376"/>
    </row>
    <row r="16392" spans="1:41" x14ac:dyDescent="0.25">
      <c r="A16392" s="44" t="s">
        <v>1755</v>
      </c>
      <c r="B16392" s="44" t="s">
        <v>12099</v>
      </c>
      <c r="C16392" s="45">
        <v>8.25</v>
      </c>
      <c r="D16392" s="45" t="s">
        <v>12549</v>
      </c>
      <c r="E16392" s="46">
        <v>47057</v>
      </c>
      <c r="F16392" s="45" t="s">
        <v>1335</v>
      </c>
      <c r="G16392" s="93"/>
      <c r="H16392" s="93"/>
      <c r="I16392" s="99"/>
      <c r="J16392" s="99"/>
      <c r="K16392" s="99"/>
      <c r="L16392" s="99"/>
      <c r="M16392" s="99"/>
      <c r="N16392" s="99"/>
      <c r="O16392" s="99"/>
      <c r="P16392" s="99"/>
      <c r="Q16392" s="99"/>
      <c r="R16392" s="99"/>
      <c r="S16392" s="99"/>
      <c r="T16392" s="99"/>
      <c r="U16392" s="99"/>
      <c r="V16392" s="99"/>
      <c r="W16392" s="99"/>
      <c r="X16392" s="99"/>
      <c r="Y16392" s="99"/>
      <c r="Z16392" s="99"/>
      <c r="AA16392" s="99"/>
      <c r="AB16392" s="99"/>
      <c r="AC16392" s="99"/>
      <c r="AD16392" s="99"/>
      <c r="AE16392" s="99"/>
      <c r="AF16392" s="99"/>
      <c r="AG16392" s="99"/>
      <c r="AH16392" s="31"/>
      <c r="AI16392" s="31"/>
      <c r="AJ16392" s="31"/>
      <c r="AK16392" s="31"/>
      <c r="AL16392" s="31"/>
      <c r="AO16392" s="376"/>
    </row>
    <row r="16393" spans="1:41" x14ac:dyDescent="0.25">
      <c r="A16393" s="44" t="s">
        <v>1755</v>
      </c>
      <c r="B16393" s="44" t="s">
        <v>12153</v>
      </c>
      <c r="C16393" s="45">
        <v>19.239999999999998</v>
      </c>
      <c r="D16393" s="45" t="s">
        <v>12549</v>
      </c>
      <c r="E16393" s="46">
        <v>47299</v>
      </c>
      <c r="F16393" s="45" t="s">
        <v>1335</v>
      </c>
      <c r="G16393" s="93"/>
      <c r="H16393" s="93"/>
      <c r="I16393" s="99"/>
      <c r="J16393" s="99"/>
      <c r="K16393" s="99"/>
      <c r="L16393" s="99"/>
      <c r="M16393" s="99"/>
      <c r="N16393" s="99"/>
      <c r="O16393" s="99"/>
      <c r="P16393" s="99"/>
      <c r="Q16393" s="99"/>
      <c r="R16393" s="99"/>
      <c r="S16393" s="99"/>
      <c r="T16393" s="99"/>
      <c r="U16393" s="99"/>
      <c r="V16393" s="99"/>
      <c r="W16393" s="99"/>
      <c r="X16393" s="99"/>
      <c r="Y16393" s="99"/>
      <c r="Z16393" s="99"/>
      <c r="AA16393" s="99"/>
      <c r="AB16393" s="99"/>
      <c r="AC16393" s="99"/>
      <c r="AD16393" s="99"/>
      <c r="AE16393" s="99"/>
      <c r="AF16393" s="99"/>
      <c r="AG16393" s="99"/>
      <c r="AH16393" s="31"/>
      <c r="AI16393" s="31"/>
      <c r="AJ16393" s="31"/>
      <c r="AK16393" s="31"/>
      <c r="AL16393" s="31"/>
      <c r="AO16393" s="376"/>
    </row>
    <row r="16394" spans="1:41" x14ac:dyDescent="0.25">
      <c r="A16394" s="100" t="s">
        <v>1755</v>
      </c>
      <c r="B16394" s="92" t="s">
        <v>3452</v>
      </c>
      <c r="C16394" s="93" t="s">
        <v>3453</v>
      </c>
      <c r="D16394" s="93" t="s">
        <v>1201</v>
      </c>
      <c r="E16394" s="94">
        <v>46496</v>
      </c>
      <c r="F16394" s="93"/>
      <c r="G16394" s="93"/>
      <c r="H16394" s="93"/>
      <c r="I16394" s="99"/>
      <c r="J16394" s="99"/>
      <c r="K16394" s="99"/>
      <c r="L16394" s="44"/>
      <c r="M16394" s="44"/>
      <c r="N16394" s="99"/>
      <c r="O16394" s="99"/>
      <c r="P16394" s="99"/>
      <c r="Q16394" s="99"/>
      <c r="R16394" s="99"/>
      <c r="S16394" s="99"/>
      <c r="T16394" s="99"/>
      <c r="U16394" s="99"/>
      <c r="V16394" s="99"/>
      <c r="W16394" s="99"/>
      <c r="X16394" s="99"/>
      <c r="Y16394" s="99"/>
      <c r="Z16394" s="99"/>
      <c r="AA16394" s="99"/>
      <c r="AB16394" s="99"/>
      <c r="AC16394" s="99"/>
      <c r="AD16394" s="99"/>
      <c r="AE16394" s="99"/>
      <c r="AF16394" s="99"/>
      <c r="AG16394" s="99"/>
      <c r="AH16394" s="31"/>
      <c r="AI16394" s="31"/>
      <c r="AJ16394" s="31"/>
      <c r="AK16394" s="31"/>
      <c r="AL16394" s="31"/>
      <c r="AO16394" s="376"/>
    </row>
    <row r="16395" spans="1:41" x14ac:dyDescent="0.25">
      <c r="A16395" s="135" t="s">
        <v>1755</v>
      </c>
      <c r="B16395" s="131" t="s">
        <v>5776</v>
      </c>
      <c r="C16395" s="96" t="s">
        <v>5777</v>
      </c>
      <c r="D16395" s="96" t="s">
        <v>1201</v>
      </c>
      <c r="E16395" s="112">
        <v>46341</v>
      </c>
      <c r="F16395" s="93"/>
      <c r="G16395" s="93"/>
      <c r="H16395" s="93"/>
      <c r="I16395" s="99"/>
      <c r="J16395" s="99"/>
      <c r="K16395" s="99"/>
      <c r="L16395" s="44"/>
      <c r="M16395" s="44"/>
      <c r="N16395" s="99"/>
      <c r="O16395" s="99"/>
      <c r="P16395" s="99"/>
      <c r="Q16395" s="99"/>
      <c r="R16395" s="99"/>
      <c r="S16395" s="99"/>
      <c r="T16395" s="99"/>
      <c r="U16395" s="99"/>
      <c r="V16395" s="99"/>
      <c r="W16395" s="99"/>
      <c r="X16395" s="99"/>
      <c r="Y16395" s="99"/>
      <c r="Z16395" s="99"/>
      <c r="AA16395" s="99"/>
      <c r="AB16395" s="99"/>
      <c r="AC16395" s="99"/>
      <c r="AD16395" s="99"/>
      <c r="AE16395" s="99"/>
      <c r="AF16395" s="99"/>
      <c r="AG16395" s="99"/>
      <c r="AH16395" s="31"/>
      <c r="AI16395" s="31"/>
      <c r="AJ16395" s="31"/>
      <c r="AK16395" s="31"/>
      <c r="AL16395" s="31"/>
      <c r="AO16395" s="376"/>
    </row>
    <row r="16396" spans="1:41" x14ac:dyDescent="0.3">
      <c r="A16396" s="99" t="s">
        <v>1755</v>
      </c>
      <c r="B16396" s="92" t="s">
        <v>15490</v>
      </c>
      <c r="C16396" s="93" t="s">
        <v>15491</v>
      </c>
      <c r="D16396" s="93" t="s">
        <v>1201</v>
      </c>
      <c r="E16396" s="94">
        <v>46681</v>
      </c>
      <c r="F16396" s="93"/>
      <c r="G16396" s="93"/>
      <c r="H16396" s="93"/>
      <c r="I16396" s="99"/>
      <c r="J16396" s="99"/>
      <c r="K16396" s="99"/>
      <c r="L16396" s="99"/>
      <c r="M16396" s="99"/>
      <c r="N16396" s="99"/>
      <c r="O16396" s="99"/>
      <c r="P16396" s="99"/>
      <c r="Q16396" s="99"/>
      <c r="R16396" s="99"/>
      <c r="S16396" s="99"/>
      <c r="T16396" s="99"/>
      <c r="U16396" s="99"/>
      <c r="V16396" s="99"/>
      <c r="W16396" s="99"/>
      <c r="X16396" s="99"/>
      <c r="Y16396" s="99"/>
      <c r="Z16396" s="99"/>
      <c r="AA16396" s="99"/>
      <c r="AB16396" s="99"/>
      <c r="AC16396" s="99"/>
      <c r="AD16396" s="99"/>
      <c r="AE16396" s="99"/>
      <c r="AF16396" s="99"/>
      <c r="AG16396" s="99"/>
      <c r="AH16396" s="31"/>
      <c r="AI16396" s="31"/>
      <c r="AJ16396" s="31"/>
      <c r="AK16396" s="31"/>
      <c r="AL16396" s="31"/>
      <c r="AO16396" s="376"/>
    </row>
    <row r="16397" spans="1:41" x14ac:dyDescent="0.25">
      <c r="A16397" s="91" t="s">
        <v>1755</v>
      </c>
      <c r="B16397" s="92" t="s">
        <v>3182</v>
      </c>
      <c r="C16397" s="93" t="s">
        <v>19170</v>
      </c>
      <c r="D16397" s="93" t="s">
        <v>1201</v>
      </c>
      <c r="E16397" s="94">
        <v>46582</v>
      </c>
      <c r="F16397" s="93"/>
      <c r="G16397" s="93"/>
      <c r="H16397" s="93"/>
      <c r="I16397" s="99"/>
      <c r="J16397" s="99"/>
      <c r="K16397" s="99"/>
      <c r="L16397" s="99"/>
      <c r="M16397" s="99"/>
      <c r="N16397" s="99"/>
      <c r="O16397" s="99"/>
      <c r="P16397" s="99"/>
      <c r="Q16397" s="99"/>
      <c r="R16397" s="99"/>
      <c r="S16397" s="99"/>
      <c r="T16397" s="99"/>
      <c r="U16397" s="99"/>
      <c r="V16397" s="99"/>
      <c r="W16397" s="99"/>
      <c r="X16397" s="99"/>
      <c r="Y16397" s="99"/>
      <c r="Z16397" s="99"/>
      <c r="AA16397" s="99"/>
      <c r="AB16397" s="99"/>
      <c r="AC16397" s="99"/>
      <c r="AD16397" s="99"/>
      <c r="AE16397" s="99"/>
      <c r="AF16397" s="99"/>
      <c r="AG16397" s="99"/>
      <c r="AH16397" s="31"/>
      <c r="AI16397" s="31"/>
      <c r="AJ16397" s="31"/>
      <c r="AK16397" s="31"/>
      <c r="AL16397" s="31"/>
      <c r="AO16397" s="376"/>
    </row>
    <row r="16398" spans="1:41" x14ac:dyDescent="0.25">
      <c r="A16398" s="91" t="s">
        <v>1755</v>
      </c>
      <c r="B16398" s="92" t="s">
        <v>19284</v>
      </c>
      <c r="C16398" s="93" t="s">
        <v>19285</v>
      </c>
      <c r="D16398" s="93" t="s">
        <v>1201</v>
      </c>
      <c r="E16398" s="94">
        <v>46582</v>
      </c>
      <c r="F16398" s="93"/>
      <c r="G16398" s="93"/>
      <c r="H16398" s="93"/>
      <c r="I16398" s="99"/>
      <c r="J16398" s="99"/>
      <c r="K16398" s="99"/>
      <c r="L16398" s="99"/>
      <c r="M16398" s="99"/>
      <c r="N16398" s="99"/>
      <c r="O16398" s="99"/>
      <c r="P16398" s="99"/>
      <c r="Q16398" s="99"/>
      <c r="R16398" s="99"/>
      <c r="S16398" s="99"/>
      <c r="T16398" s="99"/>
      <c r="U16398" s="99"/>
      <c r="V16398" s="99"/>
      <c r="W16398" s="99"/>
      <c r="X16398" s="99"/>
      <c r="Y16398" s="99"/>
      <c r="Z16398" s="99"/>
      <c r="AA16398" s="99"/>
      <c r="AB16398" s="99"/>
      <c r="AC16398" s="99"/>
      <c r="AD16398" s="99"/>
      <c r="AE16398" s="99"/>
      <c r="AF16398" s="99"/>
      <c r="AG16398" s="99"/>
      <c r="AH16398" s="31"/>
      <c r="AI16398" s="31"/>
      <c r="AJ16398" s="31"/>
      <c r="AK16398" s="31"/>
      <c r="AL16398" s="31"/>
      <c r="AO16398" s="376"/>
    </row>
    <row r="16399" spans="1:41" x14ac:dyDescent="0.3">
      <c r="A16399" s="333" t="s">
        <v>7787</v>
      </c>
      <c r="B16399" s="333" t="s">
        <v>1161</v>
      </c>
      <c r="C16399" s="125" t="s">
        <v>10225</v>
      </c>
      <c r="D16399" s="32" t="s">
        <v>20309</v>
      </c>
      <c r="E16399" s="125" t="s">
        <v>2593</v>
      </c>
      <c r="F16399" s="125" t="s">
        <v>1190</v>
      </c>
      <c r="G16399" s="125" t="s">
        <v>1190</v>
      </c>
      <c r="AO16399" s="376"/>
    </row>
    <row r="16400" spans="1:41" x14ac:dyDescent="0.3">
      <c r="A16400" s="333" t="s">
        <v>7787</v>
      </c>
      <c r="B16400" s="333" t="s">
        <v>2690</v>
      </c>
      <c r="C16400" s="125" t="s">
        <v>21253</v>
      </c>
      <c r="D16400" s="32" t="s">
        <v>20309</v>
      </c>
      <c r="E16400" s="125" t="s">
        <v>21312</v>
      </c>
      <c r="F16400" s="125" t="s">
        <v>1190</v>
      </c>
      <c r="G16400" s="125" t="s">
        <v>1190</v>
      </c>
      <c r="AO16400" s="376"/>
    </row>
    <row r="16401" spans="1:41" x14ac:dyDescent="0.3">
      <c r="A16401" s="333" t="s">
        <v>19043</v>
      </c>
      <c r="B16401" s="333" t="s">
        <v>6927</v>
      </c>
      <c r="C16401" s="125" t="s">
        <v>19098</v>
      </c>
      <c r="D16401" s="32" t="s">
        <v>20309</v>
      </c>
      <c r="E16401" s="125" t="s">
        <v>9249</v>
      </c>
      <c r="F16401" s="125" t="s">
        <v>1189</v>
      </c>
      <c r="G16401" s="125" t="s">
        <v>1190</v>
      </c>
      <c r="AO16401" s="376"/>
    </row>
    <row r="16402" spans="1:41" x14ac:dyDescent="0.25">
      <c r="A16402" s="44" t="s">
        <v>8961</v>
      </c>
      <c r="B16402" s="44" t="s">
        <v>15128</v>
      </c>
      <c r="C16402" s="45" t="s">
        <v>13912</v>
      </c>
      <c r="D16402" s="367" t="s">
        <v>3696</v>
      </c>
      <c r="E16402" s="328">
        <f>DATE(2029,7,10)</f>
        <v>47309</v>
      </c>
      <c r="F16402" s="32"/>
      <c r="G16402" s="32"/>
      <c r="H16402" s="32"/>
      <c r="I16402" s="31"/>
      <c r="J16402" s="31"/>
      <c r="K16402" s="31"/>
      <c r="L16402" s="31"/>
      <c r="M16402" s="31"/>
      <c r="N16402" s="31"/>
      <c r="O16402" s="31"/>
      <c r="P16402" s="31"/>
      <c r="Q16402" s="31"/>
      <c r="R16402" s="31"/>
      <c r="S16402" s="31"/>
      <c r="T16402" s="31"/>
      <c r="U16402" s="31"/>
      <c r="V16402" s="31"/>
      <c r="W16402" s="31"/>
      <c r="X16402" s="31"/>
      <c r="Y16402" s="31"/>
      <c r="Z16402" s="31"/>
      <c r="AA16402" s="31"/>
      <c r="AB16402" s="31"/>
      <c r="AC16402" s="31"/>
      <c r="AD16402" s="31"/>
      <c r="AE16402" s="31"/>
      <c r="AF16402" s="31"/>
      <c r="AG16402" s="31"/>
      <c r="AH16402" s="31"/>
      <c r="AI16402" s="31"/>
      <c r="AJ16402" s="31"/>
      <c r="AK16402" s="31"/>
      <c r="AL16402" s="31"/>
      <c r="AO16402" s="376"/>
    </row>
    <row r="16403" spans="1:41" x14ac:dyDescent="0.25">
      <c r="A16403" s="44" t="s">
        <v>8961</v>
      </c>
      <c r="B16403" s="44" t="s">
        <v>15120</v>
      </c>
      <c r="C16403" s="45" t="s">
        <v>17097</v>
      </c>
      <c r="D16403" s="367" t="s">
        <v>3696</v>
      </c>
      <c r="E16403" s="328">
        <f>DATE(2029,11,7)</f>
        <v>47429</v>
      </c>
      <c r="F16403" s="32"/>
      <c r="G16403" s="32"/>
      <c r="H16403" s="32"/>
      <c r="I16403" s="31"/>
      <c r="J16403" s="31"/>
      <c r="K16403" s="31"/>
      <c r="L16403" s="31"/>
      <c r="M16403" s="31"/>
      <c r="N16403" s="31"/>
      <c r="O16403" s="31"/>
      <c r="P16403" s="31"/>
      <c r="Q16403" s="31"/>
      <c r="R16403" s="31"/>
      <c r="S16403" s="31"/>
      <c r="T16403" s="31"/>
      <c r="U16403" s="31"/>
      <c r="V16403" s="31"/>
      <c r="W16403" s="31"/>
      <c r="X16403" s="31"/>
      <c r="Y16403" s="31"/>
      <c r="Z16403" s="31"/>
      <c r="AA16403" s="31"/>
      <c r="AB16403" s="31"/>
      <c r="AC16403" s="31"/>
      <c r="AD16403" s="31"/>
      <c r="AE16403" s="31"/>
      <c r="AF16403" s="31"/>
      <c r="AG16403" s="31"/>
      <c r="AH16403" s="31"/>
      <c r="AI16403" s="31"/>
      <c r="AJ16403" s="31"/>
      <c r="AK16403" s="31"/>
      <c r="AL16403" s="31"/>
      <c r="AO16403" s="376"/>
    </row>
    <row r="16404" spans="1:41" x14ac:dyDescent="0.3">
      <c r="A16404" s="333" t="s">
        <v>1104</v>
      </c>
      <c r="B16404" s="333" t="s">
        <v>4815</v>
      </c>
      <c r="C16404" s="125" t="s">
        <v>15581</v>
      </c>
      <c r="D16404" s="32" t="s">
        <v>20309</v>
      </c>
      <c r="E16404" s="125" t="s">
        <v>9839</v>
      </c>
      <c r="F16404" s="125" t="s">
        <v>1189</v>
      </c>
      <c r="G16404" s="125" t="s">
        <v>1190</v>
      </c>
      <c r="AO16404" s="376"/>
    </row>
    <row r="16405" spans="1:41" x14ac:dyDescent="0.25">
      <c r="A16405" s="44" t="s">
        <v>14200</v>
      </c>
      <c r="B16405" s="44" t="s">
        <v>14170</v>
      </c>
      <c r="C16405" s="45" t="s">
        <v>14285</v>
      </c>
      <c r="D16405" s="32" t="s">
        <v>5559</v>
      </c>
      <c r="E16405" s="45" t="s">
        <v>14113</v>
      </c>
      <c r="F16405" s="32"/>
      <c r="G16405" s="32"/>
      <c r="H16405" s="32"/>
      <c r="I16405" s="31"/>
      <c r="J16405" s="31"/>
      <c r="K16405" s="31"/>
      <c r="L16405" s="31"/>
      <c r="M16405" s="31"/>
      <c r="N16405" s="31"/>
      <c r="O16405" s="31"/>
      <c r="P16405" s="31"/>
      <c r="Q16405" s="31"/>
      <c r="R16405" s="31"/>
      <c r="S16405" s="31"/>
      <c r="T16405" s="31"/>
      <c r="U16405" s="31"/>
      <c r="V16405" s="31"/>
      <c r="W16405" s="31"/>
      <c r="X16405" s="31"/>
      <c r="Y16405" s="31"/>
      <c r="Z16405" s="31"/>
      <c r="AA16405" s="31"/>
      <c r="AB16405" s="31"/>
      <c r="AC16405" s="31"/>
      <c r="AD16405" s="31"/>
      <c r="AE16405" s="31"/>
      <c r="AF16405" s="31"/>
      <c r="AG16405" s="31"/>
      <c r="AH16405" s="31"/>
      <c r="AI16405" s="31"/>
      <c r="AJ16405" s="31"/>
      <c r="AK16405" s="31"/>
      <c r="AL16405" s="31"/>
      <c r="AO16405" s="376"/>
    </row>
    <row r="16406" spans="1:41" x14ac:dyDescent="0.25">
      <c r="A16406" s="44" t="s">
        <v>13289</v>
      </c>
      <c r="B16406" s="44" t="s">
        <v>5321</v>
      </c>
      <c r="C16406" s="45">
        <v>25010401</v>
      </c>
      <c r="D16406" s="45" t="s">
        <v>11363</v>
      </c>
      <c r="E16406" s="45" t="s">
        <v>12564</v>
      </c>
      <c r="AO16406" s="376"/>
    </row>
    <row r="16407" spans="1:41" x14ac:dyDescent="0.25">
      <c r="A16407" s="44" t="s">
        <v>5377</v>
      </c>
      <c r="B16407" s="44" t="s">
        <v>2350</v>
      </c>
      <c r="C16407" s="45">
        <v>220105</v>
      </c>
      <c r="D16407" s="45" t="s">
        <v>11363</v>
      </c>
      <c r="E16407" s="45" t="s">
        <v>2593</v>
      </c>
      <c r="AO16407" s="376"/>
    </row>
    <row r="16408" spans="1:41" x14ac:dyDescent="0.25">
      <c r="A16408" s="44" t="s">
        <v>12442</v>
      </c>
      <c r="B16408" s="44" t="s">
        <v>12180</v>
      </c>
      <c r="C16408" s="45">
        <v>15.23</v>
      </c>
      <c r="D16408" s="45" t="s">
        <v>12549</v>
      </c>
      <c r="E16408" s="46">
        <v>46934</v>
      </c>
      <c r="F16408" s="45"/>
      <c r="G16408" s="93"/>
      <c r="H16408" s="93"/>
      <c r="I16408" s="99"/>
      <c r="J16408" s="99"/>
      <c r="K16408" s="99"/>
      <c r="L16408" s="99"/>
      <c r="M16408" s="99"/>
      <c r="N16408" s="99"/>
      <c r="O16408" s="99"/>
      <c r="P16408" s="99"/>
      <c r="Q16408" s="99"/>
      <c r="R16408" s="99"/>
      <c r="S16408" s="99"/>
      <c r="T16408" s="99"/>
      <c r="U16408" s="99"/>
      <c r="V16408" s="99"/>
      <c r="W16408" s="99"/>
      <c r="X16408" s="99"/>
      <c r="Y16408" s="99"/>
      <c r="Z16408" s="99"/>
      <c r="AA16408" s="99"/>
      <c r="AB16408" s="99"/>
      <c r="AC16408" s="99"/>
      <c r="AD16408" s="99"/>
      <c r="AE16408" s="99"/>
      <c r="AF16408" s="99"/>
      <c r="AG16408" s="99"/>
      <c r="AH16408" s="31"/>
      <c r="AI16408" s="31"/>
      <c r="AJ16408" s="31"/>
      <c r="AK16408" s="31"/>
      <c r="AL16408" s="31"/>
      <c r="AO16408" s="376"/>
    </row>
    <row r="16409" spans="1:41" x14ac:dyDescent="0.25">
      <c r="A16409" s="44" t="s">
        <v>12442</v>
      </c>
      <c r="B16409" s="44" t="s">
        <v>12103</v>
      </c>
      <c r="C16409" s="45">
        <v>22.23</v>
      </c>
      <c r="D16409" s="45" t="s">
        <v>12549</v>
      </c>
      <c r="E16409" s="46">
        <v>46934</v>
      </c>
      <c r="F16409" s="45"/>
      <c r="G16409" s="93"/>
      <c r="H16409" s="93"/>
      <c r="I16409" s="99"/>
      <c r="J16409" s="99"/>
      <c r="K16409" s="99"/>
      <c r="L16409" s="99"/>
      <c r="M16409" s="99"/>
      <c r="N16409" s="99"/>
      <c r="O16409" s="99"/>
      <c r="P16409" s="99"/>
      <c r="Q16409" s="99"/>
      <c r="R16409" s="99"/>
      <c r="S16409" s="99"/>
      <c r="T16409" s="99"/>
      <c r="U16409" s="99"/>
      <c r="V16409" s="99"/>
      <c r="W16409" s="99"/>
      <c r="X16409" s="99"/>
      <c r="Y16409" s="99"/>
      <c r="Z16409" s="99"/>
      <c r="AA16409" s="99"/>
      <c r="AB16409" s="99"/>
      <c r="AC16409" s="99"/>
      <c r="AD16409" s="99"/>
      <c r="AE16409" s="99"/>
      <c r="AF16409" s="99"/>
      <c r="AG16409" s="99"/>
      <c r="AH16409" s="31"/>
      <c r="AI16409" s="31"/>
      <c r="AJ16409" s="31"/>
      <c r="AK16409" s="31"/>
      <c r="AL16409" s="31"/>
      <c r="AO16409" s="376"/>
    </row>
    <row r="16410" spans="1:41" x14ac:dyDescent="0.25">
      <c r="A16410" s="44" t="s">
        <v>12443</v>
      </c>
      <c r="B16410" s="44" t="s">
        <v>12101</v>
      </c>
      <c r="C16410" s="45">
        <v>11.24</v>
      </c>
      <c r="D16410" s="45" t="s">
        <v>12549</v>
      </c>
      <c r="E16410" s="46">
        <v>47299</v>
      </c>
      <c r="F16410" s="45"/>
      <c r="G16410" s="93"/>
      <c r="H16410" s="93"/>
      <c r="I16410" s="99"/>
      <c r="J16410" s="99"/>
      <c r="K16410" s="99"/>
      <c r="L16410" s="99"/>
      <c r="M16410" s="99"/>
      <c r="N16410" s="99"/>
      <c r="O16410" s="99"/>
      <c r="P16410" s="99"/>
      <c r="Q16410" s="99"/>
      <c r="R16410" s="99"/>
      <c r="S16410" s="99"/>
      <c r="T16410" s="99"/>
      <c r="U16410" s="99"/>
      <c r="V16410" s="99"/>
      <c r="W16410" s="99"/>
      <c r="X16410" s="99"/>
      <c r="Y16410" s="99"/>
      <c r="Z16410" s="99"/>
      <c r="AA16410" s="99"/>
      <c r="AB16410" s="99"/>
      <c r="AC16410" s="99"/>
      <c r="AD16410" s="99"/>
      <c r="AE16410" s="99"/>
      <c r="AF16410" s="99"/>
      <c r="AG16410" s="99"/>
      <c r="AH16410" s="31"/>
      <c r="AI16410" s="31"/>
      <c r="AJ16410" s="31"/>
      <c r="AK16410" s="31"/>
      <c r="AL16410" s="31"/>
      <c r="AO16410" s="376"/>
    </row>
    <row r="16411" spans="1:41" x14ac:dyDescent="0.25">
      <c r="A16411" s="44" t="s">
        <v>12443</v>
      </c>
      <c r="B16411" s="44" t="s">
        <v>12128</v>
      </c>
      <c r="C16411" s="45">
        <v>17.239999999999998</v>
      </c>
      <c r="D16411" s="45" t="s">
        <v>12549</v>
      </c>
      <c r="E16411" s="46">
        <v>47299</v>
      </c>
      <c r="F16411" s="45"/>
      <c r="G16411" s="93"/>
      <c r="H16411" s="93"/>
      <c r="I16411" s="99"/>
      <c r="J16411" s="99"/>
      <c r="K16411" s="99"/>
      <c r="L16411" s="99"/>
      <c r="M16411" s="99"/>
      <c r="N16411" s="99"/>
      <c r="O16411" s="99"/>
      <c r="P16411" s="99"/>
      <c r="Q16411" s="99"/>
      <c r="R16411" s="99"/>
      <c r="S16411" s="99"/>
      <c r="T16411" s="99"/>
      <c r="U16411" s="99"/>
      <c r="V16411" s="99"/>
      <c r="W16411" s="99"/>
      <c r="X16411" s="99"/>
      <c r="Y16411" s="99"/>
      <c r="Z16411" s="99"/>
      <c r="AA16411" s="99"/>
      <c r="AB16411" s="99"/>
      <c r="AC16411" s="99"/>
      <c r="AD16411" s="99"/>
      <c r="AE16411" s="99"/>
      <c r="AF16411" s="99"/>
      <c r="AG16411" s="99"/>
      <c r="AH16411" s="31"/>
      <c r="AI16411" s="31"/>
      <c r="AJ16411" s="31"/>
      <c r="AK16411" s="31"/>
      <c r="AL16411" s="31"/>
      <c r="AO16411" s="376"/>
    </row>
    <row r="16412" spans="1:41" x14ac:dyDescent="0.25">
      <c r="A16412" s="44" t="s">
        <v>7063</v>
      </c>
      <c r="B16412" s="44" t="s">
        <v>5321</v>
      </c>
      <c r="C16412" s="45">
        <v>23010401</v>
      </c>
      <c r="D16412" s="45" t="s">
        <v>11363</v>
      </c>
      <c r="E16412" s="45" t="s">
        <v>5322</v>
      </c>
      <c r="AO16412" s="376"/>
    </row>
    <row r="16413" spans="1:41" x14ac:dyDescent="0.25">
      <c r="A16413" s="44" t="s">
        <v>7063</v>
      </c>
      <c r="B16413" s="44" t="s">
        <v>3176</v>
      </c>
      <c r="C16413" s="45">
        <v>23010402</v>
      </c>
      <c r="D16413" s="45" t="s">
        <v>11363</v>
      </c>
      <c r="E16413" s="45" t="s">
        <v>5322</v>
      </c>
      <c r="AO16413" s="376"/>
    </row>
    <row r="16414" spans="1:41" x14ac:dyDescent="0.25">
      <c r="A16414" s="44" t="s">
        <v>15959</v>
      </c>
      <c r="B16414" s="44" t="s">
        <v>15617</v>
      </c>
      <c r="C16414" s="45">
        <v>25050102</v>
      </c>
      <c r="D16414" s="45" t="s">
        <v>11363</v>
      </c>
      <c r="E16414" s="45" t="s">
        <v>7105</v>
      </c>
      <c r="AO16414" s="376"/>
    </row>
    <row r="16415" spans="1:41" x14ac:dyDescent="0.25">
      <c r="A16415" s="44" t="s">
        <v>15959</v>
      </c>
      <c r="B16415" s="44" t="s">
        <v>3176</v>
      </c>
      <c r="C16415" s="45">
        <v>26010402</v>
      </c>
      <c r="D16415" s="45" t="s">
        <v>11363</v>
      </c>
      <c r="E16415" s="45" t="s">
        <v>17459</v>
      </c>
      <c r="AO16415" s="376"/>
    </row>
    <row r="16416" spans="1:41" x14ac:dyDescent="0.25">
      <c r="A16416" s="44" t="s">
        <v>15959</v>
      </c>
      <c r="B16416" s="44" t="s">
        <v>5321</v>
      </c>
      <c r="C16416" s="45">
        <v>26010401</v>
      </c>
      <c r="D16416" s="45" t="s">
        <v>11363</v>
      </c>
      <c r="E16416" s="45" t="s">
        <v>17459</v>
      </c>
      <c r="AO16416" s="376"/>
    </row>
    <row r="16417" spans="1:41" x14ac:dyDescent="0.25">
      <c r="A16417" s="44" t="s">
        <v>18332</v>
      </c>
      <c r="B16417" s="44" t="s">
        <v>926</v>
      </c>
      <c r="C16417" s="45">
        <v>24060402</v>
      </c>
      <c r="D16417" s="45" t="s">
        <v>11363</v>
      </c>
      <c r="E16417" s="45" t="s">
        <v>4962</v>
      </c>
      <c r="AO16417" s="376"/>
    </row>
    <row r="16418" spans="1:41" x14ac:dyDescent="0.25">
      <c r="A16418" s="44" t="s">
        <v>5378</v>
      </c>
      <c r="B16418" s="44" t="s">
        <v>924</v>
      </c>
      <c r="C16418" s="45">
        <v>22010702</v>
      </c>
      <c r="D16418" s="45" t="s">
        <v>11363</v>
      </c>
      <c r="E16418" s="45" t="s">
        <v>5131</v>
      </c>
      <c r="AO16418" s="376"/>
    </row>
    <row r="16419" spans="1:41" x14ac:dyDescent="0.25">
      <c r="A16419" s="44" t="s">
        <v>5378</v>
      </c>
      <c r="B16419" s="44" t="s">
        <v>5130</v>
      </c>
      <c r="C16419" s="45">
        <v>22010701</v>
      </c>
      <c r="D16419" s="45" t="s">
        <v>11363</v>
      </c>
      <c r="E16419" s="45" t="s">
        <v>5131</v>
      </c>
      <c r="AO16419" s="376"/>
    </row>
    <row r="16420" spans="1:41" x14ac:dyDescent="0.25">
      <c r="A16420" s="44" t="s">
        <v>1523</v>
      </c>
      <c r="B16420" s="319" t="s">
        <v>19563</v>
      </c>
      <c r="C16420" s="318" t="s">
        <v>19827</v>
      </c>
      <c r="D16420" s="93" t="s">
        <v>19934</v>
      </c>
      <c r="E16420" s="320">
        <v>46752</v>
      </c>
      <c r="F16420" s="93"/>
      <c r="G16420" s="93"/>
      <c r="H16420" s="93"/>
      <c r="I16420" s="99"/>
      <c r="J16420" s="99"/>
      <c r="K16420" s="99"/>
      <c r="L16420" s="99"/>
      <c r="M16420" s="99"/>
      <c r="N16420" s="99"/>
      <c r="O16420" s="99"/>
      <c r="P16420" s="99"/>
      <c r="Q16420" s="99"/>
      <c r="R16420" s="99"/>
      <c r="S16420" s="99"/>
      <c r="T16420" s="99"/>
      <c r="U16420" s="99"/>
      <c r="V16420" s="99"/>
      <c r="W16420" s="99"/>
      <c r="X16420" s="99"/>
      <c r="Y16420" s="99"/>
      <c r="Z16420" s="99"/>
      <c r="AA16420" s="99"/>
      <c r="AB16420" s="99"/>
      <c r="AC16420" s="99"/>
      <c r="AD16420" s="99"/>
      <c r="AE16420" s="99"/>
      <c r="AF16420" s="99"/>
      <c r="AG16420" s="99"/>
      <c r="AH16420" s="31"/>
      <c r="AI16420" s="31"/>
      <c r="AJ16420" s="31"/>
      <c r="AK16420" s="31"/>
      <c r="AL16420" s="31"/>
      <c r="AO16420" s="376"/>
    </row>
    <row r="16421" spans="1:41" x14ac:dyDescent="0.25">
      <c r="A16421" s="44" t="s">
        <v>1523</v>
      </c>
      <c r="B16421" s="44" t="s">
        <v>7352</v>
      </c>
      <c r="C16421" s="45" t="s">
        <v>7376</v>
      </c>
      <c r="D16421" s="45" t="s">
        <v>11204</v>
      </c>
      <c r="E16421" s="45" t="s">
        <v>7354</v>
      </c>
      <c r="F16421" s="93"/>
      <c r="G16421" s="93"/>
      <c r="H16421" s="93"/>
      <c r="I16421" s="99"/>
      <c r="J16421" s="99"/>
      <c r="K16421" s="99"/>
      <c r="L16421" s="99"/>
      <c r="M16421" s="99"/>
      <c r="N16421" s="99"/>
      <c r="O16421" s="99"/>
      <c r="P16421" s="99"/>
      <c r="Q16421" s="99"/>
      <c r="R16421" s="99"/>
      <c r="S16421" s="99"/>
      <c r="T16421" s="99"/>
      <c r="U16421" s="99"/>
      <c r="V16421" s="99"/>
      <c r="W16421" s="99"/>
      <c r="X16421" s="99"/>
      <c r="Y16421" s="99"/>
      <c r="Z16421" s="99"/>
      <c r="AA16421" s="99"/>
      <c r="AB16421" s="99"/>
      <c r="AC16421" s="99"/>
      <c r="AD16421" s="99"/>
      <c r="AE16421" s="99"/>
      <c r="AF16421" s="99"/>
      <c r="AG16421" s="99"/>
      <c r="AH16421" s="31"/>
      <c r="AI16421" s="31"/>
      <c r="AJ16421" s="31"/>
      <c r="AK16421" s="31"/>
      <c r="AL16421" s="31"/>
      <c r="AO16421" s="376"/>
    </row>
    <row r="16422" spans="1:41" x14ac:dyDescent="0.25">
      <c r="A16422" s="44" t="s">
        <v>1523</v>
      </c>
      <c r="B16422" s="44" t="s">
        <v>8306</v>
      </c>
      <c r="C16422" s="45" t="s">
        <v>8310</v>
      </c>
      <c r="D16422" s="45" t="s">
        <v>11204</v>
      </c>
      <c r="E16422" s="45" t="s">
        <v>4151</v>
      </c>
      <c r="F16422" s="93"/>
      <c r="G16422" s="93"/>
      <c r="H16422" s="93"/>
      <c r="I16422" s="99"/>
      <c r="J16422" s="99"/>
      <c r="K16422" s="99"/>
      <c r="L16422" s="99"/>
      <c r="M16422" s="99"/>
      <c r="N16422" s="99"/>
      <c r="O16422" s="99"/>
      <c r="P16422" s="99"/>
      <c r="Q16422" s="99"/>
      <c r="R16422" s="99"/>
      <c r="S16422" s="99"/>
      <c r="T16422" s="99"/>
      <c r="U16422" s="99"/>
      <c r="V16422" s="99"/>
      <c r="W16422" s="99"/>
      <c r="X16422" s="99"/>
      <c r="Y16422" s="99"/>
      <c r="Z16422" s="99"/>
      <c r="AA16422" s="99"/>
      <c r="AB16422" s="99"/>
      <c r="AC16422" s="99"/>
      <c r="AD16422" s="99"/>
      <c r="AE16422" s="99"/>
      <c r="AF16422" s="99"/>
      <c r="AG16422" s="99"/>
      <c r="AH16422" s="31"/>
      <c r="AI16422" s="31"/>
      <c r="AJ16422" s="31"/>
      <c r="AK16422" s="31"/>
      <c r="AL16422" s="31"/>
      <c r="AO16422" s="376"/>
    </row>
    <row r="16423" spans="1:41" x14ac:dyDescent="0.25">
      <c r="A16423" s="44" t="s">
        <v>1523</v>
      </c>
      <c r="B16423" s="44" t="s">
        <v>7352</v>
      </c>
      <c r="C16423" s="45" t="s">
        <v>7376</v>
      </c>
      <c r="D16423" s="93" t="s">
        <v>17443</v>
      </c>
      <c r="E16423" s="45" t="s">
        <v>5037</v>
      </c>
      <c r="F16423" s="93"/>
      <c r="G16423" s="93"/>
      <c r="H16423" s="93"/>
      <c r="I16423" s="99"/>
      <c r="J16423" s="99"/>
      <c r="K16423" s="99"/>
      <c r="L16423" s="99"/>
      <c r="M16423" s="99"/>
      <c r="N16423" s="99"/>
      <c r="O16423" s="99"/>
      <c r="P16423" s="99"/>
      <c r="Q16423" s="99"/>
      <c r="R16423" s="99"/>
      <c r="S16423" s="99"/>
      <c r="T16423" s="99"/>
      <c r="U16423" s="99"/>
      <c r="V16423" s="99"/>
      <c r="W16423" s="99"/>
      <c r="X16423" s="99"/>
      <c r="Y16423" s="99"/>
      <c r="Z16423" s="99"/>
      <c r="AA16423" s="99"/>
      <c r="AB16423" s="99"/>
      <c r="AC16423" s="99"/>
      <c r="AD16423" s="99"/>
      <c r="AE16423" s="99"/>
      <c r="AF16423" s="99"/>
      <c r="AG16423" s="99"/>
      <c r="AH16423" s="31"/>
      <c r="AI16423" s="31"/>
      <c r="AJ16423" s="31"/>
      <c r="AK16423" s="31"/>
      <c r="AL16423" s="31"/>
      <c r="AO16423" s="376"/>
    </row>
    <row r="16424" spans="1:41" x14ac:dyDescent="0.25">
      <c r="A16424" s="44" t="s">
        <v>1523</v>
      </c>
      <c r="B16424" s="44" t="s">
        <v>8306</v>
      </c>
      <c r="C16424" s="45" t="s">
        <v>8310</v>
      </c>
      <c r="D16424" s="93" t="s">
        <v>17443</v>
      </c>
      <c r="E16424" s="45" t="s">
        <v>4151</v>
      </c>
      <c r="F16424" s="93"/>
      <c r="G16424" s="93"/>
      <c r="H16424" s="93"/>
      <c r="I16424" s="99"/>
      <c r="J16424" s="99"/>
      <c r="K16424" s="99"/>
      <c r="L16424" s="99"/>
      <c r="M16424" s="99"/>
      <c r="N16424" s="99"/>
      <c r="O16424" s="99"/>
      <c r="P16424" s="99"/>
      <c r="Q16424" s="99"/>
      <c r="R16424" s="99"/>
      <c r="S16424" s="99"/>
      <c r="T16424" s="99"/>
      <c r="U16424" s="99"/>
      <c r="V16424" s="99"/>
      <c r="W16424" s="99"/>
      <c r="X16424" s="99"/>
      <c r="Y16424" s="99"/>
      <c r="Z16424" s="99"/>
      <c r="AA16424" s="99"/>
      <c r="AB16424" s="99"/>
      <c r="AC16424" s="99"/>
      <c r="AD16424" s="99"/>
      <c r="AE16424" s="99"/>
      <c r="AF16424" s="99"/>
      <c r="AG16424" s="99"/>
      <c r="AH16424" s="31"/>
      <c r="AI16424" s="31"/>
      <c r="AJ16424" s="31"/>
      <c r="AK16424" s="31"/>
      <c r="AL16424" s="31"/>
      <c r="AO16424" s="376"/>
    </row>
    <row r="16425" spans="1:41" x14ac:dyDescent="0.25">
      <c r="A16425" s="44" t="s">
        <v>1523</v>
      </c>
      <c r="B16425" s="44" t="s">
        <v>7352</v>
      </c>
      <c r="C16425" s="45" t="s">
        <v>7376</v>
      </c>
      <c r="D16425" s="45" t="s">
        <v>9895</v>
      </c>
      <c r="E16425" s="45" t="s">
        <v>7354</v>
      </c>
      <c r="F16425" s="93"/>
      <c r="G16425" s="93"/>
      <c r="H16425" s="93"/>
      <c r="I16425" s="99"/>
      <c r="J16425" s="99"/>
      <c r="K16425" s="99"/>
      <c r="L16425" s="44"/>
      <c r="M16425" s="44"/>
      <c r="N16425" s="99"/>
      <c r="O16425" s="99"/>
      <c r="P16425" s="99"/>
      <c r="Q16425" s="99"/>
      <c r="R16425" s="99"/>
      <c r="S16425" s="99"/>
      <c r="T16425" s="99"/>
      <c r="U16425" s="99"/>
      <c r="V16425" s="99"/>
      <c r="W16425" s="99"/>
      <c r="X16425" s="99"/>
      <c r="Y16425" s="99"/>
      <c r="Z16425" s="99"/>
      <c r="AA16425" s="99"/>
      <c r="AB16425" s="99"/>
      <c r="AC16425" s="99"/>
      <c r="AD16425" s="99"/>
      <c r="AE16425" s="99"/>
      <c r="AF16425" s="99"/>
      <c r="AG16425" s="99"/>
      <c r="AH16425" s="31"/>
      <c r="AI16425" s="31"/>
      <c r="AJ16425" s="31"/>
      <c r="AK16425" s="31"/>
      <c r="AL16425" s="31"/>
      <c r="AO16425" s="376"/>
    </row>
    <row r="16426" spans="1:41" x14ac:dyDescent="0.25">
      <c r="A16426" s="44" t="s">
        <v>1523</v>
      </c>
      <c r="B16426" s="44" t="s">
        <v>8306</v>
      </c>
      <c r="C16426" s="45" t="s">
        <v>8310</v>
      </c>
      <c r="D16426" s="45" t="s">
        <v>9895</v>
      </c>
      <c r="E16426" s="45" t="s">
        <v>4151</v>
      </c>
      <c r="F16426" s="93"/>
      <c r="G16426" s="93"/>
      <c r="H16426" s="93"/>
      <c r="I16426" s="99"/>
      <c r="J16426" s="99"/>
      <c r="K16426" s="99"/>
      <c r="L16426" s="44"/>
      <c r="M16426" s="44"/>
      <c r="N16426" s="99"/>
      <c r="O16426" s="99"/>
      <c r="P16426" s="99"/>
      <c r="Q16426" s="99"/>
      <c r="R16426" s="99"/>
      <c r="S16426" s="99"/>
      <c r="T16426" s="99"/>
      <c r="U16426" s="99"/>
      <c r="V16426" s="99"/>
      <c r="W16426" s="99"/>
      <c r="X16426" s="99"/>
      <c r="Y16426" s="99"/>
      <c r="Z16426" s="99"/>
      <c r="AA16426" s="99"/>
      <c r="AB16426" s="99"/>
      <c r="AC16426" s="99"/>
      <c r="AD16426" s="99"/>
      <c r="AE16426" s="99"/>
      <c r="AF16426" s="99"/>
      <c r="AG16426" s="99"/>
      <c r="AH16426" s="31"/>
      <c r="AI16426" s="31"/>
      <c r="AJ16426" s="31"/>
      <c r="AK16426" s="31"/>
      <c r="AL16426" s="31"/>
      <c r="AO16426" s="376"/>
    </row>
    <row r="16427" spans="1:41" x14ac:dyDescent="0.25">
      <c r="A16427" s="44" t="s">
        <v>19442</v>
      </c>
      <c r="B16427" s="319" t="s">
        <v>19515</v>
      </c>
      <c r="C16427" s="318" t="s">
        <v>19828</v>
      </c>
      <c r="D16427" s="93" t="s">
        <v>19934</v>
      </c>
      <c r="E16427" s="320">
        <v>46599</v>
      </c>
      <c r="F16427" s="93"/>
      <c r="G16427" s="93"/>
      <c r="H16427" s="93"/>
      <c r="I16427" s="99"/>
      <c r="J16427" s="99"/>
      <c r="K16427" s="99"/>
      <c r="L16427" s="99"/>
      <c r="M16427" s="99"/>
      <c r="N16427" s="99"/>
      <c r="O16427" s="99"/>
      <c r="P16427" s="99"/>
      <c r="Q16427" s="99"/>
      <c r="R16427" s="99"/>
      <c r="S16427" s="99"/>
      <c r="T16427" s="99"/>
      <c r="U16427" s="99"/>
      <c r="V16427" s="99"/>
      <c r="W16427" s="99"/>
      <c r="X16427" s="99"/>
      <c r="Y16427" s="99"/>
      <c r="Z16427" s="99"/>
      <c r="AA16427" s="99"/>
      <c r="AB16427" s="99"/>
      <c r="AC16427" s="99"/>
      <c r="AD16427" s="99"/>
      <c r="AE16427" s="99"/>
      <c r="AF16427" s="99"/>
      <c r="AG16427" s="99"/>
      <c r="AH16427" s="31"/>
      <c r="AI16427" s="31"/>
      <c r="AJ16427" s="31"/>
      <c r="AK16427" s="31"/>
      <c r="AL16427" s="31"/>
      <c r="AO16427" s="376"/>
    </row>
    <row r="16428" spans="1:41" x14ac:dyDescent="0.25">
      <c r="A16428" s="44" t="s">
        <v>3010</v>
      </c>
      <c r="B16428" s="44" t="s">
        <v>926</v>
      </c>
      <c r="C16428" s="45">
        <v>24060402</v>
      </c>
      <c r="D16428" s="45" t="s">
        <v>11363</v>
      </c>
      <c r="E16428" s="45" t="s">
        <v>4962</v>
      </c>
      <c r="AO16428" s="376"/>
    </row>
    <row r="16429" spans="1:41" x14ac:dyDescent="0.25">
      <c r="A16429" s="44" t="s">
        <v>5379</v>
      </c>
      <c r="B16429" s="44" t="s">
        <v>924</v>
      </c>
      <c r="C16429" s="45">
        <v>22010702</v>
      </c>
      <c r="D16429" s="45" t="s">
        <v>11363</v>
      </c>
      <c r="E16429" s="45" t="s">
        <v>5131</v>
      </c>
      <c r="AO16429" s="376"/>
    </row>
    <row r="16430" spans="1:41" x14ac:dyDescent="0.25">
      <c r="A16430" s="44" t="s">
        <v>3551</v>
      </c>
      <c r="B16430" s="44" t="s">
        <v>9237</v>
      </c>
      <c r="C16430" s="45">
        <v>24010401</v>
      </c>
      <c r="D16430" s="45" t="s">
        <v>11363</v>
      </c>
      <c r="E16430" s="45" t="s">
        <v>9238</v>
      </c>
      <c r="AO16430" s="376"/>
    </row>
    <row r="16431" spans="1:41" x14ac:dyDescent="0.25">
      <c r="A16431" s="44" t="s">
        <v>3551</v>
      </c>
      <c r="B16431" s="44" t="s">
        <v>3176</v>
      </c>
      <c r="C16431" s="45">
        <v>24010402</v>
      </c>
      <c r="D16431" s="45" t="s">
        <v>11363</v>
      </c>
      <c r="E16431" s="45" t="s">
        <v>9238</v>
      </c>
      <c r="AO16431" s="376"/>
    </row>
    <row r="16432" spans="1:41" x14ac:dyDescent="0.25">
      <c r="A16432" s="44" t="s">
        <v>18333</v>
      </c>
      <c r="B16432" s="44" t="s">
        <v>5321</v>
      </c>
      <c r="C16432" s="45">
        <v>23010401</v>
      </c>
      <c r="D16432" s="45" t="s">
        <v>11363</v>
      </c>
      <c r="E16432" s="45" t="s">
        <v>5322</v>
      </c>
      <c r="AO16432" s="376"/>
    </row>
    <row r="16433" spans="1:41" x14ac:dyDescent="0.25">
      <c r="A16433" s="44" t="s">
        <v>18333</v>
      </c>
      <c r="B16433" s="44" t="s">
        <v>3176</v>
      </c>
      <c r="C16433" s="45">
        <v>23010402</v>
      </c>
      <c r="D16433" s="45" t="s">
        <v>11363</v>
      </c>
      <c r="E16433" s="45" t="s">
        <v>5322</v>
      </c>
      <c r="AO16433" s="376"/>
    </row>
    <row r="16434" spans="1:41" x14ac:dyDescent="0.25">
      <c r="A16434" s="44" t="s">
        <v>10735</v>
      </c>
      <c r="B16434" s="44" t="s">
        <v>9237</v>
      </c>
      <c r="C16434" s="45">
        <v>24010401</v>
      </c>
      <c r="D16434" s="45" t="s">
        <v>11363</v>
      </c>
      <c r="E16434" s="45" t="s">
        <v>9238</v>
      </c>
      <c r="AO16434" s="376"/>
    </row>
    <row r="16435" spans="1:41" x14ac:dyDescent="0.25">
      <c r="A16435" s="44" t="s">
        <v>10735</v>
      </c>
      <c r="B16435" s="44" t="s">
        <v>3176</v>
      </c>
      <c r="C16435" s="45">
        <v>24010402</v>
      </c>
      <c r="D16435" s="45" t="s">
        <v>11363</v>
      </c>
      <c r="E16435" s="45" t="s">
        <v>9238</v>
      </c>
      <c r="AO16435" s="376"/>
    </row>
    <row r="16436" spans="1:41" x14ac:dyDescent="0.25">
      <c r="A16436" s="44" t="s">
        <v>18334</v>
      </c>
      <c r="B16436" s="44" t="s">
        <v>3176</v>
      </c>
      <c r="C16436" s="45">
        <v>26010402</v>
      </c>
      <c r="D16436" s="45" t="s">
        <v>11363</v>
      </c>
      <c r="E16436" s="45" t="s">
        <v>17459</v>
      </c>
      <c r="AO16436" s="376"/>
    </row>
    <row r="16437" spans="1:41" x14ac:dyDescent="0.25">
      <c r="A16437" s="44" t="s">
        <v>18334</v>
      </c>
      <c r="B16437" s="44" t="s">
        <v>925</v>
      </c>
      <c r="C16437" s="45">
        <v>260601</v>
      </c>
      <c r="D16437" s="45" t="s">
        <v>11363</v>
      </c>
      <c r="E16437" s="45" t="s">
        <v>17341</v>
      </c>
      <c r="AO16437" s="376"/>
    </row>
    <row r="16438" spans="1:41" x14ac:dyDescent="0.25">
      <c r="A16438" s="44" t="s">
        <v>18335</v>
      </c>
      <c r="B16438" s="44" t="s">
        <v>5321</v>
      </c>
      <c r="C16438" s="45">
        <v>25010401</v>
      </c>
      <c r="D16438" s="45" t="s">
        <v>11363</v>
      </c>
      <c r="E16438" s="45" t="s">
        <v>12564</v>
      </c>
      <c r="AO16438" s="376"/>
    </row>
    <row r="16439" spans="1:41" x14ac:dyDescent="0.25">
      <c r="A16439" s="44" t="s">
        <v>18335</v>
      </c>
      <c r="B16439" s="44" t="s">
        <v>3176</v>
      </c>
      <c r="C16439" s="45">
        <v>25010402</v>
      </c>
      <c r="D16439" s="45" t="s">
        <v>11363</v>
      </c>
      <c r="E16439" s="45" t="s">
        <v>12564</v>
      </c>
      <c r="AO16439" s="376"/>
    </row>
    <row r="16440" spans="1:41" x14ac:dyDescent="0.25">
      <c r="A16440" s="44" t="s">
        <v>7064</v>
      </c>
      <c r="B16440" s="44" t="s">
        <v>5321</v>
      </c>
      <c r="C16440" s="45">
        <v>23010401</v>
      </c>
      <c r="D16440" s="45" t="s">
        <v>11363</v>
      </c>
      <c r="E16440" s="45" t="s">
        <v>5322</v>
      </c>
      <c r="AO16440" s="376"/>
    </row>
    <row r="16441" spans="1:41" x14ac:dyDescent="0.25">
      <c r="A16441" s="44" t="s">
        <v>7064</v>
      </c>
      <c r="B16441" s="44" t="s">
        <v>3176</v>
      </c>
      <c r="C16441" s="45">
        <v>23010402</v>
      </c>
      <c r="D16441" s="45" t="s">
        <v>11363</v>
      </c>
      <c r="E16441" s="45" t="s">
        <v>5322</v>
      </c>
      <c r="AO16441" s="376"/>
    </row>
    <row r="16442" spans="1:41" x14ac:dyDescent="0.25">
      <c r="A16442" s="44" t="s">
        <v>3552</v>
      </c>
      <c r="B16442" s="44" t="s">
        <v>9237</v>
      </c>
      <c r="C16442" s="45">
        <v>24010401</v>
      </c>
      <c r="D16442" s="45" t="s">
        <v>11363</v>
      </c>
      <c r="E16442" s="45" t="s">
        <v>9238</v>
      </c>
      <c r="AO16442" s="376"/>
    </row>
    <row r="16443" spans="1:41" x14ac:dyDescent="0.25">
      <c r="A16443" s="44" t="s">
        <v>3552</v>
      </c>
      <c r="B16443" s="44" t="s">
        <v>3176</v>
      </c>
      <c r="C16443" s="45">
        <v>24010402</v>
      </c>
      <c r="D16443" s="45" t="s">
        <v>11363</v>
      </c>
      <c r="E16443" s="45" t="s">
        <v>9238</v>
      </c>
      <c r="AO16443" s="376"/>
    </row>
    <row r="16444" spans="1:41" x14ac:dyDescent="0.25">
      <c r="A16444" s="44" t="s">
        <v>9283</v>
      </c>
      <c r="B16444" s="44" t="s">
        <v>9248</v>
      </c>
      <c r="C16444" s="45">
        <v>240101</v>
      </c>
      <c r="D16444" s="45" t="s">
        <v>11363</v>
      </c>
      <c r="E16444" s="45" t="s">
        <v>9249</v>
      </c>
      <c r="AO16444" s="376"/>
    </row>
    <row r="16445" spans="1:41" x14ac:dyDescent="0.3">
      <c r="A16445" s="333" t="s">
        <v>19044</v>
      </c>
      <c r="B16445" s="333" t="s">
        <v>6928</v>
      </c>
      <c r="C16445" s="125" t="s">
        <v>19094</v>
      </c>
      <c r="D16445" s="32" t="s">
        <v>20309</v>
      </c>
      <c r="E16445" s="125" t="s">
        <v>9249</v>
      </c>
      <c r="F16445" s="125" t="s">
        <v>1189</v>
      </c>
      <c r="G16445" s="125" t="s">
        <v>1190</v>
      </c>
      <c r="AO16445" s="376"/>
    </row>
    <row r="16446" spans="1:41" x14ac:dyDescent="0.25">
      <c r="A16446" s="44" t="s">
        <v>8962</v>
      </c>
      <c r="B16446" s="44" t="s">
        <v>1316</v>
      </c>
      <c r="C16446" s="45" t="s">
        <v>9187</v>
      </c>
      <c r="D16446" s="367" t="s">
        <v>3696</v>
      </c>
      <c r="E16446" s="328">
        <f>DATE(2027,8,9)</f>
        <v>46608</v>
      </c>
      <c r="F16446" s="32"/>
      <c r="G16446" s="32"/>
      <c r="H16446" s="32"/>
      <c r="I16446" s="31"/>
      <c r="J16446" s="31"/>
      <c r="K16446" s="31"/>
      <c r="L16446" s="31"/>
      <c r="M16446" s="31"/>
      <c r="N16446" s="31"/>
      <c r="O16446" s="31"/>
      <c r="P16446" s="31"/>
      <c r="Q16446" s="31"/>
      <c r="R16446" s="31"/>
      <c r="S16446" s="31"/>
      <c r="T16446" s="31"/>
      <c r="U16446" s="31"/>
      <c r="V16446" s="31"/>
      <c r="W16446" s="31"/>
      <c r="X16446" s="31"/>
      <c r="Y16446" s="31"/>
      <c r="Z16446" s="31"/>
      <c r="AA16446" s="31"/>
      <c r="AB16446" s="31"/>
      <c r="AC16446" s="31"/>
      <c r="AD16446" s="31"/>
      <c r="AE16446" s="31"/>
      <c r="AF16446" s="31"/>
      <c r="AG16446" s="31"/>
      <c r="AH16446" s="31"/>
      <c r="AI16446" s="31"/>
      <c r="AJ16446" s="31"/>
      <c r="AK16446" s="31"/>
      <c r="AL16446" s="31"/>
      <c r="AO16446" s="376"/>
    </row>
    <row r="16447" spans="1:41" x14ac:dyDescent="0.25">
      <c r="A16447" s="44" t="s">
        <v>18336</v>
      </c>
      <c r="B16447" s="44" t="s">
        <v>5321</v>
      </c>
      <c r="C16447" s="45">
        <v>26010401</v>
      </c>
      <c r="D16447" s="45" t="s">
        <v>11363</v>
      </c>
      <c r="E16447" s="45" t="s">
        <v>17459</v>
      </c>
      <c r="AO16447" s="376"/>
    </row>
    <row r="16448" spans="1:41" x14ac:dyDescent="0.25">
      <c r="A16448" s="44" t="s">
        <v>18336</v>
      </c>
      <c r="B16448" s="44" t="s">
        <v>3176</v>
      </c>
      <c r="C16448" s="45">
        <v>26010402</v>
      </c>
      <c r="D16448" s="45" t="s">
        <v>11363</v>
      </c>
      <c r="E16448" s="45" t="s">
        <v>17459</v>
      </c>
      <c r="AO16448" s="376"/>
    </row>
    <row r="16449" spans="1:41" x14ac:dyDescent="0.25">
      <c r="A16449" s="44" t="s">
        <v>15960</v>
      </c>
      <c r="B16449" s="44" t="s">
        <v>3474</v>
      </c>
      <c r="C16449" s="45">
        <v>250503</v>
      </c>
      <c r="D16449" s="45" t="s">
        <v>11363</v>
      </c>
      <c r="E16449" s="45" t="s">
        <v>15608</v>
      </c>
      <c r="AO16449" s="376"/>
    </row>
    <row r="16450" spans="1:41" x14ac:dyDescent="0.25">
      <c r="A16450" s="44" t="s">
        <v>15960</v>
      </c>
      <c r="B16450" s="44" t="s">
        <v>925</v>
      </c>
      <c r="C16450" s="45">
        <v>250601</v>
      </c>
      <c r="D16450" s="45" t="s">
        <v>11363</v>
      </c>
      <c r="E16450" s="45" t="s">
        <v>15609</v>
      </c>
      <c r="AO16450" s="376"/>
    </row>
    <row r="16451" spans="1:41" x14ac:dyDescent="0.25">
      <c r="A16451" s="44" t="s">
        <v>15960</v>
      </c>
      <c r="B16451" s="44" t="s">
        <v>947</v>
      </c>
      <c r="C16451" s="45">
        <v>260102</v>
      </c>
      <c r="D16451" s="45" t="s">
        <v>11363</v>
      </c>
      <c r="E16451" s="45" t="s">
        <v>8292</v>
      </c>
      <c r="AO16451" s="376"/>
    </row>
    <row r="16452" spans="1:41" x14ac:dyDescent="0.25">
      <c r="A16452" s="44" t="s">
        <v>15960</v>
      </c>
      <c r="B16452" s="44" t="s">
        <v>938</v>
      </c>
      <c r="C16452" s="45">
        <v>260103</v>
      </c>
      <c r="D16452" s="45" t="s">
        <v>11363</v>
      </c>
      <c r="E16452" s="45" t="s">
        <v>8292</v>
      </c>
      <c r="AO16452" s="376"/>
    </row>
    <row r="16453" spans="1:41" x14ac:dyDescent="0.3">
      <c r="A16453" s="333" t="s">
        <v>11525</v>
      </c>
      <c r="B16453" s="333" t="s">
        <v>4004</v>
      </c>
      <c r="C16453" s="125" t="s">
        <v>11370</v>
      </c>
      <c r="D16453" s="32" t="s">
        <v>20309</v>
      </c>
      <c r="E16453" s="125" t="s">
        <v>4826</v>
      </c>
      <c r="F16453" s="125" t="s">
        <v>1189</v>
      </c>
      <c r="G16453" s="125" t="s">
        <v>1190</v>
      </c>
      <c r="AO16453" s="376"/>
    </row>
    <row r="16454" spans="1:41" x14ac:dyDescent="0.3">
      <c r="A16454" s="57" t="s">
        <v>2638</v>
      </c>
      <c r="B16454" s="57" t="s">
        <v>1290</v>
      </c>
      <c r="C16454" s="62">
        <v>24027</v>
      </c>
      <c r="D16454" s="62" t="s">
        <v>20886</v>
      </c>
      <c r="E16454" s="60">
        <v>46873</v>
      </c>
      <c r="F16454" s="32"/>
      <c r="G16454" s="32"/>
      <c r="H16454" s="32"/>
      <c r="I16454" s="31"/>
      <c r="J16454" s="31"/>
      <c r="K16454" s="31"/>
      <c r="L16454" s="31"/>
      <c r="M16454" s="31"/>
      <c r="N16454" s="31"/>
      <c r="O16454" s="31"/>
      <c r="P16454" s="31"/>
      <c r="Q16454" s="31"/>
      <c r="R16454" s="31"/>
      <c r="S16454" s="31"/>
      <c r="T16454" s="31"/>
      <c r="U16454" s="31"/>
      <c r="V16454" s="31"/>
      <c r="W16454" s="31"/>
      <c r="X16454" s="31"/>
      <c r="Y16454" s="31"/>
      <c r="Z16454" s="31"/>
      <c r="AA16454" s="31"/>
      <c r="AB16454" s="31"/>
      <c r="AC16454" s="31"/>
      <c r="AD16454" s="31"/>
      <c r="AE16454" s="31"/>
      <c r="AF16454" s="31"/>
      <c r="AG16454" s="31"/>
      <c r="AH16454" s="31"/>
      <c r="AI16454" s="31"/>
      <c r="AJ16454" s="31"/>
      <c r="AK16454" s="31"/>
      <c r="AL16454" s="31"/>
      <c r="AO16454" s="376"/>
    </row>
    <row r="16455" spans="1:41" x14ac:dyDescent="0.25">
      <c r="A16455" s="44" t="s">
        <v>2638</v>
      </c>
      <c r="B16455" s="44" t="s">
        <v>2648</v>
      </c>
      <c r="C16455" s="56" t="s">
        <v>2639</v>
      </c>
      <c r="D16455" s="56" t="s">
        <v>2198</v>
      </c>
      <c r="E16455" s="69">
        <v>45536</v>
      </c>
      <c r="F16455" s="93"/>
      <c r="G16455" s="93"/>
      <c r="H16455" s="93"/>
      <c r="I16455" s="99"/>
      <c r="J16455" s="99"/>
      <c r="K16455" s="99"/>
      <c r="L16455" s="44"/>
      <c r="M16455" s="44"/>
      <c r="N16455" s="99"/>
      <c r="O16455" s="99"/>
      <c r="P16455" s="99"/>
      <c r="Q16455" s="99"/>
      <c r="R16455" s="99"/>
      <c r="S16455" s="99"/>
      <c r="T16455" s="99"/>
      <c r="U16455" s="99"/>
      <c r="V16455" s="99"/>
      <c r="W16455" s="99"/>
      <c r="X16455" s="99"/>
      <c r="Y16455" s="99"/>
      <c r="Z16455" s="99"/>
      <c r="AA16455" s="99"/>
      <c r="AB16455" s="99"/>
      <c r="AC16455" s="99"/>
      <c r="AD16455" s="99"/>
      <c r="AE16455" s="99"/>
      <c r="AF16455" s="99"/>
      <c r="AG16455" s="99"/>
      <c r="AH16455" s="31"/>
      <c r="AI16455" s="31"/>
      <c r="AJ16455" s="31"/>
      <c r="AK16455" s="31"/>
      <c r="AL16455" s="31"/>
      <c r="AO16455" s="376"/>
    </row>
    <row r="16456" spans="1:41" x14ac:dyDescent="0.25">
      <c r="A16456" s="44" t="s">
        <v>2638</v>
      </c>
      <c r="B16456" s="44" t="s">
        <v>5134</v>
      </c>
      <c r="C16456" s="45">
        <v>250802</v>
      </c>
      <c r="D16456" s="45" t="s">
        <v>11363</v>
      </c>
      <c r="E16456" s="45" t="s">
        <v>9880</v>
      </c>
      <c r="AO16456" s="376"/>
    </row>
    <row r="16457" spans="1:41" x14ac:dyDescent="0.25">
      <c r="A16457" s="44" t="s">
        <v>21910</v>
      </c>
      <c r="B16457" s="44" t="s">
        <v>3041</v>
      </c>
      <c r="C16457" s="45">
        <v>260403</v>
      </c>
      <c r="D16457" s="45" t="s">
        <v>11363</v>
      </c>
      <c r="E16457" s="45" t="s">
        <v>11152</v>
      </c>
      <c r="AO16457" s="376"/>
    </row>
    <row r="16458" spans="1:41" x14ac:dyDescent="0.25">
      <c r="A16458" s="44" t="s">
        <v>21910</v>
      </c>
      <c r="B16458" s="44" t="s">
        <v>21461</v>
      </c>
      <c r="C16458" s="45">
        <v>260405</v>
      </c>
      <c r="D16458" s="45" t="s">
        <v>11363</v>
      </c>
      <c r="E16458" s="45" t="s">
        <v>11152</v>
      </c>
      <c r="AO16458" s="376"/>
    </row>
    <row r="16459" spans="1:41" x14ac:dyDescent="0.25">
      <c r="A16459" s="44" t="s">
        <v>21910</v>
      </c>
      <c r="B16459" s="44" t="s">
        <v>7764</v>
      </c>
      <c r="C16459" s="45">
        <v>260604</v>
      </c>
      <c r="D16459" s="45" t="s">
        <v>11363</v>
      </c>
      <c r="E16459" s="45" t="s">
        <v>9840</v>
      </c>
      <c r="AO16459" s="376"/>
    </row>
    <row r="16460" spans="1:41" x14ac:dyDescent="0.25">
      <c r="A16460" s="44" t="s">
        <v>19443</v>
      </c>
      <c r="B16460" s="319" t="s">
        <v>19515</v>
      </c>
      <c r="C16460" s="318" t="s">
        <v>19800</v>
      </c>
      <c r="D16460" s="93" t="s">
        <v>19934</v>
      </c>
      <c r="E16460" s="320">
        <v>46691</v>
      </c>
      <c r="F16460" s="93"/>
      <c r="G16460" s="93"/>
      <c r="H16460" s="93"/>
      <c r="I16460" s="99"/>
      <c r="J16460" s="99"/>
      <c r="K16460" s="99"/>
      <c r="L16460" s="99"/>
      <c r="M16460" s="99"/>
      <c r="N16460" s="99"/>
      <c r="O16460" s="99"/>
      <c r="P16460" s="99"/>
      <c r="Q16460" s="99"/>
      <c r="R16460" s="99"/>
      <c r="S16460" s="99"/>
      <c r="T16460" s="99"/>
      <c r="U16460" s="99"/>
      <c r="V16460" s="99"/>
      <c r="W16460" s="99"/>
      <c r="X16460" s="99"/>
      <c r="Y16460" s="99"/>
      <c r="Z16460" s="99"/>
      <c r="AA16460" s="99"/>
      <c r="AB16460" s="99"/>
      <c r="AC16460" s="99"/>
      <c r="AD16460" s="99"/>
      <c r="AE16460" s="99"/>
      <c r="AF16460" s="99"/>
      <c r="AG16460" s="99"/>
      <c r="AH16460" s="31"/>
      <c r="AI16460" s="31"/>
      <c r="AJ16460" s="31"/>
      <c r="AK16460" s="31"/>
      <c r="AL16460" s="31"/>
      <c r="AO16460" s="376"/>
    </row>
    <row r="16461" spans="1:41" x14ac:dyDescent="0.25">
      <c r="A16461" s="44" t="s">
        <v>18337</v>
      </c>
      <c r="B16461" s="44" t="s">
        <v>3039</v>
      </c>
      <c r="C16461" s="45">
        <v>230904</v>
      </c>
      <c r="D16461" s="45" t="s">
        <v>11363</v>
      </c>
      <c r="E16461" s="45" t="s">
        <v>7871</v>
      </c>
      <c r="AO16461" s="376"/>
    </row>
    <row r="16462" spans="1:41" x14ac:dyDescent="0.25">
      <c r="A16462" s="44" t="s">
        <v>18337</v>
      </c>
      <c r="B16462" s="44" t="s">
        <v>5134</v>
      </c>
      <c r="C16462" s="45">
        <v>240804</v>
      </c>
      <c r="D16462" s="45" t="s">
        <v>11363</v>
      </c>
      <c r="E16462" s="45" t="s">
        <v>11260</v>
      </c>
      <c r="AO16462" s="376"/>
    </row>
    <row r="16463" spans="1:41" x14ac:dyDescent="0.25">
      <c r="A16463" s="44" t="s">
        <v>12444</v>
      </c>
      <c r="B16463" s="44" t="s">
        <v>12110</v>
      </c>
      <c r="C16463" s="45">
        <v>14.24</v>
      </c>
      <c r="D16463" s="45" t="s">
        <v>12549</v>
      </c>
      <c r="E16463" s="46">
        <v>47299</v>
      </c>
      <c r="F16463" s="45"/>
      <c r="G16463" s="93"/>
      <c r="H16463" s="93"/>
      <c r="I16463" s="99"/>
      <c r="J16463" s="99"/>
      <c r="K16463" s="99"/>
      <c r="L16463" s="99"/>
      <c r="M16463" s="99"/>
      <c r="N16463" s="99"/>
      <c r="O16463" s="99"/>
      <c r="P16463" s="99"/>
      <c r="Q16463" s="99"/>
      <c r="R16463" s="99"/>
      <c r="S16463" s="99"/>
      <c r="T16463" s="99"/>
      <c r="U16463" s="99"/>
      <c r="V16463" s="99"/>
      <c r="W16463" s="99"/>
      <c r="X16463" s="99"/>
      <c r="Y16463" s="99"/>
      <c r="Z16463" s="99"/>
      <c r="AA16463" s="99"/>
      <c r="AB16463" s="99"/>
      <c r="AC16463" s="99"/>
      <c r="AD16463" s="99"/>
      <c r="AE16463" s="99"/>
      <c r="AF16463" s="99"/>
      <c r="AG16463" s="99"/>
      <c r="AH16463" s="31"/>
      <c r="AI16463" s="31"/>
      <c r="AJ16463" s="31"/>
      <c r="AK16463" s="31"/>
      <c r="AL16463" s="31"/>
      <c r="AO16463" s="376"/>
    </row>
    <row r="16464" spans="1:41" x14ac:dyDescent="0.25">
      <c r="A16464" s="44" t="s">
        <v>8963</v>
      </c>
      <c r="B16464" s="44" t="s">
        <v>16844</v>
      </c>
      <c r="C16464" s="45" t="s">
        <v>17098</v>
      </c>
      <c r="D16464" s="367" t="s">
        <v>3696</v>
      </c>
      <c r="E16464" s="328">
        <f>DATE(2029,12,8)</f>
        <v>47460</v>
      </c>
      <c r="F16464" s="32"/>
      <c r="G16464" s="32"/>
      <c r="H16464" s="32"/>
      <c r="I16464" s="31"/>
      <c r="J16464" s="31"/>
      <c r="K16464" s="31"/>
      <c r="L16464" s="31"/>
      <c r="M16464" s="31"/>
      <c r="N16464" s="31"/>
      <c r="O16464" s="31"/>
      <c r="P16464" s="31"/>
      <c r="Q16464" s="31"/>
      <c r="R16464" s="31"/>
      <c r="S16464" s="31"/>
      <c r="T16464" s="31"/>
      <c r="U16464" s="31"/>
      <c r="V16464" s="31"/>
      <c r="W16464" s="31"/>
      <c r="X16464" s="31"/>
      <c r="Y16464" s="31"/>
      <c r="Z16464" s="31"/>
      <c r="AA16464" s="31"/>
      <c r="AB16464" s="31"/>
      <c r="AC16464" s="31"/>
      <c r="AD16464" s="31"/>
      <c r="AE16464" s="31"/>
      <c r="AF16464" s="31"/>
      <c r="AG16464" s="31"/>
      <c r="AH16464" s="31"/>
      <c r="AI16464" s="31"/>
      <c r="AJ16464" s="31"/>
      <c r="AK16464" s="31"/>
      <c r="AL16464" s="31"/>
      <c r="AO16464" s="376"/>
    </row>
    <row r="16465" spans="1:41" x14ac:dyDescent="0.25">
      <c r="A16465" s="92" t="s">
        <v>10205</v>
      </c>
      <c r="B16465" s="92" t="s">
        <v>10212</v>
      </c>
      <c r="C16465" s="93" t="s">
        <v>10213</v>
      </c>
      <c r="D16465" s="93" t="s">
        <v>1201</v>
      </c>
      <c r="E16465" s="94">
        <v>47012</v>
      </c>
      <c r="F16465" s="93"/>
      <c r="G16465" s="93"/>
      <c r="H16465" s="93"/>
      <c r="I16465" s="99"/>
      <c r="J16465" s="99"/>
      <c r="K16465" s="99"/>
      <c r="L16465" s="44"/>
      <c r="M16465" s="44"/>
      <c r="N16465" s="99"/>
      <c r="O16465" s="99"/>
      <c r="P16465" s="99"/>
      <c r="Q16465" s="99"/>
      <c r="R16465" s="99"/>
      <c r="S16465" s="99"/>
      <c r="T16465" s="99"/>
      <c r="U16465" s="99"/>
      <c r="V16465" s="99"/>
      <c r="W16465" s="99"/>
      <c r="X16465" s="99"/>
      <c r="Y16465" s="99"/>
      <c r="Z16465" s="99"/>
      <c r="AA16465" s="99"/>
      <c r="AB16465" s="99"/>
      <c r="AC16465" s="99"/>
      <c r="AD16465" s="99"/>
      <c r="AE16465" s="99"/>
      <c r="AF16465" s="99"/>
      <c r="AG16465" s="99"/>
      <c r="AH16465" s="31"/>
      <c r="AI16465" s="31"/>
      <c r="AJ16465" s="31"/>
      <c r="AK16465" s="31"/>
      <c r="AL16465" s="31"/>
      <c r="AO16465" s="376"/>
    </row>
    <row r="16466" spans="1:41" x14ac:dyDescent="0.3">
      <c r="A16466" s="57" t="s">
        <v>10736</v>
      </c>
      <c r="B16466" s="57" t="s">
        <v>2173</v>
      </c>
      <c r="C16466" s="62">
        <v>24030</v>
      </c>
      <c r="D16466" s="62" t="s">
        <v>20886</v>
      </c>
      <c r="E16466" s="60">
        <v>47057</v>
      </c>
      <c r="F16466" s="32"/>
      <c r="G16466" s="32"/>
      <c r="H16466" s="32"/>
      <c r="I16466" s="31"/>
      <c r="J16466" s="31"/>
      <c r="K16466" s="31"/>
      <c r="L16466" s="31"/>
      <c r="M16466" s="31"/>
      <c r="N16466" s="31"/>
      <c r="O16466" s="31"/>
      <c r="P16466" s="31"/>
      <c r="Q16466" s="31"/>
      <c r="R16466" s="31"/>
      <c r="S16466" s="31"/>
      <c r="T16466" s="31"/>
      <c r="U16466" s="31"/>
      <c r="V16466" s="31"/>
      <c r="W16466" s="31"/>
      <c r="X16466" s="31"/>
      <c r="Y16466" s="31"/>
      <c r="Z16466" s="31"/>
      <c r="AA16466" s="31"/>
      <c r="AB16466" s="31"/>
      <c r="AC16466" s="31"/>
      <c r="AD16466" s="31"/>
      <c r="AE16466" s="31"/>
      <c r="AF16466" s="31"/>
      <c r="AG16466" s="31"/>
      <c r="AH16466" s="31"/>
      <c r="AI16466" s="31"/>
      <c r="AJ16466" s="31"/>
      <c r="AK16466" s="31"/>
      <c r="AL16466" s="31"/>
      <c r="AO16466" s="376"/>
    </row>
    <row r="16467" spans="1:41" x14ac:dyDescent="0.25">
      <c r="A16467" s="57" t="s">
        <v>10736</v>
      </c>
      <c r="B16467" s="92" t="s">
        <v>3682</v>
      </c>
      <c r="C16467" s="93" t="s">
        <v>19106</v>
      </c>
      <c r="D16467" s="93" t="s">
        <v>3681</v>
      </c>
      <c r="E16467" s="94">
        <v>48029</v>
      </c>
      <c r="F16467" s="93"/>
      <c r="G16467" s="93"/>
      <c r="H16467" s="93"/>
      <c r="I16467" s="99"/>
      <c r="J16467" s="99"/>
      <c r="K16467" s="99"/>
      <c r="L16467" s="44"/>
      <c r="M16467" s="44"/>
      <c r="N16467" s="99"/>
      <c r="O16467" s="99"/>
      <c r="P16467" s="99"/>
      <c r="Q16467" s="99"/>
      <c r="R16467" s="99"/>
      <c r="S16467" s="99"/>
      <c r="T16467" s="99"/>
      <c r="U16467" s="99"/>
      <c r="V16467" s="99"/>
      <c r="W16467" s="99"/>
      <c r="X16467" s="99"/>
      <c r="Y16467" s="99"/>
      <c r="Z16467" s="99"/>
      <c r="AA16467" s="99"/>
      <c r="AB16467" s="99"/>
      <c r="AC16467" s="99"/>
      <c r="AD16467" s="99"/>
      <c r="AE16467" s="99"/>
      <c r="AF16467" s="99"/>
      <c r="AG16467" s="99"/>
      <c r="AH16467" s="31"/>
      <c r="AI16467" s="31"/>
      <c r="AJ16467" s="31"/>
      <c r="AK16467" s="31"/>
      <c r="AL16467" s="31"/>
      <c r="AO16467" s="376"/>
    </row>
    <row r="16468" spans="1:41" x14ac:dyDescent="0.25">
      <c r="A16468" s="44" t="s">
        <v>10736</v>
      </c>
      <c r="B16468" s="44" t="s">
        <v>12111</v>
      </c>
      <c r="C16468" s="45">
        <v>13.25</v>
      </c>
      <c r="D16468" s="45" t="s">
        <v>12549</v>
      </c>
      <c r="E16468" s="46">
        <v>47664</v>
      </c>
      <c r="F16468" s="45"/>
      <c r="G16468" s="93"/>
      <c r="H16468" s="93"/>
      <c r="I16468" s="99"/>
      <c r="J16468" s="99"/>
      <c r="K16468" s="99"/>
      <c r="L16468" s="99"/>
      <c r="M16468" s="99"/>
      <c r="N16468" s="99"/>
      <c r="O16468" s="99"/>
      <c r="P16468" s="99"/>
      <c r="Q16468" s="99"/>
      <c r="R16468" s="99"/>
      <c r="S16468" s="99"/>
      <c r="T16468" s="99"/>
      <c r="U16468" s="99"/>
      <c r="V16468" s="99"/>
      <c r="W16468" s="99"/>
      <c r="X16468" s="99"/>
      <c r="Y16468" s="99"/>
      <c r="Z16468" s="99"/>
      <c r="AA16468" s="99"/>
      <c r="AB16468" s="99"/>
      <c r="AC16468" s="99"/>
      <c r="AD16468" s="99"/>
      <c r="AE16468" s="99"/>
      <c r="AF16468" s="99"/>
      <c r="AG16468" s="99"/>
      <c r="AH16468" s="31"/>
      <c r="AI16468" s="31"/>
      <c r="AJ16468" s="31"/>
      <c r="AK16468" s="31"/>
      <c r="AL16468" s="31"/>
      <c r="AO16468" s="376"/>
    </row>
    <row r="16469" spans="1:41" x14ac:dyDescent="0.25">
      <c r="A16469" s="44" t="s">
        <v>10736</v>
      </c>
      <c r="B16469" s="44" t="s">
        <v>21359</v>
      </c>
      <c r="C16469" s="45" t="s">
        <v>21182</v>
      </c>
      <c r="D16469" s="45" t="s">
        <v>21447</v>
      </c>
      <c r="E16469" s="46">
        <v>46752</v>
      </c>
      <c r="AO16469" s="376"/>
    </row>
    <row r="16470" spans="1:41" x14ac:dyDescent="0.25">
      <c r="A16470" s="91" t="s">
        <v>10736</v>
      </c>
      <c r="B16470" s="92" t="s">
        <v>19284</v>
      </c>
      <c r="C16470" s="93" t="s">
        <v>19285</v>
      </c>
      <c r="D16470" s="93" t="s">
        <v>1201</v>
      </c>
      <c r="E16470" s="94">
        <v>46582</v>
      </c>
      <c r="F16470" s="93"/>
      <c r="G16470" s="93"/>
      <c r="H16470" s="93"/>
      <c r="I16470" s="99"/>
      <c r="J16470" s="99"/>
      <c r="K16470" s="99"/>
      <c r="L16470" s="99"/>
      <c r="M16470" s="99"/>
      <c r="N16470" s="99"/>
      <c r="O16470" s="99"/>
      <c r="P16470" s="99"/>
      <c r="Q16470" s="99"/>
      <c r="R16470" s="99"/>
      <c r="S16470" s="99"/>
      <c r="T16470" s="99"/>
      <c r="U16470" s="99"/>
      <c r="V16470" s="99"/>
      <c r="W16470" s="99"/>
      <c r="X16470" s="99"/>
      <c r="Y16470" s="99"/>
      <c r="Z16470" s="99"/>
      <c r="AA16470" s="99"/>
      <c r="AB16470" s="99"/>
      <c r="AC16470" s="99"/>
      <c r="AD16470" s="99"/>
      <c r="AE16470" s="99"/>
      <c r="AF16470" s="99"/>
      <c r="AG16470" s="99"/>
      <c r="AH16470" s="31"/>
      <c r="AI16470" s="31"/>
      <c r="AJ16470" s="31"/>
      <c r="AK16470" s="31"/>
      <c r="AL16470" s="31"/>
      <c r="AO16470" s="376"/>
    </row>
    <row r="16471" spans="1:41" x14ac:dyDescent="0.25">
      <c r="A16471" s="44" t="s">
        <v>10736</v>
      </c>
      <c r="B16471" s="44" t="s">
        <v>9248</v>
      </c>
      <c r="C16471" s="45">
        <v>240101</v>
      </c>
      <c r="D16471" s="45" t="s">
        <v>11363</v>
      </c>
      <c r="E16471" s="45" t="s">
        <v>9249</v>
      </c>
      <c r="AO16471" s="376"/>
    </row>
    <row r="16472" spans="1:41" x14ac:dyDescent="0.25">
      <c r="A16472" s="44" t="s">
        <v>10736</v>
      </c>
      <c r="B16472" s="44" t="s">
        <v>5134</v>
      </c>
      <c r="C16472" s="45">
        <v>250802</v>
      </c>
      <c r="D16472" s="45" t="s">
        <v>11363</v>
      </c>
      <c r="E16472" s="45" t="s">
        <v>9880</v>
      </c>
      <c r="AO16472" s="376"/>
    </row>
    <row r="16473" spans="1:41" x14ac:dyDescent="0.25">
      <c r="A16473" s="44" t="s">
        <v>18338</v>
      </c>
      <c r="B16473" s="44" t="s">
        <v>5321</v>
      </c>
      <c r="C16473" s="45">
        <v>26010401</v>
      </c>
      <c r="D16473" s="45" t="s">
        <v>11363</v>
      </c>
      <c r="E16473" s="45" t="s">
        <v>17459</v>
      </c>
      <c r="AO16473" s="376"/>
    </row>
    <row r="16474" spans="1:41" x14ac:dyDescent="0.25">
      <c r="A16474" s="44" t="s">
        <v>18338</v>
      </c>
      <c r="B16474" s="44" t="s">
        <v>3176</v>
      </c>
      <c r="C16474" s="45">
        <v>26010402</v>
      </c>
      <c r="D16474" s="45" t="s">
        <v>11363</v>
      </c>
      <c r="E16474" s="45" t="s">
        <v>17459</v>
      </c>
      <c r="AO16474" s="376"/>
    </row>
    <row r="16475" spans="1:41" x14ac:dyDescent="0.25">
      <c r="A16475" s="44" t="s">
        <v>18339</v>
      </c>
      <c r="B16475" s="44" t="s">
        <v>7766</v>
      </c>
      <c r="C16475" s="45">
        <v>230505</v>
      </c>
      <c r="D16475" s="45" t="s">
        <v>11363</v>
      </c>
      <c r="E16475" s="45" t="s">
        <v>7105</v>
      </c>
      <c r="AO16475" s="376"/>
    </row>
    <row r="16476" spans="1:41" x14ac:dyDescent="0.25">
      <c r="A16476" s="44" t="s">
        <v>13687</v>
      </c>
      <c r="B16476" s="44" t="s">
        <v>13591</v>
      </c>
      <c r="C16476" s="45">
        <v>22.25</v>
      </c>
      <c r="D16476" s="45" t="s">
        <v>12549</v>
      </c>
      <c r="E16476" s="46">
        <v>47664</v>
      </c>
      <c r="F16476" s="45" t="s">
        <v>1335</v>
      </c>
      <c r="G16476" s="93"/>
      <c r="H16476" s="93"/>
      <c r="I16476" s="99"/>
      <c r="J16476" s="99"/>
      <c r="K16476" s="99"/>
      <c r="L16476" s="99"/>
      <c r="M16476" s="99"/>
      <c r="N16476" s="99"/>
      <c r="O16476" s="99"/>
      <c r="P16476" s="99"/>
      <c r="Q16476" s="99"/>
      <c r="R16476" s="99"/>
      <c r="S16476" s="99"/>
      <c r="T16476" s="99"/>
      <c r="U16476" s="99"/>
      <c r="V16476" s="99"/>
      <c r="W16476" s="99"/>
      <c r="X16476" s="99"/>
      <c r="Y16476" s="99"/>
      <c r="Z16476" s="99"/>
      <c r="AA16476" s="99"/>
      <c r="AB16476" s="99"/>
      <c r="AC16476" s="99"/>
      <c r="AD16476" s="99"/>
      <c r="AE16476" s="99"/>
      <c r="AF16476" s="99"/>
      <c r="AG16476" s="99"/>
      <c r="AH16476" s="31"/>
      <c r="AI16476" s="31"/>
      <c r="AJ16476" s="31"/>
      <c r="AK16476" s="31"/>
      <c r="AL16476" s="31"/>
      <c r="AO16476" s="376"/>
    </row>
    <row r="16477" spans="1:41" x14ac:dyDescent="0.3">
      <c r="A16477" s="333" t="s">
        <v>2905</v>
      </c>
      <c r="B16477" s="333" t="s">
        <v>8018</v>
      </c>
      <c r="C16477" s="125" t="s">
        <v>8019</v>
      </c>
      <c r="D16477" s="32" t="s">
        <v>20309</v>
      </c>
      <c r="E16477" s="125" t="s">
        <v>7871</v>
      </c>
      <c r="F16477" s="125" t="s">
        <v>1189</v>
      </c>
      <c r="G16477" s="125" t="s">
        <v>1190</v>
      </c>
      <c r="AO16477" s="376"/>
    </row>
    <row r="16478" spans="1:41" x14ac:dyDescent="0.25">
      <c r="A16478" s="44" t="s">
        <v>8964</v>
      </c>
      <c r="B16478" s="319" t="s">
        <v>19571</v>
      </c>
      <c r="C16478" s="318" t="s">
        <v>19829</v>
      </c>
      <c r="D16478" s="93" t="s">
        <v>19934</v>
      </c>
      <c r="E16478" s="320">
        <v>47664</v>
      </c>
      <c r="F16478" s="93"/>
      <c r="G16478" s="93"/>
      <c r="H16478" s="93"/>
      <c r="I16478" s="99"/>
      <c r="J16478" s="99"/>
      <c r="K16478" s="99"/>
      <c r="L16478" s="99"/>
      <c r="M16478" s="99"/>
      <c r="N16478" s="99"/>
      <c r="O16478" s="99"/>
      <c r="P16478" s="99"/>
      <c r="Q16478" s="99"/>
      <c r="R16478" s="99"/>
      <c r="S16478" s="99"/>
      <c r="T16478" s="99"/>
      <c r="U16478" s="99"/>
      <c r="V16478" s="99"/>
      <c r="W16478" s="99"/>
      <c r="X16478" s="99"/>
      <c r="Y16478" s="99"/>
      <c r="Z16478" s="99"/>
      <c r="AA16478" s="99"/>
      <c r="AB16478" s="99"/>
      <c r="AC16478" s="99"/>
      <c r="AD16478" s="99"/>
      <c r="AE16478" s="99"/>
      <c r="AF16478" s="99"/>
      <c r="AG16478" s="99"/>
      <c r="AH16478" s="31"/>
      <c r="AI16478" s="31"/>
      <c r="AJ16478" s="31"/>
      <c r="AK16478" s="31"/>
      <c r="AL16478" s="31"/>
      <c r="AO16478" s="376"/>
    </row>
    <row r="16479" spans="1:41" x14ac:dyDescent="0.25">
      <c r="A16479" s="44" t="s">
        <v>8964</v>
      </c>
      <c r="B16479" s="44" t="s">
        <v>14721</v>
      </c>
      <c r="C16479" s="45" t="s">
        <v>13913</v>
      </c>
      <c r="D16479" s="367" t="s">
        <v>3696</v>
      </c>
      <c r="E16479" s="328">
        <f>DATE(2029,1,3)</f>
        <v>47121</v>
      </c>
      <c r="F16479" s="32"/>
      <c r="G16479" s="32"/>
      <c r="H16479" s="32"/>
      <c r="I16479" s="31"/>
      <c r="J16479" s="31"/>
      <c r="K16479" s="31"/>
      <c r="L16479" s="31"/>
      <c r="M16479" s="31"/>
      <c r="N16479" s="31"/>
      <c r="O16479" s="31"/>
      <c r="P16479" s="31"/>
      <c r="Q16479" s="31"/>
      <c r="R16479" s="31"/>
      <c r="S16479" s="31"/>
      <c r="T16479" s="31"/>
      <c r="U16479" s="31"/>
      <c r="V16479" s="31"/>
      <c r="W16479" s="31"/>
      <c r="X16479" s="31"/>
      <c r="Y16479" s="31"/>
      <c r="Z16479" s="31"/>
      <c r="AA16479" s="31"/>
      <c r="AB16479" s="31"/>
      <c r="AC16479" s="31"/>
      <c r="AD16479" s="31"/>
      <c r="AE16479" s="31"/>
      <c r="AF16479" s="31"/>
      <c r="AG16479" s="31"/>
      <c r="AH16479" s="31"/>
      <c r="AI16479" s="31"/>
      <c r="AJ16479" s="31"/>
      <c r="AK16479" s="31"/>
      <c r="AL16479" s="31"/>
      <c r="AO16479" s="376"/>
    </row>
    <row r="16480" spans="1:41" x14ac:dyDescent="0.25">
      <c r="A16480" s="44" t="s">
        <v>8965</v>
      </c>
      <c r="B16480" s="44" t="s">
        <v>15146</v>
      </c>
      <c r="C16480" s="45" t="s">
        <v>6651</v>
      </c>
      <c r="D16480" s="367" t="s">
        <v>3696</v>
      </c>
      <c r="E16480" s="328">
        <f>DATE(2027,5,3)</f>
        <v>46510</v>
      </c>
      <c r="F16480" s="32"/>
      <c r="G16480" s="32"/>
      <c r="H16480" s="32"/>
      <c r="I16480" s="31"/>
      <c r="J16480" s="31"/>
      <c r="K16480" s="31"/>
      <c r="L16480" s="31"/>
      <c r="M16480" s="31"/>
      <c r="N16480" s="31"/>
      <c r="O16480" s="31"/>
      <c r="P16480" s="31"/>
      <c r="Q16480" s="31"/>
      <c r="R16480" s="31"/>
      <c r="S16480" s="31"/>
      <c r="T16480" s="31"/>
      <c r="U16480" s="31"/>
      <c r="V16480" s="31"/>
      <c r="W16480" s="31"/>
      <c r="X16480" s="31"/>
      <c r="Y16480" s="31"/>
      <c r="Z16480" s="31"/>
      <c r="AA16480" s="31"/>
      <c r="AB16480" s="31"/>
      <c r="AC16480" s="31"/>
      <c r="AD16480" s="31"/>
      <c r="AE16480" s="31"/>
      <c r="AF16480" s="31"/>
      <c r="AG16480" s="31"/>
      <c r="AH16480" s="31"/>
      <c r="AI16480" s="31"/>
      <c r="AJ16480" s="31"/>
      <c r="AK16480" s="31"/>
      <c r="AL16480" s="31"/>
      <c r="AO16480" s="376"/>
    </row>
    <row r="16481" spans="1:41" x14ac:dyDescent="0.25">
      <c r="A16481" s="44" t="s">
        <v>19444</v>
      </c>
      <c r="B16481" s="319" t="s">
        <v>19545</v>
      </c>
      <c r="C16481" s="318" t="s">
        <v>19830</v>
      </c>
      <c r="D16481" s="93" t="s">
        <v>19934</v>
      </c>
      <c r="E16481" s="320">
        <v>47177</v>
      </c>
      <c r="F16481" s="93"/>
      <c r="G16481" s="93"/>
      <c r="H16481" s="93"/>
      <c r="I16481" s="99"/>
      <c r="J16481" s="99"/>
      <c r="K16481" s="99"/>
      <c r="L16481" s="99"/>
      <c r="M16481" s="99"/>
      <c r="N16481" s="99"/>
      <c r="O16481" s="99"/>
      <c r="P16481" s="99"/>
      <c r="Q16481" s="99"/>
      <c r="R16481" s="99"/>
      <c r="S16481" s="99"/>
      <c r="T16481" s="99"/>
      <c r="U16481" s="99"/>
      <c r="V16481" s="99"/>
      <c r="W16481" s="99"/>
      <c r="X16481" s="99"/>
      <c r="Y16481" s="99"/>
      <c r="Z16481" s="99"/>
      <c r="AA16481" s="99"/>
      <c r="AB16481" s="99"/>
      <c r="AC16481" s="99"/>
      <c r="AD16481" s="99"/>
      <c r="AE16481" s="99"/>
      <c r="AF16481" s="99"/>
      <c r="AG16481" s="99"/>
      <c r="AH16481" s="31"/>
      <c r="AI16481" s="31"/>
      <c r="AJ16481" s="31"/>
      <c r="AK16481" s="31"/>
      <c r="AL16481" s="31"/>
      <c r="AO16481" s="376"/>
    </row>
    <row r="16482" spans="1:41" x14ac:dyDescent="0.25">
      <c r="A16482" s="44" t="s">
        <v>9306</v>
      </c>
      <c r="B16482" s="44" t="s">
        <v>21402</v>
      </c>
      <c r="C16482" s="45" t="s">
        <v>5503</v>
      </c>
      <c r="D16482" s="45" t="s">
        <v>21447</v>
      </c>
      <c r="E16482" s="46">
        <v>46507</v>
      </c>
      <c r="AO16482" s="376"/>
    </row>
    <row r="16483" spans="1:41" x14ac:dyDescent="0.25">
      <c r="A16483" s="44" t="s">
        <v>9541</v>
      </c>
      <c r="B16483" s="92" t="s">
        <v>9602</v>
      </c>
      <c r="C16483" s="77" t="s">
        <v>9336</v>
      </c>
      <c r="D16483" s="93" t="s">
        <v>9601</v>
      </c>
      <c r="E16483" s="94">
        <v>46568</v>
      </c>
      <c r="F16483" s="93"/>
      <c r="G16483" s="93"/>
      <c r="H16483" s="93"/>
      <c r="I16483" s="99"/>
      <c r="J16483" s="99"/>
      <c r="K16483" s="99"/>
      <c r="L16483" s="44"/>
      <c r="M16483" s="44"/>
      <c r="N16483" s="99"/>
      <c r="O16483" s="99"/>
      <c r="P16483" s="99"/>
      <c r="Q16483" s="99"/>
      <c r="R16483" s="99"/>
      <c r="S16483" s="99"/>
      <c r="T16483" s="99"/>
      <c r="U16483" s="99"/>
      <c r="V16483" s="99"/>
      <c r="W16483" s="99"/>
      <c r="X16483" s="99"/>
      <c r="Y16483" s="99"/>
      <c r="Z16483" s="99"/>
      <c r="AA16483" s="99"/>
      <c r="AB16483" s="99"/>
      <c r="AC16483" s="99"/>
      <c r="AD16483" s="99"/>
      <c r="AE16483" s="99"/>
      <c r="AF16483" s="99"/>
      <c r="AG16483" s="99"/>
      <c r="AH16483" s="31"/>
      <c r="AI16483" s="31"/>
      <c r="AJ16483" s="31"/>
      <c r="AK16483" s="31"/>
      <c r="AL16483" s="31"/>
      <c r="AO16483" s="376"/>
    </row>
    <row r="16484" spans="1:41" x14ac:dyDescent="0.25">
      <c r="A16484" s="44" t="s">
        <v>11850</v>
      </c>
      <c r="B16484" s="44" t="s">
        <v>15147</v>
      </c>
      <c r="C16484" s="45" t="s">
        <v>11851</v>
      </c>
      <c r="D16484" s="367" t="s">
        <v>3696</v>
      </c>
      <c r="E16484" s="328">
        <f>DATE(2028,7,9)</f>
        <v>46943</v>
      </c>
      <c r="F16484" s="32"/>
      <c r="G16484" s="32"/>
      <c r="H16484" s="32"/>
      <c r="I16484" s="31"/>
      <c r="J16484" s="31"/>
      <c r="K16484" s="31"/>
      <c r="L16484" s="31"/>
      <c r="M16484" s="31"/>
      <c r="N16484" s="31"/>
      <c r="O16484" s="31"/>
      <c r="P16484" s="31"/>
      <c r="Q16484" s="31"/>
      <c r="R16484" s="31"/>
      <c r="S16484" s="31"/>
      <c r="T16484" s="31"/>
      <c r="U16484" s="31"/>
      <c r="V16484" s="31"/>
      <c r="W16484" s="31"/>
      <c r="X16484" s="31"/>
      <c r="Y16484" s="31"/>
      <c r="Z16484" s="31"/>
      <c r="AA16484" s="31"/>
      <c r="AB16484" s="31"/>
      <c r="AC16484" s="31"/>
      <c r="AD16484" s="31"/>
      <c r="AE16484" s="31"/>
      <c r="AF16484" s="31"/>
      <c r="AG16484" s="31"/>
      <c r="AH16484" s="31"/>
      <c r="AI16484" s="31"/>
      <c r="AJ16484" s="31"/>
      <c r="AK16484" s="31"/>
      <c r="AL16484" s="31"/>
      <c r="AO16484" s="376"/>
    </row>
    <row r="16485" spans="1:41" x14ac:dyDescent="0.25">
      <c r="A16485" s="44" t="s">
        <v>21911</v>
      </c>
      <c r="B16485" s="44" t="s">
        <v>9248</v>
      </c>
      <c r="C16485" s="45">
        <v>260105</v>
      </c>
      <c r="D16485" s="45" t="s">
        <v>11363</v>
      </c>
      <c r="E16485" s="45" t="s">
        <v>17625</v>
      </c>
      <c r="AO16485" s="376"/>
    </row>
    <row r="16486" spans="1:41" x14ac:dyDescent="0.25">
      <c r="A16486" s="44" t="s">
        <v>21912</v>
      </c>
      <c r="B16486" s="44" t="s">
        <v>21531</v>
      </c>
      <c r="C16486" s="45">
        <v>260704</v>
      </c>
      <c r="D16486" s="45" t="s">
        <v>11363</v>
      </c>
      <c r="E16486" s="45" t="s">
        <v>11150</v>
      </c>
      <c r="AO16486" s="376"/>
    </row>
    <row r="16487" spans="1:41" x14ac:dyDescent="0.25">
      <c r="A16487" s="44" t="s">
        <v>21912</v>
      </c>
      <c r="B16487" s="44" t="s">
        <v>936</v>
      </c>
      <c r="C16487" s="45">
        <v>260703</v>
      </c>
      <c r="D16487" s="45" t="s">
        <v>11363</v>
      </c>
      <c r="E16487" s="45" t="s">
        <v>11150</v>
      </c>
      <c r="AO16487" s="376"/>
    </row>
    <row r="16488" spans="1:41" x14ac:dyDescent="0.25">
      <c r="A16488" s="44" t="s">
        <v>15961</v>
      </c>
      <c r="B16488" s="44" t="s">
        <v>925</v>
      </c>
      <c r="C16488" s="45">
        <v>250601</v>
      </c>
      <c r="D16488" s="45" t="s">
        <v>11363</v>
      </c>
      <c r="E16488" s="45" t="s">
        <v>15609</v>
      </c>
      <c r="AO16488" s="376"/>
    </row>
    <row r="16489" spans="1:41" x14ac:dyDescent="0.25">
      <c r="A16489" s="44" t="s">
        <v>12445</v>
      </c>
      <c r="B16489" s="44" t="s">
        <v>12133</v>
      </c>
      <c r="C16489" s="45">
        <v>37.25</v>
      </c>
      <c r="D16489" s="45" t="s">
        <v>12549</v>
      </c>
      <c r="E16489" s="46">
        <v>47514</v>
      </c>
      <c r="F16489" s="45"/>
      <c r="G16489" s="93"/>
      <c r="H16489" s="93"/>
      <c r="I16489" s="99"/>
      <c r="J16489" s="99"/>
      <c r="K16489" s="99"/>
      <c r="L16489" s="99"/>
      <c r="M16489" s="99"/>
      <c r="N16489" s="99"/>
      <c r="O16489" s="99"/>
      <c r="P16489" s="99"/>
      <c r="Q16489" s="99"/>
      <c r="R16489" s="99"/>
      <c r="S16489" s="99"/>
      <c r="T16489" s="99"/>
      <c r="U16489" s="99"/>
      <c r="V16489" s="99"/>
      <c r="W16489" s="99"/>
      <c r="X16489" s="99"/>
      <c r="Y16489" s="99"/>
      <c r="Z16489" s="99"/>
      <c r="AA16489" s="99"/>
      <c r="AB16489" s="99"/>
      <c r="AC16489" s="99"/>
      <c r="AD16489" s="99"/>
      <c r="AE16489" s="99"/>
      <c r="AF16489" s="99"/>
      <c r="AG16489" s="99"/>
      <c r="AH16489" s="31"/>
      <c r="AI16489" s="31"/>
      <c r="AJ16489" s="31"/>
      <c r="AK16489" s="31"/>
      <c r="AL16489" s="31"/>
      <c r="AO16489" s="376"/>
    </row>
    <row r="16490" spans="1:41" x14ac:dyDescent="0.25">
      <c r="A16490" s="44" t="s">
        <v>12445</v>
      </c>
      <c r="B16490" s="44" t="s">
        <v>12105</v>
      </c>
      <c r="C16490" s="45">
        <v>39.25</v>
      </c>
      <c r="D16490" s="45" t="s">
        <v>12549</v>
      </c>
      <c r="E16490" s="46">
        <v>47514</v>
      </c>
      <c r="F16490" s="45"/>
      <c r="G16490" s="93"/>
      <c r="H16490" s="93"/>
      <c r="I16490" s="99"/>
      <c r="J16490" s="99"/>
      <c r="K16490" s="99"/>
      <c r="L16490" s="99"/>
      <c r="M16490" s="99"/>
      <c r="N16490" s="99"/>
      <c r="O16490" s="99"/>
      <c r="P16490" s="99"/>
      <c r="Q16490" s="99"/>
      <c r="R16490" s="99"/>
      <c r="S16490" s="99"/>
      <c r="T16490" s="99"/>
      <c r="U16490" s="99"/>
      <c r="V16490" s="99"/>
      <c r="W16490" s="99"/>
      <c r="X16490" s="99"/>
      <c r="Y16490" s="99"/>
      <c r="Z16490" s="99"/>
      <c r="AA16490" s="99"/>
      <c r="AB16490" s="99"/>
      <c r="AC16490" s="99"/>
      <c r="AD16490" s="99"/>
      <c r="AE16490" s="99"/>
      <c r="AF16490" s="99"/>
      <c r="AG16490" s="99"/>
      <c r="AH16490" s="31"/>
      <c r="AI16490" s="31"/>
      <c r="AJ16490" s="31"/>
      <c r="AK16490" s="31"/>
      <c r="AL16490" s="31"/>
      <c r="AO16490" s="376"/>
    </row>
    <row r="16491" spans="1:41" x14ac:dyDescent="0.3">
      <c r="A16491" s="333" t="s">
        <v>2906</v>
      </c>
      <c r="B16491" s="333" t="s">
        <v>1162</v>
      </c>
      <c r="C16491" s="125" t="s">
        <v>8016</v>
      </c>
      <c r="D16491" s="32" t="s">
        <v>20309</v>
      </c>
      <c r="E16491" s="125" t="s">
        <v>7871</v>
      </c>
      <c r="F16491" s="125" t="s">
        <v>1189</v>
      </c>
      <c r="G16491" s="125" t="s">
        <v>1190</v>
      </c>
      <c r="AO16491" s="376"/>
    </row>
    <row r="16492" spans="1:41" x14ac:dyDescent="0.25">
      <c r="A16492" s="44" t="s">
        <v>572</v>
      </c>
      <c r="B16492" s="44" t="s">
        <v>21421</v>
      </c>
      <c r="C16492" s="45" t="s">
        <v>21184</v>
      </c>
      <c r="D16492" s="45" t="s">
        <v>21447</v>
      </c>
      <c r="E16492" s="46">
        <v>46630</v>
      </c>
      <c r="AO16492" s="376"/>
    </row>
    <row r="16493" spans="1:41" x14ac:dyDescent="0.25">
      <c r="A16493" s="44" t="s">
        <v>10737</v>
      </c>
      <c r="B16493" s="44" t="s">
        <v>9237</v>
      </c>
      <c r="C16493" s="45">
        <v>24010401</v>
      </c>
      <c r="D16493" s="45" t="s">
        <v>11363</v>
      </c>
      <c r="E16493" s="45" t="s">
        <v>9238</v>
      </c>
      <c r="AO16493" s="376"/>
    </row>
    <row r="16494" spans="1:41" x14ac:dyDescent="0.25">
      <c r="A16494" s="44" t="s">
        <v>10737</v>
      </c>
      <c r="B16494" s="44" t="s">
        <v>3176</v>
      </c>
      <c r="C16494" s="45">
        <v>24010402</v>
      </c>
      <c r="D16494" s="45" t="s">
        <v>11363</v>
      </c>
      <c r="E16494" s="45" t="s">
        <v>9238</v>
      </c>
      <c r="AO16494" s="376"/>
    </row>
    <row r="16495" spans="1:41" x14ac:dyDescent="0.25">
      <c r="A16495" s="44" t="s">
        <v>15962</v>
      </c>
      <c r="B16495" s="44" t="s">
        <v>15650</v>
      </c>
      <c r="C16495" s="45">
        <v>250801</v>
      </c>
      <c r="D16495" s="45" t="s">
        <v>11363</v>
      </c>
      <c r="E16495" s="45" t="s">
        <v>8282</v>
      </c>
      <c r="AO16495" s="376"/>
    </row>
    <row r="16496" spans="1:41" x14ac:dyDescent="0.25">
      <c r="A16496" s="44" t="s">
        <v>18340</v>
      </c>
      <c r="B16496" s="44" t="s">
        <v>5321</v>
      </c>
      <c r="C16496" s="45">
        <v>26010401</v>
      </c>
      <c r="D16496" s="45" t="s">
        <v>11363</v>
      </c>
      <c r="E16496" s="45" t="s">
        <v>17459</v>
      </c>
      <c r="AO16496" s="376"/>
    </row>
    <row r="16497" spans="1:41" x14ac:dyDescent="0.25">
      <c r="A16497" s="44" t="s">
        <v>18340</v>
      </c>
      <c r="B16497" s="44" t="s">
        <v>3176</v>
      </c>
      <c r="C16497" s="45">
        <v>26010402</v>
      </c>
      <c r="D16497" s="45" t="s">
        <v>11363</v>
      </c>
      <c r="E16497" s="45" t="s">
        <v>17459</v>
      </c>
      <c r="AO16497" s="376"/>
    </row>
    <row r="16498" spans="1:41" x14ac:dyDescent="0.25">
      <c r="A16498" s="44" t="s">
        <v>18341</v>
      </c>
      <c r="B16498" s="44" t="s">
        <v>17463</v>
      </c>
      <c r="C16498" s="45">
        <v>260202</v>
      </c>
      <c r="D16498" s="45" t="s">
        <v>11363</v>
      </c>
      <c r="E16498" s="45" t="s">
        <v>9238</v>
      </c>
      <c r="AO16498" s="376"/>
    </row>
    <row r="16499" spans="1:41" x14ac:dyDescent="0.25">
      <c r="A16499" s="44" t="s">
        <v>18341</v>
      </c>
      <c r="B16499" s="44" t="s">
        <v>9248</v>
      </c>
      <c r="C16499" s="45">
        <v>260105</v>
      </c>
      <c r="D16499" s="45" t="s">
        <v>11363</v>
      </c>
      <c r="E16499" s="45" t="s">
        <v>17625</v>
      </c>
      <c r="AO16499" s="376"/>
    </row>
    <row r="16500" spans="1:41" x14ac:dyDescent="0.3">
      <c r="A16500" s="333" t="s">
        <v>18753</v>
      </c>
      <c r="B16500" s="333" t="s">
        <v>2301</v>
      </c>
      <c r="C16500" s="125" t="s">
        <v>18816</v>
      </c>
      <c r="D16500" s="32" t="s">
        <v>20309</v>
      </c>
      <c r="E16500" s="125" t="s">
        <v>8292</v>
      </c>
      <c r="F16500" s="125" t="s">
        <v>1190</v>
      </c>
      <c r="G16500" s="125" t="s">
        <v>1190</v>
      </c>
      <c r="AO16500" s="376"/>
    </row>
    <row r="16501" spans="1:41" x14ac:dyDescent="0.3">
      <c r="A16501" s="333" t="s">
        <v>11104</v>
      </c>
      <c r="B16501" s="333" t="s">
        <v>1161</v>
      </c>
      <c r="C16501" s="125" t="s">
        <v>10225</v>
      </c>
      <c r="D16501" s="32" t="s">
        <v>20309</v>
      </c>
      <c r="E16501" s="125" t="s">
        <v>2593</v>
      </c>
      <c r="F16501" s="125" t="s">
        <v>1189</v>
      </c>
      <c r="G16501" s="125" t="s">
        <v>1190</v>
      </c>
      <c r="AO16501" s="376"/>
    </row>
    <row r="16502" spans="1:41" x14ac:dyDescent="0.25">
      <c r="A16502" s="44" t="s">
        <v>21913</v>
      </c>
      <c r="B16502" s="44" t="s">
        <v>936</v>
      </c>
      <c r="C16502" s="45">
        <v>260703</v>
      </c>
      <c r="D16502" s="45" t="s">
        <v>11363</v>
      </c>
      <c r="E16502" s="45" t="s">
        <v>11150</v>
      </c>
      <c r="AO16502" s="376"/>
    </row>
    <row r="16503" spans="1:41" x14ac:dyDescent="0.25">
      <c r="A16503" s="44" t="s">
        <v>7919</v>
      </c>
      <c r="B16503" s="44" t="s">
        <v>936</v>
      </c>
      <c r="C16503" s="45">
        <v>260703</v>
      </c>
      <c r="D16503" s="45" t="s">
        <v>11363</v>
      </c>
      <c r="E16503" s="45" t="s">
        <v>11150</v>
      </c>
      <c r="AO16503" s="376"/>
    </row>
    <row r="16504" spans="1:41" x14ac:dyDescent="0.25">
      <c r="A16504" s="44" t="s">
        <v>20987</v>
      </c>
      <c r="B16504" s="44" t="s">
        <v>14738</v>
      </c>
      <c r="C16504" s="45" t="s">
        <v>21092</v>
      </c>
      <c r="D16504" s="367" t="s">
        <v>3696</v>
      </c>
      <c r="E16504" s="328">
        <f>DATE(2030,6,11)</f>
        <v>47645</v>
      </c>
      <c r="F16504" s="32"/>
      <c r="G16504" s="32"/>
      <c r="H16504" s="32"/>
      <c r="I16504" s="31"/>
      <c r="J16504" s="31"/>
      <c r="K16504" s="31"/>
      <c r="L16504" s="31"/>
      <c r="M16504" s="31"/>
      <c r="N16504" s="31"/>
      <c r="O16504" s="31"/>
      <c r="P16504" s="31"/>
      <c r="Q16504" s="31"/>
      <c r="R16504" s="31"/>
      <c r="S16504" s="31"/>
      <c r="T16504" s="31"/>
      <c r="U16504" s="31"/>
      <c r="V16504" s="31"/>
      <c r="W16504" s="31"/>
      <c r="X16504" s="31"/>
      <c r="Y16504" s="31"/>
      <c r="Z16504" s="31"/>
      <c r="AA16504" s="31"/>
      <c r="AB16504" s="31"/>
      <c r="AC16504" s="31"/>
      <c r="AD16504" s="31"/>
      <c r="AE16504" s="31"/>
      <c r="AF16504" s="31"/>
      <c r="AG16504" s="31"/>
      <c r="AH16504" s="31"/>
      <c r="AI16504" s="31"/>
      <c r="AJ16504" s="31"/>
      <c r="AK16504" s="31"/>
      <c r="AL16504" s="31"/>
      <c r="AO16504" s="376"/>
    </row>
    <row r="16505" spans="1:41" x14ac:dyDescent="0.25">
      <c r="A16505" s="44" t="s">
        <v>8966</v>
      </c>
      <c r="B16505" s="44" t="s">
        <v>14714</v>
      </c>
      <c r="C16505" s="45" t="s">
        <v>9188</v>
      </c>
      <c r="D16505" s="367" t="s">
        <v>3696</v>
      </c>
      <c r="E16505" s="328">
        <f>DATE(2027,2,3)</f>
        <v>46421</v>
      </c>
      <c r="F16505" s="32"/>
      <c r="G16505" s="32"/>
      <c r="H16505" s="32"/>
      <c r="I16505" s="31"/>
      <c r="J16505" s="31"/>
      <c r="K16505" s="31"/>
      <c r="L16505" s="31"/>
      <c r="M16505" s="31"/>
      <c r="N16505" s="31"/>
      <c r="O16505" s="31"/>
      <c r="P16505" s="31"/>
      <c r="Q16505" s="31"/>
      <c r="R16505" s="31"/>
      <c r="S16505" s="31"/>
      <c r="T16505" s="31"/>
      <c r="U16505" s="31"/>
      <c r="V16505" s="31"/>
      <c r="W16505" s="31"/>
      <c r="X16505" s="31"/>
      <c r="Y16505" s="31"/>
      <c r="Z16505" s="31"/>
      <c r="AA16505" s="31"/>
      <c r="AB16505" s="31"/>
      <c r="AC16505" s="31"/>
      <c r="AD16505" s="31"/>
      <c r="AE16505" s="31"/>
      <c r="AF16505" s="31"/>
      <c r="AG16505" s="31"/>
      <c r="AH16505" s="31"/>
      <c r="AI16505" s="31"/>
      <c r="AJ16505" s="31"/>
      <c r="AK16505" s="31"/>
      <c r="AL16505" s="31"/>
      <c r="AO16505" s="376"/>
    </row>
    <row r="16506" spans="1:41" x14ac:dyDescent="0.25">
      <c r="A16506" s="44" t="s">
        <v>1650</v>
      </c>
      <c r="B16506" s="44" t="s">
        <v>925</v>
      </c>
      <c r="C16506" s="45">
        <v>230601</v>
      </c>
      <c r="D16506" s="45" t="s">
        <v>11363</v>
      </c>
      <c r="E16506" s="45" t="s">
        <v>7770</v>
      </c>
      <c r="AO16506" s="376"/>
    </row>
    <row r="16507" spans="1:41" x14ac:dyDescent="0.25">
      <c r="A16507" s="44" t="s">
        <v>12757</v>
      </c>
      <c r="B16507" s="44" t="s">
        <v>199</v>
      </c>
      <c r="C16507" s="45">
        <v>241001</v>
      </c>
      <c r="D16507" s="45" t="s">
        <v>11363</v>
      </c>
      <c r="E16507" s="45" t="s">
        <v>5332</v>
      </c>
      <c r="AO16507" s="376"/>
    </row>
    <row r="16508" spans="1:41" x14ac:dyDescent="0.25">
      <c r="A16508" s="44" t="s">
        <v>2444</v>
      </c>
      <c r="B16508" s="319" t="s">
        <v>19515</v>
      </c>
      <c r="C16508" s="318" t="s">
        <v>19831</v>
      </c>
      <c r="D16508" s="93" t="s">
        <v>19934</v>
      </c>
      <c r="E16508" s="320">
        <v>46568</v>
      </c>
      <c r="F16508" s="93"/>
      <c r="G16508" s="93"/>
      <c r="H16508" s="93"/>
      <c r="I16508" s="99"/>
      <c r="J16508" s="99"/>
      <c r="K16508" s="99"/>
      <c r="L16508" s="99"/>
      <c r="M16508" s="99"/>
      <c r="N16508" s="99"/>
      <c r="O16508" s="99"/>
      <c r="P16508" s="99"/>
      <c r="Q16508" s="99"/>
      <c r="R16508" s="99"/>
      <c r="S16508" s="99"/>
      <c r="T16508" s="99"/>
      <c r="U16508" s="99"/>
      <c r="V16508" s="99"/>
      <c r="W16508" s="99"/>
      <c r="X16508" s="99"/>
      <c r="Y16508" s="99"/>
      <c r="Z16508" s="99"/>
      <c r="AA16508" s="99"/>
      <c r="AB16508" s="99"/>
      <c r="AC16508" s="99"/>
      <c r="AD16508" s="99"/>
      <c r="AE16508" s="99"/>
      <c r="AF16508" s="99"/>
      <c r="AG16508" s="99"/>
      <c r="AH16508" s="31"/>
      <c r="AI16508" s="31"/>
      <c r="AJ16508" s="31"/>
      <c r="AK16508" s="31"/>
      <c r="AL16508" s="31"/>
      <c r="AO16508" s="376"/>
    </row>
    <row r="16509" spans="1:41" x14ac:dyDescent="0.25">
      <c r="A16509" s="44" t="s">
        <v>2444</v>
      </c>
      <c r="B16509" s="44" t="s">
        <v>5130</v>
      </c>
      <c r="C16509" s="45">
        <v>22010701</v>
      </c>
      <c r="D16509" s="45" t="s">
        <v>11363</v>
      </c>
      <c r="E16509" s="45" t="s">
        <v>5131</v>
      </c>
      <c r="AO16509" s="376"/>
    </row>
    <row r="16510" spans="1:41" x14ac:dyDescent="0.25">
      <c r="A16510" s="44" t="s">
        <v>2444</v>
      </c>
      <c r="B16510" s="44" t="s">
        <v>3841</v>
      </c>
      <c r="C16510" s="45">
        <v>24060401</v>
      </c>
      <c r="D16510" s="45" t="s">
        <v>11363</v>
      </c>
      <c r="E16510" s="45" t="s">
        <v>4962</v>
      </c>
      <c r="AO16510" s="376"/>
    </row>
    <row r="16511" spans="1:41" x14ac:dyDescent="0.25">
      <c r="A16511" s="44" t="s">
        <v>2444</v>
      </c>
      <c r="B16511" s="44" t="s">
        <v>926</v>
      </c>
      <c r="C16511" s="45">
        <v>24060402</v>
      </c>
      <c r="D16511" s="45" t="s">
        <v>11363</v>
      </c>
      <c r="E16511" s="45" t="s">
        <v>4962</v>
      </c>
      <c r="AO16511" s="376"/>
    </row>
    <row r="16512" spans="1:41" x14ac:dyDescent="0.25">
      <c r="A16512" s="44" t="s">
        <v>2444</v>
      </c>
      <c r="B16512" s="44" t="s">
        <v>199</v>
      </c>
      <c r="C16512" s="45">
        <v>241001</v>
      </c>
      <c r="D16512" s="45" t="s">
        <v>11363</v>
      </c>
      <c r="E16512" s="45" t="s">
        <v>5332</v>
      </c>
      <c r="AO16512" s="376"/>
    </row>
    <row r="16513" spans="1:41" x14ac:dyDescent="0.25">
      <c r="A16513" s="44" t="s">
        <v>2444</v>
      </c>
      <c r="B16513" s="44" t="s">
        <v>17452</v>
      </c>
      <c r="C16513" s="45">
        <v>25010501</v>
      </c>
      <c r="D16513" s="45" t="s">
        <v>11363</v>
      </c>
      <c r="E16513" s="45" t="s">
        <v>12551</v>
      </c>
      <c r="AO16513" s="376"/>
    </row>
    <row r="16514" spans="1:41" x14ac:dyDescent="0.25">
      <c r="A16514" s="44" t="s">
        <v>2444</v>
      </c>
      <c r="B16514" s="44" t="s">
        <v>5129</v>
      </c>
      <c r="C16514" s="45">
        <v>25010502</v>
      </c>
      <c r="D16514" s="45" t="s">
        <v>11363</v>
      </c>
      <c r="E16514" s="45" t="s">
        <v>12551</v>
      </c>
      <c r="AO16514" s="376"/>
    </row>
    <row r="16515" spans="1:41" x14ac:dyDescent="0.25">
      <c r="A16515" s="44" t="s">
        <v>2444</v>
      </c>
      <c r="B16515" s="44" t="s">
        <v>3176</v>
      </c>
      <c r="C16515" s="45">
        <v>25010402</v>
      </c>
      <c r="D16515" s="45" t="s">
        <v>11363</v>
      </c>
      <c r="E16515" s="45" t="s">
        <v>12564</v>
      </c>
      <c r="AO16515" s="376"/>
    </row>
    <row r="16516" spans="1:41" x14ac:dyDescent="0.25">
      <c r="A16516" s="44" t="s">
        <v>2444</v>
      </c>
      <c r="B16516" s="44" t="s">
        <v>15616</v>
      </c>
      <c r="C16516" s="45">
        <v>25050101</v>
      </c>
      <c r="D16516" s="45" t="s">
        <v>11363</v>
      </c>
      <c r="E16516" s="45" t="s">
        <v>7105</v>
      </c>
      <c r="AO16516" s="376"/>
    </row>
    <row r="16517" spans="1:41" x14ac:dyDescent="0.25">
      <c r="A16517" s="44" t="s">
        <v>2444</v>
      </c>
      <c r="B16517" s="44" t="s">
        <v>15617</v>
      </c>
      <c r="C16517" s="45">
        <v>25050102</v>
      </c>
      <c r="D16517" s="45" t="s">
        <v>11363</v>
      </c>
      <c r="E16517" s="45" t="s">
        <v>7105</v>
      </c>
      <c r="AO16517" s="376"/>
    </row>
    <row r="16518" spans="1:41" x14ac:dyDescent="0.25">
      <c r="A16518" s="44" t="s">
        <v>2444</v>
      </c>
      <c r="B16518" s="44" t="s">
        <v>17477</v>
      </c>
      <c r="C16518" s="45">
        <v>25100201</v>
      </c>
      <c r="D16518" s="45" t="s">
        <v>11363</v>
      </c>
      <c r="E16518" s="45" t="s">
        <v>11146</v>
      </c>
      <c r="AO16518" s="376"/>
    </row>
    <row r="16519" spans="1:41" x14ac:dyDescent="0.25">
      <c r="A16519" s="44" t="s">
        <v>2444</v>
      </c>
      <c r="B16519" s="44" t="s">
        <v>3046</v>
      </c>
      <c r="C16519" s="45">
        <v>25100202</v>
      </c>
      <c r="D16519" s="45" t="s">
        <v>11363</v>
      </c>
      <c r="E16519" s="45" t="s">
        <v>11146</v>
      </c>
      <c r="AO16519" s="376"/>
    </row>
    <row r="16520" spans="1:41" x14ac:dyDescent="0.25">
      <c r="A16520" s="44" t="s">
        <v>8499</v>
      </c>
      <c r="B16520" s="44" t="s">
        <v>8476</v>
      </c>
      <c r="C16520" s="45" t="s">
        <v>8557</v>
      </c>
      <c r="D16520" s="32" t="s">
        <v>5559</v>
      </c>
      <c r="E16520" s="45" t="s">
        <v>20853</v>
      </c>
      <c r="F16520" s="32"/>
      <c r="G16520" s="32"/>
      <c r="H16520" s="32"/>
      <c r="I16520" s="31"/>
      <c r="J16520" s="31"/>
      <c r="K16520" s="31"/>
      <c r="L16520" s="31"/>
      <c r="M16520" s="31"/>
      <c r="N16520" s="31"/>
      <c r="O16520" s="31"/>
      <c r="P16520" s="31"/>
      <c r="Q16520" s="31"/>
      <c r="R16520" s="31"/>
      <c r="S16520" s="31"/>
      <c r="T16520" s="31"/>
      <c r="U16520" s="31"/>
      <c r="V16520" s="31"/>
      <c r="W16520" s="31"/>
      <c r="X16520" s="31"/>
      <c r="Y16520" s="31"/>
      <c r="Z16520" s="31"/>
      <c r="AA16520" s="31"/>
      <c r="AB16520" s="31"/>
      <c r="AC16520" s="31"/>
      <c r="AD16520" s="31"/>
      <c r="AE16520" s="31"/>
      <c r="AF16520" s="31"/>
      <c r="AG16520" s="31"/>
      <c r="AH16520" s="31"/>
      <c r="AI16520" s="31"/>
      <c r="AJ16520" s="31"/>
      <c r="AK16520" s="31"/>
      <c r="AL16520" s="31"/>
      <c r="AO16520" s="376"/>
    </row>
    <row r="16521" spans="1:41" x14ac:dyDescent="0.3">
      <c r="A16521" s="333" t="s">
        <v>8499</v>
      </c>
      <c r="B16521" s="333" t="s">
        <v>1171</v>
      </c>
      <c r="C16521" s="125" t="s">
        <v>10962</v>
      </c>
      <c r="D16521" s="32" t="s">
        <v>20309</v>
      </c>
      <c r="E16521" s="125" t="s">
        <v>8292</v>
      </c>
      <c r="F16521" s="125" t="s">
        <v>1189</v>
      </c>
      <c r="G16521" s="125" t="s">
        <v>1190</v>
      </c>
      <c r="AO16521" s="376"/>
    </row>
    <row r="16522" spans="1:41" x14ac:dyDescent="0.3">
      <c r="A16522" s="333" t="s">
        <v>8499</v>
      </c>
      <c r="B16522" s="333" t="s">
        <v>15583</v>
      </c>
      <c r="C16522" s="125" t="s">
        <v>15584</v>
      </c>
      <c r="D16522" s="32" t="s">
        <v>20309</v>
      </c>
      <c r="E16522" s="125" t="s">
        <v>15591</v>
      </c>
      <c r="F16522" s="125" t="s">
        <v>1189</v>
      </c>
      <c r="G16522" s="125" t="s">
        <v>1190</v>
      </c>
      <c r="AO16522" s="376"/>
    </row>
    <row r="16523" spans="1:41" x14ac:dyDescent="0.3">
      <c r="A16523" s="333" t="s">
        <v>15428</v>
      </c>
      <c r="B16523" s="333" t="s">
        <v>1164</v>
      </c>
      <c r="C16523" s="125" t="s">
        <v>15586</v>
      </c>
      <c r="D16523" s="32" t="s">
        <v>20309</v>
      </c>
      <c r="E16523" s="125" t="s">
        <v>9839</v>
      </c>
      <c r="F16523" s="125" t="s">
        <v>1189</v>
      </c>
      <c r="G16523" s="125" t="s">
        <v>1190</v>
      </c>
      <c r="AO16523" s="376"/>
    </row>
    <row r="16524" spans="1:41" x14ac:dyDescent="0.25">
      <c r="A16524" s="44" t="s">
        <v>7453</v>
      </c>
      <c r="B16524" s="44" t="s">
        <v>227</v>
      </c>
      <c r="C16524" s="45" t="s">
        <v>7454</v>
      </c>
      <c r="D16524" s="45" t="s">
        <v>11204</v>
      </c>
      <c r="E16524" s="45" t="s">
        <v>4823</v>
      </c>
      <c r="F16524" s="93"/>
      <c r="G16524" s="93"/>
      <c r="H16524" s="93"/>
      <c r="I16524" s="99"/>
      <c r="J16524" s="99"/>
      <c r="K16524" s="99"/>
      <c r="L16524" s="99"/>
      <c r="M16524" s="99"/>
      <c r="N16524" s="99"/>
      <c r="O16524" s="99"/>
      <c r="P16524" s="99"/>
      <c r="Q16524" s="99"/>
      <c r="R16524" s="99"/>
      <c r="S16524" s="99"/>
      <c r="T16524" s="99"/>
      <c r="U16524" s="99"/>
      <c r="V16524" s="99"/>
      <c r="W16524" s="99"/>
      <c r="X16524" s="99"/>
      <c r="Y16524" s="99"/>
      <c r="Z16524" s="99"/>
      <c r="AA16524" s="99"/>
      <c r="AB16524" s="99"/>
      <c r="AC16524" s="99"/>
      <c r="AD16524" s="99"/>
      <c r="AE16524" s="99"/>
      <c r="AF16524" s="99"/>
      <c r="AG16524" s="99"/>
      <c r="AH16524" s="31"/>
      <c r="AI16524" s="31"/>
      <c r="AJ16524" s="31"/>
      <c r="AK16524" s="31"/>
      <c r="AL16524" s="31"/>
      <c r="AO16524" s="376"/>
    </row>
    <row r="16525" spans="1:41" x14ac:dyDescent="0.25">
      <c r="A16525" s="44" t="s">
        <v>7453</v>
      </c>
      <c r="B16525" s="44" t="s">
        <v>227</v>
      </c>
      <c r="C16525" s="45" t="s">
        <v>7454</v>
      </c>
      <c r="D16525" s="45" t="s">
        <v>9895</v>
      </c>
      <c r="E16525" s="45" t="s">
        <v>4823</v>
      </c>
      <c r="F16525" s="93"/>
      <c r="G16525" s="93"/>
      <c r="H16525" s="93"/>
      <c r="I16525" s="99"/>
      <c r="J16525" s="99"/>
      <c r="K16525" s="99"/>
      <c r="L16525" s="44"/>
      <c r="M16525" s="44"/>
      <c r="N16525" s="99"/>
      <c r="O16525" s="99"/>
      <c r="P16525" s="99"/>
      <c r="Q16525" s="99"/>
      <c r="R16525" s="99"/>
      <c r="S16525" s="99"/>
      <c r="T16525" s="99"/>
      <c r="U16525" s="99"/>
      <c r="V16525" s="99"/>
      <c r="W16525" s="99"/>
      <c r="X16525" s="99"/>
      <c r="Y16525" s="99"/>
      <c r="Z16525" s="99"/>
      <c r="AA16525" s="99"/>
      <c r="AB16525" s="99"/>
      <c r="AC16525" s="99"/>
      <c r="AD16525" s="99"/>
      <c r="AE16525" s="99"/>
      <c r="AF16525" s="99"/>
      <c r="AG16525" s="99"/>
      <c r="AH16525" s="31"/>
      <c r="AI16525" s="31"/>
      <c r="AJ16525" s="31"/>
      <c r="AK16525" s="31"/>
      <c r="AL16525" s="31"/>
      <c r="AO16525" s="376"/>
    </row>
    <row r="16526" spans="1:41" x14ac:dyDescent="0.25">
      <c r="A16526" s="44" t="s">
        <v>20650</v>
      </c>
      <c r="B16526" s="44" t="s">
        <v>5570</v>
      </c>
      <c r="C16526" s="45" t="s">
        <v>20745</v>
      </c>
      <c r="D16526" s="32" t="s">
        <v>5559</v>
      </c>
      <c r="E16526" s="45" t="s">
        <v>20872</v>
      </c>
      <c r="F16526" s="32"/>
      <c r="G16526" s="32"/>
      <c r="H16526" s="32"/>
      <c r="I16526" s="31"/>
      <c r="J16526" s="31"/>
      <c r="K16526" s="31"/>
      <c r="L16526" s="31"/>
      <c r="M16526" s="31"/>
      <c r="N16526" s="31"/>
      <c r="O16526" s="31"/>
      <c r="P16526" s="31"/>
      <c r="Q16526" s="31"/>
      <c r="R16526" s="31"/>
      <c r="S16526" s="31"/>
      <c r="T16526" s="31"/>
      <c r="U16526" s="31"/>
      <c r="V16526" s="31"/>
      <c r="W16526" s="31"/>
      <c r="X16526" s="31"/>
      <c r="Y16526" s="31"/>
      <c r="Z16526" s="31"/>
      <c r="AA16526" s="31"/>
      <c r="AB16526" s="31"/>
      <c r="AC16526" s="31"/>
      <c r="AD16526" s="31"/>
      <c r="AE16526" s="31"/>
      <c r="AF16526" s="31"/>
      <c r="AG16526" s="31"/>
      <c r="AH16526" s="31"/>
      <c r="AI16526" s="31"/>
      <c r="AJ16526" s="31"/>
      <c r="AK16526" s="31"/>
      <c r="AL16526" s="31"/>
      <c r="AO16526" s="376"/>
    </row>
    <row r="16527" spans="1:41" x14ac:dyDescent="0.25">
      <c r="A16527" s="44" t="s">
        <v>21914</v>
      </c>
      <c r="B16527" s="44" t="s">
        <v>5321</v>
      </c>
      <c r="C16527" s="45">
        <v>26010401</v>
      </c>
      <c r="D16527" s="45" t="s">
        <v>11363</v>
      </c>
      <c r="E16527" s="45" t="s">
        <v>17459</v>
      </c>
      <c r="AO16527" s="376"/>
    </row>
    <row r="16528" spans="1:41" x14ac:dyDescent="0.25">
      <c r="A16528" s="44" t="s">
        <v>21914</v>
      </c>
      <c r="B16528" s="44" t="s">
        <v>7763</v>
      </c>
      <c r="C16528" s="45">
        <v>260401</v>
      </c>
      <c r="D16528" s="45" t="s">
        <v>11363</v>
      </c>
      <c r="E16528" s="45" t="s">
        <v>11152</v>
      </c>
      <c r="AO16528" s="376"/>
    </row>
    <row r="16529" spans="1:41" x14ac:dyDescent="0.25">
      <c r="A16529" s="44" t="s">
        <v>10738</v>
      </c>
      <c r="B16529" s="44" t="s">
        <v>3475</v>
      </c>
      <c r="C16529" s="45">
        <v>260301</v>
      </c>
      <c r="D16529" s="45" t="s">
        <v>11363</v>
      </c>
      <c r="E16529" s="45" t="s">
        <v>17625</v>
      </c>
      <c r="AO16529" s="376"/>
    </row>
    <row r="16530" spans="1:41" x14ac:dyDescent="0.25">
      <c r="A16530" s="44" t="s">
        <v>12758</v>
      </c>
      <c r="B16530" s="44" t="s">
        <v>199</v>
      </c>
      <c r="C16530" s="45">
        <v>241001</v>
      </c>
      <c r="D16530" s="45" t="s">
        <v>11363</v>
      </c>
      <c r="E16530" s="45" t="s">
        <v>5332</v>
      </c>
      <c r="AO16530" s="376"/>
    </row>
    <row r="16531" spans="1:41" x14ac:dyDescent="0.25">
      <c r="A16531" s="44" t="s">
        <v>3828</v>
      </c>
      <c r="B16531" s="44" t="s">
        <v>14892</v>
      </c>
      <c r="C16531" s="45" t="s">
        <v>13914</v>
      </c>
      <c r="D16531" s="367" t="s">
        <v>3696</v>
      </c>
      <c r="E16531" s="328">
        <f>DATE(2029,4,23)</f>
        <v>47231</v>
      </c>
      <c r="F16531" s="32"/>
      <c r="G16531" s="32"/>
      <c r="H16531" s="32"/>
      <c r="I16531" s="31"/>
      <c r="J16531" s="31"/>
      <c r="K16531" s="31"/>
      <c r="L16531" s="31"/>
      <c r="M16531" s="31"/>
      <c r="N16531" s="31"/>
      <c r="O16531" s="31"/>
      <c r="P16531" s="31"/>
      <c r="Q16531" s="31"/>
      <c r="R16531" s="31"/>
      <c r="S16531" s="31"/>
      <c r="T16531" s="31"/>
      <c r="U16531" s="31"/>
      <c r="V16531" s="31"/>
      <c r="W16531" s="31"/>
      <c r="X16531" s="31"/>
      <c r="Y16531" s="31"/>
      <c r="Z16531" s="31"/>
      <c r="AA16531" s="31"/>
      <c r="AB16531" s="31"/>
      <c r="AC16531" s="31"/>
      <c r="AD16531" s="31"/>
      <c r="AE16531" s="31"/>
      <c r="AF16531" s="31"/>
      <c r="AG16531" s="31"/>
      <c r="AH16531" s="31"/>
      <c r="AI16531" s="31"/>
      <c r="AJ16531" s="31"/>
      <c r="AK16531" s="31"/>
      <c r="AL16531" s="31"/>
      <c r="AO16531" s="376"/>
    </row>
    <row r="16532" spans="1:41" x14ac:dyDescent="0.25">
      <c r="A16532" s="44" t="s">
        <v>12446</v>
      </c>
      <c r="B16532" s="44" t="s">
        <v>12102</v>
      </c>
      <c r="C16532" s="45">
        <v>21.24</v>
      </c>
      <c r="D16532" s="45" t="s">
        <v>12549</v>
      </c>
      <c r="E16532" s="46">
        <v>47299</v>
      </c>
      <c r="F16532" s="45"/>
      <c r="G16532" s="93"/>
      <c r="H16532" s="93"/>
      <c r="I16532" s="99"/>
      <c r="J16532" s="99"/>
      <c r="K16532" s="99"/>
      <c r="L16532" s="99"/>
      <c r="M16532" s="99"/>
      <c r="N16532" s="99"/>
      <c r="O16532" s="99"/>
      <c r="P16532" s="99"/>
      <c r="Q16532" s="99"/>
      <c r="R16532" s="99"/>
      <c r="S16532" s="99"/>
      <c r="T16532" s="99"/>
      <c r="U16532" s="99"/>
      <c r="V16532" s="99"/>
      <c r="W16532" s="99"/>
      <c r="X16532" s="99"/>
      <c r="Y16532" s="99"/>
      <c r="Z16532" s="99"/>
      <c r="AA16532" s="99"/>
      <c r="AB16532" s="99"/>
      <c r="AC16532" s="99"/>
      <c r="AD16532" s="99"/>
      <c r="AE16532" s="99"/>
      <c r="AF16532" s="99"/>
      <c r="AG16532" s="99"/>
      <c r="AH16532" s="31"/>
      <c r="AI16532" s="31"/>
      <c r="AJ16532" s="31"/>
      <c r="AK16532" s="31"/>
      <c r="AL16532" s="31"/>
      <c r="AO16532" s="376"/>
    </row>
    <row r="16533" spans="1:41" x14ac:dyDescent="0.25">
      <c r="A16533" s="44" t="s">
        <v>10739</v>
      </c>
      <c r="B16533" s="44" t="s">
        <v>5134</v>
      </c>
      <c r="C16533" s="45">
        <v>230807</v>
      </c>
      <c r="D16533" s="45" t="s">
        <v>11363</v>
      </c>
      <c r="E16533" s="45" t="s">
        <v>8282</v>
      </c>
      <c r="AO16533" s="376"/>
    </row>
    <row r="16534" spans="1:41" x14ac:dyDescent="0.25">
      <c r="A16534" s="44" t="s">
        <v>10739</v>
      </c>
      <c r="B16534" s="44" t="s">
        <v>925</v>
      </c>
      <c r="C16534" s="45">
        <v>240601</v>
      </c>
      <c r="D16534" s="45" t="s">
        <v>11363</v>
      </c>
      <c r="E16534" s="45" t="s">
        <v>9840</v>
      </c>
      <c r="AO16534" s="376"/>
    </row>
    <row r="16535" spans="1:41" x14ac:dyDescent="0.3">
      <c r="A16535" s="333" t="s">
        <v>19045</v>
      </c>
      <c r="B16535" s="333" t="s">
        <v>1174</v>
      </c>
      <c r="C16535" s="125" t="s">
        <v>19093</v>
      </c>
      <c r="D16535" s="32" t="s">
        <v>20309</v>
      </c>
      <c r="E16535" s="125" t="s">
        <v>9249</v>
      </c>
      <c r="F16535" s="125" t="s">
        <v>1189</v>
      </c>
      <c r="G16535" s="125" t="s">
        <v>1190</v>
      </c>
      <c r="AO16535" s="376"/>
    </row>
    <row r="16536" spans="1:41" x14ac:dyDescent="0.25">
      <c r="A16536" s="44" t="s">
        <v>10740</v>
      </c>
      <c r="B16536" s="44" t="s">
        <v>10347</v>
      </c>
      <c r="C16536" s="45">
        <v>240402</v>
      </c>
      <c r="D16536" s="45" t="s">
        <v>11363</v>
      </c>
      <c r="E16536" s="45" t="s">
        <v>5037</v>
      </c>
      <c r="AO16536" s="376"/>
    </row>
    <row r="16537" spans="1:41" x14ac:dyDescent="0.25">
      <c r="A16537" s="91" t="s">
        <v>19255</v>
      </c>
      <c r="B16537" s="92" t="s">
        <v>19284</v>
      </c>
      <c r="C16537" s="93" t="s">
        <v>19285</v>
      </c>
      <c r="D16537" s="93" t="s">
        <v>1201</v>
      </c>
      <c r="E16537" s="94">
        <v>46582</v>
      </c>
      <c r="F16537" s="93"/>
      <c r="G16537" s="93"/>
      <c r="H16537" s="93"/>
      <c r="I16537" s="99"/>
      <c r="J16537" s="99"/>
      <c r="K16537" s="99"/>
      <c r="L16537" s="99"/>
      <c r="M16537" s="99"/>
      <c r="N16537" s="99"/>
      <c r="O16537" s="99"/>
      <c r="P16537" s="99"/>
      <c r="Q16537" s="99"/>
      <c r="R16537" s="99"/>
      <c r="S16537" s="99"/>
      <c r="T16537" s="99"/>
      <c r="U16537" s="99"/>
      <c r="V16537" s="99"/>
      <c r="W16537" s="99"/>
      <c r="X16537" s="99"/>
      <c r="Y16537" s="99"/>
      <c r="Z16537" s="99"/>
      <c r="AA16537" s="99"/>
      <c r="AB16537" s="99"/>
      <c r="AC16537" s="99"/>
      <c r="AD16537" s="99"/>
      <c r="AE16537" s="99"/>
      <c r="AF16537" s="99"/>
      <c r="AG16537" s="99"/>
      <c r="AH16537" s="31"/>
      <c r="AI16537" s="31"/>
      <c r="AJ16537" s="31"/>
      <c r="AK16537" s="31"/>
      <c r="AL16537" s="31"/>
      <c r="AO16537" s="376"/>
    </row>
    <row r="16538" spans="1:41" x14ac:dyDescent="0.3">
      <c r="A16538" s="333" t="s">
        <v>18754</v>
      </c>
      <c r="B16538" s="333" t="s">
        <v>1167</v>
      </c>
      <c r="C16538" s="125" t="s">
        <v>17236</v>
      </c>
      <c r="D16538" s="32" t="s">
        <v>20309</v>
      </c>
      <c r="E16538" s="125" t="s">
        <v>8292</v>
      </c>
      <c r="F16538" s="125" t="s">
        <v>1189</v>
      </c>
      <c r="G16538" s="125" t="s">
        <v>1190</v>
      </c>
      <c r="AO16538" s="376"/>
    </row>
    <row r="16539" spans="1:41" x14ac:dyDescent="0.25">
      <c r="A16539" s="44" t="s">
        <v>3068</v>
      </c>
      <c r="B16539" s="44" t="s">
        <v>14786</v>
      </c>
      <c r="C16539" s="45" t="s">
        <v>9189</v>
      </c>
      <c r="D16539" s="367" t="s">
        <v>3696</v>
      </c>
      <c r="E16539" s="328">
        <f>DATE(2027,8,18)</f>
        <v>46617</v>
      </c>
      <c r="F16539" s="32"/>
      <c r="G16539" s="32"/>
      <c r="H16539" s="32"/>
      <c r="I16539" s="31"/>
      <c r="J16539" s="31"/>
      <c r="K16539" s="31"/>
      <c r="L16539" s="31"/>
      <c r="M16539" s="31"/>
      <c r="N16539" s="31"/>
      <c r="O16539" s="31"/>
      <c r="P16539" s="31"/>
      <c r="Q16539" s="31"/>
      <c r="R16539" s="31"/>
      <c r="S16539" s="31"/>
      <c r="T16539" s="31"/>
      <c r="U16539" s="31"/>
      <c r="V16539" s="31"/>
      <c r="W16539" s="31"/>
      <c r="X16539" s="31"/>
      <c r="Y16539" s="31"/>
      <c r="Z16539" s="31"/>
      <c r="AA16539" s="31"/>
      <c r="AB16539" s="31"/>
      <c r="AC16539" s="31"/>
      <c r="AD16539" s="31"/>
      <c r="AE16539" s="31"/>
      <c r="AF16539" s="31"/>
      <c r="AG16539" s="31"/>
      <c r="AH16539" s="31"/>
      <c r="AI16539" s="31"/>
      <c r="AJ16539" s="31"/>
      <c r="AK16539" s="31"/>
      <c r="AL16539" s="31"/>
      <c r="AO16539" s="376"/>
    </row>
    <row r="16540" spans="1:41" x14ac:dyDescent="0.25">
      <c r="A16540" s="44" t="s">
        <v>7343</v>
      </c>
      <c r="B16540" s="44" t="s">
        <v>21421</v>
      </c>
      <c r="C16540" s="45" t="s">
        <v>21184</v>
      </c>
      <c r="D16540" s="45" t="s">
        <v>21447</v>
      </c>
      <c r="E16540" s="46">
        <v>46630</v>
      </c>
      <c r="AO16540" s="376"/>
    </row>
    <row r="16541" spans="1:41" x14ac:dyDescent="0.3">
      <c r="A16541" s="333" t="s">
        <v>12920</v>
      </c>
      <c r="B16541" s="333" t="s">
        <v>3456</v>
      </c>
      <c r="C16541" s="125" t="s">
        <v>10963</v>
      </c>
      <c r="D16541" s="32" t="s">
        <v>20309</v>
      </c>
      <c r="E16541" s="125" t="s">
        <v>2593</v>
      </c>
      <c r="F16541" s="125" t="s">
        <v>1189</v>
      </c>
      <c r="G16541" s="125" t="s">
        <v>1190</v>
      </c>
      <c r="AO16541" s="376"/>
    </row>
    <row r="16542" spans="1:41" x14ac:dyDescent="0.3">
      <c r="A16542" s="333" t="s">
        <v>12920</v>
      </c>
      <c r="B16542" s="333" t="s">
        <v>15470</v>
      </c>
      <c r="C16542" s="125" t="s">
        <v>13319</v>
      </c>
      <c r="D16542" s="32" t="s">
        <v>20309</v>
      </c>
      <c r="E16542" s="125" t="s">
        <v>12551</v>
      </c>
      <c r="F16542" s="125" t="s">
        <v>1189</v>
      </c>
      <c r="G16542" s="125" t="s">
        <v>1190</v>
      </c>
      <c r="AO16542" s="376"/>
    </row>
    <row r="16543" spans="1:41" x14ac:dyDescent="0.25">
      <c r="A16543" s="44" t="s">
        <v>18342</v>
      </c>
      <c r="B16543" s="44" t="s">
        <v>5321</v>
      </c>
      <c r="C16543" s="45">
        <v>26010401</v>
      </c>
      <c r="D16543" s="45" t="s">
        <v>11363</v>
      </c>
      <c r="E16543" s="45" t="s">
        <v>17459</v>
      </c>
      <c r="AO16543" s="376"/>
    </row>
    <row r="16544" spans="1:41" x14ac:dyDescent="0.25">
      <c r="A16544" s="44" t="s">
        <v>18343</v>
      </c>
      <c r="B16544" s="44" t="s">
        <v>9248</v>
      </c>
      <c r="C16544" s="45">
        <v>260105</v>
      </c>
      <c r="D16544" s="45" t="s">
        <v>11363</v>
      </c>
      <c r="E16544" s="45" t="s">
        <v>17625</v>
      </c>
      <c r="AO16544" s="376"/>
    </row>
    <row r="16545" spans="1:41" x14ac:dyDescent="0.25">
      <c r="A16545" s="44" t="s">
        <v>15963</v>
      </c>
      <c r="B16545" s="44" t="s">
        <v>925</v>
      </c>
      <c r="C16545" s="45">
        <v>250601</v>
      </c>
      <c r="D16545" s="45" t="s">
        <v>11363</v>
      </c>
      <c r="E16545" s="45" t="s">
        <v>15609</v>
      </c>
      <c r="AO16545" s="376"/>
    </row>
    <row r="16546" spans="1:41" x14ac:dyDescent="0.25">
      <c r="A16546" s="44" t="s">
        <v>15963</v>
      </c>
      <c r="B16546" s="44" t="s">
        <v>5134</v>
      </c>
      <c r="C16546" s="45">
        <v>250802</v>
      </c>
      <c r="D16546" s="45" t="s">
        <v>11363</v>
      </c>
      <c r="E16546" s="45" t="s">
        <v>9880</v>
      </c>
      <c r="AO16546" s="376"/>
    </row>
    <row r="16547" spans="1:41" x14ac:dyDescent="0.25">
      <c r="A16547" s="44" t="s">
        <v>12447</v>
      </c>
      <c r="B16547" s="44" t="s">
        <v>12095</v>
      </c>
      <c r="C16547" s="45">
        <v>33.229999999999997</v>
      </c>
      <c r="D16547" s="45" t="s">
        <v>12549</v>
      </c>
      <c r="E16547" s="46">
        <v>46934</v>
      </c>
      <c r="F16547" s="45"/>
      <c r="G16547" s="93"/>
      <c r="H16547" s="93"/>
      <c r="I16547" s="99"/>
      <c r="J16547" s="99"/>
      <c r="K16547" s="99"/>
      <c r="L16547" s="99"/>
      <c r="M16547" s="99"/>
      <c r="N16547" s="99"/>
      <c r="O16547" s="99"/>
      <c r="P16547" s="99"/>
      <c r="Q16547" s="99"/>
      <c r="R16547" s="99"/>
      <c r="S16547" s="99"/>
      <c r="T16547" s="99"/>
      <c r="U16547" s="99"/>
      <c r="V16547" s="99"/>
      <c r="W16547" s="99"/>
      <c r="X16547" s="99"/>
      <c r="Y16547" s="99"/>
      <c r="Z16547" s="99"/>
      <c r="AA16547" s="99"/>
      <c r="AB16547" s="99"/>
      <c r="AC16547" s="99"/>
      <c r="AD16547" s="99"/>
      <c r="AE16547" s="99"/>
      <c r="AF16547" s="99"/>
      <c r="AG16547" s="99"/>
      <c r="AH16547" s="31"/>
      <c r="AI16547" s="31"/>
      <c r="AJ16547" s="31"/>
      <c r="AK16547" s="31"/>
      <c r="AL16547" s="31"/>
      <c r="AO16547" s="376"/>
    </row>
    <row r="16548" spans="1:41" x14ac:dyDescent="0.25">
      <c r="A16548" s="44" t="s">
        <v>9284</v>
      </c>
      <c r="B16548" s="44" t="s">
        <v>2350</v>
      </c>
      <c r="C16548" s="45">
        <v>230105</v>
      </c>
      <c r="D16548" s="45" t="s">
        <v>11363</v>
      </c>
      <c r="E16548" s="45" t="s">
        <v>5265</v>
      </c>
      <c r="AO16548" s="376"/>
    </row>
    <row r="16549" spans="1:41" x14ac:dyDescent="0.25">
      <c r="A16549" s="44" t="s">
        <v>10741</v>
      </c>
      <c r="B16549" s="44" t="s">
        <v>9248</v>
      </c>
      <c r="C16549" s="45">
        <v>240101</v>
      </c>
      <c r="D16549" s="45" t="s">
        <v>11363</v>
      </c>
      <c r="E16549" s="45" t="s">
        <v>9249</v>
      </c>
      <c r="AO16549" s="376"/>
    </row>
    <row r="16550" spans="1:41" x14ac:dyDescent="0.25">
      <c r="A16550" s="44" t="s">
        <v>2185</v>
      </c>
      <c r="B16550" s="44" t="s">
        <v>21441</v>
      </c>
      <c r="C16550" s="45" t="s">
        <v>11659</v>
      </c>
      <c r="D16550" s="45" t="s">
        <v>21447</v>
      </c>
      <c r="E16550" s="46">
        <v>46721</v>
      </c>
      <c r="AO16550" s="376"/>
    </row>
    <row r="16551" spans="1:41" x14ac:dyDescent="0.3">
      <c r="A16551" s="333" t="s">
        <v>11526</v>
      </c>
      <c r="B16551" s="333" t="s">
        <v>4004</v>
      </c>
      <c r="C16551" s="125" t="s">
        <v>11370</v>
      </c>
      <c r="D16551" s="32" t="s">
        <v>20309</v>
      </c>
      <c r="E16551" s="125" t="s">
        <v>4826</v>
      </c>
      <c r="F16551" s="125" t="s">
        <v>1189</v>
      </c>
      <c r="G16551" s="125" t="s">
        <v>1190</v>
      </c>
      <c r="AO16551" s="376"/>
    </row>
    <row r="16552" spans="1:41" x14ac:dyDescent="0.25">
      <c r="A16552" s="44" t="s">
        <v>6564</v>
      </c>
      <c r="B16552" s="44" t="s">
        <v>3176</v>
      </c>
      <c r="C16552" s="45">
        <v>23010402</v>
      </c>
      <c r="D16552" s="45" t="s">
        <v>11363</v>
      </c>
      <c r="E16552" s="45" t="s">
        <v>5322</v>
      </c>
      <c r="AO16552" s="376"/>
    </row>
    <row r="16553" spans="1:41" x14ac:dyDescent="0.25">
      <c r="A16553" s="44" t="s">
        <v>6564</v>
      </c>
      <c r="B16553" s="44" t="s">
        <v>5321</v>
      </c>
      <c r="C16553" s="45">
        <v>23010401</v>
      </c>
      <c r="D16553" s="45" t="s">
        <v>11363</v>
      </c>
      <c r="E16553" s="45" t="s">
        <v>5322</v>
      </c>
      <c r="AO16553" s="376"/>
    </row>
    <row r="16554" spans="1:41" x14ac:dyDescent="0.25">
      <c r="A16554" s="44" t="s">
        <v>1651</v>
      </c>
      <c r="B16554" s="44" t="s">
        <v>2350</v>
      </c>
      <c r="C16554" s="45">
        <v>230105</v>
      </c>
      <c r="D16554" s="45" t="s">
        <v>11363</v>
      </c>
      <c r="E16554" s="45" t="s">
        <v>5265</v>
      </c>
      <c r="AO16554" s="376"/>
    </row>
    <row r="16555" spans="1:41" x14ac:dyDescent="0.3">
      <c r="A16555" s="333" t="s">
        <v>18755</v>
      </c>
      <c r="B16555" s="333" t="s">
        <v>1167</v>
      </c>
      <c r="C16555" s="125" t="s">
        <v>17236</v>
      </c>
      <c r="D16555" s="32" t="s">
        <v>20309</v>
      </c>
      <c r="E16555" s="125" t="s">
        <v>8292</v>
      </c>
      <c r="F16555" s="125" t="s">
        <v>1190</v>
      </c>
      <c r="G16555" s="125" t="s">
        <v>1190</v>
      </c>
      <c r="AO16555" s="376"/>
    </row>
    <row r="16556" spans="1:41" x14ac:dyDescent="0.3">
      <c r="A16556" s="333" t="s">
        <v>21298</v>
      </c>
      <c r="B16556" s="333" t="s">
        <v>2696</v>
      </c>
      <c r="C16556" s="125" t="s">
        <v>21307</v>
      </c>
      <c r="D16556" s="32" t="s">
        <v>20309</v>
      </c>
      <c r="E16556" s="125" t="s">
        <v>9840</v>
      </c>
      <c r="F16556" s="125" t="s">
        <v>1189</v>
      </c>
      <c r="G16556" s="125" t="s">
        <v>1190</v>
      </c>
      <c r="AO16556" s="376"/>
    </row>
    <row r="16557" spans="1:41" x14ac:dyDescent="0.25">
      <c r="A16557" s="44" t="s">
        <v>17289</v>
      </c>
      <c r="B16557" s="44" t="s">
        <v>17283</v>
      </c>
      <c r="C16557" s="45" t="s">
        <v>17372</v>
      </c>
      <c r="D16557" s="93" t="s">
        <v>17443</v>
      </c>
      <c r="E16557" s="45" t="s">
        <v>9839</v>
      </c>
      <c r="F16557" s="93"/>
      <c r="G16557" s="93"/>
      <c r="H16557" s="93"/>
      <c r="I16557" s="99"/>
      <c r="J16557" s="99"/>
      <c r="K16557" s="99"/>
      <c r="L16557" s="99"/>
      <c r="M16557" s="99"/>
      <c r="N16557" s="99"/>
      <c r="O16557" s="99"/>
      <c r="P16557" s="99"/>
      <c r="Q16557" s="99"/>
      <c r="R16557" s="99"/>
      <c r="S16557" s="99"/>
      <c r="T16557" s="99"/>
      <c r="U16557" s="99"/>
      <c r="V16557" s="99"/>
      <c r="W16557" s="99"/>
      <c r="X16557" s="99"/>
      <c r="Y16557" s="99"/>
      <c r="Z16557" s="99"/>
      <c r="AA16557" s="99"/>
      <c r="AB16557" s="99"/>
      <c r="AC16557" s="99"/>
      <c r="AD16557" s="99"/>
      <c r="AE16557" s="99"/>
      <c r="AF16557" s="99"/>
      <c r="AG16557" s="99"/>
      <c r="AH16557" s="31"/>
      <c r="AI16557" s="31"/>
      <c r="AJ16557" s="31"/>
      <c r="AK16557" s="31"/>
      <c r="AL16557" s="31"/>
      <c r="AO16557" s="376"/>
    </row>
    <row r="16558" spans="1:41" x14ac:dyDescent="0.25">
      <c r="A16558" s="44" t="s">
        <v>19445</v>
      </c>
      <c r="B16558" s="319" t="s">
        <v>19530</v>
      </c>
      <c r="C16558" s="318" t="s">
        <v>19832</v>
      </c>
      <c r="D16558" s="93" t="s">
        <v>19934</v>
      </c>
      <c r="E16558" s="320">
        <v>46888</v>
      </c>
      <c r="F16558" s="93"/>
      <c r="G16558" s="93"/>
      <c r="H16558" s="93"/>
      <c r="I16558" s="99"/>
      <c r="J16558" s="99"/>
      <c r="K16558" s="99"/>
      <c r="L16558" s="99"/>
      <c r="M16558" s="99"/>
      <c r="N16558" s="99"/>
      <c r="O16558" s="99"/>
      <c r="P16558" s="99"/>
      <c r="Q16558" s="99"/>
      <c r="R16558" s="99"/>
      <c r="S16558" s="99"/>
      <c r="T16558" s="99"/>
      <c r="U16558" s="99"/>
      <c r="V16558" s="99"/>
      <c r="W16558" s="99"/>
      <c r="X16558" s="99"/>
      <c r="Y16558" s="99"/>
      <c r="Z16558" s="99"/>
      <c r="AA16558" s="99"/>
      <c r="AB16558" s="99"/>
      <c r="AC16558" s="99"/>
      <c r="AD16558" s="99"/>
      <c r="AE16558" s="99"/>
      <c r="AF16558" s="99"/>
      <c r="AG16558" s="99"/>
      <c r="AH16558" s="31"/>
      <c r="AI16558" s="31"/>
      <c r="AJ16558" s="31"/>
      <c r="AK16558" s="31"/>
      <c r="AL16558" s="31"/>
      <c r="AO16558" s="376"/>
    </row>
    <row r="16559" spans="1:41" x14ac:dyDescent="0.25">
      <c r="A16559" s="44" t="s">
        <v>4603</v>
      </c>
      <c r="B16559" s="44" t="s">
        <v>4379</v>
      </c>
      <c r="C16559" s="45" t="s">
        <v>4604</v>
      </c>
      <c r="D16559" s="45" t="s">
        <v>11204</v>
      </c>
      <c r="E16559" s="45" t="s">
        <v>7354</v>
      </c>
      <c r="F16559" s="93"/>
      <c r="G16559" s="93"/>
      <c r="H16559" s="93"/>
      <c r="I16559" s="99"/>
      <c r="J16559" s="99"/>
      <c r="K16559" s="99"/>
      <c r="L16559" s="99"/>
      <c r="M16559" s="99"/>
      <c r="N16559" s="99"/>
      <c r="O16559" s="99"/>
      <c r="P16559" s="99"/>
      <c r="Q16559" s="99"/>
      <c r="R16559" s="99"/>
      <c r="S16559" s="99"/>
      <c r="T16559" s="99"/>
      <c r="U16559" s="99"/>
      <c r="V16559" s="99"/>
      <c r="W16559" s="99"/>
      <c r="X16559" s="99"/>
      <c r="Y16559" s="99"/>
      <c r="Z16559" s="99"/>
      <c r="AA16559" s="99"/>
      <c r="AB16559" s="99"/>
      <c r="AC16559" s="99"/>
      <c r="AD16559" s="99"/>
      <c r="AE16559" s="99"/>
      <c r="AF16559" s="99"/>
      <c r="AG16559" s="99"/>
      <c r="AH16559" s="31"/>
      <c r="AI16559" s="31"/>
      <c r="AJ16559" s="31"/>
      <c r="AK16559" s="31"/>
      <c r="AL16559" s="31"/>
      <c r="AO16559" s="376"/>
    </row>
    <row r="16560" spans="1:41" x14ac:dyDescent="0.25">
      <c r="A16560" s="44" t="s">
        <v>4603</v>
      </c>
      <c r="B16560" s="44" t="s">
        <v>4379</v>
      </c>
      <c r="C16560" s="45" t="s">
        <v>4604</v>
      </c>
      <c r="D16560" s="93" t="s">
        <v>17443</v>
      </c>
      <c r="E16560" s="45" t="s">
        <v>7354</v>
      </c>
      <c r="F16560" s="93"/>
      <c r="G16560" s="93"/>
      <c r="H16560" s="93"/>
      <c r="I16560" s="99"/>
      <c r="J16560" s="99"/>
      <c r="K16560" s="99"/>
      <c r="L16560" s="99"/>
      <c r="M16560" s="99"/>
      <c r="N16560" s="99"/>
      <c r="O16560" s="99"/>
      <c r="P16560" s="99"/>
      <c r="Q16560" s="99"/>
      <c r="R16560" s="99"/>
      <c r="S16560" s="99"/>
      <c r="T16560" s="99"/>
      <c r="U16560" s="99"/>
      <c r="V16560" s="99"/>
      <c r="W16560" s="99"/>
      <c r="X16560" s="99"/>
      <c r="Y16560" s="99"/>
      <c r="Z16560" s="99"/>
      <c r="AA16560" s="99"/>
      <c r="AB16560" s="99"/>
      <c r="AC16560" s="99"/>
      <c r="AD16560" s="99"/>
      <c r="AE16560" s="99"/>
      <c r="AF16560" s="99"/>
      <c r="AG16560" s="99"/>
      <c r="AH16560" s="31"/>
      <c r="AI16560" s="31"/>
      <c r="AJ16560" s="31"/>
      <c r="AK16560" s="31"/>
      <c r="AL16560" s="31"/>
      <c r="AO16560" s="376"/>
    </row>
    <row r="16561" spans="1:41" x14ac:dyDescent="0.25">
      <c r="A16561" s="44" t="s">
        <v>9542</v>
      </c>
      <c r="B16561" s="92" t="s">
        <v>9602</v>
      </c>
      <c r="C16561" s="77" t="s">
        <v>9336</v>
      </c>
      <c r="D16561" s="93" t="s">
        <v>9601</v>
      </c>
      <c r="E16561" s="94">
        <v>46568</v>
      </c>
      <c r="F16561" s="93"/>
      <c r="G16561" s="93"/>
      <c r="H16561" s="93"/>
      <c r="I16561" s="99"/>
      <c r="J16561" s="99"/>
      <c r="K16561" s="99"/>
      <c r="L16561" s="44"/>
      <c r="M16561" s="44"/>
      <c r="N16561" s="99"/>
      <c r="O16561" s="99"/>
      <c r="P16561" s="99"/>
      <c r="Q16561" s="99"/>
      <c r="R16561" s="99"/>
      <c r="S16561" s="99"/>
      <c r="T16561" s="99"/>
      <c r="U16561" s="99"/>
      <c r="V16561" s="99"/>
      <c r="W16561" s="99"/>
      <c r="X16561" s="99"/>
      <c r="Y16561" s="99"/>
      <c r="Z16561" s="99"/>
      <c r="AA16561" s="99"/>
      <c r="AB16561" s="99"/>
      <c r="AC16561" s="99"/>
      <c r="AD16561" s="99"/>
      <c r="AE16561" s="99"/>
      <c r="AF16561" s="99"/>
      <c r="AG16561" s="99"/>
      <c r="AH16561" s="31"/>
      <c r="AI16561" s="31"/>
      <c r="AJ16561" s="31"/>
      <c r="AK16561" s="31"/>
      <c r="AL16561" s="31"/>
      <c r="AO16561" s="376"/>
    </row>
    <row r="16562" spans="1:41" x14ac:dyDescent="0.3">
      <c r="A16562" s="333" t="s">
        <v>11105</v>
      </c>
      <c r="B16562" s="333" t="s">
        <v>1173</v>
      </c>
      <c r="C16562" s="125" t="s">
        <v>8030</v>
      </c>
      <c r="D16562" s="32" t="s">
        <v>20309</v>
      </c>
      <c r="E16562" s="125" t="s">
        <v>7871</v>
      </c>
      <c r="F16562" s="125" t="s">
        <v>1189</v>
      </c>
      <c r="G16562" s="125" t="s">
        <v>1190</v>
      </c>
      <c r="AO16562" s="376"/>
    </row>
    <row r="16563" spans="1:41" x14ac:dyDescent="0.3">
      <c r="A16563" s="333" t="s">
        <v>8084</v>
      </c>
      <c r="B16563" s="333" t="s">
        <v>8044</v>
      </c>
      <c r="C16563" s="125" t="s">
        <v>8045</v>
      </c>
      <c r="D16563" s="32" t="s">
        <v>20309</v>
      </c>
      <c r="E16563" s="125" t="s">
        <v>7871</v>
      </c>
      <c r="F16563" s="125" t="s">
        <v>1189</v>
      </c>
      <c r="G16563" s="125" t="s">
        <v>1190</v>
      </c>
      <c r="AO16563" s="376"/>
    </row>
    <row r="16564" spans="1:41" x14ac:dyDescent="0.3">
      <c r="A16564" s="333" t="s">
        <v>8084</v>
      </c>
      <c r="B16564" s="333" t="s">
        <v>8040</v>
      </c>
      <c r="C16564" s="125" t="s">
        <v>8041</v>
      </c>
      <c r="D16564" s="32" t="s">
        <v>20309</v>
      </c>
      <c r="E16564" s="125" t="s">
        <v>7871</v>
      </c>
      <c r="F16564" s="125" t="s">
        <v>1189</v>
      </c>
      <c r="G16564" s="125" t="s">
        <v>1190</v>
      </c>
      <c r="AO16564" s="376"/>
    </row>
    <row r="16565" spans="1:41" x14ac:dyDescent="0.25">
      <c r="A16565" s="44" t="s">
        <v>11852</v>
      </c>
      <c r="B16565" s="44" t="s">
        <v>15148</v>
      </c>
      <c r="C16565" s="45" t="s">
        <v>11853</v>
      </c>
      <c r="D16565" s="367" t="s">
        <v>3696</v>
      </c>
      <c r="E16565" s="328">
        <f>DATE(2028,7,9)</f>
        <v>46943</v>
      </c>
      <c r="F16565" s="32"/>
      <c r="G16565" s="32"/>
      <c r="H16565" s="32"/>
      <c r="I16565" s="31"/>
      <c r="J16565" s="31"/>
      <c r="K16565" s="31"/>
      <c r="L16565" s="31"/>
      <c r="M16565" s="31"/>
      <c r="N16565" s="31"/>
      <c r="O16565" s="31"/>
      <c r="P16565" s="31"/>
      <c r="Q16565" s="31"/>
      <c r="R16565" s="31"/>
      <c r="S16565" s="31"/>
      <c r="T16565" s="31"/>
      <c r="U16565" s="31"/>
      <c r="V16565" s="31"/>
      <c r="W16565" s="31"/>
      <c r="X16565" s="31"/>
      <c r="Y16565" s="31"/>
      <c r="Z16565" s="31"/>
      <c r="AA16565" s="31"/>
      <c r="AB16565" s="31"/>
      <c r="AC16565" s="31"/>
      <c r="AD16565" s="31"/>
      <c r="AE16565" s="31"/>
      <c r="AF16565" s="31"/>
      <c r="AG16565" s="31"/>
      <c r="AH16565" s="31"/>
      <c r="AI16565" s="31"/>
      <c r="AJ16565" s="31"/>
      <c r="AK16565" s="31"/>
      <c r="AL16565" s="31"/>
      <c r="AO16565" s="376"/>
    </row>
    <row r="16566" spans="1:41" x14ac:dyDescent="0.25">
      <c r="A16566" s="44" t="s">
        <v>11331</v>
      </c>
      <c r="B16566" s="44" t="s">
        <v>4244</v>
      </c>
      <c r="C16566" s="45">
        <v>240906</v>
      </c>
      <c r="D16566" s="45" t="s">
        <v>11363</v>
      </c>
      <c r="E16566" s="45" t="s">
        <v>4826</v>
      </c>
      <c r="AO16566" s="376"/>
    </row>
    <row r="16567" spans="1:41" x14ac:dyDescent="0.25">
      <c r="A16567" s="44" t="s">
        <v>18344</v>
      </c>
      <c r="B16567" s="44" t="s">
        <v>5134</v>
      </c>
      <c r="C16567" s="45">
        <v>230807</v>
      </c>
      <c r="D16567" s="45" t="s">
        <v>11363</v>
      </c>
      <c r="E16567" s="45" t="s">
        <v>8282</v>
      </c>
      <c r="AO16567" s="376"/>
    </row>
    <row r="16568" spans="1:41" x14ac:dyDescent="0.25">
      <c r="A16568" s="44" t="s">
        <v>5620</v>
      </c>
      <c r="B16568" s="44" t="s">
        <v>6877</v>
      </c>
      <c r="C16568" s="45" t="s">
        <v>6913</v>
      </c>
      <c r="D16568" s="32" t="s">
        <v>5559</v>
      </c>
      <c r="E16568" s="45" t="s">
        <v>20846</v>
      </c>
      <c r="F16568" s="32"/>
      <c r="G16568" s="32"/>
      <c r="H16568" s="32"/>
      <c r="I16568" s="31"/>
      <c r="J16568" s="31"/>
      <c r="K16568" s="31"/>
      <c r="L16568" s="31"/>
      <c r="M16568" s="31"/>
      <c r="N16568" s="31"/>
      <c r="O16568" s="31"/>
      <c r="P16568" s="31"/>
      <c r="Q16568" s="31"/>
      <c r="R16568" s="31"/>
      <c r="S16568" s="31"/>
      <c r="T16568" s="31"/>
      <c r="U16568" s="31"/>
      <c r="V16568" s="31"/>
      <c r="W16568" s="31"/>
      <c r="X16568" s="31"/>
      <c r="Y16568" s="31"/>
      <c r="Z16568" s="31"/>
      <c r="AA16568" s="31"/>
      <c r="AB16568" s="31"/>
      <c r="AC16568" s="31"/>
      <c r="AD16568" s="31"/>
      <c r="AE16568" s="31"/>
      <c r="AF16568" s="31"/>
      <c r="AG16568" s="31"/>
      <c r="AH16568" s="31"/>
      <c r="AI16568" s="31"/>
      <c r="AJ16568" s="31"/>
      <c r="AK16568" s="31"/>
      <c r="AL16568" s="31"/>
      <c r="AO16568" s="376"/>
    </row>
    <row r="16569" spans="1:41" x14ac:dyDescent="0.25">
      <c r="A16569" s="44" t="s">
        <v>8191</v>
      </c>
      <c r="B16569" s="44" t="s">
        <v>21365</v>
      </c>
      <c r="C16569" s="45" t="s">
        <v>8133</v>
      </c>
      <c r="D16569" s="45" t="s">
        <v>21447</v>
      </c>
      <c r="E16569" s="46">
        <v>46752</v>
      </c>
      <c r="AO16569" s="376"/>
    </row>
    <row r="16570" spans="1:41" x14ac:dyDescent="0.25">
      <c r="A16570" s="44" t="s">
        <v>18345</v>
      </c>
      <c r="B16570" s="44" t="s">
        <v>3176</v>
      </c>
      <c r="C16570" s="45">
        <v>26010402</v>
      </c>
      <c r="D16570" s="45" t="s">
        <v>11363</v>
      </c>
      <c r="E16570" s="45" t="s">
        <v>17459</v>
      </c>
      <c r="AO16570" s="376"/>
    </row>
    <row r="16571" spans="1:41" x14ac:dyDescent="0.25">
      <c r="A16571" s="86" t="s">
        <v>5657</v>
      </c>
      <c r="B16571" s="86" t="s">
        <v>5658</v>
      </c>
      <c r="C16571" s="167" t="s">
        <v>5643</v>
      </c>
      <c r="D16571" s="147" t="s">
        <v>2495</v>
      </c>
      <c r="E16571" s="69">
        <v>45473</v>
      </c>
      <c r="F16571" s="93"/>
      <c r="G16571" s="93"/>
      <c r="H16571" s="93"/>
      <c r="I16571" s="99"/>
      <c r="J16571" s="99"/>
      <c r="K16571" s="99"/>
      <c r="L16571" s="44"/>
      <c r="M16571" s="44"/>
      <c r="N16571" s="99"/>
      <c r="O16571" s="99"/>
      <c r="P16571" s="99"/>
      <c r="Q16571" s="99"/>
      <c r="R16571" s="99"/>
      <c r="S16571" s="99"/>
      <c r="T16571" s="99"/>
      <c r="U16571" s="99"/>
      <c r="V16571" s="99"/>
      <c r="W16571" s="99"/>
      <c r="X16571" s="99"/>
      <c r="Y16571" s="99"/>
      <c r="Z16571" s="99"/>
      <c r="AA16571" s="99"/>
      <c r="AB16571" s="99"/>
      <c r="AC16571" s="99"/>
      <c r="AD16571" s="99"/>
      <c r="AE16571" s="99"/>
      <c r="AF16571" s="99"/>
      <c r="AG16571" s="99"/>
      <c r="AH16571" s="31"/>
      <c r="AI16571" s="31"/>
      <c r="AJ16571" s="31"/>
      <c r="AK16571" s="31"/>
      <c r="AL16571" s="31"/>
      <c r="AO16571" s="376"/>
    </row>
    <row r="16572" spans="1:41" x14ac:dyDescent="0.25">
      <c r="A16572" s="44" t="s">
        <v>12759</v>
      </c>
      <c r="B16572" s="44" t="s">
        <v>199</v>
      </c>
      <c r="C16572" s="45">
        <v>241001</v>
      </c>
      <c r="D16572" s="45" t="s">
        <v>11363</v>
      </c>
      <c r="E16572" s="45" t="s">
        <v>5332</v>
      </c>
      <c r="AO16572" s="376"/>
    </row>
    <row r="16573" spans="1:41" x14ac:dyDescent="0.25">
      <c r="A16573" s="44" t="s">
        <v>12759</v>
      </c>
      <c r="B16573" s="44" t="s">
        <v>17452</v>
      </c>
      <c r="C16573" s="45">
        <v>25010501</v>
      </c>
      <c r="D16573" s="45" t="s">
        <v>11363</v>
      </c>
      <c r="E16573" s="45" t="s">
        <v>12551</v>
      </c>
      <c r="AO16573" s="376"/>
    </row>
    <row r="16574" spans="1:41" x14ac:dyDescent="0.25">
      <c r="A16574" s="44" t="s">
        <v>12759</v>
      </c>
      <c r="B16574" s="44" t="s">
        <v>5129</v>
      </c>
      <c r="C16574" s="45">
        <v>25010502</v>
      </c>
      <c r="D16574" s="45" t="s">
        <v>11363</v>
      </c>
      <c r="E16574" s="45" t="s">
        <v>12551</v>
      </c>
      <c r="AO16574" s="376"/>
    </row>
    <row r="16575" spans="1:41" x14ac:dyDescent="0.25">
      <c r="A16575" s="44" t="s">
        <v>12759</v>
      </c>
      <c r="B16575" s="44" t="s">
        <v>3176</v>
      </c>
      <c r="C16575" s="45">
        <v>25010402</v>
      </c>
      <c r="D16575" s="45" t="s">
        <v>11363</v>
      </c>
      <c r="E16575" s="45" t="s">
        <v>12564</v>
      </c>
      <c r="AO16575" s="376"/>
    </row>
    <row r="16576" spans="1:41" x14ac:dyDescent="0.25">
      <c r="A16576" s="44" t="s">
        <v>842</v>
      </c>
      <c r="B16576" s="44" t="s">
        <v>932</v>
      </c>
      <c r="C16576" s="45">
        <v>220104</v>
      </c>
      <c r="D16576" s="45" t="s">
        <v>11363</v>
      </c>
      <c r="E16576" s="45" t="s">
        <v>5139</v>
      </c>
      <c r="AO16576" s="376"/>
    </row>
    <row r="16577" spans="1:41" x14ac:dyDescent="0.25">
      <c r="A16577" s="44" t="s">
        <v>2319</v>
      </c>
      <c r="B16577" s="44" t="s">
        <v>2350</v>
      </c>
      <c r="C16577" s="45">
        <v>220105</v>
      </c>
      <c r="D16577" s="45" t="s">
        <v>11363</v>
      </c>
      <c r="E16577" s="45" t="s">
        <v>2593</v>
      </c>
      <c r="AO16577" s="376"/>
    </row>
    <row r="16578" spans="1:41" x14ac:dyDescent="0.3">
      <c r="A16578" s="333" t="s">
        <v>11106</v>
      </c>
      <c r="B16578" s="333" t="s">
        <v>3456</v>
      </c>
      <c r="C16578" s="125" t="s">
        <v>10963</v>
      </c>
      <c r="D16578" s="32" t="s">
        <v>20309</v>
      </c>
      <c r="E16578" s="125" t="s">
        <v>2593</v>
      </c>
      <c r="F16578" s="125" t="s">
        <v>1189</v>
      </c>
      <c r="G16578" s="125" t="s">
        <v>1190</v>
      </c>
      <c r="AO16578" s="376"/>
    </row>
    <row r="16579" spans="1:41" x14ac:dyDescent="0.25">
      <c r="A16579" s="44" t="s">
        <v>13290</v>
      </c>
      <c r="B16579" s="44" t="s">
        <v>5321</v>
      </c>
      <c r="C16579" s="45">
        <v>25010401</v>
      </c>
      <c r="D16579" s="45" t="s">
        <v>11363</v>
      </c>
      <c r="E16579" s="45" t="s">
        <v>12564</v>
      </c>
      <c r="AO16579" s="376"/>
    </row>
    <row r="16580" spans="1:41" x14ac:dyDescent="0.25">
      <c r="A16580" s="44" t="s">
        <v>13290</v>
      </c>
      <c r="B16580" s="44" t="s">
        <v>3176</v>
      </c>
      <c r="C16580" s="45">
        <v>25010402</v>
      </c>
      <c r="D16580" s="45" t="s">
        <v>11363</v>
      </c>
      <c r="E16580" s="45" t="s">
        <v>12564</v>
      </c>
      <c r="AO16580" s="376"/>
    </row>
    <row r="16581" spans="1:41" x14ac:dyDescent="0.25">
      <c r="A16581" s="44" t="s">
        <v>21915</v>
      </c>
      <c r="B16581" s="44" t="s">
        <v>9248</v>
      </c>
      <c r="C16581" s="45">
        <v>260105</v>
      </c>
      <c r="D16581" s="45" t="s">
        <v>11363</v>
      </c>
      <c r="E16581" s="45" t="s">
        <v>17625</v>
      </c>
      <c r="AO16581" s="376"/>
    </row>
    <row r="16582" spans="1:41" x14ac:dyDescent="0.3">
      <c r="A16582" s="333" t="s">
        <v>1105</v>
      </c>
      <c r="B16582" s="333" t="s">
        <v>1175</v>
      </c>
      <c r="C16582" s="125" t="s">
        <v>8028</v>
      </c>
      <c r="D16582" s="32" t="s">
        <v>20309</v>
      </c>
      <c r="E16582" s="125" t="s">
        <v>7871</v>
      </c>
      <c r="F16582" s="125" t="s">
        <v>1189</v>
      </c>
      <c r="G16582" s="125" t="s">
        <v>1190</v>
      </c>
      <c r="AO16582" s="376"/>
    </row>
    <row r="16583" spans="1:41" x14ac:dyDescent="0.25">
      <c r="A16583" s="44" t="s">
        <v>12760</v>
      </c>
      <c r="B16583" s="44" t="s">
        <v>199</v>
      </c>
      <c r="C16583" s="45">
        <v>241001</v>
      </c>
      <c r="D16583" s="45" t="s">
        <v>11363</v>
      </c>
      <c r="E16583" s="45" t="s">
        <v>5332</v>
      </c>
      <c r="AO16583" s="376"/>
    </row>
    <row r="16584" spans="1:41" x14ac:dyDescent="0.25">
      <c r="A16584" s="44" t="s">
        <v>11854</v>
      </c>
      <c r="B16584" s="44" t="s">
        <v>15149</v>
      </c>
      <c r="C16584" s="45" t="s">
        <v>11855</v>
      </c>
      <c r="D16584" s="367" t="s">
        <v>3696</v>
      </c>
      <c r="E16584" s="328">
        <f>DATE(2028,5,13)</f>
        <v>46886</v>
      </c>
      <c r="F16584" s="32"/>
      <c r="G16584" s="32"/>
      <c r="H16584" s="32"/>
      <c r="I16584" s="31"/>
      <c r="J16584" s="31"/>
      <c r="K16584" s="31"/>
      <c r="L16584" s="31"/>
      <c r="M16584" s="31"/>
      <c r="N16584" s="31"/>
      <c r="O16584" s="31"/>
      <c r="P16584" s="31"/>
      <c r="Q16584" s="31"/>
      <c r="R16584" s="31"/>
      <c r="S16584" s="31"/>
      <c r="T16584" s="31"/>
      <c r="U16584" s="31"/>
      <c r="V16584" s="31"/>
      <c r="W16584" s="31"/>
      <c r="X16584" s="31"/>
      <c r="Y16584" s="31"/>
      <c r="Z16584" s="31"/>
      <c r="AA16584" s="31"/>
      <c r="AB16584" s="31"/>
      <c r="AC16584" s="31"/>
      <c r="AD16584" s="31"/>
      <c r="AE16584" s="31"/>
      <c r="AF16584" s="31"/>
      <c r="AG16584" s="31"/>
      <c r="AH16584" s="31"/>
      <c r="AI16584" s="31"/>
      <c r="AJ16584" s="31"/>
      <c r="AK16584" s="31"/>
      <c r="AL16584" s="31"/>
      <c r="AO16584" s="376"/>
    </row>
    <row r="16585" spans="1:41" x14ac:dyDescent="0.25">
      <c r="A16585" s="44" t="s">
        <v>8424</v>
      </c>
      <c r="B16585" s="44" t="s">
        <v>3043</v>
      </c>
      <c r="C16585" s="45">
        <v>230901</v>
      </c>
      <c r="D16585" s="45" t="s">
        <v>11363</v>
      </c>
      <c r="E16585" s="45" t="s">
        <v>7871</v>
      </c>
      <c r="AO16585" s="376"/>
    </row>
    <row r="16586" spans="1:41" x14ac:dyDescent="0.25">
      <c r="A16586" s="44" t="s">
        <v>8424</v>
      </c>
      <c r="B16586" s="44" t="s">
        <v>9235</v>
      </c>
      <c r="C16586" s="45">
        <v>240102</v>
      </c>
      <c r="D16586" s="45" t="s">
        <v>11363</v>
      </c>
      <c r="E16586" s="45" t="s">
        <v>5139</v>
      </c>
      <c r="AO16586" s="376"/>
    </row>
    <row r="16587" spans="1:41" x14ac:dyDescent="0.3">
      <c r="A16587" s="29" t="s">
        <v>21243</v>
      </c>
      <c r="B16587" s="224" t="s">
        <v>1744</v>
      </c>
      <c r="C16587" s="30" t="s">
        <v>21238</v>
      </c>
      <c r="D16587" s="32" t="s">
        <v>3681</v>
      </c>
      <c r="E16587" s="379">
        <v>46973</v>
      </c>
      <c r="AO16587" s="376"/>
    </row>
    <row r="16588" spans="1:41" x14ac:dyDescent="0.3">
      <c r="A16588" s="333" t="s">
        <v>2907</v>
      </c>
      <c r="B16588" s="333" t="s">
        <v>1162</v>
      </c>
      <c r="C16588" s="125" t="s">
        <v>8016</v>
      </c>
      <c r="D16588" s="32" t="s">
        <v>20309</v>
      </c>
      <c r="E16588" s="125" t="s">
        <v>7871</v>
      </c>
      <c r="F16588" s="125" t="s">
        <v>1190</v>
      </c>
      <c r="G16588" s="125" t="s">
        <v>1190</v>
      </c>
      <c r="AO16588" s="376"/>
    </row>
    <row r="16589" spans="1:41" x14ac:dyDescent="0.25">
      <c r="A16589" s="44" t="s">
        <v>10742</v>
      </c>
      <c r="B16589" s="44" t="s">
        <v>10348</v>
      </c>
      <c r="C16589" s="45">
        <v>240501</v>
      </c>
      <c r="D16589" s="45" t="s">
        <v>11363</v>
      </c>
      <c r="E16589" s="45" t="s">
        <v>10349</v>
      </c>
      <c r="AO16589" s="376"/>
    </row>
    <row r="16590" spans="1:41" x14ac:dyDescent="0.3">
      <c r="A16590" s="333" t="s">
        <v>12921</v>
      </c>
      <c r="B16590" s="333" t="s">
        <v>11371</v>
      </c>
      <c r="C16590" s="125" t="s">
        <v>11215</v>
      </c>
      <c r="D16590" s="32" t="s">
        <v>20309</v>
      </c>
      <c r="E16590" s="125" t="s">
        <v>4966</v>
      </c>
      <c r="F16590" s="125" t="s">
        <v>1189</v>
      </c>
      <c r="G16590" s="125" t="s">
        <v>1190</v>
      </c>
      <c r="AO16590" s="376"/>
    </row>
    <row r="16591" spans="1:41" x14ac:dyDescent="0.3">
      <c r="A16591" s="333" t="s">
        <v>12921</v>
      </c>
      <c r="B16591" s="333" t="s">
        <v>11377</v>
      </c>
      <c r="C16591" s="125" t="s">
        <v>11214</v>
      </c>
      <c r="D16591" s="32" t="s">
        <v>20309</v>
      </c>
      <c r="E16591" s="125" t="s">
        <v>4966</v>
      </c>
      <c r="F16591" s="125" t="s">
        <v>1189</v>
      </c>
      <c r="G16591" s="125" t="s">
        <v>1190</v>
      </c>
      <c r="AO16591" s="376"/>
    </row>
    <row r="16592" spans="1:41" x14ac:dyDescent="0.3">
      <c r="A16592" s="333" t="s">
        <v>12921</v>
      </c>
      <c r="B16592" s="333" t="s">
        <v>15470</v>
      </c>
      <c r="C16592" s="125" t="s">
        <v>13319</v>
      </c>
      <c r="D16592" s="32" t="s">
        <v>20309</v>
      </c>
      <c r="E16592" s="125" t="s">
        <v>12551</v>
      </c>
      <c r="F16592" s="125" t="s">
        <v>1189</v>
      </c>
      <c r="G16592" s="125" t="s">
        <v>1190</v>
      </c>
      <c r="AO16592" s="376"/>
    </row>
    <row r="16593" spans="1:41" x14ac:dyDescent="0.25">
      <c r="A16593" s="44" t="s">
        <v>7065</v>
      </c>
      <c r="B16593" s="44" t="s">
        <v>2350</v>
      </c>
      <c r="C16593" s="45">
        <v>230105</v>
      </c>
      <c r="D16593" s="45" t="s">
        <v>11363</v>
      </c>
      <c r="E16593" s="45" t="s">
        <v>5265</v>
      </c>
      <c r="AO16593" s="376"/>
    </row>
    <row r="16594" spans="1:41" x14ac:dyDescent="0.25">
      <c r="A16594" s="44" t="s">
        <v>843</v>
      </c>
      <c r="B16594" s="44" t="s">
        <v>5321</v>
      </c>
      <c r="C16594" s="45">
        <v>23010401</v>
      </c>
      <c r="D16594" s="45" t="s">
        <v>11363</v>
      </c>
      <c r="E16594" s="45" t="s">
        <v>5322</v>
      </c>
      <c r="AO16594" s="376"/>
    </row>
    <row r="16595" spans="1:41" x14ac:dyDescent="0.25">
      <c r="A16595" s="44" t="s">
        <v>843</v>
      </c>
      <c r="B16595" s="44" t="s">
        <v>3176</v>
      </c>
      <c r="C16595" s="45">
        <v>23010402</v>
      </c>
      <c r="D16595" s="45" t="s">
        <v>11363</v>
      </c>
      <c r="E16595" s="45" t="s">
        <v>5322</v>
      </c>
      <c r="AO16595" s="376"/>
    </row>
    <row r="16596" spans="1:41" x14ac:dyDescent="0.25">
      <c r="A16596" s="44" t="s">
        <v>844</v>
      </c>
      <c r="B16596" s="44" t="s">
        <v>3176</v>
      </c>
      <c r="C16596" s="45">
        <v>23010402</v>
      </c>
      <c r="D16596" s="45" t="s">
        <v>11363</v>
      </c>
      <c r="E16596" s="45" t="s">
        <v>5322</v>
      </c>
      <c r="AO16596" s="376"/>
    </row>
    <row r="16597" spans="1:41" x14ac:dyDescent="0.25">
      <c r="A16597" s="44" t="s">
        <v>844</v>
      </c>
      <c r="B16597" s="44" t="s">
        <v>5321</v>
      </c>
      <c r="C16597" s="45">
        <v>23010401</v>
      </c>
      <c r="D16597" s="45" t="s">
        <v>11363</v>
      </c>
      <c r="E16597" s="45" t="s">
        <v>5322</v>
      </c>
      <c r="AO16597" s="376"/>
    </row>
    <row r="16598" spans="1:41" x14ac:dyDescent="0.25">
      <c r="A16598" s="44" t="s">
        <v>845</v>
      </c>
      <c r="B16598" s="44" t="s">
        <v>10347</v>
      </c>
      <c r="C16598" s="45">
        <v>240402</v>
      </c>
      <c r="D16598" s="45" t="s">
        <v>11363</v>
      </c>
      <c r="E16598" s="45" t="s">
        <v>5037</v>
      </c>
      <c r="AO16598" s="376"/>
    </row>
    <row r="16599" spans="1:41" x14ac:dyDescent="0.25">
      <c r="A16599" s="44" t="s">
        <v>845</v>
      </c>
      <c r="B16599" s="44" t="s">
        <v>17517</v>
      </c>
      <c r="C16599" s="45">
        <v>24070201</v>
      </c>
      <c r="D16599" s="45" t="s">
        <v>11363</v>
      </c>
      <c r="E16599" s="45" t="s">
        <v>7420</v>
      </c>
      <c r="AO16599" s="376"/>
    </row>
    <row r="16600" spans="1:41" x14ac:dyDescent="0.25">
      <c r="A16600" s="44" t="s">
        <v>845</v>
      </c>
      <c r="B16600" s="44" t="s">
        <v>930</v>
      </c>
      <c r="C16600" s="45">
        <v>240803</v>
      </c>
      <c r="D16600" s="45" t="s">
        <v>11363</v>
      </c>
      <c r="E16600" s="45" t="s">
        <v>4966</v>
      </c>
      <c r="AO16600" s="376"/>
    </row>
    <row r="16601" spans="1:41" x14ac:dyDescent="0.25">
      <c r="A16601" s="44" t="s">
        <v>845</v>
      </c>
      <c r="B16601" s="44" t="s">
        <v>5134</v>
      </c>
      <c r="C16601" s="45">
        <v>240804</v>
      </c>
      <c r="D16601" s="45" t="s">
        <v>11363</v>
      </c>
      <c r="E16601" s="45" t="s">
        <v>11260</v>
      </c>
      <c r="AO16601" s="376"/>
    </row>
    <row r="16602" spans="1:41" x14ac:dyDescent="0.25">
      <c r="A16602" s="44" t="s">
        <v>845</v>
      </c>
      <c r="B16602" s="44" t="s">
        <v>6608</v>
      </c>
      <c r="C16602" s="45">
        <v>260203</v>
      </c>
      <c r="D16602" s="45" t="s">
        <v>11363</v>
      </c>
      <c r="E16602" s="45" t="s">
        <v>9238</v>
      </c>
      <c r="AO16602" s="376"/>
    </row>
    <row r="16603" spans="1:41" x14ac:dyDescent="0.25">
      <c r="A16603" s="44" t="s">
        <v>15964</v>
      </c>
      <c r="B16603" s="44" t="s">
        <v>3474</v>
      </c>
      <c r="C16603" s="45">
        <v>250503</v>
      </c>
      <c r="D16603" s="45" t="s">
        <v>11363</v>
      </c>
      <c r="E16603" s="45" t="s">
        <v>15608</v>
      </c>
      <c r="AO16603" s="376"/>
    </row>
    <row r="16604" spans="1:41" x14ac:dyDescent="0.25">
      <c r="A16604" s="44" t="s">
        <v>13544</v>
      </c>
      <c r="B16604" s="44" t="s">
        <v>21399</v>
      </c>
      <c r="C16604" s="45" t="s">
        <v>13524</v>
      </c>
      <c r="D16604" s="45" t="s">
        <v>21447</v>
      </c>
      <c r="E16604" s="46">
        <v>46507</v>
      </c>
      <c r="AO16604" s="376"/>
    </row>
    <row r="16605" spans="1:41" x14ac:dyDescent="0.25">
      <c r="A16605" s="100" t="s">
        <v>3413</v>
      </c>
      <c r="B16605" s="92" t="s">
        <v>3452</v>
      </c>
      <c r="C16605" s="93" t="s">
        <v>3453</v>
      </c>
      <c r="D16605" s="93" t="s">
        <v>1201</v>
      </c>
      <c r="E16605" s="94">
        <v>46496</v>
      </c>
      <c r="F16605" s="93"/>
      <c r="G16605" s="93"/>
      <c r="H16605" s="93"/>
      <c r="I16605" s="99"/>
      <c r="J16605" s="99"/>
      <c r="K16605" s="99"/>
      <c r="L16605" s="44"/>
      <c r="M16605" s="44"/>
      <c r="N16605" s="99"/>
      <c r="O16605" s="99"/>
      <c r="P16605" s="99"/>
      <c r="Q16605" s="99"/>
      <c r="R16605" s="99"/>
      <c r="S16605" s="99"/>
      <c r="T16605" s="99"/>
      <c r="U16605" s="99"/>
      <c r="V16605" s="99"/>
      <c r="W16605" s="99"/>
      <c r="X16605" s="99"/>
      <c r="Y16605" s="99"/>
      <c r="Z16605" s="99"/>
      <c r="AA16605" s="99"/>
      <c r="AB16605" s="99"/>
      <c r="AC16605" s="99"/>
      <c r="AD16605" s="99"/>
      <c r="AE16605" s="99"/>
      <c r="AF16605" s="99"/>
      <c r="AG16605" s="99"/>
      <c r="AH16605" s="31"/>
      <c r="AI16605" s="31"/>
      <c r="AJ16605" s="31"/>
      <c r="AK16605" s="31"/>
      <c r="AL16605" s="31"/>
      <c r="AO16605" s="376"/>
    </row>
    <row r="16606" spans="1:41" x14ac:dyDescent="0.25">
      <c r="A16606" s="44" t="s">
        <v>12761</v>
      </c>
      <c r="B16606" s="44" t="s">
        <v>199</v>
      </c>
      <c r="C16606" s="45">
        <v>241001</v>
      </c>
      <c r="D16606" s="45" t="s">
        <v>11363</v>
      </c>
      <c r="E16606" s="45" t="s">
        <v>5332</v>
      </c>
      <c r="AO16606" s="376"/>
    </row>
    <row r="16607" spans="1:41" x14ac:dyDescent="0.25">
      <c r="A16607" s="44" t="s">
        <v>21916</v>
      </c>
      <c r="B16607" s="44" t="s">
        <v>7823</v>
      </c>
      <c r="C16607" s="45">
        <v>260701</v>
      </c>
      <c r="D16607" s="45" t="s">
        <v>11363</v>
      </c>
      <c r="E16607" s="45" t="s">
        <v>11150</v>
      </c>
      <c r="AO16607" s="376"/>
    </row>
    <row r="16608" spans="1:41" x14ac:dyDescent="0.25">
      <c r="A16608" s="100" t="s">
        <v>3445</v>
      </c>
      <c r="B16608" s="92" t="s">
        <v>3452</v>
      </c>
      <c r="C16608" s="93" t="s">
        <v>3453</v>
      </c>
      <c r="D16608" s="93" t="s">
        <v>1201</v>
      </c>
      <c r="E16608" s="94">
        <v>46496</v>
      </c>
      <c r="F16608" s="93"/>
      <c r="G16608" s="93"/>
      <c r="H16608" s="93"/>
      <c r="I16608" s="99"/>
      <c r="J16608" s="99"/>
      <c r="K16608" s="99"/>
      <c r="L16608" s="44"/>
      <c r="M16608" s="44"/>
      <c r="N16608" s="99"/>
      <c r="O16608" s="99"/>
      <c r="P16608" s="99"/>
      <c r="Q16608" s="99"/>
      <c r="R16608" s="99"/>
      <c r="S16608" s="99"/>
      <c r="T16608" s="99"/>
      <c r="U16608" s="99"/>
      <c r="V16608" s="99"/>
      <c r="W16608" s="99"/>
      <c r="X16608" s="99"/>
      <c r="Y16608" s="99"/>
      <c r="Z16608" s="99"/>
      <c r="AA16608" s="99"/>
      <c r="AB16608" s="99"/>
      <c r="AC16608" s="99"/>
      <c r="AD16608" s="99"/>
      <c r="AE16608" s="99"/>
      <c r="AF16608" s="99"/>
      <c r="AG16608" s="99"/>
      <c r="AH16608" s="31"/>
      <c r="AI16608" s="31"/>
      <c r="AJ16608" s="31"/>
      <c r="AK16608" s="31"/>
      <c r="AL16608" s="31"/>
      <c r="AO16608" s="376"/>
    </row>
    <row r="16609" spans="1:41" x14ac:dyDescent="0.3">
      <c r="A16609" s="57" t="s">
        <v>299</v>
      </c>
      <c r="B16609" s="57" t="s">
        <v>1297</v>
      </c>
      <c r="C16609" s="62">
        <v>2502</v>
      </c>
      <c r="D16609" s="62" t="s">
        <v>20886</v>
      </c>
      <c r="E16609" s="60">
        <v>46326</v>
      </c>
      <c r="F16609" s="32"/>
      <c r="G16609" s="32"/>
      <c r="H16609" s="32"/>
      <c r="I16609" s="31"/>
      <c r="J16609" s="31"/>
      <c r="K16609" s="31"/>
      <c r="L16609" s="31"/>
      <c r="M16609" s="31"/>
      <c r="N16609" s="31"/>
      <c r="O16609" s="31"/>
      <c r="P16609" s="31"/>
      <c r="Q16609" s="31"/>
      <c r="R16609" s="31"/>
      <c r="S16609" s="31"/>
      <c r="T16609" s="31"/>
      <c r="U16609" s="31"/>
      <c r="V16609" s="31"/>
      <c r="W16609" s="31"/>
      <c r="X16609" s="31"/>
      <c r="Y16609" s="31"/>
      <c r="Z16609" s="31"/>
      <c r="AA16609" s="31"/>
      <c r="AB16609" s="31"/>
      <c r="AC16609" s="31"/>
      <c r="AD16609" s="31"/>
      <c r="AE16609" s="31"/>
      <c r="AF16609" s="31"/>
      <c r="AG16609" s="31"/>
      <c r="AH16609" s="31"/>
      <c r="AI16609" s="31"/>
      <c r="AJ16609" s="31"/>
      <c r="AK16609" s="31"/>
      <c r="AL16609" s="31"/>
      <c r="AO16609" s="376"/>
    </row>
    <row r="16610" spans="1:41" x14ac:dyDescent="0.3">
      <c r="A16610" s="57" t="s">
        <v>299</v>
      </c>
      <c r="B16610" s="57" t="s">
        <v>4728</v>
      </c>
      <c r="C16610" s="62">
        <v>2509</v>
      </c>
      <c r="D16610" s="62" t="s">
        <v>20886</v>
      </c>
      <c r="E16610" s="60">
        <v>46374</v>
      </c>
      <c r="F16610" s="32"/>
      <c r="G16610" s="32"/>
      <c r="H16610" s="32"/>
      <c r="I16610" s="31"/>
      <c r="J16610" s="31"/>
      <c r="K16610" s="31"/>
      <c r="L16610" s="31"/>
      <c r="M16610" s="31"/>
      <c r="N16610" s="31"/>
      <c r="O16610" s="31"/>
      <c r="P16610" s="31"/>
      <c r="Q16610" s="31"/>
      <c r="R16610" s="31"/>
      <c r="S16610" s="31"/>
      <c r="T16610" s="31"/>
      <c r="U16610" s="31"/>
      <c r="V16610" s="31"/>
      <c r="W16610" s="31"/>
      <c r="X16610" s="31"/>
      <c r="Y16610" s="31"/>
      <c r="Z16610" s="31"/>
      <c r="AA16610" s="31"/>
      <c r="AB16610" s="31"/>
      <c r="AC16610" s="31"/>
      <c r="AD16610" s="31"/>
      <c r="AE16610" s="31"/>
      <c r="AF16610" s="31"/>
      <c r="AG16610" s="31"/>
      <c r="AH16610" s="31"/>
      <c r="AI16610" s="31"/>
      <c r="AJ16610" s="31"/>
      <c r="AK16610" s="31"/>
      <c r="AL16610" s="31"/>
      <c r="AO16610" s="376"/>
    </row>
    <row r="16611" spans="1:41" x14ac:dyDescent="0.3">
      <c r="A16611" s="57" t="s">
        <v>299</v>
      </c>
      <c r="B16611" s="57" t="s">
        <v>1290</v>
      </c>
      <c r="C16611" s="62">
        <v>24027</v>
      </c>
      <c r="D16611" s="62" t="s">
        <v>20886</v>
      </c>
      <c r="E16611" s="60">
        <v>46873</v>
      </c>
      <c r="F16611" s="32"/>
      <c r="G16611" s="32"/>
      <c r="H16611" s="32"/>
      <c r="I16611" s="31"/>
      <c r="J16611" s="31"/>
      <c r="K16611" s="31"/>
      <c r="L16611" s="31"/>
      <c r="M16611" s="31"/>
      <c r="N16611" s="31"/>
      <c r="O16611" s="31"/>
      <c r="P16611" s="31"/>
      <c r="Q16611" s="31"/>
      <c r="R16611" s="31"/>
      <c r="S16611" s="31"/>
      <c r="T16611" s="31"/>
      <c r="U16611" s="31"/>
      <c r="V16611" s="31"/>
      <c r="W16611" s="31"/>
      <c r="X16611" s="31"/>
      <c r="Y16611" s="31"/>
      <c r="Z16611" s="31"/>
      <c r="AA16611" s="31"/>
      <c r="AB16611" s="31"/>
      <c r="AC16611" s="31"/>
      <c r="AD16611" s="31"/>
      <c r="AE16611" s="31"/>
      <c r="AF16611" s="31"/>
      <c r="AG16611" s="31"/>
      <c r="AH16611" s="31"/>
      <c r="AI16611" s="31"/>
      <c r="AJ16611" s="31"/>
      <c r="AK16611" s="31"/>
      <c r="AL16611" s="31"/>
      <c r="AO16611" s="376"/>
    </row>
    <row r="16612" spans="1:41" x14ac:dyDescent="0.3">
      <c r="A16612" s="57" t="s">
        <v>299</v>
      </c>
      <c r="B16612" s="57" t="s">
        <v>2173</v>
      </c>
      <c r="C16612" s="62">
        <v>24030</v>
      </c>
      <c r="D16612" s="62" t="s">
        <v>20886</v>
      </c>
      <c r="E16612" s="60">
        <v>47057</v>
      </c>
      <c r="F16612" s="32"/>
      <c r="G16612" s="32"/>
      <c r="H16612" s="32"/>
      <c r="I16612" s="31"/>
      <c r="J16612" s="31"/>
      <c r="K16612" s="31"/>
      <c r="L16612" s="31"/>
      <c r="M16612" s="31"/>
      <c r="N16612" s="31"/>
      <c r="O16612" s="31"/>
      <c r="P16612" s="31"/>
      <c r="Q16612" s="31"/>
      <c r="R16612" s="31"/>
      <c r="S16612" s="31"/>
      <c r="T16612" s="31"/>
      <c r="U16612" s="31"/>
      <c r="V16612" s="31"/>
      <c r="W16612" s="31"/>
      <c r="X16612" s="31"/>
      <c r="Y16612" s="31"/>
      <c r="Z16612" s="31"/>
      <c r="AA16612" s="31"/>
      <c r="AB16612" s="31"/>
      <c r="AC16612" s="31"/>
      <c r="AD16612" s="31"/>
      <c r="AE16612" s="31"/>
      <c r="AF16612" s="31"/>
      <c r="AG16612" s="31"/>
      <c r="AH16612" s="31"/>
      <c r="AI16612" s="31"/>
      <c r="AJ16612" s="31"/>
      <c r="AK16612" s="31"/>
      <c r="AL16612" s="31"/>
      <c r="AO16612" s="376"/>
    </row>
    <row r="16613" spans="1:41" x14ac:dyDescent="0.25">
      <c r="A16613" s="57" t="s">
        <v>299</v>
      </c>
      <c r="B16613" s="92" t="s">
        <v>3682</v>
      </c>
      <c r="C16613" s="93" t="s">
        <v>19106</v>
      </c>
      <c r="D16613" s="93" t="s">
        <v>3681</v>
      </c>
      <c r="E16613" s="94">
        <v>48029</v>
      </c>
      <c r="F16613" s="93"/>
      <c r="G16613" s="93"/>
      <c r="H16613" s="93"/>
      <c r="I16613" s="99"/>
      <c r="J16613" s="99"/>
      <c r="K16613" s="99"/>
      <c r="L16613" s="44"/>
      <c r="M16613" s="44"/>
      <c r="N16613" s="99"/>
      <c r="O16613" s="99"/>
      <c r="P16613" s="99"/>
      <c r="Q16613" s="99"/>
      <c r="R16613" s="99"/>
      <c r="S16613" s="99"/>
      <c r="T16613" s="99"/>
      <c r="U16613" s="99"/>
      <c r="V16613" s="99"/>
      <c r="W16613" s="99"/>
      <c r="X16613" s="99"/>
      <c r="Y16613" s="99"/>
      <c r="Z16613" s="99"/>
      <c r="AA16613" s="99"/>
      <c r="AB16613" s="99"/>
      <c r="AC16613" s="99"/>
      <c r="AD16613" s="99"/>
      <c r="AE16613" s="99"/>
      <c r="AF16613" s="99"/>
      <c r="AG16613" s="99"/>
      <c r="AH16613" s="31"/>
      <c r="AI16613" s="31"/>
      <c r="AJ16613" s="31"/>
      <c r="AK16613" s="31"/>
      <c r="AL16613" s="31"/>
      <c r="AO16613" s="376"/>
    </row>
    <row r="16614" spans="1:41" x14ac:dyDescent="0.25">
      <c r="A16614" s="44" t="s">
        <v>299</v>
      </c>
      <c r="B16614" s="44" t="s">
        <v>12091</v>
      </c>
      <c r="C16614" s="45">
        <v>9.25</v>
      </c>
      <c r="D16614" s="45" t="s">
        <v>12549</v>
      </c>
      <c r="E16614" s="46">
        <v>47664</v>
      </c>
      <c r="F16614" s="45"/>
      <c r="G16614" s="93"/>
      <c r="H16614" s="93"/>
      <c r="I16614" s="99"/>
      <c r="J16614" s="99"/>
      <c r="K16614" s="99"/>
      <c r="L16614" s="99"/>
      <c r="M16614" s="99"/>
      <c r="N16614" s="99"/>
      <c r="O16614" s="99"/>
      <c r="P16614" s="99"/>
      <c r="Q16614" s="99"/>
      <c r="R16614" s="99"/>
      <c r="S16614" s="99"/>
      <c r="T16614" s="99"/>
      <c r="U16614" s="99"/>
      <c r="V16614" s="99"/>
      <c r="W16614" s="99"/>
      <c r="X16614" s="99"/>
      <c r="Y16614" s="99"/>
      <c r="Z16614" s="99"/>
      <c r="AA16614" s="99"/>
      <c r="AB16614" s="99"/>
      <c r="AC16614" s="99"/>
      <c r="AD16614" s="99"/>
      <c r="AE16614" s="99"/>
      <c r="AF16614" s="99"/>
      <c r="AG16614" s="99"/>
      <c r="AH16614" s="31"/>
      <c r="AI16614" s="31"/>
      <c r="AJ16614" s="31"/>
      <c r="AK16614" s="31"/>
      <c r="AL16614" s="31"/>
      <c r="AO16614" s="376"/>
    </row>
    <row r="16615" spans="1:41" x14ac:dyDescent="0.25">
      <c r="A16615" s="44" t="s">
        <v>299</v>
      </c>
      <c r="B16615" s="44" t="s">
        <v>12118</v>
      </c>
      <c r="C16615" s="45">
        <v>13.23</v>
      </c>
      <c r="D16615" s="45" t="s">
        <v>12549</v>
      </c>
      <c r="E16615" s="46">
        <v>46934</v>
      </c>
      <c r="F16615" s="45"/>
      <c r="G16615" s="93"/>
      <c r="H16615" s="93"/>
      <c r="I16615" s="99"/>
      <c r="J16615" s="99"/>
      <c r="K16615" s="99"/>
      <c r="L16615" s="99"/>
      <c r="M16615" s="99"/>
      <c r="N16615" s="99"/>
      <c r="O16615" s="99"/>
      <c r="P16615" s="99"/>
      <c r="Q16615" s="99"/>
      <c r="R16615" s="99"/>
      <c r="S16615" s="99"/>
      <c r="T16615" s="99"/>
      <c r="U16615" s="99"/>
      <c r="V16615" s="99"/>
      <c r="W16615" s="99"/>
      <c r="X16615" s="99"/>
      <c r="Y16615" s="99"/>
      <c r="Z16615" s="99"/>
      <c r="AA16615" s="99"/>
      <c r="AB16615" s="99"/>
      <c r="AC16615" s="99"/>
      <c r="AD16615" s="99"/>
      <c r="AE16615" s="99"/>
      <c r="AF16615" s="99"/>
      <c r="AG16615" s="99"/>
      <c r="AH16615" s="31"/>
      <c r="AI16615" s="31"/>
      <c r="AJ16615" s="31"/>
      <c r="AK16615" s="31"/>
      <c r="AL16615" s="31"/>
      <c r="AO16615" s="376"/>
    </row>
    <row r="16616" spans="1:41" x14ac:dyDescent="0.25">
      <c r="A16616" s="91" t="s">
        <v>299</v>
      </c>
      <c r="B16616" s="92" t="s">
        <v>19284</v>
      </c>
      <c r="C16616" s="93" t="s">
        <v>19285</v>
      </c>
      <c r="D16616" s="93" t="s">
        <v>1201</v>
      </c>
      <c r="E16616" s="94">
        <v>46582</v>
      </c>
      <c r="F16616" s="93"/>
      <c r="G16616" s="93"/>
      <c r="H16616" s="93"/>
      <c r="I16616" s="99"/>
      <c r="J16616" s="99"/>
      <c r="K16616" s="99"/>
      <c r="L16616" s="99"/>
      <c r="M16616" s="99"/>
      <c r="N16616" s="99"/>
      <c r="O16616" s="99"/>
      <c r="P16616" s="99"/>
      <c r="Q16616" s="99"/>
      <c r="R16616" s="99"/>
      <c r="S16616" s="99"/>
      <c r="T16616" s="99"/>
      <c r="U16616" s="99"/>
      <c r="V16616" s="99"/>
      <c r="W16616" s="99"/>
      <c r="X16616" s="99"/>
      <c r="Y16616" s="99"/>
      <c r="Z16616" s="99"/>
      <c r="AA16616" s="99"/>
      <c r="AB16616" s="99"/>
      <c r="AC16616" s="99"/>
      <c r="AD16616" s="99"/>
      <c r="AE16616" s="99"/>
      <c r="AF16616" s="99"/>
      <c r="AG16616" s="99"/>
      <c r="AH16616" s="31"/>
      <c r="AI16616" s="31"/>
      <c r="AJ16616" s="31"/>
      <c r="AK16616" s="31"/>
      <c r="AL16616" s="31"/>
      <c r="AO16616" s="376"/>
    </row>
    <row r="16617" spans="1:41" x14ac:dyDescent="0.25">
      <c r="A16617" s="44" t="s">
        <v>93</v>
      </c>
      <c r="B16617" s="44" t="s">
        <v>4849</v>
      </c>
      <c r="C16617" s="45" t="s">
        <v>4865</v>
      </c>
      <c r="D16617" s="46" t="s">
        <v>21328</v>
      </c>
      <c r="E16617" s="46">
        <v>46615</v>
      </c>
      <c r="AO16617" s="376"/>
    </row>
    <row r="16618" spans="1:41" x14ac:dyDescent="0.25">
      <c r="A16618" s="44" t="s">
        <v>93</v>
      </c>
      <c r="B16618" s="44" t="s">
        <v>4849</v>
      </c>
      <c r="C16618" s="45" t="s">
        <v>4865</v>
      </c>
      <c r="D16618" s="46" t="s">
        <v>21328</v>
      </c>
      <c r="E16618" s="46">
        <v>46615</v>
      </c>
      <c r="AO16618" s="376"/>
    </row>
    <row r="16619" spans="1:41" x14ac:dyDescent="0.25">
      <c r="A16619" s="44" t="s">
        <v>13545</v>
      </c>
      <c r="B16619" s="44" t="s">
        <v>21399</v>
      </c>
      <c r="C16619" s="45" t="s">
        <v>13524</v>
      </c>
      <c r="D16619" s="45" t="s">
        <v>21447</v>
      </c>
      <c r="E16619" s="46">
        <v>46507</v>
      </c>
      <c r="AO16619" s="376"/>
    </row>
    <row r="16620" spans="1:41" x14ac:dyDescent="0.25">
      <c r="A16620" s="44" t="s">
        <v>12762</v>
      </c>
      <c r="B16620" s="44" t="s">
        <v>1666</v>
      </c>
      <c r="C16620" s="45">
        <v>250101</v>
      </c>
      <c r="D16620" s="45" t="s">
        <v>11363</v>
      </c>
      <c r="E16620" s="45" t="s">
        <v>12551</v>
      </c>
      <c r="AO16620" s="376"/>
    </row>
    <row r="16621" spans="1:41" x14ac:dyDescent="0.3">
      <c r="A16621" s="333" t="s">
        <v>19046</v>
      </c>
      <c r="B16621" s="333" t="s">
        <v>6928</v>
      </c>
      <c r="C16621" s="125" t="s">
        <v>19094</v>
      </c>
      <c r="D16621" s="32" t="s">
        <v>20309</v>
      </c>
      <c r="E16621" s="125" t="s">
        <v>9249</v>
      </c>
      <c r="F16621" s="125" t="s">
        <v>1189</v>
      </c>
      <c r="G16621" s="125" t="s">
        <v>1190</v>
      </c>
      <c r="AO16621" s="376"/>
    </row>
    <row r="16622" spans="1:41" x14ac:dyDescent="0.25">
      <c r="A16622" s="44" t="s">
        <v>9977</v>
      </c>
      <c r="B16622" s="44" t="s">
        <v>6292</v>
      </c>
      <c r="C16622" s="45" t="s">
        <v>9976</v>
      </c>
      <c r="D16622" s="46" t="s">
        <v>21328</v>
      </c>
      <c r="E16622" s="46">
        <v>46568</v>
      </c>
      <c r="AO16622" s="376"/>
    </row>
    <row r="16623" spans="1:41" x14ac:dyDescent="0.25">
      <c r="A16623" s="44" t="s">
        <v>9543</v>
      </c>
      <c r="B16623" s="92" t="s">
        <v>9602</v>
      </c>
      <c r="C16623" s="45" t="s">
        <v>9346</v>
      </c>
      <c r="D16623" s="93" t="s">
        <v>9601</v>
      </c>
      <c r="E16623" s="94">
        <v>46568</v>
      </c>
      <c r="F16623" s="93"/>
      <c r="G16623" s="93"/>
      <c r="H16623" s="93"/>
      <c r="I16623" s="99"/>
      <c r="J16623" s="99"/>
      <c r="K16623" s="99"/>
      <c r="L16623" s="44"/>
      <c r="M16623" s="44"/>
      <c r="N16623" s="99"/>
      <c r="O16623" s="99"/>
      <c r="P16623" s="99"/>
      <c r="Q16623" s="99"/>
      <c r="R16623" s="99"/>
      <c r="S16623" s="99"/>
      <c r="T16623" s="99"/>
      <c r="U16623" s="99"/>
      <c r="V16623" s="99"/>
      <c r="W16623" s="99"/>
      <c r="X16623" s="99"/>
      <c r="Y16623" s="99"/>
      <c r="Z16623" s="99"/>
      <c r="AA16623" s="99"/>
      <c r="AB16623" s="99"/>
      <c r="AC16623" s="99"/>
      <c r="AD16623" s="99"/>
      <c r="AE16623" s="99"/>
      <c r="AF16623" s="99"/>
      <c r="AG16623" s="99"/>
      <c r="AH16623" s="31"/>
      <c r="AI16623" s="31"/>
      <c r="AJ16623" s="31"/>
      <c r="AK16623" s="31"/>
      <c r="AL16623" s="31"/>
      <c r="AO16623" s="376"/>
    </row>
    <row r="16624" spans="1:41" x14ac:dyDescent="0.25">
      <c r="A16624" s="44" t="s">
        <v>15965</v>
      </c>
      <c r="B16624" s="44" t="s">
        <v>15611</v>
      </c>
      <c r="C16624" s="45">
        <v>25050401</v>
      </c>
      <c r="D16624" s="45" t="s">
        <v>11363</v>
      </c>
      <c r="E16624" s="45" t="s">
        <v>7105</v>
      </c>
      <c r="AO16624" s="376"/>
    </row>
    <row r="16625" spans="1:41" x14ac:dyDescent="0.25">
      <c r="A16625" s="44" t="s">
        <v>5380</v>
      </c>
      <c r="B16625" s="44" t="s">
        <v>2350</v>
      </c>
      <c r="C16625" s="45">
        <v>230105</v>
      </c>
      <c r="D16625" s="45" t="s">
        <v>11363</v>
      </c>
      <c r="E16625" s="45" t="s">
        <v>5265</v>
      </c>
      <c r="AO16625" s="376"/>
    </row>
    <row r="16626" spans="1:41" x14ac:dyDescent="0.25">
      <c r="A16626" s="44" t="s">
        <v>8006</v>
      </c>
      <c r="B16626" s="44" t="s">
        <v>21436</v>
      </c>
      <c r="C16626" s="45" t="s">
        <v>8000</v>
      </c>
      <c r="D16626" s="45" t="s">
        <v>21447</v>
      </c>
      <c r="E16626" s="46">
        <v>46660</v>
      </c>
      <c r="AO16626" s="376"/>
    </row>
    <row r="16627" spans="1:41" x14ac:dyDescent="0.25">
      <c r="A16627" s="44" t="s">
        <v>7920</v>
      </c>
      <c r="B16627" s="44" t="s">
        <v>925</v>
      </c>
      <c r="C16627" s="45">
        <v>230601</v>
      </c>
      <c r="D16627" s="45" t="s">
        <v>11363</v>
      </c>
      <c r="E16627" s="45" t="s">
        <v>7770</v>
      </c>
      <c r="AO16627" s="376"/>
    </row>
    <row r="16628" spans="1:41" x14ac:dyDescent="0.25">
      <c r="A16628" s="44" t="s">
        <v>7920</v>
      </c>
      <c r="B16628" s="44" t="s">
        <v>7766</v>
      </c>
      <c r="C16628" s="45">
        <v>230505</v>
      </c>
      <c r="D16628" s="45" t="s">
        <v>11363</v>
      </c>
      <c r="E16628" s="45" t="s">
        <v>7105</v>
      </c>
      <c r="AO16628" s="376"/>
    </row>
    <row r="16629" spans="1:41" x14ac:dyDescent="0.3">
      <c r="A16629" s="333" t="s">
        <v>15429</v>
      </c>
      <c r="B16629" s="333" t="s">
        <v>4814</v>
      </c>
      <c r="C16629" s="125" t="s">
        <v>15585</v>
      </c>
      <c r="D16629" s="32" t="s">
        <v>20309</v>
      </c>
      <c r="E16629" s="125" t="s">
        <v>9839</v>
      </c>
      <c r="F16629" s="125" t="s">
        <v>1189</v>
      </c>
      <c r="G16629" s="125" t="s">
        <v>1190</v>
      </c>
      <c r="AO16629" s="376"/>
    </row>
    <row r="16630" spans="1:41" x14ac:dyDescent="0.25">
      <c r="A16630" s="44" t="s">
        <v>21917</v>
      </c>
      <c r="B16630" s="44" t="s">
        <v>17463</v>
      </c>
      <c r="C16630" s="45">
        <v>260202</v>
      </c>
      <c r="D16630" s="45" t="s">
        <v>11363</v>
      </c>
      <c r="E16630" s="45" t="s">
        <v>9238</v>
      </c>
      <c r="AO16630" s="376"/>
    </row>
    <row r="16631" spans="1:41" x14ac:dyDescent="0.25">
      <c r="A16631" s="44" t="s">
        <v>9285</v>
      </c>
      <c r="B16631" s="44" t="s">
        <v>9248</v>
      </c>
      <c r="C16631" s="45">
        <v>240101</v>
      </c>
      <c r="D16631" s="45" t="s">
        <v>11363</v>
      </c>
      <c r="E16631" s="45" t="s">
        <v>9249</v>
      </c>
      <c r="AO16631" s="376"/>
    </row>
    <row r="16632" spans="1:41" x14ac:dyDescent="0.3">
      <c r="A16632" s="333" t="s">
        <v>12922</v>
      </c>
      <c r="B16632" s="333" t="s">
        <v>15582</v>
      </c>
      <c r="C16632" s="125" t="s">
        <v>12850</v>
      </c>
      <c r="D16632" s="32" t="s">
        <v>20309</v>
      </c>
      <c r="E16632" s="125" t="s">
        <v>5332</v>
      </c>
      <c r="F16632" s="125" t="s">
        <v>1189</v>
      </c>
      <c r="G16632" s="125" t="s">
        <v>1190</v>
      </c>
      <c r="AO16632" s="376"/>
    </row>
    <row r="16633" spans="1:41" x14ac:dyDescent="0.25">
      <c r="A16633" s="44" t="s">
        <v>4303</v>
      </c>
      <c r="B16633" s="44" t="s">
        <v>5134</v>
      </c>
      <c r="C16633" s="45">
        <v>250802</v>
      </c>
      <c r="D16633" s="45" t="s">
        <v>11363</v>
      </c>
      <c r="E16633" s="45" t="s">
        <v>9880</v>
      </c>
      <c r="AO16633" s="376"/>
    </row>
    <row r="16634" spans="1:41" x14ac:dyDescent="0.3">
      <c r="A16634" s="333" t="s">
        <v>4027</v>
      </c>
      <c r="B16634" s="333" t="s">
        <v>11377</v>
      </c>
      <c r="C16634" s="125" t="s">
        <v>11214</v>
      </c>
      <c r="D16634" s="32" t="s">
        <v>20309</v>
      </c>
      <c r="E16634" s="125" t="s">
        <v>4966</v>
      </c>
      <c r="F16634" s="125" t="s">
        <v>1190</v>
      </c>
      <c r="G16634" s="125" t="s">
        <v>1190</v>
      </c>
      <c r="AO16634" s="376"/>
    </row>
    <row r="16635" spans="1:41" x14ac:dyDescent="0.25">
      <c r="A16635" s="86" t="s">
        <v>4027</v>
      </c>
      <c r="B16635" s="44" t="s">
        <v>16074</v>
      </c>
      <c r="C16635" s="45">
        <v>8.26</v>
      </c>
      <c r="D16635" s="45" t="s">
        <v>12549</v>
      </c>
      <c r="E16635" s="46">
        <v>47787</v>
      </c>
      <c r="F16635" s="45" t="s">
        <v>1335</v>
      </c>
      <c r="G16635" s="93"/>
      <c r="H16635" s="93"/>
      <c r="I16635" s="99"/>
      <c r="J16635" s="99"/>
      <c r="K16635" s="99"/>
      <c r="L16635" s="99"/>
      <c r="M16635" s="99"/>
      <c r="N16635" s="99"/>
      <c r="O16635" s="99"/>
      <c r="P16635" s="99"/>
      <c r="Q16635" s="99"/>
      <c r="R16635" s="99"/>
      <c r="S16635" s="99"/>
      <c r="T16635" s="99"/>
      <c r="U16635" s="99"/>
      <c r="V16635" s="99"/>
      <c r="W16635" s="99"/>
      <c r="X16635" s="99"/>
      <c r="Y16635" s="99"/>
      <c r="Z16635" s="99"/>
      <c r="AA16635" s="99"/>
      <c r="AB16635" s="99"/>
      <c r="AC16635" s="99"/>
      <c r="AD16635" s="99"/>
      <c r="AE16635" s="99"/>
      <c r="AF16635" s="99"/>
      <c r="AG16635" s="99"/>
      <c r="AH16635" s="31"/>
      <c r="AI16635" s="31"/>
      <c r="AJ16635" s="31"/>
      <c r="AK16635" s="31"/>
      <c r="AL16635" s="31"/>
      <c r="AO16635" s="376"/>
    </row>
    <row r="16636" spans="1:41" x14ac:dyDescent="0.25">
      <c r="A16636" s="44" t="s">
        <v>4027</v>
      </c>
      <c r="B16636" s="44" t="s">
        <v>12111</v>
      </c>
      <c r="C16636" s="45">
        <v>13.24</v>
      </c>
      <c r="D16636" s="45" t="s">
        <v>12549</v>
      </c>
      <c r="E16636" s="46">
        <v>47299</v>
      </c>
      <c r="F16636" s="45" t="s">
        <v>1335</v>
      </c>
      <c r="G16636" s="93"/>
      <c r="H16636" s="93"/>
      <c r="I16636" s="99"/>
      <c r="J16636" s="99"/>
      <c r="K16636" s="99"/>
      <c r="L16636" s="99"/>
      <c r="M16636" s="99"/>
      <c r="N16636" s="99"/>
      <c r="O16636" s="99"/>
      <c r="P16636" s="99"/>
      <c r="Q16636" s="99"/>
      <c r="R16636" s="99"/>
      <c r="S16636" s="99"/>
      <c r="T16636" s="99"/>
      <c r="U16636" s="99"/>
      <c r="V16636" s="99"/>
      <c r="W16636" s="99"/>
      <c r="X16636" s="99"/>
      <c r="Y16636" s="99"/>
      <c r="Z16636" s="99"/>
      <c r="AA16636" s="99"/>
      <c r="AB16636" s="99"/>
      <c r="AC16636" s="99"/>
      <c r="AD16636" s="99"/>
      <c r="AE16636" s="99"/>
      <c r="AF16636" s="99"/>
      <c r="AG16636" s="99"/>
      <c r="AH16636" s="31"/>
      <c r="AI16636" s="31"/>
      <c r="AJ16636" s="31"/>
      <c r="AK16636" s="31"/>
      <c r="AL16636" s="31"/>
      <c r="AO16636" s="376"/>
    </row>
    <row r="16637" spans="1:41" x14ac:dyDescent="0.25">
      <c r="A16637" s="44" t="s">
        <v>4027</v>
      </c>
      <c r="B16637" s="44" t="s">
        <v>12110</v>
      </c>
      <c r="C16637" s="45">
        <v>14.24</v>
      </c>
      <c r="D16637" s="45" t="s">
        <v>12549</v>
      </c>
      <c r="E16637" s="46">
        <v>47299</v>
      </c>
      <c r="F16637" s="45" t="s">
        <v>1335</v>
      </c>
      <c r="G16637" s="93"/>
      <c r="H16637" s="93"/>
      <c r="I16637" s="99"/>
      <c r="J16637" s="99"/>
      <c r="K16637" s="99"/>
      <c r="L16637" s="99"/>
      <c r="M16637" s="99"/>
      <c r="N16637" s="99"/>
      <c r="O16637" s="99"/>
      <c r="P16637" s="99"/>
      <c r="Q16637" s="99"/>
      <c r="R16637" s="99"/>
      <c r="S16637" s="99"/>
      <c r="T16637" s="99"/>
      <c r="U16637" s="99"/>
      <c r="V16637" s="99"/>
      <c r="W16637" s="99"/>
      <c r="X16637" s="99"/>
      <c r="Y16637" s="99"/>
      <c r="Z16637" s="99"/>
      <c r="AA16637" s="99"/>
      <c r="AB16637" s="99"/>
      <c r="AC16637" s="99"/>
      <c r="AD16637" s="99"/>
      <c r="AE16637" s="99"/>
      <c r="AF16637" s="99"/>
      <c r="AG16637" s="99"/>
      <c r="AH16637" s="31"/>
      <c r="AI16637" s="31"/>
      <c r="AJ16637" s="31"/>
      <c r="AK16637" s="31"/>
      <c r="AL16637" s="31"/>
      <c r="AO16637" s="376"/>
    </row>
    <row r="16638" spans="1:41" x14ac:dyDescent="0.25">
      <c r="A16638" s="57" t="s">
        <v>456</v>
      </c>
      <c r="B16638" s="92" t="s">
        <v>3682</v>
      </c>
      <c r="C16638" s="93" t="s">
        <v>19106</v>
      </c>
      <c r="D16638" s="93" t="s">
        <v>3681</v>
      </c>
      <c r="E16638" s="94">
        <v>48029</v>
      </c>
      <c r="F16638" s="93"/>
      <c r="G16638" s="93"/>
      <c r="H16638" s="93"/>
      <c r="I16638" s="99"/>
      <c r="J16638" s="99"/>
      <c r="K16638" s="99"/>
      <c r="L16638" s="44"/>
      <c r="M16638" s="44"/>
      <c r="N16638" s="99"/>
      <c r="O16638" s="99"/>
      <c r="P16638" s="99"/>
      <c r="Q16638" s="99"/>
      <c r="R16638" s="99"/>
      <c r="S16638" s="99"/>
      <c r="T16638" s="99"/>
      <c r="U16638" s="99"/>
      <c r="V16638" s="99"/>
      <c r="W16638" s="99"/>
      <c r="X16638" s="99"/>
      <c r="Y16638" s="99"/>
      <c r="Z16638" s="99"/>
      <c r="AA16638" s="99"/>
      <c r="AB16638" s="99"/>
      <c r="AC16638" s="99"/>
      <c r="AD16638" s="99"/>
      <c r="AE16638" s="99"/>
      <c r="AF16638" s="99"/>
      <c r="AG16638" s="99"/>
      <c r="AH16638" s="31"/>
      <c r="AI16638" s="31"/>
      <c r="AJ16638" s="31"/>
      <c r="AK16638" s="31"/>
      <c r="AL16638" s="31"/>
      <c r="AO16638" s="376"/>
    </row>
    <row r="16639" spans="1:41" x14ac:dyDescent="0.25">
      <c r="A16639" s="44" t="s">
        <v>456</v>
      </c>
      <c r="B16639" s="44" t="s">
        <v>12129</v>
      </c>
      <c r="C16639" s="45">
        <v>20.239999999999998</v>
      </c>
      <c r="D16639" s="45" t="s">
        <v>12549</v>
      </c>
      <c r="E16639" s="46">
        <v>47299</v>
      </c>
      <c r="F16639" s="45" t="s">
        <v>1335</v>
      </c>
      <c r="G16639" s="93"/>
      <c r="H16639" s="93"/>
      <c r="I16639" s="99"/>
      <c r="J16639" s="99"/>
      <c r="K16639" s="99"/>
      <c r="L16639" s="99"/>
      <c r="M16639" s="99"/>
      <c r="N16639" s="99"/>
      <c r="O16639" s="99"/>
      <c r="P16639" s="99"/>
      <c r="Q16639" s="99"/>
      <c r="R16639" s="99"/>
      <c r="S16639" s="99"/>
      <c r="T16639" s="99"/>
      <c r="U16639" s="99"/>
      <c r="V16639" s="99"/>
      <c r="W16639" s="99"/>
      <c r="X16639" s="99"/>
      <c r="Y16639" s="99"/>
      <c r="Z16639" s="99"/>
      <c r="AA16639" s="99"/>
      <c r="AB16639" s="99"/>
      <c r="AC16639" s="99"/>
      <c r="AD16639" s="99"/>
      <c r="AE16639" s="99"/>
      <c r="AF16639" s="99"/>
      <c r="AG16639" s="99"/>
      <c r="AH16639" s="31"/>
      <c r="AI16639" s="31"/>
      <c r="AJ16639" s="31"/>
      <c r="AK16639" s="31"/>
      <c r="AL16639" s="31"/>
      <c r="AO16639" s="376"/>
    </row>
    <row r="16640" spans="1:41" x14ac:dyDescent="0.25">
      <c r="A16640" s="44" t="s">
        <v>456</v>
      </c>
      <c r="B16640" s="44" t="s">
        <v>21359</v>
      </c>
      <c r="C16640" s="45" t="s">
        <v>9701</v>
      </c>
      <c r="D16640" s="45" t="s">
        <v>21447</v>
      </c>
      <c r="E16640" s="46">
        <v>46752</v>
      </c>
      <c r="AO16640" s="376"/>
    </row>
    <row r="16641" spans="1:41" x14ac:dyDescent="0.25">
      <c r="A16641" s="91" t="s">
        <v>456</v>
      </c>
      <c r="B16641" s="92" t="s">
        <v>19284</v>
      </c>
      <c r="C16641" s="93" t="s">
        <v>19285</v>
      </c>
      <c r="D16641" s="93" t="s">
        <v>1201</v>
      </c>
      <c r="E16641" s="94">
        <v>46582</v>
      </c>
      <c r="F16641" s="93"/>
      <c r="G16641" s="93"/>
      <c r="H16641" s="93"/>
      <c r="I16641" s="99"/>
      <c r="J16641" s="99"/>
      <c r="K16641" s="99"/>
      <c r="L16641" s="99"/>
      <c r="M16641" s="99"/>
      <c r="N16641" s="99"/>
      <c r="O16641" s="99"/>
      <c r="P16641" s="99"/>
      <c r="Q16641" s="99"/>
      <c r="R16641" s="99"/>
      <c r="S16641" s="99"/>
      <c r="T16641" s="99"/>
      <c r="U16641" s="99"/>
      <c r="V16641" s="99"/>
      <c r="W16641" s="99"/>
      <c r="X16641" s="99"/>
      <c r="Y16641" s="99"/>
      <c r="Z16641" s="99"/>
      <c r="AA16641" s="99"/>
      <c r="AB16641" s="99"/>
      <c r="AC16641" s="99"/>
      <c r="AD16641" s="99"/>
      <c r="AE16641" s="99"/>
      <c r="AF16641" s="99"/>
      <c r="AG16641" s="99"/>
      <c r="AH16641" s="31"/>
      <c r="AI16641" s="31"/>
      <c r="AJ16641" s="31"/>
      <c r="AK16641" s="31"/>
      <c r="AL16641" s="31"/>
      <c r="AO16641" s="376"/>
    </row>
    <row r="16642" spans="1:41" x14ac:dyDescent="0.25">
      <c r="A16642" s="44" t="s">
        <v>21318</v>
      </c>
      <c r="B16642" s="44" t="s">
        <v>20317</v>
      </c>
      <c r="C16642" s="45" t="s">
        <v>20351</v>
      </c>
      <c r="D16642" s="46" t="s">
        <v>21328</v>
      </c>
      <c r="E16642" s="46">
        <v>46582</v>
      </c>
      <c r="AO16642" s="376"/>
    </row>
    <row r="16643" spans="1:41" x14ac:dyDescent="0.25">
      <c r="A16643" s="44" t="s">
        <v>12763</v>
      </c>
      <c r="B16643" s="44" t="s">
        <v>199</v>
      </c>
      <c r="C16643" s="45">
        <v>241001</v>
      </c>
      <c r="D16643" s="45" t="s">
        <v>11363</v>
      </c>
      <c r="E16643" s="45" t="s">
        <v>5332</v>
      </c>
      <c r="AO16643" s="376"/>
    </row>
    <row r="16644" spans="1:41" x14ac:dyDescent="0.25">
      <c r="A16644" s="44" t="s">
        <v>13546</v>
      </c>
      <c r="B16644" s="44" t="s">
        <v>21399</v>
      </c>
      <c r="C16644" s="45" t="s">
        <v>13524</v>
      </c>
      <c r="D16644" s="45" t="s">
        <v>21447</v>
      </c>
      <c r="E16644" s="46">
        <v>46507</v>
      </c>
      <c r="AO16644" s="376"/>
    </row>
    <row r="16645" spans="1:41" x14ac:dyDescent="0.25">
      <c r="A16645" s="44" t="s">
        <v>7066</v>
      </c>
      <c r="B16645" s="44" t="s">
        <v>10382</v>
      </c>
      <c r="C16645" s="45">
        <v>24050301</v>
      </c>
      <c r="D16645" s="45" t="s">
        <v>11363</v>
      </c>
      <c r="E16645" s="45" t="s">
        <v>5155</v>
      </c>
      <c r="AO16645" s="376"/>
    </row>
    <row r="16646" spans="1:41" x14ac:dyDescent="0.25">
      <c r="A16646" s="44" t="s">
        <v>7066</v>
      </c>
      <c r="B16646" s="44" t="s">
        <v>9248</v>
      </c>
      <c r="C16646" s="45">
        <v>260105</v>
      </c>
      <c r="D16646" s="45" t="s">
        <v>11363</v>
      </c>
      <c r="E16646" s="45" t="s">
        <v>17625</v>
      </c>
      <c r="AO16646" s="376"/>
    </row>
    <row r="16647" spans="1:41" x14ac:dyDescent="0.25">
      <c r="A16647" s="44" t="s">
        <v>2204</v>
      </c>
      <c r="B16647" s="44" t="s">
        <v>11947</v>
      </c>
      <c r="C16647" s="45" t="s">
        <v>14022</v>
      </c>
      <c r="D16647" s="45" t="s">
        <v>11204</v>
      </c>
      <c r="E16647" s="45" t="s">
        <v>6714</v>
      </c>
      <c r="F16647" s="93"/>
      <c r="G16647" s="93"/>
      <c r="H16647" s="93"/>
      <c r="I16647" s="99"/>
      <c r="J16647" s="99"/>
      <c r="K16647" s="99"/>
      <c r="L16647" s="99"/>
      <c r="M16647" s="99"/>
      <c r="N16647" s="99"/>
      <c r="O16647" s="99"/>
      <c r="P16647" s="99"/>
      <c r="Q16647" s="99"/>
      <c r="R16647" s="99"/>
      <c r="S16647" s="99"/>
      <c r="T16647" s="99"/>
      <c r="U16647" s="99"/>
      <c r="V16647" s="99"/>
      <c r="W16647" s="99"/>
      <c r="X16647" s="99"/>
      <c r="Y16647" s="99"/>
      <c r="Z16647" s="99"/>
      <c r="AA16647" s="99"/>
      <c r="AB16647" s="99"/>
      <c r="AC16647" s="99"/>
      <c r="AD16647" s="99"/>
      <c r="AE16647" s="99"/>
      <c r="AF16647" s="99"/>
      <c r="AG16647" s="99"/>
      <c r="AH16647" s="31"/>
      <c r="AI16647" s="31"/>
      <c r="AJ16647" s="31"/>
      <c r="AK16647" s="31"/>
      <c r="AL16647" s="31"/>
      <c r="AO16647" s="376"/>
    </row>
    <row r="16648" spans="1:41" x14ac:dyDescent="0.25">
      <c r="A16648" s="44" t="s">
        <v>2204</v>
      </c>
      <c r="B16648" s="44" t="s">
        <v>11947</v>
      </c>
      <c r="C16648" s="45" t="s">
        <v>14022</v>
      </c>
      <c r="D16648" s="93" t="s">
        <v>17443</v>
      </c>
      <c r="E16648" s="45" t="s">
        <v>6714</v>
      </c>
      <c r="F16648" s="93"/>
      <c r="G16648" s="93"/>
      <c r="H16648" s="93"/>
      <c r="I16648" s="99"/>
      <c r="J16648" s="99"/>
      <c r="K16648" s="99"/>
      <c r="L16648" s="99"/>
      <c r="M16648" s="99"/>
      <c r="N16648" s="99"/>
      <c r="O16648" s="99"/>
      <c r="P16648" s="99"/>
      <c r="Q16648" s="99"/>
      <c r="R16648" s="99"/>
      <c r="S16648" s="99"/>
      <c r="T16648" s="99"/>
      <c r="U16648" s="99"/>
      <c r="V16648" s="99"/>
      <c r="W16648" s="99"/>
      <c r="X16648" s="99"/>
      <c r="Y16648" s="99"/>
      <c r="Z16648" s="99"/>
      <c r="AA16648" s="99"/>
      <c r="AB16648" s="99"/>
      <c r="AC16648" s="99"/>
      <c r="AD16648" s="99"/>
      <c r="AE16648" s="99"/>
      <c r="AF16648" s="99"/>
      <c r="AG16648" s="99"/>
      <c r="AH16648" s="31"/>
      <c r="AI16648" s="31"/>
      <c r="AJ16648" s="31"/>
      <c r="AK16648" s="31"/>
      <c r="AL16648" s="31"/>
      <c r="AO16648" s="376"/>
    </row>
    <row r="16649" spans="1:41" x14ac:dyDescent="0.25">
      <c r="A16649" s="44" t="s">
        <v>2204</v>
      </c>
      <c r="B16649" s="44" t="s">
        <v>2529</v>
      </c>
      <c r="C16649" s="45" t="s">
        <v>14022</v>
      </c>
      <c r="D16649" s="45" t="s">
        <v>9895</v>
      </c>
      <c r="E16649" s="46">
        <v>47483</v>
      </c>
      <c r="F16649" s="93"/>
      <c r="G16649" s="93"/>
      <c r="H16649" s="93"/>
      <c r="I16649" s="99"/>
      <c r="J16649" s="99"/>
      <c r="K16649" s="99"/>
      <c r="L16649" s="44"/>
      <c r="M16649" s="44"/>
      <c r="N16649" s="99"/>
      <c r="O16649" s="99"/>
      <c r="P16649" s="99"/>
      <c r="Q16649" s="99"/>
      <c r="R16649" s="99"/>
      <c r="S16649" s="99"/>
      <c r="T16649" s="99"/>
      <c r="U16649" s="99"/>
      <c r="V16649" s="99"/>
      <c r="W16649" s="99"/>
      <c r="X16649" s="99"/>
      <c r="Y16649" s="99"/>
      <c r="Z16649" s="99"/>
      <c r="AA16649" s="99"/>
      <c r="AB16649" s="99"/>
      <c r="AC16649" s="99"/>
      <c r="AD16649" s="99"/>
      <c r="AE16649" s="99"/>
      <c r="AF16649" s="99"/>
      <c r="AG16649" s="99"/>
      <c r="AH16649" s="31"/>
      <c r="AI16649" s="31"/>
      <c r="AJ16649" s="31"/>
      <c r="AK16649" s="31"/>
      <c r="AL16649" s="31"/>
      <c r="AO16649" s="376"/>
    </row>
    <row r="16650" spans="1:41" x14ac:dyDescent="0.25">
      <c r="A16650" s="44" t="s">
        <v>4304</v>
      </c>
      <c r="B16650" s="44" t="s">
        <v>17497</v>
      </c>
      <c r="C16650" s="45">
        <v>24060301</v>
      </c>
      <c r="D16650" s="45" t="s">
        <v>11363</v>
      </c>
      <c r="E16650" s="45" t="s">
        <v>4962</v>
      </c>
      <c r="AO16650" s="376"/>
    </row>
    <row r="16651" spans="1:41" x14ac:dyDescent="0.25">
      <c r="A16651" s="44" t="s">
        <v>4304</v>
      </c>
      <c r="B16651" s="44" t="s">
        <v>10361</v>
      </c>
      <c r="C16651" s="45">
        <v>24060302</v>
      </c>
      <c r="D16651" s="45" t="s">
        <v>11363</v>
      </c>
      <c r="E16651" s="45" t="s">
        <v>4962</v>
      </c>
      <c r="AO16651" s="376"/>
    </row>
    <row r="16652" spans="1:41" x14ac:dyDescent="0.25">
      <c r="A16652" s="44" t="s">
        <v>4304</v>
      </c>
      <c r="B16652" s="44" t="s">
        <v>21553</v>
      </c>
      <c r="C16652" s="45">
        <v>260603</v>
      </c>
      <c r="D16652" s="45" t="s">
        <v>11363</v>
      </c>
      <c r="E16652" s="45" t="s">
        <v>9840</v>
      </c>
      <c r="AO16652" s="376"/>
    </row>
    <row r="16653" spans="1:41" x14ac:dyDescent="0.25">
      <c r="A16653" s="44" t="s">
        <v>9640</v>
      </c>
      <c r="B16653" s="44" t="s">
        <v>21359</v>
      </c>
      <c r="C16653" s="45" t="s">
        <v>9701</v>
      </c>
      <c r="D16653" s="45" t="s">
        <v>21447</v>
      </c>
      <c r="E16653" s="46">
        <v>46752</v>
      </c>
      <c r="AO16653" s="376"/>
    </row>
    <row r="16654" spans="1:41" x14ac:dyDescent="0.25">
      <c r="A16654" s="44" t="s">
        <v>16845</v>
      </c>
      <c r="B16654" s="44" t="s">
        <v>16846</v>
      </c>
      <c r="C16654" s="45" t="s">
        <v>17099</v>
      </c>
      <c r="D16654" s="367" t="s">
        <v>3696</v>
      </c>
      <c r="E16654" s="328">
        <f>DATE(2030,1,28)</f>
        <v>47511</v>
      </c>
      <c r="F16654" s="32"/>
      <c r="G16654" s="32"/>
      <c r="H16654" s="32"/>
      <c r="I16654" s="31"/>
      <c r="J16654" s="31"/>
      <c r="K16654" s="31"/>
      <c r="L16654" s="31"/>
      <c r="M16654" s="31"/>
      <c r="N16654" s="31"/>
      <c r="O16654" s="31"/>
      <c r="P16654" s="31"/>
      <c r="Q16654" s="31"/>
      <c r="R16654" s="31"/>
      <c r="S16654" s="31"/>
      <c r="T16654" s="31"/>
      <c r="U16654" s="31"/>
      <c r="V16654" s="31"/>
      <c r="W16654" s="31"/>
      <c r="X16654" s="31"/>
      <c r="Y16654" s="31"/>
      <c r="Z16654" s="31"/>
      <c r="AA16654" s="31"/>
      <c r="AB16654" s="31"/>
      <c r="AC16654" s="31"/>
      <c r="AD16654" s="31"/>
      <c r="AE16654" s="31"/>
      <c r="AF16654" s="31"/>
      <c r="AG16654" s="31"/>
      <c r="AH16654" s="31"/>
      <c r="AI16654" s="31"/>
      <c r="AJ16654" s="31"/>
      <c r="AK16654" s="31"/>
      <c r="AL16654" s="31"/>
      <c r="AO16654" s="376"/>
    </row>
    <row r="16655" spans="1:41" x14ac:dyDescent="0.25">
      <c r="A16655" s="44" t="s">
        <v>18347</v>
      </c>
      <c r="B16655" s="44" t="s">
        <v>11258</v>
      </c>
      <c r="C16655" s="45">
        <v>240801</v>
      </c>
      <c r="D16655" s="45" t="s">
        <v>11363</v>
      </c>
      <c r="E16655" s="45" t="s">
        <v>4966</v>
      </c>
      <c r="AO16655" s="376"/>
    </row>
    <row r="16656" spans="1:41" x14ac:dyDescent="0.25">
      <c r="A16656" s="44" t="s">
        <v>13688</v>
      </c>
      <c r="B16656" s="44" t="s">
        <v>12108</v>
      </c>
      <c r="C16656" s="45">
        <v>4.25</v>
      </c>
      <c r="D16656" s="45" t="s">
        <v>12549</v>
      </c>
      <c r="E16656" s="46">
        <v>47422</v>
      </c>
      <c r="F16656" s="45"/>
      <c r="G16656" s="93"/>
      <c r="H16656" s="93"/>
      <c r="I16656" s="99"/>
      <c r="J16656" s="99"/>
      <c r="K16656" s="99"/>
      <c r="L16656" s="99"/>
      <c r="M16656" s="99"/>
      <c r="N16656" s="99"/>
      <c r="O16656" s="99"/>
      <c r="P16656" s="99"/>
      <c r="Q16656" s="99"/>
      <c r="R16656" s="99"/>
      <c r="S16656" s="99"/>
      <c r="T16656" s="99"/>
      <c r="U16656" s="99"/>
      <c r="V16656" s="99"/>
      <c r="W16656" s="99"/>
      <c r="X16656" s="99"/>
      <c r="Y16656" s="99"/>
      <c r="Z16656" s="99"/>
      <c r="AA16656" s="99"/>
      <c r="AB16656" s="99"/>
      <c r="AC16656" s="99"/>
      <c r="AD16656" s="99"/>
      <c r="AE16656" s="99"/>
      <c r="AF16656" s="99"/>
      <c r="AG16656" s="99"/>
      <c r="AH16656" s="31"/>
      <c r="AI16656" s="31"/>
      <c r="AJ16656" s="31"/>
      <c r="AK16656" s="31"/>
      <c r="AL16656" s="31"/>
      <c r="AO16656" s="376"/>
    </row>
    <row r="16657" spans="1:41" x14ac:dyDescent="0.25">
      <c r="A16657" s="44" t="s">
        <v>7921</v>
      </c>
      <c r="B16657" s="44" t="s">
        <v>10350</v>
      </c>
      <c r="C16657" s="45">
        <v>24020301</v>
      </c>
      <c r="D16657" s="45" t="s">
        <v>11363</v>
      </c>
      <c r="E16657" s="45" t="s">
        <v>5131</v>
      </c>
      <c r="AO16657" s="376"/>
    </row>
    <row r="16658" spans="1:41" x14ac:dyDescent="0.25">
      <c r="A16658" s="44" t="s">
        <v>21919</v>
      </c>
      <c r="B16658" s="44" t="s">
        <v>9248</v>
      </c>
      <c r="C16658" s="45">
        <v>260105</v>
      </c>
      <c r="D16658" s="45" t="s">
        <v>11363</v>
      </c>
      <c r="E16658" s="45" t="s">
        <v>17625</v>
      </c>
      <c r="AO16658" s="376"/>
    </row>
    <row r="16659" spans="1:41" x14ac:dyDescent="0.25">
      <c r="A16659" s="44" t="s">
        <v>12764</v>
      </c>
      <c r="B16659" s="44" t="s">
        <v>1666</v>
      </c>
      <c r="C16659" s="45">
        <v>250101</v>
      </c>
      <c r="D16659" s="45" t="s">
        <v>11363</v>
      </c>
      <c r="E16659" s="45" t="s">
        <v>12551</v>
      </c>
      <c r="AO16659" s="376"/>
    </row>
    <row r="16660" spans="1:41" x14ac:dyDescent="0.25">
      <c r="A16660" s="44" t="s">
        <v>18756</v>
      </c>
      <c r="B16660" s="44" t="s">
        <v>5578</v>
      </c>
      <c r="C16660" s="45" t="s">
        <v>5621</v>
      </c>
      <c r="D16660" s="32" t="s">
        <v>5559</v>
      </c>
      <c r="E16660" s="45" t="s">
        <v>20845</v>
      </c>
      <c r="F16660" s="32"/>
      <c r="G16660" s="32"/>
      <c r="H16660" s="32"/>
      <c r="I16660" s="31"/>
      <c r="J16660" s="31"/>
      <c r="K16660" s="31"/>
      <c r="L16660" s="31"/>
      <c r="M16660" s="31"/>
      <c r="N16660" s="31"/>
      <c r="O16660" s="31"/>
      <c r="P16660" s="31"/>
      <c r="Q16660" s="31"/>
      <c r="R16660" s="31"/>
      <c r="S16660" s="31"/>
      <c r="T16660" s="31"/>
      <c r="U16660" s="31"/>
      <c r="V16660" s="31"/>
      <c r="W16660" s="31"/>
      <c r="X16660" s="31"/>
      <c r="Y16660" s="31"/>
      <c r="Z16660" s="31"/>
      <c r="AA16660" s="31"/>
      <c r="AB16660" s="31"/>
      <c r="AC16660" s="31"/>
      <c r="AD16660" s="31"/>
      <c r="AE16660" s="31"/>
      <c r="AF16660" s="31"/>
      <c r="AG16660" s="31"/>
      <c r="AH16660" s="31"/>
      <c r="AI16660" s="31"/>
      <c r="AJ16660" s="31"/>
      <c r="AK16660" s="31"/>
      <c r="AL16660" s="31"/>
      <c r="AO16660" s="376"/>
    </row>
    <row r="16661" spans="1:41" x14ac:dyDescent="0.3">
      <c r="A16661" s="333" t="s">
        <v>18756</v>
      </c>
      <c r="B16661" s="333" t="s">
        <v>1167</v>
      </c>
      <c r="C16661" s="125" t="s">
        <v>17236</v>
      </c>
      <c r="D16661" s="32" t="s">
        <v>20309</v>
      </c>
      <c r="E16661" s="125" t="s">
        <v>8292</v>
      </c>
      <c r="F16661" s="125" t="s">
        <v>1189</v>
      </c>
      <c r="G16661" s="125" t="s">
        <v>1190</v>
      </c>
      <c r="AO16661" s="376"/>
    </row>
    <row r="16662" spans="1:41" x14ac:dyDescent="0.25">
      <c r="A16662" s="44" t="s">
        <v>12765</v>
      </c>
      <c r="B16662" s="44" t="s">
        <v>1666</v>
      </c>
      <c r="C16662" s="45">
        <v>250101</v>
      </c>
      <c r="D16662" s="45" t="s">
        <v>11363</v>
      </c>
      <c r="E16662" s="45" t="s">
        <v>12551</v>
      </c>
      <c r="AO16662" s="376"/>
    </row>
    <row r="16663" spans="1:41" x14ac:dyDescent="0.25">
      <c r="A16663" s="44" t="s">
        <v>4215</v>
      </c>
      <c r="B16663" s="44" t="s">
        <v>4216</v>
      </c>
      <c r="C16663" s="45" t="s">
        <v>5038</v>
      </c>
      <c r="D16663" s="45" t="s">
        <v>11204</v>
      </c>
      <c r="E16663" s="45" t="s">
        <v>4125</v>
      </c>
      <c r="F16663" s="93"/>
      <c r="G16663" s="93"/>
      <c r="H16663" s="93"/>
      <c r="I16663" s="99"/>
      <c r="J16663" s="99"/>
      <c r="K16663" s="99"/>
      <c r="L16663" s="99"/>
      <c r="M16663" s="99"/>
      <c r="N16663" s="99"/>
      <c r="O16663" s="99"/>
      <c r="P16663" s="99"/>
      <c r="Q16663" s="99"/>
      <c r="R16663" s="99"/>
      <c r="S16663" s="99"/>
      <c r="T16663" s="99"/>
      <c r="U16663" s="99"/>
      <c r="V16663" s="99"/>
      <c r="W16663" s="99"/>
      <c r="X16663" s="99"/>
      <c r="Y16663" s="99"/>
      <c r="Z16663" s="99"/>
      <c r="AA16663" s="99"/>
      <c r="AB16663" s="99"/>
      <c r="AC16663" s="99"/>
      <c r="AD16663" s="99"/>
      <c r="AE16663" s="99"/>
      <c r="AF16663" s="99"/>
      <c r="AG16663" s="99"/>
      <c r="AH16663" s="31"/>
      <c r="AI16663" s="31"/>
      <c r="AJ16663" s="31"/>
      <c r="AK16663" s="31"/>
      <c r="AL16663" s="31"/>
      <c r="AO16663" s="376"/>
    </row>
    <row r="16664" spans="1:41" x14ac:dyDescent="0.25">
      <c r="A16664" s="44" t="s">
        <v>4215</v>
      </c>
      <c r="B16664" s="44" t="s">
        <v>4216</v>
      </c>
      <c r="C16664" s="45" t="s">
        <v>5038</v>
      </c>
      <c r="D16664" s="93" t="s">
        <v>17443</v>
      </c>
      <c r="E16664" s="45" t="s">
        <v>6714</v>
      </c>
      <c r="F16664" s="93"/>
      <c r="G16664" s="93"/>
      <c r="H16664" s="93"/>
      <c r="I16664" s="99"/>
      <c r="J16664" s="99"/>
      <c r="K16664" s="99"/>
      <c r="L16664" s="99"/>
      <c r="M16664" s="99"/>
      <c r="N16664" s="99"/>
      <c r="O16664" s="99"/>
      <c r="P16664" s="99"/>
      <c r="Q16664" s="99"/>
      <c r="R16664" s="99"/>
      <c r="S16664" s="99"/>
      <c r="T16664" s="99"/>
      <c r="U16664" s="99"/>
      <c r="V16664" s="99"/>
      <c r="W16664" s="99"/>
      <c r="X16664" s="99"/>
      <c r="Y16664" s="99"/>
      <c r="Z16664" s="99"/>
      <c r="AA16664" s="99"/>
      <c r="AB16664" s="99"/>
      <c r="AC16664" s="99"/>
      <c r="AD16664" s="99"/>
      <c r="AE16664" s="99"/>
      <c r="AF16664" s="99"/>
      <c r="AG16664" s="99"/>
      <c r="AH16664" s="31"/>
      <c r="AI16664" s="31"/>
      <c r="AJ16664" s="31"/>
      <c r="AK16664" s="31"/>
      <c r="AL16664" s="31"/>
      <c r="AO16664" s="376"/>
    </row>
    <row r="16665" spans="1:41" x14ac:dyDescent="0.25">
      <c r="A16665" s="44" t="s">
        <v>4215</v>
      </c>
      <c r="B16665" s="44" t="s">
        <v>4216</v>
      </c>
      <c r="C16665" s="45" t="s">
        <v>5038</v>
      </c>
      <c r="D16665" s="45" t="s">
        <v>9895</v>
      </c>
      <c r="E16665" s="45" t="s">
        <v>4125</v>
      </c>
      <c r="F16665" s="93"/>
      <c r="G16665" s="93"/>
      <c r="H16665" s="93"/>
      <c r="I16665" s="99"/>
      <c r="J16665" s="99"/>
      <c r="K16665" s="99"/>
      <c r="L16665" s="44"/>
      <c r="M16665" s="44"/>
      <c r="N16665" s="99"/>
      <c r="O16665" s="99"/>
      <c r="P16665" s="99"/>
      <c r="Q16665" s="99"/>
      <c r="R16665" s="99"/>
      <c r="S16665" s="99"/>
      <c r="T16665" s="99"/>
      <c r="U16665" s="99"/>
      <c r="V16665" s="99"/>
      <c r="W16665" s="99"/>
      <c r="X16665" s="99"/>
      <c r="Y16665" s="99"/>
      <c r="Z16665" s="99"/>
      <c r="AA16665" s="99"/>
      <c r="AB16665" s="99"/>
      <c r="AC16665" s="99"/>
      <c r="AD16665" s="99"/>
      <c r="AE16665" s="99"/>
      <c r="AF16665" s="99"/>
      <c r="AG16665" s="99"/>
      <c r="AH16665" s="31"/>
      <c r="AI16665" s="31"/>
      <c r="AJ16665" s="31"/>
      <c r="AK16665" s="31"/>
      <c r="AL16665" s="31"/>
      <c r="AO16665" s="376"/>
    </row>
    <row r="16666" spans="1:41" x14ac:dyDescent="0.3">
      <c r="A16666" s="333" t="s">
        <v>15557</v>
      </c>
      <c r="B16666" s="333" t="s">
        <v>15587</v>
      </c>
      <c r="C16666" s="125" t="s">
        <v>15588</v>
      </c>
      <c r="D16666" s="32" t="s">
        <v>20309</v>
      </c>
      <c r="E16666" s="125" t="s">
        <v>9839</v>
      </c>
      <c r="F16666" s="125" t="s">
        <v>1189</v>
      </c>
      <c r="G16666" s="125" t="s">
        <v>1190</v>
      </c>
      <c r="AO16666" s="376"/>
    </row>
    <row r="16667" spans="1:41" x14ac:dyDescent="0.25">
      <c r="A16667" s="44" t="s">
        <v>19107</v>
      </c>
      <c r="B16667" s="44" t="s">
        <v>10221</v>
      </c>
      <c r="C16667" s="45" t="s">
        <v>10220</v>
      </c>
      <c r="D16667" s="45" t="s">
        <v>1201</v>
      </c>
      <c r="E16667" s="46">
        <v>46640</v>
      </c>
      <c r="F16667" s="93"/>
      <c r="G16667" s="93"/>
      <c r="H16667" s="93"/>
      <c r="I16667" s="99"/>
      <c r="J16667" s="99"/>
      <c r="K16667" s="99"/>
      <c r="L16667" s="44"/>
      <c r="M16667" s="99"/>
      <c r="N16667" s="99"/>
      <c r="O16667" s="99"/>
      <c r="P16667" s="99"/>
      <c r="Q16667" s="99"/>
      <c r="R16667" s="99"/>
      <c r="S16667" s="99"/>
      <c r="T16667" s="99"/>
      <c r="U16667" s="99"/>
      <c r="V16667" s="99"/>
      <c r="W16667" s="99"/>
      <c r="X16667" s="99"/>
      <c r="Y16667" s="99"/>
      <c r="Z16667" s="99"/>
      <c r="AA16667" s="99"/>
      <c r="AB16667" s="99"/>
      <c r="AC16667" s="99"/>
      <c r="AD16667" s="99"/>
      <c r="AE16667" s="99"/>
      <c r="AF16667" s="99"/>
      <c r="AG16667" s="99"/>
      <c r="AH16667" s="31"/>
      <c r="AI16667" s="31"/>
      <c r="AJ16667" s="31"/>
      <c r="AK16667" s="31"/>
      <c r="AL16667" s="31"/>
      <c r="AO16667" s="376"/>
    </row>
    <row r="16668" spans="1:41" x14ac:dyDescent="0.25">
      <c r="A16668" s="44" t="s">
        <v>4305</v>
      </c>
      <c r="B16668" s="44" t="s">
        <v>17463</v>
      </c>
      <c r="C16668" s="45">
        <v>260202</v>
      </c>
      <c r="D16668" s="45" t="s">
        <v>11363</v>
      </c>
      <c r="E16668" s="45" t="s">
        <v>9238</v>
      </c>
      <c r="AO16668" s="376"/>
    </row>
    <row r="16669" spans="1:41" x14ac:dyDescent="0.3">
      <c r="A16669" s="333" t="s">
        <v>18757</v>
      </c>
      <c r="B16669" s="333" t="s">
        <v>2301</v>
      </c>
      <c r="C16669" s="125" t="s">
        <v>18816</v>
      </c>
      <c r="D16669" s="32" t="s">
        <v>20309</v>
      </c>
      <c r="E16669" s="125" t="s">
        <v>8292</v>
      </c>
      <c r="F16669" s="125" t="s">
        <v>1189</v>
      </c>
      <c r="G16669" s="125" t="s">
        <v>1190</v>
      </c>
      <c r="AO16669" s="376"/>
    </row>
    <row r="16670" spans="1:41" x14ac:dyDescent="0.25">
      <c r="A16670" s="44" t="s">
        <v>20617</v>
      </c>
      <c r="B16670" s="44" t="s">
        <v>14169</v>
      </c>
      <c r="C16670" s="45" t="s">
        <v>14287</v>
      </c>
      <c r="D16670" s="32" t="s">
        <v>5559</v>
      </c>
      <c r="E16670" s="45" t="s">
        <v>20863</v>
      </c>
      <c r="F16670" s="32"/>
      <c r="G16670" s="32"/>
      <c r="H16670" s="32"/>
      <c r="I16670" s="31"/>
      <c r="J16670" s="31"/>
      <c r="K16670" s="31"/>
      <c r="L16670" s="31"/>
      <c r="M16670" s="31"/>
      <c r="N16670" s="31"/>
      <c r="O16670" s="31"/>
      <c r="P16670" s="31"/>
      <c r="Q16670" s="31"/>
      <c r="R16670" s="31"/>
      <c r="S16670" s="31"/>
      <c r="T16670" s="31"/>
      <c r="U16670" s="31"/>
      <c r="V16670" s="31"/>
      <c r="W16670" s="31"/>
      <c r="X16670" s="31"/>
      <c r="Y16670" s="31"/>
      <c r="Z16670" s="31"/>
      <c r="AA16670" s="31"/>
      <c r="AB16670" s="31"/>
      <c r="AC16670" s="31"/>
      <c r="AD16670" s="31"/>
      <c r="AE16670" s="31"/>
      <c r="AF16670" s="31"/>
      <c r="AG16670" s="31"/>
      <c r="AH16670" s="31"/>
      <c r="AI16670" s="31"/>
      <c r="AJ16670" s="31"/>
      <c r="AK16670" s="31"/>
      <c r="AL16670" s="31"/>
      <c r="AO16670" s="376"/>
    </row>
    <row r="16671" spans="1:41" x14ac:dyDescent="0.25">
      <c r="A16671" s="44" t="s">
        <v>15150</v>
      </c>
      <c r="B16671" s="44" t="s">
        <v>16847</v>
      </c>
      <c r="C16671" s="45" t="s">
        <v>15151</v>
      </c>
      <c r="D16671" s="367" t="s">
        <v>3696</v>
      </c>
      <c r="E16671" s="328">
        <f>DATE(2029,7,17)</f>
        <v>47316</v>
      </c>
      <c r="F16671" s="32"/>
      <c r="G16671" s="32"/>
      <c r="H16671" s="32"/>
      <c r="I16671" s="31"/>
      <c r="J16671" s="31"/>
      <c r="K16671" s="31"/>
      <c r="L16671" s="31"/>
      <c r="M16671" s="31"/>
      <c r="N16671" s="31"/>
      <c r="O16671" s="31"/>
      <c r="P16671" s="31"/>
      <c r="Q16671" s="31"/>
      <c r="R16671" s="31"/>
      <c r="S16671" s="31"/>
      <c r="T16671" s="31"/>
      <c r="U16671" s="31"/>
      <c r="V16671" s="31"/>
      <c r="W16671" s="31"/>
      <c r="X16671" s="31"/>
      <c r="Y16671" s="31"/>
      <c r="Z16671" s="31"/>
      <c r="AA16671" s="31"/>
      <c r="AB16671" s="31"/>
      <c r="AC16671" s="31"/>
      <c r="AD16671" s="31"/>
      <c r="AE16671" s="31"/>
      <c r="AF16671" s="31"/>
      <c r="AG16671" s="31"/>
      <c r="AH16671" s="31"/>
      <c r="AI16671" s="31"/>
      <c r="AJ16671" s="31"/>
      <c r="AK16671" s="31"/>
      <c r="AL16671" s="31"/>
      <c r="AO16671" s="376"/>
    </row>
    <row r="16672" spans="1:41" x14ac:dyDescent="0.25">
      <c r="A16672" s="99" t="s">
        <v>3686</v>
      </c>
      <c r="B16672" s="92" t="s">
        <v>3687</v>
      </c>
      <c r="C16672" s="146" t="s">
        <v>3688</v>
      </c>
      <c r="D16672" s="146" t="s">
        <v>3681</v>
      </c>
      <c r="E16672" s="107">
        <v>45633</v>
      </c>
      <c r="F16672" s="93"/>
      <c r="G16672" s="93"/>
      <c r="H16672" s="93"/>
      <c r="I16672" s="99"/>
      <c r="J16672" s="99"/>
      <c r="K16672" s="99"/>
      <c r="L16672" s="44"/>
      <c r="M16672" s="44"/>
      <c r="N16672" s="99"/>
      <c r="O16672" s="99"/>
      <c r="P16672" s="99"/>
      <c r="Q16672" s="99"/>
      <c r="R16672" s="99"/>
      <c r="S16672" s="99"/>
      <c r="T16672" s="99"/>
      <c r="U16672" s="99"/>
      <c r="V16672" s="99"/>
      <c r="W16672" s="99"/>
      <c r="X16672" s="99"/>
      <c r="Y16672" s="99"/>
      <c r="Z16672" s="99"/>
      <c r="AA16672" s="99"/>
      <c r="AB16672" s="99"/>
      <c r="AC16672" s="99"/>
      <c r="AD16672" s="99"/>
      <c r="AE16672" s="99"/>
      <c r="AF16672" s="99"/>
      <c r="AG16672" s="99"/>
      <c r="AH16672" s="31"/>
      <c r="AI16672" s="31"/>
      <c r="AJ16672" s="31"/>
      <c r="AK16672" s="31"/>
      <c r="AL16672" s="31"/>
      <c r="AO16672" s="376"/>
    </row>
    <row r="16673" spans="1:41" x14ac:dyDescent="0.25">
      <c r="A16673" s="44" t="s">
        <v>13547</v>
      </c>
      <c r="B16673" s="44" t="s">
        <v>21399</v>
      </c>
      <c r="C16673" s="45" t="s">
        <v>13524</v>
      </c>
      <c r="D16673" s="45" t="s">
        <v>21447</v>
      </c>
      <c r="E16673" s="46">
        <v>46507</v>
      </c>
      <c r="AO16673" s="376"/>
    </row>
    <row r="16674" spans="1:41" x14ac:dyDescent="0.25">
      <c r="A16674" s="44" t="s">
        <v>8298</v>
      </c>
      <c r="B16674" s="44" t="s">
        <v>8294</v>
      </c>
      <c r="C16674" s="45" t="s">
        <v>8299</v>
      </c>
      <c r="D16674" s="45" t="s">
        <v>11204</v>
      </c>
      <c r="E16674" s="45" t="s">
        <v>4151</v>
      </c>
      <c r="F16674" s="93"/>
      <c r="G16674" s="93"/>
      <c r="H16674" s="93"/>
      <c r="I16674" s="99"/>
      <c r="J16674" s="99"/>
      <c r="K16674" s="99"/>
      <c r="L16674" s="99"/>
      <c r="M16674" s="99"/>
      <c r="N16674" s="99"/>
      <c r="O16674" s="99"/>
      <c r="P16674" s="99"/>
      <c r="Q16674" s="99"/>
      <c r="R16674" s="99"/>
      <c r="S16674" s="99"/>
      <c r="T16674" s="99"/>
      <c r="U16674" s="99"/>
      <c r="V16674" s="99"/>
      <c r="W16674" s="99"/>
      <c r="X16674" s="99"/>
      <c r="Y16674" s="99"/>
      <c r="Z16674" s="99"/>
      <c r="AA16674" s="99"/>
      <c r="AB16674" s="99"/>
      <c r="AC16674" s="99"/>
      <c r="AD16674" s="99"/>
      <c r="AE16674" s="99"/>
      <c r="AF16674" s="99"/>
      <c r="AG16674" s="99"/>
      <c r="AH16674" s="31"/>
      <c r="AI16674" s="31"/>
      <c r="AJ16674" s="31"/>
      <c r="AK16674" s="31"/>
      <c r="AL16674" s="31"/>
      <c r="AO16674" s="376"/>
    </row>
    <row r="16675" spans="1:41" x14ac:dyDescent="0.25">
      <c r="A16675" s="44" t="s">
        <v>8298</v>
      </c>
      <c r="B16675" s="44" t="s">
        <v>8294</v>
      </c>
      <c r="C16675" s="45" t="s">
        <v>8299</v>
      </c>
      <c r="D16675" s="93" t="s">
        <v>17443</v>
      </c>
      <c r="E16675" s="45" t="s">
        <v>4151</v>
      </c>
      <c r="F16675" s="93"/>
      <c r="G16675" s="93"/>
      <c r="H16675" s="93"/>
      <c r="I16675" s="99"/>
      <c r="J16675" s="99"/>
      <c r="K16675" s="99"/>
      <c r="L16675" s="99"/>
      <c r="M16675" s="99"/>
      <c r="N16675" s="99"/>
      <c r="O16675" s="99"/>
      <c r="P16675" s="99"/>
      <c r="Q16675" s="99"/>
      <c r="R16675" s="99"/>
      <c r="S16675" s="99"/>
      <c r="T16675" s="99"/>
      <c r="U16675" s="99"/>
      <c r="V16675" s="99"/>
      <c r="W16675" s="99"/>
      <c r="X16675" s="99"/>
      <c r="Y16675" s="99"/>
      <c r="Z16675" s="99"/>
      <c r="AA16675" s="99"/>
      <c r="AB16675" s="99"/>
      <c r="AC16675" s="99"/>
      <c r="AD16675" s="99"/>
      <c r="AE16675" s="99"/>
      <c r="AF16675" s="99"/>
      <c r="AG16675" s="99"/>
      <c r="AH16675" s="31"/>
      <c r="AI16675" s="31"/>
      <c r="AJ16675" s="31"/>
      <c r="AK16675" s="31"/>
      <c r="AL16675" s="31"/>
      <c r="AO16675" s="376"/>
    </row>
    <row r="16676" spans="1:41" x14ac:dyDescent="0.25">
      <c r="A16676" s="44" t="s">
        <v>8298</v>
      </c>
      <c r="B16676" s="44" t="s">
        <v>8294</v>
      </c>
      <c r="C16676" s="45" t="s">
        <v>8299</v>
      </c>
      <c r="D16676" s="45" t="s">
        <v>9895</v>
      </c>
      <c r="E16676" s="45" t="s">
        <v>4151</v>
      </c>
      <c r="F16676" s="93"/>
      <c r="G16676" s="93"/>
      <c r="H16676" s="93"/>
      <c r="I16676" s="99"/>
      <c r="J16676" s="99"/>
      <c r="K16676" s="99"/>
      <c r="L16676" s="44"/>
      <c r="M16676" s="44"/>
      <c r="N16676" s="99"/>
      <c r="O16676" s="99"/>
      <c r="P16676" s="99"/>
      <c r="Q16676" s="99"/>
      <c r="R16676" s="99"/>
      <c r="S16676" s="99"/>
      <c r="T16676" s="99"/>
      <c r="U16676" s="99"/>
      <c r="V16676" s="99"/>
      <c r="W16676" s="99"/>
      <c r="X16676" s="99"/>
      <c r="Y16676" s="99"/>
      <c r="Z16676" s="99"/>
      <c r="AA16676" s="99"/>
      <c r="AB16676" s="99"/>
      <c r="AC16676" s="99"/>
      <c r="AD16676" s="99"/>
      <c r="AE16676" s="99"/>
      <c r="AF16676" s="99"/>
      <c r="AG16676" s="99"/>
      <c r="AH16676" s="31"/>
      <c r="AI16676" s="31"/>
      <c r="AJ16676" s="31"/>
      <c r="AK16676" s="31"/>
      <c r="AL16676" s="31"/>
      <c r="AO16676" s="376"/>
    </row>
    <row r="16677" spans="1:41" x14ac:dyDescent="0.25">
      <c r="A16677" s="44" t="s">
        <v>18348</v>
      </c>
      <c r="B16677" s="44" t="s">
        <v>17463</v>
      </c>
      <c r="C16677" s="45">
        <v>260202</v>
      </c>
      <c r="D16677" s="45" t="s">
        <v>11363</v>
      </c>
      <c r="E16677" s="45" t="s">
        <v>9238</v>
      </c>
      <c r="AO16677" s="376"/>
    </row>
    <row r="16678" spans="1:41" x14ac:dyDescent="0.25">
      <c r="A16678" s="44" t="s">
        <v>846</v>
      </c>
      <c r="B16678" s="44" t="s">
        <v>11258</v>
      </c>
      <c r="C16678" s="45">
        <v>240801</v>
      </c>
      <c r="D16678" s="45" t="s">
        <v>11363</v>
      </c>
      <c r="E16678" s="45" t="s">
        <v>4966</v>
      </c>
      <c r="AO16678" s="376"/>
    </row>
    <row r="16679" spans="1:41" x14ac:dyDescent="0.3">
      <c r="A16679" s="333" t="s">
        <v>18758</v>
      </c>
      <c r="B16679" s="333" t="s">
        <v>2302</v>
      </c>
      <c r="C16679" s="125" t="s">
        <v>18818</v>
      </c>
      <c r="D16679" s="32" t="s">
        <v>20309</v>
      </c>
      <c r="E16679" s="125" t="s">
        <v>8292</v>
      </c>
      <c r="F16679" s="125" t="s">
        <v>1189</v>
      </c>
      <c r="G16679" s="125" t="s">
        <v>1190</v>
      </c>
      <c r="AO16679" s="376"/>
    </row>
    <row r="16680" spans="1:41" x14ac:dyDescent="0.3">
      <c r="A16680" s="333" t="s">
        <v>8085</v>
      </c>
      <c r="B16680" s="333" t="s">
        <v>8018</v>
      </c>
      <c r="C16680" s="125" t="s">
        <v>8019</v>
      </c>
      <c r="D16680" s="32" t="s">
        <v>20309</v>
      </c>
      <c r="E16680" s="125" t="s">
        <v>7871</v>
      </c>
      <c r="F16680" s="125" t="s">
        <v>1189</v>
      </c>
      <c r="G16680" s="125" t="s">
        <v>1190</v>
      </c>
      <c r="AO16680" s="376"/>
    </row>
    <row r="16681" spans="1:41" x14ac:dyDescent="0.3">
      <c r="A16681" s="333" t="s">
        <v>19047</v>
      </c>
      <c r="B16681" s="333" t="s">
        <v>1168</v>
      </c>
      <c r="C16681" s="125" t="s">
        <v>19096</v>
      </c>
      <c r="D16681" s="32" t="s">
        <v>20309</v>
      </c>
      <c r="E16681" s="125" t="s">
        <v>9249</v>
      </c>
      <c r="F16681" s="125" t="s">
        <v>1189</v>
      </c>
      <c r="G16681" s="125" t="s">
        <v>1190</v>
      </c>
      <c r="AO16681" s="376"/>
    </row>
    <row r="16682" spans="1:41" x14ac:dyDescent="0.25">
      <c r="A16682" s="44" t="s">
        <v>20618</v>
      </c>
      <c r="B16682" s="44" t="s">
        <v>14169</v>
      </c>
      <c r="C16682" s="45" t="s">
        <v>14286</v>
      </c>
      <c r="D16682" s="32" t="s">
        <v>5559</v>
      </c>
      <c r="E16682" s="45" t="s">
        <v>20863</v>
      </c>
      <c r="F16682" s="32"/>
      <c r="G16682" s="32"/>
      <c r="H16682" s="32"/>
      <c r="I16682" s="31"/>
      <c r="J16682" s="31"/>
      <c r="K16682" s="31"/>
      <c r="L16682" s="31"/>
      <c r="M16682" s="31"/>
      <c r="N16682" s="31"/>
      <c r="O16682" s="31"/>
      <c r="P16682" s="31"/>
      <c r="Q16682" s="31"/>
      <c r="R16682" s="31"/>
      <c r="S16682" s="31"/>
      <c r="T16682" s="31"/>
      <c r="U16682" s="31"/>
      <c r="V16682" s="31"/>
      <c r="W16682" s="31"/>
      <c r="X16682" s="31"/>
      <c r="Y16682" s="31"/>
      <c r="Z16682" s="31"/>
      <c r="AA16682" s="31"/>
      <c r="AB16682" s="31"/>
      <c r="AC16682" s="31"/>
      <c r="AD16682" s="31"/>
      <c r="AE16682" s="31"/>
      <c r="AF16682" s="31"/>
      <c r="AG16682" s="31"/>
      <c r="AH16682" s="31"/>
      <c r="AI16682" s="31"/>
      <c r="AJ16682" s="31"/>
      <c r="AK16682" s="31"/>
      <c r="AL16682" s="31"/>
      <c r="AO16682" s="376"/>
    </row>
    <row r="16683" spans="1:41" x14ac:dyDescent="0.25">
      <c r="A16683" s="44" t="s">
        <v>4091</v>
      </c>
      <c r="B16683" s="44" t="s">
        <v>1559</v>
      </c>
      <c r="C16683" s="45" t="s">
        <v>2210</v>
      </c>
      <c r="D16683" s="45" t="s">
        <v>11204</v>
      </c>
      <c r="E16683" s="45" t="s">
        <v>9839</v>
      </c>
      <c r="F16683" s="93"/>
      <c r="G16683" s="93"/>
      <c r="H16683" s="93"/>
      <c r="I16683" s="99"/>
      <c r="J16683" s="99"/>
      <c r="K16683" s="99"/>
      <c r="L16683" s="99"/>
      <c r="M16683" s="99"/>
      <c r="N16683" s="99"/>
      <c r="O16683" s="99"/>
      <c r="P16683" s="99"/>
      <c r="Q16683" s="99"/>
      <c r="R16683" s="99"/>
      <c r="S16683" s="99"/>
      <c r="T16683" s="99"/>
      <c r="U16683" s="99"/>
      <c r="V16683" s="99"/>
      <c r="W16683" s="99"/>
      <c r="X16683" s="99"/>
      <c r="Y16683" s="99"/>
      <c r="Z16683" s="99"/>
      <c r="AA16683" s="99"/>
      <c r="AB16683" s="99"/>
      <c r="AC16683" s="99"/>
      <c r="AD16683" s="99"/>
      <c r="AE16683" s="99"/>
      <c r="AF16683" s="99"/>
      <c r="AG16683" s="99"/>
      <c r="AH16683" s="31"/>
      <c r="AI16683" s="31"/>
      <c r="AJ16683" s="31"/>
      <c r="AK16683" s="31"/>
      <c r="AL16683" s="31"/>
      <c r="AO16683" s="376"/>
    </row>
    <row r="16684" spans="1:41" x14ac:dyDescent="0.25">
      <c r="A16684" s="44" t="s">
        <v>4091</v>
      </c>
      <c r="B16684" s="44" t="s">
        <v>4092</v>
      </c>
      <c r="C16684" s="45" t="s">
        <v>4093</v>
      </c>
      <c r="D16684" s="45" t="s">
        <v>11204</v>
      </c>
      <c r="E16684" s="45" t="s">
        <v>13995</v>
      </c>
      <c r="F16684" s="93"/>
      <c r="G16684" s="93"/>
      <c r="H16684" s="93"/>
      <c r="I16684" s="99"/>
      <c r="J16684" s="99"/>
      <c r="K16684" s="99"/>
      <c r="L16684" s="99"/>
      <c r="M16684" s="99"/>
      <c r="N16684" s="99"/>
      <c r="O16684" s="99"/>
      <c r="P16684" s="99"/>
      <c r="Q16684" s="99"/>
      <c r="R16684" s="99"/>
      <c r="S16684" s="99"/>
      <c r="T16684" s="99"/>
      <c r="U16684" s="99"/>
      <c r="V16684" s="99"/>
      <c r="W16684" s="99"/>
      <c r="X16684" s="99"/>
      <c r="Y16684" s="99"/>
      <c r="Z16684" s="99"/>
      <c r="AA16684" s="99"/>
      <c r="AB16684" s="99"/>
      <c r="AC16684" s="99"/>
      <c r="AD16684" s="99"/>
      <c r="AE16684" s="99"/>
      <c r="AF16684" s="99"/>
      <c r="AG16684" s="99"/>
      <c r="AH16684" s="31"/>
      <c r="AI16684" s="31"/>
      <c r="AJ16684" s="31"/>
      <c r="AK16684" s="31"/>
      <c r="AL16684" s="31"/>
      <c r="AO16684" s="376"/>
    </row>
    <row r="16685" spans="1:41" x14ac:dyDescent="0.25">
      <c r="A16685" s="44" t="s">
        <v>4091</v>
      </c>
      <c r="B16685" s="44" t="s">
        <v>1559</v>
      </c>
      <c r="C16685" s="45" t="s">
        <v>2210</v>
      </c>
      <c r="D16685" s="93" t="s">
        <v>17443</v>
      </c>
      <c r="E16685" s="45" t="s">
        <v>9839</v>
      </c>
      <c r="F16685" s="93"/>
      <c r="G16685" s="93"/>
      <c r="H16685" s="93"/>
      <c r="I16685" s="99"/>
      <c r="J16685" s="99"/>
      <c r="K16685" s="99"/>
      <c r="L16685" s="99"/>
      <c r="M16685" s="99"/>
      <c r="N16685" s="99"/>
      <c r="O16685" s="99"/>
      <c r="P16685" s="99"/>
      <c r="Q16685" s="99"/>
      <c r="R16685" s="99"/>
      <c r="S16685" s="99"/>
      <c r="T16685" s="99"/>
      <c r="U16685" s="99"/>
      <c r="V16685" s="99"/>
      <c r="W16685" s="99"/>
      <c r="X16685" s="99"/>
      <c r="Y16685" s="99"/>
      <c r="Z16685" s="99"/>
      <c r="AA16685" s="99"/>
      <c r="AB16685" s="99"/>
      <c r="AC16685" s="99"/>
      <c r="AD16685" s="99"/>
      <c r="AE16685" s="99"/>
      <c r="AF16685" s="99"/>
      <c r="AG16685" s="99"/>
      <c r="AH16685" s="31"/>
      <c r="AI16685" s="31"/>
      <c r="AJ16685" s="31"/>
      <c r="AK16685" s="31"/>
      <c r="AL16685" s="31"/>
      <c r="AO16685" s="376"/>
    </row>
    <row r="16686" spans="1:41" x14ac:dyDescent="0.25">
      <c r="A16686" s="44" t="s">
        <v>4091</v>
      </c>
      <c r="B16686" s="44" t="s">
        <v>4092</v>
      </c>
      <c r="C16686" s="45" t="s">
        <v>4093</v>
      </c>
      <c r="D16686" s="93" t="s">
        <v>17443</v>
      </c>
      <c r="E16686" s="45" t="s">
        <v>13995</v>
      </c>
      <c r="F16686" s="93"/>
      <c r="G16686" s="93"/>
      <c r="H16686" s="93"/>
      <c r="I16686" s="99"/>
      <c r="J16686" s="99"/>
      <c r="K16686" s="99"/>
      <c r="L16686" s="99"/>
      <c r="M16686" s="99"/>
      <c r="N16686" s="99"/>
      <c r="O16686" s="99"/>
      <c r="P16686" s="99"/>
      <c r="Q16686" s="99"/>
      <c r="R16686" s="99"/>
      <c r="S16686" s="99"/>
      <c r="T16686" s="99"/>
      <c r="U16686" s="99"/>
      <c r="V16686" s="99"/>
      <c r="W16686" s="99"/>
      <c r="X16686" s="99"/>
      <c r="Y16686" s="99"/>
      <c r="Z16686" s="99"/>
      <c r="AA16686" s="99"/>
      <c r="AB16686" s="99"/>
      <c r="AC16686" s="99"/>
      <c r="AD16686" s="99"/>
      <c r="AE16686" s="99"/>
      <c r="AF16686" s="99"/>
      <c r="AG16686" s="99"/>
      <c r="AH16686" s="31"/>
      <c r="AI16686" s="31"/>
      <c r="AJ16686" s="31"/>
      <c r="AK16686" s="31"/>
      <c r="AL16686" s="31"/>
      <c r="AO16686" s="376"/>
    </row>
    <row r="16687" spans="1:41" x14ac:dyDescent="0.25">
      <c r="A16687" s="44" t="s">
        <v>4091</v>
      </c>
      <c r="B16687" s="44" t="s">
        <v>15152</v>
      </c>
      <c r="C16687" s="45" t="s">
        <v>5115</v>
      </c>
      <c r="D16687" s="367" t="s">
        <v>3696</v>
      </c>
      <c r="E16687" s="328">
        <f>DATE(2027,10,7)</f>
        <v>46667</v>
      </c>
      <c r="F16687" s="32"/>
      <c r="G16687" s="32"/>
      <c r="H16687" s="32"/>
      <c r="I16687" s="31"/>
      <c r="J16687" s="31"/>
      <c r="K16687" s="31"/>
      <c r="L16687" s="31"/>
      <c r="M16687" s="31"/>
      <c r="N16687" s="31"/>
      <c r="O16687" s="31"/>
      <c r="P16687" s="31"/>
      <c r="Q16687" s="31"/>
      <c r="R16687" s="31"/>
      <c r="S16687" s="31"/>
      <c r="T16687" s="31"/>
      <c r="U16687" s="31"/>
      <c r="V16687" s="31"/>
      <c r="W16687" s="31"/>
      <c r="X16687" s="31"/>
      <c r="Y16687" s="31"/>
      <c r="Z16687" s="31"/>
      <c r="AA16687" s="31"/>
      <c r="AB16687" s="31"/>
      <c r="AC16687" s="31"/>
      <c r="AD16687" s="31"/>
      <c r="AE16687" s="31"/>
      <c r="AF16687" s="31"/>
      <c r="AG16687" s="31"/>
      <c r="AH16687" s="31"/>
      <c r="AI16687" s="31"/>
      <c r="AJ16687" s="31"/>
      <c r="AK16687" s="31"/>
      <c r="AL16687" s="31"/>
      <c r="AO16687" s="376"/>
    </row>
    <row r="16688" spans="1:41" x14ac:dyDescent="0.25">
      <c r="A16688" s="44" t="s">
        <v>4091</v>
      </c>
      <c r="B16688" s="44" t="s">
        <v>1559</v>
      </c>
      <c r="C16688" s="45" t="s">
        <v>2210</v>
      </c>
      <c r="D16688" s="45" t="s">
        <v>9895</v>
      </c>
      <c r="E16688" s="45" t="s">
        <v>9839</v>
      </c>
      <c r="F16688" s="93"/>
      <c r="G16688" s="93"/>
      <c r="H16688" s="93"/>
      <c r="I16688" s="99"/>
      <c r="J16688" s="99"/>
      <c r="K16688" s="99"/>
      <c r="L16688" s="44"/>
      <c r="M16688" s="44"/>
      <c r="N16688" s="99"/>
      <c r="O16688" s="99"/>
      <c r="P16688" s="99"/>
      <c r="Q16688" s="99"/>
      <c r="R16688" s="99"/>
      <c r="S16688" s="99"/>
      <c r="T16688" s="99"/>
      <c r="U16688" s="99"/>
      <c r="V16688" s="99"/>
      <c r="W16688" s="99"/>
      <c r="X16688" s="99"/>
      <c r="Y16688" s="99"/>
      <c r="Z16688" s="99"/>
      <c r="AA16688" s="99"/>
      <c r="AB16688" s="99"/>
      <c r="AC16688" s="99"/>
      <c r="AD16688" s="99"/>
      <c r="AE16688" s="99"/>
      <c r="AF16688" s="99"/>
      <c r="AG16688" s="99"/>
      <c r="AH16688" s="31"/>
      <c r="AI16688" s="31"/>
      <c r="AJ16688" s="31"/>
      <c r="AK16688" s="31"/>
      <c r="AL16688" s="31"/>
      <c r="AO16688" s="376"/>
    </row>
    <row r="16689" spans="1:41" x14ac:dyDescent="0.25">
      <c r="A16689" s="44" t="s">
        <v>4091</v>
      </c>
      <c r="B16689" s="44" t="s">
        <v>4092</v>
      </c>
      <c r="C16689" s="45">
        <v>4400008468</v>
      </c>
      <c r="D16689" s="45" t="s">
        <v>9895</v>
      </c>
      <c r="E16689" s="46">
        <v>47026</v>
      </c>
      <c r="F16689" s="93"/>
      <c r="G16689" s="93"/>
      <c r="H16689" s="93"/>
      <c r="I16689" s="99"/>
      <c r="J16689" s="99"/>
      <c r="K16689" s="99"/>
      <c r="L16689" s="44"/>
      <c r="M16689" s="44"/>
      <c r="N16689" s="99"/>
      <c r="O16689" s="99"/>
      <c r="P16689" s="99"/>
      <c r="Q16689" s="99"/>
      <c r="R16689" s="99"/>
      <c r="S16689" s="99"/>
      <c r="T16689" s="99"/>
      <c r="U16689" s="99"/>
      <c r="V16689" s="99"/>
      <c r="W16689" s="99"/>
      <c r="X16689" s="99"/>
      <c r="Y16689" s="99"/>
      <c r="Z16689" s="99"/>
      <c r="AA16689" s="99"/>
      <c r="AB16689" s="99"/>
      <c r="AC16689" s="99"/>
      <c r="AD16689" s="99"/>
      <c r="AE16689" s="99"/>
      <c r="AF16689" s="99"/>
      <c r="AG16689" s="99"/>
      <c r="AH16689" s="31"/>
      <c r="AI16689" s="31"/>
      <c r="AJ16689" s="31"/>
      <c r="AK16689" s="31"/>
      <c r="AL16689" s="31"/>
      <c r="AO16689" s="376"/>
    </row>
    <row r="16690" spans="1:41" x14ac:dyDescent="0.3">
      <c r="A16690" s="333" t="s">
        <v>11107</v>
      </c>
      <c r="B16690" s="333" t="s">
        <v>1160</v>
      </c>
      <c r="C16690" s="125" t="s">
        <v>10947</v>
      </c>
      <c r="D16690" s="32" t="s">
        <v>20309</v>
      </c>
      <c r="E16690" s="125" t="s">
        <v>7420</v>
      </c>
      <c r="F16690" s="125" t="s">
        <v>1189</v>
      </c>
      <c r="G16690" s="125" t="s">
        <v>1190</v>
      </c>
      <c r="AO16690" s="376"/>
    </row>
    <row r="16691" spans="1:41" x14ac:dyDescent="0.25">
      <c r="A16691" s="44" t="s">
        <v>15966</v>
      </c>
      <c r="B16691" s="44" t="s">
        <v>3475</v>
      </c>
      <c r="C16691" s="45">
        <v>250303</v>
      </c>
      <c r="D16691" s="45" t="s">
        <v>11363</v>
      </c>
      <c r="E16691" s="45" t="s">
        <v>11887</v>
      </c>
      <c r="AO16691" s="376"/>
    </row>
    <row r="16692" spans="1:41" x14ac:dyDescent="0.25">
      <c r="A16692" s="44" t="s">
        <v>21179</v>
      </c>
      <c r="B16692" s="44" t="s">
        <v>21398</v>
      </c>
      <c r="C16692" s="45" t="s">
        <v>6810</v>
      </c>
      <c r="D16692" s="45" t="s">
        <v>21447</v>
      </c>
      <c r="E16692" s="46">
        <v>46507</v>
      </c>
      <c r="AO16692" s="376"/>
    </row>
    <row r="16693" spans="1:41" x14ac:dyDescent="0.25">
      <c r="A16693" s="44" t="s">
        <v>21179</v>
      </c>
      <c r="B16693" s="44" t="s">
        <v>21446</v>
      </c>
      <c r="C16693" s="45" t="s">
        <v>11661</v>
      </c>
      <c r="D16693" s="45" t="s">
        <v>21447</v>
      </c>
      <c r="E16693" s="46">
        <v>46691</v>
      </c>
      <c r="AO16693" s="376"/>
    </row>
    <row r="16694" spans="1:41" x14ac:dyDescent="0.25">
      <c r="A16694" s="44" t="s">
        <v>21918</v>
      </c>
      <c r="B16694" s="44" t="s">
        <v>1666</v>
      </c>
      <c r="C16694" s="45">
        <v>250101</v>
      </c>
      <c r="D16694" s="45" t="s">
        <v>11363</v>
      </c>
      <c r="E16694" s="45" t="s">
        <v>12551</v>
      </c>
      <c r="AO16694" s="376"/>
    </row>
    <row r="16695" spans="1:41" x14ac:dyDescent="0.25">
      <c r="A16695" s="44" t="s">
        <v>21918</v>
      </c>
      <c r="B16695" s="44" t="s">
        <v>8340</v>
      </c>
      <c r="C16695" s="45">
        <v>231001</v>
      </c>
      <c r="D16695" s="45" t="s">
        <v>11363</v>
      </c>
      <c r="E16695" s="45" t="s">
        <v>2538</v>
      </c>
      <c r="AO16695" s="376"/>
    </row>
    <row r="16696" spans="1:41" x14ac:dyDescent="0.25">
      <c r="A16696" s="44" t="s">
        <v>7067</v>
      </c>
      <c r="B16696" s="44" t="s">
        <v>2350</v>
      </c>
      <c r="C16696" s="45">
        <v>230105</v>
      </c>
      <c r="D16696" s="45" t="s">
        <v>11363</v>
      </c>
      <c r="E16696" s="45" t="s">
        <v>5265</v>
      </c>
      <c r="AO16696" s="376"/>
    </row>
    <row r="16697" spans="1:41" x14ac:dyDescent="0.25">
      <c r="A16697" s="44" t="s">
        <v>11999</v>
      </c>
      <c r="B16697" s="44" t="s">
        <v>4237</v>
      </c>
      <c r="C16697" s="45">
        <v>241002</v>
      </c>
      <c r="D16697" s="45" t="s">
        <v>11363</v>
      </c>
      <c r="E16697" s="45" t="s">
        <v>5332</v>
      </c>
      <c r="AO16697" s="376"/>
    </row>
    <row r="16698" spans="1:41" x14ac:dyDescent="0.3">
      <c r="A16698" s="333" t="s">
        <v>19048</v>
      </c>
      <c r="B16698" s="333" t="s">
        <v>1170</v>
      </c>
      <c r="C16698" s="125" t="s">
        <v>19097</v>
      </c>
      <c r="D16698" s="32" t="s">
        <v>20309</v>
      </c>
      <c r="E16698" s="125" t="s">
        <v>9249</v>
      </c>
      <c r="F16698" s="125" t="s">
        <v>1190</v>
      </c>
      <c r="G16698" s="125" t="s">
        <v>1190</v>
      </c>
      <c r="AO16698" s="376"/>
    </row>
    <row r="16699" spans="1:41" x14ac:dyDescent="0.25">
      <c r="A16699" s="44" t="s">
        <v>1525</v>
      </c>
      <c r="B16699" s="44" t="s">
        <v>2201</v>
      </c>
      <c r="C16699" s="45" t="s">
        <v>5043</v>
      </c>
      <c r="D16699" s="93" t="s">
        <v>17443</v>
      </c>
      <c r="E16699" s="45" t="s">
        <v>8619</v>
      </c>
      <c r="F16699" s="93"/>
      <c r="G16699" s="93"/>
      <c r="H16699" s="93"/>
      <c r="I16699" s="99"/>
      <c r="J16699" s="99"/>
      <c r="K16699" s="99"/>
      <c r="L16699" s="99"/>
      <c r="M16699" s="99"/>
      <c r="N16699" s="99"/>
      <c r="O16699" s="99"/>
      <c r="P16699" s="99"/>
      <c r="Q16699" s="99"/>
      <c r="R16699" s="99"/>
      <c r="S16699" s="99"/>
      <c r="T16699" s="99"/>
      <c r="U16699" s="99"/>
      <c r="V16699" s="99"/>
      <c r="W16699" s="99"/>
      <c r="X16699" s="99"/>
      <c r="Y16699" s="99"/>
      <c r="Z16699" s="99"/>
      <c r="AA16699" s="99"/>
      <c r="AB16699" s="99"/>
      <c r="AC16699" s="99"/>
      <c r="AD16699" s="99"/>
      <c r="AE16699" s="99"/>
      <c r="AF16699" s="99"/>
      <c r="AG16699" s="99"/>
      <c r="AH16699" s="31"/>
      <c r="AI16699" s="31"/>
      <c r="AJ16699" s="31"/>
      <c r="AK16699" s="31"/>
      <c r="AL16699" s="31"/>
      <c r="AO16699" s="376"/>
    </row>
    <row r="16700" spans="1:41" x14ac:dyDescent="0.25">
      <c r="A16700" s="44" t="s">
        <v>1525</v>
      </c>
      <c r="B16700" s="44" t="s">
        <v>2201</v>
      </c>
      <c r="C16700" s="45" t="s">
        <v>5043</v>
      </c>
      <c r="D16700" s="45" t="s">
        <v>9895</v>
      </c>
      <c r="E16700" s="46">
        <v>46446</v>
      </c>
      <c r="F16700" s="93"/>
      <c r="G16700" s="93"/>
      <c r="H16700" s="93"/>
      <c r="I16700" s="99"/>
      <c r="J16700" s="99"/>
      <c r="K16700" s="99"/>
      <c r="L16700" s="44"/>
      <c r="M16700" s="44"/>
      <c r="N16700" s="99"/>
      <c r="O16700" s="99"/>
      <c r="P16700" s="99"/>
      <c r="Q16700" s="99"/>
      <c r="R16700" s="99"/>
      <c r="S16700" s="99"/>
      <c r="T16700" s="99"/>
      <c r="U16700" s="99"/>
      <c r="V16700" s="99"/>
      <c r="W16700" s="99"/>
      <c r="X16700" s="99"/>
      <c r="Y16700" s="99"/>
      <c r="Z16700" s="99"/>
      <c r="AA16700" s="99"/>
      <c r="AB16700" s="99"/>
      <c r="AC16700" s="99"/>
      <c r="AD16700" s="99"/>
      <c r="AE16700" s="99"/>
      <c r="AF16700" s="99"/>
      <c r="AG16700" s="99"/>
      <c r="AH16700" s="31"/>
      <c r="AI16700" s="31"/>
      <c r="AJ16700" s="31"/>
      <c r="AK16700" s="31"/>
      <c r="AL16700" s="31"/>
      <c r="AO16700" s="376"/>
    </row>
    <row r="16701" spans="1:41" x14ac:dyDescent="0.25">
      <c r="A16701" s="44" t="s">
        <v>20988</v>
      </c>
      <c r="B16701" s="44" t="s">
        <v>20989</v>
      </c>
      <c r="C16701" s="45" t="s">
        <v>21093</v>
      </c>
      <c r="D16701" s="367" t="s">
        <v>3696</v>
      </c>
      <c r="E16701" s="328">
        <f>DATE(2030,4,21)</f>
        <v>47594</v>
      </c>
      <c r="F16701" s="32"/>
      <c r="G16701" s="32"/>
      <c r="H16701" s="32"/>
      <c r="I16701" s="31"/>
      <c r="J16701" s="31"/>
      <c r="K16701" s="31"/>
      <c r="L16701" s="31"/>
      <c r="M16701" s="31"/>
      <c r="N16701" s="31"/>
      <c r="O16701" s="31"/>
      <c r="P16701" s="31"/>
      <c r="Q16701" s="31"/>
      <c r="R16701" s="31"/>
      <c r="S16701" s="31"/>
      <c r="T16701" s="31"/>
      <c r="U16701" s="31"/>
      <c r="V16701" s="31"/>
      <c r="W16701" s="31"/>
      <c r="X16701" s="31"/>
      <c r="Y16701" s="31"/>
      <c r="Z16701" s="31"/>
      <c r="AA16701" s="31"/>
      <c r="AB16701" s="31"/>
      <c r="AC16701" s="31"/>
      <c r="AD16701" s="31"/>
      <c r="AE16701" s="31"/>
      <c r="AF16701" s="31"/>
      <c r="AG16701" s="31"/>
      <c r="AH16701" s="31"/>
      <c r="AI16701" s="31"/>
      <c r="AJ16701" s="31"/>
      <c r="AK16701" s="31"/>
      <c r="AL16701" s="31"/>
      <c r="AO16701" s="376"/>
    </row>
    <row r="16702" spans="1:41" x14ac:dyDescent="0.25">
      <c r="A16702" s="44" t="s">
        <v>5491</v>
      </c>
      <c r="B16702" s="44" t="s">
        <v>21365</v>
      </c>
      <c r="C16702" s="45" t="s">
        <v>8133</v>
      </c>
      <c r="D16702" s="45" t="s">
        <v>21447</v>
      </c>
      <c r="E16702" s="46">
        <v>46752</v>
      </c>
      <c r="AO16702" s="376"/>
    </row>
    <row r="16703" spans="1:41" x14ac:dyDescent="0.25">
      <c r="A16703" s="44" t="s">
        <v>21430</v>
      </c>
      <c r="B16703" s="44" t="s">
        <v>21429</v>
      </c>
      <c r="C16703" s="45" t="s">
        <v>16553</v>
      </c>
      <c r="D16703" s="45" t="s">
        <v>21447</v>
      </c>
      <c r="E16703" s="46">
        <v>46446</v>
      </c>
      <c r="AO16703" s="376"/>
    </row>
    <row r="16704" spans="1:41" x14ac:dyDescent="0.25">
      <c r="A16704" s="44" t="s">
        <v>13689</v>
      </c>
      <c r="B16704" s="44" t="s">
        <v>12110</v>
      </c>
      <c r="C16704" s="45">
        <v>14.25</v>
      </c>
      <c r="D16704" s="45" t="s">
        <v>12549</v>
      </c>
      <c r="E16704" s="46">
        <v>47664</v>
      </c>
      <c r="F16704" s="45"/>
      <c r="G16704" s="93"/>
      <c r="H16704" s="93"/>
      <c r="I16704" s="99"/>
      <c r="J16704" s="99"/>
      <c r="K16704" s="99"/>
      <c r="L16704" s="99"/>
      <c r="M16704" s="99"/>
      <c r="N16704" s="99"/>
      <c r="O16704" s="99"/>
      <c r="P16704" s="99"/>
      <c r="Q16704" s="99"/>
      <c r="R16704" s="99"/>
      <c r="S16704" s="99"/>
      <c r="T16704" s="99"/>
      <c r="U16704" s="99"/>
      <c r="V16704" s="99"/>
      <c r="W16704" s="99"/>
      <c r="X16704" s="99"/>
      <c r="Y16704" s="99"/>
      <c r="Z16704" s="99"/>
      <c r="AA16704" s="99"/>
      <c r="AB16704" s="99"/>
      <c r="AC16704" s="99"/>
      <c r="AD16704" s="99"/>
      <c r="AE16704" s="99"/>
      <c r="AF16704" s="99"/>
      <c r="AG16704" s="99"/>
      <c r="AH16704" s="31"/>
      <c r="AI16704" s="31"/>
      <c r="AJ16704" s="31"/>
      <c r="AK16704" s="31"/>
      <c r="AL16704" s="31"/>
      <c r="AO16704" s="376"/>
    </row>
    <row r="16705" spans="1:41" x14ac:dyDescent="0.25">
      <c r="A16705" s="44" t="s">
        <v>12766</v>
      </c>
      <c r="B16705" s="44" t="s">
        <v>5134</v>
      </c>
      <c r="C16705" s="45">
        <v>240804</v>
      </c>
      <c r="D16705" s="45" t="s">
        <v>11363</v>
      </c>
      <c r="E16705" s="45" t="s">
        <v>11260</v>
      </c>
      <c r="AO16705" s="376"/>
    </row>
    <row r="16706" spans="1:41" x14ac:dyDescent="0.25">
      <c r="A16706" s="44" t="s">
        <v>10743</v>
      </c>
      <c r="B16706" s="44" t="s">
        <v>9248</v>
      </c>
      <c r="C16706" s="45">
        <v>240101</v>
      </c>
      <c r="D16706" s="45" t="s">
        <v>11363</v>
      </c>
      <c r="E16706" s="45" t="s">
        <v>9249</v>
      </c>
      <c r="AO16706" s="376"/>
    </row>
    <row r="16707" spans="1:41" x14ac:dyDescent="0.3">
      <c r="A16707" s="333" t="s">
        <v>16238</v>
      </c>
      <c r="B16707" s="333" t="s">
        <v>11217</v>
      </c>
      <c r="C16707" s="125" t="s">
        <v>11218</v>
      </c>
      <c r="D16707" s="32" t="s">
        <v>20309</v>
      </c>
      <c r="E16707" s="125" t="s">
        <v>4966</v>
      </c>
      <c r="F16707" s="125" t="s">
        <v>1190</v>
      </c>
      <c r="G16707" s="125" t="s">
        <v>1190</v>
      </c>
      <c r="AO16707" s="376"/>
    </row>
    <row r="16708" spans="1:41" x14ac:dyDescent="0.25">
      <c r="A16708" s="44" t="s">
        <v>12448</v>
      </c>
      <c r="B16708" s="44" t="s">
        <v>12146</v>
      </c>
      <c r="C16708" s="45">
        <v>29.23</v>
      </c>
      <c r="D16708" s="45" t="s">
        <v>12549</v>
      </c>
      <c r="E16708" s="46">
        <v>46934</v>
      </c>
      <c r="F16708" s="45"/>
      <c r="G16708" s="93"/>
      <c r="H16708" s="93"/>
      <c r="I16708" s="99"/>
      <c r="J16708" s="99"/>
      <c r="K16708" s="99"/>
      <c r="L16708" s="99"/>
      <c r="M16708" s="99"/>
      <c r="N16708" s="99"/>
      <c r="O16708" s="99"/>
      <c r="P16708" s="99"/>
      <c r="Q16708" s="99"/>
      <c r="R16708" s="99"/>
      <c r="S16708" s="99"/>
      <c r="T16708" s="99"/>
      <c r="U16708" s="99"/>
      <c r="V16708" s="99"/>
      <c r="W16708" s="99"/>
      <c r="X16708" s="99"/>
      <c r="Y16708" s="99"/>
      <c r="Z16708" s="99"/>
      <c r="AA16708" s="99"/>
      <c r="AB16708" s="99"/>
      <c r="AC16708" s="99"/>
      <c r="AD16708" s="99"/>
      <c r="AE16708" s="99"/>
      <c r="AF16708" s="99"/>
      <c r="AG16708" s="99"/>
      <c r="AH16708" s="31"/>
      <c r="AI16708" s="31"/>
      <c r="AJ16708" s="31"/>
      <c r="AK16708" s="31"/>
      <c r="AL16708" s="31"/>
      <c r="AO16708" s="376"/>
    </row>
    <row r="16709" spans="1:41" x14ac:dyDescent="0.3">
      <c r="A16709" s="333" t="s">
        <v>18759</v>
      </c>
      <c r="B16709" s="333" t="s">
        <v>2301</v>
      </c>
      <c r="C16709" s="125" t="s">
        <v>18816</v>
      </c>
      <c r="D16709" s="32" t="s">
        <v>20309</v>
      </c>
      <c r="E16709" s="125" t="s">
        <v>8292</v>
      </c>
      <c r="F16709" s="125" t="s">
        <v>1189</v>
      </c>
      <c r="G16709" s="125" t="s">
        <v>1190</v>
      </c>
      <c r="AO16709" s="376"/>
    </row>
    <row r="16710" spans="1:41" x14ac:dyDescent="0.3">
      <c r="A16710" s="333" t="s">
        <v>2700</v>
      </c>
      <c r="B16710" s="333" t="s">
        <v>2690</v>
      </c>
      <c r="C16710" s="125" t="s">
        <v>21253</v>
      </c>
      <c r="D16710" s="32" t="s">
        <v>20309</v>
      </c>
      <c r="E16710" s="125" t="s">
        <v>21312</v>
      </c>
      <c r="F16710" s="125" t="s">
        <v>1190</v>
      </c>
      <c r="G16710" s="125" t="s">
        <v>1190</v>
      </c>
      <c r="AO16710" s="376"/>
    </row>
    <row r="16711" spans="1:41" x14ac:dyDescent="0.25">
      <c r="A16711" s="44" t="s">
        <v>13690</v>
      </c>
      <c r="B16711" s="44" t="s">
        <v>12111</v>
      </c>
      <c r="C16711" s="45">
        <v>13.25</v>
      </c>
      <c r="D16711" s="45" t="s">
        <v>12549</v>
      </c>
      <c r="E16711" s="46">
        <v>47664</v>
      </c>
      <c r="F16711" s="45"/>
      <c r="G16711" s="93"/>
      <c r="H16711" s="93"/>
      <c r="I16711" s="99"/>
      <c r="J16711" s="99"/>
      <c r="K16711" s="99"/>
      <c r="L16711" s="99"/>
      <c r="M16711" s="99"/>
      <c r="N16711" s="99"/>
      <c r="O16711" s="99"/>
      <c r="P16711" s="99"/>
      <c r="Q16711" s="99"/>
      <c r="R16711" s="99"/>
      <c r="S16711" s="99"/>
      <c r="T16711" s="99"/>
      <c r="U16711" s="99"/>
      <c r="V16711" s="99"/>
      <c r="W16711" s="99"/>
      <c r="X16711" s="99"/>
      <c r="Y16711" s="99"/>
      <c r="Z16711" s="99"/>
      <c r="AA16711" s="99"/>
      <c r="AB16711" s="99"/>
      <c r="AC16711" s="99"/>
      <c r="AD16711" s="99"/>
      <c r="AE16711" s="99"/>
      <c r="AF16711" s="99"/>
      <c r="AG16711" s="99"/>
      <c r="AH16711" s="31"/>
      <c r="AI16711" s="31"/>
      <c r="AJ16711" s="31"/>
      <c r="AK16711" s="31"/>
      <c r="AL16711" s="31"/>
      <c r="AO16711" s="376"/>
    </row>
    <row r="16712" spans="1:41" x14ac:dyDescent="0.25">
      <c r="A16712" s="91" t="s">
        <v>19155</v>
      </c>
      <c r="B16712" s="92" t="s">
        <v>3182</v>
      </c>
      <c r="C16712" s="93" t="s">
        <v>19170</v>
      </c>
      <c r="D16712" s="93" t="s">
        <v>1201</v>
      </c>
      <c r="E16712" s="94">
        <v>46582</v>
      </c>
      <c r="F16712" s="93"/>
      <c r="G16712" s="93"/>
      <c r="H16712" s="93"/>
      <c r="I16712" s="99"/>
      <c r="J16712" s="99"/>
      <c r="K16712" s="99"/>
      <c r="L16712" s="99"/>
      <c r="M16712" s="99"/>
      <c r="N16712" s="99"/>
      <c r="O16712" s="99"/>
      <c r="P16712" s="99"/>
      <c r="Q16712" s="99"/>
      <c r="R16712" s="99"/>
      <c r="S16712" s="99"/>
      <c r="T16712" s="99"/>
      <c r="U16712" s="99"/>
      <c r="V16712" s="99"/>
      <c r="W16712" s="99"/>
      <c r="X16712" s="99"/>
      <c r="Y16712" s="99"/>
      <c r="Z16712" s="99"/>
      <c r="AA16712" s="99"/>
      <c r="AB16712" s="99"/>
      <c r="AC16712" s="99"/>
      <c r="AD16712" s="99"/>
      <c r="AE16712" s="99"/>
      <c r="AF16712" s="99"/>
      <c r="AG16712" s="99"/>
      <c r="AH16712" s="31"/>
      <c r="AI16712" s="31"/>
      <c r="AJ16712" s="31"/>
      <c r="AK16712" s="31"/>
      <c r="AL16712" s="31"/>
      <c r="AO16712" s="376"/>
    </row>
    <row r="16713" spans="1:41" x14ac:dyDescent="0.25">
      <c r="A16713" s="91" t="s">
        <v>19155</v>
      </c>
      <c r="B16713" s="92" t="s">
        <v>19284</v>
      </c>
      <c r="C16713" s="93" t="s">
        <v>19285</v>
      </c>
      <c r="D16713" s="93" t="s">
        <v>1201</v>
      </c>
      <c r="E16713" s="94">
        <v>46582</v>
      </c>
      <c r="F16713" s="93"/>
      <c r="G16713" s="93"/>
      <c r="H16713" s="93"/>
      <c r="I16713" s="99"/>
      <c r="J16713" s="99"/>
      <c r="K16713" s="99"/>
      <c r="L16713" s="99"/>
      <c r="M16713" s="99"/>
      <c r="N16713" s="99"/>
      <c r="O16713" s="99"/>
      <c r="P16713" s="99"/>
      <c r="Q16713" s="99"/>
      <c r="R16713" s="99"/>
      <c r="S16713" s="99"/>
      <c r="T16713" s="99"/>
      <c r="U16713" s="99"/>
      <c r="V16713" s="99"/>
      <c r="W16713" s="99"/>
      <c r="X16713" s="99"/>
      <c r="Y16713" s="99"/>
      <c r="Z16713" s="99"/>
      <c r="AA16713" s="99"/>
      <c r="AB16713" s="99"/>
      <c r="AC16713" s="99"/>
      <c r="AD16713" s="99"/>
      <c r="AE16713" s="99"/>
      <c r="AF16713" s="99"/>
      <c r="AG16713" s="99"/>
      <c r="AH16713" s="31"/>
      <c r="AI16713" s="31"/>
      <c r="AJ16713" s="31"/>
      <c r="AK16713" s="31"/>
      <c r="AL16713" s="31"/>
      <c r="AO16713" s="376"/>
    </row>
    <row r="16714" spans="1:41" x14ac:dyDescent="0.3">
      <c r="A16714" s="333" t="s">
        <v>8086</v>
      </c>
      <c r="B16714" s="333" t="s">
        <v>8044</v>
      </c>
      <c r="C16714" s="125" t="s">
        <v>8045</v>
      </c>
      <c r="D16714" s="32" t="s">
        <v>20309</v>
      </c>
      <c r="E16714" s="125" t="s">
        <v>7871</v>
      </c>
      <c r="F16714" s="125" t="s">
        <v>1189</v>
      </c>
      <c r="G16714" s="125" t="s">
        <v>1190</v>
      </c>
      <c r="AO16714" s="376"/>
    </row>
    <row r="16715" spans="1:41" x14ac:dyDescent="0.3">
      <c r="A16715" s="333" t="s">
        <v>5836</v>
      </c>
      <c r="B16715" s="333" t="s">
        <v>8040</v>
      </c>
      <c r="C16715" s="125" t="s">
        <v>8041</v>
      </c>
      <c r="D16715" s="32" t="s">
        <v>20309</v>
      </c>
      <c r="E16715" s="125" t="s">
        <v>7871</v>
      </c>
      <c r="F16715" s="125" t="s">
        <v>1189</v>
      </c>
      <c r="G16715" s="125" t="s">
        <v>1190</v>
      </c>
      <c r="AO16715" s="376"/>
    </row>
    <row r="16716" spans="1:41" x14ac:dyDescent="0.3">
      <c r="A16716" s="333" t="s">
        <v>5836</v>
      </c>
      <c r="B16716" s="333" t="s">
        <v>8044</v>
      </c>
      <c r="C16716" s="125" t="s">
        <v>8045</v>
      </c>
      <c r="D16716" s="32" t="s">
        <v>20309</v>
      </c>
      <c r="E16716" s="125" t="s">
        <v>7871</v>
      </c>
      <c r="F16716" s="125" t="s">
        <v>1189</v>
      </c>
      <c r="G16716" s="125" t="s">
        <v>1190</v>
      </c>
      <c r="AO16716" s="376"/>
    </row>
    <row r="16717" spans="1:41" x14ac:dyDescent="0.25">
      <c r="A16717" s="44" t="s">
        <v>18833</v>
      </c>
      <c r="B16717" s="44" t="s">
        <v>21374</v>
      </c>
      <c r="C16717" s="45" t="s">
        <v>18886</v>
      </c>
      <c r="D16717" s="45" t="s">
        <v>21447</v>
      </c>
      <c r="E16717" s="46">
        <v>46507</v>
      </c>
      <c r="AO16717" s="376"/>
    </row>
    <row r="16718" spans="1:41" x14ac:dyDescent="0.25">
      <c r="A16718" s="44" t="s">
        <v>7744</v>
      </c>
      <c r="B16718" s="44" t="s">
        <v>7104</v>
      </c>
      <c r="C16718" s="45">
        <v>230504</v>
      </c>
      <c r="D16718" s="45" t="s">
        <v>11363</v>
      </c>
      <c r="E16718" s="45" t="s">
        <v>7105</v>
      </c>
      <c r="AO16718" s="376"/>
    </row>
    <row r="16719" spans="1:41" x14ac:dyDescent="0.25">
      <c r="A16719" s="44" t="s">
        <v>11332</v>
      </c>
      <c r="B16719" s="44" t="s">
        <v>17605</v>
      </c>
      <c r="C16719" s="45">
        <v>240901</v>
      </c>
      <c r="D16719" s="45" t="s">
        <v>11363</v>
      </c>
      <c r="E16719" s="45" t="s">
        <v>4826</v>
      </c>
      <c r="AO16719" s="376"/>
    </row>
    <row r="16720" spans="1:41" x14ac:dyDescent="0.25">
      <c r="A16720" s="44" t="s">
        <v>11333</v>
      </c>
      <c r="B16720" s="44" t="s">
        <v>17605</v>
      </c>
      <c r="C16720" s="45">
        <v>240901</v>
      </c>
      <c r="D16720" s="45" t="s">
        <v>11363</v>
      </c>
      <c r="E16720" s="45" t="s">
        <v>4826</v>
      </c>
      <c r="AO16720" s="376"/>
    </row>
    <row r="16721" spans="1:41" x14ac:dyDescent="0.25">
      <c r="A16721" s="44" t="s">
        <v>11660</v>
      </c>
      <c r="B16721" s="44" t="s">
        <v>21441</v>
      </c>
      <c r="C16721" s="45" t="s">
        <v>11659</v>
      </c>
      <c r="D16721" s="45" t="s">
        <v>21447</v>
      </c>
      <c r="E16721" s="46">
        <v>46721</v>
      </c>
      <c r="AO16721" s="376"/>
    </row>
    <row r="16722" spans="1:41" x14ac:dyDescent="0.25">
      <c r="A16722" s="44" t="s">
        <v>11334</v>
      </c>
      <c r="B16722" s="44" t="s">
        <v>17605</v>
      </c>
      <c r="C16722" s="45">
        <v>240901</v>
      </c>
      <c r="D16722" s="45" t="s">
        <v>11363</v>
      </c>
      <c r="E16722" s="45" t="s">
        <v>4826</v>
      </c>
      <c r="AO16722" s="376"/>
    </row>
    <row r="16723" spans="1:41" x14ac:dyDescent="0.3">
      <c r="A16723" s="92" t="s">
        <v>13011</v>
      </c>
      <c r="B16723" s="92" t="s">
        <v>1311</v>
      </c>
      <c r="C16723" s="318" t="s">
        <v>4752</v>
      </c>
      <c r="D16723" s="318" t="s">
        <v>13017</v>
      </c>
      <c r="E16723" s="320">
        <v>47118</v>
      </c>
      <c r="F16723" s="93"/>
      <c r="G16723" s="93"/>
      <c r="H16723" s="93"/>
      <c r="I16723" s="99"/>
      <c r="J16723" s="99"/>
      <c r="K16723" s="99"/>
      <c r="L16723" s="99"/>
      <c r="M16723" s="99"/>
      <c r="N16723" s="99"/>
      <c r="O16723" s="99"/>
      <c r="P16723" s="99"/>
      <c r="Q16723" s="99"/>
      <c r="R16723" s="99"/>
      <c r="S16723" s="99"/>
      <c r="T16723" s="99"/>
      <c r="U16723" s="99"/>
      <c r="V16723" s="99"/>
      <c r="W16723" s="99"/>
      <c r="X16723" s="99"/>
      <c r="Y16723" s="99"/>
      <c r="Z16723" s="99"/>
      <c r="AA16723" s="99"/>
      <c r="AB16723" s="99"/>
      <c r="AC16723" s="99"/>
      <c r="AD16723" s="99"/>
      <c r="AE16723" s="99"/>
      <c r="AF16723" s="99"/>
      <c r="AG16723" s="99"/>
      <c r="AH16723" s="31"/>
      <c r="AI16723" s="31"/>
      <c r="AJ16723" s="31"/>
      <c r="AK16723" s="31"/>
      <c r="AL16723" s="31"/>
      <c r="AO16723" s="376"/>
    </row>
    <row r="16724" spans="1:41" x14ac:dyDescent="0.3">
      <c r="A16724" s="57" t="s">
        <v>1265</v>
      </c>
      <c r="B16724" s="57" t="s">
        <v>1311</v>
      </c>
      <c r="C16724" s="62" t="s">
        <v>4752</v>
      </c>
      <c r="D16724" s="62" t="s">
        <v>20886</v>
      </c>
      <c r="E16724" s="368" t="s">
        <v>9707</v>
      </c>
      <c r="F16724" s="32"/>
      <c r="G16724" s="32"/>
      <c r="H16724" s="32"/>
      <c r="I16724" s="31"/>
      <c r="J16724" s="31"/>
      <c r="K16724" s="31"/>
      <c r="L16724" s="31"/>
      <c r="M16724" s="31"/>
      <c r="N16724" s="31"/>
      <c r="O16724" s="31"/>
      <c r="P16724" s="31"/>
      <c r="Q16724" s="31"/>
      <c r="R16724" s="31"/>
      <c r="S16724" s="31"/>
      <c r="T16724" s="31"/>
      <c r="U16724" s="31"/>
      <c r="V16724" s="31"/>
      <c r="W16724" s="31"/>
      <c r="X16724" s="31"/>
      <c r="Y16724" s="31"/>
      <c r="Z16724" s="31"/>
      <c r="AA16724" s="31"/>
      <c r="AB16724" s="31"/>
      <c r="AC16724" s="31"/>
      <c r="AD16724" s="31"/>
      <c r="AE16724" s="31"/>
      <c r="AF16724" s="31"/>
      <c r="AG16724" s="31"/>
      <c r="AH16724" s="31"/>
      <c r="AI16724" s="31"/>
      <c r="AJ16724" s="31"/>
      <c r="AK16724" s="31"/>
      <c r="AL16724" s="31"/>
      <c r="AO16724" s="376"/>
    </row>
    <row r="16725" spans="1:41" x14ac:dyDescent="0.25">
      <c r="A16725" s="99" t="s">
        <v>1797</v>
      </c>
      <c r="B16725" s="92" t="s">
        <v>3962</v>
      </c>
      <c r="C16725" s="93" t="s">
        <v>15481</v>
      </c>
      <c r="D16725" s="93" t="s">
        <v>1201</v>
      </c>
      <c r="E16725" s="94">
        <v>46681</v>
      </c>
      <c r="F16725" s="93"/>
      <c r="G16725" s="93"/>
      <c r="H16725" s="93" t="s">
        <v>1189</v>
      </c>
      <c r="I16725" s="99"/>
      <c r="J16725" s="99"/>
      <c r="K16725" s="99"/>
      <c r="L16725" s="44"/>
      <c r="M16725" s="44"/>
      <c r="N16725" s="99"/>
      <c r="O16725" s="99"/>
      <c r="P16725" s="99"/>
      <c r="Q16725" s="99"/>
      <c r="R16725" s="99"/>
      <c r="S16725" s="99"/>
      <c r="T16725" s="99"/>
      <c r="U16725" s="99"/>
      <c r="V16725" s="99"/>
      <c r="W16725" s="99"/>
      <c r="X16725" s="99"/>
      <c r="Y16725" s="99"/>
      <c r="Z16725" s="99"/>
      <c r="AA16725" s="99"/>
      <c r="AB16725" s="99"/>
      <c r="AC16725" s="99"/>
      <c r="AD16725" s="99"/>
      <c r="AE16725" s="99"/>
      <c r="AF16725" s="99"/>
      <c r="AG16725" s="99"/>
      <c r="AH16725" s="31"/>
      <c r="AI16725" s="31"/>
      <c r="AJ16725" s="31"/>
      <c r="AK16725" s="31"/>
      <c r="AL16725" s="31"/>
      <c r="AO16725" s="376"/>
    </row>
    <row r="16726" spans="1:41" x14ac:dyDescent="0.25">
      <c r="A16726" s="44" t="s">
        <v>8967</v>
      </c>
      <c r="B16726" s="44" t="s">
        <v>14892</v>
      </c>
      <c r="C16726" s="45" t="s">
        <v>13915</v>
      </c>
      <c r="D16726" s="367" t="s">
        <v>3696</v>
      </c>
      <c r="E16726" s="328">
        <f>DATE(2029,4,23)</f>
        <v>47231</v>
      </c>
      <c r="F16726" s="32"/>
      <c r="G16726" s="32"/>
      <c r="H16726" s="32"/>
      <c r="I16726" s="31"/>
      <c r="J16726" s="31"/>
      <c r="K16726" s="31"/>
      <c r="L16726" s="31"/>
      <c r="M16726" s="31"/>
      <c r="N16726" s="31"/>
      <c r="O16726" s="31"/>
      <c r="P16726" s="31"/>
      <c r="Q16726" s="31"/>
      <c r="R16726" s="31"/>
      <c r="S16726" s="31"/>
      <c r="T16726" s="31"/>
      <c r="U16726" s="31"/>
      <c r="V16726" s="31"/>
      <c r="W16726" s="31"/>
      <c r="X16726" s="31"/>
      <c r="Y16726" s="31"/>
      <c r="Z16726" s="31"/>
      <c r="AA16726" s="31"/>
      <c r="AB16726" s="31"/>
      <c r="AC16726" s="31"/>
      <c r="AD16726" s="31"/>
      <c r="AE16726" s="31"/>
      <c r="AF16726" s="31"/>
      <c r="AG16726" s="31"/>
      <c r="AH16726" s="31"/>
      <c r="AI16726" s="31"/>
      <c r="AJ16726" s="31"/>
      <c r="AK16726" s="31"/>
      <c r="AL16726" s="31"/>
      <c r="AO16726" s="376"/>
    </row>
    <row r="16727" spans="1:41" x14ac:dyDescent="0.25">
      <c r="A16727" s="44" t="s">
        <v>1526</v>
      </c>
      <c r="B16727" s="44" t="s">
        <v>4090</v>
      </c>
      <c r="C16727" s="45" t="s">
        <v>14118</v>
      </c>
      <c r="D16727" s="45" t="s">
        <v>11204</v>
      </c>
      <c r="E16727" s="46">
        <v>46843</v>
      </c>
      <c r="F16727" s="93"/>
      <c r="G16727" s="93"/>
      <c r="H16727" s="93"/>
      <c r="I16727" s="99"/>
      <c r="J16727" s="99"/>
      <c r="K16727" s="99"/>
      <c r="L16727" s="99"/>
      <c r="M16727" s="99"/>
      <c r="N16727" s="99"/>
      <c r="O16727" s="99"/>
      <c r="P16727" s="99"/>
      <c r="Q16727" s="99"/>
      <c r="R16727" s="99"/>
      <c r="S16727" s="99"/>
      <c r="T16727" s="99"/>
      <c r="U16727" s="99"/>
      <c r="V16727" s="99"/>
      <c r="W16727" s="99"/>
      <c r="X16727" s="99"/>
      <c r="Y16727" s="99"/>
      <c r="Z16727" s="99"/>
      <c r="AA16727" s="99"/>
      <c r="AB16727" s="99"/>
      <c r="AC16727" s="99"/>
      <c r="AD16727" s="99"/>
      <c r="AE16727" s="99"/>
      <c r="AF16727" s="99"/>
      <c r="AG16727" s="99"/>
      <c r="AH16727" s="31"/>
      <c r="AI16727" s="31"/>
      <c r="AJ16727" s="31"/>
      <c r="AK16727" s="31"/>
      <c r="AL16727" s="31"/>
      <c r="AO16727" s="376"/>
    </row>
    <row r="16728" spans="1:41" x14ac:dyDescent="0.25">
      <c r="A16728" s="44" t="s">
        <v>1526</v>
      </c>
      <c r="B16728" s="44" t="s">
        <v>4090</v>
      </c>
      <c r="C16728" s="45" t="s">
        <v>14120</v>
      </c>
      <c r="D16728" s="45" t="s">
        <v>11204</v>
      </c>
      <c r="E16728" s="45" t="s">
        <v>5265</v>
      </c>
      <c r="F16728" s="93"/>
      <c r="G16728" s="93"/>
      <c r="H16728" s="93"/>
      <c r="I16728" s="99"/>
      <c r="J16728" s="99"/>
      <c r="K16728" s="99"/>
      <c r="L16728" s="99"/>
      <c r="M16728" s="99"/>
      <c r="N16728" s="99"/>
      <c r="O16728" s="99"/>
      <c r="P16728" s="99"/>
      <c r="Q16728" s="99"/>
      <c r="R16728" s="99"/>
      <c r="S16728" s="99"/>
      <c r="T16728" s="99"/>
      <c r="U16728" s="99"/>
      <c r="V16728" s="99"/>
      <c r="W16728" s="99"/>
      <c r="X16728" s="99"/>
      <c r="Y16728" s="99"/>
      <c r="Z16728" s="99"/>
      <c r="AA16728" s="99"/>
      <c r="AB16728" s="99"/>
      <c r="AC16728" s="99"/>
      <c r="AD16728" s="99"/>
      <c r="AE16728" s="99"/>
      <c r="AF16728" s="99"/>
      <c r="AG16728" s="99"/>
      <c r="AH16728" s="31"/>
      <c r="AI16728" s="31"/>
      <c r="AJ16728" s="31"/>
      <c r="AK16728" s="31"/>
      <c r="AL16728" s="31"/>
      <c r="AO16728" s="376"/>
    </row>
    <row r="16729" spans="1:41" x14ac:dyDescent="0.25">
      <c r="A16729" s="44" t="s">
        <v>1526</v>
      </c>
      <c r="B16729" s="44" t="s">
        <v>4090</v>
      </c>
      <c r="C16729" s="45" t="s">
        <v>14120</v>
      </c>
      <c r="D16729" s="93" t="s">
        <v>17443</v>
      </c>
      <c r="E16729" s="45" t="s">
        <v>5265</v>
      </c>
      <c r="F16729" s="93"/>
      <c r="G16729" s="93"/>
      <c r="H16729" s="93"/>
      <c r="I16729" s="99"/>
      <c r="J16729" s="99"/>
      <c r="K16729" s="99"/>
      <c r="L16729" s="99"/>
      <c r="M16729" s="99"/>
      <c r="N16729" s="99"/>
      <c r="O16729" s="99"/>
      <c r="P16729" s="99"/>
      <c r="Q16729" s="99"/>
      <c r="R16729" s="99"/>
      <c r="S16729" s="99"/>
      <c r="T16729" s="99"/>
      <c r="U16729" s="99"/>
      <c r="V16729" s="99"/>
      <c r="W16729" s="99"/>
      <c r="X16729" s="99"/>
      <c r="Y16729" s="99"/>
      <c r="Z16729" s="99"/>
      <c r="AA16729" s="99"/>
      <c r="AB16729" s="99"/>
      <c r="AC16729" s="99"/>
      <c r="AD16729" s="99"/>
      <c r="AE16729" s="99"/>
      <c r="AF16729" s="99"/>
      <c r="AG16729" s="99"/>
      <c r="AH16729" s="31"/>
      <c r="AI16729" s="31"/>
      <c r="AJ16729" s="31"/>
      <c r="AK16729" s="31"/>
      <c r="AL16729" s="31"/>
      <c r="AO16729" s="376"/>
    </row>
    <row r="16730" spans="1:41" x14ac:dyDescent="0.25">
      <c r="A16730" s="44" t="s">
        <v>5381</v>
      </c>
      <c r="B16730" s="44" t="s">
        <v>2350</v>
      </c>
      <c r="C16730" s="45">
        <v>220105</v>
      </c>
      <c r="D16730" s="45" t="s">
        <v>11363</v>
      </c>
      <c r="E16730" s="45" t="s">
        <v>2593</v>
      </c>
      <c r="AO16730" s="376"/>
    </row>
    <row r="16731" spans="1:41" x14ac:dyDescent="0.3">
      <c r="A16731" s="333" t="s">
        <v>1107</v>
      </c>
      <c r="B16731" s="333" t="s">
        <v>3455</v>
      </c>
      <c r="C16731" s="125" t="s">
        <v>10959</v>
      </c>
      <c r="D16731" s="32" t="s">
        <v>20309</v>
      </c>
      <c r="E16731" s="125" t="s">
        <v>2593</v>
      </c>
      <c r="F16731" s="125" t="s">
        <v>1189</v>
      </c>
      <c r="G16731" s="125" t="s">
        <v>1190</v>
      </c>
      <c r="AO16731" s="376"/>
    </row>
    <row r="16732" spans="1:41" x14ac:dyDescent="0.3">
      <c r="A16732" s="57" t="s">
        <v>7958</v>
      </c>
      <c r="B16732" s="57" t="s">
        <v>1290</v>
      </c>
      <c r="C16732" s="62">
        <v>24027</v>
      </c>
      <c r="D16732" s="62" t="s">
        <v>20886</v>
      </c>
      <c r="E16732" s="60">
        <v>46873</v>
      </c>
      <c r="F16732" s="32"/>
      <c r="G16732" s="32"/>
      <c r="H16732" s="32"/>
      <c r="I16732" s="31"/>
      <c r="J16732" s="31"/>
      <c r="K16732" s="31"/>
      <c r="L16732" s="31"/>
      <c r="M16732" s="31"/>
      <c r="N16732" s="31"/>
      <c r="O16732" s="31"/>
      <c r="P16732" s="31"/>
      <c r="Q16732" s="31"/>
      <c r="R16732" s="31"/>
      <c r="S16732" s="31"/>
      <c r="T16732" s="31"/>
      <c r="U16732" s="31"/>
      <c r="V16732" s="31"/>
      <c r="W16732" s="31"/>
      <c r="X16732" s="31"/>
      <c r="Y16732" s="31"/>
      <c r="Z16732" s="31"/>
      <c r="AA16732" s="31"/>
      <c r="AB16732" s="31"/>
      <c r="AC16732" s="31"/>
      <c r="AD16732" s="31"/>
      <c r="AE16732" s="31"/>
      <c r="AF16732" s="31"/>
      <c r="AG16732" s="31"/>
      <c r="AH16732" s="31"/>
      <c r="AI16732" s="31"/>
      <c r="AJ16732" s="31"/>
      <c r="AK16732" s="31"/>
      <c r="AL16732" s="31"/>
      <c r="AO16732" s="376"/>
    </row>
    <row r="16733" spans="1:41" x14ac:dyDescent="0.25">
      <c r="A16733" s="44" t="s">
        <v>18349</v>
      </c>
      <c r="B16733" s="44" t="s">
        <v>3474</v>
      </c>
      <c r="C16733" s="45">
        <v>250503</v>
      </c>
      <c r="D16733" s="45" t="s">
        <v>11363</v>
      </c>
      <c r="E16733" s="45" t="s">
        <v>15608</v>
      </c>
      <c r="AO16733" s="376"/>
    </row>
    <row r="16734" spans="1:41" x14ac:dyDescent="0.25">
      <c r="A16734" s="76" t="s">
        <v>5837</v>
      </c>
      <c r="B16734" s="76" t="s">
        <v>1404</v>
      </c>
      <c r="C16734" s="45" t="s">
        <v>5827</v>
      </c>
      <c r="D16734" s="45" t="s">
        <v>1201</v>
      </c>
      <c r="E16734" s="94">
        <v>46341</v>
      </c>
      <c r="F16734" s="93"/>
      <c r="G16734" s="93"/>
      <c r="H16734" s="93"/>
      <c r="I16734" s="99"/>
      <c r="J16734" s="99"/>
      <c r="K16734" s="99"/>
      <c r="L16734" s="44"/>
      <c r="M16734" s="44"/>
      <c r="N16734" s="99"/>
      <c r="O16734" s="99"/>
      <c r="P16734" s="99"/>
      <c r="Q16734" s="99"/>
      <c r="R16734" s="99"/>
      <c r="S16734" s="99"/>
      <c r="T16734" s="99"/>
      <c r="U16734" s="99"/>
      <c r="V16734" s="99"/>
      <c r="W16734" s="99"/>
      <c r="X16734" s="99"/>
      <c r="Y16734" s="99"/>
      <c r="Z16734" s="99"/>
      <c r="AA16734" s="99"/>
      <c r="AB16734" s="99"/>
      <c r="AC16734" s="99"/>
      <c r="AD16734" s="99"/>
      <c r="AE16734" s="99"/>
      <c r="AF16734" s="99"/>
      <c r="AG16734" s="99"/>
      <c r="AH16734" s="31"/>
      <c r="AI16734" s="31"/>
      <c r="AJ16734" s="31"/>
      <c r="AK16734" s="31"/>
      <c r="AL16734" s="31"/>
      <c r="AO16734" s="376"/>
    </row>
    <row r="16735" spans="1:41" x14ac:dyDescent="0.25">
      <c r="A16735" s="44" t="s">
        <v>10744</v>
      </c>
      <c r="B16735" s="44" t="s">
        <v>8347</v>
      </c>
      <c r="C16735" s="45">
        <v>23100201</v>
      </c>
      <c r="D16735" s="45" t="s">
        <v>11363</v>
      </c>
      <c r="E16735" s="45" t="s">
        <v>2538</v>
      </c>
      <c r="AO16735" s="376"/>
    </row>
    <row r="16736" spans="1:41" x14ac:dyDescent="0.25">
      <c r="A16736" s="44" t="s">
        <v>10744</v>
      </c>
      <c r="B16736" s="44" t="s">
        <v>9248</v>
      </c>
      <c r="C16736" s="45">
        <v>240101</v>
      </c>
      <c r="D16736" s="45" t="s">
        <v>11363</v>
      </c>
      <c r="E16736" s="45" t="s">
        <v>9249</v>
      </c>
      <c r="AO16736" s="376"/>
    </row>
    <row r="16737" spans="1:41" x14ac:dyDescent="0.25">
      <c r="A16737" s="44" t="s">
        <v>21920</v>
      </c>
      <c r="B16737" s="44" t="s">
        <v>21449</v>
      </c>
      <c r="C16737" s="45">
        <v>260504</v>
      </c>
      <c r="D16737" s="45" t="s">
        <v>11363</v>
      </c>
      <c r="E16737" s="45" t="s">
        <v>21450</v>
      </c>
      <c r="AO16737" s="376"/>
    </row>
    <row r="16738" spans="1:41" x14ac:dyDescent="0.25">
      <c r="A16738" s="44" t="s">
        <v>18350</v>
      </c>
      <c r="B16738" s="44" t="s">
        <v>938</v>
      </c>
      <c r="C16738" s="45">
        <v>260103</v>
      </c>
      <c r="D16738" s="45" t="s">
        <v>11363</v>
      </c>
      <c r="E16738" s="45" t="s">
        <v>8292</v>
      </c>
      <c r="AO16738" s="376"/>
    </row>
    <row r="16739" spans="1:41" x14ac:dyDescent="0.25">
      <c r="A16739" s="44" t="s">
        <v>15967</v>
      </c>
      <c r="B16739" s="44" t="s">
        <v>15611</v>
      </c>
      <c r="C16739" s="45">
        <v>25050401</v>
      </c>
      <c r="D16739" s="45" t="s">
        <v>11363</v>
      </c>
      <c r="E16739" s="45" t="s">
        <v>7105</v>
      </c>
      <c r="AO16739" s="376"/>
    </row>
    <row r="16740" spans="1:41" x14ac:dyDescent="0.25">
      <c r="A16740" s="91" t="s">
        <v>4306</v>
      </c>
      <c r="B16740" s="92" t="s">
        <v>19284</v>
      </c>
      <c r="C16740" s="93" t="s">
        <v>19285</v>
      </c>
      <c r="D16740" s="93" t="s">
        <v>1201</v>
      </c>
      <c r="E16740" s="94">
        <v>46582</v>
      </c>
      <c r="F16740" s="93"/>
      <c r="G16740" s="93"/>
      <c r="H16740" s="93"/>
      <c r="I16740" s="99"/>
      <c r="J16740" s="99"/>
      <c r="K16740" s="99"/>
      <c r="L16740" s="99"/>
      <c r="M16740" s="99"/>
      <c r="N16740" s="99"/>
      <c r="O16740" s="99"/>
      <c r="P16740" s="99"/>
      <c r="Q16740" s="99"/>
      <c r="R16740" s="99"/>
      <c r="S16740" s="99"/>
      <c r="T16740" s="99"/>
      <c r="U16740" s="99"/>
      <c r="V16740" s="99"/>
      <c r="W16740" s="99"/>
      <c r="X16740" s="99"/>
      <c r="Y16740" s="99"/>
      <c r="Z16740" s="99"/>
      <c r="AA16740" s="99"/>
      <c r="AB16740" s="99"/>
      <c r="AC16740" s="99"/>
      <c r="AD16740" s="99"/>
      <c r="AE16740" s="99"/>
      <c r="AF16740" s="99"/>
      <c r="AG16740" s="99"/>
      <c r="AH16740" s="31"/>
      <c r="AI16740" s="31"/>
      <c r="AJ16740" s="31"/>
      <c r="AK16740" s="31"/>
      <c r="AL16740" s="31"/>
      <c r="AO16740" s="376"/>
    </row>
    <row r="16741" spans="1:41" x14ac:dyDescent="0.25">
      <c r="A16741" s="44" t="s">
        <v>4306</v>
      </c>
      <c r="B16741" s="44" t="s">
        <v>941</v>
      </c>
      <c r="C16741" s="45">
        <v>241102</v>
      </c>
      <c r="D16741" s="45" t="s">
        <v>11363</v>
      </c>
      <c r="E16741" s="45" t="s">
        <v>5332</v>
      </c>
      <c r="AO16741" s="376"/>
    </row>
    <row r="16742" spans="1:41" x14ac:dyDescent="0.25">
      <c r="A16742" s="44" t="s">
        <v>847</v>
      </c>
      <c r="B16742" s="44" t="s">
        <v>3475</v>
      </c>
      <c r="C16742" s="45">
        <v>230301</v>
      </c>
      <c r="D16742" s="45" t="s">
        <v>11363</v>
      </c>
      <c r="E16742" s="45" t="s">
        <v>5265</v>
      </c>
      <c r="AO16742" s="376"/>
    </row>
    <row r="16743" spans="1:41" x14ac:dyDescent="0.25">
      <c r="A16743" s="44" t="s">
        <v>6565</v>
      </c>
      <c r="B16743" s="44" t="s">
        <v>5321</v>
      </c>
      <c r="C16743" s="45">
        <v>23010401</v>
      </c>
      <c r="D16743" s="45" t="s">
        <v>11363</v>
      </c>
      <c r="E16743" s="45" t="s">
        <v>5322</v>
      </c>
      <c r="AO16743" s="376"/>
    </row>
    <row r="16744" spans="1:41" x14ac:dyDescent="0.25">
      <c r="A16744" s="44" t="s">
        <v>6565</v>
      </c>
      <c r="B16744" s="44" t="s">
        <v>3176</v>
      </c>
      <c r="C16744" s="45">
        <v>23010402</v>
      </c>
      <c r="D16744" s="45" t="s">
        <v>11363</v>
      </c>
      <c r="E16744" s="45" t="s">
        <v>5322</v>
      </c>
      <c r="AO16744" s="376"/>
    </row>
    <row r="16745" spans="1:41" x14ac:dyDescent="0.25">
      <c r="A16745" s="44" t="s">
        <v>483</v>
      </c>
      <c r="B16745" s="44" t="s">
        <v>21385</v>
      </c>
      <c r="C16745" s="45" t="s">
        <v>8134</v>
      </c>
      <c r="D16745" s="45" t="s">
        <v>21447</v>
      </c>
      <c r="E16745" s="46">
        <v>46477</v>
      </c>
      <c r="AO16745" s="376"/>
    </row>
    <row r="16746" spans="1:41" x14ac:dyDescent="0.25">
      <c r="A16746" s="44" t="s">
        <v>12767</v>
      </c>
      <c r="B16746" s="44" t="s">
        <v>1666</v>
      </c>
      <c r="C16746" s="45">
        <v>250101</v>
      </c>
      <c r="D16746" s="45" t="s">
        <v>11363</v>
      </c>
      <c r="E16746" s="45" t="s">
        <v>12551</v>
      </c>
      <c r="AO16746" s="376"/>
    </row>
    <row r="16747" spans="1:41" x14ac:dyDescent="0.25">
      <c r="A16747" s="44" t="s">
        <v>12767</v>
      </c>
      <c r="B16747" s="44" t="s">
        <v>1667</v>
      </c>
      <c r="C16747" s="45">
        <v>250301</v>
      </c>
      <c r="D16747" s="45" t="s">
        <v>11363</v>
      </c>
      <c r="E16747" s="45" t="s">
        <v>5265</v>
      </c>
      <c r="AO16747" s="376"/>
    </row>
    <row r="16748" spans="1:41" x14ac:dyDescent="0.25">
      <c r="A16748" s="44" t="s">
        <v>12767</v>
      </c>
      <c r="B16748" s="44" t="s">
        <v>3475</v>
      </c>
      <c r="C16748" s="45">
        <v>250303</v>
      </c>
      <c r="D16748" s="45" t="s">
        <v>11363</v>
      </c>
      <c r="E16748" s="45" t="s">
        <v>11887</v>
      </c>
      <c r="AO16748" s="376"/>
    </row>
    <row r="16749" spans="1:41" x14ac:dyDescent="0.25">
      <c r="A16749" s="44" t="s">
        <v>12767</v>
      </c>
      <c r="B16749" s="44" t="s">
        <v>2350</v>
      </c>
      <c r="C16749" s="45">
        <v>250106</v>
      </c>
      <c r="D16749" s="45" t="s">
        <v>11363</v>
      </c>
      <c r="E16749" s="45" t="s">
        <v>11887</v>
      </c>
      <c r="AO16749" s="376"/>
    </row>
    <row r="16750" spans="1:41" x14ac:dyDescent="0.25">
      <c r="A16750" s="44" t="s">
        <v>12767</v>
      </c>
      <c r="B16750" s="44" t="s">
        <v>3474</v>
      </c>
      <c r="C16750" s="45">
        <v>250503</v>
      </c>
      <c r="D16750" s="45" t="s">
        <v>11363</v>
      </c>
      <c r="E16750" s="45" t="s">
        <v>15608</v>
      </c>
      <c r="AO16750" s="376"/>
    </row>
    <row r="16751" spans="1:41" x14ac:dyDescent="0.25">
      <c r="A16751" s="44" t="s">
        <v>12767</v>
      </c>
      <c r="B16751" s="44" t="s">
        <v>2133</v>
      </c>
      <c r="C16751" s="45">
        <v>250702</v>
      </c>
      <c r="D16751" s="45" t="s">
        <v>11363</v>
      </c>
      <c r="E16751" s="45" t="s">
        <v>9839</v>
      </c>
      <c r="AO16751" s="376"/>
    </row>
    <row r="16752" spans="1:41" x14ac:dyDescent="0.25">
      <c r="A16752" s="44" t="s">
        <v>12767</v>
      </c>
      <c r="B16752" s="44" t="s">
        <v>5134</v>
      </c>
      <c r="C16752" s="45">
        <v>250802</v>
      </c>
      <c r="D16752" s="45" t="s">
        <v>11363</v>
      </c>
      <c r="E16752" s="45" t="s">
        <v>9880</v>
      </c>
      <c r="AO16752" s="376"/>
    </row>
    <row r="16753" spans="1:41" x14ac:dyDescent="0.25">
      <c r="A16753" s="44" t="s">
        <v>12767</v>
      </c>
      <c r="B16753" s="44" t="s">
        <v>2355</v>
      </c>
      <c r="C16753" s="45">
        <v>251001</v>
      </c>
      <c r="D16753" s="45" t="s">
        <v>11363</v>
      </c>
      <c r="E16753" s="45" t="s">
        <v>11146</v>
      </c>
      <c r="AO16753" s="376"/>
    </row>
    <row r="16754" spans="1:41" x14ac:dyDescent="0.25">
      <c r="A16754" s="44" t="s">
        <v>12767</v>
      </c>
      <c r="B16754" s="44" t="s">
        <v>5147</v>
      </c>
      <c r="C16754" s="45">
        <v>251003</v>
      </c>
      <c r="D16754" s="45" t="s">
        <v>11363</v>
      </c>
      <c r="E16754" s="45" t="s">
        <v>11146</v>
      </c>
      <c r="AO16754" s="376"/>
    </row>
    <row r="16755" spans="1:41" x14ac:dyDescent="0.25">
      <c r="A16755" s="44" t="s">
        <v>8192</v>
      </c>
      <c r="B16755" s="44" t="s">
        <v>21365</v>
      </c>
      <c r="C16755" s="45" t="s">
        <v>8133</v>
      </c>
      <c r="D16755" s="45" t="s">
        <v>21447</v>
      </c>
      <c r="E16755" s="46">
        <v>46752</v>
      </c>
      <c r="AO16755" s="376"/>
    </row>
    <row r="16756" spans="1:41" x14ac:dyDescent="0.25">
      <c r="A16756" s="44" t="s">
        <v>18351</v>
      </c>
      <c r="B16756" s="44" t="s">
        <v>5134</v>
      </c>
      <c r="C16756" s="45">
        <v>250802</v>
      </c>
      <c r="D16756" s="45" t="s">
        <v>11363</v>
      </c>
      <c r="E16756" s="45" t="s">
        <v>9880</v>
      </c>
      <c r="AO16756" s="376"/>
    </row>
    <row r="16757" spans="1:41" x14ac:dyDescent="0.25">
      <c r="A16757" s="44" t="s">
        <v>15968</v>
      </c>
      <c r="B16757" s="44" t="s">
        <v>2350</v>
      </c>
      <c r="C16757" s="45">
        <v>250106</v>
      </c>
      <c r="D16757" s="45" t="s">
        <v>11363</v>
      </c>
      <c r="E16757" s="45" t="s">
        <v>11887</v>
      </c>
      <c r="AO16757" s="376"/>
    </row>
    <row r="16758" spans="1:41" x14ac:dyDescent="0.25">
      <c r="A16758" s="44" t="s">
        <v>15969</v>
      </c>
      <c r="B16758" s="44" t="s">
        <v>7104</v>
      </c>
      <c r="C16758" s="45">
        <v>230504</v>
      </c>
      <c r="D16758" s="45" t="s">
        <v>11363</v>
      </c>
      <c r="E16758" s="45" t="s">
        <v>7105</v>
      </c>
      <c r="AO16758" s="376"/>
    </row>
    <row r="16759" spans="1:41" x14ac:dyDescent="0.25">
      <c r="A16759" s="44" t="s">
        <v>15969</v>
      </c>
      <c r="B16759" s="44" t="s">
        <v>10347</v>
      </c>
      <c r="C16759" s="45">
        <v>240402</v>
      </c>
      <c r="D16759" s="45" t="s">
        <v>11363</v>
      </c>
      <c r="E16759" s="45" t="s">
        <v>5037</v>
      </c>
      <c r="AO16759" s="376"/>
    </row>
    <row r="16760" spans="1:41" x14ac:dyDescent="0.25">
      <c r="A16760" s="44" t="s">
        <v>15969</v>
      </c>
      <c r="B16760" s="44" t="s">
        <v>5134</v>
      </c>
      <c r="C16760" s="45">
        <v>240804</v>
      </c>
      <c r="D16760" s="45" t="s">
        <v>11363</v>
      </c>
      <c r="E16760" s="45" t="s">
        <v>11260</v>
      </c>
      <c r="AO16760" s="376"/>
    </row>
    <row r="16761" spans="1:41" x14ac:dyDescent="0.25">
      <c r="A16761" s="44" t="s">
        <v>15969</v>
      </c>
      <c r="B16761" s="44" t="s">
        <v>2350</v>
      </c>
      <c r="C16761" s="45">
        <v>250106</v>
      </c>
      <c r="D16761" s="45" t="s">
        <v>11363</v>
      </c>
      <c r="E16761" s="45" t="s">
        <v>11887</v>
      </c>
      <c r="AO16761" s="376"/>
    </row>
    <row r="16762" spans="1:41" x14ac:dyDescent="0.3">
      <c r="A16762" s="333" t="s">
        <v>12923</v>
      </c>
      <c r="B16762" s="333" t="s">
        <v>12848</v>
      </c>
      <c r="C16762" s="125" t="s">
        <v>12849</v>
      </c>
      <c r="D16762" s="32" t="s">
        <v>20309</v>
      </c>
      <c r="E16762" s="125" t="s">
        <v>5332</v>
      </c>
      <c r="F16762" s="125" t="s">
        <v>1189</v>
      </c>
      <c r="G16762" s="125" t="s">
        <v>1190</v>
      </c>
      <c r="AO16762" s="376"/>
    </row>
    <row r="16763" spans="1:41" x14ac:dyDescent="0.25">
      <c r="A16763" s="44" t="s">
        <v>7999</v>
      </c>
      <c r="B16763" s="44" t="s">
        <v>21431</v>
      </c>
      <c r="C16763" s="45" t="s">
        <v>7997</v>
      </c>
      <c r="D16763" s="45" t="s">
        <v>21447</v>
      </c>
      <c r="E16763" s="46">
        <v>46630</v>
      </c>
      <c r="AO16763" s="376"/>
    </row>
    <row r="16764" spans="1:41" x14ac:dyDescent="0.25">
      <c r="A16764" s="44" t="s">
        <v>5838</v>
      </c>
      <c r="B16764" s="92" t="s">
        <v>9602</v>
      </c>
      <c r="C16764" s="45" t="s">
        <v>9334</v>
      </c>
      <c r="D16764" s="93" t="s">
        <v>9601</v>
      </c>
      <c r="E16764" s="94">
        <v>46568</v>
      </c>
      <c r="F16764" s="93"/>
      <c r="G16764" s="93"/>
      <c r="H16764" s="93"/>
      <c r="I16764" s="99"/>
      <c r="J16764" s="99"/>
      <c r="K16764" s="99"/>
      <c r="L16764" s="44"/>
      <c r="M16764" s="44"/>
      <c r="N16764" s="99"/>
      <c r="O16764" s="99"/>
      <c r="P16764" s="99"/>
      <c r="Q16764" s="99"/>
      <c r="R16764" s="99"/>
      <c r="S16764" s="99"/>
      <c r="T16764" s="99"/>
      <c r="U16764" s="99"/>
      <c r="V16764" s="99"/>
      <c r="W16764" s="99"/>
      <c r="X16764" s="99"/>
      <c r="Y16764" s="99"/>
      <c r="Z16764" s="99"/>
      <c r="AA16764" s="99"/>
      <c r="AB16764" s="99"/>
      <c r="AC16764" s="99"/>
      <c r="AD16764" s="99"/>
      <c r="AE16764" s="99"/>
      <c r="AF16764" s="99"/>
      <c r="AG16764" s="99"/>
      <c r="AH16764" s="31"/>
      <c r="AI16764" s="31"/>
      <c r="AJ16764" s="31"/>
      <c r="AK16764" s="31"/>
      <c r="AL16764" s="31"/>
      <c r="AO16764" s="376"/>
    </row>
    <row r="16765" spans="1:41" x14ac:dyDescent="0.25">
      <c r="A16765" s="44" t="s">
        <v>8968</v>
      </c>
      <c r="B16765" s="44" t="s">
        <v>14797</v>
      </c>
      <c r="C16765" s="45" t="s">
        <v>6652</v>
      </c>
      <c r="D16765" s="367" t="s">
        <v>3696</v>
      </c>
      <c r="E16765" s="328">
        <f>DATE(2027,4,14)</f>
        <v>46491</v>
      </c>
      <c r="F16765" s="32"/>
      <c r="G16765" s="32"/>
      <c r="H16765" s="32"/>
      <c r="I16765" s="31"/>
      <c r="J16765" s="31"/>
      <c r="K16765" s="31"/>
      <c r="L16765" s="31"/>
      <c r="M16765" s="31"/>
      <c r="N16765" s="31"/>
      <c r="O16765" s="31"/>
      <c r="P16765" s="31"/>
      <c r="Q16765" s="31"/>
      <c r="R16765" s="31"/>
      <c r="S16765" s="31"/>
      <c r="T16765" s="31"/>
      <c r="U16765" s="31"/>
      <c r="V16765" s="31"/>
      <c r="W16765" s="31"/>
      <c r="X16765" s="31"/>
      <c r="Y16765" s="31"/>
      <c r="Z16765" s="31"/>
      <c r="AA16765" s="31"/>
      <c r="AB16765" s="31"/>
      <c r="AC16765" s="31"/>
      <c r="AD16765" s="31"/>
      <c r="AE16765" s="31"/>
      <c r="AF16765" s="31"/>
      <c r="AG16765" s="31"/>
      <c r="AH16765" s="31"/>
      <c r="AI16765" s="31"/>
      <c r="AJ16765" s="31"/>
      <c r="AK16765" s="31"/>
      <c r="AL16765" s="31"/>
      <c r="AO16765" s="376"/>
    </row>
    <row r="16766" spans="1:41" x14ac:dyDescent="0.25">
      <c r="A16766" s="44" t="s">
        <v>16145</v>
      </c>
      <c r="B16766" s="44" t="s">
        <v>21418</v>
      </c>
      <c r="C16766" s="45" t="s">
        <v>16143</v>
      </c>
      <c r="D16766" s="45" t="s">
        <v>21447</v>
      </c>
      <c r="E16766" s="46">
        <v>46630</v>
      </c>
      <c r="AO16766" s="376"/>
    </row>
    <row r="16767" spans="1:41" x14ac:dyDescent="0.25">
      <c r="A16767" s="44" t="s">
        <v>6788</v>
      </c>
      <c r="B16767" s="44" t="s">
        <v>7577</v>
      </c>
      <c r="C16767" s="45" t="s">
        <v>7581</v>
      </c>
      <c r="D16767" s="45" t="s">
        <v>11204</v>
      </c>
      <c r="E16767" s="45" t="s">
        <v>4823</v>
      </c>
      <c r="F16767" s="93"/>
      <c r="G16767" s="93"/>
      <c r="H16767" s="93"/>
      <c r="I16767" s="99"/>
      <c r="J16767" s="99"/>
      <c r="K16767" s="99"/>
      <c r="L16767" s="99"/>
      <c r="M16767" s="99"/>
      <c r="N16767" s="99"/>
      <c r="O16767" s="99"/>
      <c r="P16767" s="99"/>
      <c r="Q16767" s="99"/>
      <c r="R16767" s="99"/>
      <c r="S16767" s="99"/>
      <c r="T16767" s="99"/>
      <c r="U16767" s="99"/>
      <c r="V16767" s="99"/>
      <c r="W16767" s="99"/>
      <c r="X16767" s="99"/>
      <c r="Y16767" s="99"/>
      <c r="Z16767" s="99"/>
      <c r="AA16767" s="99"/>
      <c r="AB16767" s="99"/>
      <c r="AC16767" s="99"/>
      <c r="AD16767" s="99"/>
      <c r="AE16767" s="99"/>
      <c r="AF16767" s="99"/>
      <c r="AG16767" s="99"/>
      <c r="AH16767" s="31"/>
      <c r="AI16767" s="31"/>
      <c r="AJ16767" s="31"/>
      <c r="AK16767" s="31"/>
      <c r="AL16767" s="31"/>
      <c r="AO16767" s="376"/>
    </row>
    <row r="16768" spans="1:41" x14ac:dyDescent="0.25">
      <c r="A16768" s="44" t="s">
        <v>6788</v>
      </c>
      <c r="B16768" s="44" t="s">
        <v>7577</v>
      </c>
      <c r="C16768" s="45" t="s">
        <v>7581</v>
      </c>
      <c r="D16768" s="45" t="s">
        <v>9895</v>
      </c>
      <c r="E16768" s="45" t="s">
        <v>4823</v>
      </c>
      <c r="F16768" s="93"/>
      <c r="G16768" s="93"/>
      <c r="H16768" s="93"/>
      <c r="I16768" s="99"/>
      <c r="J16768" s="99"/>
      <c r="K16768" s="99"/>
      <c r="L16768" s="44"/>
      <c r="M16768" s="44"/>
      <c r="N16768" s="99"/>
      <c r="O16768" s="99"/>
      <c r="P16768" s="99"/>
      <c r="Q16768" s="99"/>
      <c r="R16768" s="99"/>
      <c r="S16768" s="99"/>
      <c r="T16768" s="99"/>
      <c r="U16768" s="99"/>
      <c r="V16768" s="99"/>
      <c r="W16768" s="99"/>
      <c r="X16768" s="99"/>
      <c r="Y16768" s="99"/>
      <c r="Z16768" s="99"/>
      <c r="AA16768" s="99"/>
      <c r="AB16768" s="99"/>
      <c r="AC16768" s="99"/>
      <c r="AD16768" s="99"/>
      <c r="AE16768" s="99"/>
      <c r="AF16768" s="99"/>
      <c r="AG16768" s="99"/>
      <c r="AH16768" s="31"/>
      <c r="AI16768" s="31"/>
      <c r="AJ16768" s="31"/>
      <c r="AK16768" s="31"/>
      <c r="AL16768" s="31"/>
      <c r="AO16768" s="376"/>
    </row>
    <row r="16769" spans="1:41" x14ac:dyDescent="0.25">
      <c r="A16769" s="44" t="s">
        <v>21921</v>
      </c>
      <c r="B16769" s="44" t="s">
        <v>936</v>
      </c>
      <c r="C16769" s="45">
        <v>260703</v>
      </c>
      <c r="D16769" s="45" t="s">
        <v>11363</v>
      </c>
      <c r="E16769" s="45" t="s">
        <v>11150</v>
      </c>
      <c r="AO16769" s="376"/>
    </row>
    <row r="16770" spans="1:41" x14ac:dyDescent="0.25">
      <c r="A16770" s="44" t="s">
        <v>8425</v>
      </c>
      <c r="B16770" s="44" t="s">
        <v>935</v>
      </c>
      <c r="C16770" s="45">
        <v>230805</v>
      </c>
      <c r="D16770" s="45" t="s">
        <v>11363</v>
      </c>
      <c r="E16770" s="45" t="s">
        <v>4151</v>
      </c>
      <c r="AO16770" s="376"/>
    </row>
    <row r="16771" spans="1:41" x14ac:dyDescent="0.25">
      <c r="A16771" s="44" t="s">
        <v>13691</v>
      </c>
      <c r="B16771" s="44" t="s">
        <v>12170</v>
      </c>
      <c r="C16771" s="45">
        <v>10.25</v>
      </c>
      <c r="D16771" s="45" t="s">
        <v>12549</v>
      </c>
      <c r="E16771" s="46">
        <v>47664</v>
      </c>
      <c r="F16771" s="45"/>
      <c r="G16771" s="93"/>
      <c r="H16771" s="93"/>
      <c r="I16771" s="99"/>
      <c r="J16771" s="99"/>
      <c r="K16771" s="99"/>
      <c r="L16771" s="99"/>
      <c r="M16771" s="99"/>
      <c r="N16771" s="99"/>
      <c r="O16771" s="99"/>
      <c r="P16771" s="99"/>
      <c r="Q16771" s="99"/>
      <c r="R16771" s="99"/>
      <c r="S16771" s="99"/>
      <c r="T16771" s="99"/>
      <c r="U16771" s="99"/>
      <c r="V16771" s="99"/>
      <c r="W16771" s="99"/>
      <c r="X16771" s="99"/>
      <c r="Y16771" s="99"/>
      <c r="Z16771" s="99"/>
      <c r="AA16771" s="99"/>
      <c r="AB16771" s="99"/>
      <c r="AC16771" s="99"/>
      <c r="AD16771" s="99"/>
      <c r="AE16771" s="99"/>
      <c r="AF16771" s="99"/>
      <c r="AG16771" s="99"/>
      <c r="AH16771" s="31"/>
      <c r="AI16771" s="31"/>
      <c r="AJ16771" s="31"/>
      <c r="AK16771" s="31"/>
      <c r="AL16771" s="31"/>
      <c r="AO16771" s="376"/>
    </row>
    <row r="16772" spans="1:41" x14ac:dyDescent="0.25">
      <c r="A16772" s="44" t="s">
        <v>13691</v>
      </c>
      <c r="B16772" s="44" t="s">
        <v>12094</v>
      </c>
      <c r="C16772" s="45">
        <v>12.25</v>
      </c>
      <c r="D16772" s="45" t="s">
        <v>12549</v>
      </c>
      <c r="E16772" s="46">
        <v>47664</v>
      </c>
      <c r="F16772" s="45"/>
      <c r="G16772" s="93"/>
      <c r="H16772" s="93"/>
      <c r="I16772" s="99"/>
      <c r="J16772" s="99"/>
      <c r="K16772" s="99"/>
      <c r="L16772" s="99"/>
      <c r="M16772" s="99"/>
      <c r="N16772" s="99"/>
      <c r="O16772" s="99"/>
      <c r="P16772" s="99"/>
      <c r="Q16772" s="99"/>
      <c r="R16772" s="99"/>
      <c r="S16772" s="99"/>
      <c r="T16772" s="99"/>
      <c r="U16772" s="99"/>
      <c r="V16772" s="99"/>
      <c r="W16772" s="99"/>
      <c r="X16772" s="99"/>
      <c r="Y16772" s="99"/>
      <c r="Z16772" s="99"/>
      <c r="AA16772" s="99"/>
      <c r="AB16772" s="99"/>
      <c r="AC16772" s="99"/>
      <c r="AD16772" s="99"/>
      <c r="AE16772" s="99"/>
      <c r="AF16772" s="99"/>
      <c r="AG16772" s="99"/>
      <c r="AH16772" s="31"/>
      <c r="AI16772" s="31"/>
      <c r="AJ16772" s="31"/>
      <c r="AK16772" s="31"/>
      <c r="AL16772" s="31"/>
      <c r="AO16772" s="376"/>
    </row>
    <row r="16773" spans="1:41" x14ac:dyDescent="0.25">
      <c r="A16773" s="44" t="s">
        <v>10745</v>
      </c>
      <c r="B16773" s="44" t="s">
        <v>10350</v>
      </c>
      <c r="C16773" s="45">
        <v>24020301</v>
      </c>
      <c r="D16773" s="45" t="s">
        <v>11363</v>
      </c>
      <c r="E16773" s="45" t="s">
        <v>5131</v>
      </c>
      <c r="AO16773" s="376"/>
    </row>
    <row r="16774" spans="1:41" x14ac:dyDescent="0.25">
      <c r="A16774" s="44" t="s">
        <v>10745</v>
      </c>
      <c r="B16774" s="44" t="s">
        <v>3177</v>
      </c>
      <c r="C16774" s="45">
        <v>24020302</v>
      </c>
      <c r="D16774" s="45" t="s">
        <v>11363</v>
      </c>
      <c r="E16774" s="45" t="s">
        <v>5131</v>
      </c>
      <c r="AO16774" s="376"/>
    </row>
    <row r="16775" spans="1:41" x14ac:dyDescent="0.25">
      <c r="A16775" s="44" t="s">
        <v>10745</v>
      </c>
      <c r="B16775" s="44" t="s">
        <v>17463</v>
      </c>
      <c r="C16775" s="45">
        <v>260202</v>
      </c>
      <c r="D16775" s="45" t="s">
        <v>11363</v>
      </c>
      <c r="E16775" s="45" t="s">
        <v>9238</v>
      </c>
      <c r="AO16775" s="376"/>
    </row>
    <row r="16776" spans="1:41" x14ac:dyDescent="0.25">
      <c r="A16776" s="44" t="s">
        <v>18352</v>
      </c>
      <c r="B16776" s="44" t="s">
        <v>5321</v>
      </c>
      <c r="C16776" s="45">
        <v>26010401</v>
      </c>
      <c r="D16776" s="45" t="s">
        <v>11363</v>
      </c>
      <c r="E16776" s="45" t="s">
        <v>17459</v>
      </c>
      <c r="AO16776" s="376"/>
    </row>
    <row r="16777" spans="1:41" x14ac:dyDescent="0.25">
      <c r="A16777" s="44" t="s">
        <v>18352</v>
      </c>
      <c r="B16777" s="44" t="s">
        <v>3176</v>
      </c>
      <c r="C16777" s="45">
        <v>26010402</v>
      </c>
      <c r="D16777" s="45" t="s">
        <v>11363</v>
      </c>
      <c r="E16777" s="45" t="s">
        <v>17459</v>
      </c>
      <c r="AO16777" s="376"/>
    </row>
    <row r="16778" spans="1:41" x14ac:dyDescent="0.3">
      <c r="A16778" s="333" t="s">
        <v>18760</v>
      </c>
      <c r="B16778" s="333" t="s">
        <v>2302</v>
      </c>
      <c r="C16778" s="125" t="s">
        <v>18818</v>
      </c>
      <c r="D16778" s="32" t="s">
        <v>20309</v>
      </c>
      <c r="E16778" s="125" t="s">
        <v>8292</v>
      </c>
      <c r="F16778" s="125" t="s">
        <v>1189</v>
      </c>
      <c r="G16778" s="125" t="s">
        <v>1190</v>
      </c>
      <c r="AO16778" s="376"/>
    </row>
    <row r="16779" spans="1:41" x14ac:dyDescent="0.25">
      <c r="A16779" s="44" t="s">
        <v>2445</v>
      </c>
      <c r="B16779" s="44" t="s">
        <v>5147</v>
      </c>
      <c r="C16779" s="45">
        <v>251003</v>
      </c>
      <c r="D16779" s="45" t="s">
        <v>11363</v>
      </c>
      <c r="E16779" s="45" t="s">
        <v>11146</v>
      </c>
      <c r="AO16779" s="376"/>
    </row>
    <row r="16780" spans="1:41" x14ac:dyDescent="0.25">
      <c r="A16780" s="44" t="s">
        <v>5382</v>
      </c>
      <c r="B16780" s="44" t="s">
        <v>2350</v>
      </c>
      <c r="C16780" s="45">
        <v>220105</v>
      </c>
      <c r="D16780" s="45" t="s">
        <v>11363</v>
      </c>
      <c r="E16780" s="45" t="s">
        <v>2593</v>
      </c>
      <c r="AO16780" s="376"/>
    </row>
    <row r="16781" spans="1:41" x14ac:dyDescent="0.25">
      <c r="A16781" s="44" t="s">
        <v>7164</v>
      </c>
      <c r="B16781" s="44" t="s">
        <v>7139</v>
      </c>
      <c r="C16781" s="45" t="s">
        <v>7165</v>
      </c>
      <c r="D16781" s="46" t="s">
        <v>21328</v>
      </c>
      <c r="E16781" s="46">
        <v>46579</v>
      </c>
      <c r="AO16781" s="376"/>
    </row>
    <row r="16782" spans="1:41" x14ac:dyDescent="0.25">
      <c r="A16782" s="44" t="s">
        <v>18353</v>
      </c>
      <c r="B16782" s="44" t="s">
        <v>3176</v>
      </c>
      <c r="C16782" s="45">
        <v>26010402</v>
      </c>
      <c r="D16782" s="45" t="s">
        <v>11363</v>
      </c>
      <c r="E16782" s="45" t="s">
        <v>17459</v>
      </c>
      <c r="AO16782" s="376"/>
    </row>
    <row r="16783" spans="1:41" x14ac:dyDescent="0.25">
      <c r="A16783" s="44" t="s">
        <v>9605</v>
      </c>
      <c r="B16783" s="44" t="s">
        <v>21336</v>
      </c>
      <c r="C16783" s="45" t="s">
        <v>9700</v>
      </c>
      <c r="D16783" s="45" t="s">
        <v>21447</v>
      </c>
      <c r="E16783" s="46">
        <v>46538</v>
      </c>
      <c r="AO16783" s="376"/>
    </row>
    <row r="16784" spans="1:41" x14ac:dyDescent="0.25">
      <c r="A16784" s="44" t="s">
        <v>9605</v>
      </c>
      <c r="B16784" s="44" t="s">
        <v>21402</v>
      </c>
      <c r="C16784" s="45" t="s">
        <v>5503</v>
      </c>
      <c r="D16784" s="45" t="s">
        <v>21447</v>
      </c>
      <c r="E16784" s="46">
        <v>46507</v>
      </c>
      <c r="AO16784" s="376"/>
    </row>
    <row r="16785" spans="1:41" x14ac:dyDescent="0.3">
      <c r="A16785" s="333" t="s">
        <v>12924</v>
      </c>
      <c r="B16785" s="333" t="s">
        <v>1157</v>
      </c>
      <c r="C16785" s="125" t="s">
        <v>13318</v>
      </c>
      <c r="D16785" s="32" t="s">
        <v>20309</v>
      </c>
      <c r="E16785" s="125" t="s">
        <v>12551</v>
      </c>
      <c r="F16785" s="125" t="s">
        <v>1189</v>
      </c>
      <c r="G16785" s="125" t="s">
        <v>1190</v>
      </c>
      <c r="AO16785" s="376"/>
    </row>
    <row r="16786" spans="1:41" x14ac:dyDescent="0.25">
      <c r="A16786" s="117" t="s">
        <v>2067</v>
      </c>
      <c r="B16786" s="117" t="s">
        <v>2017</v>
      </c>
      <c r="C16786" s="106" t="s">
        <v>2018</v>
      </c>
      <c r="D16786" s="93" t="s">
        <v>1394</v>
      </c>
      <c r="E16786" s="119">
        <v>46721</v>
      </c>
      <c r="F16786" s="93"/>
      <c r="G16786" s="93"/>
      <c r="H16786" s="93"/>
      <c r="I16786" s="99"/>
      <c r="J16786" s="99"/>
      <c r="K16786" s="99"/>
      <c r="L16786" s="44"/>
      <c r="M16786" s="44"/>
      <c r="N16786" s="99"/>
      <c r="O16786" s="99"/>
      <c r="P16786" s="99"/>
      <c r="Q16786" s="99"/>
      <c r="R16786" s="99"/>
      <c r="S16786" s="99"/>
      <c r="T16786" s="99"/>
      <c r="U16786" s="99"/>
      <c r="V16786" s="99"/>
      <c r="W16786" s="99"/>
      <c r="X16786" s="99"/>
      <c r="Y16786" s="99"/>
      <c r="Z16786" s="99"/>
      <c r="AA16786" s="99"/>
      <c r="AB16786" s="99"/>
      <c r="AC16786" s="99"/>
      <c r="AD16786" s="99"/>
      <c r="AE16786" s="99"/>
      <c r="AF16786" s="99"/>
      <c r="AG16786" s="99"/>
      <c r="AH16786" s="31"/>
      <c r="AI16786" s="31"/>
      <c r="AJ16786" s="31"/>
      <c r="AK16786" s="31"/>
      <c r="AL16786" s="31"/>
      <c r="AO16786" s="376"/>
    </row>
    <row r="16787" spans="1:41" x14ac:dyDescent="0.25">
      <c r="A16787" s="44" t="s">
        <v>15970</v>
      </c>
      <c r="B16787" s="44" t="s">
        <v>3474</v>
      </c>
      <c r="C16787" s="45">
        <v>250503</v>
      </c>
      <c r="D16787" s="45" t="s">
        <v>11363</v>
      </c>
      <c r="E16787" s="45" t="s">
        <v>15608</v>
      </c>
      <c r="AO16787" s="376"/>
    </row>
    <row r="16788" spans="1:41" x14ac:dyDescent="0.25">
      <c r="A16788" s="99" t="s">
        <v>10086</v>
      </c>
      <c r="B16788" s="92" t="s">
        <v>10087</v>
      </c>
      <c r="C16788" s="93" t="s">
        <v>10088</v>
      </c>
      <c r="D16788" s="93" t="s">
        <v>1201</v>
      </c>
      <c r="E16788" s="94">
        <v>46590</v>
      </c>
      <c r="F16788" s="93"/>
      <c r="G16788" s="93"/>
      <c r="H16788" s="93"/>
      <c r="I16788" s="99"/>
      <c r="J16788" s="99"/>
      <c r="K16788" s="99"/>
      <c r="L16788" s="44"/>
      <c r="M16788" s="44"/>
      <c r="N16788" s="99"/>
      <c r="O16788" s="99"/>
      <c r="P16788" s="99"/>
      <c r="Q16788" s="99"/>
      <c r="R16788" s="99"/>
      <c r="S16788" s="99"/>
      <c r="T16788" s="99"/>
      <c r="U16788" s="99"/>
      <c r="V16788" s="99"/>
      <c r="W16788" s="99"/>
      <c r="X16788" s="99"/>
      <c r="Y16788" s="99"/>
      <c r="Z16788" s="99"/>
      <c r="AA16788" s="99"/>
      <c r="AB16788" s="99"/>
      <c r="AC16788" s="99"/>
      <c r="AD16788" s="99"/>
      <c r="AE16788" s="99"/>
      <c r="AF16788" s="99"/>
      <c r="AG16788" s="99"/>
      <c r="AH16788" s="31"/>
      <c r="AI16788" s="31"/>
      <c r="AJ16788" s="31"/>
      <c r="AK16788" s="31"/>
      <c r="AL16788" s="31"/>
      <c r="AO16788" s="376"/>
    </row>
    <row r="16789" spans="1:41" x14ac:dyDescent="0.25">
      <c r="A16789" s="44" t="s">
        <v>18354</v>
      </c>
      <c r="B16789" s="44" t="s">
        <v>3475</v>
      </c>
      <c r="C16789" s="45">
        <v>230301</v>
      </c>
      <c r="D16789" s="45" t="s">
        <v>11363</v>
      </c>
      <c r="E16789" s="45" t="s">
        <v>5265</v>
      </c>
      <c r="AO16789" s="376"/>
    </row>
    <row r="16790" spans="1:41" x14ac:dyDescent="0.25">
      <c r="A16790" s="44" t="s">
        <v>19446</v>
      </c>
      <c r="B16790" s="319" t="s">
        <v>19519</v>
      </c>
      <c r="C16790" s="318" t="s">
        <v>19833</v>
      </c>
      <c r="D16790" s="93" t="s">
        <v>19934</v>
      </c>
      <c r="E16790" s="320">
        <v>46752</v>
      </c>
      <c r="F16790" s="93"/>
      <c r="G16790" s="93"/>
      <c r="H16790" s="93"/>
      <c r="I16790" s="99"/>
      <c r="J16790" s="99"/>
      <c r="K16790" s="99"/>
      <c r="L16790" s="99"/>
      <c r="M16790" s="99"/>
      <c r="N16790" s="99"/>
      <c r="O16790" s="99"/>
      <c r="P16790" s="99"/>
      <c r="Q16790" s="99"/>
      <c r="R16790" s="99"/>
      <c r="S16790" s="99"/>
      <c r="T16790" s="99"/>
      <c r="U16790" s="99"/>
      <c r="V16790" s="99"/>
      <c r="W16790" s="99"/>
      <c r="X16790" s="99"/>
      <c r="Y16790" s="99"/>
      <c r="Z16790" s="99"/>
      <c r="AA16790" s="99"/>
      <c r="AB16790" s="99"/>
      <c r="AC16790" s="99"/>
      <c r="AD16790" s="99"/>
      <c r="AE16790" s="99"/>
      <c r="AF16790" s="99"/>
      <c r="AG16790" s="99"/>
      <c r="AH16790" s="31"/>
      <c r="AI16790" s="31"/>
      <c r="AJ16790" s="31"/>
      <c r="AK16790" s="31"/>
      <c r="AL16790" s="31"/>
      <c r="AO16790" s="376"/>
    </row>
    <row r="16791" spans="1:41" x14ac:dyDescent="0.25">
      <c r="A16791" s="92" t="s">
        <v>10206</v>
      </c>
      <c r="B16791" s="92" t="s">
        <v>10212</v>
      </c>
      <c r="C16791" s="93" t="s">
        <v>10213</v>
      </c>
      <c r="D16791" s="93" t="s">
        <v>1201</v>
      </c>
      <c r="E16791" s="94">
        <v>47012</v>
      </c>
      <c r="F16791" s="93"/>
      <c r="G16791" s="93"/>
      <c r="H16791" s="93"/>
      <c r="I16791" s="99"/>
      <c r="J16791" s="99"/>
      <c r="K16791" s="99"/>
      <c r="L16791" s="44"/>
      <c r="M16791" s="44"/>
      <c r="N16791" s="99"/>
      <c r="O16791" s="99"/>
      <c r="P16791" s="99"/>
      <c r="Q16791" s="99"/>
      <c r="R16791" s="99"/>
      <c r="S16791" s="99"/>
      <c r="T16791" s="99"/>
      <c r="U16791" s="99"/>
      <c r="V16791" s="99"/>
      <c r="W16791" s="99"/>
      <c r="X16791" s="99"/>
      <c r="Y16791" s="99"/>
      <c r="Z16791" s="99"/>
      <c r="AA16791" s="99"/>
      <c r="AB16791" s="99"/>
      <c r="AC16791" s="99"/>
      <c r="AD16791" s="99"/>
      <c r="AE16791" s="99"/>
      <c r="AF16791" s="99"/>
      <c r="AG16791" s="99"/>
      <c r="AH16791" s="31"/>
      <c r="AI16791" s="31"/>
      <c r="AJ16791" s="31"/>
      <c r="AK16791" s="31"/>
      <c r="AL16791" s="31"/>
      <c r="AO16791" s="376"/>
    </row>
    <row r="16792" spans="1:41" x14ac:dyDescent="0.3">
      <c r="A16792" s="57" t="s">
        <v>3656</v>
      </c>
      <c r="B16792" s="57" t="s">
        <v>2173</v>
      </c>
      <c r="C16792" s="62">
        <v>24030</v>
      </c>
      <c r="D16792" s="62" t="s">
        <v>20886</v>
      </c>
      <c r="E16792" s="60">
        <v>47057</v>
      </c>
      <c r="F16792" s="32"/>
      <c r="G16792" s="32"/>
      <c r="H16792" s="32"/>
      <c r="I16792" s="31"/>
      <c r="J16792" s="31"/>
      <c r="K16792" s="31"/>
      <c r="L16792" s="31"/>
      <c r="M16792" s="31"/>
      <c r="N16792" s="31"/>
      <c r="O16792" s="31"/>
      <c r="P16792" s="31"/>
      <c r="Q16792" s="31"/>
      <c r="R16792" s="31"/>
      <c r="S16792" s="31"/>
      <c r="T16792" s="31"/>
      <c r="U16792" s="31"/>
      <c r="V16792" s="31"/>
      <c r="W16792" s="31"/>
      <c r="X16792" s="31"/>
      <c r="Y16792" s="31"/>
      <c r="Z16792" s="31"/>
      <c r="AA16792" s="31"/>
      <c r="AB16792" s="31"/>
      <c r="AC16792" s="31"/>
      <c r="AD16792" s="31"/>
      <c r="AE16792" s="31"/>
      <c r="AF16792" s="31"/>
      <c r="AG16792" s="31"/>
      <c r="AH16792" s="31"/>
      <c r="AI16792" s="31"/>
      <c r="AJ16792" s="31"/>
      <c r="AK16792" s="31"/>
      <c r="AL16792" s="31"/>
      <c r="AO16792" s="376"/>
    </row>
    <row r="16793" spans="1:41" x14ac:dyDescent="0.25">
      <c r="A16793" s="262" t="s">
        <v>3656</v>
      </c>
      <c r="B16793" s="262" t="s">
        <v>8576</v>
      </c>
      <c r="C16793" s="263">
        <v>791202303007</v>
      </c>
      <c r="D16793" s="263" t="s">
        <v>6271</v>
      </c>
      <c r="E16793" s="264" t="s">
        <v>3157</v>
      </c>
      <c r="F16793" s="93"/>
      <c r="G16793" s="93"/>
      <c r="H16793" s="93"/>
      <c r="I16793" s="99"/>
      <c r="J16793" s="99"/>
      <c r="K16793" s="99"/>
      <c r="L16793" s="44"/>
      <c r="M16793" s="44"/>
      <c r="N16793" s="99"/>
      <c r="O16793" s="99"/>
      <c r="P16793" s="99"/>
      <c r="Q16793" s="99"/>
      <c r="R16793" s="99"/>
      <c r="S16793" s="99"/>
      <c r="T16793" s="99"/>
      <c r="U16793" s="99"/>
      <c r="V16793" s="99"/>
      <c r="W16793" s="99"/>
      <c r="X16793" s="99"/>
      <c r="Y16793" s="99"/>
      <c r="Z16793" s="99"/>
      <c r="AA16793" s="99"/>
      <c r="AB16793" s="99"/>
      <c r="AC16793" s="99"/>
      <c r="AD16793" s="99"/>
      <c r="AE16793" s="99"/>
      <c r="AF16793" s="99"/>
      <c r="AG16793" s="99"/>
      <c r="AH16793" s="31"/>
      <c r="AI16793" s="31"/>
      <c r="AJ16793" s="31"/>
      <c r="AK16793" s="31"/>
      <c r="AL16793" s="31"/>
      <c r="AO16793" s="376"/>
    </row>
    <row r="16794" spans="1:41" x14ac:dyDescent="0.3">
      <c r="A16794" s="333" t="s">
        <v>3656</v>
      </c>
      <c r="B16794" s="333" t="s">
        <v>11377</v>
      </c>
      <c r="C16794" s="125" t="s">
        <v>11214</v>
      </c>
      <c r="D16794" s="32" t="s">
        <v>20309</v>
      </c>
      <c r="E16794" s="125" t="s">
        <v>4966</v>
      </c>
      <c r="F16794" s="125" t="s">
        <v>1189</v>
      </c>
      <c r="G16794" s="125" t="s">
        <v>1190</v>
      </c>
      <c r="AO16794" s="376"/>
    </row>
    <row r="16795" spans="1:41" x14ac:dyDescent="0.25">
      <c r="A16795" s="57" t="s">
        <v>3656</v>
      </c>
      <c r="B16795" s="92" t="s">
        <v>3682</v>
      </c>
      <c r="C16795" s="93" t="s">
        <v>19106</v>
      </c>
      <c r="D16795" s="93" t="s">
        <v>3681</v>
      </c>
      <c r="E16795" s="94">
        <v>48029</v>
      </c>
      <c r="F16795" s="93"/>
      <c r="G16795" s="93"/>
      <c r="H16795" s="93"/>
      <c r="I16795" s="99"/>
      <c r="J16795" s="99"/>
      <c r="K16795" s="99"/>
      <c r="L16795" s="44"/>
      <c r="M16795" s="44"/>
      <c r="N16795" s="99"/>
      <c r="O16795" s="99"/>
      <c r="P16795" s="99"/>
      <c r="Q16795" s="99"/>
      <c r="R16795" s="99"/>
      <c r="S16795" s="99"/>
      <c r="T16795" s="99"/>
      <c r="U16795" s="99"/>
      <c r="V16795" s="99"/>
      <c r="W16795" s="99"/>
      <c r="X16795" s="99"/>
      <c r="Y16795" s="99"/>
      <c r="Z16795" s="99"/>
      <c r="AA16795" s="99"/>
      <c r="AB16795" s="99"/>
      <c r="AC16795" s="99"/>
      <c r="AD16795" s="99"/>
      <c r="AE16795" s="99"/>
      <c r="AF16795" s="99"/>
      <c r="AG16795" s="99"/>
      <c r="AH16795" s="31"/>
      <c r="AI16795" s="31"/>
      <c r="AJ16795" s="31"/>
      <c r="AK16795" s="31"/>
      <c r="AL16795" s="31"/>
      <c r="AO16795" s="376"/>
    </row>
    <row r="16796" spans="1:41" x14ac:dyDescent="0.25">
      <c r="A16796" s="76" t="s">
        <v>3656</v>
      </c>
      <c r="B16796" s="44" t="s">
        <v>16074</v>
      </c>
      <c r="C16796" s="45">
        <v>8.26</v>
      </c>
      <c r="D16796" s="45" t="s">
        <v>12549</v>
      </c>
      <c r="E16796" s="46">
        <v>47787</v>
      </c>
      <c r="F16796" s="45"/>
      <c r="G16796" s="93"/>
      <c r="H16796" s="93"/>
      <c r="I16796" s="99"/>
      <c r="J16796" s="99"/>
      <c r="K16796" s="99"/>
      <c r="L16796" s="99"/>
      <c r="M16796" s="99"/>
      <c r="N16796" s="99"/>
      <c r="O16796" s="99"/>
      <c r="P16796" s="99"/>
      <c r="Q16796" s="99"/>
      <c r="R16796" s="99"/>
      <c r="S16796" s="99"/>
      <c r="T16796" s="99"/>
      <c r="U16796" s="99"/>
      <c r="V16796" s="99"/>
      <c r="W16796" s="99"/>
      <c r="X16796" s="99"/>
      <c r="Y16796" s="99"/>
      <c r="Z16796" s="99"/>
      <c r="AA16796" s="99"/>
      <c r="AB16796" s="99"/>
      <c r="AC16796" s="99"/>
      <c r="AD16796" s="99"/>
      <c r="AE16796" s="99"/>
      <c r="AF16796" s="99"/>
      <c r="AG16796" s="99"/>
      <c r="AH16796" s="31"/>
      <c r="AI16796" s="31"/>
      <c r="AJ16796" s="31"/>
      <c r="AK16796" s="31"/>
      <c r="AL16796" s="31"/>
      <c r="AO16796" s="376"/>
    </row>
    <row r="16797" spans="1:41" x14ac:dyDescent="0.25">
      <c r="A16797" s="44" t="s">
        <v>3656</v>
      </c>
      <c r="B16797" s="44" t="s">
        <v>12118</v>
      </c>
      <c r="C16797" s="45">
        <v>13.23</v>
      </c>
      <c r="D16797" s="45" t="s">
        <v>12549</v>
      </c>
      <c r="E16797" s="46">
        <v>46934</v>
      </c>
      <c r="F16797" s="45"/>
      <c r="G16797" s="93"/>
      <c r="H16797" s="93"/>
      <c r="I16797" s="99"/>
      <c r="J16797" s="99"/>
      <c r="K16797" s="99"/>
      <c r="L16797" s="99"/>
      <c r="M16797" s="99"/>
      <c r="N16797" s="99"/>
      <c r="O16797" s="99"/>
      <c r="P16797" s="99"/>
      <c r="Q16797" s="99"/>
      <c r="R16797" s="99"/>
      <c r="S16797" s="99"/>
      <c r="T16797" s="99"/>
      <c r="U16797" s="99"/>
      <c r="V16797" s="99"/>
      <c r="W16797" s="99"/>
      <c r="X16797" s="99"/>
      <c r="Y16797" s="99"/>
      <c r="Z16797" s="99"/>
      <c r="AA16797" s="99"/>
      <c r="AB16797" s="99"/>
      <c r="AC16797" s="99"/>
      <c r="AD16797" s="99"/>
      <c r="AE16797" s="99"/>
      <c r="AF16797" s="99"/>
      <c r="AG16797" s="99"/>
      <c r="AH16797" s="31"/>
      <c r="AI16797" s="31"/>
      <c r="AJ16797" s="31"/>
      <c r="AK16797" s="31"/>
      <c r="AL16797" s="31"/>
      <c r="AO16797" s="376"/>
    </row>
    <row r="16798" spans="1:41" x14ac:dyDescent="0.25">
      <c r="A16798" s="44" t="s">
        <v>3656</v>
      </c>
      <c r="B16798" s="44" t="s">
        <v>12110</v>
      </c>
      <c r="C16798" s="45">
        <v>14.23</v>
      </c>
      <c r="D16798" s="45" t="s">
        <v>12549</v>
      </c>
      <c r="E16798" s="46">
        <v>46934</v>
      </c>
      <c r="F16798" s="45"/>
      <c r="G16798" s="93"/>
      <c r="H16798" s="93"/>
      <c r="I16798" s="99"/>
      <c r="J16798" s="99"/>
      <c r="K16798" s="99"/>
      <c r="L16798" s="99"/>
      <c r="M16798" s="99"/>
      <c r="N16798" s="99"/>
      <c r="O16798" s="99"/>
      <c r="P16798" s="99"/>
      <c r="Q16798" s="99"/>
      <c r="R16798" s="99"/>
      <c r="S16798" s="99"/>
      <c r="T16798" s="99"/>
      <c r="U16798" s="99"/>
      <c r="V16798" s="99"/>
      <c r="W16798" s="99"/>
      <c r="X16798" s="99"/>
      <c r="Y16798" s="99"/>
      <c r="Z16798" s="99"/>
      <c r="AA16798" s="99"/>
      <c r="AB16798" s="99"/>
      <c r="AC16798" s="99"/>
      <c r="AD16798" s="99"/>
      <c r="AE16798" s="99"/>
      <c r="AF16798" s="99"/>
      <c r="AG16798" s="99"/>
      <c r="AH16798" s="31"/>
      <c r="AI16798" s="31"/>
      <c r="AJ16798" s="31"/>
      <c r="AK16798" s="31"/>
      <c r="AL16798" s="31"/>
      <c r="AO16798" s="376"/>
    </row>
    <row r="16799" spans="1:41" x14ac:dyDescent="0.25">
      <c r="A16799" s="44" t="s">
        <v>3656</v>
      </c>
      <c r="B16799" s="92" t="s">
        <v>12068</v>
      </c>
      <c r="C16799" s="93" t="s">
        <v>12038</v>
      </c>
      <c r="D16799" s="93" t="s">
        <v>1201</v>
      </c>
      <c r="E16799" s="94">
        <v>47208</v>
      </c>
      <c r="F16799" s="93"/>
      <c r="G16799" s="93"/>
      <c r="H16799" s="93"/>
      <c r="I16799" s="99"/>
      <c r="J16799" s="99"/>
      <c r="K16799" s="99"/>
      <c r="L16799" s="99"/>
      <c r="M16799" s="99"/>
      <c r="N16799" s="99"/>
      <c r="O16799" s="99"/>
      <c r="P16799" s="99"/>
      <c r="Q16799" s="99"/>
      <c r="R16799" s="99"/>
      <c r="S16799" s="99"/>
      <c r="T16799" s="99"/>
      <c r="U16799" s="99"/>
      <c r="V16799" s="99"/>
      <c r="W16799" s="99"/>
      <c r="X16799" s="99"/>
      <c r="Y16799" s="99"/>
      <c r="Z16799" s="99"/>
      <c r="AA16799" s="99"/>
      <c r="AB16799" s="99"/>
      <c r="AC16799" s="99"/>
      <c r="AD16799" s="99"/>
      <c r="AE16799" s="99"/>
      <c r="AF16799" s="99"/>
      <c r="AG16799" s="99"/>
      <c r="AH16799" s="31"/>
      <c r="AI16799" s="31"/>
      <c r="AJ16799" s="31"/>
      <c r="AK16799" s="31"/>
      <c r="AL16799" s="31"/>
      <c r="AO16799" s="376"/>
    </row>
    <row r="16800" spans="1:41" x14ac:dyDescent="0.25">
      <c r="A16800" s="44" t="s">
        <v>3364</v>
      </c>
      <c r="B16800" s="44" t="s">
        <v>21365</v>
      </c>
      <c r="C16800" s="45" t="s">
        <v>8133</v>
      </c>
      <c r="D16800" s="45" t="s">
        <v>21447</v>
      </c>
      <c r="E16800" s="46">
        <v>46752</v>
      </c>
      <c r="AO16800" s="376"/>
    </row>
    <row r="16801" spans="1:41" x14ac:dyDescent="0.25">
      <c r="A16801" s="102" t="s">
        <v>3364</v>
      </c>
      <c r="B16801" s="92" t="s">
        <v>13051</v>
      </c>
      <c r="C16801" s="93" t="s">
        <v>13052</v>
      </c>
      <c r="D16801" s="93" t="s">
        <v>1201</v>
      </c>
      <c r="E16801" s="94">
        <v>47223</v>
      </c>
      <c r="F16801" s="93"/>
      <c r="G16801" s="93"/>
      <c r="H16801" s="93"/>
      <c r="I16801" s="99"/>
      <c r="J16801" s="99"/>
      <c r="K16801" s="99"/>
      <c r="L16801" s="99"/>
      <c r="M16801" s="99"/>
      <c r="N16801" s="99"/>
      <c r="O16801" s="99"/>
      <c r="P16801" s="99"/>
      <c r="Q16801" s="99"/>
      <c r="R16801" s="99"/>
      <c r="S16801" s="99"/>
      <c r="T16801" s="99"/>
      <c r="U16801" s="99"/>
      <c r="V16801" s="99"/>
      <c r="W16801" s="99"/>
      <c r="X16801" s="99"/>
      <c r="Y16801" s="99"/>
      <c r="Z16801" s="99"/>
      <c r="AA16801" s="99"/>
      <c r="AB16801" s="99"/>
      <c r="AC16801" s="99"/>
      <c r="AD16801" s="99"/>
      <c r="AE16801" s="99"/>
      <c r="AF16801" s="99"/>
      <c r="AG16801" s="99"/>
      <c r="AH16801" s="31"/>
      <c r="AI16801" s="31"/>
      <c r="AJ16801" s="31"/>
      <c r="AK16801" s="31"/>
      <c r="AL16801" s="31"/>
      <c r="AO16801" s="376"/>
    </row>
    <row r="16802" spans="1:41" x14ac:dyDescent="0.25">
      <c r="A16802" s="44" t="s">
        <v>848</v>
      </c>
      <c r="B16802" s="44" t="s">
        <v>199</v>
      </c>
      <c r="C16802" s="45">
        <v>241001</v>
      </c>
      <c r="D16802" s="45" t="s">
        <v>11363</v>
      </c>
      <c r="E16802" s="45" t="s">
        <v>5332</v>
      </c>
      <c r="AO16802" s="376"/>
    </row>
    <row r="16803" spans="1:41" x14ac:dyDescent="0.25">
      <c r="A16803" s="44" t="s">
        <v>8969</v>
      </c>
      <c r="B16803" s="44" t="s">
        <v>14714</v>
      </c>
      <c r="C16803" s="45" t="s">
        <v>9190</v>
      </c>
      <c r="D16803" s="367" t="s">
        <v>3696</v>
      </c>
      <c r="E16803" s="328">
        <f>DATE(2027,2,3)</f>
        <v>46421</v>
      </c>
      <c r="F16803" s="32"/>
      <c r="G16803" s="32"/>
      <c r="H16803" s="32"/>
      <c r="I16803" s="31"/>
      <c r="J16803" s="31"/>
      <c r="K16803" s="31"/>
      <c r="L16803" s="31"/>
      <c r="M16803" s="31"/>
      <c r="N16803" s="31"/>
      <c r="O16803" s="31"/>
      <c r="P16803" s="31"/>
      <c r="Q16803" s="31"/>
      <c r="R16803" s="31"/>
      <c r="S16803" s="31"/>
      <c r="T16803" s="31"/>
      <c r="U16803" s="31"/>
      <c r="V16803" s="31"/>
      <c r="W16803" s="31"/>
      <c r="X16803" s="31"/>
      <c r="Y16803" s="31"/>
      <c r="Z16803" s="31"/>
      <c r="AA16803" s="31"/>
      <c r="AB16803" s="31"/>
      <c r="AC16803" s="31"/>
      <c r="AD16803" s="31"/>
      <c r="AE16803" s="31"/>
      <c r="AF16803" s="31"/>
      <c r="AG16803" s="31"/>
      <c r="AH16803" s="31"/>
      <c r="AI16803" s="31"/>
      <c r="AJ16803" s="31"/>
      <c r="AK16803" s="31"/>
      <c r="AL16803" s="31"/>
      <c r="AO16803" s="376"/>
    </row>
    <row r="16804" spans="1:41" x14ac:dyDescent="0.25">
      <c r="A16804" s="44" t="s">
        <v>18355</v>
      </c>
      <c r="B16804" s="44" t="s">
        <v>7104</v>
      </c>
      <c r="C16804" s="45">
        <v>230504</v>
      </c>
      <c r="D16804" s="45" t="s">
        <v>11363</v>
      </c>
      <c r="E16804" s="45" t="s">
        <v>7105</v>
      </c>
      <c r="AO16804" s="376"/>
    </row>
    <row r="16805" spans="1:41" x14ac:dyDescent="0.25">
      <c r="A16805" s="44" t="s">
        <v>9544</v>
      </c>
      <c r="B16805" s="92" t="s">
        <v>9602</v>
      </c>
      <c r="C16805" s="77" t="s">
        <v>9336</v>
      </c>
      <c r="D16805" s="93" t="s">
        <v>9601</v>
      </c>
      <c r="E16805" s="94">
        <v>46568</v>
      </c>
      <c r="F16805" s="93"/>
      <c r="G16805" s="93"/>
      <c r="H16805" s="93"/>
      <c r="I16805" s="99"/>
      <c r="J16805" s="99"/>
      <c r="K16805" s="99"/>
      <c r="L16805" s="44"/>
      <c r="M16805" s="44"/>
      <c r="N16805" s="99"/>
      <c r="O16805" s="99"/>
      <c r="P16805" s="99"/>
      <c r="Q16805" s="99"/>
      <c r="R16805" s="99"/>
      <c r="S16805" s="99"/>
      <c r="T16805" s="99"/>
      <c r="U16805" s="99"/>
      <c r="V16805" s="99"/>
      <c r="W16805" s="99"/>
      <c r="X16805" s="99"/>
      <c r="Y16805" s="99"/>
      <c r="Z16805" s="99"/>
      <c r="AA16805" s="99"/>
      <c r="AB16805" s="99"/>
      <c r="AC16805" s="99"/>
      <c r="AD16805" s="99"/>
      <c r="AE16805" s="99"/>
      <c r="AF16805" s="99"/>
      <c r="AG16805" s="99"/>
      <c r="AH16805" s="31"/>
      <c r="AI16805" s="31"/>
      <c r="AJ16805" s="31"/>
      <c r="AK16805" s="31"/>
      <c r="AL16805" s="31"/>
      <c r="AO16805" s="376"/>
    </row>
    <row r="16806" spans="1:41" x14ac:dyDescent="0.25">
      <c r="A16806" s="44" t="s">
        <v>2509</v>
      </c>
      <c r="B16806" s="44" t="s">
        <v>15153</v>
      </c>
      <c r="C16806" s="45" t="s">
        <v>13916</v>
      </c>
      <c r="D16806" s="367" t="s">
        <v>3696</v>
      </c>
      <c r="E16806" s="328">
        <f>DATE(2029,1,31)</f>
        <v>47149</v>
      </c>
      <c r="F16806" s="32"/>
      <c r="G16806" s="32"/>
      <c r="H16806" s="32"/>
      <c r="I16806" s="31"/>
      <c r="J16806" s="31"/>
      <c r="K16806" s="31"/>
      <c r="L16806" s="31"/>
      <c r="M16806" s="31"/>
      <c r="N16806" s="31"/>
      <c r="O16806" s="31"/>
      <c r="P16806" s="31"/>
      <c r="Q16806" s="31"/>
      <c r="R16806" s="31"/>
      <c r="S16806" s="31"/>
      <c r="T16806" s="31"/>
      <c r="U16806" s="31"/>
      <c r="V16806" s="31"/>
      <c r="W16806" s="31"/>
      <c r="X16806" s="31"/>
      <c r="Y16806" s="31"/>
      <c r="Z16806" s="31"/>
      <c r="AA16806" s="31"/>
      <c r="AB16806" s="31"/>
      <c r="AC16806" s="31"/>
      <c r="AD16806" s="31"/>
      <c r="AE16806" s="31"/>
      <c r="AF16806" s="31"/>
      <c r="AG16806" s="31"/>
      <c r="AH16806" s="31"/>
      <c r="AI16806" s="31"/>
      <c r="AJ16806" s="31"/>
      <c r="AK16806" s="31"/>
      <c r="AL16806" s="31"/>
      <c r="AO16806" s="376"/>
    </row>
    <row r="16807" spans="1:41" x14ac:dyDescent="0.25">
      <c r="A16807" s="44" t="s">
        <v>2446</v>
      </c>
      <c r="B16807" s="44" t="s">
        <v>143</v>
      </c>
      <c r="C16807" s="45" t="s">
        <v>7528</v>
      </c>
      <c r="D16807" s="45" t="s">
        <v>11204</v>
      </c>
      <c r="E16807" s="45" t="s">
        <v>4824</v>
      </c>
      <c r="F16807" s="93"/>
      <c r="G16807" s="93"/>
      <c r="H16807" s="93"/>
      <c r="I16807" s="99"/>
      <c r="J16807" s="99"/>
      <c r="K16807" s="99"/>
      <c r="L16807" s="99"/>
      <c r="M16807" s="99"/>
      <c r="N16807" s="99"/>
      <c r="O16807" s="99"/>
      <c r="P16807" s="99"/>
      <c r="Q16807" s="99"/>
      <c r="R16807" s="99"/>
      <c r="S16807" s="99"/>
      <c r="T16807" s="99"/>
      <c r="U16807" s="99"/>
      <c r="V16807" s="99"/>
      <c r="W16807" s="99"/>
      <c r="X16807" s="99"/>
      <c r="Y16807" s="99"/>
      <c r="Z16807" s="99"/>
      <c r="AA16807" s="99"/>
      <c r="AB16807" s="99"/>
      <c r="AC16807" s="99"/>
      <c r="AD16807" s="99"/>
      <c r="AE16807" s="99"/>
      <c r="AF16807" s="99"/>
      <c r="AG16807" s="99"/>
      <c r="AH16807" s="31"/>
      <c r="AI16807" s="31"/>
      <c r="AJ16807" s="31"/>
      <c r="AK16807" s="31"/>
      <c r="AL16807" s="31"/>
      <c r="AO16807" s="376"/>
    </row>
    <row r="16808" spans="1:41" x14ac:dyDescent="0.25">
      <c r="A16808" s="44" t="s">
        <v>2446</v>
      </c>
      <c r="B16808" s="44" t="s">
        <v>143</v>
      </c>
      <c r="C16808" s="45" t="s">
        <v>7528</v>
      </c>
      <c r="D16808" s="93" t="s">
        <v>17443</v>
      </c>
      <c r="E16808" s="45" t="s">
        <v>4146</v>
      </c>
      <c r="F16808" s="93"/>
      <c r="G16808" s="93"/>
      <c r="H16808" s="93"/>
      <c r="I16808" s="99"/>
      <c r="J16808" s="99"/>
      <c r="K16808" s="99"/>
      <c r="L16808" s="99"/>
      <c r="M16808" s="99"/>
      <c r="N16808" s="99"/>
      <c r="O16808" s="99"/>
      <c r="P16808" s="99"/>
      <c r="Q16808" s="99"/>
      <c r="R16808" s="99"/>
      <c r="S16808" s="99"/>
      <c r="T16808" s="99"/>
      <c r="U16808" s="99"/>
      <c r="V16808" s="99"/>
      <c r="W16808" s="99"/>
      <c r="X16808" s="99"/>
      <c r="Y16808" s="99"/>
      <c r="Z16808" s="99"/>
      <c r="AA16808" s="99"/>
      <c r="AB16808" s="99"/>
      <c r="AC16808" s="99"/>
      <c r="AD16808" s="99"/>
      <c r="AE16808" s="99"/>
      <c r="AF16808" s="99"/>
      <c r="AG16808" s="99"/>
      <c r="AH16808" s="31"/>
      <c r="AI16808" s="31"/>
      <c r="AJ16808" s="31"/>
      <c r="AK16808" s="31"/>
      <c r="AL16808" s="31"/>
      <c r="AO16808" s="376"/>
    </row>
    <row r="16809" spans="1:41" x14ac:dyDescent="0.25">
      <c r="A16809" s="44" t="s">
        <v>2446</v>
      </c>
      <c r="B16809" s="44" t="s">
        <v>3475</v>
      </c>
      <c r="C16809" s="45">
        <v>230301</v>
      </c>
      <c r="D16809" s="45" t="s">
        <v>11363</v>
      </c>
      <c r="E16809" s="45" t="s">
        <v>5265</v>
      </c>
      <c r="AO16809" s="376"/>
    </row>
    <row r="16810" spans="1:41" x14ac:dyDescent="0.25">
      <c r="A16810" s="44" t="s">
        <v>21922</v>
      </c>
      <c r="B16810" s="44" t="s">
        <v>9248</v>
      </c>
      <c r="C16810" s="45">
        <v>260105</v>
      </c>
      <c r="D16810" s="45" t="s">
        <v>11363</v>
      </c>
      <c r="E16810" s="45" t="s">
        <v>17625</v>
      </c>
      <c r="AO16810" s="376"/>
    </row>
    <row r="16811" spans="1:41" x14ac:dyDescent="0.25">
      <c r="A16811" s="44" t="s">
        <v>849</v>
      </c>
      <c r="B16811" s="44" t="s">
        <v>5321</v>
      </c>
      <c r="C16811" s="45">
        <v>23010401</v>
      </c>
      <c r="D16811" s="45" t="s">
        <v>11363</v>
      </c>
      <c r="E16811" s="45" t="s">
        <v>5322</v>
      </c>
      <c r="AO16811" s="376"/>
    </row>
    <row r="16812" spans="1:41" x14ac:dyDescent="0.25">
      <c r="A16812" s="44" t="s">
        <v>849</v>
      </c>
      <c r="B16812" s="44" t="s">
        <v>3176</v>
      </c>
      <c r="C16812" s="45">
        <v>23010402</v>
      </c>
      <c r="D16812" s="45" t="s">
        <v>11363</v>
      </c>
      <c r="E16812" s="45" t="s">
        <v>5322</v>
      </c>
      <c r="AO16812" s="376"/>
    </row>
    <row r="16813" spans="1:41" x14ac:dyDescent="0.25">
      <c r="A16813" s="44" t="s">
        <v>4058</v>
      </c>
      <c r="B16813" s="44" t="s">
        <v>21433</v>
      </c>
      <c r="C16813" s="45" t="s">
        <v>5528</v>
      </c>
      <c r="D16813" s="45" t="s">
        <v>21447</v>
      </c>
      <c r="E16813" s="46">
        <v>46418</v>
      </c>
      <c r="AO16813" s="376"/>
    </row>
    <row r="16814" spans="1:41" x14ac:dyDescent="0.25">
      <c r="A16814" s="44" t="s">
        <v>2447</v>
      </c>
      <c r="B16814" s="44" t="s">
        <v>932</v>
      </c>
      <c r="C16814" s="45">
        <v>220104</v>
      </c>
      <c r="D16814" s="45" t="s">
        <v>11363</v>
      </c>
      <c r="E16814" s="45" t="s">
        <v>5139</v>
      </c>
      <c r="AO16814" s="376"/>
    </row>
    <row r="16815" spans="1:41" x14ac:dyDescent="0.25">
      <c r="A16815" s="44" t="s">
        <v>3011</v>
      </c>
      <c r="B16815" s="44" t="s">
        <v>17465</v>
      </c>
      <c r="C16815" s="45">
        <v>26020101</v>
      </c>
      <c r="D16815" s="45" t="s">
        <v>11363</v>
      </c>
      <c r="E16815" s="45" t="s">
        <v>9238</v>
      </c>
      <c r="AO16815" s="376"/>
    </row>
    <row r="16816" spans="1:41" x14ac:dyDescent="0.25">
      <c r="A16816" s="44" t="s">
        <v>3011</v>
      </c>
      <c r="B16816" s="44" t="s">
        <v>6609</v>
      </c>
      <c r="C16816" s="45">
        <v>26020102</v>
      </c>
      <c r="D16816" s="45" t="s">
        <v>11363</v>
      </c>
      <c r="E16816" s="45" t="s">
        <v>9238</v>
      </c>
      <c r="AO16816" s="376"/>
    </row>
    <row r="16817" spans="1:41" x14ac:dyDescent="0.25">
      <c r="A16817" s="44" t="s">
        <v>13917</v>
      </c>
      <c r="B16817" s="44" t="s">
        <v>15154</v>
      </c>
      <c r="C16817" s="45" t="s">
        <v>13918</v>
      </c>
      <c r="D16817" s="367" t="s">
        <v>3696</v>
      </c>
      <c r="E16817" s="328">
        <f>DATE(2029,4,4)</f>
        <v>47212</v>
      </c>
      <c r="F16817" s="32"/>
      <c r="G16817" s="32"/>
      <c r="H16817" s="32"/>
      <c r="I16817" s="31"/>
      <c r="J16817" s="31"/>
      <c r="K16817" s="31"/>
      <c r="L16817" s="31"/>
      <c r="M16817" s="31"/>
      <c r="N16817" s="31"/>
      <c r="O16817" s="31"/>
      <c r="P16817" s="31"/>
      <c r="Q16817" s="31"/>
      <c r="R16817" s="31"/>
      <c r="S16817" s="31"/>
      <c r="T16817" s="31"/>
      <c r="U16817" s="31"/>
      <c r="V16817" s="31"/>
      <c r="W16817" s="31"/>
      <c r="X16817" s="31"/>
      <c r="Y16817" s="31"/>
      <c r="Z16817" s="31"/>
      <c r="AA16817" s="31"/>
      <c r="AB16817" s="31"/>
      <c r="AC16817" s="31"/>
      <c r="AD16817" s="31"/>
      <c r="AE16817" s="31"/>
      <c r="AF16817" s="31"/>
      <c r="AG16817" s="31"/>
      <c r="AH16817" s="31"/>
      <c r="AI16817" s="31"/>
      <c r="AJ16817" s="31"/>
      <c r="AK16817" s="31"/>
      <c r="AL16817" s="31"/>
      <c r="AO16817" s="376"/>
    </row>
    <row r="16818" spans="1:41" x14ac:dyDescent="0.25">
      <c r="A16818" s="44" t="s">
        <v>11156</v>
      </c>
      <c r="B16818" s="44" t="s">
        <v>7639</v>
      </c>
      <c r="C16818" s="45" t="s">
        <v>7641</v>
      </c>
      <c r="D16818" s="93" t="s">
        <v>17443</v>
      </c>
      <c r="E16818" s="45" t="s">
        <v>5131</v>
      </c>
      <c r="F16818" s="93"/>
      <c r="G16818" s="93"/>
      <c r="H16818" s="93"/>
      <c r="I16818" s="99"/>
      <c r="J16818" s="99"/>
      <c r="K16818" s="99"/>
      <c r="L16818" s="99"/>
      <c r="M16818" s="99"/>
      <c r="N16818" s="99"/>
      <c r="O16818" s="99"/>
      <c r="P16818" s="99"/>
      <c r="Q16818" s="99"/>
      <c r="R16818" s="99"/>
      <c r="S16818" s="99"/>
      <c r="T16818" s="99"/>
      <c r="U16818" s="99"/>
      <c r="V16818" s="99"/>
      <c r="W16818" s="99"/>
      <c r="X16818" s="99"/>
      <c r="Y16818" s="99"/>
      <c r="Z16818" s="99"/>
      <c r="AA16818" s="99"/>
      <c r="AB16818" s="99"/>
      <c r="AC16818" s="99"/>
      <c r="AD16818" s="99"/>
      <c r="AE16818" s="99"/>
      <c r="AF16818" s="99"/>
      <c r="AG16818" s="99"/>
      <c r="AH16818" s="31"/>
      <c r="AI16818" s="31"/>
      <c r="AJ16818" s="31"/>
      <c r="AK16818" s="31"/>
      <c r="AL16818" s="31"/>
      <c r="AO16818" s="376"/>
    </row>
    <row r="16819" spans="1:41" x14ac:dyDescent="0.3">
      <c r="A16819" s="333" t="s">
        <v>8087</v>
      </c>
      <c r="B16819" s="333" t="s">
        <v>8018</v>
      </c>
      <c r="C16819" s="125" t="s">
        <v>8019</v>
      </c>
      <c r="D16819" s="32" t="s">
        <v>20309</v>
      </c>
      <c r="E16819" s="125" t="s">
        <v>7871</v>
      </c>
      <c r="F16819" s="125" t="s">
        <v>1189</v>
      </c>
      <c r="G16819" s="125" t="s">
        <v>1190</v>
      </c>
      <c r="AO16819" s="376"/>
    </row>
    <row r="16820" spans="1:41" x14ac:dyDescent="0.25">
      <c r="A16820" s="44" t="s">
        <v>7640</v>
      </c>
      <c r="B16820" s="44" t="s">
        <v>7639</v>
      </c>
      <c r="C16820" s="45" t="s">
        <v>7641</v>
      </c>
      <c r="D16820" s="45" t="s">
        <v>9895</v>
      </c>
      <c r="E16820" s="46">
        <v>46873</v>
      </c>
      <c r="F16820" s="93"/>
      <c r="G16820" s="93"/>
      <c r="H16820" s="93"/>
      <c r="I16820" s="99"/>
      <c r="J16820" s="99"/>
      <c r="K16820" s="99"/>
      <c r="L16820" s="44"/>
      <c r="M16820" s="44"/>
      <c r="N16820" s="99"/>
      <c r="O16820" s="99"/>
      <c r="P16820" s="99"/>
      <c r="Q16820" s="99"/>
      <c r="R16820" s="99"/>
      <c r="S16820" s="99"/>
      <c r="T16820" s="99"/>
      <c r="U16820" s="99"/>
      <c r="V16820" s="99"/>
      <c r="W16820" s="99"/>
      <c r="X16820" s="99"/>
      <c r="Y16820" s="99"/>
      <c r="Z16820" s="99"/>
      <c r="AA16820" s="99"/>
      <c r="AB16820" s="99"/>
      <c r="AC16820" s="99"/>
      <c r="AD16820" s="99"/>
      <c r="AE16820" s="99"/>
      <c r="AF16820" s="99"/>
      <c r="AG16820" s="99"/>
      <c r="AH16820" s="31"/>
      <c r="AI16820" s="31"/>
      <c r="AJ16820" s="31"/>
      <c r="AK16820" s="31"/>
      <c r="AL16820" s="31"/>
      <c r="AO16820" s="376"/>
    </row>
    <row r="16821" spans="1:41" x14ac:dyDescent="0.3">
      <c r="A16821" s="333" t="s">
        <v>13348</v>
      </c>
      <c r="B16821" s="333" t="s">
        <v>1157</v>
      </c>
      <c r="C16821" s="125" t="s">
        <v>13318</v>
      </c>
      <c r="D16821" s="32" t="s">
        <v>20309</v>
      </c>
      <c r="E16821" s="125" t="s">
        <v>12551</v>
      </c>
      <c r="F16821" s="125" t="s">
        <v>1189</v>
      </c>
      <c r="G16821" s="125" t="s">
        <v>1190</v>
      </c>
      <c r="AO16821" s="376"/>
    </row>
    <row r="16822" spans="1:41" x14ac:dyDescent="0.25">
      <c r="A16822" s="44" t="s">
        <v>21923</v>
      </c>
      <c r="B16822" s="44" t="s">
        <v>9248</v>
      </c>
      <c r="C16822" s="45">
        <v>260105</v>
      </c>
      <c r="D16822" s="45" t="s">
        <v>11363</v>
      </c>
      <c r="E16822" s="45" t="s">
        <v>17625</v>
      </c>
      <c r="AO16822" s="376"/>
    </row>
    <row r="16823" spans="1:41" x14ac:dyDescent="0.3">
      <c r="A16823" s="333" t="s">
        <v>15558</v>
      </c>
      <c r="B16823" s="333" t="s">
        <v>15583</v>
      </c>
      <c r="C16823" s="125" t="s">
        <v>15584</v>
      </c>
      <c r="D16823" s="32" t="s">
        <v>20309</v>
      </c>
      <c r="E16823" s="125" t="s">
        <v>15591</v>
      </c>
      <c r="F16823" s="125" t="s">
        <v>1189</v>
      </c>
      <c r="G16823" s="125" t="s">
        <v>1190</v>
      </c>
      <c r="AO16823" s="376"/>
    </row>
    <row r="16824" spans="1:41" x14ac:dyDescent="0.25">
      <c r="A16824" s="44" t="s">
        <v>21924</v>
      </c>
      <c r="B16824" s="44" t="s">
        <v>21449</v>
      </c>
      <c r="C16824" s="45">
        <v>260504</v>
      </c>
      <c r="D16824" s="45" t="s">
        <v>11363</v>
      </c>
      <c r="E16824" s="45" t="s">
        <v>21450</v>
      </c>
      <c r="AO16824" s="376"/>
    </row>
    <row r="16825" spans="1:41" x14ac:dyDescent="0.25">
      <c r="A16825" s="44" t="s">
        <v>18356</v>
      </c>
      <c r="B16825" s="44" t="s">
        <v>9248</v>
      </c>
      <c r="C16825" s="45">
        <v>260105</v>
      </c>
      <c r="D16825" s="45" t="s">
        <v>11363</v>
      </c>
      <c r="E16825" s="45" t="s">
        <v>17625</v>
      </c>
      <c r="AO16825" s="376"/>
    </row>
    <row r="16826" spans="1:41" x14ac:dyDescent="0.25">
      <c r="A16826" s="44" t="s">
        <v>8970</v>
      </c>
      <c r="B16826" s="44" t="s">
        <v>15155</v>
      </c>
      <c r="C16826" s="45" t="s">
        <v>10949</v>
      </c>
      <c r="D16826" s="367" t="s">
        <v>3696</v>
      </c>
      <c r="E16826" s="328">
        <f>DATE(2028,6,25)</f>
        <v>46929</v>
      </c>
      <c r="F16826" s="32"/>
      <c r="G16826" s="32"/>
      <c r="H16826" s="32"/>
      <c r="I16826" s="31"/>
      <c r="J16826" s="31"/>
      <c r="K16826" s="31"/>
      <c r="L16826" s="31"/>
      <c r="M16826" s="31"/>
      <c r="N16826" s="31"/>
      <c r="O16826" s="31"/>
      <c r="P16826" s="31"/>
      <c r="Q16826" s="31"/>
      <c r="R16826" s="31"/>
      <c r="S16826" s="31"/>
      <c r="T16826" s="31"/>
      <c r="U16826" s="31"/>
      <c r="V16826" s="31"/>
      <c r="W16826" s="31"/>
      <c r="X16826" s="31"/>
      <c r="Y16826" s="31"/>
      <c r="Z16826" s="31"/>
      <c r="AA16826" s="31"/>
      <c r="AB16826" s="31"/>
      <c r="AC16826" s="31"/>
      <c r="AD16826" s="31"/>
      <c r="AE16826" s="31"/>
      <c r="AF16826" s="31"/>
      <c r="AG16826" s="31"/>
      <c r="AH16826" s="31"/>
      <c r="AI16826" s="31"/>
      <c r="AJ16826" s="31"/>
      <c r="AK16826" s="31"/>
      <c r="AL16826" s="31"/>
      <c r="AO16826" s="376"/>
    </row>
    <row r="16827" spans="1:41" x14ac:dyDescent="0.25">
      <c r="A16827" s="114" t="s">
        <v>2068</v>
      </c>
      <c r="B16827" s="114" t="s">
        <v>2609</v>
      </c>
      <c r="C16827" s="106" t="s">
        <v>1391</v>
      </c>
      <c r="D16827" s="93" t="s">
        <v>1394</v>
      </c>
      <c r="E16827" s="115">
        <v>46568</v>
      </c>
      <c r="F16827" s="93"/>
      <c r="G16827" s="93"/>
      <c r="H16827" s="93"/>
      <c r="I16827" s="99"/>
      <c r="J16827" s="99"/>
      <c r="K16827" s="99"/>
      <c r="L16827" s="44"/>
      <c r="M16827" s="44"/>
      <c r="N16827" s="99"/>
      <c r="O16827" s="99"/>
      <c r="P16827" s="99"/>
      <c r="Q16827" s="99"/>
      <c r="R16827" s="99"/>
      <c r="S16827" s="99"/>
      <c r="T16827" s="99"/>
      <c r="U16827" s="99"/>
      <c r="V16827" s="99"/>
      <c r="W16827" s="99"/>
      <c r="X16827" s="99"/>
      <c r="Y16827" s="99"/>
      <c r="Z16827" s="99"/>
      <c r="AA16827" s="99"/>
      <c r="AB16827" s="99"/>
      <c r="AC16827" s="99"/>
      <c r="AD16827" s="99"/>
      <c r="AE16827" s="99"/>
      <c r="AF16827" s="99"/>
      <c r="AG16827" s="99"/>
      <c r="AH16827" s="31"/>
      <c r="AI16827" s="31"/>
      <c r="AJ16827" s="31"/>
      <c r="AK16827" s="31"/>
      <c r="AL16827" s="31"/>
      <c r="AO16827" s="376"/>
    </row>
    <row r="16828" spans="1:41" x14ac:dyDescent="0.25">
      <c r="A16828" s="44" t="s">
        <v>2068</v>
      </c>
      <c r="B16828" s="44" t="s">
        <v>14139</v>
      </c>
      <c r="C16828" s="45" t="s">
        <v>14142</v>
      </c>
      <c r="D16828" s="45" t="s">
        <v>11204</v>
      </c>
      <c r="E16828" s="45" t="s">
        <v>5322</v>
      </c>
      <c r="F16828" s="93"/>
      <c r="G16828" s="93"/>
      <c r="H16828" s="93"/>
      <c r="I16828" s="99"/>
      <c r="J16828" s="99"/>
      <c r="K16828" s="99"/>
      <c r="L16828" s="99"/>
      <c r="M16828" s="99"/>
      <c r="N16828" s="99"/>
      <c r="O16828" s="99"/>
      <c r="P16828" s="99"/>
      <c r="Q16828" s="99"/>
      <c r="R16828" s="99"/>
      <c r="S16828" s="99"/>
      <c r="T16828" s="99"/>
      <c r="U16828" s="99"/>
      <c r="V16828" s="99"/>
      <c r="W16828" s="99"/>
      <c r="X16828" s="99"/>
      <c r="Y16828" s="99"/>
      <c r="Z16828" s="99"/>
      <c r="AA16828" s="99"/>
      <c r="AB16828" s="99"/>
      <c r="AC16828" s="99"/>
      <c r="AD16828" s="99"/>
      <c r="AE16828" s="99"/>
      <c r="AF16828" s="99"/>
      <c r="AG16828" s="99"/>
      <c r="AH16828" s="31"/>
      <c r="AI16828" s="31"/>
      <c r="AJ16828" s="31"/>
      <c r="AK16828" s="31"/>
      <c r="AL16828" s="31"/>
      <c r="AO16828" s="376"/>
    </row>
    <row r="16829" spans="1:41" x14ac:dyDescent="0.25">
      <c r="A16829" s="44" t="s">
        <v>2068</v>
      </c>
      <c r="B16829" s="44" t="s">
        <v>14139</v>
      </c>
      <c r="C16829" s="45" t="s">
        <v>14142</v>
      </c>
      <c r="D16829" s="93" t="s">
        <v>17443</v>
      </c>
      <c r="E16829" s="45" t="s">
        <v>5322</v>
      </c>
      <c r="F16829" s="93"/>
      <c r="G16829" s="93"/>
      <c r="H16829" s="93"/>
      <c r="I16829" s="99"/>
      <c r="J16829" s="99"/>
      <c r="K16829" s="99"/>
      <c r="L16829" s="99"/>
      <c r="M16829" s="99"/>
      <c r="N16829" s="99"/>
      <c r="O16829" s="99"/>
      <c r="P16829" s="99"/>
      <c r="Q16829" s="99"/>
      <c r="R16829" s="99"/>
      <c r="S16829" s="99"/>
      <c r="T16829" s="99"/>
      <c r="U16829" s="99"/>
      <c r="V16829" s="99"/>
      <c r="W16829" s="99"/>
      <c r="X16829" s="99"/>
      <c r="Y16829" s="99"/>
      <c r="Z16829" s="99"/>
      <c r="AA16829" s="99"/>
      <c r="AB16829" s="99"/>
      <c r="AC16829" s="99"/>
      <c r="AD16829" s="99"/>
      <c r="AE16829" s="99"/>
      <c r="AF16829" s="99"/>
      <c r="AG16829" s="99"/>
      <c r="AH16829" s="31"/>
      <c r="AI16829" s="31"/>
      <c r="AJ16829" s="31"/>
      <c r="AK16829" s="31"/>
      <c r="AL16829" s="31"/>
      <c r="AO16829" s="376"/>
    </row>
    <row r="16830" spans="1:41" x14ac:dyDescent="0.25">
      <c r="A16830" s="44" t="s">
        <v>7922</v>
      </c>
      <c r="B16830" s="44" t="s">
        <v>5134</v>
      </c>
      <c r="C16830" s="45">
        <v>230807</v>
      </c>
      <c r="D16830" s="45" t="s">
        <v>11363</v>
      </c>
      <c r="E16830" s="45" t="s">
        <v>8282</v>
      </c>
      <c r="AO16830" s="376"/>
    </row>
    <row r="16831" spans="1:41" x14ac:dyDescent="0.25">
      <c r="A16831" s="44" t="s">
        <v>1527</v>
      </c>
      <c r="B16831" s="44" t="s">
        <v>7352</v>
      </c>
      <c r="C16831" s="45" t="s">
        <v>7377</v>
      </c>
      <c r="D16831" s="45" t="s">
        <v>11204</v>
      </c>
      <c r="E16831" s="45" t="s">
        <v>7354</v>
      </c>
      <c r="F16831" s="93"/>
      <c r="G16831" s="93"/>
      <c r="H16831" s="93"/>
      <c r="I16831" s="99"/>
      <c r="J16831" s="99"/>
      <c r="K16831" s="99"/>
      <c r="L16831" s="99"/>
      <c r="M16831" s="99"/>
      <c r="N16831" s="99"/>
      <c r="O16831" s="99"/>
      <c r="P16831" s="99"/>
      <c r="Q16831" s="99"/>
      <c r="R16831" s="99"/>
      <c r="S16831" s="99"/>
      <c r="T16831" s="99"/>
      <c r="U16831" s="99"/>
      <c r="V16831" s="99"/>
      <c r="W16831" s="99"/>
      <c r="X16831" s="99"/>
      <c r="Y16831" s="99"/>
      <c r="Z16831" s="99"/>
      <c r="AA16831" s="99"/>
      <c r="AB16831" s="99"/>
      <c r="AC16831" s="99"/>
      <c r="AD16831" s="99"/>
      <c r="AE16831" s="99"/>
      <c r="AF16831" s="99"/>
      <c r="AG16831" s="99"/>
      <c r="AH16831" s="31"/>
      <c r="AI16831" s="31"/>
      <c r="AJ16831" s="31"/>
      <c r="AK16831" s="31"/>
      <c r="AL16831" s="31"/>
      <c r="AO16831" s="376"/>
    </row>
    <row r="16832" spans="1:41" x14ac:dyDescent="0.25">
      <c r="A16832" s="44" t="s">
        <v>1527</v>
      </c>
      <c r="B16832" s="44" t="s">
        <v>7646</v>
      </c>
      <c r="C16832" s="45" t="s">
        <v>7649</v>
      </c>
      <c r="D16832" s="45" t="s">
        <v>11204</v>
      </c>
      <c r="E16832" s="45" t="s">
        <v>7650</v>
      </c>
      <c r="F16832" s="93"/>
      <c r="G16832" s="93"/>
      <c r="H16832" s="93"/>
      <c r="I16832" s="99"/>
      <c r="J16832" s="99"/>
      <c r="K16832" s="99"/>
      <c r="L16832" s="99"/>
      <c r="M16832" s="99"/>
      <c r="N16832" s="99"/>
      <c r="O16832" s="99"/>
      <c r="P16832" s="99"/>
      <c r="Q16832" s="99"/>
      <c r="R16832" s="99"/>
      <c r="S16832" s="99"/>
      <c r="T16832" s="99"/>
      <c r="U16832" s="99"/>
      <c r="V16832" s="99"/>
      <c r="W16832" s="99"/>
      <c r="X16832" s="99"/>
      <c r="Y16832" s="99"/>
      <c r="Z16832" s="99"/>
      <c r="AA16832" s="99"/>
      <c r="AB16832" s="99"/>
      <c r="AC16832" s="99"/>
      <c r="AD16832" s="99"/>
      <c r="AE16832" s="99"/>
      <c r="AF16832" s="99"/>
      <c r="AG16832" s="99"/>
      <c r="AH16832" s="31"/>
      <c r="AI16832" s="31"/>
      <c r="AJ16832" s="31"/>
      <c r="AK16832" s="31"/>
      <c r="AL16832" s="31"/>
      <c r="AO16832" s="376"/>
    </row>
    <row r="16833" spans="1:41" x14ac:dyDescent="0.25">
      <c r="A16833" s="44" t="s">
        <v>1527</v>
      </c>
      <c r="B16833" s="44" t="s">
        <v>4988</v>
      </c>
      <c r="C16833" s="45" t="s">
        <v>5044</v>
      </c>
      <c r="D16833" s="45" t="s">
        <v>11204</v>
      </c>
      <c r="E16833" s="46">
        <v>46477</v>
      </c>
      <c r="F16833" s="93"/>
      <c r="G16833" s="93"/>
      <c r="H16833" s="93"/>
      <c r="I16833" s="99"/>
      <c r="J16833" s="99"/>
      <c r="K16833" s="99"/>
      <c r="L16833" s="99"/>
      <c r="M16833" s="99"/>
      <c r="N16833" s="99"/>
      <c r="O16833" s="99"/>
      <c r="P16833" s="99"/>
      <c r="Q16833" s="99"/>
      <c r="R16833" s="99"/>
      <c r="S16833" s="99"/>
      <c r="T16833" s="99"/>
      <c r="U16833" s="99"/>
      <c r="V16833" s="99"/>
      <c r="W16833" s="99"/>
      <c r="X16833" s="99"/>
      <c r="Y16833" s="99"/>
      <c r="Z16833" s="99"/>
      <c r="AA16833" s="99"/>
      <c r="AB16833" s="99"/>
      <c r="AC16833" s="99"/>
      <c r="AD16833" s="99"/>
      <c r="AE16833" s="99"/>
      <c r="AF16833" s="99"/>
      <c r="AG16833" s="99"/>
      <c r="AH16833" s="31"/>
      <c r="AI16833" s="31"/>
      <c r="AJ16833" s="31"/>
      <c r="AK16833" s="31"/>
      <c r="AL16833" s="31"/>
      <c r="AO16833" s="376"/>
    </row>
    <row r="16834" spans="1:41" x14ac:dyDescent="0.25">
      <c r="A16834" s="44" t="s">
        <v>1527</v>
      </c>
      <c r="B16834" s="44" t="s">
        <v>7352</v>
      </c>
      <c r="C16834" s="45" t="s">
        <v>7377</v>
      </c>
      <c r="D16834" s="93" t="s">
        <v>17443</v>
      </c>
      <c r="E16834" s="45" t="s">
        <v>5037</v>
      </c>
      <c r="F16834" s="93"/>
      <c r="G16834" s="93"/>
      <c r="H16834" s="93"/>
      <c r="I16834" s="99"/>
      <c r="J16834" s="99"/>
      <c r="K16834" s="99"/>
      <c r="L16834" s="99"/>
      <c r="M16834" s="99"/>
      <c r="N16834" s="99"/>
      <c r="O16834" s="99"/>
      <c r="P16834" s="99"/>
      <c r="Q16834" s="99"/>
      <c r="R16834" s="99"/>
      <c r="S16834" s="99"/>
      <c r="T16834" s="99"/>
      <c r="U16834" s="99"/>
      <c r="V16834" s="99"/>
      <c r="W16834" s="99"/>
      <c r="X16834" s="99"/>
      <c r="Y16834" s="99"/>
      <c r="Z16834" s="99"/>
      <c r="AA16834" s="99"/>
      <c r="AB16834" s="99"/>
      <c r="AC16834" s="99"/>
      <c r="AD16834" s="99"/>
      <c r="AE16834" s="99"/>
      <c r="AF16834" s="99"/>
      <c r="AG16834" s="99"/>
      <c r="AH16834" s="31"/>
      <c r="AI16834" s="31"/>
      <c r="AJ16834" s="31"/>
      <c r="AK16834" s="31"/>
      <c r="AL16834" s="31"/>
      <c r="AO16834" s="376"/>
    </row>
    <row r="16835" spans="1:41" x14ac:dyDescent="0.25">
      <c r="A16835" s="44" t="s">
        <v>1527</v>
      </c>
      <c r="B16835" s="44" t="s">
        <v>7646</v>
      </c>
      <c r="C16835" s="45" t="s">
        <v>7649</v>
      </c>
      <c r="D16835" s="93" t="s">
        <v>17443</v>
      </c>
      <c r="E16835" s="45" t="s">
        <v>7650</v>
      </c>
      <c r="F16835" s="93"/>
      <c r="G16835" s="93"/>
      <c r="H16835" s="93"/>
      <c r="I16835" s="99"/>
      <c r="J16835" s="99"/>
      <c r="K16835" s="99"/>
      <c r="L16835" s="99"/>
      <c r="M16835" s="99"/>
      <c r="N16835" s="99"/>
      <c r="O16835" s="99"/>
      <c r="P16835" s="99"/>
      <c r="Q16835" s="99"/>
      <c r="R16835" s="99"/>
      <c r="S16835" s="99"/>
      <c r="T16835" s="99"/>
      <c r="U16835" s="99"/>
      <c r="V16835" s="99"/>
      <c r="W16835" s="99"/>
      <c r="X16835" s="99"/>
      <c r="Y16835" s="99"/>
      <c r="Z16835" s="99"/>
      <c r="AA16835" s="99"/>
      <c r="AB16835" s="99"/>
      <c r="AC16835" s="99"/>
      <c r="AD16835" s="99"/>
      <c r="AE16835" s="99"/>
      <c r="AF16835" s="99"/>
      <c r="AG16835" s="99"/>
      <c r="AH16835" s="31"/>
      <c r="AI16835" s="31"/>
      <c r="AJ16835" s="31"/>
      <c r="AK16835" s="31"/>
      <c r="AL16835" s="31"/>
      <c r="AO16835" s="376"/>
    </row>
    <row r="16836" spans="1:41" x14ac:dyDescent="0.25">
      <c r="A16836" s="44" t="s">
        <v>1527</v>
      </c>
      <c r="B16836" s="44" t="s">
        <v>4988</v>
      </c>
      <c r="C16836" s="45" t="s">
        <v>5044</v>
      </c>
      <c r="D16836" s="93" t="s">
        <v>17443</v>
      </c>
      <c r="E16836" s="45" t="s">
        <v>5139</v>
      </c>
      <c r="F16836" s="93"/>
      <c r="G16836" s="93"/>
      <c r="H16836" s="93"/>
      <c r="I16836" s="99"/>
      <c r="J16836" s="99"/>
      <c r="K16836" s="99"/>
      <c r="L16836" s="99"/>
      <c r="M16836" s="99"/>
      <c r="N16836" s="99"/>
      <c r="O16836" s="99"/>
      <c r="P16836" s="99"/>
      <c r="Q16836" s="99"/>
      <c r="R16836" s="99"/>
      <c r="S16836" s="99"/>
      <c r="T16836" s="99"/>
      <c r="U16836" s="99"/>
      <c r="V16836" s="99"/>
      <c r="W16836" s="99"/>
      <c r="X16836" s="99"/>
      <c r="Y16836" s="99"/>
      <c r="Z16836" s="99"/>
      <c r="AA16836" s="99"/>
      <c r="AB16836" s="99"/>
      <c r="AC16836" s="99"/>
      <c r="AD16836" s="99"/>
      <c r="AE16836" s="99"/>
      <c r="AF16836" s="99"/>
      <c r="AG16836" s="99"/>
      <c r="AH16836" s="31"/>
      <c r="AI16836" s="31"/>
      <c r="AJ16836" s="31"/>
      <c r="AK16836" s="31"/>
      <c r="AL16836" s="31"/>
      <c r="AO16836" s="376"/>
    </row>
    <row r="16837" spans="1:41" x14ac:dyDescent="0.25">
      <c r="A16837" s="44" t="s">
        <v>1527</v>
      </c>
      <c r="B16837" s="44" t="s">
        <v>7352</v>
      </c>
      <c r="C16837" s="45" t="s">
        <v>7377</v>
      </c>
      <c r="D16837" s="45" t="s">
        <v>9895</v>
      </c>
      <c r="E16837" s="45" t="s">
        <v>7354</v>
      </c>
      <c r="F16837" s="93"/>
      <c r="G16837" s="93"/>
      <c r="H16837" s="93"/>
      <c r="I16837" s="99"/>
      <c r="J16837" s="99"/>
      <c r="K16837" s="99"/>
      <c r="L16837" s="44"/>
      <c r="M16837" s="44"/>
      <c r="N16837" s="99"/>
      <c r="O16837" s="99"/>
      <c r="P16837" s="99"/>
      <c r="Q16837" s="99"/>
      <c r="R16837" s="99"/>
      <c r="S16837" s="99"/>
      <c r="T16837" s="99"/>
      <c r="U16837" s="99"/>
      <c r="V16837" s="99"/>
      <c r="W16837" s="99"/>
      <c r="X16837" s="99"/>
      <c r="Y16837" s="99"/>
      <c r="Z16837" s="99"/>
      <c r="AA16837" s="99"/>
      <c r="AB16837" s="99"/>
      <c r="AC16837" s="99"/>
      <c r="AD16837" s="99"/>
      <c r="AE16837" s="99"/>
      <c r="AF16837" s="99"/>
      <c r="AG16837" s="99"/>
      <c r="AH16837" s="31"/>
      <c r="AI16837" s="31"/>
      <c r="AJ16837" s="31"/>
      <c r="AK16837" s="31"/>
      <c r="AL16837" s="31"/>
      <c r="AO16837" s="376"/>
    </row>
    <row r="16838" spans="1:41" x14ac:dyDescent="0.25">
      <c r="A16838" s="44" t="s">
        <v>1527</v>
      </c>
      <c r="B16838" s="44" t="s">
        <v>7646</v>
      </c>
      <c r="C16838" s="45" t="s">
        <v>7649</v>
      </c>
      <c r="D16838" s="45" t="s">
        <v>9895</v>
      </c>
      <c r="E16838" s="45" t="s">
        <v>7650</v>
      </c>
      <c r="F16838" s="93"/>
      <c r="G16838" s="93"/>
      <c r="H16838" s="93"/>
      <c r="I16838" s="99"/>
      <c r="J16838" s="99"/>
      <c r="K16838" s="99"/>
      <c r="L16838" s="44"/>
      <c r="M16838" s="44"/>
      <c r="N16838" s="99"/>
      <c r="O16838" s="99"/>
      <c r="P16838" s="99"/>
      <c r="Q16838" s="99"/>
      <c r="R16838" s="99"/>
      <c r="S16838" s="99"/>
      <c r="T16838" s="99"/>
      <c r="U16838" s="99"/>
      <c r="V16838" s="99"/>
      <c r="W16838" s="99"/>
      <c r="X16838" s="99"/>
      <c r="Y16838" s="99"/>
      <c r="Z16838" s="99"/>
      <c r="AA16838" s="99"/>
      <c r="AB16838" s="99"/>
      <c r="AC16838" s="99"/>
      <c r="AD16838" s="99"/>
      <c r="AE16838" s="99"/>
      <c r="AF16838" s="99"/>
      <c r="AG16838" s="99"/>
      <c r="AH16838" s="31"/>
      <c r="AI16838" s="31"/>
      <c r="AJ16838" s="31"/>
      <c r="AK16838" s="31"/>
      <c r="AL16838" s="31"/>
      <c r="AO16838" s="376"/>
    </row>
    <row r="16839" spans="1:41" x14ac:dyDescent="0.25">
      <c r="A16839" s="44" t="s">
        <v>1527</v>
      </c>
      <c r="B16839" s="44" t="s">
        <v>4988</v>
      </c>
      <c r="C16839" s="45" t="s">
        <v>5044</v>
      </c>
      <c r="D16839" s="45" t="s">
        <v>9895</v>
      </c>
      <c r="E16839" s="46">
        <v>46477</v>
      </c>
      <c r="F16839" s="93"/>
      <c r="G16839" s="93"/>
      <c r="H16839" s="93"/>
      <c r="I16839" s="99"/>
      <c r="J16839" s="99"/>
      <c r="K16839" s="99"/>
      <c r="L16839" s="44"/>
      <c r="M16839" s="44"/>
      <c r="N16839" s="99"/>
      <c r="O16839" s="99"/>
      <c r="P16839" s="99"/>
      <c r="Q16839" s="99"/>
      <c r="R16839" s="99"/>
      <c r="S16839" s="99"/>
      <c r="T16839" s="99"/>
      <c r="U16839" s="99"/>
      <c r="V16839" s="99"/>
      <c r="W16839" s="99"/>
      <c r="X16839" s="99"/>
      <c r="Y16839" s="99"/>
      <c r="Z16839" s="99"/>
      <c r="AA16839" s="99"/>
      <c r="AB16839" s="99"/>
      <c r="AC16839" s="99"/>
      <c r="AD16839" s="99"/>
      <c r="AE16839" s="99"/>
      <c r="AF16839" s="99"/>
      <c r="AG16839" s="99"/>
      <c r="AH16839" s="31"/>
      <c r="AI16839" s="31"/>
      <c r="AJ16839" s="31"/>
      <c r="AK16839" s="31"/>
      <c r="AL16839" s="31"/>
      <c r="AO16839" s="376"/>
    </row>
    <row r="16840" spans="1:41" x14ac:dyDescent="0.25">
      <c r="A16840" s="44" t="s">
        <v>8426</v>
      </c>
      <c r="B16840" s="44" t="s">
        <v>932</v>
      </c>
      <c r="C16840" s="45">
        <v>220104</v>
      </c>
      <c r="D16840" s="45" t="s">
        <v>11363</v>
      </c>
      <c r="E16840" s="45" t="s">
        <v>5139</v>
      </c>
      <c r="AO16840" s="376"/>
    </row>
    <row r="16841" spans="1:41" x14ac:dyDescent="0.25">
      <c r="A16841" s="44" t="s">
        <v>8426</v>
      </c>
      <c r="B16841" s="44" t="s">
        <v>5130</v>
      </c>
      <c r="C16841" s="45">
        <v>22010701</v>
      </c>
      <c r="D16841" s="45" t="s">
        <v>11363</v>
      </c>
      <c r="E16841" s="45" t="s">
        <v>5131</v>
      </c>
      <c r="AO16841" s="376"/>
    </row>
    <row r="16842" spans="1:41" x14ac:dyDescent="0.25">
      <c r="A16842" s="44" t="s">
        <v>8426</v>
      </c>
      <c r="B16842" s="44" t="s">
        <v>924</v>
      </c>
      <c r="C16842" s="45">
        <v>22010702</v>
      </c>
      <c r="D16842" s="45" t="s">
        <v>11363</v>
      </c>
      <c r="E16842" s="45" t="s">
        <v>5131</v>
      </c>
      <c r="AO16842" s="376"/>
    </row>
    <row r="16843" spans="1:41" x14ac:dyDescent="0.25">
      <c r="A16843" s="44" t="s">
        <v>8426</v>
      </c>
      <c r="B16843" s="44" t="s">
        <v>17452</v>
      </c>
      <c r="C16843" s="45">
        <v>25010501</v>
      </c>
      <c r="D16843" s="45" t="s">
        <v>11363</v>
      </c>
      <c r="E16843" s="45" t="s">
        <v>12551</v>
      </c>
      <c r="AO16843" s="376"/>
    </row>
    <row r="16844" spans="1:41" x14ac:dyDescent="0.25">
      <c r="A16844" s="44" t="s">
        <v>8426</v>
      </c>
      <c r="B16844" s="44" t="s">
        <v>5129</v>
      </c>
      <c r="C16844" s="45">
        <v>25010502</v>
      </c>
      <c r="D16844" s="45" t="s">
        <v>11363</v>
      </c>
      <c r="E16844" s="45" t="s">
        <v>12551</v>
      </c>
      <c r="AO16844" s="376"/>
    </row>
    <row r="16845" spans="1:41" x14ac:dyDescent="0.3">
      <c r="A16845" s="333" t="s">
        <v>18761</v>
      </c>
      <c r="B16845" s="333" t="s">
        <v>2301</v>
      </c>
      <c r="C16845" s="125" t="s">
        <v>18816</v>
      </c>
      <c r="D16845" s="32" t="s">
        <v>20309</v>
      </c>
      <c r="E16845" s="125" t="s">
        <v>8292</v>
      </c>
      <c r="F16845" s="125" t="s">
        <v>1189</v>
      </c>
      <c r="G16845" s="125" t="s">
        <v>1190</v>
      </c>
      <c r="AO16845" s="376"/>
    </row>
    <row r="16846" spans="1:41" x14ac:dyDescent="0.25">
      <c r="A16846" s="44" t="s">
        <v>850</v>
      </c>
      <c r="B16846" s="44" t="s">
        <v>3475</v>
      </c>
      <c r="C16846" s="45">
        <v>230301</v>
      </c>
      <c r="D16846" s="45" t="s">
        <v>11363</v>
      </c>
      <c r="E16846" s="45" t="s">
        <v>5265</v>
      </c>
      <c r="AO16846" s="376"/>
    </row>
    <row r="16847" spans="1:41" x14ac:dyDescent="0.25">
      <c r="A16847" s="44" t="s">
        <v>21925</v>
      </c>
      <c r="B16847" s="44" t="s">
        <v>9248</v>
      </c>
      <c r="C16847" s="45">
        <v>260105</v>
      </c>
      <c r="D16847" s="45" t="s">
        <v>11363</v>
      </c>
      <c r="E16847" s="45" t="s">
        <v>17625</v>
      </c>
      <c r="AO16847" s="376"/>
    </row>
    <row r="16848" spans="1:41" x14ac:dyDescent="0.25">
      <c r="A16848" s="103" t="s">
        <v>1108</v>
      </c>
      <c r="B16848" s="103" t="s">
        <v>1159</v>
      </c>
      <c r="C16848" s="104" t="s">
        <v>2474</v>
      </c>
      <c r="D16848" s="93" t="s">
        <v>9601</v>
      </c>
      <c r="E16848" s="94">
        <v>46568</v>
      </c>
      <c r="F16848" s="93"/>
      <c r="G16848" s="93"/>
      <c r="H16848" s="93"/>
      <c r="I16848" s="99"/>
      <c r="J16848" s="99"/>
      <c r="K16848" s="99"/>
      <c r="L16848" s="44"/>
      <c r="M16848" s="44"/>
      <c r="N16848" s="99"/>
      <c r="O16848" s="99"/>
      <c r="P16848" s="99"/>
      <c r="Q16848" s="99"/>
      <c r="R16848" s="99"/>
      <c r="S16848" s="99"/>
      <c r="T16848" s="99"/>
      <c r="U16848" s="99"/>
      <c r="V16848" s="99"/>
      <c r="W16848" s="99"/>
      <c r="X16848" s="99"/>
      <c r="Y16848" s="99"/>
      <c r="Z16848" s="99"/>
      <c r="AA16848" s="99"/>
      <c r="AB16848" s="99"/>
      <c r="AC16848" s="99"/>
      <c r="AD16848" s="99"/>
      <c r="AE16848" s="99"/>
      <c r="AF16848" s="99"/>
      <c r="AG16848" s="99"/>
      <c r="AH16848" s="31"/>
      <c r="AI16848" s="31"/>
      <c r="AJ16848" s="31"/>
      <c r="AK16848" s="31"/>
      <c r="AL16848" s="31"/>
      <c r="AO16848" s="376"/>
    </row>
    <row r="16849" spans="1:41" x14ac:dyDescent="0.25">
      <c r="A16849" s="57" t="s">
        <v>1108</v>
      </c>
      <c r="B16849" s="92" t="s">
        <v>3682</v>
      </c>
      <c r="C16849" s="93" t="s">
        <v>19106</v>
      </c>
      <c r="D16849" s="93" t="s">
        <v>3681</v>
      </c>
      <c r="E16849" s="94">
        <v>48029</v>
      </c>
      <c r="F16849" s="93"/>
      <c r="G16849" s="93"/>
      <c r="H16849" s="93"/>
      <c r="I16849" s="99"/>
      <c r="J16849" s="99"/>
      <c r="K16849" s="99"/>
      <c r="L16849" s="44"/>
      <c r="M16849" s="44"/>
      <c r="N16849" s="99"/>
      <c r="O16849" s="99"/>
      <c r="P16849" s="99"/>
      <c r="Q16849" s="99"/>
      <c r="R16849" s="99"/>
      <c r="S16849" s="99"/>
      <c r="T16849" s="99"/>
      <c r="U16849" s="99"/>
      <c r="V16849" s="99"/>
      <c r="W16849" s="99"/>
      <c r="X16849" s="99"/>
      <c r="Y16849" s="99"/>
      <c r="Z16849" s="99"/>
      <c r="AA16849" s="99"/>
      <c r="AB16849" s="99"/>
      <c r="AC16849" s="99"/>
      <c r="AD16849" s="99"/>
      <c r="AE16849" s="99"/>
      <c r="AF16849" s="99"/>
      <c r="AG16849" s="99"/>
      <c r="AH16849" s="31"/>
      <c r="AI16849" s="31"/>
      <c r="AJ16849" s="31"/>
      <c r="AK16849" s="31"/>
      <c r="AL16849" s="31"/>
      <c r="AO16849" s="376"/>
    </row>
    <row r="16850" spans="1:41" x14ac:dyDescent="0.25">
      <c r="A16850" s="44" t="s">
        <v>1108</v>
      </c>
      <c r="B16850" s="44" t="s">
        <v>21365</v>
      </c>
      <c r="C16850" s="45" t="s">
        <v>8133</v>
      </c>
      <c r="D16850" s="45" t="s">
        <v>21447</v>
      </c>
      <c r="E16850" s="46">
        <v>46752</v>
      </c>
      <c r="AO16850" s="376"/>
    </row>
    <row r="16851" spans="1:41" x14ac:dyDescent="0.3">
      <c r="A16851" s="57" t="s">
        <v>851</v>
      </c>
      <c r="B16851" s="57" t="s">
        <v>2173</v>
      </c>
      <c r="C16851" s="62">
        <v>24030</v>
      </c>
      <c r="D16851" s="62" t="s">
        <v>20886</v>
      </c>
      <c r="E16851" s="60">
        <v>47057</v>
      </c>
      <c r="F16851" s="32"/>
      <c r="G16851" s="32"/>
      <c r="H16851" s="32"/>
      <c r="I16851" s="31"/>
      <c r="J16851" s="31"/>
      <c r="K16851" s="31"/>
      <c r="L16851" s="31"/>
      <c r="M16851" s="31"/>
      <c r="N16851" s="31"/>
      <c r="O16851" s="31"/>
      <c r="P16851" s="31"/>
      <c r="Q16851" s="31"/>
      <c r="R16851" s="31"/>
      <c r="S16851" s="31"/>
      <c r="T16851" s="31"/>
      <c r="U16851" s="31"/>
      <c r="V16851" s="31"/>
      <c r="W16851" s="31"/>
      <c r="X16851" s="31"/>
      <c r="Y16851" s="31"/>
      <c r="Z16851" s="31"/>
      <c r="AA16851" s="31"/>
      <c r="AB16851" s="31"/>
      <c r="AC16851" s="31"/>
      <c r="AD16851" s="31"/>
      <c r="AE16851" s="31"/>
      <c r="AF16851" s="31"/>
      <c r="AG16851" s="31"/>
      <c r="AH16851" s="31"/>
      <c r="AI16851" s="31"/>
      <c r="AJ16851" s="31"/>
      <c r="AK16851" s="31"/>
      <c r="AL16851" s="31"/>
      <c r="AO16851" s="376"/>
    </row>
    <row r="16852" spans="1:41" x14ac:dyDescent="0.25">
      <c r="A16852" s="44" t="s">
        <v>851</v>
      </c>
      <c r="B16852" s="44" t="s">
        <v>3039</v>
      </c>
      <c r="C16852" s="45">
        <v>230904</v>
      </c>
      <c r="D16852" s="45" t="s">
        <v>11363</v>
      </c>
      <c r="E16852" s="45" t="s">
        <v>7871</v>
      </c>
      <c r="AO16852" s="376"/>
    </row>
    <row r="16853" spans="1:41" x14ac:dyDescent="0.3">
      <c r="A16853" s="333" t="s">
        <v>445</v>
      </c>
      <c r="B16853" s="333" t="s">
        <v>11377</v>
      </c>
      <c r="C16853" s="125" t="s">
        <v>11214</v>
      </c>
      <c r="D16853" s="32" t="s">
        <v>20309</v>
      </c>
      <c r="E16853" s="125" t="s">
        <v>4966</v>
      </c>
      <c r="F16853" s="125" t="s">
        <v>1189</v>
      </c>
      <c r="G16853" s="125" t="s">
        <v>1190</v>
      </c>
      <c r="AO16853" s="376"/>
    </row>
    <row r="16854" spans="1:41" x14ac:dyDescent="0.25">
      <c r="A16854" s="57" t="s">
        <v>445</v>
      </c>
      <c r="B16854" s="92" t="s">
        <v>3682</v>
      </c>
      <c r="C16854" s="93" t="s">
        <v>19106</v>
      </c>
      <c r="D16854" s="93" t="s">
        <v>3681</v>
      </c>
      <c r="E16854" s="94">
        <v>48029</v>
      </c>
      <c r="F16854" s="93"/>
      <c r="G16854" s="93"/>
      <c r="H16854" s="93"/>
      <c r="I16854" s="99"/>
      <c r="J16854" s="99"/>
      <c r="K16854" s="99"/>
      <c r="L16854" s="44"/>
      <c r="M16854" s="44"/>
      <c r="N16854" s="99"/>
      <c r="O16854" s="99"/>
      <c r="P16854" s="99"/>
      <c r="Q16854" s="99"/>
      <c r="R16854" s="99"/>
      <c r="S16854" s="99"/>
      <c r="T16854" s="99"/>
      <c r="U16854" s="99"/>
      <c r="V16854" s="99"/>
      <c r="W16854" s="99"/>
      <c r="X16854" s="99"/>
      <c r="Y16854" s="99"/>
      <c r="Z16854" s="99"/>
      <c r="AA16854" s="99"/>
      <c r="AB16854" s="99"/>
      <c r="AC16854" s="99"/>
      <c r="AD16854" s="99"/>
      <c r="AE16854" s="99"/>
      <c r="AF16854" s="99"/>
      <c r="AG16854" s="99"/>
      <c r="AH16854" s="31"/>
      <c r="AI16854" s="31"/>
      <c r="AJ16854" s="31"/>
      <c r="AK16854" s="31"/>
      <c r="AL16854" s="31"/>
      <c r="AO16854" s="376"/>
    </row>
    <row r="16855" spans="1:41" x14ac:dyDescent="0.25">
      <c r="A16855" s="44" t="s">
        <v>445</v>
      </c>
      <c r="B16855" s="44" t="s">
        <v>12111</v>
      </c>
      <c r="C16855" s="45">
        <v>13.24</v>
      </c>
      <c r="D16855" s="45" t="s">
        <v>12549</v>
      </c>
      <c r="E16855" s="46">
        <v>47299</v>
      </c>
      <c r="F16855" s="45"/>
      <c r="G16855" s="93"/>
      <c r="H16855" s="93"/>
      <c r="I16855" s="99"/>
      <c r="J16855" s="99"/>
      <c r="K16855" s="99"/>
      <c r="L16855" s="99"/>
      <c r="M16855" s="99"/>
      <c r="N16855" s="99"/>
      <c r="O16855" s="99"/>
      <c r="P16855" s="99"/>
      <c r="Q16855" s="99"/>
      <c r="R16855" s="99"/>
      <c r="S16855" s="99"/>
      <c r="T16855" s="99"/>
      <c r="U16855" s="99"/>
      <c r="V16855" s="99"/>
      <c r="W16855" s="99"/>
      <c r="X16855" s="99"/>
      <c r="Y16855" s="99"/>
      <c r="Z16855" s="99"/>
      <c r="AA16855" s="99"/>
      <c r="AB16855" s="99"/>
      <c r="AC16855" s="99"/>
      <c r="AD16855" s="99"/>
      <c r="AE16855" s="99"/>
      <c r="AF16855" s="99"/>
      <c r="AG16855" s="99"/>
      <c r="AH16855" s="31"/>
      <c r="AI16855" s="31"/>
      <c r="AJ16855" s="31"/>
      <c r="AK16855" s="31"/>
      <c r="AL16855" s="31"/>
      <c r="AO16855" s="376"/>
    </row>
    <row r="16856" spans="1:41" x14ac:dyDescent="0.25">
      <c r="A16856" s="44" t="s">
        <v>445</v>
      </c>
      <c r="B16856" s="44" t="s">
        <v>21359</v>
      </c>
      <c r="C16856" s="45" t="s">
        <v>9701</v>
      </c>
      <c r="D16856" s="45" t="s">
        <v>21447</v>
      </c>
      <c r="E16856" s="46">
        <v>46752</v>
      </c>
      <c r="AO16856" s="376"/>
    </row>
    <row r="16857" spans="1:41" x14ac:dyDescent="0.25">
      <c r="A16857" s="76" t="s">
        <v>445</v>
      </c>
      <c r="B16857" s="92" t="s">
        <v>12068</v>
      </c>
      <c r="C16857" s="93" t="s">
        <v>12038</v>
      </c>
      <c r="D16857" s="93" t="s">
        <v>1201</v>
      </c>
      <c r="E16857" s="94">
        <v>47208</v>
      </c>
      <c r="F16857" s="93"/>
      <c r="G16857" s="93"/>
      <c r="H16857" s="93"/>
      <c r="I16857" s="99"/>
      <c r="J16857" s="99"/>
      <c r="K16857" s="99"/>
      <c r="L16857" s="99"/>
      <c r="M16857" s="99"/>
      <c r="N16857" s="99"/>
      <c r="O16857" s="99"/>
      <c r="P16857" s="99"/>
      <c r="Q16857" s="99"/>
      <c r="R16857" s="99"/>
      <c r="S16857" s="99"/>
      <c r="T16857" s="99"/>
      <c r="U16857" s="99"/>
      <c r="V16857" s="99"/>
      <c r="W16857" s="99"/>
      <c r="X16857" s="99"/>
      <c r="Y16857" s="99"/>
      <c r="Z16857" s="99"/>
      <c r="AA16857" s="99"/>
      <c r="AB16857" s="99"/>
      <c r="AC16857" s="99"/>
      <c r="AD16857" s="99"/>
      <c r="AE16857" s="99"/>
      <c r="AF16857" s="99"/>
      <c r="AG16857" s="99"/>
      <c r="AH16857" s="31"/>
      <c r="AI16857" s="31"/>
      <c r="AJ16857" s="31"/>
      <c r="AK16857" s="31"/>
      <c r="AL16857" s="31"/>
      <c r="AO16857" s="376"/>
    </row>
    <row r="16858" spans="1:41" x14ac:dyDescent="0.25">
      <c r="A16858" s="91" t="s">
        <v>445</v>
      </c>
      <c r="B16858" s="92" t="s">
        <v>19284</v>
      </c>
      <c r="C16858" s="93" t="s">
        <v>19285</v>
      </c>
      <c r="D16858" s="93" t="s">
        <v>1201</v>
      </c>
      <c r="E16858" s="94">
        <v>46582</v>
      </c>
      <c r="F16858" s="93"/>
      <c r="G16858" s="93"/>
      <c r="H16858" s="93"/>
      <c r="I16858" s="99"/>
      <c r="J16858" s="99"/>
      <c r="K16858" s="99"/>
      <c r="L16858" s="99"/>
      <c r="M16858" s="99"/>
      <c r="N16858" s="99"/>
      <c r="O16858" s="99"/>
      <c r="P16858" s="99"/>
      <c r="Q16858" s="99"/>
      <c r="R16858" s="99"/>
      <c r="S16858" s="99"/>
      <c r="T16858" s="99"/>
      <c r="U16858" s="99"/>
      <c r="V16858" s="99"/>
      <c r="W16858" s="99"/>
      <c r="X16858" s="99"/>
      <c r="Y16858" s="99"/>
      <c r="Z16858" s="99"/>
      <c r="AA16858" s="99"/>
      <c r="AB16858" s="99"/>
      <c r="AC16858" s="99"/>
      <c r="AD16858" s="99"/>
      <c r="AE16858" s="99"/>
      <c r="AF16858" s="99"/>
      <c r="AG16858" s="99"/>
      <c r="AH16858" s="31"/>
      <c r="AI16858" s="31"/>
      <c r="AJ16858" s="31"/>
      <c r="AK16858" s="31"/>
      <c r="AL16858" s="31"/>
      <c r="AO16858" s="376"/>
    </row>
    <row r="16859" spans="1:41" x14ac:dyDescent="0.25">
      <c r="A16859" s="44" t="s">
        <v>12449</v>
      </c>
      <c r="B16859" s="44" t="s">
        <v>12110</v>
      </c>
      <c r="C16859" s="45">
        <v>14.24</v>
      </c>
      <c r="D16859" s="45" t="s">
        <v>12549</v>
      </c>
      <c r="E16859" s="46">
        <v>47299</v>
      </c>
      <c r="F16859" s="45"/>
      <c r="G16859" s="93"/>
      <c r="H16859" s="93"/>
      <c r="I16859" s="99"/>
      <c r="J16859" s="99"/>
      <c r="K16859" s="99"/>
      <c r="L16859" s="99"/>
      <c r="M16859" s="99"/>
      <c r="N16859" s="99"/>
      <c r="O16859" s="99"/>
      <c r="P16859" s="99"/>
      <c r="Q16859" s="99"/>
      <c r="R16859" s="99"/>
      <c r="S16859" s="99"/>
      <c r="T16859" s="99"/>
      <c r="U16859" s="99"/>
      <c r="V16859" s="99"/>
      <c r="W16859" s="99"/>
      <c r="X16859" s="99"/>
      <c r="Y16859" s="99"/>
      <c r="Z16859" s="99"/>
      <c r="AA16859" s="99"/>
      <c r="AB16859" s="99"/>
      <c r="AC16859" s="99"/>
      <c r="AD16859" s="99"/>
      <c r="AE16859" s="99"/>
      <c r="AF16859" s="99"/>
      <c r="AG16859" s="99"/>
      <c r="AH16859" s="31"/>
      <c r="AI16859" s="31"/>
      <c r="AJ16859" s="31"/>
      <c r="AK16859" s="31"/>
      <c r="AL16859" s="31"/>
      <c r="AO16859" s="376"/>
    </row>
    <row r="16860" spans="1:41" x14ac:dyDescent="0.25">
      <c r="A16860" s="44" t="s">
        <v>12449</v>
      </c>
      <c r="B16860" s="44" t="s">
        <v>12102</v>
      </c>
      <c r="C16860" s="45">
        <v>21.25</v>
      </c>
      <c r="D16860" s="45" t="s">
        <v>12549</v>
      </c>
      <c r="E16860" s="46">
        <v>47664</v>
      </c>
      <c r="F16860" s="45"/>
      <c r="G16860" s="93"/>
      <c r="H16860" s="93"/>
      <c r="I16860" s="99"/>
      <c r="J16860" s="99"/>
      <c r="K16860" s="99"/>
      <c r="L16860" s="99"/>
      <c r="M16860" s="99"/>
      <c r="N16860" s="99"/>
      <c r="O16860" s="99"/>
      <c r="P16860" s="99"/>
      <c r="Q16860" s="99"/>
      <c r="R16860" s="99"/>
      <c r="S16860" s="99"/>
      <c r="T16860" s="99"/>
      <c r="U16860" s="99"/>
      <c r="V16860" s="99"/>
      <c r="W16860" s="99"/>
      <c r="X16860" s="99"/>
      <c r="Y16860" s="99"/>
      <c r="Z16860" s="99"/>
      <c r="AA16860" s="99"/>
      <c r="AB16860" s="99"/>
      <c r="AC16860" s="99"/>
      <c r="AD16860" s="99"/>
      <c r="AE16860" s="99"/>
      <c r="AF16860" s="99"/>
      <c r="AG16860" s="99"/>
      <c r="AH16860" s="31"/>
      <c r="AI16860" s="31"/>
      <c r="AJ16860" s="31"/>
      <c r="AK16860" s="31"/>
      <c r="AL16860" s="31"/>
      <c r="AO16860" s="376"/>
    </row>
    <row r="16861" spans="1:41" x14ac:dyDescent="0.3">
      <c r="A16861" s="333" t="s">
        <v>19049</v>
      </c>
      <c r="B16861" s="333" t="s">
        <v>1159</v>
      </c>
      <c r="C16861" s="125" t="s">
        <v>19092</v>
      </c>
      <c r="D16861" s="32" t="s">
        <v>20309</v>
      </c>
      <c r="E16861" s="125" t="s">
        <v>9249</v>
      </c>
      <c r="F16861" s="125" t="s">
        <v>1189</v>
      </c>
      <c r="G16861" s="125" t="s">
        <v>1190</v>
      </c>
      <c r="AO16861" s="376"/>
    </row>
    <row r="16862" spans="1:41" x14ac:dyDescent="0.25">
      <c r="A16862" s="44" t="s">
        <v>20548</v>
      </c>
      <c r="B16862" s="44" t="s">
        <v>6877</v>
      </c>
      <c r="C16862" s="45" t="s">
        <v>6914</v>
      </c>
      <c r="D16862" s="32" t="s">
        <v>5559</v>
      </c>
      <c r="E16862" s="45" t="s">
        <v>20846</v>
      </c>
      <c r="F16862" s="32"/>
      <c r="G16862" s="32"/>
      <c r="H16862" s="32"/>
      <c r="I16862" s="31"/>
      <c r="J16862" s="31"/>
      <c r="K16862" s="31"/>
      <c r="L16862" s="31"/>
      <c r="M16862" s="31"/>
      <c r="N16862" s="31"/>
      <c r="O16862" s="31"/>
      <c r="P16862" s="31"/>
      <c r="Q16862" s="31"/>
      <c r="R16862" s="31"/>
      <c r="S16862" s="31"/>
      <c r="T16862" s="31"/>
      <c r="U16862" s="31"/>
      <c r="V16862" s="31"/>
      <c r="W16862" s="31"/>
      <c r="X16862" s="31"/>
      <c r="Y16862" s="31"/>
      <c r="Z16862" s="31"/>
      <c r="AA16862" s="31"/>
      <c r="AB16862" s="31"/>
      <c r="AC16862" s="31"/>
      <c r="AD16862" s="31"/>
      <c r="AE16862" s="31"/>
      <c r="AF16862" s="31"/>
      <c r="AG16862" s="31"/>
      <c r="AH16862" s="31"/>
      <c r="AI16862" s="31"/>
      <c r="AJ16862" s="31"/>
      <c r="AK16862" s="31"/>
      <c r="AL16862" s="31"/>
      <c r="AO16862" s="376"/>
    </row>
    <row r="16863" spans="1:41" x14ac:dyDescent="0.25">
      <c r="A16863" s="44" t="s">
        <v>12768</v>
      </c>
      <c r="B16863" s="44" t="s">
        <v>2350</v>
      </c>
      <c r="C16863" s="45">
        <v>250106</v>
      </c>
      <c r="D16863" s="45" t="s">
        <v>11363</v>
      </c>
      <c r="E16863" s="45" t="s">
        <v>11887</v>
      </c>
      <c r="AO16863" s="376"/>
    </row>
    <row r="16864" spans="1:41" x14ac:dyDescent="0.25">
      <c r="A16864" s="44" t="s">
        <v>6278</v>
      </c>
      <c r="B16864" s="44" t="s">
        <v>4039</v>
      </c>
      <c r="C16864" s="56" t="s">
        <v>6279</v>
      </c>
      <c r="D16864" s="69" t="s">
        <v>6280</v>
      </c>
      <c r="E16864" s="69">
        <v>45473</v>
      </c>
      <c r="F16864" s="93"/>
      <c r="G16864" s="93"/>
      <c r="H16864" s="93"/>
      <c r="I16864" s="99"/>
      <c r="J16864" s="99"/>
      <c r="K16864" s="99"/>
      <c r="L16864" s="44"/>
      <c r="M16864" s="44"/>
      <c r="N16864" s="99"/>
      <c r="O16864" s="99"/>
      <c r="P16864" s="99"/>
      <c r="Q16864" s="99"/>
      <c r="R16864" s="99"/>
      <c r="S16864" s="99"/>
      <c r="T16864" s="99"/>
      <c r="U16864" s="99"/>
      <c r="V16864" s="99"/>
      <c r="W16864" s="99"/>
      <c r="X16864" s="99"/>
      <c r="Y16864" s="99"/>
      <c r="Z16864" s="99"/>
      <c r="AA16864" s="99"/>
      <c r="AB16864" s="99"/>
      <c r="AC16864" s="99"/>
      <c r="AD16864" s="99"/>
      <c r="AE16864" s="99"/>
      <c r="AF16864" s="99"/>
      <c r="AG16864" s="99"/>
      <c r="AH16864" s="31"/>
      <c r="AI16864" s="31"/>
      <c r="AJ16864" s="31"/>
      <c r="AK16864" s="31"/>
      <c r="AL16864" s="31"/>
      <c r="AO16864" s="376"/>
    </row>
    <row r="16865" spans="1:41" x14ac:dyDescent="0.25">
      <c r="A16865" s="44" t="s">
        <v>4800</v>
      </c>
      <c r="B16865" s="44" t="s">
        <v>2150</v>
      </c>
      <c r="C16865" s="45" t="s">
        <v>7126</v>
      </c>
      <c r="D16865" s="45" t="s">
        <v>2269</v>
      </c>
      <c r="E16865" s="46">
        <v>46421</v>
      </c>
      <c r="F16865" s="45"/>
      <c r="G16865" s="45"/>
      <c r="H16865" s="93"/>
      <c r="I16865" s="99"/>
      <c r="J16865" s="99"/>
      <c r="K16865" s="99"/>
      <c r="L16865" s="44"/>
      <c r="M16865" s="44"/>
      <c r="N16865" s="99"/>
      <c r="O16865" s="99"/>
      <c r="P16865" s="99"/>
      <c r="Q16865" s="99"/>
      <c r="R16865" s="99"/>
      <c r="S16865" s="99"/>
      <c r="T16865" s="99"/>
      <c r="U16865" s="99"/>
      <c r="V16865" s="99"/>
      <c r="W16865" s="99"/>
      <c r="X16865" s="99"/>
      <c r="Y16865" s="99"/>
      <c r="Z16865" s="99"/>
      <c r="AA16865" s="99"/>
      <c r="AB16865" s="99"/>
      <c r="AC16865" s="99"/>
      <c r="AD16865" s="99"/>
      <c r="AE16865" s="99"/>
      <c r="AF16865" s="99"/>
      <c r="AG16865" s="99"/>
      <c r="AH16865" s="31"/>
      <c r="AI16865" s="31"/>
      <c r="AJ16865" s="31"/>
      <c r="AK16865" s="31"/>
      <c r="AL16865" s="31"/>
      <c r="AO16865" s="376"/>
    </row>
    <row r="16866" spans="1:41" x14ac:dyDescent="0.25">
      <c r="A16866" s="44" t="s">
        <v>21156</v>
      </c>
      <c r="B16866" s="44" t="s">
        <v>21359</v>
      </c>
      <c r="C16866" s="45" t="s">
        <v>21182</v>
      </c>
      <c r="D16866" s="45" t="s">
        <v>21447</v>
      </c>
      <c r="E16866" s="46">
        <v>46752</v>
      </c>
      <c r="AO16866" s="376"/>
    </row>
    <row r="16867" spans="1:41" x14ac:dyDescent="0.25">
      <c r="A16867" s="44" t="s">
        <v>21156</v>
      </c>
      <c r="B16867" s="44" t="s">
        <v>925</v>
      </c>
      <c r="C16867" s="45">
        <v>260601</v>
      </c>
      <c r="D16867" s="45" t="s">
        <v>11363</v>
      </c>
      <c r="E16867" s="45" t="s">
        <v>17341</v>
      </c>
      <c r="AO16867" s="376"/>
    </row>
    <row r="16868" spans="1:41" x14ac:dyDescent="0.25">
      <c r="A16868" s="57" t="s">
        <v>8971</v>
      </c>
      <c r="B16868" s="92" t="s">
        <v>3682</v>
      </c>
      <c r="C16868" s="93" t="s">
        <v>19106</v>
      </c>
      <c r="D16868" s="93" t="s">
        <v>3681</v>
      </c>
      <c r="E16868" s="94">
        <v>48029</v>
      </c>
      <c r="F16868" s="93"/>
      <c r="G16868" s="93"/>
      <c r="H16868" s="93"/>
      <c r="I16868" s="99"/>
      <c r="J16868" s="99"/>
      <c r="K16868" s="99"/>
      <c r="L16868" s="44"/>
      <c r="M16868" s="99"/>
      <c r="N16868" s="99"/>
      <c r="O16868" s="99"/>
      <c r="P16868" s="99"/>
      <c r="Q16868" s="99"/>
      <c r="R16868" s="99"/>
      <c r="S16868" s="99"/>
      <c r="T16868" s="99"/>
      <c r="U16868" s="99"/>
      <c r="V16868" s="99"/>
      <c r="W16868" s="99"/>
      <c r="X16868" s="99"/>
      <c r="Y16868" s="99"/>
      <c r="Z16868" s="99"/>
      <c r="AA16868" s="99"/>
      <c r="AB16868" s="99"/>
      <c r="AC16868" s="99"/>
      <c r="AD16868" s="99"/>
      <c r="AE16868" s="99"/>
      <c r="AF16868" s="99"/>
      <c r="AG16868" s="99"/>
      <c r="AH16868" s="31"/>
      <c r="AI16868" s="31"/>
      <c r="AJ16868" s="31"/>
      <c r="AK16868" s="31"/>
      <c r="AL16868" s="31"/>
      <c r="AO16868" s="376"/>
    </row>
    <row r="16869" spans="1:41" x14ac:dyDescent="0.25">
      <c r="A16869" s="44" t="s">
        <v>8971</v>
      </c>
      <c r="B16869" s="44" t="s">
        <v>15156</v>
      </c>
      <c r="C16869" s="45" t="s">
        <v>11856</v>
      </c>
      <c r="D16869" s="367" t="s">
        <v>3696</v>
      </c>
      <c r="E16869" s="328">
        <f>DATE(2028,7,15)</f>
        <v>46949</v>
      </c>
      <c r="F16869" s="32"/>
      <c r="G16869" s="32"/>
      <c r="H16869" s="32"/>
      <c r="I16869" s="31"/>
      <c r="J16869" s="31"/>
      <c r="K16869" s="31"/>
      <c r="L16869" s="31"/>
      <c r="M16869" s="31"/>
      <c r="N16869" s="31"/>
      <c r="O16869" s="31"/>
      <c r="P16869" s="31"/>
      <c r="Q16869" s="31"/>
      <c r="R16869" s="31"/>
      <c r="S16869" s="31"/>
      <c r="T16869" s="31"/>
      <c r="U16869" s="31"/>
      <c r="V16869" s="31"/>
      <c r="W16869" s="31"/>
      <c r="X16869" s="31"/>
      <c r="Y16869" s="31"/>
      <c r="Z16869" s="31"/>
      <c r="AA16869" s="31"/>
      <c r="AB16869" s="31"/>
      <c r="AC16869" s="31"/>
      <c r="AD16869" s="31"/>
      <c r="AE16869" s="31"/>
      <c r="AF16869" s="31"/>
      <c r="AG16869" s="31"/>
      <c r="AH16869" s="31"/>
      <c r="AI16869" s="31"/>
      <c r="AJ16869" s="31"/>
      <c r="AK16869" s="31"/>
      <c r="AL16869" s="31"/>
      <c r="AO16869" s="376"/>
    </row>
    <row r="16870" spans="1:41" x14ac:dyDescent="0.25">
      <c r="A16870" s="44" t="s">
        <v>8971</v>
      </c>
      <c r="B16870" s="44" t="s">
        <v>15158</v>
      </c>
      <c r="C16870" s="45" t="s">
        <v>9191</v>
      </c>
      <c r="D16870" s="367" t="s">
        <v>3696</v>
      </c>
      <c r="E16870" s="328">
        <f>DATE(2027,6,30)</f>
        <v>46568</v>
      </c>
      <c r="F16870" s="32"/>
      <c r="G16870" s="32"/>
      <c r="H16870" s="32"/>
      <c r="I16870" s="31"/>
      <c r="J16870" s="31"/>
      <c r="K16870" s="31"/>
      <c r="L16870" s="31"/>
      <c r="M16870" s="31"/>
      <c r="N16870" s="31"/>
      <c r="O16870" s="31"/>
      <c r="P16870" s="31"/>
      <c r="Q16870" s="31"/>
      <c r="R16870" s="31"/>
      <c r="S16870" s="31"/>
      <c r="T16870" s="31"/>
      <c r="U16870" s="31"/>
      <c r="V16870" s="31"/>
      <c r="W16870" s="31"/>
      <c r="X16870" s="31"/>
      <c r="Y16870" s="31"/>
      <c r="Z16870" s="31"/>
      <c r="AA16870" s="31"/>
      <c r="AB16870" s="31"/>
      <c r="AC16870" s="31"/>
      <c r="AD16870" s="31"/>
      <c r="AE16870" s="31"/>
      <c r="AF16870" s="31"/>
      <c r="AG16870" s="31"/>
      <c r="AH16870" s="31"/>
      <c r="AI16870" s="31"/>
      <c r="AJ16870" s="31"/>
      <c r="AK16870" s="31"/>
      <c r="AL16870" s="31"/>
      <c r="AO16870" s="376"/>
    </row>
    <row r="16871" spans="1:41" x14ac:dyDescent="0.25">
      <c r="A16871" s="44" t="s">
        <v>8971</v>
      </c>
      <c r="B16871" s="44" t="s">
        <v>15157</v>
      </c>
      <c r="C16871" s="45" t="s">
        <v>17100</v>
      </c>
      <c r="D16871" s="367" t="s">
        <v>3696</v>
      </c>
      <c r="E16871" s="328">
        <f>DATE(2030,1,5)</f>
        <v>47488</v>
      </c>
      <c r="F16871" s="32"/>
      <c r="G16871" s="32"/>
      <c r="H16871" s="32"/>
      <c r="I16871" s="31"/>
      <c r="J16871" s="31"/>
      <c r="K16871" s="31"/>
      <c r="L16871" s="31"/>
      <c r="M16871" s="31"/>
      <c r="N16871" s="31"/>
      <c r="O16871" s="31"/>
      <c r="P16871" s="31"/>
      <c r="Q16871" s="31"/>
      <c r="R16871" s="31"/>
      <c r="S16871" s="31"/>
      <c r="T16871" s="31"/>
      <c r="U16871" s="31"/>
      <c r="V16871" s="31"/>
      <c r="W16871" s="31"/>
      <c r="X16871" s="31"/>
      <c r="Y16871" s="31"/>
      <c r="Z16871" s="31"/>
      <c r="AA16871" s="31"/>
      <c r="AB16871" s="31"/>
      <c r="AC16871" s="31"/>
      <c r="AD16871" s="31"/>
      <c r="AE16871" s="31"/>
      <c r="AF16871" s="31"/>
      <c r="AG16871" s="31"/>
      <c r="AH16871" s="31"/>
      <c r="AI16871" s="31"/>
      <c r="AJ16871" s="31"/>
      <c r="AK16871" s="31"/>
      <c r="AL16871" s="31"/>
      <c r="AO16871" s="376"/>
    </row>
    <row r="16872" spans="1:41" x14ac:dyDescent="0.25">
      <c r="A16872" s="44" t="s">
        <v>99</v>
      </c>
      <c r="B16872" s="44" t="s">
        <v>6877</v>
      </c>
      <c r="C16872" s="45" t="s">
        <v>6915</v>
      </c>
      <c r="D16872" s="32" t="s">
        <v>5559</v>
      </c>
      <c r="E16872" s="45" t="s">
        <v>20846</v>
      </c>
      <c r="F16872" s="32"/>
      <c r="G16872" s="32"/>
      <c r="H16872" s="32"/>
      <c r="I16872" s="31"/>
      <c r="J16872" s="31"/>
      <c r="K16872" s="31"/>
      <c r="L16872" s="31"/>
      <c r="M16872" s="31"/>
      <c r="N16872" s="31"/>
      <c r="O16872" s="31"/>
      <c r="P16872" s="31"/>
      <c r="Q16872" s="31"/>
      <c r="R16872" s="31"/>
      <c r="S16872" s="31"/>
      <c r="T16872" s="31"/>
      <c r="U16872" s="31"/>
      <c r="V16872" s="31"/>
      <c r="W16872" s="31"/>
      <c r="X16872" s="31"/>
      <c r="Y16872" s="31"/>
      <c r="Z16872" s="31"/>
      <c r="AA16872" s="31"/>
      <c r="AB16872" s="31"/>
      <c r="AC16872" s="31"/>
      <c r="AD16872" s="31"/>
      <c r="AE16872" s="31"/>
      <c r="AF16872" s="31"/>
      <c r="AG16872" s="31"/>
      <c r="AH16872" s="31"/>
      <c r="AI16872" s="31"/>
      <c r="AJ16872" s="31"/>
      <c r="AK16872" s="31"/>
      <c r="AL16872" s="31"/>
      <c r="AO16872" s="376"/>
    </row>
    <row r="16873" spans="1:41" x14ac:dyDescent="0.3">
      <c r="A16873" s="57" t="s">
        <v>99</v>
      </c>
      <c r="B16873" s="57" t="s">
        <v>4728</v>
      </c>
      <c r="C16873" s="62">
        <v>2509</v>
      </c>
      <c r="D16873" s="62" t="s">
        <v>20886</v>
      </c>
      <c r="E16873" s="60">
        <v>46374</v>
      </c>
      <c r="F16873" s="32"/>
      <c r="G16873" s="32"/>
      <c r="H16873" s="32"/>
      <c r="I16873" s="31"/>
      <c r="J16873" s="31"/>
      <c r="K16873" s="31"/>
      <c r="L16873" s="31"/>
      <c r="M16873" s="31"/>
      <c r="N16873" s="31"/>
      <c r="O16873" s="31"/>
      <c r="P16873" s="31"/>
      <c r="Q16873" s="31"/>
      <c r="R16873" s="31"/>
      <c r="S16873" s="31"/>
      <c r="T16873" s="31"/>
      <c r="U16873" s="31"/>
      <c r="V16873" s="31"/>
      <c r="W16873" s="31"/>
      <c r="X16873" s="31"/>
      <c r="Y16873" s="31"/>
      <c r="Z16873" s="31"/>
      <c r="AA16873" s="31"/>
      <c r="AB16873" s="31"/>
      <c r="AC16873" s="31"/>
      <c r="AD16873" s="31"/>
      <c r="AE16873" s="31"/>
      <c r="AF16873" s="31"/>
      <c r="AG16873" s="31"/>
      <c r="AH16873" s="31"/>
      <c r="AI16873" s="31"/>
      <c r="AJ16873" s="31"/>
      <c r="AK16873" s="31"/>
      <c r="AL16873" s="31"/>
      <c r="AO16873" s="376"/>
    </row>
    <row r="16874" spans="1:41" x14ac:dyDescent="0.3">
      <c r="A16874" s="57" t="s">
        <v>99</v>
      </c>
      <c r="B16874" s="57" t="s">
        <v>1290</v>
      </c>
      <c r="C16874" s="62">
        <v>24027</v>
      </c>
      <c r="D16874" s="62" t="s">
        <v>20886</v>
      </c>
      <c r="E16874" s="60">
        <v>46873</v>
      </c>
      <c r="F16874" s="32"/>
      <c r="G16874" s="32"/>
      <c r="H16874" s="32"/>
      <c r="I16874" s="31"/>
      <c r="J16874" s="31"/>
      <c r="K16874" s="31"/>
      <c r="L16874" s="31"/>
      <c r="M16874" s="31"/>
      <c r="N16874" s="31"/>
      <c r="O16874" s="31"/>
      <c r="P16874" s="31"/>
      <c r="Q16874" s="31"/>
      <c r="R16874" s="31"/>
      <c r="S16874" s="31"/>
      <c r="T16874" s="31"/>
      <c r="U16874" s="31"/>
      <c r="V16874" s="31"/>
      <c r="W16874" s="31"/>
      <c r="X16874" s="31"/>
      <c r="Y16874" s="31"/>
      <c r="Z16874" s="31"/>
      <c r="AA16874" s="31"/>
      <c r="AB16874" s="31"/>
      <c r="AC16874" s="31"/>
      <c r="AD16874" s="31"/>
      <c r="AE16874" s="31"/>
      <c r="AF16874" s="31"/>
      <c r="AG16874" s="31"/>
      <c r="AH16874" s="31"/>
      <c r="AI16874" s="31"/>
      <c r="AJ16874" s="31"/>
      <c r="AK16874" s="31"/>
      <c r="AL16874" s="31"/>
      <c r="AO16874" s="376"/>
    </row>
    <row r="16875" spans="1:41" x14ac:dyDescent="0.3">
      <c r="A16875" s="333" t="s">
        <v>99</v>
      </c>
      <c r="B16875" s="333" t="s">
        <v>15470</v>
      </c>
      <c r="C16875" s="125" t="s">
        <v>13319</v>
      </c>
      <c r="D16875" s="32" t="s">
        <v>20309</v>
      </c>
      <c r="E16875" s="125" t="s">
        <v>12551</v>
      </c>
      <c r="F16875" s="125" t="s">
        <v>1189</v>
      </c>
      <c r="G16875" s="125" t="s">
        <v>1190</v>
      </c>
      <c r="AO16875" s="376"/>
    </row>
    <row r="16876" spans="1:41" x14ac:dyDescent="0.3">
      <c r="A16876" s="333" t="s">
        <v>99</v>
      </c>
      <c r="B16876" s="333" t="s">
        <v>4817</v>
      </c>
      <c r="C16876" s="125" t="s">
        <v>13321</v>
      </c>
      <c r="D16876" s="32" t="s">
        <v>20309</v>
      </c>
      <c r="E16876" s="125" t="s">
        <v>12551</v>
      </c>
      <c r="F16876" s="125" t="s">
        <v>1189</v>
      </c>
      <c r="G16876" s="125" t="s">
        <v>1190</v>
      </c>
      <c r="AO16876" s="376"/>
    </row>
    <row r="16877" spans="1:41" x14ac:dyDescent="0.3">
      <c r="A16877" s="333" t="s">
        <v>99</v>
      </c>
      <c r="B16877" s="333" t="s">
        <v>1168</v>
      </c>
      <c r="C16877" s="125" t="s">
        <v>19096</v>
      </c>
      <c r="D16877" s="32" t="s">
        <v>20309</v>
      </c>
      <c r="E16877" s="125" t="s">
        <v>9249</v>
      </c>
      <c r="F16877" s="125" t="s">
        <v>1189</v>
      </c>
      <c r="G16877" s="125" t="s">
        <v>1190</v>
      </c>
      <c r="AO16877" s="376"/>
    </row>
    <row r="16878" spans="1:41" x14ac:dyDescent="0.25">
      <c r="A16878" s="44" t="s">
        <v>99</v>
      </c>
      <c r="B16878" s="44" t="s">
        <v>12091</v>
      </c>
      <c r="C16878" s="45">
        <v>9.25</v>
      </c>
      <c r="D16878" s="45" t="s">
        <v>12549</v>
      </c>
      <c r="E16878" s="46">
        <v>47664</v>
      </c>
      <c r="F16878" s="45"/>
      <c r="G16878" s="93"/>
      <c r="H16878" s="93"/>
      <c r="I16878" s="99"/>
      <c r="J16878" s="99"/>
      <c r="K16878" s="99"/>
      <c r="L16878" s="99"/>
      <c r="M16878" s="99"/>
      <c r="N16878" s="99"/>
      <c r="O16878" s="99"/>
      <c r="P16878" s="99"/>
      <c r="Q16878" s="99"/>
      <c r="R16878" s="99"/>
      <c r="S16878" s="99"/>
      <c r="T16878" s="99"/>
      <c r="U16878" s="99"/>
      <c r="V16878" s="99"/>
      <c r="W16878" s="99"/>
      <c r="X16878" s="99"/>
      <c r="Y16878" s="99"/>
      <c r="Z16878" s="99"/>
      <c r="AA16878" s="99"/>
      <c r="AB16878" s="99"/>
      <c r="AC16878" s="99"/>
      <c r="AD16878" s="99"/>
      <c r="AE16878" s="99"/>
      <c r="AF16878" s="99"/>
      <c r="AG16878" s="99"/>
      <c r="AH16878" s="31"/>
      <c r="AI16878" s="31"/>
      <c r="AJ16878" s="31"/>
      <c r="AK16878" s="31"/>
      <c r="AL16878" s="31"/>
      <c r="AO16878" s="376"/>
    </row>
    <row r="16879" spans="1:41" x14ac:dyDescent="0.25">
      <c r="A16879" s="44" t="s">
        <v>99</v>
      </c>
      <c r="B16879" s="44" t="s">
        <v>13587</v>
      </c>
      <c r="C16879" s="45">
        <v>18.25</v>
      </c>
      <c r="D16879" s="45" t="s">
        <v>12549</v>
      </c>
      <c r="E16879" s="46">
        <v>47664</v>
      </c>
      <c r="F16879" s="45"/>
      <c r="G16879" s="93"/>
      <c r="H16879" s="93"/>
      <c r="I16879" s="99"/>
      <c r="J16879" s="99"/>
      <c r="K16879" s="99"/>
      <c r="L16879" s="99"/>
      <c r="M16879" s="99"/>
      <c r="N16879" s="99"/>
      <c r="O16879" s="99"/>
      <c r="P16879" s="99"/>
      <c r="Q16879" s="99"/>
      <c r="R16879" s="99"/>
      <c r="S16879" s="99"/>
      <c r="T16879" s="99"/>
      <c r="U16879" s="99"/>
      <c r="V16879" s="99"/>
      <c r="W16879" s="99"/>
      <c r="X16879" s="99"/>
      <c r="Y16879" s="99"/>
      <c r="Z16879" s="99"/>
      <c r="AA16879" s="99"/>
      <c r="AB16879" s="99"/>
      <c r="AC16879" s="99"/>
      <c r="AD16879" s="99"/>
      <c r="AE16879" s="99"/>
      <c r="AF16879" s="99"/>
      <c r="AG16879" s="99"/>
      <c r="AH16879" s="31"/>
      <c r="AI16879" s="31"/>
      <c r="AJ16879" s="31"/>
      <c r="AK16879" s="31"/>
      <c r="AL16879" s="31"/>
      <c r="AO16879" s="376"/>
    </row>
    <row r="16880" spans="1:41" ht="24" x14ac:dyDescent="0.25">
      <c r="A16880" s="44" t="s">
        <v>99</v>
      </c>
      <c r="B16880" s="319" t="s">
        <v>19577</v>
      </c>
      <c r="C16880" s="318" t="s">
        <v>19834</v>
      </c>
      <c r="D16880" s="93" t="s">
        <v>19934</v>
      </c>
      <c r="E16880" s="320">
        <v>46507</v>
      </c>
      <c r="F16880" s="93"/>
      <c r="G16880" s="93"/>
      <c r="H16880" s="93"/>
      <c r="I16880" s="99"/>
      <c r="J16880" s="99"/>
      <c r="K16880" s="99"/>
      <c r="L16880" s="99"/>
      <c r="M16880" s="99"/>
      <c r="N16880" s="99"/>
      <c r="O16880" s="99"/>
      <c r="P16880" s="99"/>
      <c r="Q16880" s="99"/>
      <c r="R16880" s="99"/>
      <c r="S16880" s="99"/>
      <c r="T16880" s="99"/>
      <c r="U16880" s="99"/>
      <c r="V16880" s="99"/>
      <c r="W16880" s="99"/>
      <c r="X16880" s="99"/>
      <c r="Y16880" s="99"/>
      <c r="Z16880" s="99"/>
      <c r="AA16880" s="99"/>
      <c r="AB16880" s="99"/>
      <c r="AC16880" s="99"/>
      <c r="AD16880" s="99"/>
      <c r="AE16880" s="99"/>
      <c r="AF16880" s="99"/>
      <c r="AG16880" s="99"/>
      <c r="AH16880" s="31"/>
      <c r="AI16880" s="31"/>
      <c r="AJ16880" s="31"/>
      <c r="AK16880" s="31"/>
      <c r="AL16880" s="31"/>
      <c r="AO16880" s="376"/>
    </row>
    <row r="16881" spans="1:41" ht="24" x14ac:dyDescent="0.25">
      <c r="A16881" s="44" t="s">
        <v>99</v>
      </c>
      <c r="B16881" s="319" t="s">
        <v>19577</v>
      </c>
      <c r="C16881" s="318" t="s">
        <v>19835</v>
      </c>
      <c r="D16881" s="93" t="s">
        <v>19934</v>
      </c>
      <c r="E16881" s="320">
        <v>47422</v>
      </c>
      <c r="F16881" s="93"/>
      <c r="G16881" s="93"/>
      <c r="H16881" s="93"/>
      <c r="I16881" s="99"/>
      <c r="J16881" s="99"/>
      <c r="K16881" s="99"/>
      <c r="L16881" s="99"/>
      <c r="M16881" s="99"/>
      <c r="N16881" s="99"/>
      <c r="O16881" s="99"/>
      <c r="P16881" s="99"/>
      <c r="Q16881" s="99"/>
      <c r="R16881" s="99"/>
      <c r="S16881" s="99"/>
      <c r="T16881" s="99"/>
      <c r="U16881" s="99"/>
      <c r="V16881" s="99"/>
      <c r="W16881" s="99"/>
      <c r="X16881" s="99"/>
      <c r="Y16881" s="99"/>
      <c r="Z16881" s="99"/>
      <c r="AA16881" s="99"/>
      <c r="AB16881" s="99"/>
      <c r="AC16881" s="99"/>
      <c r="AD16881" s="99"/>
      <c r="AE16881" s="99"/>
      <c r="AF16881" s="99"/>
      <c r="AG16881" s="99"/>
      <c r="AH16881" s="31"/>
      <c r="AI16881" s="31"/>
      <c r="AJ16881" s="31"/>
      <c r="AK16881" s="31"/>
      <c r="AL16881" s="31"/>
      <c r="AO16881" s="376"/>
    </row>
    <row r="16882" spans="1:41" x14ac:dyDescent="0.25">
      <c r="A16882" s="44" t="s">
        <v>99</v>
      </c>
      <c r="B16882" s="44" t="s">
        <v>21334</v>
      </c>
      <c r="C16882" s="45" t="s">
        <v>5454</v>
      </c>
      <c r="D16882" s="45" t="s">
        <v>21447</v>
      </c>
      <c r="E16882" s="46">
        <v>46599</v>
      </c>
      <c r="AO16882" s="376"/>
    </row>
    <row r="16883" spans="1:41" x14ac:dyDescent="0.25">
      <c r="A16883" s="44" t="s">
        <v>99</v>
      </c>
      <c r="B16883" s="44" t="s">
        <v>21405</v>
      </c>
      <c r="C16883" s="45" t="s">
        <v>9704</v>
      </c>
      <c r="D16883" s="45" t="s">
        <v>21447</v>
      </c>
      <c r="E16883" s="46">
        <v>46538</v>
      </c>
      <c r="AO16883" s="376"/>
    </row>
    <row r="16884" spans="1:41" x14ac:dyDescent="0.25">
      <c r="A16884" s="44" t="s">
        <v>99</v>
      </c>
      <c r="B16884" s="44" t="s">
        <v>21429</v>
      </c>
      <c r="C16884" s="45" t="s">
        <v>16553</v>
      </c>
      <c r="D16884" s="45" t="s">
        <v>21447</v>
      </c>
      <c r="E16884" s="46">
        <v>46446</v>
      </c>
      <c r="AO16884" s="376"/>
    </row>
    <row r="16885" spans="1:41" x14ac:dyDescent="0.25">
      <c r="A16885" s="44" t="s">
        <v>99</v>
      </c>
      <c r="B16885" s="44" t="s">
        <v>11665</v>
      </c>
      <c r="C16885" s="45" t="s">
        <v>11672</v>
      </c>
      <c r="D16885" s="46" t="s">
        <v>21328</v>
      </c>
      <c r="E16885" s="46">
        <v>46373</v>
      </c>
      <c r="AO16885" s="376"/>
    </row>
    <row r="16886" spans="1:41" x14ac:dyDescent="0.25">
      <c r="A16886" s="44" t="s">
        <v>99</v>
      </c>
      <c r="B16886" s="44" t="s">
        <v>11665</v>
      </c>
      <c r="C16886" s="45" t="s">
        <v>11672</v>
      </c>
      <c r="D16886" s="46" t="s">
        <v>21328</v>
      </c>
      <c r="E16886" s="46">
        <v>46373</v>
      </c>
      <c r="AO16886" s="376"/>
    </row>
    <row r="16887" spans="1:41" x14ac:dyDescent="0.25">
      <c r="A16887" s="44" t="s">
        <v>99</v>
      </c>
      <c r="B16887" s="44" t="s">
        <v>11665</v>
      </c>
      <c r="C16887" s="45" t="s">
        <v>11672</v>
      </c>
      <c r="D16887" s="46" t="s">
        <v>21328</v>
      </c>
      <c r="E16887" s="46">
        <v>46373</v>
      </c>
      <c r="AO16887" s="376"/>
    </row>
    <row r="16888" spans="1:41" x14ac:dyDescent="0.25">
      <c r="A16888" s="44" t="s">
        <v>99</v>
      </c>
      <c r="B16888" s="44" t="s">
        <v>11665</v>
      </c>
      <c r="C16888" s="45" t="s">
        <v>11672</v>
      </c>
      <c r="D16888" s="46" t="s">
        <v>21328</v>
      </c>
      <c r="E16888" s="46">
        <v>46373</v>
      </c>
      <c r="AO16888" s="376"/>
    </row>
    <row r="16889" spans="1:41" x14ac:dyDescent="0.25">
      <c r="A16889" s="100" t="s">
        <v>99</v>
      </c>
      <c r="B16889" s="92" t="s">
        <v>3452</v>
      </c>
      <c r="C16889" s="93" t="s">
        <v>3453</v>
      </c>
      <c r="D16889" s="93" t="s">
        <v>1201</v>
      </c>
      <c r="E16889" s="94">
        <v>46496</v>
      </c>
      <c r="F16889" s="93"/>
      <c r="G16889" s="93"/>
      <c r="H16889" s="93"/>
      <c r="I16889" s="99"/>
      <c r="J16889" s="99"/>
      <c r="K16889" s="99"/>
      <c r="L16889" s="44"/>
      <c r="M16889" s="44"/>
      <c r="N16889" s="99"/>
      <c r="O16889" s="99"/>
      <c r="P16889" s="99"/>
      <c r="Q16889" s="99"/>
      <c r="R16889" s="99"/>
      <c r="S16889" s="99"/>
      <c r="T16889" s="99"/>
      <c r="U16889" s="99"/>
      <c r="V16889" s="99"/>
      <c r="W16889" s="99"/>
      <c r="X16889" s="99"/>
      <c r="Y16889" s="99"/>
      <c r="Z16889" s="99"/>
      <c r="AA16889" s="99"/>
      <c r="AB16889" s="99"/>
      <c r="AC16889" s="99"/>
      <c r="AD16889" s="99"/>
      <c r="AE16889" s="99"/>
      <c r="AF16889" s="99"/>
      <c r="AG16889" s="99"/>
      <c r="AH16889" s="31"/>
      <c r="AI16889" s="31"/>
      <c r="AJ16889" s="31"/>
      <c r="AK16889" s="31"/>
      <c r="AL16889" s="31"/>
      <c r="AO16889" s="376"/>
    </row>
    <row r="16890" spans="1:41" x14ac:dyDescent="0.25">
      <c r="A16890" s="102" t="s">
        <v>99</v>
      </c>
      <c r="B16890" s="92" t="s">
        <v>11253</v>
      </c>
      <c r="C16890" s="93" t="s">
        <v>11254</v>
      </c>
      <c r="D16890" s="93" t="s">
        <v>1201</v>
      </c>
      <c r="E16890" s="94">
        <v>46682</v>
      </c>
      <c r="F16890" s="93"/>
      <c r="G16890" s="93"/>
      <c r="H16890" s="93"/>
      <c r="I16890" s="99"/>
      <c r="J16890" s="99"/>
      <c r="K16890" s="99"/>
      <c r="L16890" s="44"/>
      <c r="M16890" s="44"/>
      <c r="N16890" s="99"/>
      <c r="O16890" s="99"/>
      <c r="P16890" s="99"/>
      <c r="Q16890" s="99"/>
      <c r="R16890" s="99"/>
      <c r="S16890" s="99"/>
      <c r="T16890" s="99"/>
      <c r="U16890" s="99"/>
      <c r="V16890" s="99"/>
      <c r="W16890" s="99"/>
      <c r="X16890" s="99"/>
      <c r="Y16890" s="99"/>
      <c r="Z16890" s="99"/>
      <c r="AA16890" s="99"/>
      <c r="AB16890" s="99"/>
      <c r="AC16890" s="99"/>
      <c r="AD16890" s="99"/>
      <c r="AE16890" s="99"/>
      <c r="AF16890" s="99"/>
      <c r="AG16890" s="99"/>
      <c r="AH16890" s="31"/>
      <c r="AI16890" s="31"/>
      <c r="AJ16890" s="31"/>
      <c r="AK16890" s="31"/>
      <c r="AL16890" s="31"/>
      <c r="AO16890" s="376"/>
    </row>
    <row r="16891" spans="1:41" x14ac:dyDescent="0.25">
      <c r="A16891" s="91" t="s">
        <v>99</v>
      </c>
      <c r="B16891" s="92" t="s">
        <v>19284</v>
      </c>
      <c r="C16891" s="93" t="s">
        <v>19285</v>
      </c>
      <c r="D16891" s="93" t="s">
        <v>1201</v>
      </c>
      <c r="E16891" s="94">
        <v>46582</v>
      </c>
      <c r="F16891" s="93"/>
      <c r="G16891" s="93"/>
      <c r="H16891" s="93"/>
      <c r="I16891" s="99"/>
      <c r="J16891" s="99"/>
      <c r="K16891" s="99"/>
      <c r="L16891" s="99"/>
      <c r="M16891" s="99"/>
      <c r="N16891" s="99"/>
      <c r="O16891" s="99"/>
      <c r="P16891" s="99"/>
      <c r="Q16891" s="99"/>
      <c r="R16891" s="99"/>
      <c r="S16891" s="99"/>
      <c r="T16891" s="99"/>
      <c r="U16891" s="99"/>
      <c r="V16891" s="99"/>
      <c r="W16891" s="99"/>
      <c r="X16891" s="99"/>
      <c r="Y16891" s="99"/>
      <c r="Z16891" s="99"/>
      <c r="AA16891" s="99"/>
      <c r="AB16891" s="99"/>
      <c r="AC16891" s="99"/>
      <c r="AD16891" s="99"/>
      <c r="AE16891" s="99"/>
      <c r="AF16891" s="99"/>
      <c r="AG16891" s="99"/>
      <c r="AH16891" s="31"/>
      <c r="AI16891" s="31"/>
      <c r="AJ16891" s="31"/>
      <c r="AK16891" s="31"/>
      <c r="AL16891" s="31"/>
      <c r="AO16891" s="376"/>
    </row>
    <row r="16892" spans="1:41" x14ac:dyDescent="0.25">
      <c r="A16892" s="44" t="s">
        <v>99</v>
      </c>
      <c r="B16892" s="44" t="s">
        <v>4090</v>
      </c>
      <c r="C16892" s="45" t="s">
        <v>14118</v>
      </c>
      <c r="D16892" s="45" t="s">
        <v>11204</v>
      </c>
      <c r="E16892" s="46">
        <v>46843</v>
      </c>
      <c r="F16892" s="93"/>
      <c r="G16892" s="93"/>
      <c r="H16892" s="93"/>
      <c r="I16892" s="99"/>
      <c r="J16892" s="99"/>
      <c r="K16892" s="99"/>
      <c r="L16892" s="99"/>
      <c r="M16892" s="99"/>
      <c r="N16892" s="99"/>
      <c r="O16892" s="99"/>
      <c r="P16892" s="99"/>
      <c r="Q16892" s="99"/>
      <c r="R16892" s="99"/>
      <c r="S16892" s="99"/>
      <c r="T16892" s="99"/>
      <c r="U16892" s="99"/>
      <c r="V16892" s="99"/>
      <c r="W16892" s="99"/>
      <c r="X16892" s="99"/>
      <c r="Y16892" s="99"/>
      <c r="Z16892" s="99"/>
      <c r="AA16892" s="99"/>
      <c r="AB16892" s="99"/>
      <c r="AC16892" s="99"/>
      <c r="AD16892" s="99"/>
      <c r="AE16892" s="99"/>
      <c r="AF16892" s="99"/>
      <c r="AG16892" s="99"/>
      <c r="AH16892" s="31"/>
      <c r="AI16892" s="31"/>
      <c r="AJ16892" s="31"/>
      <c r="AK16892" s="31"/>
      <c r="AL16892" s="31"/>
      <c r="AO16892" s="376"/>
    </row>
    <row r="16893" spans="1:41" x14ac:dyDescent="0.25">
      <c r="A16893" s="44" t="s">
        <v>99</v>
      </c>
      <c r="B16893" s="44" t="s">
        <v>4090</v>
      </c>
      <c r="C16893" s="45" t="s">
        <v>14121</v>
      </c>
      <c r="D16893" s="45" t="s">
        <v>11204</v>
      </c>
      <c r="E16893" s="45" t="s">
        <v>5265</v>
      </c>
      <c r="F16893" s="93"/>
      <c r="G16893" s="93"/>
      <c r="H16893" s="93"/>
      <c r="I16893" s="99"/>
      <c r="J16893" s="99"/>
      <c r="K16893" s="99"/>
      <c r="L16893" s="99"/>
      <c r="M16893" s="99"/>
      <c r="N16893" s="99"/>
      <c r="O16893" s="99"/>
      <c r="P16893" s="99"/>
      <c r="Q16893" s="99"/>
      <c r="R16893" s="99"/>
      <c r="S16893" s="99"/>
      <c r="T16893" s="99"/>
      <c r="U16893" s="99"/>
      <c r="V16893" s="99"/>
      <c r="W16893" s="99"/>
      <c r="X16893" s="99"/>
      <c r="Y16893" s="99"/>
      <c r="Z16893" s="99"/>
      <c r="AA16893" s="99"/>
      <c r="AB16893" s="99"/>
      <c r="AC16893" s="99"/>
      <c r="AD16893" s="99"/>
      <c r="AE16893" s="99"/>
      <c r="AF16893" s="99"/>
      <c r="AG16893" s="99"/>
      <c r="AH16893" s="31"/>
      <c r="AI16893" s="31"/>
      <c r="AJ16893" s="31"/>
      <c r="AK16893" s="31"/>
      <c r="AL16893" s="31"/>
      <c r="AO16893" s="376"/>
    </row>
    <row r="16894" spans="1:41" x14ac:dyDescent="0.25">
      <c r="A16894" s="44" t="s">
        <v>99</v>
      </c>
      <c r="B16894" s="44" t="s">
        <v>4090</v>
      </c>
      <c r="C16894" s="45" t="s">
        <v>14121</v>
      </c>
      <c r="D16894" s="93" t="s">
        <v>17443</v>
      </c>
      <c r="E16894" s="45" t="s">
        <v>5265</v>
      </c>
      <c r="F16894" s="93"/>
      <c r="G16894" s="93"/>
      <c r="H16894" s="93"/>
      <c r="I16894" s="99"/>
      <c r="J16894" s="99"/>
      <c r="K16894" s="99"/>
      <c r="L16894" s="99"/>
      <c r="M16894" s="99"/>
      <c r="N16894" s="99"/>
      <c r="O16894" s="99"/>
      <c r="P16894" s="99"/>
      <c r="Q16894" s="99"/>
      <c r="R16894" s="99"/>
      <c r="S16894" s="99"/>
      <c r="T16894" s="99"/>
      <c r="U16894" s="99"/>
      <c r="V16894" s="99"/>
      <c r="W16894" s="99"/>
      <c r="X16894" s="99"/>
      <c r="Y16894" s="99"/>
      <c r="Z16894" s="99"/>
      <c r="AA16894" s="99"/>
      <c r="AB16894" s="99"/>
      <c r="AC16894" s="99"/>
      <c r="AD16894" s="99"/>
      <c r="AE16894" s="99"/>
      <c r="AF16894" s="99"/>
      <c r="AG16894" s="99"/>
      <c r="AH16894" s="31"/>
      <c r="AI16894" s="31"/>
      <c r="AJ16894" s="31"/>
      <c r="AK16894" s="31"/>
      <c r="AL16894" s="31"/>
      <c r="AO16894" s="376"/>
    </row>
    <row r="16895" spans="1:41" x14ac:dyDescent="0.25">
      <c r="A16895" s="44" t="s">
        <v>99</v>
      </c>
      <c r="B16895" s="44" t="s">
        <v>7824</v>
      </c>
      <c r="C16895" s="45">
        <v>230804</v>
      </c>
      <c r="D16895" s="45" t="s">
        <v>11363</v>
      </c>
      <c r="E16895" s="45" t="s">
        <v>4151</v>
      </c>
      <c r="AO16895" s="376"/>
    </row>
    <row r="16896" spans="1:41" x14ac:dyDescent="0.25">
      <c r="A16896" s="44" t="s">
        <v>99</v>
      </c>
      <c r="B16896" s="44" t="s">
        <v>930</v>
      </c>
      <c r="C16896" s="45">
        <v>240803</v>
      </c>
      <c r="D16896" s="45" t="s">
        <v>11363</v>
      </c>
      <c r="E16896" s="45" t="s">
        <v>4966</v>
      </c>
      <c r="AO16896" s="376"/>
    </row>
    <row r="16897" spans="1:41" x14ac:dyDescent="0.25">
      <c r="A16897" s="44" t="s">
        <v>99</v>
      </c>
      <c r="B16897" s="44" t="s">
        <v>5134</v>
      </c>
      <c r="C16897" s="45">
        <v>240804</v>
      </c>
      <c r="D16897" s="45" t="s">
        <v>11363</v>
      </c>
      <c r="E16897" s="45" t="s">
        <v>11260</v>
      </c>
      <c r="AO16897" s="376"/>
    </row>
    <row r="16898" spans="1:41" x14ac:dyDescent="0.25">
      <c r="A16898" s="44" t="s">
        <v>99</v>
      </c>
      <c r="B16898" s="44" t="s">
        <v>931</v>
      </c>
      <c r="C16898" s="45">
        <v>260101</v>
      </c>
      <c r="D16898" s="45" t="s">
        <v>11363</v>
      </c>
      <c r="E16898" s="45" t="s">
        <v>8292</v>
      </c>
      <c r="AO16898" s="376"/>
    </row>
    <row r="16899" spans="1:41" x14ac:dyDescent="0.25">
      <c r="A16899" s="44" t="s">
        <v>99</v>
      </c>
      <c r="B16899" s="44" t="s">
        <v>6608</v>
      </c>
      <c r="C16899" s="45">
        <v>260203</v>
      </c>
      <c r="D16899" s="45" t="s">
        <v>11363</v>
      </c>
      <c r="E16899" s="45" t="s">
        <v>9238</v>
      </c>
      <c r="AO16899" s="376"/>
    </row>
    <row r="16900" spans="1:41" x14ac:dyDescent="0.3">
      <c r="A16900" s="99" t="s">
        <v>13399</v>
      </c>
      <c r="B16900" s="92" t="s">
        <v>13413</v>
      </c>
      <c r="C16900" s="93" t="s">
        <v>13414</v>
      </c>
      <c r="D16900" s="93" t="s">
        <v>1201</v>
      </c>
      <c r="E16900" s="94">
        <v>47320</v>
      </c>
      <c r="F16900" s="93"/>
      <c r="G16900" s="93"/>
      <c r="H16900" s="93"/>
      <c r="I16900" s="99"/>
      <c r="J16900" s="99"/>
      <c r="K16900" s="99"/>
      <c r="L16900" s="99"/>
      <c r="M16900" s="99"/>
      <c r="N16900" s="99"/>
      <c r="O16900" s="99"/>
      <c r="P16900" s="99"/>
      <c r="Q16900" s="99"/>
      <c r="R16900" s="99"/>
      <c r="S16900" s="99"/>
      <c r="T16900" s="99"/>
      <c r="U16900" s="99"/>
      <c r="V16900" s="99"/>
      <c r="W16900" s="99"/>
      <c r="X16900" s="99"/>
      <c r="Y16900" s="99"/>
      <c r="Z16900" s="99"/>
      <c r="AA16900" s="99"/>
      <c r="AB16900" s="99"/>
      <c r="AC16900" s="99"/>
      <c r="AD16900" s="99"/>
      <c r="AE16900" s="99"/>
      <c r="AF16900" s="99"/>
      <c r="AG16900" s="99"/>
      <c r="AH16900" s="31"/>
      <c r="AI16900" s="31"/>
      <c r="AJ16900" s="31"/>
      <c r="AK16900" s="31"/>
      <c r="AL16900" s="31"/>
      <c r="AO16900" s="376"/>
    </row>
    <row r="16901" spans="1:41" x14ac:dyDescent="0.25">
      <c r="A16901" s="44" t="s">
        <v>21178</v>
      </c>
      <c r="B16901" s="44" t="s">
        <v>21421</v>
      </c>
      <c r="C16901" s="45" t="s">
        <v>21184</v>
      </c>
      <c r="D16901" s="45" t="s">
        <v>21447</v>
      </c>
      <c r="E16901" s="46">
        <v>46630</v>
      </c>
      <c r="AO16901" s="376"/>
    </row>
    <row r="16902" spans="1:41" x14ac:dyDescent="0.25">
      <c r="A16902" s="91" t="s">
        <v>19256</v>
      </c>
      <c r="B16902" s="92" t="s">
        <v>19284</v>
      </c>
      <c r="C16902" s="93" t="s">
        <v>19285</v>
      </c>
      <c r="D16902" s="93" t="s">
        <v>1201</v>
      </c>
      <c r="E16902" s="94">
        <v>46582</v>
      </c>
      <c r="F16902" s="93"/>
      <c r="G16902" s="93"/>
      <c r="H16902" s="93"/>
      <c r="I16902" s="99"/>
      <c r="J16902" s="99"/>
      <c r="K16902" s="99"/>
      <c r="L16902" s="99"/>
      <c r="M16902" s="99"/>
      <c r="N16902" s="99"/>
      <c r="O16902" s="99"/>
      <c r="P16902" s="99"/>
      <c r="Q16902" s="99"/>
      <c r="R16902" s="99"/>
      <c r="S16902" s="99"/>
      <c r="T16902" s="99"/>
      <c r="U16902" s="99"/>
      <c r="V16902" s="99"/>
      <c r="W16902" s="99"/>
      <c r="X16902" s="99"/>
      <c r="Y16902" s="99"/>
      <c r="Z16902" s="99"/>
      <c r="AA16902" s="99"/>
      <c r="AB16902" s="99"/>
      <c r="AC16902" s="99"/>
      <c r="AD16902" s="99"/>
      <c r="AE16902" s="99"/>
      <c r="AF16902" s="99"/>
      <c r="AG16902" s="99"/>
      <c r="AH16902" s="31"/>
      <c r="AI16902" s="31"/>
      <c r="AJ16902" s="31"/>
      <c r="AK16902" s="31"/>
      <c r="AL16902" s="31"/>
      <c r="AO16902" s="376"/>
    </row>
    <row r="16903" spans="1:41" x14ac:dyDescent="0.25">
      <c r="A16903" s="44" t="s">
        <v>12450</v>
      </c>
      <c r="B16903" s="44" t="s">
        <v>12101</v>
      </c>
      <c r="C16903" s="45">
        <v>11.25</v>
      </c>
      <c r="D16903" s="45" t="s">
        <v>12549</v>
      </c>
      <c r="E16903" s="46">
        <v>47664</v>
      </c>
      <c r="F16903" s="45" t="s">
        <v>1335</v>
      </c>
      <c r="G16903" s="93"/>
      <c r="H16903" s="93"/>
      <c r="I16903" s="99"/>
      <c r="J16903" s="99"/>
      <c r="K16903" s="99"/>
      <c r="L16903" s="99"/>
      <c r="M16903" s="99"/>
      <c r="N16903" s="99"/>
      <c r="O16903" s="99"/>
      <c r="P16903" s="99"/>
      <c r="Q16903" s="99"/>
      <c r="R16903" s="99"/>
      <c r="S16903" s="99"/>
      <c r="T16903" s="99"/>
      <c r="U16903" s="99"/>
      <c r="V16903" s="99"/>
      <c r="W16903" s="99"/>
      <c r="X16903" s="99"/>
      <c r="Y16903" s="99"/>
      <c r="Z16903" s="99"/>
      <c r="AA16903" s="99"/>
      <c r="AB16903" s="99"/>
      <c r="AC16903" s="99"/>
      <c r="AD16903" s="99"/>
      <c r="AE16903" s="99"/>
      <c r="AF16903" s="99"/>
      <c r="AG16903" s="99"/>
      <c r="AH16903" s="31"/>
      <c r="AI16903" s="31"/>
      <c r="AJ16903" s="31"/>
      <c r="AK16903" s="31"/>
      <c r="AL16903" s="31"/>
      <c r="AO16903" s="376"/>
    </row>
    <row r="16904" spans="1:41" x14ac:dyDescent="0.3">
      <c r="A16904" s="57" t="s">
        <v>4716</v>
      </c>
      <c r="B16904" s="57" t="s">
        <v>4731</v>
      </c>
      <c r="C16904" s="62" t="s">
        <v>4755</v>
      </c>
      <c r="D16904" s="62" t="s">
        <v>20886</v>
      </c>
      <c r="E16904" s="368" t="s">
        <v>9707</v>
      </c>
      <c r="F16904" s="32"/>
      <c r="G16904" s="32"/>
      <c r="H16904" s="32"/>
      <c r="I16904" s="31"/>
      <c r="J16904" s="31"/>
      <c r="K16904" s="31"/>
      <c r="L16904" s="31"/>
      <c r="M16904" s="31"/>
      <c r="N16904" s="31"/>
      <c r="O16904" s="31"/>
      <c r="P16904" s="31"/>
      <c r="Q16904" s="31"/>
      <c r="R16904" s="31"/>
      <c r="S16904" s="31"/>
      <c r="T16904" s="31"/>
      <c r="U16904" s="31"/>
      <c r="V16904" s="31"/>
      <c r="W16904" s="31"/>
      <c r="X16904" s="31"/>
      <c r="Y16904" s="31"/>
      <c r="Z16904" s="31"/>
      <c r="AA16904" s="31"/>
      <c r="AB16904" s="31"/>
      <c r="AC16904" s="31"/>
      <c r="AD16904" s="31"/>
      <c r="AE16904" s="31"/>
      <c r="AF16904" s="31"/>
      <c r="AG16904" s="31"/>
      <c r="AH16904" s="31"/>
      <c r="AI16904" s="31"/>
      <c r="AJ16904" s="31"/>
      <c r="AK16904" s="31"/>
      <c r="AL16904" s="31"/>
      <c r="AO16904" s="376"/>
    </row>
    <row r="16905" spans="1:41" x14ac:dyDescent="0.3">
      <c r="A16905" s="92" t="s">
        <v>4716</v>
      </c>
      <c r="B16905" s="92" t="s">
        <v>12986</v>
      </c>
      <c r="C16905" s="318" t="s">
        <v>4755</v>
      </c>
      <c r="D16905" s="318" t="s">
        <v>13017</v>
      </c>
      <c r="E16905" s="320">
        <v>46752</v>
      </c>
      <c r="F16905" s="93"/>
      <c r="G16905" s="93"/>
      <c r="H16905" s="93"/>
      <c r="I16905" s="99"/>
      <c r="J16905" s="99"/>
      <c r="K16905" s="99"/>
      <c r="L16905" s="99"/>
      <c r="M16905" s="99"/>
      <c r="N16905" s="99"/>
      <c r="O16905" s="99"/>
      <c r="P16905" s="99"/>
      <c r="Q16905" s="99"/>
      <c r="R16905" s="99"/>
      <c r="S16905" s="99"/>
      <c r="T16905" s="99"/>
      <c r="U16905" s="99"/>
      <c r="V16905" s="99"/>
      <c r="W16905" s="99"/>
      <c r="X16905" s="99"/>
      <c r="Y16905" s="99"/>
      <c r="Z16905" s="99"/>
      <c r="AA16905" s="99"/>
      <c r="AB16905" s="99"/>
      <c r="AC16905" s="99"/>
      <c r="AD16905" s="99"/>
      <c r="AE16905" s="99"/>
      <c r="AF16905" s="99"/>
      <c r="AG16905" s="99"/>
      <c r="AH16905" s="31"/>
      <c r="AI16905" s="31"/>
      <c r="AJ16905" s="31"/>
      <c r="AK16905" s="31"/>
      <c r="AL16905" s="31"/>
      <c r="AO16905" s="376"/>
    </row>
    <row r="16906" spans="1:41" x14ac:dyDescent="0.25">
      <c r="A16906" s="44" t="s">
        <v>4716</v>
      </c>
      <c r="B16906" s="44" t="s">
        <v>20990</v>
      </c>
      <c r="C16906" s="45" t="s">
        <v>17101</v>
      </c>
      <c r="D16906" s="367" t="s">
        <v>3696</v>
      </c>
      <c r="E16906" s="328">
        <f>DATE(2030,1,5)</f>
        <v>47488</v>
      </c>
      <c r="F16906" s="32"/>
      <c r="G16906" s="32"/>
      <c r="H16906" s="32"/>
      <c r="I16906" s="31"/>
      <c r="J16906" s="31"/>
      <c r="K16906" s="31"/>
      <c r="L16906" s="31"/>
      <c r="M16906" s="31"/>
      <c r="N16906" s="31"/>
      <c r="O16906" s="31"/>
      <c r="P16906" s="31"/>
      <c r="Q16906" s="31"/>
      <c r="R16906" s="31"/>
      <c r="S16906" s="31"/>
      <c r="T16906" s="31"/>
      <c r="U16906" s="31"/>
      <c r="V16906" s="31"/>
      <c r="W16906" s="31"/>
      <c r="X16906" s="31"/>
      <c r="Y16906" s="31"/>
      <c r="Z16906" s="31"/>
      <c r="AA16906" s="31"/>
      <c r="AB16906" s="31"/>
      <c r="AC16906" s="31"/>
      <c r="AD16906" s="31"/>
      <c r="AE16906" s="31"/>
      <c r="AF16906" s="31"/>
      <c r="AG16906" s="31"/>
      <c r="AH16906" s="31"/>
      <c r="AI16906" s="31"/>
      <c r="AJ16906" s="31"/>
      <c r="AK16906" s="31"/>
      <c r="AL16906" s="31"/>
      <c r="AO16906" s="376"/>
    </row>
    <row r="16907" spans="1:41" x14ac:dyDescent="0.3">
      <c r="A16907" s="57" t="s">
        <v>2278</v>
      </c>
      <c r="B16907" s="57" t="s">
        <v>1290</v>
      </c>
      <c r="C16907" s="62">
        <v>24027</v>
      </c>
      <c r="D16907" s="62" t="s">
        <v>20886</v>
      </c>
      <c r="E16907" s="60">
        <v>46873</v>
      </c>
      <c r="F16907" s="32"/>
      <c r="G16907" s="32"/>
      <c r="H16907" s="32"/>
      <c r="I16907" s="31"/>
      <c r="J16907" s="31"/>
      <c r="K16907" s="31"/>
      <c r="L16907" s="31"/>
      <c r="M16907" s="31"/>
      <c r="N16907" s="31"/>
      <c r="O16907" s="31"/>
      <c r="P16907" s="31"/>
      <c r="Q16907" s="31"/>
      <c r="R16907" s="31"/>
      <c r="S16907" s="31"/>
      <c r="T16907" s="31"/>
      <c r="U16907" s="31"/>
      <c r="V16907" s="31"/>
      <c r="W16907" s="31"/>
      <c r="X16907" s="31"/>
      <c r="Y16907" s="31"/>
      <c r="Z16907" s="31"/>
      <c r="AA16907" s="31"/>
      <c r="AB16907" s="31"/>
      <c r="AC16907" s="31"/>
      <c r="AD16907" s="31"/>
      <c r="AE16907" s="31"/>
      <c r="AF16907" s="31"/>
      <c r="AG16907" s="31"/>
      <c r="AH16907" s="31"/>
      <c r="AI16907" s="31"/>
      <c r="AJ16907" s="31"/>
      <c r="AK16907" s="31"/>
      <c r="AL16907" s="31"/>
      <c r="AO16907" s="376"/>
    </row>
    <row r="16908" spans="1:41" x14ac:dyDescent="0.25">
      <c r="A16908" s="44" t="s">
        <v>3012</v>
      </c>
      <c r="B16908" s="44" t="s">
        <v>7824</v>
      </c>
      <c r="C16908" s="45">
        <v>230804</v>
      </c>
      <c r="D16908" s="45" t="s">
        <v>11363</v>
      </c>
      <c r="E16908" s="45" t="s">
        <v>4151</v>
      </c>
      <c r="AO16908" s="376"/>
    </row>
    <row r="16909" spans="1:41" x14ac:dyDescent="0.25">
      <c r="A16909" s="44" t="s">
        <v>14614</v>
      </c>
      <c r="B16909" s="44" t="s">
        <v>7158</v>
      </c>
      <c r="C16909" s="45" t="s">
        <v>14615</v>
      </c>
      <c r="D16909" s="46" t="s">
        <v>21328</v>
      </c>
      <c r="E16909" s="46">
        <v>46558</v>
      </c>
      <c r="AO16909" s="376"/>
    </row>
    <row r="16910" spans="1:41" x14ac:dyDescent="0.3">
      <c r="A16910" s="333" t="s">
        <v>560</v>
      </c>
      <c r="B16910" s="333" t="s">
        <v>1168</v>
      </c>
      <c r="C16910" s="125" t="s">
        <v>19096</v>
      </c>
      <c r="D16910" s="32" t="s">
        <v>20309</v>
      </c>
      <c r="E16910" s="125" t="s">
        <v>9249</v>
      </c>
      <c r="F16910" s="125" t="s">
        <v>1189</v>
      </c>
      <c r="G16910" s="125" t="s">
        <v>1190</v>
      </c>
      <c r="AO16910" s="376"/>
    </row>
    <row r="16911" spans="1:41" x14ac:dyDescent="0.25">
      <c r="A16911" s="44" t="s">
        <v>560</v>
      </c>
      <c r="B16911" s="44" t="s">
        <v>13587</v>
      </c>
      <c r="C16911" s="45">
        <v>18.25</v>
      </c>
      <c r="D16911" s="45" t="s">
        <v>12549</v>
      </c>
      <c r="E16911" s="46">
        <v>47664</v>
      </c>
      <c r="F16911" s="45"/>
      <c r="G16911" s="93"/>
      <c r="H16911" s="93"/>
      <c r="I16911" s="99"/>
      <c r="J16911" s="99"/>
      <c r="K16911" s="99"/>
      <c r="L16911" s="99"/>
      <c r="M16911" s="99"/>
      <c r="N16911" s="99"/>
      <c r="O16911" s="99"/>
      <c r="P16911" s="99"/>
      <c r="Q16911" s="99"/>
      <c r="R16911" s="99"/>
      <c r="S16911" s="99"/>
      <c r="T16911" s="99"/>
      <c r="U16911" s="99"/>
      <c r="V16911" s="99"/>
      <c r="W16911" s="99"/>
      <c r="X16911" s="99"/>
      <c r="Y16911" s="99"/>
      <c r="Z16911" s="99"/>
      <c r="AA16911" s="99"/>
      <c r="AB16911" s="99"/>
      <c r="AC16911" s="99"/>
      <c r="AD16911" s="99"/>
      <c r="AE16911" s="99"/>
      <c r="AF16911" s="99"/>
      <c r="AG16911" s="99"/>
      <c r="AH16911" s="31"/>
      <c r="AI16911" s="31"/>
      <c r="AJ16911" s="31"/>
      <c r="AK16911" s="31"/>
      <c r="AL16911" s="31"/>
      <c r="AO16911" s="376"/>
    </row>
    <row r="16912" spans="1:41" x14ac:dyDescent="0.25">
      <c r="A16912" s="44" t="s">
        <v>560</v>
      </c>
      <c r="B16912" s="44" t="s">
        <v>21405</v>
      </c>
      <c r="C16912" s="45" t="s">
        <v>9704</v>
      </c>
      <c r="D16912" s="45" t="s">
        <v>21447</v>
      </c>
      <c r="E16912" s="46">
        <v>46538</v>
      </c>
      <c r="AO16912" s="376"/>
    </row>
    <row r="16913" spans="1:41" x14ac:dyDescent="0.25">
      <c r="A16913" s="91" t="s">
        <v>560</v>
      </c>
      <c r="B16913" s="92" t="s">
        <v>19284</v>
      </c>
      <c r="C16913" s="93" t="s">
        <v>19285</v>
      </c>
      <c r="D16913" s="93" t="s">
        <v>1201</v>
      </c>
      <c r="E16913" s="94">
        <v>46582</v>
      </c>
      <c r="F16913" s="93"/>
      <c r="G16913" s="93"/>
      <c r="H16913" s="93"/>
      <c r="I16913" s="99"/>
      <c r="J16913" s="99"/>
      <c r="K16913" s="99"/>
      <c r="L16913" s="99"/>
      <c r="M16913" s="99"/>
      <c r="N16913" s="99"/>
      <c r="O16913" s="99"/>
      <c r="P16913" s="99"/>
      <c r="Q16913" s="99"/>
      <c r="R16913" s="99"/>
      <c r="S16913" s="99"/>
      <c r="T16913" s="99"/>
      <c r="U16913" s="99"/>
      <c r="V16913" s="99"/>
      <c r="W16913" s="99"/>
      <c r="X16913" s="99"/>
      <c r="Y16913" s="99"/>
      <c r="Z16913" s="99"/>
      <c r="AA16913" s="99"/>
      <c r="AB16913" s="99"/>
      <c r="AC16913" s="99"/>
      <c r="AD16913" s="99"/>
      <c r="AE16913" s="99"/>
      <c r="AF16913" s="99"/>
      <c r="AG16913" s="99"/>
      <c r="AH16913" s="31"/>
      <c r="AI16913" s="31"/>
      <c r="AJ16913" s="31"/>
      <c r="AK16913" s="31"/>
      <c r="AL16913" s="31"/>
      <c r="AO16913" s="376"/>
    </row>
    <row r="16914" spans="1:41" x14ac:dyDescent="0.25">
      <c r="A16914" s="44" t="s">
        <v>852</v>
      </c>
      <c r="B16914" s="44" t="s">
        <v>21377</v>
      </c>
      <c r="C16914" s="45" t="s">
        <v>18887</v>
      </c>
      <c r="D16914" s="45" t="s">
        <v>21447</v>
      </c>
      <c r="E16914" s="46">
        <v>46507</v>
      </c>
      <c r="AO16914" s="376"/>
    </row>
    <row r="16915" spans="1:41" x14ac:dyDescent="0.25">
      <c r="A16915" s="135" t="s">
        <v>852</v>
      </c>
      <c r="B16915" s="131" t="s">
        <v>5783</v>
      </c>
      <c r="C16915" s="93" t="s">
        <v>5784</v>
      </c>
      <c r="D16915" s="93" t="s">
        <v>1201</v>
      </c>
      <c r="E16915" s="94">
        <v>46341</v>
      </c>
      <c r="F16915" s="93"/>
      <c r="G16915" s="93"/>
      <c r="H16915" s="93"/>
      <c r="I16915" s="99"/>
      <c r="J16915" s="99"/>
      <c r="K16915" s="99"/>
      <c r="L16915" s="44"/>
      <c r="M16915" s="44"/>
      <c r="N16915" s="99"/>
      <c r="O16915" s="99"/>
      <c r="P16915" s="99"/>
      <c r="Q16915" s="99"/>
      <c r="R16915" s="99"/>
      <c r="S16915" s="99"/>
      <c r="T16915" s="99"/>
      <c r="U16915" s="99"/>
      <c r="V16915" s="99"/>
      <c r="W16915" s="99"/>
      <c r="X16915" s="99"/>
      <c r="Y16915" s="99"/>
      <c r="Z16915" s="99"/>
      <c r="AA16915" s="99"/>
      <c r="AB16915" s="99"/>
      <c r="AC16915" s="99"/>
      <c r="AD16915" s="99"/>
      <c r="AE16915" s="99"/>
      <c r="AF16915" s="99"/>
      <c r="AG16915" s="99"/>
      <c r="AH16915" s="31"/>
      <c r="AI16915" s="31"/>
      <c r="AJ16915" s="31"/>
      <c r="AK16915" s="31"/>
      <c r="AL16915" s="31"/>
      <c r="AO16915" s="376"/>
    </row>
    <row r="16916" spans="1:41" x14ac:dyDescent="0.25">
      <c r="A16916" s="91" t="s">
        <v>852</v>
      </c>
      <c r="B16916" s="92" t="s">
        <v>19284</v>
      </c>
      <c r="C16916" s="93" t="s">
        <v>19285</v>
      </c>
      <c r="D16916" s="93" t="s">
        <v>1201</v>
      </c>
      <c r="E16916" s="94">
        <v>46582</v>
      </c>
      <c r="F16916" s="93"/>
      <c r="G16916" s="93"/>
      <c r="H16916" s="93"/>
      <c r="I16916" s="99"/>
      <c r="J16916" s="99"/>
      <c r="K16916" s="99"/>
      <c r="L16916" s="99"/>
      <c r="M16916" s="99"/>
      <c r="N16916" s="99"/>
      <c r="O16916" s="99"/>
      <c r="P16916" s="99"/>
      <c r="Q16916" s="99"/>
      <c r="R16916" s="99"/>
      <c r="S16916" s="99"/>
      <c r="T16916" s="99"/>
      <c r="U16916" s="99"/>
      <c r="V16916" s="99"/>
      <c r="W16916" s="99"/>
      <c r="X16916" s="99"/>
      <c r="Y16916" s="99"/>
      <c r="Z16916" s="99"/>
      <c r="AA16916" s="99"/>
      <c r="AB16916" s="99"/>
      <c r="AC16916" s="99"/>
      <c r="AD16916" s="99"/>
      <c r="AE16916" s="99"/>
      <c r="AF16916" s="99"/>
      <c r="AG16916" s="99"/>
      <c r="AH16916" s="31"/>
      <c r="AI16916" s="31"/>
      <c r="AJ16916" s="31"/>
      <c r="AK16916" s="31"/>
      <c r="AL16916" s="31"/>
      <c r="AO16916" s="376"/>
    </row>
    <row r="16917" spans="1:41" x14ac:dyDescent="0.3">
      <c r="A16917" s="333" t="s">
        <v>7745</v>
      </c>
      <c r="B16917" s="333" t="s">
        <v>1157</v>
      </c>
      <c r="C16917" s="125" t="s">
        <v>13318</v>
      </c>
      <c r="D16917" s="32" t="s">
        <v>20309</v>
      </c>
      <c r="E16917" s="125" t="s">
        <v>12551</v>
      </c>
      <c r="F16917" s="125" t="s">
        <v>1189</v>
      </c>
      <c r="G16917" s="125" t="s">
        <v>1190</v>
      </c>
      <c r="AO16917" s="376"/>
    </row>
    <row r="16918" spans="1:41" x14ac:dyDescent="0.25">
      <c r="A16918" s="44" t="s">
        <v>7745</v>
      </c>
      <c r="B16918" s="44" t="s">
        <v>12099</v>
      </c>
      <c r="C16918" s="45">
        <v>8.25</v>
      </c>
      <c r="D16918" s="45" t="s">
        <v>12549</v>
      </c>
      <c r="E16918" s="46">
        <v>47057</v>
      </c>
      <c r="F16918" s="45"/>
      <c r="G16918" s="93"/>
      <c r="H16918" s="93"/>
      <c r="I16918" s="99"/>
      <c r="J16918" s="99"/>
      <c r="K16918" s="99"/>
      <c r="L16918" s="99"/>
      <c r="M16918" s="99"/>
      <c r="N16918" s="99"/>
      <c r="O16918" s="99"/>
      <c r="P16918" s="99"/>
      <c r="Q16918" s="99"/>
      <c r="R16918" s="99"/>
      <c r="S16918" s="99"/>
      <c r="T16918" s="99"/>
      <c r="U16918" s="99"/>
      <c r="V16918" s="99"/>
      <c r="W16918" s="99"/>
      <c r="X16918" s="99"/>
      <c r="Y16918" s="99"/>
      <c r="Z16918" s="99"/>
      <c r="AA16918" s="99"/>
      <c r="AB16918" s="99"/>
      <c r="AC16918" s="99"/>
      <c r="AD16918" s="99"/>
      <c r="AE16918" s="99"/>
      <c r="AF16918" s="99"/>
      <c r="AG16918" s="99"/>
      <c r="AH16918" s="31"/>
      <c r="AI16918" s="31"/>
      <c r="AJ16918" s="31"/>
      <c r="AK16918" s="31"/>
      <c r="AL16918" s="31"/>
      <c r="AO16918" s="376"/>
    </row>
    <row r="16919" spans="1:41" x14ac:dyDescent="0.25">
      <c r="A16919" s="44" t="s">
        <v>7745</v>
      </c>
      <c r="B16919" s="44" t="s">
        <v>12181</v>
      </c>
      <c r="C16919" s="45">
        <v>16.23</v>
      </c>
      <c r="D16919" s="45" t="s">
        <v>12549</v>
      </c>
      <c r="E16919" s="46">
        <v>46934</v>
      </c>
      <c r="F16919" s="45"/>
      <c r="G16919" s="93"/>
      <c r="H16919" s="93"/>
      <c r="I16919" s="99"/>
      <c r="J16919" s="99"/>
      <c r="K16919" s="99"/>
      <c r="L16919" s="99"/>
      <c r="M16919" s="99"/>
      <c r="N16919" s="99"/>
      <c r="O16919" s="99"/>
      <c r="P16919" s="99"/>
      <c r="Q16919" s="99"/>
      <c r="R16919" s="99"/>
      <c r="S16919" s="99"/>
      <c r="T16919" s="99"/>
      <c r="U16919" s="99"/>
      <c r="V16919" s="99"/>
      <c r="W16919" s="99"/>
      <c r="X16919" s="99"/>
      <c r="Y16919" s="99"/>
      <c r="Z16919" s="99"/>
      <c r="AA16919" s="99"/>
      <c r="AB16919" s="99"/>
      <c r="AC16919" s="99"/>
      <c r="AD16919" s="99"/>
      <c r="AE16919" s="99"/>
      <c r="AF16919" s="99"/>
      <c r="AG16919" s="99"/>
      <c r="AH16919" s="31"/>
      <c r="AI16919" s="31"/>
      <c r="AJ16919" s="31"/>
      <c r="AK16919" s="31"/>
      <c r="AL16919" s="31"/>
      <c r="AO16919" s="376"/>
    </row>
    <row r="16920" spans="1:41" x14ac:dyDescent="0.25">
      <c r="A16920" s="44" t="s">
        <v>7745</v>
      </c>
      <c r="B16920" s="44" t="s">
        <v>12125</v>
      </c>
      <c r="C16920" s="45">
        <v>20.23</v>
      </c>
      <c r="D16920" s="45" t="s">
        <v>12549</v>
      </c>
      <c r="E16920" s="46">
        <v>46934</v>
      </c>
      <c r="F16920" s="45"/>
      <c r="G16920" s="93"/>
      <c r="H16920" s="93"/>
      <c r="I16920" s="99"/>
      <c r="J16920" s="99"/>
      <c r="K16920" s="99"/>
      <c r="L16920" s="99"/>
      <c r="M16920" s="99"/>
      <c r="N16920" s="99"/>
      <c r="O16920" s="99"/>
      <c r="P16920" s="99"/>
      <c r="Q16920" s="99"/>
      <c r="R16920" s="99"/>
      <c r="S16920" s="99"/>
      <c r="T16920" s="99"/>
      <c r="U16920" s="99"/>
      <c r="V16920" s="99"/>
      <c r="W16920" s="99"/>
      <c r="X16920" s="99"/>
      <c r="Y16920" s="99"/>
      <c r="Z16920" s="99"/>
      <c r="AA16920" s="99"/>
      <c r="AB16920" s="99"/>
      <c r="AC16920" s="99"/>
      <c r="AD16920" s="99"/>
      <c r="AE16920" s="99"/>
      <c r="AF16920" s="99"/>
      <c r="AG16920" s="99"/>
      <c r="AH16920" s="31"/>
      <c r="AI16920" s="31"/>
      <c r="AJ16920" s="31"/>
      <c r="AK16920" s="31"/>
      <c r="AL16920" s="31"/>
      <c r="AO16920" s="376"/>
    </row>
    <row r="16921" spans="1:41" x14ac:dyDescent="0.25">
      <c r="A16921" s="44" t="s">
        <v>7745</v>
      </c>
      <c r="B16921" s="44" t="s">
        <v>3475</v>
      </c>
      <c r="C16921" s="45">
        <v>230301</v>
      </c>
      <c r="D16921" s="45" t="s">
        <v>11363</v>
      </c>
      <c r="E16921" s="45" t="s">
        <v>5265</v>
      </c>
      <c r="AO16921" s="376"/>
    </row>
    <row r="16922" spans="1:41" x14ac:dyDescent="0.25">
      <c r="A16922" s="44" t="s">
        <v>7745</v>
      </c>
      <c r="B16922" s="44" t="s">
        <v>3043</v>
      </c>
      <c r="C16922" s="45">
        <v>230901</v>
      </c>
      <c r="D16922" s="45" t="s">
        <v>11363</v>
      </c>
      <c r="E16922" s="45" t="s">
        <v>7871</v>
      </c>
      <c r="AO16922" s="376"/>
    </row>
    <row r="16923" spans="1:41" x14ac:dyDescent="0.25">
      <c r="A16923" s="44" t="s">
        <v>7745</v>
      </c>
      <c r="B16923" s="44" t="s">
        <v>929</v>
      </c>
      <c r="C16923" s="45">
        <v>23110301</v>
      </c>
      <c r="D16923" s="45" t="s">
        <v>11363</v>
      </c>
      <c r="E16923" s="45" t="s">
        <v>8334</v>
      </c>
      <c r="AO16923" s="376"/>
    </row>
    <row r="16924" spans="1:41" x14ac:dyDescent="0.25">
      <c r="A16924" s="44" t="s">
        <v>7745</v>
      </c>
      <c r="B16924" s="44" t="s">
        <v>928</v>
      </c>
      <c r="C16924" s="45">
        <v>231104</v>
      </c>
      <c r="D16924" s="45" t="s">
        <v>11363</v>
      </c>
      <c r="E16924" s="45" t="s">
        <v>8334</v>
      </c>
      <c r="AO16924" s="376"/>
    </row>
    <row r="16925" spans="1:41" x14ac:dyDescent="0.25">
      <c r="A16925" s="44" t="s">
        <v>7745</v>
      </c>
      <c r="B16925" s="44" t="s">
        <v>17517</v>
      </c>
      <c r="C16925" s="45">
        <v>24070201</v>
      </c>
      <c r="D16925" s="45" t="s">
        <v>11363</v>
      </c>
      <c r="E16925" s="45" t="s">
        <v>7420</v>
      </c>
      <c r="AO16925" s="376"/>
    </row>
    <row r="16926" spans="1:41" x14ac:dyDescent="0.25">
      <c r="A16926" s="44" t="s">
        <v>7745</v>
      </c>
      <c r="B16926" s="44" t="s">
        <v>5134</v>
      </c>
      <c r="C16926" s="45">
        <v>250802</v>
      </c>
      <c r="D16926" s="45" t="s">
        <v>11363</v>
      </c>
      <c r="E16926" s="45" t="s">
        <v>9880</v>
      </c>
      <c r="AO16926" s="376"/>
    </row>
    <row r="16927" spans="1:41" x14ac:dyDescent="0.25">
      <c r="A16927" s="44" t="s">
        <v>7745</v>
      </c>
      <c r="B16927" s="44" t="s">
        <v>7763</v>
      </c>
      <c r="C16927" s="45">
        <v>260401</v>
      </c>
      <c r="D16927" s="45" t="s">
        <v>11363</v>
      </c>
      <c r="E16927" s="45" t="s">
        <v>11152</v>
      </c>
      <c r="AO16927" s="376"/>
    </row>
    <row r="16928" spans="1:41" x14ac:dyDescent="0.25">
      <c r="A16928" s="91" t="s">
        <v>12000</v>
      </c>
      <c r="B16928" s="92" t="s">
        <v>19284</v>
      </c>
      <c r="C16928" s="93" t="s">
        <v>19285</v>
      </c>
      <c r="D16928" s="93" t="s">
        <v>1201</v>
      </c>
      <c r="E16928" s="94">
        <v>46582</v>
      </c>
      <c r="F16928" s="93"/>
      <c r="G16928" s="93"/>
      <c r="H16928" s="93"/>
      <c r="I16928" s="99"/>
      <c r="J16928" s="99"/>
      <c r="K16928" s="99"/>
      <c r="L16928" s="99"/>
      <c r="M16928" s="99"/>
      <c r="N16928" s="99"/>
      <c r="O16928" s="99"/>
      <c r="P16928" s="99"/>
      <c r="Q16928" s="99"/>
      <c r="R16928" s="99"/>
      <c r="S16928" s="99"/>
      <c r="T16928" s="99"/>
      <c r="U16928" s="99"/>
      <c r="V16928" s="99"/>
      <c r="W16928" s="99"/>
      <c r="X16928" s="99"/>
      <c r="Y16928" s="99"/>
      <c r="Z16928" s="99"/>
      <c r="AA16928" s="99"/>
      <c r="AB16928" s="99"/>
      <c r="AC16928" s="99"/>
      <c r="AD16928" s="99"/>
      <c r="AE16928" s="99"/>
      <c r="AF16928" s="99"/>
      <c r="AG16928" s="99"/>
      <c r="AH16928" s="31"/>
      <c r="AI16928" s="31"/>
      <c r="AJ16928" s="31"/>
      <c r="AK16928" s="31"/>
      <c r="AL16928" s="31"/>
      <c r="AO16928" s="376"/>
    </row>
    <row r="16929" spans="1:41" x14ac:dyDescent="0.25">
      <c r="A16929" s="44" t="s">
        <v>12000</v>
      </c>
      <c r="B16929" s="44" t="s">
        <v>5134</v>
      </c>
      <c r="C16929" s="45">
        <v>240804</v>
      </c>
      <c r="D16929" s="45" t="s">
        <v>11363</v>
      </c>
      <c r="E16929" s="45" t="s">
        <v>11260</v>
      </c>
      <c r="AO16929" s="376"/>
    </row>
    <row r="16930" spans="1:41" x14ac:dyDescent="0.25">
      <c r="A16930" s="44" t="s">
        <v>13692</v>
      </c>
      <c r="B16930" s="44" t="s">
        <v>12095</v>
      </c>
      <c r="C16930" s="45">
        <v>33.25</v>
      </c>
      <c r="D16930" s="45" t="s">
        <v>12549</v>
      </c>
      <c r="E16930" s="46">
        <v>47664</v>
      </c>
      <c r="F16930" s="45"/>
      <c r="G16930" s="93"/>
      <c r="H16930" s="93"/>
      <c r="I16930" s="99"/>
      <c r="J16930" s="99"/>
      <c r="K16930" s="99"/>
      <c r="L16930" s="99"/>
      <c r="M16930" s="99"/>
      <c r="N16930" s="99"/>
      <c r="O16930" s="99"/>
      <c r="P16930" s="99"/>
      <c r="Q16930" s="99"/>
      <c r="R16930" s="99"/>
      <c r="S16930" s="99"/>
      <c r="T16930" s="99"/>
      <c r="U16930" s="99"/>
      <c r="V16930" s="99"/>
      <c r="W16930" s="99"/>
      <c r="X16930" s="99"/>
      <c r="Y16930" s="99"/>
      <c r="Z16930" s="99"/>
      <c r="AA16930" s="99"/>
      <c r="AB16930" s="99"/>
      <c r="AC16930" s="99"/>
      <c r="AD16930" s="99"/>
      <c r="AE16930" s="99"/>
      <c r="AF16930" s="99"/>
      <c r="AG16930" s="99"/>
      <c r="AH16930" s="31"/>
      <c r="AI16930" s="31"/>
      <c r="AJ16930" s="31"/>
      <c r="AK16930" s="31"/>
      <c r="AL16930" s="31"/>
      <c r="AO16930" s="376"/>
    </row>
    <row r="16931" spans="1:41" x14ac:dyDescent="0.25">
      <c r="A16931" s="44" t="s">
        <v>9545</v>
      </c>
      <c r="B16931" s="92" t="s">
        <v>9602</v>
      </c>
      <c r="C16931" s="45" t="s">
        <v>9334</v>
      </c>
      <c r="D16931" s="93" t="s">
        <v>9601</v>
      </c>
      <c r="E16931" s="94">
        <v>46568</v>
      </c>
      <c r="F16931" s="93"/>
      <c r="G16931" s="93"/>
      <c r="H16931" s="93"/>
      <c r="I16931" s="99"/>
      <c r="J16931" s="99"/>
      <c r="K16931" s="99"/>
      <c r="L16931" s="44"/>
      <c r="M16931" s="44"/>
      <c r="N16931" s="99"/>
      <c r="O16931" s="99"/>
      <c r="P16931" s="99"/>
      <c r="Q16931" s="99"/>
      <c r="R16931" s="99"/>
      <c r="S16931" s="99"/>
      <c r="T16931" s="99"/>
      <c r="U16931" s="99"/>
      <c r="V16931" s="99"/>
      <c r="W16931" s="99"/>
      <c r="X16931" s="99"/>
      <c r="Y16931" s="99"/>
      <c r="Z16931" s="99"/>
      <c r="AA16931" s="99"/>
      <c r="AB16931" s="99"/>
      <c r="AC16931" s="99"/>
      <c r="AD16931" s="99"/>
      <c r="AE16931" s="99"/>
      <c r="AF16931" s="99"/>
      <c r="AG16931" s="99"/>
      <c r="AH16931" s="31"/>
      <c r="AI16931" s="31"/>
      <c r="AJ16931" s="31"/>
      <c r="AK16931" s="31"/>
      <c r="AL16931" s="31"/>
      <c r="AO16931" s="376"/>
    </row>
    <row r="16932" spans="1:41" x14ac:dyDescent="0.25">
      <c r="A16932" s="44" t="s">
        <v>9545</v>
      </c>
      <c r="B16932" s="44" t="s">
        <v>17463</v>
      </c>
      <c r="C16932" s="45">
        <v>260202</v>
      </c>
      <c r="D16932" s="45" t="s">
        <v>11363</v>
      </c>
      <c r="E16932" s="45" t="s">
        <v>9238</v>
      </c>
      <c r="AO16932" s="376"/>
    </row>
    <row r="16933" spans="1:41" x14ac:dyDescent="0.3">
      <c r="A16933" s="333" t="s">
        <v>19050</v>
      </c>
      <c r="B16933" s="333" t="s">
        <v>1166</v>
      </c>
      <c r="C16933" s="125" t="s">
        <v>19095</v>
      </c>
      <c r="D16933" s="32" t="s">
        <v>20309</v>
      </c>
      <c r="E16933" s="125" t="s">
        <v>9249</v>
      </c>
      <c r="F16933" s="125" t="s">
        <v>1189</v>
      </c>
      <c r="G16933" s="125" t="s">
        <v>1189</v>
      </c>
      <c r="AO16933" s="376"/>
    </row>
    <row r="16934" spans="1:41" x14ac:dyDescent="0.25">
      <c r="A16934" s="44" t="s">
        <v>1266</v>
      </c>
      <c r="B16934" s="319" t="s">
        <v>19519</v>
      </c>
      <c r="C16934" s="318" t="s">
        <v>19836</v>
      </c>
      <c r="D16934" s="93" t="s">
        <v>19934</v>
      </c>
      <c r="E16934" s="320">
        <v>46752</v>
      </c>
      <c r="F16934" s="93"/>
      <c r="G16934" s="93"/>
      <c r="H16934" s="93"/>
      <c r="I16934" s="99"/>
      <c r="J16934" s="99"/>
      <c r="K16934" s="99"/>
      <c r="L16934" s="99"/>
      <c r="M16934" s="99"/>
      <c r="N16934" s="99"/>
      <c r="O16934" s="99"/>
      <c r="P16934" s="99"/>
      <c r="Q16934" s="99"/>
      <c r="R16934" s="99"/>
      <c r="S16934" s="99"/>
      <c r="T16934" s="99"/>
      <c r="U16934" s="99"/>
      <c r="V16934" s="99"/>
      <c r="W16934" s="99"/>
      <c r="X16934" s="99"/>
      <c r="Y16934" s="99"/>
      <c r="Z16934" s="99"/>
      <c r="AA16934" s="99"/>
      <c r="AB16934" s="99"/>
      <c r="AC16934" s="99"/>
      <c r="AD16934" s="99"/>
      <c r="AE16934" s="99"/>
      <c r="AF16934" s="99"/>
      <c r="AG16934" s="99"/>
      <c r="AH16934" s="31"/>
      <c r="AI16934" s="31"/>
      <c r="AJ16934" s="31"/>
      <c r="AK16934" s="31"/>
      <c r="AL16934" s="31"/>
      <c r="AO16934" s="376"/>
    </row>
    <row r="16935" spans="1:41" x14ac:dyDescent="0.25">
      <c r="A16935" s="44" t="s">
        <v>1266</v>
      </c>
      <c r="B16935" s="319" t="s">
        <v>19520</v>
      </c>
      <c r="C16935" s="318" t="s">
        <v>19837</v>
      </c>
      <c r="D16935" s="93" t="s">
        <v>19934</v>
      </c>
      <c r="E16935" s="320">
        <v>46568</v>
      </c>
      <c r="F16935" s="93"/>
      <c r="G16935" s="93"/>
      <c r="H16935" s="93"/>
      <c r="I16935" s="99"/>
      <c r="J16935" s="99"/>
      <c r="K16935" s="99"/>
      <c r="L16935" s="99"/>
      <c r="M16935" s="99"/>
      <c r="N16935" s="99"/>
      <c r="O16935" s="99"/>
      <c r="P16935" s="99"/>
      <c r="Q16935" s="99"/>
      <c r="R16935" s="99"/>
      <c r="S16935" s="99"/>
      <c r="T16935" s="99"/>
      <c r="U16935" s="99"/>
      <c r="V16935" s="99"/>
      <c r="W16935" s="99"/>
      <c r="X16935" s="99"/>
      <c r="Y16935" s="99"/>
      <c r="Z16935" s="99"/>
      <c r="AA16935" s="99"/>
      <c r="AB16935" s="99"/>
      <c r="AC16935" s="99"/>
      <c r="AD16935" s="99"/>
      <c r="AE16935" s="99"/>
      <c r="AF16935" s="99"/>
      <c r="AG16935" s="99"/>
      <c r="AH16935" s="31"/>
      <c r="AI16935" s="31"/>
      <c r="AJ16935" s="31"/>
      <c r="AK16935" s="31"/>
      <c r="AL16935" s="31"/>
      <c r="AO16935" s="376"/>
    </row>
    <row r="16936" spans="1:41" x14ac:dyDescent="0.25">
      <c r="A16936" s="44" t="s">
        <v>1266</v>
      </c>
      <c r="B16936" s="319" t="s">
        <v>19520</v>
      </c>
      <c r="C16936" s="318" t="s">
        <v>19838</v>
      </c>
      <c r="D16936" s="93" t="s">
        <v>19934</v>
      </c>
      <c r="E16936" s="320">
        <v>47235</v>
      </c>
      <c r="F16936" s="93"/>
      <c r="G16936" s="93"/>
      <c r="H16936" s="93"/>
      <c r="I16936" s="99"/>
      <c r="J16936" s="99"/>
      <c r="K16936" s="99"/>
      <c r="L16936" s="99"/>
      <c r="M16936" s="99"/>
      <c r="N16936" s="99"/>
      <c r="O16936" s="99"/>
      <c r="P16936" s="99"/>
      <c r="Q16936" s="99"/>
      <c r="R16936" s="99"/>
      <c r="S16936" s="99"/>
      <c r="T16936" s="99"/>
      <c r="U16936" s="99"/>
      <c r="V16936" s="99"/>
      <c r="W16936" s="99"/>
      <c r="X16936" s="99"/>
      <c r="Y16936" s="99"/>
      <c r="Z16936" s="99"/>
      <c r="AA16936" s="99"/>
      <c r="AB16936" s="99"/>
      <c r="AC16936" s="99"/>
      <c r="AD16936" s="99"/>
      <c r="AE16936" s="99"/>
      <c r="AF16936" s="99"/>
      <c r="AG16936" s="99"/>
      <c r="AH16936" s="31"/>
      <c r="AI16936" s="31"/>
      <c r="AJ16936" s="31"/>
      <c r="AK16936" s="31"/>
      <c r="AL16936" s="31"/>
      <c r="AO16936" s="376"/>
    </row>
    <row r="16937" spans="1:41" x14ac:dyDescent="0.25">
      <c r="A16937" s="135" t="s">
        <v>1266</v>
      </c>
      <c r="B16937" s="131" t="s">
        <v>5783</v>
      </c>
      <c r="C16937" s="93" t="s">
        <v>5784</v>
      </c>
      <c r="D16937" s="93" t="s">
        <v>1201</v>
      </c>
      <c r="E16937" s="94">
        <v>46341</v>
      </c>
      <c r="F16937" s="93"/>
      <c r="G16937" s="93"/>
      <c r="H16937" s="93"/>
      <c r="I16937" s="99"/>
      <c r="J16937" s="99"/>
      <c r="K16937" s="99"/>
      <c r="L16937" s="44"/>
      <c r="M16937" s="44"/>
      <c r="N16937" s="99"/>
      <c r="O16937" s="99"/>
      <c r="P16937" s="99"/>
      <c r="Q16937" s="99"/>
      <c r="R16937" s="99"/>
      <c r="S16937" s="99"/>
      <c r="T16937" s="99"/>
      <c r="U16937" s="99"/>
      <c r="V16937" s="99"/>
      <c r="W16937" s="99"/>
      <c r="X16937" s="99"/>
      <c r="Y16937" s="99"/>
      <c r="Z16937" s="99"/>
      <c r="AA16937" s="99"/>
      <c r="AB16937" s="99"/>
      <c r="AC16937" s="99"/>
      <c r="AD16937" s="99"/>
      <c r="AE16937" s="99"/>
      <c r="AF16937" s="99"/>
      <c r="AG16937" s="99"/>
      <c r="AH16937" s="31"/>
      <c r="AI16937" s="31"/>
      <c r="AJ16937" s="31"/>
      <c r="AK16937" s="31"/>
      <c r="AL16937" s="31"/>
      <c r="AO16937" s="376"/>
    </row>
    <row r="16938" spans="1:41" x14ac:dyDescent="0.25">
      <c r="A16938" s="44" t="s">
        <v>1266</v>
      </c>
      <c r="B16938" s="44" t="s">
        <v>4090</v>
      </c>
      <c r="C16938" s="45" t="s">
        <v>14118</v>
      </c>
      <c r="D16938" s="45" t="s">
        <v>11204</v>
      </c>
      <c r="E16938" s="46">
        <v>46843</v>
      </c>
      <c r="F16938" s="93"/>
      <c r="G16938" s="93"/>
      <c r="H16938" s="93"/>
      <c r="I16938" s="99"/>
      <c r="J16938" s="99"/>
      <c r="K16938" s="99"/>
      <c r="L16938" s="99"/>
      <c r="M16938" s="99"/>
      <c r="N16938" s="99"/>
      <c r="O16938" s="99"/>
      <c r="P16938" s="99"/>
      <c r="Q16938" s="99"/>
      <c r="R16938" s="99"/>
      <c r="S16938" s="99"/>
      <c r="T16938" s="99"/>
      <c r="U16938" s="99"/>
      <c r="V16938" s="99"/>
      <c r="W16938" s="99"/>
      <c r="X16938" s="99"/>
      <c r="Y16938" s="99"/>
      <c r="Z16938" s="99"/>
      <c r="AA16938" s="99"/>
      <c r="AB16938" s="99"/>
      <c r="AC16938" s="99"/>
      <c r="AD16938" s="99"/>
      <c r="AE16938" s="99"/>
      <c r="AF16938" s="99"/>
      <c r="AG16938" s="99"/>
      <c r="AH16938" s="31"/>
      <c r="AI16938" s="31"/>
      <c r="AJ16938" s="31"/>
      <c r="AK16938" s="31"/>
      <c r="AL16938" s="31"/>
      <c r="AO16938" s="376"/>
    </row>
    <row r="16939" spans="1:41" x14ac:dyDescent="0.25">
      <c r="A16939" s="44" t="s">
        <v>1266</v>
      </c>
      <c r="B16939" s="44" t="s">
        <v>8300</v>
      </c>
      <c r="C16939" s="45" t="s">
        <v>8304</v>
      </c>
      <c r="D16939" s="45" t="s">
        <v>11204</v>
      </c>
      <c r="E16939" s="45" t="s">
        <v>2538</v>
      </c>
      <c r="F16939" s="93"/>
      <c r="G16939" s="93"/>
      <c r="H16939" s="93"/>
      <c r="I16939" s="99"/>
      <c r="J16939" s="99"/>
      <c r="K16939" s="99"/>
      <c r="L16939" s="99"/>
      <c r="M16939" s="99"/>
      <c r="N16939" s="99"/>
      <c r="O16939" s="99"/>
      <c r="P16939" s="99"/>
      <c r="Q16939" s="99"/>
      <c r="R16939" s="99"/>
      <c r="S16939" s="99"/>
      <c r="T16939" s="99"/>
      <c r="U16939" s="99"/>
      <c r="V16939" s="99"/>
      <c r="W16939" s="99"/>
      <c r="X16939" s="99"/>
      <c r="Y16939" s="99"/>
      <c r="Z16939" s="99"/>
      <c r="AA16939" s="99"/>
      <c r="AB16939" s="99"/>
      <c r="AC16939" s="99"/>
      <c r="AD16939" s="99"/>
      <c r="AE16939" s="99"/>
      <c r="AF16939" s="99"/>
      <c r="AG16939" s="99"/>
      <c r="AH16939" s="31"/>
      <c r="AI16939" s="31"/>
      <c r="AJ16939" s="31"/>
      <c r="AK16939" s="31"/>
      <c r="AL16939" s="31"/>
      <c r="AO16939" s="376"/>
    </row>
    <row r="16940" spans="1:41" x14ac:dyDescent="0.25">
      <c r="A16940" s="44" t="s">
        <v>1266</v>
      </c>
      <c r="B16940" s="44" t="s">
        <v>11947</v>
      </c>
      <c r="C16940" s="45" t="s">
        <v>13364</v>
      </c>
      <c r="D16940" s="45" t="s">
        <v>11204</v>
      </c>
      <c r="E16940" s="45" t="s">
        <v>6714</v>
      </c>
      <c r="F16940" s="93"/>
      <c r="G16940" s="93"/>
      <c r="H16940" s="93"/>
      <c r="I16940" s="99"/>
      <c r="J16940" s="99"/>
      <c r="K16940" s="99"/>
      <c r="L16940" s="99"/>
      <c r="M16940" s="99"/>
      <c r="N16940" s="99"/>
      <c r="O16940" s="99"/>
      <c r="P16940" s="99"/>
      <c r="Q16940" s="99"/>
      <c r="R16940" s="99"/>
      <c r="S16940" s="99"/>
      <c r="T16940" s="99"/>
      <c r="U16940" s="99"/>
      <c r="V16940" s="99"/>
      <c r="W16940" s="99"/>
      <c r="X16940" s="99"/>
      <c r="Y16940" s="99"/>
      <c r="Z16940" s="99"/>
      <c r="AA16940" s="99"/>
      <c r="AB16940" s="99"/>
      <c r="AC16940" s="99"/>
      <c r="AD16940" s="99"/>
      <c r="AE16940" s="99"/>
      <c r="AF16940" s="99"/>
      <c r="AG16940" s="99"/>
      <c r="AH16940" s="31"/>
      <c r="AI16940" s="31"/>
      <c r="AJ16940" s="31"/>
      <c r="AK16940" s="31"/>
      <c r="AL16940" s="31"/>
      <c r="AO16940" s="376"/>
    </row>
    <row r="16941" spans="1:41" x14ac:dyDescent="0.25">
      <c r="A16941" s="44" t="s">
        <v>1266</v>
      </c>
      <c r="B16941" s="44" t="s">
        <v>14058</v>
      </c>
      <c r="C16941" s="45" t="s">
        <v>14060</v>
      </c>
      <c r="D16941" s="45" t="s">
        <v>11204</v>
      </c>
      <c r="E16941" s="45" t="s">
        <v>4966</v>
      </c>
      <c r="F16941" s="93"/>
      <c r="G16941" s="93"/>
      <c r="H16941" s="93"/>
      <c r="I16941" s="99"/>
      <c r="J16941" s="99"/>
      <c r="K16941" s="99"/>
      <c r="L16941" s="99"/>
      <c r="M16941" s="99"/>
      <c r="N16941" s="99"/>
      <c r="O16941" s="99"/>
      <c r="P16941" s="99"/>
      <c r="Q16941" s="99"/>
      <c r="R16941" s="99"/>
      <c r="S16941" s="99"/>
      <c r="T16941" s="99"/>
      <c r="U16941" s="99"/>
      <c r="V16941" s="99"/>
      <c r="W16941" s="99"/>
      <c r="X16941" s="99"/>
      <c r="Y16941" s="99"/>
      <c r="Z16941" s="99"/>
      <c r="AA16941" s="99"/>
      <c r="AB16941" s="99"/>
      <c r="AC16941" s="99"/>
      <c r="AD16941" s="99"/>
      <c r="AE16941" s="99"/>
      <c r="AF16941" s="99"/>
      <c r="AG16941" s="99"/>
      <c r="AH16941" s="31"/>
      <c r="AI16941" s="31"/>
      <c r="AJ16941" s="31"/>
      <c r="AK16941" s="31"/>
      <c r="AL16941" s="31"/>
      <c r="AO16941" s="376"/>
    </row>
    <row r="16942" spans="1:41" x14ac:dyDescent="0.25">
      <c r="A16942" s="44" t="s">
        <v>1266</v>
      </c>
      <c r="B16942" s="44" t="s">
        <v>14072</v>
      </c>
      <c r="C16942" s="45" t="s">
        <v>14073</v>
      </c>
      <c r="D16942" s="45" t="s">
        <v>11204</v>
      </c>
      <c r="E16942" s="45" t="s">
        <v>12551</v>
      </c>
      <c r="F16942" s="93"/>
      <c r="G16942" s="93"/>
      <c r="H16942" s="93"/>
      <c r="I16942" s="99"/>
      <c r="J16942" s="99"/>
      <c r="K16942" s="99"/>
      <c r="L16942" s="99"/>
      <c r="M16942" s="99"/>
      <c r="N16942" s="99"/>
      <c r="O16942" s="99"/>
      <c r="P16942" s="99"/>
      <c r="Q16942" s="99"/>
      <c r="R16942" s="99"/>
      <c r="S16942" s="99"/>
      <c r="T16942" s="99"/>
      <c r="U16942" s="99"/>
      <c r="V16942" s="99"/>
      <c r="W16942" s="99"/>
      <c r="X16942" s="99"/>
      <c r="Y16942" s="99"/>
      <c r="Z16942" s="99"/>
      <c r="AA16942" s="99"/>
      <c r="AB16942" s="99"/>
      <c r="AC16942" s="99"/>
      <c r="AD16942" s="99"/>
      <c r="AE16942" s="99"/>
      <c r="AF16942" s="99"/>
      <c r="AG16942" s="99"/>
      <c r="AH16942" s="31"/>
      <c r="AI16942" s="31"/>
      <c r="AJ16942" s="31"/>
      <c r="AK16942" s="31"/>
      <c r="AL16942" s="31"/>
      <c r="AO16942" s="376"/>
    </row>
    <row r="16943" spans="1:41" x14ac:dyDescent="0.25">
      <c r="A16943" s="44" t="s">
        <v>1266</v>
      </c>
      <c r="B16943" s="44" t="s">
        <v>4090</v>
      </c>
      <c r="C16943" s="45" t="s">
        <v>14122</v>
      </c>
      <c r="D16943" s="45" t="s">
        <v>11204</v>
      </c>
      <c r="E16943" s="45" t="s">
        <v>5265</v>
      </c>
      <c r="F16943" s="93"/>
      <c r="G16943" s="93"/>
      <c r="H16943" s="93"/>
      <c r="I16943" s="99"/>
      <c r="J16943" s="99"/>
      <c r="K16943" s="99"/>
      <c r="L16943" s="99"/>
      <c r="M16943" s="99"/>
      <c r="N16943" s="99"/>
      <c r="O16943" s="99"/>
      <c r="P16943" s="99"/>
      <c r="Q16943" s="99"/>
      <c r="R16943" s="99"/>
      <c r="S16943" s="99"/>
      <c r="T16943" s="99"/>
      <c r="U16943" s="99"/>
      <c r="V16943" s="99"/>
      <c r="W16943" s="99"/>
      <c r="X16943" s="99"/>
      <c r="Y16943" s="99"/>
      <c r="Z16943" s="99"/>
      <c r="AA16943" s="99"/>
      <c r="AB16943" s="99"/>
      <c r="AC16943" s="99"/>
      <c r="AD16943" s="99"/>
      <c r="AE16943" s="99"/>
      <c r="AF16943" s="99"/>
      <c r="AG16943" s="99"/>
      <c r="AH16943" s="31"/>
      <c r="AI16943" s="31"/>
      <c r="AJ16943" s="31"/>
      <c r="AK16943" s="31"/>
      <c r="AL16943" s="31"/>
      <c r="AO16943" s="376"/>
    </row>
    <row r="16944" spans="1:41" x14ac:dyDescent="0.25">
      <c r="A16944" s="44" t="s">
        <v>1266</v>
      </c>
      <c r="B16944" s="44" t="s">
        <v>14072</v>
      </c>
      <c r="C16944" s="45" t="s">
        <v>14073</v>
      </c>
      <c r="D16944" s="93" t="s">
        <v>17443</v>
      </c>
      <c r="E16944" s="45" t="s">
        <v>12551</v>
      </c>
      <c r="F16944" s="93"/>
      <c r="G16944" s="93"/>
      <c r="H16944" s="93"/>
      <c r="I16944" s="99"/>
      <c r="J16944" s="99"/>
      <c r="K16944" s="99"/>
      <c r="L16944" s="99"/>
      <c r="M16944" s="99"/>
      <c r="N16944" s="99"/>
      <c r="O16944" s="99"/>
      <c r="P16944" s="99"/>
      <c r="Q16944" s="99"/>
      <c r="R16944" s="99"/>
      <c r="S16944" s="99"/>
      <c r="T16944" s="99"/>
      <c r="U16944" s="99"/>
      <c r="V16944" s="99"/>
      <c r="W16944" s="99"/>
      <c r="X16944" s="99"/>
      <c r="Y16944" s="99"/>
      <c r="Z16944" s="99"/>
      <c r="AA16944" s="99"/>
      <c r="AB16944" s="99"/>
      <c r="AC16944" s="99"/>
      <c r="AD16944" s="99"/>
      <c r="AE16944" s="99"/>
      <c r="AF16944" s="99"/>
      <c r="AG16944" s="99"/>
      <c r="AH16944" s="31"/>
      <c r="AI16944" s="31"/>
      <c r="AJ16944" s="31"/>
      <c r="AK16944" s="31"/>
      <c r="AL16944" s="31"/>
      <c r="AO16944" s="376"/>
    </row>
    <row r="16945" spans="1:41" x14ac:dyDescent="0.25">
      <c r="A16945" s="44" t="s">
        <v>1266</v>
      </c>
      <c r="B16945" s="44" t="s">
        <v>8300</v>
      </c>
      <c r="C16945" s="45" t="s">
        <v>8304</v>
      </c>
      <c r="D16945" s="93" t="s">
        <v>17443</v>
      </c>
      <c r="E16945" s="45" t="s">
        <v>2538</v>
      </c>
      <c r="F16945" s="93"/>
      <c r="G16945" s="93"/>
      <c r="H16945" s="93"/>
      <c r="I16945" s="99"/>
      <c r="J16945" s="99"/>
      <c r="K16945" s="99"/>
      <c r="L16945" s="99"/>
      <c r="M16945" s="99"/>
      <c r="N16945" s="99"/>
      <c r="O16945" s="99"/>
      <c r="P16945" s="99"/>
      <c r="Q16945" s="99"/>
      <c r="R16945" s="99"/>
      <c r="S16945" s="99"/>
      <c r="T16945" s="99"/>
      <c r="U16945" s="99"/>
      <c r="V16945" s="99"/>
      <c r="W16945" s="99"/>
      <c r="X16945" s="99"/>
      <c r="Y16945" s="99"/>
      <c r="Z16945" s="99"/>
      <c r="AA16945" s="99"/>
      <c r="AB16945" s="99"/>
      <c r="AC16945" s="99"/>
      <c r="AD16945" s="99"/>
      <c r="AE16945" s="99"/>
      <c r="AF16945" s="99"/>
      <c r="AG16945" s="99"/>
      <c r="AH16945" s="31"/>
      <c r="AI16945" s="31"/>
      <c r="AJ16945" s="31"/>
      <c r="AK16945" s="31"/>
      <c r="AL16945" s="31"/>
      <c r="AO16945" s="376"/>
    </row>
    <row r="16946" spans="1:41" x14ac:dyDescent="0.25">
      <c r="A16946" s="44" t="s">
        <v>1266</v>
      </c>
      <c r="B16946" s="44" t="s">
        <v>11947</v>
      </c>
      <c r="C16946" s="45" t="s">
        <v>13364</v>
      </c>
      <c r="D16946" s="93" t="s">
        <v>17443</v>
      </c>
      <c r="E16946" s="45" t="s">
        <v>6714</v>
      </c>
      <c r="F16946" s="93"/>
      <c r="G16946" s="93"/>
      <c r="H16946" s="93"/>
      <c r="I16946" s="99"/>
      <c r="J16946" s="99"/>
      <c r="K16946" s="99"/>
      <c r="L16946" s="99"/>
      <c r="M16946" s="99"/>
      <c r="N16946" s="99"/>
      <c r="O16946" s="99"/>
      <c r="P16946" s="99"/>
      <c r="Q16946" s="99"/>
      <c r="R16946" s="99"/>
      <c r="S16946" s="99"/>
      <c r="T16946" s="99"/>
      <c r="U16946" s="99"/>
      <c r="V16946" s="99"/>
      <c r="W16946" s="99"/>
      <c r="X16946" s="99"/>
      <c r="Y16946" s="99"/>
      <c r="Z16946" s="99"/>
      <c r="AA16946" s="99"/>
      <c r="AB16946" s="99"/>
      <c r="AC16946" s="99"/>
      <c r="AD16946" s="99"/>
      <c r="AE16946" s="99"/>
      <c r="AF16946" s="99"/>
      <c r="AG16946" s="99"/>
      <c r="AH16946" s="31"/>
      <c r="AI16946" s="31"/>
      <c r="AJ16946" s="31"/>
      <c r="AK16946" s="31"/>
      <c r="AL16946" s="31"/>
      <c r="AO16946" s="376"/>
    </row>
    <row r="16947" spans="1:41" x14ac:dyDescent="0.25">
      <c r="A16947" s="44" t="s">
        <v>1266</v>
      </c>
      <c r="B16947" s="44" t="s">
        <v>14058</v>
      </c>
      <c r="C16947" s="45" t="s">
        <v>14060</v>
      </c>
      <c r="D16947" s="93" t="s">
        <v>17443</v>
      </c>
      <c r="E16947" s="45" t="s">
        <v>4966</v>
      </c>
      <c r="F16947" s="93"/>
      <c r="G16947" s="93"/>
      <c r="H16947" s="93"/>
      <c r="I16947" s="99"/>
      <c r="J16947" s="99"/>
      <c r="K16947" s="99"/>
      <c r="L16947" s="99"/>
      <c r="M16947" s="99"/>
      <c r="N16947" s="99"/>
      <c r="O16947" s="99"/>
      <c r="P16947" s="99"/>
      <c r="Q16947" s="99"/>
      <c r="R16947" s="99"/>
      <c r="S16947" s="99"/>
      <c r="T16947" s="99"/>
      <c r="U16947" s="99"/>
      <c r="V16947" s="99"/>
      <c r="W16947" s="99"/>
      <c r="X16947" s="99"/>
      <c r="Y16947" s="99"/>
      <c r="Z16947" s="99"/>
      <c r="AA16947" s="99"/>
      <c r="AB16947" s="99"/>
      <c r="AC16947" s="99"/>
      <c r="AD16947" s="99"/>
      <c r="AE16947" s="99"/>
      <c r="AF16947" s="99"/>
      <c r="AG16947" s="99"/>
      <c r="AH16947" s="31"/>
      <c r="AI16947" s="31"/>
      <c r="AJ16947" s="31"/>
      <c r="AK16947" s="31"/>
      <c r="AL16947" s="31"/>
      <c r="AO16947" s="376"/>
    </row>
    <row r="16948" spans="1:41" x14ac:dyDescent="0.25">
      <c r="A16948" s="44" t="s">
        <v>1266</v>
      </c>
      <c r="B16948" s="44" t="s">
        <v>4090</v>
      </c>
      <c r="C16948" s="45" t="s">
        <v>14122</v>
      </c>
      <c r="D16948" s="93" t="s">
        <v>17443</v>
      </c>
      <c r="E16948" s="45" t="s">
        <v>5265</v>
      </c>
      <c r="F16948" s="93"/>
      <c r="G16948" s="93"/>
      <c r="H16948" s="93"/>
      <c r="I16948" s="99"/>
      <c r="J16948" s="99"/>
      <c r="K16948" s="99"/>
      <c r="L16948" s="99"/>
      <c r="M16948" s="99"/>
      <c r="N16948" s="99"/>
      <c r="O16948" s="99"/>
      <c r="P16948" s="99"/>
      <c r="Q16948" s="99"/>
      <c r="R16948" s="99"/>
      <c r="S16948" s="99"/>
      <c r="T16948" s="99"/>
      <c r="U16948" s="99"/>
      <c r="V16948" s="99"/>
      <c r="W16948" s="99"/>
      <c r="X16948" s="99"/>
      <c r="Y16948" s="99"/>
      <c r="Z16948" s="99"/>
      <c r="AA16948" s="99"/>
      <c r="AB16948" s="99"/>
      <c r="AC16948" s="99"/>
      <c r="AD16948" s="99"/>
      <c r="AE16948" s="99"/>
      <c r="AF16948" s="99"/>
      <c r="AG16948" s="99"/>
      <c r="AH16948" s="31"/>
      <c r="AI16948" s="31"/>
      <c r="AJ16948" s="31"/>
      <c r="AK16948" s="31"/>
      <c r="AL16948" s="31"/>
      <c r="AO16948" s="376"/>
    </row>
    <row r="16949" spans="1:41" x14ac:dyDescent="0.25">
      <c r="A16949" s="44" t="s">
        <v>1266</v>
      </c>
      <c r="B16949" s="44" t="s">
        <v>2529</v>
      </c>
      <c r="C16949" s="45" t="s">
        <v>13364</v>
      </c>
      <c r="D16949" s="45" t="s">
        <v>9895</v>
      </c>
      <c r="E16949" s="46">
        <v>47483</v>
      </c>
      <c r="F16949" s="93"/>
      <c r="G16949" s="93"/>
      <c r="H16949" s="93"/>
      <c r="I16949" s="99"/>
      <c r="J16949" s="99"/>
      <c r="K16949" s="99"/>
      <c r="L16949" s="44"/>
      <c r="M16949" s="44"/>
      <c r="N16949" s="99"/>
      <c r="O16949" s="99"/>
      <c r="P16949" s="99"/>
      <c r="Q16949" s="99"/>
      <c r="R16949" s="99"/>
      <c r="S16949" s="99"/>
      <c r="T16949" s="99"/>
      <c r="U16949" s="99"/>
      <c r="V16949" s="99"/>
      <c r="W16949" s="99"/>
      <c r="X16949" s="99"/>
      <c r="Y16949" s="99"/>
      <c r="Z16949" s="99"/>
      <c r="AA16949" s="99"/>
      <c r="AB16949" s="99"/>
      <c r="AC16949" s="99"/>
      <c r="AD16949" s="99"/>
      <c r="AE16949" s="99"/>
      <c r="AF16949" s="99"/>
      <c r="AG16949" s="99"/>
      <c r="AH16949" s="31"/>
      <c r="AI16949" s="31"/>
      <c r="AJ16949" s="31"/>
      <c r="AK16949" s="31"/>
      <c r="AL16949" s="31"/>
      <c r="AO16949" s="376"/>
    </row>
    <row r="16950" spans="1:41" x14ac:dyDescent="0.25">
      <c r="A16950" s="44" t="s">
        <v>1266</v>
      </c>
      <c r="B16950" s="44" t="s">
        <v>8300</v>
      </c>
      <c r="C16950" s="45" t="s">
        <v>8304</v>
      </c>
      <c r="D16950" s="45" t="s">
        <v>9895</v>
      </c>
      <c r="E16950" s="45" t="s">
        <v>2538</v>
      </c>
      <c r="F16950" s="93"/>
      <c r="G16950" s="93"/>
      <c r="H16950" s="93"/>
      <c r="I16950" s="99"/>
      <c r="J16950" s="99"/>
      <c r="K16950" s="99"/>
      <c r="L16950" s="44"/>
      <c r="M16950" s="44"/>
      <c r="N16950" s="99"/>
      <c r="O16950" s="99"/>
      <c r="P16950" s="99"/>
      <c r="Q16950" s="99"/>
      <c r="R16950" s="99"/>
      <c r="S16950" s="99"/>
      <c r="T16950" s="99"/>
      <c r="U16950" s="99"/>
      <c r="V16950" s="99"/>
      <c r="W16950" s="99"/>
      <c r="X16950" s="99"/>
      <c r="Y16950" s="99"/>
      <c r="Z16950" s="99"/>
      <c r="AA16950" s="99"/>
      <c r="AB16950" s="99"/>
      <c r="AC16950" s="99"/>
      <c r="AD16950" s="99"/>
      <c r="AE16950" s="99"/>
      <c r="AF16950" s="99"/>
      <c r="AG16950" s="99"/>
      <c r="AH16950" s="31"/>
      <c r="AI16950" s="31"/>
      <c r="AJ16950" s="31"/>
      <c r="AK16950" s="31"/>
      <c r="AL16950" s="31"/>
      <c r="AO16950" s="376"/>
    </row>
    <row r="16951" spans="1:41" x14ac:dyDescent="0.3">
      <c r="A16951" s="333" t="s">
        <v>3657</v>
      </c>
      <c r="B16951" s="333" t="s">
        <v>11371</v>
      </c>
      <c r="C16951" s="125" t="s">
        <v>11215</v>
      </c>
      <c r="D16951" s="32" t="s">
        <v>20309</v>
      </c>
      <c r="E16951" s="125" t="s">
        <v>4966</v>
      </c>
      <c r="F16951" s="125" t="s">
        <v>1189</v>
      </c>
      <c r="G16951" s="125" t="s">
        <v>1190</v>
      </c>
      <c r="AO16951" s="376"/>
    </row>
    <row r="16952" spans="1:41" x14ac:dyDescent="0.25">
      <c r="A16952" s="44" t="s">
        <v>3657</v>
      </c>
      <c r="B16952" s="92" t="s">
        <v>9602</v>
      </c>
      <c r="C16952" s="45" t="s">
        <v>9334</v>
      </c>
      <c r="D16952" s="93" t="s">
        <v>9601</v>
      </c>
      <c r="E16952" s="94">
        <v>46568</v>
      </c>
      <c r="F16952" s="93"/>
      <c r="G16952" s="93"/>
      <c r="H16952" s="93"/>
      <c r="I16952" s="99"/>
      <c r="J16952" s="99"/>
      <c r="K16952" s="99"/>
      <c r="L16952" s="44"/>
      <c r="M16952" s="44"/>
      <c r="N16952" s="99"/>
      <c r="O16952" s="99"/>
      <c r="P16952" s="99"/>
      <c r="Q16952" s="99"/>
      <c r="R16952" s="99"/>
      <c r="S16952" s="99"/>
      <c r="T16952" s="99"/>
      <c r="U16952" s="99"/>
      <c r="V16952" s="99"/>
      <c r="W16952" s="99"/>
      <c r="X16952" s="99"/>
      <c r="Y16952" s="99"/>
      <c r="Z16952" s="99"/>
      <c r="AA16952" s="99"/>
      <c r="AB16952" s="99"/>
      <c r="AC16952" s="99"/>
      <c r="AD16952" s="99"/>
      <c r="AE16952" s="99"/>
      <c r="AF16952" s="99"/>
      <c r="AG16952" s="99"/>
      <c r="AH16952" s="31"/>
      <c r="AI16952" s="31"/>
      <c r="AJ16952" s="31"/>
      <c r="AK16952" s="31"/>
      <c r="AL16952" s="31"/>
      <c r="AO16952" s="376"/>
    </row>
    <row r="16953" spans="1:41" x14ac:dyDescent="0.25">
      <c r="A16953" s="44" t="s">
        <v>3657</v>
      </c>
      <c r="B16953" s="44" t="s">
        <v>21365</v>
      </c>
      <c r="C16953" s="45" t="s">
        <v>8133</v>
      </c>
      <c r="D16953" s="45" t="s">
        <v>21447</v>
      </c>
      <c r="E16953" s="46">
        <v>46752</v>
      </c>
      <c r="AO16953" s="376"/>
    </row>
    <row r="16954" spans="1:41" x14ac:dyDescent="0.25">
      <c r="A16954" s="44" t="s">
        <v>3657</v>
      </c>
      <c r="B16954" s="44" t="s">
        <v>21367</v>
      </c>
      <c r="C16954" s="45" t="s">
        <v>16511</v>
      </c>
      <c r="D16954" s="45" t="s">
        <v>21447</v>
      </c>
      <c r="E16954" s="46">
        <v>46418</v>
      </c>
      <c r="AO16954" s="376"/>
    </row>
    <row r="16955" spans="1:41" x14ac:dyDescent="0.25">
      <c r="A16955" s="44" t="s">
        <v>3657</v>
      </c>
      <c r="B16955" s="44" t="s">
        <v>21405</v>
      </c>
      <c r="C16955" s="45" t="s">
        <v>9704</v>
      </c>
      <c r="D16955" s="45" t="s">
        <v>21447</v>
      </c>
      <c r="E16955" s="46">
        <v>46538</v>
      </c>
      <c r="AO16955" s="376"/>
    </row>
    <row r="16956" spans="1:41" x14ac:dyDescent="0.25">
      <c r="A16956" s="44" t="s">
        <v>3657</v>
      </c>
      <c r="B16956" s="44" t="s">
        <v>21411</v>
      </c>
      <c r="C16956" s="45" t="s">
        <v>16548</v>
      </c>
      <c r="D16956" s="45" t="s">
        <v>21447</v>
      </c>
      <c r="E16956" s="46">
        <v>46446</v>
      </c>
      <c r="AO16956" s="376"/>
    </row>
    <row r="16957" spans="1:41" x14ac:dyDescent="0.3">
      <c r="A16957" s="333" t="s">
        <v>12925</v>
      </c>
      <c r="B16957" s="333" t="s">
        <v>1157</v>
      </c>
      <c r="C16957" s="125" t="s">
        <v>13318</v>
      </c>
      <c r="D16957" s="32" t="s">
        <v>20309</v>
      </c>
      <c r="E16957" s="125" t="s">
        <v>12551</v>
      </c>
      <c r="F16957" s="125" t="s">
        <v>1189</v>
      </c>
      <c r="G16957" s="125" t="s">
        <v>1190</v>
      </c>
      <c r="AO16957" s="376"/>
    </row>
    <row r="16958" spans="1:41" x14ac:dyDescent="0.25">
      <c r="A16958" s="100" t="s">
        <v>3419</v>
      </c>
      <c r="B16958" s="92" t="s">
        <v>3452</v>
      </c>
      <c r="C16958" s="93" t="s">
        <v>3453</v>
      </c>
      <c r="D16958" s="93" t="s">
        <v>1201</v>
      </c>
      <c r="E16958" s="94">
        <v>46496</v>
      </c>
      <c r="F16958" s="93"/>
      <c r="G16958" s="93"/>
      <c r="H16958" s="93"/>
      <c r="I16958" s="99"/>
      <c r="J16958" s="99"/>
      <c r="K16958" s="99"/>
      <c r="L16958" s="44"/>
      <c r="M16958" s="44"/>
      <c r="N16958" s="99"/>
      <c r="O16958" s="99"/>
      <c r="P16958" s="99"/>
      <c r="Q16958" s="99"/>
      <c r="R16958" s="99"/>
      <c r="S16958" s="99"/>
      <c r="T16958" s="99"/>
      <c r="U16958" s="99"/>
      <c r="V16958" s="99"/>
      <c r="W16958" s="99"/>
      <c r="X16958" s="99"/>
      <c r="Y16958" s="99"/>
      <c r="Z16958" s="99"/>
      <c r="AA16958" s="99"/>
      <c r="AB16958" s="99"/>
      <c r="AC16958" s="99"/>
      <c r="AD16958" s="99"/>
      <c r="AE16958" s="99"/>
      <c r="AF16958" s="99"/>
      <c r="AG16958" s="99"/>
      <c r="AH16958" s="31"/>
      <c r="AI16958" s="31"/>
      <c r="AJ16958" s="31"/>
      <c r="AK16958" s="31"/>
      <c r="AL16958" s="31"/>
      <c r="AO16958" s="376"/>
    </row>
    <row r="16959" spans="1:41" x14ac:dyDescent="0.25">
      <c r="A16959" s="102" t="s">
        <v>400</v>
      </c>
      <c r="B16959" s="92" t="s">
        <v>13051</v>
      </c>
      <c r="C16959" s="93" t="s">
        <v>13052</v>
      </c>
      <c r="D16959" s="93" t="s">
        <v>1201</v>
      </c>
      <c r="E16959" s="94">
        <v>47223</v>
      </c>
      <c r="F16959" s="93"/>
      <c r="G16959" s="93"/>
      <c r="H16959" s="93"/>
      <c r="I16959" s="99"/>
      <c r="J16959" s="99"/>
      <c r="K16959" s="99"/>
      <c r="L16959" s="99"/>
      <c r="M16959" s="99"/>
      <c r="N16959" s="99"/>
      <c r="O16959" s="99"/>
      <c r="P16959" s="99"/>
      <c r="Q16959" s="99"/>
      <c r="R16959" s="99"/>
      <c r="S16959" s="99"/>
      <c r="T16959" s="99"/>
      <c r="U16959" s="99"/>
      <c r="V16959" s="99"/>
      <c r="W16959" s="99"/>
      <c r="X16959" s="99"/>
      <c r="Y16959" s="99"/>
      <c r="Z16959" s="99"/>
      <c r="AA16959" s="99"/>
      <c r="AB16959" s="99"/>
      <c r="AC16959" s="99"/>
      <c r="AD16959" s="99"/>
      <c r="AE16959" s="99"/>
      <c r="AF16959" s="99"/>
      <c r="AG16959" s="99"/>
      <c r="AH16959" s="31"/>
      <c r="AI16959" s="31"/>
      <c r="AJ16959" s="31"/>
      <c r="AK16959" s="31"/>
      <c r="AL16959" s="31"/>
      <c r="AO16959" s="376"/>
    </row>
    <row r="16960" spans="1:41" x14ac:dyDescent="0.25">
      <c r="A16960" s="44" t="s">
        <v>4089</v>
      </c>
      <c r="B16960" s="44" t="s">
        <v>6877</v>
      </c>
      <c r="C16960" s="45" t="s">
        <v>6916</v>
      </c>
      <c r="D16960" s="32" t="s">
        <v>5559</v>
      </c>
      <c r="E16960" s="45" t="s">
        <v>20846</v>
      </c>
      <c r="F16960" s="32"/>
      <c r="G16960" s="32"/>
      <c r="H16960" s="32"/>
      <c r="I16960" s="31"/>
      <c r="J16960" s="31"/>
      <c r="K16960" s="31"/>
      <c r="L16960" s="31"/>
      <c r="M16960" s="31"/>
      <c r="N16960" s="31"/>
      <c r="O16960" s="31"/>
      <c r="P16960" s="31"/>
      <c r="Q16960" s="31"/>
      <c r="R16960" s="31"/>
      <c r="S16960" s="31"/>
      <c r="T16960" s="31"/>
      <c r="U16960" s="31"/>
      <c r="V16960" s="31"/>
      <c r="W16960" s="31"/>
      <c r="X16960" s="31"/>
      <c r="Y16960" s="31"/>
      <c r="Z16960" s="31"/>
      <c r="AA16960" s="31"/>
      <c r="AB16960" s="31"/>
      <c r="AC16960" s="31"/>
      <c r="AD16960" s="31"/>
      <c r="AE16960" s="31"/>
      <c r="AF16960" s="31"/>
      <c r="AG16960" s="31"/>
      <c r="AH16960" s="31"/>
      <c r="AI16960" s="31"/>
      <c r="AJ16960" s="31"/>
      <c r="AK16960" s="31"/>
      <c r="AL16960" s="31"/>
      <c r="AO16960" s="376"/>
    </row>
    <row r="16961" spans="1:41" x14ac:dyDescent="0.25">
      <c r="A16961" s="44" t="s">
        <v>4089</v>
      </c>
      <c r="B16961" s="44" t="s">
        <v>5565</v>
      </c>
      <c r="C16961" s="45" t="s">
        <v>20722</v>
      </c>
      <c r="D16961" s="32" t="s">
        <v>5559</v>
      </c>
      <c r="E16961" s="45" t="s">
        <v>11170</v>
      </c>
      <c r="F16961" s="32"/>
      <c r="G16961" s="32"/>
      <c r="H16961" s="32"/>
      <c r="I16961" s="31"/>
      <c r="J16961" s="31"/>
      <c r="K16961" s="31"/>
      <c r="L16961" s="31"/>
      <c r="M16961" s="31"/>
      <c r="N16961" s="31"/>
      <c r="O16961" s="31"/>
      <c r="P16961" s="31"/>
      <c r="Q16961" s="31"/>
      <c r="R16961" s="31"/>
      <c r="S16961" s="31"/>
      <c r="T16961" s="31"/>
      <c r="U16961" s="31"/>
      <c r="V16961" s="31"/>
      <c r="W16961" s="31"/>
      <c r="X16961" s="31"/>
      <c r="Y16961" s="31"/>
      <c r="Z16961" s="31"/>
      <c r="AA16961" s="31"/>
      <c r="AB16961" s="31"/>
      <c r="AC16961" s="31"/>
      <c r="AD16961" s="31"/>
      <c r="AE16961" s="31"/>
      <c r="AF16961" s="31"/>
      <c r="AG16961" s="31"/>
      <c r="AH16961" s="31"/>
      <c r="AI16961" s="31"/>
      <c r="AJ16961" s="31"/>
      <c r="AK16961" s="31"/>
      <c r="AL16961" s="31"/>
      <c r="AO16961" s="376"/>
    </row>
    <row r="16962" spans="1:41" x14ac:dyDescent="0.25">
      <c r="A16962" s="44" t="s">
        <v>4089</v>
      </c>
      <c r="B16962" s="44" t="s">
        <v>5576</v>
      </c>
      <c r="C16962" s="45" t="s">
        <v>14288</v>
      </c>
      <c r="D16962" s="32" t="s">
        <v>5559</v>
      </c>
      <c r="E16962" s="45" t="s">
        <v>20860</v>
      </c>
      <c r="F16962" s="32"/>
      <c r="G16962" s="32"/>
      <c r="H16962" s="32"/>
      <c r="I16962" s="31"/>
      <c r="J16962" s="31"/>
      <c r="K16962" s="31"/>
      <c r="L16962" s="31"/>
      <c r="M16962" s="31"/>
      <c r="N16962" s="31"/>
      <c r="O16962" s="31"/>
      <c r="P16962" s="31"/>
      <c r="Q16962" s="31"/>
      <c r="R16962" s="31"/>
      <c r="S16962" s="31"/>
      <c r="T16962" s="31"/>
      <c r="U16962" s="31"/>
      <c r="V16962" s="31"/>
      <c r="W16962" s="31"/>
      <c r="X16962" s="31"/>
      <c r="Y16962" s="31"/>
      <c r="Z16962" s="31"/>
      <c r="AA16962" s="31"/>
      <c r="AB16962" s="31"/>
      <c r="AC16962" s="31"/>
      <c r="AD16962" s="31"/>
      <c r="AE16962" s="31"/>
      <c r="AF16962" s="31"/>
      <c r="AG16962" s="31"/>
      <c r="AH16962" s="31"/>
      <c r="AI16962" s="31"/>
      <c r="AJ16962" s="31"/>
      <c r="AK16962" s="31"/>
      <c r="AL16962" s="31"/>
      <c r="AO16962" s="376"/>
    </row>
    <row r="16963" spans="1:41" x14ac:dyDescent="0.25">
      <c r="A16963" s="44" t="s">
        <v>4089</v>
      </c>
      <c r="B16963" s="44" t="s">
        <v>4849</v>
      </c>
      <c r="C16963" s="45" t="s">
        <v>4866</v>
      </c>
      <c r="D16963" s="46" t="s">
        <v>21328</v>
      </c>
      <c r="E16963" s="46">
        <v>46615</v>
      </c>
      <c r="AO16963" s="376"/>
    </row>
    <row r="16964" spans="1:41" x14ac:dyDescent="0.25">
      <c r="A16964" s="44" t="s">
        <v>4089</v>
      </c>
      <c r="B16964" s="44" t="s">
        <v>4849</v>
      </c>
      <c r="C16964" s="45" t="s">
        <v>4866</v>
      </c>
      <c r="D16964" s="46" t="s">
        <v>21328</v>
      </c>
      <c r="E16964" s="46">
        <v>46615</v>
      </c>
      <c r="AO16964" s="376"/>
    </row>
    <row r="16965" spans="1:41" x14ac:dyDescent="0.25">
      <c r="A16965" s="44" t="s">
        <v>4089</v>
      </c>
      <c r="B16965" s="44" t="s">
        <v>4849</v>
      </c>
      <c r="C16965" s="45" t="s">
        <v>4866</v>
      </c>
      <c r="D16965" s="46" t="s">
        <v>21328</v>
      </c>
      <c r="E16965" s="46">
        <v>46615</v>
      </c>
      <c r="AO16965" s="376"/>
    </row>
    <row r="16966" spans="1:41" x14ac:dyDescent="0.25">
      <c r="A16966" s="44" t="s">
        <v>4089</v>
      </c>
      <c r="B16966" s="44" t="s">
        <v>4849</v>
      </c>
      <c r="C16966" s="45" t="s">
        <v>4866</v>
      </c>
      <c r="D16966" s="46" t="s">
        <v>21328</v>
      </c>
      <c r="E16966" s="46">
        <v>46615</v>
      </c>
      <c r="AO16966" s="376"/>
    </row>
    <row r="16967" spans="1:41" x14ac:dyDescent="0.25">
      <c r="A16967" s="44" t="s">
        <v>4089</v>
      </c>
      <c r="B16967" s="44" t="s">
        <v>4849</v>
      </c>
      <c r="C16967" s="45" t="s">
        <v>4866</v>
      </c>
      <c r="D16967" s="46" t="s">
        <v>21328</v>
      </c>
      <c r="E16967" s="46">
        <v>46615</v>
      </c>
      <c r="AO16967" s="376"/>
    </row>
    <row r="16968" spans="1:41" x14ac:dyDescent="0.25">
      <c r="A16968" s="44" t="s">
        <v>4089</v>
      </c>
      <c r="B16968" s="44" t="s">
        <v>4849</v>
      </c>
      <c r="C16968" s="45" t="s">
        <v>4866</v>
      </c>
      <c r="D16968" s="46" t="s">
        <v>21328</v>
      </c>
      <c r="E16968" s="46">
        <v>46615</v>
      </c>
      <c r="AO16968" s="376"/>
    </row>
    <row r="16969" spans="1:41" x14ac:dyDescent="0.25">
      <c r="A16969" s="44" t="s">
        <v>4089</v>
      </c>
      <c r="B16969" s="44" t="s">
        <v>4849</v>
      </c>
      <c r="C16969" s="45" t="s">
        <v>4866</v>
      </c>
      <c r="D16969" s="46" t="s">
        <v>21328</v>
      </c>
      <c r="E16969" s="46">
        <v>46615</v>
      </c>
      <c r="AO16969" s="376"/>
    </row>
    <row r="16970" spans="1:41" x14ac:dyDescent="0.25">
      <c r="A16970" s="44" t="s">
        <v>4089</v>
      </c>
      <c r="B16970" s="44" t="s">
        <v>4849</v>
      </c>
      <c r="C16970" s="45" t="s">
        <v>4866</v>
      </c>
      <c r="D16970" s="46" t="s">
        <v>21328</v>
      </c>
      <c r="E16970" s="46">
        <v>46615</v>
      </c>
      <c r="AO16970" s="376"/>
    </row>
    <row r="16971" spans="1:41" x14ac:dyDescent="0.25">
      <c r="A16971" s="44" t="s">
        <v>4089</v>
      </c>
      <c r="B16971" s="44" t="s">
        <v>152</v>
      </c>
      <c r="C16971" s="45" t="s">
        <v>6354</v>
      </c>
      <c r="D16971" s="46" t="s">
        <v>21328</v>
      </c>
      <c r="E16971" s="46">
        <v>46441</v>
      </c>
      <c r="AO16971" s="376"/>
    </row>
    <row r="16972" spans="1:41" x14ac:dyDescent="0.25">
      <c r="A16972" s="44" t="s">
        <v>4089</v>
      </c>
      <c r="B16972" s="44" t="s">
        <v>152</v>
      </c>
      <c r="C16972" s="45" t="s">
        <v>6354</v>
      </c>
      <c r="D16972" s="46" t="s">
        <v>21328</v>
      </c>
      <c r="E16972" s="46">
        <v>46441</v>
      </c>
      <c r="AO16972" s="376"/>
    </row>
    <row r="16973" spans="1:41" x14ac:dyDescent="0.25">
      <c r="A16973" s="44" t="s">
        <v>4089</v>
      </c>
      <c r="B16973" s="44" t="s">
        <v>152</v>
      </c>
      <c r="C16973" s="45" t="s">
        <v>6354</v>
      </c>
      <c r="D16973" s="46" t="s">
        <v>21328</v>
      </c>
      <c r="E16973" s="46">
        <v>46441</v>
      </c>
      <c r="AO16973" s="376"/>
    </row>
    <row r="16974" spans="1:41" x14ac:dyDescent="0.25">
      <c r="A16974" s="44" t="s">
        <v>4089</v>
      </c>
      <c r="B16974" s="44" t="s">
        <v>152</v>
      </c>
      <c r="C16974" s="45" t="s">
        <v>6354</v>
      </c>
      <c r="D16974" s="46" t="s">
        <v>21328</v>
      </c>
      <c r="E16974" s="46">
        <v>46441</v>
      </c>
      <c r="AO16974" s="376"/>
    </row>
    <row r="16975" spans="1:41" x14ac:dyDescent="0.25">
      <c r="A16975" s="44" t="s">
        <v>4089</v>
      </c>
      <c r="B16975" s="44" t="s">
        <v>152</v>
      </c>
      <c r="C16975" s="45" t="s">
        <v>6354</v>
      </c>
      <c r="D16975" s="46" t="s">
        <v>21328</v>
      </c>
      <c r="E16975" s="46">
        <v>46441</v>
      </c>
      <c r="AO16975" s="376"/>
    </row>
    <row r="16976" spans="1:41" x14ac:dyDescent="0.25">
      <c r="A16976" s="44" t="s">
        <v>4089</v>
      </c>
      <c r="B16976" s="44" t="s">
        <v>152</v>
      </c>
      <c r="C16976" s="45" t="s">
        <v>6354</v>
      </c>
      <c r="D16976" s="46" t="s">
        <v>21328</v>
      </c>
      <c r="E16976" s="46">
        <v>46441</v>
      </c>
      <c r="AO16976" s="376"/>
    </row>
    <row r="16977" spans="1:41" x14ac:dyDescent="0.25">
      <c r="A16977" s="44" t="s">
        <v>4089</v>
      </c>
      <c r="B16977" s="44" t="s">
        <v>152</v>
      </c>
      <c r="C16977" s="45" t="s">
        <v>6354</v>
      </c>
      <c r="D16977" s="46" t="s">
        <v>21328</v>
      </c>
      <c r="E16977" s="46">
        <v>46441</v>
      </c>
      <c r="AO16977" s="376"/>
    </row>
    <row r="16978" spans="1:41" x14ac:dyDescent="0.25">
      <c r="A16978" s="44" t="s">
        <v>4089</v>
      </c>
      <c r="B16978" s="44" t="s">
        <v>152</v>
      </c>
      <c r="C16978" s="45" t="s">
        <v>6354</v>
      </c>
      <c r="D16978" s="46" t="s">
        <v>21328</v>
      </c>
      <c r="E16978" s="46">
        <v>46441</v>
      </c>
      <c r="AO16978" s="376"/>
    </row>
    <row r="16979" spans="1:41" x14ac:dyDescent="0.25">
      <c r="A16979" s="44" t="s">
        <v>4089</v>
      </c>
      <c r="B16979" s="44" t="s">
        <v>11678</v>
      </c>
      <c r="C16979" s="45" t="s">
        <v>11681</v>
      </c>
      <c r="D16979" s="46" t="s">
        <v>21328</v>
      </c>
      <c r="E16979" s="46">
        <v>46310</v>
      </c>
      <c r="AO16979" s="376"/>
    </row>
    <row r="16980" spans="1:41" x14ac:dyDescent="0.25">
      <c r="A16980" s="44" t="s">
        <v>4089</v>
      </c>
      <c r="B16980" s="44" t="s">
        <v>11678</v>
      </c>
      <c r="C16980" s="45" t="s">
        <v>11681</v>
      </c>
      <c r="D16980" s="46" t="s">
        <v>21328</v>
      </c>
      <c r="E16980" s="46">
        <v>46310</v>
      </c>
      <c r="AO16980" s="376"/>
    </row>
    <row r="16981" spans="1:41" x14ac:dyDescent="0.25">
      <c r="A16981" s="44" t="s">
        <v>4089</v>
      </c>
      <c r="B16981" s="44" t="s">
        <v>11678</v>
      </c>
      <c r="C16981" s="45" t="s">
        <v>11681</v>
      </c>
      <c r="D16981" s="46" t="s">
        <v>21328</v>
      </c>
      <c r="E16981" s="46">
        <v>46310</v>
      </c>
      <c r="AO16981" s="376"/>
    </row>
    <row r="16982" spans="1:41" x14ac:dyDescent="0.25">
      <c r="A16982" s="44" t="s">
        <v>4089</v>
      </c>
      <c r="B16982" s="44" t="s">
        <v>11678</v>
      </c>
      <c r="C16982" s="45" t="s">
        <v>11681</v>
      </c>
      <c r="D16982" s="46" t="s">
        <v>21328</v>
      </c>
      <c r="E16982" s="46">
        <v>46310</v>
      </c>
      <c r="AO16982" s="376"/>
    </row>
    <row r="16983" spans="1:41" x14ac:dyDescent="0.25">
      <c r="A16983" s="44" t="s">
        <v>4089</v>
      </c>
      <c r="B16983" s="44" t="s">
        <v>11678</v>
      </c>
      <c r="C16983" s="45" t="s">
        <v>11681</v>
      </c>
      <c r="D16983" s="46" t="s">
        <v>21328</v>
      </c>
      <c r="E16983" s="46">
        <v>46310</v>
      </c>
      <c r="AO16983" s="376"/>
    </row>
    <row r="16984" spans="1:41" x14ac:dyDescent="0.25">
      <c r="A16984" s="44" t="s">
        <v>4089</v>
      </c>
      <c r="B16984" s="44" t="s">
        <v>11678</v>
      </c>
      <c r="C16984" s="45" t="s">
        <v>11681</v>
      </c>
      <c r="D16984" s="46" t="s">
        <v>21328</v>
      </c>
      <c r="E16984" s="46">
        <v>46310</v>
      </c>
      <c r="AO16984" s="376"/>
    </row>
    <row r="16985" spans="1:41" x14ac:dyDescent="0.25">
      <c r="A16985" s="44" t="s">
        <v>4089</v>
      </c>
      <c r="B16985" s="44" t="s">
        <v>11678</v>
      </c>
      <c r="C16985" s="45" t="s">
        <v>11681</v>
      </c>
      <c r="D16985" s="46" t="s">
        <v>21328</v>
      </c>
      <c r="E16985" s="46">
        <v>46310</v>
      </c>
      <c r="AO16985" s="376"/>
    </row>
    <row r="16986" spans="1:41" x14ac:dyDescent="0.25">
      <c r="A16986" s="44" t="s">
        <v>4089</v>
      </c>
      <c r="B16986" s="44" t="s">
        <v>11678</v>
      </c>
      <c r="C16986" s="45" t="s">
        <v>11681</v>
      </c>
      <c r="D16986" s="46" t="s">
        <v>21328</v>
      </c>
      <c r="E16986" s="46">
        <v>46310</v>
      </c>
      <c r="AO16986" s="376"/>
    </row>
    <row r="16987" spans="1:41" x14ac:dyDescent="0.25">
      <c r="A16987" s="44" t="s">
        <v>4089</v>
      </c>
      <c r="B16987" s="44" t="s">
        <v>11665</v>
      </c>
      <c r="C16987" s="45" t="s">
        <v>12970</v>
      </c>
      <c r="D16987" s="46" t="s">
        <v>21328</v>
      </c>
      <c r="E16987" s="46">
        <v>46373</v>
      </c>
      <c r="AO16987" s="376"/>
    </row>
    <row r="16988" spans="1:41" x14ac:dyDescent="0.25">
      <c r="A16988" s="44" t="s">
        <v>4089</v>
      </c>
      <c r="B16988" s="44" t="s">
        <v>11665</v>
      </c>
      <c r="C16988" s="45" t="s">
        <v>12970</v>
      </c>
      <c r="D16988" s="46" t="s">
        <v>21328</v>
      </c>
      <c r="E16988" s="46">
        <v>46373</v>
      </c>
      <c r="AO16988" s="376"/>
    </row>
    <row r="16989" spans="1:41" x14ac:dyDescent="0.25">
      <c r="A16989" s="44" t="s">
        <v>4089</v>
      </c>
      <c r="B16989" s="44" t="s">
        <v>11665</v>
      </c>
      <c r="C16989" s="45" t="s">
        <v>12970</v>
      </c>
      <c r="D16989" s="46" t="s">
        <v>21328</v>
      </c>
      <c r="E16989" s="46">
        <v>46373</v>
      </c>
      <c r="AO16989" s="376"/>
    </row>
    <row r="16990" spans="1:41" x14ac:dyDescent="0.25">
      <c r="A16990" s="44" t="s">
        <v>4089</v>
      </c>
      <c r="B16990" s="44" t="s">
        <v>11665</v>
      </c>
      <c r="C16990" s="45" t="s">
        <v>12970</v>
      </c>
      <c r="D16990" s="46" t="s">
        <v>21328</v>
      </c>
      <c r="E16990" s="46">
        <v>46373</v>
      </c>
      <c r="AO16990" s="376"/>
    </row>
    <row r="16991" spans="1:41" x14ac:dyDescent="0.25">
      <c r="A16991" s="44" t="s">
        <v>4089</v>
      </c>
      <c r="B16991" s="44" t="s">
        <v>11665</v>
      </c>
      <c r="C16991" s="45" t="s">
        <v>12970</v>
      </c>
      <c r="D16991" s="46" t="s">
        <v>21328</v>
      </c>
      <c r="E16991" s="46">
        <v>46373</v>
      </c>
      <c r="AO16991" s="376"/>
    </row>
    <row r="16992" spans="1:41" x14ac:dyDescent="0.25">
      <c r="A16992" s="44" t="s">
        <v>4089</v>
      </c>
      <c r="B16992" s="44" t="s">
        <v>11665</v>
      </c>
      <c r="C16992" s="45" t="s">
        <v>12970</v>
      </c>
      <c r="D16992" s="46" t="s">
        <v>21328</v>
      </c>
      <c r="E16992" s="46">
        <v>46373</v>
      </c>
      <c r="AO16992" s="376"/>
    </row>
    <row r="16993" spans="1:41" x14ac:dyDescent="0.25">
      <c r="A16993" s="44" t="s">
        <v>4089</v>
      </c>
      <c r="B16993" s="44" t="s">
        <v>11665</v>
      </c>
      <c r="C16993" s="45" t="s">
        <v>12970</v>
      </c>
      <c r="D16993" s="46" t="s">
        <v>21328</v>
      </c>
      <c r="E16993" s="46">
        <v>46373</v>
      </c>
      <c r="AO16993" s="376"/>
    </row>
    <row r="16994" spans="1:41" x14ac:dyDescent="0.25">
      <c r="A16994" s="44" t="s">
        <v>4089</v>
      </c>
      <c r="B16994" s="44" t="s">
        <v>11665</v>
      </c>
      <c r="C16994" s="45" t="s">
        <v>12970</v>
      </c>
      <c r="D16994" s="46" t="s">
        <v>21328</v>
      </c>
      <c r="E16994" s="46">
        <v>46373</v>
      </c>
      <c r="AO16994" s="376"/>
    </row>
    <row r="16995" spans="1:41" x14ac:dyDescent="0.25">
      <c r="A16995" s="44" t="s">
        <v>4089</v>
      </c>
      <c r="B16995" s="44" t="s">
        <v>3580</v>
      </c>
      <c r="C16995" s="45" t="s">
        <v>13460</v>
      </c>
      <c r="D16995" s="46" t="s">
        <v>21328</v>
      </c>
      <c r="E16995" s="46">
        <v>46527</v>
      </c>
      <c r="AO16995" s="376"/>
    </row>
    <row r="16996" spans="1:41" x14ac:dyDescent="0.25">
      <c r="A16996" s="44" t="s">
        <v>4089</v>
      </c>
      <c r="B16996" s="44" t="s">
        <v>3580</v>
      </c>
      <c r="C16996" s="45" t="s">
        <v>13460</v>
      </c>
      <c r="D16996" s="46" t="s">
        <v>21328</v>
      </c>
      <c r="E16996" s="46">
        <v>46527</v>
      </c>
      <c r="AO16996" s="376"/>
    </row>
    <row r="16997" spans="1:41" x14ac:dyDescent="0.25">
      <c r="A16997" s="44" t="s">
        <v>4089</v>
      </c>
      <c r="B16997" s="44" t="s">
        <v>3580</v>
      </c>
      <c r="C16997" s="45" t="s">
        <v>13460</v>
      </c>
      <c r="D16997" s="46" t="s">
        <v>21328</v>
      </c>
      <c r="E16997" s="46">
        <v>46527</v>
      </c>
      <c r="AO16997" s="376"/>
    </row>
    <row r="16998" spans="1:41" x14ac:dyDescent="0.25">
      <c r="A16998" s="44" t="s">
        <v>4089</v>
      </c>
      <c r="B16998" s="44" t="s">
        <v>3580</v>
      </c>
      <c r="C16998" s="45" t="s">
        <v>13460</v>
      </c>
      <c r="D16998" s="46" t="s">
        <v>21328</v>
      </c>
      <c r="E16998" s="46">
        <v>46527</v>
      </c>
      <c r="AO16998" s="376"/>
    </row>
    <row r="16999" spans="1:41" x14ac:dyDescent="0.25">
      <c r="A16999" s="44" t="s">
        <v>4089</v>
      </c>
      <c r="B16999" s="44" t="s">
        <v>3580</v>
      </c>
      <c r="C16999" s="45" t="s">
        <v>13460</v>
      </c>
      <c r="D16999" s="46" t="s">
        <v>21328</v>
      </c>
      <c r="E16999" s="46">
        <v>46527</v>
      </c>
      <c r="AO16999" s="376"/>
    </row>
    <row r="17000" spans="1:41" x14ac:dyDescent="0.25">
      <c r="A17000" s="44" t="s">
        <v>4089</v>
      </c>
      <c r="B17000" s="44" t="s">
        <v>3580</v>
      </c>
      <c r="C17000" s="45" t="s">
        <v>13460</v>
      </c>
      <c r="D17000" s="46" t="s">
        <v>21328</v>
      </c>
      <c r="E17000" s="46">
        <v>46527</v>
      </c>
      <c r="AO17000" s="376"/>
    </row>
    <row r="17001" spans="1:41" x14ac:dyDescent="0.25">
      <c r="A17001" s="44" t="s">
        <v>4089</v>
      </c>
      <c r="B17001" s="44" t="s">
        <v>3580</v>
      </c>
      <c r="C17001" s="45" t="s">
        <v>13460</v>
      </c>
      <c r="D17001" s="46" t="s">
        <v>21328</v>
      </c>
      <c r="E17001" s="46">
        <v>46527</v>
      </c>
      <c r="AO17001" s="376"/>
    </row>
    <row r="17002" spans="1:41" x14ac:dyDescent="0.25">
      <c r="A17002" s="44" t="s">
        <v>4089</v>
      </c>
      <c r="B17002" s="44" t="s">
        <v>3580</v>
      </c>
      <c r="C17002" s="45" t="s">
        <v>13460</v>
      </c>
      <c r="D17002" s="46" t="s">
        <v>21328</v>
      </c>
      <c r="E17002" s="46">
        <v>46527</v>
      </c>
      <c r="AO17002" s="376"/>
    </row>
    <row r="17003" spans="1:41" x14ac:dyDescent="0.25">
      <c r="A17003" s="44" t="s">
        <v>4089</v>
      </c>
      <c r="B17003" s="44" t="s">
        <v>3580</v>
      </c>
      <c r="C17003" s="45" t="s">
        <v>13460</v>
      </c>
      <c r="D17003" s="46" t="s">
        <v>21328</v>
      </c>
      <c r="E17003" s="46">
        <v>46527</v>
      </c>
      <c r="AO17003" s="376"/>
    </row>
    <row r="17004" spans="1:41" x14ac:dyDescent="0.25">
      <c r="A17004" s="102" t="s">
        <v>4089</v>
      </c>
      <c r="B17004" s="92" t="s">
        <v>11253</v>
      </c>
      <c r="C17004" s="93" t="s">
        <v>11254</v>
      </c>
      <c r="D17004" s="93" t="s">
        <v>1201</v>
      </c>
      <c r="E17004" s="94">
        <v>46682</v>
      </c>
      <c r="F17004" s="93"/>
      <c r="G17004" s="93"/>
      <c r="H17004" s="93"/>
      <c r="I17004" s="99"/>
      <c r="J17004" s="99"/>
      <c r="K17004" s="99"/>
      <c r="L17004" s="44"/>
      <c r="M17004" s="44"/>
      <c r="N17004" s="99"/>
      <c r="O17004" s="99"/>
      <c r="P17004" s="99"/>
      <c r="Q17004" s="99"/>
      <c r="R17004" s="99"/>
      <c r="S17004" s="99"/>
      <c r="T17004" s="99"/>
      <c r="U17004" s="99"/>
      <c r="V17004" s="99"/>
      <c r="W17004" s="99"/>
      <c r="X17004" s="99"/>
      <c r="Y17004" s="99"/>
      <c r="Z17004" s="99"/>
      <c r="AA17004" s="99"/>
      <c r="AB17004" s="99"/>
      <c r="AC17004" s="99"/>
      <c r="AD17004" s="99"/>
      <c r="AE17004" s="99"/>
      <c r="AF17004" s="99"/>
      <c r="AG17004" s="99"/>
      <c r="AH17004" s="31"/>
      <c r="AI17004" s="31"/>
      <c r="AJ17004" s="31"/>
      <c r="AK17004" s="31"/>
      <c r="AL17004" s="31"/>
      <c r="AO17004" s="376"/>
    </row>
    <row r="17005" spans="1:41" x14ac:dyDescent="0.25">
      <c r="A17005" s="91" t="s">
        <v>4089</v>
      </c>
      <c r="B17005" s="92" t="s">
        <v>19284</v>
      </c>
      <c r="C17005" s="93" t="s">
        <v>19285</v>
      </c>
      <c r="D17005" s="93" t="s">
        <v>1201</v>
      </c>
      <c r="E17005" s="94">
        <v>46582</v>
      </c>
      <c r="F17005" s="93"/>
      <c r="G17005" s="93"/>
      <c r="H17005" s="93"/>
      <c r="I17005" s="99"/>
      <c r="J17005" s="99"/>
      <c r="K17005" s="99"/>
      <c r="L17005" s="99"/>
      <c r="M17005" s="99"/>
      <c r="N17005" s="99"/>
      <c r="O17005" s="99"/>
      <c r="P17005" s="99"/>
      <c r="Q17005" s="99"/>
      <c r="R17005" s="99"/>
      <c r="S17005" s="99"/>
      <c r="T17005" s="99"/>
      <c r="U17005" s="99"/>
      <c r="V17005" s="99"/>
      <c r="W17005" s="99"/>
      <c r="X17005" s="99"/>
      <c r="Y17005" s="99"/>
      <c r="Z17005" s="99"/>
      <c r="AA17005" s="99"/>
      <c r="AB17005" s="99"/>
      <c r="AC17005" s="99"/>
      <c r="AD17005" s="99"/>
      <c r="AE17005" s="99"/>
      <c r="AF17005" s="99"/>
      <c r="AG17005" s="99"/>
      <c r="AH17005" s="31"/>
      <c r="AI17005" s="31"/>
      <c r="AJ17005" s="31"/>
      <c r="AK17005" s="31"/>
      <c r="AL17005" s="31"/>
      <c r="AO17005" s="376"/>
    </row>
    <row r="17006" spans="1:41" x14ac:dyDescent="0.25">
      <c r="A17006" s="44" t="s">
        <v>13120</v>
      </c>
      <c r="B17006" s="44" t="s">
        <v>21434</v>
      </c>
      <c r="C17006" s="45" t="s">
        <v>13058</v>
      </c>
      <c r="D17006" s="45" t="s">
        <v>21447</v>
      </c>
      <c r="E17006" s="46">
        <v>46418</v>
      </c>
      <c r="AO17006" s="376"/>
    </row>
    <row r="17007" spans="1:41" x14ac:dyDescent="0.25">
      <c r="A17007" s="100" t="s">
        <v>3446</v>
      </c>
      <c r="B17007" s="92" t="s">
        <v>3452</v>
      </c>
      <c r="C17007" s="93" t="s">
        <v>3453</v>
      </c>
      <c r="D17007" s="93" t="s">
        <v>1201</v>
      </c>
      <c r="E17007" s="94">
        <v>46496</v>
      </c>
      <c r="F17007" s="93"/>
      <c r="G17007" s="93"/>
      <c r="H17007" s="93"/>
      <c r="I17007" s="99"/>
      <c r="J17007" s="99"/>
      <c r="K17007" s="99"/>
      <c r="L17007" s="44"/>
      <c r="M17007" s="44"/>
      <c r="N17007" s="99"/>
      <c r="O17007" s="99"/>
      <c r="P17007" s="99"/>
      <c r="Q17007" s="99"/>
      <c r="R17007" s="99"/>
      <c r="S17007" s="99"/>
      <c r="T17007" s="99"/>
      <c r="U17007" s="99"/>
      <c r="V17007" s="99"/>
      <c r="W17007" s="99"/>
      <c r="X17007" s="99"/>
      <c r="Y17007" s="99"/>
      <c r="Z17007" s="99"/>
      <c r="AA17007" s="99"/>
      <c r="AB17007" s="99"/>
      <c r="AC17007" s="99"/>
      <c r="AD17007" s="99"/>
      <c r="AE17007" s="99"/>
      <c r="AF17007" s="99"/>
      <c r="AG17007" s="99"/>
      <c r="AH17007" s="31"/>
      <c r="AI17007" s="31"/>
      <c r="AJ17007" s="31"/>
      <c r="AK17007" s="31"/>
      <c r="AL17007" s="31"/>
      <c r="AO17007" s="376"/>
    </row>
    <row r="17008" spans="1:41" x14ac:dyDescent="0.25">
      <c r="A17008" s="44" t="s">
        <v>10746</v>
      </c>
      <c r="B17008" s="44" t="s">
        <v>9248</v>
      </c>
      <c r="C17008" s="45">
        <v>240101</v>
      </c>
      <c r="D17008" s="45" t="s">
        <v>11363</v>
      </c>
      <c r="E17008" s="45" t="s">
        <v>9249</v>
      </c>
      <c r="AO17008" s="376"/>
    </row>
    <row r="17009" spans="1:41" x14ac:dyDescent="0.25">
      <c r="A17009" s="44" t="s">
        <v>15971</v>
      </c>
      <c r="B17009" s="44" t="s">
        <v>5134</v>
      </c>
      <c r="C17009" s="45">
        <v>250802</v>
      </c>
      <c r="D17009" s="45" t="s">
        <v>11363</v>
      </c>
      <c r="E17009" s="45" t="s">
        <v>9880</v>
      </c>
      <c r="AO17009" s="376"/>
    </row>
    <row r="17010" spans="1:41" x14ac:dyDescent="0.25">
      <c r="A17010" s="44" t="s">
        <v>18357</v>
      </c>
      <c r="B17010" s="44" t="s">
        <v>2350</v>
      </c>
      <c r="C17010" s="45">
        <v>220105</v>
      </c>
      <c r="D17010" s="45" t="s">
        <v>11363</v>
      </c>
      <c r="E17010" s="45" t="s">
        <v>2593</v>
      </c>
      <c r="AO17010" s="376"/>
    </row>
    <row r="17011" spans="1:41" x14ac:dyDescent="0.25">
      <c r="A17011" s="44" t="s">
        <v>18358</v>
      </c>
      <c r="B17011" s="44" t="s">
        <v>9248</v>
      </c>
      <c r="C17011" s="45">
        <v>260105</v>
      </c>
      <c r="D17011" s="45" t="s">
        <v>11363</v>
      </c>
      <c r="E17011" s="45" t="s">
        <v>17625</v>
      </c>
      <c r="AO17011" s="376"/>
    </row>
    <row r="17012" spans="1:41" x14ac:dyDescent="0.25">
      <c r="A17012" s="44" t="s">
        <v>18359</v>
      </c>
      <c r="B17012" s="44" t="s">
        <v>944</v>
      </c>
      <c r="C17012" s="45">
        <v>240303</v>
      </c>
      <c r="D17012" s="45" t="s">
        <v>11363</v>
      </c>
      <c r="E17012" s="45" t="s">
        <v>2593</v>
      </c>
      <c r="AO17012" s="376"/>
    </row>
    <row r="17013" spans="1:41" x14ac:dyDescent="0.25">
      <c r="A17013" s="44" t="s">
        <v>18359</v>
      </c>
      <c r="B17013" s="44" t="s">
        <v>10347</v>
      </c>
      <c r="C17013" s="45">
        <v>240402</v>
      </c>
      <c r="D17013" s="45" t="s">
        <v>11363</v>
      </c>
      <c r="E17013" s="45" t="s">
        <v>5037</v>
      </c>
      <c r="AO17013" s="376"/>
    </row>
    <row r="17014" spans="1:41" x14ac:dyDescent="0.3">
      <c r="A17014" s="333" t="s">
        <v>3553</v>
      </c>
      <c r="B17014" s="333" t="s">
        <v>11217</v>
      </c>
      <c r="C17014" s="125" t="s">
        <v>11218</v>
      </c>
      <c r="D17014" s="32" t="s">
        <v>20309</v>
      </c>
      <c r="E17014" s="125" t="s">
        <v>4966</v>
      </c>
      <c r="F17014" s="125" t="s">
        <v>1189</v>
      </c>
      <c r="G17014" s="125" t="s">
        <v>1190</v>
      </c>
      <c r="AO17014" s="376"/>
    </row>
    <row r="17015" spans="1:41" x14ac:dyDescent="0.3">
      <c r="A17015" s="333" t="s">
        <v>3553</v>
      </c>
      <c r="B17015" s="333" t="s">
        <v>15582</v>
      </c>
      <c r="C17015" s="125" t="s">
        <v>12850</v>
      </c>
      <c r="D17015" s="32" t="s">
        <v>20309</v>
      </c>
      <c r="E17015" s="125" t="s">
        <v>5332</v>
      </c>
      <c r="F17015" s="125" t="s">
        <v>1189</v>
      </c>
      <c r="G17015" s="125" t="s">
        <v>1190</v>
      </c>
      <c r="AO17015" s="376"/>
    </row>
    <row r="17016" spans="1:41" x14ac:dyDescent="0.25">
      <c r="A17016" s="44" t="s">
        <v>3553</v>
      </c>
      <c r="B17016" s="44" t="s">
        <v>5134</v>
      </c>
      <c r="C17016" s="45">
        <v>250802</v>
      </c>
      <c r="D17016" s="45" t="s">
        <v>11363</v>
      </c>
      <c r="E17016" s="45" t="s">
        <v>9880</v>
      </c>
      <c r="AO17016" s="376"/>
    </row>
    <row r="17017" spans="1:41" x14ac:dyDescent="0.25">
      <c r="A17017" s="44" t="s">
        <v>3553</v>
      </c>
      <c r="B17017" s="44" t="s">
        <v>9248</v>
      </c>
      <c r="C17017" s="45">
        <v>260105</v>
      </c>
      <c r="D17017" s="45" t="s">
        <v>11363</v>
      </c>
      <c r="E17017" s="45" t="s">
        <v>17625</v>
      </c>
      <c r="AO17017" s="376"/>
    </row>
    <row r="17018" spans="1:41" x14ac:dyDescent="0.25">
      <c r="A17018" s="44" t="s">
        <v>12451</v>
      </c>
      <c r="B17018" s="44" t="s">
        <v>12099</v>
      </c>
      <c r="C17018" s="45">
        <v>8.24</v>
      </c>
      <c r="D17018" s="45" t="s">
        <v>12549</v>
      </c>
      <c r="E17018" s="46">
        <v>47057</v>
      </c>
      <c r="F17018" s="45"/>
      <c r="G17018" s="93"/>
      <c r="H17018" s="93"/>
      <c r="I17018" s="99"/>
      <c r="J17018" s="99"/>
      <c r="K17018" s="99"/>
      <c r="L17018" s="99"/>
      <c r="M17018" s="99"/>
      <c r="N17018" s="99"/>
      <c r="O17018" s="99"/>
      <c r="P17018" s="99"/>
      <c r="Q17018" s="99"/>
      <c r="R17018" s="99"/>
      <c r="S17018" s="99"/>
      <c r="T17018" s="99"/>
      <c r="U17018" s="99"/>
      <c r="V17018" s="99"/>
      <c r="W17018" s="99"/>
      <c r="X17018" s="99"/>
      <c r="Y17018" s="99"/>
      <c r="Z17018" s="99"/>
      <c r="AA17018" s="99"/>
      <c r="AB17018" s="99"/>
      <c r="AC17018" s="99"/>
      <c r="AD17018" s="99"/>
      <c r="AE17018" s="99"/>
      <c r="AF17018" s="99"/>
      <c r="AG17018" s="99"/>
      <c r="AH17018" s="31"/>
      <c r="AI17018" s="31"/>
      <c r="AJ17018" s="31"/>
      <c r="AK17018" s="31"/>
      <c r="AL17018" s="31"/>
      <c r="AO17018" s="376"/>
    </row>
    <row r="17019" spans="1:41" x14ac:dyDescent="0.25">
      <c r="A17019" s="57" t="s">
        <v>3402</v>
      </c>
      <c r="B17019" s="57" t="s">
        <v>3403</v>
      </c>
      <c r="C17019" s="286" t="s">
        <v>3404</v>
      </c>
      <c r="D17019" s="146" t="s">
        <v>2147</v>
      </c>
      <c r="E17019" s="259">
        <v>45089</v>
      </c>
      <c r="F17019" s="93"/>
      <c r="G17019" s="93"/>
      <c r="H17019" s="93" t="s">
        <v>1335</v>
      </c>
      <c r="I17019" s="99"/>
      <c r="J17019" s="99"/>
      <c r="K17019" s="99"/>
      <c r="L17019" s="44"/>
      <c r="M17019" s="44"/>
      <c r="N17019" s="99"/>
      <c r="O17019" s="99"/>
      <c r="P17019" s="99"/>
      <c r="Q17019" s="99"/>
      <c r="R17019" s="99"/>
      <c r="S17019" s="99"/>
      <c r="T17019" s="99"/>
      <c r="U17019" s="99"/>
      <c r="V17019" s="99"/>
      <c r="W17019" s="99"/>
      <c r="X17019" s="99"/>
      <c r="Y17019" s="99"/>
      <c r="Z17019" s="99"/>
      <c r="AA17019" s="99"/>
      <c r="AB17019" s="99"/>
      <c r="AC17019" s="99"/>
      <c r="AD17019" s="99"/>
      <c r="AE17019" s="99"/>
      <c r="AF17019" s="99"/>
      <c r="AG17019" s="99"/>
      <c r="AH17019" s="31"/>
      <c r="AI17019" s="31"/>
      <c r="AJ17019" s="31"/>
      <c r="AK17019" s="31"/>
      <c r="AL17019" s="31"/>
      <c r="AO17019" s="376"/>
    </row>
    <row r="17020" spans="1:41" x14ac:dyDescent="0.25">
      <c r="A17020" s="44" t="s">
        <v>7455</v>
      </c>
      <c r="B17020" s="44" t="s">
        <v>7456</v>
      </c>
      <c r="C17020" s="45" t="s">
        <v>4939</v>
      </c>
      <c r="D17020" s="93" t="s">
        <v>17443</v>
      </c>
      <c r="E17020" s="45" t="s">
        <v>5131</v>
      </c>
      <c r="F17020" s="93"/>
      <c r="G17020" s="93"/>
      <c r="H17020" s="93"/>
      <c r="I17020" s="99"/>
      <c r="J17020" s="99"/>
      <c r="K17020" s="99"/>
      <c r="L17020" s="99"/>
      <c r="M17020" s="99"/>
      <c r="N17020" s="99"/>
      <c r="O17020" s="99"/>
      <c r="P17020" s="99"/>
      <c r="Q17020" s="99"/>
      <c r="R17020" s="99"/>
      <c r="S17020" s="99"/>
      <c r="T17020" s="99"/>
      <c r="U17020" s="99"/>
      <c r="V17020" s="99"/>
      <c r="W17020" s="99"/>
      <c r="X17020" s="99"/>
      <c r="Y17020" s="99"/>
      <c r="Z17020" s="99"/>
      <c r="AA17020" s="99"/>
      <c r="AB17020" s="99"/>
      <c r="AC17020" s="99"/>
      <c r="AD17020" s="99"/>
      <c r="AE17020" s="99"/>
      <c r="AF17020" s="99"/>
      <c r="AG17020" s="99"/>
      <c r="AH17020" s="31"/>
      <c r="AI17020" s="31"/>
      <c r="AJ17020" s="31"/>
      <c r="AK17020" s="31"/>
      <c r="AL17020" s="31"/>
      <c r="AO17020" s="376"/>
    </row>
    <row r="17021" spans="1:41" x14ac:dyDescent="0.25">
      <c r="A17021" s="44" t="s">
        <v>7455</v>
      </c>
      <c r="B17021" s="44" t="s">
        <v>7456</v>
      </c>
      <c r="C17021" s="45" t="s">
        <v>4939</v>
      </c>
      <c r="D17021" s="45" t="s">
        <v>9895</v>
      </c>
      <c r="E17021" s="46">
        <v>46507</v>
      </c>
      <c r="F17021" s="93"/>
      <c r="G17021" s="93"/>
      <c r="H17021" s="93"/>
      <c r="I17021" s="99"/>
      <c r="J17021" s="99"/>
      <c r="K17021" s="99"/>
      <c r="L17021" s="44"/>
      <c r="M17021" s="44"/>
      <c r="N17021" s="99"/>
      <c r="O17021" s="99"/>
      <c r="P17021" s="99"/>
      <c r="Q17021" s="99"/>
      <c r="R17021" s="99"/>
      <c r="S17021" s="99"/>
      <c r="T17021" s="99"/>
      <c r="U17021" s="99"/>
      <c r="V17021" s="99"/>
      <c r="W17021" s="99"/>
      <c r="X17021" s="99"/>
      <c r="Y17021" s="99"/>
      <c r="Z17021" s="99"/>
      <c r="AA17021" s="99"/>
      <c r="AB17021" s="99"/>
      <c r="AC17021" s="99"/>
      <c r="AD17021" s="99"/>
      <c r="AE17021" s="99"/>
      <c r="AF17021" s="99"/>
      <c r="AG17021" s="99"/>
      <c r="AH17021" s="31"/>
      <c r="AI17021" s="31"/>
      <c r="AJ17021" s="31"/>
      <c r="AK17021" s="31"/>
      <c r="AL17021" s="31"/>
      <c r="AO17021" s="376"/>
    </row>
    <row r="17022" spans="1:41" x14ac:dyDescent="0.25">
      <c r="A17022" s="44" t="s">
        <v>853</v>
      </c>
      <c r="B17022" s="44" t="s">
        <v>2350</v>
      </c>
      <c r="C17022" s="45">
        <v>230105</v>
      </c>
      <c r="D17022" s="45" t="s">
        <v>11363</v>
      </c>
      <c r="E17022" s="45" t="s">
        <v>5265</v>
      </c>
      <c r="AO17022" s="376"/>
    </row>
    <row r="17023" spans="1:41" x14ac:dyDescent="0.25">
      <c r="A17023" s="91" t="s">
        <v>19257</v>
      </c>
      <c r="B17023" s="92" t="s">
        <v>19284</v>
      </c>
      <c r="C17023" s="93" t="s">
        <v>19285</v>
      </c>
      <c r="D17023" s="93" t="s">
        <v>1201</v>
      </c>
      <c r="E17023" s="94">
        <v>46582</v>
      </c>
      <c r="F17023" s="93"/>
      <c r="G17023" s="93"/>
      <c r="H17023" s="93"/>
      <c r="I17023" s="99"/>
      <c r="J17023" s="99"/>
      <c r="K17023" s="99"/>
      <c r="L17023" s="99"/>
      <c r="M17023" s="99"/>
      <c r="N17023" s="99"/>
      <c r="O17023" s="99"/>
      <c r="P17023" s="99"/>
      <c r="Q17023" s="99"/>
      <c r="R17023" s="99"/>
      <c r="S17023" s="99"/>
      <c r="T17023" s="99"/>
      <c r="U17023" s="99"/>
      <c r="V17023" s="99"/>
      <c r="W17023" s="99"/>
      <c r="X17023" s="99"/>
      <c r="Y17023" s="99"/>
      <c r="Z17023" s="99"/>
      <c r="AA17023" s="99"/>
      <c r="AB17023" s="99"/>
      <c r="AC17023" s="99"/>
      <c r="AD17023" s="99"/>
      <c r="AE17023" s="99"/>
      <c r="AF17023" s="99"/>
      <c r="AG17023" s="99"/>
      <c r="AH17023" s="31"/>
      <c r="AI17023" s="31"/>
      <c r="AJ17023" s="31"/>
      <c r="AK17023" s="31"/>
      <c r="AL17023" s="31"/>
      <c r="AO17023" s="376"/>
    </row>
    <row r="17024" spans="1:41" x14ac:dyDescent="0.25">
      <c r="A17024" s="91" t="s">
        <v>19258</v>
      </c>
      <c r="B17024" s="92" t="s">
        <v>19284</v>
      </c>
      <c r="C17024" s="93" t="s">
        <v>19285</v>
      </c>
      <c r="D17024" s="93" t="s">
        <v>1201</v>
      </c>
      <c r="E17024" s="94">
        <v>46582</v>
      </c>
      <c r="F17024" s="93"/>
      <c r="G17024" s="93"/>
      <c r="H17024" s="93"/>
      <c r="I17024" s="99"/>
      <c r="J17024" s="99"/>
      <c r="K17024" s="99"/>
      <c r="L17024" s="99"/>
      <c r="M17024" s="99"/>
      <c r="N17024" s="99"/>
      <c r="O17024" s="99"/>
      <c r="P17024" s="99"/>
      <c r="Q17024" s="99"/>
      <c r="R17024" s="99"/>
      <c r="S17024" s="99"/>
      <c r="T17024" s="99"/>
      <c r="U17024" s="99"/>
      <c r="V17024" s="99"/>
      <c r="W17024" s="99"/>
      <c r="X17024" s="99"/>
      <c r="Y17024" s="99"/>
      <c r="Z17024" s="99"/>
      <c r="AA17024" s="99"/>
      <c r="AB17024" s="99"/>
      <c r="AC17024" s="99"/>
      <c r="AD17024" s="99"/>
      <c r="AE17024" s="99"/>
      <c r="AF17024" s="99"/>
      <c r="AG17024" s="99"/>
      <c r="AH17024" s="31"/>
      <c r="AI17024" s="31"/>
      <c r="AJ17024" s="31"/>
      <c r="AK17024" s="31"/>
      <c r="AL17024" s="31"/>
      <c r="AO17024" s="376"/>
    </row>
    <row r="17025" spans="1:41" x14ac:dyDescent="0.25">
      <c r="A17025" s="44" t="s">
        <v>5383</v>
      </c>
      <c r="B17025" s="44" t="s">
        <v>1666</v>
      </c>
      <c r="C17025" s="45">
        <v>250101</v>
      </c>
      <c r="D17025" s="45" t="s">
        <v>11363</v>
      </c>
      <c r="E17025" s="45" t="s">
        <v>12551</v>
      </c>
      <c r="AO17025" s="376"/>
    </row>
    <row r="17026" spans="1:41" x14ac:dyDescent="0.25">
      <c r="A17026" s="44" t="s">
        <v>12452</v>
      </c>
      <c r="B17026" s="44" t="s">
        <v>12119</v>
      </c>
      <c r="C17026" s="45">
        <v>15.24</v>
      </c>
      <c r="D17026" s="45" t="s">
        <v>12549</v>
      </c>
      <c r="E17026" s="46">
        <v>47299</v>
      </c>
      <c r="F17026" s="45"/>
      <c r="G17026" s="93"/>
      <c r="H17026" s="93"/>
      <c r="I17026" s="99"/>
      <c r="J17026" s="99"/>
      <c r="K17026" s="99"/>
      <c r="L17026" s="99"/>
      <c r="M17026" s="99"/>
      <c r="N17026" s="99"/>
      <c r="O17026" s="99"/>
      <c r="P17026" s="99"/>
      <c r="Q17026" s="99"/>
      <c r="R17026" s="99"/>
      <c r="S17026" s="99"/>
      <c r="T17026" s="99"/>
      <c r="U17026" s="99"/>
      <c r="V17026" s="99"/>
      <c r="W17026" s="99"/>
      <c r="X17026" s="99"/>
      <c r="Y17026" s="99"/>
      <c r="Z17026" s="99"/>
      <c r="AA17026" s="99"/>
      <c r="AB17026" s="99"/>
      <c r="AC17026" s="99"/>
      <c r="AD17026" s="99"/>
      <c r="AE17026" s="99"/>
      <c r="AF17026" s="99"/>
      <c r="AG17026" s="99"/>
      <c r="AH17026" s="31"/>
      <c r="AI17026" s="31"/>
      <c r="AJ17026" s="31"/>
      <c r="AK17026" s="31"/>
      <c r="AL17026" s="31"/>
      <c r="AO17026" s="376"/>
    </row>
    <row r="17027" spans="1:41" x14ac:dyDescent="0.25">
      <c r="A17027" s="44" t="s">
        <v>12452</v>
      </c>
      <c r="B17027" s="44" t="s">
        <v>12121</v>
      </c>
      <c r="C17027" s="45">
        <v>16.239999999999998</v>
      </c>
      <c r="D17027" s="45" t="s">
        <v>12549</v>
      </c>
      <c r="E17027" s="46">
        <v>47299</v>
      </c>
      <c r="F17027" s="45"/>
      <c r="G17027" s="93"/>
      <c r="H17027" s="93"/>
      <c r="I17027" s="99"/>
      <c r="J17027" s="99"/>
      <c r="K17027" s="99"/>
      <c r="L17027" s="99"/>
      <c r="M17027" s="99"/>
      <c r="N17027" s="99"/>
      <c r="O17027" s="99"/>
      <c r="P17027" s="99"/>
      <c r="Q17027" s="99"/>
      <c r="R17027" s="99"/>
      <c r="S17027" s="99"/>
      <c r="T17027" s="99"/>
      <c r="U17027" s="99"/>
      <c r="V17027" s="99"/>
      <c r="W17027" s="99"/>
      <c r="X17027" s="99"/>
      <c r="Y17027" s="99"/>
      <c r="Z17027" s="99"/>
      <c r="AA17027" s="99"/>
      <c r="AB17027" s="99"/>
      <c r="AC17027" s="99"/>
      <c r="AD17027" s="99"/>
      <c r="AE17027" s="99"/>
      <c r="AF17027" s="99"/>
      <c r="AG17027" s="99"/>
      <c r="AH17027" s="31"/>
      <c r="AI17027" s="31"/>
      <c r="AJ17027" s="31"/>
      <c r="AK17027" s="31"/>
      <c r="AL17027" s="31"/>
      <c r="AO17027" s="376"/>
    </row>
    <row r="17028" spans="1:41" x14ac:dyDescent="0.25">
      <c r="A17028" s="44" t="s">
        <v>12452</v>
      </c>
      <c r="B17028" s="44" t="s">
        <v>3475</v>
      </c>
      <c r="C17028" s="45">
        <v>230301</v>
      </c>
      <c r="D17028" s="45" t="s">
        <v>11363</v>
      </c>
      <c r="E17028" s="45" t="s">
        <v>5265</v>
      </c>
      <c r="AO17028" s="376"/>
    </row>
    <row r="17029" spans="1:41" x14ac:dyDescent="0.25">
      <c r="A17029" s="44" t="s">
        <v>12452</v>
      </c>
      <c r="B17029" s="44" t="s">
        <v>929</v>
      </c>
      <c r="C17029" s="45">
        <v>23110301</v>
      </c>
      <c r="D17029" s="45" t="s">
        <v>11363</v>
      </c>
      <c r="E17029" s="45" t="s">
        <v>8334</v>
      </c>
      <c r="AO17029" s="376"/>
    </row>
    <row r="17030" spans="1:41" x14ac:dyDescent="0.25">
      <c r="A17030" s="44" t="s">
        <v>12452</v>
      </c>
      <c r="B17030" s="44" t="s">
        <v>928</v>
      </c>
      <c r="C17030" s="45">
        <v>231104</v>
      </c>
      <c r="D17030" s="45" t="s">
        <v>11363</v>
      </c>
      <c r="E17030" s="45" t="s">
        <v>8334</v>
      </c>
      <c r="AO17030" s="376"/>
    </row>
    <row r="17031" spans="1:41" x14ac:dyDescent="0.25">
      <c r="A17031" s="44" t="s">
        <v>7923</v>
      </c>
      <c r="B17031" s="44" t="s">
        <v>8472</v>
      </c>
      <c r="C17031" s="45" t="s">
        <v>8558</v>
      </c>
      <c r="D17031" s="32" t="s">
        <v>5559</v>
      </c>
      <c r="E17031" s="45" t="s">
        <v>20851</v>
      </c>
      <c r="F17031" s="32"/>
      <c r="G17031" s="32"/>
      <c r="H17031" s="32"/>
      <c r="I17031" s="31"/>
      <c r="J17031" s="31"/>
      <c r="K17031" s="31"/>
      <c r="L17031" s="31"/>
      <c r="M17031" s="31"/>
      <c r="N17031" s="31"/>
      <c r="O17031" s="31"/>
      <c r="P17031" s="31"/>
      <c r="Q17031" s="31"/>
      <c r="R17031" s="31"/>
      <c r="S17031" s="31"/>
      <c r="T17031" s="31"/>
      <c r="U17031" s="31"/>
      <c r="V17031" s="31"/>
      <c r="W17031" s="31"/>
      <c r="X17031" s="31"/>
      <c r="Y17031" s="31"/>
      <c r="Z17031" s="31"/>
      <c r="AA17031" s="31"/>
      <c r="AB17031" s="31"/>
      <c r="AC17031" s="31"/>
      <c r="AD17031" s="31"/>
      <c r="AE17031" s="31"/>
      <c r="AF17031" s="31"/>
      <c r="AG17031" s="31"/>
      <c r="AH17031" s="31"/>
      <c r="AI17031" s="31"/>
      <c r="AJ17031" s="31"/>
      <c r="AK17031" s="31"/>
      <c r="AL17031" s="31"/>
      <c r="AO17031" s="376"/>
    </row>
    <row r="17032" spans="1:41" x14ac:dyDescent="0.25">
      <c r="A17032" s="44" t="s">
        <v>7923</v>
      </c>
      <c r="B17032" s="44" t="s">
        <v>5134</v>
      </c>
      <c r="C17032" s="45">
        <v>230807</v>
      </c>
      <c r="D17032" s="45" t="s">
        <v>11363</v>
      </c>
      <c r="E17032" s="45" t="s">
        <v>8282</v>
      </c>
      <c r="AO17032" s="376"/>
    </row>
    <row r="17033" spans="1:41" x14ac:dyDescent="0.25">
      <c r="A17033" s="44" t="s">
        <v>5384</v>
      </c>
      <c r="B17033" s="44" t="s">
        <v>2350</v>
      </c>
      <c r="C17033" s="45">
        <v>220105</v>
      </c>
      <c r="D17033" s="45" t="s">
        <v>11363</v>
      </c>
      <c r="E17033" s="45" t="s">
        <v>2593</v>
      </c>
      <c r="AO17033" s="376"/>
    </row>
    <row r="17034" spans="1:41" x14ac:dyDescent="0.3">
      <c r="A17034" s="333" t="s">
        <v>18762</v>
      </c>
      <c r="B17034" s="333" t="s">
        <v>2301</v>
      </c>
      <c r="C17034" s="125" t="s">
        <v>18816</v>
      </c>
      <c r="D17034" s="32" t="s">
        <v>20309</v>
      </c>
      <c r="E17034" s="125" t="s">
        <v>8292</v>
      </c>
      <c r="F17034" s="125" t="s">
        <v>1189</v>
      </c>
      <c r="G17034" s="125" t="s">
        <v>1190</v>
      </c>
      <c r="AO17034" s="376"/>
    </row>
    <row r="17035" spans="1:41" x14ac:dyDescent="0.25">
      <c r="A17035" s="44" t="s">
        <v>3554</v>
      </c>
      <c r="B17035" s="44" t="s">
        <v>10355</v>
      </c>
      <c r="C17035" s="45">
        <v>240403</v>
      </c>
      <c r="D17035" s="45" t="s">
        <v>11363</v>
      </c>
      <c r="E17035" s="45" t="s">
        <v>5037</v>
      </c>
      <c r="AO17035" s="376"/>
    </row>
    <row r="17036" spans="1:41" x14ac:dyDescent="0.25">
      <c r="A17036" s="44" t="s">
        <v>8972</v>
      </c>
      <c r="B17036" s="44" t="s">
        <v>14715</v>
      </c>
      <c r="C17036" s="45" t="s">
        <v>15159</v>
      </c>
      <c r="D17036" s="367" t="s">
        <v>3696</v>
      </c>
      <c r="E17036" s="328">
        <f>DATE(2029,5,15)</f>
        <v>47253</v>
      </c>
      <c r="F17036" s="32"/>
      <c r="G17036" s="32"/>
      <c r="H17036" s="32"/>
      <c r="I17036" s="31"/>
      <c r="J17036" s="31"/>
      <c r="K17036" s="31"/>
      <c r="L17036" s="31"/>
      <c r="M17036" s="31"/>
      <c r="N17036" s="31"/>
      <c r="O17036" s="31"/>
      <c r="P17036" s="31"/>
      <c r="Q17036" s="31"/>
      <c r="R17036" s="31"/>
      <c r="S17036" s="31"/>
      <c r="T17036" s="31"/>
      <c r="U17036" s="31"/>
      <c r="V17036" s="31"/>
      <c r="W17036" s="31"/>
      <c r="X17036" s="31"/>
      <c r="Y17036" s="31"/>
      <c r="Z17036" s="31"/>
      <c r="AA17036" s="31"/>
      <c r="AB17036" s="31"/>
      <c r="AC17036" s="31"/>
      <c r="AD17036" s="31"/>
      <c r="AE17036" s="31"/>
      <c r="AF17036" s="31"/>
      <c r="AG17036" s="31"/>
      <c r="AH17036" s="31"/>
      <c r="AI17036" s="31"/>
      <c r="AJ17036" s="31"/>
      <c r="AK17036" s="31"/>
      <c r="AL17036" s="31"/>
      <c r="AO17036" s="376"/>
    </row>
    <row r="17037" spans="1:41" x14ac:dyDescent="0.3">
      <c r="A17037" s="333" t="s">
        <v>15430</v>
      </c>
      <c r="B17037" s="333" t="s">
        <v>4815</v>
      </c>
      <c r="C17037" s="125" t="s">
        <v>15581</v>
      </c>
      <c r="D17037" s="32" t="s">
        <v>20309</v>
      </c>
      <c r="E17037" s="125" t="s">
        <v>9839</v>
      </c>
      <c r="F17037" s="125" t="s">
        <v>1189</v>
      </c>
      <c r="G17037" s="125" t="s">
        <v>1190</v>
      </c>
      <c r="AO17037" s="376"/>
    </row>
    <row r="17038" spans="1:41" x14ac:dyDescent="0.25">
      <c r="A17038" s="44" t="s">
        <v>9286</v>
      </c>
      <c r="B17038" s="44" t="s">
        <v>3176</v>
      </c>
      <c r="C17038" s="45">
        <v>24010402</v>
      </c>
      <c r="D17038" s="45" t="s">
        <v>11363</v>
      </c>
      <c r="E17038" s="45" t="s">
        <v>9238</v>
      </c>
      <c r="AO17038" s="376"/>
    </row>
    <row r="17039" spans="1:41" x14ac:dyDescent="0.3">
      <c r="A17039" s="333" t="s">
        <v>11527</v>
      </c>
      <c r="B17039" s="333" t="s">
        <v>15474</v>
      </c>
      <c r="C17039" s="125" t="s">
        <v>15475</v>
      </c>
      <c r="D17039" s="32" t="s">
        <v>20309</v>
      </c>
      <c r="E17039" s="125" t="s">
        <v>11886</v>
      </c>
      <c r="F17039" s="125" t="s">
        <v>1189</v>
      </c>
      <c r="G17039" s="125" t="s">
        <v>1190</v>
      </c>
      <c r="AO17039" s="376"/>
    </row>
    <row r="17040" spans="1:41" x14ac:dyDescent="0.3">
      <c r="A17040" s="333" t="s">
        <v>11335</v>
      </c>
      <c r="B17040" s="333" t="s">
        <v>15470</v>
      </c>
      <c r="C17040" s="125" t="s">
        <v>13319</v>
      </c>
      <c r="D17040" s="32" t="s">
        <v>20309</v>
      </c>
      <c r="E17040" s="125" t="s">
        <v>12551</v>
      </c>
      <c r="F17040" s="125" t="s">
        <v>1189</v>
      </c>
      <c r="G17040" s="125" t="s">
        <v>1190</v>
      </c>
      <c r="AO17040" s="376"/>
    </row>
    <row r="17041" spans="1:41" x14ac:dyDescent="0.25">
      <c r="A17041" s="44" t="s">
        <v>11335</v>
      </c>
      <c r="B17041" s="44" t="s">
        <v>12091</v>
      </c>
      <c r="C17041" s="45">
        <v>9.25</v>
      </c>
      <c r="D17041" s="45" t="s">
        <v>12549</v>
      </c>
      <c r="E17041" s="46">
        <v>47664</v>
      </c>
      <c r="F17041" s="45"/>
      <c r="G17041" s="93"/>
      <c r="H17041" s="93"/>
      <c r="I17041" s="99"/>
      <c r="J17041" s="99"/>
      <c r="K17041" s="99"/>
      <c r="L17041" s="99"/>
      <c r="M17041" s="99"/>
      <c r="N17041" s="99"/>
      <c r="O17041" s="99"/>
      <c r="P17041" s="99"/>
      <c r="Q17041" s="99"/>
      <c r="R17041" s="99"/>
      <c r="S17041" s="99"/>
      <c r="T17041" s="99"/>
      <c r="U17041" s="99"/>
      <c r="V17041" s="99"/>
      <c r="W17041" s="99"/>
      <c r="X17041" s="99"/>
      <c r="Y17041" s="99"/>
      <c r="Z17041" s="99"/>
      <c r="AA17041" s="99"/>
      <c r="AB17041" s="99"/>
      <c r="AC17041" s="99"/>
      <c r="AD17041" s="99"/>
      <c r="AE17041" s="99"/>
      <c r="AF17041" s="99"/>
      <c r="AG17041" s="99"/>
      <c r="AH17041" s="31"/>
      <c r="AI17041" s="31"/>
      <c r="AJ17041" s="31"/>
      <c r="AK17041" s="31"/>
      <c r="AL17041" s="31"/>
      <c r="AO17041" s="376"/>
    </row>
    <row r="17042" spans="1:41" x14ac:dyDescent="0.25">
      <c r="A17042" s="44" t="s">
        <v>11335</v>
      </c>
      <c r="B17042" s="44" t="s">
        <v>930</v>
      </c>
      <c r="C17042" s="45">
        <v>240803</v>
      </c>
      <c r="D17042" s="45" t="s">
        <v>11363</v>
      </c>
      <c r="E17042" s="45" t="s">
        <v>4966</v>
      </c>
      <c r="AO17042" s="376"/>
    </row>
    <row r="17043" spans="1:41" x14ac:dyDescent="0.25">
      <c r="A17043" s="44" t="s">
        <v>9979</v>
      </c>
      <c r="B17043" s="44" t="s">
        <v>6292</v>
      </c>
      <c r="C17043" s="45" t="s">
        <v>9978</v>
      </c>
      <c r="D17043" s="46" t="s">
        <v>21328</v>
      </c>
      <c r="E17043" s="46">
        <v>46568</v>
      </c>
      <c r="AO17043" s="376"/>
    </row>
    <row r="17044" spans="1:41" x14ac:dyDescent="0.25">
      <c r="A17044" s="44" t="s">
        <v>8973</v>
      </c>
      <c r="B17044" s="44" t="s">
        <v>14787</v>
      </c>
      <c r="C17044" s="45" t="s">
        <v>17102</v>
      </c>
      <c r="D17044" s="367" t="s">
        <v>3696</v>
      </c>
      <c r="E17044" s="328">
        <f>DATE(2029,10,27)</f>
        <v>47418</v>
      </c>
      <c r="F17044" s="32"/>
      <c r="G17044" s="32"/>
      <c r="H17044" s="32"/>
      <c r="I17044" s="31"/>
      <c r="J17044" s="31"/>
      <c r="K17044" s="31"/>
      <c r="L17044" s="31"/>
      <c r="M17044" s="31"/>
      <c r="N17044" s="31"/>
      <c r="O17044" s="31"/>
      <c r="P17044" s="31"/>
      <c r="Q17044" s="31"/>
      <c r="R17044" s="31"/>
      <c r="S17044" s="31"/>
      <c r="T17044" s="31"/>
      <c r="U17044" s="31"/>
      <c r="V17044" s="31"/>
      <c r="W17044" s="31"/>
      <c r="X17044" s="31"/>
      <c r="Y17044" s="31"/>
      <c r="Z17044" s="31"/>
      <c r="AA17044" s="31"/>
      <c r="AB17044" s="31"/>
      <c r="AC17044" s="31"/>
      <c r="AD17044" s="31"/>
      <c r="AE17044" s="31"/>
      <c r="AF17044" s="31"/>
      <c r="AG17044" s="31"/>
      <c r="AH17044" s="31"/>
      <c r="AI17044" s="31"/>
      <c r="AJ17044" s="31"/>
      <c r="AK17044" s="31"/>
      <c r="AL17044" s="31"/>
      <c r="AO17044" s="376"/>
    </row>
    <row r="17045" spans="1:41" x14ac:dyDescent="0.25">
      <c r="A17045" s="44" t="s">
        <v>18360</v>
      </c>
      <c r="B17045" s="44" t="s">
        <v>9248</v>
      </c>
      <c r="C17045" s="45">
        <v>260105</v>
      </c>
      <c r="D17045" s="45" t="s">
        <v>11363</v>
      </c>
      <c r="E17045" s="45" t="s">
        <v>17625</v>
      </c>
      <c r="AO17045" s="376"/>
    </row>
    <row r="17046" spans="1:41" x14ac:dyDescent="0.25">
      <c r="A17046" s="76" t="s">
        <v>16116</v>
      </c>
      <c r="B17046" s="44" t="s">
        <v>16074</v>
      </c>
      <c r="C17046" s="45">
        <v>8.26</v>
      </c>
      <c r="D17046" s="45" t="s">
        <v>12549</v>
      </c>
      <c r="E17046" s="46">
        <v>47787</v>
      </c>
      <c r="F17046" s="45" t="s">
        <v>1335</v>
      </c>
      <c r="G17046" s="93"/>
      <c r="H17046" s="93"/>
      <c r="I17046" s="99"/>
      <c r="J17046" s="99"/>
      <c r="K17046" s="99"/>
      <c r="L17046" s="99"/>
      <c r="M17046" s="99"/>
      <c r="N17046" s="99"/>
      <c r="O17046" s="99"/>
      <c r="P17046" s="99"/>
      <c r="Q17046" s="99"/>
      <c r="R17046" s="99"/>
      <c r="S17046" s="99"/>
      <c r="T17046" s="99"/>
      <c r="U17046" s="99"/>
      <c r="V17046" s="99"/>
      <c r="W17046" s="99"/>
      <c r="X17046" s="99"/>
      <c r="Y17046" s="99"/>
      <c r="Z17046" s="99"/>
      <c r="AA17046" s="99"/>
      <c r="AB17046" s="99"/>
      <c r="AC17046" s="99"/>
      <c r="AD17046" s="99"/>
      <c r="AE17046" s="99"/>
      <c r="AF17046" s="99"/>
      <c r="AG17046" s="99"/>
      <c r="AH17046" s="31"/>
      <c r="AI17046" s="31"/>
      <c r="AJ17046" s="31"/>
      <c r="AK17046" s="31"/>
      <c r="AL17046" s="31"/>
      <c r="AO17046" s="376"/>
    </row>
    <row r="17047" spans="1:41" x14ac:dyDescent="0.25">
      <c r="A17047" s="76" t="s">
        <v>16116</v>
      </c>
      <c r="B17047" s="44" t="s">
        <v>16073</v>
      </c>
      <c r="C17047" s="45">
        <v>44.26</v>
      </c>
      <c r="D17047" s="45" t="s">
        <v>12549</v>
      </c>
      <c r="E17047" s="46">
        <v>47787</v>
      </c>
      <c r="F17047" s="45" t="s">
        <v>1335</v>
      </c>
      <c r="G17047" s="93"/>
      <c r="H17047" s="93"/>
      <c r="I17047" s="99"/>
      <c r="J17047" s="99"/>
      <c r="K17047" s="99"/>
      <c r="L17047" s="99"/>
      <c r="M17047" s="99"/>
      <c r="N17047" s="99"/>
      <c r="O17047" s="99"/>
      <c r="P17047" s="99"/>
      <c r="Q17047" s="99"/>
      <c r="R17047" s="99"/>
      <c r="S17047" s="99"/>
      <c r="T17047" s="99"/>
      <c r="U17047" s="99"/>
      <c r="V17047" s="99"/>
      <c r="W17047" s="99"/>
      <c r="X17047" s="99"/>
      <c r="Y17047" s="99"/>
      <c r="Z17047" s="99"/>
      <c r="AA17047" s="99"/>
      <c r="AB17047" s="99"/>
      <c r="AC17047" s="99"/>
      <c r="AD17047" s="99"/>
      <c r="AE17047" s="99"/>
      <c r="AF17047" s="99"/>
      <c r="AG17047" s="99"/>
      <c r="AH17047" s="31"/>
      <c r="AI17047" s="31"/>
      <c r="AJ17047" s="31"/>
      <c r="AK17047" s="31"/>
      <c r="AL17047" s="31"/>
      <c r="AO17047" s="376"/>
    </row>
    <row r="17048" spans="1:41" x14ac:dyDescent="0.25">
      <c r="A17048" s="44" t="s">
        <v>5479</v>
      </c>
      <c r="B17048" s="44" t="s">
        <v>21359</v>
      </c>
      <c r="C17048" s="45" t="s">
        <v>9701</v>
      </c>
      <c r="D17048" s="45" t="s">
        <v>21447</v>
      </c>
      <c r="E17048" s="46">
        <v>46752</v>
      </c>
      <c r="AO17048" s="376"/>
    </row>
    <row r="17049" spans="1:41" x14ac:dyDescent="0.25">
      <c r="A17049" s="44" t="s">
        <v>7924</v>
      </c>
      <c r="B17049" s="44" t="s">
        <v>5134</v>
      </c>
      <c r="C17049" s="45">
        <v>230807</v>
      </c>
      <c r="D17049" s="45" t="s">
        <v>11363</v>
      </c>
      <c r="E17049" s="45" t="s">
        <v>8282</v>
      </c>
      <c r="AO17049" s="376"/>
    </row>
    <row r="17050" spans="1:41" x14ac:dyDescent="0.25">
      <c r="A17050" s="44" t="s">
        <v>18361</v>
      </c>
      <c r="B17050" s="44" t="s">
        <v>2350</v>
      </c>
      <c r="C17050" s="45">
        <v>230105</v>
      </c>
      <c r="D17050" s="45" t="s">
        <v>11363</v>
      </c>
      <c r="E17050" s="45" t="s">
        <v>5265</v>
      </c>
      <c r="AO17050" s="376"/>
    </row>
    <row r="17051" spans="1:41" x14ac:dyDescent="0.25">
      <c r="A17051" s="44" t="s">
        <v>8427</v>
      </c>
      <c r="B17051" s="44" t="s">
        <v>3042</v>
      </c>
      <c r="C17051" s="45">
        <v>230903</v>
      </c>
      <c r="D17051" s="45" t="s">
        <v>11363</v>
      </c>
      <c r="E17051" s="45" t="s">
        <v>7871</v>
      </c>
      <c r="AO17051" s="376"/>
    </row>
    <row r="17052" spans="1:41" x14ac:dyDescent="0.25">
      <c r="A17052" s="44" t="s">
        <v>21157</v>
      </c>
      <c r="B17052" s="44" t="s">
        <v>21359</v>
      </c>
      <c r="C17052" s="45" t="s">
        <v>21182</v>
      </c>
      <c r="D17052" s="45" t="s">
        <v>21447</v>
      </c>
      <c r="E17052" s="46">
        <v>46752</v>
      </c>
      <c r="AO17052" s="376"/>
    </row>
    <row r="17053" spans="1:41" x14ac:dyDescent="0.25">
      <c r="A17053" s="44" t="s">
        <v>18362</v>
      </c>
      <c r="B17053" s="44" t="s">
        <v>2350</v>
      </c>
      <c r="C17053" s="45">
        <v>230105</v>
      </c>
      <c r="D17053" s="45" t="s">
        <v>11363</v>
      </c>
      <c r="E17053" s="45" t="s">
        <v>5265</v>
      </c>
      <c r="AO17053" s="376"/>
    </row>
    <row r="17054" spans="1:41" x14ac:dyDescent="0.25">
      <c r="A17054" s="44" t="s">
        <v>13693</v>
      </c>
      <c r="B17054" s="44" t="s">
        <v>12102</v>
      </c>
      <c r="C17054" s="45">
        <v>21.25</v>
      </c>
      <c r="D17054" s="45" t="s">
        <v>12549</v>
      </c>
      <c r="E17054" s="46">
        <v>47664</v>
      </c>
      <c r="F17054" s="45"/>
      <c r="G17054" s="93"/>
      <c r="H17054" s="93"/>
      <c r="I17054" s="99"/>
      <c r="J17054" s="99"/>
      <c r="K17054" s="99"/>
      <c r="L17054" s="99"/>
      <c r="M17054" s="99"/>
      <c r="N17054" s="99"/>
      <c r="O17054" s="99"/>
      <c r="P17054" s="99"/>
      <c r="Q17054" s="99"/>
      <c r="R17054" s="99"/>
      <c r="S17054" s="99"/>
      <c r="T17054" s="99"/>
      <c r="U17054" s="99"/>
      <c r="V17054" s="99"/>
      <c r="W17054" s="99"/>
      <c r="X17054" s="99"/>
      <c r="Y17054" s="99"/>
      <c r="Z17054" s="99"/>
      <c r="AA17054" s="99"/>
      <c r="AB17054" s="99"/>
      <c r="AC17054" s="99"/>
      <c r="AD17054" s="99"/>
      <c r="AE17054" s="99"/>
      <c r="AF17054" s="99"/>
      <c r="AG17054" s="99"/>
      <c r="AH17054" s="31"/>
      <c r="AI17054" s="31"/>
      <c r="AJ17054" s="31"/>
      <c r="AK17054" s="31"/>
      <c r="AL17054" s="31"/>
      <c r="AO17054" s="376"/>
    </row>
    <row r="17055" spans="1:41" x14ac:dyDescent="0.25">
      <c r="A17055" s="44" t="s">
        <v>21926</v>
      </c>
      <c r="B17055" s="44" t="s">
        <v>21449</v>
      </c>
      <c r="C17055" s="45">
        <v>260504</v>
      </c>
      <c r="D17055" s="45" t="s">
        <v>11363</v>
      </c>
      <c r="E17055" s="45" t="s">
        <v>21450</v>
      </c>
      <c r="AO17055" s="376"/>
    </row>
    <row r="17056" spans="1:41" x14ac:dyDescent="0.25">
      <c r="A17056" s="44" t="s">
        <v>16558</v>
      </c>
      <c r="B17056" s="44" t="s">
        <v>21429</v>
      </c>
      <c r="C17056" s="45" t="s">
        <v>16553</v>
      </c>
      <c r="D17056" s="45" t="s">
        <v>21447</v>
      </c>
      <c r="E17056" s="46">
        <v>46446</v>
      </c>
      <c r="AO17056" s="376"/>
    </row>
    <row r="17057" spans="1:41" x14ac:dyDescent="0.25">
      <c r="A17057" s="44" t="s">
        <v>13694</v>
      </c>
      <c r="B17057" s="44" t="s">
        <v>12095</v>
      </c>
      <c r="C17057" s="45">
        <v>33.25</v>
      </c>
      <c r="D17057" s="45" t="s">
        <v>12549</v>
      </c>
      <c r="E17057" s="46">
        <v>47664</v>
      </c>
      <c r="F17057" s="45"/>
      <c r="G17057" s="93"/>
      <c r="H17057" s="93"/>
      <c r="I17057" s="99"/>
      <c r="J17057" s="99"/>
      <c r="K17057" s="99"/>
      <c r="L17057" s="99"/>
      <c r="M17057" s="99"/>
      <c r="N17057" s="99"/>
      <c r="O17057" s="99"/>
      <c r="P17057" s="99"/>
      <c r="Q17057" s="99"/>
      <c r="R17057" s="99"/>
      <c r="S17057" s="99"/>
      <c r="T17057" s="99"/>
      <c r="U17057" s="99"/>
      <c r="V17057" s="99"/>
      <c r="W17057" s="99"/>
      <c r="X17057" s="99"/>
      <c r="Y17057" s="99"/>
      <c r="Z17057" s="99"/>
      <c r="AA17057" s="99"/>
      <c r="AB17057" s="99"/>
      <c r="AC17057" s="99"/>
      <c r="AD17057" s="99"/>
      <c r="AE17057" s="99"/>
      <c r="AF17057" s="99"/>
      <c r="AG17057" s="99"/>
      <c r="AH17057" s="31"/>
      <c r="AI17057" s="31"/>
      <c r="AJ17057" s="31"/>
      <c r="AK17057" s="31"/>
      <c r="AL17057" s="31"/>
      <c r="AO17057" s="376"/>
    </row>
    <row r="17058" spans="1:41" x14ac:dyDescent="0.25">
      <c r="A17058" s="44" t="s">
        <v>12769</v>
      </c>
      <c r="B17058" s="44" t="s">
        <v>939</v>
      </c>
      <c r="C17058" s="45">
        <v>241202</v>
      </c>
      <c r="D17058" s="45" t="s">
        <v>11363</v>
      </c>
      <c r="E17058" s="45" t="s">
        <v>12554</v>
      </c>
      <c r="AO17058" s="376"/>
    </row>
    <row r="17059" spans="1:41" x14ac:dyDescent="0.3">
      <c r="A17059" s="333" t="s">
        <v>4801</v>
      </c>
      <c r="B17059" s="333" t="s">
        <v>4814</v>
      </c>
      <c r="C17059" s="125" t="s">
        <v>15585</v>
      </c>
      <c r="D17059" s="32" t="s">
        <v>20309</v>
      </c>
      <c r="E17059" s="125" t="s">
        <v>9839</v>
      </c>
      <c r="F17059" s="125" t="s">
        <v>1189</v>
      </c>
      <c r="G17059" s="125" t="s">
        <v>1190</v>
      </c>
      <c r="AO17059" s="376"/>
    </row>
    <row r="17060" spans="1:41" x14ac:dyDescent="0.25">
      <c r="A17060" s="44" t="s">
        <v>575</v>
      </c>
      <c r="B17060" s="44" t="s">
        <v>21421</v>
      </c>
      <c r="C17060" s="45" t="s">
        <v>21184</v>
      </c>
      <c r="D17060" s="45" t="s">
        <v>21447</v>
      </c>
      <c r="E17060" s="46">
        <v>46630</v>
      </c>
      <c r="AO17060" s="376"/>
    </row>
    <row r="17061" spans="1:41" x14ac:dyDescent="0.3">
      <c r="A17061" s="333" t="s">
        <v>1111</v>
      </c>
      <c r="B17061" s="333" t="s">
        <v>1161</v>
      </c>
      <c r="C17061" s="125" t="s">
        <v>10225</v>
      </c>
      <c r="D17061" s="32" t="s">
        <v>20309</v>
      </c>
      <c r="E17061" s="125" t="s">
        <v>2593</v>
      </c>
      <c r="F17061" s="125" t="s">
        <v>1189</v>
      </c>
      <c r="G17061" s="125" t="s">
        <v>1190</v>
      </c>
      <c r="AO17061" s="376"/>
    </row>
    <row r="17062" spans="1:41" x14ac:dyDescent="0.25">
      <c r="A17062" s="44" t="s">
        <v>1111</v>
      </c>
      <c r="B17062" s="44" t="s">
        <v>13578</v>
      </c>
      <c r="C17062" s="45">
        <v>28.25</v>
      </c>
      <c r="D17062" s="45" t="s">
        <v>12549</v>
      </c>
      <c r="E17062" s="46">
        <v>47664</v>
      </c>
      <c r="F17062" s="45"/>
      <c r="G17062" s="93"/>
      <c r="H17062" s="93"/>
      <c r="I17062" s="99"/>
      <c r="J17062" s="99"/>
      <c r="K17062" s="99"/>
      <c r="L17062" s="99"/>
      <c r="M17062" s="99"/>
      <c r="N17062" s="99"/>
      <c r="O17062" s="99"/>
      <c r="P17062" s="99"/>
      <c r="Q17062" s="99"/>
      <c r="R17062" s="99"/>
      <c r="S17062" s="99"/>
      <c r="T17062" s="99"/>
      <c r="U17062" s="99"/>
      <c r="V17062" s="99"/>
      <c r="W17062" s="99"/>
      <c r="X17062" s="99"/>
      <c r="Y17062" s="99"/>
      <c r="Z17062" s="99"/>
      <c r="AA17062" s="99"/>
      <c r="AB17062" s="99"/>
      <c r="AC17062" s="99"/>
      <c r="AD17062" s="99"/>
      <c r="AE17062" s="99"/>
      <c r="AF17062" s="99"/>
      <c r="AG17062" s="99"/>
      <c r="AH17062" s="31"/>
      <c r="AI17062" s="31"/>
      <c r="AJ17062" s="31"/>
      <c r="AK17062" s="31"/>
      <c r="AL17062" s="31"/>
      <c r="AO17062" s="376"/>
    </row>
    <row r="17063" spans="1:41" x14ac:dyDescent="0.3">
      <c r="A17063" s="333" t="s">
        <v>16239</v>
      </c>
      <c r="B17063" s="333" t="s">
        <v>1158</v>
      </c>
      <c r="C17063" s="125" t="s">
        <v>16272</v>
      </c>
      <c r="D17063" s="32" t="s">
        <v>20309</v>
      </c>
      <c r="E17063" s="125" t="s">
        <v>4972</v>
      </c>
      <c r="F17063" s="125" t="s">
        <v>1189</v>
      </c>
      <c r="G17063" s="125" t="s">
        <v>1190</v>
      </c>
      <c r="AO17063" s="376"/>
    </row>
    <row r="17064" spans="1:41" x14ac:dyDescent="0.25">
      <c r="A17064" s="44" t="s">
        <v>21927</v>
      </c>
      <c r="B17064" s="44" t="s">
        <v>2350</v>
      </c>
      <c r="C17064" s="45">
        <v>230105</v>
      </c>
      <c r="D17064" s="45" t="s">
        <v>11363</v>
      </c>
      <c r="E17064" s="45" t="s">
        <v>5265</v>
      </c>
      <c r="AO17064" s="376"/>
    </row>
    <row r="17065" spans="1:41" x14ac:dyDescent="0.25">
      <c r="A17065" s="44" t="s">
        <v>21927</v>
      </c>
      <c r="B17065" s="44" t="s">
        <v>3842</v>
      </c>
      <c r="C17065" s="45">
        <v>240506</v>
      </c>
      <c r="D17065" s="45" t="s">
        <v>11363</v>
      </c>
      <c r="E17065" s="45" t="s">
        <v>5155</v>
      </c>
      <c r="AO17065" s="376"/>
    </row>
    <row r="17066" spans="1:41" x14ac:dyDescent="0.25">
      <c r="A17066" s="44" t="s">
        <v>21927</v>
      </c>
      <c r="B17066" s="44" t="s">
        <v>21531</v>
      </c>
      <c r="C17066" s="45">
        <v>260704</v>
      </c>
      <c r="D17066" s="45" t="s">
        <v>11363</v>
      </c>
      <c r="E17066" s="45" t="s">
        <v>11150</v>
      </c>
      <c r="AO17066" s="376"/>
    </row>
    <row r="17067" spans="1:41" x14ac:dyDescent="0.25">
      <c r="A17067" s="44" t="s">
        <v>18363</v>
      </c>
      <c r="B17067" s="44" t="s">
        <v>5321</v>
      </c>
      <c r="C17067" s="45">
        <v>26010401</v>
      </c>
      <c r="D17067" s="45" t="s">
        <v>11363</v>
      </c>
      <c r="E17067" s="45" t="s">
        <v>17459</v>
      </c>
      <c r="AO17067" s="376"/>
    </row>
    <row r="17068" spans="1:41" x14ac:dyDescent="0.25">
      <c r="A17068" s="44" t="s">
        <v>18363</v>
      </c>
      <c r="B17068" s="44" t="s">
        <v>3176</v>
      </c>
      <c r="C17068" s="45">
        <v>26010402</v>
      </c>
      <c r="D17068" s="45" t="s">
        <v>11363</v>
      </c>
      <c r="E17068" s="45" t="s">
        <v>17459</v>
      </c>
      <c r="AO17068" s="376"/>
    </row>
    <row r="17069" spans="1:41" x14ac:dyDescent="0.25">
      <c r="A17069" s="44" t="s">
        <v>19447</v>
      </c>
      <c r="B17069" s="319" t="s">
        <v>19513</v>
      </c>
      <c r="C17069" s="318" t="s">
        <v>19839</v>
      </c>
      <c r="D17069" s="93" t="s">
        <v>19934</v>
      </c>
      <c r="E17069" s="320">
        <v>47422</v>
      </c>
      <c r="F17069" s="93"/>
      <c r="G17069" s="93"/>
      <c r="H17069" s="93"/>
      <c r="I17069" s="99"/>
      <c r="J17069" s="99"/>
      <c r="K17069" s="99"/>
      <c r="L17069" s="99"/>
      <c r="M17069" s="99"/>
      <c r="N17069" s="99"/>
      <c r="O17069" s="99"/>
      <c r="P17069" s="99"/>
      <c r="Q17069" s="99"/>
      <c r="R17069" s="99"/>
      <c r="S17069" s="99"/>
      <c r="T17069" s="99"/>
      <c r="U17069" s="99"/>
      <c r="V17069" s="99"/>
      <c r="W17069" s="99"/>
      <c r="X17069" s="99"/>
      <c r="Y17069" s="99"/>
      <c r="Z17069" s="99"/>
      <c r="AA17069" s="99"/>
      <c r="AB17069" s="99"/>
      <c r="AC17069" s="99"/>
      <c r="AD17069" s="99"/>
      <c r="AE17069" s="99"/>
      <c r="AF17069" s="99"/>
      <c r="AG17069" s="99"/>
      <c r="AH17069" s="31"/>
      <c r="AI17069" s="31"/>
      <c r="AJ17069" s="31"/>
      <c r="AK17069" s="31"/>
      <c r="AL17069" s="31"/>
      <c r="AO17069" s="376"/>
    </row>
    <row r="17070" spans="1:41" x14ac:dyDescent="0.3">
      <c r="A17070" s="333" t="s">
        <v>16240</v>
      </c>
      <c r="B17070" s="333" t="s">
        <v>4819</v>
      </c>
      <c r="C17070" s="125" t="s">
        <v>16273</v>
      </c>
      <c r="D17070" s="32" t="s">
        <v>20309</v>
      </c>
      <c r="E17070" s="125" t="s">
        <v>4972</v>
      </c>
      <c r="F17070" s="125" t="s">
        <v>1189</v>
      </c>
      <c r="G17070" s="125" t="s">
        <v>1190</v>
      </c>
      <c r="AO17070" s="376"/>
    </row>
    <row r="17071" spans="1:41" x14ac:dyDescent="0.25">
      <c r="A17071" s="44" t="s">
        <v>18364</v>
      </c>
      <c r="B17071" s="44" t="s">
        <v>931</v>
      </c>
      <c r="C17071" s="45">
        <v>260101</v>
      </c>
      <c r="D17071" s="45" t="s">
        <v>11363</v>
      </c>
      <c r="E17071" s="45" t="s">
        <v>8292</v>
      </c>
      <c r="AO17071" s="376"/>
    </row>
    <row r="17072" spans="1:41" x14ac:dyDescent="0.25">
      <c r="A17072" s="44" t="s">
        <v>18364</v>
      </c>
      <c r="B17072" s="44" t="s">
        <v>9248</v>
      </c>
      <c r="C17072" s="45">
        <v>260105</v>
      </c>
      <c r="D17072" s="45" t="s">
        <v>11363</v>
      </c>
      <c r="E17072" s="45" t="s">
        <v>17625</v>
      </c>
      <c r="AO17072" s="376"/>
    </row>
    <row r="17073" spans="1:41" x14ac:dyDescent="0.3">
      <c r="A17073" s="333" t="s">
        <v>18763</v>
      </c>
      <c r="B17073" s="333" t="s">
        <v>2301</v>
      </c>
      <c r="C17073" s="125" t="s">
        <v>18816</v>
      </c>
      <c r="D17073" s="32" t="s">
        <v>20309</v>
      </c>
      <c r="E17073" s="125" t="s">
        <v>8292</v>
      </c>
      <c r="F17073" s="125" t="s">
        <v>1189</v>
      </c>
      <c r="G17073" s="125" t="s">
        <v>1190</v>
      </c>
      <c r="AO17073" s="376"/>
    </row>
    <row r="17074" spans="1:41" x14ac:dyDescent="0.25">
      <c r="A17074" s="44" t="s">
        <v>21928</v>
      </c>
      <c r="B17074" s="44" t="s">
        <v>3475</v>
      </c>
      <c r="C17074" s="45">
        <v>260301</v>
      </c>
      <c r="D17074" s="45" t="s">
        <v>11363</v>
      </c>
      <c r="E17074" s="45" t="s">
        <v>17625</v>
      </c>
      <c r="AO17074" s="376"/>
    </row>
    <row r="17075" spans="1:41" x14ac:dyDescent="0.25">
      <c r="A17075" s="76" t="s">
        <v>16117</v>
      </c>
      <c r="B17075" s="44" t="s">
        <v>16073</v>
      </c>
      <c r="C17075" s="45">
        <v>44.26</v>
      </c>
      <c r="D17075" s="45" t="s">
        <v>12549</v>
      </c>
      <c r="E17075" s="46">
        <v>47787</v>
      </c>
      <c r="F17075" s="45" t="s">
        <v>1335</v>
      </c>
      <c r="G17075" s="93"/>
      <c r="H17075" s="93"/>
      <c r="I17075" s="99"/>
      <c r="J17075" s="99"/>
      <c r="K17075" s="99"/>
      <c r="L17075" s="99"/>
      <c r="M17075" s="99"/>
      <c r="N17075" s="99"/>
      <c r="O17075" s="99"/>
      <c r="P17075" s="99"/>
      <c r="Q17075" s="99"/>
      <c r="R17075" s="99"/>
      <c r="S17075" s="99"/>
      <c r="T17075" s="99"/>
      <c r="U17075" s="99"/>
      <c r="V17075" s="99"/>
      <c r="W17075" s="99"/>
      <c r="X17075" s="99"/>
      <c r="Y17075" s="99"/>
      <c r="Z17075" s="99"/>
      <c r="AA17075" s="99"/>
      <c r="AB17075" s="99"/>
      <c r="AC17075" s="99"/>
      <c r="AD17075" s="99"/>
      <c r="AE17075" s="99"/>
      <c r="AF17075" s="99"/>
      <c r="AG17075" s="99"/>
      <c r="AH17075" s="31"/>
      <c r="AI17075" s="31"/>
      <c r="AJ17075" s="31"/>
      <c r="AK17075" s="31"/>
      <c r="AL17075" s="31"/>
      <c r="AO17075" s="376"/>
    </row>
    <row r="17076" spans="1:41" x14ac:dyDescent="0.25">
      <c r="A17076" s="44" t="s">
        <v>18365</v>
      </c>
      <c r="B17076" s="44" t="s">
        <v>2350</v>
      </c>
      <c r="C17076" s="45">
        <v>230105</v>
      </c>
      <c r="D17076" s="45" t="s">
        <v>11363</v>
      </c>
      <c r="E17076" s="45" t="s">
        <v>5265</v>
      </c>
      <c r="AO17076" s="376"/>
    </row>
    <row r="17077" spans="1:41" x14ac:dyDescent="0.25">
      <c r="A17077" s="44" t="s">
        <v>18365</v>
      </c>
      <c r="B17077" s="44" t="s">
        <v>925</v>
      </c>
      <c r="C17077" s="45">
        <v>230601</v>
      </c>
      <c r="D17077" s="45" t="s">
        <v>11363</v>
      </c>
      <c r="E17077" s="45" t="s">
        <v>7770</v>
      </c>
      <c r="AO17077" s="376"/>
    </row>
    <row r="17078" spans="1:41" x14ac:dyDescent="0.25">
      <c r="A17078" s="44" t="s">
        <v>8428</v>
      </c>
      <c r="B17078" s="44" t="s">
        <v>8340</v>
      </c>
      <c r="C17078" s="45">
        <v>231001</v>
      </c>
      <c r="D17078" s="45" t="s">
        <v>11363</v>
      </c>
      <c r="E17078" s="45" t="s">
        <v>2538</v>
      </c>
      <c r="AO17078" s="376"/>
    </row>
    <row r="17079" spans="1:41" x14ac:dyDescent="0.3">
      <c r="A17079" s="333" t="s">
        <v>85</v>
      </c>
      <c r="B17079" s="333" t="s">
        <v>1171</v>
      </c>
      <c r="C17079" s="125" t="s">
        <v>10962</v>
      </c>
      <c r="D17079" s="32" t="s">
        <v>20309</v>
      </c>
      <c r="E17079" s="125" t="s">
        <v>8292</v>
      </c>
      <c r="F17079" s="125" t="s">
        <v>1190</v>
      </c>
      <c r="G17079" s="125" t="s">
        <v>1190</v>
      </c>
      <c r="AO17079" s="376"/>
    </row>
    <row r="17080" spans="1:41" x14ac:dyDescent="0.25">
      <c r="A17080" s="44" t="s">
        <v>85</v>
      </c>
      <c r="B17080" s="92" t="s">
        <v>9602</v>
      </c>
      <c r="C17080" s="45" t="s">
        <v>9334</v>
      </c>
      <c r="D17080" s="93" t="s">
        <v>9601</v>
      </c>
      <c r="E17080" s="94">
        <v>46568</v>
      </c>
      <c r="F17080" s="93"/>
      <c r="G17080" s="93"/>
      <c r="H17080" s="93"/>
      <c r="I17080" s="99"/>
      <c r="J17080" s="99"/>
      <c r="K17080" s="99"/>
      <c r="L17080" s="44"/>
      <c r="M17080" s="44"/>
      <c r="N17080" s="99"/>
      <c r="O17080" s="99"/>
      <c r="P17080" s="99"/>
      <c r="Q17080" s="99"/>
      <c r="R17080" s="99"/>
      <c r="S17080" s="99"/>
      <c r="T17080" s="99"/>
      <c r="U17080" s="99"/>
      <c r="V17080" s="99"/>
      <c r="W17080" s="99"/>
      <c r="X17080" s="99"/>
      <c r="Y17080" s="99"/>
      <c r="Z17080" s="99"/>
      <c r="AA17080" s="99"/>
      <c r="AB17080" s="99"/>
      <c r="AC17080" s="99"/>
      <c r="AD17080" s="99"/>
      <c r="AE17080" s="99"/>
      <c r="AF17080" s="99"/>
      <c r="AG17080" s="99"/>
      <c r="AH17080" s="31"/>
      <c r="AI17080" s="31"/>
      <c r="AJ17080" s="31"/>
      <c r="AK17080" s="31"/>
      <c r="AL17080" s="31"/>
      <c r="AO17080" s="376"/>
    </row>
    <row r="17081" spans="1:41" x14ac:dyDescent="0.25">
      <c r="A17081" s="44" t="s">
        <v>85</v>
      </c>
      <c r="B17081" s="44" t="s">
        <v>145</v>
      </c>
      <c r="C17081" s="45" t="s">
        <v>14616</v>
      </c>
      <c r="D17081" s="46" t="s">
        <v>21328</v>
      </c>
      <c r="E17081" s="46">
        <v>46403</v>
      </c>
      <c r="AO17081" s="376"/>
    </row>
    <row r="17082" spans="1:41" x14ac:dyDescent="0.25">
      <c r="A17082" s="44" t="s">
        <v>85</v>
      </c>
      <c r="B17082" s="44" t="s">
        <v>145</v>
      </c>
      <c r="C17082" s="45" t="s">
        <v>14616</v>
      </c>
      <c r="D17082" s="46" t="s">
        <v>21328</v>
      </c>
      <c r="E17082" s="46">
        <v>46403</v>
      </c>
      <c r="AO17082" s="376"/>
    </row>
    <row r="17083" spans="1:41" x14ac:dyDescent="0.25">
      <c r="A17083" s="44" t="s">
        <v>85</v>
      </c>
      <c r="B17083" s="44" t="s">
        <v>145</v>
      </c>
      <c r="C17083" s="45" t="s">
        <v>14616</v>
      </c>
      <c r="D17083" s="46" t="s">
        <v>21328</v>
      </c>
      <c r="E17083" s="46">
        <v>46403</v>
      </c>
      <c r="AO17083" s="376"/>
    </row>
    <row r="17084" spans="1:41" x14ac:dyDescent="0.25">
      <c r="A17084" s="44" t="s">
        <v>85</v>
      </c>
      <c r="B17084" s="44" t="s">
        <v>145</v>
      </c>
      <c r="C17084" s="45" t="s">
        <v>14617</v>
      </c>
      <c r="D17084" s="46" t="s">
        <v>21328</v>
      </c>
      <c r="E17084" s="46">
        <v>46583</v>
      </c>
      <c r="AO17084" s="376"/>
    </row>
    <row r="17085" spans="1:41" x14ac:dyDescent="0.25">
      <c r="A17085" s="44" t="s">
        <v>85</v>
      </c>
      <c r="B17085" s="44" t="s">
        <v>145</v>
      </c>
      <c r="C17085" s="45" t="s">
        <v>14617</v>
      </c>
      <c r="D17085" s="46" t="s">
        <v>21328</v>
      </c>
      <c r="E17085" s="46">
        <v>46583</v>
      </c>
      <c r="AO17085" s="376"/>
    </row>
    <row r="17086" spans="1:41" x14ac:dyDescent="0.25">
      <c r="A17086" s="44" t="s">
        <v>85</v>
      </c>
      <c r="B17086" s="44" t="s">
        <v>145</v>
      </c>
      <c r="C17086" s="45" t="s">
        <v>14617</v>
      </c>
      <c r="D17086" s="46" t="s">
        <v>21328</v>
      </c>
      <c r="E17086" s="46">
        <v>46583</v>
      </c>
      <c r="AO17086" s="376"/>
    </row>
    <row r="17087" spans="1:41" x14ac:dyDescent="0.25">
      <c r="A17087" s="44" t="s">
        <v>85</v>
      </c>
      <c r="B17087" s="44" t="s">
        <v>199</v>
      </c>
      <c r="C17087" s="45">
        <v>241001</v>
      </c>
      <c r="D17087" s="45" t="s">
        <v>11363</v>
      </c>
      <c r="E17087" s="45" t="s">
        <v>5332</v>
      </c>
      <c r="AO17087" s="376"/>
    </row>
    <row r="17088" spans="1:41" x14ac:dyDescent="0.25">
      <c r="A17088" s="44" t="s">
        <v>85</v>
      </c>
      <c r="B17088" s="44" t="s">
        <v>15669</v>
      </c>
      <c r="C17088" s="45">
        <v>25050402</v>
      </c>
      <c r="D17088" s="45" t="s">
        <v>11363</v>
      </c>
      <c r="E17088" s="45" t="s">
        <v>7105</v>
      </c>
      <c r="AO17088" s="376"/>
    </row>
    <row r="17089" spans="1:41" x14ac:dyDescent="0.25">
      <c r="A17089" s="44" t="s">
        <v>20553</v>
      </c>
      <c r="B17089" s="44" t="s">
        <v>8476</v>
      </c>
      <c r="C17089" s="45" t="s">
        <v>8559</v>
      </c>
      <c r="D17089" s="32" t="s">
        <v>5559</v>
      </c>
      <c r="E17089" s="45" t="s">
        <v>20853</v>
      </c>
      <c r="F17089" s="32"/>
      <c r="G17089" s="32"/>
      <c r="H17089" s="32"/>
      <c r="I17089" s="31"/>
      <c r="J17089" s="31"/>
      <c r="K17089" s="31"/>
      <c r="L17089" s="31"/>
      <c r="M17089" s="31"/>
      <c r="N17089" s="31"/>
      <c r="O17089" s="31"/>
      <c r="P17089" s="31"/>
      <c r="Q17089" s="31"/>
      <c r="R17089" s="31"/>
      <c r="S17089" s="31"/>
      <c r="T17089" s="31"/>
      <c r="U17089" s="31"/>
      <c r="V17089" s="31"/>
      <c r="W17089" s="31"/>
      <c r="X17089" s="31"/>
      <c r="Y17089" s="31"/>
      <c r="Z17089" s="31"/>
      <c r="AA17089" s="31"/>
      <c r="AB17089" s="31"/>
      <c r="AC17089" s="31"/>
      <c r="AD17089" s="31"/>
      <c r="AE17089" s="31"/>
      <c r="AF17089" s="31"/>
      <c r="AG17089" s="31"/>
      <c r="AH17089" s="31"/>
      <c r="AI17089" s="31"/>
      <c r="AJ17089" s="31"/>
      <c r="AK17089" s="31"/>
      <c r="AL17089" s="31"/>
      <c r="AO17089" s="376"/>
    </row>
    <row r="17090" spans="1:41" x14ac:dyDescent="0.25">
      <c r="A17090" s="44" t="s">
        <v>15972</v>
      </c>
      <c r="B17090" s="44" t="s">
        <v>3474</v>
      </c>
      <c r="C17090" s="45">
        <v>250503</v>
      </c>
      <c r="D17090" s="45" t="s">
        <v>11363</v>
      </c>
      <c r="E17090" s="45" t="s">
        <v>15608</v>
      </c>
      <c r="AO17090" s="376"/>
    </row>
    <row r="17091" spans="1:41" x14ac:dyDescent="0.3">
      <c r="A17091" s="333" t="s">
        <v>15431</v>
      </c>
      <c r="B17091" s="333" t="s">
        <v>1774</v>
      </c>
      <c r="C17091" s="125" t="s">
        <v>15318</v>
      </c>
      <c r="D17091" s="32" t="s">
        <v>20309</v>
      </c>
      <c r="E17091" s="125" t="s">
        <v>11886</v>
      </c>
      <c r="F17091" s="125" t="s">
        <v>1189</v>
      </c>
      <c r="G17091" s="125" t="s">
        <v>1190</v>
      </c>
      <c r="AO17091" s="376"/>
    </row>
    <row r="17092" spans="1:41" x14ac:dyDescent="0.25">
      <c r="A17092" s="44" t="s">
        <v>18366</v>
      </c>
      <c r="B17092" s="44" t="s">
        <v>2350</v>
      </c>
      <c r="C17092" s="45">
        <v>250106</v>
      </c>
      <c r="D17092" s="45" t="s">
        <v>11363</v>
      </c>
      <c r="E17092" s="45" t="s">
        <v>11887</v>
      </c>
      <c r="AO17092" s="376"/>
    </row>
    <row r="17093" spans="1:41" x14ac:dyDescent="0.25">
      <c r="A17093" s="44" t="s">
        <v>13121</v>
      </c>
      <c r="B17093" s="44" t="s">
        <v>21434</v>
      </c>
      <c r="C17093" s="45" t="s">
        <v>13058</v>
      </c>
      <c r="D17093" s="45" t="s">
        <v>21447</v>
      </c>
      <c r="E17093" s="46">
        <v>46418</v>
      </c>
      <c r="AO17093" s="376"/>
    </row>
    <row r="17094" spans="1:41" x14ac:dyDescent="0.25">
      <c r="A17094" s="44" t="s">
        <v>21929</v>
      </c>
      <c r="B17094" s="44" t="s">
        <v>925</v>
      </c>
      <c r="C17094" s="45">
        <v>260601</v>
      </c>
      <c r="D17094" s="45" t="s">
        <v>11363</v>
      </c>
      <c r="E17094" s="45" t="s">
        <v>17341</v>
      </c>
      <c r="AO17094" s="376"/>
    </row>
    <row r="17095" spans="1:41" x14ac:dyDescent="0.25">
      <c r="A17095" s="44" t="s">
        <v>12453</v>
      </c>
      <c r="B17095" s="44" t="s">
        <v>12108</v>
      </c>
      <c r="C17095" s="45">
        <v>4.25</v>
      </c>
      <c r="D17095" s="45" t="s">
        <v>12549</v>
      </c>
      <c r="E17095" s="46">
        <v>47422</v>
      </c>
      <c r="F17095" s="45" t="s">
        <v>1335</v>
      </c>
      <c r="G17095" s="93"/>
      <c r="H17095" s="93"/>
      <c r="I17095" s="99"/>
      <c r="J17095" s="99"/>
      <c r="K17095" s="99"/>
      <c r="L17095" s="99"/>
      <c r="M17095" s="99"/>
      <c r="N17095" s="99"/>
      <c r="O17095" s="99"/>
      <c r="P17095" s="99"/>
      <c r="Q17095" s="99"/>
      <c r="R17095" s="99"/>
      <c r="S17095" s="99"/>
      <c r="T17095" s="99"/>
      <c r="U17095" s="99"/>
      <c r="V17095" s="99"/>
      <c r="W17095" s="99"/>
      <c r="X17095" s="99"/>
      <c r="Y17095" s="99"/>
      <c r="Z17095" s="99"/>
      <c r="AA17095" s="99"/>
      <c r="AB17095" s="99"/>
      <c r="AC17095" s="99"/>
      <c r="AD17095" s="99"/>
      <c r="AE17095" s="99"/>
      <c r="AF17095" s="99"/>
      <c r="AG17095" s="99"/>
      <c r="AH17095" s="31"/>
      <c r="AI17095" s="31"/>
      <c r="AJ17095" s="31"/>
      <c r="AK17095" s="31"/>
      <c r="AL17095" s="31"/>
      <c r="AO17095" s="376"/>
    </row>
    <row r="17096" spans="1:41" x14ac:dyDescent="0.25">
      <c r="A17096" s="44" t="s">
        <v>12453</v>
      </c>
      <c r="B17096" s="44" t="s">
        <v>12113</v>
      </c>
      <c r="C17096" s="45">
        <v>36.24</v>
      </c>
      <c r="D17096" s="45" t="s">
        <v>12549</v>
      </c>
      <c r="E17096" s="46">
        <v>46934</v>
      </c>
      <c r="F17096" s="45" t="s">
        <v>1335</v>
      </c>
      <c r="G17096" s="93"/>
      <c r="H17096" s="93"/>
      <c r="I17096" s="99"/>
      <c r="J17096" s="99"/>
      <c r="K17096" s="99"/>
      <c r="L17096" s="99"/>
      <c r="M17096" s="99"/>
      <c r="N17096" s="99"/>
      <c r="O17096" s="99"/>
      <c r="P17096" s="99"/>
      <c r="Q17096" s="99"/>
      <c r="R17096" s="99"/>
      <c r="S17096" s="99"/>
      <c r="T17096" s="99"/>
      <c r="U17096" s="99"/>
      <c r="V17096" s="99"/>
      <c r="W17096" s="99"/>
      <c r="X17096" s="99"/>
      <c r="Y17096" s="99"/>
      <c r="Z17096" s="99"/>
      <c r="AA17096" s="99"/>
      <c r="AB17096" s="99"/>
      <c r="AC17096" s="99"/>
      <c r="AD17096" s="99"/>
      <c r="AE17096" s="99"/>
      <c r="AF17096" s="99"/>
      <c r="AG17096" s="99"/>
      <c r="AH17096" s="31"/>
      <c r="AI17096" s="31"/>
      <c r="AJ17096" s="31"/>
      <c r="AK17096" s="31"/>
      <c r="AL17096" s="31"/>
      <c r="AO17096" s="376"/>
    </row>
    <row r="17097" spans="1:41" x14ac:dyDescent="0.25">
      <c r="A17097" s="44" t="s">
        <v>10747</v>
      </c>
      <c r="B17097" s="44" t="s">
        <v>9237</v>
      </c>
      <c r="C17097" s="45">
        <v>24010401</v>
      </c>
      <c r="D17097" s="45" t="s">
        <v>11363</v>
      </c>
      <c r="E17097" s="45" t="s">
        <v>9238</v>
      </c>
      <c r="AO17097" s="376"/>
    </row>
    <row r="17098" spans="1:41" x14ac:dyDescent="0.25">
      <c r="A17098" s="44" t="s">
        <v>10747</v>
      </c>
      <c r="B17098" s="44" t="s">
        <v>3176</v>
      </c>
      <c r="C17098" s="45">
        <v>24010402</v>
      </c>
      <c r="D17098" s="45" t="s">
        <v>11363</v>
      </c>
      <c r="E17098" s="45" t="s">
        <v>9238</v>
      </c>
      <c r="AO17098" s="376"/>
    </row>
    <row r="17099" spans="1:41" x14ac:dyDescent="0.25">
      <c r="A17099" s="44" t="s">
        <v>11710</v>
      </c>
      <c r="B17099" s="44" t="s">
        <v>1889</v>
      </c>
      <c r="C17099" s="45" t="s">
        <v>11711</v>
      </c>
      <c r="D17099" s="46" t="s">
        <v>21328</v>
      </c>
      <c r="E17099" s="46">
        <v>46647</v>
      </c>
      <c r="AO17099" s="376"/>
    </row>
    <row r="17100" spans="1:41" x14ac:dyDescent="0.25">
      <c r="A17100" s="44" t="s">
        <v>11710</v>
      </c>
      <c r="B17100" s="44" t="s">
        <v>1889</v>
      </c>
      <c r="C17100" s="45" t="s">
        <v>11711</v>
      </c>
      <c r="D17100" s="46" t="s">
        <v>21328</v>
      </c>
      <c r="E17100" s="46">
        <v>46647</v>
      </c>
      <c r="AO17100" s="376"/>
    </row>
    <row r="17101" spans="1:41" x14ac:dyDescent="0.25">
      <c r="A17101" s="44" t="s">
        <v>11710</v>
      </c>
      <c r="B17101" s="44" t="s">
        <v>1889</v>
      </c>
      <c r="C17101" s="45" t="s">
        <v>16437</v>
      </c>
      <c r="D17101" s="46" t="s">
        <v>21328</v>
      </c>
      <c r="E17101" s="46">
        <v>46639</v>
      </c>
      <c r="AO17101" s="376"/>
    </row>
    <row r="17102" spans="1:41" x14ac:dyDescent="0.3">
      <c r="A17102" s="333" t="s">
        <v>7788</v>
      </c>
      <c r="B17102" s="333" t="s">
        <v>2690</v>
      </c>
      <c r="C17102" s="125" t="s">
        <v>21253</v>
      </c>
      <c r="D17102" s="32" t="s">
        <v>20309</v>
      </c>
      <c r="E17102" s="125" t="s">
        <v>21312</v>
      </c>
      <c r="F17102" s="125" t="s">
        <v>1189</v>
      </c>
      <c r="G17102" s="125" t="s">
        <v>1190</v>
      </c>
      <c r="AO17102" s="376"/>
    </row>
    <row r="17103" spans="1:41" x14ac:dyDescent="0.25">
      <c r="A17103" s="44" t="s">
        <v>8429</v>
      </c>
      <c r="B17103" s="44" t="s">
        <v>8340</v>
      </c>
      <c r="C17103" s="45">
        <v>231001</v>
      </c>
      <c r="D17103" s="45" t="s">
        <v>11363</v>
      </c>
      <c r="E17103" s="45" t="s">
        <v>2538</v>
      </c>
      <c r="AO17103" s="376"/>
    </row>
    <row r="17104" spans="1:41" x14ac:dyDescent="0.25">
      <c r="A17104" s="135" t="s">
        <v>1748</v>
      </c>
      <c r="B17104" s="131" t="s">
        <v>5652</v>
      </c>
      <c r="C17104" s="96" t="s">
        <v>5653</v>
      </c>
      <c r="D17104" s="96" t="s">
        <v>1713</v>
      </c>
      <c r="E17104" s="112">
        <v>46507</v>
      </c>
      <c r="F17104" s="93"/>
      <c r="G17104" s="93"/>
      <c r="H17104" s="93" t="s">
        <v>1335</v>
      </c>
      <c r="I17104" s="99"/>
      <c r="J17104" s="99"/>
      <c r="K17104" s="99"/>
      <c r="L17104" s="44"/>
      <c r="M17104" s="44"/>
      <c r="N17104" s="99"/>
      <c r="O17104" s="99"/>
      <c r="P17104" s="99"/>
      <c r="Q17104" s="99"/>
      <c r="R17104" s="99"/>
      <c r="S17104" s="99"/>
      <c r="T17104" s="99"/>
      <c r="U17104" s="99"/>
      <c r="V17104" s="99"/>
      <c r="W17104" s="99"/>
      <c r="X17104" s="99"/>
      <c r="Y17104" s="99"/>
      <c r="Z17104" s="99"/>
      <c r="AA17104" s="99"/>
      <c r="AB17104" s="99"/>
      <c r="AC17104" s="99"/>
      <c r="AD17104" s="99"/>
      <c r="AE17104" s="99"/>
      <c r="AF17104" s="99"/>
      <c r="AG17104" s="99"/>
      <c r="AH17104" s="31"/>
      <c r="AI17104" s="31"/>
      <c r="AJ17104" s="31"/>
      <c r="AK17104" s="31"/>
      <c r="AL17104" s="31"/>
      <c r="AO17104" s="376"/>
    </row>
    <row r="17105" spans="1:41" x14ac:dyDescent="0.25">
      <c r="A17105" s="44" t="s">
        <v>11336</v>
      </c>
      <c r="B17105" s="44" t="s">
        <v>950</v>
      </c>
      <c r="C17105" s="45">
        <v>240905</v>
      </c>
      <c r="D17105" s="45" t="s">
        <v>11363</v>
      </c>
      <c r="E17105" s="45" t="s">
        <v>4826</v>
      </c>
      <c r="AO17105" s="376"/>
    </row>
    <row r="17106" spans="1:41" x14ac:dyDescent="0.25">
      <c r="A17106" s="44" t="s">
        <v>19448</v>
      </c>
      <c r="B17106" s="319" t="s">
        <v>19553</v>
      </c>
      <c r="C17106" s="318" t="s">
        <v>19840</v>
      </c>
      <c r="D17106" s="93" t="s">
        <v>19934</v>
      </c>
      <c r="E17106" s="320">
        <v>46630</v>
      </c>
      <c r="F17106" s="93"/>
      <c r="G17106" s="93"/>
      <c r="H17106" s="93"/>
      <c r="I17106" s="99"/>
      <c r="J17106" s="99"/>
      <c r="K17106" s="99"/>
      <c r="L17106" s="99"/>
      <c r="M17106" s="99"/>
      <c r="N17106" s="99"/>
      <c r="O17106" s="99"/>
      <c r="P17106" s="99"/>
      <c r="Q17106" s="99"/>
      <c r="R17106" s="99"/>
      <c r="S17106" s="99"/>
      <c r="T17106" s="99"/>
      <c r="U17106" s="99"/>
      <c r="V17106" s="99"/>
      <c r="W17106" s="99"/>
      <c r="X17106" s="99"/>
      <c r="Y17106" s="99"/>
      <c r="Z17106" s="99"/>
      <c r="AA17106" s="99"/>
      <c r="AB17106" s="99"/>
      <c r="AC17106" s="99"/>
      <c r="AD17106" s="99"/>
      <c r="AE17106" s="99"/>
      <c r="AF17106" s="99"/>
      <c r="AG17106" s="99"/>
      <c r="AH17106" s="31"/>
      <c r="AI17106" s="31"/>
      <c r="AJ17106" s="31"/>
      <c r="AK17106" s="31"/>
      <c r="AL17106" s="31"/>
      <c r="AO17106" s="376"/>
    </row>
    <row r="17107" spans="1:41" x14ac:dyDescent="0.25">
      <c r="A17107" s="44" t="s">
        <v>19448</v>
      </c>
      <c r="B17107" s="319" t="s">
        <v>19515</v>
      </c>
      <c r="C17107" s="318" t="s">
        <v>19841</v>
      </c>
      <c r="D17107" s="93" t="s">
        <v>19934</v>
      </c>
      <c r="E17107" s="320">
        <v>46691</v>
      </c>
      <c r="F17107" s="93"/>
      <c r="G17107" s="93"/>
      <c r="H17107" s="93"/>
      <c r="I17107" s="99"/>
      <c r="J17107" s="99"/>
      <c r="K17107" s="99"/>
      <c r="L17107" s="99"/>
      <c r="M17107" s="99"/>
      <c r="N17107" s="99"/>
      <c r="O17107" s="99"/>
      <c r="P17107" s="99"/>
      <c r="Q17107" s="99"/>
      <c r="R17107" s="99"/>
      <c r="S17107" s="99"/>
      <c r="T17107" s="99"/>
      <c r="U17107" s="99"/>
      <c r="V17107" s="99"/>
      <c r="W17107" s="99"/>
      <c r="X17107" s="99"/>
      <c r="Y17107" s="99"/>
      <c r="Z17107" s="99"/>
      <c r="AA17107" s="99"/>
      <c r="AB17107" s="99"/>
      <c r="AC17107" s="99"/>
      <c r="AD17107" s="99"/>
      <c r="AE17107" s="99"/>
      <c r="AF17107" s="99"/>
      <c r="AG17107" s="99"/>
      <c r="AH17107" s="31"/>
      <c r="AI17107" s="31"/>
      <c r="AJ17107" s="31"/>
      <c r="AK17107" s="31"/>
      <c r="AL17107" s="31"/>
      <c r="AO17107" s="376"/>
    </row>
    <row r="17108" spans="1:41" x14ac:dyDescent="0.25">
      <c r="A17108" s="44" t="s">
        <v>21930</v>
      </c>
      <c r="B17108" s="44" t="s">
        <v>5321</v>
      </c>
      <c r="C17108" s="45">
        <v>26010401</v>
      </c>
      <c r="D17108" s="45" t="s">
        <v>11363</v>
      </c>
      <c r="E17108" s="45" t="s">
        <v>17459</v>
      </c>
      <c r="AO17108" s="376"/>
    </row>
    <row r="17109" spans="1:41" x14ac:dyDescent="0.25">
      <c r="A17109" s="44" t="s">
        <v>21930</v>
      </c>
      <c r="B17109" s="44" t="s">
        <v>3176</v>
      </c>
      <c r="C17109" s="45">
        <v>26010402</v>
      </c>
      <c r="D17109" s="45" t="s">
        <v>11363</v>
      </c>
      <c r="E17109" s="45" t="s">
        <v>17459</v>
      </c>
      <c r="AO17109" s="376"/>
    </row>
    <row r="17110" spans="1:41" x14ac:dyDescent="0.3">
      <c r="A17110" s="57" t="s">
        <v>10341</v>
      </c>
      <c r="B17110" s="58" t="s">
        <v>3909</v>
      </c>
      <c r="C17110" s="62">
        <v>23022</v>
      </c>
      <c r="D17110" s="62" t="s">
        <v>20886</v>
      </c>
      <c r="E17110" s="60">
        <v>46630</v>
      </c>
      <c r="F17110" s="32"/>
      <c r="G17110" s="32"/>
      <c r="H17110" s="32"/>
      <c r="I17110" s="31"/>
      <c r="J17110" s="31"/>
      <c r="K17110" s="31"/>
      <c r="L17110" s="31"/>
      <c r="M17110" s="31"/>
      <c r="N17110" s="31"/>
      <c r="O17110" s="31"/>
      <c r="P17110" s="31"/>
      <c r="Q17110" s="31"/>
      <c r="R17110" s="31"/>
      <c r="S17110" s="31"/>
      <c r="T17110" s="31"/>
      <c r="U17110" s="31"/>
      <c r="V17110" s="31"/>
      <c r="W17110" s="31"/>
      <c r="X17110" s="31"/>
      <c r="Y17110" s="31"/>
      <c r="Z17110" s="31"/>
      <c r="AA17110" s="31"/>
      <c r="AB17110" s="31"/>
      <c r="AC17110" s="31"/>
      <c r="AD17110" s="31"/>
      <c r="AE17110" s="31"/>
      <c r="AF17110" s="31"/>
      <c r="AG17110" s="31"/>
      <c r="AH17110" s="31"/>
      <c r="AI17110" s="31"/>
      <c r="AJ17110" s="31"/>
      <c r="AK17110" s="31"/>
      <c r="AL17110" s="31"/>
      <c r="AO17110" s="376"/>
    </row>
    <row r="17111" spans="1:41" x14ac:dyDescent="0.25">
      <c r="A17111" s="44" t="s">
        <v>5554</v>
      </c>
      <c r="B17111" s="44" t="s">
        <v>21437</v>
      </c>
      <c r="C17111" s="45" t="s">
        <v>5547</v>
      </c>
      <c r="D17111" s="45" t="s">
        <v>21447</v>
      </c>
      <c r="E17111" s="46">
        <v>46660</v>
      </c>
      <c r="AO17111" s="376"/>
    </row>
    <row r="17112" spans="1:41" x14ac:dyDescent="0.25">
      <c r="A17112" s="44" t="s">
        <v>5554</v>
      </c>
      <c r="B17112" s="44" t="s">
        <v>15160</v>
      </c>
      <c r="C17112" s="45" t="s">
        <v>11857</v>
      </c>
      <c r="D17112" s="367" t="s">
        <v>3696</v>
      </c>
      <c r="E17112" s="328">
        <f>DATE(2028,10,24)</f>
        <v>47050</v>
      </c>
      <c r="F17112" s="32"/>
      <c r="G17112" s="32"/>
      <c r="H17112" s="32"/>
      <c r="I17112" s="31"/>
      <c r="J17112" s="31"/>
      <c r="K17112" s="31"/>
      <c r="L17112" s="31"/>
      <c r="M17112" s="31"/>
      <c r="N17112" s="31"/>
      <c r="O17112" s="31"/>
      <c r="P17112" s="31"/>
      <c r="Q17112" s="31"/>
      <c r="R17112" s="31"/>
      <c r="S17112" s="31"/>
      <c r="T17112" s="31"/>
      <c r="U17112" s="31"/>
      <c r="V17112" s="31"/>
      <c r="W17112" s="31"/>
      <c r="X17112" s="31"/>
      <c r="Y17112" s="31"/>
      <c r="Z17112" s="31"/>
      <c r="AA17112" s="31"/>
      <c r="AB17112" s="31"/>
      <c r="AC17112" s="31"/>
      <c r="AD17112" s="31"/>
      <c r="AE17112" s="31"/>
      <c r="AF17112" s="31"/>
      <c r="AG17112" s="31"/>
      <c r="AH17112" s="31"/>
      <c r="AI17112" s="31"/>
      <c r="AJ17112" s="31"/>
      <c r="AK17112" s="31"/>
      <c r="AL17112" s="31"/>
      <c r="AO17112" s="376"/>
    </row>
    <row r="17113" spans="1:41" x14ac:dyDescent="0.25">
      <c r="A17113" s="44" t="s">
        <v>20532</v>
      </c>
      <c r="B17113" s="44" t="s">
        <v>5622</v>
      </c>
      <c r="C17113" s="45" t="s">
        <v>5623</v>
      </c>
      <c r="D17113" s="32" t="s">
        <v>5559</v>
      </c>
      <c r="E17113" s="45" t="s">
        <v>20838</v>
      </c>
      <c r="F17113" s="32"/>
      <c r="G17113" s="32"/>
      <c r="H17113" s="32"/>
      <c r="I17113" s="31"/>
      <c r="J17113" s="31"/>
      <c r="K17113" s="31"/>
      <c r="L17113" s="31"/>
      <c r="M17113" s="31"/>
      <c r="N17113" s="31"/>
      <c r="O17113" s="31"/>
      <c r="P17113" s="31"/>
      <c r="Q17113" s="31"/>
      <c r="R17113" s="31"/>
      <c r="S17113" s="31"/>
      <c r="T17113" s="31"/>
      <c r="U17113" s="31"/>
      <c r="V17113" s="31"/>
      <c r="W17113" s="31"/>
      <c r="X17113" s="31"/>
      <c r="Y17113" s="31"/>
      <c r="Z17113" s="31"/>
      <c r="AA17113" s="31"/>
      <c r="AB17113" s="31"/>
      <c r="AC17113" s="31"/>
      <c r="AD17113" s="31"/>
      <c r="AE17113" s="31"/>
      <c r="AF17113" s="31"/>
      <c r="AG17113" s="31"/>
      <c r="AH17113" s="31"/>
      <c r="AI17113" s="31"/>
      <c r="AJ17113" s="31"/>
      <c r="AK17113" s="31"/>
      <c r="AL17113" s="31"/>
      <c r="AO17113" s="376"/>
    </row>
    <row r="17114" spans="1:41" x14ac:dyDescent="0.25">
      <c r="A17114" s="44" t="s">
        <v>21158</v>
      </c>
      <c r="B17114" s="44" t="s">
        <v>21359</v>
      </c>
      <c r="C17114" s="45" t="s">
        <v>21182</v>
      </c>
      <c r="D17114" s="45" t="s">
        <v>21447</v>
      </c>
      <c r="E17114" s="46">
        <v>46752</v>
      </c>
      <c r="AO17114" s="376"/>
    </row>
    <row r="17115" spans="1:41" x14ac:dyDescent="0.25">
      <c r="A17115" s="44" t="s">
        <v>13695</v>
      </c>
      <c r="B17115" s="44" t="s">
        <v>12094</v>
      </c>
      <c r="C17115" s="45">
        <v>12.25</v>
      </c>
      <c r="D17115" s="45" t="s">
        <v>12549</v>
      </c>
      <c r="E17115" s="46">
        <v>47664</v>
      </c>
      <c r="F17115" s="45"/>
      <c r="G17115" s="93"/>
      <c r="H17115" s="93"/>
      <c r="I17115" s="99"/>
      <c r="J17115" s="99"/>
      <c r="K17115" s="99"/>
      <c r="L17115" s="99"/>
      <c r="M17115" s="99"/>
      <c r="N17115" s="99"/>
      <c r="O17115" s="99"/>
      <c r="P17115" s="99"/>
      <c r="Q17115" s="99"/>
      <c r="R17115" s="99"/>
      <c r="S17115" s="99"/>
      <c r="T17115" s="99"/>
      <c r="U17115" s="99"/>
      <c r="V17115" s="99"/>
      <c r="W17115" s="99"/>
      <c r="X17115" s="99"/>
      <c r="Y17115" s="99"/>
      <c r="Z17115" s="99"/>
      <c r="AA17115" s="99"/>
      <c r="AB17115" s="99"/>
      <c r="AC17115" s="99"/>
      <c r="AD17115" s="99"/>
      <c r="AE17115" s="99"/>
      <c r="AF17115" s="99"/>
      <c r="AG17115" s="99"/>
      <c r="AH17115" s="31"/>
      <c r="AI17115" s="31"/>
      <c r="AJ17115" s="31"/>
      <c r="AK17115" s="31"/>
      <c r="AL17115" s="31"/>
      <c r="AO17115" s="376"/>
    </row>
    <row r="17116" spans="1:41" x14ac:dyDescent="0.25">
      <c r="A17116" s="44" t="s">
        <v>4837</v>
      </c>
      <c r="B17116" s="44" t="s">
        <v>4834</v>
      </c>
      <c r="C17116" s="45" t="s">
        <v>4838</v>
      </c>
      <c r="D17116" s="46" t="s">
        <v>21328</v>
      </c>
      <c r="E17116" s="46">
        <v>46599</v>
      </c>
      <c r="AO17116" s="376"/>
    </row>
    <row r="17117" spans="1:41" x14ac:dyDescent="0.25">
      <c r="A17117" s="44" t="s">
        <v>4837</v>
      </c>
      <c r="B17117" s="44" t="s">
        <v>4834</v>
      </c>
      <c r="C17117" s="45" t="s">
        <v>4838</v>
      </c>
      <c r="D17117" s="46" t="s">
        <v>21328</v>
      </c>
      <c r="E17117" s="46">
        <v>46599</v>
      </c>
      <c r="AO17117" s="376"/>
    </row>
    <row r="17118" spans="1:41" x14ac:dyDescent="0.25">
      <c r="A17118" s="44" t="s">
        <v>854</v>
      </c>
      <c r="B17118" s="44" t="s">
        <v>3475</v>
      </c>
      <c r="C17118" s="45">
        <v>230301</v>
      </c>
      <c r="D17118" s="45" t="s">
        <v>11363</v>
      </c>
      <c r="E17118" s="45" t="s">
        <v>5265</v>
      </c>
      <c r="AO17118" s="376"/>
    </row>
    <row r="17119" spans="1:41" x14ac:dyDescent="0.25">
      <c r="A17119" s="44" t="s">
        <v>854</v>
      </c>
      <c r="B17119" s="44" t="s">
        <v>928</v>
      </c>
      <c r="C17119" s="45">
        <v>231104</v>
      </c>
      <c r="D17119" s="45" t="s">
        <v>11363</v>
      </c>
      <c r="E17119" s="45" t="s">
        <v>8334</v>
      </c>
      <c r="AO17119" s="376"/>
    </row>
    <row r="17120" spans="1:41" x14ac:dyDescent="0.25">
      <c r="A17120" s="44" t="s">
        <v>21931</v>
      </c>
      <c r="B17120" s="44" t="s">
        <v>9248</v>
      </c>
      <c r="C17120" s="45">
        <v>260105</v>
      </c>
      <c r="D17120" s="45" t="s">
        <v>11363</v>
      </c>
      <c r="E17120" s="45" t="s">
        <v>17625</v>
      </c>
      <c r="AO17120" s="376"/>
    </row>
    <row r="17121" spans="1:41" x14ac:dyDescent="0.25">
      <c r="A17121" s="44" t="s">
        <v>9745</v>
      </c>
      <c r="B17121" s="44" t="s">
        <v>15161</v>
      </c>
      <c r="C17121" s="45" t="s">
        <v>9814</v>
      </c>
      <c r="D17121" s="367" t="s">
        <v>3696</v>
      </c>
      <c r="E17121" s="328">
        <f>DATE(2028,3,29)</f>
        <v>46841</v>
      </c>
      <c r="F17121" s="32"/>
      <c r="G17121" s="32"/>
      <c r="H17121" s="32"/>
      <c r="I17121" s="31"/>
      <c r="J17121" s="31"/>
      <c r="K17121" s="31"/>
      <c r="L17121" s="31"/>
      <c r="M17121" s="31"/>
      <c r="N17121" s="31"/>
      <c r="O17121" s="31"/>
      <c r="P17121" s="31"/>
      <c r="Q17121" s="31"/>
      <c r="R17121" s="31"/>
      <c r="S17121" s="31"/>
      <c r="T17121" s="31"/>
      <c r="U17121" s="31"/>
      <c r="V17121" s="31"/>
      <c r="W17121" s="31"/>
      <c r="X17121" s="31"/>
      <c r="Y17121" s="31"/>
      <c r="Z17121" s="31"/>
      <c r="AA17121" s="31"/>
      <c r="AB17121" s="31"/>
      <c r="AC17121" s="31"/>
      <c r="AD17121" s="31"/>
      <c r="AE17121" s="31"/>
      <c r="AF17121" s="31"/>
      <c r="AG17121" s="31"/>
      <c r="AH17121" s="31"/>
      <c r="AI17121" s="31"/>
      <c r="AJ17121" s="31"/>
      <c r="AK17121" s="31"/>
      <c r="AL17121" s="31"/>
      <c r="AO17121" s="376"/>
    </row>
    <row r="17122" spans="1:41" x14ac:dyDescent="0.25">
      <c r="A17122" s="44" t="s">
        <v>9745</v>
      </c>
      <c r="B17122" s="44" t="s">
        <v>15015</v>
      </c>
      <c r="C17122" s="45" t="s">
        <v>9815</v>
      </c>
      <c r="D17122" s="367" t="s">
        <v>3696</v>
      </c>
      <c r="E17122" s="328">
        <f>DATE(2028,4,4)</f>
        <v>46847</v>
      </c>
      <c r="F17122" s="32"/>
      <c r="G17122" s="32"/>
      <c r="H17122" s="32"/>
      <c r="I17122" s="31"/>
      <c r="J17122" s="31"/>
      <c r="K17122" s="31"/>
      <c r="L17122" s="31"/>
      <c r="M17122" s="31"/>
      <c r="N17122" s="31"/>
      <c r="O17122" s="31"/>
      <c r="P17122" s="31"/>
      <c r="Q17122" s="31"/>
      <c r="R17122" s="31"/>
      <c r="S17122" s="31"/>
      <c r="T17122" s="31"/>
      <c r="U17122" s="31"/>
      <c r="V17122" s="31"/>
      <c r="W17122" s="31"/>
      <c r="X17122" s="31"/>
      <c r="Y17122" s="31"/>
      <c r="Z17122" s="31"/>
      <c r="AA17122" s="31"/>
      <c r="AB17122" s="31"/>
      <c r="AC17122" s="31"/>
      <c r="AD17122" s="31"/>
      <c r="AE17122" s="31"/>
      <c r="AF17122" s="31"/>
      <c r="AG17122" s="31"/>
      <c r="AH17122" s="31"/>
      <c r="AI17122" s="31"/>
      <c r="AJ17122" s="31"/>
      <c r="AK17122" s="31"/>
      <c r="AL17122" s="31"/>
      <c r="AO17122" s="376"/>
    </row>
    <row r="17123" spans="1:41" x14ac:dyDescent="0.25">
      <c r="A17123" s="44" t="s">
        <v>855</v>
      </c>
      <c r="B17123" s="44" t="s">
        <v>3039</v>
      </c>
      <c r="C17123" s="45">
        <v>230904</v>
      </c>
      <c r="D17123" s="45" t="s">
        <v>11363</v>
      </c>
      <c r="E17123" s="45" t="s">
        <v>7871</v>
      </c>
      <c r="AO17123" s="376"/>
    </row>
    <row r="17124" spans="1:41" x14ac:dyDescent="0.25">
      <c r="A17124" s="44" t="s">
        <v>5385</v>
      </c>
      <c r="B17124" s="44" t="s">
        <v>5130</v>
      </c>
      <c r="C17124" s="45">
        <v>22010701</v>
      </c>
      <c r="D17124" s="45" t="s">
        <v>11363</v>
      </c>
      <c r="E17124" s="45" t="s">
        <v>5131</v>
      </c>
      <c r="AO17124" s="376"/>
    </row>
    <row r="17125" spans="1:41" x14ac:dyDescent="0.25">
      <c r="A17125" s="44" t="s">
        <v>5385</v>
      </c>
      <c r="B17125" s="44" t="s">
        <v>924</v>
      </c>
      <c r="C17125" s="45">
        <v>22010702</v>
      </c>
      <c r="D17125" s="45" t="s">
        <v>11363</v>
      </c>
      <c r="E17125" s="45" t="s">
        <v>5131</v>
      </c>
      <c r="AO17125" s="376"/>
    </row>
    <row r="17126" spans="1:41" x14ac:dyDescent="0.25">
      <c r="A17126" s="44" t="s">
        <v>5386</v>
      </c>
      <c r="B17126" s="44" t="s">
        <v>6608</v>
      </c>
      <c r="C17126" s="45">
        <v>260203</v>
      </c>
      <c r="D17126" s="45" t="s">
        <v>11363</v>
      </c>
      <c r="E17126" s="45" t="s">
        <v>9238</v>
      </c>
      <c r="AO17126" s="376"/>
    </row>
    <row r="17127" spans="1:41" x14ac:dyDescent="0.25">
      <c r="A17127" s="44" t="s">
        <v>18367</v>
      </c>
      <c r="B17127" s="44" t="s">
        <v>2350</v>
      </c>
      <c r="C17127" s="45">
        <v>250106</v>
      </c>
      <c r="D17127" s="45" t="s">
        <v>11363</v>
      </c>
      <c r="E17127" s="45" t="s">
        <v>11887</v>
      </c>
      <c r="AO17127" s="376"/>
    </row>
    <row r="17128" spans="1:41" x14ac:dyDescent="0.25">
      <c r="A17128" s="44" t="s">
        <v>18368</v>
      </c>
      <c r="B17128" s="44" t="s">
        <v>17463</v>
      </c>
      <c r="C17128" s="45">
        <v>260202</v>
      </c>
      <c r="D17128" s="45" t="s">
        <v>11363</v>
      </c>
      <c r="E17128" s="45" t="s">
        <v>9238</v>
      </c>
      <c r="AO17128" s="376"/>
    </row>
    <row r="17129" spans="1:41" x14ac:dyDescent="0.3">
      <c r="A17129" s="333" t="s">
        <v>4047</v>
      </c>
      <c r="B17129" s="333" t="s">
        <v>12848</v>
      </c>
      <c r="C17129" s="125" t="s">
        <v>12849</v>
      </c>
      <c r="D17129" s="32" t="s">
        <v>20309</v>
      </c>
      <c r="E17129" s="125" t="s">
        <v>5332</v>
      </c>
      <c r="F17129" s="125" t="s">
        <v>1189</v>
      </c>
      <c r="G17129" s="125" t="s">
        <v>1190</v>
      </c>
      <c r="AO17129" s="376"/>
    </row>
    <row r="17130" spans="1:41" x14ac:dyDescent="0.25">
      <c r="A17130" s="44" t="s">
        <v>19449</v>
      </c>
      <c r="B17130" s="319" t="s">
        <v>19549</v>
      </c>
      <c r="C17130" s="318" t="s">
        <v>19842</v>
      </c>
      <c r="D17130" s="93" t="s">
        <v>19934</v>
      </c>
      <c r="E17130" s="320">
        <v>47177</v>
      </c>
      <c r="F17130" s="93"/>
      <c r="G17130" s="93"/>
      <c r="H17130" s="93"/>
      <c r="I17130" s="99"/>
      <c r="J17130" s="99"/>
      <c r="K17130" s="99"/>
      <c r="L17130" s="99"/>
      <c r="M17130" s="99"/>
      <c r="N17130" s="99"/>
      <c r="O17130" s="99"/>
      <c r="P17130" s="99"/>
      <c r="Q17130" s="99"/>
      <c r="R17130" s="99"/>
      <c r="S17130" s="99"/>
      <c r="T17130" s="99"/>
      <c r="U17130" s="99"/>
      <c r="V17130" s="99"/>
      <c r="W17130" s="99"/>
      <c r="X17130" s="99"/>
      <c r="Y17130" s="99"/>
      <c r="Z17130" s="99"/>
      <c r="AA17130" s="99"/>
      <c r="AB17130" s="99"/>
      <c r="AC17130" s="99"/>
      <c r="AD17130" s="99"/>
      <c r="AE17130" s="99"/>
      <c r="AF17130" s="99"/>
      <c r="AG17130" s="99"/>
      <c r="AH17130" s="31"/>
      <c r="AI17130" s="31"/>
      <c r="AJ17130" s="31"/>
      <c r="AK17130" s="31"/>
      <c r="AL17130" s="31"/>
      <c r="AO17130" s="376"/>
    </row>
    <row r="17131" spans="1:41" x14ac:dyDescent="0.25">
      <c r="A17131" s="44" t="s">
        <v>18369</v>
      </c>
      <c r="B17131" s="44" t="s">
        <v>17463</v>
      </c>
      <c r="C17131" s="45">
        <v>260202</v>
      </c>
      <c r="D17131" s="45" t="s">
        <v>11363</v>
      </c>
      <c r="E17131" s="45" t="s">
        <v>9238</v>
      </c>
      <c r="AO17131" s="376"/>
    </row>
    <row r="17132" spans="1:41" x14ac:dyDescent="0.25">
      <c r="A17132" s="44" t="s">
        <v>21932</v>
      </c>
      <c r="B17132" s="44" t="s">
        <v>7106</v>
      </c>
      <c r="C17132" s="45">
        <v>260304</v>
      </c>
      <c r="D17132" s="45" t="s">
        <v>11363</v>
      </c>
      <c r="E17132" s="45" t="s">
        <v>9249</v>
      </c>
      <c r="AO17132" s="376"/>
    </row>
    <row r="17133" spans="1:41" x14ac:dyDescent="0.25">
      <c r="A17133" s="44" t="s">
        <v>12770</v>
      </c>
      <c r="B17133" s="44" t="s">
        <v>2350</v>
      </c>
      <c r="C17133" s="45">
        <v>250106</v>
      </c>
      <c r="D17133" s="45" t="s">
        <v>11363</v>
      </c>
      <c r="E17133" s="45" t="s">
        <v>11887</v>
      </c>
      <c r="AO17133" s="376"/>
    </row>
    <row r="17134" spans="1:41" x14ac:dyDescent="0.25">
      <c r="A17134" s="44" t="s">
        <v>12028</v>
      </c>
      <c r="B17134" s="44" t="s">
        <v>1152</v>
      </c>
      <c r="C17134" s="45" t="s">
        <v>12026</v>
      </c>
      <c r="D17134" s="45" t="s">
        <v>12027</v>
      </c>
      <c r="E17134" s="46">
        <v>47330</v>
      </c>
      <c r="F17134" s="45"/>
      <c r="G17134" s="45"/>
      <c r="H17134" s="44"/>
      <c r="I17134" s="44"/>
      <c r="J17134" s="44"/>
      <c r="K17134" s="44"/>
      <c r="L17134" s="44"/>
      <c r="M17134" s="44"/>
      <c r="N17134" s="99"/>
      <c r="O17134" s="99"/>
      <c r="P17134" s="99"/>
      <c r="Q17134" s="99"/>
      <c r="R17134" s="99"/>
      <c r="S17134" s="99"/>
      <c r="T17134" s="99"/>
      <c r="U17134" s="99"/>
      <c r="V17134" s="99"/>
      <c r="W17134" s="99"/>
      <c r="X17134" s="99"/>
      <c r="Y17134" s="99"/>
      <c r="Z17134" s="99"/>
      <c r="AA17134" s="99"/>
      <c r="AB17134" s="99"/>
      <c r="AC17134" s="99"/>
      <c r="AD17134" s="99"/>
      <c r="AE17134" s="99"/>
      <c r="AF17134" s="99"/>
      <c r="AG17134" s="99"/>
      <c r="AH17134" s="31"/>
      <c r="AI17134" s="31"/>
      <c r="AJ17134" s="31"/>
      <c r="AK17134" s="31"/>
      <c r="AL17134" s="31"/>
      <c r="AO17134" s="376"/>
    </row>
    <row r="17135" spans="1:41" x14ac:dyDescent="0.25">
      <c r="A17135" s="44" t="s">
        <v>12028</v>
      </c>
      <c r="B17135" s="44" t="s">
        <v>8129</v>
      </c>
      <c r="C17135" s="45" t="s">
        <v>8130</v>
      </c>
      <c r="D17135" s="45" t="s">
        <v>1201</v>
      </c>
      <c r="E17135" s="46">
        <v>46496</v>
      </c>
      <c r="F17135" s="45"/>
      <c r="G17135" s="45"/>
      <c r="H17135" s="93"/>
      <c r="I17135" s="99"/>
      <c r="J17135" s="99"/>
      <c r="K17135" s="99"/>
      <c r="L17135" s="44"/>
      <c r="M17135" s="44"/>
      <c r="N17135" s="99"/>
      <c r="O17135" s="99"/>
      <c r="P17135" s="99"/>
      <c r="Q17135" s="99"/>
      <c r="R17135" s="99"/>
      <c r="S17135" s="99"/>
      <c r="T17135" s="99"/>
      <c r="U17135" s="99"/>
      <c r="V17135" s="99"/>
      <c r="W17135" s="99"/>
      <c r="X17135" s="99"/>
      <c r="Y17135" s="99"/>
      <c r="Z17135" s="99"/>
      <c r="AA17135" s="99"/>
      <c r="AB17135" s="99"/>
      <c r="AC17135" s="99"/>
      <c r="AD17135" s="99"/>
      <c r="AE17135" s="99"/>
      <c r="AF17135" s="99"/>
      <c r="AG17135" s="99"/>
      <c r="AH17135" s="31"/>
      <c r="AI17135" s="31"/>
      <c r="AJ17135" s="31"/>
      <c r="AK17135" s="31"/>
      <c r="AL17135" s="31"/>
      <c r="AO17135" s="376"/>
    </row>
    <row r="17136" spans="1:41" x14ac:dyDescent="0.25">
      <c r="A17136" s="44" t="s">
        <v>4307</v>
      </c>
      <c r="B17136" s="44" t="s">
        <v>2350</v>
      </c>
      <c r="C17136" s="45">
        <v>220105</v>
      </c>
      <c r="D17136" s="45" t="s">
        <v>11363</v>
      </c>
      <c r="E17136" s="45" t="s">
        <v>2593</v>
      </c>
      <c r="AO17136" s="376"/>
    </row>
    <row r="17137" spans="1:41" x14ac:dyDescent="0.25">
      <c r="A17137" s="44" t="s">
        <v>6566</v>
      </c>
      <c r="B17137" s="44" t="s">
        <v>9235</v>
      </c>
      <c r="C17137" s="45">
        <v>240102</v>
      </c>
      <c r="D17137" s="45" t="s">
        <v>11363</v>
      </c>
      <c r="E17137" s="45" t="s">
        <v>5139</v>
      </c>
      <c r="AO17137" s="376"/>
    </row>
    <row r="17138" spans="1:41" x14ac:dyDescent="0.25">
      <c r="A17138" s="44" t="s">
        <v>6566</v>
      </c>
      <c r="B17138" s="44" t="s">
        <v>17463</v>
      </c>
      <c r="C17138" s="45">
        <v>260202</v>
      </c>
      <c r="D17138" s="45" t="s">
        <v>11363</v>
      </c>
      <c r="E17138" s="45" t="s">
        <v>9238</v>
      </c>
      <c r="AO17138" s="376"/>
    </row>
    <row r="17139" spans="1:41" x14ac:dyDescent="0.25">
      <c r="A17139" s="44" t="s">
        <v>7559</v>
      </c>
      <c r="B17139" s="44" t="s">
        <v>7558</v>
      </c>
      <c r="C17139" s="45" t="s">
        <v>4613</v>
      </c>
      <c r="D17139" s="45" t="s">
        <v>11204</v>
      </c>
      <c r="E17139" s="45" t="s">
        <v>4125</v>
      </c>
      <c r="F17139" s="93"/>
      <c r="G17139" s="93"/>
      <c r="H17139" s="93"/>
      <c r="I17139" s="99"/>
      <c r="J17139" s="99"/>
      <c r="K17139" s="99"/>
      <c r="L17139" s="99"/>
      <c r="M17139" s="99"/>
      <c r="N17139" s="99"/>
      <c r="O17139" s="99"/>
      <c r="P17139" s="99"/>
      <c r="Q17139" s="99"/>
      <c r="R17139" s="99"/>
      <c r="S17139" s="99"/>
      <c r="T17139" s="99"/>
      <c r="U17139" s="99"/>
      <c r="V17139" s="99"/>
      <c r="W17139" s="99"/>
      <c r="X17139" s="99"/>
      <c r="Y17139" s="99"/>
      <c r="Z17139" s="99"/>
      <c r="AA17139" s="99"/>
      <c r="AB17139" s="99"/>
      <c r="AC17139" s="99"/>
      <c r="AD17139" s="99"/>
      <c r="AE17139" s="99"/>
      <c r="AF17139" s="99"/>
      <c r="AG17139" s="99"/>
      <c r="AH17139" s="31"/>
      <c r="AI17139" s="31"/>
      <c r="AJ17139" s="31"/>
      <c r="AK17139" s="31"/>
      <c r="AL17139" s="31"/>
      <c r="AO17139" s="376"/>
    </row>
    <row r="17140" spans="1:41" x14ac:dyDescent="0.25">
      <c r="A17140" s="44" t="s">
        <v>8974</v>
      </c>
      <c r="B17140" s="44" t="s">
        <v>14730</v>
      </c>
      <c r="C17140" s="45" t="s">
        <v>13919</v>
      </c>
      <c r="D17140" s="367" t="s">
        <v>3696</v>
      </c>
      <c r="E17140" s="328">
        <f>DATE(2029,2,18)</f>
        <v>47167</v>
      </c>
      <c r="F17140" s="32"/>
      <c r="G17140" s="32"/>
      <c r="H17140" s="32"/>
      <c r="I17140" s="31"/>
      <c r="J17140" s="31"/>
      <c r="K17140" s="31"/>
      <c r="L17140" s="31"/>
      <c r="M17140" s="31"/>
      <c r="N17140" s="31"/>
      <c r="O17140" s="31"/>
      <c r="P17140" s="31"/>
      <c r="Q17140" s="31"/>
      <c r="R17140" s="31"/>
      <c r="S17140" s="31"/>
      <c r="T17140" s="31"/>
      <c r="U17140" s="31"/>
      <c r="V17140" s="31"/>
      <c r="W17140" s="31"/>
      <c r="X17140" s="31"/>
      <c r="Y17140" s="31"/>
      <c r="Z17140" s="31"/>
      <c r="AA17140" s="31"/>
      <c r="AB17140" s="31"/>
      <c r="AC17140" s="31"/>
      <c r="AD17140" s="31"/>
      <c r="AE17140" s="31"/>
      <c r="AF17140" s="31"/>
      <c r="AG17140" s="31"/>
      <c r="AH17140" s="31"/>
      <c r="AI17140" s="31"/>
      <c r="AJ17140" s="31"/>
      <c r="AK17140" s="31"/>
      <c r="AL17140" s="31"/>
      <c r="AO17140" s="376"/>
    </row>
    <row r="17141" spans="1:41" x14ac:dyDescent="0.25">
      <c r="A17141" s="44" t="s">
        <v>18370</v>
      </c>
      <c r="B17141" s="44" t="s">
        <v>2350</v>
      </c>
      <c r="C17141" s="45">
        <v>230105</v>
      </c>
      <c r="D17141" s="45" t="s">
        <v>11363</v>
      </c>
      <c r="E17141" s="45" t="s">
        <v>5265</v>
      </c>
      <c r="AO17141" s="376"/>
    </row>
    <row r="17142" spans="1:41" x14ac:dyDescent="0.25">
      <c r="A17142" s="44" t="s">
        <v>18370</v>
      </c>
      <c r="B17142" s="44" t="s">
        <v>17463</v>
      </c>
      <c r="C17142" s="45">
        <v>260202</v>
      </c>
      <c r="D17142" s="45" t="s">
        <v>11363</v>
      </c>
      <c r="E17142" s="45" t="s">
        <v>9238</v>
      </c>
      <c r="AO17142" s="376"/>
    </row>
    <row r="17143" spans="1:41" x14ac:dyDescent="0.25">
      <c r="A17143" s="44" t="s">
        <v>6567</v>
      </c>
      <c r="B17143" s="44" t="s">
        <v>17463</v>
      </c>
      <c r="C17143" s="45">
        <v>260202</v>
      </c>
      <c r="D17143" s="45" t="s">
        <v>11363</v>
      </c>
      <c r="E17143" s="45" t="s">
        <v>9238</v>
      </c>
      <c r="AO17143" s="376"/>
    </row>
    <row r="17144" spans="1:41" x14ac:dyDescent="0.25">
      <c r="A17144" s="44" t="s">
        <v>18865</v>
      </c>
      <c r="B17144" s="44" t="s">
        <v>21399</v>
      </c>
      <c r="C17144" s="45" t="s">
        <v>18888</v>
      </c>
      <c r="D17144" s="45" t="s">
        <v>21447</v>
      </c>
      <c r="E17144" s="46">
        <v>46507</v>
      </c>
      <c r="AO17144" s="376"/>
    </row>
    <row r="17145" spans="1:41" x14ac:dyDescent="0.3">
      <c r="A17145" s="333" t="s">
        <v>11528</v>
      </c>
      <c r="B17145" s="333" t="s">
        <v>1153</v>
      </c>
      <c r="C17145" s="125" t="s">
        <v>11369</v>
      </c>
      <c r="D17145" s="32" t="s">
        <v>20309</v>
      </c>
      <c r="E17145" s="125" t="s">
        <v>4826</v>
      </c>
      <c r="F17145" s="125" t="s">
        <v>1189</v>
      </c>
      <c r="G17145" s="125" t="s">
        <v>1190</v>
      </c>
      <c r="AO17145" s="376"/>
    </row>
    <row r="17146" spans="1:41" x14ac:dyDescent="0.25">
      <c r="A17146" s="44" t="s">
        <v>18371</v>
      </c>
      <c r="B17146" s="44" t="s">
        <v>3843</v>
      </c>
      <c r="C17146" s="45">
        <v>24050401</v>
      </c>
      <c r="D17146" s="45" t="s">
        <v>11363</v>
      </c>
      <c r="E17146" s="45" t="s">
        <v>5155</v>
      </c>
      <c r="AO17146" s="376"/>
    </row>
    <row r="17147" spans="1:41" x14ac:dyDescent="0.25">
      <c r="A17147" s="44" t="s">
        <v>18371</v>
      </c>
      <c r="B17147" s="44" t="s">
        <v>9237</v>
      </c>
      <c r="C17147" s="45">
        <v>24010401</v>
      </c>
      <c r="D17147" s="45" t="s">
        <v>11363</v>
      </c>
      <c r="E17147" s="45" t="s">
        <v>9238</v>
      </c>
      <c r="AO17147" s="376"/>
    </row>
    <row r="17148" spans="1:41" x14ac:dyDescent="0.3">
      <c r="A17148" s="333" t="s">
        <v>11529</v>
      </c>
      <c r="B17148" s="333" t="s">
        <v>1153</v>
      </c>
      <c r="C17148" s="125" t="s">
        <v>11369</v>
      </c>
      <c r="D17148" s="32" t="s">
        <v>20309</v>
      </c>
      <c r="E17148" s="125" t="s">
        <v>4826</v>
      </c>
      <c r="F17148" s="125" t="s">
        <v>1189</v>
      </c>
      <c r="G17148" s="125" t="s">
        <v>1190</v>
      </c>
      <c r="AO17148" s="376"/>
    </row>
    <row r="17149" spans="1:41" x14ac:dyDescent="0.3">
      <c r="A17149" s="333" t="s">
        <v>11530</v>
      </c>
      <c r="B17149" s="333" t="s">
        <v>1153</v>
      </c>
      <c r="C17149" s="125" t="s">
        <v>11369</v>
      </c>
      <c r="D17149" s="32" t="s">
        <v>20309</v>
      </c>
      <c r="E17149" s="125" t="s">
        <v>4826</v>
      </c>
      <c r="F17149" s="125" t="s">
        <v>1189</v>
      </c>
      <c r="G17149" s="125" t="s">
        <v>1190</v>
      </c>
      <c r="AO17149" s="376"/>
    </row>
    <row r="17150" spans="1:41" x14ac:dyDescent="0.25">
      <c r="A17150" s="44" t="s">
        <v>856</v>
      </c>
      <c r="B17150" s="44" t="s">
        <v>2350</v>
      </c>
      <c r="C17150" s="45">
        <v>220105</v>
      </c>
      <c r="D17150" s="45" t="s">
        <v>11363</v>
      </c>
      <c r="E17150" s="45" t="s">
        <v>2593</v>
      </c>
      <c r="AO17150" s="376"/>
    </row>
    <row r="17151" spans="1:41" x14ac:dyDescent="0.25">
      <c r="A17151" s="44" t="s">
        <v>5538</v>
      </c>
      <c r="B17151" s="44" t="s">
        <v>21433</v>
      </c>
      <c r="C17151" s="45" t="s">
        <v>5528</v>
      </c>
      <c r="D17151" s="45" t="s">
        <v>21447</v>
      </c>
      <c r="E17151" s="46">
        <v>46418</v>
      </c>
      <c r="AO17151" s="376"/>
    </row>
    <row r="17152" spans="1:41" x14ac:dyDescent="0.25">
      <c r="A17152" s="44" t="s">
        <v>10748</v>
      </c>
      <c r="B17152" s="44" t="s">
        <v>9248</v>
      </c>
      <c r="C17152" s="45">
        <v>260105</v>
      </c>
      <c r="D17152" s="45" t="s">
        <v>11363</v>
      </c>
      <c r="E17152" s="45" t="s">
        <v>17625</v>
      </c>
      <c r="AO17152" s="376"/>
    </row>
    <row r="17153" spans="1:41" x14ac:dyDescent="0.25">
      <c r="A17153" s="91" t="s">
        <v>19156</v>
      </c>
      <c r="B17153" s="92" t="s">
        <v>3182</v>
      </c>
      <c r="C17153" s="93" t="s">
        <v>19170</v>
      </c>
      <c r="D17153" s="93" t="s">
        <v>1201</v>
      </c>
      <c r="E17153" s="94">
        <v>46582</v>
      </c>
      <c r="F17153" s="93"/>
      <c r="G17153" s="93"/>
      <c r="H17153" s="93"/>
      <c r="I17153" s="99"/>
      <c r="J17153" s="99"/>
      <c r="K17153" s="99"/>
      <c r="L17153" s="99"/>
      <c r="M17153" s="99"/>
      <c r="N17153" s="99"/>
      <c r="O17153" s="99"/>
      <c r="P17153" s="99"/>
      <c r="Q17153" s="99"/>
      <c r="R17153" s="99"/>
      <c r="S17153" s="99"/>
      <c r="T17153" s="99"/>
      <c r="U17153" s="99"/>
      <c r="V17153" s="99"/>
      <c r="W17153" s="99"/>
      <c r="X17153" s="99"/>
      <c r="Y17153" s="99"/>
      <c r="Z17153" s="99"/>
      <c r="AA17153" s="99"/>
      <c r="AB17153" s="99"/>
      <c r="AC17153" s="99"/>
      <c r="AD17153" s="99"/>
      <c r="AE17153" s="99"/>
      <c r="AF17153" s="99"/>
      <c r="AG17153" s="99"/>
      <c r="AH17153" s="31"/>
      <c r="AI17153" s="31"/>
      <c r="AJ17153" s="31"/>
      <c r="AK17153" s="31"/>
      <c r="AL17153" s="31"/>
      <c r="AO17153" s="376"/>
    </row>
    <row r="17154" spans="1:41" x14ac:dyDescent="0.25">
      <c r="A17154" s="44" t="s">
        <v>303</v>
      </c>
      <c r="B17154" s="44" t="s">
        <v>143</v>
      </c>
      <c r="C17154" s="45" t="s">
        <v>7529</v>
      </c>
      <c r="D17154" s="45" t="s">
        <v>11204</v>
      </c>
      <c r="E17154" s="45" t="s">
        <v>4146</v>
      </c>
      <c r="F17154" s="93"/>
      <c r="G17154" s="93"/>
      <c r="H17154" s="93"/>
      <c r="I17154" s="99"/>
      <c r="J17154" s="99"/>
      <c r="K17154" s="99"/>
      <c r="L17154" s="99"/>
      <c r="M17154" s="99"/>
      <c r="N17154" s="99"/>
      <c r="O17154" s="99"/>
      <c r="P17154" s="99"/>
      <c r="Q17154" s="99"/>
      <c r="R17154" s="99"/>
      <c r="S17154" s="99"/>
      <c r="T17154" s="99"/>
      <c r="U17154" s="99"/>
      <c r="V17154" s="99"/>
      <c r="W17154" s="99"/>
      <c r="X17154" s="99"/>
      <c r="Y17154" s="99"/>
      <c r="Z17154" s="99"/>
      <c r="AA17154" s="99"/>
      <c r="AB17154" s="99"/>
      <c r="AC17154" s="99"/>
      <c r="AD17154" s="99"/>
      <c r="AE17154" s="99"/>
      <c r="AF17154" s="99"/>
      <c r="AG17154" s="99"/>
      <c r="AH17154" s="31"/>
      <c r="AI17154" s="31"/>
      <c r="AJ17154" s="31"/>
      <c r="AK17154" s="31"/>
      <c r="AL17154" s="31"/>
      <c r="AO17154" s="376"/>
    </row>
    <row r="17155" spans="1:41" x14ac:dyDescent="0.25">
      <c r="A17155" s="44" t="s">
        <v>303</v>
      </c>
      <c r="B17155" s="44" t="s">
        <v>143</v>
      </c>
      <c r="C17155" s="45" t="s">
        <v>7529</v>
      </c>
      <c r="D17155" s="93" t="s">
        <v>17443</v>
      </c>
      <c r="E17155" s="45" t="s">
        <v>4146</v>
      </c>
      <c r="F17155" s="93"/>
      <c r="G17155" s="93"/>
      <c r="H17155" s="93"/>
      <c r="I17155" s="99"/>
      <c r="J17155" s="99"/>
      <c r="K17155" s="99"/>
      <c r="L17155" s="99"/>
      <c r="M17155" s="99"/>
      <c r="N17155" s="99"/>
      <c r="O17155" s="99"/>
      <c r="P17155" s="99"/>
      <c r="Q17155" s="99"/>
      <c r="R17155" s="99"/>
      <c r="S17155" s="99"/>
      <c r="T17155" s="99"/>
      <c r="U17155" s="99"/>
      <c r="V17155" s="99"/>
      <c r="W17155" s="99"/>
      <c r="X17155" s="99"/>
      <c r="Y17155" s="99"/>
      <c r="Z17155" s="99"/>
      <c r="AA17155" s="99"/>
      <c r="AB17155" s="99"/>
      <c r="AC17155" s="99"/>
      <c r="AD17155" s="99"/>
      <c r="AE17155" s="99"/>
      <c r="AF17155" s="99"/>
      <c r="AG17155" s="99"/>
      <c r="AH17155" s="31"/>
      <c r="AI17155" s="31"/>
      <c r="AJ17155" s="31"/>
      <c r="AK17155" s="31"/>
      <c r="AL17155" s="31"/>
      <c r="AO17155" s="376"/>
    </row>
    <row r="17156" spans="1:41" x14ac:dyDescent="0.25">
      <c r="A17156" s="44" t="s">
        <v>303</v>
      </c>
      <c r="B17156" s="44" t="s">
        <v>143</v>
      </c>
      <c r="C17156" s="45" t="s">
        <v>7529</v>
      </c>
      <c r="D17156" s="45" t="s">
        <v>9895</v>
      </c>
      <c r="E17156" s="46">
        <v>47756</v>
      </c>
      <c r="F17156" s="93"/>
      <c r="G17156" s="93"/>
      <c r="H17156" s="93"/>
      <c r="I17156" s="99"/>
      <c r="J17156" s="99"/>
      <c r="K17156" s="99"/>
      <c r="L17156" s="44"/>
      <c r="M17156" s="44"/>
      <c r="N17156" s="99"/>
      <c r="O17156" s="99"/>
      <c r="P17156" s="99"/>
      <c r="Q17156" s="99"/>
      <c r="R17156" s="99"/>
      <c r="S17156" s="99"/>
      <c r="T17156" s="99"/>
      <c r="U17156" s="99"/>
      <c r="V17156" s="99"/>
      <c r="W17156" s="99"/>
      <c r="X17156" s="99"/>
      <c r="Y17156" s="99"/>
      <c r="Z17156" s="99"/>
      <c r="AA17156" s="99"/>
      <c r="AB17156" s="99"/>
      <c r="AC17156" s="99"/>
      <c r="AD17156" s="99"/>
      <c r="AE17156" s="99"/>
      <c r="AF17156" s="99"/>
      <c r="AG17156" s="99"/>
      <c r="AH17156" s="31"/>
      <c r="AI17156" s="31"/>
      <c r="AJ17156" s="31"/>
      <c r="AK17156" s="31"/>
      <c r="AL17156" s="31"/>
      <c r="AO17156" s="376"/>
    </row>
    <row r="17157" spans="1:41" x14ac:dyDescent="0.3">
      <c r="A17157" s="333" t="s">
        <v>20295</v>
      </c>
      <c r="B17157" s="333" t="s">
        <v>1157</v>
      </c>
      <c r="C17157" s="125" t="s">
        <v>13318</v>
      </c>
      <c r="D17157" s="32" t="s">
        <v>20309</v>
      </c>
      <c r="E17157" s="125" t="s">
        <v>12551</v>
      </c>
      <c r="F17157" s="125" t="s">
        <v>1189</v>
      </c>
      <c r="G17157" s="125" t="s">
        <v>1190</v>
      </c>
      <c r="AO17157" s="376"/>
    </row>
    <row r="17158" spans="1:41" x14ac:dyDescent="0.25">
      <c r="A17158" s="44" t="s">
        <v>18372</v>
      </c>
      <c r="B17158" s="44" t="s">
        <v>5321</v>
      </c>
      <c r="C17158" s="45">
        <v>26010401</v>
      </c>
      <c r="D17158" s="45" t="s">
        <v>11363</v>
      </c>
      <c r="E17158" s="45" t="s">
        <v>17459</v>
      </c>
      <c r="AO17158" s="376"/>
    </row>
    <row r="17159" spans="1:41" x14ac:dyDescent="0.25">
      <c r="A17159" s="44" t="s">
        <v>18372</v>
      </c>
      <c r="B17159" s="44" t="s">
        <v>3176</v>
      </c>
      <c r="C17159" s="45">
        <v>26010402</v>
      </c>
      <c r="D17159" s="45" t="s">
        <v>11363</v>
      </c>
      <c r="E17159" s="45" t="s">
        <v>17459</v>
      </c>
      <c r="AO17159" s="376"/>
    </row>
    <row r="17160" spans="1:41" x14ac:dyDescent="0.25">
      <c r="A17160" s="44" t="s">
        <v>9315</v>
      </c>
      <c r="B17160" s="44" t="s">
        <v>21416</v>
      </c>
      <c r="C17160" s="45" t="s">
        <v>9311</v>
      </c>
      <c r="D17160" s="45" t="s">
        <v>21447</v>
      </c>
      <c r="E17160" s="46">
        <v>46446</v>
      </c>
      <c r="AO17160" s="376"/>
    </row>
    <row r="17161" spans="1:41" x14ac:dyDescent="0.25">
      <c r="A17161" s="76" t="s">
        <v>16118</v>
      </c>
      <c r="B17161" s="44" t="s">
        <v>16073</v>
      </c>
      <c r="C17161" s="45">
        <v>44.26</v>
      </c>
      <c r="D17161" s="45" t="s">
        <v>12549</v>
      </c>
      <c r="E17161" s="46">
        <v>47787</v>
      </c>
      <c r="F17161" s="45" t="s">
        <v>1335</v>
      </c>
      <c r="G17161" s="93"/>
      <c r="H17161" s="93"/>
      <c r="I17161" s="99"/>
      <c r="J17161" s="99"/>
      <c r="K17161" s="99"/>
      <c r="L17161" s="99"/>
      <c r="M17161" s="99"/>
      <c r="N17161" s="99"/>
      <c r="O17161" s="99"/>
      <c r="P17161" s="99"/>
      <c r="Q17161" s="99"/>
      <c r="R17161" s="99"/>
      <c r="S17161" s="99"/>
      <c r="T17161" s="99"/>
      <c r="U17161" s="99"/>
      <c r="V17161" s="99"/>
      <c r="W17161" s="99"/>
      <c r="X17161" s="99"/>
      <c r="Y17161" s="99"/>
      <c r="Z17161" s="99"/>
      <c r="AA17161" s="99"/>
      <c r="AB17161" s="99"/>
      <c r="AC17161" s="99"/>
      <c r="AD17161" s="99"/>
      <c r="AE17161" s="99"/>
      <c r="AF17161" s="99"/>
      <c r="AG17161" s="99"/>
      <c r="AH17161" s="31"/>
      <c r="AI17161" s="31"/>
      <c r="AJ17161" s="31"/>
      <c r="AK17161" s="31"/>
      <c r="AL17161" s="31"/>
      <c r="AO17161" s="376"/>
    </row>
    <row r="17162" spans="1:41" x14ac:dyDescent="0.25">
      <c r="A17162" s="103" t="s">
        <v>2603</v>
      </c>
      <c r="B17162" s="103" t="s">
        <v>2605</v>
      </c>
      <c r="C17162" s="147" t="s">
        <v>2604</v>
      </c>
      <c r="D17162" s="146" t="s">
        <v>2147</v>
      </c>
      <c r="E17162" s="116">
        <v>45091</v>
      </c>
      <c r="F17162" s="93"/>
      <c r="G17162" s="93"/>
      <c r="H17162" s="93"/>
      <c r="I17162" s="99"/>
      <c r="J17162" s="99"/>
      <c r="K17162" s="99"/>
      <c r="L17162" s="44"/>
      <c r="M17162" s="44"/>
      <c r="N17162" s="99"/>
      <c r="O17162" s="99"/>
      <c r="P17162" s="99"/>
      <c r="Q17162" s="99"/>
      <c r="R17162" s="99"/>
      <c r="S17162" s="99"/>
      <c r="T17162" s="99"/>
      <c r="U17162" s="99"/>
      <c r="V17162" s="99"/>
      <c r="W17162" s="99"/>
      <c r="X17162" s="99"/>
      <c r="Y17162" s="99"/>
      <c r="Z17162" s="99"/>
      <c r="AA17162" s="99"/>
      <c r="AB17162" s="99"/>
      <c r="AC17162" s="99"/>
      <c r="AD17162" s="99"/>
      <c r="AE17162" s="99"/>
      <c r="AF17162" s="99"/>
      <c r="AG17162" s="99"/>
      <c r="AH17162" s="31"/>
      <c r="AI17162" s="31"/>
      <c r="AJ17162" s="31"/>
      <c r="AK17162" s="31"/>
      <c r="AL17162" s="31"/>
      <c r="AO17162" s="376"/>
    </row>
    <row r="17163" spans="1:41" x14ac:dyDescent="0.25">
      <c r="A17163" s="44" t="s">
        <v>5387</v>
      </c>
      <c r="B17163" s="44" t="s">
        <v>5134</v>
      </c>
      <c r="C17163" s="45">
        <v>220802</v>
      </c>
      <c r="D17163" s="45" t="s">
        <v>11363</v>
      </c>
      <c r="E17163" s="45" t="s">
        <v>4966</v>
      </c>
      <c r="AO17163" s="376"/>
    </row>
    <row r="17164" spans="1:41" x14ac:dyDescent="0.25">
      <c r="A17164" s="44" t="s">
        <v>13122</v>
      </c>
      <c r="B17164" s="44" t="s">
        <v>21434</v>
      </c>
      <c r="C17164" s="45" t="s">
        <v>13058</v>
      </c>
      <c r="D17164" s="45" t="s">
        <v>21447</v>
      </c>
      <c r="E17164" s="46">
        <v>46418</v>
      </c>
      <c r="AO17164" s="376"/>
    </row>
    <row r="17165" spans="1:41" x14ac:dyDescent="0.25">
      <c r="A17165" s="44" t="s">
        <v>7068</v>
      </c>
      <c r="B17165" s="44" t="s">
        <v>3475</v>
      </c>
      <c r="C17165" s="45">
        <v>230301</v>
      </c>
      <c r="D17165" s="45" t="s">
        <v>11363</v>
      </c>
      <c r="E17165" s="45" t="s">
        <v>5265</v>
      </c>
      <c r="AO17165" s="376"/>
    </row>
    <row r="17166" spans="1:41" x14ac:dyDescent="0.25">
      <c r="A17166" s="44" t="s">
        <v>12771</v>
      </c>
      <c r="B17166" s="44" t="s">
        <v>2350</v>
      </c>
      <c r="C17166" s="45">
        <v>220105</v>
      </c>
      <c r="D17166" s="45" t="s">
        <v>11363</v>
      </c>
      <c r="E17166" s="45" t="s">
        <v>2593</v>
      </c>
      <c r="AO17166" s="376"/>
    </row>
    <row r="17167" spans="1:41" x14ac:dyDescent="0.25">
      <c r="A17167" s="44" t="s">
        <v>18373</v>
      </c>
      <c r="B17167" s="44" t="s">
        <v>5147</v>
      </c>
      <c r="C17167" s="45">
        <v>251003</v>
      </c>
      <c r="D17167" s="45" t="s">
        <v>11363</v>
      </c>
      <c r="E17167" s="45" t="s">
        <v>11146</v>
      </c>
      <c r="AO17167" s="376"/>
    </row>
    <row r="17168" spans="1:41" x14ac:dyDescent="0.25">
      <c r="A17168" s="262" t="s">
        <v>3237</v>
      </c>
      <c r="B17168" s="262" t="s">
        <v>8576</v>
      </c>
      <c r="C17168" s="263">
        <v>791202303007</v>
      </c>
      <c r="D17168" s="263" t="s">
        <v>6271</v>
      </c>
      <c r="E17168" s="264" t="s">
        <v>3157</v>
      </c>
      <c r="F17168" s="93"/>
      <c r="G17168" s="93"/>
      <c r="H17168" s="93"/>
      <c r="I17168" s="99"/>
      <c r="J17168" s="99"/>
      <c r="K17168" s="99"/>
      <c r="L17168" s="44"/>
      <c r="M17168" s="57"/>
      <c r="N17168" s="99"/>
      <c r="O17168" s="99"/>
      <c r="P17168" s="99"/>
      <c r="Q17168" s="99"/>
      <c r="R17168" s="99"/>
      <c r="S17168" s="99"/>
      <c r="T17168" s="99"/>
      <c r="U17168" s="99"/>
      <c r="V17168" s="99"/>
      <c r="W17168" s="99"/>
      <c r="X17168" s="99"/>
      <c r="Y17168" s="99"/>
      <c r="Z17168" s="99"/>
      <c r="AA17168" s="99"/>
      <c r="AB17168" s="99"/>
      <c r="AC17168" s="99"/>
      <c r="AD17168" s="99"/>
      <c r="AE17168" s="99"/>
      <c r="AF17168" s="99"/>
      <c r="AG17168" s="99"/>
      <c r="AH17168" s="31"/>
      <c r="AI17168" s="31"/>
      <c r="AJ17168" s="31"/>
      <c r="AK17168" s="31"/>
      <c r="AL17168" s="31"/>
      <c r="AO17168" s="376"/>
    </row>
    <row r="17169" spans="1:41" x14ac:dyDescent="0.25">
      <c r="A17169" s="57" t="s">
        <v>3237</v>
      </c>
      <c r="B17169" s="92" t="s">
        <v>3682</v>
      </c>
      <c r="C17169" s="93" t="s">
        <v>19106</v>
      </c>
      <c r="D17169" s="93" t="s">
        <v>3681</v>
      </c>
      <c r="E17169" s="94">
        <v>48029</v>
      </c>
      <c r="F17169" s="93"/>
      <c r="G17169" s="93"/>
      <c r="H17169" s="93"/>
      <c r="I17169" s="99"/>
      <c r="J17169" s="99"/>
      <c r="K17169" s="99"/>
      <c r="L17169" s="44"/>
      <c r="M17169" s="57"/>
      <c r="N17169" s="99"/>
      <c r="O17169" s="99"/>
      <c r="P17169" s="99"/>
      <c r="Q17169" s="99"/>
      <c r="R17169" s="99"/>
      <c r="S17169" s="99"/>
      <c r="T17169" s="99"/>
      <c r="U17169" s="99"/>
      <c r="V17169" s="99"/>
      <c r="W17169" s="99"/>
      <c r="X17169" s="99"/>
      <c r="Y17169" s="99"/>
      <c r="Z17169" s="99"/>
      <c r="AA17169" s="99"/>
      <c r="AB17169" s="99"/>
      <c r="AC17169" s="99"/>
      <c r="AD17169" s="99"/>
      <c r="AE17169" s="99"/>
      <c r="AF17169" s="99"/>
      <c r="AG17169" s="99"/>
      <c r="AH17169" s="31"/>
      <c r="AI17169" s="31"/>
      <c r="AJ17169" s="31"/>
      <c r="AK17169" s="31"/>
      <c r="AL17169" s="31"/>
      <c r="AO17169" s="376"/>
    </row>
    <row r="17170" spans="1:41" x14ac:dyDescent="0.25">
      <c r="A17170" s="44" t="s">
        <v>3237</v>
      </c>
      <c r="B17170" s="92" t="s">
        <v>12068</v>
      </c>
      <c r="C17170" s="93" t="s">
        <v>12038</v>
      </c>
      <c r="D17170" s="93" t="s">
        <v>1201</v>
      </c>
      <c r="E17170" s="94">
        <v>47208</v>
      </c>
      <c r="F17170" s="93"/>
      <c r="G17170" s="93"/>
      <c r="H17170" s="93"/>
      <c r="I17170" s="99"/>
      <c r="J17170" s="99"/>
      <c r="K17170" s="99"/>
      <c r="L17170" s="99"/>
      <c r="M17170" s="99"/>
      <c r="N17170" s="99"/>
      <c r="O17170" s="99"/>
      <c r="P17170" s="99"/>
      <c r="Q17170" s="99"/>
      <c r="R17170" s="99"/>
      <c r="S17170" s="99"/>
      <c r="T17170" s="99"/>
      <c r="U17170" s="99"/>
      <c r="V17170" s="99"/>
      <c r="W17170" s="99"/>
      <c r="X17170" s="99"/>
      <c r="Y17170" s="99"/>
      <c r="Z17170" s="99"/>
      <c r="AA17170" s="99"/>
      <c r="AB17170" s="99"/>
      <c r="AC17170" s="99"/>
      <c r="AD17170" s="99"/>
      <c r="AE17170" s="99"/>
      <c r="AF17170" s="99"/>
      <c r="AG17170" s="99"/>
      <c r="AH17170" s="31"/>
      <c r="AI17170" s="31"/>
      <c r="AJ17170" s="31"/>
      <c r="AK17170" s="31"/>
      <c r="AL17170" s="31"/>
      <c r="AO17170" s="376"/>
    </row>
    <row r="17171" spans="1:41" x14ac:dyDescent="0.25">
      <c r="A17171" s="91" t="s">
        <v>3237</v>
      </c>
      <c r="B17171" s="92" t="s">
        <v>19284</v>
      </c>
      <c r="C17171" s="93" t="s">
        <v>19285</v>
      </c>
      <c r="D17171" s="93" t="s">
        <v>1201</v>
      </c>
      <c r="E17171" s="94">
        <v>46582</v>
      </c>
      <c r="F17171" s="93"/>
      <c r="G17171" s="93"/>
      <c r="H17171" s="93"/>
      <c r="I17171" s="99"/>
      <c r="J17171" s="99"/>
      <c r="K17171" s="99"/>
      <c r="L17171" s="99"/>
      <c r="M17171" s="99"/>
      <c r="N17171" s="99"/>
      <c r="O17171" s="99"/>
      <c r="P17171" s="99"/>
      <c r="Q17171" s="99"/>
      <c r="R17171" s="99"/>
      <c r="S17171" s="99"/>
      <c r="T17171" s="99"/>
      <c r="U17171" s="99"/>
      <c r="V17171" s="99"/>
      <c r="W17171" s="99"/>
      <c r="X17171" s="99"/>
      <c r="Y17171" s="99"/>
      <c r="Z17171" s="99"/>
      <c r="AA17171" s="99"/>
      <c r="AB17171" s="99"/>
      <c r="AC17171" s="99"/>
      <c r="AD17171" s="99"/>
      <c r="AE17171" s="99"/>
      <c r="AF17171" s="99"/>
      <c r="AG17171" s="99"/>
      <c r="AH17171" s="31"/>
      <c r="AI17171" s="31"/>
      <c r="AJ17171" s="31"/>
      <c r="AK17171" s="31"/>
      <c r="AL17171" s="31"/>
      <c r="AO17171" s="376"/>
    </row>
    <row r="17172" spans="1:41" x14ac:dyDescent="0.25">
      <c r="A17172" s="44" t="s">
        <v>857</v>
      </c>
      <c r="B17172" s="44" t="s">
        <v>3039</v>
      </c>
      <c r="C17172" s="45">
        <v>230904</v>
      </c>
      <c r="D17172" s="45" t="s">
        <v>11363</v>
      </c>
      <c r="E17172" s="45" t="s">
        <v>7871</v>
      </c>
      <c r="AO17172" s="376"/>
    </row>
    <row r="17173" spans="1:41" x14ac:dyDescent="0.25">
      <c r="A17173" s="44" t="s">
        <v>857</v>
      </c>
      <c r="B17173" s="44" t="s">
        <v>925</v>
      </c>
      <c r="C17173" s="45">
        <v>240601</v>
      </c>
      <c r="D17173" s="45" t="s">
        <v>11363</v>
      </c>
      <c r="E17173" s="45" t="s">
        <v>9840</v>
      </c>
      <c r="AO17173" s="376"/>
    </row>
    <row r="17174" spans="1:41" x14ac:dyDescent="0.25">
      <c r="A17174" s="44" t="s">
        <v>460</v>
      </c>
      <c r="B17174" s="44" t="s">
        <v>21365</v>
      </c>
      <c r="C17174" s="45" t="s">
        <v>8133</v>
      </c>
      <c r="D17174" s="45" t="s">
        <v>21447</v>
      </c>
      <c r="E17174" s="46">
        <v>46752</v>
      </c>
      <c r="AO17174" s="376"/>
    </row>
    <row r="17175" spans="1:41" x14ac:dyDescent="0.3">
      <c r="A17175" s="333" t="s">
        <v>6568</v>
      </c>
      <c r="B17175" s="333" t="s">
        <v>13316</v>
      </c>
      <c r="C17175" s="125" t="s">
        <v>13317</v>
      </c>
      <c r="D17175" s="32" t="s">
        <v>20309</v>
      </c>
      <c r="E17175" s="125" t="s">
        <v>12551</v>
      </c>
      <c r="F17175" s="125" t="s">
        <v>1189</v>
      </c>
      <c r="G17175" s="125" t="s">
        <v>1190</v>
      </c>
      <c r="AO17175" s="376"/>
    </row>
    <row r="17176" spans="1:41" x14ac:dyDescent="0.25">
      <c r="A17176" s="44" t="s">
        <v>6568</v>
      </c>
      <c r="B17176" s="44" t="s">
        <v>5321</v>
      </c>
      <c r="C17176" s="45">
        <v>23010401</v>
      </c>
      <c r="D17176" s="45" t="s">
        <v>11363</v>
      </c>
      <c r="E17176" s="45" t="s">
        <v>5322</v>
      </c>
      <c r="AO17176" s="376"/>
    </row>
    <row r="17177" spans="1:41" x14ac:dyDescent="0.25">
      <c r="A17177" s="44" t="s">
        <v>6568</v>
      </c>
      <c r="B17177" s="44" t="s">
        <v>7826</v>
      </c>
      <c r="C17177" s="45">
        <v>23080101</v>
      </c>
      <c r="D17177" s="45" t="s">
        <v>11363</v>
      </c>
      <c r="E17177" s="45" t="s">
        <v>4151</v>
      </c>
      <c r="AO17177" s="376"/>
    </row>
    <row r="17178" spans="1:41" x14ac:dyDescent="0.3">
      <c r="A17178" s="333" t="s">
        <v>18764</v>
      </c>
      <c r="B17178" s="333" t="s">
        <v>1167</v>
      </c>
      <c r="C17178" s="125" t="s">
        <v>17236</v>
      </c>
      <c r="D17178" s="32" t="s">
        <v>20309</v>
      </c>
      <c r="E17178" s="125" t="s">
        <v>8292</v>
      </c>
      <c r="F17178" s="125" t="s">
        <v>1189</v>
      </c>
      <c r="G17178" s="125" t="s">
        <v>1190</v>
      </c>
      <c r="AO17178" s="376"/>
    </row>
    <row r="17179" spans="1:41" x14ac:dyDescent="0.25">
      <c r="A17179" s="44" t="s">
        <v>3555</v>
      </c>
      <c r="B17179" s="44" t="s">
        <v>17497</v>
      </c>
      <c r="C17179" s="45">
        <v>24060301</v>
      </c>
      <c r="D17179" s="45" t="s">
        <v>11363</v>
      </c>
      <c r="E17179" s="45" t="s">
        <v>4962</v>
      </c>
      <c r="AO17179" s="376"/>
    </row>
    <row r="17180" spans="1:41" x14ac:dyDescent="0.25">
      <c r="A17180" s="44" t="s">
        <v>13696</v>
      </c>
      <c r="B17180" s="44" t="s">
        <v>13587</v>
      </c>
      <c r="C17180" s="45">
        <v>18.25</v>
      </c>
      <c r="D17180" s="45" t="s">
        <v>12549</v>
      </c>
      <c r="E17180" s="46">
        <v>47664</v>
      </c>
      <c r="F17180" s="45" t="s">
        <v>1335</v>
      </c>
      <c r="G17180" s="93"/>
      <c r="H17180" s="93"/>
      <c r="I17180" s="99"/>
      <c r="J17180" s="99"/>
      <c r="K17180" s="99"/>
      <c r="L17180" s="99"/>
      <c r="M17180" s="99"/>
      <c r="N17180" s="99"/>
      <c r="O17180" s="99"/>
      <c r="P17180" s="99"/>
      <c r="Q17180" s="99"/>
      <c r="R17180" s="99"/>
      <c r="S17180" s="99"/>
      <c r="T17180" s="99"/>
      <c r="U17180" s="99"/>
      <c r="V17180" s="99"/>
      <c r="W17180" s="99"/>
      <c r="X17180" s="99"/>
      <c r="Y17180" s="99"/>
      <c r="Z17180" s="99"/>
      <c r="AA17180" s="99"/>
      <c r="AB17180" s="99"/>
      <c r="AC17180" s="99"/>
      <c r="AD17180" s="99"/>
      <c r="AE17180" s="99"/>
      <c r="AF17180" s="99"/>
      <c r="AG17180" s="99"/>
      <c r="AH17180" s="31"/>
      <c r="AI17180" s="31"/>
      <c r="AJ17180" s="31"/>
      <c r="AK17180" s="31"/>
      <c r="AL17180" s="31"/>
      <c r="AO17180" s="376"/>
    </row>
    <row r="17181" spans="1:41" x14ac:dyDescent="0.25">
      <c r="A17181" s="44" t="s">
        <v>18374</v>
      </c>
      <c r="B17181" s="44" t="s">
        <v>5321</v>
      </c>
      <c r="C17181" s="45">
        <v>26010401</v>
      </c>
      <c r="D17181" s="45" t="s">
        <v>11363</v>
      </c>
      <c r="E17181" s="45" t="s">
        <v>17459</v>
      </c>
      <c r="AO17181" s="376"/>
    </row>
    <row r="17182" spans="1:41" x14ac:dyDescent="0.25">
      <c r="A17182" s="44" t="s">
        <v>18374</v>
      </c>
      <c r="B17182" s="44" t="s">
        <v>3176</v>
      </c>
      <c r="C17182" s="45">
        <v>26010402</v>
      </c>
      <c r="D17182" s="45" t="s">
        <v>11363</v>
      </c>
      <c r="E17182" s="45" t="s">
        <v>17459</v>
      </c>
      <c r="AO17182" s="376"/>
    </row>
    <row r="17183" spans="1:41" x14ac:dyDescent="0.25">
      <c r="A17183" s="44" t="s">
        <v>15973</v>
      </c>
      <c r="B17183" s="44" t="s">
        <v>9248</v>
      </c>
      <c r="C17183" s="45">
        <v>260105</v>
      </c>
      <c r="D17183" s="45" t="s">
        <v>11363</v>
      </c>
      <c r="E17183" s="45" t="s">
        <v>17625</v>
      </c>
      <c r="AO17183" s="376"/>
    </row>
    <row r="17184" spans="1:41" x14ac:dyDescent="0.25">
      <c r="A17184" s="44" t="s">
        <v>10749</v>
      </c>
      <c r="B17184" s="44" t="s">
        <v>10348</v>
      </c>
      <c r="C17184" s="45">
        <v>240501</v>
      </c>
      <c r="D17184" s="45" t="s">
        <v>11363</v>
      </c>
      <c r="E17184" s="45" t="s">
        <v>10349</v>
      </c>
      <c r="AO17184" s="376"/>
    </row>
    <row r="17185" spans="1:41" x14ac:dyDescent="0.25">
      <c r="A17185" s="44" t="s">
        <v>14005</v>
      </c>
      <c r="B17185" s="44" t="s">
        <v>7588</v>
      </c>
      <c r="C17185" s="45" t="s">
        <v>7589</v>
      </c>
      <c r="D17185" s="93" t="s">
        <v>17443</v>
      </c>
      <c r="E17185" s="45" t="s">
        <v>5131</v>
      </c>
      <c r="F17185" s="93"/>
      <c r="G17185" s="93"/>
      <c r="H17185" s="93"/>
      <c r="I17185" s="99"/>
      <c r="J17185" s="99"/>
      <c r="K17185" s="99"/>
      <c r="L17185" s="99"/>
      <c r="M17185" s="99"/>
      <c r="N17185" s="99"/>
      <c r="O17185" s="99"/>
      <c r="P17185" s="99"/>
      <c r="Q17185" s="99"/>
      <c r="R17185" s="99"/>
      <c r="S17185" s="99"/>
      <c r="T17185" s="99"/>
      <c r="U17185" s="99"/>
      <c r="V17185" s="99"/>
      <c r="W17185" s="99"/>
      <c r="X17185" s="99"/>
      <c r="Y17185" s="99"/>
      <c r="Z17185" s="99"/>
      <c r="AA17185" s="99"/>
      <c r="AB17185" s="99"/>
      <c r="AC17185" s="99"/>
      <c r="AD17185" s="99"/>
      <c r="AE17185" s="99"/>
      <c r="AF17185" s="99"/>
      <c r="AG17185" s="99"/>
      <c r="AH17185" s="31"/>
      <c r="AI17185" s="31"/>
      <c r="AJ17185" s="31"/>
      <c r="AK17185" s="31"/>
      <c r="AL17185" s="31"/>
      <c r="AO17185" s="376"/>
    </row>
    <row r="17186" spans="1:41" x14ac:dyDescent="0.25">
      <c r="A17186" s="44" t="s">
        <v>14005</v>
      </c>
      <c r="B17186" s="44" t="s">
        <v>7588</v>
      </c>
      <c r="C17186" s="45" t="s">
        <v>7589</v>
      </c>
      <c r="D17186" s="45" t="s">
        <v>9895</v>
      </c>
      <c r="E17186" s="46">
        <v>46507</v>
      </c>
      <c r="F17186" s="93"/>
      <c r="G17186" s="93"/>
      <c r="H17186" s="93"/>
      <c r="I17186" s="99"/>
      <c r="J17186" s="99"/>
      <c r="K17186" s="99"/>
      <c r="L17186" s="99"/>
      <c r="M17186" s="99"/>
      <c r="N17186" s="99"/>
      <c r="O17186" s="99"/>
      <c r="P17186" s="99"/>
      <c r="Q17186" s="99"/>
      <c r="R17186" s="99"/>
      <c r="S17186" s="99"/>
      <c r="T17186" s="99"/>
      <c r="U17186" s="99"/>
      <c r="V17186" s="99"/>
      <c r="W17186" s="99"/>
      <c r="X17186" s="99"/>
      <c r="Y17186" s="99"/>
      <c r="Z17186" s="99"/>
      <c r="AA17186" s="99"/>
      <c r="AB17186" s="99"/>
      <c r="AC17186" s="99"/>
      <c r="AD17186" s="99"/>
      <c r="AE17186" s="99"/>
      <c r="AF17186" s="99"/>
      <c r="AG17186" s="99"/>
      <c r="AH17186" s="31"/>
      <c r="AI17186" s="31"/>
      <c r="AJ17186" s="31"/>
      <c r="AK17186" s="31"/>
      <c r="AL17186" s="31"/>
      <c r="AO17186" s="376"/>
    </row>
    <row r="17187" spans="1:41" x14ac:dyDescent="0.25">
      <c r="A17187" s="44" t="s">
        <v>20519</v>
      </c>
      <c r="B17187" s="44" t="s">
        <v>20513</v>
      </c>
      <c r="C17187" s="45" t="s">
        <v>5624</v>
      </c>
      <c r="D17187" s="32" t="s">
        <v>5559</v>
      </c>
      <c r="E17187" s="45" t="s">
        <v>20831</v>
      </c>
      <c r="F17187" s="32"/>
      <c r="G17187" s="32"/>
      <c r="H17187" s="32"/>
      <c r="I17187" s="31"/>
      <c r="J17187" s="31"/>
      <c r="K17187" s="31"/>
      <c r="L17187" s="31"/>
      <c r="M17187" s="31"/>
      <c r="N17187" s="31"/>
      <c r="O17187" s="31"/>
      <c r="P17187" s="31"/>
      <c r="Q17187" s="31"/>
      <c r="R17187" s="31"/>
      <c r="S17187" s="31"/>
      <c r="T17187" s="31"/>
      <c r="U17187" s="31"/>
      <c r="V17187" s="31"/>
      <c r="W17187" s="31"/>
      <c r="X17187" s="31"/>
      <c r="Y17187" s="31"/>
      <c r="Z17187" s="31"/>
      <c r="AA17187" s="31"/>
      <c r="AB17187" s="31"/>
      <c r="AC17187" s="31"/>
      <c r="AD17187" s="31"/>
      <c r="AE17187" s="31"/>
      <c r="AF17187" s="31"/>
      <c r="AG17187" s="31"/>
      <c r="AH17187" s="31"/>
      <c r="AI17187" s="31"/>
      <c r="AJ17187" s="31"/>
      <c r="AK17187" s="31"/>
      <c r="AL17187" s="31"/>
      <c r="AO17187" s="376"/>
    </row>
    <row r="17188" spans="1:41" x14ac:dyDescent="0.25">
      <c r="A17188" s="44" t="s">
        <v>20519</v>
      </c>
      <c r="B17188" s="44" t="s">
        <v>14167</v>
      </c>
      <c r="C17188" s="45" t="s">
        <v>14289</v>
      </c>
      <c r="D17188" s="32" t="s">
        <v>5559</v>
      </c>
      <c r="E17188" s="45" t="s">
        <v>20865</v>
      </c>
      <c r="F17188" s="32"/>
      <c r="G17188" s="32"/>
      <c r="H17188" s="32"/>
      <c r="I17188" s="31"/>
      <c r="J17188" s="31"/>
      <c r="K17188" s="31"/>
      <c r="L17188" s="31"/>
      <c r="M17188" s="31"/>
      <c r="N17188" s="31"/>
      <c r="O17188" s="31"/>
      <c r="P17188" s="31"/>
      <c r="Q17188" s="31"/>
      <c r="R17188" s="31"/>
      <c r="S17188" s="31"/>
      <c r="T17188" s="31"/>
      <c r="U17188" s="31"/>
      <c r="V17188" s="31"/>
      <c r="W17188" s="31"/>
      <c r="X17188" s="31"/>
      <c r="Y17188" s="31"/>
      <c r="Z17188" s="31"/>
      <c r="AA17188" s="31"/>
      <c r="AB17188" s="31"/>
      <c r="AC17188" s="31"/>
      <c r="AD17188" s="31"/>
      <c r="AE17188" s="31"/>
      <c r="AF17188" s="31"/>
      <c r="AG17188" s="31"/>
      <c r="AH17188" s="31"/>
      <c r="AI17188" s="31"/>
      <c r="AJ17188" s="31"/>
      <c r="AK17188" s="31"/>
      <c r="AL17188" s="31"/>
      <c r="AO17188" s="376"/>
    </row>
    <row r="17189" spans="1:41" x14ac:dyDescent="0.25">
      <c r="A17189" s="44" t="s">
        <v>20519</v>
      </c>
      <c r="B17189" s="44" t="s">
        <v>5570</v>
      </c>
      <c r="C17189" s="45" t="s">
        <v>20746</v>
      </c>
      <c r="D17189" s="32" t="s">
        <v>5559</v>
      </c>
      <c r="E17189" s="45" t="s">
        <v>20872</v>
      </c>
      <c r="F17189" s="32"/>
      <c r="G17189" s="32"/>
      <c r="H17189" s="32"/>
      <c r="I17189" s="31"/>
      <c r="J17189" s="31"/>
      <c r="K17189" s="31"/>
      <c r="L17189" s="31"/>
      <c r="M17189" s="31"/>
      <c r="N17189" s="31"/>
      <c r="O17189" s="31"/>
      <c r="P17189" s="31"/>
      <c r="Q17189" s="31"/>
      <c r="R17189" s="31"/>
      <c r="S17189" s="31"/>
      <c r="T17189" s="31"/>
      <c r="U17189" s="31"/>
      <c r="V17189" s="31"/>
      <c r="W17189" s="31"/>
      <c r="X17189" s="31"/>
      <c r="Y17189" s="31"/>
      <c r="Z17189" s="31"/>
      <c r="AA17189" s="31"/>
      <c r="AB17189" s="31"/>
      <c r="AC17189" s="31"/>
      <c r="AD17189" s="31"/>
      <c r="AE17189" s="31"/>
      <c r="AF17189" s="31"/>
      <c r="AG17189" s="31"/>
      <c r="AH17189" s="31"/>
      <c r="AI17189" s="31"/>
      <c r="AJ17189" s="31"/>
      <c r="AK17189" s="31"/>
      <c r="AL17189" s="31"/>
      <c r="AO17189" s="376"/>
    </row>
    <row r="17190" spans="1:41" x14ac:dyDescent="0.3">
      <c r="A17190" s="57" t="s">
        <v>4717</v>
      </c>
      <c r="B17190" s="57" t="s">
        <v>1290</v>
      </c>
      <c r="C17190" s="62">
        <v>24027</v>
      </c>
      <c r="D17190" s="62" t="s">
        <v>20886</v>
      </c>
      <c r="E17190" s="60">
        <v>46873</v>
      </c>
      <c r="F17190" s="32"/>
      <c r="G17190" s="32"/>
      <c r="H17190" s="32"/>
      <c r="I17190" s="31"/>
      <c r="J17190" s="31"/>
      <c r="K17190" s="31"/>
      <c r="L17190" s="31"/>
      <c r="M17190" s="31"/>
      <c r="N17190" s="31"/>
      <c r="O17190" s="31"/>
      <c r="P17190" s="31"/>
      <c r="Q17190" s="31"/>
      <c r="R17190" s="31"/>
      <c r="S17190" s="31"/>
      <c r="T17190" s="31"/>
      <c r="U17190" s="31"/>
      <c r="V17190" s="31"/>
      <c r="W17190" s="31"/>
      <c r="X17190" s="31"/>
      <c r="Y17190" s="31"/>
      <c r="Z17190" s="31"/>
      <c r="AA17190" s="31"/>
      <c r="AB17190" s="31"/>
      <c r="AC17190" s="31"/>
      <c r="AD17190" s="31"/>
      <c r="AE17190" s="31"/>
      <c r="AF17190" s="31"/>
      <c r="AG17190" s="31"/>
      <c r="AH17190" s="31"/>
      <c r="AI17190" s="31"/>
      <c r="AJ17190" s="31"/>
      <c r="AK17190" s="31"/>
      <c r="AL17190" s="31"/>
      <c r="AO17190" s="376"/>
    </row>
    <row r="17191" spans="1:41" x14ac:dyDescent="0.25">
      <c r="A17191" s="44" t="s">
        <v>16848</v>
      </c>
      <c r="B17191" s="44" t="s">
        <v>16849</v>
      </c>
      <c r="C17191" s="45" t="s">
        <v>17103</v>
      </c>
      <c r="D17191" s="367" t="s">
        <v>3696</v>
      </c>
      <c r="E17191" s="328">
        <f>DATE(2029,7,22)</f>
        <v>47321</v>
      </c>
      <c r="F17191" s="32"/>
      <c r="G17191" s="32"/>
      <c r="H17191" s="32"/>
      <c r="I17191" s="31"/>
      <c r="J17191" s="31"/>
      <c r="K17191" s="31"/>
      <c r="L17191" s="31"/>
      <c r="M17191" s="31"/>
      <c r="N17191" s="31"/>
      <c r="O17191" s="31"/>
      <c r="P17191" s="31"/>
      <c r="Q17191" s="31"/>
      <c r="R17191" s="31"/>
      <c r="S17191" s="31"/>
      <c r="T17191" s="31"/>
      <c r="U17191" s="31"/>
      <c r="V17191" s="31"/>
      <c r="W17191" s="31"/>
      <c r="X17191" s="31"/>
      <c r="Y17191" s="31"/>
      <c r="Z17191" s="31"/>
      <c r="AA17191" s="31"/>
      <c r="AB17191" s="31"/>
      <c r="AC17191" s="31"/>
      <c r="AD17191" s="31"/>
      <c r="AE17191" s="31"/>
      <c r="AF17191" s="31"/>
      <c r="AG17191" s="31"/>
      <c r="AH17191" s="31"/>
      <c r="AI17191" s="31"/>
      <c r="AJ17191" s="31"/>
      <c r="AK17191" s="31"/>
      <c r="AL17191" s="31"/>
      <c r="AO17191" s="376"/>
    </row>
    <row r="17192" spans="1:41" x14ac:dyDescent="0.3">
      <c r="A17192" s="333" t="s">
        <v>18765</v>
      </c>
      <c r="B17192" s="333" t="s">
        <v>2302</v>
      </c>
      <c r="C17192" s="125" t="s">
        <v>18818</v>
      </c>
      <c r="D17192" s="32" t="s">
        <v>20309</v>
      </c>
      <c r="E17192" s="125" t="s">
        <v>8292</v>
      </c>
      <c r="F17192" s="125" t="s">
        <v>1189</v>
      </c>
      <c r="G17192" s="125" t="s">
        <v>1190</v>
      </c>
      <c r="AO17192" s="376"/>
    </row>
    <row r="17193" spans="1:41" x14ac:dyDescent="0.25">
      <c r="A17193" s="44" t="s">
        <v>12454</v>
      </c>
      <c r="B17193" s="44" t="s">
        <v>12108</v>
      </c>
      <c r="C17193" s="45">
        <v>4.25</v>
      </c>
      <c r="D17193" s="45" t="s">
        <v>12549</v>
      </c>
      <c r="E17193" s="46">
        <v>47422</v>
      </c>
      <c r="F17193" s="45"/>
      <c r="G17193" s="93"/>
      <c r="H17193" s="93"/>
      <c r="I17193" s="99"/>
      <c r="J17193" s="99"/>
      <c r="K17193" s="99"/>
      <c r="L17193" s="99"/>
      <c r="M17193" s="99"/>
      <c r="N17193" s="99"/>
      <c r="O17193" s="99"/>
      <c r="P17193" s="99"/>
      <c r="Q17193" s="99"/>
      <c r="R17193" s="99"/>
      <c r="S17193" s="99"/>
      <c r="T17193" s="99"/>
      <c r="U17193" s="99"/>
      <c r="V17193" s="99"/>
      <c r="W17193" s="99"/>
      <c r="X17193" s="99"/>
      <c r="Y17193" s="99"/>
      <c r="Z17193" s="99"/>
      <c r="AA17193" s="99"/>
      <c r="AB17193" s="99"/>
      <c r="AC17193" s="99"/>
      <c r="AD17193" s="99"/>
      <c r="AE17193" s="99"/>
      <c r="AF17193" s="99"/>
      <c r="AG17193" s="99"/>
      <c r="AH17193" s="31"/>
      <c r="AI17193" s="31"/>
      <c r="AJ17193" s="31"/>
      <c r="AK17193" s="31"/>
      <c r="AL17193" s="31"/>
      <c r="AO17193" s="376"/>
    </row>
    <row r="17194" spans="1:41" x14ac:dyDescent="0.25">
      <c r="A17194" s="44" t="s">
        <v>858</v>
      </c>
      <c r="B17194" s="44" t="s">
        <v>3176</v>
      </c>
      <c r="C17194" s="45">
        <v>23010402</v>
      </c>
      <c r="D17194" s="45" t="s">
        <v>11363</v>
      </c>
      <c r="E17194" s="45" t="s">
        <v>5322</v>
      </c>
      <c r="AO17194" s="376"/>
    </row>
    <row r="17195" spans="1:41" x14ac:dyDescent="0.25">
      <c r="A17195" s="44" t="s">
        <v>858</v>
      </c>
      <c r="B17195" s="44" t="s">
        <v>925</v>
      </c>
      <c r="C17195" s="45">
        <v>230601</v>
      </c>
      <c r="D17195" s="45" t="s">
        <v>11363</v>
      </c>
      <c r="E17195" s="45" t="s">
        <v>7770</v>
      </c>
      <c r="AO17195" s="376"/>
    </row>
    <row r="17196" spans="1:41" x14ac:dyDescent="0.25">
      <c r="A17196" s="44" t="s">
        <v>12455</v>
      </c>
      <c r="B17196" s="44" t="s">
        <v>12095</v>
      </c>
      <c r="C17196" s="45">
        <v>33.229999999999997</v>
      </c>
      <c r="D17196" s="45" t="s">
        <v>12549</v>
      </c>
      <c r="E17196" s="46">
        <v>46934</v>
      </c>
      <c r="F17196" s="45" t="s">
        <v>1335</v>
      </c>
      <c r="G17196" s="93"/>
      <c r="H17196" s="93"/>
      <c r="I17196" s="99"/>
      <c r="J17196" s="99"/>
      <c r="K17196" s="99"/>
      <c r="L17196" s="99"/>
      <c r="M17196" s="99"/>
      <c r="N17196" s="99"/>
      <c r="O17196" s="99"/>
      <c r="P17196" s="99"/>
      <c r="Q17196" s="99"/>
      <c r="R17196" s="99"/>
      <c r="S17196" s="99"/>
      <c r="T17196" s="99"/>
      <c r="U17196" s="99"/>
      <c r="V17196" s="99"/>
      <c r="W17196" s="99"/>
      <c r="X17196" s="99"/>
      <c r="Y17196" s="99"/>
      <c r="Z17196" s="99"/>
      <c r="AA17196" s="99"/>
      <c r="AB17196" s="99"/>
      <c r="AC17196" s="99"/>
      <c r="AD17196" s="99"/>
      <c r="AE17196" s="99"/>
      <c r="AF17196" s="99"/>
      <c r="AG17196" s="99"/>
      <c r="AH17196" s="31"/>
      <c r="AI17196" s="31"/>
      <c r="AJ17196" s="31"/>
      <c r="AK17196" s="31"/>
      <c r="AL17196" s="31"/>
      <c r="AO17196" s="376"/>
    </row>
    <row r="17197" spans="1:41" x14ac:dyDescent="0.25">
      <c r="A17197" s="44" t="s">
        <v>12455</v>
      </c>
      <c r="B17197" s="44" t="s">
        <v>12133</v>
      </c>
      <c r="C17197" s="45">
        <v>37.25</v>
      </c>
      <c r="D17197" s="45" t="s">
        <v>12549</v>
      </c>
      <c r="E17197" s="46">
        <v>47514</v>
      </c>
      <c r="F17197" s="45" t="s">
        <v>1335</v>
      </c>
      <c r="G17197" s="93"/>
      <c r="H17197" s="93"/>
      <c r="I17197" s="99"/>
      <c r="J17197" s="99"/>
      <c r="K17197" s="99"/>
      <c r="L17197" s="99"/>
      <c r="M17197" s="99"/>
      <c r="N17197" s="99"/>
      <c r="O17197" s="99"/>
      <c r="P17197" s="99"/>
      <c r="Q17197" s="99"/>
      <c r="R17197" s="99"/>
      <c r="S17197" s="99"/>
      <c r="T17197" s="99"/>
      <c r="U17197" s="99"/>
      <c r="V17197" s="99"/>
      <c r="W17197" s="99"/>
      <c r="X17197" s="99"/>
      <c r="Y17197" s="99"/>
      <c r="Z17197" s="99"/>
      <c r="AA17197" s="99"/>
      <c r="AB17197" s="99"/>
      <c r="AC17197" s="99"/>
      <c r="AD17197" s="99"/>
      <c r="AE17197" s="99"/>
      <c r="AF17197" s="99"/>
      <c r="AG17197" s="99"/>
      <c r="AH17197" s="31"/>
      <c r="AI17197" s="31"/>
      <c r="AJ17197" s="31"/>
      <c r="AK17197" s="31"/>
      <c r="AL17197" s="31"/>
      <c r="AO17197" s="376"/>
    </row>
    <row r="17198" spans="1:41" x14ac:dyDescent="0.25">
      <c r="A17198" s="44" t="s">
        <v>3556</v>
      </c>
      <c r="B17198" s="44" t="s">
        <v>9248</v>
      </c>
      <c r="C17198" s="45">
        <v>260105</v>
      </c>
      <c r="D17198" s="45" t="s">
        <v>11363</v>
      </c>
      <c r="E17198" s="45" t="s">
        <v>17625</v>
      </c>
      <c r="AO17198" s="376"/>
    </row>
    <row r="17199" spans="1:41" x14ac:dyDescent="0.25">
      <c r="A17199" s="44" t="s">
        <v>16594</v>
      </c>
      <c r="B17199" s="44" t="s">
        <v>21434</v>
      </c>
      <c r="C17199" s="45" t="s">
        <v>16562</v>
      </c>
      <c r="D17199" s="45" t="s">
        <v>21447</v>
      </c>
      <c r="E17199" s="46">
        <v>46418</v>
      </c>
      <c r="AO17199" s="376"/>
    </row>
    <row r="17200" spans="1:41" x14ac:dyDescent="0.25">
      <c r="A17200" s="44" t="s">
        <v>8212</v>
      </c>
      <c r="B17200" s="44" t="s">
        <v>21385</v>
      </c>
      <c r="C17200" s="45" t="s">
        <v>8134</v>
      </c>
      <c r="D17200" s="45" t="s">
        <v>21447</v>
      </c>
      <c r="E17200" s="46">
        <v>46477</v>
      </c>
      <c r="AO17200" s="376"/>
    </row>
    <row r="17201" spans="1:41" x14ac:dyDescent="0.25">
      <c r="A17201" s="44" t="s">
        <v>10880</v>
      </c>
      <c r="B17201" s="44" t="s">
        <v>21385</v>
      </c>
      <c r="C17201" s="45" t="s">
        <v>8134</v>
      </c>
      <c r="D17201" s="45" t="s">
        <v>21447</v>
      </c>
      <c r="E17201" s="46">
        <v>46477</v>
      </c>
      <c r="AO17201" s="376"/>
    </row>
    <row r="17202" spans="1:41" x14ac:dyDescent="0.25">
      <c r="A17202" s="44" t="s">
        <v>10750</v>
      </c>
      <c r="B17202" s="44" t="s">
        <v>3176</v>
      </c>
      <c r="C17202" s="45">
        <v>24010402</v>
      </c>
      <c r="D17202" s="45" t="s">
        <v>11363</v>
      </c>
      <c r="E17202" s="45" t="s">
        <v>9238</v>
      </c>
      <c r="AO17202" s="376"/>
    </row>
    <row r="17203" spans="1:41" x14ac:dyDescent="0.25">
      <c r="A17203" s="44" t="s">
        <v>10750</v>
      </c>
      <c r="B17203" s="44" t="s">
        <v>3841</v>
      </c>
      <c r="C17203" s="45">
        <v>24060401</v>
      </c>
      <c r="D17203" s="45" t="s">
        <v>11363</v>
      </c>
      <c r="E17203" s="45" t="s">
        <v>4962</v>
      </c>
      <c r="AO17203" s="376"/>
    </row>
    <row r="17204" spans="1:41" x14ac:dyDescent="0.25">
      <c r="A17204" s="44" t="s">
        <v>10750</v>
      </c>
      <c r="B17204" s="44" t="s">
        <v>926</v>
      </c>
      <c r="C17204" s="45">
        <v>24060402</v>
      </c>
      <c r="D17204" s="45" t="s">
        <v>11363</v>
      </c>
      <c r="E17204" s="45" t="s">
        <v>4962</v>
      </c>
      <c r="AO17204" s="376"/>
    </row>
    <row r="17205" spans="1:41" x14ac:dyDescent="0.25">
      <c r="A17205" s="44" t="s">
        <v>10750</v>
      </c>
      <c r="B17205" s="44" t="s">
        <v>5321</v>
      </c>
      <c r="C17205" s="45">
        <v>26010401</v>
      </c>
      <c r="D17205" s="45" t="s">
        <v>11363</v>
      </c>
      <c r="E17205" s="45" t="s">
        <v>17459</v>
      </c>
      <c r="AO17205" s="376"/>
    </row>
    <row r="17206" spans="1:41" x14ac:dyDescent="0.25">
      <c r="A17206" s="44" t="s">
        <v>859</v>
      </c>
      <c r="B17206" s="44" t="s">
        <v>12102</v>
      </c>
      <c r="C17206" s="45">
        <v>21.25</v>
      </c>
      <c r="D17206" s="45" t="s">
        <v>12549</v>
      </c>
      <c r="E17206" s="46">
        <v>47664</v>
      </c>
      <c r="F17206" s="45"/>
      <c r="G17206" s="93"/>
      <c r="H17206" s="93"/>
      <c r="I17206" s="99"/>
      <c r="J17206" s="99"/>
      <c r="K17206" s="99"/>
      <c r="L17206" s="99"/>
      <c r="M17206" s="99"/>
      <c r="N17206" s="99"/>
      <c r="O17206" s="99"/>
      <c r="P17206" s="99"/>
      <c r="Q17206" s="99"/>
      <c r="R17206" s="99"/>
      <c r="S17206" s="99"/>
      <c r="T17206" s="99"/>
      <c r="U17206" s="99"/>
      <c r="V17206" s="99"/>
      <c r="W17206" s="99"/>
      <c r="X17206" s="99"/>
      <c r="Y17206" s="99"/>
      <c r="Z17206" s="99"/>
      <c r="AA17206" s="99"/>
      <c r="AB17206" s="99"/>
      <c r="AC17206" s="99"/>
      <c r="AD17206" s="99"/>
      <c r="AE17206" s="99"/>
      <c r="AF17206" s="99"/>
      <c r="AG17206" s="99"/>
      <c r="AH17206" s="31"/>
      <c r="AI17206" s="31"/>
      <c r="AJ17206" s="31"/>
      <c r="AK17206" s="31"/>
      <c r="AL17206" s="31"/>
      <c r="AO17206" s="376"/>
    </row>
    <row r="17207" spans="1:41" x14ac:dyDescent="0.25">
      <c r="A17207" s="44" t="s">
        <v>859</v>
      </c>
      <c r="B17207" s="44" t="s">
        <v>21434</v>
      </c>
      <c r="C17207" s="45" t="s">
        <v>16562</v>
      </c>
      <c r="D17207" s="45" t="s">
        <v>21447</v>
      </c>
      <c r="E17207" s="46">
        <v>46418</v>
      </c>
      <c r="AO17207" s="376"/>
    </row>
    <row r="17208" spans="1:41" x14ac:dyDescent="0.25">
      <c r="A17208" s="44" t="s">
        <v>859</v>
      </c>
      <c r="B17208" s="44" t="s">
        <v>2350</v>
      </c>
      <c r="C17208" s="45">
        <v>230105</v>
      </c>
      <c r="D17208" s="45" t="s">
        <v>11363</v>
      </c>
      <c r="E17208" s="45" t="s">
        <v>5265</v>
      </c>
      <c r="AO17208" s="376"/>
    </row>
    <row r="17209" spans="1:41" x14ac:dyDescent="0.25">
      <c r="A17209" s="44" t="s">
        <v>8144</v>
      </c>
      <c r="B17209" s="44" t="s">
        <v>21348</v>
      </c>
      <c r="C17209" s="45" t="s">
        <v>8132</v>
      </c>
      <c r="D17209" s="45" t="s">
        <v>21447</v>
      </c>
      <c r="E17209" s="46">
        <v>46752</v>
      </c>
      <c r="AO17209" s="376"/>
    </row>
    <row r="17210" spans="1:41" x14ac:dyDescent="0.25">
      <c r="A17210" s="44" t="s">
        <v>7530</v>
      </c>
      <c r="B17210" s="44" t="s">
        <v>143</v>
      </c>
      <c r="C17210" s="45" t="s">
        <v>4940</v>
      </c>
      <c r="D17210" s="45" t="s">
        <v>11204</v>
      </c>
      <c r="E17210" s="45" t="s">
        <v>4824</v>
      </c>
      <c r="F17210" s="93"/>
      <c r="G17210" s="93"/>
      <c r="H17210" s="93"/>
      <c r="I17210" s="99"/>
      <c r="J17210" s="99"/>
      <c r="K17210" s="99"/>
      <c r="L17210" s="99"/>
      <c r="M17210" s="99"/>
      <c r="N17210" s="99"/>
      <c r="O17210" s="99"/>
      <c r="P17210" s="99"/>
      <c r="Q17210" s="99"/>
      <c r="R17210" s="99"/>
      <c r="S17210" s="99"/>
      <c r="T17210" s="99"/>
      <c r="U17210" s="99"/>
      <c r="V17210" s="99"/>
      <c r="W17210" s="99"/>
      <c r="X17210" s="99"/>
      <c r="Y17210" s="99"/>
      <c r="Z17210" s="99"/>
      <c r="AA17210" s="99"/>
      <c r="AB17210" s="99"/>
      <c r="AC17210" s="99"/>
      <c r="AD17210" s="99"/>
      <c r="AE17210" s="99"/>
      <c r="AF17210" s="99"/>
      <c r="AG17210" s="99"/>
      <c r="AH17210" s="31"/>
      <c r="AI17210" s="31"/>
      <c r="AJ17210" s="31"/>
      <c r="AK17210" s="31"/>
      <c r="AL17210" s="31"/>
      <c r="AO17210" s="376"/>
    </row>
    <row r="17211" spans="1:41" x14ac:dyDescent="0.25">
      <c r="A17211" s="44" t="s">
        <v>7530</v>
      </c>
      <c r="B17211" s="44" t="s">
        <v>143</v>
      </c>
      <c r="C17211" s="45" t="s">
        <v>4940</v>
      </c>
      <c r="D17211" s="45" t="s">
        <v>9895</v>
      </c>
      <c r="E17211" s="46">
        <v>47756</v>
      </c>
      <c r="F17211" s="93"/>
      <c r="G17211" s="93"/>
      <c r="H17211" s="93"/>
      <c r="I17211" s="99"/>
      <c r="J17211" s="99"/>
      <c r="K17211" s="99"/>
      <c r="L17211" s="44"/>
      <c r="M17211" s="57"/>
      <c r="N17211" s="99"/>
      <c r="O17211" s="99"/>
      <c r="P17211" s="99"/>
      <c r="Q17211" s="99"/>
      <c r="R17211" s="99"/>
      <c r="S17211" s="99"/>
      <c r="T17211" s="99"/>
      <c r="U17211" s="99"/>
      <c r="V17211" s="99"/>
      <c r="W17211" s="99"/>
      <c r="X17211" s="99"/>
      <c r="Y17211" s="99"/>
      <c r="Z17211" s="99"/>
      <c r="AA17211" s="99"/>
      <c r="AB17211" s="99"/>
      <c r="AC17211" s="99"/>
      <c r="AD17211" s="99"/>
      <c r="AE17211" s="99"/>
      <c r="AF17211" s="99"/>
      <c r="AG17211" s="99"/>
      <c r="AH17211" s="31"/>
      <c r="AI17211" s="31"/>
      <c r="AJ17211" s="31"/>
      <c r="AK17211" s="31"/>
      <c r="AL17211" s="31"/>
      <c r="AO17211" s="376"/>
    </row>
    <row r="17212" spans="1:41" x14ac:dyDescent="0.25">
      <c r="A17212" s="44" t="s">
        <v>7069</v>
      </c>
      <c r="B17212" s="44" t="s">
        <v>3475</v>
      </c>
      <c r="C17212" s="45">
        <v>230301</v>
      </c>
      <c r="D17212" s="45" t="s">
        <v>11363</v>
      </c>
      <c r="E17212" s="45" t="s">
        <v>5265</v>
      </c>
      <c r="AO17212" s="376"/>
    </row>
    <row r="17213" spans="1:41" x14ac:dyDescent="0.25">
      <c r="A17213" s="44" t="s">
        <v>7070</v>
      </c>
      <c r="B17213" s="44" t="s">
        <v>2350</v>
      </c>
      <c r="C17213" s="45">
        <v>230105</v>
      </c>
      <c r="D17213" s="45" t="s">
        <v>11363</v>
      </c>
      <c r="E17213" s="45" t="s">
        <v>5265</v>
      </c>
      <c r="AO17213" s="376"/>
    </row>
    <row r="17214" spans="1:41" x14ac:dyDescent="0.25">
      <c r="A17214" s="44" t="s">
        <v>12772</v>
      </c>
      <c r="B17214" s="44" t="s">
        <v>5321</v>
      </c>
      <c r="C17214" s="45">
        <v>25010401</v>
      </c>
      <c r="D17214" s="45" t="s">
        <v>11363</v>
      </c>
      <c r="E17214" s="45" t="s">
        <v>12564</v>
      </c>
      <c r="AO17214" s="376"/>
    </row>
    <row r="17215" spans="1:41" x14ac:dyDescent="0.25">
      <c r="A17215" s="44" t="s">
        <v>12772</v>
      </c>
      <c r="B17215" s="44" t="s">
        <v>938</v>
      </c>
      <c r="C17215" s="45">
        <v>260103</v>
      </c>
      <c r="D17215" s="45" t="s">
        <v>11363</v>
      </c>
      <c r="E17215" s="45" t="s">
        <v>8292</v>
      </c>
      <c r="AO17215" s="376"/>
    </row>
    <row r="17216" spans="1:41" x14ac:dyDescent="0.25">
      <c r="A17216" s="44" t="s">
        <v>18375</v>
      </c>
      <c r="B17216" s="44" t="s">
        <v>5321</v>
      </c>
      <c r="C17216" s="45">
        <v>26010401</v>
      </c>
      <c r="D17216" s="45" t="s">
        <v>11363</v>
      </c>
      <c r="E17216" s="45" t="s">
        <v>17459</v>
      </c>
      <c r="AO17216" s="376"/>
    </row>
    <row r="17217" spans="1:41" x14ac:dyDescent="0.25">
      <c r="A17217" s="44" t="s">
        <v>18375</v>
      </c>
      <c r="B17217" s="44" t="s">
        <v>21449</v>
      </c>
      <c r="C17217" s="45">
        <v>260504</v>
      </c>
      <c r="D17217" s="45" t="s">
        <v>11363</v>
      </c>
      <c r="E17217" s="45" t="s">
        <v>21450</v>
      </c>
      <c r="AO17217" s="376"/>
    </row>
    <row r="17218" spans="1:41" x14ac:dyDescent="0.25">
      <c r="A17218" s="44" t="s">
        <v>18866</v>
      </c>
      <c r="B17218" s="44" t="s">
        <v>21399</v>
      </c>
      <c r="C17218" s="45" t="s">
        <v>18888</v>
      </c>
      <c r="D17218" s="45" t="s">
        <v>21447</v>
      </c>
      <c r="E17218" s="46">
        <v>46507</v>
      </c>
      <c r="AO17218" s="376"/>
    </row>
    <row r="17219" spans="1:41" x14ac:dyDescent="0.25">
      <c r="A17219" s="44" t="s">
        <v>7071</v>
      </c>
      <c r="B17219" s="44" t="s">
        <v>2350</v>
      </c>
      <c r="C17219" s="45">
        <v>230105</v>
      </c>
      <c r="D17219" s="45" t="s">
        <v>11363</v>
      </c>
      <c r="E17219" s="45" t="s">
        <v>5265</v>
      </c>
      <c r="AO17219" s="376"/>
    </row>
    <row r="17220" spans="1:41" x14ac:dyDescent="0.25">
      <c r="A17220" s="44" t="s">
        <v>18376</v>
      </c>
      <c r="B17220" s="44" t="s">
        <v>9235</v>
      </c>
      <c r="C17220" s="45">
        <v>240102</v>
      </c>
      <c r="D17220" s="45" t="s">
        <v>11363</v>
      </c>
      <c r="E17220" s="45" t="s">
        <v>5139</v>
      </c>
      <c r="AO17220" s="376"/>
    </row>
    <row r="17221" spans="1:41" x14ac:dyDescent="0.25">
      <c r="A17221" s="44" t="s">
        <v>15974</v>
      </c>
      <c r="B17221" s="44" t="s">
        <v>15616</v>
      </c>
      <c r="C17221" s="45">
        <v>25050101</v>
      </c>
      <c r="D17221" s="45" t="s">
        <v>11363</v>
      </c>
      <c r="E17221" s="45" t="s">
        <v>7105</v>
      </c>
      <c r="AO17221" s="376"/>
    </row>
    <row r="17222" spans="1:41" x14ac:dyDescent="0.25">
      <c r="A17222" s="44" t="s">
        <v>15974</v>
      </c>
      <c r="B17222" s="44" t="s">
        <v>15617</v>
      </c>
      <c r="C17222" s="45">
        <v>25050102</v>
      </c>
      <c r="D17222" s="45" t="s">
        <v>11363</v>
      </c>
      <c r="E17222" s="45" t="s">
        <v>7105</v>
      </c>
      <c r="AO17222" s="376"/>
    </row>
    <row r="17223" spans="1:41" x14ac:dyDescent="0.25">
      <c r="A17223" s="44" t="s">
        <v>21933</v>
      </c>
      <c r="B17223" s="44" t="s">
        <v>9235</v>
      </c>
      <c r="C17223" s="45">
        <v>240102</v>
      </c>
      <c r="D17223" s="45" t="s">
        <v>11363</v>
      </c>
      <c r="E17223" s="45" t="s">
        <v>5139</v>
      </c>
      <c r="AO17223" s="376"/>
    </row>
    <row r="17224" spans="1:41" x14ac:dyDescent="0.25">
      <c r="A17224" s="44" t="s">
        <v>21933</v>
      </c>
      <c r="B17224" s="44" t="s">
        <v>15616</v>
      </c>
      <c r="C17224" s="45">
        <v>25050101</v>
      </c>
      <c r="D17224" s="45" t="s">
        <v>11363</v>
      </c>
      <c r="E17224" s="45" t="s">
        <v>7105</v>
      </c>
      <c r="AO17224" s="376"/>
    </row>
    <row r="17225" spans="1:41" x14ac:dyDescent="0.25">
      <c r="A17225" s="44" t="s">
        <v>18377</v>
      </c>
      <c r="B17225" s="44" t="s">
        <v>10348</v>
      </c>
      <c r="C17225" s="45">
        <v>240501</v>
      </c>
      <c r="D17225" s="45" t="s">
        <v>11363</v>
      </c>
      <c r="E17225" s="45" t="s">
        <v>10349</v>
      </c>
      <c r="AO17225" s="376"/>
    </row>
    <row r="17226" spans="1:41" x14ac:dyDescent="0.25">
      <c r="A17226" s="44" t="s">
        <v>10751</v>
      </c>
      <c r="B17226" s="44" t="s">
        <v>12133</v>
      </c>
      <c r="C17226" s="45">
        <v>37.25</v>
      </c>
      <c r="D17226" s="45" t="s">
        <v>12549</v>
      </c>
      <c r="E17226" s="46">
        <v>47514</v>
      </c>
      <c r="F17226" s="45"/>
      <c r="G17226" s="93"/>
      <c r="H17226" s="93"/>
      <c r="I17226" s="99"/>
      <c r="J17226" s="99"/>
      <c r="K17226" s="99"/>
      <c r="L17226" s="99"/>
      <c r="M17226" s="99"/>
      <c r="N17226" s="99"/>
      <c r="O17226" s="99"/>
      <c r="P17226" s="99"/>
      <c r="Q17226" s="99"/>
      <c r="R17226" s="99"/>
      <c r="S17226" s="99"/>
      <c r="T17226" s="99"/>
      <c r="U17226" s="99"/>
      <c r="V17226" s="99"/>
      <c r="W17226" s="99"/>
      <c r="X17226" s="99"/>
      <c r="Y17226" s="99"/>
      <c r="Z17226" s="99"/>
      <c r="AA17226" s="99"/>
      <c r="AB17226" s="99"/>
      <c r="AC17226" s="99"/>
      <c r="AD17226" s="99"/>
      <c r="AE17226" s="99"/>
      <c r="AF17226" s="99"/>
      <c r="AG17226" s="99"/>
      <c r="AH17226" s="31"/>
      <c r="AI17226" s="31"/>
      <c r="AJ17226" s="31"/>
      <c r="AK17226" s="31"/>
      <c r="AL17226" s="31"/>
      <c r="AO17226" s="376"/>
    </row>
    <row r="17227" spans="1:41" x14ac:dyDescent="0.25">
      <c r="A17227" s="44" t="s">
        <v>6700</v>
      </c>
      <c r="B17227" s="44" t="s">
        <v>4217</v>
      </c>
      <c r="C17227" s="45" t="s">
        <v>4218</v>
      </c>
      <c r="D17227" s="45" t="s">
        <v>11204</v>
      </c>
      <c r="E17227" s="45" t="s">
        <v>3157</v>
      </c>
      <c r="F17227" s="93"/>
      <c r="G17227" s="93"/>
      <c r="H17227" s="93"/>
      <c r="I17227" s="99"/>
      <c r="J17227" s="99"/>
      <c r="K17227" s="99"/>
      <c r="L17227" s="99"/>
      <c r="M17227" s="99"/>
      <c r="N17227" s="99"/>
      <c r="O17227" s="99"/>
      <c r="P17227" s="99"/>
      <c r="Q17227" s="99"/>
      <c r="R17227" s="99"/>
      <c r="S17227" s="99"/>
      <c r="T17227" s="99"/>
      <c r="U17227" s="99"/>
      <c r="V17227" s="99"/>
      <c r="W17227" s="99"/>
      <c r="X17227" s="99"/>
      <c r="Y17227" s="99"/>
      <c r="Z17227" s="99"/>
      <c r="AA17227" s="99"/>
      <c r="AB17227" s="99"/>
      <c r="AC17227" s="99"/>
      <c r="AD17227" s="99"/>
      <c r="AE17227" s="99"/>
      <c r="AF17227" s="99"/>
      <c r="AG17227" s="99"/>
      <c r="AH17227" s="31"/>
      <c r="AI17227" s="31"/>
      <c r="AJ17227" s="31"/>
      <c r="AK17227" s="31"/>
      <c r="AL17227" s="31"/>
      <c r="AO17227" s="376"/>
    </row>
    <row r="17228" spans="1:41" x14ac:dyDescent="0.25">
      <c r="A17228" s="44" t="s">
        <v>6700</v>
      </c>
      <c r="B17228" s="44" t="s">
        <v>4217</v>
      </c>
      <c r="C17228" s="45" t="s">
        <v>4218</v>
      </c>
      <c r="D17228" s="93" t="s">
        <v>17443</v>
      </c>
      <c r="E17228" s="45" t="s">
        <v>2538</v>
      </c>
      <c r="F17228" s="93"/>
      <c r="G17228" s="93"/>
      <c r="H17228" s="93"/>
      <c r="I17228" s="99"/>
      <c r="J17228" s="99"/>
      <c r="K17228" s="99"/>
      <c r="L17228" s="99"/>
      <c r="M17228" s="99"/>
      <c r="N17228" s="99"/>
      <c r="O17228" s="99"/>
      <c r="P17228" s="99"/>
      <c r="Q17228" s="99"/>
      <c r="R17228" s="99"/>
      <c r="S17228" s="99"/>
      <c r="T17228" s="99"/>
      <c r="U17228" s="99"/>
      <c r="V17228" s="99"/>
      <c r="W17228" s="99"/>
      <c r="X17228" s="99"/>
      <c r="Y17228" s="99"/>
      <c r="Z17228" s="99"/>
      <c r="AA17228" s="99"/>
      <c r="AB17228" s="99"/>
      <c r="AC17228" s="99"/>
      <c r="AD17228" s="99"/>
      <c r="AE17228" s="99"/>
      <c r="AF17228" s="99"/>
      <c r="AG17228" s="99"/>
      <c r="AH17228" s="31"/>
      <c r="AI17228" s="31"/>
      <c r="AJ17228" s="31"/>
      <c r="AK17228" s="31"/>
      <c r="AL17228" s="31"/>
      <c r="AO17228" s="376"/>
    </row>
    <row r="17229" spans="1:41" x14ac:dyDescent="0.25">
      <c r="A17229" s="44" t="s">
        <v>6700</v>
      </c>
      <c r="B17229" s="44" t="s">
        <v>17297</v>
      </c>
      <c r="C17229" s="45" t="s">
        <v>17384</v>
      </c>
      <c r="D17229" s="93" t="s">
        <v>17443</v>
      </c>
      <c r="E17229" s="45" t="s">
        <v>9839</v>
      </c>
      <c r="F17229" s="93"/>
      <c r="G17229" s="93"/>
      <c r="H17229" s="93"/>
      <c r="I17229" s="99"/>
      <c r="J17229" s="99"/>
      <c r="K17229" s="99"/>
      <c r="L17229" s="99"/>
      <c r="M17229" s="99"/>
      <c r="N17229" s="99"/>
      <c r="O17229" s="99"/>
      <c r="P17229" s="99"/>
      <c r="Q17229" s="99"/>
      <c r="R17229" s="99"/>
      <c r="S17229" s="99"/>
      <c r="T17229" s="99"/>
      <c r="U17229" s="99"/>
      <c r="V17229" s="99"/>
      <c r="W17229" s="99"/>
      <c r="X17229" s="99"/>
      <c r="Y17229" s="99"/>
      <c r="Z17229" s="99"/>
      <c r="AA17229" s="99"/>
      <c r="AB17229" s="99"/>
      <c r="AC17229" s="99"/>
      <c r="AD17229" s="99"/>
      <c r="AE17229" s="99"/>
      <c r="AF17229" s="99"/>
      <c r="AG17229" s="99"/>
      <c r="AH17229" s="31"/>
      <c r="AI17229" s="31"/>
      <c r="AJ17229" s="31"/>
      <c r="AK17229" s="31"/>
      <c r="AL17229" s="31"/>
      <c r="AO17229" s="376"/>
    </row>
    <row r="17230" spans="1:41" x14ac:dyDescent="0.25">
      <c r="A17230" s="44" t="s">
        <v>6700</v>
      </c>
      <c r="B17230" s="44" t="s">
        <v>4217</v>
      </c>
      <c r="C17230" s="45" t="s">
        <v>4218</v>
      </c>
      <c r="D17230" s="45" t="s">
        <v>9895</v>
      </c>
      <c r="E17230" s="46">
        <v>46387</v>
      </c>
      <c r="F17230" s="93"/>
      <c r="G17230" s="93"/>
      <c r="H17230" s="93"/>
      <c r="I17230" s="99"/>
      <c r="J17230" s="99"/>
      <c r="K17230" s="99"/>
      <c r="L17230" s="44"/>
      <c r="M17230" s="57"/>
      <c r="N17230" s="99"/>
      <c r="O17230" s="99"/>
      <c r="P17230" s="99"/>
      <c r="Q17230" s="99"/>
      <c r="R17230" s="99"/>
      <c r="S17230" s="99"/>
      <c r="T17230" s="99"/>
      <c r="U17230" s="99"/>
      <c r="V17230" s="99"/>
      <c r="W17230" s="99"/>
      <c r="X17230" s="99"/>
      <c r="Y17230" s="99"/>
      <c r="Z17230" s="99"/>
      <c r="AA17230" s="99"/>
      <c r="AB17230" s="99"/>
      <c r="AC17230" s="99"/>
      <c r="AD17230" s="99"/>
      <c r="AE17230" s="99"/>
      <c r="AF17230" s="99"/>
      <c r="AG17230" s="99"/>
      <c r="AH17230" s="31"/>
      <c r="AI17230" s="31"/>
      <c r="AJ17230" s="31"/>
      <c r="AK17230" s="31"/>
      <c r="AL17230" s="31"/>
      <c r="AO17230" s="376"/>
    </row>
    <row r="17231" spans="1:41" x14ac:dyDescent="0.25">
      <c r="A17231" s="44" t="s">
        <v>20429</v>
      </c>
      <c r="B17231" s="44" t="s">
        <v>16283</v>
      </c>
      <c r="C17231" s="45" t="s">
        <v>16416</v>
      </c>
      <c r="D17231" s="46" t="s">
        <v>21328</v>
      </c>
      <c r="E17231" s="46">
        <v>46344</v>
      </c>
      <c r="AO17231" s="376"/>
    </row>
    <row r="17232" spans="1:41" x14ac:dyDescent="0.25">
      <c r="A17232" s="44" t="s">
        <v>10752</v>
      </c>
      <c r="B17232" s="44" t="s">
        <v>3176</v>
      </c>
      <c r="C17232" s="45">
        <v>24010402</v>
      </c>
      <c r="D17232" s="45" t="s">
        <v>11363</v>
      </c>
      <c r="E17232" s="45" t="s">
        <v>9238</v>
      </c>
      <c r="AO17232" s="376"/>
    </row>
    <row r="17233" spans="1:41" x14ac:dyDescent="0.25">
      <c r="A17233" s="44" t="s">
        <v>10752</v>
      </c>
      <c r="B17233" s="44" t="s">
        <v>5321</v>
      </c>
      <c r="C17233" s="45">
        <v>25010401</v>
      </c>
      <c r="D17233" s="45" t="s">
        <v>11363</v>
      </c>
      <c r="E17233" s="45" t="s">
        <v>12564</v>
      </c>
      <c r="AO17233" s="376"/>
    </row>
    <row r="17234" spans="1:41" x14ac:dyDescent="0.25">
      <c r="A17234" s="44" t="s">
        <v>15975</v>
      </c>
      <c r="B17234" s="44" t="s">
        <v>15616</v>
      </c>
      <c r="C17234" s="45">
        <v>25050101</v>
      </c>
      <c r="D17234" s="45" t="s">
        <v>11363</v>
      </c>
      <c r="E17234" s="45" t="s">
        <v>7105</v>
      </c>
      <c r="AO17234" s="376"/>
    </row>
    <row r="17235" spans="1:41" x14ac:dyDescent="0.25">
      <c r="A17235" s="44" t="s">
        <v>15975</v>
      </c>
      <c r="B17235" s="44" t="s">
        <v>15617</v>
      </c>
      <c r="C17235" s="45">
        <v>25050102</v>
      </c>
      <c r="D17235" s="45" t="s">
        <v>11363</v>
      </c>
      <c r="E17235" s="45" t="s">
        <v>7105</v>
      </c>
      <c r="AO17235" s="376"/>
    </row>
    <row r="17236" spans="1:41" x14ac:dyDescent="0.25">
      <c r="A17236" s="91" t="s">
        <v>9546</v>
      </c>
      <c r="B17236" s="92" t="s">
        <v>9602</v>
      </c>
      <c r="C17236" s="45" t="s">
        <v>9349</v>
      </c>
      <c r="D17236" s="93" t="s">
        <v>9601</v>
      </c>
      <c r="E17236" s="94">
        <v>46568</v>
      </c>
      <c r="F17236" s="93"/>
      <c r="G17236" s="93"/>
      <c r="H17236" s="93"/>
      <c r="I17236" s="99"/>
      <c r="J17236" s="99"/>
      <c r="K17236" s="99"/>
      <c r="L17236" s="44"/>
      <c r="M17236" s="57"/>
      <c r="N17236" s="99"/>
      <c r="O17236" s="99"/>
      <c r="P17236" s="99"/>
      <c r="Q17236" s="99"/>
      <c r="R17236" s="99"/>
      <c r="S17236" s="99"/>
      <c r="T17236" s="99"/>
      <c r="U17236" s="99"/>
      <c r="V17236" s="99"/>
      <c r="W17236" s="99"/>
      <c r="X17236" s="99"/>
      <c r="Y17236" s="99"/>
      <c r="Z17236" s="99"/>
      <c r="AA17236" s="99"/>
      <c r="AB17236" s="99"/>
      <c r="AC17236" s="99"/>
      <c r="AD17236" s="99"/>
      <c r="AE17236" s="99"/>
      <c r="AF17236" s="99"/>
      <c r="AG17236" s="99"/>
      <c r="AH17236" s="31"/>
      <c r="AI17236" s="31"/>
      <c r="AJ17236" s="31"/>
      <c r="AK17236" s="31"/>
      <c r="AL17236" s="31"/>
      <c r="AO17236" s="376"/>
    </row>
    <row r="17237" spans="1:41" x14ac:dyDescent="0.25">
      <c r="A17237" s="44" t="s">
        <v>18378</v>
      </c>
      <c r="B17237" s="44" t="s">
        <v>15616</v>
      </c>
      <c r="C17237" s="45">
        <v>25050101</v>
      </c>
      <c r="D17237" s="45" t="s">
        <v>11363</v>
      </c>
      <c r="E17237" s="45" t="s">
        <v>7105</v>
      </c>
      <c r="AO17237" s="376"/>
    </row>
    <row r="17238" spans="1:41" x14ac:dyDescent="0.25">
      <c r="A17238" s="44" t="s">
        <v>18378</v>
      </c>
      <c r="B17238" s="44" t="s">
        <v>21553</v>
      </c>
      <c r="C17238" s="45">
        <v>260603</v>
      </c>
      <c r="D17238" s="45" t="s">
        <v>11363</v>
      </c>
      <c r="E17238" s="45" t="s">
        <v>9840</v>
      </c>
      <c r="AO17238" s="376"/>
    </row>
    <row r="17239" spans="1:41" x14ac:dyDescent="0.25">
      <c r="A17239" s="44" t="s">
        <v>18379</v>
      </c>
      <c r="B17239" s="44" t="s">
        <v>15616</v>
      </c>
      <c r="C17239" s="45">
        <v>25050101</v>
      </c>
      <c r="D17239" s="45" t="s">
        <v>11363</v>
      </c>
      <c r="E17239" s="45" t="s">
        <v>7105</v>
      </c>
      <c r="AO17239" s="376"/>
    </row>
    <row r="17240" spans="1:41" x14ac:dyDescent="0.25">
      <c r="A17240" s="44" t="s">
        <v>18379</v>
      </c>
      <c r="B17240" s="44" t="s">
        <v>15617</v>
      </c>
      <c r="C17240" s="45">
        <v>25050102</v>
      </c>
      <c r="D17240" s="45" t="s">
        <v>11363</v>
      </c>
      <c r="E17240" s="45" t="s">
        <v>7105</v>
      </c>
      <c r="AO17240" s="376"/>
    </row>
    <row r="17241" spans="1:41" x14ac:dyDescent="0.25">
      <c r="A17241" s="44" t="s">
        <v>21934</v>
      </c>
      <c r="B17241" s="44" t="s">
        <v>15616</v>
      </c>
      <c r="C17241" s="45">
        <v>25050101</v>
      </c>
      <c r="D17241" s="45" t="s">
        <v>11363</v>
      </c>
      <c r="E17241" s="45" t="s">
        <v>7105</v>
      </c>
      <c r="AO17241" s="376"/>
    </row>
    <row r="17242" spans="1:41" x14ac:dyDescent="0.25">
      <c r="A17242" s="44" t="s">
        <v>21934</v>
      </c>
      <c r="B17242" s="44" t="s">
        <v>15617</v>
      </c>
      <c r="C17242" s="45">
        <v>25050102</v>
      </c>
      <c r="D17242" s="45" t="s">
        <v>11363</v>
      </c>
      <c r="E17242" s="45" t="s">
        <v>7105</v>
      </c>
      <c r="AO17242" s="376"/>
    </row>
    <row r="17243" spans="1:41" x14ac:dyDescent="0.25">
      <c r="A17243" s="44" t="s">
        <v>15976</v>
      </c>
      <c r="B17243" s="44" t="s">
        <v>199</v>
      </c>
      <c r="C17243" s="45">
        <v>241001</v>
      </c>
      <c r="D17243" s="45" t="s">
        <v>11363</v>
      </c>
      <c r="E17243" s="45" t="s">
        <v>5332</v>
      </c>
      <c r="AO17243" s="376"/>
    </row>
    <row r="17244" spans="1:41" x14ac:dyDescent="0.25">
      <c r="A17244" s="44" t="s">
        <v>15976</v>
      </c>
      <c r="B17244" s="44" t="s">
        <v>15616</v>
      </c>
      <c r="C17244" s="45">
        <v>25050101</v>
      </c>
      <c r="D17244" s="45" t="s">
        <v>11363</v>
      </c>
      <c r="E17244" s="45" t="s">
        <v>7105</v>
      </c>
      <c r="AO17244" s="376"/>
    </row>
    <row r="17245" spans="1:41" x14ac:dyDescent="0.25">
      <c r="A17245" s="44" t="s">
        <v>21935</v>
      </c>
      <c r="B17245" s="44" t="s">
        <v>15616</v>
      </c>
      <c r="C17245" s="45">
        <v>25050101</v>
      </c>
      <c r="D17245" s="45" t="s">
        <v>11363</v>
      </c>
      <c r="E17245" s="45" t="s">
        <v>7105</v>
      </c>
      <c r="AO17245" s="376"/>
    </row>
    <row r="17246" spans="1:41" x14ac:dyDescent="0.25">
      <c r="A17246" s="44" t="s">
        <v>21935</v>
      </c>
      <c r="B17246" s="44" t="s">
        <v>21553</v>
      </c>
      <c r="C17246" s="45">
        <v>260603</v>
      </c>
      <c r="D17246" s="45" t="s">
        <v>11363</v>
      </c>
      <c r="E17246" s="45" t="s">
        <v>9840</v>
      </c>
      <c r="AO17246" s="376"/>
    </row>
    <row r="17247" spans="1:41" x14ac:dyDescent="0.25">
      <c r="A17247" s="135" t="s">
        <v>5772</v>
      </c>
      <c r="B17247" s="135" t="s">
        <v>5765</v>
      </c>
      <c r="C17247" s="96" t="s">
        <v>10081</v>
      </c>
      <c r="D17247" s="94" t="s">
        <v>1201</v>
      </c>
      <c r="E17247" s="112">
        <v>46559</v>
      </c>
      <c r="F17247" s="93"/>
      <c r="G17247" s="93"/>
      <c r="H17247" s="93"/>
      <c r="I17247" s="99"/>
      <c r="J17247" s="99"/>
      <c r="K17247" s="99"/>
      <c r="L17247" s="44"/>
      <c r="M17247" s="57"/>
      <c r="N17247" s="99"/>
      <c r="O17247" s="99"/>
      <c r="P17247" s="99"/>
      <c r="Q17247" s="99"/>
      <c r="R17247" s="99"/>
      <c r="S17247" s="99"/>
      <c r="T17247" s="99"/>
      <c r="U17247" s="99"/>
      <c r="V17247" s="99"/>
      <c r="W17247" s="99"/>
      <c r="X17247" s="99"/>
      <c r="Y17247" s="99"/>
      <c r="Z17247" s="99"/>
      <c r="AA17247" s="99"/>
      <c r="AB17247" s="99"/>
      <c r="AC17247" s="99"/>
      <c r="AD17247" s="99"/>
      <c r="AE17247" s="99"/>
      <c r="AF17247" s="99"/>
      <c r="AG17247" s="99"/>
      <c r="AH17247" s="31"/>
      <c r="AI17247" s="31"/>
      <c r="AJ17247" s="31"/>
      <c r="AK17247" s="31"/>
      <c r="AL17247" s="31"/>
      <c r="AO17247" s="376"/>
    </row>
    <row r="17248" spans="1:41" x14ac:dyDescent="0.25">
      <c r="A17248" s="44" t="s">
        <v>9547</v>
      </c>
      <c r="B17248" s="92" t="s">
        <v>9602</v>
      </c>
      <c r="C17248" s="45" t="s">
        <v>9338</v>
      </c>
      <c r="D17248" s="93" t="s">
        <v>9601</v>
      </c>
      <c r="E17248" s="94">
        <v>46568</v>
      </c>
      <c r="F17248" s="93"/>
      <c r="G17248" s="93"/>
      <c r="H17248" s="93"/>
      <c r="I17248" s="99"/>
      <c r="J17248" s="99"/>
      <c r="K17248" s="99"/>
      <c r="L17248" s="44"/>
      <c r="M17248" s="57"/>
      <c r="N17248" s="99"/>
      <c r="O17248" s="99"/>
      <c r="P17248" s="99"/>
      <c r="Q17248" s="99"/>
      <c r="R17248" s="99"/>
      <c r="S17248" s="99"/>
      <c r="T17248" s="99"/>
      <c r="U17248" s="99"/>
      <c r="V17248" s="99"/>
      <c r="W17248" s="99"/>
      <c r="X17248" s="99"/>
      <c r="Y17248" s="99"/>
      <c r="Z17248" s="99"/>
      <c r="AA17248" s="99"/>
      <c r="AB17248" s="99"/>
      <c r="AC17248" s="99"/>
      <c r="AD17248" s="99"/>
      <c r="AE17248" s="99"/>
      <c r="AF17248" s="99"/>
      <c r="AG17248" s="99"/>
      <c r="AH17248" s="31"/>
      <c r="AI17248" s="31"/>
      <c r="AJ17248" s="31"/>
      <c r="AK17248" s="31"/>
      <c r="AL17248" s="31"/>
      <c r="AO17248" s="376"/>
    </row>
    <row r="17249" spans="1:41" x14ac:dyDescent="0.25">
      <c r="A17249" s="44" t="s">
        <v>16438</v>
      </c>
      <c r="B17249" s="44" t="s">
        <v>16283</v>
      </c>
      <c r="C17249" s="45" t="s">
        <v>16439</v>
      </c>
      <c r="D17249" s="46" t="s">
        <v>21328</v>
      </c>
      <c r="E17249" s="46">
        <v>46344</v>
      </c>
      <c r="AO17249" s="376"/>
    </row>
    <row r="17250" spans="1:41" x14ac:dyDescent="0.25">
      <c r="A17250" s="44" t="s">
        <v>18380</v>
      </c>
      <c r="B17250" s="44" t="s">
        <v>5130</v>
      </c>
      <c r="C17250" s="45">
        <v>22010701</v>
      </c>
      <c r="D17250" s="45" t="s">
        <v>11363</v>
      </c>
      <c r="E17250" s="45" t="s">
        <v>5131</v>
      </c>
      <c r="AO17250" s="376"/>
    </row>
    <row r="17251" spans="1:41" x14ac:dyDescent="0.25">
      <c r="A17251" s="44" t="s">
        <v>18380</v>
      </c>
      <c r="B17251" s="44" t="s">
        <v>924</v>
      </c>
      <c r="C17251" s="45">
        <v>22010702</v>
      </c>
      <c r="D17251" s="45" t="s">
        <v>11363</v>
      </c>
      <c r="E17251" s="45" t="s">
        <v>5131</v>
      </c>
      <c r="AO17251" s="376"/>
    </row>
    <row r="17252" spans="1:41" x14ac:dyDescent="0.25">
      <c r="A17252" s="44" t="s">
        <v>18381</v>
      </c>
      <c r="B17252" s="44" t="s">
        <v>199</v>
      </c>
      <c r="C17252" s="45">
        <v>241001</v>
      </c>
      <c r="D17252" s="45" t="s">
        <v>11363</v>
      </c>
      <c r="E17252" s="45" t="s">
        <v>5332</v>
      </c>
      <c r="AO17252" s="376"/>
    </row>
    <row r="17253" spans="1:41" x14ac:dyDescent="0.25">
      <c r="A17253" s="44" t="s">
        <v>18381</v>
      </c>
      <c r="B17253" s="44" t="s">
        <v>15616</v>
      </c>
      <c r="C17253" s="45">
        <v>25050101</v>
      </c>
      <c r="D17253" s="45" t="s">
        <v>11363</v>
      </c>
      <c r="E17253" s="45" t="s">
        <v>7105</v>
      </c>
      <c r="AO17253" s="376"/>
    </row>
    <row r="17254" spans="1:41" x14ac:dyDescent="0.25">
      <c r="A17254" s="44" t="s">
        <v>18381</v>
      </c>
      <c r="B17254" s="44" t="s">
        <v>21553</v>
      </c>
      <c r="C17254" s="45">
        <v>260603</v>
      </c>
      <c r="D17254" s="45" t="s">
        <v>11363</v>
      </c>
      <c r="E17254" s="45" t="s">
        <v>9840</v>
      </c>
      <c r="AO17254" s="376"/>
    </row>
    <row r="17255" spans="1:41" x14ac:dyDescent="0.25">
      <c r="A17255" s="44" t="s">
        <v>12456</v>
      </c>
      <c r="B17255" s="44" t="s">
        <v>12133</v>
      </c>
      <c r="C17255" s="45">
        <v>37.25</v>
      </c>
      <c r="D17255" s="45" t="s">
        <v>12549</v>
      </c>
      <c r="E17255" s="46">
        <v>47514</v>
      </c>
      <c r="F17255" s="45"/>
      <c r="G17255" s="93"/>
      <c r="H17255" s="93"/>
      <c r="I17255" s="99"/>
      <c r="J17255" s="99"/>
      <c r="K17255" s="99"/>
      <c r="L17255" s="99"/>
      <c r="M17255" s="99"/>
      <c r="N17255" s="99"/>
      <c r="O17255" s="99"/>
      <c r="P17255" s="99"/>
      <c r="Q17255" s="99"/>
      <c r="R17255" s="99"/>
      <c r="S17255" s="99"/>
      <c r="T17255" s="99"/>
      <c r="U17255" s="99"/>
      <c r="V17255" s="99"/>
      <c r="W17255" s="99"/>
      <c r="X17255" s="99"/>
      <c r="Y17255" s="99"/>
      <c r="Z17255" s="99"/>
      <c r="AA17255" s="99"/>
      <c r="AB17255" s="99"/>
      <c r="AC17255" s="99"/>
      <c r="AD17255" s="99"/>
      <c r="AE17255" s="99"/>
      <c r="AF17255" s="99"/>
      <c r="AG17255" s="99"/>
      <c r="AH17255" s="31"/>
      <c r="AI17255" s="31"/>
      <c r="AJ17255" s="31"/>
      <c r="AK17255" s="31"/>
      <c r="AL17255" s="31"/>
      <c r="AO17255" s="376"/>
    </row>
    <row r="17256" spans="1:41" x14ac:dyDescent="0.25">
      <c r="A17256" s="44" t="s">
        <v>18382</v>
      </c>
      <c r="B17256" s="44" t="s">
        <v>15616</v>
      </c>
      <c r="C17256" s="45">
        <v>25050101</v>
      </c>
      <c r="D17256" s="45" t="s">
        <v>11363</v>
      </c>
      <c r="E17256" s="45" t="s">
        <v>7105</v>
      </c>
      <c r="AO17256" s="376"/>
    </row>
    <row r="17257" spans="1:41" x14ac:dyDescent="0.25">
      <c r="A17257" s="44" t="s">
        <v>18383</v>
      </c>
      <c r="B17257" s="44" t="s">
        <v>9237</v>
      </c>
      <c r="C17257" s="45">
        <v>24010401</v>
      </c>
      <c r="D17257" s="45" t="s">
        <v>11363</v>
      </c>
      <c r="E17257" s="45" t="s">
        <v>9238</v>
      </c>
      <c r="AO17257" s="376"/>
    </row>
    <row r="17258" spans="1:41" x14ac:dyDescent="0.25">
      <c r="A17258" s="44" t="s">
        <v>18384</v>
      </c>
      <c r="B17258" s="44" t="s">
        <v>5321</v>
      </c>
      <c r="C17258" s="45">
        <v>26010401</v>
      </c>
      <c r="D17258" s="45" t="s">
        <v>11363</v>
      </c>
      <c r="E17258" s="45" t="s">
        <v>17459</v>
      </c>
      <c r="AO17258" s="376"/>
    </row>
    <row r="17259" spans="1:41" x14ac:dyDescent="0.25">
      <c r="A17259" s="44" t="s">
        <v>18384</v>
      </c>
      <c r="B17259" s="44" t="s">
        <v>3176</v>
      </c>
      <c r="C17259" s="45">
        <v>26010402</v>
      </c>
      <c r="D17259" s="45" t="s">
        <v>11363</v>
      </c>
      <c r="E17259" s="45" t="s">
        <v>17459</v>
      </c>
      <c r="AO17259" s="376"/>
    </row>
    <row r="17260" spans="1:41" x14ac:dyDescent="0.25">
      <c r="A17260" s="44" t="s">
        <v>3013</v>
      </c>
      <c r="B17260" s="44" t="s">
        <v>5321</v>
      </c>
      <c r="C17260" s="45">
        <v>26010401</v>
      </c>
      <c r="D17260" s="45" t="s">
        <v>11363</v>
      </c>
      <c r="E17260" s="45" t="s">
        <v>17459</v>
      </c>
      <c r="AO17260" s="376"/>
    </row>
    <row r="17261" spans="1:41" x14ac:dyDescent="0.25">
      <c r="A17261" s="44" t="s">
        <v>3013</v>
      </c>
      <c r="B17261" s="44" t="s">
        <v>3176</v>
      </c>
      <c r="C17261" s="45">
        <v>26010402</v>
      </c>
      <c r="D17261" s="45" t="s">
        <v>11363</v>
      </c>
      <c r="E17261" s="45" t="s">
        <v>17459</v>
      </c>
      <c r="AO17261" s="376"/>
    </row>
    <row r="17262" spans="1:41" x14ac:dyDescent="0.25">
      <c r="A17262" s="44" t="s">
        <v>18385</v>
      </c>
      <c r="B17262" s="44" t="s">
        <v>9237</v>
      </c>
      <c r="C17262" s="45">
        <v>24010401</v>
      </c>
      <c r="D17262" s="45" t="s">
        <v>11363</v>
      </c>
      <c r="E17262" s="45" t="s">
        <v>9238</v>
      </c>
      <c r="AO17262" s="376"/>
    </row>
    <row r="17263" spans="1:41" x14ac:dyDescent="0.25">
      <c r="A17263" s="44" t="s">
        <v>18385</v>
      </c>
      <c r="B17263" s="44" t="s">
        <v>3176</v>
      </c>
      <c r="C17263" s="45">
        <v>24010402</v>
      </c>
      <c r="D17263" s="45" t="s">
        <v>11363</v>
      </c>
      <c r="E17263" s="45" t="s">
        <v>9238</v>
      </c>
      <c r="AO17263" s="376"/>
    </row>
    <row r="17264" spans="1:41" x14ac:dyDescent="0.25">
      <c r="A17264" s="44" t="s">
        <v>18385</v>
      </c>
      <c r="B17264" s="44" t="s">
        <v>15616</v>
      </c>
      <c r="C17264" s="45">
        <v>25050101</v>
      </c>
      <c r="D17264" s="45" t="s">
        <v>11363</v>
      </c>
      <c r="E17264" s="45" t="s">
        <v>7105</v>
      </c>
      <c r="AO17264" s="376"/>
    </row>
    <row r="17265" spans="1:41" x14ac:dyDescent="0.25">
      <c r="A17265" s="44" t="s">
        <v>18385</v>
      </c>
      <c r="B17265" s="44" t="s">
        <v>15617</v>
      </c>
      <c r="C17265" s="45">
        <v>25050102</v>
      </c>
      <c r="D17265" s="45" t="s">
        <v>11363</v>
      </c>
      <c r="E17265" s="45" t="s">
        <v>7105</v>
      </c>
      <c r="AO17265" s="376"/>
    </row>
    <row r="17266" spans="1:41" x14ac:dyDescent="0.25">
      <c r="A17266" s="91" t="s">
        <v>19157</v>
      </c>
      <c r="B17266" s="92" t="s">
        <v>3182</v>
      </c>
      <c r="C17266" s="93" t="s">
        <v>19170</v>
      </c>
      <c r="D17266" s="93" t="s">
        <v>1201</v>
      </c>
      <c r="E17266" s="94">
        <v>46582</v>
      </c>
      <c r="F17266" s="93"/>
      <c r="G17266" s="93"/>
      <c r="H17266" s="93"/>
      <c r="I17266" s="99"/>
      <c r="J17266" s="99"/>
      <c r="K17266" s="99"/>
      <c r="L17266" s="99"/>
      <c r="M17266" s="99"/>
      <c r="N17266" s="99"/>
      <c r="O17266" s="99"/>
      <c r="P17266" s="99"/>
      <c r="Q17266" s="99"/>
      <c r="R17266" s="99"/>
      <c r="S17266" s="99"/>
      <c r="T17266" s="99"/>
      <c r="U17266" s="99"/>
      <c r="V17266" s="99"/>
      <c r="W17266" s="99"/>
      <c r="X17266" s="99"/>
      <c r="Y17266" s="99"/>
      <c r="Z17266" s="99"/>
      <c r="AA17266" s="99"/>
      <c r="AB17266" s="99"/>
      <c r="AC17266" s="99"/>
      <c r="AD17266" s="99"/>
      <c r="AE17266" s="99"/>
      <c r="AF17266" s="99"/>
      <c r="AG17266" s="99"/>
      <c r="AH17266" s="31"/>
      <c r="AI17266" s="31"/>
      <c r="AJ17266" s="31"/>
      <c r="AK17266" s="31"/>
      <c r="AL17266" s="31"/>
      <c r="AO17266" s="376"/>
    </row>
    <row r="17267" spans="1:41" x14ac:dyDescent="0.25">
      <c r="A17267" s="44" t="s">
        <v>18386</v>
      </c>
      <c r="B17267" s="44" t="s">
        <v>5321</v>
      </c>
      <c r="C17267" s="45">
        <v>25010401</v>
      </c>
      <c r="D17267" s="45" t="s">
        <v>11363</v>
      </c>
      <c r="E17267" s="45" t="s">
        <v>12564</v>
      </c>
      <c r="AO17267" s="376"/>
    </row>
    <row r="17268" spans="1:41" x14ac:dyDescent="0.25">
      <c r="A17268" s="44" t="s">
        <v>18386</v>
      </c>
      <c r="B17268" s="44" t="s">
        <v>3176</v>
      </c>
      <c r="C17268" s="45">
        <v>25010402</v>
      </c>
      <c r="D17268" s="45" t="s">
        <v>11363</v>
      </c>
      <c r="E17268" s="45" t="s">
        <v>12564</v>
      </c>
      <c r="AO17268" s="376"/>
    </row>
    <row r="17269" spans="1:41" x14ac:dyDescent="0.25">
      <c r="A17269" s="44" t="s">
        <v>18386</v>
      </c>
      <c r="B17269" s="44" t="s">
        <v>15616</v>
      </c>
      <c r="C17269" s="45">
        <v>25050101</v>
      </c>
      <c r="D17269" s="45" t="s">
        <v>11363</v>
      </c>
      <c r="E17269" s="45" t="s">
        <v>7105</v>
      </c>
      <c r="AO17269" s="376"/>
    </row>
    <row r="17270" spans="1:41" x14ac:dyDescent="0.25">
      <c r="A17270" s="44" t="s">
        <v>18386</v>
      </c>
      <c r="B17270" s="44" t="s">
        <v>15617</v>
      </c>
      <c r="C17270" s="45">
        <v>25050102</v>
      </c>
      <c r="D17270" s="45" t="s">
        <v>11363</v>
      </c>
      <c r="E17270" s="45" t="s">
        <v>7105</v>
      </c>
      <c r="AO17270" s="376"/>
    </row>
    <row r="17271" spans="1:41" x14ac:dyDescent="0.25">
      <c r="A17271" s="44" t="s">
        <v>13697</v>
      </c>
      <c r="B17271" s="44" t="s">
        <v>12129</v>
      </c>
      <c r="C17271" s="45">
        <v>20.25</v>
      </c>
      <c r="D17271" s="45" t="s">
        <v>12549</v>
      </c>
      <c r="E17271" s="46">
        <v>47664</v>
      </c>
      <c r="F17271" s="45"/>
      <c r="G17271" s="93"/>
      <c r="H17271" s="93"/>
      <c r="I17271" s="99"/>
      <c r="J17271" s="99"/>
      <c r="K17271" s="99"/>
      <c r="L17271" s="99"/>
      <c r="M17271" s="99"/>
      <c r="N17271" s="99"/>
      <c r="O17271" s="99"/>
      <c r="P17271" s="99"/>
      <c r="Q17271" s="99"/>
      <c r="R17271" s="99"/>
      <c r="S17271" s="99"/>
      <c r="T17271" s="99"/>
      <c r="U17271" s="99"/>
      <c r="V17271" s="99"/>
      <c r="W17271" s="99"/>
      <c r="X17271" s="99"/>
      <c r="Y17271" s="99"/>
      <c r="Z17271" s="99"/>
      <c r="AA17271" s="99"/>
      <c r="AB17271" s="99"/>
      <c r="AC17271" s="99"/>
      <c r="AD17271" s="99"/>
      <c r="AE17271" s="99"/>
      <c r="AF17271" s="99"/>
      <c r="AG17271" s="99"/>
      <c r="AH17271" s="31"/>
      <c r="AI17271" s="31"/>
      <c r="AJ17271" s="31"/>
      <c r="AK17271" s="31"/>
      <c r="AL17271" s="31"/>
      <c r="AO17271" s="376"/>
    </row>
    <row r="17272" spans="1:41" x14ac:dyDescent="0.3">
      <c r="A17272" s="333" t="s">
        <v>8088</v>
      </c>
      <c r="B17272" s="333" t="s">
        <v>8044</v>
      </c>
      <c r="C17272" s="125" t="s">
        <v>8045</v>
      </c>
      <c r="D17272" s="32" t="s">
        <v>20309</v>
      </c>
      <c r="E17272" s="125" t="s">
        <v>7871</v>
      </c>
      <c r="F17272" s="125" t="s">
        <v>1189</v>
      </c>
      <c r="G17272" s="125" t="s">
        <v>1190</v>
      </c>
      <c r="AO17272" s="376"/>
    </row>
    <row r="17273" spans="1:41" x14ac:dyDescent="0.25">
      <c r="A17273" s="44" t="s">
        <v>10753</v>
      </c>
      <c r="B17273" s="44" t="s">
        <v>10357</v>
      </c>
      <c r="C17273" s="45">
        <v>240502</v>
      </c>
      <c r="D17273" s="45" t="s">
        <v>11363</v>
      </c>
      <c r="E17273" s="45" t="s">
        <v>5155</v>
      </c>
      <c r="AO17273" s="376"/>
    </row>
    <row r="17274" spans="1:41" x14ac:dyDescent="0.25">
      <c r="A17274" s="44" t="s">
        <v>1371</v>
      </c>
      <c r="B17274" s="44" t="s">
        <v>20991</v>
      </c>
      <c r="C17274" s="45" t="s">
        <v>21094</v>
      </c>
      <c r="D17274" s="367" t="s">
        <v>3696</v>
      </c>
      <c r="E17274" s="328">
        <f>DATE(2030,6,11)</f>
        <v>47645</v>
      </c>
      <c r="F17274" s="32"/>
      <c r="G17274" s="32"/>
      <c r="H17274" s="32"/>
      <c r="I17274" s="31"/>
      <c r="J17274" s="31"/>
      <c r="K17274" s="31"/>
      <c r="L17274" s="31"/>
      <c r="M17274" s="31"/>
      <c r="N17274" s="31"/>
      <c r="O17274" s="31"/>
      <c r="P17274" s="31"/>
      <c r="Q17274" s="31"/>
      <c r="R17274" s="31"/>
      <c r="S17274" s="31"/>
      <c r="T17274" s="31"/>
      <c r="U17274" s="31"/>
      <c r="V17274" s="31"/>
      <c r="W17274" s="31"/>
      <c r="X17274" s="31"/>
      <c r="Y17274" s="31"/>
      <c r="Z17274" s="31"/>
      <c r="AA17274" s="31"/>
      <c r="AB17274" s="31"/>
      <c r="AC17274" s="31"/>
      <c r="AD17274" s="31"/>
      <c r="AE17274" s="31"/>
      <c r="AF17274" s="31"/>
      <c r="AG17274" s="31"/>
      <c r="AH17274" s="31"/>
      <c r="AI17274" s="31"/>
      <c r="AJ17274" s="31"/>
      <c r="AK17274" s="31"/>
      <c r="AL17274" s="31"/>
      <c r="AO17274" s="376"/>
    </row>
    <row r="17275" spans="1:41" x14ac:dyDescent="0.25">
      <c r="A17275" s="44" t="s">
        <v>18387</v>
      </c>
      <c r="B17275" s="44" t="s">
        <v>2350</v>
      </c>
      <c r="C17275" s="45">
        <v>230105</v>
      </c>
      <c r="D17275" s="45" t="s">
        <v>11363</v>
      </c>
      <c r="E17275" s="45" t="s">
        <v>5265</v>
      </c>
      <c r="AO17275" s="376"/>
    </row>
    <row r="17276" spans="1:41" x14ac:dyDescent="0.25">
      <c r="A17276" s="44" t="s">
        <v>860</v>
      </c>
      <c r="B17276" s="44" t="s">
        <v>199</v>
      </c>
      <c r="C17276" s="45">
        <v>241001</v>
      </c>
      <c r="D17276" s="45" t="s">
        <v>11363</v>
      </c>
      <c r="E17276" s="45" t="s">
        <v>5332</v>
      </c>
      <c r="AO17276" s="376"/>
    </row>
    <row r="17277" spans="1:41" x14ac:dyDescent="0.25">
      <c r="A17277" s="44" t="s">
        <v>860</v>
      </c>
      <c r="B17277" s="44" t="s">
        <v>5321</v>
      </c>
      <c r="C17277" s="45">
        <v>26010401</v>
      </c>
      <c r="D17277" s="45" t="s">
        <v>11363</v>
      </c>
      <c r="E17277" s="45" t="s">
        <v>17459</v>
      </c>
      <c r="AO17277" s="376"/>
    </row>
    <row r="17278" spans="1:41" x14ac:dyDescent="0.25">
      <c r="A17278" s="44" t="s">
        <v>860</v>
      </c>
      <c r="B17278" s="44" t="s">
        <v>3176</v>
      </c>
      <c r="C17278" s="45">
        <v>26010402</v>
      </c>
      <c r="D17278" s="45" t="s">
        <v>11363</v>
      </c>
      <c r="E17278" s="45" t="s">
        <v>17459</v>
      </c>
      <c r="AO17278" s="376"/>
    </row>
    <row r="17279" spans="1:41" x14ac:dyDescent="0.25">
      <c r="A17279" s="44" t="s">
        <v>16850</v>
      </c>
      <c r="B17279" s="44" t="s">
        <v>15251</v>
      </c>
      <c r="C17279" s="45" t="s">
        <v>17104</v>
      </c>
      <c r="D17279" s="367" t="s">
        <v>3696</v>
      </c>
      <c r="E17279" s="328">
        <f>DATE(2029,12,17)</f>
        <v>47469</v>
      </c>
      <c r="F17279" s="32"/>
      <c r="G17279" s="32"/>
      <c r="H17279" s="32"/>
      <c r="I17279" s="31"/>
      <c r="J17279" s="31"/>
      <c r="K17279" s="31"/>
      <c r="L17279" s="31"/>
      <c r="M17279" s="31"/>
      <c r="N17279" s="31"/>
      <c r="O17279" s="31"/>
      <c r="P17279" s="31"/>
      <c r="Q17279" s="31"/>
      <c r="R17279" s="31"/>
      <c r="S17279" s="31"/>
      <c r="T17279" s="31"/>
      <c r="U17279" s="31"/>
      <c r="V17279" s="31"/>
      <c r="W17279" s="31"/>
      <c r="X17279" s="31"/>
      <c r="Y17279" s="31"/>
      <c r="Z17279" s="31"/>
      <c r="AA17279" s="31"/>
      <c r="AB17279" s="31"/>
      <c r="AC17279" s="31"/>
      <c r="AD17279" s="31"/>
      <c r="AE17279" s="31"/>
      <c r="AF17279" s="31"/>
      <c r="AG17279" s="31"/>
      <c r="AH17279" s="31"/>
      <c r="AI17279" s="31"/>
      <c r="AJ17279" s="31"/>
      <c r="AK17279" s="31"/>
      <c r="AL17279" s="31"/>
      <c r="AO17279" s="376"/>
    </row>
    <row r="17280" spans="1:41" x14ac:dyDescent="0.3">
      <c r="A17280" s="333" t="s">
        <v>15432</v>
      </c>
      <c r="B17280" s="333" t="s">
        <v>4815</v>
      </c>
      <c r="C17280" s="125" t="s">
        <v>15581</v>
      </c>
      <c r="D17280" s="32" t="s">
        <v>20309</v>
      </c>
      <c r="E17280" s="125" t="s">
        <v>9839</v>
      </c>
      <c r="F17280" s="125" t="s">
        <v>1189</v>
      </c>
      <c r="G17280" s="125" t="s">
        <v>1189</v>
      </c>
      <c r="AO17280" s="376"/>
    </row>
    <row r="17281" spans="1:41" x14ac:dyDescent="0.3">
      <c r="A17281" s="333" t="s">
        <v>15559</v>
      </c>
      <c r="B17281" s="333" t="s">
        <v>4815</v>
      </c>
      <c r="C17281" s="125" t="s">
        <v>15581</v>
      </c>
      <c r="D17281" s="32" t="s">
        <v>20309</v>
      </c>
      <c r="E17281" s="125" t="s">
        <v>9839</v>
      </c>
      <c r="F17281" s="125" t="s">
        <v>1189</v>
      </c>
      <c r="G17281" s="125" t="s">
        <v>1190</v>
      </c>
      <c r="AO17281" s="376"/>
    </row>
    <row r="17282" spans="1:41" x14ac:dyDescent="0.3">
      <c r="A17282" s="333" t="s">
        <v>15433</v>
      </c>
      <c r="B17282" s="333" t="s">
        <v>4815</v>
      </c>
      <c r="C17282" s="125" t="s">
        <v>15581</v>
      </c>
      <c r="D17282" s="32" t="s">
        <v>20309</v>
      </c>
      <c r="E17282" s="125" t="s">
        <v>9839</v>
      </c>
      <c r="F17282" s="125" t="s">
        <v>1189</v>
      </c>
      <c r="G17282" s="125" t="s">
        <v>1190</v>
      </c>
      <c r="AO17282" s="376"/>
    </row>
    <row r="17283" spans="1:41" x14ac:dyDescent="0.25">
      <c r="A17283" s="44" t="s">
        <v>12773</v>
      </c>
      <c r="B17283" s="44" t="s">
        <v>1666</v>
      </c>
      <c r="C17283" s="45">
        <v>250101</v>
      </c>
      <c r="D17283" s="45" t="s">
        <v>11363</v>
      </c>
      <c r="E17283" s="45" t="s">
        <v>12551</v>
      </c>
      <c r="AO17283" s="376"/>
    </row>
    <row r="17284" spans="1:41" x14ac:dyDescent="0.25">
      <c r="A17284" s="44" t="s">
        <v>18388</v>
      </c>
      <c r="B17284" s="44" t="s">
        <v>5321</v>
      </c>
      <c r="C17284" s="45">
        <v>26010401</v>
      </c>
      <c r="D17284" s="45" t="s">
        <v>11363</v>
      </c>
      <c r="E17284" s="45" t="s">
        <v>17459</v>
      </c>
      <c r="AO17284" s="376"/>
    </row>
    <row r="17285" spans="1:41" x14ac:dyDescent="0.25">
      <c r="A17285" s="44" t="s">
        <v>19450</v>
      </c>
      <c r="B17285" s="319" t="s">
        <v>19551</v>
      </c>
      <c r="C17285" s="318" t="s">
        <v>19843</v>
      </c>
      <c r="D17285" s="93" t="s">
        <v>19934</v>
      </c>
      <c r="E17285" s="320">
        <v>47299</v>
      </c>
      <c r="F17285" s="93"/>
      <c r="G17285" s="93"/>
      <c r="H17285" s="93"/>
      <c r="I17285" s="99"/>
      <c r="J17285" s="99"/>
      <c r="K17285" s="99"/>
      <c r="L17285" s="99"/>
      <c r="M17285" s="99"/>
      <c r="N17285" s="99"/>
      <c r="O17285" s="99"/>
      <c r="P17285" s="99"/>
      <c r="Q17285" s="99"/>
      <c r="R17285" s="99"/>
      <c r="S17285" s="99"/>
      <c r="T17285" s="99"/>
      <c r="U17285" s="99"/>
      <c r="V17285" s="99"/>
      <c r="W17285" s="99"/>
      <c r="X17285" s="99"/>
      <c r="Y17285" s="99"/>
      <c r="Z17285" s="99"/>
      <c r="AA17285" s="99"/>
      <c r="AB17285" s="99"/>
      <c r="AC17285" s="99"/>
      <c r="AD17285" s="99"/>
      <c r="AE17285" s="99"/>
      <c r="AF17285" s="99"/>
      <c r="AG17285" s="99"/>
      <c r="AH17285" s="31"/>
      <c r="AI17285" s="31"/>
      <c r="AJ17285" s="31"/>
      <c r="AK17285" s="31"/>
      <c r="AL17285" s="31"/>
      <c r="AO17285" s="376"/>
    </row>
    <row r="17286" spans="1:41" x14ac:dyDescent="0.25">
      <c r="A17286" s="44" t="s">
        <v>19450</v>
      </c>
      <c r="B17286" s="319" t="s">
        <v>19551</v>
      </c>
      <c r="C17286" s="318" t="s">
        <v>19844</v>
      </c>
      <c r="D17286" s="93" t="s">
        <v>19934</v>
      </c>
      <c r="E17286" s="320">
        <v>47299</v>
      </c>
      <c r="F17286" s="93"/>
      <c r="G17286" s="93"/>
      <c r="H17286" s="93"/>
      <c r="I17286" s="99"/>
      <c r="J17286" s="99"/>
      <c r="K17286" s="99"/>
      <c r="L17286" s="99"/>
      <c r="M17286" s="99"/>
      <c r="N17286" s="99"/>
      <c r="O17286" s="99"/>
      <c r="P17286" s="99"/>
      <c r="Q17286" s="99"/>
      <c r="R17286" s="99"/>
      <c r="S17286" s="99"/>
      <c r="T17286" s="99"/>
      <c r="U17286" s="99"/>
      <c r="V17286" s="99"/>
      <c r="W17286" s="99"/>
      <c r="X17286" s="99"/>
      <c r="Y17286" s="99"/>
      <c r="Z17286" s="99"/>
      <c r="AA17286" s="99"/>
      <c r="AB17286" s="99"/>
      <c r="AC17286" s="99"/>
      <c r="AD17286" s="99"/>
      <c r="AE17286" s="99"/>
      <c r="AF17286" s="99"/>
      <c r="AG17286" s="99"/>
      <c r="AH17286" s="31"/>
      <c r="AI17286" s="31"/>
      <c r="AJ17286" s="31"/>
      <c r="AK17286" s="31"/>
      <c r="AL17286" s="31"/>
      <c r="AO17286" s="376"/>
    </row>
    <row r="17287" spans="1:41" x14ac:dyDescent="0.3">
      <c r="A17287" s="333" t="s">
        <v>15434</v>
      </c>
      <c r="B17287" s="333" t="s">
        <v>4815</v>
      </c>
      <c r="C17287" s="125" t="s">
        <v>15581</v>
      </c>
      <c r="D17287" s="32" t="s">
        <v>20309</v>
      </c>
      <c r="E17287" s="125" t="s">
        <v>9839</v>
      </c>
      <c r="F17287" s="125" t="s">
        <v>1189</v>
      </c>
      <c r="G17287" s="125" t="s">
        <v>1190</v>
      </c>
      <c r="AO17287" s="376"/>
    </row>
    <row r="17288" spans="1:41" x14ac:dyDescent="0.25">
      <c r="A17288" s="44" t="s">
        <v>10754</v>
      </c>
      <c r="B17288" s="44" t="s">
        <v>10364</v>
      </c>
      <c r="C17288" s="45">
        <v>240302</v>
      </c>
      <c r="D17288" s="45" t="s">
        <v>11363</v>
      </c>
      <c r="E17288" s="45" t="s">
        <v>2593</v>
      </c>
      <c r="AO17288" s="376"/>
    </row>
    <row r="17289" spans="1:41" x14ac:dyDescent="0.25">
      <c r="A17289" s="91" t="s">
        <v>19259</v>
      </c>
      <c r="B17289" s="92" t="s">
        <v>19284</v>
      </c>
      <c r="C17289" s="93" t="s">
        <v>19285</v>
      </c>
      <c r="D17289" s="93" t="s">
        <v>1201</v>
      </c>
      <c r="E17289" s="94">
        <v>46582</v>
      </c>
      <c r="F17289" s="93"/>
      <c r="G17289" s="93"/>
      <c r="H17289" s="93"/>
      <c r="I17289" s="99"/>
      <c r="J17289" s="99"/>
      <c r="K17289" s="99"/>
      <c r="L17289" s="99"/>
      <c r="M17289" s="99"/>
      <c r="N17289" s="99"/>
      <c r="O17289" s="99"/>
      <c r="P17289" s="99"/>
      <c r="Q17289" s="99"/>
      <c r="R17289" s="99"/>
      <c r="S17289" s="99"/>
      <c r="T17289" s="99"/>
      <c r="U17289" s="99"/>
      <c r="V17289" s="99"/>
      <c r="W17289" s="99"/>
      <c r="X17289" s="99"/>
      <c r="Y17289" s="99"/>
      <c r="Z17289" s="99"/>
      <c r="AA17289" s="99"/>
      <c r="AB17289" s="99"/>
      <c r="AC17289" s="99"/>
      <c r="AD17289" s="99"/>
      <c r="AE17289" s="99"/>
      <c r="AF17289" s="99"/>
      <c r="AG17289" s="99"/>
      <c r="AH17289" s="31"/>
      <c r="AI17289" s="31"/>
      <c r="AJ17289" s="31"/>
      <c r="AK17289" s="31"/>
      <c r="AL17289" s="31"/>
      <c r="AO17289" s="376"/>
    </row>
    <row r="17290" spans="1:41" x14ac:dyDescent="0.3">
      <c r="A17290" s="333" t="s">
        <v>7789</v>
      </c>
      <c r="B17290" s="333" t="s">
        <v>2690</v>
      </c>
      <c r="C17290" s="125" t="s">
        <v>21253</v>
      </c>
      <c r="D17290" s="32" t="s">
        <v>20309</v>
      </c>
      <c r="E17290" s="125" t="s">
        <v>21312</v>
      </c>
      <c r="F17290" s="125" t="s">
        <v>1189</v>
      </c>
      <c r="G17290" s="125" t="s">
        <v>1190</v>
      </c>
      <c r="AO17290" s="376"/>
    </row>
    <row r="17291" spans="1:41" x14ac:dyDescent="0.25">
      <c r="A17291" s="44" t="s">
        <v>13920</v>
      </c>
      <c r="B17291" s="319" t="s">
        <v>19533</v>
      </c>
      <c r="C17291" s="318" t="s">
        <v>19845</v>
      </c>
      <c r="D17291" s="93" t="s">
        <v>19934</v>
      </c>
      <c r="E17291" s="320">
        <v>46691</v>
      </c>
      <c r="F17291" s="93"/>
      <c r="G17291" s="93"/>
      <c r="H17291" s="93"/>
      <c r="I17291" s="99"/>
      <c r="J17291" s="99"/>
      <c r="K17291" s="99"/>
      <c r="L17291" s="99"/>
      <c r="M17291" s="99"/>
      <c r="N17291" s="99"/>
      <c r="O17291" s="99"/>
      <c r="P17291" s="99"/>
      <c r="Q17291" s="99"/>
      <c r="R17291" s="99"/>
      <c r="S17291" s="99"/>
      <c r="T17291" s="99"/>
      <c r="U17291" s="99"/>
      <c r="V17291" s="99"/>
      <c r="W17291" s="99"/>
      <c r="X17291" s="99"/>
      <c r="Y17291" s="99"/>
      <c r="Z17291" s="99"/>
      <c r="AA17291" s="99"/>
      <c r="AB17291" s="99"/>
      <c r="AC17291" s="99"/>
      <c r="AD17291" s="99"/>
      <c r="AE17291" s="99"/>
      <c r="AF17291" s="99"/>
      <c r="AG17291" s="99"/>
      <c r="AH17291" s="31"/>
      <c r="AI17291" s="31"/>
      <c r="AJ17291" s="31"/>
      <c r="AK17291" s="31"/>
      <c r="AL17291" s="31"/>
      <c r="AO17291" s="376"/>
    </row>
    <row r="17292" spans="1:41" x14ac:dyDescent="0.25">
      <c r="A17292" s="44" t="s">
        <v>13920</v>
      </c>
      <c r="B17292" s="319" t="s">
        <v>19569</v>
      </c>
      <c r="C17292" s="318" t="s">
        <v>19846</v>
      </c>
      <c r="D17292" s="93" t="s">
        <v>19934</v>
      </c>
      <c r="E17292" s="320">
        <v>46811</v>
      </c>
      <c r="F17292" s="93"/>
      <c r="G17292" s="93"/>
      <c r="H17292" s="93"/>
      <c r="I17292" s="99"/>
      <c r="J17292" s="99"/>
      <c r="K17292" s="99"/>
      <c r="L17292" s="99"/>
      <c r="M17292" s="99"/>
      <c r="N17292" s="99"/>
      <c r="O17292" s="99"/>
      <c r="P17292" s="99"/>
      <c r="Q17292" s="99"/>
      <c r="R17292" s="99"/>
      <c r="S17292" s="99"/>
      <c r="T17292" s="99"/>
      <c r="U17292" s="99"/>
      <c r="V17292" s="99"/>
      <c r="W17292" s="99"/>
      <c r="X17292" s="99"/>
      <c r="Y17292" s="99"/>
      <c r="Z17292" s="99"/>
      <c r="AA17292" s="99"/>
      <c r="AB17292" s="99"/>
      <c r="AC17292" s="99"/>
      <c r="AD17292" s="99"/>
      <c r="AE17292" s="99"/>
      <c r="AF17292" s="99"/>
      <c r="AG17292" s="99"/>
      <c r="AH17292" s="31"/>
      <c r="AI17292" s="31"/>
      <c r="AJ17292" s="31"/>
      <c r="AK17292" s="31"/>
      <c r="AL17292" s="31"/>
      <c r="AO17292" s="376"/>
    </row>
    <row r="17293" spans="1:41" x14ac:dyDescent="0.25">
      <c r="A17293" s="44" t="s">
        <v>13920</v>
      </c>
      <c r="B17293" s="44" t="s">
        <v>15162</v>
      </c>
      <c r="C17293" s="45" t="s">
        <v>13921</v>
      </c>
      <c r="D17293" s="367" t="s">
        <v>3696</v>
      </c>
      <c r="E17293" s="328">
        <f>DATE(2029,1,10)</f>
        <v>47128</v>
      </c>
      <c r="F17293" s="32"/>
      <c r="G17293" s="32"/>
      <c r="H17293" s="32"/>
      <c r="I17293" s="31"/>
      <c r="J17293" s="31"/>
      <c r="K17293" s="31"/>
      <c r="L17293" s="31"/>
      <c r="M17293" s="31"/>
      <c r="N17293" s="31"/>
      <c r="O17293" s="31"/>
      <c r="P17293" s="31"/>
      <c r="Q17293" s="31"/>
      <c r="R17293" s="31"/>
      <c r="S17293" s="31"/>
      <c r="T17293" s="31"/>
      <c r="U17293" s="31"/>
      <c r="V17293" s="31"/>
      <c r="W17293" s="31"/>
      <c r="X17293" s="31"/>
      <c r="Y17293" s="31"/>
      <c r="Z17293" s="31"/>
      <c r="AA17293" s="31"/>
      <c r="AB17293" s="31"/>
      <c r="AC17293" s="31"/>
      <c r="AD17293" s="31"/>
      <c r="AE17293" s="31"/>
      <c r="AF17293" s="31"/>
      <c r="AG17293" s="31"/>
      <c r="AH17293" s="31"/>
      <c r="AI17293" s="31"/>
      <c r="AJ17293" s="31"/>
      <c r="AK17293" s="31"/>
      <c r="AL17293" s="31"/>
      <c r="AO17293" s="376"/>
    </row>
    <row r="17294" spans="1:41" x14ac:dyDescent="0.3">
      <c r="A17294" s="333" t="s">
        <v>861</v>
      </c>
      <c r="B17294" s="333" t="s">
        <v>1182</v>
      </c>
      <c r="C17294" s="125" t="s">
        <v>21311</v>
      </c>
      <c r="D17294" s="32" t="s">
        <v>20309</v>
      </c>
      <c r="E17294" s="125" t="s">
        <v>9840</v>
      </c>
      <c r="F17294" s="125" t="s">
        <v>1189</v>
      </c>
      <c r="G17294" s="125" t="s">
        <v>1190</v>
      </c>
      <c r="AO17294" s="376"/>
    </row>
    <row r="17295" spans="1:41" x14ac:dyDescent="0.25">
      <c r="A17295" s="44" t="s">
        <v>861</v>
      </c>
      <c r="B17295" s="44" t="s">
        <v>2350</v>
      </c>
      <c r="C17295" s="45">
        <v>250106</v>
      </c>
      <c r="D17295" s="45" t="s">
        <v>11363</v>
      </c>
      <c r="E17295" s="45" t="s">
        <v>11887</v>
      </c>
      <c r="AO17295" s="376"/>
    </row>
    <row r="17296" spans="1:41" x14ac:dyDescent="0.25">
      <c r="A17296" s="44" t="s">
        <v>21936</v>
      </c>
      <c r="B17296" s="44" t="s">
        <v>5321</v>
      </c>
      <c r="C17296" s="45">
        <v>25010401</v>
      </c>
      <c r="D17296" s="45" t="s">
        <v>11363</v>
      </c>
      <c r="E17296" s="45" t="s">
        <v>12564</v>
      </c>
      <c r="AO17296" s="376"/>
    </row>
    <row r="17297" spans="1:41" x14ac:dyDescent="0.25">
      <c r="A17297" s="44" t="s">
        <v>21936</v>
      </c>
      <c r="B17297" s="44" t="s">
        <v>3176</v>
      </c>
      <c r="C17297" s="45">
        <v>25010402</v>
      </c>
      <c r="D17297" s="45" t="s">
        <v>11363</v>
      </c>
      <c r="E17297" s="45" t="s">
        <v>12564</v>
      </c>
      <c r="AO17297" s="376"/>
    </row>
    <row r="17298" spans="1:41" x14ac:dyDescent="0.25">
      <c r="A17298" s="44" t="s">
        <v>8975</v>
      </c>
      <c r="B17298" s="44" t="s">
        <v>15163</v>
      </c>
      <c r="C17298" s="45" t="s">
        <v>9192</v>
      </c>
      <c r="D17298" s="367" t="s">
        <v>3696</v>
      </c>
      <c r="E17298" s="328">
        <f>DATE(2027,8,9)</f>
        <v>46608</v>
      </c>
      <c r="F17298" s="32"/>
      <c r="G17298" s="32"/>
      <c r="H17298" s="32"/>
      <c r="I17298" s="31"/>
      <c r="J17298" s="31"/>
      <c r="K17298" s="31"/>
      <c r="L17298" s="31"/>
      <c r="M17298" s="31"/>
      <c r="N17298" s="31"/>
      <c r="O17298" s="31"/>
      <c r="P17298" s="31"/>
      <c r="Q17298" s="31"/>
      <c r="R17298" s="31"/>
      <c r="S17298" s="31"/>
      <c r="T17298" s="31"/>
      <c r="U17298" s="31"/>
      <c r="V17298" s="31"/>
      <c r="W17298" s="31"/>
      <c r="X17298" s="31"/>
      <c r="Y17298" s="31"/>
      <c r="Z17298" s="31"/>
      <c r="AA17298" s="31"/>
      <c r="AB17298" s="31"/>
      <c r="AC17298" s="31"/>
      <c r="AD17298" s="31"/>
      <c r="AE17298" s="31"/>
      <c r="AF17298" s="31"/>
      <c r="AG17298" s="31"/>
      <c r="AH17298" s="31"/>
      <c r="AI17298" s="31"/>
      <c r="AJ17298" s="31"/>
      <c r="AK17298" s="31"/>
      <c r="AL17298" s="31"/>
      <c r="AO17298" s="376"/>
    </row>
    <row r="17299" spans="1:41" x14ac:dyDescent="0.25">
      <c r="A17299" s="44" t="s">
        <v>7370</v>
      </c>
      <c r="B17299" s="44" t="s">
        <v>2533</v>
      </c>
      <c r="C17299" s="45" t="s">
        <v>2581</v>
      </c>
      <c r="D17299" s="45" t="s">
        <v>11204</v>
      </c>
      <c r="E17299" s="45" t="s">
        <v>13998</v>
      </c>
      <c r="F17299" s="93"/>
      <c r="G17299" s="93"/>
      <c r="H17299" s="93"/>
      <c r="I17299" s="99"/>
      <c r="J17299" s="99"/>
      <c r="K17299" s="99"/>
      <c r="L17299" s="99"/>
      <c r="M17299" s="99"/>
      <c r="N17299" s="99"/>
      <c r="O17299" s="99"/>
      <c r="P17299" s="99"/>
      <c r="Q17299" s="99"/>
      <c r="R17299" s="99"/>
      <c r="S17299" s="99"/>
      <c r="T17299" s="99"/>
      <c r="U17299" s="99"/>
      <c r="V17299" s="99"/>
      <c r="W17299" s="99"/>
      <c r="X17299" s="99"/>
      <c r="Y17299" s="99"/>
      <c r="Z17299" s="99"/>
      <c r="AA17299" s="99"/>
      <c r="AB17299" s="99"/>
      <c r="AC17299" s="99"/>
      <c r="AD17299" s="99"/>
      <c r="AE17299" s="99"/>
      <c r="AF17299" s="99"/>
      <c r="AG17299" s="99"/>
      <c r="AH17299" s="31"/>
      <c r="AI17299" s="31"/>
      <c r="AJ17299" s="31"/>
      <c r="AK17299" s="31"/>
      <c r="AL17299" s="31"/>
      <c r="AO17299" s="376"/>
    </row>
    <row r="17300" spans="1:41" x14ac:dyDescent="0.25">
      <c r="A17300" s="44" t="s">
        <v>7370</v>
      </c>
      <c r="B17300" s="44" t="s">
        <v>4990</v>
      </c>
      <c r="C17300" s="45" t="s">
        <v>5045</v>
      </c>
      <c r="D17300" s="45" t="s">
        <v>11204</v>
      </c>
      <c r="E17300" s="46">
        <v>46477</v>
      </c>
      <c r="F17300" s="93"/>
      <c r="G17300" s="93"/>
      <c r="H17300" s="93"/>
      <c r="I17300" s="99"/>
      <c r="J17300" s="99"/>
      <c r="K17300" s="99"/>
      <c r="L17300" s="99"/>
      <c r="M17300" s="99"/>
      <c r="N17300" s="99"/>
      <c r="O17300" s="99"/>
      <c r="P17300" s="99"/>
      <c r="Q17300" s="99"/>
      <c r="R17300" s="99"/>
      <c r="S17300" s="99"/>
      <c r="T17300" s="99"/>
      <c r="U17300" s="99"/>
      <c r="V17300" s="99"/>
      <c r="W17300" s="99"/>
      <c r="X17300" s="99"/>
      <c r="Y17300" s="99"/>
      <c r="Z17300" s="99"/>
      <c r="AA17300" s="99"/>
      <c r="AB17300" s="99"/>
      <c r="AC17300" s="99"/>
      <c r="AD17300" s="99"/>
      <c r="AE17300" s="99"/>
      <c r="AF17300" s="99"/>
      <c r="AG17300" s="99"/>
      <c r="AH17300" s="31"/>
      <c r="AI17300" s="31"/>
      <c r="AJ17300" s="31"/>
      <c r="AK17300" s="31"/>
      <c r="AL17300" s="31"/>
      <c r="AO17300" s="376"/>
    </row>
    <row r="17301" spans="1:41" x14ac:dyDescent="0.25">
      <c r="A17301" s="44" t="s">
        <v>7370</v>
      </c>
      <c r="B17301" s="44" t="s">
        <v>2533</v>
      </c>
      <c r="C17301" s="45" t="s">
        <v>2581</v>
      </c>
      <c r="D17301" s="93" t="s">
        <v>17443</v>
      </c>
      <c r="E17301" s="45" t="s">
        <v>13998</v>
      </c>
      <c r="F17301" s="93"/>
      <c r="G17301" s="93"/>
      <c r="H17301" s="93"/>
      <c r="I17301" s="99"/>
      <c r="J17301" s="99"/>
      <c r="K17301" s="99"/>
      <c r="L17301" s="99"/>
      <c r="M17301" s="99"/>
      <c r="N17301" s="99"/>
      <c r="O17301" s="99"/>
      <c r="P17301" s="99"/>
      <c r="Q17301" s="99"/>
      <c r="R17301" s="99"/>
      <c r="S17301" s="99"/>
      <c r="T17301" s="99"/>
      <c r="U17301" s="99"/>
      <c r="V17301" s="99"/>
      <c r="W17301" s="99"/>
      <c r="X17301" s="99"/>
      <c r="Y17301" s="99"/>
      <c r="Z17301" s="99"/>
      <c r="AA17301" s="99"/>
      <c r="AB17301" s="99"/>
      <c r="AC17301" s="99"/>
      <c r="AD17301" s="99"/>
      <c r="AE17301" s="99"/>
      <c r="AF17301" s="99"/>
      <c r="AG17301" s="99"/>
      <c r="AH17301" s="31"/>
      <c r="AI17301" s="31"/>
      <c r="AJ17301" s="31"/>
      <c r="AK17301" s="31"/>
      <c r="AL17301" s="31"/>
      <c r="AO17301" s="376"/>
    </row>
    <row r="17302" spans="1:41" x14ac:dyDescent="0.25">
      <c r="A17302" s="44" t="s">
        <v>7370</v>
      </c>
      <c r="B17302" s="44" t="s">
        <v>4990</v>
      </c>
      <c r="C17302" s="45" t="s">
        <v>5045</v>
      </c>
      <c r="D17302" s="93" t="s">
        <v>17443</v>
      </c>
      <c r="E17302" s="45" t="s">
        <v>5139</v>
      </c>
      <c r="F17302" s="93"/>
      <c r="G17302" s="93"/>
      <c r="H17302" s="93"/>
      <c r="I17302" s="99"/>
      <c r="J17302" s="99"/>
      <c r="K17302" s="99"/>
      <c r="L17302" s="99"/>
      <c r="M17302" s="99"/>
      <c r="N17302" s="99"/>
      <c r="O17302" s="99"/>
      <c r="P17302" s="99"/>
      <c r="Q17302" s="99"/>
      <c r="R17302" s="99"/>
      <c r="S17302" s="99"/>
      <c r="T17302" s="99"/>
      <c r="U17302" s="99"/>
      <c r="V17302" s="99"/>
      <c r="W17302" s="99"/>
      <c r="X17302" s="99"/>
      <c r="Y17302" s="99"/>
      <c r="Z17302" s="99"/>
      <c r="AA17302" s="99"/>
      <c r="AB17302" s="99"/>
      <c r="AC17302" s="99"/>
      <c r="AD17302" s="99"/>
      <c r="AE17302" s="99"/>
      <c r="AF17302" s="99"/>
      <c r="AG17302" s="99"/>
      <c r="AH17302" s="31"/>
      <c r="AI17302" s="31"/>
      <c r="AJ17302" s="31"/>
      <c r="AK17302" s="31"/>
      <c r="AL17302" s="31"/>
      <c r="AO17302" s="376"/>
    </row>
    <row r="17303" spans="1:41" x14ac:dyDescent="0.25">
      <c r="A17303" s="44" t="s">
        <v>7370</v>
      </c>
      <c r="B17303" s="44" t="s">
        <v>4990</v>
      </c>
      <c r="C17303" s="45" t="s">
        <v>5045</v>
      </c>
      <c r="D17303" s="45" t="s">
        <v>9895</v>
      </c>
      <c r="E17303" s="46">
        <v>46477</v>
      </c>
      <c r="F17303" s="93"/>
      <c r="G17303" s="93"/>
      <c r="H17303" s="93"/>
      <c r="I17303" s="99"/>
      <c r="J17303" s="99"/>
      <c r="K17303" s="99"/>
      <c r="L17303" s="44"/>
      <c r="M17303" s="57"/>
      <c r="N17303" s="99"/>
      <c r="O17303" s="99"/>
      <c r="P17303" s="99"/>
      <c r="Q17303" s="99"/>
      <c r="R17303" s="99"/>
      <c r="S17303" s="99"/>
      <c r="T17303" s="99"/>
      <c r="U17303" s="99"/>
      <c r="V17303" s="99"/>
      <c r="W17303" s="99"/>
      <c r="X17303" s="99"/>
      <c r="Y17303" s="99"/>
      <c r="Z17303" s="99"/>
      <c r="AA17303" s="99"/>
      <c r="AB17303" s="99"/>
      <c r="AC17303" s="99"/>
      <c r="AD17303" s="99"/>
      <c r="AE17303" s="99"/>
      <c r="AF17303" s="99"/>
      <c r="AG17303" s="99"/>
      <c r="AH17303" s="31"/>
      <c r="AI17303" s="31"/>
      <c r="AJ17303" s="31"/>
      <c r="AK17303" s="31"/>
      <c r="AL17303" s="31"/>
      <c r="AO17303" s="376"/>
    </row>
    <row r="17304" spans="1:41" x14ac:dyDescent="0.25">
      <c r="A17304" s="44" t="s">
        <v>7370</v>
      </c>
      <c r="B17304" s="44" t="s">
        <v>2533</v>
      </c>
      <c r="C17304" s="45" t="s">
        <v>2581</v>
      </c>
      <c r="D17304" s="45" t="s">
        <v>9895</v>
      </c>
      <c r="E17304" s="46">
        <v>47587</v>
      </c>
      <c r="F17304" s="93"/>
      <c r="G17304" s="93"/>
      <c r="H17304" s="93"/>
      <c r="I17304" s="99"/>
      <c r="J17304" s="99"/>
      <c r="K17304" s="99"/>
      <c r="L17304" s="44"/>
      <c r="M17304" s="57"/>
      <c r="N17304" s="99"/>
      <c r="O17304" s="99"/>
      <c r="P17304" s="99"/>
      <c r="Q17304" s="99"/>
      <c r="R17304" s="99"/>
      <c r="S17304" s="99"/>
      <c r="T17304" s="99"/>
      <c r="U17304" s="99"/>
      <c r="V17304" s="99"/>
      <c r="W17304" s="99"/>
      <c r="X17304" s="99"/>
      <c r="Y17304" s="99"/>
      <c r="Z17304" s="99"/>
      <c r="AA17304" s="99"/>
      <c r="AB17304" s="99"/>
      <c r="AC17304" s="99"/>
      <c r="AD17304" s="99"/>
      <c r="AE17304" s="99"/>
      <c r="AF17304" s="99"/>
      <c r="AG17304" s="99"/>
      <c r="AH17304" s="31"/>
      <c r="AI17304" s="31"/>
      <c r="AJ17304" s="31"/>
      <c r="AK17304" s="31"/>
      <c r="AL17304" s="31"/>
      <c r="AO17304" s="376"/>
    </row>
    <row r="17305" spans="1:41" x14ac:dyDescent="0.3">
      <c r="A17305" s="333" t="s">
        <v>11108</v>
      </c>
      <c r="B17305" s="333" t="s">
        <v>3455</v>
      </c>
      <c r="C17305" s="125" t="s">
        <v>10959</v>
      </c>
      <c r="D17305" s="32" t="s">
        <v>20309</v>
      </c>
      <c r="E17305" s="125" t="s">
        <v>2593</v>
      </c>
      <c r="F17305" s="125" t="s">
        <v>1189</v>
      </c>
      <c r="G17305" s="125" t="s">
        <v>1190</v>
      </c>
      <c r="AO17305" s="376"/>
    </row>
    <row r="17306" spans="1:41" x14ac:dyDescent="0.25">
      <c r="A17306" s="44" t="s">
        <v>8976</v>
      </c>
      <c r="B17306" s="44" t="s">
        <v>15164</v>
      </c>
      <c r="C17306" s="45" t="s">
        <v>9193</v>
      </c>
      <c r="D17306" s="367" t="s">
        <v>3696</v>
      </c>
      <c r="E17306" s="328">
        <f>DATE(2027,5,26)</f>
        <v>46533</v>
      </c>
      <c r="F17306" s="32"/>
      <c r="G17306" s="32"/>
      <c r="H17306" s="32"/>
      <c r="I17306" s="31"/>
      <c r="J17306" s="31"/>
      <c r="K17306" s="31"/>
      <c r="L17306" s="31"/>
      <c r="M17306" s="31"/>
      <c r="N17306" s="31"/>
      <c r="O17306" s="31"/>
      <c r="P17306" s="31"/>
      <c r="Q17306" s="31"/>
      <c r="R17306" s="31"/>
      <c r="S17306" s="31"/>
      <c r="T17306" s="31"/>
      <c r="U17306" s="31"/>
      <c r="V17306" s="31"/>
      <c r="W17306" s="31"/>
      <c r="X17306" s="31"/>
      <c r="Y17306" s="31"/>
      <c r="Z17306" s="31"/>
      <c r="AA17306" s="31"/>
      <c r="AB17306" s="31"/>
      <c r="AC17306" s="31"/>
      <c r="AD17306" s="31"/>
      <c r="AE17306" s="31"/>
      <c r="AF17306" s="31"/>
      <c r="AG17306" s="31"/>
      <c r="AH17306" s="31"/>
      <c r="AI17306" s="31"/>
      <c r="AJ17306" s="31"/>
      <c r="AK17306" s="31"/>
      <c r="AL17306" s="31"/>
      <c r="AO17306" s="376"/>
    </row>
    <row r="17307" spans="1:41" x14ac:dyDescent="0.25">
      <c r="A17307" s="44" t="s">
        <v>18389</v>
      </c>
      <c r="B17307" s="44" t="s">
        <v>17465</v>
      </c>
      <c r="C17307" s="45">
        <v>26020101</v>
      </c>
      <c r="D17307" s="45" t="s">
        <v>11363</v>
      </c>
      <c r="E17307" s="45" t="s">
        <v>9238</v>
      </c>
      <c r="AO17307" s="376"/>
    </row>
    <row r="17308" spans="1:41" x14ac:dyDescent="0.25">
      <c r="A17308" s="44" t="s">
        <v>18389</v>
      </c>
      <c r="B17308" s="44" t="s">
        <v>6609</v>
      </c>
      <c r="C17308" s="45">
        <v>26020102</v>
      </c>
      <c r="D17308" s="45" t="s">
        <v>11363</v>
      </c>
      <c r="E17308" s="45" t="s">
        <v>9238</v>
      </c>
      <c r="AO17308" s="376"/>
    </row>
    <row r="17309" spans="1:41" x14ac:dyDescent="0.25">
      <c r="A17309" s="44" t="s">
        <v>10755</v>
      </c>
      <c r="B17309" s="44" t="s">
        <v>9237</v>
      </c>
      <c r="C17309" s="45">
        <v>24010401</v>
      </c>
      <c r="D17309" s="45" t="s">
        <v>11363</v>
      </c>
      <c r="E17309" s="45" t="s">
        <v>9238</v>
      </c>
      <c r="AO17309" s="376"/>
    </row>
    <row r="17310" spans="1:41" x14ac:dyDescent="0.3">
      <c r="A17310" s="57" t="s">
        <v>13161</v>
      </c>
      <c r="B17310" s="57" t="s">
        <v>1290</v>
      </c>
      <c r="C17310" s="62">
        <v>24027</v>
      </c>
      <c r="D17310" s="62" t="s">
        <v>20886</v>
      </c>
      <c r="E17310" s="60">
        <v>46873</v>
      </c>
      <c r="F17310" s="32"/>
      <c r="G17310" s="32"/>
      <c r="H17310" s="32"/>
      <c r="I17310" s="31"/>
      <c r="J17310" s="31"/>
      <c r="K17310" s="31"/>
      <c r="L17310" s="31"/>
      <c r="M17310" s="31"/>
      <c r="N17310" s="31"/>
      <c r="O17310" s="31"/>
      <c r="P17310" s="31"/>
      <c r="Q17310" s="31"/>
      <c r="R17310" s="31"/>
      <c r="S17310" s="31"/>
      <c r="T17310" s="31"/>
      <c r="U17310" s="31"/>
      <c r="V17310" s="31"/>
      <c r="W17310" s="31"/>
      <c r="X17310" s="31"/>
      <c r="Y17310" s="31"/>
      <c r="Z17310" s="31"/>
      <c r="AA17310" s="31"/>
      <c r="AB17310" s="31"/>
      <c r="AC17310" s="31"/>
      <c r="AD17310" s="31"/>
      <c r="AE17310" s="31"/>
      <c r="AF17310" s="31"/>
      <c r="AG17310" s="31"/>
      <c r="AH17310" s="31"/>
      <c r="AI17310" s="31"/>
      <c r="AJ17310" s="31"/>
      <c r="AK17310" s="31"/>
      <c r="AL17310" s="31"/>
      <c r="AO17310" s="376"/>
    </row>
    <row r="17311" spans="1:41" x14ac:dyDescent="0.25">
      <c r="A17311" s="44" t="s">
        <v>5501</v>
      </c>
      <c r="B17311" s="44" t="s">
        <v>21377</v>
      </c>
      <c r="C17311" s="45" t="s">
        <v>18887</v>
      </c>
      <c r="D17311" s="45" t="s">
        <v>21447</v>
      </c>
      <c r="E17311" s="46">
        <v>46507</v>
      </c>
      <c r="AO17311" s="376"/>
    </row>
    <row r="17312" spans="1:41" x14ac:dyDescent="0.25">
      <c r="A17312" s="44" t="s">
        <v>5501</v>
      </c>
      <c r="B17312" s="44" t="s">
        <v>21402</v>
      </c>
      <c r="C17312" s="45" t="s">
        <v>5503</v>
      </c>
      <c r="D17312" s="45" t="s">
        <v>21447</v>
      </c>
      <c r="E17312" s="46">
        <v>46507</v>
      </c>
      <c r="AO17312" s="376"/>
    </row>
    <row r="17313" spans="1:41" x14ac:dyDescent="0.25">
      <c r="A17313" s="44" t="s">
        <v>5501</v>
      </c>
      <c r="B17313" s="44" t="s">
        <v>21405</v>
      </c>
      <c r="C17313" s="45" t="s">
        <v>9704</v>
      </c>
      <c r="D17313" s="45" t="s">
        <v>21447</v>
      </c>
      <c r="E17313" s="46">
        <v>46538</v>
      </c>
      <c r="AO17313" s="376"/>
    </row>
    <row r="17314" spans="1:41" x14ac:dyDescent="0.25">
      <c r="A17314" s="44" t="s">
        <v>5501</v>
      </c>
      <c r="B17314" s="44" t="s">
        <v>21410</v>
      </c>
      <c r="C17314" s="45" t="s">
        <v>5515</v>
      </c>
      <c r="D17314" s="45" t="s">
        <v>21447</v>
      </c>
      <c r="E17314" s="46">
        <v>46630</v>
      </c>
      <c r="AO17314" s="376"/>
    </row>
    <row r="17315" spans="1:41" x14ac:dyDescent="0.25">
      <c r="A17315" s="44" t="s">
        <v>5501</v>
      </c>
      <c r="B17315" s="44" t="s">
        <v>21411</v>
      </c>
      <c r="C17315" s="45" t="s">
        <v>16548</v>
      </c>
      <c r="D17315" s="45" t="s">
        <v>21447</v>
      </c>
      <c r="E17315" s="46">
        <v>46446</v>
      </c>
      <c r="AO17315" s="376"/>
    </row>
    <row r="17316" spans="1:41" x14ac:dyDescent="0.25">
      <c r="A17316" s="44" t="s">
        <v>5501</v>
      </c>
      <c r="B17316" s="44" t="s">
        <v>21421</v>
      </c>
      <c r="C17316" s="45" t="s">
        <v>21184</v>
      </c>
      <c r="D17316" s="45" t="s">
        <v>21447</v>
      </c>
      <c r="E17316" s="46">
        <v>46630</v>
      </c>
      <c r="AO17316" s="376"/>
    </row>
    <row r="17317" spans="1:41" x14ac:dyDescent="0.3">
      <c r="A17317" s="333" t="s">
        <v>18766</v>
      </c>
      <c r="B17317" s="333" t="s">
        <v>1167</v>
      </c>
      <c r="C17317" s="125" t="s">
        <v>17236</v>
      </c>
      <c r="D17317" s="32" t="s">
        <v>20309</v>
      </c>
      <c r="E17317" s="125" t="s">
        <v>8292</v>
      </c>
      <c r="F17317" s="125" t="s">
        <v>1189</v>
      </c>
      <c r="G17317" s="125" t="s">
        <v>1190</v>
      </c>
      <c r="AO17317" s="376"/>
    </row>
    <row r="17318" spans="1:41" x14ac:dyDescent="0.25">
      <c r="A17318" s="44" t="s">
        <v>18390</v>
      </c>
      <c r="B17318" s="44" t="s">
        <v>9248</v>
      </c>
      <c r="C17318" s="45">
        <v>260105</v>
      </c>
      <c r="D17318" s="45" t="s">
        <v>11363</v>
      </c>
      <c r="E17318" s="45" t="s">
        <v>17625</v>
      </c>
      <c r="AO17318" s="376"/>
    </row>
    <row r="17319" spans="1:41" x14ac:dyDescent="0.25">
      <c r="A17319" s="44" t="s">
        <v>18390</v>
      </c>
      <c r="B17319" s="44" t="s">
        <v>17463</v>
      </c>
      <c r="C17319" s="45">
        <v>260202</v>
      </c>
      <c r="D17319" s="45" t="s">
        <v>11363</v>
      </c>
      <c r="E17319" s="45" t="s">
        <v>9238</v>
      </c>
      <c r="AO17319" s="376"/>
    </row>
    <row r="17320" spans="1:41" x14ac:dyDescent="0.25">
      <c r="A17320" s="44" t="s">
        <v>18391</v>
      </c>
      <c r="B17320" s="44" t="s">
        <v>5321</v>
      </c>
      <c r="C17320" s="45">
        <v>26010401</v>
      </c>
      <c r="D17320" s="45" t="s">
        <v>11363</v>
      </c>
      <c r="E17320" s="45" t="s">
        <v>17459</v>
      </c>
      <c r="AO17320" s="376"/>
    </row>
    <row r="17321" spans="1:41" x14ac:dyDescent="0.25">
      <c r="A17321" s="44" t="s">
        <v>18391</v>
      </c>
      <c r="B17321" s="44" t="s">
        <v>3176</v>
      </c>
      <c r="C17321" s="45">
        <v>26010402</v>
      </c>
      <c r="D17321" s="45" t="s">
        <v>11363</v>
      </c>
      <c r="E17321" s="45" t="s">
        <v>17459</v>
      </c>
      <c r="AO17321" s="376"/>
    </row>
    <row r="17322" spans="1:41" x14ac:dyDescent="0.25">
      <c r="A17322" s="44" t="s">
        <v>41</v>
      </c>
      <c r="B17322" s="44" t="s">
        <v>1877</v>
      </c>
      <c r="C17322" s="45" t="s">
        <v>10306</v>
      </c>
      <c r="D17322" s="46" t="s">
        <v>21328</v>
      </c>
      <c r="E17322" s="46">
        <v>46599</v>
      </c>
      <c r="AO17322" s="376"/>
    </row>
    <row r="17323" spans="1:41" x14ac:dyDescent="0.25">
      <c r="A17323" s="44" t="s">
        <v>15977</v>
      </c>
      <c r="B17323" s="44" t="s">
        <v>3474</v>
      </c>
      <c r="C17323" s="45">
        <v>250503</v>
      </c>
      <c r="D17323" s="45" t="s">
        <v>11363</v>
      </c>
      <c r="E17323" s="45" t="s">
        <v>15608</v>
      </c>
      <c r="AO17323" s="376"/>
    </row>
    <row r="17324" spans="1:41" x14ac:dyDescent="0.3">
      <c r="A17324" s="333" t="s">
        <v>11109</v>
      </c>
      <c r="B17324" s="333" t="s">
        <v>1177</v>
      </c>
      <c r="C17324" s="125" t="s">
        <v>11000</v>
      </c>
      <c r="D17324" s="32" t="s">
        <v>20309</v>
      </c>
      <c r="E17324" s="125" t="s">
        <v>2593</v>
      </c>
      <c r="F17324" s="125" t="s">
        <v>1189</v>
      </c>
      <c r="G17324" s="125" t="s">
        <v>1189</v>
      </c>
      <c r="AO17324" s="376"/>
    </row>
    <row r="17325" spans="1:41" x14ac:dyDescent="0.25">
      <c r="A17325" s="44" t="s">
        <v>13922</v>
      </c>
      <c r="B17325" s="44" t="s">
        <v>14701</v>
      </c>
      <c r="C17325" s="45" t="s">
        <v>5116</v>
      </c>
      <c r="D17325" s="367" t="s">
        <v>3696</v>
      </c>
      <c r="E17325" s="328">
        <f>DATE(2028,1,13)</f>
        <v>46765</v>
      </c>
      <c r="F17325" s="32"/>
      <c r="G17325" s="32"/>
      <c r="H17325" s="32"/>
      <c r="I17325" s="31"/>
      <c r="J17325" s="31"/>
      <c r="K17325" s="31"/>
      <c r="L17325" s="31"/>
      <c r="M17325" s="31"/>
      <c r="N17325" s="31"/>
      <c r="O17325" s="31"/>
      <c r="P17325" s="31"/>
      <c r="Q17325" s="31"/>
      <c r="R17325" s="31"/>
      <c r="S17325" s="31"/>
      <c r="T17325" s="31"/>
      <c r="U17325" s="31"/>
      <c r="V17325" s="31"/>
      <c r="W17325" s="31"/>
      <c r="X17325" s="31"/>
      <c r="Y17325" s="31"/>
      <c r="Z17325" s="31"/>
      <c r="AA17325" s="31"/>
      <c r="AB17325" s="31"/>
      <c r="AC17325" s="31"/>
      <c r="AD17325" s="31"/>
      <c r="AE17325" s="31"/>
      <c r="AF17325" s="31"/>
      <c r="AG17325" s="31"/>
      <c r="AH17325" s="31"/>
      <c r="AI17325" s="31"/>
      <c r="AJ17325" s="31"/>
      <c r="AK17325" s="31"/>
      <c r="AL17325" s="31"/>
      <c r="AO17325" s="376"/>
    </row>
    <row r="17326" spans="1:41" x14ac:dyDescent="0.25">
      <c r="A17326" s="44" t="s">
        <v>304</v>
      </c>
      <c r="B17326" s="44" t="s">
        <v>7637</v>
      </c>
      <c r="C17326" s="45" t="s">
        <v>7349</v>
      </c>
      <c r="D17326" s="93" t="s">
        <v>17443</v>
      </c>
      <c r="E17326" s="45" t="s">
        <v>5131</v>
      </c>
      <c r="F17326" s="93"/>
      <c r="G17326" s="93"/>
      <c r="H17326" s="93"/>
      <c r="I17326" s="99"/>
      <c r="J17326" s="99"/>
      <c r="K17326" s="99"/>
      <c r="L17326" s="99"/>
      <c r="M17326" s="99"/>
      <c r="N17326" s="99"/>
      <c r="O17326" s="99"/>
      <c r="P17326" s="99"/>
      <c r="Q17326" s="99"/>
      <c r="R17326" s="99"/>
      <c r="S17326" s="99"/>
      <c r="T17326" s="99"/>
      <c r="U17326" s="99"/>
      <c r="V17326" s="99"/>
      <c r="W17326" s="99"/>
      <c r="X17326" s="99"/>
      <c r="Y17326" s="99"/>
      <c r="Z17326" s="99"/>
      <c r="AA17326" s="99"/>
      <c r="AB17326" s="99"/>
      <c r="AC17326" s="99"/>
      <c r="AD17326" s="99"/>
      <c r="AE17326" s="99"/>
      <c r="AF17326" s="99"/>
      <c r="AG17326" s="99"/>
      <c r="AH17326" s="31"/>
      <c r="AI17326" s="31"/>
      <c r="AJ17326" s="31"/>
      <c r="AK17326" s="31"/>
      <c r="AL17326" s="31"/>
      <c r="AO17326" s="376"/>
    </row>
    <row r="17327" spans="1:41" x14ac:dyDescent="0.25">
      <c r="A17327" s="44" t="s">
        <v>304</v>
      </c>
      <c r="B17327" s="44" t="s">
        <v>7637</v>
      </c>
      <c r="C17327" s="45" t="s">
        <v>7349</v>
      </c>
      <c r="D17327" s="45" t="s">
        <v>9895</v>
      </c>
      <c r="E17327" s="46">
        <v>46873</v>
      </c>
      <c r="F17327" s="93"/>
      <c r="G17327" s="93"/>
      <c r="H17327" s="93"/>
      <c r="I17327" s="99"/>
      <c r="J17327" s="99"/>
      <c r="K17327" s="99"/>
      <c r="L17327" s="44"/>
      <c r="M17327" s="57"/>
      <c r="N17327" s="99"/>
      <c r="O17327" s="99"/>
      <c r="P17327" s="99"/>
      <c r="Q17327" s="99"/>
      <c r="R17327" s="99"/>
      <c r="S17327" s="99"/>
      <c r="T17327" s="99"/>
      <c r="U17327" s="99"/>
      <c r="V17327" s="99"/>
      <c r="W17327" s="99"/>
      <c r="X17327" s="99"/>
      <c r="Y17327" s="99"/>
      <c r="Z17327" s="99"/>
      <c r="AA17327" s="99"/>
      <c r="AB17327" s="99"/>
      <c r="AC17327" s="99"/>
      <c r="AD17327" s="99"/>
      <c r="AE17327" s="99"/>
      <c r="AF17327" s="99"/>
      <c r="AG17327" s="99"/>
      <c r="AH17327" s="31"/>
      <c r="AI17327" s="31"/>
      <c r="AJ17327" s="31"/>
      <c r="AK17327" s="31"/>
      <c r="AL17327" s="31"/>
      <c r="AO17327" s="376"/>
    </row>
    <row r="17328" spans="1:41" x14ac:dyDescent="0.25">
      <c r="A17328" s="120" t="s">
        <v>2610</v>
      </c>
      <c r="B17328" s="114" t="s">
        <v>2019</v>
      </c>
      <c r="C17328" s="106" t="s">
        <v>21199</v>
      </c>
      <c r="D17328" s="93" t="s">
        <v>1394</v>
      </c>
      <c r="E17328" s="55">
        <v>48029</v>
      </c>
      <c r="F17328" s="93"/>
      <c r="G17328" s="93"/>
      <c r="H17328" s="93"/>
      <c r="I17328" s="99"/>
      <c r="J17328" s="99"/>
      <c r="K17328" s="99"/>
      <c r="L17328" s="44"/>
      <c r="M17328" s="57"/>
      <c r="N17328" s="99"/>
      <c r="O17328" s="99"/>
      <c r="P17328" s="99"/>
      <c r="Q17328" s="99"/>
      <c r="R17328" s="99"/>
      <c r="S17328" s="99"/>
      <c r="T17328" s="99"/>
      <c r="U17328" s="99"/>
      <c r="V17328" s="99"/>
      <c r="W17328" s="99"/>
      <c r="X17328" s="99"/>
      <c r="Y17328" s="99"/>
      <c r="Z17328" s="99"/>
      <c r="AA17328" s="99"/>
      <c r="AB17328" s="99"/>
      <c r="AC17328" s="99"/>
      <c r="AD17328" s="99"/>
      <c r="AE17328" s="99"/>
      <c r="AF17328" s="99"/>
      <c r="AG17328" s="99"/>
      <c r="AH17328" s="31"/>
      <c r="AI17328" s="31"/>
      <c r="AJ17328" s="31"/>
      <c r="AK17328" s="31"/>
      <c r="AL17328" s="31"/>
      <c r="AO17328" s="376"/>
    </row>
    <row r="17329" spans="1:41" x14ac:dyDescent="0.25">
      <c r="A17329" s="44" t="s">
        <v>19451</v>
      </c>
      <c r="B17329" s="319" t="s">
        <v>19512</v>
      </c>
      <c r="C17329" s="318" t="s">
        <v>19847</v>
      </c>
      <c r="D17329" s="93" t="s">
        <v>19934</v>
      </c>
      <c r="E17329" s="320">
        <v>47177</v>
      </c>
      <c r="F17329" s="93"/>
      <c r="G17329" s="93"/>
      <c r="H17329" s="93"/>
      <c r="I17329" s="99"/>
      <c r="J17329" s="99"/>
      <c r="K17329" s="99"/>
      <c r="L17329" s="99"/>
      <c r="M17329" s="99"/>
      <c r="N17329" s="99"/>
      <c r="O17329" s="99"/>
      <c r="P17329" s="99"/>
      <c r="Q17329" s="99"/>
      <c r="R17329" s="99"/>
      <c r="S17329" s="99"/>
      <c r="T17329" s="99"/>
      <c r="U17329" s="99"/>
      <c r="V17329" s="99"/>
      <c r="W17329" s="99"/>
      <c r="X17329" s="99"/>
      <c r="Y17329" s="99"/>
      <c r="Z17329" s="99"/>
      <c r="AA17329" s="99"/>
      <c r="AB17329" s="99"/>
      <c r="AC17329" s="99"/>
      <c r="AD17329" s="99"/>
      <c r="AE17329" s="99"/>
      <c r="AF17329" s="99"/>
      <c r="AG17329" s="99"/>
      <c r="AH17329" s="31"/>
      <c r="AI17329" s="31"/>
      <c r="AJ17329" s="31"/>
      <c r="AK17329" s="31"/>
      <c r="AL17329" s="31"/>
      <c r="AO17329" s="376"/>
    </row>
    <row r="17330" spans="1:41" x14ac:dyDescent="0.25">
      <c r="A17330" s="44" t="s">
        <v>8977</v>
      </c>
      <c r="B17330" s="44" t="s">
        <v>15165</v>
      </c>
      <c r="C17330" s="45" t="s">
        <v>9194</v>
      </c>
      <c r="D17330" s="367" t="s">
        <v>3696</v>
      </c>
      <c r="E17330" s="328">
        <f>DATE(2027,11,8)</f>
        <v>46699</v>
      </c>
      <c r="F17330" s="32"/>
      <c r="G17330" s="32"/>
      <c r="H17330" s="32"/>
      <c r="I17330" s="31"/>
      <c r="J17330" s="31"/>
      <c r="K17330" s="31"/>
      <c r="L17330" s="31"/>
      <c r="M17330" s="31"/>
      <c r="N17330" s="31"/>
      <c r="O17330" s="31"/>
      <c r="P17330" s="31"/>
      <c r="Q17330" s="31"/>
      <c r="R17330" s="31"/>
      <c r="S17330" s="31"/>
      <c r="T17330" s="31"/>
      <c r="U17330" s="31"/>
      <c r="V17330" s="31"/>
      <c r="W17330" s="31"/>
      <c r="X17330" s="31"/>
      <c r="Y17330" s="31"/>
      <c r="Z17330" s="31"/>
      <c r="AA17330" s="31"/>
      <c r="AB17330" s="31"/>
      <c r="AC17330" s="31"/>
      <c r="AD17330" s="31"/>
      <c r="AE17330" s="31"/>
      <c r="AF17330" s="31"/>
      <c r="AG17330" s="31"/>
      <c r="AH17330" s="31"/>
      <c r="AI17330" s="31"/>
      <c r="AJ17330" s="31"/>
      <c r="AK17330" s="31"/>
      <c r="AL17330" s="31"/>
      <c r="AO17330" s="376"/>
    </row>
    <row r="17331" spans="1:41" x14ac:dyDescent="0.25">
      <c r="A17331" s="44" t="s">
        <v>11889</v>
      </c>
      <c r="B17331" s="44" t="s">
        <v>4957</v>
      </c>
      <c r="C17331" s="45" t="s">
        <v>4959</v>
      </c>
      <c r="D17331" s="45" t="s">
        <v>11204</v>
      </c>
      <c r="E17331" s="45" t="s">
        <v>4146</v>
      </c>
      <c r="F17331" s="93"/>
      <c r="G17331" s="93"/>
      <c r="H17331" s="93"/>
      <c r="I17331" s="99"/>
      <c r="J17331" s="99"/>
      <c r="K17331" s="99"/>
      <c r="L17331" s="99"/>
      <c r="M17331" s="99"/>
      <c r="N17331" s="99"/>
      <c r="O17331" s="99"/>
      <c r="P17331" s="99"/>
      <c r="Q17331" s="99"/>
      <c r="R17331" s="99"/>
      <c r="S17331" s="99"/>
      <c r="T17331" s="99"/>
      <c r="U17331" s="99"/>
      <c r="V17331" s="99"/>
      <c r="W17331" s="99"/>
      <c r="X17331" s="99"/>
      <c r="Y17331" s="99"/>
      <c r="Z17331" s="99"/>
      <c r="AA17331" s="99"/>
      <c r="AB17331" s="99"/>
      <c r="AC17331" s="99"/>
      <c r="AD17331" s="99"/>
      <c r="AE17331" s="99"/>
      <c r="AF17331" s="99"/>
      <c r="AG17331" s="99"/>
      <c r="AH17331" s="31"/>
      <c r="AI17331" s="31"/>
      <c r="AJ17331" s="31"/>
      <c r="AK17331" s="31"/>
      <c r="AL17331" s="31"/>
      <c r="AO17331" s="376"/>
    </row>
    <row r="17332" spans="1:41" x14ac:dyDescent="0.25">
      <c r="A17332" s="44" t="s">
        <v>11889</v>
      </c>
      <c r="B17332" s="44" t="s">
        <v>1545</v>
      </c>
      <c r="C17332" s="45" t="s">
        <v>1761</v>
      </c>
      <c r="D17332" s="45" t="s">
        <v>11204</v>
      </c>
      <c r="E17332" s="45" t="s">
        <v>9837</v>
      </c>
      <c r="F17332" s="93"/>
      <c r="G17332" s="93"/>
      <c r="H17332" s="93"/>
      <c r="I17332" s="99"/>
      <c r="J17332" s="99"/>
      <c r="K17332" s="99"/>
      <c r="L17332" s="99"/>
      <c r="M17332" s="99"/>
      <c r="N17332" s="99"/>
      <c r="O17332" s="99"/>
      <c r="P17332" s="99"/>
      <c r="Q17332" s="99"/>
      <c r="R17332" s="99"/>
      <c r="S17332" s="99"/>
      <c r="T17332" s="99"/>
      <c r="U17332" s="99"/>
      <c r="V17332" s="99"/>
      <c r="W17332" s="99"/>
      <c r="X17332" s="99"/>
      <c r="Y17332" s="99"/>
      <c r="Z17332" s="99"/>
      <c r="AA17332" s="99"/>
      <c r="AB17332" s="99"/>
      <c r="AC17332" s="99"/>
      <c r="AD17332" s="99"/>
      <c r="AE17332" s="99"/>
      <c r="AF17332" s="99"/>
      <c r="AG17332" s="99"/>
      <c r="AH17332" s="31"/>
      <c r="AI17332" s="31"/>
      <c r="AJ17332" s="31"/>
      <c r="AK17332" s="31"/>
      <c r="AL17332" s="31"/>
      <c r="AO17332" s="376"/>
    </row>
    <row r="17333" spans="1:41" x14ac:dyDescent="0.25">
      <c r="A17333" s="44" t="s">
        <v>11889</v>
      </c>
      <c r="B17333" s="44" t="s">
        <v>11168</v>
      </c>
      <c r="C17333" s="45" t="s">
        <v>11169</v>
      </c>
      <c r="D17333" s="45" t="s">
        <v>11204</v>
      </c>
      <c r="E17333" s="45" t="s">
        <v>11170</v>
      </c>
      <c r="F17333" s="93"/>
      <c r="G17333" s="93"/>
      <c r="H17333" s="93"/>
      <c r="I17333" s="99"/>
      <c r="J17333" s="99"/>
      <c r="K17333" s="99"/>
      <c r="L17333" s="99"/>
      <c r="M17333" s="99"/>
      <c r="N17333" s="99"/>
      <c r="O17333" s="99"/>
      <c r="P17333" s="99"/>
      <c r="Q17333" s="99"/>
      <c r="R17333" s="99"/>
      <c r="S17333" s="99"/>
      <c r="T17333" s="99"/>
      <c r="U17333" s="99"/>
      <c r="V17333" s="99"/>
      <c r="W17333" s="99"/>
      <c r="X17333" s="99"/>
      <c r="Y17333" s="99"/>
      <c r="Z17333" s="99"/>
      <c r="AA17333" s="99"/>
      <c r="AB17333" s="99"/>
      <c r="AC17333" s="99"/>
      <c r="AD17333" s="99"/>
      <c r="AE17333" s="99"/>
      <c r="AF17333" s="99"/>
      <c r="AG17333" s="99"/>
      <c r="AH17333" s="31"/>
      <c r="AI17333" s="31"/>
      <c r="AJ17333" s="31"/>
      <c r="AK17333" s="31"/>
      <c r="AL17333" s="31"/>
      <c r="AO17333" s="376"/>
    </row>
    <row r="17334" spans="1:41" x14ac:dyDescent="0.25">
      <c r="A17334" s="44" t="s">
        <v>11889</v>
      </c>
      <c r="B17334" s="44" t="s">
        <v>4957</v>
      </c>
      <c r="C17334" s="45" t="s">
        <v>4959</v>
      </c>
      <c r="D17334" s="93" t="s">
        <v>17443</v>
      </c>
      <c r="E17334" s="45" t="s">
        <v>4146</v>
      </c>
      <c r="F17334" s="93"/>
      <c r="G17334" s="93"/>
      <c r="H17334" s="93"/>
      <c r="I17334" s="99"/>
      <c r="J17334" s="99"/>
      <c r="K17334" s="99"/>
      <c r="L17334" s="99"/>
      <c r="M17334" s="99"/>
      <c r="N17334" s="99"/>
      <c r="O17334" s="99"/>
      <c r="P17334" s="99"/>
      <c r="Q17334" s="99"/>
      <c r="R17334" s="99"/>
      <c r="S17334" s="99"/>
      <c r="T17334" s="99"/>
      <c r="U17334" s="99"/>
      <c r="V17334" s="99"/>
      <c r="W17334" s="99"/>
      <c r="X17334" s="99"/>
      <c r="Y17334" s="99"/>
      <c r="Z17334" s="99"/>
      <c r="AA17334" s="99"/>
      <c r="AB17334" s="99"/>
      <c r="AC17334" s="99"/>
      <c r="AD17334" s="99"/>
      <c r="AE17334" s="99"/>
      <c r="AF17334" s="99"/>
      <c r="AG17334" s="99"/>
      <c r="AH17334" s="31"/>
      <c r="AI17334" s="31"/>
      <c r="AJ17334" s="31"/>
      <c r="AK17334" s="31"/>
      <c r="AL17334" s="31"/>
      <c r="AO17334" s="376"/>
    </row>
    <row r="17335" spans="1:41" x14ac:dyDescent="0.25">
      <c r="A17335" s="44" t="s">
        <v>11889</v>
      </c>
      <c r="B17335" s="44" t="s">
        <v>11168</v>
      </c>
      <c r="C17335" s="45" t="s">
        <v>11169</v>
      </c>
      <c r="D17335" s="93" t="s">
        <v>17443</v>
      </c>
      <c r="E17335" s="45" t="s">
        <v>11170</v>
      </c>
      <c r="F17335" s="93"/>
      <c r="G17335" s="93"/>
      <c r="H17335" s="93"/>
      <c r="I17335" s="99"/>
      <c r="J17335" s="99"/>
      <c r="K17335" s="99"/>
      <c r="L17335" s="99"/>
      <c r="M17335" s="99"/>
      <c r="N17335" s="99"/>
      <c r="O17335" s="99"/>
      <c r="P17335" s="99"/>
      <c r="Q17335" s="99"/>
      <c r="R17335" s="99"/>
      <c r="S17335" s="99"/>
      <c r="T17335" s="99"/>
      <c r="U17335" s="99"/>
      <c r="V17335" s="99"/>
      <c r="W17335" s="99"/>
      <c r="X17335" s="99"/>
      <c r="Y17335" s="99"/>
      <c r="Z17335" s="99"/>
      <c r="AA17335" s="99"/>
      <c r="AB17335" s="99"/>
      <c r="AC17335" s="99"/>
      <c r="AD17335" s="99"/>
      <c r="AE17335" s="99"/>
      <c r="AF17335" s="99"/>
      <c r="AG17335" s="99"/>
      <c r="AH17335" s="31"/>
      <c r="AI17335" s="31"/>
      <c r="AJ17335" s="31"/>
      <c r="AK17335" s="31"/>
      <c r="AL17335" s="31"/>
      <c r="AO17335" s="376"/>
    </row>
    <row r="17336" spans="1:41" x14ac:dyDescent="0.3">
      <c r="A17336" s="57" t="s">
        <v>124</v>
      </c>
      <c r="B17336" s="57" t="s">
        <v>1320</v>
      </c>
      <c r="C17336" s="62" t="s">
        <v>4744</v>
      </c>
      <c r="D17336" s="62" t="s">
        <v>20886</v>
      </c>
      <c r="E17336" s="368" t="s">
        <v>9707</v>
      </c>
      <c r="F17336" s="32"/>
      <c r="G17336" s="32"/>
      <c r="H17336" s="32"/>
      <c r="I17336" s="31"/>
      <c r="J17336" s="31"/>
      <c r="K17336" s="31"/>
      <c r="L17336" s="31"/>
      <c r="M17336" s="31"/>
      <c r="N17336" s="31"/>
      <c r="O17336" s="31"/>
      <c r="P17336" s="31"/>
      <c r="Q17336" s="31"/>
      <c r="R17336" s="31"/>
      <c r="S17336" s="31"/>
      <c r="T17336" s="31"/>
      <c r="U17336" s="31"/>
      <c r="V17336" s="31"/>
      <c r="W17336" s="31"/>
      <c r="X17336" s="31"/>
      <c r="Y17336" s="31"/>
      <c r="Z17336" s="31"/>
      <c r="AA17336" s="31"/>
      <c r="AB17336" s="31"/>
      <c r="AC17336" s="31"/>
      <c r="AD17336" s="31"/>
      <c r="AE17336" s="31"/>
      <c r="AF17336" s="31"/>
      <c r="AG17336" s="31"/>
      <c r="AH17336" s="31"/>
      <c r="AI17336" s="31"/>
      <c r="AJ17336" s="31"/>
      <c r="AK17336" s="31"/>
      <c r="AL17336" s="31"/>
      <c r="AO17336" s="376"/>
    </row>
    <row r="17337" spans="1:41" x14ac:dyDescent="0.25">
      <c r="A17337" s="44" t="s">
        <v>124</v>
      </c>
      <c r="B17337" s="44" t="s">
        <v>21434</v>
      </c>
      <c r="C17337" s="45" t="s">
        <v>13058</v>
      </c>
      <c r="D17337" s="45" t="s">
        <v>21447</v>
      </c>
      <c r="E17337" s="46">
        <v>46418</v>
      </c>
      <c r="AO17337" s="376"/>
    </row>
    <row r="17338" spans="1:41" x14ac:dyDescent="0.25">
      <c r="A17338" s="44" t="s">
        <v>124</v>
      </c>
      <c r="B17338" s="44" t="s">
        <v>2350</v>
      </c>
      <c r="C17338" s="45">
        <v>230105</v>
      </c>
      <c r="D17338" s="45" t="s">
        <v>11363</v>
      </c>
      <c r="E17338" s="45" t="s">
        <v>5265</v>
      </c>
      <c r="AO17338" s="376"/>
    </row>
    <row r="17339" spans="1:41" x14ac:dyDescent="0.25">
      <c r="A17339" s="57" t="s">
        <v>124</v>
      </c>
      <c r="B17339" s="44" t="s">
        <v>4957</v>
      </c>
      <c r="C17339" s="45" t="s">
        <v>4959</v>
      </c>
      <c r="D17339" s="45" t="s">
        <v>9895</v>
      </c>
      <c r="E17339" s="45" t="s">
        <v>4824</v>
      </c>
      <c r="F17339" s="93"/>
      <c r="G17339" s="93"/>
      <c r="H17339" s="93"/>
      <c r="I17339" s="99"/>
      <c r="J17339" s="99"/>
      <c r="K17339" s="99"/>
      <c r="L17339" s="44"/>
      <c r="M17339" s="57"/>
      <c r="N17339" s="99"/>
      <c r="O17339" s="99"/>
      <c r="P17339" s="99"/>
      <c r="Q17339" s="99"/>
      <c r="R17339" s="99"/>
      <c r="S17339" s="99"/>
      <c r="T17339" s="99"/>
      <c r="U17339" s="99"/>
      <c r="V17339" s="99"/>
      <c r="W17339" s="99"/>
      <c r="X17339" s="99"/>
      <c r="Y17339" s="99"/>
      <c r="Z17339" s="99"/>
      <c r="AA17339" s="99"/>
      <c r="AB17339" s="99"/>
      <c r="AC17339" s="99"/>
      <c r="AD17339" s="99"/>
      <c r="AE17339" s="99"/>
      <c r="AF17339" s="99"/>
      <c r="AG17339" s="99"/>
      <c r="AH17339" s="31"/>
      <c r="AI17339" s="31"/>
      <c r="AJ17339" s="31"/>
      <c r="AK17339" s="31"/>
      <c r="AL17339" s="31"/>
      <c r="AO17339" s="376"/>
    </row>
    <row r="17340" spans="1:41" x14ac:dyDescent="0.25">
      <c r="A17340" s="57" t="s">
        <v>124</v>
      </c>
      <c r="B17340" s="44" t="s">
        <v>1545</v>
      </c>
      <c r="C17340" s="45" t="s">
        <v>1761</v>
      </c>
      <c r="D17340" s="45" t="s">
        <v>9895</v>
      </c>
      <c r="E17340" s="45" t="s">
        <v>9837</v>
      </c>
      <c r="F17340" s="93"/>
      <c r="G17340" s="93"/>
      <c r="H17340" s="93"/>
      <c r="I17340" s="99"/>
      <c r="J17340" s="99"/>
      <c r="K17340" s="99"/>
      <c r="L17340" s="44"/>
      <c r="M17340" s="57"/>
      <c r="N17340" s="99"/>
      <c r="O17340" s="99"/>
      <c r="P17340" s="99"/>
      <c r="Q17340" s="99"/>
      <c r="R17340" s="99"/>
      <c r="S17340" s="99"/>
      <c r="T17340" s="99"/>
      <c r="U17340" s="99"/>
      <c r="V17340" s="99"/>
      <c r="W17340" s="99"/>
      <c r="X17340" s="99"/>
      <c r="Y17340" s="99"/>
      <c r="Z17340" s="99"/>
      <c r="AA17340" s="99"/>
      <c r="AB17340" s="99"/>
      <c r="AC17340" s="99"/>
      <c r="AD17340" s="99"/>
      <c r="AE17340" s="99"/>
      <c r="AF17340" s="99"/>
      <c r="AG17340" s="99"/>
      <c r="AH17340" s="31"/>
      <c r="AI17340" s="31"/>
      <c r="AJ17340" s="31"/>
      <c r="AK17340" s="31"/>
      <c r="AL17340" s="31"/>
      <c r="AO17340" s="376"/>
    </row>
    <row r="17341" spans="1:41" x14ac:dyDescent="0.3">
      <c r="A17341" s="92" t="s">
        <v>12982</v>
      </c>
      <c r="B17341" s="92" t="s">
        <v>12981</v>
      </c>
      <c r="C17341" s="318" t="s">
        <v>4744</v>
      </c>
      <c r="D17341" s="318" t="s">
        <v>13017</v>
      </c>
      <c r="E17341" s="320">
        <v>46387</v>
      </c>
      <c r="F17341" s="93"/>
      <c r="G17341" s="93"/>
      <c r="H17341" s="93"/>
      <c r="I17341" s="99"/>
      <c r="J17341" s="99"/>
      <c r="K17341" s="99"/>
      <c r="L17341" s="99"/>
      <c r="M17341" s="99"/>
      <c r="N17341" s="99"/>
      <c r="O17341" s="99"/>
      <c r="P17341" s="99"/>
      <c r="Q17341" s="99"/>
      <c r="R17341" s="99"/>
      <c r="S17341" s="99"/>
      <c r="T17341" s="99"/>
      <c r="U17341" s="99"/>
      <c r="V17341" s="99"/>
      <c r="W17341" s="99"/>
      <c r="X17341" s="99"/>
      <c r="Y17341" s="99"/>
      <c r="Z17341" s="99"/>
      <c r="AA17341" s="99"/>
      <c r="AB17341" s="99"/>
      <c r="AC17341" s="99"/>
      <c r="AD17341" s="99"/>
      <c r="AE17341" s="99"/>
      <c r="AF17341" s="99"/>
      <c r="AG17341" s="99"/>
      <c r="AH17341" s="31"/>
      <c r="AI17341" s="31"/>
      <c r="AJ17341" s="31"/>
      <c r="AK17341" s="31"/>
      <c r="AL17341" s="31"/>
      <c r="AO17341" s="376"/>
    </row>
    <row r="17342" spans="1:41" x14ac:dyDescent="0.25">
      <c r="A17342" s="44" t="s">
        <v>8978</v>
      </c>
      <c r="B17342" s="44" t="s">
        <v>14804</v>
      </c>
      <c r="C17342" s="45" t="s">
        <v>9195</v>
      </c>
      <c r="D17342" s="367" t="s">
        <v>3696</v>
      </c>
      <c r="E17342" s="328">
        <f>DATE(2028,2,27)</f>
        <v>46810</v>
      </c>
      <c r="F17342" s="32"/>
      <c r="G17342" s="32"/>
      <c r="H17342" s="32"/>
      <c r="I17342" s="31"/>
      <c r="J17342" s="31"/>
      <c r="K17342" s="31"/>
      <c r="L17342" s="31"/>
      <c r="M17342" s="31"/>
      <c r="N17342" s="31"/>
      <c r="O17342" s="31"/>
      <c r="P17342" s="31"/>
      <c r="Q17342" s="31"/>
      <c r="R17342" s="31"/>
      <c r="S17342" s="31"/>
      <c r="T17342" s="31"/>
      <c r="U17342" s="31"/>
      <c r="V17342" s="31"/>
      <c r="W17342" s="31"/>
      <c r="X17342" s="31"/>
      <c r="Y17342" s="31"/>
      <c r="Z17342" s="31"/>
      <c r="AA17342" s="31"/>
      <c r="AB17342" s="31"/>
      <c r="AC17342" s="31"/>
      <c r="AD17342" s="31"/>
      <c r="AE17342" s="31"/>
      <c r="AF17342" s="31"/>
      <c r="AG17342" s="31"/>
      <c r="AH17342" s="31"/>
      <c r="AI17342" s="31"/>
      <c r="AJ17342" s="31"/>
      <c r="AK17342" s="31"/>
      <c r="AL17342" s="31"/>
      <c r="AO17342" s="376"/>
    </row>
    <row r="17343" spans="1:41" x14ac:dyDescent="0.25">
      <c r="A17343" s="44" t="s">
        <v>10756</v>
      </c>
      <c r="B17343" s="44" t="s">
        <v>10350</v>
      </c>
      <c r="C17343" s="45">
        <v>24020301</v>
      </c>
      <c r="D17343" s="45" t="s">
        <v>11363</v>
      </c>
      <c r="E17343" s="45" t="s">
        <v>5131</v>
      </c>
      <c r="AO17343" s="376"/>
    </row>
    <row r="17344" spans="1:41" x14ac:dyDescent="0.25">
      <c r="A17344" s="44" t="s">
        <v>10756</v>
      </c>
      <c r="B17344" s="44" t="s">
        <v>3177</v>
      </c>
      <c r="C17344" s="45">
        <v>24020302</v>
      </c>
      <c r="D17344" s="45" t="s">
        <v>11363</v>
      </c>
      <c r="E17344" s="45" t="s">
        <v>5131</v>
      </c>
      <c r="AO17344" s="376"/>
    </row>
    <row r="17345" spans="1:41" x14ac:dyDescent="0.25">
      <c r="A17345" s="44" t="s">
        <v>10756</v>
      </c>
      <c r="B17345" s="44" t="s">
        <v>9237</v>
      </c>
      <c r="C17345" s="45">
        <v>24010401</v>
      </c>
      <c r="D17345" s="45" t="s">
        <v>11363</v>
      </c>
      <c r="E17345" s="45" t="s">
        <v>9238</v>
      </c>
      <c r="AO17345" s="376"/>
    </row>
    <row r="17346" spans="1:41" x14ac:dyDescent="0.25">
      <c r="A17346" s="44" t="s">
        <v>10756</v>
      </c>
      <c r="B17346" s="44" t="s">
        <v>3176</v>
      </c>
      <c r="C17346" s="45">
        <v>24010402</v>
      </c>
      <c r="D17346" s="45" t="s">
        <v>11363</v>
      </c>
      <c r="E17346" s="45" t="s">
        <v>9238</v>
      </c>
      <c r="AO17346" s="376"/>
    </row>
    <row r="17347" spans="1:41" x14ac:dyDescent="0.25">
      <c r="A17347" s="135" t="s">
        <v>5793</v>
      </c>
      <c r="B17347" s="131" t="s">
        <v>5783</v>
      </c>
      <c r="C17347" s="93" t="s">
        <v>5784</v>
      </c>
      <c r="D17347" s="93" t="s">
        <v>1201</v>
      </c>
      <c r="E17347" s="94">
        <v>46341</v>
      </c>
      <c r="F17347" s="93"/>
      <c r="G17347" s="93"/>
      <c r="H17347" s="93"/>
      <c r="I17347" s="99"/>
      <c r="J17347" s="99"/>
      <c r="K17347" s="99"/>
      <c r="L17347" s="44"/>
      <c r="M17347" s="57"/>
      <c r="N17347" s="99"/>
      <c r="O17347" s="99"/>
      <c r="P17347" s="99"/>
      <c r="Q17347" s="99"/>
      <c r="R17347" s="99"/>
      <c r="S17347" s="99"/>
      <c r="T17347" s="99"/>
      <c r="U17347" s="99"/>
      <c r="V17347" s="99"/>
      <c r="W17347" s="99"/>
      <c r="X17347" s="99"/>
      <c r="Y17347" s="99"/>
      <c r="Z17347" s="99"/>
      <c r="AA17347" s="99"/>
      <c r="AB17347" s="99"/>
      <c r="AC17347" s="99"/>
      <c r="AD17347" s="99"/>
      <c r="AE17347" s="99"/>
      <c r="AF17347" s="99"/>
      <c r="AG17347" s="99"/>
      <c r="AH17347" s="31"/>
      <c r="AI17347" s="31"/>
      <c r="AJ17347" s="31"/>
      <c r="AK17347" s="31"/>
      <c r="AL17347" s="31"/>
      <c r="AO17347" s="376"/>
    </row>
    <row r="17348" spans="1:41" x14ac:dyDescent="0.25">
      <c r="A17348" s="44" t="s">
        <v>862</v>
      </c>
      <c r="B17348" s="92" t="s">
        <v>9602</v>
      </c>
      <c r="C17348" s="45" t="s">
        <v>9338</v>
      </c>
      <c r="D17348" s="93" t="s">
        <v>9601</v>
      </c>
      <c r="E17348" s="94">
        <v>46568</v>
      </c>
      <c r="F17348" s="93"/>
      <c r="G17348" s="93"/>
      <c r="H17348" s="93"/>
      <c r="I17348" s="99"/>
      <c r="J17348" s="99"/>
      <c r="K17348" s="99"/>
      <c r="L17348" s="44"/>
      <c r="M17348" s="57"/>
      <c r="N17348" s="99"/>
      <c r="O17348" s="99"/>
      <c r="P17348" s="99"/>
      <c r="Q17348" s="99"/>
      <c r="R17348" s="99"/>
      <c r="S17348" s="99"/>
      <c r="T17348" s="99"/>
      <c r="U17348" s="99"/>
      <c r="V17348" s="99"/>
      <c r="W17348" s="99"/>
      <c r="X17348" s="99"/>
      <c r="Y17348" s="99"/>
      <c r="Z17348" s="99"/>
      <c r="AA17348" s="99"/>
      <c r="AB17348" s="99"/>
      <c r="AC17348" s="99"/>
      <c r="AD17348" s="99"/>
      <c r="AE17348" s="99"/>
      <c r="AF17348" s="99"/>
      <c r="AG17348" s="99"/>
      <c r="AH17348" s="31"/>
      <c r="AI17348" s="31"/>
      <c r="AJ17348" s="31"/>
      <c r="AK17348" s="31"/>
      <c r="AL17348" s="31"/>
      <c r="AO17348" s="376"/>
    </row>
    <row r="17349" spans="1:41" x14ac:dyDescent="0.25">
      <c r="A17349" s="91" t="s">
        <v>862</v>
      </c>
      <c r="B17349" s="92" t="s">
        <v>19284</v>
      </c>
      <c r="C17349" s="93" t="s">
        <v>19285</v>
      </c>
      <c r="D17349" s="93" t="s">
        <v>1201</v>
      </c>
      <c r="E17349" s="94">
        <v>46582</v>
      </c>
      <c r="F17349" s="93"/>
      <c r="G17349" s="93"/>
      <c r="H17349" s="93"/>
      <c r="I17349" s="99"/>
      <c r="J17349" s="99"/>
      <c r="K17349" s="99"/>
      <c r="L17349" s="99"/>
      <c r="M17349" s="99"/>
      <c r="N17349" s="99"/>
      <c r="O17349" s="99"/>
      <c r="P17349" s="99"/>
      <c r="Q17349" s="99"/>
      <c r="R17349" s="99"/>
      <c r="S17349" s="99"/>
      <c r="T17349" s="99"/>
      <c r="U17349" s="99"/>
      <c r="V17349" s="99"/>
      <c r="W17349" s="99"/>
      <c r="X17349" s="99"/>
      <c r="Y17349" s="99"/>
      <c r="Z17349" s="99"/>
      <c r="AA17349" s="99"/>
      <c r="AB17349" s="99"/>
      <c r="AC17349" s="99"/>
      <c r="AD17349" s="99"/>
      <c r="AE17349" s="99"/>
      <c r="AF17349" s="99"/>
      <c r="AG17349" s="99"/>
      <c r="AH17349" s="31"/>
      <c r="AI17349" s="31"/>
      <c r="AJ17349" s="31"/>
      <c r="AK17349" s="31"/>
      <c r="AL17349" s="31"/>
      <c r="AO17349" s="376"/>
    </row>
    <row r="17350" spans="1:41" x14ac:dyDescent="0.25">
      <c r="A17350" s="44" t="s">
        <v>862</v>
      </c>
      <c r="B17350" s="44" t="s">
        <v>928</v>
      </c>
      <c r="C17350" s="45">
        <v>231104</v>
      </c>
      <c r="D17350" s="45" t="s">
        <v>11363</v>
      </c>
      <c r="E17350" s="45" t="s">
        <v>8334</v>
      </c>
      <c r="AO17350" s="376"/>
    </row>
    <row r="17351" spans="1:41" x14ac:dyDescent="0.25">
      <c r="A17351" s="44" t="s">
        <v>862</v>
      </c>
      <c r="B17351" s="44" t="s">
        <v>9235</v>
      </c>
      <c r="C17351" s="45">
        <v>240102</v>
      </c>
      <c r="D17351" s="45" t="s">
        <v>11363</v>
      </c>
      <c r="E17351" s="45" t="s">
        <v>5139</v>
      </c>
      <c r="AO17351" s="376"/>
    </row>
    <row r="17352" spans="1:41" x14ac:dyDescent="0.25">
      <c r="A17352" s="44" t="s">
        <v>862</v>
      </c>
      <c r="B17352" s="44" t="s">
        <v>9248</v>
      </c>
      <c r="C17352" s="45">
        <v>240101</v>
      </c>
      <c r="D17352" s="45" t="s">
        <v>11363</v>
      </c>
      <c r="E17352" s="45" t="s">
        <v>9249</v>
      </c>
      <c r="AO17352" s="376"/>
    </row>
    <row r="17353" spans="1:41" x14ac:dyDescent="0.25">
      <c r="A17353" s="44" t="s">
        <v>862</v>
      </c>
      <c r="B17353" s="44" t="s">
        <v>3475</v>
      </c>
      <c r="C17353" s="45">
        <v>240301</v>
      </c>
      <c r="D17353" s="45" t="s">
        <v>11363</v>
      </c>
      <c r="E17353" s="45" t="s">
        <v>9249</v>
      </c>
      <c r="AO17353" s="376"/>
    </row>
    <row r="17354" spans="1:41" x14ac:dyDescent="0.25">
      <c r="A17354" s="44" t="s">
        <v>862</v>
      </c>
      <c r="B17354" s="44" t="s">
        <v>10348</v>
      </c>
      <c r="C17354" s="45">
        <v>240501</v>
      </c>
      <c r="D17354" s="45" t="s">
        <v>11363</v>
      </c>
      <c r="E17354" s="45" t="s">
        <v>10349</v>
      </c>
      <c r="AO17354" s="376"/>
    </row>
    <row r="17355" spans="1:41" x14ac:dyDescent="0.25">
      <c r="A17355" s="44" t="s">
        <v>862</v>
      </c>
      <c r="B17355" s="44" t="s">
        <v>4308</v>
      </c>
      <c r="C17355" s="45">
        <v>24050402</v>
      </c>
      <c r="D17355" s="45" t="s">
        <v>11363</v>
      </c>
      <c r="E17355" s="45" t="s">
        <v>5155</v>
      </c>
      <c r="AO17355" s="376"/>
    </row>
    <row r="17356" spans="1:41" x14ac:dyDescent="0.25">
      <c r="A17356" s="44" t="s">
        <v>862</v>
      </c>
      <c r="B17356" s="44" t="s">
        <v>3843</v>
      </c>
      <c r="C17356" s="45">
        <v>24050401</v>
      </c>
      <c r="D17356" s="45" t="s">
        <v>11363</v>
      </c>
      <c r="E17356" s="45" t="s">
        <v>5155</v>
      </c>
      <c r="AO17356" s="376"/>
    </row>
    <row r="17357" spans="1:41" x14ac:dyDescent="0.25">
      <c r="A17357" s="44" t="s">
        <v>862</v>
      </c>
      <c r="B17357" s="44" t="s">
        <v>938</v>
      </c>
      <c r="C17357" s="45">
        <v>260103</v>
      </c>
      <c r="D17357" s="45" t="s">
        <v>11363</v>
      </c>
      <c r="E17357" s="45" t="s">
        <v>8292</v>
      </c>
      <c r="AO17357" s="376"/>
    </row>
    <row r="17358" spans="1:41" x14ac:dyDescent="0.25">
      <c r="A17358" s="44" t="s">
        <v>12457</v>
      </c>
      <c r="B17358" s="44" t="s">
        <v>12105</v>
      </c>
      <c r="C17358" s="45">
        <v>39.25</v>
      </c>
      <c r="D17358" s="45" t="s">
        <v>12549</v>
      </c>
      <c r="E17358" s="46">
        <v>47514</v>
      </c>
      <c r="F17358" s="45"/>
      <c r="G17358" s="93"/>
      <c r="H17358" s="93"/>
      <c r="I17358" s="99"/>
      <c r="J17358" s="99"/>
      <c r="K17358" s="99"/>
      <c r="L17358" s="99"/>
      <c r="M17358" s="99"/>
      <c r="N17358" s="99"/>
      <c r="O17358" s="99"/>
      <c r="P17358" s="99"/>
      <c r="Q17358" s="99"/>
      <c r="R17358" s="99"/>
      <c r="S17358" s="99"/>
      <c r="T17358" s="99"/>
      <c r="U17358" s="99"/>
      <c r="V17358" s="99"/>
      <c r="W17358" s="99"/>
      <c r="X17358" s="99"/>
      <c r="Y17358" s="99"/>
      <c r="Z17358" s="99"/>
      <c r="AA17358" s="99"/>
      <c r="AB17358" s="99"/>
      <c r="AC17358" s="99"/>
      <c r="AD17358" s="99"/>
      <c r="AE17358" s="99"/>
      <c r="AF17358" s="99"/>
      <c r="AG17358" s="99"/>
      <c r="AH17358" s="31"/>
      <c r="AI17358" s="31"/>
      <c r="AJ17358" s="31"/>
      <c r="AK17358" s="31"/>
      <c r="AL17358" s="31"/>
      <c r="AO17358" s="376"/>
    </row>
    <row r="17359" spans="1:41" x14ac:dyDescent="0.3">
      <c r="A17359" s="333" t="s">
        <v>18767</v>
      </c>
      <c r="B17359" s="333" t="s">
        <v>11374</v>
      </c>
      <c r="C17359" s="125" t="s">
        <v>11375</v>
      </c>
      <c r="D17359" s="32" t="s">
        <v>20309</v>
      </c>
      <c r="E17359" s="125" t="s">
        <v>4826</v>
      </c>
      <c r="F17359" s="125" t="s">
        <v>1189</v>
      </c>
      <c r="G17359" s="125" t="s">
        <v>1189</v>
      </c>
      <c r="AO17359" s="376"/>
    </row>
    <row r="17360" spans="1:41" x14ac:dyDescent="0.3">
      <c r="A17360" s="333" t="s">
        <v>18767</v>
      </c>
      <c r="B17360" s="333" t="s">
        <v>1157</v>
      </c>
      <c r="C17360" s="125" t="s">
        <v>13318</v>
      </c>
      <c r="D17360" s="32" t="s">
        <v>20309</v>
      </c>
      <c r="E17360" s="125" t="s">
        <v>12551</v>
      </c>
      <c r="F17360" s="125" t="s">
        <v>1189</v>
      </c>
      <c r="G17360" s="125" t="s">
        <v>1189</v>
      </c>
      <c r="AO17360" s="376"/>
    </row>
    <row r="17361" spans="1:41" x14ac:dyDescent="0.3">
      <c r="A17361" s="333" t="s">
        <v>18767</v>
      </c>
      <c r="B17361" s="333" t="s">
        <v>1178</v>
      </c>
      <c r="C17361" s="125" t="s">
        <v>18815</v>
      </c>
      <c r="D17361" s="32" t="s">
        <v>20309</v>
      </c>
      <c r="E17361" s="125" t="s">
        <v>8292</v>
      </c>
      <c r="F17361" s="125" t="s">
        <v>1189</v>
      </c>
      <c r="G17361" s="125" t="s">
        <v>1189</v>
      </c>
      <c r="AO17361" s="376"/>
    </row>
    <row r="17362" spans="1:41" x14ac:dyDescent="0.25">
      <c r="A17362" s="44" t="s">
        <v>21937</v>
      </c>
      <c r="B17362" s="44" t="s">
        <v>2350</v>
      </c>
      <c r="C17362" s="45">
        <v>220105</v>
      </c>
      <c r="D17362" s="45" t="s">
        <v>11363</v>
      </c>
      <c r="E17362" s="45" t="s">
        <v>2593</v>
      </c>
      <c r="AO17362" s="376"/>
    </row>
    <row r="17363" spans="1:41" x14ac:dyDescent="0.25">
      <c r="A17363" s="44" t="s">
        <v>11337</v>
      </c>
      <c r="B17363" s="44" t="s">
        <v>17497</v>
      </c>
      <c r="C17363" s="45">
        <v>24060301</v>
      </c>
      <c r="D17363" s="45" t="s">
        <v>11363</v>
      </c>
      <c r="E17363" s="45" t="s">
        <v>4962</v>
      </c>
      <c r="AO17363" s="376"/>
    </row>
    <row r="17364" spans="1:41" x14ac:dyDescent="0.25">
      <c r="A17364" s="44" t="s">
        <v>11337</v>
      </c>
      <c r="B17364" s="44" t="s">
        <v>10361</v>
      </c>
      <c r="C17364" s="45">
        <v>24060302</v>
      </c>
      <c r="D17364" s="45" t="s">
        <v>11363</v>
      </c>
      <c r="E17364" s="45" t="s">
        <v>4962</v>
      </c>
      <c r="AO17364" s="376"/>
    </row>
    <row r="17365" spans="1:41" x14ac:dyDescent="0.25">
      <c r="A17365" s="44" t="s">
        <v>11337</v>
      </c>
      <c r="B17365" s="44" t="s">
        <v>199</v>
      </c>
      <c r="C17365" s="45">
        <v>241001</v>
      </c>
      <c r="D17365" s="45" t="s">
        <v>11363</v>
      </c>
      <c r="E17365" s="45" t="s">
        <v>5332</v>
      </c>
      <c r="AO17365" s="376"/>
    </row>
    <row r="17366" spans="1:41" x14ac:dyDescent="0.25">
      <c r="A17366" s="44" t="s">
        <v>11337</v>
      </c>
      <c r="B17366" s="44" t="s">
        <v>17529</v>
      </c>
      <c r="C17366" s="45">
        <v>24120301</v>
      </c>
      <c r="D17366" s="45" t="s">
        <v>11363</v>
      </c>
      <c r="E17366" s="45" t="s">
        <v>12554</v>
      </c>
      <c r="AO17366" s="376"/>
    </row>
    <row r="17367" spans="1:41" x14ac:dyDescent="0.25">
      <c r="A17367" s="44" t="s">
        <v>11337</v>
      </c>
      <c r="B17367" s="44" t="s">
        <v>3054</v>
      </c>
      <c r="C17367" s="45">
        <v>24120302</v>
      </c>
      <c r="D17367" s="45" t="s">
        <v>11363</v>
      </c>
      <c r="E17367" s="45" t="s">
        <v>12554</v>
      </c>
      <c r="AO17367" s="376"/>
    </row>
    <row r="17368" spans="1:41" x14ac:dyDescent="0.25">
      <c r="A17368" s="44" t="s">
        <v>11337</v>
      </c>
      <c r="B17368" s="44" t="s">
        <v>5321</v>
      </c>
      <c r="C17368" s="45">
        <v>25010401</v>
      </c>
      <c r="D17368" s="45" t="s">
        <v>11363</v>
      </c>
      <c r="E17368" s="45" t="s">
        <v>12564</v>
      </c>
      <c r="AO17368" s="376"/>
    </row>
    <row r="17369" spans="1:41" x14ac:dyDescent="0.25">
      <c r="A17369" s="44" t="s">
        <v>11337</v>
      </c>
      <c r="B17369" s="44" t="s">
        <v>3176</v>
      </c>
      <c r="C17369" s="45">
        <v>25010402</v>
      </c>
      <c r="D17369" s="45" t="s">
        <v>11363</v>
      </c>
      <c r="E17369" s="45" t="s">
        <v>12564</v>
      </c>
      <c r="AO17369" s="376"/>
    </row>
    <row r="17370" spans="1:41" x14ac:dyDescent="0.25">
      <c r="A17370" s="44" t="s">
        <v>9287</v>
      </c>
      <c r="B17370" s="44" t="s">
        <v>9237</v>
      </c>
      <c r="C17370" s="45">
        <v>24010401</v>
      </c>
      <c r="D17370" s="45" t="s">
        <v>11363</v>
      </c>
      <c r="E17370" s="45" t="s">
        <v>9238</v>
      </c>
      <c r="AO17370" s="376"/>
    </row>
    <row r="17371" spans="1:41" x14ac:dyDescent="0.25">
      <c r="A17371" s="44" t="s">
        <v>9287</v>
      </c>
      <c r="B17371" s="44" t="s">
        <v>3176</v>
      </c>
      <c r="C17371" s="45">
        <v>24010402</v>
      </c>
      <c r="D17371" s="45" t="s">
        <v>11363</v>
      </c>
      <c r="E17371" s="45" t="s">
        <v>9238</v>
      </c>
      <c r="AO17371" s="376"/>
    </row>
    <row r="17372" spans="1:41" x14ac:dyDescent="0.25">
      <c r="A17372" s="44" t="s">
        <v>14618</v>
      </c>
      <c r="B17372" s="44" t="s">
        <v>14509</v>
      </c>
      <c r="C17372" s="45" t="s">
        <v>14619</v>
      </c>
      <c r="D17372" s="46" t="s">
        <v>21328</v>
      </c>
      <c r="E17372" s="46">
        <v>46555</v>
      </c>
      <c r="AO17372" s="376"/>
    </row>
    <row r="17373" spans="1:41" x14ac:dyDescent="0.25">
      <c r="A17373" s="44" t="s">
        <v>21938</v>
      </c>
      <c r="B17373" s="44" t="s">
        <v>9248</v>
      </c>
      <c r="C17373" s="45">
        <v>260105</v>
      </c>
      <c r="D17373" s="45" t="s">
        <v>11363</v>
      </c>
      <c r="E17373" s="45" t="s">
        <v>17625</v>
      </c>
      <c r="AO17373" s="376"/>
    </row>
    <row r="17374" spans="1:41" x14ac:dyDescent="0.3">
      <c r="A17374" s="333" t="s">
        <v>18768</v>
      </c>
      <c r="B17374" s="333" t="s">
        <v>2301</v>
      </c>
      <c r="C17374" s="125" t="s">
        <v>18816</v>
      </c>
      <c r="D17374" s="32" t="s">
        <v>20309</v>
      </c>
      <c r="E17374" s="125" t="s">
        <v>8292</v>
      </c>
      <c r="F17374" s="125" t="s">
        <v>1189</v>
      </c>
      <c r="G17374" s="125" t="s">
        <v>1190</v>
      </c>
      <c r="AO17374" s="376"/>
    </row>
    <row r="17375" spans="1:41" x14ac:dyDescent="0.25">
      <c r="A17375" s="44" t="s">
        <v>125</v>
      </c>
      <c r="B17375" s="44" t="s">
        <v>21359</v>
      </c>
      <c r="C17375" s="45" t="s">
        <v>9701</v>
      </c>
      <c r="D17375" s="45" t="s">
        <v>21447</v>
      </c>
      <c r="E17375" s="46">
        <v>46752</v>
      </c>
      <c r="AO17375" s="376"/>
    </row>
    <row r="17376" spans="1:41" x14ac:dyDescent="0.25">
      <c r="A17376" s="44" t="s">
        <v>11664</v>
      </c>
      <c r="B17376" s="44" t="s">
        <v>21446</v>
      </c>
      <c r="C17376" s="45" t="s">
        <v>11661</v>
      </c>
      <c r="D17376" s="45" t="s">
        <v>21447</v>
      </c>
      <c r="E17376" s="46">
        <v>46691</v>
      </c>
      <c r="AO17376" s="376"/>
    </row>
    <row r="17377" spans="1:41" x14ac:dyDescent="0.25">
      <c r="A17377" s="44" t="s">
        <v>10223</v>
      </c>
      <c r="B17377" s="44" t="s">
        <v>10221</v>
      </c>
      <c r="C17377" s="45" t="s">
        <v>10220</v>
      </c>
      <c r="D17377" s="45" t="s">
        <v>1201</v>
      </c>
      <c r="E17377" s="46">
        <v>46640</v>
      </c>
      <c r="F17377" s="93"/>
      <c r="G17377" s="93"/>
      <c r="H17377" s="93"/>
      <c r="I17377" s="99"/>
      <c r="J17377" s="99"/>
      <c r="K17377" s="99"/>
      <c r="L17377" s="44"/>
      <c r="M17377" s="57"/>
      <c r="N17377" s="99"/>
      <c r="O17377" s="99"/>
      <c r="P17377" s="99"/>
      <c r="Q17377" s="99"/>
      <c r="R17377" s="99"/>
      <c r="S17377" s="99"/>
      <c r="T17377" s="99"/>
      <c r="U17377" s="99"/>
      <c r="V17377" s="99"/>
      <c r="W17377" s="99"/>
      <c r="X17377" s="99"/>
      <c r="Y17377" s="99"/>
      <c r="Z17377" s="99"/>
      <c r="AA17377" s="99"/>
      <c r="AB17377" s="99"/>
      <c r="AC17377" s="99"/>
      <c r="AD17377" s="99"/>
      <c r="AE17377" s="99"/>
      <c r="AF17377" s="99"/>
      <c r="AG17377" s="99"/>
      <c r="AH17377" s="31"/>
      <c r="AI17377" s="31"/>
      <c r="AJ17377" s="31"/>
      <c r="AK17377" s="31"/>
      <c r="AL17377" s="31"/>
      <c r="AO17377" s="376"/>
    </row>
    <row r="17378" spans="1:41" x14ac:dyDescent="0.25">
      <c r="A17378" s="44" t="s">
        <v>14620</v>
      </c>
      <c r="B17378" s="44" t="s">
        <v>10307</v>
      </c>
      <c r="C17378" s="45" t="s">
        <v>14621</v>
      </c>
      <c r="D17378" s="46" t="s">
        <v>21328</v>
      </c>
      <c r="E17378" s="46">
        <v>46596</v>
      </c>
      <c r="AO17378" s="376"/>
    </row>
    <row r="17379" spans="1:41" x14ac:dyDescent="0.25">
      <c r="A17379" s="44" t="s">
        <v>12458</v>
      </c>
      <c r="B17379" s="44" t="s">
        <v>12091</v>
      </c>
      <c r="C17379" s="45">
        <v>9.23</v>
      </c>
      <c r="D17379" s="45" t="s">
        <v>12549</v>
      </c>
      <c r="E17379" s="46">
        <v>46934</v>
      </c>
      <c r="F17379" s="45"/>
      <c r="G17379" s="93"/>
      <c r="H17379" s="93"/>
      <c r="I17379" s="99"/>
      <c r="J17379" s="99"/>
      <c r="K17379" s="99"/>
      <c r="L17379" s="99"/>
      <c r="M17379" s="99"/>
      <c r="N17379" s="99"/>
      <c r="O17379" s="99"/>
      <c r="P17379" s="99"/>
      <c r="Q17379" s="99"/>
      <c r="R17379" s="99"/>
      <c r="S17379" s="99"/>
      <c r="T17379" s="99"/>
      <c r="U17379" s="99"/>
      <c r="V17379" s="99"/>
      <c r="W17379" s="99"/>
      <c r="X17379" s="99"/>
      <c r="Y17379" s="99"/>
      <c r="Z17379" s="99"/>
      <c r="AA17379" s="99"/>
      <c r="AB17379" s="99"/>
      <c r="AC17379" s="99"/>
      <c r="AD17379" s="99"/>
      <c r="AE17379" s="99"/>
      <c r="AF17379" s="99"/>
      <c r="AG17379" s="99"/>
      <c r="AH17379" s="31"/>
      <c r="AI17379" s="31"/>
      <c r="AJ17379" s="31"/>
      <c r="AK17379" s="31"/>
      <c r="AL17379" s="31"/>
      <c r="AO17379" s="376"/>
    </row>
    <row r="17380" spans="1:41" x14ac:dyDescent="0.3">
      <c r="A17380" s="333" t="s">
        <v>11531</v>
      </c>
      <c r="B17380" s="333" t="s">
        <v>11217</v>
      </c>
      <c r="C17380" s="125" t="s">
        <v>11218</v>
      </c>
      <c r="D17380" s="32" t="s">
        <v>20309</v>
      </c>
      <c r="E17380" s="125" t="s">
        <v>4966</v>
      </c>
      <c r="F17380" s="125" t="s">
        <v>1189</v>
      </c>
      <c r="G17380" s="125" t="s">
        <v>1190</v>
      </c>
      <c r="AO17380" s="376"/>
    </row>
    <row r="17381" spans="1:41" x14ac:dyDescent="0.25">
      <c r="A17381" s="44" t="s">
        <v>10757</v>
      </c>
      <c r="B17381" s="44" t="s">
        <v>9248</v>
      </c>
      <c r="C17381" s="45">
        <v>240101</v>
      </c>
      <c r="D17381" s="45" t="s">
        <v>11363</v>
      </c>
      <c r="E17381" s="45" t="s">
        <v>9249</v>
      </c>
      <c r="AO17381" s="376"/>
    </row>
    <row r="17382" spans="1:41" x14ac:dyDescent="0.25">
      <c r="A17382" s="76" t="s">
        <v>15595</v>
      </c>
      <c r="B17382" s="76" t="s">
        <v>5671</v>
      </c>
      <c r="C17382" s="56" t="s">
        <v>5672</v>
      </c>
      <c r="D17382" s="56" t="s">
        <v>1668</v>
      </c>
      <c r="E17382" s="69">
        <v>45900</v>
      </c>
      <c r="F17382" s="93"/>
      <c r="G17382" s="93"/>
      <c r="H17382" s="93"/>
      <c r="I17382" s="99"/>
      <c r="J17382" s="99"/>
      <c r="K17382" s="99"/>
      <c r="L17382" s="44"/>
      <c r="M17382" s="57"/>
      <c r="N17382" s="99"/>
      <c r="O17382" s="99"/>
      <c r="P17382" s="99"/>
      <c r="Q17382" s="99"/>
      <c r="R17382" s="99"/>
      <c r="S17382" s="99"/>
      <c r="T17382" s="99"/>
      <c r="U17382" s="99"/>
      <c r="V17382" s="99"/>
      <c r="W17382" s="99"/>
      <c r="X17382" s="99"/>
      <c r="Y17382" s="99"/>
      <c r="Z17382" s="99"/>
      <c r="AA17382" s="99"/>
      <c r="AB17382" s="99"/>
      <c r="AC17382" s="99"/>
      <c r="AD17382" s="99"/>
      <c r="AE17382" s="99"/>
      <c r="AF17382" s="99"/>
      <c r="AG17382" s="99"/>
      <c r="AH17382" s="31"/>
      <c r="AI17382" s="31"/>
      <c r="AJ17382" s="31"/>
      <c r="AK17382" s="31"/>
      <c r="AL17382" s="31"/>
      <c r="AO17382" s="376"/>
    </row>
    <row r="17383" spans="1:41" x14ac:dyDescent="0.3">
      <c r="A17383" s="333" t="s">
        <v>16241</v>
      </c>
      <c r="B17383" s="333" t="s">
        <v>4812</v>
      </c>
      <c r="C17383" s="125" t="s">
        <v>16162</v>
      </c>
      <c r="D17383" s="32" t="s">
        <v>20309</v>
      </c>
      <c r="E17383" s="125" t="s">
        <v>4972</v>
      </c>
      <c r="F17383" s="125" t="s">
        <v>1189</v>
      </c>
      <c r="G17383" s="125" t="s">
        <v>1189</v>
      </c>
      <c r="AO17383" s="376"/>
    </row>
    <row r="17384" spans="1:41" x14ac:dyDescent="0.3">
      <c r="A17384" s="323" t="s">
        <v>13371</v>
      </c>
      <c r="B17384" s="323" t="s">
        <v>3182</v>
      </c>
      <c r="C17384" s="325" t="s">
        <v>21204</v>
      </c>
      <c r="D17384" s="93" t="s">
        <v>1712</v>
      </c>
      <c r="E17384" s="324">
        <v>47868</v>
      </c>
      <c r="F17384" s="93"/>
      <c r="G17384" s="93"/>
      <c r="H17384" s="93"/>
      <c r="I17384" s="99"/>
      <c r="J17384" s="99"/>
      <c r="K17384" s="99"/>
      <c r="L17384" s="99"/>
      <c r="M17384" s="99"/>
      <c r="N17384" s="99"/>
      <c r="O17384" s="99"/>
      <c r="P17384" s="99"/>
      <c r="Q17384" s="99"/>
      <c r="R17384" s="99"/>
      <c r="S17384" s="99"/>
      <c r="T17384" s="99"/>
      <c r="U17384" s="99"/>
      <c r="V17384" s="99"/>
      <c r="W17384" s="99"/>
      <c r="X17384" s="99"/>
      <c r="Y17384" s="99"/>
      <c r="Z17384" s="99"/>
      <c r="AA17384" s="99"/>
      <c r="AB17384" s="99"/>
      <c r="AC17384" s="99"/>
      <c r="AD17384" s="99"/>
      <c r="AE17384" s="99"/>
      <c r="AF17384" s="99"/>
      <c r="AG17384" s="99"/>
      <c r="AH17384" s="31"/>
      <c r="AI17384" s="31"/>
      <c r="AJ17384" s="31"/>
      <c r="AK17384" s="31"/>
      <c r="AL17384" s="31"/>
      <c r="AO17384" s="376"/>
    </row>
    <row r="17385" spans="1:41" x14ac:dyDescent="0.3">
      <c r="A17385" s="323" t="s">
        <v>13371</v>
      </c>
      <c r="B17385" s="323" t="s">
        <v>13369</v>
      </c>
      <c r="C17385" s="325" t="s">
        <v>19288</v>
      </c>
      <c r="D17385" s="93" t="s">
        <v>1201</v>
      </c>
      <c r="E17385" s="324">
        <v>47267</v>
      </c>
      <c r="F17385" s="93"/>
      <c r="G17385" s="93"/>
      <c r="H17385" s="93"/>
      <c r="I17385" s="99"/>
      <c r="J17385" s="99"/>
      <c r="K17385" s="99"/>
      <c r="L17385" s="99"/>
      <c r="M17385" s="99"/>
      <c r="N17385" s="99"/>
      <c r="O17385" s="99"/>
      <c r="P17385" s="99"/>
      <c r="Q17385" s="99"/>
      <c r="R17385" s="99"/>
      <c r="S17385" s="99"/>
      <c r="T17385" s="99"/>
      <c r="U17385" s="99"/>
      <c r="V17385" s="99"/>
      <c r="W17385" s="99"/>
      <c r="X17385" s="99"/>
      <c r="Y17385" s="99"/>
      <c r="Z17385" s="99"/>
      <c r="AA17385" s="99"/>
      <c r="AB17385" s="99"/>
      <c r="AC17385" s="99"/>
      <c r="AD17385" s="99"/>
      <c r="AE17385" s="99"/>
      <c r="AF17385" s="99"/>
      <c r="AG17385" s="99"/>
      <c r="AH17385" s="31"/>
      <c r="AI17385" s="31"/>
      <c r="AJ17385" s="31"/>
      <c r="AK17385" s="31"/>
      <c r="AL17385" s="31"/>
      <c r="AO17385" s="376"/>
    </row>
    <row r="17386" spans="1:41" x14ac:dyDescent="0.25">
      <c r="A17386" s="44" t="s">
        <v>9297</v>
      </c>
      <c r="B17386" s="44" t="s">
        <v>4217</v>
      </c>
      <c r="C17386" s="56" t="s">
        <v>9298</v>
      </c>
      <c r="D17386" s="56" t="s">
        <v>7197</v>
      </c>
      <c r="E17386" s="69">
        <v>45748</v>
      </c>
      <c r="F17386" s="93"/>
      <c r="G17386" s="93"/>
      <c r="H17386" s="93"/>
      <c r="I17386" s="99"/>
      <c r="J17386" s="99"/>
      <c r="K17386" s="99"/>
      <c r="L17386" s="44"/>
      <c r="M17386" s="57"/>
      <c r="N17386" s="99"/>
      <c r="O17386" s="99"/>
      <c r="P17386" s="99"/>
      <c r="Q17386" s="99"/>
      <c r="R17386" s="99"/>
      <c r="S17386" s="99"/>
      <c r="T17386" s="99"/>
      <c r="U17386" s="99"/>
      <c r="V17386" s="99"/>
      <c r="W17386" s="99"/>
      <c r="X17386" s="99"/>
      <c r="Y17386" s="99"/>
      <c r="Z17386" s="99"/>
      <c r="AA17386" s="99"/>
      <c r="AB17386" s="99"/>
      <c r="AC17386" s="99"/>
      <c r="AD17386" s="99"/>
      <c r="AE17386" s="99"/>
      <c r="AF17386" s="99"/>
      <c r="AG17386" s="99"/>
      <c r="AH17386" s="31"/>
      <c r="AI17386" s="31"/>
      <c r="AJ17386" s="31"/>
      <c r="AK17386" s="31"/>
      <c r="AL17386" s="31"/>
      <c r="AO17386" s="376"/>
    </row>
    <row r="17387" spans="1:41" x14ac:dyDescent="0.25">
      <c r="A17387" s="44" t="s">
        <v>6701</v>
      </c>
      <c r="B17387" s="44" t="s">
        <v>11176</v>
      </c>
      <c r="C17387" s="45" t="s">
        <v>11183</v>
      </c>
      <c r="D17387" s="45" t="s">
        <v>11204</v>
      </c>
      <c r="E17387" s="45" t="s">
        <v>5037</v>
      </c>
      <c r="F17387" s="93"/>
      <c r="G17387" s="93"/>
      <c r="H17387" s="93"/>
      <c r="I17387" s="99"/>
      <c r="J17387" s="99"/>
      <c r="K17387" s="99"/>
      <c r="L17387" s="99"/>
      <c r="M17387" s="99"/>
      <c r="N17387" s="99"/>
      <c r="O17387" s="99"/>
      <c r="P17387" s="99"/>
      <c r="Q17387" s="99"/>
      <c r="R17387" s="99"/>
      <c r="S17387" s="99"/>
      <c r="T17387" s="99"/>
      <c r="U17387" s="99"/>
      <c r="V17387" s="99"/>
      <c r="W17387" s="99"/>
      <c r="X17387" s="99"/>
      <c r="Y17387" s="99"/>
      <c r="Z17387" s="99"/>
      <c r="AA17387" s="99"/>
      <c r="AB17387" s="99"/>
      <c r="AC17387" s="99"/>
      <c r="AD17387" s="99"/>
      <c r="AE17387" s="99"/>
      <c r="AF17387" s="99"/>
      <c r="AG17387" s="99"/>
      <c r="AH17387" s="31"/>
      <c r="AI17387" s="31"/>
      <c r="AJ17387" s="31"/>
      <c r="AK17387" s="31"/>
      <c r="AL17387" s="31"/>
      <c r="AO17387" s="376"/>
    </row>
    <row r="17388" spans="1:41" x14ac:dyDescent="0.25">
      <c r="A17388" s="44" t="s">
        <v>6701</v>
      </c>
      <c r="B17388" s="44" t="s">
        <v>11176</v>
      </c>
      <c r="C17388" s="45" t="s">
        <v>11183</v>
      </c>
      <c r="D17388" s="93" t="s">
        <v>17443</v>
      </c>
      <c r="E17388" s="45" t="s">
        <v>5037</v>
      </c>
      <c r="F17388" s="93"/>
      <c r="G17388" s="93"/>
      <c r="H17388" s="93"/>
      <c r="I17388" s="99"/>
      <c r="J17388" s="99"/>
      <c r="K17388" s="99"/>
      <c r="L17388" s="99"/>
      <c r="M17388" s="99"/>
      <c r="N17388" s="99"/>
      <c r="O17388" s="99"/>
      <c r="P17388" s="99"/>
      <c r="Q17388" s="99"/>
      <c r="R17388" s="99"/>
      <c r="S17388" s="99"/>
      <c r="T17388" s="99"/>
      <c r="U17388" s="99"/>
      <c r="V17388" s="99"/>
      <c r="W17388" s="99"/>
      <c r="X17388" s="99"/>
      <c r="Y17388" s="99"/>
      <c r="Z17388" s="99"/>
      <c r="AA17388" s="99"/>
      <c r="AB17388" s="99"/>
      <c r="AC17388" s="99"/>
      <c r="AD17388" s="99"/>
      <c r="AE17388" s="99"/>
      <c r="AF17388" s="99"/>
      <c r="AG17388" s="99"/>
      <c r="AH17388" s="31"/>
      <c r="AI17388" s="31"/>
      <c r="AJ17388" s="31"/>
      <c r="AK17388" s="31"/>
      <c r="AL17388" s="31"/>
      <c r="AO17388" s="376"/>
    </row>
    <row r="17389" spans="1:41" x14ac:dyDescent="0.25">
      <c r="A17389" s="44" t="s">
        <v>9288</v>
      </c>
      <c r="B17389" s="44" t="s">
        <v>9235</v>
      </c>
      <c r="C17389" s="45">
        <v>240102</v>
      </c>
      <c r="D17389" s="45" t="s">
        <v>11363</v>
      </c>
      <c r="E17389" s="45" t="s">
        <v>5139</v>
      </c>
      <c r="AO17389" s="376"/>
    </row>
    <row r="17390" spans="1:41" x14ac:dyDescent="0.3">
      <c r="A17390" s="333" t="s">
        <v>11110</v>
      </c>
      <c r="B17390" s="333" t="s">
        <v>3132</v>
      </c>
      <c r="C17390" s="125" t="s">
        <v>10974</v>
      </c>
      <c r="D17390" s="32" t="s">
        <v>20309</v>
      </c>
      <c r="E17390" s="125" t="s">
        <v>5139</v>
      </c>
      <c r="F17390" s="125" t="s">
        <v>1189</v>
      </c>
      <c r="G17390" s="125" t="s">
        <v>1189</v>
      </c>
      <c r="AO17390" s="376"/>
    </row>
    <row r="17391" spans="1:41" x14ac:dyDescent="0.25">
      <c r="A17391" s="44" t="s">
        <v>7746</v>
      </c>
      <c r="B17391" s="44" t="s">
        <v>948</v>
      </c>
      <c r="C17391" s="45">
        <v>260303</v>
      </c>
      <c r="D17391" s="45" t="s">
        <v>11363</v>
      </c>
      <c r="E17391" s="45" t="s">
        <v>9249</v>
      </c>
      <c r="AO17391" s="376"/>
    </row>
    <row r="17392" spans="1:41" x14ac:dyDescent="0.25">
      <c r="A17392" s="254" t="s">
        <v>12035</v>
      </c>
      <c r="B17392" s="254" t="s">
        <v>2150</v>
      </c>
      <c r="C17392" s="255" t="s">
        <v>21194</v>
      </c>
      <c r="D17392" s="255" t="s">
        <v>1199</v>
      </c>
      <c r="E17392" s="256">
        <v>46568</v>
      </c>
      <c r="F17392" s="93"/>
      <c r="G17392" s="93"/>
      <c r="H17392" s="93"/>
      <c r="I17392" s="99"/>
      <c r="J17392" s="99"/>
      <c r="K17392" s="99"/>
      <c r="L17392" s="99"/>
      <c r="M17392" s="99"/>
      <c r="N17392" s="99"/>
      <c r="O17392" s="99"/>
      <c r="P17392" s="99"/>
      <c r="Q17392" s="99"/>
      <c r="R17392" s="99"/>
      <c r="S17392" s="99"/>
      <c r="T17392" s="99"/>
      <c r="U17392" s="99"/>
      <c r="V17392" s="99"/>
      <c r="W17392" s="99"/>
      <c r="X17392" s="99"/>
      <c r="Y17392" s="99"/>
      <c r="Z17392" s="99"/>
      <c r="AA17392" s="99"/>
      <c r="AB17392" s="99"/>
      <c r="AC17392" s="99"/>
      <c r="AD17392" s="99"/>
      <c r="AE17392" s="99"/>
      <c r="AF17392" s="99"/>
      <c r="AG17392" s="99"/>
      <c r="AH17392" s="31"/>
      <c r="AI17392" s="31"/>
      <c r="AJ17392" s="31"/>
      <c r="AK17392" s="31"/>
      <c r="AL17392" s="31"/>
      <c r="AO17392" s="376"/>
    </row>
    <row r="17393" spans="1:41" x14ac:dyDescent="0.3">
      <c r="A17393" s="333" t="s">
        <v>8089</v>
      </c>
      <c r="B17393" s="333" t="s">
        <v>1162</v>
      </c>
      <c r="C17393" s="125" t="s">
        <v>8016</v>
      </c>
      <c r="D17393" s="32" t="s">
        <v>20309</v>
      </c>
      <c r="E17393" s="125" t="s">
        <v>7871</v>
      </c>
      <c r="F17393" s="125" t="s">
        <v>1189</v>
      </c>
      <c r="G17393" s="125" t="s">
        <v>1189</v>
      </c>
      <c r="AO17393" s="376"/>
    </row>
    <row r="17394" spans="1:41" x14ac:dyDescent="0.3">
      <c r="A17394" s="333" t="s">
        <v>8089</v>
      </c>
      <c r="B17394" s="333" t="s">
        <v>1154</v>
      </c>
      <c r="C17394" s="125" t="s">
        <v>10117</v>
      </c>
      <c r="D17394" s="32" t="s">
        <v>20309</v>
      </c>
      <c r="E17394" s="125" t="s">
        <v>5139</v>
      </c>
      <c r="F17394" s="125" t="s">
        <v>1189</v>
      </c>
      <c r="G17394" s="125" t="s">
        <v>1189</v>
      </c>
      <c r="AO17394" s="376"/>
    </row>
    <row r="17395" spans="1:41" x14ac:dyDescent="0.25">
      <c r="A17395" s="44" t="s">
        <v>8089</v>
      </c>
      <c r="B17395" s="44" t="s">
        <v>9237</v>
      </c>
      <c r="C17395" s="45">
        <v>24010401</v>
      </c>
      <c r="D17395" s="45" t="s">
        <v>11363</v>
      </c>
      <c r="E17395" s="45" t="s">
        <v>9238</v>
      </c>
      <c r="AO17395" s="376"/>
    </row>
    <row r="17396" spans="1:41" x14ac:dyDescent="0.25">
      <c r="A17396" s="44" t="s">
        <v>8089</v>
      </c>
      <c r="B17396" s="44" t="s">
        <v>3176</v>
      </c>
      <c r="C17396" s="45">
        <v>24010402</v>
      </c>
      <c r="D17396" s="45" t="s">
        <v>11363</v>
      </c>
      <c r="E17396" s="45" t="s">
        <v>9238</v>
      </c>
      <c r="AO17396" s="376"/>
    </row>
    <row r="17397" spans="1:41" x14ac:dyDescent="0.25">
      <c r="A17397" s="44" t="s">
        <v>8089</v>
      </c>
      <c r="B17397" s="44" t="s">
        <v>21449</v>
      </c>
      <c r="C17397" s="45">
        <v>260504</v>
      </c>
      <c r="D17397" s="45" t="s">
        <v>11363</v>
      </c>
      <c r="E17397" s="45" t="s">
        <v>21450</v>
      </c>
      <c r="AO17397" s="376"/>
    </row>
    <row r="17398" spans="1:41" x14ac:dyDescent="0.25">
      <c r="A17398" s="44" t="s">
        <v>8979</v>
      </c>
      <c r="B17398" s="44" t="s">
        <v>15166</v>
      </c>
      <c r="C17398" s="45" t="s">
        <v>9196</v>
      </c>
      <c r="D17398" s="367" t="s">
        <v>3696</v>
      </c>
      <c r="E17398" s="328">
        <f>DATE(2027,7,19)</f>
        <v>46587</v>
      </c>
      <c r="F17398" s="32"/>
      <c r="G17398" s="32"/>
      <c r="H17398" s="32"/>
      <c r="I17398" s="31"/>
      <c r="J17398" s="31"/>
      <c r="K17398" s="31"/>
      <c r="L17398" s="31"/>
      <c r="M17398" s="31"/>
      <c r="N17398" s="31"/>
      <c r="O17398" s="31"/>
      <c r="P17398" s="31"/>
      <c r="Q17398" s="31"/>
      <c r="R17398" s="31"/>
      <c r="S17398" s="31"/>
      <c r="T17398" s="31"/>
      <c r="U17398" s="31"/>
      <c r="V17398" s="31"/>
      <c r="W17398" s="31"/>
      <c r="X17398" s="31"/>
      <c r="Y17398" s="31"/>
      <c r="Z17398" s="31"/>
      <c r="AA17398" s="31"/>
      <c r="AB17398" s="31"/>
      <c r="AC17398" s="31"/>
      <c r="AD17398" s="31"/>
      <c r="AE17398" s="31"/>
      <c r="AF17398" s="31"/>
      <c r="AG17398" s="31"/>
      <c r="AH17398" s="31"/>
      <c r="AI17398" s="31"/>
      <c r="AJ17398" s="31"/>
      <c r="AK17398" s="31"/>
      <c r="AL17398" s="31"/>
      <c r="AO17398" s="376"/>
    </row>
    <row r="17399" spans="1:41" x14ac:dyDescent="0.25">
      <c r="A17399" s="44" t="s">
        <v>8979</v>
      </c>
      <c r="B17399" s="44" t="s">
        <v>16851</v>
      </c>
      <c r="C17399" s="45" t="s">
        <v>13923</v>
      </c>
      <c r="D17399" s="367" t="s">
        <v>3696</v>
      </c>
      <c r="E17399" s="328">
        <f>DATE(2029,3,31)</f>
        <v>47208</v>
      </c>
      <c r="F17399" s="32"/>
      <c r="G17399" s="32"/>
      <c r="H17399" s="32"/>
      <c r="I17399" s="31"/>
      <c r="J17399" s="31"/>
      <c r="K17399" s="31"/>
      <c r="L17399" s="31"/>
      <c r="M17399" s="31"/>
      <c r="N17399" s="31"/>
      <c r="O17399" s="31"/>
      <c r="P17399" s="31"/>
      <c r="Q17399" s="31"/>
      <c r="R17399" s="31"/>
      <c r="S17399" s="31"/>
      <c r="T17399" s="31"/>
      <c r="U17399" s="31"/>
      <c r="V17399" s="31"/>
      <c r="W17399" s="31"/>
      <c r="X17399" s="31"/>
      <c r="Y17399" s="31"/>
      <c r="Z17399" s="31"/>
      <c r="AA17399" s="31"/>
      <c r="AB17399" s="31"/>
      <c r="AC17399" s="31"/>
      <c r="AD17399" s="31"/>
      <c r="AE17399" s="31"/>
      <c r="AF17399" s="31"/>
      <c r="AG17399" s="31"/>
      <c r="AH17399" s="31"/>
      <c r="AI17399" s="31"/>
      <c r="AJ17399" s="31"/>
      <c r="AK17399" s="31"/>
      <c r="AL17399" s="31"/>
      <c r="AO17399" s="376"/>
    </row>
    <row r="17400" spans="1:41" x14ac:dyDescent="0.25">
      <c r="A17400" s="44" t="s">
        <v>10758</v>
      </c>
      <c r="B17400" s="44" t="s">
        <v>9237</v>
      </c>
      <c r="C17400" s="45">
        <v>24010401</v>
      </c>
      <c r="D17400" s="45" t="s">
        <v>11363</v>
      </c>
      <c r="E17400" s="45" t="s">
        <v>9238</v>
      </c>
      <c r="AO17400" s="376"/>
    </row>
    <row r="17401" spans="1:41" x14ac:dyDescent="0.25">
      <c r="A17401" s="44" t="s">
        <v>10758</v>
      </c>
      <c r="B17401" s="44" t="s">
        <v>3176</v>
      </c>
      <c r="C17401" s="45">
        <v>24010402</v>
      </c>
      <c r="D17401" s="45" t="s">
        <v>11363</v>
      </c>
      <c r="E17401" s="45" t="s">
        <v>9238</v>
      </c>
      <c r="AO17401" s="376"/>
    </row>
    <row r="17402" spans="1:41" x14ac:dyDescent="0.25">
      <c r="A17402" s="44" t="s">
        <v>8980</v>
      </c>
      <c r="B17402" s="44" t="s">
        <v>15167</v>
      </c>
      <c r="C17402" s="45" t="s">
        <v>9198</v>
      </c>
      <c r="D17402" s="367" t="s">
        <v>3696</v>
      </c>
      <c r="E17402" s="328">
        <f>DATE(2027,12,4)</f>
        <v>46725</v>
      </c>
      <c r="F17402" s="32"/>
      <c r="G17402" s="32"/>
      <c r="H17402" s="32"/>
      <c r="I17402" s="31"/>
      <c r="J17402" s="31"/>
      <c r="K17402" s="31"/>
      <c r="L17402" s="31"/>
      <c r="M17402" s="31"/>
      <c r="N17402" s="31"/>
      <c r="O17402" s="31"/>
      <c r="P17402" s="31"/>
      <c r="Q17402" s="31"/>
      <c r="R17402" s="31"/>
      <c r="S17402" s="31"/>
      <c r="T17402" s="31"/>
      <c r="U17402" s="31"/>
      <c r="V17402" s="31"/>
      <c r="W17402" s="31"/>
      <c r="X17402" s="31"/>
      <c r="Y17402" s="31"/>
      <c r="Z17402" s="31"/>
      <c r="AA17402" s="31"/>
      <c r="AB17402" s="31"/>
      <c r="AC17402" s="31"/>
      <c r="AD17402" s="31"/>
      <c r="AE17402" s="31"/>
      <c r="AF17402" s="31"/>
      <c r="AG17402" s="31"/>
      <c r="AH17402" s="31"/>
      <c r="AI17402" s="31"/>
      <c r="AJ17402" s="31"/>
      <c r="AK17402" s="31"/>
      <c r="AL17402" s="31"/>
      <c r="AO17402" s="376"/>
    </row>
    <row r="17403" spans="1:41" x14ac:dyDescent="0.25">
      <c r="A17403" s="44" t="s">
        <v>8980</v>
      </c>
      <c r="B17403" s="44" t="s">
        <v>15168</v>
      </c>
      <c r="C17403" s="45" t="s">
        <v>9197</v>
      </c>
      <c r="D17403" s="367" t="s">
        <v>3696</v>
      </c>
      <c r="E17403" s="328">
        <f>DATE(2027,10,6)</f>
        <v>46666</v>
      </c>
      <c r="F17403" s="32"/>
      <c r="G17403" s="32"/>
      <c r="H17403" s="32"/>
      <c r="I17403" s="31"/>
      <c r="J17403" s="31"/>
      <c r="K17403" s="31"/>
      <c r="L17403" s="31"/>
      <c r="M17403" s="31"/>
      <c r="N17403" s="31"/>
      <c r="O17403" s="31"/>
      <c r="P17403" s="31"/>
      <c r="Q17403" s="31"/>
      <c r="R17403" s="31"/>
      <c r="S17403" s="31"/>
      <c r="T17403" s="31"/>
      <c r="U17403" s="31"/>
      <c r="V17403" s="31"/>
      <c r="W17403" s="31"/>
      <c r="X17403" s="31"/>
      <c r="Y17403" s="31"/>
      <c r="Z17403" s="31"/>
      <c r="AA17403" s="31"/>
      <c r="AB17403" s="31"/>
      <c r="AC17403" s="31"/>
      <c r="AD17403" s="31"/>
      <c r="AE17403" s="31"/>
      <c r="AF17403" s="31"/>
      <c r="AG17403" s="31"/>
      <c r="AH17403" s="31"/>
      <c r="AI17403" s="31"/>
      <c r="AJ17403" s="31"/>
      <c r="AK17403" s="31"/>
      <c r="AL17403" s="31"/>
      <c r="AO17403" s="376"/>
    </row>
    <row r="17404" spans="1:41" x14ac:dyDescent="0.3">
      <c r="A17404" s="333" t="s">
        <v>12926</v>
      </c>
      <c r="B17404" s="333" t="s">
        <v>1157</v>
      </c>
      <c r="C17404" s="125" t="s">
        <v>13318</v>
      </c>
      <c r="D17404" s="32" t="s">
        <v>20309</v>
      </c>
      <c r="E17404" s="125" t="s">
        <v>12551</v>
      </c>
      <c r="F17404" s="125" t="s">
        <v>1189</v>
      </c>
      <c r="G17404" s="125" t="s">
        <v>1190</v>
      </c>
      <c r="AO17404" s="376"/>
    </row>
    <row r="17405" spans="1:41" x14ac:dyDescent="0.25">
      <c r="A17405" s="44" t="s">
        <v>3557</v>
      </c>
      <c r="B17405" s="44" t="s">
        <v>3475</v>
      </c>
      <c r="C17405" s="45">
        <v>260301</v>
      </c>
      <c r="D17405" s="45" t="s">
        <v>11363</v>
      </c>
      <c r="E17405" s="45" t="s">
        <v>17625</v>
      </c>
      <c r="AO17405" s="376"/>
    </row>
    <row r="17406" spans="1:41" x14ac:dyDescent="0.3">
      <c r="A17406" s="333" t="s">
        <v>6868</v>
      </c>
      <c r="B17406" s="333" t="s">
        <v>4012</v>
      </c>
      <c r="C17406" s="125" t="s">
        <v>10968</v>
      </c>
      <c r="D17406" s="32" t="s">
        <v>20309</v>
      </c>
      <c r="E17406" s="125" t="s">
        <v>7420</v>
      </c>
      <c r="F17406" s="125" t="s">
        <v>1189</v>
      </c>
      <c r="G17406" s="125" t="s">
        <v>1190</v>
      </c>
      <c r="AO17406" s="376"/>
    </row>
    <row r="17407" spans="1:41" x14ac:dyDescent="0.3">
      <c r="A17407" s="333" t="s">
        <v>6868</v>
      </c>
      <c r="B17407" s="333" t="s">
        <v>1186</v>
      </c>
      <c r="C17407" s="125" t="s">
        <v>11082</v>
      </c>
      <c r="D17407" s="32" t="s">
        <v>20309</v>
      </c>
      <c r="E17407" s="125" t="s">
        <v>7420</v>
      </c>
      <c r="F17407" s="125" t="s">
        <v>1189</v>
      </c>
      <c r="G17407" s="125" t="s">
        <v>1190</v>
      </c>
      <c r="AO17407" s="376"/>
    </row>
    <row r="17408" spans="1:41" x14ac:dyDescent="0.25">
      <c r="A17408" s="44" t="s">
        <v>2448</v>
      </c>
      <c r="B17408" s="44" t="s">
        <v>2350</v>
      </c>
      <c r="C17408" s="45">
        <v>230105</v>
      </c>
      <c r="D17408" s="45" t="s">
        <v>11363</v>
      </c>
      <c r="E17408" s="45" t="s">
        <v>5265</v>
      </c>
      <c r="AO17408" s="376"/>
    </row>
    <row r="17409" spans="1:41" x14ac:dyDescent="0.25">
      <c r="A17409" s="44" t="s">
        <v>2448</v>
      </c>
      <c r="B17409" s="44" t="s">
        <v>6608</v>
      </c>
      <c r="C17409" s="45">
        <v>260203</v>
      </c>
      <c r="D17409" s="45" t="s">
        <v>11363</v>
      </c>
      <c r="E17409" s="45" t="s">
        <v>9238</v>
      </c>
      <c r="AO17409" s="376"/>
    </row>
    <row r="17410" spans="1:41" x14ac:dyDescent="0.3">
      <c r="A17410" s="333" t="s">
        <v>1112</v>
      </c>
      <c r="B17410" s="333" t="s">
        <v>1161</v>
      </c>
      <c r="C17410" s="125" t="s">
        <v>10225</v>
      </c>
      <c r="D17410" s="32" t="s">
        <v>20309</v>
      </c>
      <c r="E17410" s="125" t="s">
        <v>2593</v>
      </c>
      <c r="F17410" s="125" t="s">
        <v>1189</v>
      </c>
      <c r="G17410" s="125" t="s">
        <v>1190</v>
      </c>
      <c r="AO17410" s="376"/>
    </row>
    <row r="17411" spans="1:41" x14ac:dyDescent="0.25">
      <c r="A17411" s="44" t="s">
        <v>8981</v>
      </c>
      <c r="B17411" s="44" t="s">
        <v>14730</v>
      </c>
      <c r="C17411" s="45" t="s">
        <v>13926</v>
      </c>
      <c r="D17411" s="367" t="s">
        <v>3696</v>
      </c>
      <c r="E17411" s="328">
        <f>DATE(2029,2,18)</f>
        <v>47167</v>
      </c>
      <c r="F17411" s="32"/>
      <c r="G17411" s="32"/>
      <c r="H17411" s="32"/>
      <c r="I17411" s="31"/>
      <c r="J17411" s="31"/>
      <c r="K17411" s="31"/>
      <c r="L17411" s="31"/>
      <c r="M17411" s="31"/>
      <c r="N17411" s="31"/>
      <c r="O17411" s="31"/>
      <c r="P17411" s="31"/>
      <c r="Q17411" s="31"/>
      <c r="R17411" s="31"/>
      <c r="S17411" s="31"/>
      <c r="T17411" s="31"/>
      <c r="U17411" s="31"/>
      <c r="V17411" s="31"/>
      <c r="W17411" s="31"/>
      <c r="X17411" s="31"/>
      <c r="Y17411" s="31"/>
      <c r="Z17411" s="31"/>
      <c r="AA17411" s="31"/>
      <c r="AB17411" s="31"/>
      <c r="AC17411" s="31"/>
      <c r="AD17411" s="31"/>
      <c r="AE17411" s="31"/>
      <c r="AF17411" s="31"/>
      <c r="AG17411" s="31"/>
      <c r="AH17411" s="31"/>
      <c r="AI17411" s="31"/>
      <c r="AJ17411" s="31"/>
      <c r="AK17411" s="31"/>
      <c r="AL17411" s="31"/>
      <c r="AO17411" s="376"/>
    </row>
    <row r="17412" spans="1:41" x14ac:dyDescent="0.25">
      <c r="A17412" s="44" t="s">
        <v>8981</v>
      </c>
      <c r="B17412" s="44" t="s">
        <v>14769</v>
      </c>
      <c r="C17412" s="45" t="s">
        <v>17105</v>
      </c>
      <c r="D17412" s="367" t="s">
        <v>3696</v>
      </c>
      <c r="E17412" s="328">
        <f>DATE(2029,9,18)</f>
        <v>47379</v>
      </c>
      <c r="F17412" s="32"/>
      <c r="G17412" s="32"/>
      <c r="H17412" s="32"/>
      <c r="I17412" s="31"/>
      <c r="J17412" s="31"/>
      <c r="K17412" s="31"/>
      <c r="L17412" s="31"/>
      <c r="M17412" s="31"/>
      <c r="N17412" s="31"/>
      <c r="O17412" s="31"/>
      <c r="P17412" s="31"/>
      <c r="Q17412" s="31"/>
      <c r="R17412" s="31"/>
      <c r="S17412" s="31"/>
      <c r="T17412" s="31"/>
      <c r="U17412" s="31"/>
      <c r="V17412" s="31"/>
      <c r="W17412" s="31"/>
      <c r="X17412" s="31"/>
      <c r="Y17412" s="31"/>
      <c r="Z17412" s="31"/>
      <c r="AA17412" s="31"/>
      <c r="AB17412" s="31"/>
      <c r="AC17412" s="31"/>
      <c r="AD17412" s="31"/>
      <c r="AE17412" s="31"/>
      <c r="AF17412" s="31"/>
      <c r="AG17412" s="31"/>
      <c r="AH17412" s="31"/>
      <c r="AI17412" s="31"/>
      <c r="AJ17412" s="31"/>
      <c r="AK17412" s="31"/>
      <c r="AL17412" s="31"/>
      <c r="AO17412" s="376"/>
    </row>
    <row r="17413" spans="1:41" x14ac:dyDescent="0.25">
      <c r="A17413" s="44" t="s">
        <v>8981</v>
      </c>
      <c r="B17413" s="44" t="s">
        <v>14891</v>
      </c>
      <c r="C17413" s="45" t="s">
        <v>13925</v>
      </c>
      <c r="D17413" s="367" t="s">
        <v>3696</v>
      </c>
      <c r="E17413" s="328">
        <f>DATE(2028,9,25)</f>
        <v>47021</v>
      </c>
      <c r="F17413" s="32"/>
      <c r="G17413" s="32"/>
      <c r="H17413" s="32"/>
      <c r="I17413" s="31"/>
      <c r="J17413" s="31"/>
      <c r="K17413" s="31"/>
      <c r="L17413" s="31"/>
      <c r="M17413" s="31"/>
      <c r="N17413" s="31"/>
      <c r="O17413" s="31"/>
      <c r="P17413" s="31"/>
      <c r="Q17413" s="31"/>
      <c r="R17413" s="31"/>
      <c r="S17413" s="31"/>
      <c r="T17413" s="31"/>
      <c r="U17413" s="31"/>
      <c r="V17413" s="31"/>
      <c r="W17413" s="31"/>
      <c r="X17413" s="31"/>
      <c r="Y17413" s="31"/>
      <c r="Z17413" s="31"/>
      <c r="AA17413" s="31"/>
      <c r="AB17413" s="31"/>
      <c r="AC17413" s="31"/>
      <c r="AD17413" s="31"/>
      <c r="AE17413" s="31"/>
      <c r="AF17413" s="31"/>
      <c r="AG17413" s="31"/>
      <c r="AH17413" s="31"/>
      <c r="AI17413" s="31"/>
      <c r="AJ17413" s="31"/>
      <c r="AK17413" s="31"/>
      <c r="AL17413" s="31"/>
      <c r="AO17413" s="376"/>
    </row>
    <row r="17414" spans="1:41" x14ac:dyDescent="0.25">
      <c r="A17414" s="44" t="s">
        <v>8981</v>
      </c>
      <c r="B17414" s="44" t="s">
        <v>14795</v>
      </c>
      <c r="C17414" s="45" t="s">
        <v>13924</v>
      </c>
      <c r="D17414" s="367" t="s">
        <v>3696</v>
      </c>
      <c r="E17414" s="328">
        <f>DATE(2028,11,1)</f>
        <v>47058</v>
      </c>
      <c r="F17414" s="32"/>
      <c r="G17414" s="32"/>
      <c r="H17414" s="32"/>
      <c r="I17414" s="31"/>
      <c r="J17414" s="31"/>
      <c r="K17414" s="31"/>
      <c r="L17414" s="31"/>
      <c r="M17414" s="31"/>
      <c r="N17414" s="31"/>
      <c r="O17414" s="31"/>
      <c r="P17414" s="31"/>
      <c r="Q17414" s="31"/>
      <c r="R17414" s="31"/>
      <c r="S17414" s="31"/>
      <c r="T17414" s="31"/>
      <c r="U17414" s="31"/>
      <c r="V17414" s="31"/>
      <c r="W17414" s="31"/>
      <c r="X17414" s="31"/>
      <c r="Y17414" s="31"/>
      <c r="Z17414" s="31"/>
      <c r="AA17414" s="31"/>
      <c r="AB17414" s="31"/>
      <c r="AC17414" s="31"/>
      <c r="AD17414" s="31"/>
      <c r="AE17414" s="31"/>
      <c r="AF17414" s="31"/>
      <c r="AG17414" s="31"/>
      <c r="AH17414" s="31"/>
      <c r="AI17414" s="31"/>
      <c r="AJ17414" s="31"/>
      <c r="AK17414" s="31"/>
      <c r="AL17414" s="31"/>
      <c r="AO17414" s="376"/>
    </row>
    <row r="17415" spans="1:41" x14ac:dyDescent="0.25">
      <c r="A17415" s="44" t="s">
        <v>7925</v>
      </c>
      <c r="B17415" s="44" t="s">
        <v>932</v>
      </c>
      <c r="C17415" s="45">
        <v>220104</v>
      </c>
      <c r="D17415" s="45" t="s">
        <v>11363</v>
      </c>
      <c r="E17415" s="45" t="s">
        <v>5139</v>
      </c>
      <c r="AO17415" s="376"/>
    </row>
    <row r="17416" spans="1:41" x14ac:dyDescent="0.25">
      <c r="A17416" s="44" t="s">
        <v>7925</v>
      </c>
      <c r="B17416" s="44" t="s">
        <v>2350</v>
      </c>
      <c r="C17416" s="45">
        <v>250106</v>
      </c>
      <c r="D17416" s="45" t="s">
        <v>11363</v>
      </c>
      <c r="E17416" s="45" t="s">
        <v>11887</v>
      </c>
      <c r="AO17416" s="376"/>
    </row>
    <row r="17417" spans="1:41" x14ac:dyDescent="0.25">
      <c r="A17417" s="44" t="s">
        <v>7925</v>
      </c>
      <c r="B17417" s="44" t="s">
        <v>5321</v>
      </c>
      <c r="C17417" s="45">
        <v>25010401</v>
      </c>
      <c r="D17417" s="45" t="s">
        <v>11363</v>
      </c>
      <c r="E17417" s="45" t="s">
        <v>12564</v>
      </c>
      <c r="AO17417" s="376"/>
    </row>
    <row r="17418" spans="1:41" x14ac:dyDescent="0.25">
      <c r="A17418" s="44" t="s">
        <v>7925</v>
      </c>
      <c r="B17418" s="44" t="s">
        <v>3176</v>
      </c>
      <c r="C17418" s="45">
        <v>25010402</v>
      </c>
      <c r="D17418" s="45" t="s">
        <v>11363</v>
      </c>
      <c r="E17418" s="45" t="s">
        <v>12564</v>
      </c>
      <c r="AO17418" s="376"/>
    </row>
    <row r="17419" spans="1:41" x14ac:dyDescent="0.25">
      <c r="A17419" s="44" t="s">
        <v>7645</v>
      </c>
      <c r="B17419" s="44" t="s">
        <v>7646</v>
      </c>
      <c r="C17419" s="45" t="s">
        <v>7647</v>
      </c>
      <c r="D17419" s="45" t="s">
        <v>11204</v>
      </c>
      <c r="E17419" s="45" t="s">
        <v>7648</v>
      </c>
      <c r="F17419" s="93"/>
      <c r="G17419" s="93"/>
      <c r="H17419" s="93"/>
      <c r="I17419" s="99"/>
      <c r="J17419" s="99"/>
      <c r="K17419" s="99"/>
      <c r="L17419" s="99"/>
      <c r="M17419" s="99"/>
      <c r="N17419" s="99"/>
      <c r="O17419" s="99"/>
      <c r="P17419" s="99"/>
      <c r="Q17419" s="99"/>
      <c r="R17419" s="99"/>
      <c r="S17419" s="99"/>
      <c r="T17419" s="99"/>
      <c r="U17419" s="99"/>
      <c r="V17419" s="99"/>
      <c r="W17419" s="99"/>
      <c r="X17419" s="99"/>
      <c r="Y17419" s="99"/>
      <c r="Z17419" s="99"/>
      <c r="AA17419" s="99"/>
      <c r="AB17419" s="99"/>
      <c r="AC17419" s="99"/>
      <c r="AD17419" s="99"/>
      <c r="AE17419" s="99"/>
      <c r="AF17419" s="99"/>
      <c r="AG17419" s="99"/>
      <c r="AH17419" s="31"/>
      <c r="AI17419" s="31"/>
      <c r="AJ17419" s="31"/>
      <c r="AK17419" s="31"/>
      <c r="AL17419" s="31"/>
      <c r="AO17419" s="376"/>
    </row>
    <row r="17420" spans="1:41" x14ac:dyDescent="0.25">
      <c r="A17420" s="44" t="s">
        <v>7645</v>
      </c>
      <c r="B17420" s="44" t="s">
        <v>7646</v>
      </c>
      <c r="C17420" s="45" t="s">
        <v>7647</v>
      </c>
      <c r="D17420" s="93" t="s">
        <v>17443</v>
      </c>
      <c r="E17420" s="45" t="s">
        <v>7648</v>
      </c>
      <c r="F17420" s="93"/>
      <c r="G17420" s="93"/>
      <c r="H17420" s="93"/>
      <c r="I17420" s="99"/>
      <c r="J17420" s="99"/>
      <c r="K17420" s="99"/>
      <c r="L17420" s="99"/>
      <c r="M17420" s="99"/>
      <c r="N17420" s="99"/>
      <c r="O17420" s="99"/>
      <c r="P17420" s="99"/>
      <c r="Q17420" s="99"/>
      <c r="R17420" s="99"/>
      <c r="S17420" s="99"/>
      <c r="T17420" s="99"/>
      <c r="U17420" s="99"/>
      <c r="V17420" s="99"/>
      <c r="W17420" s="99"/>
      <c r="X17420" s="99"/>
      <c r="Y17420" s="99"/>
      <c r="Z17420" s="99"/>
      <c r="AA17420" s="99"/>
      <c r="AB17420" s="99"/>
      <c r="AC17420" s="99"/>
      <c r="AD17420" s="99"/>
      <c r="AE17420" s="99"/>
      <c r="AF17420" s="99"/>
      <c r="AG17420" s="99"/>
      <c r="AH17420" s="31"/>
      <c r="AI17420" s="31"/>
      <c r="AJ17420" s="31"/>
      <c r="AK17420" s="31"/>
      <c r="AL17420" s="31"/>
      <c r="AO17420" s="376"/>
    </row>
    <row r="17421" spans="1:41" x14ac:dyDescent="0.25">
      <c r="A17421" s="44" t="s">
        <v>7645</v>
      </c>
      <c r="B17421" s="44" t="s">
        <v>7646</v>
      </c>
      <c r="C17421" s="45" t="s">
        <v>7647</v>
      </c>
      <c r="D17421" s="45" t="s">
        <v>9895</v>
      </c>
      <c r="E17421" s="45" t="s">
        <v>7648</v>
      </c>
      <c r="F17421" s="93"/>
      <c r="G17421" s="93"/>
      <c r="H17421" s="93"/>
      <c r="I17421" s="99"/>
      <c r="J17421" s="99"/>
      <c r="K17421" s="99"/>
      <c r="L17421" s="44"/>
      <c r="M17421" s="57"/>
      <c r="N17421" s="99"/>
      <c r="O17421" s="99"/>
      <c r="P17421" s="99"/>
      <c r="Q17421" s="99"/>
      <c r="R17421" s="99"/>
      <c r="S17421" s="99"/>
      <c r="T17421" s="99"/>
      <c r="U17421" s="99"/>
      <c r="V17421" s="99"/>
      <c r="W17421" s="99"/>
      <c r="X17421" s="99"/>
      <c r="Y17421" s="99"/>
      <c r="Z17421" s="99"/>
      <c r="AA17421" s="99"/>
      <c r="AB17421" s="99"/>
      <c r="AC17421" s="99"/>
      <c r="AD17421" s="99"/>
      <c r="AE17421" s="99"/>
      <c r="AF17421" s="99"/>
      <c r="AG17421" s="99"/>
      <c r="AH17421" s="31"/>
      <c r="AI17421" s="31"/>
      <c r="AJ17421" s="31"/>
      <c r="AK17421" s="31"/>
      <c r="AL17421" s="31"/>
      <c r="AO17421" s="376"/>
    </row>
    <row r="17422" spans="1:41" x14ac:dyDescent="0.25">
      <c r="A17422" s="44" t="s">
        <v>7638</v>
      </c>
      <c r="B17422" s="44" t="s">
        <v>7639</v>
      </c>
      <c r="C17422" s="45" t="s">
        <v>7350</v>
      </c>
      <c r="D17422" s="93" t="s">
        <v>17443</v>
      </c>
      <c r="E17422" s="45" t="s">
        <v>5131</v>
      </c>
      <c r="F17422" s="93"/>
      <c r="G17422" s="93"/>
      <c r="H17422" s="93"/>
      <c r="I17422" s="99"/>
      <c r="J17422" s="99"/>
      <c r="K17422" s="99"/>
      <c r="L17422" s="99"/>
      <c r="M17422" s="99"/>
      <c r="N17422" s="99"/>
      <c r="O17422" s="99"/>
      <c r="P17422" s="99"/>
      <c r="Q17422" s="99"/>
      <c r="R17422" s="99"/>
      <c r="S17422" s="99"/>
      <c r="T17422" s="99"/>
      <c r="U17422" s="99"/>
      <c r="V17422" s="99"/>
      <c r="W17422" s="99"/>
      <c r="X17422" s="99"/>
      <c r="Y17422" s="99"/>
      <c r="Z17422" s="99"/>
      <c r="AA17422" s="99"/>
      <c r="AB17422" s="99"/>
      <c r="AC17422" s="99"/>
      <c r="AD17422" s="99"/>
      <c r="AE17422" s="99"/>
      <c r="AF17422" s="99"/>
      <c r="AG17422" s="99"/>
      <c r="AH17422" s="31"/>
      <c r="AI17422" s="31"/>
      <c r="AJ17422" s="31"/>
      <c r="AK17422" s="31"/>
      <c r="AL17422" s="31"/>
      <c r="AO17422" s="376"/>
    </row>
    <row r="17423" spans="1:41" x14ac:dyDescent="0.25">
      <c r="A17423" s="44" t="s">
        <v>7638</v>
      </c>
      <c r="B17423" s="44" t="s">
        <v>7639</v>
      </c>
      <c r="C17423" s="45" t="s">
        <v>7350</v>
      </c>
      <c r="D17423" s="45" t="s">
        <v>9895</v>
      </c>
      <c r="E17423" s="46">
        <v>46507</v>
      </c>
      <c r="F17423" s="93"/>
      <c r="G17423" s="93"/>
      <c r="H17423" s="93"/>
      <c r="I17423" s="99"/>
      <c r="J17423" s="99"/>
      <c r="K17423" s="99"/>
      <c r="L17423" s="44"/>
      <c r="M17423" s="57"/>
      <c r="N17423" s="99"/>
      <c r="O17423" s="99"/>
      <c r="P17423" s="99"/>
      <c r="Q17423" s="99"/>
      <c r="R17423" s="99"/>
      <c r="S17423" s="99"/>
      <c r="T17423" s="99"/>
      <c r="U17423" s="99"/>
      <c r="V17423" s="99"/>
      <c r="W17423" s="99"/>
      <c r="X17423" s="99"/>
      <c r="Y17423" s="99"/>
      <c r="Z17423" s="99"/>
      <c r="AA17423" s="99"/>
      <c r="AB17423" s="99"/>
      <c r="AC17423" s="99"/>
      <c r="AD17423" s="99"/>
      <c r="AE17423" s="99"/>
      <c r="AF17423" s="99"/>
      <c r="AG17423" s="99"/>
      <c r="AH17423" s="31"/>
      <c r="AI17423" s="31"/>
      <c r="AJ17423" s="31"/>
      <c r="AK17423" s="31"/>
      <c r="AL17423" s="31"/>
      <c r="AO17423" s="376"/>
    </row>
    <row r="17424" spans="1:41" x14ac:dyDescent="0.25">
      <c r="A17424" s="80" t="s">
        <v>6176</v>
      </c>
      <c r="B17424" s="80" t="s">
        <v>5658</v>
      </c>
      <c r="C17424" s="310" t="s">
        <v>5643</v>
      </c>
      <c r="D17424" s="147" t="s">
        <v>2495</v>
      </c>
      <c r="E17424" s="311">
        <v>45838</v>
      </c>
      <c r="F17424" s="93"/>
      <c r="G17424" s="93"/>
      <c r="H17424" s="93"/>
      <c r="I17424" s="99"/>
      <c r="J17424" s="99"/>
      <c r="K17424" s="99"/>
      <c r="L17424" s="44"/>
      <c r="M17424" s="57"/>
      <c r="N17424" s="99"/>
      <c r="O17424" s="99"/>
      <c r="P17424" s="99"/>
      <c r="Q17424" s="99"/>
      <c r="R17424" s="99"/>
      <c r="S17424" s="99"/>
      <c r="T17424" s="99"/>
      <c r="U17424" s="99"/>
      <c r="V17424" s="99"/>
      <c r="W17424" s="99"/>
      <c r="X17424" s="99"/>
      <c r="Y17424" s="99"/>
      <c r="Z17424" s="99"/>
      <c r="AA17424" s="99"/>
      <c r="AB17424" s="99"/>
      <c r="AC17424" s="99"/>
      <c r="AD17424" s="99"/>
      <c r="AE17424" s="99"/>
      <c r="AF17424" s="99"/>
      <c r="AG17424" s="99"/>
      <c r="AH17424" s="31"/>
      <c r="AI17424" s="31"/>
      <c r="AJ17424" s="31"/>
      <c r="AK17424" s="31"/>
      <c r="AL17424" s="31"/>
      <c r="AO17424" s="376"/>
    </row>
    <row r="17425" spans="1:41" x14ac:dyDescent="0.25">
      <c r="A17425" s="44" t="s">
        <v>10759</v>
      </c>
      <c r="B17425" s="44" t="s">
        <v>10352</v>
      </c>
      <c r="C17425" s="45">
        <v>24070301</v>
      </c>
      <c r="D17425" s="45" t="s">
        <v>11363</v>
      </c>
      <c r="E17425" s="45" t="s">
        <v>7420</v>
      </c>
      <c r="AO17425" s="376"/>
    </row>
    <row r="17426" spans="1:41" x14ac:dyDescent="0.25">
      <c r="A17426" s="44" t="s">
        <v>10759</v>
      </c>
      <c r="B17426" s="44" t="s">
        <v>4282</v>
      </c>
      <c r="C17426" s="45">
        <v>24070302</v>
      </c>
      <c r="D17426" s="45" t="s">
        <v>11363</v>
      </c>
      <c r="E17426" s="45" t="s">
        <v>7420</v>
      </c>
      <c r="AO17426" s="376"/>
    </row>
    <row r="17427" spans="1:41" x14ac:dyDescent="0.25">
      <c r="A17427" s="44" t="s">
        <v>6823</v>
      </c>
      <c r="B17427" s="44" t="s">
        <v>21398</v>
      </c>
      <c r="C17427" s="45" t="s">
        <v>6810</v>
      </c>
      <c r="D17427" s="45" t="s">
        <v>21447</v>
      </c>
      <c r="E17427" s="46">
        <v>46507</v>
      </c>
      <c r="AO17427" s="376"/>
    </row>
    <row r="17428" spans="1:41" x14ac:dyDescent="0.3">
      <c r="A17428" s="333" t="s">
        <v>11532</v>
      </c>
      <c r="B17428" s="333" t="s">
        <v>1153</v>
      </c>
      <c r="C17428" s="125" t="s">
        <v>11369</v>
      </c>
      <c r="D17428" s="32" t="s">
        <v>20309</v>
      </c>
      <c r="E17428" s="125" t="s">
        <v>4826</v>
      </c>
      <c r="F17428" s="125" t="s">
        <v>1189</v>
      </c>
      <c r="G17428" s="125" t="s">
        <v>1190</v>
      </c>
      <c r="AO17428" s="376"/>
    </row>
    <row r="17429" spans="1:41" x14ac:dyDescent="0.25">
      <c r="A17429" s="44" t="s">
        <v>20661</v>
      </c>
      <c r="B17429" s="44" t="s">
        <v>20660</v>
      </c>
      <c r="C17429" s="45" t="s">
        <v>20758</v>
      </c>
      <c r="D17429" s="32" t="s">
        <v>5559</v>
      </c>
      <c r="E17429" s="45" t="s">
        <v>20874</v>
      </c>
      <c r="F17429" s="32"/>
      <c r="G17429" s="32"/>
      <c r="H17429" s="32"/>
      <c r="I17429" s="31"/>
      <c r="J17429" s="31"/>
      <c r="K17429" s="31"/>
      <c r="L17429" s="31"/>
      <c r="M17429" s="31"/>
      <c r="N17429" s="31"/>
      <c r="O17429" s="31"/>
      <c r="P17429" s="31"/>
      <c r="Q17429" s="31"/>
      <c r="R17429" s="31"/>
      <c r="S17429" s="31"/>
      <c r="T17429" s="31"/>
      <c r="U17429" s="31"/>
      <c r="V17429" s="31"/>
      <c r="W17429" s="31"/>
      <c r="X17429" s="31"/>
      <c r="Y17429" s="31"/>
      <c r="Z17429" s="31"/>
      <c r="AA17429" s="31"/>
      <c r="AB17429" s="31"/>
      <c r="AC17429" s="31"/>
      <c r="AD17429" s="31"/>
      <c r="AE17429" s="31"/>
      <c r="AF17429" s="31"/>
      <c r="AG17429" s="31"/>
      <c r="AH17429" s="31"/>
      <c r="AI17429" s="31"/>
      <c r="AJ17429" s="31"/>
      <c r="AK17429" s="31"/>
      <c r="AL17429" s="31"/>
      <c r="AO17429" s="376"/>
    </row>
    <row r="17430" spans="1:41" x14ac:dyDescent="0.3">
      <c r="A17430" s="333" t="s">
        <v>8090</v>
      </c>
      <c r="B17430" s="333" t="s">
        <v>1175</v>
      </c>
      <c r="C17430" s="125" t="s">
        <v>8028</v>
      </c>
      <c r="D17430" s="32" t="s">
        <v>20309</v>
      </c>
      <c r="E17430" s="125" t="s">
        <v>7871</v>
      </c>
      <c r="F17430" s="125" t="s">
        <v>1189</v>
      </c>
      <c r="G17430" s="125" t="s">
        <v>1190</v>
      </c>
      <c r="AO17430" s="376"/>
    </row>
    <row r="17431" spans="1:41" x14ac:dyDescent="0.25">
      <c r="A17431" s="44" t="s">
        <v>8090</v>
      </c>
      <c r="B17431" s="44" t="s">
        <v>12128</v>
      </c>
      <c r="C17431" s="45">
        <v>17.239999999999998</v>
      </c>
      <c r="D17431" s="45" t="s">
        <v>12549</v>
      </c>
      <c r="E17431" s="46">
        <v>47299</v>
      </c>
      <c r="F17431" s="45"/>
      <c r="G17431" s="93"/>
      <c r="H17431" s="93"/>
      <c r="I17431" s="99"/>
      <c r="J17431" s="99"/>
      <c r="K17431" s="99"/>
      <c r="L17431" s="99"/>
      <c r="M17431" s="99"/>
      <c r="N17431" s="99"/>
      <c r="O17431" s="99"/>
      <c r="P17431" s="99"/>
      <c r="Q17431" s="99"/>
      <c r="R17431" s="99"/>
      <c r="S17431" s="99"/>
      <c r="T17431" s="99"/>
      <c r="U17431" s="99"/>
      <c r="V17431" s="99"/>
      <c r="W17431" s="99"/>
      <c r="X17431" s="99"/>
      <c r="Y17431" s="99"/>
      <c r="Z17431" s="99"/>
      <c r="AA17431" s="99"/>
      <c r="AB17431" s="99"/>
      <c r="AC17431" s="99"/>
      <c r="AD17431" s="99"/>
      <c r="AE17431" s="99"/>
      <c r="AF17431" s="99"/>
      <c r="AG17431" s="99"/>
      <c r="AH17431" s="31"/>
      <c r="AI17431" s="31"/>
      <c r="AJ17431" s="31"/>
      <c r="AK17431" s="31"/>
      <c r="AL17431" s="31"/>
      <c r="AO17431" s="376"/>
    </row>
    <row r="17432" spans="1:41" x14ac:dyDescent="0.25">
      <c r="A17432" s="44" t="s">
        <v>8090</v>
      </c>
      <c r="B17432" s="44" t="s">
        <v>934</v>
      </c>
      <c r="C17432" s="45">
        <v>25010201</v>
      </c>
      <c r="D17432" s="45" t="s">
        <v>11363</v>
      </c>
      <c r="E17432" s="45" t="s">
        <v>12551</v>
      </c>
      <c r="AO17432" s="376"/>
    </row>
    <row r="17433" spans="1:41" x14ac:dyDescent="0.3">
      <c r="A17433" s="333" t="s">
        <v>15435</v>
      </c>
      <c r="B17433" s="333" t="s">
        <v>1175</v>
      </c>
      <c r="C17433" s="125" t="s">
        <v>8028</v>
      </c>
      <c r="D17433" s="32" t="s">
        <v>20309</v>
      </c>
      <c r="E17433" s="125" t="s">
        <v>7871</v>
      </c>
      <c r="F17433" s="125" t="s">
        <v>1190</v>
      </c>
      <c r="G17433" s="125" t="s">
        <v>1190</v>
      </c>
      <c r="AO17433" s="376"/>
    </row>
    <row r="17434" spans="1:41" x14ac:dyDescent="0.3">
      <c r="A17434" s="333" t="s">
        <v>15435</v>
      </c>
      <c r="B17434" s="333" t="s">
        <v>4814</v>
      </c>
      <c r="C17434" s="125" t="s">
        <v>15585</v>
      </c>
      <c r="D17434" s="32" t="s">
        <v>20309</v>
      </c>
      <c r="E17434" s="125" t="s">
        <v>9839</v>
      </c>
      <c r="F17434" s="125" t="s">
        <v>1190</v>
      </c>
      <c r="G17434" s="125" t="s">
        <v>1190</v>
      </c>
      <c r="AO17434" s="376"/>
    </row>
    <row r="17435" spans="1:41" x14ac:dyDescent="0.25">
      <c r="A17435" s="44" t="s">
        <v>12459</v>
      </c>
      <c r="B17435" s="44" t="s">
        <v>12091</v>
      </c>
      <c r="C17435" s="45">
        <v>9.25</v>
      </c>
      <c r="D17435" s="45" t="s">
        <v>12549</v>
      </c>
      <c r="E17435" s="46">
        <v>47664</v>
      </c>
      <c r="F17435" s="45"/>
      <c r="G17435" s="93"/>
      <c r="H17435" s="93"/>
      <c r="I17435" s="99"/>
      <c r="J17435" s="99"/>
      <c r="K17435" s="99"/>
      <c r="L17435" s="99"/>
      <c r="M17435" s="99"/>
      <c r="N17435" s="99"/>
      <c r="O17435" s="99"/>
      <c r="P17435" s="99"/>
      <c r="Q17435" s="99"/>
      <c r="R17435" s="99"/>
      <c r="S17435" s="99"/>
      <c r="T17435" s="99"/>
      <c r="U17435" s="99"/>
      <c r="V17435" s="99"/>
      <c r="W17435" s="99"/>
      <c r="X17435" s="99"/>
      <c r="Y17435" s="99"/>
      <c r="Z17435" s="99"/>
      <c r="AA17435" s="99"/>
      <c r="AB17435" s="99"/>
      <c r="AC17435" s="99"/>
      <c r="AD17435" s="99"/>
      <c r="AE17435" s="99"/>
      <c r="AF17435" s="99"/>
      <c r="AG17435" s="99"/>
      <c r="AH17435" s="31"/>
      <c r="AI17435" s="31"/>
      <c r="AJ17435" s="31"/>
      <c r="AK17435" s="31"/>
      <c r="AL17435" s="31"/>
      <c r="AO17435" s="376"/>
    </row>
    <row r="17436" spans="1:41" x14ac:dyDescent="0.25">
      <c r="A17436" s="44" t="s">
        <v>12459</v>
      </c>
      <c r="B17436" s="44" t="s">
        <v>12101</v>
      </c>
      <c r="C17436" s="45">
        <v>11.25</v>
      </c>
      <c r="D17436" s="45" t="s">
        <v>12549</v>
      </c>
      <c r="E17436" s="46">
        <v>47664</v>
      </c>
      <c r="F17436" s="45"/>
      <c r="G17436" s="93"/>
      <c r="H17436" s="93"/>
      <c r="I17436" s="99"/>
      <c r="J17436" s="99"/>
      <c r="K17436" s="99"/>
      <c r="L17436" s="99"/>
      <c r="M17436" s="99"/>
      <c r="N17436" s="99"/>
      <c r="O17436" s="99"/>
      <c r="P17436" s="99"/>
      <c r="Q17436" s="99"/>
      <c r="R17436" s="99"/>
      <c r="S17436" s="99"/>
      <c r="T17436" s="99"/>
      <c r="U17436" s="99"/>
      <c r="V17436" s="99"/>
      <c r="W17436" s="99"/>
      <c r="X17436" s="99"/>
      <c r="Y17436" s="99"/>
      <c r="Z17436" s="99"/>
      <c r="AA17436" s="99"/>
      <c r="AB17436" s="99"/>
      <c r="AC17436" s="99"/>
      <c r="AD17436" s="99"/>
      <c r="AE17436" s="99"/>
      <c r="AF17436" s="99"/>
      <c r="AG17436" s="99"/>
      <c r="AH17436" s="31"/>
      <c r="AI17436" s="31"/>
      <c r="AJ17436" s="31"/>
      <c r="AK17436" s="31"/>
      <c r="AL17436" s="31"/>
      <c r="AO17436" s="376"/>
    </row>
    <row r="17437" spans="1:41" x14ac:dyDescent="0.25">
      <c r="A17437" s="44" t="s">
        <v>12459</v>
      </c>
      <c r="B17437" s="44" t="s">
        <v>12128</v>
      </c>
      <c r="C17437" s="45">
        <v>17.239999999999998</v>
      </c>
      <c r="D17437" s="45" t="s">
        <v>12549</v>
      </c>
      <c r="E17437" s="46">
        <v>47299</v>
      </c>
      <c r="F17437" s="45"/>
      <c r="G17437" s="93"/>
      <c r="H17437" s="93"/>
      <c r="I17437" s="99"/>
      <c r="J17437" s="99"/>
      <c r="K17437" s="99"/>
      <c r="L17437" s="99"/>
      <c r="M17437" s="99"/>
      <c r="N17437" s="99"/>
      <c r="O17437" s="99"/>
      <c r="P17437" s="99"/>
      <c r="Q17437" s="99"/>
      <c r="R17437" s="99"/>
      <c r="S17437" s="99"/>
      <c r="T17437" s="99"/>
      <c r="U17437" s="99"/>
      <c r="V17437" s="99"/>
      <c r="W17437" s="99"/>
      <c r="X17437" s="99"/>
      <c r="Y17437" s="99"/>
      <c r="Z17437" s="99"/>
      <c r="AA17437" s="99"/>
      <c r="AB17437" s="99"/>
      <c r="AC17437" s="99"/>
      <c r="AD17437" s="99"/>
      <c r="AE17437" s="99"/>
      <c r="AF17437" s="99"/>
      <c r="AG17437" s="99"/>
      <c r="AH17437" s="31"/>
      <c r="AI17437" s="31"/>
      <c r="AJ17437" s="31"/>
      <c r="AK17437" s="31"/>
      <c r="AL17437" s="31"/>
      <c r="AO17437" s="376"/>
    </row>
    <row r="17438" spans="1:41" x14ac:dyDescent="0.25">
      <c r="A17438" s="44" t="s">
        <v>18392</v>
      </c>
      <c r="B17438" s="44" t="s">
        <v>5321</v>
      </c>
      <c r="C17438" s="45">
        <v>26010401</v>
      </c>
      <c r="D17438" s="45" t="s">
        <v>11363</v>
      </c>
      <c r="E17438" s="45" t="s">
        <v>17459</v>
      </c>
      <c r="AO17438" s="376"/>
    </row>
    <row r="17439" spans="1:41" x14ac:dyDescent="0.25">
      <c r="A17439" s="44" t="s">
        <v>9981</v>
      </c>
      <c r="B17439" s="44" t="s">
        <v>148</v>
      </c>
      <c r="C17439" s="45" t="s">
        <v>9982</v>
      </c>
      <c r="D17439" s="46" t="s">
        <v>21328</v>
      </c>
      <c r="E17439" s="46">
        <v>46493</v>
      </c>
      <c r="AO17439" s="376"/>
    </row>
    <row r="17440" spans="1:41" x14ac:dyDescent="0.25">
      <c r="A17440" s="44" t="s">
        <v>12774</v>
      </c>
      <c r="B17440" s="44" t="s">
        <v>934</v>
      </c>
      <c r="C17440" s="45">
        <v>25010201</v>
      </c>
      <c r="D17440" s="45" t="s">
        <v>11363</v>
      </c>
      <c r="E17440" s="45" t="s">
        <v>12551</v>
      </c>
      <c r="AO17440" s="376"/>
    </row>
    <row r="17441" spans="1:41" x14ac:dyDescent="0.25">
      <c r="A17441" s="44" t="s">
        <v>12774</v>
      </c>
      <c r="B17441" s="44" t="s">
        <v>5141</v>
      </c>
      <c r="C17441" s="45">
        <v>25010202</v>
      </c>
      <c r="D17441" s="45" t="s">
        <v>11363</v>
      </c>
      <c r="E17441" s="45" t="s">
        <v>12551</v>
      </c>
      <c r="AO17441" s="376"/>
    </row>
    <row r="17442" spans="1:41" x14ac:dyDescent="0.25">
      <c r="A17442" s="44" t="s">
        <v>21939</v>
      </c>
      <c r="B17442" s="44" t="s">
        <v>21461</v>
      </c>
      <c r="C17442" s="45">
        <v>260405</v>
      </c>
      <c r="D17442" s="45" t="s">
        <v>11363</v>
      </c>
      <c r="E17442" s="45" t="s">
        <v>11152</v>
      </c>
      <c r="AO17442" s="376"/>
    </row>
    <row r="17443" spans="1:41" x14ac:dyDescent="0.25">
      <c r="A17443" s="44" t="s">
        <v>21939</v>
      </c>
      <c r="B17443" s="44" t="s">
        <v>7764</v>
      </c>
      <c r="C17443" s="45">
        <v>260604</v>
      </c>
      <c r="D17443" s="45" t="s">
        <v>11363</v>
      </c>
      <c r="E17443" s="45" t="s">
        <v>9840</v>
      </c>
      <c r="AO17443" s="376"/>
    </row>
    <row r="17444" spans="1:41" x14ac:dyDescent="0.25">
      <c r="A17444" s="44" t="s">
        <v>21940</v>
      </c>
      <c r="B17444" s="44" t="s">
        <v>21449</v>
      </c>
      <c r="C17444" s="45">
        <v>260504</v>
      </c>
      <c r="D17444" s="45" t="s">
        <v>11363</v>
      </c>
      <c r="E17444" s="45" t="s">
        <v>21450</v>
      </c>
      <c r="AO17444" s="376"/>
    </row>
    <row r="17445" spans="1:41" x14ac:dyDescent="0.25">
      <c r="A17445" s="44" t="s">
        <v>21941</v>
      </c>
      <c r="B17445" s="44" t="s">
        <v>936</v>
      </c>
      <c r="C17445" s="45">
        <v>260703</v>
      </c>
      <c r="D17445" s="45" t="s">
        <v>11363</v>
      </c>
      <c r="E17445" s="45" t="s">
        <v>11150</v>
      </c>
      <c r="AO17445" s="376"/>
    </row>
    <row r="17446" spans="1:41" x14ac:dyDescent="0.25">
      <c r="A17446" s="44" t="s">
        <v>18393</v>
      </c>
      <c r="B17446" s="44" t="s">
        <v>3475</v>
      </c>
      <c r="C17446" s="45">
        <v>230301</v>
      </c>
      <c r="D17446" s="45" t="s">
        <v>11363</v>
      </c>
      <c r="E17446" s="45" t="s">
        <v>5265</v>
      </c>
      <c r="AO17446" s="376"/>
    </row>
    <row r="17447" spans="1:41" x14ac:dyDescent="0.25">
      <c r="A17447" s="44" t="s">
        <v>8430</v>
      </c>
      <c r="B17447" s="44" t="s">
        <v>8347</v>
      </c>
      <c r="C17447" s="45">
        <v>23100201</v>
      </c>
      <c r="D17447" s="45" t="s">
        <v>11363</v>
      </c>
      <c r="E17447" s="45" t="s">
        <v>2538</v>
      </c>
      <c r="AO17447" s="376"/>
    </row>
    <row r="17448" spans="1:41" x14ac:dyDescent="0.25">
      <c r="A17448" s="44" t="s">
        <v>21942</v>
      </c>
      <c r="B17448" s="44" t="s">
        <v>9248</v>
      </c>
      <c r="C17448" s="45">
        <v>260105</v>
      </c>
      <c r="D17448" s="45" t="s">
        <v>11363</v>
      </c>
      <c r="E17448" s="45" t="s">
        <v>17625</v>
      </c>
      <c r="AO17448" s="376"/>
    </row>
    <row r="17449" spans="1:41" x14ac:dyDescent="0.25">
      <c r="A17449" s="44" t="s">
        <v>20430</v>
      </c>
      <c r="B17449" s="44" t="s">
        <v>20324</v>
      </c>
      <c r="C17449" s="45" t="s">
        <v>20431</v>
      </c>
      <c r="D17449" s="46" t="s">
        <v>21328</v>
      </c>
      <c r="E17449" s="46">
        <v>46554</v>
      </c>
      <c r="AO17449" s="376"/>
    </row>
    <row r="17450" spans="1:41" x14ac:dyDescent="0.25">
      <c r="A17450" s="44" t="s">
        <v>16852</v>
      </c>
      <c r="B17450" s="44" t="s">
        <v>16853</v>
      </c>
      <c r="C17450" s="45" t="s">
        <v>17106</v>
      </c>
      <c r="D17450" s="367" t="s">
        <v>3696</v>
      </c>
      <c r="E17450" s="328">
        <f>DATE(2029,7,22)</f>
        <v>47321</v>
      </c>
      <c r="F17450" s="32"/>
      <c r="G17450" s="32"/>
      <c r="H17450" s="32"/>
      <c r="I17450" s="31"/>
      <c r="J17450" s="31"/>
      <c r="K17450" s="31"/>
      <c r="L17450" s="31"/>
      <c r="M17450" s="31"/>
      <c r="N17450" s="31"/>
      <c r="O17450" s="31"/>
      <c r="P17450" s="31"/>
      <c r="Q17450" s="31"/>
      <c r="R17450" s="31"/>
      <c r="S17450" s="31"/>
      <c r="T17450" s="31"/>
      <c r="U17450" s="31"/>
      <c r="V17450" s="31"/>
      <c r="W17450" s="31"/>
      <c r="X17450" s="31"/>
      <c r="Y17450" s="31"/>
      <c r="Z17450" s="31"/>
      <c r="AA17450" s="31"/>
      <c r="AB17450" s="31"/>
      <c r="AC17450" s="31"/>
      <c r="AD17450" s="31"/>
      <c r="AE17450" s="31"/>
      <c r="AF17450" s="31"/>
      <c r="AG17450" s="31"/>
      <c r="AH17450" s="31"/>
      <c r="AI17450" s="31"/>
      <c r="AJ17450" s="31"/>
      <c r="AK17450" s="31"/>
      <c r="AL17450" s="31"/>
      <c r="AO17450" s="376"/>
    </row>
    <row r="17451" spans="1:41" x14ac:dyDescent="0.3">
      <c r="A17451" s="57" t="s">
        <v>13162</v>
      </c>
      <c r="B17451" s="57" t="s">
        <v>1290</v>
      </c>
      <c r="C17451" s="62">
        <v>24027</v>
      </c>
      <c r="D17451" s="62" t="s">
        <v>20886</v>
      </c>
      <c r="E17451" s="60">
        <v>46873</v>
      </c>
      <c r="F17451" s="32"/>
      <c r="G17451" s="32"/>
      <c r="H17451" s="32"/>
      <c r="I17451" s="31"/>
      <c r="J17451" s="31"/>
      <c r="K17451" s="31"/>
      <c r="L17451" s="31"/>
      <c r="M17451" s="31"/>
      <c r="N17451" s="31"/>
      <c r="O17451" s="31"/>
      <c r="P17451" s="31"/>
      <c r="Q17451" s="31"/>
      <c r="R17451" s="31"/>
      <c r="S17451" s="31"/>
      <c r="T17451" s="31"/>
      <c r="U17451" s="31"/>
      <c r="V17451" s="31"/>
      <c r="W17451" s="31"/>
      <c r="X17451" s="31"/>
      <c r="Y17451" s="31"/>
      <c r="Z17451" s="31"/>
      <c r="AA17451" s="31"/>
      <c r="AB17451" s="31"/>
      <c r="AC17451" s="31"/>
      <c r="AD17451" s="31"/>
      <c r="AE17451" s="31"/>
      <c r="AF17451" s="31"/>
      <c r="AG17451" s="31"/>
      <c r="AH17451" s="31"/>
      <c r="AI17451" s="31"/>
      <c r="AJ17451" s="31"/>
      <c r="AK17451" s="31"/>
      <c r="AL17451" s="31"/>
      <c r="AO17451" s="376"/>
    </row>
    <row r="17452" spans="1:41" x14ac:dyDescent="0.25">
      <c r="A17452" s="44" t="s">
        <v>11712</v>
      </c>
      <c r="B17452" s="44" t="s">
        <v>11700</v>
      </c>
      <c r="C17452" s="45" t="s">
        <v>11713</v>
      </c>
      <c r="D17452" s="46" t="s">
        <v>21328</v>
      </c>
      <c r="E17452" s="46">
        <v>46647</v>
      </c>
      <c r="AO17452" s="376"/>
    </row>
    <row r="17453" spans="1:41" x14ac:dyDescent="0.25">
      <c r="A17453" s="44" t="s">
        <v>11712</v>
      </c>
      <c r="B17453" s="44" t="s">
        <v>11700</v>
      </c>
      <c r="C17453" s="45" t="s">
        <v>11713</v>
      </c>
      <c r="D17453" s="46" t="s">
        <v>21328</v>
      </c>
      <c r="E17453" s="46">
        <v>46647</v>
      </c>
      <c r="AO17453" s="376"/>
    </row>
    <row r="17454" spans="1:41" x14ac:dyDescent="0.25">
      <c r="A17454" s="44" t="s">
        <v>11712</v>
      </c>
      <c r="B17454" s="44" t="s">
        <v>145</v>
      </c>
      <c r="C17454" s="45" t="s">
        <v>14622</v>
      </c>
      <c r="D17454" s="46" t="s">
        <v>21328</v>
      </c>
      <c r="E17454" s="46">
        <v>46583</v>
      </c>
      <c r="AO17454" s="376"/>
    </row>
    <row r="17455" spans="1:41" x14ac:dyDescent="0.25">
      <c r="A17455" s="44" t="s">
        <v>6569</v>
      </c>
      <c r="B17455" s="44" t="s">
        <v>5321</v>
      </c>
      <c r="C17455" s="45">
        <v>23010401</v>
      </c>
      <c r="D17455" s="45" t="s">
        <v>11363</v>
      </c>
      <c r="E17455" s="45" t="s">
        <v>5322</v>
      </c>
      <c r="AO17455" s="376"/>
    </row>
    <row r="17456" spans="1:41" x14ac:dyDescent="0.25">
      <c r="A17456" s="44" t="s">
        <v>6569</v>
      </c>
      <c r="B17456" s="44" t="s">
        <v>934</v>
      </c>
      <c r="C17456" s="45">
        <v>25010201</v>
      </c>
      <c r="D17456" s="45" t="s">
        <v>11363</v>
      </c>
      <c r="E17456" s="45" t="s">
        <v>12551</v>
      </c>
      <c r="AO17456" s="376"/>
    </row>
    <row r="17457" spans="1:41" x14ac:dyDescent="0.3">
      <c r="A17457" s="333" t="s">
        <v>15560</v>
      </c>
      <c r="B17457" s="333" t="s">
        <v>4814</v>
      </c>
      <c r="C17457" s="125" t="s">
        <v>15585</v>
      </c>
      <c r="D17457" s="32" t="s">
        <v>20309</v>
      </c>
      <c r="E17457" s="125" t="s">
        <v>9839</v>
      </c>
      <c r="F17457" s="125" t="s">
        <v>1190</v>
      </c>
      <c r="G17457" s="125" t="s">
        <v>1190</v>
      </c>
      <c r="AO17457" s="376"/>
    </row>
    <row r="17458" spans="1:41" x14ac:dyDescent="0.25">
      <c r="A17458" s="44" t="s">
        <v>12460</v>
      </c>
      <c r="B17458" s="44" t="s">
        <v>12128</v>
      </c>
      <c r="C17458" s="45">
        <v>17.239999999999998</v>
      </c>
      <c r="D17458" s="45" t="s">
        <v>12549</v>
      </c>
      <c r="E17458" s="46">
        <v>47299</v>
      </c>
      <c r="F17458" s="45"/>
      <c r="G17458" s="93"/>
      <c r="H17458" s="93"/>
      <c r="I17458" s="99"/>
      <c r="J17458" s="99"/>
      <c r="K17458" s="99"/>
      <c r="L17458" s="99"/>
      <c r="M17458" s="99"/>
      <c r="N17458" s="99"/>
      <c r="O17458" s="99"/>
      <c r="P17458" s="99"/>
      <c r="Q17458" s="99"/>
      <c r="R17458" s="99"/>
      <c r="S17458" s="99"/>
      <c r="T17458" s="99"/>
      <c r="U17458" s="99"/>
      <c r="V17458" s="99"/>
      <c r="W17458" s="99"/>
      <c r="X17458" s="99"/>
      <c r="Y17458" s="99"/>
      <c r="Z17458" s="99"/>
      <c r="AA17458" s="99"/>
      <c r="AB17458" s="99"/>
      <c r="AC17458" s="99"/>
      <c r="AD17458" s="99"/>
      <c r="AE17458" s="99"/>
      <c r="AF17458" s="99"/>
      <c r="AG17458" s="99"/>
      <c r="AH17458" s="31"/>
      <c r="AI17458" s="31"/>
      <c r="AJ17458" s="31"/>
      <c r="AK17458" s="31"/>
      <c r="AL17458" s="31"/>
      <c r="AO17458" s="376"/>
    </row>
    <row r="17459" spans="1:41" x14ac:dyDescent="0.3">
      <c r="A17459" s="99" t="s">
        <v>15304</v>
      </c>
      <c r="B17459" s="92" t="s">
        <v>15309</v>
      </c>
      <c r="C17459" s="93" t="s">
        <v>15310</v>
      </c>
      <c r="D17459" s="93" t="s">
        <v>10164</v>
      </c>
      <c r="E17459" s="94">
        <v>47361</v>
      </c>
      <c r="F17459" s="93"/>
      <c r="G17459" s="93"/>
      <c r="H17459" s="93"/>
      <c r="I17459" s="99"/>
      <c r="J17459" s="99"/>
      <c r="K17459" s="99"/>
      <c r="L17459" s="99"/>
      <c r="M17459" s="99"/>
      <c r="N17459" s="99"/>
      <c r="O17459" s="99"/>
      <c r="P17459" s="99"/>
      <c r="Q17459" s="99"/>
      <c r="R17459" s="99"/>
      <c r="S17459" s="99"/>
      <c r="T17459" s="99"/>
      <c r="U17459" s="99"/>
      <c r="V17459" s="99"/>
      <c r="W17459" s="99"/>
      <c r="X17459" s="99"/>
      <c r="Y17459" s="99"/>
      <c r="Z17459" s="99"/>
      <c r="AA17459" s="99"/>
      <c r="AB17459" s="99"/>
      <c r="AC17459" s="99"/>
      <c r="AD17459" s="99"/>
      <c r="AE17459" s="99"/>
      <c r="AF17459" s="99"/>
      <c r="AG17459" s="99"/>
      <c r="AH17459" s="31"/>
      <c r="AI17459" s="31"/>
      <c r="AJ17459" s="31"/>
      <c r="AK17459" s="31"/>
      <c r="AL17459" s="31"/>
      <c r="AO17459" s="376"/>
    </row>
    <row r="17460" spans="1:41" x14ac:dyDescent="0.25">
      <c r="A17460" s="44" t="s">
        <v>12775</v>
      </c>
      <c r="B17460" s="44" t="s">
        <v>934</v>
      </c>
      <c r="C17460" s="45">
        <v>25010201</v>
      </c>
      <c r="D17460" s="45" t="s">
        <v>11363</v>
      </c>
      <c r="E17460" s="45" t="s">
        <v>12551</v>
      </c>
      <c r="AO17460" s="376"/>
    </row>
    <row r="17461" spans="1:41" x14ac:dyDescent="0.25">
      <c r="A17461" s="44" t="s">
        <v>12775</v>
      </c>
      <c r="B17461" s="44" t="s">
        <v>5141</v>
      </c>
      <c r="C17461" s="45">
        <v>25010202</v>
      </c>
      <c r="D17461" s="45" t="s">
        <v>11363</v>
      </c>
      <c r="E17461" s="45" t="s">
        <v>12551</v>
      </c>
      <c r="AO17461" s="376"/>
    </row>
    <row r="17462" spans="1:41" x14ac:dyDescent="0.25">
      <c r="A17462" s="44" t="s">
        <v>12775</v>
      </c>
      <c r="B17462" s="44" t="s">
        <v>2186</v>
      </c>
      <c r="C17462" s="45">
        <v>25090101</v>
      </c>
      <c r="D17462" s="45" t="s">
        <v>11363</v>
      </c>
      <c r="E17462" s="45" t="s">
        <v>4972</v>
      </c>
      <c r="AO17462" s="376"/>
    </row>
    <row r="17463" spans="1:41" x14ac:dyDescent="0.25">
      <c r="A17463" s="44" t="s">
        <v>12775</v>
      </c>
      <c r="B17463" s="44" t="s">
        <v>3044</v>
      </c>
      <c r="C17463" s="45">
        <v>25090102</v>
      </c>
      <c r="D17463" s="45" t="s">
        <v>11363</v>
      </c>
      <c r="E17463" s="45" t="s">
        <v>4972</v>
      </c>
      <c r="AO17463" s="376"/>
    </row>
    <row r="17464" spans="1:41" x14ac:dyDescent="0.25">
      <c r="A17464" s="44" t="s">
        <v>20633</v>
      </c>
      <c r="B17464" s="44" t="s">
        <v>5594</v>
      </c>
      <c r="C17464" s="45" t="s">
        <v>14290</v>
      </c>
      <c r="D17464" s="32" t="s">
        <v>5559</v>
      </c>
      <c r="E17464" s="45" t="s">
        <v>20869</v>
      </c>
      <c r="F17464" s="32"/>
      <c r="G17464" s="32"/>
      <c r="H17464" s="32"/>
      <c r="I17464" s="31"/>
      <c r="J17464" s="31"/>
      <c r="K17464" s="31"/>
      <c r="L17464" s="31"/>
      <c r="M17464" s="31"/>
      <c r="N17464" s="31"/>
      <c r="O17464" s="31"/>
      <c r="P17464" s="31"/>
      <c r="Q17464" s="31"/>
      <c r="R17464" s="31"/>
      <c r="S17464" s="31"/>
      <c r="T17464" s="31"/>
      <c r="U17464" s="31"/>
      <c r="V17464" s="31"/>
      <c r="W17464" s="31"/>
      <c r="X17464" s="31"/>
      <c r="Y17464" s="31"/>
      <c r="Z17464" s="31"/>
      <c r="AA17464" s="31"/>
      <c r="AB17464" s="31"/>
      <c r="AC17464" s="31"/>
      <c r="AD17464" s="31"/>
      <c r="AE17464" s="31"/>
      <c r="AF17464" s="31"/>
      <c r="AG17464" s="31"/>
      <c r="AH17464" s="31"/>
      <c r="AI17464" s="31"/>
      <c r="AJ17464" s="31"/>
      <c r="AK17464" s="31"/>
      <c r="AL17464" s="31"/>
      <c r="AO17464" s="376"/>
    </row>
    <row r="17465" spans="1:41" x14ac:dyDescent="0.25">
      <c r="A17465" s="44" t="s">
        <v>20633</v>
      </c>
      <c r="B17465" s="44" t="s">
        <v>20679</v>
      </c>
      <c r="C17465" s="45" t="s">
        <v>20781</v>
      </c>
      <c r="D17465" s="32" t="s">
        <v>5559</v>
      </c>
      <c r="E17465" s="45" t="s">
        <v>20880</v>
      </c>
      <c r="F17465" s="32"/>
      <c r="G17465" s="32"/>
      <c r="H17465" s="32"/>
      <c r="I17465" s="31"/>
      <c r="J17465" s="31"/>
      <c r="K17465" s="31"/>
      <c r="L17465" s="31"/>
      <c r="M17465" s="31"/>
      <c r="N17465" s="31"/>
      <c r="O17465" s="31"/>
      <c r="P17465" s="31"/>
      <c r="Q17465" s="31"/>
      <c r="R17465" s="31"/>
      <c r="S17465" s="31"/>
      <c r="T17465" s="31"/>
      <c r="U17465" s="31"/>
      <c r="V17465" s="31"/>
      <c r="W17465" s="31"/>
      <c r="X17465" s="31"/>
      <c r="Y17465" s="31"/>
      <c r="Z17465" s="31"/>
      <c r="AA17465" s="31"/>
      <c r="AB17465" s="31"/>
      <c r="AC17465" s="31"/>
      <c r="AD17465" s="31"/>
      <c r="AE17465" s="31"/>
      <c r="AF17465" s="31"/>
      <c r="AG17465" s="31"/>
      <c r="AH17465" s="31"/>
      <c r="AI17465" s="31"/>
      <c r="AJ17465" s="31"/>
      <c r="AK17465" s="31"/>
      <c r="AL17465" s="31"/>
      <c r="AO17465" s="376"/>
    </row>
    <row r="17466" spans="1:41" x14ac:dyDescent="0.25">
      <c r="A17466" s="44" t="s">
        <v>12461</v>
      </c>
      <c r="B17466" s="44" t="s">
        <v>12103</v>
      </c>
      <c r="C17466" s="45">
        <v>22.23</v>
      </c>
      <c r="D17466" s="45" t="s">
        <v>12549</v>
      </c>
      <c r="E17466" s="46">
        <v>46934</v>
      </c>
      <c r="F17466" s="45"/>
      <c r="G17466" s="93"/>
      <c r="H17466" s="93"/>
      <c r="I17466" s="99"/>
      <c r="J17466" s="99"/>
      <c r="K17466" s="99"/>
      <c r="L17466" s="99"/>
      <c r="M17466" s="99"/>
      <c r="N17466" s="99"/>
      <c r="O17466" s="99"/>
      <c r="P17466" s="99"/>
      <c r="Q17466" s="99"/>
      <c r="R17466" s="99"/>
      <c r="S17466" s="99"/>
      <c r="T17466" s="99"/>
      <c r="U17466" s="99"/>
      <c r="V17466" s="99"/>
      <c r="W17466" s="99"/>
      <c r="X17466" s="99"/>
      <c r="Y17466" s="99"/>
      <c r="Z17466" s="99"/>
      <c r="AA17466" s="99"/>
      <c r="AB17466" s="99"/>
      <c r="AC17466" s="99"/>
      <c r="AD17466" s="99"/>
      <c r="AE17466" s="99"/>
      <c r="AF17466" s="99"/>
      <c r="AG17466" s="99"/>
      <c r="AH17466" s="31"/>
      <c r="AI17466" s="31"/>
      <c r="AJ17466" s="31"/>
      <c r="AK17466" s="31"/>
      <c r="AL17466" s="31"/>
      <c r="AO17466" s="376"/>
    </row>
    <row r="17467" spans="1:41" x14ac:dyDescent="0.25">
      <c r="A17467" s="44" t="s">
        <v>12461</v>
      </c>
      <c r="B17467" s="44" t="s">
        <v>2350</v>
      </c>
      <c r="C17467" s="45">
        <v>230105</v>
      </c>
      <c r="D17467" s="45" t="s">
        <v>11363</v>
      </c>
      <c r="E17467" s="45" t="s">
        <v>5265</v>
      </c>
      <c r="AO17467" s="376"/>
    </row>
    <row r="17468" spans="1:41" x14ac:dyDescent="0.25">
      <c r="A17468" s="44" t="s">
        <v>13123</v>
      </c>
      <c r="B17468" s="44" t="s">
        <v>21434</v>
      </c>
      <c r="C17468" s="45" t="s">
        <v>13058</v>
      </c>
      <c r="D17468" s="45" t="s">
        <v>21447</v>
      </c>
      <c r="E17468" s="46">
        <v>46418</v>
      </c>
      <c r="AO17468" s="376"/>
    </row>
    <row r="17469" spans="1:41" x14ac:dyDescent="0.25">
      <c r="A17469" s="91" t="s">
        <v>13123</v>
      </c>
      <c r="B17469" s="92" t="s">
        <v>19284</v>
      </c>
      <c r="C17469" s="93" t="s">
        <v>19285</v>
      </c>
      <c r="D17469" s="93" t="s">
        <v>1201</v>
      </c>
      <c r="E17469" s="94">
        <v>46582</v>
      </c>
      <c r="F17469" s="93"/>
      <c r="G17469" s="93"/>
      <c r="H17469" s="93"/>
      <c r="I17469" s="99"/>
      <c r="J17469" s="99"/>
      <c r="K17469" s="99"/>
      <c r="L17469" s="99"/>
      <c r="M17469" s="99"/>
      <c r="N17469" s="99"/>
      <c r="O17469" s="99"/>
      <c r="P17469" s="99"/>
      <c r="Q17469" s="99"/>
      <c r="R17469" s="99"/>
      <c r="S17469" s="99"/>
      <c r="T17469" s="99"/>
      <c r="U17469" s="99"/>
      <c r="V17469" s="99"/>
      <c r="W17469" s="99"/>
      <c r="X17469" s="99"/>
      <c r="Y17469" s="99"/>
      <c r="Z17469" s="99"/>
      <c r="AA17469" s="99"/>
      <c r="AB17469" s="99"/>
      <c r="AC17469" s="99"/>
      <c r="AD17469" s="99"/>
      <c r="AE17469" s="99"/>
      <c r="AF17469" s="99"/>
      <c r="AG17469" s="99"/>
      <c r="AH17469" s="31"/>
      <c r="AI17469" s="31"/>
      <c r="AJ17469" s="31"/>
      <c r="AK17469" s="31"/>
      <c r="AL17469" s="31"/>
      <c r="AO17469" s="376"/>
    </row>
    <row r="17470" spans="1:41" x14ac:dyDescent="0.3">
      <c r="A17470" s="333" t="s">
        <v>18769</v>
      </c>
      <c r="B17470" s="333" t="s">
        <v>2302</v>
      </c>
      <c r="C17470" s="125" t="s">
        <v>18818</v>
      </c>
      <c r="D17470" s="32" t="s">
        <v>20309</v>
      </c>
      <c r="E17470" s="125" t="s">
        <v>8292</v>
      </c>
      <c r="F17470" s="125" t="s">
        <v>1190</v>
      </c>
      <c r="G17470" s="125" t="s">
        <v>1190</v>
      </c>
      <c r="AO17470" s="376"/>
    </row>
    <row r="17471" spans="1:41" x14ac:dyDescent="0.25">
      <c r="A17471" s="44" t="s">
        <v>18394</v>
      </c>
      <c r="B17471" s="44" t="s">
        <v>9248</v>
      </c>
      <c r="C17471" s="45">
        <v>240101</v>
      </c>
      <c r="D17471" s="45" t="s">
        <v>11363</v>
      </c>
      <c r="E17471" s="45" t="s">
        <v>9249</v>
      </c>
      <c r="AO17471" s="376"/>
    </row>
    <row r="17472" spans="1:41" x14ac:dyDescent="0.25">
      <c r="A17472" s="44" t="s">
        <v>18394</v>
      </c>
      <c r="B17472" s="44" t="s">
        <v>944</v>
      </c>
      <c r="C17472" s="45">
        <v>240303</v>
      </c>
      <c r="D17472" s="45" t="s">
        <v>11363</v>
      </c>
      <c r="E17472" s="45" t="s">
        <v>2593</v>
      </c>
      <c r="AO17472" s="376"/>
    </row>
    <row r="17473" spans="1:41" x14ac:dyDescent="0.25">
      <c r="A17473" s="44" t="s">
        <v>4309</v>
      </c>
      <c r="B17473" s="44" t="s">
        <v>17773</v>
      </c>
      <c r="C17473" s="45">
        <v>240902</v>
      </c>
      <c r="D17473" s="45" t="s">
        <v>11363</v>
      </c>
      <c r="E17473" s="45" t="s">
        <v>4826</v>
      </c>
      <c r="AO17473" s="376"/>
    </row>
    <row r="17474" spans="1:41" x14ac:dyDescent="0.25">
      <c r="A17474" s="44" t="s">
        <v>4309</v>
      </c>
      <c r="B17474" s="44" t="s">
        <v>17605</v>
      </c>
      <c r="C17474" s="45">
        <v>240901</v>
      </c>
      <c r="D17474" s="45" t="s">
        <v>11363</v>
      </c>
      <c r="E17474" s="45" t="s">
        <v>4826</v>
      </c>
      <c r="AO17474" s="376"/>
    </row>
    <row r="17475" spans="1:41" x14ac:dyDescent="0.25">
      <c r="A17475" s="44" t="s">
        <v>4309</v>
      </c>
      <c r="B17475" s="44" t="s">
        <v>7767</v>
      </c>
      <c r="C17475" s="45">
        <v>260404</v>
      </c>
      <c r="D17475" s="45" t="s">
        <v>11363</v>
      </c>
      <c r="E17475" s="45" t="s">
        <v>11152</v>
      </c>
      <c r="AO17475" s="376"/>
    </row>
    <row r="17476" spans="1:41" x14ac:dyDescent="0.3">
      <c r="A17476" s="333" t="s">
        <v>8091</v>
      </c>
      <c r="B17476" s="333" t="s">
        <v>8044</v>
      </c>
      <c r="C17476" s="125" t="s">
        <v>8045</v>
      </c>
      <c r="D17476" s="32" t="s">
        <v>20309</v>
      </c>
      <c r="E17476" s="125" t="s">
        <v>7871</v>
      </c>
      <c r="F17476" s="125" t="s">
        <v>1189</v>
      </c>
      <c r="G17476" s="125" t="s">
        <v>1190</v>
      </c>
      <c r="AO17476" s="376"/>
    </row>
    <row r="17477" spans="1:41" x14ac:dyDescent="0.25">
      <c r="A17477" s="44" t="s">
        <v>9320</v>
      </c>
      <c r="B17477" s="44" t="s">
        <v>9321</v>
      </c>
      <c r="C17477" s="56" t="s">
        <v>5672</v>
      </c>
      <c r="D17477" s="56" t="s">
        <v>1668</v>
      </c>
      <c r="E17477" s="69">
        <v>45535</v>
      </c>
      <c r="F17477" s="45"/>
      <c r="G17477" s="45"/>
      <c r="H17477" s="93"/>
      <c r="I17477" s="99"/>
      <c r="J17477" s="99"/>
      <c r="K17477" s="99"/>
      <c r="L17477" s="44"/>
      <c r="M17477" s="57"/>
      <c r="N17477" s="99"/>
      <c r="O17477" s="99"/>
      <c r="P17477" s="99"/>
      <c r="Q17477" s="99"/>
      <c r="R17477" s="99"/>
      <c r="S17477" s="99"/>
      <c r="T17477" s="99"/>
      <c r="U17477" s="99"/>
      <c r="V17477" s="99"/>
      <c r="W17477" s="99"/>
      <c r="X17477" s="99"/>
      <c r="Y17477" s="99"/>
      <c r="Z17477" s="99"/>
      <c r="AA17477" s="99"/>
      <c r="AB17477" s="99"/>
      <c r="AC17477" s="99"/>
      <c r="AD17477" s="99"/>
      <c r="AE17477" s="99"/>
      <c r="AF17477" s="99"/>
      <c r="AG17477" s="99"/>
      <c r="AH17477" s="31"/>
      <c r="AI17477" s="31"/>
      <c r="AJ17477" s="31"/>
      <c r="AK17477" s="31"/>
      <c r="AL17477" s="31"/>
      <c r="AO17477" s="376"/>
    </row>
    <row r="17478" spans="1:41" x14ac:dyDescent="0.25">
      <c r="A17478" s="44" t="s">
        <v>9320</v>
      </c>
      <c r="B17478" s="92" t="s">
        <v>9602</v>
      </c>
      <c r="C17478" s="45" t="s">
        <v>9334</v>
      </c>
      <c r="D17478" s="93" t="s">
        <v>9601</v>
      </c>
      <c r="E17478" s="94">
        <v>46568</v>
      </c>
      <c r="F17478" s="93"/>
      <c r="G17478" s="93"/>
      <c r="H17478" s="93"/>
      <c r="I17478" s="99"/>
      <c r="J17478" s="99"/>
      <c r="K17478" s="99"/>
      <c r="L17478" s="44"/>
      <c r="M17478" s="57"/>
      <c r="N17478" s="99"/>
      <c r="O17478" s="99"/>
      <c r="P17478" s="99"/>
      <c r="Q17478" s="99"/>
      <c r="R17478" s="99"/>
      <c r="S17478" s="99"/>
      <c r="T17478" s="99"/>
      <c r="U17478" s="99"/>
      <c r="V17478" s="99"/>
      <c r="W17478" s="99"/>
      <c r="X17478" s="99"/>
      <c r="Y17478" s="99"/>
      <c r="Z17478" s="99"/>
      <c r="AA17478" s="99"/>
      <c r="AB17478" s="99"/>
      <c r="AC17478" s="99"/>
      <c r="AD17478" s="99"/>
      <c r="AE17478" s="99"/>
      <c r="AF17478" s="99"/>
      <c r="AG17478" s="99"/>
      <c r="AH17478" s="31"/>
      <c r="AI17478" s="31"/>
      <c r="AJ17478" s="31"/>
      <c r="AK17478" s="31"/>
      <c r="AL17478" s="31"/>
      <c r="AO17478" s="376"/>
    </row>
    <row r="17479" spans="1:41" x14ac:dyDescent="0.25">
      <c r="A17479" s="44" t="s">
        <v>9320</v>
      </c>
      <c r="B17479" s="44" t="s">
        <v>7106</v>
      </c>
      <c r="C17479" s="45">
        <v>260304</v>
      </c>
      <c r="D17479" s="45" t="s">
        <v>11363</v>
      </c>
      <c r="E17479" s="45" t="s">
        <v>9249</v>
      </c>
      <c r="AO17479" s="376"/>
    </row>
    <row r="17480" spans="1:41" x14ac:dyDescent="0.25">
      <c r="A17480" s="44" t="s">
        <v>9320</v>
      </c>
      <c r="B17480" s="44" t="s">
        <v>21449</v>
      </c>
      <c r="C17480" s="45">
        <v>260504</v>
      </c>
      <c r="D17480" s="45" t="s">
        <v>11363</v>
      </c>
      <c r="E17480" s="45" t="s">
        <v>21450</v>
      </c>
      <c r="AO17480" s="376"/>
    </row>
    <row r="17481" spans="1:41" x14ac:dyDescent="0.3">
      <c r="A17481" s="57" t="s">
        <v>17253</v>
      </c>
      <c r="B17481" s="57" t="s">
        <v>1290</v>
      </c>
      <c r="C17481" s="62" t="s">
        <v>17262</v>
      </c>
      <c r="D17481" s="62" t="s">
        <v>20886</v>
      </c>
      <c r="E17481" s="60">
        <v>46873</v>
      </c>
      <c r="F17481" s="32"/>
      <c r="G17481" s="32"/>
      <c r="H17481" s="32"/>
      <c r="I17481" s="31"/>
      <c r="J17481" s="31"/>
      <c r="K17481" s="31"/>
      <c r="L17481" s="31"/>
      <c r="M17481" s="31"/>
      <c r="N17481" s="31"/>
      <c r="O17481" s="31"/>
      <c r="P17481" s="31"/>
      <c r="Q17481" s="31"/>
      <c r="R17481" s="31"/>
      <c r="S17481" s="31"/>
      <c r="T17481" s="31"/>
      <c r="U17481" s="31"/>
      <c r="V17481" s="31"/>
      <c r="W17481" s="31"/>
      <c r="X17481" s="31"/>
      <c r="Y17481" s="31"/>
      <c r="Z17481" s="31"/>
      <c r="AA17481" s="31"/>
      <c r="AB17481" s="31"/>
      <c r="AC17481" s="31"/>
      <c r="AD17481" s="31"/>
      <c r="AE17481" s="31"/>
      <c r="AF17481" s="31"/>
      <c r="AG17481" s="31"/>
      <c r="AH17481" s="31"/>
      <c r="AI17481" s="31"/>
      <c r="AJ17481" s="31"/>
      <c r="AK17481" s="31"/>
      <c r="AL17481" s="31"/>
      <c r="AO17481" s="376"/>
    </row>
    <row r="17482" spans="1:41" x14ac:dyDescent="0.25">
      <c r="A17482" s="44" t="s">
        <v>18395</v>
      </c>
      <c r="B17482" s="44" t="s">
        <v>2350</v>
      </c>
      <c r="C17482" s="45">
        <v>250106</v>
      </c>
      <c r="D17482" s="45" t="s">
        <v>11363</v>
      </c>
      <c r="E17482" s="45" t="s">
        <v>11887</v>
      </c>
      <c r="AO17482" s="376"/>
    </row>
    <row r="17483" spans="1:41" x14ac:dyDescent="0.25">
      <c r="A17483" s="44" t="s">
        <v>18396</v>
      </c>
      <c r="B17483" s="44" t="s">
        <v>3176</v>
      </c>
      <c r="C17483" s="45">
        <v>26010402</v>
      </c>
      <c r="D17483" s="45" t="s">
        <v>11363</v>
      </c>
      <c r="E17483" s="45" t="s">
        <v>17459</v>
      </c>
      <c r="AO17483" s="376"/>
    </row>
    <row r="17484" spans="1:41" x14ac:dyDescent="0.25">
      <c r="A17484" s="44" t="s">
        <v>18396</v>
      </c>
      <c r="B17484" s="44" t="s">
        <v>21452</v>
      </c>
      <c r="C17484" s="45">
        <v>26060201</v>
      </c>
      <c r="D17484" s="45" t="s">
        <v>11363</v>
      </c>
      <c r="E17484" s="45" t="s">
        <v>9840</v>
      </c>
      <c r="AO17484" s="376"/>
    </row>
    <row r="17485" spans="1:41" x14ac:dyDescent="0.25">
      <c r="A17485" s="44" t="s">
        <v>18396</v>
      </c>
      <c r="B17485" s="44" t="s">
        <v>927</v>
      </c>
      <c r="C17485" s="45">
        <v>26060202</v>
      </c>
      <c r="D17485" s="45" t="s">
        <v>11363</v>
      </c>
      <c r="E17485" s="45" t="s">
        <v>9840</v>
      </c>
      <c r="AO17485" s="376"/>
    </row>
    <row r="17486" spans="1:41" x14ac:dyDescent="0.25">
      <c r="A17486" s="44" t="s">
        <v>1696</v>
      </c>
      <c r="B17486" s="92" t="s">
        <v>9602</v>
      </c>
      <c r="C17486" s="45" t="s">
        <v>9334</v>
      </c>
      <c r="D17486" s="93" t="s">
        <v>9601</v>
      </c>
      <c r="E17486" s="94">
        <v>46568</v>
      </c>
      <c r="F17486" s="93"/>
      <c r="G17486" s="93"/>
      <c r="H17486" s="93"/>
      <c r="I17486" s="99"/>
      <c r="J17486" s="99"/>
      <c r="K17486" s="99"/>
      <c r="L17486" s="44"/>
      <c r="M17486" s="57"/>
      <c r="N17486" s="99"/>
      <c r="O17486" s="99"/>
      <c r="P17486" s="99"/>
      <c r="Q17486" s="99"/>
      <c r="R17486" s="99"/>
      <c r="S17486" s="99"/>
      <c r="T17486" s="99"/>
      <c r="U17486" s="99"/>
      <c r="V17486" s="99"/>
      <c r="W17486" s="99"/>
      <c r="X17486" s="99"/>
      <c r="Y17486" s="99"/>
      <c r="Z17486" s="99"/>
      <c r="AA17486" s="99"/>
      <c r="AB17486" s="99"/>
      <c r="AC17486" s="99"/>
      <c r="AD17486" s="99"/>
      <c r="AE17486" s="99"/>
      <c r="AF17486" s="99"/>
      <c r="AG17486" s="99"/>
      <c r="AH17486" s="31"/>
      <c r="AI17486" s="31"/>
      <c r="AJ17486" s="31"/>
      <c r="AK17486" s="31"/>
      <c r="AL17486" s="31"/>
      <c r="AO17486" s="376"/>
    </row>
    <row r="17487" spans="1:41" x14ac:dyDescent="0.25">
      <c r="A17487" s="44" t="s">
        <v>12462</v>
      </c>
      <c r="B17487" s="44" t="s">
        <v>12129</v>
      </c>
      <c r="C17487" s="45">
        <v>20.239999999999998</v>
      </c>
      <c r="D17487" s="45" t="s">
        <v>12549</v>
      </c>
      <c r="E17487" s="46">
        <v>47299</v>
      </c>
      <c r="F17487" s="45"/>
      <c r="G17487" s="93"/>
      <c r="H17487" s="93"/>
      <c r="I17487" s="99"/>
      <c r="J17487" s="99"/>
      <c r="K17487" s="99"/>
      <c r="L17487" s="99"/>
      <c r="M17487" s="99"/>
      <c r="N17487" s="99"/>
      <c r="O17487" s="99"/>
      <c r="P17487" s="99"/>
      <c r="Q17487" s="99"/>
      <c r="R17487" s="99"/>
      <c r="S17487" s="99"/>
      <c r="T17487" s="99"/>
      <c r="U17487" s="99"/>
      <c r="V17487" s="99"/>
      <c r="W17487" s="99"/>
      <c r="X17487" s="99"/>
      <c r="Y17487" s="99"/>
      <c r="Z17487" s="99"/>
      <c r="AA17487" s="99"/>
      <c r="AB17487" s="99"/>
      <c r="AC17487" s="99"/>
      <c r="AD17487" s="99"/>
      <c r="AE17487" s="99"/>
      <c r="AF17487" s="99"/>
      <c r="AG17487" s="99"/>
      <c r="AH17487" s="31"/>
      <c r="AI17487" s="31"/>
      <c r="AJ17487" s="31"/>
      <c r="AK17487" s="31"/>
      <c r="AL17487" s="31"/>
      <c r="AO17487" s="376"/>
    </row>
    <row r="17488" spans="1:41" x14ac:dyDescent="0.25">
      <c r="A17488" s="44" t="s">
        <v>15978</v>
      </c>
      <c r="B17488" s="44" t="s">
        <v>3475</v>
      </c>
      <c r="C17488" s="45">
        <v>250303</v>
      </c>
      <c r="D17488" s="45" t="s">
        <v>11363</v>
      </c>
      <c r="E17488" s="45" t="s">
        <v>11887</v>
      </c>
      <c r="AO17488" s="376"/>
    </row>
    <row r="17489" spans="1:41" x14ac:dyDescent="0.25">
      <c r="A17489" s="44" t="s">
        <v>20697</v>
      </c>
      <c r="B17489" s="44" t="s">
        <v>20685</v>
      </c>
      <c r="C17489" s="45" t="s">
        <v>20802</v>
      </c>
      <c r="D17489" s="32" t="s">
        <v>5559</v>
      </c>
      <c r="E17489" s="45" t="s">
        <v>20882</v>
      </c>
      <c r="F17489" s="32"/>
      <c r="G17489" s="32"/>
      <c r="H17489" s="32"/>
      <c r="I17489" s="31"/>
      <c r="J17489" s="31"/>
      <c r="K17489" s="31"/>
      <c r="L17489" s="31"/>
      <c r="M17489" s="31"/>
      <c r="N17489" s="31"/>
      <c r="O17489" s="31"/>
      <c r="P17489" s="31"/>
      <c r="Q17489" s="31"/>
      <c r="R17489" s="31"/>
      <c r="S17489" s="31"/>
      <c r="T17489" s="31"/>
      <c r="U17489" s="31"/>
      <c r="V17489" s="31"/>
      <c r="W17489" s="31"/>
      <c r="X17489" s="31"/>
      <c r="Y17489" s="31"/>
      <c r="Z17489" s="31"/>
      <c r="AA17489" s="31"/>
      <c r="AB17489" s="31"/>
      <c r="AC17489" s="31"/>
      <c r="AD17489" s="31"/>
      <c r="AE17489" s="31"/>
      <c r="AF17489" s="31"/>
      <c r="AG17489" s="31"/>
      <c r="AH17489" s="31"/>
      <c r="AI17489" s="31"/>
      <c r="AJ17489" s="31"/>
      <c r="AK17489" s="31"/>
      <c r="AL17489" s="31"/>
      <c r="AO17489" s="376"/>
    </row>
    <row r="17490" spans="1:41" x14ac:dyDescent="0.25">
      <c r="A17490" s="44" t="s">
        <v>13291</v>
      </c>
      <c r="B17490" s="44" t="s">
        <v>5321</v>
      </c>
      <c r="C17490" s="45">
        <v>25010401</v>
      </c>
      <c r="D17490" s="45" t="s">
        <v>11363</v>
      </c>
      <c r="E17490" s="45" t="s">
        <v>12564</v>
      </c>
      <c r="AO17490" s="376"/>
    </row>
    <row r="17491" spans="1:41" x14ac:dyDescent="0.25">
      <c r="A17491" s="44" t="s">
        <v>12776</v>
      </c>
      <c r="B17491" s="44" t="s">
        <v>5134</v>
      </c>
      <c r="C17491" s="45">
        <v>240804</v>
      </c>
      <c r="D17491" s="45" t="s">
        <v>11363</v>
      </c>
      <c r="E17491" s="45" t="s">
        <v>11260</v>
      </c>
      <c r="AO17491" s="376"/>
    </row>
    <row r="17492" spans="1:41" x14ac:dyDescent="0.25">
      <c r="A17492" s="44" t="s">
        <v>15979</v>
      </c>
      <c r="B17492" s="44" t="s">
        <v>2350</v>
      </c>
      <c r="C17492" s="45">
        <v>250106</v>
      </c>
      <c r="D17492" s="45" t="s">
        <v>11363</v>
      </c>
      <c r="E17492" s="45" t="s">
        <v>11887</v>
      </c>
      <c r="AO17492" s="376"/>
    </row>
    <row r="17493" spans="1:41" x14ac:dyDescent="0.3">
      <c r="A17493" s="333" t="s">
        <v>13349</v>
      </c>
      <c r="B17493" s="333" t="s">
        <v>15470</v>
      </c>
      <c r="C17493" s="125" t="s">
        <v>13319</v>
      </c>
      <c r="D17493" s="32" t="s">
        <v>20309</v>
      </c>
      <c r="E17493" s="125" t="s">
        <v>12551</v>
      </c>
      <c r="F17493" s="125" t="s">
        <v>1189</v>
      </c>
      <c r="G17493" s="125" t="s">
        <v>1190</v>
      </c>
      <c r="AO17493" s="376"/>
    </row>
    <row r="17494" spans="1:41" x14ac:dyDescent="0.25">
      <c r="A17494" s="44" t="s">
        <v>21943</v>
      </c>
      <c r="B17494" s="44" t="s">
        <v>925</v>
      </c>
      <c r="C17494" s="45">
        <v>260601</v>
      </c>
      <c r="D17494" s="45" t="s">
        <v>11363</v>
      </c>
      <c r="E17494" s="45" t="s">
        <v>17341</v>
      </c>
      <c r="AO17494" s="376"/>
    </row>
    <row r="17495" spans="1:41" x14ac:dyDescent="0.25">
      <c r="A17495" s="44" t="s">
        <v>15980</v>
      </c>
      <c r="B17495" s="44" t="s">
        <v>5134</v>
      </c>
      <c r="C17495" s="45">
        <v>240804</v>
      </c>
      <c r="D17495" s="45" t="s">
        <v>11363</v>
      </c>
      <c r="E17495" s="45" t="s">
        <v>11260</v>
      </c>
      <c r="AO17495" s="376"/>
    </row>
    <row r="17496" spans="1:41" x14ac:dyDescent="0.3">
      <c r="A17496" s="333" t="s">
        <v>19051</v>
      </c>
      <c r="B17496" s="333" t="s">
        <v>6930</v>
      </c>
      <c r="C17496" s="125" t="s">
        <v>19100</v>
      </c>
      <c r="D17496" s="32" t="s">
        <v>20309</v>
      </c>
      <c r="E17496" s="125" t="s">
        <v>9249</v>
      </c>
      <c r="F17496" s="125" t="s">
        <v>1189</v>
      </c>
      <c r="G17496" s="125" t="s">
        <v>1190</v>
      </c>
      <c r="AO17496" s="376"/>
    </row>
    <row r="17497" spans="1:41" x14ac:dyDescent="0.25">
      <c r="A17497" s="44" t="s">
        <v>18397</v>
      </c>
      <c r="B17497" s="44" t="s">
        <v>2350</v>
      </c>
      <c r="C17497" s="45">
        <v>250106</v>
      </c>
      <c r="D17497" s="45" t="s">
        <v>11363</v>
      </c>
      <c r="E17497" s="45" t="s">
        <v>11887</v>
      </c>
      <c r="AO17497" s="376"/>
    </row>
    <row r="17498" spans="1:41" x14ac:dyDescent="0.25">
      <c r="A17498" s="44" t="s">
        <v>11338</v>
      </c>
      <c r="B17498" s="44" t="s">
        <v>5134</v>
      </c>
      <c r="C17498" s="45">
        <v>240804</v>
      </c>
      <c r="D17498" s="45" t="s">
        <v>11363</v>
      </c>
      <c r="E17498" s="45" t="s">
        <v>11260</v>
      </c>
      <c r="AO17498" s="376"/>
    </row>
    <row r="17499" spans="1:41" x14ac:dyDescent="0.3">
      <c r="A17499" s="333" t="s">
        <v>12927</v>
      </c>
      <c r="B17499" s="333" t="s">
        <v>12848</v>
      </c>
      <c r="C17499" s="125" t="s">
        <v>12849</v>
      </c>
      <c r="D17499" s="32" t="s">
        <v>20309</v>
      </c>
      <c r="E17499" s="125" t="s">
        <v>5332</v>
      </c>
      <c r="F17499" s="125" t="s">
        <v>1190</v>
      </c>
      <c r="G17499" s="125" t="s">
        <v>1190</v>
      </c>
      <c r="AO17499" s="376"/>
    </row>
    <row r="17500" spans="1:41" x14ac:dyDescent="0.25">
      <c r="A17500" s="44" t="s">
        <v>10760</v>
      </c>
      <c r="B17500" s="44" t="s">
        <v>9248</v>
      </c>
      <c r="C17500" s="45">
        <v>240101</v>
      </c>
      <c r="D17500" s="45" t="s">
        <v>11363</v>
      </c>
      <c r="E17500" s="45" t="s">
        <v>9249</v>
      </c>
      <c r="AO17500" s="376"/>
    </row>
    <row r="17501" spans="1:41" x14ac:dyDescent="0.25">
      <c r="A17501" s="44" t="s">
        <v>15981</v>
      </c>
      <c r="B17501" s="44" t="s">
        <v>5134</v>
      </c>
      <c r="C17501" s="45">
        <v>250802</v>
      </c>
      <c r="D17501" s="45" t="s">
        <v>11363</v>
      </c>
      <c r="E17501" s="45" t="s">
        <v>9880</v>
      </c>
      <c r="AO17501" s="376"/>
    </row>
    <row r="17502" spans="1:41" x14ac:dyDescent="0.25">
      <c r="A17502" s="44" t="s">
        <v>11339</v>
      </c>
      <c r="B17502" s="44" t="s">
        <v>12111</v>
      </c>
      <c r="C17502" s="45">
        <v>13.25</v>
      </c>
      <c r="D17502" s="45" t="s">
        <v>12549</v>
      </c>
      <c r="E17502" s="46">
        <v>47664</v>
      </c>
      <c r="F17502" s="45"/>
      <c r="G17502" s="93"/>
      <c r="H17502" s="93"/>
      <c r="I17502" s="99"/>
      <c r="J17502" s="99"/>
      <c r="K17502" s="99"/>
      <c r="L17502" s="99"/>
      <c r="M17502" s="99"/>
      <c r="N17502" s="99"/>
      <c r="O17502" s="99"/>
      <c r="P17502" s="99"/>
      <c r="Q17502" s="99"/>
      <c r="R17502" s="99"/>
      <c r="S17502" s="99"/>
      <c r="T17502" s="99"/>
      <c r="U17502" s="99"/>
      <c r="V17502" s="99"/>
      <c r="W17502" s="99"/>
      <c r="X17502" s="99"/>
      <c r="Y17502" s="99"/>
      <c r="Z17502" s="99"/>
      <c r="AA17502" s="99"/>
      <c r="AB17502" s="99"/>
      <c r="AC17502" s="99"/>
      <c r="AD17502" s="99"/>
      <c r="AE17502" s="99"/>
      <c r="AF17502" s="99"/>
      <c r="AG17502" s="99"/>
      <c r="AH17502" s="31"/>
      <c r="AI17502" s="31"/>
      <c r="AJ17502" s="31"/>
      <c r="AK17502" s="31"/>
      <c r="AL17502" s="31"/>
      <c r="AO17502" s="376"/>
    </row>
    <row r="17503" spans="1:41" x14ac:dyDescent="0.25">
      <c r="A17503" s="44" t="s">
        <v>11339</v>
      </c>
      <c r="B17503" s="44" t="s">
        <v>12102</v>
      </c>
      <c r="C17503" s="45">
        <v>21.25</v>
      </c>
      <c r="D17503" s="45" t="s">
        <v>12549</v>
      </c>
      <c r="E17503" s="46">
        <v>47664</v>
      </c>
      <c r="F17503" s="45"/>
      <c r="G17503" s="93"/>
      <c r="H17503" s="93"/>
      <c r="I17503" s="99"/>
      <c r="J17503" s="99"/>
      <c r="K17503" s="99"/>
      <c r="L17503" s="99"/>
      <c r="M17503" s="99"/>
      <c r="N17503" s="99"/>
      <c r="O17503" s="99"/>
      <c r="P17503" s="99"/>
      <c r="Q17503" s="99"/>
      <c r="R17503" s="99"/>
      <c r="S17503" s="99"/>
      <c r="T17503" s="99"/>
      <c r="U17503" s="99"/>
      <c r="V17503" s="99"/>
      <c r="W17503" s="99"/>
      <c r="X17503" s="99"/>
      <c r="Y17503" s="99"/>
      <c r="Z17503" s="99"/>
      <c r="AA17503" s="99"/>
      <c r="AB17503" s="99"/>
      <c r="AC17503" s="99"/>
      <c r="AD17503" s="99"/>
      <c r="AE17503" s="99"/>
      <c r="AF17503" s="99"/>
      <c r="AG17503" s="99"/>
      <c r="AH17503" s="31"/>
      <c r="AI17503" s="31"/>
      <c r="AJ17503" s="31"/>
      <c r="AK17503" s="31"/>
      <c r="AL17503" s="31"/>
      <c r="AO17503" s="376"/>
    </row>
    <row r="17504" spans="1:41" x14ac:dyDescent="0.25">
      <c r="A17504" s="44" t="s">
        <v>19452</v>
      </c>
      <c r="B17504" s="319" t="s">
        <v>19578</v>
      </c>
      <c r="C17504" s="318" t="s">
        <v>19848</v>
      </c>
      <c r="D17504" s="93" t="s">
        <v>19934</v>
      </c>
      <c r="E17504" s="320">
        <v>47542</v>
      </c>
      <c r="F17504" s="93"/>
      <c r="G17504" s="93"/>
      <c r="H17504" s="93"/>
      <c r="I17504" s="99"/>
      <c r="J17504" s="99"/>
      <c r="K17504" s="99"/>
      <c r="L17504" s="99"/>
      <c r="M17504" s="99"/>
      <c r="N17504" s="99"/>
      <c r="O17504" s="99"/>
      <c r="P17504" s="99"/>
      <c r="Q17504" s="99"/>
      <c r="R17504" s="99"/>
      <c r="S17504" s="99"/>
      <c r="T17504" s="99"/>
      <c r="U17504" s="99"/>
      <c r="V17504" s="99"/>
      <c r="W17504" s="99"/>
      <c r="X17504" s="99"/>
      <c r="Y17504" s="99"/>
      <c r="Z17504" s="99"/>
      <c r="AA17504" s="99"/>
      <c r="AB17504" s="99"/>
      <c r="AC17504" s="99"/>
      <c r="AD17504" s="99"/>
      <c r="AE17504" s="99"/>
      <c r="AF17504" s="99"/>
      <c r="AG17504" s="99"/>
      <c r="AH17504" s="31"/>
      <c r="AI17504" s="31"/>
      <c r="AJ17504" s="31"/>
      <c r="AK17504" s="31"/>
      <c r="AL17504" s="31"/>
      <c r="AO17504" s="376"/>
    </row>
    <row r="17505" spans="1:41" x14ac:dyDescent="0.25">
      <c r="A17505" s="44" t="s">
        <v>21944</v>
      </c>
      <c r="B17505" s="44" t="s">
        <v>7763</v>
      </c>
      <c r="C17505" s="45">
        <v>260401</v>
      </c>
      <c r="D17505" s="45" t="s">
        <v>11363</v>
      </c>
      <c r="E17505" s="45" t="s">
        <v>11152</v>
      </c>
      <c r="AO17505" s="376"/>
    </row>
    <row r="17506" spans="1:41" x14ac:dyDescent="0.25">
      <c r="A17506" s="44" t="s">
        <v>21375</v>
      </c>
      <c r="B17506" s="44" t="s">
        <v>21374</v>
      </c>
      <c r="C17506" s="45" t="s">
        <v>18886</v>
      </c>
      <c r="D17506" s="45" t="s">
        <v>21447</v>
      </c>
      <c r="E17506" s="46">
        <v>46507</v>
      </c>
      <c r="AO17506" s="376"/>
    </row>
    <row r="17507" spans="1:41" x14ac:dyDescent="0.3">
      <c r="A17507" s="333" t="s">
        <v>19052</v>
      </c>
      <c r="B17507" s="333" t="s">
        <v>6928</v>
      </c>
      <c r="C17507" s="125" t="s">
        <v>19094</v>
      </c>
      <c r="D17507" s="32" t="s">
        <v>20309</v>
      </c>
      <c r="E17507" s="125" t="s">
        <v>9249</v>
      </c>
      <c r="F17507" s="125" t="s">
        <v>1190</v>
      </c>
      <c r="G17507" s="125" t="s">
        <v>1190</v>
      </c>
      <c r="AO17507" s="376"/>
    </row>
    <row r="17508" spans="1:41" x14ac:dyDescent="0.3">
      <c r="A17508" s="57" t="s">
        <v>67</v>
      </c>
      <c r="B17508" s="58" t="s">
        <v>3909</v>
      </c>
      <c r="C17508" s="62">
        <v>23022</v>
      </c>
      <c r="D17508" s="62" t="s">
        <v>20886</v>
      </c>
      <c r="E17508" s="60">
        <v>46630</v>
      </c>
      <c r="F17508" s="32"/>
      <c r="G17508" s="32"/>
      <c r="H17508" s="32"/>
      <c r="I17508" s="31"/>
      <c r="J17508" s="31"/>
      <c r="K17508" s="31"/>
      <c r="L17508" s="31"/>
      <c r="M17508" s="31"/>
      <c r="N17508" s="31"/>
      <c r="O17508" s="31"/>
      <c r="P17508" s="31"/>
      <c r="Q17508" s="31"/>
      <c r="R17508" s="31"/>
      <c r="S17508" s="31"/>
      <c r="T17508" s="31"/>
      <c r="U17508" s="31"/>
      <c r="V17508" s="31"/>
      <c r="W17508" s="31"/>
      <c r="X17508" s="31"/>
      <c r="Y17508" s="31"/>
      <c r="Z17508" s="31"/>
      <c r="AA17508" s="31"/>
      <c r="AB17508" s="31"/>
      <c r="AC17508" s="31"/>
      <c r="AD17508" s="31"/>
      <c r="AE17508" s="31"/>
      <c r="AF17508" s="31"/>
      <c r="AG17508" s="31"/>
      <c r="AH17508" s="31"/>
      <c r="AI17508" s="31"/>
      <c r="AJ17508" s="31"/>
      <c r="AK17508" s="31"/>
      <c r="AL17508" s="31"/>
      <c r="AO17508" s="376"/>
    </row>
    <row r="17509" spans="1:41" x14ac:dyDescent="0.3">
      <c r="A17509" s="333" t="s">
        <v>67</v>
      </c>
      <c r="B17509" s="333" t="s">
        <v>11377</v>
      </c>
      <c r="C17509" s="125" t="s">
        <v>11214</v>
      </c>
      <c r="D17509" s="32" t="s">
        <v>20309</v>
      </c>
      <c r="E17509" s="125" t="s">
        <v>4966</v>
      </c>
      <c r="F17509" s="125" t="s">
        <v>1189</v>
      </c>
      <c r="G17509" s="125" t="s">
        <v>1190</v>
      </c>
      <c r="AO17509" s="376"/>
    </row>
    <row r="17510" spans="1:41" x14ac:dyDescent="0.25">
      <c r="A17510" s="57" t="s">
        <v>67</v>
      </c>
      <c r="B17510" s="92" t="s">
        <v>3682</v>
      </c>
      <c r="C17510" s="93" t="s">
        <v>19106</v>
      </c>
      <c r="D17510" s="93" t="s">
        <v>3681</v>
      </c>
      <c r="E17510" s="94">
        <v>48029</v>
      </c>
      <c r="F17510" s="93"/>
      <c r="G17510" s="93"/>
      <c r="H17510" s="93"/>
      <c r="I17510" s="99"/>
      <c r="J17510" s="99"/>
      <c r="K17510" s="99"/>
      <c r="L17510" s="44"/>
      <c r="M17510" s="57"/>
      <c r="N17510" s="99"/>
      <c r="O17510" s="99"/>
      <c r="P17510" s="99"/>
      <c r="Q17510" s="99"/>
      <c r="R17510" s="99"/>
      <c r="S17510" s="99"/>
      <c r="T17510" s="99"/>
      <c r="U17510" s="99"/>
      <c r="V17510" s="99"/>
      <c r="W17510" s="99"/>
      <c r="X17510" s="99"/>
      <c r="Y17510" s="99"/>
      <c r="Z17510" s="99"/>
      <c r="AA17510" s="99"/>
      <c r="AB17510" s="99"/>
      <c r="AC17510" s="99"/>
      <c r="AD17510" s="99"/>
      <c r="AE17510" s="99"/>
      <c r="AF17510" s="99"/>
      <c r="AG17510" s="99"/>
      <c r="AH17510" s="31"/>
      <c r="AI17510" s="31"/>
      <c r="AJ17510" s="31"/>
      <c r="AK17510" s="31"/>
      <c r="AL17510" s="31"/>
      <c r="AO17510" s="376"/>
    </row>
    <row r="17511" spans="1:41" x14ac:dyDescent="0.25">
      <c r="A17511" s="44" t="s">
        <v>67</v>
      </c>
      <c r="B17511" s="44" t="s">
        <v>12111</v>
      </c>
      <c r="C17511" s="45">
        <v>13.25</v>
      </c>
      <c r="D17511" s="45" t="s">
        <v>12549</v>
      </c>
      <c r="E17511" s="46">
        <v>47664</v>
      </c>
      <c r="F17511" s="45"/>
      <c r="G17511" s="93"/>
      <c r="H17511" s="93"/>
      <c r="I17511" s="99"/>
      <c r="J17511" s="99"/>
      <c r="K17511" s="99"/>
      <c r="L17511" s="99"/>
      <c r="M17511" s="99"/>
      <c r="N17511" s="99"/>
      <c r="O17511" s="99"/>
      <c r="P17511" s="99"/>
      <c r="Q17511" s="99"/>
      <c r="R17511" s="99"/>
      <c r="S17511" s="99"/>
      <c r="T17511" s="99"/>
      <c r="U17511" s="99"/>
      <c r="V17511" s="99"/>
      <c r="W17511" s="99"/>
      <c r="X17511" s="99"/>
      <c r="Y17511" s="99"/>
      <c r="Z17511" s="99"/>
      <c r="AA17511" s="99"/>
      <c r="AB17511" s="99"/>
      <c r="AC17511" s="99"/>
      <c r="AD17511" s="99"/>
      <c r="AE17511" s="99"/>
      <c r="AF17511" s="99"/>
      <c r="AG17511" s="99"/>
      <c r="AH17511" s="31"/>
      <c r="AI17511" s="31"/>
      <c r="AJ17511" s="31"/>
      <c r="AK17511" s="31"/>
      <c r="AL17511" s="31"/>
      <c r="AO17511" s="376"/>
    </row>
    <row r="17512" spans="1:41" x14ac:dyDescent="0.25">
      <c r="A17512" s="44" t="s">
        <v>67</v>
      </c>
      <c r="B17512" s="44" t="s">
        <v>5134</v>
      </c>
      <c r="C17512" s="45">
        <v>230807</v>
      </c>
      <c r="D17512" s="45" t="s">
        <v>11363</v>
      </c>
      <c r="E17512" s="45" t="s">
        <v>8282</v>
      </c>
      <c r="AO17512" s="376"/>
    </row>
    <row r="17513" spans="1:41" x14ac:dyDescent="0.25">
      <c r="A17513" s="44" t="s">
        <v>67</v>
      </c>
      <c r="B17513" s="44" t="s">
        <v>10347</v>
      </c>
      <c r="C17513" s="45">
        <v>240402</v>
      </c>
      <c r="D17513" s="45" t="s">
        <v>11363</v>
      </c>
      <c r="E17513" s="45" t="s">
        <v>5037</v>
      </c>
      <c r="AO17513" s="376"/>
    </row>
    <row r="17514" spans="1:41" x14ac:dyDescent="0.25">
      <c r="A17514" s="91" t="s">
        <v>19260</v>
      </c>
      <c r="B17514" s="92" t="s">
        <v>19284</v>
      </c>
      <c r="C17514" s="93" t="s">
        <v>19285</v>
      </c>
      <c r="D17514" s="93" t="s">
        <v>1201</v>
      </c>
      <c r="E17514" s="94">
        <v>46582</v>
      </c>
      <c r="F17514" s="93"/>
      <c r="G17514" s="93"/>
      <c r="H17514" s="93"/>
      <c r="I17514" s="99"/>
      <c r="J17514" s="99"/>
      <c r="K17514" s="99"/>
      <c r="L17514" s="99"/>
      <c r="M17514" s="99"/>
      <c r="N17514" s="99"/>
      <c r="O17514" s="99"/>
      <c r="P17514" s="99"/>
      <c r="Q17514" s="99"/>
      <c r="R17514" s="99"/>
      <c r="S17514" s="99"/>
      <c r="T17514" s="99"/>
      <c r="U17514" s="99"/>
      <c r="V17514" s="99"/>
      <c r="W17514" s="99"/>
      <c r="X17514" s="99"/>
      <c r="Y17514" s="99"/>
      <c r="Z17514" s="99"/>
      <c r="AA17514" s="99"/>
      <c r="AB17514" s="99"/>
      <c r="AC17514" s="99"/>
      <c r="AD17514" s="99"/>
      <c r="AE17514" s="99"/>
      <c r="AF17514" s="99"/>
      <c r="AG17514" s="99"/>
      <c r="AH17514" s="31"/>
      <c r="AI17514" s="31"/>
      <c r="AJ17514" s="31"/>
      <c r="AK17514" s="31"/>
      <c r="AL17514" s="31"/>
      <c r="AO17514" s="376"/>
    </row>
    <row r="17515" spans="1:41" x14ac:dyDescent="0.3">
      <c r="A17515" s="57" t="s">
        <v>505</v>
      </c>
      <c r="B17515" s="57" t="s">
        <v>2173</v>
      </c>
      <c r="C17515" s="62">
        <v>24030</v>
      </c>
      <c r="D17515" s="62" t="s">
        <v>20886</v>
      </c>
      <c r="E17515" s="60">
        <v>47057</v>
      </c>
      <c r="F17515" s="32"/>
      <c r="G17515" s="32"/>
      <c r="H17515" s="32"/>
      <c r="I17515" s="31"/>
      <c r="J17515" s="31"/>
      <c r="K17515" s="31"/>
      <c r="L17515" s="31"/>
      <c r="M17515" s="31"/>
      <c r="N17515" s="31"/>
      <c r="O17515" s="31"/>
      <c r="P17515" s="31"/>
      <c r="Q17515" s="31"/>
      <c r="R17515" s="31"/>
      <c r="S17515" s="31"/>
      <c r="T17515" s="31"/>
      <c r="U17515" s="31"/>
      <c r="V17515" s="31"/>
      <c r="W17515" s="31"/>
      <c r="X17515" s="31"/>
      <c r="Y17515" s="31"/>
      <c r="Z17515" s="31"/>
      <c r="AA17515" s="31"/>
      <c r="AB17515" s="31"/>
      <c r="AC17515" s="31"/>
      <c r="AD17515" s="31"/>
      <c r="AE17515" s="31"/>
      <c r="AF17515" s="31"/>
      <c r="AG17515" s="31"/>
      <c r="AH17515" s="31"/>
      <c r="AI17515" s="31"/>
      <c r="AJ17515" s="31"/>
      <c r="AK17515" s="31"/>
      <c r="AL17515" s="31"/>
      <c r="AO17515" s="376"/>
    </row>
    <row r="17516" spans="1:41" x14ac:dyDescent="0.25">
      <c r="A17516" s="120" t="s">
        <v>1933</v>
      </c>
      <c r="B17516" s="114" t="s">
        <v>1934</v>
      </c>
      <c r="C17516" s="106" t="s">
        <v>2599</v>
      </c>
      <c r="D17516" s="93" t="s">
        <v>1394</v>
      </c>
      <c r="E17516" s="115">
        <v>46497</v>
      </c>
      <c r="F17516" s="93"/>
      <c r="G17516" s="93"/>
      <c r="H17516" s="93"/>
      <c r="I17516" s="99"/>
      <c r="J17516" s="99"/>
      <c r="K17516" s="99"/>
      <c r="L17516" s="44"/>
      <c r="M17516" s="57"/>
      <c r="N17516" s="99"/>
      <c r="O17516" s="99"/>
      <c r="P17516" s="99"/>
      <c r="Q17516" s="99"/>
      <c r="R17516" s="99"/>
      <c r="S17516" s="99"/>
      <c r="T17516" s="99"/>
      <c r="U17516" s="99"/>
      <c r="V17516" s="99"/>
      <c r="W17516" s="99"/>
      <c r="X17516" s="99"/>
      <c r="Y17516" s="99"/>
      <c r="Z17516" s="99"/>
      <c r="AA17516" s="99"/>
      <c r="AB17516" s="99"/>
      <c r="AC17516" s="99"/>
      <c r="AD17516" s="99"/>
      <c r="AE17516" s="99"/>
      <c r="AF17516" s="99"/>
      <c r="AG17516" s="99"/>
      <c r="AH17516" s="31"/>
      <c r="AI17516" s="31"/>
      <c r="AJ17516" s="31"/>
      <c r="AK17516" s="31"/>
      <c r="AL17516" s="31"/>
      <c r="AO17516" s="376"/>
    </row>
    <row r="17517" spans="1:41" x14ac:dyDescent="0.25">
      <c r="A17517" s="44" t="s">
        <v>15982</v>
      </c>
      <c r="B17517" s="44" t="s">
        <v>2350</v>
      </c>
      <c r="C17517" s="45">
        <v>250106</v>
      </c>
      <c r="D17517" s="45" t="s">
        <v>11363</v>
      </c>
      <c r="E17517" s="45" t="s">
        <v>11887</v>
      </c>
      <c r="AO17517" s="376"/>
    </row>
    <row r="17518" spans="1:41" x14ac:dyDescent="0.25">
      <c r="A17518" s="44" t="s">
        <v>15983</v>
      </c>
      <c r="B17518" s="44" t="s">
        <v>925</v>
      </c>
      <c r="C17518" s="45">
        <v>250601</v>
      </c>
      <c r="D17518" s="45" t="s">
        <v>11363</v>
      </c>
      <c r="E17518" s="45" t="s">
        <v>15609</v>
      </c>
      <c r="AO17518" s="376"/>
    </row>
    <row r="17519" spans="1:41" x14ac:dyDescent="0.25">
      <c r="A17519" s="44" t="s">
        <v>20992</v>
      </c>
      <c r="B17519" s="44" t="s">
        <v>20993</v>
      </c>
      <c r="C17519" s="45" t="s">
        <v>21095</v>
      </c>
      <c r="D17519" s="367" t="s">
        <v>3696</v>
      </c>
      <c r="E17519" s="328">
        <f>DATE(2029,12,17)</f>
        <v>47469</v>
      </c>
      <c r="F17519" s="32"/>
      <c r="G17519" s="32"/>
      <c r="H17519" s="32"/>
      <c r="I17519" s="31"/>
      <c r="J17519" s="31"/>
      <c r="K17519" s="31"/>
      <c r="L17519" s="31"/>
      <c r="M17519" s="31"/>
      <c r="N17519" s="31"/>
      <c r="O17519" s="31"/>
      <c r="P17519" s="31"/>
      <c r="Q17519" s="31"/>
      <c r="R17519" s="31"/>
      <c r="S17519" s="31"/>
      <c r="T17519" s="31"/>
      <c r="U17519" s="31"/>
      <c r="V17519" s="31"/>
      <c r="W17519" s="31"/>
      <c r="X17519" s="31"/>
      <c r="Y17519" s="31"/>
      <c r="Z17519" s="31"/>
      <c r="AA17519" s="31"/>
      <c r="AB17519" s="31"/>
      <c r="AC17519" s="31"/>
      <c r="AD17519" s="31"/>
      <c r="AE17519" s="31"/>
      <c r="AF17519" s="31"/>
      <c r="AG17519" s="31"/>
      <c r="AH17519" s="31"/>
      <c r="AI17519" s="31"/>
      <c r="AJ17519" s="31"/>
      <c r="AK17519" s="31"/>
      <c r="AL17519" s="31"/>
      <c r="AO17519" s="376"/>
    </row>
    <row r="17520" spans="1:41" x14ac:dyDescent="0.25">
      <c r="A17520" s="44" t="s">
        <v>18398</v>
      </c>
      <c r="B17520" s="44" t="s">
        <v>3475</v>
      </c>
      <c r="C17520" s="45">
        <v>250303</v>
      </c>
      <c r="D17520" s="45" t="s">
        <v>11363</v>
      </c>
      <c r="E17520" s="45" t="s">
        <v>11887</v>
      </c>
      <c r="AO17520" s="376"/>
    </row>
    <row r="17521" spans="1:41" x14ac:dyDescent="0.25">
      <c r="A17521" s="44" t="s">
        <v>6687</v>
      </c>
      <c r="B17521" s="44" t="s">
        <v>2543</v>
      </c>
      <c r="C17521" s="45" t="s">
        <v>13994</v>
      </c>
      <c r="D17521" s="45" t="s">
        <v>11204</v>
      </c>
      <c r="E17521" s="45" t="s">
        <v>4125</v>
      </c>
      <c r="F17521" s="93"/>
      <c r="G17521" s="93"/>
      <c r="H17521" s="93"/>
      <c r="I17521" s="99"/>
      <c r="J17521" s="99"/>
      <c r="K17521" s="99"/>
      <c r="L17521" s="99"/>
      <c r="M17521" s="99"/>
      <c r="N17521" s="99"/>
      <c r="O17521" s="99"/>
      <c r="P17521" s="99"/>
      <c r="Q17521" s="99"/>
      <c r="R17521" s="99"/>
      <c r="S17521" s="99"/>
      <c r="T17521" s="99"/>
      <c r="U17521" s="99"/>
      <c r="V17521" s="99"/>
      <c r="W17521" s="99"/>
      <c r="X17521" s="99"/>
      <c r="Y17521" s="99"/>
      <c r="Z17521" s="99"/>
      <c r="AA17521" s="99"/>
      <c r="AB17521" s="99"/>
      <c r="AC17521" s="99"/>
      <c r="AD17521" s="99"/>
      <c r="AE17521" s="99"/>
      <c r="AF17521" s="99"/>
      <c r="AG17521" s="99"/>
      <c r="AH17521" s="31"/>
      <c r="AI17521" s="31"/>
      <c r="AJ17521" s="31"/>
      <c r="AK17521" s="31"/>
      <c r="AL17521" s="31"/>
      <c r="AO17521" s="376"/>
    </row>
    <row r="17522" spans="1:41" x14ac:dyDescent="0.25">
      <c r="A17522" s="44" t="s">
        <v>6687</v>
      </c>
      <c r="B17522" s="44" t="s">
        <v>11947</v>
      </c>
      <c r="C17522" s="45" t="s">
        <v>14025</v>
      </c>
      <c r="D17522" s="45" t="s">
        <v>11204</v>
      </c>
      <c r="E17522" s="45" t="s">
        <v>6714</v>
      </c>
      <c r="F17522" s="93"/>
      <c r="G17522" s="93"/>
      <c r="H17522" s="93"/>
      <c r="I17522" s="99"/>
      <c r="J17522" s="99"/>
      <c r="K17522" s="99"/>
      <c r="L17522" s="99"/>
      <c r="M17522" s="99"/>
      <c r="N17522" s="99"/>
      <c r="O17522" s="99"/>
      <c r="P17522" s="99"/>
      <c r="Q17522" s="99"/>
      <c r="R17522" s="99"/>
      <c r="S17522" s="99"/>
      <c r="T17522" s="99"/>
      <c r="U17522" s="99"/>
      <c r="V17522" s="99"/>
      <c r="W17522" s="99"/>
      <c r="X17522" s="99"/>
      <c r="Y17522" s="99"/>
      <c r="Z17522" s="99"/>
      <c r="AA17522" s="99"/>
      <c r="AB17522" s="99"/>
      <c r="AC17522" s="99"/>
      <c r="AD17522" s="99"/>
      <c r="AE17522" s="99"/>
      <c r="AF17522" s="99"/>
      <c r="AG17522" s="99"/>
      <c r="AH17522" s="31"/>
      <c r="AI17522" s="31"/>
      <c r="AJ17522" s="31"/>
      <c r="AK17522" s="31"/>
      <c r="AL17522" s="31"/>
      <c r="AO17522" s="376"/>
    </row>
    <row r="17523" spans="1:41" x14ac:dyDescent="0.25">
      <c r="A17523" s="44" t="s">
        <v>6687</v>
      </c>
      <c r="B17523" s="44" t="s">
        <v>2543</v>
      </c>
      <c r="C17523" s="45" t="s">
        <v>13994</v>
      </c>
      <c r="D17523" s="93" t="s">
        <v>17443</v>
      </c>
      <c r="E17523" s="45" t="s">
        <v>2538</v>
      </c>
      <c r="F17523" s="93"/>
      <c r="G17523" s="93"/>
      <c r="H17523" s="93"/>
      <c r="I17523" s="99"/>
      <c r="J17523" s="99"/>
      <c r="K17523" s="99"/>
      <c r="L17523" s="99"/>
      <c r="M17523" s="99"/>
      <c r="N17523" s="99"/>
      <c r="O17523" s="99"/>
      <c r="P17523" s="99"/>
      <c r="Q17523" s="99"/>
      <c r="R17523" s="99"/>
      <c r="S17523" s="99"/>
      <c r="T17523" s="99"/>
      <c r="U17523" s="99"/>
      <c r="V17523" s="99"/>
      <c r="W17523" s="99"/>
      <c r="X17523" s="99"/>
      <c r="Y17523" s="99"/>
      <c r="Z17523" s="99"/>
      <c r="AA17523" s="99"/>
      <c r="AB17523" s="99"/>
      <c r="AC17523" s="99"/>
      <c r="AD17523" s="99"/>
      <c r="AE17523" s="99"/>
      <c r="AF17523" s="99"/>
      <c r="AG17523" s="99"/>
      <c r="AH17523" s="31"/>
      <c r="AI17523" s="31"/>
      <c r="AJ17523" s="31"/>
      <c r="AK17523" s="31"/>
      <c r="AL17523" s="31"/>
      <c r="AO17523" s="376"/>
    </row>
    <row r="17524" spans="1:41" x14ac:dyDescent="0.25">
      <c r="A17524" s="44" t="s">
        <v>6687</v>
      </c>
      <c r="B17524" s="44" t="s">
        <v>11947</v>
      </c>
      <c r="C17524" s="45" t="s">
        <v>14025</v>
      </c>
      <c r="D17524" s="93" t="s">
        <v>17443</v>
      </c>
      <c r="E17524" s="45" t="s">
        <v>6714</v>
      </c>
      <c r="F17524" s="93"/>
      <c r="G17524" s="93"/>
      <c r="H17524" s="93"/>
      <c r="I17524" s="99"/>
      <c r="J17524" s="99"/>
      <c r="K17524" s="99"/>
      <c r="L17524" s="99"/>
      <c r="M17524" s="99"/>
      <c r="N17524" s="99"/>
      <c r="O17524" s="99"/>
      <c r="P17524" s="99"/>
      <c r="Q17524" s="99"/>
      <c r="R17524" s="99"/>
      <c r="S17524" s="99"/>
      <c r="T17524" s="99"/>
      <c r="U17524" s="99"/>
      <c r="V17524" s="99"/>
      <c r="W17524" s="99"/>
      <c r="X17524" s="99"/>
      <c r="Y17524" s="99"/>
      <c r="Z17524" s="99"/>
      <c r="AA17524" s="99"/>
      <c r="AB17524" s="99"/>
      <c r="AC17524" s="99"/>
      <c r="AD17524" s="99"/>
      <c r="AE17524" s="99"/>
      <c r="AF17524" s="99"/>
      <c r="AG17524" s="99"/>
      <c r="AH17524" s="31"/>
      <c r="AI17524" s="31"/>
      <c r="AJ17524" s="31"/>
      <c r="AK17524" s="31"/>
      <c r="AL17524" s="31"/>
      <c r="AO17524" s="376"/>
    </row>
    <row r="17525" spans="1:41" x14ac:dyDescent="0.25">
      <c r="A17525" s="44" t="s">
        <v>6687</v>
      </c>
      <c r="B17525" s="44" t="s">
        <v>2529</v>
      </c>
      <c r="C17525" s="45" t="s">
        <v>14025</v>
      </c>
      <c r="D17525" s="45" t="s">
        <v>9895</v>
      </c>
      <c r="E17525" s="46">
        <v>47483</v>
      </c>
      <c r="F17525" s="93"/>
      <c r="G17525" s="93"/>
      <c r="H17525" s="93"/>
      <c r="I17525" s="99"/>
      <c r="J17525" s="99"/>
      <c r="K17525" s="99"/>
      <c r="L17525" s="44"/>
      <c r="M17525" s="57"/>
      <c r="N17525" s="99"/>
      <c r="O17525" s="99"/>
      <c r="P17525" s="99"/>
      <c r="Q17525" s="99"/>
      <c r="R17525" s="99"/>
      <c r="S17525" s="99"/>
      <c r="T17525" s="99"/>
      <c r="U17525" s="99"/>
      <c r="V17525" s="99"/>
      <c r="W17525" s="99"/>
      <c r="X17525" s="99"/>
      <c r="Y17525" s="99"/>
      <c r="Z17525" s="99"/>
      <c r="AA17525" s="99"/>
      <c r="AB17525" s="99"/>
      <c r="AC17525" s="99"/>
      <c r="AD17525" s="99"/>
      <c r="AE17525" s="99"/>
      <c r="AF17525" s="99"/>
      <c r="AG17525" s="99"/>
      <c r="AH17525" s="31"/>
      <c r="AI17525" s="31"/>
      <c r="AJ17525" s="31"/>
      <c r="AK17525" s="31"/>
      <c r="AL17525" s="31"/>
      <c r="AO17525" s="376"/>
    </row>
    <row r="17526" spans="1:41" x14ac:dyDescent="0.25">
      <c r="A17526" s="44" t="s">
        <v>12777</v>
      </c>
      <c r="B17526" s="44" t="s">
        <v>199</v>
      </c>
      <c r="C17526" s="45">
        <v>241001</v>
      </c>
      <c r="D17526" s="45" t="s">
        <v>11363</v>
      </c>
      <c r="E17526" s="45" t="s">
        <v>5332</v>
      </c>
      <c r="AO17526" s="376"/>
    </row>
    <row r="17527" spans="1:41" x14ac:dyDescent="0.25">
      <c r="A17527" s="44" t="s">
        <v>12778</v>
      </c>
      <c r="B17527" s="44" t="s">
        <v>17529</v>
      </c>
      <c r="C17527" s="45">
        <v>24120301</v>
      </c>
      <c r="D17527" s="45" t="s">
        <v>11363</v>
      </c>
      <c r="E17527" s="45" t="s">
        <v>12554</v>
      </c>
      <c r="AO17527" s="376"/>
    </row>
    <row r="17528" spans="1:41" x14ac:dyDescent="0.3">
      <c r="A17528" s="333" t="s">
        <v>15561</v>
      </c>
      <c r="B17528" s="333" t="s">
        <v>4821</v>
      </c>
      <c r="C17528" s="125" t="s">
        <v>15589</v>
      </c>
      <c r="D17528" s="32" t="s">
        <v>20309</v>
      </c>
      <c r="E17528" s="125" t="s">
        <v>9839</v>
      </c>
      <c r="F17528" s="125" t="s">
        <v>1189</v>
      </c>
      <c r="G17528" s="125" t="s">
        <v>1190</v>
      </c>
      <c r="AO17528" s="376"/>
    </row>
    <row r="17529" spans="1:41" x14ac:dyDescent="0.25">
      <c r="A17529" s="44" t="s">
        <v>18399</v>
      </c>
      <c r="B17529" s="44" t="s">
        <v>5321</v>
      </c>
      <c r="C17529" s="45">
        <v>26010401</v>
      </c>
      <c r="D17529" s="45" t="s">
        <v>11363</v>
      </c>
      <c r="E17529" s="45" t="s">
        <v>17459</v>
      </c>
      <c r="AO17529" s="376"/>
    </row>
    <row r="17530" spans="1:41" x14ac:dyDescent="0.25">
      <c r="A17530" s="44" t="s">
        <v>18399</v>
      </c>
      <c r="B17530" s="44" t="s">
        <v>3176</v>
      </c>
      <c r="C17530" s="45">
        <v>26010402</v>
      </c>
      <c r="D17530" s="45" t="s">
        <v>11363</v>
      </c>
      <c r="E17530" s="45" t="s">
        <v>17459</v>
      </c>
      <c r="AO17530" s="376"/>
    </row>
    <row r="17531" spans="1:41" x14ac:dyDescent="0.25">
      <c r="A17531" s="44" t="s">
        <v>10761</v>
      </c>
      <c r="B17531" s="44" t="s">
        <v>10359</v>
      </c>
      <c r="C17531" s="45">
        <v>24020101</v>
      </c>
      <c r="D17531" s="45" t="s">
        <v>11363</v>
      </c>
      <c r="E17531" s="45" t="s">
        <v>9238</v>
      </c>
      <c r="AO17531" s="376"/>
    </row>
    <row r="17532" spans="1:41" x14ac:dyDescent="0.25">
      <c r="A17532" s="44" t="s">
        <v>10761</v>
      </c>
      <c r="B17532" s="44" t="s">
        <v>10360</v>
      </c>
      <c r="C17532" s="45">
        <v>24020102</v>
      </c>
      <c r="D17532" s="45" t="s">
        <v>11363</v>
      </c>
      <c r="E17532" s="45" t="s">
        <v>9238</v>
      </c>
      <c r="AO17532" s="376"/>
    </row>
    <row r="17533" spans="1:41" x14ac:dyDescent="0.25">
      <c r="A17533" s="44" t="s">
        <v>10761</v>
      </c>
      <c r="B17533" s="44" t="s">
        <v>10422</v>
      </c>
      <c r="C17533" s="45">
        <v>240704</v>
      </c>
      <c r="D17533" s="45" t="s">
        <v>11363</v>
      </c>
      <c r="E17533" s="45" t="s">
        <v>5139</v>
      </c>
      <c r="AO17533" s="376"/>
    </row>
    <row r="17534" spans="1:41" x14ac:dyDescent="0.25">
      <c r="A17534" s="44" t="s">
        <v>10761</v>
      </c>
      <c r="B17534" s="44" t="s">
        <v>17497</v>
      </c>
      <c r="C17534" s="45">
        <v>24060301</v>
      </c>
      <c r="D17534" s="45" t="s">
        <v>11363</v>
      </c>
      <c r="E17534" s="45" t="s">
        <v>4962</v>
      </c>
      <c r="AO17534" s="376"/>
    </row>
    <row r="17535" spans="1:41" x14ac:dyDescent="0.25">
      <c r="A17535" s="44" t="s">
        <v>10761</v>
      </c>
      <c r="B17535" s="44" t="s">
        <v>10361</v>
      </c>
      <c r="C17535" s="45">
        <v>24060302</v>
      </c>
      <c r="D17535" s="45" t="s">
        <v>11363</v>
      </c>
      <c r="E17535" s="45" t="s">
        <v>4962</v>
      </c>
      <c r="AO17535" s="376"/>
    </row>
    <row r="17536" spans="1:41" x14ac:dyDescent="0.25">
      <c r="A17536" s="44" t="s">
        <v>10761</v>
      </c>
      <c r="B17536" s="44" t="s">
        <v>199</v>
      </c>
      <c r="C17536" s="45">
        <v>241001</v>
      </c>
      <c r="D17536" s="45" t="s">
        <v>11363</v>
      </c>
      <c r="E17536" s="45" t="s">
        <v>5332</v>
      </c>
      <c r="AO17536" s="376"/>
    </row>
    <row r="17537" spans="1:41" x14ac:dyDescent="0.25">
      <c r="A17537" s="44" t="s">
        <v>20589</v>
      </c>
      <c r="B17537" s="44" t="s">
        <v>20583</v>
      </c>
      <c r="C17537" s="45" t="s">
        <v>14291</v>
      </c>
      <c r="D17537" s="32" t="s">
        <v>5559</v>
      </c>
      <c r="E17537" s="45" t="s">
        <v>20858</v>
      </c>
      <c r="F17537" s="32"/>
      <c r="G17537" s="32"/>
      <c r="H17537" s="32"/>
      <c r="I17537" s="31"/>
      <c r="J17537" s="31"/>
      <c r="K17537" s="31"/>
      <c r="L17537" s="31"/>
      <c r="M17537" s="31"/>
      <c r="N17537" s="31"/>
      <c r="O17537" s="31"/>
      <c r="P17537" s="31"/>
      <c r="Q17537" s="31"/>
      <c r="R17537" s="31"/>
      <c r="S17537" s="31"/>
      <c r="T17537" s="31"/>
      <c r="U17537" s="31"/>
      <c r="V17537" s="31"/>
      <c r="W17537" s="31"/>
      <c r="X17537" s="31"/>
      <c r="Y17537" s="31"/>
      <c r="Z17537" s="31"/>
      <c r="AA17537" s="31"/>
      <c r="AB17537" s="31"/>
      <c r="AC17537" s="31"/>
      <c r="AD17537" s="31"/>
      <c r="AE17537" s="31"/>
      <c r="AF17537" s="31"/>
      <c r="AG17537" s="31"/>
      <c r="AH17537" s="31"/>
      <c r="AI17537" s="31"/>
      <c r="AJ17537" s="31"/>
      <c r="AK17537" s="31"/>
      <c r="AL17537" s="31"/>
      <c r="AO17537" s="376"/>
    </row>
    <row r="17538" spans="1:41" x14ac:dyDescent="0.25">
      <c r="A17538" s="44" t="s">
        <v>1113</v>
      </c>
      <c r="B17538" s="92" t="s">
        <v>9602</v>
      </c>
      <c r="C17538" s="77" t="s">
        <v>9336</v>
      </c>
      <c r="D17538" s="93" t="s">
        <v>9601</v>
      </c>
      <c r="E17538" s="94">
        <v>46568</v>
      </c>
      <c r="F17538" s="93"/>
      <c r="G17538" s="93"/>
      <c r="H17538" s="93"/>
      <c r="I17538" s="99"/>
      <c r="J17538" s="99"/>
      <c r="K17538" s="99"/>
      <c r="L17538" s="44"/>
      <c r="M17538" s="57"/>
      <c r="N17538" s="99"/>
      <c r="O17538" s="99"/>
      <c r="P17538" s="99"/>
      <c r="Q17538" s="99"/>
      <c r="R17538" s="99"/>
      <c r="S17538" s="99"/>
      <c r="T17538" s="99"/>
      <c r="U17538" s="99"/>
      <c r="V17538" s="99"/>
      <c r="W17538" s="99"/>
      <c r="X17538" s="99"/>
      <c r="Y17538" s="99"/>
      <c r="Z17538" s="99"/>
      <c r="AA17538" s="99"/>
      <c r="AB17538" s="99"/>
      <c r="AC17538" s="99"/>
      <c r="AD17538" s="99"/>
      <c r="AE17538" s="99"/>
      <c r="AF17538" s="99"/>
      <c r="AG17538" s="99"/>
      <c r="AH17538" s="31"/>
      <c r="AI17538" s="31"/>
      <c r="AJ17538" s="31"/>
      <c r="AK17538" s="31"/>
      <c r="AL17538" s="31"/>
      <c r="AO17538" s="376"/>
    </row>
    <row r="17539" spans="1:41" x14ac:dyDescent="0.25">
      <c r="A17539" s="91" t="s">
        <v>1113</v>
      </c>
      <c r="B17539" s="92" t="s">
        <v>19284</v>
      </c>
      <c r="C17539" s="93" t="s">
        <v>19285</v>
      </c>
      <c r="D17539" s="93" t="s">
        <v>1201</v>
      </c>
      <c r="E17539" s="94">
        <v>46582</v>
      </c>
      <c r="F17539" s="93"/>
      <c r="G17539" s="93"/>
      <c r="H17539" s="93"/>
      <c r="I17539" s="99"/>
      <c r="J17539" s="99"/>
      <c r="K17539" s="99"/>
      <c r="L17539" s="99"/>
      <c r="M17539" s="99"/>
      <c r="N17539" s="99"/>
      <c r="O17539" s="99"/>
      <c r="P17539" s="99"/>
      <c r="Q17539" s="99"/>
      <c r="R17539" s="99"/>
      <c r="S17539" s="99"/>
      <c r="T17539" s="99"/>
      <c r="U17539" s="99"/>
      <c r="V17539" s="99"/>
      <c r="W17539" s="99"/>
      <c r="X17539" s="99"/>
      <c r="Y17539" s="99"/>
      <c r="Z17539" s="99"/>
      <c r="AA17539" s="99"/>
      <c r="AB17539" s="99"/>
      <c r="AC17539" s="99"/>
      <c r="AD17539" s="99"/>
      <c r="AE17539" s="99"/>
      <c r="AF17539" s="99"/>
      <c r="AG17539" s="99"/>
      <c r="AH17539" s="31"/>
      <c r="AI17539" s="31"/>
      <c r="AJ17539" s="31"/>
      <c r="AK17539" s="31"/>
      <c r="AL17539" s="31"/>
      <c r="AO17539" s="376"/>
    </row>
    <row r="17540" spans="1:41" x14ac:dyDescent="0.3">
      <c r="A17540" s="333" t="s">
        <v>19053</v>
      </c>
      <c r="B17540" s="333" t="s">
        <v>6928</v>
      </c>
      <c r="C17540" s="125" t="s">
        <v>19094</v>
      </c>
      <c r="D17540" s="32" t="s">
        <v>20309</v>
      </c>
      <c r="E17540" s="125" t="s">
        <v>9249</v>
      </c>
      <c r="F17540" s="125" t="s">
        <v>1189</v>
      </c>
      <c r="G17540" s="125" t="s">
        <v>1190</v>
      </c>
      <c r="AO17540" s="376"/>
    </row>
    <row r="17541" spans="1:41" x14ac:dyDescent="0.3">
      <c r="A17541" s="333" t="s">
        <v>19053</v>
      </c>
      <c r="B17541" s="333" t="s">
        <v>6930</v>
      </c>
      <c r="C17541" s="125" t="s">
        <v>19100</v>
      </c>
      <c r="D17541" s="32" t="s">
        <v>20309</v>
      </c>
      <c r="E17541" s="125" t="s">
        <v>9249</v>
      </c>
      <c r="F17541" s="125" t="s">
        <v>1189</v>
      </c>
      <c r="G17541" s="125" t="s">
        <v>1190</v>
      </c>
      <c r="AO17541" s="376"/>
    </row>
    <row r="17542" spans="1:41" x14ac:dyDescent="0.3">
      <c r="A17542" s="333" t="s">
        <v>11111</v>
      </c>
      <c r="B17542" s="333" t="s">
        <v>3862</v>
      </c>
      <c r="C17542" s="125" t="s">
        <v>10972</v>
      </c>
      <c r="D17542" s="32" t="s">
        <v>20309</v>
      </c>
      <c r="E17542" s="125" t="s">
        <v>5037</v>
      </c>
      <c r="F17542" s="125" t="s">
        <v>1189</v>
      </c>
      <c r="G17542" s="125" t="s">
        <v>1189</v>
      </c>
      <c r="AO17542" s="376"/>
    </row>
    <row r="17543" spans="1:41" x14ac:dyDescent="0.25">
      <c r="A17543" s="44" t="s">
        <v>7531</v>
      </c>
      <c r="B17543" s="44" t="s">
        <v>143</v>
      </c>
      <c r="C17543" s="45" t="s">
        <v>7532</v>
      </c>
      <c r="D17543" s="45" t="s">
        <v>11204</v>
      </c>
      <c r="E17543" s="45" t="s">
        <v>4824</v>
      </c>
      <c r="F17543" s="93"/>
      <c r="G17543" s="93"/>
      <c r="H17543" s="93"/>
      <c r="I17543" s="99"/>
      <c r="J17543" s="99"/>
      <c r="K17543" s="99"/>
      <c r="L17543" s="99"/>
      <c r="M17543" s="99"/>
      <c r="N17543" s="99"/>
      <c r="O17543" s="99"/>
      <c r="P17543" s="99"/>
      <c r="Q17543" s="99"/>
      <c r="R17543" s="99"/>
      <c r="S17543" s="99"/>
      <c r="T17543" s="99"/>
      <c r="U17543" s="99"/>
      <c r="V17543" s="99"/>
      <c r="W17543" s="99"/>
      <c r="X17543" s="99"/>
      <c r="Y17543" s="99"/>
      <c r="Z17543" s="99"/>
      <c r="AA17543" s="99"/>
      <c r="AB17543" s="99"/>
      <c r="AC17543" s="99"/>
      <c r="AD17543" s="99"/>
      <c r="AE17543" s="99"/>
      <c r="AF17543" s="99"/>
      <c r="AG17543" s="99"/>
      <c r="AH17543" s="31"/>
      <c r="AI17543" s="31"/>
      <c r="AJ17543" s="31"/>
      <c r="AK17543" s="31"/>
      <c r="AL17543" s="31"/>
      <c r="AO17543" s="376"/>
    </row>
    <row r="17544" spans="1:41" x14ac:dyDescent="0.25">
      <c r="A17544" s="44" t="s">
        <v>7531</v>
      </c>
      <c r="B17544" s="44" t="s">
        <v>143</v>
      </c>
      <c r="C17544" s="45" t="s">
        <v>7532</v>
      </c>
      <c r="D17544" s="45" t="s">
        <v>9895</v>
      </c>
      <c r="E17544" s="46">
        <v>47756</v>
      </c>
      <c r="F17544" s="93"/>
      <c r="G17544" s="93"/>
      <c r="H17544" s="93"/>
      <c r="I17544" s="99"/>
      <c r="J17544" s="99"/>
      <c r="K17544" s="99"/>
      <c r="L17544" s="44"/>
      <c r="M17544" s="57"/>
      <c r="N17544" s="99"/>
      <c r="O17544" s="99"/>
      <c r="P17544" s="99"/>
      <c r="Q17544" s="99"/>
      <c r="R17544" s="99"/>
      <c r="S17544" s="99"/>
      <c r="T17544" s="99"/>
      <c r="U17544" s="99"/>
      <c r="V17544" s="99"/>
      <c r="W17544" s="99"/>
      <c r="X17544" s="99"/>
      <c r="Y17544" s="99"/>
      <c r="Z17544" s="99"/>
      <c r="AA17544" s="99"/>
      <c r="AB17544" s="99"/>
      <c r="AC17544" s="99"/>
      <c r="AD17544" s="99"/>
      <c r="AE17544" s="99"/>
      <c r="AF17544" s="99"/>
      <c r="AG17544" s="99"/>
      <c r="AH17544" s="31"/>
      <c r="AI17544" s="31"/>
      <c r="AJ17544" s="31"/>
      <c r="AK17544" s="31"/>
      <c r="AL17544" s="31"/>
      <c r="AO17544" s="376"/>
    </row>
    <row r="17545" spans="1:41" x14ac:dyDescent="0.25">
      <c r="A17545" s="44" t="s">
        <v>21945</v>
      </c>
      <c r="B17545" s="44" t="s">
        <v>3475</v>
      </c>
      <c r="C17545" s="45">
        <v>260301</v>
      </c>
      <c r="D17545" s="45" t="s">
        <v>11363</v>
      </c>
      <c r="E17545" s="45" t="s">
        <v>17625</v>
      </c>
      <c r="AO17545" s="376"/>
    </row>
    <row r="17546" spans="1:41" x14ac:dyDescent="0.25">
      <c r="A17546" s="44" t="s">
        <v>308</v>
      </c>
      <c r="B17546" s="44" t="s">
        <v>192</v>
      </c>
      <c r="C17546" s="45" t="s">
        <v>7622</v>
      </c>
      <c r="D17546" s="93" t="s">
        <v>17443</v>
      </c>
      <c r="E17546" s="45" t="s">
        <v>5131</v>
      </c>
      <c r="F17546" s="93"/>
      <c r="G17546" s="93"/>
      <c r="H17546" s="93"/>
      <c r="I17546" s="99"/>
      <c r="J17546" s="99"/>
      <c r="K17546" s="99"/>
      <c r="L17546" s="99"/>
      <c r="M17546" s="99"/>
      <c r="N17546" s="99"/>
      <c r="O17546" s="99"/>
      <c r="P17546" s="99"/>
      <c r="Q17546" s="99"/>
      <c r="R17546" s="99"/>
      <c r="S17546" s="99"/>
      <c r="T17546" s="99"/>
      <c r="U17546" s="99"/>
      <c r="V17546" s="99"/>
      <c r="W17546" s="99"/>
      <c r="X17546" s="99"/>
      <c r="Y17546" s="99"/>
      <c r="Z17546" s="99"/>
      <c r="AA17546" s="99"/>
      <c r="AB17546" s="99"/>
      <c r="AC17546" s="99"/>
      <c r="AD17546" s="99"/>
      <c r="AE17546" s="99"/>
      <c r="AF17546" s="99"/>
      <c r="AG17546" s="99"/>
      <c r="AH17546" s="31"/>
      <c r="AI17546" s="31"/>
      <c r="AJ17546" s="31"/>
      <c r="AK17546" s="31"/>
      <c r="AL17546" s="31"/>
      <c r="AO17546" s="376"/>
    </row>
    <row r="17547" spans="1:41" x14ac:dyDescent="0.25">
      <c r="A17547" s="44" t="s">
        <v>308</v>
      </c>
      <c r="B17547" s="44" t="s">
        <v>3475</v>
      </c>
      <c r="C17547" s="45">
        <v>230301</v>
      </c>
      <c r="D17547" s="45" t="s">
        <v>11363</v>
      </c>
      <c r="E17547" s="45" t="s">
        <v>5265</v>
      </c>
      <c r="AO17547" s="376"/>
    </row>
    <row r="17548" spans="1:41" x14ac:dyDescent="0.25">
      <c r="A17548" s="44" t="s">
        <v>308</v>
      </c>
      <c r="B17548" s="44" t="s">
        <v>192</v>
      </c>
      <c r="C17548" s="45" t="s">
        <v>7622</v>
      </c>
      <c r="D17548" s="45" t="s">
        <v>9895</v>
      </c>
      <c r="E17548" s="46">
        <v>46873</v>
      </c>
      <c r="F17548" s="93"/>
      <c r="G17548" s="93"/>
      <c r="H17548" s="93"/>
      <c r="I17548" s="99"/>
      <c r="J17548" s="99"/>
      <c r="K17548" s="99"/>
      <c r="L17548" s="44"/>
      <c r="M17548" s="57"/>
      <c r="N17548" s="99"/>
      <c r="O17548" s="99"/>
      <c r="P17548" s="99"/>
      <c r="Q17548" s="99"/>
      <c r="R17548" s="99"/>
      <c r="S17548" s="99"/>
      <c r="T17548" s="99"/>
      <c r="U17548" s="99"/>
      <c r="V17548" s="99"/>
      <c r="W17548" s="99"/>
      <c r="X17548" s="99"/>
      <c r="Y17548" s="99"/>
      <c r="Z17548" s="99"/>
      <c r="AA17548" s="99"/>
      <c r="AB17548" s="99"/>
      <c r="AC17548" s="99"/>
      <c r="AD17548" s="99"/>
      <c r="AE17548" s="99"/>
      <c r="AF17548" s="99"/>
      <c r="AG17548" s="99"/>
      <c r="AH17548" s="31"/>
      <c r="AI17548" s="31"/>
      <c r="AJ17548" s="31"/>
      <c r="AK17548" s="31"/>
      <c r="AL17548" s="31"/>
      <c r="AO17548" s="376"/>
    </row>
    <row r="17549" spans="1:41" x14ac:dyDescent="0.25">
      <c r="A17549" s="44" t="s">
        <v>20533</v>
      </c>
      <c r="B17549" s="44" t="s">
        <v>5622</v>
      </c>
      <c r="C17549" s="45" t="s">
        <v>5625</v>
      </c>
      <c r="D17549" s="32" t="s">
        <v>5559</v>
      </c>
      <c r="E17549" s="45" t="s">
        <v>20838</v>
      </c>
      <c r="F17549" s="32"/>
      <c r="G17549" s="32"/>
      <c r="H17549" s="32"/>
      <c r="I17549" s="31"/>
      <c r="J17549" s="31"/>
      <c r="K17549" s="31"/>
      <c r="L17549" s="31"/>
      <c r="M17549" s="31"/>
      <c r="N17549" s="31"/>
      <c r="O17549" s="31"/>
      <c r="P17549" s="31"/>
      <c r="Q17549" s="31"/>
      <c r="R17549" s="31"/>
      <c r="S17549" s="31"/>
      <c r="T17549" s="31"/>
      <c r="U17549" s="31"/>
      <c r="V17549" s="31"/>
      <c r="W17549" s="31"/>
      <c r="X17549" s="31"/>
      <c r="Y17549" s="31"/>
      <c r="Z17549" s="31"/>
      <c r="AA17549" s="31"/>
      <c r="AB17549" s="31"/>
      <c r="AC17549" s="31"/>
      <c r="AD17549" s="31"/>
      <c r="AE17549" s="31"/>
      <c r="AF17549" s="31"/>
      <c r="AG17549" s="31"/>
      <c r="AH17549" s="31"/>
      <c r="AI17549" s="31"/>
      <c r="AJ17549" s="31"/>
      <c r="AK17549" s="31"/>
      <c r="AL17549" s="31"/>
      <c r="AO17549" s="376"/>
    </row>
    <row r="17550" spans="1:41" x14ac:dyDescent="0.25">
      <c r="A17550" s="44" t="s">
        <v>9746</v>
      </c>
      <c r="B17550" s="44" t="s">
        <v>15169</v>
      </c>
      <c r="C17550" s="45" t="s">
        <v>9816</v>
      </c>
      <c r="D17550" s="367" t="s">
        <v>3696</v>
      </c>
      <c r="E17550" s="328">
        <f>DATE(2027,8,9)</f>
        <v>46608</v>
      </c>
      <c r="F17550" s="32"/>
      <c r="G17550" s="32"/>
      <c r="H17550" s="32"/>
      <c r="I17550" s="31"/>
      <c r="J17550" s="31"/>
      <c r="K17550" s="31"/>
      <c r="L17550" s="31"/>
      <c r="M17550" s="31"/>
      <c r="N17550" s="31"/>
      <c r="O17550" s="31"/>
      <c r="P17550" s="31"/>
      <c r="Q17550" s="31"/>
      <c r="R17550" s="31"/>
      <c r="S17550" s="31"/>
      <c r="T17550" s="31"/>
      <c r="U17550" s="31"/>
      <c r="V17550" s="31"/>
      <c r="W17550" s="31"/>
      <c r="X17550" s="31"/>
      <c r="Y17550" s="31"/>
      <c r="Z17550" s="31"/>
      <c r="AA17550" s="31"/>
      <c r="AB17550" s="31"/>
      <c r="AC17550" s="31"/>
      <c r="AD17550" s="31"/>
      <c r="AE17550" s="31"/>
      <c r="AF17550" s="31"/>
      <c r="AG17550" s="31"/>
      <c r="AH17550" s="31"/>
      <c r="AI17550" s="31"/>
      <c r="AJ17550" s="31"/>
      <c r="AK17550" s="31"/>
      <c r="AL17550" s="31"/>
      <c r="AO17550" s="376"/>
    </row>
    <row r="17551" spans="1:41" x14ac:dyDescent="0.25">
      <c r="A17551" s="44" t="s">
        <v>21946</v>
      </c>
      <c r="B17551" s="44" t="s">
        <v>928</v>
      </c>
      <c r="C17551" s="45">
        <v>231104</v>
      </c>
      <c r="D17551" s="45" t="s">
        <v>11363</v>
      </c>
      <c r="E17551" s="45" t="s">
        <v>8334</v>
      </c>
      <c r="AO17551" s="376"/>
    </row>
    <row r="17552" spans="1:41" x14ac:dyDescent="0.25">
      <c r="A17552" s="44" t="s">
        <v>21946</v>
      </c>
      <c r="B17552" s="44" t="s">
        <v>3475</v>
      </c>
      <c r="C17552" s="45">
        <v>240301</v>
      </c>
      <c r="D17552" s="45" t="s">
        <v>11363</v>
      </c>
      <c r="E17552" s="45" t="s">
        <v>9249</v>
      </c>
      <c r="AO17552" s="376"/>
    </row>
    <row r="17553" spans="1:41" x14ac:dyDescent="0.25">
      <c r="A17553" s="44" t="s">
        <v>10762</v>
      </c>
      <c r="B17553" s="44" t="s">
        <v>10348</v>
      </c>
      <c r="C17553" s="45">
        <v>240501</v>
      </c>
      <c r="D17553" s="45" t="s">
        <v>11363</v>
      </c>
      <c r="E17553" s="45" t="s">
        <v>10349</v>
      </c>
      <c r="AO17553" s="376"/>
    </row>
    <row r="17554" spans="1:41" x14ac:dyDescent="0.25">
      <c r="A17554" s="44" t="s">
        <v>10762</v>
      </c>
      <c r="B17554" s="44" t="s">
        <v>17497</v>
      </c>
      <c r="C17554" s="45">
        <v>24060301</v>
      </c>
      <c r="D17554" s="45" t="s">
        <v>11363</v>
      </c>
      <c r="E17554" s="45" t="s">
        <v>4962</v>
      </c>
      <c r="AO17554" s="376"/>
    </row>
    <row r="17555" spans="1:41" x14ac:dyDescent="0.3">
      <c r="A17555" s="333" t="s">
        <v>11112</v>
      </c>
      <c r="B17555" s="333" t="s">
        <v>1177</v>
      </c>
      <c r="C17555" s="125" t="s">
        <v>11000</v>
      </c>
      <c r="D17555" s="32" t="s">
        <v>20309</v>
      </c>
      <c r="E17555" s="125" t="s">
        <v>2593</v>
      </c>
      <c r="F17555" s="125" t="s">
        <v>1190</v>
      </c>
      <c r="G17555" s="125" t="s">
        <v>1189</v>
      </c>
      <c r="AO17555" s="376"/>
    </row>
    <row r="17556" spans="1:41" x14ac:dyDescent="0.25">
      <c r="A17556" s="44" t="s">
        <v>19453</v>
      </c>
      <c r="B17556" s="319" t="s">
        <v>19515</v>
      </c>
      <c r="C17556" s="318" t="s">
        <v>19849</v>
      </c>
      <c r="D17556" s="93" t="s">
        <v>19934</v>
      </c>
      <c r="E17556" s="320">
        <v>46568</v>
      </c>
      <c r="F17556" s="93"/>
      <c r="G17556" s="93"/>
      <c r="H17556" s="93"/>
      <c r="I17556" s="99"/>
      <c r="J17556" s="99"/>
      <c r="K17556" s="99"/>
      <c r="L17556" s="99"/>
      <c r="M17556" s="99"/>
      <c r="N17556" s="99"/>
      <c r="O17556" s="99"/>
      <c r="P17556" s="99"/>
      <c r="Q17556" s="99"/>
      <c r="R17556" s="99"/>
      <c r="S17556" s="99"/>
      <c r="T17556" s="99"/>
      <c r="U17556" s="99"/>
      <c r="V17556" s="99"/>
      <c r="W17556" s="99"/>
      <c r="X17556" s="99"/>
      <c r="Y17556" s="99"/>
      <c r="Z17556" s="99"/>
      <c r="AA17556" s="99"/>
      <c r="AB17556" s="99"/>
      <c r="AC17556" s="99"/>
      <c r="AD17556" s="99"/>
      <c r="AE17556" s="99"/>
      <c r="AF17556" s="99"/>
      <c r="AG17556" s="99"/>
      <c r="AH17556" s="31"/>
      <c r="AI17556" s="31"/>
      <c r="AJ17556" s="31"/>
      <c r="AK17556" s="31"/>
      <c r="AL17556" s="31"/>
      <c r="AO17556" s="376"/>
    </row>
    <row r="17557" spans="1:41" x14ac:dyDescent="0.3">
      <c r="A17557" s="333" t="s">
        <v>15562</v>
      </c>
      <c r="B17557" s="333" t="s">
        <v>15583</v>
      </c>
      <c r="C17557" s="125" t="s">
        <v>15584</v>
      </c>
      <c r="D17557" s="32" t="s">
        <v>20309</v>
      </c>
      <c r="E17557" s="125" t="s">
        <v>15591</v>
      </c>
      <c r="F17557" s="125" t="s">
        <v>1189</v>
      </c>
      <c r="G17557" s="125" t="s">
        <v>1190</v>
      </c>
      <c r="AO17557" s="376"/>
    </row>
    <row r="17558" spans="1:41" x14ac:dyDescent="0.25">
      <c r="A17558" s="44" t="s">
        <v>4310</v>
      </c>
      <c r="B17558" s="44" t="s">
        <v>199</v>
      </c>
      <c r="C17558" s="45">
        <v>241001</v>
      </c>
      <c r="D17558" s="45" t="s">
        <v>11363</v>
      </c>
      <c r="E17558" s="45" t="s">
        <v>5332</v>
      </c>
      <c r="AO17558" s="376"/>
    </row>
    <row r="17559" spans="1:41" x14ac:dyDescent="0.25">
      <c r="A17559" s="44" t="s">
        <v>18400</v>
      </c>
      <c r="B17559" s="44" t="s">
        <v>5321</v>
      </c>
      <c r="C17559" s="45">
        <v>26010401</v>
      </c>
      <c r="D17559" s="45" t="s">
        <v>11363</v>
      </c>
      <c r="E17559" s="45" t="s">
        <v>17459</v>
      </c>
      <c r="AO17559" s="376"/>
    </row>
    <row r="17560" spans="1:41" x14ac:dyDescent="0.25">
      <c r="A17560" s="44" t="s">
        <v>18400</v>
      </c>
      <c r="B17560" s="44" t="s">
        <v>3176</v>
      </c>
      <c r="C17560" s="45">
        <v>26010402</v>
      </c>
      <c r="D17560" s="45" t="s">
        <v>11363</v>
      </c>
      <c r="E17560" s="45" t="s">
        <v>17459</v>
      </c>
      <c r="AO17560" s="376"/>
    </row>
    <row r="17561" spans="1:41" x14ac:dyDescent="0.3">
      <c r="A17561" s="333" t="s">
        <v>8671</v>
      </c>
      <c r="B17561" s="333" t="s">
        <v>8622</v>
      </c>
      <c r="C17561" s="125" t="s">
        <v>8623</v>
      </c>
      <c r="D17561" s="32" t="s">
        <v>20309</v>
      </c>
      <c r="E17561" s="125" t="s">
        <v>7871</v>
      </c>
      <c r="F17561" s="125" t="s">
        <v>1190</v>
      </c>
      <c r="G17561" s="125" t="s">
        <v>1190</v>
      </c>
      <c r="AO17561" s="376"/>
    </row>
    <row r="17562" spans="1:41" x14ac:dyDescent="0.25">
      <c r="A17562" s="44" t="s">
        <v>20994</v>
      </c>
      <c r="B17562" s="44" t="s">
        <v>20995</v>
      </c>
      <c r="C17562" s="45" t="s">
        <v>21096</v>
      </c>
      <c r="D17562" s="367" t="s">
        <v>3696</v>
      </c>
      <c r="E17562" s="328">
        <f>DATE(2029,12,8)</f>
        <v>47460</v>
      </c>
      <c r="F17562" s="32"/>
      <c r="G17562" s="32"/>
      <c r="H17562" s="32"/>
      <c r="I17562" s="31"/>
      <c r="J17562" s="31"/>
      <c r="K17562" s="31"/>
      <c r="L17562" s="31"/>
      <c r="M17562" s="31"/>
      <c r="N17562" s="31"/>
      <c r="O17562" s="31"/>
      <c r="P17562" s="31"/>
      <c r="Q17562" s="31"/>
      <c r="R17562" s="31"/>
      <c r="S17562" s="31"/>
      <c r="T17562" s="31"/>
      <c r="U17562" s="31"/>
      <c r="V17562" s="31"/>
      <c r="W17562" s="31"/>
      <c r="X17562" s="31"/>
      <c r="Y17562" s="31"/>
      <c r="Z17562" s="31"/>
      <c r="AA17562" s="31"/>
      <c r="AB17562" s="31"/>
      <c r="AC17562" s="31"/>
      <c r="AD17562" s="31"/>
      <c r="AE17562" s="31"/>
      <c r="AF17562" s="31"/>
      <c r="AG17562" s="31"/>
      <c r="AH17562" s="31"/>
      <c r="AI17562" s="31"/>
      <c r="AJ17562" s="31"/>
      <c r="AK17562" s="31"/>
      <c r="AL17562" s="31"/>
      <c r="AO17562" s="376"/>
    </row>
    <row r="17563" spans="1:41" x14ac:dyDescent="0.25">
      <c r="A17563" s="44" t="s">
        <v>5388</v>
      </c>
      <c r="B17563" s="44" t="s">
        <v>5134</v>
      </c>
      <c r="C17563" s="45">
        <v>220802</v>
      </c>
      <c r="D17563" s="45" t="s">
        <v>11363</v>
      </c>
      <c r="E17563" s="45" t="s">
        <v>4966</v>
      </c>
      <c r="AO17563" s="376"/>
    </row>
    <row r="17564" spans="1:41" x14ac:dyDescent="0.25">
      <c r="A17564" s="44" t="s">
        <v>3691</v>
      </c>
      <c r="B17564" s="44" t="s">
        <v>21359</v>
      </c>
      <c r="C17564" s="45" t="s">
        <v>9701</v>
      </c>
      <c r="D17564" s="45" t="s">
        <v>21447</v>
      </c>
      <c r="E17564" s="46">
        <v>46752</v>
      </c>
      <c r="AO17564" s="376"/>
    </row>
    <row r="17565" spans="1:41" x14ac:dyDescent="0.25">
      <c r="A17565" s="44" t="s">
        <v>12779</v>
      </c>
      <c r="B17565" s="44" t="s">
        <v>5134</v>
      </c>
      <c r="C17565" s="45">
        <v>240804</v>
      </c>
      <c r="D17565" s="45" t="s">
        <v>11363</v>
      </c>
      <c r="E17565" s="45" t="s">
        <v>11260</v>
      </c>
      <c r="AO17565" s="376"/>
    </row>
    <row r="17566" spans="1:41" x14ac:dyDescent="0.25">
      <c r="A17566" s="76" t="s">
        <v>16119</v>
      </c>
      <c r="B17566" s="44" t="s">
        <v>16074</v>
      </c>
      <c r="C17566" s="45">
        <v>8.26</v>
      </c>
      <c r="D17566" s="45" t="s">
        <v>12549</v>
      </c>
      <c r="E17566" s="46">
        <v>47787</v>
      </c>
      <c r="F17566" s="45"/>
      <c r="G17566" s="93"/>
      <c r="H17566" s="93"/>
      <c r="I17566" s="99"/>
      <c r="J17566" s="99"/>
      <c r="K17566" s="99"/>
      <c r="L17566" s="99"/>
      <c r="M17566" s="99"/>
      <c r="N17566" s="99"/>
      <c r="O17566" s="99"/>
      <c r="P17566" s="99"/>
      <c r="Q17566" s="99"/>
      <c r="R17566" s="99"/>
      <c r="S17566" s="99"/>
      <c r="T17566" s="99"/>
      <c r="U17566" s="99"/>
      <c r="V17566" s="99"/>
      <c r="W17566" s="99"/>
      <c r="X17566" s="99"/>
      <c r="Y17566" s="99"/>
      <c r="Z17566" s="99"/>
      <c r="AA17566" s="99"/>
      <c r="AB17566" s="99"/>
      <c r="AC17566" s="99"/>
      <c r="AD17566" s="99"/>
      <c r="AE17566" s="99"/>
      <c r="AF17566" s="99"/>
      <c r="AG17566" s="99"/>
      <c r="AH17566" s="31"/>
      <c r="AI17566" s="31"/>
      <c r="AJ17566" s="31"/>
      <c r="AK17566" s="31"/>
      <c r="AL17566" s="31"/>
      <c r="AO17566" s="376"/>
    </row>
    <row r="17567" spans="1:41" x14ac:dyDescent="0.25">
      <c r="A17567" s="76" t="s">
        <v>16119</v>
      </c>
      <c r="B17567" s="44" t="s">
        <v>16073</v>
      </c>
      <c r="C17567" s="45">
        <v>44.26</v>
      </c>
      <c r="D17567" s="45" t="s">
        <v>12549</v>
      </c>
      <c r="E17567" s="46">
        <v>47787</v>
      </c>
      <c r="F17567" s="45"/>
      <c r="G17567" s="93"/>
      <c r="H17567" s="93"/>
      <c r="I17567" s="99"/>
      <c r="J17567" s="99"/>
      <c r="K17567" s="99"/>
      <c r="L17567" s="99"/>
      <c r="M17567" s="99"/>
      <c r="N17567" s="99"/>
      <c r="O17567" s="99"/>
      <c r="P17567" s="99"/>
      <c r="Q17567" s="99"/>
      <c r="R17567" s="99"/>
      <c r="S17567" s="99"/>
      <c r="T17567" s="99"/>
      <c r="U17567" s="99"/>
      <c r="V17567" s="99"/>
      <c r="W17567" s="99"/>
      <c r="X17567" s="99"/>
      <c r="Y17567" s="99"/>
      <c r="Z17567" s="99"/>
      <c r="AA17567" s="99"/>
      <c r="AB17567" s="99"/>
      <c r="AC17567" s="99"/>
      <c r="AD17567" s="99"/>
      <c r="AE17567" s="99"/>
      <c r="AF17567" s="99"/>
      <c r="AG17567" s="99"/>
      <c r="AH17567" s="31"/>
      <c r="AI17567" s="31"/>
      <c r="AJ17567" s="31"/>
      <c r="AK17567" s="31"/>
      <c r="AL17567" s="31"/>
      <c r="AO17567" s="376"/>
    </row>
    <row r="17568" spans="1:41" x14ac:dyDescent="0.25">
      <c r="A17568" s="44" t="s">
        <v>10308</v>
      </c>
      <c r="B17568" s="44" t="s">
        <v>10243</v>
      </c>
      <c r="C17568" s="45" t="s">
        <v>10309</v>
      </c>
      <c r="D17568" s="46" t="s">
        <v>21328</v>
      </c>
      <c r="E17568" s="46">
        <v>46596</v>
      </c>
      <c r="AO17568" s="376"/>
    </row>
    <row r="17569" spans="1:41" x14ac:dyDescent="0.25">
      <c r="A17569" s="44" t="s">
        <v>10308</v>
      </c>
      <c r="B17569" s="44" t="s">
        <v>1885</v>
      </c>
      <c r="C17569" s="45" t="s">
        <v>16440</v>
      </c>
      <c r="D17569" s="46" t="s">
        <v>21328</v>
      </c>
      <c r="E17569" s="46">
        <v>46639</v>
      </c>
      <c r="AO17569" s="376"/>
    </row>
    <row r="17570" spans="1:41" x14ac:dyDescent="0.25">
      <c r="A17570" s="44" t="s">
        <v>14624</v>
      </c>
      <c r="B17570" s="44" t="s">
        <v>145</v>
      </c>
      <c r="C17570" s="45" t="s">
        <v>14625</v>
      </c>
      <c r="D17570" s="46" t="s">
        <v>21328</v>
      </c>
      <c r="E17570" s="46">
        <v>46583</v>
      </c>
      <c r="AO17570" s="376"/>
    </row>
    <row r="17571" spans="1:41" x14ac:dyDescent="0.25">
      <c r="A17571" s="44" t="s">
        <v>9289</v>
      </c>
      <c r="B17571" s="44" t="s">
        <v>9237</v>
      </c>
      <c r="C17571" s="45">
        <v>24010401</v>
      </c>
      <c r="D17571" s="45" t="s">
        <v>11363</v>
      </c>
      <c r="E17571" s="45" t="s">
        <v>9238</v>
      </c>
      <c r="AO17571" s="376"/>
    </row>
    <row r="17572" spans="1:41" x14ac:dyDescent="0.25">
      <c r="A17572" s="44" t="s">
        <v>9289</v>
      </c>
      <c r="B17572" s="44" t="s">
        <v>3176</v>
      </c>
      <c r="C17572" s="45">
        <v>24010402</v>
      </c>
      <c r="D17572" s="45" t="s">
        <v>11363</v>
      </c>
      <c r="E17572" s="45" t="s">
        <v>9238</v>
      </c>
      <c r="AO17572" s="376"/>
    </row>
    <row r="17573" spans="1:41" x14ac:dyDescent="0.3">
      <c r="A17573" s="333" t="s">
        <v>19054</v>
      </c>
      <c r="B17573" s="333" t="s">
        <v>6930</v>
      </c>
      <c r="C17573" s="125" t="s">
        <v>19100</v>
      </c>
      <c r="D17573" s="32" t="s">
        <v>20309</v>
      </c>
      <c r="E17573" s="125" t="s">
        <v>9249</v>
      </c>
      <c r="F17573" s="125" t="s">
        <v>1190</v>
      </c>
      <c r="G17573" s="125" t="s">
        <v>1190</v>
      </c>
      <c r="AO17573" s="376"/>
    </row>
    <row r="17574" spans="1:41" x14ac:dyDescent="0.25">
      <c r="A17574" s="44" t="s">
        <v>21947</v>
      </c>
      <c r="B17574" s="44" t="s">
        <v>9248</v>
      </c>
      <c r="C17574" s="45">
        <v>260105</v>
      </c>
      <c r="D17574" s="45" t="s">
        <v>11363</v>
      </c>
      <c r="E17574" s="45" t="s">
        <v>17625</v>
      </c>
      <c r="AO17574" s="376"/>
    </row>
    <row r="17575" spans="1:41" x14ac:dyDescent="0.25">
      <c r="A17575" s="44" t="s">
        <v>18401</v>
      </c>
      <c r="B17575" s="44" t="s">
        <v>3176</v>
      </c>
      <c r="C17575" s="45">
        <v>26010402</v>
      </c>
      <c r="D17575" s="45" t="s">
        <v>11363</v>
      </c>
      <c r="E17575" s="45" t="s">
        <v>17459</v>
      </c>
      <c r="AO17575" s="376"/>
    </row>
    <row r="17576" spans="1:41" x14ac:dyDescent="0.25">
      <c r="A17576" s="44" t="s">
        <v>5389</v>
      </c>
      <c r="B17576" s="44" t="s">
        <v>2350</v>
      </c>
      <c r="C17576" s="45">
        <v>230105</v>
      </c>
      <c r="D17576" s="45" t="s">
        <v>11363</v>
      </c>
      <c r="E17576" s="45" t="s">
        <v>5265</v>
      </c>
      <c r="AO17576" s="376"/>
    </row>
    <row r="17577" spans="1:41" x14ac:dyDescent="0.25">
      <c r="A17577" s="44" t="s">
        <v>5389</v>
      </c>
      <c r="B17577" s="44" t="s">
        <v>8336</v>
      </c>
      <c r="C17577" s="45">
        <v>230905</v>
      </c>
      <c r="D17577" s="45" t="s">
        <v>11363</v>
      </c>
      <c r="E17577" s="45" t="s">
        <v>7871</v>
      </c>
      <c r="AO17577" s="376"/>
    </row>
    <row r="17578" spans="1:41" x14ac:dyDescent="0.3">
      <c r="A17578" s="333" t="s">
        <v>8092</v>
      </c>
      <c r="B17578" s="333" t="s">
        <v>1180</v>
      </c>
      <c r="C17578" s="125" t="s">
        <v>8023</v>
      </c>
      <c r="D17578" s="32" t="s">
        <v>20309</v>
      </c>
      <c r="E17578" s="125" t="s">
        <v>7871</v>
      </c>
      <c r="F17578" s="125" t="s">
        <v>1189</v>
      </c>
      <c r="G17578" s="125" t="s">
        <v>1190</v>
      </c>
      <c r="AO17578" s="376"/>
    </row>
    <row r="17579" spans="1:41" x14ac:dyDescent="0.25">
      <c r="A17579" s="44" t="s">
        <v>8982</v>
      </c>
      <c r="B17579" s="44" t="s">
        <v>14777</v>
      </c>
      <c r="C17579" s="45" t="s">
        <v>9199</v>
      </c>
      <c r="D17579" s="367" t="s">
        <v>3696</v>
      </c>
      <c r="E17579" s="328">
        <f>DATE(2027,4,20)</f>
        <v>46497</v>
      </c>
      <c r="F17579" s="32"/>
      <c r="G17579" s="32"/>
      <c r="H17579" s="32"/>
      <c r="I17579" s="31"/>
      <c r="J17579" s="31"/>
      <c r="K17579" s="31"/>
      <c r="L17579" s="31"/>
      <c r="M17579" s="31"/>
      <c r="N17579" s="31"/>
      <c r="O17579" s="31"/>
      <c r="P17579" s="31"/>
      <c r="Q17579" s="31"/>
      <c r="R17579" s="31"/>
      <c r="S17579" s="31"/>
      <c r="T17579" s="31"/>
      <c r="U17579" s="31"/>
      <c r="V17579" s="31"/>
      <c r="W17579" s="31"/>
      <c r="X17579" s="31"/>
      <c r="Y17579" s="31"/>
      <c r="Z17579" s="31"/>
      <c r="AA17579" s="31"/>
      <c r="AB17579" s="31"/>
      <c r="AC17579" s="31"/>
      <c r="AD17579" s="31"/>
      <c r="AE17579" s="31"/>
      <c r="AF17579" s="31"/>
      <c r="AG17579" s="31"/>
      <c r="AH17579" s="31"/>
      <c r="AI17579" s="31"/>
      <c r="AJ17579" s="31"/>
      <c r="AK17579" s="31"/>
      <c r="AL17579" s="31"/>
      <c r="AO17579" s="376"/>
    </row>
    <row r="17580" spans="1:41" x14ac:dyDescent="0.25">
      <c r="A17580" s="44" t="s">
        <v>18402</v>
      </c>
      <c r="B17580" s="44" t="s">
        <v>925</v>
      </c>
      <c r="C17580" s="45">
        <v>240601</v>
      </c>
      <c r="D17580" s="45" t="s">
        <v>11363</v>
      </c>
      <c r="E17580" s="45" t="s">
        <v>9840</v>
      </c>
      <c r="AO17580" s="376"/>
    </row>
    <row r="17581" spans="1:41" x14ac:dyDescent="0.25">
      <c r="A17581" s="44" t="s">
        <v>18402</v>
      </c>
      <c r="B17581" s="44" t="s">
        <v>945</v>
      </c>
      <c r="C17581" s="45">
        <v>240602</v>
      </c>
      <c r="D17581" s="45" t="s">
        <v>11363</v>
      </c>
      <c r="E17581" s="45" t="s">
        <v>4962</v>
      </c>
      <c r="AO17581" s="376"/>
    </row>
    <row r="17582" spans="1:41" x14ac:dyDescent="0.25">
      <c r="A17582" s="44" t="s">
        <v>8259</v>
      </c>
      <c r="B17582" s="44" t="s">
        <v>143</v>
      </c>
      <c r="C17582" s="45" t="s">
        <v>7533</v>
      </c>
      <c r="D17582" s="45" t="s">
        <v>11204</v>
      </c>
      <c r="E17582" s="45" t="s">
        <v>4824</v>
      </c>
      <c r="F17582" s="93"/>
      <c r="G17582" s="93"/>
      <c r="H17582" s="93"/>
      <c r="I17582" s="99"/>
      <c r="J17582" s="99"/>
      <c r="K17582" s="99"/>
      <c r="L17582" s="99"/>
      <c r="M17582" s="99"/>
      <c r="N17582" s="99"/>
      <c r="O17582" s="99"/>
      <c r="P17582" s="99"/>
      <c r="Q17582" s="99"/>
      <c r="R17582" s="99"/>
      <c r="S17582" s="99"/>
      <c r="T17582" s="99"/>
      <c r="U17582" s="99"/>
      <c r="V17582" s="99"/>
      <c r="W17582" s="99"/>
      <c r="X17582" s="99"/>
      <c r="Y17582" s="99"/>
      <c r="Z17582" s="99"/>
      <c r="AA17582" s="99"/>
      <c r="AB17582" s="99"/>
      <c r="AC17582" s="99"/>
      <c r="AD17582" s="99"/>
      <c r="AE17582" s="99"/>
      <c r="AF17582" s="99"/>
      <c r="AG17582" s="99"/>
      <c r="AH17582" s="31"/>
      <c r="AI17582" s="31"/>
      <c r="AJ17582" s="31"/>
      <c r="AK17582" s="31"/>
      <c r="AL17582" s="31"/>
      <c r="AO17582" s="376"/>
    </row>
    <row r="17583" spans="1:41" x14ac:dyDescent="0.25">
      <c r="A17583" s="44" t="s">
        <v>8259</v>
      </c>
      <c r="B17583" s="44" t="s">
        <v>143</v>
      </c>
      <c r="C17583" s="45" t="s">
        <v>7533</v>
      </c>
      <c r="D17583" s="45" t="s">
        <v>9895</v>
      </c>
      <c r="E17583" s="46">
        <v>47756</v>
      </c>
      <c r="F17583" s="93"/>
      <c r="G17583" s="93"/>
      <c r="H17583" s="93"/>
      <c r="I17583" s="99"/>
      <c r="J17583" s="99"/>
      <c r="K17583" s="99"/>
      <c r="L17583" s="44"/>
      <c r="M17583" s="57"/>
      <c r="N17583" s="99"/>
      <c r="O17583" s="99"/>
      <c r="P17583" s="99"/>
      <c r="Q17583" s="99"/>
      <c r="R17583" s="99"/>
      <c r="S17583" s="99"/>
      <c r="T17583" s="99"/>
      <c r="U17583" s="99"/>
      <c r="V17583" s="99"/>
      <c r="W17583" s="99"/>
      <c r="X17583" s="99"/>
      <c r="Y17583" s="99"/>
      <c r="Z17583" s="99"/>
      <c r="AA17583" s="99"/>
      <c r="AB17583" s="99"/>
      <c r="AC17583" s="99"/>
      <c r="AD17583" s="99"/>
      <c r="AE17583" s="99"/>
      <c r="AF17583" s="99"/>
      <c r="AG17583" s="99"/>
      <c r="AH17583" s="31"/>
      <c r="AI17583" s="31"/>
      <c r="AJ17583" s="31"/>
      <c r="AK17583" s="31"/>
      <c r="AL17583" s="31"/>
      <c r="AO17583" s="376"/>
    </row>
    <row r="17584" spans="1:41" x14ac:dyDescent="0.25">
      <c r="A17584" s="44" t="s">
        <v>7072</v>
      </c>
      <c r="B17584" s="44" t="s">
        <v>3475</v>
      </c>
      <c r="C17584" s="45">
        <v>230301</v>
      </c>
      <c r="D17584" s="45" t="s">
        <v>11363</v>
      </c>
      <c r="E17584" s="45" t="s">
        <v>5265</v>
      </c>
      <c r="AO17584" s="376"/>
    </row>
    <row r="17585" spans="1:41" x14ac:dyDescent="0.3">
      <c r="A17585" s="333" t="s">
        <v>16242</v>
      </c>
      <c r="B17585" s="333" t="s">
        <v>1158</v>
      </c>
      <c r="C17585" s="125" t="s">
        <v>16272</v>
      </c>
      <c r="D17585" s="32" t="s">
        <v>20309</v>
      </c>
      <c r="E17585" s="125" t="s">
        <v>4972</v>
      </c>
      <c r="F17585" s="125" t="s">
        <v>1189</v>
      </c>
      <c r="G17585" s="125" t="s">
        <v>1190</v>
      </c>
      <c r="AO17585" s="376"/>
    </row>
    <row r="17586" spans="1:41" x14ac:dyDescent="0.25">
      <c r="A17586" s="44" t="s">
        <v>9316</v>
      </c>
      <c r="B17586" s="44" t="s">
        <v>21416</v>
      </c>
      <c r="C17586" s="45" t="s">
        <v>9311</v>
      </c>
      <c r="D17586" s="45" t="s">
        <v>21447</v>
      </c>
      <c r="E17586" s="46">
        <v>46446</v>
      </c>
      <c r="AO17586" s="376"/>
    </row>
    <row r="17587" spans="1:41" x14ac:dyDescent="0.25">
      <c r="A17587" s="44" t="s">
        <v>12780</v>
      </c>
      <c r="B17587" s="44" t="s">
        <v>5321</v>
      </c>
      <c r="C17587" s="45">
        <v>25010401</v>
      </c>
      <c r="D17587" s="45" t="s">
        <v>11363</v>
      </c>
      <c r="E17587" s="45" t="s">
        <v>12564</v>
      </c>
      <c r="AO17587" s="376"/>
    </row>
    <row r="17588" spans="1:41" x14ac:dyDescent="0.25">
      <c r="A17588" s="44" t="s">
        <v>12780</v>
      </c>
      <c r="B17588" s="44" t="s">
        <v>3176</v>
      </c>
      <c r="C17588" s="45">
        <v>25010402</v>
      </c>
      <c r="D17588" s="45" t="s">
        <v>11363</v>
      </c>
      <c r="E17588" s="45" t="s">
        <v>12564</v>
      </c>
      <c r="AO17588" s="376"/>
    </row>
    <row r="17589" spans="1:41" x14ac:dyDescent="0.25">
      <c r="A17589" s="44" t="s">
        <v>5390</v>
      </c>
      <c r="B17589" s="44" t="s">
        <v>2350</v>
      </c>
      <c r="C17589" s="45">
        <v>220105</v>
      </c>
      <c r="D17589" s="45" t="s">
        <v>11363</v>
      </c>
      <c r="E17589" s="45" t="s">
        <v>2593</v>
      </c>
      <c r="AO17589" s="376"/>
    </row>
    <row r="17590" spans="1:41" x14ac:dyDescent="0.25">
      <c r="A17590" s="44" t="s">
        <v>21948</v>
      </c>
      <c r="B17590" s="44" t="s">
        <v>21531</v>
      </c>
      <c r="C17590" s="45">
        <v>260704</v>
      </c>
      <c r="D17590" s="45" t="s">
        <v>11363</v>
      </c>
      <c r="E17590" s="45" t="s">
        <v>11150</v>
      </c>
      <c r="AO17590" s="376"/>
    </row>
    <row r="17591" spans="1:41" x14ac:dyDescent="0.25">
      <c r="A17591" s="44" t="s">
        <v>18403</v>
      </c>
      <c r="B17591" s="44" t="s">
        <v>944</v>
      </c>
      <c r="C17591" s="45">
        <v>240303</v>
      </c>
      <c r="D17591" s="45" t="s">
        <v>11363</v>
      </c>
      <c r="E17591" s="45" t="s">
        <v>2593</v>
      </c>
      <c r="AO17591" s="376"/>
    </row>
    <row r="17592" spans="1:41" x14ac:dyDescent="0.25">
      <c r="A17592" s="44" t="s">
        <v>6570</v>
      </c>
      <c r="B17592" s="44" t="s">
        <v>2350</v>
      </c>
      <c r="C17592" s="45">
        <v>230105</v>
      </c>
      <c r="D17592" s="45" t="s">
        <v>11363</v>
      </c>
      <c r="E17592" s="45" t="s">
        <v>5265</v>
      </c>
      <c r="AO17592" s="376"/>
    </row>
    <row r="17593" spans="1:41" x14ac:dyDescent="0.25">
      <c r="A17593" s="44" t="s">
        <v>589</v>
      </c>
      <c r="B17593" s="44" t="s">
        <v>21432</v>
      </c>
      <c r="C17593" s="45" t="s">
        <v>9706</v>
      </c>
      <c r="D17593" s="45" t="s">
        <v>21447</v>
      </c>
      <c r="E17593" s="46">
        <v>46965</v>
      </c>
      <c r="AO17593" s="376"/>
    </row>
    <row r="17594" spans="1:41" x14ac:dyDescent="0.25">
      <c r="A17594" s="44" t="s">
        <v>11858</v>
      </c>
      <c r="B17594" s="44" t="s">
        <v>15170</v>
      </c>
      <c r="C17594" s="45" t="s">
        <v>17107</v>
      </c>
      <c r="D17594" s="367" t="s">
        <v>3696</v>
      </c>
      <c r="E17594" s="328">
        <f>DATE(2029,12,17)</f>
        <v>47469</v>
      </c>
      <c r="F17594" s="32"/>
      <c r="G17594" s="32"/>
      <c r="H17594" s="32"/>
      <c r="I17594" s="31"/>
      <c r="J17594" s="31"/>
      <c r="K17594" s="31"/>
      <c r="L17594" s="31"/>
      <c r="M17594" s="31"/>
      <c r="N17594" s="31"/>
      <c r="O17594" s="31"/>
      <c r="P17594" s="31"/>
      <c r="Q17594" s="31"/>
      <c r="R17594" s="31"/>
      <c r="S17594" s="31"/>
      <c r="T17594" s="31"/>
      <c r="U17594" s="31"/>
      <c r="V17594" s="31"/>
      <c r="W17594" s="31"/>
      <c r="X17594" s="31"/>
      <c r="Y17594" s="31"/>
      <c r="Z17594" s="31"/>
      <c r="AA17594" s="31"/>
      <c r="AB17594" s="31"/>
      <c r="AC17594" s="31"/>
      <c r="AD17594" s="31"/>
      <c r="AE17594" s="31"/>
      <c r="AF17594" s="31"/>
      <c r="AG17594" s="31"/>
      <c r="AH17594" s="31"/>
      <c r="AI17594" s="31"/>
      <c r="AJ17594" s="31"/>
      <c r="AK17594" s="31"/>
      <c r="AL17594" s="31"/>
      <c r="AO17594" s="376"/>
    </row>
    <row r="17595" spans="1:41" x14ac:dyDescent="0.25">
      <c r="A17595" s="44" t="s">
        <v>15171</v>
      </c>
      <c r="B17595" s="44" t="s">
        <v>15172</v>
      </c>
      <c r="C17595" s="45" t="s">
        <v>13927</v>
      </c>
      <c r="D17595" s="367" t="s">
        <v>3696</v>
      </c>
      <c r="E17595" s="328">
        <f>DATE(2029,3,31)</f>
        <v>47208</v>
      </c>
      <c r="F17595" s="32"/>
      <c r="G17595" s="32"/>
      <c r="H17595" s="32"/>
      <c r="I17595" s="31"/>
      <c r="J17595" s="31"/>
      <c r="K17595" s="31"/>
      <c r="L17595" s="31"/>
      <c r="M17595" s="31"/>
      <c r="N17595" s="31"/>
      <c r="O17595" s="31"/>
      <c r="P17595" s="31"/>
      <c r="Q17595" s="31"/>
      <c r="R17595" s="31"/>
      <c r="S17595" s="31"/>
      <c r="T17595" s="31"/>
      <c r="U17595" s="31"/>
      <c r="V17595" s="31"/>
      <c r="W17595" s="31"/>
      <c r="X17595" s="31"/>
      <c r="Y17595" s="31"/>
      <c r="Z17595" s="31"/>
      <c r="AA17595" s="31"/>
      <c r="AB17595" s="31"/>
      <c r="AC17595" s="31"/>
      <c r="AD17595" s="31"/>
      <c r="AE17595" s="31"/>
      <c r="AF17595" s="31"/>
      <c r="AG17595" s="31"/>
      <c r="AH17595" s="31"/>
      <c r="AI17595" s="31"/>
      <c r="AJ17595" s="31"/>
      <c r="AK17595" s="31"/>
      <c r="AL17595" s="31"/>
      <c r="AO17595" s="376"/>
    </row>
    <row r="17596" spans="1:41" x14ac:dyDescent="0.25">
      <c r="A17596" s="99" t="s">
        <v>10914</v>
      </c>
      <c r="B17596" s="92" t="s">
        <v>10916</v>
      </c>
      <c r="C17596" s="93" t="s">
        <v>10931</v>
      </c>
      <c r="D17596" s="93" t="s">
        <v>1394</v>
      </c>
      <c r="E17596" s="94">
        <v>46446</v>
      </c>
      <c r="F17596" s="93"/>
      <c r="G17596" s="93"/>
      <c r="H17596" s="93"/>
      <c r="I17596" s="99"/>
      <c r="J17596" s="99"/>
      <c r="K17596" s="99"/>
      <c r="L17596" s="44"/>
      <c r="M17596" s="57"/>
      <c r="N17596" s="99"/>
      <c r="O17596" s="99"/>
      <c r="P17596" s="99"/>
      <c r="Q17596" s="99"/>
      <c r="R17596" s="99"/>
      <c r="S17596" s="99"/>
      <c r="T17596" s="99"/>
      <c r="U17596" s="99"/>
      <c r="V17596" s="99"/>
      <c r="W17596" s="99"/>
      <c r="X17596" s="99"/>
      <c r="Y17596" s="99"/>
      <c r="Z17596" s="99"/>
      <c r="AA17596" s="99"/>
      <c r="AB17596" s="99"/>
      <c r="AC17596" s="99"/>
      <c r="AD17596" s="99"/>
      <c r="AE17596" s="99"/>
      <c r="AF17596" s="99"/>
      <c r="AG17596" s="99"/>
      <c r="AH17596" s="31"/>
      <c r="AI17596" s="31"/>
      <c r="AJ17596" s="31"/>
      <c r="AK17596" s="31"/>
      <c r="AL17596" s="31"/>
      <c r="AO17596" s="376"/>
    </row>
    <row r="17597" spans="1:41" x14ac:dyDescent="0.25">
      <c r="A17597" s="44" t="s">
        <v>9881</v>
      </c>
      <c r="B17597" s="44" t="s">
        <v>9848</v>
      </c>
      <c r="C17597" s="45" t="s">
        <v>9882</v>
      </c>
      <c r="D17597" s="45" t="s">
        <v>11204</v>
      </c>
      <c r="E17597" s="45" t="s">
        <v>8334</v>
      </c>
      <c r="F17597" s="93"/>
      <c r="G17597" s="93"/>
      <c r="H17597" s="93"/>
      <c r="I17597" s="99"/>
      <c r="J17597" s="99"/>
      <c r="K17597" s="99"/>
      <c r="L17597" s="99"/>
      <c r="M17597" s="99"/>
      <c r="N17597" s="99"/>
      <c r="O17597" s="99"/>
      <c r="P17597" s="99"/>
      <c r="Q17597" s="99"/>
      <c r="R17597" s="99"/>
      <c r="S17597" s="99"/>
      <c r="T17597" s="99"/>
      <c r="U17597" s="99"/>
      <c r="V17597" s="99"/>
      <c r="W17597" s="99"/>
      <c r="X17597" s="99"/>
      <c r="Y17597" s="99"/>
      <c r="Z17597" s="99"/>
      <c r="AA17597" s="99"/>
      <c r="AB17597" s="99"/>
      <c r="AC17597" s="99"/>
      <c r="AD17597" s="99"/>
      <c r="AE17597" s="99"/>
      <c r="AF17597" s="99"/>
      <c r="AG17597" s="99"/>
      <c r="AH17597" s="31"/>
      <c r="AI17597" s="31"/>
      <c r="AJ17597" s="31"/>
      <c r="AK17597" s="31"/>
      <c r="AL17597" s="31"/>
      <c r="AO17597" s="376"/>
    </row>
    <row r="17598" spans="1:41" x14ac:dyDescent="0.25">
      <c r="A17598" s="44" t="s">
        <v>9881</v>
      </c>
      <c r="B17598" s="44" t="s">
        <v>9848</v>
      </c>
      <c r="C17598" s="45" t="s">
        <v>9882</v>
      </c>
      <c r="D17598" s="93" t="s">
        <v>17443</v>
      </c>
      <c r="E17598" s="45" t="s">
        <v>8334</v>
      </c>
      <c r="F17598" s="93"/>
      <c r="G17598" s="93"/>
      <c r="H17598" s="93"/>
      <c r="I17598" s="99"/>
      <c r="J17598" s="99"/>
      <c r="K17598" s="99"/>
      <c r="L17598" s="99"/>
      <c r="M17598" s="99"/>
      <c r="N17598" s="99"/>
      <c r="O17598" s="99"/>
      <c r="P17598" s="99"/>
      <c r="Q17598" s="99"/>
      <c r="R17598" s="99"/>
      <c r="S17598" s="99"/>
      <c r="T17598" s="99"/>
      <c r="U17598" s="99"/>
      <c r="V17598" s="99"/>
      <c r="W17598" s="99"/>
      <c r="X17598" s="99"/>
      <c r="Y17598" s="99"/>
      <c r="Z17598" s="99"/>
      <c r="AA17598" s="99"/>
      <c r="AB17598" s="99"/>
      <c r="AC17598" s="99"/>
      <c r="AD17598" s="99"/>
      <c r="AE17598" s="99"/>
      <c r="AF17598" s="99"/>
      <c r="AG17598" s="99"/>
      <c r="AH17598" s="31"/>
      <c r="AI17598" s="31"/>
      <c r="AJ17598" s="31"/>
      <c r="AK17598" s="31"/>
      <c r="AL17598" s="31"/>
      <c r="AO17598" s="376"/>
    </row>
    <row r="17599" spans="1:41" x14ac:dyDescent="0.25">
      <c r="A17599" s="44" t="s">
        <v>9881</v>
      </c>
      <c r="B17599" s="44" t="s">
        <v>9848</v>
      </c>
      <c r="C17599" s="45" t="s">
        <v>9882</v>
      </c>
      <c r="D17599" s="45" t="s">
        <v>9895</v>
      </c>
      <c r="E17599" s="45" t="s">
        <v>8334</v>
      </c>
      <c r="F17599" s="93"/>
      <c r="G17599" s="93"/>
      <c r="H17599" s="93"/>
      <c r="I17599" s="99"/>
      <c r="J17599" s="99"/>
      <c r="K17599" s="99"/>
      <c r="L17599" s="44"/>
      <c r="M17599" s="57"/>
      <c r="N17599" s="99"/>
      <c r="O17599" s="99"/>
      <c r="P17599" s="99"/>
      <c r="Q17599" s="99"/>
      <c r="R17599" s="99"/>
      <c r="S17599" s="99"/>
      <c r="T17599" s="99"/>
      <c r="U17599" s="99"/>
      <c r="V17599" s="99"/>
      <c r="W17599" s="99"/>
      <c r="X17599" s="99"/>
      <c r="Y17599" s="99"/>
      <c r="Z17599" s="99"/>
      <c r="AA17599" s="99"/>
      <c r="AB17599" s="99"/>
      <c r="AC17599" s="99"/>
      <c r="AD17599" s="99"/>
      <c r="AE17599" s="99"/>
      <c r="AF17599" s="99"/>
      <c r="AG17599" s="99"/>
      <c r="AH17599" s="31"/>
      <c r="AI17599" s="31"/>
      <c r="AJ17599" s="31"/>
      <c r="AK17599" s="31"/>
      <c r="AL17599" s="31"/>
      <c r="AO17599" s="376"/>
    </row>
    <row r="17600" spans="1:41" x14ac:dyDescent="0.3">
      <c r="A17600" s="333" t="s">
        <v>8093</v>
      </c>
      <c r="B17600" s="333" t="s">
        <v>1175</v>
      </c>
      <c r="C17600" s="125" t="s">
        <v>8028</v>
      </c>
      <c r="D17600" s="32" t="s">
        <v>20309</v>
      </c>
      <c r="E17600" s="125" t="s">
        <v>7871</v>
      </c>
      <c r="F17600" s="125" t="s">
        <v>1189</v>
      </c>
      <c r="G17600" s="125" t="s">
        <v>1190</v>
      </c>
      <c r="AO17600" s="376"/>
    </row>
    <row r="17601" spans="1:41" x14ac:dyDescent="0.3">
      <c r="A17601" s="57" t="s">
        <v>10342</v>
      </c>
      <c r="B17601" s="58" t="s">
        <v>3909</v>
      </c>
      <c r="C17601" s="62">
        <v>23022</v>
      </c>
      <c r="D17601" s="62" t="s">
        <v>20886</v>
      </c>
      <c r="E17601" s="60">
        <v>46630</v>
      </c>
      <c r="F17601" s="32"/>
      <c r="G17601" s="32"/>
      <c r="H17601" s="32"/>
      <c r="I17601" s="31"/>
      <c r="J17601" s="31"/>
      <c r="K17601" s="31"/>
      <c r="L17601" s="31"/>
      <c r="M17601" s="31"/>
      <c r="N17601" s="31"/>
      <c r="O17601" s="31"/>
      <c r="P17601" s="31"/>
      <c r="Q17601" s="31"/>
      <c r="R17601" s="31"/>
      <c r="S17601" s="31"/>
      <c r="T17601" s="31"/>
      <c r="U17601" s="31"/>
      <c r="V17601" s="31"/>
      <c r="W17601" s="31"/>
      <c r="X17601" s="31"/>
      <c r="Y17601" s="31"/>
      <c r="Z17601" s="31"/>
      <c r="AA17601" s="31"/>
      <c r="AB17601" s="31"/>
      <c r="AC17601" s="31"/>
      <c r="AD17601" s="31"/>
      <c r="AE17601" s="31"/>
      <c r="AF17601" s="31"/>
      <c r="AG17601" s="31"/>
      <c r="AH17601" s="31"/>
      <c r="AI17601" s="31"/>
      <c r="AJ17601" s="31"/>
      <c r="AK17601" s="31"/>
      <c r="AL17601" s="31"/>
      <c r="AO17601" s="376"/>
    </row>
    <row r="17602" spans="1:41" x14ac:dyDescent="0.25">
      <c r="A17602" s="44" t="s">
        <v>1652</v>
      </c>
      <c r="B17602" s="44" t="s">
        <v>12639</v>
      </c>
      <c r="C17602" s="45">
        <v>250103</v>
      </c>
      <c r="D17602" s="45" t="s">
        <v>11363</v>
      </c>
      <c r="E17602" s="45" t="s">
        <v>12551</v>
      </c>
      <c r="AO17602" s="376"/>
    </row>
    <row r="17603" spans="1:41" x14ac:dyDescent="0.25">
      <c r="A17603" s="44" t="s">
        <v>18404</v>
      </c>
      <c r="B17603" s="44" t="s">
        <v>5321</v>
      </c>
      <c r="C17603" s="45">
        <v>26010401</v>
      </c>
      <c r="D17603" s="45" t="s">
        <v>11363</v>
      </c>
      <c r="E17603" s="45" t="s">
        <v>17459</v>
      </c>
      <c r="AO17603" s="376"/>
    </row>
    <row r="17604" spans="1:41" x14ac:dyDescent="0.25">
      <c r="A17604" s="44" t="s">
        <v>18404</v>
      </c>
      <c r="B17604" s="44" t="s">
        <v>3176</v>
      </c>
      <c r="C17604" s="45">
        <v>26010402</v>
      </c>
      <c r="D17604" s="45" t="s">
        <v>11363</v>
      </c>
      <c r="E17604" s="45" t="s">
        <v>17459</v>
      </c>
      <c r="AO17604" s="376"/>
    </row>
    <row r="17605" spans="1:41" x14ac:dyDescent="0.25">
      <c r="A17605" s="44" t="s">
        <v>5391</v>
      </c>
      <c r="B17605" s="44" t="s">
        <v>2350</v>
      </c>
      <c r="C17605" s="45">
        <v>220105</v>
      </c>
      <c r="D17605" s="45" t="s">
        <v>11363</v>
      </c>
      <c r="E17605" s="45" t="s">
        <v>2593</v>
      </c>
      <c r="AO17605" s="376"/>
    </row>
    <row r="17606" spans="1:41" x14ac:dyDescent="0.25">
      <c r="A17606" s="44" t="s">
        <v>12781</v>
      </c>
      <c r="B17606" s="44" t="s">
        <v>11956</v>
      </c>
      <c r="C17606" s="45">
        <v>24090701</v>
      </c>
      <c r="D17606" s="45" t="s">
        <v>11363</v>
      </c>
      <c r="E17606" s="45" t="s">
        <v>4826</v>
      </c>
      <c r="AO17606" s="376"/>
    </row>
    <row r="17607" spans="1:41" x14ac:dyDescent="0.25">
      <c r="A17607" s="44" t="s">
        <v>12781</v>
      </c>
      <c r="B17607" s="44" t="s">
        <v>199</v>
      </c>
      <c r="C17607" s="45">
        <v>241001</v>
      </c>
      <c r="D17607" s="45" t="s">
        <v>11363</v>
      </c>
      <c r="E17607" s="45" t="s">
        <v>5332</v>
      </c>
      <c r="AO17607" s="376"/>
    </row>
    <row r="17608" spans="1:41" x14ac:dyDescent="0.25">
      <c r="A17608" s="44" t="s">
        <v>13124</v>
      </c>
      <c r="B17608" s="44" t="s">
        <v>21434</v>
      </c>
      <c r="C17608" s="45" t="s">
        <v>13058</v>
      </c>
      <c r="D17608" s="45" t="s">
        <v>21447</v>
      </c>
      <c r="E17608" s="46">
        <v>46418</v>
      </c>
      <c r="AO17608" s="376"/>
    </row>
    <row r="17609" spans="1:41" x14ac:dyDescent="0.3">
      <c r="A17609" s="333" t="s">
        <v>15563</v>
      </c>
      <c r="B17609" s="333" t="s">
        <v>15583</v>
      </c>
      <c r="C17609" s="125" t="s">
        <v>15584</v>
      </c>
      <c r="D17609" s="32" t="s">
        <v>20309</v>
      </c>
      <c r="E17609" s="125" t="s">
        <v>15591</v>
      </c>
      <c r="F17609" s="125" t="s">
        <v>1190</v>
      </c>
      <c r="G17609" s="125" t="s">
        <v>1190</v>
      </c>
      <c r="AO17609" s="376"/>
    </row>
    <row r="17610" spans="1:41" x14ac:dyDescent="0.25">
      <c r="A17610" s="44" t="s">
        <v>21949</v>
      </c>
      <c r="B17610" s="44" t="s">
        <v>21449</v>
      </c>
      <c r="C17610" s="45">
        <v>260504</v>
      </c>
      <c r="D17610" s="45" t="s">
        <v>11363</v>
      </c>
      <c r="E17610" s="45" t="s">
        <v>21450</v>
      </c>
      <c r="AO17610" s="376"/>
    </row>
    <row r="17611" spans="1:41" x14ac:dyDescent="0.25">
      <c r="A17611" s="44" t="s">
        <v>14201</v>
      </c>
      <c r="B17611" s="44" t="s">
        <v>9902</v>
      </c>
      <c r="C17611" s="45" t="s">
        <v>14292</v>
      </c>
      <c r="D17611" s="32" t="s">
        <v>5559</v>
      </c>
      <c r="E17611" s="45" t="s">
        <v>20857</v>
      </c>
      <c r="F17611" s="32"/>
      <c r="G17611" s="32"/>
      <c r="H17611" s="32"/>
      <c r="I17611" s="31"/>
      <c r="J17611" s="31"/>
      <c r="K17611" s="31"/>
      <c r="L17611" s="31"/>
      <c r="M17611" s="31"/>
      <c r="N17611" s="31"/>
      <c r="O17611" s="31"/>
      <c r="P17611" s="31"/>
      <c r="Q17611" s="31"/>
      <c r="R17611" s="31"/>
      <c r="S17611" s="31"/>
      <c r="T17611" s="31"/>
      <c r="U17611" s="31"/>
      <c r="V17611" s="31"/>
      <c r="W17611" s="31"/>
      <c r="X17611" s="31"/>
      <c r="Y17611" s="31"/>
      <c r="Z17611" s="31"/>
      <c r="AA17611" s="31"/>
      <c r="AB17611" s="31"/>
      <c r="AC17611" s="31"/>
      <c r="AD17611" s="31"/>
      <c r="AE17611" s="31"/>
      <c r="AF17611" s="31"/>
      <c r="AG17611" s="31"/>
      <c r="AH17611" s="31"/>
      <c r="AI17611" s="31"/>
      <c r="AJ17611" s="31"/>
      <c r="AK17611" s="31"/>
      <c r="AL17611" s="31"/>
      <c r="AO17611" s="376"/>
    </row>
    <row r="17612" spans="1:41" x14ac:dyDescent="0.25">
      <c r="A17612" s="44" t="s">
        <v>7073</v>
      </c>
      <c r="B17612" s="44" t="s">
        <v>2350</v>
      </c>
      <c r="C17612" s="45">
        <v>230105</v>
      </c>
      <c r="D17612" s="45" t="s">
        <v>11363</v>
      </c>
      <c r="E17612" s="45" t="s">
        <v>5265</v>
      </c>
      <c r="AO17612" s="376"/>
    </row>
    <row r="17613" spans="1:41" x14ac:dyDescent="0.25">
      <c r="A17613" s="91" t="s">
        <v>5877</v>
      </c>
      <c r="B17613" s="92" t="s">
        <v>19284</v>
      </c>
      <c r="C17613" s="93" t="s">
        <v>19285</v>
      </c>
      <c r="D17613" s="93" t="s">
        <v>1201</v>
      </c>
      <c r="E17613" s="94">
        <v>46582</v>
      </c>
      <c r="F17613" s="93"/>
      <c r="G17613" s="93"/>
      <c r="H17613" s="93"/>
      <c r="I17613" s="99"/>
      <c r="J17613" s="99"/>
      <c r="K17613" s="99"/>
      <c r="L17613" s="99"/>
      <c r="M17613" s="99"/>
      <c r="N17613" s="99"/>
      <c r="O17613" s="99"/>
      <c r="P17613" s="99"/>
      <c r="Q17613" s="99"/>
      <c r="R17613" s="99"/>
      <c r="S17613" s="99"/>
      <c r="T17613" s="99"/>
      <c r="U17613" s="99"/>
      <c r="V17613" s="99"/>
      <c r="W17613" s="99"/>
      <c r="X17613" s="99"/>
      <c r="Y17613" s="99"/>
      <c r="Z17613" s="99"/>
      <c r="AA17613" s="99"/>
      <c r="AB17613" s="99"/>
      <c r="AC17613" s="99"/>
      <c r="AD17613" s="99"/>
      <c r="AE17613" s="99"/>
      <c r="AF17613" s="99"/>
      <c r="AG17613" s="99"/>
      <c r="AH17613" s="31"/>
      <c r="AI17613" s="31"/>
      <c r="AJ17613" s="31"/>
      <c r="AK17613" s="31"/>
      <c r="AL17613" s="31"/>
      <c r="AO17613" s="376"/>
    </row>
    <row r="17614" spans="1:41" x14ac:dyDescent="0.25">
      <c r="A17614" s="44" t="s">
        <v>5877</v>
      </c>
      <c r="B17614" s="44" t="s">
        <v>2350</v>
      </c>
      <c r="C17614" s="45">
        <v>230105</v>
      </c>
      <c r="D17614" s="45" t="s">
        <v>11363</v>
      </c>
      <c r="E17614" s="45" t="s">
        <v>5265</v>
      </c>
      <c r="AO17614" s="376"/>
    </row>
    <row r="17615" spans="1:41" x14ac:dyDescent="0.25">
      <c r="A17615" s="44" t="s">
        <v>5877</v>
      </c>
      <c r="B17615" s="44" t="s">
        <v>3043</v>
      </c>
      <c r="C17615" s="45">
        <v>230901</v>
      </c>
      <c r="D17615" s="45" t="s">
        <v>11363</v>
      </c>
      <c r="E17615" s="45" t="s">
        <v>7871</v>
      </c>
      <c r="AO17615" s="376"/>
    </row>
    <row r="17616" spans="1:41" x14ac:dyDescent="0.25">
      <c r="A17616" s="44" t="s">
        <v>5877</v>
      </c>
      <c r="B17616" s="44" t="s">
        <v>10347</v>
      </c>
      <c r="C17616" s="45">
        <v>240402</v>
      </c>
      <c r="D17616" s="45" t="s">
        <v>11363</v>
      </c>
      <c r="E17616" s="45" t="s">
        <v>5037</v>
      </c>
      <c r="AO17616" s="376"/>
    </row>
    <row r="17617" spans="1:41" x14ac:dyDescent="0.25">
      <c r="A17617" s="44" t="s">
        <v>5877</v>
      </c>
      <c r="B17617" s="44" t="s">
        <v>938</v>
      </c>
      <c r="C17617" s="45">
        <v>260103</v>
      </c>
      <c r="D17617" s="45" t="s">
        <v>11363</v>
      </c>
      <c r="E17617" s="45" t="s">
        <v>8292</v>
      </c>
      <c r="AO17617" s="376"/>
    </row>
    <row r="17618" spans="1:41" x14ac:dyDescent="0.25">
      <c r="A17618" s="44" t="s">
        <v>5877</v>
      </c>
      <c r="B17618" s="44" t="s">
        <v>936</v>
      </c>
      <c r="C17618" s="45">
        <v>260703</v>
      </c>
      <c r="D17618" s="45" t="s">
        <v>11363</v>
      </c>
      <c r="E17618" s="45" t="s">
        <v>11150</v>
      </c>
      <c r="AO17618" s="376"/>
    </row>
    <row r="17619" spans="1:41" x14ac:dyDescent="0.25">
      <c r="A17619" s="80" t="s">
        <v>8451</v>
      </c>
      <c r="B17619" s="80" t="s">
        <v>8452</v>
      </c>
      <c r="C17619" s="310" t="s">
        <v>8453</v>
      </c>
      <c r="D17619" s="310" t="s">
        <v>8454</v>
      </c>
      <c r="E17619" s="311">
        <v>45653</v>
      </c>
      <c r="F17619" s="93" t="s">
        <v>1190</v>
      </c>
      <c r="G17619" s="93"/>
      <c r="H17619" s="93"/>
      <c r="I17619" s="99"/>
      <c r="J17619" s="99"/>
      <c r="K17619" s="99"/>
      <c r="L17619" s="44"/>
      <c r="M17619" s="57"/>
      <c r="N17619" s="99"/>
      <c r="O17619" s="99"/>
      <c r="P17619" s="99"/>
      <c r="Q17619" s="99"/>
      <c r="R17619" s="99"/>
      <c r="S17619" s="99"/>
      <c r="T17619" s="99"/>
      <c r="U17619" s="99"/>
      <c r="V17619" s="99"/>
      <c r="W17619" s="99"/>
      <c r="X17619" s="99"/>
      <c r="Y17619" s="99"/>
      <c r="Z17619" s="99"/>
      <c r="AA17619" s="99"/>
      <c r="AB17619" s="99"/>
      <c r="AC17619" s="99"/>
      <c r="AD17619" s="99"/>
      <c r="AE17619" s="99"/>
      <c r="AF17619" s="99"/>
      <c r="AG17619" s="99"/>
      <c r="AH17619" s="31"/>
      <c r="AI17619" s="31"/>
      <c r="AJ17619" s="31"/>
      <c r="AK17619" s="31"/>
      <c r="AL17619" s="31"/>
      <c r="AO17619" s="376"/>
    </row>
    <row r="17620" spans="1:41" x14ac:dyDescent="0.25">
      <c r="A17620" s="80" t="s">
        <v>8451</v>
      </c>
      <c r="B17620" s="80" t="s">
        <v>8457</v>
      </c>
      <c r="C17620" s="81" t="s">
        <v>8458</v>
      </c>
      <c r="D17620" s="81" t="s">
        <v>8454</v>
      </c>
      <c r="E17620" s="82">
        <v>46603</v>
      </c>
      <c r="F17620" s="93" t="s">
        <v>1190</v>
      </c>
      <c r="G17620" s="93"/>
      <c r="H17620" s="93"/>
      <c r="I17620" s="99"/>
      <c r="J17620" s="99"/>
      <c r="K17620" s="99"/>
      <c r="L17620" s="44"/>
      <c r="M17620" s="57"/>
      <c r="N17620" s="99"/>
      <c r="O17620" s="99"/>
      <c r="P17620" s="99"/>
      <c r="Q17620" s="99"/>
      <c r="R17620" s="99"/>
      <c r="S17620" s="99"/>
      <c r="T17620" s="99"/>
      <c r="U17620" s="99"/>
      <c r="V17620" s="99"/>
      <c r="W17620" s="99"/>
      <c r="X17620" s="99"/>
      <c r="Y17620" s="99"/>
      <c r="Z17620" s="99"/>
      <c r="AA17620" s="99"/>
      <c r="AB17620" s="99"/>
      <c r="AC17620" s="99"/>
      <c r="AD17620" s="99"/>
      <c r="AE17620" s="99"/>
      <c r="AF17620" s="99"/>
      <c r="AG17620" s="99"/>
      <c r="AH17620" s="31"/>
      <c r="AI17620" s="31"/>
      <c r="AJ17620" s="31"/>
      <c r="AK17620" s="31"/>
      <c r="AL17620" s="31"/>
      <c r="AO17620" s="376"/>
    </row>
    <row r="17621" spans="1:41" x14ac:dyDescent="0.25">
      <c r="A17621" s="80" t="s">
        <v>8451</v>
      </c>
      <c r="B17621" s="80" t="s">
        <v>8459</v>
      </c>
      <c r="C17621" s="81" t="s">
        <v>8460</v>
      </c>
      <c r="D17621" s="81" t="s">
        <v>8454</v>
      </c>
      <c r="E17621" s="82">
        <v>46742</v>
      </c>
      <c r="F17621" s="93" t="s">
        <v>1190</v>
      </c>
      <c r="G17621" s="93"/>
      <c r="H17621" s="93"/>
      <c r="I17621" s="99"/>
      <c r="J17621" s="99"/>
      <c r="K17621" s="99"/>
      <c r="L17621" s="44"/>
      <c r="M17621" s="57"/>
      <c r="N17621" s="99"/>
      <c r="O17621" s="99"/>
      <c r="P17621" s="99"/>
      <c r="Q17621" s="99"/>
      <c r="R17621" s="99"/>
      <c r="S17621" s="99"/>
      <c r="T17621" s="99"/>
      <c r="U17621" s="99"/>
      <c r="V17621" s="99"/>
      <c r="W17621" s="99"/>
      <c r="X17621" s="99"/>
      <c r="Y17621" s="99"/>
      <c r="Z17621" s="99"/>
      <c r="AA17621" s="99"/>
      <c r="AB17621" s="99"/>
      <c r="AC17621" s="99"/>
      <c r="AD17621" s="99"/>
      <c r="AE17621" s="99"/>
      <c r="AF17621" s="99"/>
      <c r="AG17621" s="99"/>
      <c r="AH17621" s="31"/>
      <c r="AI17621" s="31"/>
      <c r="AJ17621" s="31"/>
      <c r="AK17621" s="31"/>
      <c r="AL17621" s="31"/>
      <c r="AO17621" s="376"/>
    </row>
    <row r="17622" spans="1:41" x14ac:dyDescent="0.25">
      <c r="A17622" s="80" t="s">
        <v>8451</v>
      </c>
      <c r="B17622" s="80" t="s">
        <v>8455</v>
      </c>
      <c r="C17622" s="310" t="s">
        <v>8456</v>
      </c>
      <c r="D17622" s="310" t="s">
        <v>8454</v>
      </c>
      <c r="E17622" s="311">
        <v>45890</v>
      </c>
      <c r="F17622" s="93" t="s">
        <v>1190</v>
      </c>
      <c r="G17622" s="93"/>
      <c r="H17622" s="93"/>
      <c r="I17622" s="99"/>
      <c r="J17622" s="99"/>
      <c r="K17622" s="99"/>
      <c r="L17622" s="44"/>
      <c r="M17622" s="57"/>
      <c r="N17622" s="99"/>
      <c r="O17622" s="99"/>
      <c r="P17622" s="99"/>
      <c r="Q17622" s="99"/>
      <c r="R17622" s="99"/>
      <c r="S17622" s="99"/>
      <c r="T17622" s="99"/>
      <c r="U17622" s="99"/>
      <c r="V17622" s="99"/>
      <c r="W17622" s="99"/>
      <c r="X17622" s="99"/>
      <c r="Y17622" s="99"/>
      <c r="Z17622" s="99"/>
      <c r="AA17622" s="99"/>
      <c r="AB17622" s="99"/>
      <c r="AC17622" s="99"/>
      <c r="AD17622" s="99"/>
      <c r="AE17622" s="99"/>
      <c r="AF17622" s="99"/>
      <c r="AG17622" s="99"/>
      <c r="AH17622" s="31"/>
      <c r="AI17622" s="31"/>
      <c r="AJ17622" s="31"/>
      <c r="AK17622" s="31"/>
      <c r="AL17622" s="31"/>
      <c r="AO17622" s="376"/>
    </row>
    <row r="17623" spans="1:41" x14ac:dyDescent="0.25">
      <c r="A17623" s="44" t="s">
        <v>21319</v>
      </c>
      <c r="B17623" s="44" t="s">
        <v>21320</v>
      </c>
      <c r="C17623" s="45" t="s">
        <v>21321</v>
      </c>
      <c r="D17623" s="46" t="s">
        <v>21328</v>
      </c>
      <c r="E17623" s="46">
        <v>46599</v>
      </c>
      <c r="AO17623" s="376"/>
    </row>
    <row r="17624" spans="1:41" x14ac:dyDescent="0.25">
      <c r="A17624" s="44" t="s">
        <v>21319</v>
      </c>
      <c r="B17624" s="44" t="s">
        <v>21320</v>
      </c>
      <c r="C17624" s="45" t="s">
        <v>21321</v>
      </c>
      <c r="D17624" s="46" t="s">
        <v>21328</v>
      </c>
      <c r="E17624" s="46">
        <v>46599</v>
      </c>
      <c r="AO17624" s="376"/>
    </row>
    <row r="17625" spans="1:41" x14ac:dyDescent="0.25">
      <c r="A17625" s="44" t="s">
        <v>21319</v>
      </c>
      <c r="B17625" s="44" t="s">
        <v>21320</v>
      </c>
      <c r="C17625" s="45" t="s">
        <v>21321</v>
      </c>
      <c r="D17625" s="46" t="s">
        <v>21328</v>
      </c>
      <c r="E17625" s="46">
        <v>46599</v>
      </c>
      <c r="AO17625" s="376"/>
    </row>
    <row r="17626" spans="1:41" x14ac:dyDescent="0.25">
      <c r="A17626" s="44" t="s">
        <v>21319</v>
      </c>
      <c r="B17626" s="44" t="s">
        <v>21320</v>
      </c>
      <c r="C17626" s="45" t="s">
        <v>21321</v>
      </c>
      <c r="D17626" s="46" t="s">
        <v>21328</v>
      </c>
      <c r="E17626" s="46">
        <v>46599</v>
      </c>
      <c r="AO17626" s="376"/>
    </row>
    <row r="17627" spans="1:41" x14ac:dyDescent="0.25">
      <c r="A17627" s="44" t="s">
        <v>9331</v>
      </c>
      <c r="B17627" s="44" t="s">
        <v>4039</v>
      </c>
      <c r="C17627" s="56" t="s">
        <v>4040</v>
      </c>
      <c r="D17627" s="56" t="s">
        <v>9332</v>
      </c>
      <c r="E17627" s="69">
        <v>45838</v>
      </c>
      <c r="F17627" s="93"/>
      <c r="G17627" s="93"/>
      <c r="H17627" s="93" t="s">
        <v>1190</v>
      </c>
      <c r="I17627" s="99"/>
      <c r="J17627" s="99"/>
      <c r="K17627" s="99"/>
      <c r="L17627" s="44"/>
      <c r="M17627" s="57"/>
      <c r="N17627" s="99"/>
      <c r="O17627" s="99"/>
      <c r="P17627" s="99"/>
      <c r="Q17627" s="99"/>
      <c r="R17627" s="99"/>
      <c r="S17627" s="99"/>
      <c r="T17627" s="99"/>
      <c r="U17627" s="99"/>
      <c r="V17627" s="99"/>
      <c r="W17627" s="99"/>
      <c r="X17627" s="99"/>
      <c r="Y17627" s="99"/>
      <c r="Z17627" s="99"/>
      <c r="AA17627" s="99"/>
      <c r="AB17627" s="99"/>
      <c r="AC17627" s="99"/>
      <c r="AD17627" s="99"/>
      <c r="AE17627" s="99"/>
      <c r="AF17627" s="99"/>
      <c r="AG17627" s="99"/>
      <c r="AH17627" s="31"/>
      <c r="AI17627" s="31"/>
      <c r="AJ17627" s="31"/>
      <c r="AK17627" s="31"/>
      <c r="AL17627" s="31"/>
      <c r="AO17627" s="376"/>
    </row>
    <row r="17628" spans="1:41" x14ac:dyDescent="0.25">
      <c r="A17628" s="44" t="s">
        <v>7074</v>
      </c>
      <c r="B17628" s="44" t="s">
        <v>2350</v>
      </c>
      <c r="C17628" s="45">
        <v>230105</v>
      </c>
      <c r="D17628" s="45" t="s">
        <v>11363</v>
      </c>
      <c r="E17628" s="45" t="s">
        <v>5265</v>
      </c>
      <c r="AO17628" s="376"/>
    </row>
    <row r="17629" spans="1:41" x14ac:dyDescent="0.25">
      <c r="A17629" s="44" t="s">
        <v>7074</v>
      </c>
      <c r="B17629" s="44" t="s">
        <v>7104</v>
      </c>
      <c r="C17629" s="45">
        <v>230504</v>
      </c>
      <c r="D17629" s="45" t="s">
        <v>11363</v>
      </c>
      <c r="E17629" s="45" t="s">
        <v>7105</v>
      </c>
      <c r="AO17629" s="376"/>
    </row>
    <row r="17630" spans="1:41" x14ac:dyDescent="0.25">
      <c r="A17630" s="44" t="s">
        <v>21950</v>
      </c>
      <c r="B17630" s="44" t="s">
        <v>15615</v>
      </c>
      <c r="C17630" s="45">
        <v>250902</v>
      </c>
      <c r="D17630" s="45" t="s">
        <v>11363</v>
      </c>
      <c r="E17630" s="45" t="s">
        <v>4972</v>
      </c>
      <c r="AO17630" s="376"/>
    </row>
    <row r="17631" spans="1:41" x14ac:dyDescent="0.3">
      <c r="A17631" s="333" t="s">
        <v>18770</v>
      </c>
      <c r="B17631" s="333" t="s">
        <v>6844</v>
      </c>
      <c r="C17631" s="125" t="s">
        <v>18819</v>
      </c>
      <c r="D17631" s="32" t="s">
        <v>20309</v>
      </c>
      <c r="E17631" s="125" t="s">
        <v>8292</v>
      </c>
      <c r="F17631" s="125" t="s">
        <v>1189</v>
      </c>
      <c r="G17631" s="125" t="s">
        <v>1190</v>
      </c>
      <c r="AO17631" s="376"/>
    </row>
    <row r="17632" spans="1:41" x14ac:dyDescent="0.3">
      <c r="A17632" s="333" t="s">
        <v>18770</v>
      </c>
      <c r="B17632" s="333" t="s">
        <v>1167</v>
      </c>
      <c r="C17632" s="125" t="s">
        <v>17236</v>
      </c>
      <c r="D17632" s="32" t="s">
        <v>20309</v>
      </c>
      <c r="E17632" s="125" t="s">
        <v>8292</v>
      </c>
      <c r="F17632" s="125" t="s">
        <v>1189</v>
      </c>
      <c r="G17632" s="125" t="s">
        <v>1190</v>
      </c>
      <c r="AO17632" s="376"/>
    </row>
    <row r="17633" spans="1:41" x14ac:dyDescent="0.25">
      <c r="A17633" s="44" t="s">
        <v>18405</v>
      </c>
      <c r="B17633" s="44" t="s">
        <v>5134</v>
      </c>
      <c r="C17633" s="45">
        <v>250802</v>
      </c>
      <c r="D17633" s="45" t="s">
        <v>11363</v>
      </c>
      <c r="E17633" s="45" t="s">
        <v>9880</v>
      </c>
      <c r="AO17633" s="376"/>
    </row>
    <row r="17634" spans="1:41" x14ac:dyDescent="0.25">
      <c r="A17634" s="44" t="s">
        <v>18406</v>
      </c>
      <c r="B17634" s="44" t="s">
        <v>7104</v>
      </c>
      <c r="C17634" s="45">
        <v>230504</v>
      </c>
      <c r="D17634" s="45" t="s">
        <v>11363</v>
      </c>
      <c r="E17634" s="45" t="s">
        <v>7105</v>
      </c>
      <c r="AO17634" s="376"/>
    </row>
    <row r="17635" spans="1:41" x14ac:dyDescent="0.25">
      <c r="A17635" s="92" t="s">
        <v>10207</v>
      </c>
      <c r="B17635" s="92" t="s">
        <v>10212</v>
      </c>
      <c r="C17635" s="93" t="s">
        <v>10213</v>
      </c>
      <c r="D17635" s="93" t="s">
        <v>1201</v>
      </c>
      <c r="E17635" s="94">
        <v>47012</v>
      </c>
      <c r="F17635" s="93"/>
      <c r="G17635" s="93"/>
      <c r="H17635" s="93"/>
      <c r="I17635" s="99"/>
      <c r="J17635" s="99"/>
      <c r="K17635" s="99"/>
      <c r="L17635" s="44"/>
      <c r="M17635" s="57"/>
      <c r="N17635" s="99"/>
      <c r="O17635" s="99"/>
      <c r="P17635" s="99"/>
      <c r="Q17635" s="99"/>
      <c r="R17635" s="99"/>
      <c r="S17635" s="99"/>
      <c r="T17635" s="99"/>
      <c r="U17635" s="99"/>
      <c r="V17635" s="99"/>
      <c r="W17635" s="99"/>
      <c r="X17635" s="99"/>
      <c r="Y17635" s="99"/>
      <c r="Z17635" s="99"/>
      <c r="AA17635" s="99"/>
      <c r="AB17635" s="99"/>
      <c r="AC17635" s="99"/>
      <c r="AD17635" s="99"/>
      <c r="AE17635" s="99"/>
      <c r="AF17635" s="99"/>
      <c r="AG17635" s="99"/>
      <c r="AH17635" s="31"/>
      <c r="AI17635" s="31"/>
      <c r="AJ17635" s="31"/>
      <c r="AK17635" s="31"/>
      <c r="AL17635" s="31"/>
      <c r="AO17635" s="376"/>
    </row>
    <row r="17636" spans="1:41" x14ac:dyDescent="0.25">
      <c r="A17636" s="44" t="s">
        <v>18407</v>
      </c>
      <c r="B17636" s="44" t="s">
        <v>2350</v>
      </c>
      <c r="C17636" s="45">
        <v>250106</v>
      </c>
      <c r="D17636" s="45" t="s">
        <v>11363</v>
      </c>
      <c r="E17636" s="45" t="s">
        <v>11887</v>
      </c>
      <c r="AO17636" s="376"/>
    </row>
    <row r="17637" spans="1:41" x14ac:dyDescent="0.25">
      <c r="A17637" s="44" t="s">
        <v>8431</v>
      </c>
      <c r="B17637" s="44" t="s">
        <v>3042</v>
      </c>
      <c r="C17637" s="45">
        <v>230903</v>
      </c>
      <c r="D17637" s="45" t="s">
        <v>11363</v>
      </c>
      <c r="E17637" s="45" t="s">
        <v>7871</v>
      </c>
      <c r="AO17637" s="376"/>
    </row>
    <row r="17638" spans="1:41" x14ac:dyDescent="0.25">
      <c r="A17638" s="44" t="s">
        <v>18408</v>
      </c>
      <c r="B17638" s="44" t="s">
        <v>10355</v>
      </c>
      <c r="C17638" s="45">
        <v>240403</v>
      </c>
      <c r="D17638" s="45" t="s">
        <v>11363</v>
      </c>
      <c r="E17638" s="45" t="s">
        <v>5037</v>
      </c>
      <c r="AO17638" s="376"/>
    </row>
    <row r="17639" spans="1:41" x14ac:dyDescent="0.25">
      <c r="A17639" s="44" t="s">
        <v>7075</v>
      </c>
      <c r="B17639" s="44" t="s">
        <v>944</v>
      </c>
      <c r="C17639" s="45">
        <v>240303</v>
      </c>
      <c r="D17639" s="45" t="s">
        <v>11363</v>
      </c>
      <c r="E17639" s="45" t="s">
        <v>2593</v>
      </c>
      <c r="AO17639" s="376"/>
    </row>
    <row r="17640" spans="1:41" x14ac:dyDescent="0.25">
      <c r="A17640" s="44" t="s">
        <v>7075</v>
      </c>
      <c r="B17640" s="44" t="s">
        <v>9248</v>
      </c>
      <c r="C17640" s="45">
        <v>260105</v>
      </c>
      <c r="D17640" s="45" t="s">
        <v>11363</v>
      </c>
      <c r="E17640" s="45" t="s">
        <v>17625</v>
      </c>
      <c r="AO17640" s="376"/>
    </row>
    <row r="17641" spans="1:41" x14ac:dyDescent="0.25">
      <c r="A17641" s="44" t="s">
        <v>8983</v>
      </c>
      <c r="B17641" s="44" t="s">
        <v>15173</v>
      </c>
      <c r="C17641" s="45" t="s">
        <v>15174</v>
      </c>
      <c r="D17641" s="367" t="s">
        <v>3696</v>
      </c>
      <c r="E17641" s="328">
        <f>DATE(2029,7,17)</f>
        <v>47316</v>
      </c>
      <c r="F17641" s="32"/>
      <c r="G17641" s="32"/>
      <c r="H17641" s="32"/>
      <c r="I17641" s="31"/>
      <c r="J17641" s="31"/>
      <c r="K17641" s="31"/>
      <c r="L17641" s="31"/>
      <c r="M17641" s="31"/>
      <c r="N17641" s="31"/>
      <c r="O17641" s="31"/>
      <c r="P17641" s="31"/>
      <c r="Q17641" s="31"/>
      <c r="R17641" s="31"/>
      <c r="S17641" s="31"/>
      <c r="T17641" s="31"/>
      <c r="U17641" s="31"/>
      <c r="V17641" s="31"/>
      <c r="W17641" s="31"/>
      <c r="X17641" s="31"/>
      <c r="Y17641" s="31"/>
      <c r="Z17641" s="31"/>
      <c r="AA17641" s="31"/>
      <c r="AB17641" s="31"/>
      <c r="AC17641" s="31"/>
      <c r="AD17641" s="31"/>
      <c r="AE17641" s="31"/>
      <c r="AF17641" s="31"/>
      <c r="AG17641" s="31"/>
      <c r="AH17641" s="31"/>
      <c r="AI17641" s="31"/>
      <c r="AJ17641" s="31"/>
      <c r="AK17641" s="31"/>
      <c r="AL17641" s="31"/>
      <c r="AO17641" s="376"/>
    </row>
    <row r="17642" spans="1:41" x14ac:dyDescent="0.3">
      <c r="A17642" s="333" t="s">
        <v>19055</v>
      </c>
      <c r="B17642" s="333" t="s">
        <v>6928</v>
      </c>
      <c r="C17642" s="125" t="s">
        <v>19094</v>
      </c>
      <c r="D17642" s="32" t="s">
        <v>20309</v>
      </c>
      <c r="E17642" s="125" t="s">
        <v>9249</v>
      </c>
      <c r="F17642" s="125" t="s">
        <v>1189</v>
      </c>
      <c r="G17642" s="125" t="s">
        <v>1190</v>
      </c>
      <c r="AO17642" s="376"/>
    </row>
    <row r="17643" spans="1:41" x14ac:dyDescent="0.25">
      <c r="A17643" s="44" t="s">
        <v>21951</v>
      </c>
      <c r="B17643" s="44" t="s">
        <v>9248</v>
      </c>
      <c r="C17643" s="45">
        <v>260105</v>
      </c>
      <c r="D17643" s="45" t="s">
        <v>11363</v>
      </c>
      <c r="E17643" s="45" t="s">
        <v>17625</v>
      </c>
      <c r="AO17643" s="376"/>
    </row>
    <row r="17644" spans="1:41" x14ac:dyDescent="0.25">
      <c r="A17644" s="44" t="s">
        <v>5392</v>
      </c>
      <c r="B17644" s="44" t="s">
        <v>923</v>
      </c>
      <c r="C17644" s="45">
        <v>220303</v>
      </c>
      <c r="D17644" s="45" t="s">
        <v>11363</v>
      </c>
      <c r="E17644" s="45" t="s">
        <v>2593</v>
      </c>
      <c r="AO17644" s="376"/>
    </row>
    <row r="17645" spans="1:41" x14ac:dyDescent="0.25">
      <c r="A17645" s="44" t="s">
        <v>3014</v>
      </c>
      <c r="B17645" s="44" t="s">
        <v>925</v>
      </c>
      <c r="C17645" s="45">
        <v>230601</v>
      </c>
      <c r="D17645" s="45" t="s">
        <v>11363</v>
      </c>
      <c r="E17645" s="45" t="s">
        <v>7770</v>
      </c>
      <c r="AO17645" s="376"/>
    </row>
    <row r="17646" spans="1:41" x14ac:dyDescent="0.25">
      <c r="A17646" s="44" t="s">
        <v>863</v>
      </c>
      <c r="B17646" s="44" t="s">
        <v>5134</v>
      </c>
      <c r="C17646" s="45">
        <v>230807</v>
      </c>
      <c r="D17646" s="45" t="s">
        <v>11363</v>
      </c>
      <c r="E17646" s="45" t="s">
        <v>8282</v>
      </c>
      <c r="AO17646" s="376"/>
    </row>
    <row r="17647" spans="1:41" x14ac:dyDescent="0.25">
      <c r="A17647" s="44" t="s">
        <v>14626</v>
      </c>
      <c r="B17647" s="44" t="s">
        <v>14509</v>
      </c>
      <c r="C17647" s="45" t="s">
        <v>14627</v>
      </c>
      <c r="D17647" s="46" t="s">
        <v>21328</v>
      </c>
      <c r="E17647" s="46">
        <v>46555</v>
      </c>
      <c r="AO17647" s="376"/>
    </row>
    <row r="17648" spans="1:41" x14ac:dyDescent="0.25">
      <c r="A17648" s="44" t="s">
        <v>15984</v>
      </c>
      <c r="B17648" s="44" t="s">
        <v>5134</v>
      </c>
      <c r="C17648" s="45">
        <v>250802</v>
      </c>
      <c r="D17648" s="45" t="s">
        <v>11363</v>
      </c>
      <c r="E17648" s="45" t="s">
        <v>9880</v>
      </c>
      <c r="AO17648" s="376"/>
    </row>
    <row r="17649" spans="1:41" x14ac:dyDescent="0.25">
      <c r="A17649" s="44" t="s">
        <v>12782</v>
      </c>
      <c r="B17649" s="44" t="s">
        <v>12555</v>
      </c>
      <c r="C17649" s="45">
        <v>241101</v>
      </c>
      <c r="D17649" s="45" t="s">
        <v>11363</v>
      </c>
      <c r="E17649" s="45" t="s">
        <v>5332</v>
      </c>
      <c r="AO17649" s="376"/>
    </row>
    <row r="17650" spans="1:41" x14ac:dyDescent="0.3">
      <c r="A17650" s="333" t="s">
        <v>11251</v>
      </c>
      <c r="B17650" s="333" t="s">
        <v>11217</v>
      </c>
      <c r="C17650" s="125" t="s">
        <v>11218</v>
      </c>
      <c r="D17650" s="32" t="s">
        <v>20309</v>
      </c>
      <c r="E17650" s="125" t="s">
        <v>4966</v>
      </c>
      <c r="F17650" s="125" t="s">
        <v>1190</v>
      </c>
      <c r="G17650" s="125" t="s">
        <v>1190</v>
      </c>
      <c r="AO17650" s="376"/>
    </row>
    <row r="17651" spans="1:41" x14ac:dyDescent="0.25">
      <c r="A17651" s="102" t="s">
        <v>11251</v>
      </c>
      <c r="B17651" s="92" t="s">
        <v>11253</v>
      </c>
      <c r="C17651" s="93" t="s">
        <v>11254</v>
      </c>
      <c r="D17651" s="93" t="s">
        <v>1201</v>
      </c>
      <c r="E17651" s="94">
        <v>46682</v>
      </c>
      <c r="F17651" s="93"/>
      <c r="G17651" s="93"/>
      <c r="H17651" s="93"/>
      <c r="I17651" s="99"/>
      <c r="J17651" s="99"/>
      <c r="K17651" s="99"/>
      <c r="L17651" s="44"/>
      <c r="M17651" s="57"/>
      <c r="N17651" s="99"/>
      <c r="O17651" s="99"/>
      <c r="P17651" s="99"/>
      <c r="Q17651" s="99"/>
      <c r="R17651" s="99"/>
      <c r="S17651" s="99"/>
      <c r="T17651" s="99"/>
      <c r="U17651" s="99"/>
      <c r="V17651" s="99"/>
      <c r="W17651" s="99"/>
      <c r="X17651" s="99"/>
      <c r="Y17651" s="99"/>
      <c r="Z17651" s="99"/>
      <c r="AA17651" s="99"/>
      <c r="AB17651" s="99"/>
      <c r="AC17651" s="99"/>
      <c r="AD17651" s="99"/>
      <c r="AE17651" s="99"/>
      <c r="AF17651" s="99"/>
      <c r="AG17651" s="99"/>
      <c r="AH17651" s="31"/>
      <c r="AI17651" s="31"/>
      <c r="AJ17651" s="31"/>
      <c r="AK17651" s="31"/>
      <c r="AL17651" s="31"/>
      <c r="AO17651" s="376"/>
    </row>
    <row r="17652" spans="1:41" x14ac:dyDescent="0.25">
      <c r="A17652" s="44" t="s">
        <v>11251</v>
      </c>
      <c r="B17652" s="44" t="s">
        <v>5134</v>
      </c>
      <c r="C17652" s="45">
        <v>240804</v>
      </c>
      <c r="D17652" s="45" t="s">
        <v>11363</v>
      </c>
      <c r="E17652" s="45" t="s">
        <v>11260</v>
      </c>
      <c r="AO17652" s="376"/>
    </row>
    <row r="17653" spans="1:41" x14ac:dyDescent="0.25">
      <c r="A17653" s="44" t="s">
        <v>9641</v>
      </c>
      <c r="B17653" s="44" t="s">
        <v>21359</v>
      </c>
      <c r="C17653" s="45" t="s">
        <v>9701</v>
      </c>
      <c r="D17653" s="45" t="s">
        <v>21447</v>
      </c>
      <c r="E17653" s="46">
        <v>46752</v>
      </c>
      <c r="AO17653" s="376"/>
    </row>
    <row r="17654" spans="1:41" x14ac:dyDescent="0.25">
      <c r="A17654" s="44" t="s">
        <v>15293</v>
      </c>
      <c r="B17654" s="44" t="s">
        <v>21413</v>
      </c>
      <c r="C17654" s="45" t="s">
        <v>15294</v>
      </c>
      <c r="D17654" s="45" t="s">
        <v>21447</v>
      </c>
      <c r="E17654" s="46">
        <v>46599</v>
      </c>
      <c r="AO17654" s="376"/>
    </row>
    <row r="17655" spans="1:41" x14ac:dyDescent="0.25">
      <c r="A17655" s="44" t="s">
        <v>20623</v>
      </c>
      <c r="B17655" s="44" t="s">
        <v>14167</v>
      </c>
      <c r="C17655" s="45" t="s">
        <v>14293</v>
      </c>
      <c r="D17655" s="32" t="s">
        <v>5559</v>
      </c>
      <c r="E17655" s="45" t="s">
        <v>20865</v>
      </c>
      <c r="F17655" s="32"/>
      <c r="G17655" s="32"/>
      <c r="H17655" s="32"/>
      <c r="I17655" s="31"/>
      <c r="J17655" s="31"/>
      <c r="K17655" s="31"/>
      <c r="L17655" s="31"/>
      <c r="M17655" s="31"/>
      <c r="N17655" s="31"/>
      <c r="O17655" s="31"/>
      <c r="P17655" s="31"/>
      <c r="Q17655" s="31"/>
      <c r="R17655" s="31"/>
      <c r="S17655" s="31"/>
      <c r="T17655" s="31"/>
      <c r="U17655" s="31"/>
      <c r="V17655" s="31"/>
      <c r="W17655" s="31"/>
      <c r="X17655" s="31"/>
      <c r="Y17655" s="31"/>
      <c r="Z17655" s="31"/>
      <c r="AA17655" s="31"/>
      <c r="AB17655" s="31"/>
      <c r="AC17655" s="31"/>
      <c r="AD17655" s="31"/>
      <c r="AE17655" s="31"/>
      <c r="AF17655" s="31"/>
      <c r="AG17655" s="31"/>
      <c r="AH17655" s="31"/>
      <c r="AI17655" s="31"/>
      <c r="AJ17655" s="31"/>
      <c r="AK17655" s="31"/>
      <c r="AL17655" s="31"/>
      <c r="AO17655" s="376"/>
    </row>
    <row r="17656" spans="1:41" x14ac:dyDescent="0.25">
      <c r="A17656" s="91" t="s">
        <v>9549</v>
      </c>
      <c r="B17656" s="92" t="s">
        <v>9602</v>
      </c>
      <c r="C17656" s="45" t="s">
        <v>9349</v>
      </c>
      <c r="D17656" s="93" t="s">
        <v>9601</v>
      </c>
      <c r="E17656" s="94">
        <v>46568</v>
      </c>
      <c r="F17656" s="93"/>
      <c r="G17656" s="93"/>
      <c r="H17656" s="93"/>
      <c r="I17656" s="99"/>
      <c r="J17656" s="99"/>
      <c r="K17656" s="99"/>
      <c r="L17656" s="44"/>
      <c r="M17656" s="57"/>
      <c r="N17656" s="99"/>
      <c r="O17656" s="99"/>
      <c r="P17656" s="99"/>
      <c r="Q17656" s="99"/>
      <c r="R17656" s="99"/>
      <c r="S17656" s="99"/>
      <c r="T17656" s="99"/>
      <c r="U17656" s="99"/>
      <c r="V17656" s="99"/>
      <c r="W17656" s="99"/>
      <c r="X17656" s="99"/>
      <c r="Y17656" s="99"/>
      <c r="Z17656" s="99"/>
      <c r="AA17656" s="99"/>
      <c r="AB17656" s="99"/>
      <c r="AC17656" s="99"/>
      <c r="AD17656" s="99"/>
      <c r="AE17656" s="99"/>
      <c r="AF17656" s="99"/>
      <c r="AG17656" s="99"/>
      <c r="AH17656" s="31"/>
      <c r="AI17656" s="31"/>
      <c r="AJ17656" s="31"/>
      <c r="AK17656" s="31"/>
      <c r="AL17656" s="31"/>
      <c r="AO17656" s="376"/>
    </row>
    <row r="17657" spans="1:41" x14ac:dyDescent="0.25">
      <c r="A17657" s="44" t="s">
        <v>9550</v>
      </c>
      <c r="B17657" s="92" t="s">
        <v>9602</v>
      </c>
      <c r="C17657" s="77" t="s">
        <v>9336</v>
      </c>
      <c r="D17657" s="93" t="s">
        <v>9601</v>
      </c>
      <c r="E17657" s="94">
        <v>46568</v>
      </c>
      <c r="F17657" s="93"/>
      <c r="G17657" s="93"/>
      <c r="H17657" s="93"/>
      <c r="I17657" s="99"/>
      <c r="J17657" s="99"/>
      <c r="K17657" s="99"/>
      <c r="L17657" s="44"/>
      <c r="M17657" s="57"/>
      <c r="N17657" s="99"/>
      <c r="O17657" s="99"/>
      <c r="P17657" s="99"/>
      <c r="Q17657" s="99"/>
      <c r="R17657" s="99"/>
      <c r="S17657" s="99"/>
      <c r="T17657" s="99"/>
      <c r="U17657" s="99"/>
      <c r="V17657" s="99"/>
      <c r="W17657" s="99"/>
      <c r="X17657" s="99"/>
      <c r="Y17657" s="99"/>
      <c r="Z17657" s="99"/>
      <c r="AA17657" s="99"/>
      <c r="AB17657" s="99"/>
      <c r="AC17657" s="99"/>
      <c r="AD17657" s="99"/>
      <c r="AE17657" s="99"/>
      <c r="AF17657" s="99"/>
      <c r="AG17657" s="99"/>
      <c r="AH17657" s="31"/>
      <c r="AI17657" s="31"/>
      <c r="AJ17657" s="31"/>
      <c r="AK17657" s="31"/>
      <c r="AL17657" s="31"/>
      <c r="AO17657" s="376"/>
    </row>
    <row r="17658" spans="1:41" x14ac:dyDescent="0.3">
      <c r="A17658" s="333" t="s">
        <v>1772</v>
      </c>
      <c r="B17658" s="333" t="s">
        <v>1775</v>
      </c>
      <c r="C17658" s="125" t="s">
        <v>15469</v>
      </c>
      <c r="D17658" s="32" t="s">
        <v>20309</v>
      </c>
      <c r="E17658" s="125" t="s">
        <v>11886</v>
      </c>
      <c r="F17658" s="125" t="s">
        <v>1189</v>
      </c>
      <c r="G17658" s="125" t="s">
        <v>1190</v>
      </c>
      <c r="AO17658" s="376"/>
    </row>
    <row r="17659" spans="1:41" x14ac:dyDescent="0.3">
      <c r="A17659" s="57" t="s">
        <v>1270</v>
      </c>
      <c r="B17659" s="57" t="s">
        <v>1290</v>
      </c>
      <c r="C17659" s="62">
        <v>24027</v>
      </c>
      <c r="D17659" s="62" t="s">
        <v>20886</v>
      </c>
      <c r="E17659" s="60">
        <v>46873</v>
      </c>
      <c r="F17659" s="32"/>
      <c r="G17659" s="32"/>
      <c r="H17659" s="32"/>
      <c r="I17659" s="31"/>
      <c r="J17659" s="31"/>
      <c r="K17659" s="31"/>
      <c r="L17659" s="31"/>
      <c r="M17659" s="31"/>
      <c r="N17659" s="31"/>
      <c r="O17659" s="31"/>
      <c r="P17659" s="31"/>
      <c r="Q17659" s="31"/>
      <c r="R17659" s="31"/>
      <c r="S17659" s="31"/>
      <c r="T17659" s="31"/>
      <c r="U17659" s="31"/>
      <c r="V17659" s="31"/>
      <c r="W17659" s="31"/>
      <c r="X17659" s="31"/>
      <c r="Y17659" s="31"/>
      <c r="Z17659" s="31"/>
      <c r="AA17659" s="31"/>
      <c r="AB17659" s="31"/>
      <c r="AC17659" s="31"/>
      <c r="AD17659" s="31"/>
      <c r="AE17659" s="31"/>
      <c r="AF17659" s="31"/>
      <c r="AG17659" s="31"/>
      <c r="AH17659" s="31"/>
      <c r="AI17659" s="31"/>
      <c r="AJ17659" s="31"/>
      <c r="AK17659" s="31"/>
      <c r="AL17659" s="31"/>
      <c r="AO17659" s="376"/>
    </row>
    <row r="17660" spans="1:41" x14ac:dyDescent="0.3">
      <c r="A17660" s="333" t="s">
        <v>1270</v>
      </c>
      <c r="B17660" s="333" t="s">
        <v>1160</v>
      </c>
      <c r="C17660" s="125" t="s">
        <v>10947</v>
      </c>
      <c r="D17660" s="32" t="s">
        <v>20309</v>
      </c>
      <c r="E17660" s="125" t="s">
        <v>7420</v>
      </c>
      <c r="F17660" s="125" t="s">
        <v>1189</v>
      </c>
      <c r="G17660" s="125" t="s">
        <v>1190</v>
      </c>
      <c r="AO17660" s="376"/>
    </row>
    <row r="17661" spans="1:41" x14ac:dyDescent="0.25">
      <c r="A17661" s="44" t="s">
        <v>18409</v>
      </c>
      <c r="B17661" s="44" t="s">
        <v>3474</v>
      </c>
      <c r="C17661" s="45">
        <v>250503</v>
      </c>
      <c r="D17661" s="45" t="s">
        <v>11363</v>
      </c>
      <c r="E17661" s="45" t="s">
        <v>15608</v>
      </c>
      <c r="AO17661" s="376"/>
    </row>
    <row r="17662" spans="1:41" x14ac:dyDescent="0.25">
      <c r="A17662" s="44" t="s">
        <v>18409</v>
      </c>
      <c r="B17662" s="44" t="s">
        <v>938</v>
      </c>
      <c r="C17662" s="45">
        <v>260103</v>
      </c>
      <c r="D17662" s="45" t="s">
        <v>11363</v>
      </c>
      <c r="E17662" s="45" t="s">
        <v>8292</v>
      </c>
      <c r="AO17662" s="376"/>
    </row>
    <row r="17663" spans="1:41" x14ac:dyDescent="0.25">
      <c r="A17663" s="44" t="s">
        <v>7503</v>
      </c>
      <c r="B17663" s="319" t="s">
        <v>19520</v>
      </c>
      <c r="C17663" s="318" t="s">
        <v>19850</v>
      </c>
      <c r="D17663" s="93" t="s">
        <v>19934</v>
      </c>
      <c r="E17663" s="320">
        <v>46934</v>
      </c>
      <c r="F17663" s="93"/>
      <c r="G17663" s="93"/>
      <c r="H17663" s="93"/>
      <c r="I17663" s="99"/>
      <c r="J17663" s="99"/>
      <c r="K17663" s="99"/>
      <c r="L17663" s="99"/>
      <c r="M17663" s="99"/>
      <c r="N17663" s="99"/>
      <c r="O17663" s="99"/>
      <c r="P17663" s="99"/>
      <c r="Q17663" s="99"/>
      <c r="R17663" s="99"/>
      <c r="S17663" s="99"/>
      <c r="T17663" s="99"/>
      <c r="U17663" s="99"/>
      <c r="V17663" s="99"/>
      <c r="W17663" s="99"/>
      <c r="X17663" s="99"/>
      <c r="Y17663" s="99"/>
      <c r="Z17663" s="99"/>
      <c r="AA17663" s="99"/>
      <c r="AB17663" s="99"/>
      <c r="AC17663" s="99"/>
      <c r="AD17663" s="99"/>
      <c r="AE17663" s="99"/>
      <c r="AF17663" s="99"/>
      <c r="AG17663" s="99"/>
      <c r="AH17663" s="31"/>
      <c r="AI17663" s="31"/>
      <c r="AJ17663" s="31"/>
      <c r="AK17663" s="31"/>
      <c r="AL17663" s="31"/>
      <c r="AO17663" s="376"/>
    </row>
    <row r="17664" spans="1:41" x14ac:dyDescent="0.25">
      <c r="A17664" s="44" t="s">
        <v>7503</v>
      </c>
      <c r="B17664" s="44" t="s">
        <v>143</v>
      </c>
      <c r="C17664" s="45" t="s">
        <v>7504</v>
      </c>
      <c r="D17664" s="45" t="s">
        <v>11204</v>
      </c>
      <c r="E17664" s="45" t="s">
        <v>4146</v>
      </c>
      <c r="F17664" s="93"/>
      <c r="G17664" s="93"/>
      <c r="H17664" s="93"/>
      <c r="I17664" s="99"/>
      <c r="J17664" s="99"/>
      <c r="K17664" s="99"/>
      <c r="L17664" s="99"/>
      <c r="M17664" s="99"/>
      <c r="N17664" s="99"/>
      <c r="O17664" s="99"/>
      <c r="P17664" s="99"/>
      <c r="Q17664" s="99"/>
      <c r="R17664" s="99"/>
      <c r="S17664" s="99"/>
      <c r="T17664" s="99"/>
      <c r="U17664" s="99"/>
      <c r="V17664" s="99"/>
      <c r="W17664" s="99"/>
      <c r="X17664" s="99"/>
      <c r="Y17664" s="99"/>
      <c r="Z17664" s="99"/>
      <c r="AA17664" s="99"/>
      <c r="AB17664" s="99"/>
      <c r="AC17664" s="99"/>
      <c r="AD17664" s="99"/>
      <c r="AE17664" s="99"/>
      <c r="AF17664" s="99"/>
      <c r="AG17664" s="99"/>
      <c r="AH17664" s="31"/>
      <c r="AI17664" s="31"/>
      <c r="AJ17664" s="31"/>
      <c r="AK17664" s="31"/>
      <c r="AL17664" s="31"/>
      <c r="AO17664" s="376"/>
    </row>
    <row r="17665" spans="1:41" x14ac:dyDescent="0.25">
      <c r="A17665" s="44" t="s">
        <v>7503</v>
      </c>
      <c r="B17665" s="44" t="s">
        <v>143</v>
      </c>
      <c r="C17665" s="45" t="s">
        <v>7504</v>
      </c>
      <c r="D17665" s="93" t="s">
        <v>17443</v>
      </c>
      <c r="E17665" s="45" t="s">
        <v>4146</v>
      </c>
      <c r="F17665" s="93"/>
      <c r="G17665" s="93"/>
      <c r="H17665" s="93"/>
      <c r="I17665" s="99"/>
      <c r="J17665" s="99"/>
      <c r="K17665" s="99"/>
      <c r="L17665" s="99"/>
      <c r="M17665" s="99"/>
      <c r="N17665" s="99"/>
      <c r="O17665" s="99"/>
      <c r="P17665" s="99"/>
      <c r="Q17665" s="99"/>
      <c r="R17665" s="99"/>
      <c r="S17665" s="99"/>
      <c r="T17665" s="99"/>
      <c r="U17665" s="99"/>
      <c r="V17665" s="99"/>
      <c r="W17665" s="99"/>
      <c r="X17665" s="99"/>
      <c r="Y17665" s="99"/>
      <c r="Z17665" s="99"/>
      <c r="AA17665" s="99"/>
      <c r="AB17665" s="99"/>
      <c r="AC17665" s="99"/>
      <c r="AD17665" s="99"/>
      <c r="AE17665" s="99"/>
      <c r="AF17665" s="99"/>
      <c r="AG17665" s="99"/>
      <c r="AH17665" s="31"/>
      <c r="AI17665" s="31"/>
      <c r="AJ17665" s="31"/>
      <c r="AK17665" s="31"/>
      <c r="AL17665" s="31"/>
      <c r="AO17665" s="376"/>
    </row>
    <row r="17666" spans="1:41" x14ac:dyDescent="0.25">
      <c r="A17666" s="44" t="s">
        <v>7503</v>
      </c>
      <c r="B17666" s="44" t="s">
        <v>143</v>
      </c>
      <c r="C17666" s="45" t="s">
        <v>7504</v>
      </c>
      <c r="D17666" s="45" t="s">
        <v>9895</v>
      </c>
      <c r="E17666" s="46">
        <v>47756</v>
      </c>
      <c r="F17666" s="93"/>
      <c r="G17666" s="93"/>
      <c r="H17666" s="93"/>
      <c r="I17666" s="99"/>
      <c r="J17666" s="99"/>
      <c r="K17666" s="99"/>
      <c r="L17666" s="44"/>
      <c r="M17666" s="57"/>
      <c r="N17666" s="99"/>
      <c r="O17666" s="99"/>
      <c r="P17666" s="99"/>
      <c r="Q17666" s="99"/>
      <c r="R17666" s="99"/>
      <c r="S17666" s="99"/>
      <c r="T17666" s="99"/>
      <c r="U17666" s="99"/>
      <c r="V17666" s="99"/>
      <c r="W17666" s="99"/>
      <c r="X17666" s="99"/>
      <c r="Y17666" s="99"/>
      <c r="Z17666" s="99"/>
      <c r="AA17666" s="99"/>
      <c r="AB17666" s="99"/>
      <c r="AC17666" s="99"/>
      <c r="AD17666" s="99"/>
      <c r="AE17666" s="99"/>
      <c r="AF17666" s="99"/>
      <c r="AG17666" s="99"/>
      <c r="AH17666" s="31"/>
      <c r="AI17666" s="31"/>
      <c r="AJ17666" s="31"/>
      <c r="AK17666" s="31"/>
      <c r="AL17666" s="31"/>
      <c r="AO17666" s="376"/>
    </row>
    <row r="17667" spans="1:41" x14ac:dyDescent="0.25">
      <c r="A17667" s="44" t="s">
        <v>10763</v>
      </c>
      <c r="B17667" s="44" t="s">
        <v>3475</v>
      </c>
      <c r="C17667" s="45">
        <v>240301</v>
      </c>
      <c r="D17667" s="45" t="s">
        <v>11363</v>
      </c>
      <c r="E17667" s="45" t="s">
        <v>9249</v>
      </c>
      <c r="AO17667" s="376"/>
    </row>
    <row r="17668" spans="1:41" x14ac:dyDescent="0.3">
      <c r="A17668" s="333" t="s">
        <v>12928</v>
      </c>
      <c r="B17668" s="333" t="s">
        <v>1157</v>
      </c>
      <c r="C17668" s="125" t="s">
        <v>13318</v>
      </c>
      <c r="D17668" s="32" t="s">
        <v>20309</v>
      </c>
      <c r="E17668" s="125" t="s">
        <v>12551</v>
      </c>
      <c r="F17668" s="125" t="s">
        <v>1189</v>
      </c>
      <c r="G17668" s="125" t="s">
        <v>1190</v>
      </c>
      <c r="AO17668" s="376"/>
    </row>
    <row r="17669" spans="1:41" x14ac:dyDescent="0.25">
      <c r="A17669" s="44" t="s">
        <v>12463</v>
      </c>
      <c r="B17669" s="44" t="s">
        <v>12107</v>
      </c>
      <c r="C17669" s="45">
        <v>10.23</v>
      </c>
      <c r="D17669" s="45" t="s">
        <v>12549</v>
      </c>
      <c r="E17669" s="46">
        <v>46934</v>
      </c>
      <c r="F17669" s="45"/>
      <c r="G17669" s="93"/>
      <c r="H17669" s="93"/>
      <c r="I17669" s="99"/>
      <c r="J17669" s="99"/>
      <c r="K17669" s="99"/>
      <c r="L17669" s="99"/>
      <c r="M17669" s="99"/>
      <c r="N17669" s="99"/>
      <c r="O17669" s="99"/>
      <c r="P17669" s="99"/>
      <c r="Q17669" s="99"/>
      <c r="R17669" s="99"/>
      <c r="S17669" s="99"/>
      <c r="T17669" s="99"/>
      <c r="U17669" s="99"/>
      <c r="V17669" s="99"/>
      <c r="W17669" s="99"/>
      <c r="X17669" s="99"/>
      <c r="Y17669" s="99"/>
      <c r="Z17669" s="99"/>
      <c r="AA17669" s="99"/>
      <c r="AB17669" s="99"/>
      <c r="AC17669" s="99"/>
      <c r="AD17669" s="99"/>
      <c r="AE17669" s="99"/>
      <c r="AF17669" s="99"/>
      <c r="AG17669" s="99"/>
      <c r="AH17669" s="31"/>
      <c r="AI17669" s="31"/>
      <c r="AJ17669" s="31"/>
      <c r="AK17669" s="31"/>
      <c r="AL17669" s="31"/>
      <c r="AO17669" s="376"/>
    </row>
    <row r="17670" spans="1:41" x14ac:dyDescent="0.25">
      <c r="A17670" s="44" t="s">
        <v>20432</v>
      </c>
      <c r="B17670" s="44" t="s">
        <v>6292</v>
      </c>
      <c r="C17670" s="45" t="s">
        <v>9980</v>
      </c>
      <c r="D17670" s="46" t="s">
        <v>21328</v>
      </c>
      <c r="E17670" s="46">
        <v>46568</v>
      </c>
      <c r="AO17670" s="376"/>
    </row>
    <row r="17671" spans="1:41" x14ac:dyDescent="0.25">
      <c r="A17671" s="44" t="s">
        <v>8984</v>
      </c>
      <c r="B17671" s="44" t="s">
        <v>15175</v>
      </c>
      <c r="C17671" s="45" t="s">
        <v>9817</v>
      </c>
      <c r="D17671" s="367" t="s">
        <v>3696</v>
      </c>
      <c r="E17671" s="328">
        <f>DATE(2028,2,12)</f>
        <v>46795</v>
      </c>
      <c r="F17671" s="32"/>
      <c r="G17671" s="32"/>
      <c r="H17671" s="32"/>
      <c r="I17671" s="31"/>
      <c r="J17671" s="31"/>
      <c r="K17671" s="31"/>
      <c r="L17671" s="31"/>
      <c r="M17671" s="31"/>
      <c r="N17671" s="31"/>
      <c r="O17671" s="31"/>
      <c r="P17671" s="31"/>
      <c r="Q17671" s="31"/>
      <c r="R17671" s="31"/>
      <c r="S17671" s="31"/>
      <c r="T17671" s="31"/>
      <c r="U17671" s="31"/>
      <c r="V17671" s="31"/>
      <c r="W17671" s="31"/>
      <c r="X17671" s="31"/>
      <c r="Y17671" s="31"/>
      <c r="Z17671" s="31"/>
      <c r="AA17671" s="31"/>
      <c r="AB17671" s="31"/>
      <c r="AC17671" s="31"/>
      <c r="AD17671" s="31"/>
      <c r="AE17671" s="31"/>
      <c r="AF17671" s="31"/>
      <c r="AG17671" s="31"/>
      <c r="AH17671" s="31"/>
      <c r="AI17671" s="31"/>
      <c r="AJ17671" s="31"/>
      <c r="AK17671" s="31"/>
      <c r="AL17671" s="31"/>
      <c r="AO17671" s="376"/>
    </row>
    <row r="17672" spans="1:41" x14ac:dyDescent="0.25">
      <c r="A17672" s="135" t="s">
        <v>1685</v>
      </c>
      <c r="B17672" s="131" t="s">
        <v>2152</v>
      </c>
      <c r="C17672" s="146" t="s">
        <v>3178</v>
      </c>
      <c r="D17672" s="146" t="s">
        <v>1721</v>
      </c>
      <c r="E17672" s="107">
        <v>46111</v>
      </c>
      <c r="F17672" s="93"/>
      <c r="G17672" s="93"/>
      <c r="H17672" s="93"/>
      <c r="I17672" s="99"/>
      <c r="J17672" s="99"/>
      <c r="K17672" s="99"/>
      <c r="L17672" s="44"/>
      <c r="M17672" s="57"/>
      <c r="N17672" s="99"/>
      <c r="O17672" s="99"/>
      <c r="P17672" s="99"/>
      <c r="Q17672" s="99"/>
      <c r="R17672" s="99"/>
      <c r="S17672" s="99"/>
      <c r="T17672" s="99"/>
      <c r="U17672" s="99"/>
      <c r="V17672" s="99"/>
      <c r="W17672" s="99"/>
      <c r="X17672" s="99"/>
      <c r="Y17672" s="99"/>
      <c r="Z17672" s="99"/>
      <c r="AA17672" s="99"/>
      <c r="AB17672" s="99"/>
      <c r="AC17672" s="99"/>
      <c r="AD17672" s="99"/>
      <c r="AE17672" s="99"/>
      <c r="AF17672" s="99"/>
      <c r="AG17672" s="99"/>
      <c r="AH17672" s="31"/>
      <c r="AI17672" s="31"/>
      <c r="AJ17672" s="31"/>
      <c r="AK17672" s="31"/>
      <c r="AL17672" s="31"/>
      <c r="AO17672" s="376"/>
    </row>
    <row r="17673" spans="1:41" x14ac:dyDescent="0.25">
      <c r="A17673" s="44" t="s">
        <v>19454</v>
      </c>
      <c r="B17673" s="319" t="s">
        <v>19525</v>
      </c>
      <c r="C17673" s="318" t="s">
        <v>19851</v>
      </c>
      <c r="D17673" s="93" t="s">
        <v>19934</v>
      </c>
      <c r="E17673" s="320">
        <v>46996</v>
      </c>
      <c r="F17673" s="93"/>
      <c r="G17673" s="93"/>
      <c r="H17673" s="93"/>
      <c r="I17673" s="99"/>
      <c r="J17673" s="99"/>
      <c r="K17673" s="99"/>
      <c r="L17673" s="99"/>
      <c r="M17673" s="99"/>
      <c r="N17673" s="99"/>
      <c r="O17673" s="99"/>
      <c r="P17673" s="99"/>
      <c r="Q17673" s="99"/>
      <c r="R17673" s="99"/>
      <c r="S17673" s="99"/>
      <c r="T17673" s="99"/>
      <c r="U17673" s="99"/>
      <c r="V17673" s="99"/>
      <c r="W17673" s="99"/>
      <c r="X17673" s="99"/>
      <c r="Y17673" s="99"/>
      <c r="Z17673" s="99"/>
      <c r="AA17673" s="99"/>
      <c r="AB17673" s="99"/>
      <c r="AC17673" s="99"/>
      <c r="AD17673" s="99"/>
      <c r="AE17673" s="99"/>
      <c r="AF17673" s="99"/>
      <c r="AG17673" s="99"/>
      <c r="AH17673" s="31"/>
      <c r="AI17673" s="31"/>
      <c r="AJ17673" s="31"/>
      <c r="AK17673" s="31"/>
      <c r="AL17673" s="31"/>
      <c r="AO17673" s="376"/>
    </row>
    <row r="17674" spans="1:41" x14ac:dyDescent="0.25">
      <c r="A17674" s="99" t="s">
        <v>1342</v>
      </c>
      <c r="B17674" s="92" t="s">
        <v>5748</v>
      </c>
      <c r="C17674" s="93" t="s">
        <v>5749</v>
      </c>
      <c r="D17674" s="93" t="s">
        <v>1201</v>
      </c>
      <c r="E17674" s="94">
        <v>46961</v>
      </c>
      <c r="F17674" s="93"/>
      <c r="G17674" s="93"/>
      <c r="H17674" s="93"/>
      <c r="I17674" s="99"/>
      <c r="J17674" s="99"/>
      <c r="K17674" s="99"/>
      <c r="L17674" s="44"/>
      <c r="M17674" s="57"/>
      <c r="N17674" s="99"/>
      <c r="O17674" s="99"/>
      <c r="P17674" s="99"/>
      <c r="Q17674" s="99"/>
      <c r="R17674" s="99"/>
      <c r="S17674" s="99"/>
      <c r="T17674" s="99"/>
      <c r="U17674" s="99"/>
      <c r="V17674" s="99"/>
      <c r="W17674" s="99"/>
      <c r="X17674" s="99"/>
      <c r="Y17674" s="99"/>
      <c r="Z17674" s="99"/>
      <c r="AA17674" s="99"/>
      <c r="AB17674" s="99"/>
      <c r="AC17674" s="99"/>
      <c r="AD17674" s="99"/>
      <c r="AE17674" s="99"/>
      <c r="AF17674" s="99"/>
      <c r="AG17674" s="99"/>
      <c r="AH17674" s="31"/>
      <c r="AI17674" s="31"/>
      <c r="AJ17674" s="31"/>
      <c r="AK17674" s="31"/>
      <c r="AL17674" s="31"/>
      <c r="AO17674" s="376"/>
    </row>
    <row r="17675" spans="1:41" x14ac:dyDescent="0.25">
      <c r="A17675" s="44" t="s">
        <v>1342</v>
      </c>
      <c r="B17675" s="92" t="s">
        <v>3452</v>
      </c>
      <c r="C17675" s="93" t="s">
        <v>7817</v>
      </c>
      <c r="D17675" s="93" t="s">
        <v>1201</v>
      </c>
      <c r="E17675" s="94">
        <v>46496</v>
      </c>
      <c r="F17675" s="93"/>
      <c r="G17675" s="93"/>
      <c r="H17675" s="93"/>
      <c r="I17675" s="99"/>
      <c r="J17675" s="99"/>
      <c r="K17675" s="99"/>
      <c r="L17675" s="44"/>
      <c r="M17675" s="57"/>
      <c r="N17675" s="99"/>
      <c r="O17675" s="99"/>
      <c r="P17675" s="99"/>
      <c r="Q17675" s="99"/>
      <c r="R17675" s="99"/>
      <c r="S17675" s="99"/>
      <c r="T17675" s="99"/>
      <c r="U17675" s="99"/>
      <c r="V17675" s="99"/>
      <c r="W17675" s="99"/>
      <c r="X17675" s="99"/>
      <c r="Y17675" s="99"/>
      <c r="Z17675" s="99"/>
      <c r="AA17675" s="99"/>
      <c r="AB17675" s="99"/>
      <c r="AC17675" s="99"/>
      <c r="AD17675" s="99"/>
      <c r="AE17675" s="99"/>
      <c r="AF17675" s="99"/>
      <c r="AG17675" s="99"/>
      <c r="AH17675" s="31"/>
      <c r="AI17675" s="31"/>
      <c r="AJ17675" s="31"/>
      <c r="AK17675" s="31"/>
      <c r="AL17675" s="31"/>
      <c r="AO17675" s="376"/>
    </row>
    <row r="17676" spans="1:41" x14ac:dyDescent="0.25">
      <c r="A17676" s="44" t="s">
        <v>16854</v>
      </c>
      <c r="B17676" s="44" t="s">
        <v>14741</v>
      </c>
      <c r="C17676" s="45" t="s">
        <v>11859</v>
      </c>
      <c r="D17676" s="367" t="s">
        <v>3696</v>
      </c>
      <c r="E17676" s="328">
        <f>DATE(2027,5,26)</f>
        <v>46533</v>
      </c>
      <c r="F17676" s="32"/>
      <c r="G17676" s="32"/>
      <c r="H17676" s="32"/>
      <c r="I17676" s="31"/>
      <c r="J17676" s="31"/>
      <c r="K17676" s="31"/>
      <c r="L17676" s="31"/>
      <c r="M17676" s="31"/>
      <c r="N17676" s="31"/>
      <c r="O17676" s="31"/>
      <c r="P17676" s="31"/>
      <c r="Q17676" s="31"/>
      <c r="R17676" s="31"/>
      <c r="S17676" s="31"/>
      <c r="T17676" s="31"/>
      <c r="U17676" s="31"/>
      <c r="V17676" s="31"/>
      <c r="W17676" s="31"/>
      <c r="X17676" s="31"/>
      <c r="Y17676" s="31"/>
      <c r="Z17676" s="31"/>
      <c r="AA17676" s="31"/>
      <c r="AB17676" s="31"/>
      <c r="AC17676" s="31"/>
      <c r="AD17676" s="31"/>
      <c r="AE17676" s="31"/>
      <c r="AF17676" s="31"/>
      <c r="AG17676" s="31"/>
      <c r="AH17676" s="31"/>
      <c r="AI17676" s="31"/>
      <c r="AJ17676" s="31"/>
      <c r="AK17676" s="31"/>
      <c r="AL17676" s="31"/>
      <c r="AO17676" s="376"/>
    </row>
    <row r="17677" spans="1:41" x14ac:dyDescent="0.25">
      <c r="A17677" s="44" t="s">
        <v>19455</v>
      </c>
      <c r="B17677" s="319" t="s">
        <v>19530</v>
      </c>
      <c r="C17677" s="318" t="s">
        <v>19852</v>
      </c>
      <c r="D17677" s="93" t="s">
        <v>19934</v>
      </c>
      <c r="E17677" s="320">
        <v>47149</v>
      </c>
      <c r="F17677" s="93"/>
      <c r="G17677" s="93"/>
      <c r="H17677" s="93"/>
      <c r="I17677" s="99"/>
      <c r="J17677" s="99"/>
      <c r="K17677" s="99"/>
      <c r="L17677" s="99"/>
      <c r="M17677" s="99"/>
      <c r="N17677" s="99"/>
      <c r="O17677" s="99"/>
      <c r="P17677" s="99"/>
      <c r="Q17677" s="99"/>
      <c r="R17677" s="99"/>
      <c r="S17677" s="99"/>
      <c r="T17677" s="99"/>
      <c r="U17677" s="99"/>
      <c r="V17677" s="99"/>
      <c r="W17677" s="99"/>
      <c r="X17677" s="99"/>
      <c r="Y17677" s="99"/>
      <c r="Z17677" s="99"/>
      <c r="AA17677" s="99"/>
      <c r="AB17677" s="99"/>
      <c r="AC17677" s="99"/>
      <c r="AD17677" s="99"/>
      <c r="AE17677" s="99"/>
      <c r="AF17677" s="99"/>
      <c r="AG17677" s="99"/>
      <c r="AH17677" s="31"/>
      <c r="AI17677" s="31"/>
      <c r="AJ17677" s="31"/>
      <c r="AK17677" s="31"/>
      <c r="AL17677" s="31"/>
      <c r="AO17677" s="376"/>
    </row>
    <row r="17678" spans="1:41" x14ac:dyDescent="0.3">
      <c r="A17678" s="57" t="s">
        <v>17254</v>
      </c>
      <c r="B17678" s="57" t="s">
        <v>1290</v>
      </c>
      <c r="C17678" s="62" t="s">
        <v>17262</v>
      </c>
      <c r="D17678" s="62" t="s">
        <v>20886</v>
      </c>
      <c r="E17678" s="60">
        <v>46873</v>
      </c>
      <c r="F17678" s="32"/>
      <c r="G17678" s="32"/>
      <c r="H17678" s="32"/>
      <c r="I17678" s="31"/>
      <c r="J17678" s="31"/>
      <c r="K17678" s="31"/>
      <c r="L17678" s="31"/>
      <c r="M17678" s="31"/>
      <c r="N17678" s="31"/>
      <c r="O17678" s="31"/>
      <c r="P17678" s="31"/>
      <c r="Q17678" s="31"/>
      <c r="R17678" s="31"/>
      <c r="S17678" s="31"/>
      <c r="T17678" s="31"/>
      <c r="U17678" s="31"/>
      <c r="V17678" s="31"/>
      <c r="W17678" s="31"/>
      <c r="X17678" s="31"/>
      <c r="Y17678" s="31"/>
      <c r="Z17678" s="31"/>
      <c r="AA17678" s="31"/>
      <c r="AB17678" s="31"/>
      <c r="AC17678" s="31"/>
      <c r="AD17678" s="31"/>
      <c r="AE17678" s="31"/>
      <c r="AF17678" s="31"/>
      <c r="AG17678" s="31"/>
      <c r="AH17678" s="31"/>
      <c r="AI17678" s="31"/>
      <c r="AJ17678" s="31"/>
      <c r="AK17678" s="31"/>
      <c r="AL17678" s="31"/>
      <c r="AO17678" s="376"/>
    </row>
    <row r="17679" spans="1:41" x14ac:dyDescent="0.25">
      <c r="A17679" s="44" t="s">
        <v>13292</v>
      </c>
      <c r="B17679" s="44" t="s">
        <v>5321</v>
      </c>
      <c r="C17679" s="45">
        <v>25010401</v>
      </c>
      <c r="D17679" s="45" t="s">
        <v>11363</v>
      </c>
      <c r="E17679" s="45" t="s">
        <v>12564</v>
      </c>
      <c r="AO17679" s="376"/>
    </row>
    <row r="17680" spans="1:41" x14ac:dyDescent="0.25">
      <c r="A17680" s="44" t="s">
        <v>13292</v>
      </c>
      <c r="B17680" s="44" t="s">
        <v>3474</v>
      </c>
      <c r="C17680" s="45">
        <v>250503</v>
      </c>
      <c r="D17680" s="45" t="s">
        <v>11363</v>
      </c>
      <c r="E17680" s="45" t="s">
        <v>15608</v>
      </c>
      <c r="AO17680" s="376"/>
    </row>
    <row r="17681" spans="1:41" x14ac:dyDescent="0.3">
      <c r="A17681" s="333" t="s">
        <v>16243</v>
      </c>
      <c r="B17681" s="333" t="s">
        <v>4812</v>
      </c>
      <c r="C17681" s="125" t="s">
        <v>16162</v>
      </c>
      <c r="D17681" s="32" t="s">
        <v>20309</v>
      </c>
      <c r="E17681" s="125" t="s">
        <v>4972</v>
      </c>
      <c r="F17681" s="125" t="s">
        <v>1189</v>
      </c>
      <c r="G17681" s="125" t="s">
        <v>1190</v>
      </c>
      <c r="AO17681" s="376"/>
    </row>
    <row r="17682" spans="1:41" x14ac:dyDescent="0.25">
      <c r="A17682" s="44" t="s">
        <v>1372</v>
      </c>
      <c r="B17682" s="44" t="s">
        <v>14738</v>
      </c>
      <c r="C17682" s="45" t="s">
        <v>21097</v>
      </c>
      <c r="D17682" s="367" t="s">
        <v>3696</v>
      </c>
      <c r="E17682" s="328">
        <f>DATE(2030,6,11)</f>
        <v>47645</v>
      </c>
      <c r="F17682" s="32"/>
      <c r="G17682" s="32"/>
      <c r="H17682" s="32"/>
      <c r="I17682" s="31"/>
      <c r="J17682" s="31"/>
      <c r="K17682" s="31"/>
      <c r="L17682" s="31"/>
      <c r="M17682" s="31"/>
      <c r="N17682" s="31"/>
      <c r="O17682" s="31"/>
      <c r="P17682" s="31"/>
      <c r="Q17682" s="31"/>
      <c r="R17682" s="31"/>
      <c r="S17682" s="31"/>
      <c r="T17682" s="31"/>
      <c r="U17682" s="31"/>
      <c r="V17682" s="31"/>
      <c r="W17682" s="31"/>
      <c r="X17682" s="31"/>
      <c r="Y17682" s="31"/>
      <c r="Z17682" s="31"/>
      <c r="AA17682" s="31"/>
      <c r="AB17682" s="31"/>
      <c r="AC17682" s="31"/>
      <c r="AD17682" s="31"/>
      <c r="AE17682" s="31"/>
      <c r="AF17682" s="31"/>
      <c r="AG17682" s="31"/>
      <c r="AH17682" s="31"/>
      <c r="AI17682" s="31"/>
      <c r="AJ17682" s="31"/>
      <c r="AK17682" s="31"/>
      <c r="AL17682" s="31"/>
      <c r="AO17682" s="376"/>
    </row>
    <row r="17683" spans="1:41" x14ac:dyDescent="0.25">
      <c r="A17683" s="44" t="s">
        <v>2449</v>
      </c>
      <c r="B17683" s="44" t="s">
        <v>17477</v>
      </c>
      <c r="C17683" s="45">
        <v>25100201</v>
      </c>
      <c r="D17683" s="45" t="s">
        <v>11363</v>
      </c>
      <c r="E17683" s="45" t="s">
        <v>11146</v>
      </c>
      <c r="AO17683" s="376"/>
    </row>
    <row r="17684" spans="1:41" x14ac:dyDescent="0.25">
      <c r="A17684" s="44" t="s">
        <v>2449</v>
      </c>
      <c r="B17684" s="44" t="s">
        <v>3046</v>
      </c>
      <c r="C17684" s="45">
        <v>25100202</v>
      </c>
      <c r="D17684" s="45" t="s">
        <v>11363</v>
      </c>
      <c r="E17684" s="45" t="s">
        <v>11146</v>
      </c>
      <c r="AO17684" s="376"/>
    </row>
    <row r="17685" spans="1:41" x14ac:dyDescent="0.25">
      <c r="A17685" s="44" t="s">
        <v>10764</v>
      </c>
      <c r="B17685" s="44" t="s">
        <v>9248</v>
      </c>
      <c r="C17685" s="45">
        <v>240101</v>
      </c>
      <c r="D17685" s="45" t="s">
        <v>11363</v>
      </c>
      <c r="E17685" s="45" t="s">
        <v>9249</v>
      </c>
      <c r="AO17685" s="376"/>
    </row>
    <row r="17686" spans="1:41" x14ac:dyDescent="0.25">
      <c r="A17686" s="100" t="s">
        <v>15501</v>
      </c>
      <c r="B17686" s="92" t="s">
        <v>3452</v>
      </c>
      <c r="C17686" s="93" t="s">
        <v>3453</v>
      </c>
      <c r="D17686" s="93" t="s">
        <v>1201</v>
      </c>
      <c r="E17686" s="94">
        <v>46496</v>
      </c>
      <c r="F17686" s="93"/>
      <c r="G17686" s="93"/>
      <c r="H17686" s="93"/>
      <c r="I17686" s="99"/>
      <c r="J17686" s="99"/>
      <c r="K17686" s="99"/>
      <c r="L17686" s="44"/>
      <c r="M17686" s="44"/>
      <c r="N17686" s="99"/>
      <c r="O17686" s="99"/>
      <c r="P17686" s="99"/>
      <c r="Q17686" s="99"/>
      <c r="R17686" s="99"/>
      <c r="S17686" s="99"/>
      <c r="T17686" s="99"/>
      <c r="U17686" s="99"/>
      <c r="V17686" s="99"/>
      <c r="W17686" s="99"/>
      <c r="X17686" s="99"/>
      <c r="Y17686" s="99"/>
      <c r="Z17686" s="99"/>
      <c r="AA17686" s="99"/>
      <c r="AB17686" s="99"/>
      <c r="AC17686" s="99"/>
      <c r="AD17686" s="99"/>
      <c r="AE17686" s="99"/>
      <c r="AF17686" s="99"/>
      <c r="AG17686" s="99"/>
      <c r="AH17686" s="31"/>
      <c r="AI17686" s="31"/>
      <c r="AJ17686" s="31"/>
      <c r="AK17686" s="31"/>
      <c r="AL17686" s="31"/>
      <c r="AO17686" s="376"/>
    </row>
    <row r="17687" spans="1:41" x14ac:dyDescent="0.25">
      <c r="A17687" s="44" t="s">
        <v>9998</v>
      </c>
      <c r="B17687" s="265" t="s">
        <v>5748</v>
      </c>
      <c r="C17687" s="59" t="s">
        <v>10012</v>
      </c>
      <c r="D17687" s="93" t="s">
        <v>1201</v>
      </c>
      <c r="E17687" s="94">
        <v>46961</v>
      </c>
      <c r="F17687" s="93"/>
      <c r="G17687" s="93"/>
      <c r="H17687" s="93"/>
      <c r="I17687" s="99"/>
      <c r="J17687" s="99"/>
      <c r="K17687" s="99"/>
      <c r="L17687" s="44"/>
      <c r="M17687" s="57"/>
      <c r="N17687" s="99"/>
      <c r="O17687" s="99"/>
      <c r="P17687" s="99"/>
      <c r="Q17687" s="99"/>
      <c r="R17687" s="99"/>
      <c r="S17687" s="99"/>
      <c r="T17687" s="99"/>
      <c r="U17687" s="99"/>
      <c r="V17687" s="99"/>
      <c r="W17687" s="99"/>
      <c r="X17687" s="99"/>
      <c r="Y17687" s="99"/>
      <c r="Z17687" s="99"/>
      <c r="AA17687" s="99"/>
      <c r="AB17687" s="99"/>
      <c r="AC17687" s="99"/>
      <c r="AD17687" s="99"/>
      <c r="AE17687" s="99"/>
      <c r="AF17687" s="99"/>
      <c r="AG17687" s="99"/>
      <c r="AH17687" s="31"/>
      <c r="AI17687" s="31"/>
      <c r="AJ17687" s="31"/>
      <c r="AK17687" s="31"/>
      <c r="AL17687" s="31"/>
      <c r="AO17687" s="376"/>
    </row>
    <row r="17688" spans="1:41" x14ac:dyDescent="0.3">
      <c r="A17688" s="333" t="s">
        <v>1114</v>
      </c>
      <c r="B17688" s="333" t="s">
        <v>11377</v>
      </c>
      <c r="C17688" s="125" t="s">
        <v>11214</v>
      </c>
      <c r="D17688" s="32" t="s">
        <v>20309</v>
      </c>
      <c r="E17688" s="125" t="s">
        <v>4966</v>
      </c>
      <c r="F17688" s="125" t="s">
        <v>1189</v>
      </c>
      <c r="G17688" s="125" t="s">
        <v>1190</v>
      </c>
      <c r="AO17688" s="376"/>
    </row>
    <row r="17689" spans="1:41" x14ac:dyDescent="0.25">
      <c r="A17689" s="57" t="s">
        <v>20495</v>
      </c>
      <c r="B17689" s="92" t="s">
        <v>3682</v>
      </c>
      <c r="C17689" s="93" t="s">
        <v>19106</v>
      </c>
      <c r="D17689" s="93" t="s">
        <v>3681</v>
      </c>
      <c r="E17689" s="94">
        <v>48029</v>
      </c>
      <c r="F17689" s="93"/>
      <c r="G17689" s="93"/>
      <c r="H17689" s="93"/>
      <c r="I17689" s="99"/>
      <c r="J17689" s="99"/>
      <c r="K17689" s="99"/>
      <c r="L17689" s="44"/>
      <c r="M17689" s="57"/>
      <c r="N17689" s="99"/>
      <c r="O17689" s="99"/>
      <c r="P17689" s="99"/>
      <c r="Q17689" s="99"/>
      <c r="R17689" s="99"/>
      <c r="S17689" s="99"/>
      <c r="T17689" s="99"/>
      <c r="U17689" s="99"/>
      <c r="V17689" s="99"/>
      <c r="W17689" s="99"/>
      <c r="X17689" s="99"/>
      <c r="Y17689" s="99"/>
      <c r="Z17689" s="99"/>
      <c r="AA17689" s="99"/>
      <c r="AB17689" s="99"/>
      <c r="AC17689" s="99"/>
      <c r="AD17689" s="99"/>
      <c r="AE17689" s="99"/>
      <c r="AF17689" s="99"/>
      <c r="AG17689" s="99"/>
      <c r="AH17689" s="31"/>
      <c r="AI17689" s="31"/>
      <c r="AJ17689" s="31"/>
      <c r="AK17689" s="31"/>
      <c r="AL17689" s="31"/>
      <c r="AO17689" s="376"/>
    </row>
    <row r="17690" spans="1:41" x14ac:dyDescent="0.25">
      <c r="A17690" s="44" t="s">
        <v>8985</v>
      </c>
      <c r="B17690" s="44" t="s">
        <v>16855</v>
      </c>
      <c r="C17690" s="45" t="s">
        <v>17108</v>
      </c>
      <c r="D17690" s="367" t="s">
        <v>3696</v>
      </c>
      <c r="E17690" s="328">
        <f>DATE(2029,12,17)</f>
        <v>47469</v>
      </c>
      <c r="F17690" s="32"/>
      <c r="G17690" s="32"/>
      <c r="H17690" s="32"/>
      <c r="I17690" s="31"/>
      <c r="J17690" s="31"/>
      <c r="K17690" s="31"/>
      <c r="L17690" s="31"/>
      <c r="M17690" s="31"/>
      <c r="N17690" s="31"/>
      <c r="O17690" s="31"/>
      <c r="P17690" s="31"/>
      <c r="Q17690" s="31"/>
      <c r="R17690" s="31"/>
      <c r="S17690" s="31"/>
      <c r="T17690" s="31"/>
      <c r="U17690" s="31"/>
      <c r="V17690" s="31"/>
      <c r="W17690" s="31"/>
      <c r="X17690" s="31"/>
      <c r="Y17690" s="31"/>
      <c r="Z17690" s="31"/>
      <c r="AA17690" s="31"/>
      <c r="AB17690" s="31"/>
      <c r="AC17690" s="31"/>
      <c r="AD17690" s="31"/>
      <c r="AE17690" s="31"/>
      <c r="AF17690" s="31"/>
      <c r="AG17690" s="31"/>
      <c r="AH17690" s="31"/>
      <c r="AI17690" s="31"/>
      <c r="AJ17690" s="31"/>
      <c r="AK17690" s="31"/>
      <c r="AL17690" s="31"/>
      <c r="AO17690" s="376"/>
    </row>
    <row r="17691" spans="1:41" x14ac:dyDescent="0.25">
      <c r="A17691" s="44" t="s">
        <v>8986</v>
      </c>
      <c r="B17691" s="44" t="s">
        <v>15176</v>
      </c>
      <c r="C17691" s="45" t="s">
        <v>17109</v>
      </c>
      <c r="D17691" s="367" t="s">
        <v>3696</v>
      </c>
      <c r="E17691" s="328">
        <f>DATE(2029,12,17)</f>
        <v>47469</v>
      </c>
      <c r="F17691" s="32"/>
      <c r="G17691" s="32"/>
      <c r="H17691" s="32"/>
      <c r="I17691" s="31"/>
      <c r="J17691" s="31"/>
      <c r="K17691" s="31"/>
      <c r="L17691" s="31"/>
      <c r="M17691" s="31"/>
      <c r="N17691" s="31"/>
      <c r="O17691" s="31"/>
      <c r="P17691" s="31"/>
      <c r="Q17691" s="31"/>
      <c r="R17691" s="31"/>
      <c r="S17691" s="31"/>
      <c r="T17691" s="31"/>
      <c r="U17691" s="31"/>
      <c r="V17691" s="31"/>
      <c r="W17691" s="31"/>
      <c r="X17691" s="31"/>
      <c r="Y17691" s="31"/>
      <c r="Z17691" s="31"/>
      <c r="AA17691" s="31"/>
      <c r="AB17691" s="31"/>
      <c r="AC17691" s="31"/>
      <c r="AD17691" s="31"/>
      <c r="AE17691" s="31"/>
      <c r="AF17691" s="31"/>
      <c r="AG17691" s="31"/>
      <c r="AH17691" s="31"/>
      <c r="AI17691" s="31"/>
      <c r="AJ17691" s="31"/>
      <c r="AK17691" s="31"/>
      <c r="AL17691" s="31"/>
      <c r="AO17691" s="376"/>
    </row>
    <row r="17692" spans="1:41" x14ac:dyDescent="0.25">
      <c r="A17692" s="44" t="s">
        <v>7612</v>
      </c>
      <c r="B17692" s="44" t="s">
        <v>194</v>
      </c>
      <c r="C17692" s="45" t="s">
        <v>7613</v>
      </c>
      <c r="D17692" s="45" t="s">
        <v>11204</v>
      </c>
      <c r="E17692" s="45" t="s">
        <v>7871</v>
      </c>
      <c r="F17692" s="93"/>
      <c r="G17692" s="93"/>
      <c r="H17692" s="93"/>
      <c r="I17692" s="99"/>
      <c r="J17692" s="99"/>
      <c r="K17692" s="99"/>
      <c r="L17692" s="99"/>
      <c r="M17692" s="99"/>
      <c r="N17692" s="99"/>
      <c r="O17692" s="99"/>
      <c r="P17692" s="99"/>
      <c r="Q17692" s="99"/>
      <c r="R17692" s="99"/>
      <c r="S17692" s="99"/>
      <c r="T17692" s="99"/>
      <c r="U17692" s="99"/>
      <c r="V17692" s="99"/>
      <c r="W17692" s="99"/>
      <c r="X17692" s="99"/>
      <c r="Y17692" s="99"/>
      <c r="Z17692" s="99"/>
      <c r="AA17692" s="99"/>
      <c r="AB17692" s="99"/>
      <c r="AC17692" s="99"/>
      <c r="AD17692" s="99"/>
      <c r="AE17692" s="99"/>
      <c r="AF17692" s="99"/>
      <c r="AG17692" s="99"/>
      <c r="AH17692" s="31"/>
      <c r="AI17692" s="31"/>
      <c r="AJ17692" s="31"/>
      <c r="AK17692" s="31"/>
      <c r="AL17692" s="31"/>
      <c r="AO17692" s="376"/>
    </row>
    <row r="17693" spans="1:41" x14ac:dyDescent="0.25">
      <c r="A17693" s="44" t="s">
        <v>7612</v>
      </c>
      <c r="B17693" s="44" t="s">
        <v>194</v>
      </c>
      <c r="C17693" s="45" t="s">
        <v>7613</v>
      </c>
      <c r="D17693" s="93" t="s">
        <v>17443</v>
      </c>
      <c r="E17693" s="45" t="s">
        <v>7871</v>
      </c>
      <c r="F17693" s="93"/>
      <c r="G17693" s="93"/>
      <c r="H17693" s="93"/>
      <c r="I17693" s="99"/>
      <c r="J17693" s="99"/>
      <c r="K17693" s="99"/>
      <c r="L17693" s="99"/>
      <c r="M17693" s="99"/>
      <c r="N17693" s="99"/>
      <c r="O17693" s="99"/>
      <c r="P17693" s="99"/>
      <c r="Q17693" s="99"/>
      <c r="R17693" s="99"/>
      <c r="S17693" s="99"/>
      <c r="T17693" s="99"/>
      <c r="U17693" s="99"/>
      <c r="V17693" s="99"/>
      <c r="W17693" s="99"/>
      <c r="X17693" s="99"/>
      <c r="Y17693" s="99"/>
      <c r="Z17693" s="99"/>
      <c r="AA17693" s="99"/>
      <c r="AB17693" s="99"/>
      <c r="AC17693" s="99"/>
      <c r="AD17693" s="99"/>
      <c r="AE17693" s="99"/>
      <c r="AF17693" s="99"/>
      <c r="AG17693" s="99"/>
      <c r="AH17693" s="31"/>
      <c r="AI17693" s="31"/>
      <c r="AJ17693" s="31"/>
      <c r="AK17693" s="31"/>
      <c r="AL17693" s="31"/>
      <c r="AO17693" s="376"/>
    </row>
    <row r="17694" spans="1:41" x14ac:dyDescent="0.25">
      <c r="A17694" s="44" t="s">
        <v>7612</v>
      </c>
      <c r="B17694" s="44" t="s">
        <v>194</v>
      </c>
      <c r="C17694" s="45" t="s">
        <v>7613</v>
      </c>
      <c r="D17694" s="45" t="s">
        <v>9895</v>
      </c>
      <c r="E17694" s="45" t="s">
        <v>4823</v>
      </c>
      <c r="F17694" s="93"/>
      <c r="G17694" s="93"/>
      <c r="H17694" s="93"/>
      <c r="I17694" s="99"/>
      <c r="J17694" s="99"/>
      <c r="K17694" s="99"/>
      <c r="L17694" s="44"/>
      <c r="M17694" s="57"/>
      <c r="N17694" s="99"/>
      <c r="O17694" s="99"/>
      <c r="P17694" s="99"/>
      <c r="Q17694" s="99"/>
      <c r="R17694" s="99"/>
      <c r="S17694" s="99"/>
      <c r="T17694" s="99"/>
      <c r="U17694" s="99"/>
      <c r="V17694" s="99"/>
      <c r="W17694" s="99"/>
      <c r="X17694" s="99"/>
      <c r="Y17694" s="99"/>
      <c r="Z17694" s="99"/>
      <c r="AA17694" s="99"/>
      <c r="AB17694" s="99"/>
      <c r="AC17694" s="99"/>
      <c r="AD17694" s="99"/>
      <c r="AE17694" s="99"/>
      <c r="AF17694" s="99"/>
      <c r="AG17694" s="99"/>
      <c r="AH17694" s="31"/>
      <c r="AI17694" s="31"/>
      <c r="AJ17694" s="31"/>
      <c r="AK17694" s="31"/>
      <c r="AL17694" s="31"/>
      <c r="AO17694" s="376"/>
    </row>
    <row r="17695" spans="1:41" x14ac:dyDescent="0.25">
      <c r="A17695" s="44" t="s">
        <v>8237</v>
      </c>
      <c r="B17695" s="44" t="s">
        <v>12103</v>
      </c>
      <c r="C17695" s="45">
        <v>22.23</v>
      </c>
      <c r="D17695" s="45" t="s">
        <v>12549</v>
      </c>
      <c r="E17695" s="46">
        <v>46934</v>
      </c>
      <c r="F17695" s="45"/>
      <c r="G17695" s="93"/>
      <c r="H17695" s="93"/>
      <c r="I17695" s="99"/>
      <c r="J17695" s="99"/>
      <c r="K17695" s="99"/>
      <c r="L17695" s="99"/>
      <c r="M17695" s="99"/>
      <c r="N17695" s="99"/>
      <c r="O17695" s="99"/>
      <c r="P17695" s="99"/>
      <c r="Q17695" s="99"/>
      <c r="R17695" s="99"/>
      <c r="S17695" s="99"/>
      <c r="T17695" s="99"/>
      <c r="U17695" s="99"/>
      <c r="V17695" s="99"/>
      <c r="W17695" s="99"/>
      <c r="X17695" s="99"/>
      <c r="Y17695" s="99"/>
      <c r="Z17695" s="99"/>
      <c r="AA17695" s="99"/>
      <c r="AB17695" s="99"/>
      <c r="AC17695" s="99"/>
      <c r="AD17695" s="99"/>
      <c r="AE17695" s="99"/>
      <c r="AF17695" s="99"/>
      <c r="AG17695" s="99"/>
      <c r="AH17695" s="31"/>
      <c r="AI17695" s="31"/>
      <c r="AJ17695" s="31"/>
      <c r="AK17695" s="31"/>
      <c r="AL17695" s="31"/>
      <c r="AO17695" s="376"/>
    </row>
    <row r="17696" spans="1:41" x14ac:dyDescent="0.25">
      <c r="A17696" s="44" t="s">
        <v>8237</v>
      </c>
      <c r="B17696" s="44" t="s">
        <v>21433</v>
      </c>
      <c r="C17696" s="45" t="s">
        <v>8135</v>
      </c>
      <c r="D17696" s="45" t="s">
        <v>21447</v>
      </c>
      <c r="E17696" s="46">
        <v>46418</v>
      </c>
      <c r="AO17696" s="376"/>
    </row>
    <row r="17697" spans="1:41" x14ac:dyDescent="0.25">
      <c r="A17697" s="44" t="s">
        <v>8237</v>
      </c>
      <c r="B17697" s="44" t="s">
        <v>9248</v>
      </c>
      <c r="C17697" s="45">
        <v>240101</v>
      </c>
      <c r="D17697" s="45" t="s">
        <v>11363</v>
      </c>
      <c r="E17697" s="45" t="s">
        <v>9249</v>
      </c>
      <c r="AO17697" s="376"/>
    </row>
    <row r="17698" spans="1:41" x14ac:dyDescent="0.25">
      <c r="A17698" s="44" t="s">
        <v>3836</v>
      </c>
      <c r="B17698" s="44" t="s">
        <v>2350</v>
      </c>
      <c r="C17698" s="45">
        <v>230105</v>
      </c>
      <c r="D17698" s="45" t="s">
        <v>11363</v>
      </c>
      <c r="E17698" s="45" t="s">
        <v>5265</v>
      </c>
      <c r="AO17698" s="376"/>
    </row>
    <row r="17699" spans="1:41" x14ac:dyDescent="0.25">
      <c r="A17699" s="44" t="s">
        <v>13125</v>
      </c>
      <c r="B17699" s="44" t="s">
        <v>21434</v>
      </c>
      <c r="C17699" s="45" t="s">
        <v>13058</v>
      </c>
      <c r="D17699" s="45" t="s">
        <v>21447</v>
      </c>
      <c r="E17699" s="46">
        <v>46418</v>
      </c>
      <c r="AO17699" s="376"/>
    </row>
    <row r="17700" spans="1:41" x14ac:dyDescent="0.25">
      <c r="A17700" s="91" t="s">
        <v>13125</v>
      </c>
      <c r="B17700" s="92" t="s">
        <v>19284</v>
      </c>
      <c r="C17700" s="93" t="s">
        <v>19285</v>
      </c>
      <c r="D17700" s="93" t="s">
        <v>1201</v>
      </c>
      <c r="E17700" s="94">
        <v>46582</v>
      </c>
      <c r="F17700" s="93"/>
      <c r="G17700" s="93"/>
      <c r="H17700" s="93"/>
      <c r="I17700" s="99"/>
      <c r="J17700" s="99"/>
      <c r="K17700" s="99"/>
      <c r="L17700" s="99"/>
      <c r="M17700" s="99"/>
      <c r="N17700" s="99"/>
      <c r="O17700" s="99"/>
      <c r="P17700" s="99"/>
      <c r="Q17700" s="99"/>
      <c r="R17700" s="99"/>
      <c r="S17700" s="99"/>
      <c r="T17700" s="99"/>
      <c r="U17700" s="99"/>
      <c r="V17700" s="99"/>
      <c r="W17700" s="99"/>
      <c r="X17700" s="99"/>
      <c r="Y17700" s="99"/>
      <c r="Z17700" s="99"/>
      <c r="AA17700" s="99"/>
      <c r="AB17700" s="99"/>
      <c r="AC17700" s="99"/>
      <c r="AD17700" s="99"/>
      <c r="AE17700" s="99"/>
      <c r="AF17700" s="99"/>
      <c r="AG17700" s="99"/>
      <c r="AH17700" s="31"/>
      <c r="AI17700" s="31"/>
      <c r="AJ17700" s="31"/>
      <c r="AK17700" s="31"/>
      <c r="AL17700" s="31"/>
      <c r="AO17700" s="376"/>
    </row>
    <row r="17701" spans="1:41" x14ac:dyDescent="0.25">
      <c r="A17701" s="44" t="s">
        <v>21952</v>
      </c>
      <c r="B17701" s="44" t="s">
        <v>9248</v>
      </c>
      <c r="C17701" s="45">
        <v>260105</v>
      </c>
      <c r="D17701" s="45" t="s">
        <v>11363</v>
      </c>
      <c r="E17701" s="45" t="s">
        <v>17625</v>
      </c>
      <c r="AO17701" s="376"/>
    </row>
    <row r="17702" spans="1:41" x14ac:dyDescent="0.3">
      <c r="A17702" s="333" t="s">
        <v>15436</v>
      </c>
      <c r="B17702" s="333" t="s">
        <v>4815</v>
      </c>
      <c r="C17702" s="125" t="s">
        <v>15581</v>
      </c>
      <c r="D17702" s="32" t="s">
        <v>20309</v>
      </c>
      <c r="E17702" s="125" t="s">
        <v>9839</v>
      </c>
      <c r="F17702" s="125" t="s">
        <v>1189</v>
      </c>
      <c r="G17702" s="125" t="s">
        <v>1190</v>
      </c>
      <c r="AO17702" s="376"/>
    </row>
    <row r="17703" spans="1:41" x14ac:dyDescent="0.25">
      <c r="A17703" s="91" t="s">
        <v>18771</v>
      </c>
      <c r="B17703" s="92" t="s">
        <v>19284</v>
      </c>
      <c r="C17703" s="93" t="s">
        <v>19285</v>
      </c>
      <c r="D17703" s="93" t="s">
        <v>1201</v>
      </c>
      <c r="E17703" s="94">
        <v>46582</v>
      </c>
      <c r="F17703" s="93"/>
      <c r="G17703" s="93"/>
      <c r="H17703" s="93"/>
      <c r="I17703" s="99"/>
      <c r="J17703" s="99"/>
      <c r="K17703" s="99"/>
      <c r="L17703" s="99"/>
      <c r="M17703" s="99"/>
      <c r="N17703" s="99"/>
      <c r="O17703" s="99"/>
      <c r="P17703" s="99"/>
      <c r="Q17703" s="99"/>
      <c r="R17703" s="99"/>
      <c r="S17703" s="99"/>
      <c r="T17703" s="99"/>
      <c r="U17703" s="99"/>
      <c r="V17703" s="99"/>
      <c r="W17703" s="99"/>
      <c r="X17703" s="99"/>
      <c r="Y17703" s="99"/>
      <c r="Z17703" s="99"/>
      <c r="AA17703" s="99"/>
      <c r="AB17703" s="99"/>
      <c r="AC17703" s="99"/>
      <c r="AD17703" s="99"/>
      <c r="AE17703" s="99"/>
      <c r="AF17703" s="99"/>
      <c r="AG17703" s="99"/>
      <c r="AH17703" s="31"/>
      <c r="AI17703" s="31"/>
      <c r="AJ17703" s="31"/>
      <c r="AK17703" s="31"/>
      <c r="AL17703" s="31"/>
      <c r="AO17703" s="376"/>
    </row>
    <row r="17704" spans="1:41" x14ac:dyDescent="0.25">
      <c r="A17704" s="44" t="s">
        <v>18867</v>
      </c>
      <c r="B17704" s="44" t="s">
        <v>21399</v>
      </c>
      <c r="C17704" s="45" t="s">
        <v>18888</v>
      </c>
      <c r="D17704" s="45" t="s">
        <v>21447</v>
      </c>
      <c r="E17704" s="46">
        <v>46507</v>
      </c>
      <c r="AO17704" s="376"/>
    </row>
    <row r="17705" spans="1:41" x14ac:dyDescent="0.3">
      <c r="A17705" s="333" t="s">
        <v>20296</v>
      </c>
      <c r="B17705" s="333" t="s">
        <v>1178</v>
      </c>
      <c r="C17705" s="125" t="s">
        <v>18815</v>
      </c>
      <c r="D17705" s="32" t="s">
        <v>20309</v>
      </c>
      <c r="E17705" s="125" t="s">
        <v>8292</v>
      </c>
      <c r="F17705" s="125" t="s">
        <v>1189</v>
      </c>
      <c r="G17705" s="125" t="s">
        <v>1190</v>
      </c>
      <c r="AO17705" s="376"/>
    </row>
    <row r="17706" spans="1:41" x14ac:dyDescent="0.3">
      <c r="A17706" s="333" t="s">
        <v>20296</v>
      </c>
      <c r="B17706" s="333" t="s">
        <v>1184</v>
      </c>
      <c r="C17706" s="125" t="s">
        <v>21308</v>
      </c>
      <c r="D17706" s="32" t="s">
        <v>20309</v>
      </c>
      <c r="E17706" s="125" t="s">
        <v>9840</v>
      </c>
      <c r="F17706" s="125" t="s">
        <v>1189</v>
      </c>
      <c r="G17706" s="125" t="s">
        <v>1190</v>
      </c>
      <c r="AO17706" s="376"/>
    </row>
    <row r="17707" spans="1:41" x14ac:dyDescent="0.25">
      <c r="A17707" s="44" t="s">
        <v>18868</v>
      </c>
      <c r="B17707" s="44" t="s">
        <v>21399</v>
      </c>
      <c r="C17707" s="45" t="s">
        <v>18888</v>
      </c>
      <c r="D17707" s="45" t="s">
        <v>21447</v>
      </c>
      <c r="E17707" s="46">
        <v>46507</v>
      </c>
      <c r="AO17707" s="376"/>
    </row>
    <row r="17708" spans="1:41" x14ac:dyDescent="0.25">
      <c r="A17708" s="44" t="s">
        <v>15985</v>
      </c>
      <c r="B17708" s="44" t="s">
        <v>3474</v>
      </c>
      <c r="C17708" s="45">
        <v>250503</v>
      </c>
      <c r="D17708" s="45" t="s">
        <v>11363</v>
      </c>
      <c r="E17708" s="45" t="s">
        <v>15608</v>
      </c>
      <c r="AO17708" s="376"/>
    </row>
    <row r="17709" spans="1:41" x14ac:dyDescent="0.3">
      <c r="A17709" s="333" t="s">
        <v>19056</v>
      </c>
      <c r="B17709" s="333" t="s">
        <v>1174</v>
      </c>
      <c r="C17709" s="125" t="s">
        <v>19093</v>
      </c>
      <c r="D17709" s="32" t="s">
        <v>20309</v>
      </c>
      <c r="E17709" s="125" t="s">
        <v>9249</v>
      </c>
      <c r="F17709" s="125" t="s">
        <v>1189</v>
      </c>
      <c r="G17709" s="125" t="s">
        <v>1190</v>
      </c>
      <c r="AO17709" s="376"/>
    </row>
    <row r="17710" spans="1:41" x14ac:dyDescent="0.3">
      <c r="A17710" s="333" t="s">
        <v>18772</v>
      </c>
      <c r="B17710" s="333" t="s">
        <v>1178</v>
      </c>
      <c r="C17710" s="125" t="s">
        <v>18815</v>
      </c>
      <c r="D17710" s="32" t="s">
        <v>20309</v>
      </c>
      <c r="E17710" s="125" t="s">
        <v>8292</v>
      </c>
      <c r="F17710" s="125" t="s">
        <v>1189</v>
      </c>
      <c r="G17710" s="125" t="s">
        <v>1189</v>
      </c>
      <c r="AO17710" s="376"/>
    </row>
    <row r="17711" spans="1:41" x14ac:dyDescent="0.25">
      <c r="A17711" s="44" t="s">
        <v>21953</v>
      </c>
      <c r="B17711" s="44" t="s">
        <v>21449</v>
      </c>
      <c r="C17711" s="45">
        <v>260504</v>
      </c>
      <c r="D17711" s="45" t="s">
        <v>11363</v>
      </c>
      <c r="E17711" s="45" t="s">
        <v>21450</v>
      </c>
      <c r="AO17711" s="376"/>
    </row>
    <row r="17712" spans="1:41" x14ac:dyDescent="0.25">
      <c r="A17712" s="44" t="s">
        <v>9551</v>
      </c>
      <c r="B17712" s="92" t="s">
        <v>9602</v>
      </c>
      <c r="C17712" s="77" t="s">
        <v>9336</v>
      </c>
      <c r="D17712" s="93" t="s">
        <v>9601</v>
      </c>
      <c r="E17712" s="94">
        <v>46568</v>
      </c>
      <c r="F17712" s="93"/>
      <c r="G17712" s="93"/>
      <c r="H17712" s="93"/>
      <c r="I17712" s="99"/>
      <c r="J17712" s="99"/>
      <c r="K17712" s="99"/>
      <c r="L17712" s="44"/>
      <c r="M17712" s="44"/>
      <c r="N17712" s="99"/>
      <c r="O17712" s="99"/>
      <c r="P17712" s="99"/>
      <c r="Q17712" s="99"/>
      <c r="R17712" s="99"/>
      <c r="S17712" s="99"/>
      <c r="T17712" s="99"/>
      <c r="U17712" s="99"/>
      <c r="V17712" s="99"/>
      <c r="W17712" s="99"/>
      <c r="X17712" s="99"/>
      <c r="Y17712" s="99"/>
      <c r="Z17712" s="99"/>
      <c r="AA17712" s="99"/>
      <c r="AB17712" s="99"/>
      <c r="AC17712" s="99"/>
      <c r="AD17712" s="99"/>
      <c r="AE17712" s="99"/>
      <c r="AF17712" s="99"/>
      <c r="AG17712" s="99"/>
      <c r="AH17712" s="31"/>
      <c r="AI17712" s="31"/>
      <c r="AJ17712" s="31"/>
      <c r="AK17712" s="31"/>
      <c r="AL17712" s="31"/>
      <c r="AO17712" s="376"/>
    </row>
    <row r="17713" spans="1:41" x14ac:dyDescent="0.3">
      <c r="A17713" s="333" t="s">
        <v>21299</v>
      </c>
      <c r="B17713" s="333" t="s">
        <v>1184</v>
      </c>
      <c r="C17713" s="125" t="s">
        <v>21308</v>
      </c>
      <c r="D17713" s="32" t="s">
        <v>20309</v>
      </c>
      <c r="E17713" s="125" t="s">
        <v>9840</v>
      </c>
      <c r="F17713" s="125" t="s">
        <v>1189</v>
      </c>
      <c r="G17713" s="125" t="s">
        <v>1190</v>
      </c>
      <c r="AO17713" s="376"/>
    </row>
    <row r="17714" spans="1:41" x14ac:dyDescent="0.25">
      <c r="A17714" s="44" t="s">
        <v>16139</v>
      </c>
      <c r="B17714" s="44" t="s">
        <v>21380</v>
      </c>
      <c r="C17714" s="45" t="s">
        <v>13065</v>
      </c>
      <c r="D17714" s="45" t="s">
        <v>21447</v>
      </c>
      <c r="E17714" s="46">
        <v>46477</v>
      </c>
      <c r="AO17714" s="376"/>
    </row>
    <row r="17715" spans="1:41" x14ac:dyDescent="0.25">
      <c r="A17715" s="44" t="s">
        <v>21954</v>
      </c>
      <c r="B17715" s="44" t="s">
        <v>936</v>
      </c>
      <c r="C17715" s="45">
        <v>260703</v>
      </c>
      <c r="D17715" s="45" t="s">
        <v>11363</v>
      </c>
      <c r="E17715" s="45" t="s">
        <v>11150</v>
      </c>
      <c r="AO17715" s="376"/>
    </row>
    <row r="17716" spans="1:41" x14ac:dyDescent="0.3">
      <c r="A17716" s="333" t="s">
        <v>11533</v>
      </c>
      <c r="B17716" s="333" t="s">
        <v>12848</v>
      </c>
      <c r="C17716" s="125" t="s">
        <v>12849</v>
      </c>
      <c r="D17716" s="32" t="s">
        <v>20309</v>
      </c>
      <c r="E17716" s="125" t="s">
        <v>5332</v>
      </c>
      <c r="F17716" s="125" t="s">
        <v>1190</v>
      </c>
      <c r="G17716" s="125" t="s">
        <v>1190</v>
      </c>
      <c r="AO17716" s="376"/>
    </row>
    <row r="17717" spans="1:41" x14ac:dyDescent="0.3">
      <c r="A17717" s="333" t="s">
        <v>11533</v>
      </c>
      <c r="B17717" s="333" t="s">
        <v>2301</v>
      </c>
      <c r="C17717" s="125" t="s">
        <v>18816</v>
      </c>
      <c r="D17717" s="32" t="s">
        <v>20309</v>
      </c>
      <c r="E17717" s="125" t="s">
        <v>8292</v>
      </c>
      <c r="F17717" s="125" t="s">
        <v>1190</v>
      </c>
      <c r="G17717" s="125" t="s">
        <v>1190</v>
      </c>
      <c r="AO17717" s="376"/>
    </row>
    <row r="17718" spans="1:41" x14ac:dyDescent="0.25">
      <c r="A17718" s="44" t="s">
        <v>1115</v>
      </c>
      <c r="B17718" s="44" t="s">
        <v>2350</v>
      </c>
      <c r="C17718" s="45">
        <v>230105</v>
      </c>
      <c r="D17718" s="45" t="s">
        <v>11363</v>
      </c>
      <c r="E17718" s="45" t="s">
        <v>5265</v>
      </c>
      <c r="AO17718" s="376"/>
    </row>
    <row r="17719" spans="1:41" x14ac:dyDescent="0.25">
      <c r="A17719" s="329" t="s">
        <v>13045</v>
      </c>
      <c r="B17719" s="92" t="s">
        <v>13051</v>
      </c>
      <c r="C17719" s="93" t="s">
        <v>13052</v>
      </c>
      <c r="D17719" s="93" t="s">
        <v>1201</v>
      </c>
      <c r="E17719" s="94">
        <v>47223</v>
      </c>
      <c r="F17719" s="93"/>
      <c r="G17719" s="93"/>
      <c r="H17719" s="93"/>
      <c r="I17719" s="99"/>
      <c r="J17719" s="99"/>
      <c r="K17719" s="99"/>
      <c r="L17719" s="99"/>
      <c r="M17719" s="99"/>
      <c r="N17719" s="99"/>
      <c r="O17719" s="99"/>
      <c r="P17719" s="99"/>
      <c r="Q17719" s="99"/>
      <c r="R17719" s="99"/>
      <c r="S17719" s="99"/>
      <c r="T17719" s="99"/>
      <c r="U17719" s="99"/>
      <c r="V17719" s="99"/>
      <c r="W17719" s="99"/>
      <c r="X17719" s="99"/>
      <c r="Y17719" s="99"/>
      <c r="Z17719" s="99"/>
      <c r="AA17719" s="99"/>
      <c r="AB17719" s="99"/>
      <c r="AC17719" s="99"/>
      <c r="AD17719" s="99"/>
      <c r="AE17719" s="99"/>
      <c r="AF17719" s="99"/>
      <c r="AG17719" s="99"/>
      <c r="AH17719" s="31"/>
      <c r="AI17719" s="31"/>
      <c r="AJ17719" s="31"/>
      <c r="AK17719" s="31"/>
      <c r="AL17719" s="31"/>
      <c r="AO17719" s="376"/>
    </row>
    <row r="17720" spans="1:41" x14ac:dyDescent="0.3">
      <c r="A17720" s="333" t="s">
        <v>12783</v>
      </c>
      <c r="B17720" s="333" t="s">
        <v>15583</v>
      </c>
      <c r="C17720" s="125" t="s">
        <v>15584</v>
      </c>
      <c r="D17720" s="32" t="s">
        <v>20309</v>
      </c>
      <c r="E17720" s="125" t="s">
        <v>15591</v>
      </c>
      <c r="F17720" s="125" t="s">
        <v>1189</v>
      </c>
      <c r="G17720" s="125" t="s">
        <v>1190</v>
      </c>
      <c r="AO17720" s="376"/>
    </row>
    <row r="17721" spans="1:41" x14ac:dyDescent="0.25">
      <c r="A17721" s="44" t="s">
        <v>12783</v>
      </c>
      <c r="B17721" s="44" t="s">
        <v>199</v>
      </c>
      <c r="C17721" s="45">
        <v>241001</v>
      </c>
      <c r="D17721" s="45" t="s">
        <v>11363</v>
      </c>
      <c r="E17721" s="45" t="s">
        <v>5332</v>
      </c>
      <c r="AO17721" s="376"/>
    </row>
    <row r="17722" spans="1:41" x14ac:dyDescent="0.25">
      <c r="A17722" s="44" t="s">
        <v>21955</v>
      </c>
      <c r="B17722" s="44" t="s">
        <v>9248</v>
      </c>
      <c r="C17722" s="45">
        <v>260105</v>
      </c>
      <c r="D17722" s="45" t="s">
        <v>11363</v>
      </c>
      <c r="E17722" s="45" t="s">
        <v>17625</v>
      </c>
      <c r="AO17722" s="376"/>
    </row>
    <row r="17723" spans="1:41" x14ac:dyDescent="0.25">
      <c r="A17723" s="44" t="s">
        <v>18410</v>
      </c>
      <c r="B17723" s="44" t="s">
        <v>2350</v>
      </c>
      <c r="C17723" s="45">
        <v>230105</v>
      </c>
      <c r="D17723" s="45" t="s">
        <v>11363</v>
      </c>
      <c r="E17723" s="45" t="s">
        <v>5265</v>
      </c>
      <c r="AO17723" s="376"/>
    </row>
    <row r="17724" spans="1:41" x14ac:dyDescent="0.25">
      <c r="A17724" s="44" t="s">
        <v>10765</v>
      </c>
      <c r="B17724" s="44" t="s">
        <v>10360</v>
      </c>
      <c r="C17724" s="45">
        <v>24020102</v>
      </c>
      <c r="D17724" s="45" t="s">
        <v>11363</v>
      </c>
      <c r="E17724" s="45" t="s">
        <v>9238</v>
      </c>
      <c r="AO17724" s="376"/>
    </row>
    <row r="17725" spans="1:41" x14ac:dyDescent="0.25">
      <c r="A17725" s="44" t="s">
        <v>7747</v>
      </c>
      <c r="B17725" s="44" t="s">
        <v>7766</v>
      </c>
      <c r="C17725" s="45">
        <v>230505</v>
      </c>
      <c r="D17725" s="45" t="s">
        <v>11363</v>
      </c>
      <c r="E17725" s="45" t="s">
        <v>7105</v>
      </c>
      <c r="AO17725" s="376"/>
    </row>
    <row r="17726" spans="1:41" x14ac:dyDescent="0.25">
      <c r="A17726" s="44" t="s">
        <v>12784</v>
      </c>
      <c r="B17726" s="44" t="s">
        <v>2350</v>
      </c>
      <c r="C17726" s="45">
        <v>250106</v>
      </c>
      <c r="D17726" s="45" t="s">
        <v>11363</v>
      </c>
      <c r="E17726" s="45" t="s">
        <v>11887</v>
      </c>
      <c r="AO17726" s="376"/>
    </row>
    <row r="17727" spans="1:41" x14ac:dyDescent="0.25">
      <c r="A17727" s="44" t="s">
        <v>10766</v>
      </c>
      <c r="B17727" s="44" t="s">
        <v>9237</v>
      </c>
      <c r="C17727" s="45">
        <v>24010401</v>
      </c>
      <c r="D17727" s="45" t="s">
        <v>11363</v>
      </c>
      <c r="E17727" s="45" t="s">
        <v>9238</v>
      </c>
      <c r="AO17727" s="376"/>
    </row>
    <row r="17728" spans="1:41" x14ac:dyDescent="0.25">
      <c r="A17728" s="44" t="s">
        <v>8500</v>
      </c>
      <c r="B17728" s="44" t="s">
        <v>8472</v>
      </c>
      <c r="C17728" s="45" t="s">
        <v>8560</v>
      </c>
      <c r="D17728" s="32" t="s">
        <v>5559</v>
      </c>
      <c r="E17728" s="45" t="s">
        <v>20851</v>
      </c>
      <c r="F17728" s="32"/>
      <c r="G17728" s="32"/>
      <c r="H17728" s="32"/>
      <c r="I17728" s="31"/>
      <c r="J17728" s="31"/>
      <c r="K17728" s="31"/>
      <c r="L17728" s="31"/>
      <c r="M17728" s="31"/>
      <c r="N17728" s="31"/>
      <c r="O17728" s="31"/>
      <c r="P17728" s="31"/>
      <c r="Q17728" s="31"/>
      <c r="R17728" s="31"/>
      <c r="S17728" s="31"/>
      <c r="T17728" s="31"/>
      <c r="U17728" s="31"/>
      <c r="V17728" s="31"/>
      <c r="W17728" s="31"/>
      <c r="X17728" s="31"/>
      <c r="Y17728" s="31"/>
      <c r="Z17728" s="31"/>
      <c r="AA17728" s="31"/>
      <c r="AB17728" s="31"/>
      <c r="AC17728" s="31"/>
      <c r="AD17728" s="31"/>
      <c r="AE17728" s="31"/>
      <c r="AF17728" s="31"/>
      <c r="AG17728" s="31"/>
      <c r="AH17728" s="31"/>
      <c r="AI17728" s="31"/>
      <c r="AJ17728" s="31"/>
      <c r="AK17728" s="31"/>
      <c r="AL17728" s="31"/>
      <c r="AO17728" s="376"/>
    </row>
    <row r="17729" spans="1:41" x14ac:dyDescent="0.25">
      <c r="A17729" s="44" t="s">
        <v>3238</v>
      </c>
      <c r="B17729" s="92" t="s">
        <v>12068</v>
      </c>
      <c r="C17729" s="93" t="s">
        <v>12038</v>
      </c>
      <c r="D17729" s="93" t="s">
        <v>1201</v>
      </c>
      <c r="E17729" s="94">
        <v>47208</v>
      </c>
      <c r="F17729" s="93"/>
      <c r="G17729" s="93"/>
      <c r="H17729" s="93"/>
      <c r="I17729" s="99"/>
      <c r="J17729" s="99"/>
      <c r="K17729" s="99"/>
      <c r="L17729" s="99"/>
      <c r="M17729" s="99"/>
      <c r="N17729" s="99"/>
      <c r="O17729" s="99"/>
      <c r="P17729" s="99"/>
      <c r="Q17729" s="99"/>
      <c r="R17729" s="99"/>
      <c r="S17729" s="99"/>
      <c r="T17729" s="99"/>
      <c r="U17729" s="99"/>
      <c r="V17729" s="99"/>
      <c r="W17729" s="99"/>
      <c r="X17729" s="99"/>
      <c r="Y17729" s="99"/>
      <c r="Z17729" s="99"/>
      <c r="AA17729" s="99"/>
      <c r="AB17729" s="99"/>
      <c r="AC17729" s="99"/>
      <c r="AD17729" s="99"/>
      <c r="AE17729" s="99"/>
      <c r="AF17729" s="99"/>
      <c r="AG17729" s="99"/>
      <c r="AH17729" s="31"/>
      <c r="AI17729" s="31"/>
      <c r="AJ17729" s="31"/>
      <c r="AK17729" s="31"/>
      <c r="AL17729" s="31"/>
      <c r="AO17729" s="376"/>
    </row>
    <row r="17730" spans="1:41" x14ac:dyDescent="0.25">
      <c r="A17730" s="102" t="s">
        <v>3238</v>
      </c>
      <c r="B17730" s="92" t="s">
        <v>11243</v>
      </c>
      <c r="C17730" s="93" t="s">
        <v>11247</v>
      </c>
      <c r="D17730" s="93" t="s">
        <v>1201</v>
      </c>
      <c r="E17730" s="94">
        <v>46682</v>
      </c>
      <c r="F17730" s="93"/>
      <c r="G17730" s="93"/>
      <c r="H17730" s="93"/>
      <c r="I17730" s="99"/>
      <c r="J17730" s="99"/>
      <c r="K17730" s="99"/>
      <c r="L17730" s="44"/>
      <c r="M17730" s="44"/>
      <c r="N17730" s="99"/>
      <c r="O17730" s="99"/>
      <c r="P17730" s="99"/>
      <c r="Q17730" s="99"/>
      <c r="R17730" s="99"/>
      <c r="S17730" s="99"/>
      <c r="T17730" s="99"/>
      <c r="U17730" s="99"/>
      <c r="V17730" s="99"/>
      <c r="W17730" s="99"/>
      <c r="X17730" s="99"/>
      <c r="Y17730" s="99"/>
      <c r="Z17730" s="99"/>
      <c r="AA17730" s="99"/>
      <c r="AB17730" s="99"/>
      <c r="AC17730" s="99"/>
      <c r="AD17730" s="99"/>
      <c r="AE17730" s="99"/>
      <c r="AF17730" s="99"/>
      <c r="AG17730" s="99"/>
      <c r="AH17730" s="31"/>
      <c r="AI17730" s="31"/>
      <c r="AJ17730" s="31"/>
      <c r="AK17730" s="31"/>
      <c r="AL17730" s="31"/>
      <c r="AO17730" s="376"/>
    </row>
    <row r="17731" spans="1:41" x14ac:dyDescent="0.25">
      <c r="A17731" s="44" t="s">
        <v>3238</v>
      </c>
      <c r="B17731" s="44" t="s">
        <v>925</v>
      </c>
      <c r="C17731" s="45">
        <v>220601</v>
      </c>
      <c r="D17731" s="45" t="s">
        <v>11363</v>
      </c>
      <c r="E17731" s="45" t="s">
        <v>4962</v>
      </c>
      <c r="AO17731" s="376"/>
    </row>
    <row r="17732" spans="1:41" x14ac:dyDescent="0.3">
      <c r="A17732" s="333" t="s">
        <v>461</v>
      </c>
      <c r="B17732" s="333" t="s">
        <v>1159</v>
      </c>
      <c r="C17732" s="125" t="s">
        <v>19092</v>
      </c>
      <c r="D17732" s="32" t="s">
        <v>20309</v>
      </c>
      <c r="E17732" s="125" t="s">
        <v>9249</v>
      </c>
      <c r="F17732" s="125" t="s">
        <v>1189</v>
      </c>
      <c r="G17732" s="125" t="s">
        <v>1190</v>
      </c>
      <c r="AO17732" s="376"/>
    </row>
    <row r="17733" spans="1:41" x14ac:dyDescent="0.25">
      <c r="A17733" s="44" t="s">
        <v>461</v>
      </c>
      <c r="B17733" s="44" t="s">
        <v>21365</v>
      </c>
      <c r="C17733" s="45" t="s">
        <v>8133</v>
      </c>
      <c r="D17733" s="45" t="s">
        <v>21447</v>
      </c>
      <c r="E17733" s="46">
        <v>46752</v>
      </c>
      <c r="AO17733" s="376"/>
    </row>
    <row r="17734" spans="1:41" x14ac:dyDescent="0.25">
      <c r="A17734" s="44" t="s">
        <v>21956</v>
      </c>
      <c r="B17734" s="44" t="s">
        <v>21498</v>
      </c>
      <c r="C17734" s="45">
        <v>260402</v>
      </c>
      <c r="D17734" s="45" t="s">
        <v>11363</v>
      </c>
      <c r="E17734" s="45" t="s">
        <v>11152</v>
      </c>
      <c r="AO17734" s="376"/>
    </row>
    <row r="17735" spans="1:41" x14ac:dyDescent="0.25">
      <c r="A17735" s="44" t="s">
        <v>21956</v>
      </c>
      <c r="B17735" s="44" t="s">
        <v>925</v>
      </c>
      <c r="C17735" s="45">
        <v>260601</v>
      </c>
      <c r="D17735" s="45" t="s">
        <v>11363</v>
      </c>
      <c r="E17735" s="45" t="s">
        <v>17341</v>
      </c>
      <c r="AO17735" s="376"/>
    </row>
    <row r="17736" spans="1:41" x14ac:dyDescent="0.25">
      <c r="A17736" s="44" t="s">
        <v>21957</v>
      </c>
      <c r="B17736" s="44" t="s">
        <v>936</v>
      </c>
      <c r="C17736" s="45">
        <v>260703</v>
      </c>
      <c r="D17736" s="45" t="s">
        <v>11363</v>
      </c>
      <c r="E17736" s="45" t="s">
        <v>11150</v>
      </c>
      <c r="AO17736" s="376"/>
    </row>
    <row r="17737" spans="1:41" x14ac:dyDescent="0.25">
      <c r="A17737" s="44" t="s">
        <v>9290</v>
      </c>
      <c r="B17737" s="44" t="s">
        <v>9248</v>
      </c>
      <c r="C17737" s="45">
        <v>240101</v>
      </c>
      <c r="D17737" s="45" t="s">
        <v>11363</v>
      </c>
      <c r="E17737" s="45" t="s">
        <v>9249</v>
      </c>
      <c r="AO17737" s="376"/>
    </row>
    <row r="17738" spans="1:41" x14ac:dyDescent="0.25">
      <c r="A17738" s="44" t="s">
        <v>6288</v>
      </c>
      <c r="B17738" s="44" t="s">
        <v>6289</v>
      </c>
      <c r="C17738" s="45" t="s">
        <v>6287</v>
      </c>
      <c r="D17738" s="93" t="s">
        <v>1479</v>
      </c>
      <c r="E17738" s="46">
        <v>46477</v>
      </c>
      <c r="F17738" s="45"/>
      <c r="G17738" s="45"/>
      <c r="H17738" s="93"/>
      <c r="I17738" s="99"/>
      <c r="J17738" s="99"/>
      <c r="K17738" s="99"/>
      <c r="L17738" s="44"/>
      <c r="M17738" s="44"/>
      <c r="N17738" s="99"/>
      <c r="O17738" s="99"/>
      <c r="P17738" s="99"/>
      <c r="Q17738" s="99"/>
      <c r="R17738" s="99"/>
      <c r="S17738" s="99"/>
      <c r="T17738" s="99"/>
      <c r="U17738" s="99"/>
      <c r="V17738" s="99"/>
      <c r="W17738" s="99"/>
      <c r="X17738" s="99"/>
      <c r="Y17738" s="99"/>
      <c r="Z17738" s="99"/>
      <c r="AA17738" s="99"/>
      <c r="AB17738" s="99"/>
      <c r="AC17738" s="99"/>
      <c r="AD17738" s="99"/>
      <c r="AE17738" s="99"/>
      <c r="AF17738" s="99"/>
      <c r="AG17738" s="99"/>
      <c r="AH17738" s="31"/>
      <c r="AI17738" s="31"/>
      <c r="AJ17738" s="31"/>
      <c r="AK17738" s="31"/>
      <c r="AL17738" s="31"/>
      <c r="AO17738" s="376"/>
    </row>
    <row r="17739" spans="1:41" x14ac:dyDescent="0.25">
      <c r="A17739" s="44" t="s">
        <v>10767</v>
      </c>
      <c r="B17739" s="44" t="s">
        <v>10348</v>
      </c>
      <c r="C17739" s="45">
        <v>240501</v>
      </c>
      <c r="D17739" s="45" t="s">
        <v>11363</v>
      </c>
      <c r="E17739" s="45" t="s">
        <v>10349</v>
      </c>
      <c r="AO17739" s="376"/>
    </row>
    <row r="17740" spans="1:41" x14ac:dyDescent="0.25">
      <c r="A17740" s="44" t="s">
        <v>2450</v>
      </c>
      <c r="B17740" s="44" t="s">
        <v>2350</v>
      </c>
      <c r="C17740" s="45">
        <v>230105</v>
      </c>
      <c r="D17740" s="45" t="s">
        <v>11363</v>
      </c>
      <c r="E17740" s="45" t="s">
        <v>5265</v>
      </c>
      <c r="AO17740" s="376"/>
    </row>
    <row r="17741" spans="1:41" x14ac:dyDescent="0.25">
      <c r="A17741" s="44" t="s">
        <v>6571</v>
      </c>
      <c r="B17741" s="44" t="s">
        <v>5321</v>
      </c>
      <c r="C17741" s="45">
        <v>23010401</v>
      </c>
      <c r="D17741" s="45" t="s">
        <v>11363</v>
      </c>
      <c r="E17741" s="45" t="s">
        <v>5322</v>
      </c>
      <c r="AO17741" s="376"/>
    </row>
    <row r="17742" spans="1:41" x14ac:dyDescent="0.25">
      <c r="A17742" s="44" t="s">
        <v>6571</v>
      </c>
      <c r="B17742" s="44" t="s">
        <v>3176</v>
      </c>
      <c r="C17742" s="45">
        <v>23010402</v>
      </c>
      <c r="D17742" s="45" t="s">
        <v>11363</v>
      </c>
      <c r="E17742" s="45" t="s">
        <v>5322</v>
      </c>
      <c r="AO17742" s="376"/>
    </row>
    <row r="17743" spans="1:41" x14ac:dyDescent="0.25">
      <c r="A17743" s="44" t="s">
        <v>5393</v>
      </c>
      <c r="B17743" s="44" t="s">
        <v>3043</v>
      </c>
      <c r="C17743" s="45">
        <v>230901</v>
      </c>
      <c r="D17743" s="45" t="s">
        <v>11363</v>
      </c>
      <c r="E17743" s="45" t="s">
        <v>7871</v>
      </c>
      <c r="AO17743" s="376"/>
    </row>
    <row r="17744" spans="1:41" x14ac:dyDescent="0.25">
      <c r="A17744" s="44" t="s">
        <v>12464</v>
      </c>
      <c r="B17744" s="44" t="s">
        <v>12129</v>
      </c>
      <c r="C17744" s="45">
        <v>20.239999999999998</v>
      </c>
      <c r="D17744" s="45" t="s">
        <v>12549</v>
      </c>
      <c r="E17744" s="46">
        <v>47299</v>
      </c>
      <c r="F17744" s="45"/>
      <c r="G17744" s="93"/>
      <c r="H17744" s="93"/>
      <c r="I17744" s="99"/>
      <c r="J17744" s="99"/>
      <c r="K17744" s="99"/>
      <c r="L17744" s="99"/>
      <c r="M17744" s="99"/>
      <c r="N17744" s="99"/>
      <c r="O17744" s="99"/>
      <c r="P17744" s="99"/>
      <c r="Q17744" s="99"/>
      <c r="R17744" s="99"/>
      <c r="S17744" s="99"/>
      <c r="T17744" s="99"/>
      <c r="U17744" s="99"/>
      <c r="V17744" s="99"/>
      <c r="W17744" s="99"/>
      <c r="X17744" s="99"/>
      <c r="Y17744" s="99"/>
      <c r="Z17744" s="99"/>
      <c r="AA17744" s="99"/>
      <c r="AB17744" s="99"/>
      <c r="AC17744" s="99"/>
      <c r="AD17744" s="99"/>
      <c r="AE17744" s="99"/>
      <c r="AF17744" s="99"/>
      <c r="AG17744" s="99"/>
      <c r="AH17744" s="31"/>
      <c r="AI17744" s="31"/>
      <c r="AJ17744" s="31"/>
      <c r="AK17744" s="31"/>
      <c r="AL17744" s="31"/>
      <c r="AO17744" s="376"/>
    </row>
    <row r="17745" spans="1:41" x14ac:dyDescent="0.25">
      <c r="A17745" s="44" t="s">
        <v>18411</v>
      </c>
      <c r="B17745" s="44" t="s">
        <v>9248</v>
      </c>
      <c r="C17745" s="45">
        <v>240101</v>
      </c>
      <c r="D17745" s="45" t="s">
        <v>11363</v>
      </c>
      <c r="E17745" s="45" t="s">
        <v>9249</v>
      </c>
      <c r="AO17745" s="376"/>
    </row>
    <row r="17746" spans="1:41" x14ac:dyDescent="0.25">
      <c r="A17746" s="44" t="s">
        <v>15986</v>
      </c>
      <c r="B17746" s="44" t="s">
        <v>5134</v>
      </c>
      <c r="C17746" s="45">
        <v>250802</v>
      </c>
      <c r="D17746" s="45" t="s">
        <v>11363</v>
      </c>
      <c r="E17746" s="45" t="s">
        <v>9880</v>
      </c>
      <c r="AO17746" s="376"/>
    </row>
    <row r="17747" spans="1:41" x14ac:dyDescent="0.25">
      <c r="A17747" s="44" t="s">
        <v>10768</v>
      </c>
      <c r="B17747" s="44" t="s">
        <v>9237</v>
      </c>
      <c r="C17747" s="45">
        <v>24010401</v>
      </c>
      <c r="D17747" s="45" t="s">
        <v>11363</v>
      </c>
      <c r="E17747" s="45" t="s">
        <v>9238</v>
      </c>
      <c r="AO17747" s="376"/>
    </row>
    <row r="17748" spans="1:41" x14ac:dyDescent="0.25">
      <c r="A17748" s="44" t="s">
        <v>16856</v>
      </c>
      <c r="B17748" s="44" t="s">
        <v>16857</v>
      </c>
      <c r="C17748" s="45" t="s">
        <v>17110</v>
      </c>
      <c r="D17748" s="367" t="s">
        <v>3696</v>
      </c>
      <c r="E17748" s="328">
        <f>DATE(2029,12,2)</f>
        <v>47454</v>
      </c>
      <c r="F17748" s="32"/>
      <c r="G17748" s="32"/>
      <c r="H17748" s="32"/>
      <c r="I17748" s="31"/>
      <c r="J17748" s="31"/>
      <c r="K17748" s="31"/>
      <c r="L17748" s="31"/>
      <c r="M17748" s="31"/>
      <c r="N17748" s="31"/>
      <c r="O17748" s="31"/>
      <c r="P17748" s="31"/>
      <c r="Q17748" s="31"/>
      <c r="R17748" s="31"/>
      <c r="S17748" s="31"/>
      <c r="T17748" s="31"/>
      <c r="U17748" s="31"/>
      <c r="V17748" s="31"/>
      <c r="W17748" s="31"/>
      <c r="X17748" s="31"/>
      <c r="Y17748" s="31"/>
      <c r="Z17748" s="31"/>
      <c r="AA17748" s="31"/>
      <c r="AB17748" s="31"/>
      <c r="AC17748" s="31"/>
      <c r="AD17748" s="31"/>
      <c r="AE17748" s="31"/>
      <c r="AF17748" s="31"/>
      <c r="AG17748" s="31"/>
      <c r="AH17748" s="31"/>
      <c r="AI17748" s="31"/>
      <c r="AJ17748" s="31"/>
      <c r="AK17748" s="31"/>
      <c r="AL17748" s="31"/>
      <c r="AO17748" s="376"/>
    </row>
    <row r="17749" spans="1:41" x14ac:dyDescent="0.25">
      <c r="A17749" s="44" t="s">
        <v>12465</v>
      </c>
      <c r="B17749" s="44" t="s">
        <v>12102</v>
      </c>
      <c r="C17749" s="45">
        <v>21.23</v>
      </c>
      <c r="D17749" s="45" t="s">
        <v>12549</v>
      </c>
      <c r="E17749" s="46">
        <v>46934</v>
      </c>
      <c r="F17749" s="45"/>
      <c r="G17749" s="93"/>
      <c r="H17749" s="93"/>
      <c r="I17749" s="99"/>
      <c r="J17749" s="99"/>
      <c r="K17749" s="99"/>
      <c r="L17749" s="99"/>
      <c r="M17749" s="99"/>
      <c r="N17749" s="99"/>
      <c r="O17749" s="99"/>
      <c r="P17749" s="99"/>
      <c r="Q17749" s="99"/>
      <c r="R17749" s="99"/>
      <c r="S17749" s="99"/>
      <c r="T17749" s="99"/>
      <c r="U17749" s="99"/>
      <c r="V17749" s="99"/>
      <c r="W17749" s="99"/>
      <c r="X17749" s="99"/>
      <c r="Y17749" s="99"/>
      <c r="Z17749" s="99"/>
      <c r="AA17749" s="99"/>
      <c r="AB17749" s="99"/>
      <c r="AC17749" s="99"/>
      <c r="AD17749" s="99"/>
      <c r="AE17749" s="99"/>
      <c r="AF17749" s="99"/>
      <c r="AG17749" s="99"/>
      <c r="AH17749" s="31"/>
      <c r="AI17749" s="31"/>
      <c r="AJ17749" s="31"/>
      <c r="AK17749" s="31"/>
      <c r="AL17749" s="31"/>
      <c r="AO17749" s="376"/>
    </row>
    <row r="17750" spans="1:41" x14ac:dyDescent="0.25">
      <c r="A17750" s="44" t="s">
        <v>12465</v>
      </c>
      <c r="B17750" s="44" t="s">
        <v>12095</v>
      </c>
      <c r="C17750" s="45">
        <v>33.229999999999997</v>
      </c>
      <c r="D17750" s="45" t="s">
        <v>12549</v>
      </c>
      <c r="E17750" s="46">
        <v>46934</v>
      </c>
      <c r="F17750" s="45"/>
      <c r="G17750" s="93"/>
      <c r="H17750" s="93"/>
      <c r="I17750" s="99"/>
      <c r="J17750" s="99"/>
      <c r="K17750" s="99"/>
      <c r="L17750" s="99"/>
      <c r="M17750" s="99"/>
      <c r="N17750" s="99"/>
      <c r="O17750" s="99"/>
      <c r="P17750" s="99"/>
      <c r="Q17750" s="99"/>
      <c r="R17750" s="99"/>
      <c r="S17750" s="99"/>
      <c r="T17750" s="99"/>
      <c r="U17750" s="99"/>
      <c r="V17750" s="99"/>
      <c r="W17750" s="99"/>
      <c r="X17750" s="99"/>
      <c r="Y17750" s="99"/>
      <c r="Z17750" s="99"/>
      <c r="AA17750" s="99"/>
      <c r="AB17750" s="99"/>
      <c r="AC17750" s="99"/>
      <c r="AD17750" s="99"/>
      <c r="AE17750" s="99"/>
      <c r="AF17750" s="99"/>
      <c r="AG17750" s="99"/>
      <c r="AH17750" s="31"/>
      <c r="AI17750" s="31"/>
      <c r="AJ17750" s="31"/>
      <c r="AK17750" s="31"/>
      <c r="AL17750" s="31"/>
      <c r="AO17750" s="376"/>
    </row>
    <row r="17751" spans="1:41" x14ac:dyDescent="0.25">
      <c r="A17751" s="44" t="s">
        <v>20433</v>
      </c>
      <c r="B17751" s="44" t="s">
        <v>20327</v>
      </c>
      <c r="C17751" s="45" t="s">
        <v>20434</v>
      </c>
      <c r="D17751" s="46" t="s">
        <v>21328</v>
      </c>
      <c r="E17751" s="46">
        <v>46554</v>
      </c>
      <c r="AO17751" s="376"/>
    </row>
    <row r="17752" spans="1:41" x14ac:dyDescent="0.25">
      <c r="A17752" s="44" t="s">
        <v>20433</v>
      </c>
      <c r="B17752" s="44" t="s">
        <v>20327</v>
      </c>
      <c r="C17752" s="45" t="s">
        <v>20434</v>
      </c>
      <c r="D17752" s="46" t="s">
        <v>21328</v>
      </c>
      <c r="E17752" s="46">
        <v>46554</v>
      </c>
      <c r="AO17752" s="376"/>
    </row>
    <row r="17753" spans="1:41" x14ac:dyDescent="0.25">
      <c r="A17753" s="44" t="s">
        <v>18412</v>
      </c>
      <c r="B17753" s="44" t="s">
        <v>5134</v>
      </c>
      <c r="C17753" s="45">
        <v>240804</v>
      </c>
      <c r="D17753" s="45" t="s">
        <v>11363</v>
      </c>
      <c r="E17753" s="45" t="s">
        <v>11260</v>
      </c>
      <c r="AO17753" s="376"/>
    </row>
    <row r="17754" spans="1:41" x14ac:dyDescent="0.25">
      <c r="A17754" s="44" t="s">
        <v>523</v>
      </c>
      <c r="B17754" s="44" t="s">
        <v>21336</v>
      </c>
      <c r="C17754" s="45" t="s">
        <v>9700</v>
      </c>
      <c r="D17754" s="45" t="s">
        <v>21447</v>
      </c>
      <c r="E17754" s="46">
        <v>46538</v>
      </c>
      <c r="AO17754" s="376"/>
    </row>
    <row r="17755" spans="1:41" x14ac:dyDescent="0.25">
      <c r="A17755" s="91" t="s">
        <v>19261</v>
      </c>
      <c r="B17755" s="92" t="s">
        <v>19284</v>
      </c>
      <c r="C17755" s="93" t="s">
        <v>19285</v>
      </c>
      <c r="D17755" s="93" t="s">
        <v>1201</v>
      </c>
      <c r="E17755" s="94">
        <v>46582</v>
      </c>
      <c r="F17755" s="93"/>
      <c r="G17755" s="93"/>
      <c r="H17755" s="93"/>
      <c r="I17755" s="99"/>
      <c r="J17755" s="99"/>
      <c r="K17755" s="99"/>
      <c r="L17755" s="99"/>
      <c r="M17755" s="99"/>
      <c r="N17755" s="99"/>
      <c r="O17755" s="99"/>
      <c r="P17755" s="99"/>
      <c r="Q17755" s="99"/>
      <c r="R17755" s="99"/>
      <c r="S17755" s="99"/>
      <c r="T17755" s="99"/>
      <c r="U17755" s="99"/>
      <c r="V17755" s="99"/>
      <c r="W17755" s="99"/>
      <c r="X17755" s="99"/>
      <c r="Y17755" s="99"/>
      <c r="Z17755" s="99"/>
      <c r="AA17755" s="99"/>
      <c r="AB17755" s="99"/>
      <c r="AC17755" s="99"/>
      <c r="AD17755" s="99"/>
      <c r="AE17755" s="99"/>
      <c r="AF17755" s="99"/>
      <c r="AG17755" s="99"/>
      <c r="AH17755" s="31"/>
      <c r="AI17755" s="31"/>
      <c r="AJ17755" s="31"/>
      <c r="AK17755" s="31"/>
      <c r="AL17755" s="31"/>
      <c r="AO17755" s="376"/>
    </row>
    <row r="17756" spans="1:41" x14ac:dyDescent="0.25">
      <c r="A17756" s="44" t="s">
        <v>19261</v>
      </c>
      <c r="B17756" s="44" t="s">
        <v>7763</v>
      </c>
      <c r="C17756" s="45">
        <v>260401</v>
      </c>
      <c r="D17756" s="45" t="s">
        <v>11363</v>
      </c>
      <c r="E17756" s="45" t="s">
        <v>11152</v>
      </c>
      <c r="AO17756" s="376"/>
    </row>
    <row r="17757" spans="1:41" x14ac:dyDescent="0.25">
      <c r="A17757" s="44" t="s">
        <v>15987</v>
      </c>
      <c r="B17757" s="44" t="s">
        <v>2350</v>
      </c>
      <c r="C17757" s="45">
        <v>250106</v>
      </c>
      <c r="D17757" s="45" t="s">
        <v>11363</v>
      </c>
      <c r="E17757" s="45" t="s">
        <v>11887</v>
      </c>
      <c r="AO17757" s="376"/>
    </row>
    <row r="17758" spans="1:41" x14ac:dyDescent="0.25">
      <c r="A17758" s="44" t="s">
        <v>15177</v>
      </c>
      <c r="B17758" s="44" t="s">
        <v>15178</v>
      </c>
      <c r="C17758" s="45" t="s">
        <v>15179</v>
      </c>
      <c r="D17758" s="367" t="s">
        <v>3696</v>
      </c>
      <c r="E17758" s="328">
        <f>DATE(2029,7,17)</f>
        <v>47316</v>
      </c>
      <c r="F17758" s="32"/>
      <c r="G17758" s="32"/>
      <c r="H17758" s="32"/>
      <c r="I17758" s="31"/>
      <c r="J17758" s="31"/>
      <c r="K17758" s="31"/>
      <c r="L17758" s="31"/>
      <c r="M17758" s="31"/>
      <c r="N17758" s="31"/>
      <c r="O17758" s="31"/>
      <c r="P17758" s="31"/>
      <c r="Q17758" s="31"/>
      <c r="R17758" s="31"/>
      <c r="S17758" s="31"/>
      <c r="T17758" s="31"/>
      <c r="U17758" s="31"/>
      <c r="V17758" s="31"/>
      <c r="W17758" s="31"/>
      <c r="X17758" s="31"/>
      <c r="Y17758" s="31"/>
      <c r="Z17758" s="31"/>
      <c r="AA17758" s="31"/>
      <c r="AB17758" s="31"/>
      <c r="AC17758" s="31"/>
      <c r="AD17758" s="31"/>
      <c r="AE17758" s="31"/>
      <c r="AF17758" s="31"/>
      <c r="AG17758" s="31"/>
      <c r="AH17758" s="31"/>
      <c r="AI17758" s="31"/>
      <c r="AJ17758" s="31"/>
      <c r="AK17758" s="31"/>
      <c r="AL17758" s="31"/>
      <c r="AO17758" s="376"/>
    </row>
    <row r="17759" spans="1:41" x14ac:dyDescent="0.25">
      <c r="A17759" s="44" t="s">
        <v>10769</v>
      </c>
      <c r="B17759" s="44" t="s">
        <v>10350</v>
      </c>
      <c r="C17759" s="45">
        <v>24020301</v>
      </c>
      <c r="D17759" s="45" t="s">
        <v>11363</v>
      </c>
      <c r="E17759" s="45" t="s">
        <v>5131</v>
      </c>
      <c r="AO17759" s="376"/>
    </row>
    <row r="17760" spans="1:41" x14ac:dyDescent="0.25">
      <c r="A17760" s="111" t="s">
        <v>1820</v>
      </c>
      <c r="B17760" s="111" t="s">
        <v>1291</v>
      </c>
      <c r="C17760" s="287" t="s">
        <v>10179</v>
      </c>
      <c r="D17760" s="146" t="s">
        <v>1749</v>
      </c>
      <c r="E17760" s="153">
        <v>45898</v>
      </c>
      <c r="F17760" s="142"/>
      <c r="G17760" s="142" t="s">
        <v>1190</v>
      </c>
      <c r="H17760" s="93" t="s">
        <v>1190</v>
      </c>
      <c r="I17760" s="99"/>
      <c r="J17760" s="99"/>
      <c r="K17760" s="99"/>
      <c r="L17760" s="44"/>
      <c r="M17760" s="44"/>
      <c r="N17760" s="99"/>
      <c r="O17760" s="99"/>
      <c r="P17760" s="99"/>
      <c r="Q17760" s="99"/>
      <c r="R17760" s="99"/>
      <c r="S17760" s="99"/>
      <c r="T17760" s="99"/>
      <c r="U17760" s="99"/>
      <c r="V17760" s="99"/>
      <c r="W17760" s="99"/>
      <c r="X17760" s="99"/>
      <c r="Y17760" s="99"/>
      <c r="Z17760" s="99"/>
      <c r="AA17760" s="99"/>
      <c r="AB17760" s="99"/>
      <c r="AC17760" s="99"/>
      <c r="AD17760" s="99"/>
      <c r="AE17760" s="99"/>
      <c r="AF17760" s="99"/>
      <c r="AG17760" s="99"/>
      <c r="AH17760" s="31"/>
      <c r="AI17760" s="31"/>
      <c r="AJ17760" s="31"/>
      <c r="AK17760" s="31"/>
      <c r="AL17760" s="31"/>
      <c r="AO17760" s="376"/>
    </row>
    <row r="17761" spans="1:41" x14ac:dyDescent="0.25">
      <c r="A17761" s="44" t="s">
        <v>312</v>
      </c>
      <c r="B17761" s="44" t="s">
        <v>143</v>
      </c>
      <c r="C17761" s="45" t="s">
        <v>7534</v>
      </c>
      <c r="D17761" s="45" t="s">
        <v>11204</v>
      </c>
      <c r="E17761" s="45" t="s">
        <v>4146</v>
      </c>
      <c r="F17761" s="93"/>
      <c r="G17761" s="93"/>
      <c r="H17761" s="93"/>
      <c r="I17761" s="99"/>
      <c r="J17761" s="99"/>
      <c r="K17761" s="99"/>
      <c r="L17761" s="99"/>
      <c r="M17761" s="99"/>
      <c r="N17761" s="99"/>
      <c r="O17761" s="99"/>
      <c r="P17761" s="99"/>
      <c r="Q17761" s="99"/>
      <c r="R17761" s="99"/>
      <c r="S17761" s="99"/>
      <c r="T17761" s="99"/>
      <c r="U17761" s="99"/>
      <c r="V17761" s="99"/>
      <c r="W17761" s="99"/>
      <c r="X17761" s="99"/>
      <c r="Y17761" s="99"/>
      <c r="Z17761" s="99"/>
      <c r="AA17761" s="99"/>
      <c r="AB17761" s="99"/>
      <c r="AC17761" s="99"/>
      <c r="AD17761" s="99"/>
      <c r="AE17761" s="99"/>
      <c r="AF17761" s="99"/>
      <c r="AG17761" s="99"/>
      <c r="AH17761" s="31"/>
      <c r="AI17761" s="31"/>
      <c r="AJ17761" s="31"/>
      <c r="AK17761" s="31"/>
      <c r="AL17761" s="31"/>
      <c r="AO17761" s="376"/>
    </row>
    <row r="17762" spans="1:41" x14ac:dyDescent="0.25">
      <c r="A17762" s="44" t="s">
        <v>312</v>
      </c>
      <c r="B17762" s="44" t="s">
        <v>143</v>
      </c>
      <c r="C17762" s="45" t="s">
        <v>7534</v>
      </c>
      <c r="D17762" s="93" t="s">
        <v>17443</v>
      </c>
      <c r="E17762" s="45" t="s">
        <v>4146</v>
      </c>
      <c r="F17762" s="93"/>
      <c r="G17762" s="93"/>
      <c r="H17762" s="93"/>
      <c r="I17762" s="99"/>
      <c r="J17762" s="99"/>
      <c r="K17762" s="99"/>
      <c r="L17762" s="99"/>
      <c r="M17762" s="99"/>
      <c r="N17762" s="99"/>
      <c r="O17762" s="99"/>
      <c r="P17762" s="99"/>
      <c r="Q17762" s="99"/>
      <c r="R17762" s="99"/>
      <c r="S17762" s="99"/>
      <c r="T17762" s="99"/>
      <c r="U17762" s="99"/>
      <c r="V17762" s="99"/>
      <c r="W17762" s="99"/>
      <c r="X17762" s="99"/>
      <c r="Y17762" s="99"/>
      <c r="Z17762" s="99"/>
      <c r="AA17762" s="99"/>
      <c r="AB17762" s="99"/>
      <c r="AC17762" s="99"/>
      <c r="AD17762" s="99"/>
      <c r="AE17762" s="99"/>
      <c r="AF17762" s="99"/>
      <c r="AG17762" s="99"/>
      <c r="AH17762" s="31"/>
      <c r="AI17762" s="31"/>
      <c r="AJ17762" s="31"/>
      <c r="AK17762" s="31"/>
      <c r="AL17762" s="31"/>
      <c r="AO17762" s="376"/>
    </row>
    <row r="17763" spans="1:41" x14ac:dyDescent="0.25">
      <c r="A17763" s="44" t="s">
        <v>312</v>
      </c>
      <c r="B17763" s="44" t="s">
        <v>143</v>
      </c>
      <c r="C17763" s="45" t="s">
        <v>7534</v>
      </c>
      <c r="D17763" s="45" t="s">
        <v>9895</v>
      </c>
      <c r="E17763" s="46">
        <v>47756</v>
      </c>
      <c r="F17763" s="93"/>
      <c r="G17763" s="93"/>
      <c r="H17763" s="93"/>
      <c r="I17763" s="99"/>
      <c r="J17763" s="99"/>
      <c r="K17763" s="99"/>
      <c r="L17763" s="44"/>
      <c r="M17763" s="44"/>
      <c r="N17763" s="99"/>
      <c r="O17763" s="99"/>
      <c r="P17763" s="99"/>
      <c r="Q17763" s="99"/>
      <c r="R17763" s="99"/>
      <c r="S17763" s="99"/>
      <c r="T17763" s="99"/>
      <c r="U17763" s="99"/>
      <c r="V17763" s="99"/>
      <c r="W17763" s="99"/>
      <c r="X17763" s="99"/>
      <c r="Y17763" s="99"/>
      <c r="Z17763" s="99"/>
      <c r="AA17763" s="99"/>
      <c r="AB17763" s="99"/>
      <c r="AC17763" s="99"/>
      <c r="AD17763" s="99"/>
      <c r="AE17763" s="99"/>
      <c r="AF17763" s="99"/>
      <c r="AG17763" s="99"/>
      <c r="AH17763" s="31"/>
      <c r="AI17763" s="31"/>
      <c r="AJ17763" s="31"/>
      <c r="AK17763" s="31"/>
      <c r="AL17763" s="31"/>
      <c r="AO17763" s="376"/>
    </row>
    <row r="17764" spans="1:41" x14ac:dyDescent="0.25">
      <c r="A17764" s="44" t="s">
        <v>18413</v>
      </c>
      <c r="B17764" s="44" t="s">
        <v>3475</v>
      </c>
      <c r="C17764" s="45">
        <v>260301</v>
      </c>
      <c r="D17764" s="45" t="s">
        <v>11363</v>
      </c>
      <c r="E17764" s="45" t="s">
        <v>17625</v>
      </c>
      <c r="AO17764" s="376"/>
    </row>
    <row r="17765" spans="1:41" x14ac:dyDescent="0.3">
      <c r="A17765" s="333" t="s">
        <v>11534</v>
      </c>
      <c r="B17765" s="333" t="s">
        <v>11372</v>
      </c>
      <c r="C17765" s="125" t="s">
        <v>11373</v>
      </c>
      <c r="D17765" s="32" t="s">
        <v>20309</v>
      </c>
      <c r="E17765" s="125" t="s">
        <v>4826</v>
      </c>
      <c r="F17765" s="125" t="s">
        <v>1189</v>
      </c>
      <c r="G17765" s="125" t="s">
        <v>1190</v>
      </c>
      <c r="AO17765" s="376"/>
    </row>
    <row r="17766" spans="1:41" x14ac:dyDescent="0.25">
      <c r="A17766" s="44" t="s">
        <v>18414</v>
      </c>
      <c r="B17766" s="44" t="s">
        <v>2350</v>
      </c>
      <c r="C17766" s="45">
        <v>250106</v>
      </c>
      <c r="D17766" s="45" t="s">
        <v>11363</v>
      </c>
      <c r="E17766" s="45" t="s">
        <v>11887</v>
      </c>
      <c r="AO17766" s="376"/>
    </row>
    <row r="17767" spans="1:41" x14ac:dyDescent="0.3">
      <c r="A17767" s="333" t="s">
        <v>12929</v>
      </c>
      <c r="B17767" s="333" t="s">
        <v>4813</v>
      </c>
      <c r="C17767" s="125" t="s">
        <v>13056</v>
      </c>
      <c r="D17767" s="32" t="s">
        <v>20309</v>
      </c>
      <c r="E17767" s="125" t="s">
        <v>12551</v>
      </c>
      <c r="F17767" s="125" t="s">
        <v>1190</v>
      </c>
      <c r="G17767" s="125" t="s">
        <v>1190</v>
      </c>
      <c r="AO17767" s="376"/>
    </row>
    <row r="17768" spans="1:41" x14ac:dyDescent="0.25">
      <c r="A17768" s="44" t="s">
        <v>12466</v>
      </c>
      <c r="B17768" s="44" t="s">
        <v>12100</v>
      </c>
      <c r="C17768" s="45">
        <v>3.25</v>
      </c>
      <c r="D17768" s="45" t="s">
        <v>12549</v>
      </c>
      <c r="E17768" s="46">
        <v>47422</v>
      </c>
      <c r="F17768" s="45"/>
      <c r="G17768" s="93"/>
      <c r="H17768" s="93"/>
      <c r="I17768" s="99"/>
      <c r="J17768" s="99"/>
      <c r="K17768" s="99"/>
      <c r="L17768" s="99"/>
      <c r="M17768" s="99"/>
      <c r="N17768" s="99"/>
      <c r="O17768" s="99"/>
      <c r="P17768" s="99"/>
      <c r="Q17768" s="99"/>
      <c r="R17768" s="99"/>
      <c r="S17768" s="99"/>
      <c r="T17768" s="99"/>
      <c r="U17768" s="99"/>
      <c r="V17768" s="99"/>
      <c r="W17768" s="99"/>
      <c r="X17768" s="99"/>
      <c r="Y17768" s="99"/>
      <c r="Z17768" s="99"/>
      <c r="AA17768" s="99"/>
      <c r="AB17768" s="99"/>
      <c r="AC17768" s="99"/>
      <c r="AD17768" s="99"/>
      <c r="AE17768" s="99"/>
      <c r="AF17768" s="99"/>
      <c r="AG17768" s="99"/>
      <c r="AH17768" s="31"/>
      <c r="AI17768" s="31"/>
      <c r="AJ17768" s="31"/>
      <c r="AK17768" s="31"/>
      <c r="AL17768" s="31"/>
      <c r="AO17768" s="376"/>
    </row>
    <row r="17769" spans="1:41" x14ac:dyDescent="0.25">
      <c r="A17769" s="44" t="s">
        <v>12466</v>
      </c>
      <c r="B17769" s="44" t="s">
        <v>12128</v>
      </c>
      <c r="C17769" s="45">
        <v>17.239999999999998</v>
      </c>
      <c r="D17769" s="45" t="s">
        <v>12549</v>
      </c>
      <c r="E17769" s="46">
        <v>47299</v>
      </c>
      <c r="F17769" s="45"/>
      <c r="G17769" s="93"/>
      <c r="H17769" s="93"/>
      <c r="I17769" s="99"/>
      <c r="J17769" s="99"/>
      <c r="K17769" s="99"/>
      <c r="L17769" s="99"/>
      <c r="M17769" s="99"/>
      <c r="N17769" s="99"/>
      <c r="O17769" s="99"/>
      <c r="P17769" s="99"/>
      <c r="Q17769" s="99"/>
      <c r="R17769" s="99"/>
      <c r="S17769" s="99"/>
      <c r="T17769" s="99"/>
      <c r="U17769" s="99"/>
      <c r="V17769" s="99"/>
      <c r="W17769" s="99"/>
      <c r="X17769" s="99"/>
      <c r="Y17769" s="99"/>
      <c r="Z17769" s="99"/>
      <c r="AA17769" s="99"/>
      <c r="AB17769" s="99"/>
      <c r="AC17769" s="99"/>
      <c r="AD17769" s="99"/>
      <c r="AE17769" s="99"/>
      <c r="AF17769" s="99"/>
      <c r="AG17769" s="99"/>
      <c r="AH17769" s="31"/>
      <c r="AI17769" s="31"/>
      <c r="AJ17769" s="31"/>
      <c r="AK17769" s="31"/>
      <c r="AL17769" s="31"/>
      <c r="AO17769" s="376"/>
    </row>
    <row r="17770" spans="1:41" x14ac:dyDescent="0.25">
      <c r="A17770" s="44" t="s">
        <v>15988</v>
      </c>
      <c r="B17770" s="44" t="s">
        <v>5176</v>
      </c>
      <c r="C17770" s="45">
        <v>250603</v>
      </c>
      <c r="D17770" s="45" t="s">
        <v>11363</v>
      </c>
      <c r="E17770" s="45" t="s">
        <v>7770</v>
      </c>
      <c r="AO17770" s="376"/>
    </row>
    <row r="17771" spans="1:41" x14ac:dyDescent="0.3">
      <c r="A17771" s="333" t="s">
        <v>16244</v>
      </c>
      <c r="B17771" s="333" t="s">
        <v>4812</v>
      </c>
      <c r="C17771" s="125" t="s">
        <v>16162</v>
      </c>
      <c r="D17771" s="32" t="s">
        <v>20309</v>
      </c>
      <c r="E17771" s="125" t="s">
        <v>4972</v>
      </c>
      <c r="F17771" s="125" t="s">
        <v>1189</v>
      </c>
      <c r="G17771" s="125" t="s">
        <v>1189</v>
      </c>
      <c r="AO17771" s="376"/>
    </row>
    <row r="17772" spans="1:41" x14ac:dyDescent="0.3">
      <c r="A17772" s="333" t="s">
        <v>11113</v>
      </c>
      <c r="B17772" s="333" t="s">
        <v>1154</v>
      </c>
      <c r="C17772" s="125" t="s">
        <v>10117</v>
      </c>
      <c r="D17772" s="32" t="s">
        <v>20309</v>
      </c>
      <c r="E17772" s="125" t="s">
        <v>5139</v>
      </c>
      <c r="F17772" s="125" t="s">
        <v>1190</v>
      </c>
      <c r="G17772" s="125" t="s">
        <v>1189</v>
      </c>
      <c r="AO17772" s="376"/>
    </row>
    <row r="17773" spans="1:41" x14ac:dyDescent="0.3">
      <c r="A17773" s="333" t="s">
        <v>18773</v>
      </c>
      <c r="B17773" s="333" t="s">
        <v>1167</v>
      </c>
      <c r="C17773" s="125" t="s">
        <v>17236</v>
      </c>
      <c r="D17773" s="32" t="s">
        <v>20309</v>
      </c>
      <c r="E17773" s="125" t="s">
        <v>8292</v>
      </c>
      <c r="F17773" s="125" t="s">
        <v>1189</v>
      </c>
      <c r="G17773" s="125" t="s">
        <v>1190</v>
      </c>
      <c r="AO17773" s="376"/>
    </row>
    <row r="17774" spans="1:41" x14ac:dyDescent="0.3">
      <c r="A17774" s="333" t="s">
        <v>18773</v>
      </c>
      <c r="B17774" s="333" t="s">
        <v>2302</v>
      </c>
      <c r="C17774" s="125" t="s">
        <v>18818</v>
      </c>
      <c r="D17774" s="32" t="s">
        <v>20309</v>
      </c>
      <c r="E17774" s="125" t="s">
        <v>8292</v>
      </c>
      <c r="F17774" s="125" t="s">
        <v>1189</v>
      </c>
      <c r="G17774" s="125" t="s">
        <v>1190</v>
      </c>
      <c r="AO17774" s="376"/>
    </row>
    <row r="17775" spans="1:41" x14ac:dyDescent="0.25">
      <c r="A17775" s="91" t="s">
        <v>19158</v>
      </c>
      <c r="B17775" s="92" t="s">
        <v>3182</v>
      </c>
      <c r="C17775" s="93" t="s">
        <v>19170</v>
      </c>
      <c r="D17775" s="93" t="s">
        <v>1201</v>
      </c>
      <c r="E17775" s="94">
        <v>46582</v>
      </c>
      <c r="F17775" s="93"/>
      <c r="G17775" s="93"/>
      <c r="H17775" s="93"/>
      <c r="I17775" s="99"/>
      <c r="J17775" s="99"/>
      <c r="K17775" s="99"/>
      <c r="L17775" s="99"/>
      <c r="M17775" s="99"/>
      <c r="N17775" s="99"/>
      <c r="O17775" s="99"/>
      <c r="P17775" s="99"/>
      <c r="Q17775" s="99"/>
      <c r="R17775" s="99"/>
      <c r="S17775" s="99"/>
      <c r="T17775" s="99"/>
      <c r="U17775" s="99"/>
      <c r="V17775" s="99"/>
      <c r="W17775" s="99"/>
      <c r="X17775" s="99"/>
      <c r="Y17775" s="99"/>
      <c r="Z17775" s="99"/>
      <c r="AA17775" s="99"/>
      <c r="AB17775" s="99"/>
      <c r="AC17775" s="99"/>
      <c r="AD17775" s="99"/>
      <c r="AE17775" s="99"/>
      <c r="AF17775" s="99"/>
      <c r="AG17775" s="99"/>
      <c r="AH17775" s="31"/>
      <c r="AI17775" s="31"/>
      <c r="AJ17775" s="31"/>
      <c r="AK17775" s="31"/>
      <c r="AL17775" s="31"/>
      <c r="AO17775" s="376"/>
    </row>
    <row r="17776" spans="1:41" x14ac:dyDescent="0.3">
      <c r="A17776" s="333" t="s">
        <v>7790</v>
      </c>
      <c r="B17776" s="333" t="s">
        <v>2690</v>
      </c>
      <c r="C17776" s="125" t="s">
        <v>21253</v>
      </c>
      <c r="D17776" s="32" t="s">
        <v>20309</v>
      </c>
      <c r="E17776" s="125" t="s">
        <v>21312</v>
      </c>
      <c r="F17776" s="125" t="s">
        <v>1189</v>
      </c>
      <c r="G17776" s="125" t="s">
        <v>1190</v>
      </c>
      <c r="AO17776" s="376"/>
    </row>
    <row r="17777" spans="1:41" x14ac:dyDescent="0.25">
      <c r="A17777" s="44" t="s">
        <v>20435</v>
      </c>
      <c r="B17777" s="44" t="s">
        <v>1888</v>
      </c>
      <c r="C17777" s="45" t="s">
        <v>20436</v>
      </c>
      <c r="D17777" s="46" t="s">
        <v>21328</v>
      </c>
      <c r="E17777" s="46">
        <v>46599</v>
      </c>
      <c r="AO17777" s="376"/>
    </row>
    <row r="17778" spans="1:41" x14ac:dyDescent="0.25">
      <c r="A17778" s="44" t="s">
        <v>864</v>
      </c>
      <c r="B17778" s="44" t="s">
        <v>13613</v>
      </c>
      <c r="C17778" s="45">
        <v>16.25</v>
      </c>
      <c r="D17778" s="45" t="s">
        <v>12549</v>
      </c>
      <c r="E17778" s="46">
        <v>47664</v>
      </c>
      <c r="F17778" s="45" t="s">
        <v>1335</v>
      </c>
      <c r="G17778" s="93"/>
      <c r="H17778" s="93"/>
      <c r="I17778" s="99"/>
      <c r="J17778" s="99"/>
      <c r="K17778" s="99"/>
      <c r="L17778" s="99"/>
      <c r="M17778" s="99"/>
      <c r="N17778" s="99"/>
      <c r="O17778" s="99"/>
      <c r="P17778" s="99"/>
      <c r="Q17778" s="99"/>
      <c r="R17778" s="99"/>
      <c r="S17778" s="99"/>
      <c r="T17778" s="99"/>
      <c r="U17778" s="99"/>
      <c r="V17778" s="99"/>
      <c r="W17778" s="99"/>
      <c r="X17778" s="99"/>
      <c r="Y17778" s="99"/>
      <c r="Z17778" s="99"/>
      <c r="AA17778" s="99"/>
      <c r="AB17778" s="99"/>
      <c r="AC17778" s="99"/>
      <c r="AD17778" s="99"/>
      <c r="AE17778" s="99"/>
      <c r="AF17778" s="99"/>
      <c r="AG17778" s="99"/>
      <c r="AH17778" s="31"/>
      <c r="AI17778" s="31"/>
      <c r="AJ17778" s="31"/>
      <c r="AK17778" s="31"/>
      <c r="AL17778" s="31"/>
      <c r="AO17778" s="376"/>
    </row>
    <row r="17779" spans="1:41" x14ac:dyDescent="0.25">
      <c r="A17779" s="44" t="s">
        <v>864</v>
      </c>
      <c r="B17779" s="44" t="s">
        <v>3475</v>
      </c>
      <c r="C17779" s="45">
        <v>230301</v>
      </c>
      <c r="D17779" s="45" t="s">
        <v>11363</v>
      </c>
      <c r="E17779" s="45" t="s">
        <v>5265</v>
      </c>
      <c r="AO17779" s="376"/>
    </row>
    <row r="17780" spans="1:41" x14ac:dyDescent="0.25">
      <c r="A17780" s="44" t="s">
        <v>864</v>
      </c>
      <c r="B17780" s="44" t="s">
        <v>928</v>
      </c>
      <c r="C17780" s="45">
        <v>231104</v>
      </c>
      <c r="D17780" s="45" t="s">
        <v>11363</v>
      </c>
      <c r="E17780" s="45" t="s">
        <v>8334</v>
      </c>
      <c r="AO17780" s="376"/>
    </row>
    <row r="17781" spans="1:41" x14ac:dyDescent="0.3">
      <c r="A17781" s="57" t="s">
        <v>1271</v>
      </c>
      <c r="B17781" s="57" t="s">
        <v>1290</v>
      </c>
      <c r="C17781" s="62">
        <v>24027</v>
      </c>
      <c r="D17781" s="62" t="s">
        <v>20886</v>
      </c>
      <c r="E17781" s="60">
        <v>46873</v>
      </c>
      <c r="F17781" s="32"/>
      <c r="G17781" s="32"/>
      <c r="H17781" s="32"/>
      <c r="I17781" s="31"/>
      <c r="J17781" s="31"/>
      <c r="K17781" s="31"/>
      <c r="L17781" s="31"/>
      <c r="M17781" s="31"/>
      <c r="N17781" s="31"/>
      <c r="O17781" s="31"/>
      <c r="P17781" s="31"/>
      <c r="Q17781" s="31"/>
      <c r="R17781" s="31"/>
      <c r="S17781" s="31"/>
      <c r="T17781" s="31"/>
      <c r="U17781" s="31"/>
      <c r="V17781" s="31"/>
      <c r="W17781" s="31"/>
      <c r="X17781" s="31"/>
      <c r="Y17781" s="31"/>
      <c r="Z17781" s="31"/>
      <c r="AA17781" s="31"/>
      <c r="AB17781" s="31"/>
      <c r="AC17781" s="31"/>
      <c r="AD17781" s="31"/>
      <c r="AE17781" s="31"/>
      <c r="AF17781" s="31"/>
      <c r="AG17781" s="31"/>
      <c r="AH17781" s="31"/>
      <c r="AI17781" s="31"/>
      <c r="AJ17781" s="31"/>
      <c r="AK17781" s="31"/>
      <c r="AL17781" s="31"/>
      <c r="AO17781" s="376"/>
    </row>
    <row r="17782" spans="1:41" x14ac:dyDescent="0.3">
      <c r="A17782" s="57" t="s">
        <v>1272</v>
      </c>
      <c r="B17782" s="57" t="s">
        <v>1290</v>
      </c>
      <c r="C17782" s="62">
        <v>24027</v>
      </c>
      <c r="D17782" s="62" t="s">
        <v>20886</v>
      </c>
      <c r="E17782" s="60">
        <v>46873</v>
      </c>
      <c r="F17782" s="32"/>
      <c r="G17782" s="32"/>
      <c r="H17782" s="32"/>
      <c r="I17782" s="31"/>
      <c r="J17782" s="31"/>
      <c r="K17782" s="31"/>
      <c r="L17782" s="31"/>
      <c r="M17782" s="31"/>
      <c r="N17782" s="31"/>
      <c r="O17782" s="31"/>
      <c r="P17782" s="31"/>
      <c r="Q17782" s="31"/>
      <c r="R17782" s="31"/>
      <c r="S17782" s="31"/>
      <c r="T17782" s="31"/>
      <c r="U17782" s="31"/>
      <c r="V17782" s="31"/>
      <c r="W17782" s="31"/>
      <c r="X17782" s="31"/>
      <c r="Y17782" s="31"/>
      <c r="Z17782" s="31"/>
      <c r="AA17782" s="31"/>
      <c r="AB17782" s="31"/>
      <c r="AC17782" s="31"/>
      <c r="AD17782" s="31"/>
      <c r="AE17782" s="31"/>
      <c r="AF17782" s="31"/>
      <c r="AG17782" s="31"/>
      <c r="AH17782" s="31"/>
      <c r="AI17782" s="31"/>
      <c r="AJ17782" s="31"/>
      <c r="AK17782" s="31"/>
      <c r="AL17782" s="31"/>
      <c r="AO17782" s="376"/>
    </row>
    <row r="17783" spans="1:41" x14ac:dyDescent="0.3">
      <c r="A17783" s="57" t="s">
        <v>7959</v>
      </c>
      <c r="B17783" s="57" t="s">
        <v>2173</v>
      </c>
      <c r="C17783" s="62">
        <v>24030</v>
      </c>
      <c r="D17783" s="62" t="s">
        <v>20886</v>
      </c>
      <c r="E17783" s="60">
        <v>47057</v>
      </c>
      <c r="F17783" s="32"/>
      <c r="G17783" s="32"/>
      <c r="H17783" s="32"/>
      <c r="I17783" s="31"/>
      <c r="J17783" s="31"/>
      <c r="K17783" s="31"/>
      <c r="L17783" s="31"/>
      <c r="M17783" s="31"/>
      <c r="N17783" s="31"/>
      <c r="O17783" s="31"/>
      <c r="P17783" s="31"/>
      <c r="Q17783" s="31"/>
      <c r="R17783" s="31"/>
      <c r="S17783" s="31"/>
      <c r="T17783" s="31"/>
      <c r="U17783" s="31"/>
      <c r="V17783" s="31"/>
      <c r="W17783" s="31"/>
      <c r="X17783" s="31"/>
      <c r="Y17783" s="31"/>
      <c r="Z17783" s="31"/>
      <c r="AA17783" s="31"/>
      <c r="AB17783" s="31"/>
      <c r="AC17783" s="31"/>
      <c r="AD17783" s="31"/>
      <c r="AE17783" s="31"/>
      <c r="AF17783" s="31"/>
      <c r="AG17783" s="31"/>
      <c r="AH17783" s="31"/>
      <c r="AI17783" s="31"/>
      <c r="AJ17783" s="31"/>
      <c r="AK17783" s="31"/>
      <c r="AL17783" s="31"/>
      <c r="AO17783" s="376"/>
    </row>
    <row r="17784" spans="1:41" x14ac:dyDescent="0.3">
      <c r="A17784" s="333" t="s">
        <v>8094</v>
      </c>
      <c r="B17784" s="333" t="s">
        <v>1173</v>
      </c>
      <c r="C17784" s="125" t="s">
        <v>8030</v>
      </c>
      <c r="D17784" s="32" t="s">
        <v>20309</v>
      </c>
      <c r="E17784" s="125" t="s">
        <v>7871</v>
      </c>
      <c r="F17784" s="125" t="s">
        <v>1189</v>
      </c>
      <c r="G17784" s="125" t="s">
        <v>1190</v>
      </c>
      <c r="AO17784" s="376"/>
    </row>
    <row r="17785" spans="1:41" x14ac:dyDescent="0.25">
      <c r="A17785" s="44" t="s">
        <v>18415</v>
      </c>
      <c r="B17785" s="44" t="s">
        <v>5321</v>
      </c>
      <c r="C17785" s="45">
        <v>26010401</v>
      </c>
      <c r="D17785" s="45" t="s">
        <v>11363</v>
      </c>
      <c r="E17785" s="45" t="s">
        <v>17459</v>
      </c>
      <c r="AO17785" s="376"/>
    </row>
    <row r="17786" spans="1:41" x14ac:dyDescent="0.25">
      <c r="A17786" s="44" t="s">
        <v>6572</v>
      </c>
      <c r="B17786" s="44" t="s">
        <v>2350</v>
      </c>
      <c r="C17786" s="45">
        <v>230105</v>
      </c>
      <c r="D17786" s="45" t="s">
        <v>11363</v>
      </c>
      <c r="E17786" s="45" t="s">
        <v>5265</v>
      </c>
      <c r="AO17786" s="376"/>
    </row>
    <row r="17787" spans="1:41" x14ac:dyDescent="0.25">
      <c r="A17787" s="44" t="s">
        <v>6572</v>
      </c>
      <c r="B17787" s="44" t="s">
        <v>10350</v>
      </c>
      <c r="C17787" s="45">
        <v>24020301</v>
      </c>
      <c r="D17787" s="45" t="s">
        <v>11363</v>
      </c>
      <c r="E17787" s="45" t="s">
        <v>5131</v>
      </c>
      <c r="AO17787" s="376"/>
    </row>
    <row r="17788" spans="1:41" x14ac:dyDescent="0.25">
      <c r="A17788" s="44" t="s">
        <v>6572</v>
      </c>
      <c r="B17788" s="44" t="s">
        <v>17463</v>
      </c>
      <c r="C17788" s="45">
        <v>260202</v>
      </c>
      <c r="D17788" s="45" t="s">
        <v>11363</v>
      </c>
      <c r="E17788" s="45" t="s">
        <v>9238</v>
      </c>
      <c r="AO17788" s="376"/>
    </row>
    <row r="17789" spans="1:41" x14ac:dyDescent="0.3">
      <c r="A17789" s="333" t="s">
        <v>15437</v>
      </c>
      <c r="B17789" s="333" t="s">
        <v>1598</v>
      </c>
      <c r="C17789" s="125" t="s">
        <v>13387</v>
      </c>
      <c r="D17789" s="32" t="s">
        <v>20309</v>
      </c>
      <c r="E17789" s="125" t="s">
        <v>11886</v>
      </c>
      <c r="F17789" s="125" t="s">
        <v>1189</v>
      </c>
      <c r="G17789" s="125" t="s">
        <v>1190</v>
      </c>
      <c r="AO17789" s="376"/>
    </row>
    <row r="17790" spans="1:41" x14ac:dyDescent="0.25">
      <c r="A17790" s="91" t="s">
        <v>19262</v>
      </c>
      <c r="B17790" s="92" t="s">
        <v>19284</v>
      </c>
      <c r="C17790" s="93" t="s">
        <v>19285</v>
      </c>
      <c r="D17790" s="93" t="s">
        <v>1201</v>
      </c>
      <c r="E17790" s="94">
        <v>46582</v>
      </c>
      <c r="F17790" s="93"/>
      <c r="G17790" s="93"/>
      <c r="H17790" s="93"/>
      <c r="I17790" s="99"/>
      <c r="J17790" s="99"/>
      <c r="K17790" s="99"/>
      <c r="L17790" s="99"/>
      <c r="M17790" s="99"/>
      <c r="N17790" s="99"/>
      <c r="O17790" s="99"/>
      <c r="P17790" s="99"/>
      <c r="Q17790" s="99"/>
      <c r="R17790" s="99"/>
      <c r="S17790" s="99"/>
      <c r="T17790" s="99"/>
      <c r="U17790" s="99"/>
      <c r="V17790" s="99"/>
      <c r="W17790" s="99"/>
      <c r="X17790" s="99"/>
      <c r="Y17790" s="99"/>
      <c r="Z17790" s="99"/>
      <c r="AA17790" s="99"/>
      <c r="AB17790" s="99"/>
      <c r="AC17790" s="99"/>
      <c r="AD17790" s="99"/>
      <c r="AE17790" s="99"/>
      <c r="AF17790" s="99"/>
      <c r="AG17790" s="99"/>
      <c r="AH17790" s="31"/>
      <c r="AI17790" s="31"/>
      <c r="AJ17790" s="31"/>
      <c r="AK17790" s="31"/>
      <c r="AL17790" s="31"/>
      <c r="AO17790" s="376"/>
    </row>
    <row r="17791" spans="1:41" x14ac:dyDescent="0.25">
      <c r="A17791" s="44" t="s">
        <v>5394</v>
      </c>
      <c r="B17791" s="44" t="s">
        <v>3474</v>
      </c>
      <c r="C17791" s="45">
        <v>220605</v>
      </c>
      <c r="D17791" s="45" t="s">
        <v>11363</v>
      </c>
      <c r="E17791" s="45" t="s">
        <v>5155</v>
      </c>
      <c r="AO17791" s="376"/>
    </row>
    <row r="17792" spans="1:41" x14ac:dyDescent="0.3">
      <c r="A17792" s="333" t="s">
        <v>3015</v>
      </c>
      <c r="B17792" s="333" t="s">
        <v>1157</v>
      </c>
      <c r="C17792" s="125" t="s">
        <v>13318</v>
      </c>
      <c r="D17792" s="32" t="s">
        <v>20309</v>
      </c>
      <c r="E17792" s="125" t="s">
        <v>12551</v>
      </c>
      <c r="F17792" s="125" t="s">
        <v>1189</v>
      </c>
      <c r="G17792" s="125" t="s">
        <v>1190</v>
      </c>
      <c r="AO17792" s="376"/>
    </row>
    <row r="17793" spans="1:41" x14ac:dyDescent="0.25">
      <c r="A17793" s="44" t="s">
        <v>3015</v>
      </c>
      <c r="B17793" s="44" t="s">
        <v>3475</v>
      </c>
      <c r="C17793" s="45">
        <v>230301</v>
      </c>
      <c r="D17793" s="45" t="s">
        <v>11363</v>
      </c>
      <c r="E17793" s="45" t="s">
        <v>5265</v>
      </c>
      <c r="AO17793" s="376"/>
    </row>
    <row r="17794" spans="1:41" x14ac:dyDescent="0.25">
      <c r="A17794" s="44" t="s">
        <v>7926</v>
      </c>
      <c r="B17794" s="44" t="s">
        <v>7826</v>
      </c>
      <c r="C17794" s="45">
        <v>23080101</v>
      </c>
      <c r="D17794" s="45" t="s">
        <v>11363</v>
      </c>
      <c r="E17794" s="45" t="s">
        <v>4151</v>
      </c>
      <c r="AO17794" s="376"/>
    </row>
    <row r="17795" spans="1:41" x14ac:dyDescent="0.3">
      <c r="A17795" s="333" t="s">
        <v>15438</v>
      </c>
      <c r="B17795" s="333" t="s">
        <v>4815</v>
      </c>
      <c r="C17795" s="125" t="s">
        <v>15581</v>
      </c>
      <c r="D17795" s="32" t="s">
        <v>20309</v>
      </c>
      <c r="E17795" s="125" t="s">
        <v>9839</v>
      </c>
      <c r="F17795" s="125" t="s">
        <v>1189</v>
      </c>
      <c r="G17795" s="125" t="s">
        <v>1190</v>
      </c>
      <c r="AO17795" s="376"/>
    </row>
    <row r="17796" spans="1:41" x14ac:dyDescent="0.25">
      <c r="A17796" s="44" t="s">
        <v>10310</v>
      </c>
      <c r="B17796" s="44" t="s">
        <v>10231</v>
      </c>
      <c r="C17796" s="45" t="s">
        <v>10311</v>
      </c>
      <c r="D17796" s="46" t="s">
        <v>21328</v>
      </c>
      <c r="E17796" s="46">
        <v>46619</v>
      </c>
      <c r="AO17796" s="376"/>
    </row>
    <row r="17797" spans="1:41" x14ac:dyDescent="0.25">
      <c r="A17797" s="44" t="s">
        <v>10310</v>
      </c>
      <c r="B17797" s="44" t="s">
        <v>145</v>
      </c>
      <c r="C17797" s="45" t="s">
        <v>14628</v>
      </c>
      <c r="D17797" s="46" t="s">
        <v>21328</v>
      </c>
      <c r="E17797" s="46">
        <v>46583</v>
      </c>
      <c r="AO17797" s="376"/>
    </row>
    <row r="17798" spans="1:41" x14ac:dyDescent="0.25">
      <c r="A17798" s="44" t="s">
        <v>18416</v>
      </c>
      <c r="B17798" s="44" t="s">
        <v>5147</v>
      </c>
      <c r="C17798" s="45">
        <v>251003</v>
      </c>
      <c r="D17798" s="45" t="s">
        <v>11363</v>
      </c>
      <c r="E17798" s="45" t="s">
        <v>11146</v>
      </c>
      <c r="AO17798" s="376"/>
    </row>
    <row r="17799" spans="1:41" x14ac:dyDescent="0.25">
      <c r="A17799" s="44" t="s">
        <v>10312</v>
      </c>
      <c r="B17799" s="44" t="s">
        <v>10231</v>
      </c>
      <c r="C17799" s="45" t="s">
        <v>10313</v>
      </c>
      <c r="D17799" s="46" t="s">
        <v>21328</v>
      </c>
      <c r="E17799" s="46">
        <v>46619</v>
      </c>
      <c r="AO17799" s="376"/>
    </row>
    <row r="17800" spans="1:41" x14ac:dyDescent="0.25">
      <c r="A17800" s="44" t="s">
        <v>10312</v>
      </c>
      <c r="B17800" s="44" t="s">
        <v>10231</v>
      </c>
      <c r="C17800" s="45" t="s">
        <v>10313</v>
      </c>
      <c r="D17800" s="46" t="s">
        <v>21328</v>
      </c>
      <c r="E17800" s="46">
        <v>46619</v>
      </c>
      <c r="AO17800" s="376"/>
    </row>
    <row r="17801" spans="1:41" x14ac:dyDescent="0.25">
      <c r="A17801" s="44" t="s">
        <v>18417</v>
      </c>
      <c r="B17801" s="44" t="s">
        <v>3474</v>
      </c>
      <c r="C17801" s="45">
        <v>250503</v>
      </c>
      <c r="D17801" s="45" t="s">
        <v>11363</v>
      </c>
      <c r="E17801" s="45" t="s">
        <v>15608</v>
      </c>
      <c r="AO17801" s="376"/>
    </row>
    <row r="17802" spans="1:41" x14ac:dyDescent="0.3">
      <c r="A17802" s="333" t="s">
        <v>97</v>
      </c>
      <c r="B17802" s="333" t="s">
        <v>12848</v>
      </c>
      <c r="C17802" s="125" t="s">
        <v>12849</v>
      </c>
      <c r="D17802" s="32" t="s">
        <v>20309</v>
      </c>
      <c r="E17802" s="125" t="s">
        <v>5332</v>
      </c>
      <c r="F17802" s="125" t="s">
        <v>1189</v>
      </c>
      <c r="G17802" s="125" t="s">
        <v>1190</v>
      </c>
      <c r="AO17802" s="376"/>
    </row>
    <row r="17803" spans="1:41" x14ac:dyDescent="0.25">
      <c r="A17803" s="91" t="s">
        <v>97</v>
      </c>
      <c r="B17803" s="92" t="s">
        <v>19284</v>
      </c>
      <c r="C17803" s="93" t="s">
        <v>19285</v>
      </c>
      <c r="D17803" s="93" t="s">
        <v>1201</v>
      </c>
      <c r="E17803" s="94">
        <v>46582</v>
      </c>
      <c r="F17803" s="93"/>
      <c r="G17803" s="93"/>
      <c r="H17803" s="93"/>
      <c r="I17803" s="99"/>
      <c r="J17803" s="99"/>
      <c r="K17803" s="99"/>
      <c r="L17803" s="99"/>
      <c r="M17803" s="99"/>
      <c r="N17803" s="99"/>
      <c r="O17803" s="99"/>
      <c r="P17803" s="99"/>
      <c r="Q17803" s="99"/>
      <c r="R17803" s="99"/>
      <c r="S17803" s="99"/>
      <c r="T17803" s="99"/>
      <c r="U17803" s="99"/>
      <c r="V17803" s="99"/>
      <c r="W17803" s="99"/>
      <c r="X17803" s="99"/>
      <c r="Y17803" s="99"/>
      <c r="Z17803" s="99"/>
      <c r="AA17803" s="99"/>
      <c r="AB17803" s="99"/>
      <c r="AC17803" s="99"/>
      <c r="AD17803" s="99"/>
      <c r="AE17803" s="99"/>
      <c r="AF17803" s="99"/>
      <c r="AG17803" s="99"/>
      <c r="AH17803" s="31"/>
      <c r="AI17803" s="31"/>
      <c r="AJ17803" s="31"/>
      <c r="AK17803" s="31"/>
      <c r="AL17803" s="31"/>
      <c r="AO17803" s="376"/>
    </row>
    <row r="17804" spans="1:41" x14ac:dyDescent="0.25">
      <c r="A17804" s="44" t="s">
        <v>865</v>
      </c>
      <c r="B17804" s="44" t="s">
        <v>2350</v>
      </c>
      <c r="C17804" s="45">
        <v>230105</v>
      </c>
      <c r="D17804" s="45" t="s">
        <v>11363</v>
      </c>
      <c r="E17804" s="45" t="s">
        <v>5265</v>
      </c>
      <c r="AO17804" s="376"/>
    </row>
    <row r="17805" spans="1:41" x14ac:dyDescent="0.25">
      <c r="A17805" s="44" t="s">
        <v>865</v>
      </c>
      <c r="B17805" s="44" t="s">
        <v>3043</v>
      </c>
      <c r="C17805" s="45">
        <v>230901</v>
      </c>
      <c r="D17805" s="45" t="s">
        <v>11363</v>
      </c>
      <c r="E17805" s="45" t="s">
        <v>7871</v>
      </c>
      <c r="AO17805" s="376"/>
    </row>
    <row r="17806" spans="1:41" x14ac:dyDescent="0.25">
      <c r="A17806" s="44" t="s">
        <v>1273</v>
      </c>
      <c r="B17806" s="44" t="s">
        <v>21434</v>
      </c>
      <c r="C17806" s="45" t="s">
        <v>16562</v>
      </c>
      <c r="D17806" s="45" t="s">
        <v>21447</v>
      </c>
      <c r="E17806" s="46">
        <v>46418</v>
      </c>
      <c r="AO17806" s="376"/>
    </row>
    <row r="17807" spans="1:41" x14ac:dyDescent="0.3">
      <c r="A17807" s="57" t="s">
        <v>3981</v>
      </c>
      <c r="B17807" s="57" t="s">
        <v>1290</v>
      </c>
      <c r="C17807" s="62">
        <v>24027</v>
      </c>
      <c r="D17807" s="62" t="s">
        <v>20886</v>
      </c>
      <c r="E17807" s="60">
        <v>46873</v>
      </c>
      <c r="F17807" s="32"/>
      <c r="G17807" s="32"/>
      <c r="H17807" s="32"/>
      <c r="I17807" s="31"/>
      <c r="J17807" s="31"/>
      <c r="K17807" s="31"/>
      <c r="L17807" s="31"/>
      <c r="M17807" s="31"/>
      <c r="N17807" s="31"/>
      <c r="O17807" s="31"/>
      <c r="P17807" s="31"/>
      <c r="Q17807" s="31"/>
      <c r="R17807" s="31"/>
      <c r="S17807" s="31"/>
      <c r="T17807" s="31"/>
      <c r="U17807" s="31"/>
      <c r="V17807" s="31"/>
      <c r="W17807" s="31"/>
      <c r="X17807" s="31"/>
      <c r="Y17807" s="31"/>
      <c r="Z17807" s="31"/>
      <c r="AA17807" s="31"/>
      <c r="AB17807" s="31"/>
      <c r="AC17807" s="31"/>
      <c r="AD17807" s="31"/>
      <c r="AE17807" s="31"/>
      <c r="AF17807" s="31"/>
      <c r="AG17807" s="31"/>
      <c r="AH17807" s="31"/>
      <c r="AI17807" s="31"/>
      <c r="AJ17807" s="31"/>
      <c r="AK17807" s="31"/>
      <c r="AL17807" s="31"/>
      <c r="AO17807" s="376"/>
    </row>
    <row r="17808" spans="1:41" x14ac:dyDescent="0.25">
      <c r="A17808" s="44" t="s">
        <v>18869</v>
      </c>
      <c r="B17808" s="44" t="s">
        <v>21399</v>
      </c>
      <c r="C17808" s="45" t="s">
        <v>18888</v>
      </c>
      <c r="D17808" s="45" t="s">
        <v>21447</v>
      </c>
      <c r="E17808" s="46">
        <v>46507</v>
      </c>
      <c r="AO17808" s="376"/>
    </row>
    <row r="17809" spans="1:41" x14ac:dyDescent="0.25">
      <c r="A17809" s="44" t="s">
        <v>18418</v>
      </c>
      <c r="B17809" s="44" t="s">
        <v>5321</v>
      </c>
      <c r="C17809" s="45">
        <v>26010401</v>
      </c>
      <c r="D17809" s="45" t="s">
        <v>11363</v>
      </c>
      <c r="E17809" s="45" t="s">
        <v>17459</v>
      </c>
      <c r="AO17809" s="376"/>
    </row>
    <row r="17810" spans="1:41" x14ac:dyDescent="0.25">
      <c r="A17810" s="44" t="s">
        <v>18418</v>
      </c>
      <c r="B17810" s="44" t="s">
        <v>3176</v>
      </c>
      <c r="C17810" s="45">
        <v>26010402</v>
      </c>
      <c r="D17810" s="45" t="s">
        <v>11363</v>
      </c>
      <c r="E17810" s="45" t="s">
        <v>17459</v>
      </c>
      <c r="AO17810" s="376"/>
    </row>
    <row r="17811" spans="1:41" x14ac:dyDescent="0.3">
      <c r="A17811" s="333" t="s">
        <v>4028</v>
      </c>
      <c r="B17811" s="333" t="s">
        <v>11377</v>
      </c>
      <c r="C17811" s="125" t="s">
        <v>11214</v>
      </c>
      <c r="D17811" s="32" t="s">
        <v>20309</v>
      </c>
      <c r="E17811" s="125" t="s">
        <v>4966</v>
      </c>
      <c r="F17811" s="125" t="s">
        <v>1189</v>
      </c>
      <c r="G17811" s="125" t="s">
        <v>1190</v>
      </c>
      <c r="AO17811" s="376"/>
    </row>
    <row r="17812" spans="1:41" x14ac:dyDescent="0.25">
      <c r="A17812" s="76" t="s">
        <v>4028</v>
      </c>
      <c r="B17812" s="44" t="s">
        <v>16074</v>
      </c>
      <c r="C17812" s="45">
        <v>8.26</v>
      </c>
      <c r="D17812" s="45" t="s">
        <v>12549</v>
      </c>
      <c r="E17812" s="46">
        <v>47787</v>
      </c>
      <c r="F17812" s="45"/>
      <c r="G17812" s="93"/>
      <c r="H17812" s="93"/>
      <c r="I17812" s="99"/>
      <c r="J17812" s="99"/>
      <c r="K17812" s="99"/>
      <c r="L17812" s="99"/>
      <c r="M17812" s="99"/>
      <c r="N17812" s="99"/>
      <c r="O17812" s="99"/>
      <c r="P17812" s="99"/>
      <c r="Q17812" s="99"/>
      <c r="R17812" s="99"/>
      <c r="S17812" s="99"/>
      <c r="T17812" s="99"/>
      <c r="U17812" s="99"/>
      <c r="V17812" s="99"/>
      <c r="W17812" s="99"/>
      <c r="X17812" s="99"/>
      <c r="Y17812" s="99"/>
      <c r="Z17812" s="99"/>
      <c r="AA17812" s="99"/>
      <c r="AB17812" s="99"/>
      <c r="AC17812" s="99"/>
      <c r="AD17812" s="99"/>
      <c r="AE17812" s="99"/>
      <c r="AF17812" s="99"/>
      <c r="AG17812" s="99"/>
      <c r="AH17812" s="31"/>
      <c r="AI17812" s="31"/>
      <c r="AJ17812" s="31"/>
      <c r="AK17812" s="31"/>
      <c r="AL17812" s="31"/>
      <c r="AO17812" s="376"/>
    </row>
    <row r="17813" spans="1:41" x14ac:dyDescent="0.25">
      <c r="A17813" s="44" t="s">
        <v>4028</v>
      </c>
      <c r="B17813" s="44" t="s">
        <v>12111</v>
      </c>
      <c r="C17813" s="45">
        <v>13.24</v>
      </c>
      <c r="D17813" s="45" t="s">
        <v>12549</v>
      </c>
      <c r="E17813" s="46">
        <v>47299</v>
      </c>
      <c r="F17813" s="45"/>
      <c r="G17813" s="93"/>
      <c r="H17813" s="93"/>
      <c r="I17813" s="99"/>
      <c r="J17813" s="99"/>
      <c r="K17813" s="99"/>
      <c r="L17813" s="99"/>
      <c r="M17813" s="99"/>
      <c r="N17813" s="99"/>
      <c r="O17813" s="99"/>
      <c r="P17813" s="99"/>
      <c r="Q17813" s="99"/>
      <c r="R17813" s="99"/>
      <c r="S17813" s="99"/>
      <c r="T17813" s="99"/>
      <c r="U17813" s="99"/>
      <c r="V17813" s="99"/>
      <c r="W17813" s="99"/>
      <c r="X17813" s="99"/>
      <c r="Y17813" s="99"/>
      <c r="Z17813" s="99"/>
      <c r="AA17813" s="99"/>
      <c r="AB17813" s="99"/>
      <c r="AC17813" s="99"/>
      <c r="AD17813" s="99"/>
      <c r="AE17813" s="99"/>
      <c r="AF17813" s="99"/>
      <c r="AG17813" s="99"/>
      <c r="AH17813" s="31"/>
      <c r="AI17813" s="31"/>
      <c r="AJ17813" s="31"/>
      <c r="AK17813" s="31"/>
      <c r="AL17813" s="31"/>
      <c r="AO17813" s="376"/>
    </row>
    <row r="17814" spans="1:41" x14ac:dyDescent="0.25">
      <c r="A17814" s="44" t="s">
        <v>4028</v>
      </c>
      <c r="B17814" s="44" t="s">
        <v>12120</v>
      </c>
      <c r="C17814" s="45">
        <v>41.25</v>
      </c>
      <c r="D17814" s="45" t="s">
        <v>12549</v>
      </c>
      <c r="E17814" s="46">
        <v>47514</v>
      </c>
      <c r="F17814" s="45"/>
      <c r="G17814" s="93"/>
      <c r="H17814" s="93"/>
      <c r="I17814" s="99"/>
      <c r="J17814" s="99"/>
      <c r="K17814" s="99"/>
      <c r="L17814" s="99"/>
      <c r="M17814" s="99"/>
      <c r="N17814" s="99"/>
      <c r="O17814" s="99"/>
      <c r="P17814" s="99"/>
      <c r="Q17814" s="99"/>
      <c r="R17814" s="99"/>
      <c r="S17814" s="99"/>
      <c r="T17814" s="99"/>
      <c r="U17814" s="99"/>
      <c r="V17814" s="99"/>
      <c r="W17814" s="99"/>
      <c r="X17814" s="99"/>
      <c r="Y17814" s="99"/>
      <c r="Z17814" s="99"/>
      <c r="AA17814" s="99"/>
      <c r="AB17814" s="99"/>
      <c r="AC17814" s="99"/>
      <c r="AD17814" s="99"/>
      <c r="AE17814" s="99"/>
      <c r="AF17814" s="99"/>
      <c r="AG17814" s="99"/>
      <c r="AH17814" s="31"/>
      <c r="AI17814" s="31"/>
      <c r="AJ17814" s="31"/>
      <c r="AK17814" s="31"/>
      <c r="AL17814" s="31"/>
      <c r="AO17814" s="376"/>
    </row>
    <row r="17815" spans="1:41" x14ac:dyDescent="0.25">
      <c r="A17815" s="44" t="s">
        <v>21958</v>
      </c>
      <c r="B17815" s="44" t="s">
        <v>21449</v>
      </c>
      <c r="C17815" s="45">
        <v>260504</v>
      </c>
      <c r="D17815" s="45" t="s">
        <v>11363</v>
      </c>
      <c r="E17815" s="45" t="s">
        <v>21450</v>
      </c>
      <c r="AO17815" s="376"/>
    </row>
    <row r="17816" spans="1:41" x14ac:dyDescent="0.25">
      <c r="A17816" s="44" t="s">
        <v>1879</v>
      </c>
      <c r="B17816" s="44" t="s">
        <v>1878</v>
      </c>
      <c r="C17816" s="45" t="s">
        <v>7974</v>
      </c>
      <c r="D17816" s="46" t="s">
        <v>21328</v>
      </c>
      <c r="E17816" s="46">
        <v>46599</v>
      </c>
      <c r="AO17816" s="376"/>
    </row>
    <row r="17817" spans="1:41" x14ac:dyDescent="0.25">
      <c r="A17817" s="44" t="s">
        <v>1879</v>
      </c>
      <c r="B17817" s="44" t="s">
        <v>1878</v>
      </c>
      <c r="C17817" s="45" t="s">
        <v>7974</v>
      </c>
      <c r="D17817" s="46" t="s">
        <v>21328</v>
      </c>
      <c r="E17817" s="46">
        <v>46599</v>
      </c>
      <c r="AO17817" s="376"/>
    </row>
    <row r="17818" spans="1:41" x14ac:dyDescent="0.25">
      <c r="A17818" s="44" t="s">
        <v>18419</v>
      </c>
      <c r="B17818" s="44" t="s">
        <v>5321</v>
      </c>
      <c r="C17818" s="45">
        <v>26010401</v>
      </c>
      <c r="D17818" s="45" t="s">
        <v>11363</v>
      </c>
      <c r="E17818" s="45" t="s">
        <v>17459</v>
      </c>
      <c r="AO17818" s="376"/>
    </row>
    <row r="17819" spans="1:41" x14ac:dyDescent="0.25">
      <c r="A17819" s="44" t="s">
        <v>18419</v>
      </c>
      <c r="B17819" s="44" t="s">
        <v>3176</v>
      </c>
      <c r="C17819" s="45">
        <v>26010402</v>
      </c>
      <c r="D17819" s="45" t="s">
        <v>11363</v>
      </c>
      <c r="E17819" s="45" t="s">
        <v>17459</v>
      </c>
      <c r="AO17819" s="376"/>
    </row>
    <row r="17820" spans="1:41" x14ac:dyDescent="0.25">
      <c r="A17820" s="44" t="s">
        <v>13293</v>
      </c>
      <c r="B17820" s="44" t="s">
        <v>5321</v>
      </c>
      <c r="C17820" s="45">
        <v>25010401</v>
      </c>
      <c r="D17820" s="45" t="s">
        <v>11363</v>
      </c>
      <c r="E17820" s="45" t="s">
        <v>12564</v>
      </c>
      <c r="AO17820" s="376"/>
    </row>
    <row r="17821" spans="1:41" x14ac:dyDescent="0.25">
      <c r="A17821" s="44" t="s">
        <v>18420</v>
      </c>
      <c r="B17821" s="44" t="s">
        <v>5321</v>
      </c>
      <c r="C17821" s="45">
        <v>26010401</v>
      </c>
      <c r="D17821" s="45" t="s">
        <v>11363</v>
      </c>
      <c r="E17821" s="45" t="s">
        <v>17459</v>
      </c>
      <c r="AO17821" s="376"/>
    </row>
    <row r="17822" spans="1:41" x14ac:dyDescent="0.25">
      <c r="A17822" s="44" t="s">
        <v>18420</v>
      </c>
      <c r="B17822" s="44" t="s">
        <v>3176</v>
      </c>
      <c r="C17822" s="45">
        <v>26010402</v>
      </c>
      <c r="D17822" s="45" t="s">
        <v>11363</v>
      </c>
      <c r="E17822" s="45" t="s">
        <v>17459</v>
      </c>
      <c r="AO17822" s="376"/>
    </row>
    <row r="17823" spans="1:41" x14ac:dyDescent="0.25">
      <c r="A17823" s="44" t="s">
        <v>18421</v>
      </c>
      <c r="B17823" s="44" t="s">
        <v>5321</v>
      </c>
      <c r="C17823" s="45">
        <v>26010401</v>
      </c>
      <c r="D17823" s="45" t="s">
        <v>11363</v>
      </c>
      <c r="E17823" s="45" t="s">
        <v>17459</v>
      </c>
      <c r="AO17823" s="376"/>
    </row>
    <row r="17824" spans="1:41" x14ac:dyDescent="0.25">
      <c r="A17824" s="44" t="s">
        <v>46</v>
      </c>
      <c r="B17824" s="44" t="s">
        <v>935</v>
      </c>
      <c r="C17824" s="45">
        <v>230805</v>
      </c>
      <c r="D17824" s="45" t="s">
        <v>11363</v>
      </c>
      <c r="E17824" s="45" t="s">
        <v>4151</v>
      </c>
      <c r="AO17824" s="376"/>
    </row>
    <row r="17825" spans="1:41" x14ac:dyDescent="0.25">
      <c r="A17825" s="44" t="s">
        <v>2142</v>
      </c>
      <c r="B17825" s="44" t="s">
        <v>942</v>
      </c>
      <c r="C17825" s="45">
        <v>230806</v>
      </c>
      <c r="D17825" s="45" t="s">
        <v>11363</v>
      </c>
      <c r="E17825" s="45" t="s">
        <v>4151</v>
      </c>
      <c r="AO17825" s="376"/>
    </row>
    <row r="17826" spans="1:41" x14ac:dyDescent="0.25">
      <c r="A17826" s="44" t="s">
        <v>2142</v>
      </c>
      <c r="B17826" s="44" t="s">
        <v>3043</v>
      </c>
      <c r="C17826" s="45">
        <v>230901</v>
      </c>
      <c r="D17826" s="45" t="s">
        <v>11363</v>
      </c>
      <c r="E17826" s="45" t="s">
        <v>7871</v>
      </c>
      <c r="AO17826" s="376"/>
    </row>
    <row r="17827" spans="1:41" x14ac:dyDescent="0.25">
      <c r="A17827" s="44" t="s">
        <v>2142</v>
      </c>
      <c r="B17827" s="44" t="s">
        <v>10352</v>
      </c>
      <c r="C17827" s="45">
        <v>24070301</v>
      </c>
      <c r="D17827" s="45" t="s">
        <v>11363</v>
      </c>
      <c r="E17827" s="45" t="s">
        <v>7420</v>
      </c>
      <c r="AO17827" s="376"/>
    </row>
    <row r="17828" spans="1:41" x14ac:dyDescent="0.25">
      <c r="A17828" s="44" t="s">
        <v>18422</v>
      </c>
      <c r="B17828" s="44" t="s">
        <v>5321</v>
      </c>
      <c r="C17828" s="45">
        <v>26010401</v>
      </c>
      <c r="D17828" s="45" t="s">
        <v>11363</v>
      </c>
      <c r="E17828" s="45" t="s">
        <v>17459</v>
      </c>
      <c r="AO17828" s="376"/>
    </row>
    <row r="17829" spans="1:41" x14ac:dyDescent="0.25">
      <c r="A17829" s="44" t="s">
        <v>18422</v>
      </c>
      <c r="B17829" s="44" t="s">
        <v>3176</v>
      </c>
      <c r="C17829" s="45">
        <v>26010402</v>
      </c>
      <c r="D17829" s="45" t="s">
        <v>11363</v>
      </c>
      <c r="E17829" s="45" t="s">
        <v>17459</v>
      </c>
      <c r="AO17829" s="376"/>
    </row>
    <row r="17830" spans="1:41" x14ac:dyDescent="0.25">
      <c r="A17830" s="44" t="s">
        <v>12785</v>
      </c>
      <c r="B17830" s="44" t="s">
        <v>5321</v>
      </c>
      <c r="C17830" s="45">
        <v>23010401</v>
      </c>
      <c r="D17830" s="45" t="s">
        <v>11363</v>
      </c>
      <c r="E17830" s="45" t="s">
        <v>5322</v>
      </c>
      <c r="AO17830" s="376"/>
    </row>
    <row r="17831" spans="1:41" x14ac:dyDescent="0.25">
      <c r="A17831" s="44" t="s">
        <v>12785</v>
      </c>
      <c r="B17831" s="44" t="s">
        <v>3176</v>
      </c>
      <c r="C17831" s="45">
        <v>23010402</v>
      </c>
      <c r="D17831" s="45" t="s">
        <v>11363</v>
      </c>
      <c r="E17831" s="45" t="s">
        <v>5322</v>
      </c>
      <c r="AO17831" s="376"/>
    </row>
    <row r="17832" spans="1:41" x14ac:dyDescent="0.25">
      <c r="A17832" s="44" t="s">
        <v>866</v>
      </c>
      <c r="B17832" s="44" t="s">
        <v>5568</v>
      </c>
      <c r="C17832" s="45" t="s">
        <v>5626</v>
      </c>
      <c r="D17832" s="32" t="s">
        <v>5559</v>
      </c>
      <c r="E17832" s="45" t="s">
        <v>20833</v>
      </c>
      <c r="F17832" s="32"/>
      <c r="G17832" s="32"/>
      <c r="H17832" s="32"/>
      <c r="I17832" s="31"/>
      <c r="J17832" s="31"/>
      <c r="K17832" s="31"/>
      <c r="L17832" s="31"/>
      <c r="M17832" s="31"/>
      <c r="N17832" s="31"/>
      <c r="O17832" s="31"/>
      <c r="P17832" s="31"/>
      <c r="Q17832" s="31"/>
      <c r="R17832" s="31"/>
      <c r="S17832" s="31"/>
      <c r="T17832" s="31"/>
      <c r="U17832" s="31"/>
      <c r="V17832" s="31"/>
      <c r="W17832" s="31"/>
      <c r="X17832" s="31"/>
      <c r="Y17832" s="31"/>
      <c r="Z17832" s="31"/>
      <c r="AA17832" s="31"/>
      <c r="AB17832" s="31"/>
      <c r="AC17832" s="31"/>
      <c r="AD17832" s="31"/>
      <c r="AE17832" s="31"/>
      <c r="AF17832" s="31"/>
      <c r="AG17832" s="31"/>
      <c r="AH17832" s="31"/>
      <c r="AI17832" s="31"/>
      <c r="AJ17832" s="31"/>
      <c r="AK17832" s="31"/>
      <c r="AL17832" s="31"/>
      <c r="AO17832" s="376"/>
    </row>
    <row r="17833" spans="1:41" x14ac:dyDescent="0.3">
      <c r="A17833" s="333" t="s">
        <v>866</v>
      </c>
      <c r="B17833" s="333" t="s">
        <v>1172</v>
      </c>
      <c r="C17833" s="125" t="s">
        <v>8628</v>
      </c>
      <c r="D17833" s="32" t="s">
        <v>20309</v>
      </c>
      <c r="E17833" s="125" t="s">
        <v>8619</v>
      </c>
      <c r="F17833" s="125" t="s">
        <v>1189</v>
      </c>
      <c r="G17833" s="125" t="s">
        <v>1190</v>
      </c>
      <c r="AO17833" s="376"/>
    </row>
    <row r="17834" spans="1:41" x14ac:dyDescent="0.25">
      <c r="A17834" s="44" t="s">
        <v>866</v>
      </c>
      <c r="B17834" s="44" t="s">
        <v>17475</v>
      </c>
      <c r="C17834" s="45">
        <v>260205</v>
      </c>
      <c r="D17834" s="45" t="s">
        <v>11363</v>
      </c>
      <c r="E17834" s="45" t="s">
        <v>9238</v>
      </c>
      <c r="AO17834" s="376"/>
    </row>
    <row r="17835" spans="1:41" x14ac:dyDescent="0.25">
      <c r="A17835" s="44" t="s">
        <v>419</v>
      </c>
      <c r="B17835" s="92" t="s">
        <v>9602</v>
      </c>
      <c r="C17835" s="45" t="s">
        <v>9334</v>
      </c>
      <c r="D17835" s="93" t="s">
        <v>9601</v>
      </c>
      <c r="E17835" s="94">
        <v>46568</v>
      </c>
      <c r="F17835" s="93"/>
      <c r="G17835" s="93"/>
      <c r="H17835" s="93"/>
      <c r="I17835" s="99"/>
      <c r="J17835" s="99"/>
      <c r="K17835" s="99"/>
      <c r="L17835" s="44"/>
      <c r="M17835" s="44"/>
      <c r="N17835" s="99"/>
      <c r="O17835" s="99"/>
      <c r="P17835" s="99"/>
      <c r="Q17835" s="99"/>
      <c r="R17835" s="99"/>
      <c r="S17835" s="99"/>
      <c r="T17835" s="99"/>
      <c r="U17835" s="99"/>
      <c r="V17835" s="99"/>
      <c r="W17835" s="99"/>
      <c r="X17835" s="99"/>
      <c r="Y17835" s="99"/>
      <c r="Z17835" s="99"/>
      <c r="AA17835" s="99"/>
      <c r="AB17835" s="99"/>
      <c r="AC17835" s="99"/>
      <c r="AD17835" s="99"/>
      <c r="AE17835" s="99"/>
      <c r="AF17835" s="99"/>
      <c r="AG17835" s="99"/>
      <c r="AH17835" s="31"/>
      <c r="AI17835" s="31"/>
      <c r="AJ17835" s="31"/>
      <c r="AK17835" s="31"/>
      <c r="AL17835" s="31"/>
      <c r="AO17835" s="376"/>
    </row>
    <row r="17836" spans="1:41" x14ac:dyDescent="0.25">
      <c r="A17836" s="44" t="s">
        <v>419</v>
      </c>
      <c r="B17836" s="44" t="s">
        <v>21348</v>
      </c>
      <c r="C17836" s="45" t="s">
        <v>8132</v>
      </c>
      <c r="D17836" s="45" t="s">
        <v>21447</v>
      </c>
      <c r="E17836" s="46">
        <v>46752</v>
      </c>
      <c r="AO17836" s="376"/>
    </row>
    <row r="17837" spans="1:41" x14ac:dyDescent="0.25">
      <c r="A17837" s="44" t="s">
        <v>419</v>
      </c>
      <c r="B17837" s="44" t="s">
        <v>21402</v>
      </c>
      <c r="C17837" s="45" t="s">
        <v>5503</v>
      </c>
      <c r="D17837" s="45" t="s">
        <v>21447</v>
      </c>
      <c r="E17837" s="46">
        <v>46507</v>
      </c>
      <c r="AO17837" s="376"/>
    </row>
    <row r="17838" spans="1:41" x14ac:dyDescent="0.25">
      <c r="A17838" s="91" t="s">
        <v>419</v>
      </c>
      <c r="B17838" s="92" t="s">
        <v>19284</v>
      </c>
      <c r="C17838" s="93" t="s">
        <v>19285</v>
      </c>
      <c r="D17838" s="93" t="s">
        <v>1201</v>
      </c>
      <c r="E17838" s="94">
        <v>46582</v>
      </c>
      <c r="F17838" s="93"/>
      <c r="G17838" s="93"/>
      <c r="H17838" s="93"/>
      <c r="I17838" s="99"/>
      <c r="J17838" s="99"/>
      <c r="K17838" s="99"/>
      <c r="L17838" s="99"/>
      <c r="M17838" s="99"/>
      <c r="N17838" s="99"/>
      <c r="O17838" s="99"/>
      <c r="P17838" s="99"/>
      <c r="Q17838" s="99"/>
      <c r="R17838" s="99"/>
      <c r="S17838" s="99"/>
      <c r="T17838" s="99"/>
      <c r="U17838" s="99"/>
      <c r="V17838" s="99"/>
      <c r="W17838" s="99"/>
      <c r="X17838" s="99"/>
      <c r="Y17838" s="99"/>
      <c r="Z17838" s="99"/>
      <c r="AA17838" s="99"/>
      <c r="AB17838" s="99"/>
      <c r="AC17838" s="99"/>
      <c r="AD17838" s="99"/>
      <c r="AE17838" s="99"/>
      <c r="AF17838" s="99"/>
      <c r="AG17838" s="99"/>
      <c r="AH17838" s="31"/>
      <c r="AI17838" s="31"/>
      <c r="AJ17838" s="31"/>
      <c r="AK17838" s="31"/>
      <c r="AL17838" s="31"/>
      <c r="AO17838" s="376"/>
    </row>
    <row r="17839" spans="1:41" x14ac:dyDescent="0.3">
      <c r="A17839" s="333" t="s">
        <v>3136</v>
      </c>
      <c r="B17839" s="333" t="s">
        <v>11021</v>
      </c>
      <c r="C17839" s="125" t="s">
        <v>11022</v>
      </c>
      <c r="D17839" s="32" t="s">
        <v>20309</v>
      </c>
      <c r="E17839" s="125" t="s">
        <v>5139</v>
      </c>
      <c r="F17839" s="125" t="s">
        <v>1190</v>
      </c>
      <c r="G17839" s="125" t="s">
        <v>1190</v>
      </c>
      <c r="AO17839" s="376"/>
    </row>
    <row r="17840" spans="1:41" x14ac:dyDescent="0.3">
      <c r="A17840" s="333" t="s">
        <v>3136</v>
      </c>
      <c r="B17840" s="333" t="s">
        <v>11023</v>
      </c>
      <c r="C17840" s="125" t="s">
        <v>11024</v>
      </c>
      <c r="D17840" s="32" t="s">
        <v>20309</v>
      </c>
      <c r="E17840" s="125" t="s">
        <v>5139</v>
      </c>
      <c r="F17840" s="125" t="s">
        <v>1190</v>
      </c>
      <c r="G17840" s="125" t="s">
        <v>1190</v>
      </c>
      <c r="AO17840" s="376"/>
    </row>
    <row r="17841" spans="1:41" x14ac:dyDescent="0.3">
      <c r="A17841" s="333" t="s">
        <v>3136</v>
      </c>
      <c r="B17841" s="333" t="s">
        <v>13322</v>
      </c>
      <c r="C17841" s="125" t="s">
        <v>13323</v>
      </c>
      <c r="D17841" s="32" t="s">
        <v>20309</v>
      </c>
      <c r="E17841" s="125" t="s">
        <v>12551</v>
      </c>
      <c r="F17841" s="125" t="s">
        <v>1190</v>
      </c>
      <c r="G17841" s="125" t="s">
        <v>1190</v>
      </c>
      <c r="AO17841" s="376"/>
    </row>
    <row r="17842" spans="1:41" x14ac:dyDescent="0.3">
      <c r="A17842" s="333" t="s">
        <v>11114</v>
      </c>
      <c r="B17842" s="333" t="s">
        <v>3456</v>
      </c>
      <c r="C17842" s="125" t="s">
        <v>10963</v>
      </c>
      <c r="D17842" s="32" t="s">
        <v>20309</v>
      </c>
      <c r="E17842" s="125" t="s">
        <v>2593</v>
      </c>
      <c r="F17842" s="125" t="s">
        <v>1189</v>
      </c>
      <c r="G17842" s="125" t="s">
        <v>1190</v>
      </c>
      <c r="AO17842" s="376"/>
    </row>
    <row r="17843" spans="1:41" x14ac:dyDescent="0.25">
      <c r="A17843" s="44" t="s">
        <v>10770</v>
      </c>
      <c r="B17843" s="44" t="s">
        <v>153</v>
      </c>
      <c r="C17843" s="45" t="s">
        <v>16441</v>
      </c>
      <c r="D17843" s="46" t="s">
        <v>21328</v>
      </c>
      <c r="E17843" s="46">
        <v>46639</v>
      </c>
      <c r="AO17843" s="376"/>
    </row>
    <row r="17844" spans="1:41" x14ac:dyDescent="0.25">
      <c r="A17844" s="44" t="s">
        <v>10770</v>
      </c>
      <c r="B17844" s="44" t="s">
        <v>153</v>
      </c>
      <c r="C17844" s="45" t="s">
        <v>16441</v>
      </c>
      <c r="D17844" s="46" t="s">
        <v>21328</v>
      </c>
      <c r="E17844" s="46">
        <v>46639</v>
      </c>
      <c r="AO17844" s="376"/>
    </row>
    <row r="17845" spans="1:41" x14ac:dyDescent="0.25">
      <c r="A17845" s="44" t="s">
        <v>10770</v>
      </c>
      <c r="B17845" s="44" t="s">
        <v>153</v>
      </c>
      <c r="C17845" s="45" t="s">
        <v>16441</v>
      </c>
      <c r="D17845" s="46" t="s">
        <v>21328</v>
      </c>
      <c r="E17845" s="46">
        <v>46639</v>
      </c>
      <c r="AO17845" s="376"/>
    </row>
    <row r="17846" spans="1:41" x14ac:dyDescent="0.25">
      <c r="A17846" s="44" t="s">
        <v>10770</v>
      </c>
      <c r="B17846" s="44" t="s">
        <v>153</v>
      </c>
      <c r="C17846" s="45" t="s">
        <v>16441</v>
      </c>
      <c r="D17846" s="46" t="s">
        <v>21328</v>
      </c>
      <c r="E17846" s="46">
        <v>46639</v>
      </c>
      <c r="AO17846" s="376"/>
    </row>
    <row r="17847" spans="1:41" x14ac:dyDescent="0.25">
      <c r="A17847" s="44" t="s">
        <v>10770</v>
      </c>
      <c r="B17847" s="44" t="s">
        <v>153</v>
      </c>
      <c r="C17847" s="45" t="s">
        <v>16441</v>
      </c>
      <c r="D17847" s="46" t="s">
        <v>21328</v>
      </c>
      <c r="E17847" s="46">
        <v>46639</v>
      </c>
      <c r="AO17847" s="376"/>
    </row>
    <row r="17848" spans="1:41" x14ac:dyDescent="0.25">
      <c r="A17848" s="44" t="s">
        <v>10770</v>
      </c>
      <c r="B17848" s="44" t="s">
        <v>153</v>
      </c>
      <c r="C17848" s="45" t="s">
        <v>16441</v>
      </c>
      <c r="D17848" s="46" t="s">
        <v>21328</v>
      </c>
      <c r="E17848" s="46">
        <v>46639</v>
      </c>
      <c r="AO17848" s="376"/>
    </row>
    <row r="17849" spans="1:41" x14ac:dyDescent="0.25">
      <c r="A17849" s="44" t="s">
        <v>10770</v>
      </c>
      <c r="B17849" s="44" t="s">
        <v>153</v>
      </c>
      <c r="C17849" s="45" t="s">
        <v>16441</v>
      </c>
      <c r="D17849" s="46" t="s">
        <v>21328</v>
      </c>
      <c r="E17849" s="46">
        <v>46639</v>
      </c>
      <c r="AO17849" s="376"/>
    </row>
    <row r="17850" spans="1:41" x14ac:dyDescent="0.25">
      <c r="A17850" s="44" t="s">
        <v>10770</v>
      </c>
      <c r="B17850" s="44" t="s">
        <v>10422</v>
      </c>
      <c r="C17850" s="45">
        <v>240704</v>
      </c>
      <c r="D17850" s="45" t="s">
        <v>11363</v>
      </c>
      <c r="E17850" s="45" t="s">
        <v>5139</v>
      </c>
      <c r="AO17850" s="376"/>
    </row>
    <row r="17851" spans="1:41" x14ac:dyDescent="0.3">
      <c r="A17851" s="333" t="s">
        <v>16245</v>
      </c>
      <c r="B17851" s="333" t="s">
        <v>1162</v>
      </c>
      <c r="C17851" s="125" t="s">
        <v>8016</v>
      </c>
      <c r="D17851" s="32" t="s">
        <v>20309</v>
      </c>
      <c r="E17851" s="125" t="s">
        <v>7871</v>
      </c>
      <c r="F17851" s="125" t="s">
        <v>1189</v>
      </c>
      <c r="G17851" s="125" t="s">
        <v>1190</v>
      </c>
      <c r="AO17851" s="376"/>
    </row>
    <row r="17852" spans="1:41" x14ac:dyDescent="0.3">
      <c r="A17852" s="333" t="s">
        <v>16245</v>
      </c>
      <c r="B17852" s="333" t="s">
        <v>1154</v>
      </c>
      <c r="C17852" s="125" t="s">
        <v>10117</v>
      </c>
      <c r="D17852" s="32" t="s">
        <v>20309</v>
      </c>
      <c r="E17852" s="125" t="s">
        <v>5139</v>
      </c>
      <c r="F17852" s="125" t="s">
        <v>1189</v>
      </c>
      <c r="G17852" s="125" t="s">
        <v>1190</v>
      </c>
      <c r="AO17852" s="376"/>
    </row>
    <row r="17853" spans="1:41" x14ac:dyDescent="0.3">
      <c r="A17853" s="333" t="s">
        <v>16245</v>
      </c>
      <c r="B17853" s="333" t="s">
        <v>11372</v>
      </c>
      <c r="C17853" s="125" t="s">
        <v>11373</v>
      </c>
      <c r="D17853" s="32" t="s">
        <v>20309</v>
      </c>
      <c r="E17853" s="125" t="s">
        <v>4826</v>
      </c>
      <c r="F17853" s="125" t="s">
        <v>1189</v>
      </c>
      <c r="G17853" s="125" t="s">
        <v>1190</v>
      </c>
      <c r="AO17853" s="376"/>
    </row>
    <row r="17854" spans="1:41" x14ac:dyDescent="0.25">
      <c r="A17854" s="44" t="s">
        <v>21959</v>
      </c>
      <c r="B17854" s="44" t="s">
        <v>7106</v>
      </c>
      <c r="C17854" s="45">
        <v>260304</v>
      </c>
      <c r="D17854" s="45" t="s">
        <v>11363</v>
      </c>
      <c r="E17854" s="45" t="s">
        <v>9249</v>
      </c>
      <c r="AO17854" s="376"/>
    </row>
    <row r="17855" spans="1:41" x14ac:dyDescent="0.25">
      <c r="A17855" s="44" t="s">
        <v>16516</v>
      </c>
      <c r="B17855" s="44" t="s">
        <v>21367</v>
      </c>
      <c r="C17855" s="45" t="s">
        <v>16511</v>
      </c>
      <c r="D17855" s="45" t="s">
        <v>21447</v>
      </c>
      <c r="E17855" s="46">
        <v>46418</v>
      </c>
      <c r="AO17855" s="376"/>
    </row>
    <row r="17856" spans="1:41" x14ac:dyDescent="0.25">
      <c r="A17856" s="44" t="s">
        <v>10771</v>
      </c>
      <c r="B17856" s="44" t="s">
        <v>10347</v>
      </c>
      <c r="C17856" s="45">
        <v>240402</v>
      </c>
      <c r="D17856" s="45" t="s">
        <v>11363</v>
      </c>
      <c r="E17856" s="45" t="s">
        <v>5037</v>
      </c>
      <c r="AO17856" s="376"/>
    </row>
    <row r="17857" spans="1:41" x14ac:dyDescent="0.3">
      <c r="A17857" s="333" t="s">
        <v>4029</v>
      </c>
      <c r="B17857" s="333" t="s">
        <v>11377</v>
      </c>
      <c r="C17857" s="125" t="s">
        <v>11214</v>
      </c>
      <c r="D17857" s="32" t="s">
        <v>20309</v>
      </c>
      <c r="E17857" s="125" t="s">
        <v>4966</v>
      </c>
      <c r="F17857" s="125" t="s">
        <v>1189</v>
      </c>
      <c r="G17857" s="125" t="s">
        <v>1190</v>
      </c>
      <c r="AO17857" s="376"/>
    </row>
    <row r="17858" spans="1:41" x14ac:dyDescent="0.25">
      <c r="A17858" s="44" t="s">
        <v>12971</v>
      </c>
      <c r="B17858" s="44" t="s">
        <v>12954</v>
      </c>
      <c r="C17858" s="45" t="s">
        <v>12972</v>
      </c>
      <c r="D17858" s="46" t="s">
        <v>21328</v>
      </c>
      <c r="E17858" s="46">
        <v>46401</v>
      </c>
      <c r="AO17858" s="376"/>
    </row>
    <row r="17859" spans="1:41" x14ac:dyDescent="0.25">
      <c r="A17859" s="44" t="s">
        <v>2731</v>
      </c>
      <c r="B17859" s="44" t="s">
        <v>21348</v>
      </c>
      <c r="C17859" s="45" t="s">
        <v>8132</v>
      </c>
      <c r="D17859" s="45" t="s">
        <v>21447</v>
      </c>
      <c r="E17859" s="46">
        <v>46752</v>
      </c>
      <c r="AO17859" s="376"/>
    </row>
    <row r="17860" spans="1:41" x14ac:dyDescent="0.25">
      <c r="A17860" s="44" t="s">
        <v>12467</v>
      </c>
      <c r="B17860" s="44" t="s">
        <v>12111</v>
      </c>
      <c r="C17860" s="45">
        <v>13.25</v>
      </c>
      <c r="D17860" s="45" t="s">
        <v>12549</v>
      </c>
      <c r="E17860" s="46">
        <v>47664</v>
      </c>
      <c r="F17860" s="45"/>
      <c r="G17860" s="93"/>
      <c r="H17860" s="93"/>
      <c r="I17860" s="99"/>
      <c r="J17860" s="99"/>
      <c r="K17860" s="99"/>
      <c r="L17860" s="99"/>
      <c r="M17860" s="99"/>
      <c r="N17860" s="99"/>
      <c r="O17860" s="99"/>
      <c r="P17860" s="99"/>
      <c r="Q17860" s="99"/>
      <c r="R17860" s="99"/>
      <c r="S17860" s="99"/>
      <c r="T17860" s="99"/>
      <c r="U17860" s="99"/>
      <c r="V17860" s="99"/>
      <c r="W17860" s="99"/>
      <c r="X17860" s="99"/>
      <c r="Y17860" s="99"/>
      <c r="Z17860" s="99"/>
      <c r="AA17860" s="99"/>
      <c r="AB17860" s="99"/>
      <c r="AC17860" s="99"/>
      <c r="AD17860" s="99"/>
      <c r="AE17860" s="99"/>
      <c r="AF17860" s="99"/>
      <c r="AG17860" s="99"/>
      <c r="AH17860" s="31"/>
      <c r="AI17860" s="31"/>
      <c r="AJ17860" s="31"/>
      <c r="AK17860" s="31"/>
      <c r="AL17860" s="31"/>
      <c r="AO17860" s="376"/>
    </row>
    <row r="17861" spans="1:41" x14ac:dyDescent="0.25">
      <c r="A17861" s="44" t="s">
        <v>21124</v>
      </c>
      <c r="B17861" s="44" t="s">
        <v>21349</v>
      </c>
      <c r="C17861" s="45" t="s">
        <v>21180</v>
      </c>
      <c r="D17861" s="45" t="s">
        <v>21447</v>
      </c>
      <c r="E17861" s="46">
        <v>46599</v>
      </c>
      <c r="AO17861" s="376"/>
    </row>
    <row r="17862" spans="1:41" x14ac:dyDescent="0.3">
      <c r="A17862" s="333" t="s">
        <v>8095</v>
      </c>
      <c r="B17862" s="333" t="s">
        <v>8044</v>
      </c>
      <c r="C17862" s="125" t="s">
        <v>8045</v>
      </c>
      <c r="D17862" s="32" t="s">
        <v>20309</v>
      </c>
      <c r="E17862" s="125" t="s">
        <v>7871</v>
      </c>
      <c r="F17862" s="125" t="s">
        <v>1189</v>
      </c>
      <c r="G17862" s="125" t="s">
        <v>1190</v>
      </c>
      <c r="AO17862" s="376"/>
    </row>
    <row r="17863" spans="1:41" x14ac:dyDescent="0.25">
      <c r="A17863" s="114" t="s">
        <v>2022</v>
      </c>
      <c r="B17863" s="114" t="s">
        <v>2023</v>
      </c>
      <c r="C17863" s="106" t="s">
        <v>8679</v>
      </c>
      <c r="D17863" s="93" t="s">
        <v>1394</v>
      </c>
      <c r="E17863" s="115">
        <v>46996</v>
      </c>
      <c r="F17863" s="93"/>
      <c r="G17863" s="93"/>
      <c r="H17863" s="93"/>
      <c r="I17863" s="99"/>
      <c r="J17863" s="99"/>
      <c r="K17863" s="99"/>
      <c r="L17863" s="44"/>
      <c r="M17863" s="44"/>
      <c r="N17863" s="99"/>
      <c r="O17863" s="99"/>
      <c r="P17863" s="99"/>
      <c r="Q17863" s="99"/>
      <c r="R17863" s="99"/>
      <c r="S17863" s="99"/>
      <c r="T17863" s="99"/>
      <c r="U17863" s="99"/>
      <c r="V17863" s="99"/>
      <c r="W17863" s="99"/>
      <c r="X17863" s="99"/>
      <c r="Y17863" s="99"/>
      <c r="Z17863" s="99"/>
      <c r="AA17863" s="99"/>
      <c r="AB17863" s="99"/>
      <c r="AC17863" s="99"/>
      <c r="AD17863" s="99"/>
      <c r="AE17863" s="99"/>
      <c r="AF17863" s="99"/>
      <c r="AG17863" s="99"/>
      <c r="AH17863" s="31"/>
      <c r="AI17863" s="31"/>
      <c r="AJ17863" s="31"/>
      <c r="AK17863" s="31"/>
      <c r="AL17863" s="31"/>
      <c r="AO17863" s="376"/>
    </row>
    <row r="17864" spans="1:41" x14ac:dyDescent="0.3">
      <c r="A17864" s="333" t="s">
        <v>11115</v>
      </c>
      <c r="B17864" s="333" t="s">
        <v>3456</v>
      </c>
      <c r="C17864" s="125" t="s">
        <v>10963</v>
      </c>
      <c r="D17864" s="32" t="s">
        <v>20309</v>
      </c>
      <c r="E17864" s="125" t="s">
        <v>2593</v>
      </c>
      <c r="F17864" s="125" t="s">
        <v>1189</v>
      </c>
      <c r="G17864" s="125" t="s">
        <v>1190</v>
      </c>
      <c r="AO17864" s="376"/>
    </row>
    <row r="17865" spans="1:41" x14ac:dyDescent="0.25">
      <c r="A17865" s="44" t="s">
        <v>21960</v>
      </c>
      <c r="B17865" s="44" t="s">
        <v>11956</v>
      </c>
      <c r="C17865" s="45">
        <v>24090701</v>
      </c>
      <c r="D17865" s="45" t="s">
        <v>11363</v>
      </c>
      <c r="E17865" s="45" t="s">
        <v>4826</v>
      </c>
      <c r="AO17865" s="376"/>
    </row>
    <row r="17866" spans="1:41" x14ac:dyDescent="0.25">
      <c r="A17866" s="44" t="s">
        <v>21960</v>
      </c>
      <c r="B17866" s="44" t="s">
        <v>17465</v>
      </c>
      <c r="C17866" s="45">
        <v>26020101</v>
      </c>
      <c r="D17866" s="45" t="s">
        <v>11363</v>
      </c>
      <c r="E17866" s="45" t="s">
        <v>9238</v>
      </c>
      <c r="AO17866" s="376"/>
    </row>
    <row r="17867" spans="1:41" x14ac:dyDescent="0.25">
      <c r="A17867" s="44" t="s">
        <v>528</v>
      </c>
      <c r="B17867" s="44" t="s">
        <v>21402</v>
      </c>
      <c r="C17867" s="45" t="s">
        <v>5503</v>
      </c>
      <c r="D17867" s="45" t="s">
        <v>21447</v>
      </c>
      <c r="E17867" s="46">
        <v>46507</v>
      </c>
      <c r="AO17867" s="376"/>
    </row>
    <row r="17868" spans="1:41" x14ac:dyDescent="0.25">
      <c r="A17868" s="44" t="s">
        <v>6734</v>
      </c>
      <c r="B17868" s="319" t="s">
        <v>19512</v>
      </c>
      <c r="C17868" s="318" t="s">
        <v>19853</v>
      </c>
      <c r="D17868" s="93" t="s">
        <v>19934</v>
      </c>
      <c r="E17868" s="320">
        <v>47299</v>
      </c>
      <c r="F17868" s="93"/>
      <c r="G17868" s="93"/>
      <c r="H17868" s="93"/>
      <c r="I17868" s="99"/>
      <c r="J17868" s="99"/>
      <c r="K17868" s="99"/>
      <c r="L17868" s="99"/>
      <c r="M17868" s="99"/>
      <c r="N17868" s="99"/>
      <c r="O17868" s="99"/>
      <c r="P17868" s="99"/>
      <c r="Q17868" s="99"/>
      <c r="R17868" s="99"/>
      <c r="S17868" s="99"/>
      <c r="T17868" s="99"/>
      <c r="U17868" s="99"/>
      <c r="V17868" s="99"/>
      <c r="W17868" s="99"/>
      <c r="X17868" s="99"/>
      <c r="Y17868" s="99"/>
      <c r="Z17868" s="99"/>
      <c r="AA17868" s="99"/>
      <c r="AB17868" s="99"/>
      <c r="AC17868" s="99"/>
      <c r="AD17868" s="99"/>
      <c r="AE17868" s="99"/>
      <c r="AF17868" s="99"/>
      <c r="AG17868" s="99"/>
      <c r="AH17868" s="31"/>
      <c r="AI17868" s="31"/>
      <c r="AJ17868" s="31"/>
      <c r="AK17868" s="31"/>
      <c r="AL17868" s="31"/>
      <c r="AO17868" s="376"/>
    </row>
    <row r="17869" spans="1:41" x14ac:dyDescent="0.25">
      <c r="A17869" s="44" t="s">
        <v>6734</v>
      </c>
      <c r="B17869" s="44" t="s">
        <v>6733</v>
      </c>
      <c r="C17869" s="45" t="s">
        <v>7457</v>
      </c>
      <c r="D17869" s="45" t="s">
        <v>11204</v>
      </c>
      <c r="E17869" s="45" t="s">
        <v>7354</v>
      </c>
      <c r="F17869" s="93"/>
      <c r="G17869" s="93"/>
      <c r="H17869" s="93"/>
      <c r="I17869" s="99"/>
      <c r="J17869" s="99"/>
      <c r="K17869" s="99"/>
      <c r="L17869" s="99"/>
      <c r="M17869" s="99"/>
      <c r="N17869" s="99"/>
      <c r="O17869" s="99"/>
      <c r="P17869" s="99"/>
      <c r="Q17869" s="99"/>
      <c r="R17869" s="99"/>
      <c r="S17869" s="99"/>
      <c r="T17869" s="99"/>
      <c r="U17869" s="99"/>
      <c r="V17869" s="99"/>
      <c r="W17869" s="99"/>
      <c r="X17869" s="99"/>
      <c r="Y17869" s="99"/>
      <c r="Z17869" s="99"/>
      <c r="AA17869" s="99"/>
      <c r="AB17869" s="99"/>
      <c r="AC17869" s="99"/>
      <c r="AD17869" s="99"/>
      <c r="AE17869" s="99"/>
      <c r="AF17869" s="99"/>
      <c r="AG17869" s="99"/>
      <c r="AH17869" s="31"/>
      <c r="AI17869" s="31"/>
      <c r="AJ17869" s="31"/>
      <c r="AK17869" s="31"/>
      <c r="AL17869" s="31"/>
      <c r="AO17869" s="376"/>
    </row>
    <row r="17870" spans="1:41" x14ac:dyDescent="0.25">
      <c r="A17870" s="44" t="s">
        <v>6734</v>
      </c>
      <c r="B17870" s="44" t="s">
        <v>6733</v>
      </c>
      <c r="C17870" s="45" t="s">
        <v>7457</v>
      </c>
      <c r="D17870" s="93" t="s">
        <v>17443</v>
      </c>
      <c r="E17870" s="45" t="s">
        <v>7354</v>
      </c>
      <c r="F17870" s="93"/>
      <c r="G17870" s="93"/>
      <c r="H17870" s="93"/>
      <c r="I17870" s="99"/>
      <c r="J17870" s="99"/>
      <c r="K17870" s="99"/>
      <c r="L17870" s="99"/>
      <c r="M17870" s="99"/>
      <c r="N17870" s="99"/>
      <c r="O17870" s="99"/>
      <c r="P17870" s="99"/>
      <c r="Q17870" s="99"/>
      <c r="R17870" s="99"/>
      <c r="S17870" s="99"/>
      <c r="T17870" s="99"/>
      <c r="U17870" s="99"/>
      <c r="V17870" s="99"/>
      <c r="W17870" s="99"/>
      <c r="X17870" s="99"/>
      <c r="Y17870" s="99"/>
      <c r="Z17870" s="99"/>
      <c r="AA17870" s="99"/>
      <c r="AB17870" s="99"/>
      <c r="AC17870" s="99"/>
      <c r="AD17870" s="99"/>
      <c r="AE17870" s="99"/>
      <c r="AF17870" s="99"/>
      <c r="AG17870" s="99"/>
      <c r="AH17870" s="31"/>
      <c r="AI17870" s="31"/>
      <c r="AJ17870" s="31"/>
      <c r="AK17870" s="31"/>
      <c r="AL17870" s="31"/>
      <c r="AO17870" s="376"/>
    </row>
    <row r="17871" spans="1:41" x14ac:dyDescent="0.25">
      <c r="A17871" s="103" t="s">
        <v>2893</v>
      </c>
      <c r="B17871" s="103" t="s">
        <v>2613</v>
      </c>
      <c r="C17871" s="104" t="s">
        <v>15478</v>
      </c>
      <c r="D17871" s="104" t="s">
        <v>1741</v>
      </c>
      <c r="E17871" s="105">
        <v>47230</v>
      </c>
      <c r="F17871" s="93"/>
      <c r="G17871" s="93"/>
      <c r="H17871" s="93"/>
      <c r="I17871" s="99"/>
      <c r="J17871" s="99"/>
      <c r="K17871" s="99"/>
      <c r="L17871" s="44"/>
      <c r="M17871" s="44"/>
      <c r="N17871" s="99"/>
      <c r="O17871" s="99"/>
      <c r="P17871" s="99"/>
      <c r="Q17871" s="99"/>
      <c r="R17871" s="99"/>
      <c r="S17871" s="99"/>
      <c r="T17871" s="99"/>
      <c r="U17871" s="99"/>
      <c r="V17871" s="99"/>
      <c r="W17871" s="99"/>
      <c r="X17871" s="99"/>
      <c r="Y17871" s="99"/>
      <c r="Z17871" s="99"/>
      <c r="AA17871" s="99"/>
      <c r="AB17871" s="99"/>
      <c r="AC17871" s="99"/>
      <c r="AD17871" s="99"/>
      <c r="AE17871" s="99"/>
      <c r="AF17871" s="99"/>
      <c r="AG17871" s="99"/>
      <c r="AH17871" s="31"/>
      <c r="AI17871" s="31"/>
      <c r="AJ17871" s="31"/>
      <c r="AK17871" s="31"/>
      <c r="AL17871" s="31"/>
      <c r="AO17871" s="376"/>
    </row>
    <row r="17872" spans="1:41" x14ac:dyDescent="0.25">
      <c r="A17872" s="329" t="s">
        <v>13046</v>
      </c>
      <c r="B17872" s="92" t="s">
        <v>13051</v>
      </c>
      <c r="C17872" s="93" t="s">
        <v>13052</v>
      </c>
      <c r="D17872" s="93" t="s">
        <v>1201</v>
      </c>
      <c r="E17872" s="94">
        <v>47223</v>
      </c>
      <c r="F17872" s="93"/>
      <c r="G17872" s="93"/>
      <c r="H17872" s="93"/>
      <c r="I17872" s="99"/>
      <c r="J17872" s="99"/>
      <c r="K17872" s="99"/>
      <c r="L17872" s="99"/>
      <c r="M17872" s="99"/>
      <c r="N17872" s="99"/>
      <c r="O17872" s="99"/>
      <c r="P17872" s="99"/>
      <c r="Q17872" s="99"/>
      <c r="R17872" s="99"/>
      <c r="S17872" s="99"/>
      <c r="T17872" s="99"/>
      <c r="U17872" s="99"/>
      <c r="V17872" s="99"/>
      <c r="W17872" s="99"/>
      <c r="X17872" s="99"/>
      <c r="Y17872" s="99"/>
      <c r="Z17872" s="99"/>
      <c r="AA17872" s="99"/>
      <c r="AB17872" s="99"/>
      <c r="AC17872" s="99"/>
      <c r="AD17872" s="99"/>
      <c r="AE17872" s="99"/>
      <c r="AF17872" s="99"/>
      <c r="AG17872" s="99"/>
      <c r="AH17872" s="31"/>
      <c r="AI17872" s="31"/>
      <c r="AJ17872" s="31"/>
      <c r="AK17872" s="31"/>
      <c r="AL17872" s="31"/>
      <c r="AO17872" s="376"/>
    </row>
    <row r="17873" spans="1:41" x14ac:dyDescent="0.3">
      <c r="A17873" s="333" t="s">
        <v>8096</v>
      </c>
      <c r="B17873" s="333" t="s">
        <v>8018</v>
      </c>
      <c r="C17873" s="125" t="s">
        <v>8019</v>
      </c>
      <c r="D17873" s="32" t="s">
        <v>20309</v>
      </c>
      <c r="E17873" s="125" t="s">
        <v>7871</v>
      </c>
      <c r="F17873" s="125" t="s">
        <v>1189</v>
      </c>
      <c r="G17873" s="125" t="s">
        <v>1190</v>
      </c>
      <c r="AO17873" s="376"/>
    </row>
    <row r="17874" spans="1:41" x14ac:dyDescent="0.3">
      <c r="A17874" s="333" t="s">
        <v>8096</v>
      </c>
      <c r="B17874" s="333" t="s">
        <v>1172</v>
      </c>
      <c r="C17874" s="125" t="s">
        <v>8628</v>
      </c>
      <c r="D17874" s="32" t="s">
        <v>20309</v>
      </c>
      <c r="E17874" s="125" t="s">
        <v>8619</v>
      </c>
      <c r="F17874" s="125" t="s">
        <v>1189</v>
      </c>
      <c r="G17874" s="125" t="s">
        <v>1190</v>
      </c>
      <c r="AO17874" s="376"/>
    </row>
    <row r="17875" spans="1:41" x14ac:dyDescent="0.25">
      <c r="A17875" s="44" t="s">
        <v>9685</v>
      </c>
      <c r="B17875" s="44" t="s">
        <v>21398</v>
      </c>
      <c r="C17875" s="45" t="s">
        <v>9319</v>
      </c>
      <c r="D17875" s="45" t="s">
        <v>21447</v>
      </c>
      <c r="E17875" s="46">
        <v>46507</v>
      </c>
      <c r="AO17875" s="376"/>
    </row>
    <row r="17876" spans="1:41" x14ac:dyDescent="0.25">
      <c r="A17876" s="44" t="s">
        <v>9552</v>
      </c>
      <c r="B17876" s="92" t="s">
        <v>9602</v>
      </c>
      <c r="C17876" s="77" t="s">
        <v>9336</v>
      </c>
      <c r="D17876" s="93" t="s">
        <v>9601</v>
      </c>
      <c r="E17876" s="94">
        <v>46568</v>
      </c>
      <c r="F17876" s="93"/>
      <c r="G17876" s="93"/>
      <c r="H17876" s="93"/>
      <c r="I17876" s="99"/>
      <c r="J17876" s="99"/>
      <c r="K17876" s="99"/>
      <c r="L17876" s="44"/>
      <c r="M17876" s="44"/>
      <c r="N17876" s="99"/>
      <c r="O17876" s="99"/>
      <c r="P17876" s="99"/>
      <c r="Q17876" s="99"/>
      <c r="R17876" s="99"/>
      <c r="S17876" s="99"/>
      <c r="T17876" s="99"/>
      <c r="U17876" s="99"/>
      <c r="V17876" s="99"/>
      <c r="W17876" s="99"/>
      <c r="X17876" s="99"/>
      <c r="Y17876" s="99"/>
      <c r="Z17876" s="99"/>
      <c r="AA17876" s="99"/>
      <c r="AB17876" s="99"/>
      <c r="AC17876" s="99"/>
      <c r="AD17876" s="99"/>
      <c r="AE17876" s="99"/>
      <c r="AF17876" s="99"/>
      <c r="AG17876" s="99"/>
      <c r="AH17876" s="31"/>
      <c r="AI17876" s="31"/>
      <c r="AJ17876" s="31"/>
      <c r="AK17876" s="31"/>
      <c r="AL17876" s="31"/>
      <c r="AO17876" s="376"/>
    </row>
    <row r="17877" spans="1:41" x14ac:dyDescent="0.25">
      <c r="A17877" s="44" t="s">
        <v>14202</v>
      </c>
      <c r="B17877" s="44" t="s">
        <v>14169</v>
      </c>
      <c r="C17877" s="45" t="s">
        <v>14294</v>
      </c>
      <c r="D17877" s="32" t="s">
        <v>5559</v>
      </c>
      <c r="E17877" s="45" t="s">
        <v>20863</v>
      </c>
      <c r="F17877" s="32"/>
      <c r="G17877" s="32"/>
      <c r="H17877" s="32"/>
      <c r="I17877" s="31"/>
      <c r="J17877" s="31"/>
      <c r="K17877" s="31"/>
      <c r="L17877" s="31"/>
      <c r="M17877" s="31"/>
      <c r="N17877" s="31"/>
      <c r="O17877" s="31"/>
      <c r="P17877" s="31"/>
      <c r="Q17877" s="31"/>
      <c r="R17877" s="31"/>
      <c r="S17877" s="31"/>
      <c r="T17877" s="31"/>
      <c r="U17877" s="31"/>
      <c r="V17877" s="31"/>
      <c r="W17877" s="31"/>
      <c r="X17877" s="31"/>
      <c r="Y17877" s="31"/>
      <c r="Z17877" s="31"/>
      <c r="AA17877" s="31"/>
      <c r="AB17877" s="31"/>
      <c r="AC17877" s="31"/>
      <c r="AD17877" s="31"/>
      <c r="AE17877" s="31"/>
      <c r="AF17877" s="31"/>
      <c r="AG17877" s="31"/>
      <c r="AH17877" s="31"/>
      <c r="AI17877" s="31"/>
      <c r="AJ17877" s="31"/>
      <c r="AK17877" s="31"/>
      <c r="AL17877" s="31"/>
      <c r="AO17877" s="376"/>
    </row>
    <row r="17878" spans="1:41" x14ac:dyDescent="0.25">
      <c r="A17878" s="44" t="s">
        <v>5914</v>
      </c>
      <c r="B17878" s="92" t="s">
        <v>9602</v>
      </c>
      <c r="C17878" s="77" t="s">
        <v>9336</v>
      </c>
      <c r="D17878" s="93" t="s">
        <v>9601</v>
      </c>
      <c r="E17878" s="94">
        <v>46568</v>
      </c>
      <c r="F17878" s="93"/>
      <c r="G17878" s="93"/>
      <c r="H17878" s="93"/>
      <c r="I17878" s="99"/>
      <c r="J17878" s="99"/>
      <c r="K17878" s="99"/>
      <c r="L17878" s="44"/>
      <c r="M17878" s="44"/>
      <c r="N17878" s="99"/>
      <c r="O17878" s="99"/>
      <c r="P17878" s="99"/>
      <c r="Q17878" s="99"/>
      <c r="R17878" s="99"/>
      <c r="S17878" s="99"/>
      <c r="T17878" s="99"/>
      <c r="U17878" s="99"/>
      <c r="V17878" s="99"/>
      <c r="W17878" s="99"/>
      <c r="X17878" s="99"/>
      <c r="Y17878" s="99"/>
      <c r="Z17878" s="99"/>
      <c r="AA17878" s="99"/>
      <c r="AB17878" s="99"/>
      <c r="AC17878" s="99"/>
      <c r="AD17878" s="99"/>
      <c r="AE17878" s="99"/>
      <c r="AF17878" s="99"/>
      <c r="AG17878" s="99"/>
      <c r="AH17878" s="31"/>
      <c r="AI17878" s="31"/>
      <c r="AJ17878" s="31"/>
      <c r="AK17878" s="31"/>
      <c r="AL17878" s="31"/>
      <c r="AO17878" s="376"/>
    </row>
    <row r="17879" spans="1:41" x14ac:dyDescent="0.25">
      <c r="A17879" s="91" t="s">
        <v>5914</v>
      </c>
      <c r="B17879" s="92" t="s">
        <v>3182</v>
      </c>
      <c r="C17879" s="93" t="s">
        <v>19170</v>
      </c>
      <c r="D17879" s="93" t="s">
        <v>1201</v>
      </c>
      <c r="E17879" s="94">
        <v>46582</v>
      </c>
      <c r="F17879" s="93"/>
      <c r="G17879" s="93"/>
      <c r="H17879" s="93"/>
      <c r="I17879" s="99"/>
      <c r="J17879" s="99"/>
      <c r="K17879" s="99"/>
      <c r="L17879" s="99"/>
      <c r="M17879" s="99"/>
      <c r="N17879" s="99"/>
      <c r="O17879" s="99"/>
      <c r="P17879" s="99"/>
      <c r="Q17879" s="99"/>
      <c r="R17879" s="99"/>
      <c r="S17879" s="99"/>
      <c r="T17879" s="99"/>
      <c r="U17879" s="99"/>
      <c r="V17879" s="99"/>
      <c r="W17879" s="99"/>
      <c r="X17879" s="99"/>
      <c r="Y17879" s="99"/>
      <c r="Z17879" s="99"/>
      <c r="AA17879" s="99"/>
      <c r="AB17879" s="99"/>
      <c r="AC17879" s="99"/>
      <c r="AD17879" s="99"/>
      <c r="AE17879" s="99"/>
      <c r="AF17879" s="99"/>
      <c r="AG17879" s="99"/>
      <c r="AH17879" s="31"/>
      <c r="AI17879" s="31"/>
      <c r="AJ17879" s="31"/>
      <c r="AK17879" s="31"/>
      <c r="AL17879" s="31"/>
      <c r="AO17879" s="376"/>
    </row>
    <row r="17880" spans="1:41" x14ac:dyDescent="0.25">
      <c r="A17880" s="91" t="s">
        <v>5914</v>
      </c>
      <c r="B17880" s="92" t="s">
        <v>19284</v>
      </c>
      <c r="C17880" s="93" t="s">
        <v>19285</v>
      </c>
      <c r="D17880" s="93" t="s">
        <v>1201</v>
      </c>
      <c r="E17880" s="94">
        <v>46582</v>
      </c>
      <c r="F17880" s="93"/>
      <c r="G17880" s="93"/>
      <c r="H17880" s="93"/>
      <c r="I17880" s="99"/>
      <c r="J17880" s="99"/>
      <c r="K17880" s="99"/>
      <c r="L17880" s="99"/>
      <c r="M17880" s="99"/>
      <c r="N17880" s="99"/>
      <c r="O17880" s="99"/>
      <c r="P17880" s="99"/>
      <c r="Q17880" s="99"/>
      <c r="R17880" s="99"/>
      <c r="S17880" s="99"/>
      <c r="T17880" s="99"/>
      <c r="U17880" s="99"/>
      <c r="V17880" s="99"/>
      <c r="W17880" s="99"/>
      <c r="X17880" s="99"/>
      <c r="Y17880" s="99"/>
      <c r="Z17880" s="99"/>
      <c r="AA17880" s="99"/>
      <c r="AB17880" s="99"/>
      <c r="AC17880" s="99"/>
      <c r="AD17880" s="99"/>
      <c r="AE17880" s="99"/>
      <c r="AF17880" s="99"/>
      <c r="AG17880" s="99"/>
      <c r="AH17880" s="31"/>
      <c r="AI17880" s="31"/>
      <c r="AJ17880" s="31"/>
      <c r="AK17880" s="31"/>
      <c r="AL17880" s="31"/>
      <c r="AO17880" s="376"/>
    </row>
    <row r="17881" spans="1:41" x14ac:dyDescent="0.25">
      <c r="A17881" s="76" t="s">
        <v>2908</v>
      </c>
      <c r="B17881" s="99" t="s">
        <v>5761</v>
      </c>
      <c r="C17881" s="93" t="s">
        <v>10082</v>
      </c>
      <c r="D17881" s="94" t="s">
        <v>1201</v>
      </c>
      <c r="E17881" s="94">
        <v>46342</v>
      </c>
      <c r="F17881" s="93"/>
      <c r="G17881" s="93"/>
      <c r="H17881" s="93"/>
      <c r="I17881" s="99"/>
      <c r="J17881" s="99"/>
      <c r="K17881" s="99"/>
      <c r="L17881" s="44"/>
      <c r="M17881" s="44"/>
      <c r="N17881" s="99"/>
      <c r="O17881" s="99"/>
      <c r="P17881" s="99"/>
      <c r="Q17881" s="99"/>
      <c r="R17881" s="99"/>
      <c r="S17881" s="99"/>
      <c r="T17881" s="99"/>
      <c r="U17881" s="99"/>
      <c r="V17881" s="99"/>
      <c r="W17881" s="99"/>
      <c r="X17881" s="99"/>
      <c r="Y17881" s="99"/>
      <c r="Z17881" s="99"/>
      <c r="AA17881" s="99"/>
      <c r="AB17881" s="99"/>
      <c r="AC17881" s="99"/>
      <c r="AD17881" s="99"/>
      <c r="AE17881" s="99"/>
      <c r="AF17881" s="99"/>
      <c r="AG17881" s="99"/>
      <c r="AH17881" s="31"/>
      <c r="AI17881" s="31"/>
      <c r="AJ17881" s="31"/>
      <c r="AK17881" s="31"/>
      <c r="AL17881" s="31"/>
      <c r="AO17881" s="376"/>
    </row>
    <row r="17882" spans="1:41" x14ac:dyDescent="0.3">
      <c r="A17882" s="333" t="s">
        <v>8097</v>
      </c>
      <c r="B17882" s="333" t="s">
        <v>8040</v>
      </c>
      <c r="C17882" s="125" t="s">
        <v>8041</v>
      </c>
      <c r="D17882" s="32" t="s">
        <v>20309</v>
      </c>
      <c r="E17882" s="125" t="s">
        <v>7871</v>
      </c>
      <c r="F17882" s="125" t="s">
        <v>1189</v>
      </c>
      <c r="G17882" s="125" t="s">
        <v>1190</v>
      </c>
      <c r="AO17882" s="376"/>
    </row>
    <row r="17883" spans="1:41" x14ac:dyDescent="0.3">
      <c r="A17883" s="333" t="s">
        <v>8097</v>
      </c>
      <c r="B17883" s="333" t="s">
        <v>1173</v>
      </c>
      <c r="C17883" s="125" t="s">
        <v>8030</v>
      </c>
      <c r="D17883" s="32" t="s">
        <v>20309</v>
      </c>
      <c r="E17883" s="125" t="s">
        <v>7871</v>
      </c>
      <c r="F17883" s="125" t="s">
        <v>1189</v>
      </c>
      <c r="G17883" s="125" t="s">
        <v>1190</v>
      </c>
      <c r="AO17883" s="376"/>
    </row>
    <row r="17884" spans="1:41" x14ac:dyDescent="0.3">
      <c r="A17884" s="333" t="s">
        <v>1116</v>
      </c>
      <c r="B17884" s="333" t="s">
        <v>11372</v>
      </c>
      <c r="C17884" s="125" t="s">
        <v>11373</v>
      </c>
      <c r="D17884" s="32" t="s">
        <v>20309</v>
      </c>
      <c r="E17884" s="125" t="s">
        <v>4826</v>
      </c>
      <c r="F17884" s="125" t="s">
        <v>1189</v>
      </c>
      <c r="G17884" s="125" t="s">
        <v>1190</v>
      </c>
      <c r="AO17884" s="376"/>
    </row>
    <row r="17885" spans="1:41" x14ac:dyDescent="0.25">
      <c r="A17885" s="44" t="s">
        <v>9553</v>
      </c>
      <c r="B17885" s="92" t="s">
        <v>9602</v>
      </c>
      <c r="C17885" s="45" t="s">
        <v>9343</v>
      </c>
      <c r="D17885" s="93" t="s">
        <v>9601</v>
      </c>
      <c r="E17885" s="94">
        <v>46568</v>
      </c>
      <c r="F17885" s="93"/>
      <c r="G17885" s="93"/>
      <c r="H17885" s="93"/>
      <c r="I17885" s="99"/>
      <c r="J17885" s="99"/>
      <c r="K17885" s="99"/>
      <c r="L17885" s="44"/>
      <c r="M17885" s="44"/>
      <c r="N17885" s="99"/>
      <c r="O17885" s="99"/>
      <c r="P17885" s="99"/>
      <c r="Q17885" s="99"/>
      <c r="R17885" s="99"/>
      <c r="S17885" s="99"/>
      <c r="T17885" s="99"/>
      <c r="U17885" s="99"/>
      <c r="V17885" s="99"/>
      <c r="W17885" s="99"/>
      <c r="X17885" s="99"/>
      <c r="Y17885" s="99"/>
      <c r="Z17885" s="99"/>
      <c r="AA17885" s="99"/>
      <c r="AB17885" s="99"/>
      <c r="AC17885" s="99"/>
      <c r="AD17885" s="99"/>
      <c r="AE17885" s="99"/>
      <c r="AF17885" s="99"/>
      <c r="AG17885" s="99"/>
      <c r="AH17885" s="31"/>
      <c r="AI17885" s="31"/>
      <c r="AJ17885" s="31"/>
      <c r="AK17885" s="31"/>
      <c r="AL17885" s="31"/>
      <c r="AO17885" s="376"/>
    </row>
    <row r="17886" spans="1:41" x14ac:dyDescent="0.25">
      <c r="A17886" s="44" t="s">
        <v>471</v>
      </c>
      <c r="B17886" s="44" t="s">
        <v>21410</v>
      </c>
      <c r="C17886" s="45" t="s">
        <v>5515</v>
      </c>
      <c r="D17886" s="45" t="s">
        <v>21447</v>
      </c>
      <c r="E17886" s="46">
        <v>46630</v>
      </c>
      <c r="AO17886" s="376"/>
    </row>
    <row r="17887" spans="1:41" x14ac:dyDescent="0.25">
      <c r="A17887" s="44" t="s">
        <v>19456</v>
      </c>
      <c r="B17887" s="319" t="s">
        <v>19517</v>
      </c>
      <c r="C17887" s="318" t="s">
        <v>19854</v>
      </c>
      <c r="D17887" s="93" t="s">
        <v>19934</v>
      </c>
      <c r="E17887" s="320">
        <v>46752</v>
      </c>
      <c r="F17887" s="93"/>
      <c r="G17887" s="93"/>
      <c r="H17887" s="93"/>
      <c r="I17887" s="99"/>
      <c r="J17887" s="99"/>
      <c r="K17887" s="99"/>
      <c r="L17887" s="99"/>
      <c r="M17887" s="99"/>
      <c r="N17887" s="99"/>
      <c r="O17887" s="99"/>
      <c r="P17887" s="99"/>
      <c r="Q17887" s="99"/>
      <c r="R17887" s="99"/>
      <c r="S17887" s="99"/>
      <c r="T17887" s="99"/>
      <c r="U17887" s="99"/>
      <c r="V17887" s="99"/>
      <c r="W17887" s="99"/>
      <c r="X17887" s="99"/>
      <c r="Y17887" s="99"/>
      <c r="Z17887" s="99"/>
      <c r="AA17887" s="99"/>
      <c r="AB17887" s="99"/>
      <c r="AC17887" s="99"/>
      <c r="AD17887" s="99"/>
      <c r="AE17887" s="99"/>
      <c r="AF17887" s="99"/>
      <c r="AG17887" s="99"/>
      <c r="AH17887" s="31"/>
      <c r="AI17887" s="31"/>
      <c r="AJ17887" s="31"/>
      <c r="AK17887" s="31"/>
      <c r="AL17887" s="31"/>
      <c r="AO17887" s="376"/>
    </row>
    <row r="17888" spans="1:41" x14ac:dyDescent="0.25">
      <c r="A17888" s="44" t="s">
        <v>7344</v>
      </c>
      <c r="B17888" s="44" t="s">
        <v>21336</v>
      </c>
      <c r="C17888" s="45" t="s">
        <v>9700</v>
      </c>
      <c r="D17888" s="45" t="s">
        <v>21447</v>
      </c>
      <c r="E17888" s="46">
        <v>46538</v>
      </c>
      <c r="AO17888" s="376"/>
    </row>
    <row r="17889" spans="1:41" x14ac:dyDescent="0.3">
      <c r="A17889" s="333" t="s">
        <v>20297</v>
      </c>
      <c r="B17889" s="333" t="s">
        <v>2690</v>
      </c>
      <c r="C17889" s="125" t="s">
        <v>21253</v>
      </c>
      <c r="D17889" s="32" t="s">
        <v>20309</v>
      </c>
      <c r="E17889" s="125" t="s">
        <v>21312</v>
      </c>
      <c r="F17889" s="125" t="s">
        <v>1189</v>
      </c>
      <c r="G17889" s="125" t="s">
        <v>1190</v>
      </c>
      <c r="AO17889" s="376"/>
    </row>
    <row r="17890" spans="1:41" x14ac:dyDescent="0.3">
      <c r="A17890" s="333" t="s">
        <v>16246</v>
      </c>
      <c r="B17890" s="333" t="s">
        <v>4810</v>
      </c>
      <c r="C17890" s="125" t="s">
        <v>16155</v>
      </c>
      <c r="D17890" s="32" t="s">
        <v>20309</v>
      </c>
      <c r="E17890" s="125" t="s">
        <v>4972</v>
      </c>
      <c r="F17890" s="125" t="s">
        <v>1189</v>
      </c>
      <c r="G17890" s="125" t="s">
        <v>1190</v>
      </c>
      <c r="AO17890" s="376"/>
    </row>
    <row r="17891" spans="1:41" x14ac:dyDescent="0.25">
      <c r="A17891" s="44" t="s">
        <v>1846</v>
      </c>
      <c r="B17891" s="44" t="s">
        <v>21365</v>
      </c>
      <c r="C17891" s="45" t="s">
        <v>8133</v>
      </c>
      <c r="D17891" s="45" t="s">
        <v>21447</v>
      </c>
      <c r="E17891" s="46">
        <v>46752</v>
      </c>
      <c r="AO17891" s="376"/>
    </row>
    <row r="17892" spans="1:41" x14ac:dyDescent="0.25">
      <c r="A17892" s="44" t="s">
        <v>18875</v>
      </c>
      <c r="B17892" s="44" t="s">
        <v>21402</v>
      </c>
      <c r="C17892" s="45" t="s">
        <v>5503</v>
      </c>
      <c r="D17892" s="45" t="s">
        <v>21447</v>
      </c>
      <c r="E17892" s="46">
        <v>46507</v>
      </c>
      <c r="AO17892" s="376"/>
    </row>
    <row r="17893" spans="1:41" x14ac:dyDescent="0.25">
      <c r="A17893" s="44" t="s">
        <v>514</v>
      </c>
      <c r="B17893" s="44" t="s">
        <v>21367</v>
      </c>
      <c r="C17893" s="45" t="s">
        <v>16511</v>
      </c>
      <c r="D17893" s="45" t="s">
        <v>21447</v>
      </c>
      <c r="E17893" s="46">
        <v>46418</v>
      </c>
      <c r="AO17893" s="376"/>
    </row>
    <row r="17894" spans="1:41" x14ac:dyDescent="0.25">
      <c r="A17894" s="44" t="s">
        <v>21961</v>
      </c>
      <c r="B17894" s="44" t="s">
        <v>936</v>
      </c>
      <c r="C17894" s="45">
        <v>260703</v>
      </c>
      <c r="D17894" s="45" t="s">
        <v>11363</v>
      </c>
      <c r="E17894" s="45" t="s">
        <v>11150</v>
      </c>
      <c r="AO17894" s="376"/>
    </row>
    <row r="17895" spans="1:41" x14ac:dyDescent="0.25">
      <c r="A17895" s="44" t="s">
        <v>21962</v>
      </c>
      <c r="B17895" s="44" t="s">
        <v>2350</v>
      </c>
      <c r="C17895" s="45">
        <v>230105</v>
      </c>
      <c r="D17895" s="45" t="s">
        <v>11363</v>
      </c>
      <c r="E17895" s="45" t="s">
        <v>5265</v>
      </c>
      <c r="AO17895" s="376"/>
    </row>
    <row r="17896" spans="1:41" x14ac:dyDescent="0.25">
      <c r="A17896" s="44" t="s">
        <v>18423</v>
      </c>
      <c r="B17896" s="44" t="s">
        <v>9248</v>
      </c>
      <c r="C17896" s="45">
        <v>240101</v>
      </c>
      <c r="D17896" s="45" t="s">
        <v>11363</v>
      </c>
      <c r="E17896" s="45" t="s">
        <v>9249</v>
      </c>
      <c r="AO17896" s="376"/>
    </row>
    <row r="17897" spans="1:41" x14ac:dyDescent="0.25">
      <c r="A17897" s="44" t="s">
        <v>12468</v>
      </c>
      <c r="B17897" s="44" t="s">
        <v>12111</v>
      </c>
      <c r="C17897" s="45">
        <v>13.24</v>
      </c>
      <c r="D17897" s="45" t="s">
        <v>12549</v>
      </c>
      <c r="E17897" s="46">
        <v>47299</v>
      </c>
      <c r="F17897" s="45"/>
      <c r="G17897" s="93"/>
      <c r="H17897" s="93"/>
      <c r="I17897" s="99"/>
      <c r="J17897" s="99"/>
      <c r="K17897" s="99"/>
      <c r="L17897" s="99"/>
      <c r="M17897" s="99"/>
      <c r="N17897" s="99"/>
      <c r="O17897" s="99"/>
      <c r="P17897" s="99"/>
      <c r="Q17897" s="99"/>
      <c r="R17897" s="99"/>
      <c r="S17897" s="99"/>
      <c r="T17897" s="99"/>
      <c r="U17897" s="99"/>
      <c r="V17897" s="99"/>
      <c r="W17897" s="99"/>
      <c r="X17897" s="99"/>
      <c r="Y17897" s="99"/>
      <c r="Z17897" s="99"/>
      <c r="AA17897" s="99"/>
      <c r="AB17897" s="99"/>
      <c r="AC17897" s="99"/>
      <c r="AD17897" s="99"/>
      <c r="AE17897" s="99"/>
      <c r="AF17897" s="99"/>
      <c r="AG17897" s="99"/>
      <c r="AH17897" s="31"/>
      <c r="AI17897" s="31"/>
      <c r="AJ17897" s="31"/>
      <c r="AK17897" s="31"/>
      <c r="AL17897" s="31"/>
      <c r="AO17897" s="376"/>
    </row>
    <row r="17898" spans="1:41" x14ac:dyDescent="0.25">
      <c r="A17898" s="44" t="s">
        <v>2718</v>
      </c>
      <c r="B17898" s="44" t="s">
        <v>2522</v>
      </c>
      <c r="C17898" s="56" t="s">
        <v>2523</v>
      </c>
      <c r="D17898" s="147" t="s">
        <v>1741</v>
      </c>
      <c r="E17898" s="69">
        <v>45279</v>
      </c>
      <c r="F17898" s="93"/>
      <c r="G17898" s="93"/>
      <c r="H17898" s="93"/>
      <c r="I17898" s="99"/>
      <c r="J17898" s="99"/>
      <c r="K17898" s="99"/>
      <c r="L17898" s="44"/>
      <c r="M17898" s="44"/>
      <c r="N17898" s="99"/>
      <c r="O17898" s="99"/>
      <c r="P17898" s="99"/>
      <c r="Q17898" s="99"/>
      <c r="R17898" s="99"/>
      <c r="S17898" s="99"/>
      <c r="T17898" s="99"/>
      <c r="U17898" s="99"/>
      <c r="V17898" s="99"/>
      <c r="W17898" s="99"/>
      <c r="X17898" s="99"/>
      <c r="Y17898" s="99"/>
      <c r="Z17898" s="99"/>
      <c r="AA17898" s="99"/>
      <c r="AB17898" s="99"/>
      <c r="AC17898" s="99"/>
      <c r="AD17898" s="99"/>
      <c r="AE17898" s="99"/>
      <c r="AF17898" s="99"/>
      <c r="AG17898" s="99"/>
      <c r="AH17898" s="31"/>
      <c r="AI17898" s="31"/>
      <c r="AJ17898" s="31"/>
      <c r="AK17898" s="31"/>
      <c r="AL17898" s="31"/>
      <c r="AO17898" s="376"/>
    </row>
    <row r="17899" spans="1:41" x14ac:dyDescent="0.25">
      <c r="A17899" s="44" t="s">
        <v>19457</v>
      </c>
      <c r="B17899" s="319" t="s">
        <v>19525</v>
      </c>
      <c r="C17899" s="318" t="s">
        <v>19855</v>
      </c>
      <c r="D17899" s="93" t="s">
        <v>19934</v>
      </c>
      <c r="E17899" s="320">
        <v>46934</v>
      </c>
      <c r="F17899" s="93"/>
      <c r="G17899" s="93"/>
      <c r="H17899" s="93"/>
      <c r="I17899" s="99"/>
      <c r="J17899" s="99"/>
      <c r="K17899" s="99"/>
      <c r="L17899" s="99"/>
      <c r="M17899" s="99"/>
      <c r="N17899" s="99"/>
      <c r="O17899" s="99"/>
      <c r="P17899" s="99"/>
      <c r="Q17899" s="99"/>
      <c r="R17899" s="99"/>
      <c r="S17899" s="99"/>
      <c r="T17899" s="99"/>
      <c r="U17899" s="99"/>
      <c r="V17899" s="99"/>
      <c r="W17899" s="99"/>
      <c r="X17899" s="99"/>
      <c r="Y17899" s="99"/>
      <c r="Z17899" s="99"/>
      <c r="AA17899" s="99"/>
      <c r="AB17899" s="99"/>
      <c r="AC17899" s="99"/>
      <c r="AD17899" s="99"/>
      <c r="AE17899" s="99"/>
      <c r="AF17899" s="99"/>
      <c r="AG17899" s="99"/>
      <c r="AH17899" s="31"/>
      <c r="AI17899" s="31"/>
      <c r="AJ17899" s="31"/>
      <c r="AK17899" s="31"/>
      <c r="AL17899" s="31"/>
      <c r="AO17899" s="376"/>
    </row>
    <row r="17900" spans="1:41" x14ac:dyDescent="0.25">
      <c r="A17900" s="76" t="s">
        <v>867</v>
      </c>
      <c r="B17900" s="76" t="s">
        <v>2522</v>
      </c>
      <c r="C17900" s="56" t="s">
        <v>2523</v>
      </c>
      <c r="D17900" s="147" t="s">
        <v>1741</v>
      </c>
      <c r="E17900" s="69">
        <v>45279</v>
      </c>
      <c r="F17900" s="93"/>
      <c r="G17900" s="93"/>
      <c r="H17900" s="93"/>
      <c r="I17900" s="99"/>
      <c r="J17900" s="99"/>
      <c r="K17900" s="99"/>
      <c r="L17900" s="44"/>
      <c r="M17900" s="44"/>
      <c r="N17900" s="99"/>
      <c r="O17900" s="99"/>
      <c r="P17900" s="99"/>
      <c r="Q17900" s="99"/>
      <c r="R17900" s="99"/>
      <c r="S17900" s="99"/>
      <c r="T17900" s="99"/>
      <c r="U17900" s="99"/>
      <c r="V17900" s="99"/>
      <c r="W17900" s="99"/>
      <c r="X17900" s="99"/>
      <c r="Y17900" s="99"/>
      <c r="Z17900" s="99"/>
      <c r="AA17900" s="99"/>
      <c r="AB17900" s="99"/>
      <c r="AC17900" s="99"/>
      <c r="AD17900" s="99"/>
      <c r="AE17900" s="99"/>
      <c r="AF17900" s="99"/>
      <c r="AG17900" s="99"/>
      <c r="AH17900" s="31"/>
      <c r="AI17900" s="31"/>
      <c r="AJ17900" s="31"/>
      <c r="AK17900" s="31"/>
      <c r="AL17900" s="31"/>
      <c r="AO17900" s="376"/>
    </row>
    <row r="17901" spans="1:41" x14ac:dyDescent="0.25">
      <c r="A17901" s="44" t="s">
        <v>867</v>
      </c>
      <c r="B17901" s="44" t="s">
        <v>5321</v>
      </c>
      <c r="C17901" s="45">
        <v>23010401</v>
      </c>
      <c r="D17901" s="45" t="s">
        <v>11363</v>
      </c>
      <c r="E17901" s="45" t="s">
        <v>5322</v>
      </c>
      <c r="AO17901" s="376"/>
    </row>
    <row r="17902" spans="1:41" x14ac:dyDescent="0.25">
      <c r="A17902" s="44" t="s">
        <v>867</v>
      </c>
      <c r="B17902" s="44" t="s">
        <v>3176</v>
      </c>
      <c r="C17902" s="45">
        <v>23010402</v>
      </c>
      <c r="D17902" s="45" t="s">
        <v>11363</v>
      </c>
      <c r="E17902" s="45" t="s">
        <v>5322</v>
      </c>
      <c r="AO17902" s="376"/>
    </row>
    <row r="17903" spans="1:41" x14ac:dyDescent="0.25">
      <c r="A17903" s="44" t="s">
        <v>8987</v>
      </c>
      <c r="B17903" s="44" t="s">
        <v>15180</v>
      </c>
      <c r="C17903" s="45" t="s">
        <v>9200</v>
      </c>
      <c r="D17903" s="367" t="s">
        <v>3696</v>
      </c>
      <c r="E17903" s="328">
        <f>DATE(2027,12,29)</f>
        <v>46750</v>
      </c>
      <c r="F17903" s="32"/>
      <c r="G17903" s="32"/>
      <c r="H17903" s="32"/>
      <c r="I17903" s="31"/>
      <c r="J17903" s="31"/>
      <c r="K17903" s="31"/>
      <c r="L17903" s="31"/>
      <c r="M17903" s="31"/>
      <c r="N17903" s="31"/>
      <c r="O17903" s="31"/>
      <c r="P17903" s="31"/>
      <c r="Q17903" s="31"/>
      <c r="R17903" s="31"/>
      <c r="S17903" s="31"/>
      <c r="T17903" s="31"/>
      <c r="U17903" s="31"/>
      <c r="V17903" s="31"/>
      <c r="W17903" s="31"/>
      <c r="X17903" s="31"/>
      <c r="Y17903" s="31"/>
      <c r="Z17903" s="31"/>
      <c r="AA17903" s="31"/>
      <c r="AB17903" s="31"/>
      <c r="AC17903" s="31"/>
      <c r="AD17903" s="31"/>
      <c r="AE17903" s="31"/>
      <c r="AF17903" s="31"/>
      <c r="AG17903" s="31"/>
      <c r="AH17903" s="31"/>
      <c r="AI17903" s="31"/>
      <c r="AJ17903" s="31"/>
      <c r="AK17903" s="31"/>
      <c r="AL17903" s="31"/>
      <c r="AO17903" s="376"/>
    </row>
    <row r="17904" spans="1:41" x14ac:dyDescent="0.25">
      <c r="A17904" s="44" t="s">
        <v>8988</v>
      </c>
      <c r="B17904" s="44" t="s">
        <v>15181</v>
      </c>
      <c r="C17904" s="45" t="s">
        <v>9201</v>
      </c>
      <c r="D17904" s="367" t="s">
        <v>3696</v>
      </c>
      <c r="E17904" s="328">
        <f>DATE(2027,12,29)</f>
        <v>46750</v>
      </c>
      <c r="F17904" s="32"/>
      <c r="G17904" s="32"/>
      <c r="H17904" s="32"/>
      <c r="I17904" s="31"/>
      <c r="J17904" s="31"/>
      <c r="K17904" s="31"/>
      <c r="L17904" s="31"/>
      <c r="M17904" s="31"/>
      <c r="N17904" s="31"/>
      <c r="O17904" s="31"/>
      <c r="P17904" s="31"/>
      <c r="Q17904" s="31"/>
      <c r="R17904" s="31"/>
      <c r="S17904" s="31"/>
      <c r="T17904" s="31"/>
      <c r="U17904" s="31"/>
      <c r="V17904" s="31"/>
      <c r="W17904" s="31"/>
      <c r="X17904" s="31"/>
      <c r="Y17904" s="31"/>
      <c r="Z17904" s="31"/>
      <c r="AA17904" s="31"/>
      <c r="AB17904" s="31"/>
      <c r="AC17904" s="31"/>
      <c r="AD17904" s="31"/>
      <c r="AE17904" s="31"/>
      <c r="AF17904" s="31"/>
      <c r="AG17904" s="31"/>
      <c r="AH17904" s="31"/>
      <c r="AI17904" s="31"/>
      <c r="AJ17904" s="31"/>
      <c r="AK17904" s="31"/>
      <c r="AL17904" s="31"/>
      <c r="AO17904" s="376"/>
    </row>
    <row r="17905" spans="1:41" x14ac:dyDescent="0.25">
      <c r="A17905" s="44" t="s">
        <v>8988</v>
      </c>
      <c r="B17905" s="44" t="s">
        <v>143</v>
      </c>
      <c r="C17905" s="45" t="s">
        <v>9202</v>
      </c>
      <c r="D17905" s="367" t="s">
        <v>3696</v>
      </c>
      <c r="E17905" s="328">
        <f>DATE(2027,12,4)</f>
        <v>46725</v>
      </c>
      <c r="F17905" s="32"/>
      <c r="G17905" s="32"/>
      <c r="H17905" s="32"/>
      <c r="I17905" s="31"/>
      <c r="J17905" s="31"/>
      <c r="K17905" s="31"/>
      <c r="L17905" s="31"/>
      <c r="M17905" s="31"/>
      <c r="N17905" s="31"/>
      <c r="O17905" s="31"/>
      <c r="P17905" s="31"/>
      <c r="Q17905" s="31"/>
      <c r="R17905" s="31"/>
      <c r="S17905" s="31"/>
      <c r="T17905" s="31"/>
      <c r="U17905" s="31"/>
      <c r="V17905" s="31"/>
      <c r="W17905" s="31"/>
      <c r="X17905" s="31"/>
      <c r="Y17905" s="31"/>
      <c r="Z17905" s="31"/>
      <c r="AA17905" s="31"/>
      <c r="AB17905" s="31"/>
      <c r="AC17905" s="31"/>
      <c r="AD17905" s="31"/>
      <c r="AE17905" s="31"/>
      <c r="AF17905" s="31"/>
      <c r="AG17905" s="31"/>
      <c r="AH17905" s="31"/>
      <c r="AI17905" s="31"/>
      <c r="AJ17905" s="31"/>
      <c r="AK17905" s="31"/>
      <c r="AL17905" s="31"/>
      <c r="AO17905" s="376"/>
    </row>
    <row r="17906" spans="1:41" x14ac:dyDescent="0.25">
      <c r="A17906" s="44" t="s">
        <v>18424</v>
      </c>
      <c r="B17906" s="319" t="s">
        <v>19579</v>
      </c>
      <c r="C17906" s="318" t="s">
        <v>19856</v>
      </c>
      <c r="D17906" s="93" t="s">
        <v>19934</v>
      </c>
      <c r="E17906" s="320">
        <v>46934</v>
      </c>
      <c r="F17906" s="93"/>
      <c r="G17906" s="93"/>
      <c r="H17906" s="93"/>
      <c r="I17906" s="99"/>
      <c r="J17906" s="99"/>
      <c r="K17906" s="99"/>
      <c r="L17906" s="99"/>
      <c r="M17906" s="99"/>
      <c r="N17906" s="99"/>
      <c r="O17906" s="99"/>
      <c r="P17906" s="99"/>
      <c r="Q17906" s="99"/>
      <c r="R17906" s="99"/>
      <c r="S17906" s="99"/>
      <c r="T17906" s="99"/>
      <c r="U17906" s="99"/>
      <c r="V17906" s="99"/>
      <c r="W17906" s="99"/>
      <c r="X17906" s="99"/>
      <c r="Y17906" s="99"/>
      <c r="Z17906" s="99"/>
      <c r="AA17906" s="99"/>
      <c r="AB17906" s="99"/>
      <c r="AC17906" s="99"/>
      <c r="AD17906" s="99"/>
      <c r="AE17906" s="99"/>
      <c r="AF17906" s="99"/>
      <c r="AG17906" s="99"/>
      <c r="AH17906" s="31"/>
      <c r="AI17906" s="31"/>
      <c r="AJ17906" s="31"/>
      <c r="AK17906" s="31"/>
      <c r="AL17906" s="31"/>
      <c r="AO17906" s="376"/>
    </row>
    <row r="17907" spans="1:41" x14ac:dyDescent="0.25">
      <c r="A17907" s="44" t="s">
        <v>18424</v>
      </c>
      <c r="B17907" s="44" t="s">
        <v>3475</v>
      </c>
      <c r="C17907" s="45">
        <v>250303</v>
      </c>
      <c r="D17907" s="45" t="s">
        <v>11363</v>
      </c>
      <c r="E17907" s="45" t="s">
        <v>11887</v>
      </c>
      <c r="AO17907" s="376"/>
    </row>
    <row r="17908" spans="1:41" x14ac:dyDescent="0.25">
      <c r="A17908" s="44" t="s">
        <v>18425</v>
      </c>
      <c r="B17908" s="44" t="s">
        <v>3475</v>
      </c>
      <c r="C17908" s="45">
        <v>230301</v>
      </c>
      <c r="D17908" s="45" t="s">
        <v>11363</v>
      </c>
      <c r="E17908" s="45" t="s">
        <v>5265</v>
      </c>
      <c r="AO17908" s="376"/>
    </row>
    <row r="17909" spans="1:41" x14ac:dyDescent="0.25">
      <c r="A17909" s="44" t="s">
        <v>18425</v>
      </c>
      <c r="B17909" s="44" t="s">
        <v>929</v>
      </c>
      <c r="C17909" s="45">
        <v>23110301</v>
      </c>
      <c r="D17909" s="45" t="s">
        <v>11363</v>
      </c>
      <c r="E17909" s="45" t="s">
        <v>8334</v>
      </c>
      <c r="AO17909" s="376"/>
    </row>
    <row r="17910" spans="1:41" x14ac:dyDescent="0.25">
      <c r="A17910" s="44" t="s">
        <v>18425</v>
      </c>
      <c r="B17910" s="44" t="s">
        <v>5325</v>
      </c>
      <c r="C17910" s="45">
        <v>23110302</v>
      </c>
      <c r="D17910" s="45" t="s">
        <v>11363</v>
      </c>
      <c r="E17910" s="45" t="s">
        <v>8334</v>
      </c>
      <c r="AO17910" s="376"/>
    </row>
    <row r="17911" spans="1:41" x14ac:dyDescent="0.25">
      <c r="A17911" s="44" t="s">
        <v>2451</v>
      </c>
      <c r="B17911" s="44" t="s">
        <v>3475</v>
      </c>
      <c r="C17911" s="45">
        <v>230301</v>
      </c>
      <c r="D17911" s="45" t="s">
        <v>11363</v>
      </c>
      <c r="E17911" s="45" t="s">
        <v>5265</v>
      </c>
      <c r="AO17911" s="376"/>
    </row>
    <row r="17912" spans="1:41" x14ac:dyDescent="0.3">
      <c r="A17912" s="333" t="s">
        <v>15564</v>
      </c>
      <c r="B17912" s="333" t="s">
        <v>4820</v>
      </c>
      <c r="C17912" s="125" t="s">
        <v>15590</v>
      </c>
      <c r="D17912" s="32" t="s">
        <v>20309</v>
      </c>
      <c r="E17912" s="125" t="s">
        <v>9839</v>
      </c>
      <c r="F17912" s="125" t="s">
        <v>1189</v>
      </c>
      <c r="G17912" s="125" t="s">
        <v>1190</v>
      </c>
      <c r="AO17912" s="376"/>
    </row>
    <row r="17913" spans="1:41" x14ac:dyDescent="0.25">
      <c r="A17913" s="44" t="s">
        <v>9554</v>
      </c>
      <c r="B17913" s="92" t="s">
        <v>9602</v>
      </c>
      <c r="C17913" s="45" t="s">
        <v>9343</v>
      </c>
      <c r="D17913" s="93" t="s">
        <v>9601</v>
      </c>
      <c r="E17913" s="94">
        <v>46568</v>
      </c>
      <c r="F17913" s="93"/>
      <c r="G17913" s="93"/>
      <c r="H17913" s="93"/>
      <c r="I17913" s="99"/>
      <c r="J17913" s="99"/>
      <c r="K17913" s="99"/>
      <c r="L17913" s="44"/>
      <c r="M17913" s="44"/>
      <c r="N17913" s="99"/>
      <c r="O17913" s="99"/>
      <c r="P17913" s="99"/>
      <c r="Q17913" s="99"/>
      <c r="R17913" s="99"/>
      <c r="S17913" s="99"/>
      <c r="T17913" s="99"/>
      <c r="U17913" s="99"/>
      <c r="V17913" s="99"/>
      <c r="W17913" s="99"/>
      <c r="X17913" s="99"/>
      <c r="Y17913" s="99"/>
      <c r="Z17913" s="99"/>
      <c r="AA17913" s="99"/>
      <c r="AB17913" s="99"/>
      <c r="AC17913" s="99"/>
      <c r="AD17913" s="99"/>
      <c r="AE17913" s="99"/>
      <c r="AF17913" s="99"/>
      <c r="AG17913" s="99"/>
      <c r="AH17913" s="31"/>
      <c r="AI17913" s="31"/>
      <c r="AJ17913" s="31"/>
      <c r="AK17913" s="31"/>
      <c r="AL17913" s="31"/>
      <c r="AO17913" s="376"/>
    </row>
    <row r="17914" spans="1:41" x14ac:dyDescent="0.3">
      <c r="A17914" s="333" t="s">
        <v>4802</v>
      </c>
      <c r="B17914" s="333" t="s">
        <v>1162</v>
      </c>
      <c r="C17914" s="125" t="s">
        <v>8016</v>
      </c>
      <c r="D17914" s="32" t="s">
        <v>20309</v>
      </c>
      <c r="E17914" s="125" t="s">
        <v>7871</v>
      </c>
      <c r="F17914" s="125" t="s">
        <v>1189</v>
      </c>
      <c r="G17914" s="125" t="s">
        <v>1190</v>
      </c>
      <c r="AO17914" s="376"/>
    </row>
    <row r="17915" spans="1:41" x14ac:dyDescent="0.25">
      <c r="A17915" s="44" t="s">
        <v>8501</v>
      </c>
      <c r="B17915" s="44" t="s">
        <v>8472</v>
      </c>
      <c r="C17915" s="45" t="s">
        <v>8561</v>
      </c>
      <c r="D17915" s="32" t="s">
        <v>5559</v>
      </c>
      <c r="E17915" s="45" t="s">
        <v>20851</v>
      </c>
      <c r="F17915" s="32"/>
      <c r="G17915" s="32"/>
      <c r="H17915" s="32"/>
      <c r="I17915" s="31"/>
      <c r="J17915" s="31"/>
      <c r="K17915" s="31"/>
      <c r="L17915" s="31"/>
      <c r="M17915" s="31"/>
      <c r="N17915" s="31"/>
      <c r="O17915" s="31"/>
      <c r="P17915" s="31"/>
      <c r="Q17915" s="31"/>
      <c r="R17915" s="31"/>
      <c r="S17915" s="31"/>
      <c r="T17915" s="31"/>
      <c r="U17915" s="31"/>
      <c r="V17915" s="31"/>
      <c r="W17915" s="31"/>
      <c r="X17915" s="31"/>
      <c r="Y17915" s="31"/>
      <c r="Z17915" s="31"/>
      <c r="AA17915" s="31"/>
      <c r="AB17915" s="31"/>
      <c r="AC17915" s="31"/>
      <c r="AD17915" s="31"/>
      <c r="AE17915" s="31"/>
      <c r="AF17915" s="31"/>
      <c r="AG17915" s="31"/>
      <c r="AH17915" s="31"/>
      <c r="AI17915" s="31"/>
      <c r="AJ17915" s="31"/>
      <c r="AK17915" s="31"/>
      <c r="AL17915" s="31"/>
      <c r="AO17915" s="376"/>
    </row>
    <row r="17916" spans="1:41" x14ac:dyDescent="0.25">
      <c r="A17916" s="262" t="s">
        <v>8608</v>
      </c>
      <c r="B17916" s="262" t="s">
        <v>8588</v>
      </c>
      <c r="C17916" s="263">
        <v>791202309002</v>
      </c>
      <c r="D17916" s="263" t="s">
        <v>6271</v>
      </c>
      <c r="E17916" s="264" t="s">
        <v>8615</v>
      </c>
      <c r="F17916" s="93"/>
      <c r="G17916" s="93"/>
      <c r="H17916" s="93"/>
      <c r="I17916" s="99"/>
      <c r="J17916" s="99"/>
      <c r="K17916" s="99"/>
      <c r="L17916" s="44"/>
      <c r="M17916" s="44"/>
      <c r="N17916" s="99"/>
      <c r="O17916" s="99"/>
      <c r="P17916" s="99"/>
      <c r="Q17916" s="99"/>
      <c r="R17916" s="99"/>
      <c r="S17916" s="99"/>
      <c r="T17916" s="99"/>
      <c r="U17916" s="99"/>
      <c r="V17916" s="99"/>
      <c r="W17916" s="99"/>
      <c r="X17916" s="99"/>
      <c r="Y17916" s="99"/>
      <c r="Z17916" s="99"/>
      <c r="AA17916" s="99"/>
      <c r="AB17916" s="99"/>
      <c r="AC17916" s="99"/>
      <c r="AD17916" s="99"/>
      <c r="AE17916" s="99"/>
      <c r="AF17916" s="99"/>
      <c r="AG17916" s="99"/>
      <c r="AH17916" s="31"/>
      <c r="AI17916" s="31"/>
      <c r="AJ17916" s="31"/>
      <c r="AK17916" s="31"/>
      <c r="AL17916" s="31"/>
      <c r="AO17916" s="376"/>
    </row>
    <row r="17917" spans="1:41" x14ac:dyDescent="0.25">
      <c r="A17917" s="262" t="s">
        <v>8608</v>
      </c>
      <c r="B17917" s="262" t="s">
        <v>8609</v>
      </c>
      <c r="C17917" s="263">
        <v>791202309001</v>
      </c>
      <c r="D17917" s="263" t="s">
        <v>6271</v>
      </c>
      <c r="E17917" s="264" t="s">
        <v>8616</v>
      </c>
      <c r="F17917" s="93"/>
      <c r="G17917" s="93"/>
      <c r="H17917" s="93"/>
      <c r="I17917" s="99"/>
      <c r="J17917" s="99"/>
      <c r="K17917" s="99"/>
      <c r="L17917" s="44"/>
      <c r="M17917" s="44"/>
      <c r="N17917" s="99"/>
      <c r="O17917" s="99"/>
      <c r="P17917" s="99"/>
      <c r="Q17917" s="99"/>
      <c r="R17917" s="99"/>
      <c r="S17917" s="99"/>
      <c r="T17917" s="99"/>
      <c r="U17917" s="99"/>
      <c r="V17917" s="99"/>
      <c r="W17917" s="99"/>
      <c r="X17917" s="99"/>
      <c r="Y17917" s="99"/>
      <c r="Z17917" s="99"/>
      <c r="AA17917" s="99"/>
      <c r="AB17917" s="99"/>
      <c r="AC17917" s="99"/>
      <c r="AD17917" s="99"/>
      <c r="AE17917" s="99"/>
      <c r="AF17917" s="99"/>
      <c r="AG17917" s="99"/>
      <c r="AH17917" s="31"/>
      <c r="AI17917" s="31"/>
      <c r="AJ17917" s="31"/>
      <c r="AK17917" s="31"/>
      <c r="AL17917" s="31"/>
      <c r="AO17917" s="376"/>
    </row>
    <row r="17918" spans="1:41" x14ac:dyDescent="0.3">
      <c r="A17918" s="333" t="s">
        <v>19057</v>
      </c>
      <c r="B17918" s="333" t="s">
        <v>6928</v>
      </c>
      <c r="C17918" s="125" t="s">
        <v>19094</v>
      </c>
      <c r="D17918" s="32" t="s">
        <v>20309</v>
      </c>
      <c r="E17918" s="125" t="s">
        <v>9249</v>
      </c>
      <c r="F17918" s="125" t="s">
        <v>1189</v>
      </c>
      <c r="G17918" s="125" t="s">
        <v>1190</v>
      </c>
      <c r="AO17918" s="376"/>
    </row>
    <row r="17919" spans="1:41" x14ac:dyDescent="0.25">
      <c r="A17919" s="44" t="s">
        <v>13505</v>
      </c>
      <c r="B17919" s="44" t="s">
        <v>21362</v>
      </c>
      <c r="C17919" s="45" t="s">
        <v>13474</v>
      </c>
      <c r="D17919" s="45" t="s">
        <v>21447</v>
      </c>
      <c r="E17919" s="46">
        <v>46752</v>
      </c>
      <c r="AO17919" s="376"/>
    </row>
    <row r="17920" spans="1:41" x14ac:dyDescent="0.25">
      <c r="A17920" s="44" t="s">
        <v>13505</v>
      </c>
      <c r="B17920" s="44" t="s">
        <v>5134</v>
      </c>
      <c r="C17920" s="45">
        <v>250802</v>
      </c>
      <c r="D17920" s="45" t="s">
        <v>11363</v>
      </c>
      <c r="E17920" s="45" t="s">
        <v>9880</v>
      </c>
      <c r="AO17920" s="376"/>
    </row>
    <row r="17921" spans="1:41" x14ac:dyDescent="0.25">
      <c r="A17921" s="44" t="s">
        <v>7927</v>
      </c>
      <c r="B17921" s="44" t="s">
        <v>2350</v>
      </c>
      <c r="C17921" s="45">
        <v>230105</v>
      </c>
      <c r="D17921" s="45" t="s">
        <v>11363</v>
      </c>
      <c r="E17921" s="45" t="s">
        <v>5265</v>
      </c>
      <c r="AO17921" s="376"/>
    </row>
    <row r="17922" spans="1:41" x14ac:dyDescent="0.25">
      <c r="A17922" s="44" t="s">
        <v>7927</v>
      </c>
      <c r="B17922" s="44" t="s">
        <v>925</v>
      </c>
      <c r="C17922" s="45">
        <v>230601</v>
      </c>
      <c r="D17922" s="45" t="s">
        <v>11363</v>
      </c>
      <c r="E17922" s="45" t="s">
        <v>7770</v>
      </c>
      <c r="AO17922" s="376"/>
    </row>
    <row r="17923" spans="1:41" x14ac:dyDescent="0.3">
      <c r="A17923" s="333" t="s">
        <v>15439</v>
      </c>
      <c r="B17923" s="333" t="s">
        <v>4821</v>
      </c>
      <c r="C17923" s="125" t="s">
        <v>15589</v>
      </c>
      <c r="D17923" s="32" t="s">
        <v>20309</v>
      </c>
      <c r="E17923" s="125" t="s">
        <v>9839</v>
      </c>
      <c r="F17923" s="125" t="s">
        <v>1189</v>
      </c>
      <c r="G17923" s="125" t="s">
        <v>1189</v>
      </c>
      <c r="AO17923" s="376"/>
    </row>
    <row r="17924" spans="1:41" x14ac:dyDescent="0.3">
      <c r="A17924" s="333" t="s">
        <v>15439</v>
      </c>
      <c r="B17924" s="333" t="s">
        <v>1178</v>
      </c>
      <c r="C17924" s="125" t="s">
        <v>18815</v>
      </c>
      <c r="D17924" s="32" t="s">
        <v>20309</v>
      </c>
      <c r="E17924" s="125" t="s">
        <v>8292</v>
      </c>
      <c r="F17924" s="125" t="s">
        <v>1189</v>
      </c>
      <c r="G17924" s="125" t="s">
        <v>1189</v>
      </c>
      <c r="AO17924" s="376"/>
    </row>
    <row r="17925" spans="1:41" x14ac:dyDescent="0.25">
      <c r="A17925" s="44" t="s">
        <v>3933</v>
      </c>
      <c r="B17925" s="44" t="s">
        <v>21405</v>
      </c>
      <c r="C17925" s="45" t="s">
        <v>9704</v>
      </c>
      <c r="D17925" s="45" t="s">
        <v>21447</v>
      </c>
      <c r="E17925" s="46">
        <v>46538</v>
      </c>
      <c r="AO17925" s="376"/>
    </row>
    <row r="17926" spans="1:41" x14ac:dyDescent="0.25">
      <c r="A17926" s="44" t="s">
        <v>3933</v>
      </c>
      <c r="B17926" s="44" t="s">
        <v>21421</v>
      </c>
      <c r="C17926" s="45" t="s">
        <v>21184</v>
      </c>
      <c r="D17926" s="45" t="s">
        <v>21447</v>
      </c>
      <c r="E17926" s="46">
        <v>46630</v>
      </c>
      <c r="AO17926" s="376"/>
    </row>
    <row r="17927" spans="1:41" x14ac:dyDescent="0.25">
      <c r="A17927" s="44" t="s">
        <v>3933</v>
      </c>
      <c r="B17927" s="44" t="s">
        <v>21446</v>
      </c>
      <c r="C17927" s="45" t="s">
        <v>11661</v>
      </c>
      <c r="D17927" s="45" t="s">
        <v>21447</v>
      </c>
      <c r="E17927" s="46">
        <v>46691</v>
      </c>
      <c r="AO17927" s="376"/>
    </row>
    <row r="17928" spans="1:41" x14ac:dyDescent="0.25">
      <c r="A17928" s="44" t="s">
        <v>12469</v>
      </c>
      <c r="B17928" s="44" t="s">
        <v>12172</v>
      </c>
      <c r="C17928" s="45">
        <v>35.24</v>
      </c>
      <c r="D17928" s="45" t="s">
        <v>12549</v>
      </c>
      <c r="E17928" s="46">
        <v>47299</v>
      </c>
      <c r="F17928" s="45"/>
      <c r="G17928" s="93"/>
      <c r="H17928" s="93"/>
      <c r="I17928" s="99"/>
      <c r="J17928" s="99"/>
      <c r="K17928" s="99"/>
      <c r="L17928" s="99"/>
      <c r="M17928" s="99"/>
      <c r="N17928" s="99"/>
      <c r="O17928" s="99"/>
      <c r="P17928" s="99"/>
      <c r="Q17928" s="99"/>
      <c r="R17928" s="99"/>
      <c r="S17928" s="99"/>
      <c r="T17928" s="99"/>
      <c r="U17928" s="99"/>
      <c r="V17928" s="99"/>
      <c r="W17928" s="99"/>
      <c r="X17928" s="99"/>
      <c r="Y17928" s="99"/>
      <c r="Z17928" s="99"/>
      <c r="AA17928" s="99"/>
      <c r="AB17928" s="99"/>
      <c r="AC17928" s="99"/>
      <c r="AD17928" s="99"/>
      <c r="AE17928" s="99"/>
      <c r="AF17928" s="99"/>
      <c r="AG17928" s="99"/>
      <c r="AH17928" s="31"/>
      <c r="AI17928" s="31"/>
      <c r="AJ17928" s="31"/>
      <c r="AK17928" s="31"/>
      <c r="AL17928" s="31"/>
      <c r="AO17928" s="376"/>
    </row>
    <row r="17929" spans="1:41" x14ac:dyDescent="0.25">
      <c r="A17929" s="44" t="s">
        <v>10772</v>
      </c>
      <c r="B17929" s="44" t="s">
        <v>10348</v>
      </c>
      <c r="C17929" s="45">
        <v>240501</v>
      </c>
      <c r="D17929" s="45" t="s">
        <v>11363</v>
      </c>
      <c r="E17929" s="45" t="s">
        <v>10349</v>
      </c>
      <c r="AO17929" s="376"/>
    </row>
    <row r="17930" spans="1:41" x14ac:dyDescent="0.25">
      <c r="A17930" s="44" t="s">
        <v>5395</v>
      </c>
      <c r="B17930" s="44" t="s">
        <v>923</v>
      </c>
      <c r="C17930" s="45">
        <v>220303</v>
      </c>
      <c r="D17930" s="45" t="s">
        <v>11363</v>
      </c>
      <c r="E17930" s="45" t="s">
        <v>2593</v>
      </c>
      <c r="AO17930" s="376"/>
    </row>
    <row r="17931" spans="1:41" x14ac:dyDescent="0.25">
      <c r="A17931" s="44" t="s">
        <v>5555</v>
      </c>
      <c r="B17931" s="44" t="s">
        <v>21437</v>
      </c>
      <c r="C17931" s="45" t="s">
        <v>5547</v>
      </c>
      <c r="D17931" s="45" t="s">
        <v>21447</v>
      </c>
      <c r="E17931" s="46">
        <v>46660</v>
      </c>
      <c r="AO17931" s="376"/>
    </row>
    <row r="17932" spans="1:41" x14ac:dyDescent="0.25">
      <c r="A17932" s="44" t="s">
        <v>16858</v>
      </c>
      <c r="B17932" s="44" t="s">
        <v>16705</v>
      </c>
      <c r="C17932" s="45" t="s">
        <v>17111</v>
      </c>
      <c r="D17932" s="367" t="s">
        <v>3696</v>
      </c>
      <c r="E17932" s="328">
        <f>DATE(2029,12,8)</f>
        <v>47460</v>
      </c>
      <c r="F17932" s="32"/>
      <c r="G17932" s="32"/>
      <c r="H17932" s="32"/>
      <c r="I17932" s="31"/>
      <c r="J17932" s="31"/>
      <c r="K17932" s="31"/>
      <c r="L17932" s="31"/>
      <c r="M17932" s="31"/>
      <c r="N17932" s="31"/>
      <c r="O17932" s="31"/>
      <c r="P17932" s="31"/>
      <c r="Q17932" s="31"/>
      <c r="R17932" s="31"/>
      <c r="S17932" s="31"/>
      <c r="T17932" s="31"/>
      <c r="U17932" s="31"/>
      <c r="V17932" s="31"/>
      <c r="W17932" s="31"/>
      <c r="X17932" s="31"/>
      <c r="Y17932" s="31"/>
      <c r="Z17932" s="31"/>
      <c r="AA17932" s="31"/>
      <c r="AB17932" s="31"/>
      <c r="AC17932" s="31"/>
      <c r="AD17932" s="31"/>
      <c r="AE17932" s="31"/>
      <c r="AF17932" s="31"/>
      <c r="AG17932" s="31"/>
      <c r="AH17932" s="31"/>
      <c r="AI17932" s="31"/>
      <c r="AJ17932" s="31"/>
      <c r="AK17932" s="31"/>
      <c r="AL17932" s="31"/>
      <c r="AO17932" s="376"/>
    </row>
    <row r="17933" spans="1:41" x14ac:dyDescent="0.25">
      <c r="A17933" s="44" t="s">
        <v>18426</v>
      </c>
      <c r="B17933" s="44" t="s">
        <v>5321</v>
      </c>
      <c r="C17933" s="45">
        <v>26010401</v>
      </c>
      <c r="D17933" s="45" t="s">
        <v>11363</v>
      </c>
      <c r="E17933" s="45" t="s">
        <v>17459</v>
      </c>
      <c r="AO17933" s="376"/>
    </row>
    <row r="17934" spans="1:41" x14ac:dyDescent="0.3">
      <c r="A17934" s="57" t="s">
        <v>2167</v>
      </c>
      <c r="B17934" s="57" t="s">
        <v>199</v>
      </c>
      <c r="C17934" s="62" t="s">
        <v>4751</v>
      </c>
      <c r="D17934" s="62" t="s">
        <v>20886</v>
      </c>
      <c r="E17934" s="368" t="s">
        <v>9707</v>
      </c>
      <c r="F17934" s="32"/>
      <c r="G17934" s="32"/>
      <c r="H17934" s="32"/>
      <c r="I17934" s="31"/>
      <c r="J17934" s="31"/>
      <c r="K17934" s="31"/>
      <c r="L17934" s="31"/>
      <c r="M17934" s="31"/>
      <c r="N17934" s="31"/>
      <c r="O17934" s="31"/>
      <c r="P17934" s="31"/>
      <c r="Q17934" s="31"/>
      <c r="R17934" s="31"/>
      <c r="S17934" s="31"/>
      <c r="T17934" s="31"/>
      <c r="U17934" s="31"/>
      <c r="V17934" s="31"/>
      <c r="W17934" s="31"/>
      <c r="X17934" s="31"/>
      <c r="Y17934" s="31"/>
      <c r="Z17934" s="31"/>
      <c r="AA17934" s="31"/>
      <c r="AB17934" s="31"/>
      <c r="AC17934" s="31"/>
      <c r="AD17934" s="31"/>
      <c r="AE17934" s="31"/>
      <c r="AF17934" s="31"/>
      <c r="AG17934" s="31"/>
      <c r="AH17934" s="31"/>
      <c r="AI17934" s="31"/>
      <c r="AJ17934" s="31"/>
      <c r="AK17934" s="31"/>
      <c r="AL17934" s="31"/>
      <c r="AO17934" s="376"/>
    </row>
    <row r="17935" spans="1:41" x14ac:dyDescent="0.25">
      <c r="A17935" s="44" t="s">
        <v>12470</v>
      </c>
      <c r="B17935" s="44" t="s">
        <v>12109</v>
      </c>
      <c r="C17935" s="45">
        <v>26.23</v>
      </c>
      <c r="D17935" s="45" t="s">
        <v>12549</v>
      </c>
      <c r="E17935" s="46">
        <v>46934</v>
      </c>
      <c r="F17935" s="45"/>
      <c r="G17935" s="93"/>
      <c r="H17935" s="93"/>
      <c r="I17935" s="99"/>
      <c r="J17935" s="99"/>
      <c r="K17935" s="99"/>
      <c r="L17935" s="99"/>
      <c r="M17935" s="99"/>
      <c r="N17935" s="99"/>
      <c r="O17935" s="99"/>
      <c r="P17935" s="99"/>
      <c r="Q17935" s="99"/>
      <c r="R17935" s="99"/>
      <c r="S17935" s="99"/>
      <c r="T17935" s="99"/>
      <c r="U17935" s="99"/>
      <c r="V17935" s="99"/>
      <c r="W17935" s="99"/>
      <c r="X17935" s="99"/>
      <c r="Y17935" s="99"/>
      <c r="Z17935" s="99"/>
      <c r="AA17935" s="99"/>
      <c r="AB17935" s="99"/>
      <c r="AC17935" s="99"/>
      <c r="AD17935" s="99"/>
      <c r="AE17935" s="99"/>
      <c r="AF17935" s="99"/>
      <c r="AG17935" s="99"/>
      <c r="AH17935" s="31"/>
      <c r="AI17935" s="31"/>
      <c r="AJ17935" s="31"/>
      <c r="AK17935" s="31"/>
      <c r="AL17935" s="31"/>
      <c r="AO17935" s="376"/>
    </row>
    <row r="17936" spans="1:41" x14ac:dyDescent="0.25">
      <c r="A17936" s="44" t="s">
        <v>11714</v>
      </c>
      <c r="B17936" s="44" t="s">
        <v>1885</v>
      </c>
      <c r="C17936" s="45" t="s">
        <v>11715</v>
      </c>
      <c r="D17936" s="46" t="s">
        <v>21328</v>
      </c>
      <c r="E17936" s="46">
        <v>46647</v>
      </c>
      <c r="AO17936" s="376"/>
    </row>
    <row r="17937" spans="1:41" x14ac:dyDescent="0.25">
      <c r="A17937" s="44" t="s">
        <v>11714</v>
      </c>
      <c r="B17937" s="44" t="s">
        <v>1885</v>
      </c>
      <c r="C17937" s="45" t="s">
        <v>11715</v>
      </c>
      <c r="D17937" s="46" t="s">
        <v>21328</v>
      </c>
      <c r="E17937" s="46">
        <v>46647</v>
      </c>
      <c r="AO17937" s="376"/>
    </row>
    <row r="17938" spans="1:41" x14ac:dyDescent="0.25">
      <c r="A17938" s="44" t="s">
        <v>11714</v>
      </c>
      <c r="B17938" s="44" t="s">
        <v>1885</v>
      </c>
      <c r="C17938" s="45" t="s">
        <v>11715</v>
      </c>
      <c r="D17938" s="46" t="s">
        <v>21328</v>
      </c>
      <c r="E17938" s="46">
        <v>46647</v>
      </c>
      <c r="AO17938" s="376"/>
    </row>
    <row r="17939" spans="1:41" x14ac:dyDescent="0.25">
      <c r="A17939" s="44" t="s">
        <v>11714</v>
      </c>
      <c r="B17939" s="44" t="s">
        <v>1885</v>
      </c>
      <c r="C17939" s="45" t="s">
        <v>11715</v>
      </c>
      <c r="D17939" s="46" t="s">
        <v>21328</v>
      </c>
      <c r="E17939" s="46">
        <v>46647</v>
      </c>
      <c r="AO17939" s="376"/>
    </row>
    <row r="17940" spans="1:41" x14ac:dyDescent="0.25">
      <c r="A17940" s="44" t="s">
        <v>11714</v>
      </c>
      <c r="B17940" s="44" t="s">
        <v>1885</v>
      </c>
      <c r="C17940" s="45" t="s">
        <v>11715</v>
      </c>
      <c r="D17940" s="46" t="s">
        <v>21328</v>
      </c>
      <c r="E17940" s="46">
        <v>46647</v>
      </c>
      <c r="AO17940" s="376"/>
    </row>
    <row r="17941" spans="1:41" x14ac:dyDescent="0.25">
      <c r="A17941" s="44" t="s">
        <v>11714</v>
      </c>
      <c r="B17941" s="44" t="s">
        <v>1885</v>
      </c>
      <c r="C17941" s="45" t="s">
        <v>11715</v>
      </c>
      <c r="D17941" s="46" t="s">
        <v>21328</v>
      </c>
      <c r="E17941" s="46">
        <v>46647</v>
      </c>
      <c r="AO17941" s="376"/>
    </row>
    <row r="17942" spans="1:41" x14ac:dyDescent="0.25">
      <c r="A17942" s="44" t="s">
        <v>11714</v>
      </c>
      <c r="B17942" s="44" t="s">
        <v>1885</v>
      </c>
      <c r="C17942" s="45" t="s">
        <v>11715</v>
      </c>
      <c r="D17942" s="46" t="s">
        <v>21328</v>
      </c>
      <c r="E17942" s="46">
        <v>46647</v>
      </c>
      <c r="AO17942" s="376"/>
    </row>
    <row r="17943" spans="1:41" x14ac:dyDescent="0.25">
      <c r="A17943" s="44" t="s">
        <v>11714</v>
      </c>
      <c r="B17943" s="44" t="s">
        <v>1885</v>
      </c>
      <c r="C17943" s="45" t="s">
        <v>11715</v>
      </c>
      <c r="D17943" s="46" t="s">
        <v>21328</v>
      </c>
      <c r="E17943" s="46">
        <v>46647</v>
      </c>
      <c r="AO17943" s="376"/>
    </row>
    <row r="17944" spans="1:41" x14ac:dyDescent="0.25">
      <c r="A17944" s="44" t="s">
        <v>11714</v>
      </c>
      <c r="B17944" s="44" t="s">
        <v>1885</v>
      </c>
      <c r="C17944" s="45" t="s">
        <v>11715</v>
      </c>
      <c r="D17944" s="46" t="s">
        <v>21328</v>
      </c>
      <c r="E17944" s="46">
        <v>46647</v>
      </c>
      <c r="AO17944" s="376"/>
    </row>
    <row r="17945" spans="1:41" x14ac:dyDescent="0.25">
      <c r="A17945" s="44" t="s">
        <v>11714</v>
      </c>
      <c r="B17945" s="44" t="s">
        <v>145</v>
      </c>
      <c r="C17945" s="45" t="s">
        <v>14629</v>
      </c>
      <c r="D17945" s="46" t="s">
        <v>21328</v>
      </c>
      <c r="E17945" s="46">
        <v>46583</v>
      </c>
      <c r="AO17945" s="376"/>
    </row>
    <row r="17946" spans="1:41" x14ac:dyDescent="0.25">
      <c r="A17946" s="44" t="s">
        <v>11714</v>
      </c>
      <c r="B17946" s="44" t="s">
        <v>145</v>
      </c>
      <c r="C17946" s="45" t="s">
        <v>14629</v>
      </c>
      <c r="D17946" s="46" t="s">
        <v>21328</v>
      </c>
      <c r="E17946" s="46">
        <v>46583</v>
      </c>
      <c r="AO17946" s="376"/>
    </row>
    <row r="17947" spans="1:41" x14ac:dyDescent="0.25">
      <c r="A17947" s="44" t="s">
        <v>11714</v>
      </c>
      <c r="B17947" s="44" t="s">
        <v>145</v>
      </c>
      <c r="C17947" s="45" t="s">
        <v>14629</v>
      </c>
      <c r="D17947" s="46" t="s">
        <v>21328</v>
      </c>
      <c r="E17947" s="46">
        <v>46583</v>
      </c>
      <c r="AO17947" s="376"/>
    </row>
    <row r="17948" spans="1:41" x14ac:dyDescent="0.25">
      <c r="A17948" s="44" t="s">
        <v>11714</v>
      </c>
      <c r="B17948" s="44" t="s">
        <v>145</v>
      </c>
      <c r="C17948" s="45" t="s">
        <v>14629</v>
      </c>
      <c r="D17948" s="46" t="s">
        <v>21328</v>
      </c>
      <c r="E17948" s="46">
        <v>46583</v>
      </c>
      <c r="AO17948" s="376"/>
    </row>
    <row r="17949" spans="1:41" x14ac:dyDescent="0.25">
      <c r="A17949" s="44" t="s">
        <v>11714</v>
      </c>
      <c r="B17949" s="44" t="s">
        <v>145</v>
      </c>
      <c r="C17949" s="45" t="s">
        <v>14629</v>
      </c>
      <c r="D17949" s="46" t="s">
        <v>21328</v>
      </c>
      <c r="E17949" s="46">
        <v>46583</v>
      </c>
      <c r="AO17949" s="376"/>
    </row>
    <row r="17950" spans="1:41" x14ac:dyDescent="0.25">
      <c r="A17950" s="44" t="s">
        <v>11714</v>
      </c>
      <c r="B17950" s="44" t="s">
        <v>145</v>
      </c>
      <c r="C17950" s="45" t="s">
        <v>14629</v>
      </c>
      <c r="D17950" s="46" t="s">
        <v>21328</v>
      </c>
      <c r="E17950" s="46">
        <v>46583</v>
      </c>
      <c r="AO17950" s="376"/>
    </row>
    <row r="17951" spans="1:41" x14ac:dyDescent="0.25">
      <c r="A17951" s="44" t="s">
        <v>11714</v>
      </c>
      <c r="B17951" s="44" t="s">
        <v>145</v>
      </c>
      <c r="C17951" s="45" t="s">
        <v>14629</v>
      </c>
      <c r="D17951" s="46" t="s">
        <v>21328</v>
      </c>
      <c r="E17951" s="46">
        <v>46583</v>
      </c>
      <c r="AO17951" s="376"/>
    </row>
    <row r="17952" spans="1:41" x14ac:dyDescent="0.25">
      <c r="A17952" s="44" t="s">
        <v>11714</v>
      </c>
      <c r="B17952" s="44" t="s">
        <v>145</v>
      </c>
      <c r="C17952" s="45" t="s">
        <v>14629</v>
      </c>
      <c r="D17952" s="46" t="s">
        <v>21328</v>
      </c>
      <c r="E17952" s="46">
        <v>46583</v>
      </c>
      <c r="AO17952" s="376"/>
    </row>
    <row r="17953" spans="1:41" x14ac:dyDescent="0.25">
      <c r="A17953" s="44" t="s">
        <v>11714</v>
      </c>
      <c r="B17953" s="44" t="s">
        <v>145</v>
      </c>
      <c r="C17953" s="45" t="s">
        <v>14629</v>
      </c>
      <c r="D17953" s="46" t="s">
        <v>21328</v>
      </c>
      <c r="E17953" s="46">
        <v>46583</v>
      </c>
      <c r="AO17953" s="376"/>
    </row>
    <row r="17954" spans="1:41" x14ac:dyDescent="0.25">
      <c r="A17954" s="44" t="s">
        <v>11714</v>
      </c>
      <c r="B17954" s="44" t="s">
        <v>1885</v>
      </c>
      <c r="C17954" s="45" t="s">
        <v>16442</v>
      </c>
      <c r="D17954" s="46" t="s">
        <v>21328</v>
      </c>
      <c r="E17954" s="46">
        <v>46639</v>
      </c>
      <c r="AO17954" s="376"/>
    </row>
    <row r="17955" spans="1:41" x14ac:dyDescent="0.25">
      <c r="A17955" s="44" t="s">
        <v>11714</v>
      </c>
      <c r="B17955" s="44" t="s">
        <v>1885</v>
      </c>
      <c r="C17955" s="45" t="s">
        <v>16442</v>
      </c>
      <c r="D17955" s="46" t="s">
        <v>21328</v>
      </c>
      <c r="E17955" s="46">
        <v>46639</v>
      </c>
      <c r="AO17955" s="376"/>
    </row>
    <row r="17956" spans="1:41" x14ac:dyDescent="0.25">
      <c r="A17956" s="44" t="s">
        <v>11714</v>
      </c>
      <c r="B17956" s="44" t="s">
        <v>1885</v>
      </c>
      <c r="C17956" s="45" t="s">
        <v>16442</v>
      </c>
      <c r="D17956" s="46" t="s">
        <v>21328</v>
      </c>
      <c r="E17956" s="46">
        <v>46639</v>
      </c>
      <c r="AO17956" s="376"/>
    </row>
    <row r="17957" spans="1:41" x14ac:dyDescent="0.25">
      <c r="A17957" s="44" t="s">
        <v>11714</v>
      </c>
      <c r="B17957" s="44" t="s">
        <v>1885</v>
      </c>
      <c r="C17957" s="45" t="s">
        <v>16442</v>
      </c>
      <c r="D17957" s="46" t="s">
        <v>21328</v>
      </c>
      <c r="E17957" s="46">
        <v>46639</v>
      </c>
      <c r="AO17957" s="376"/>
    </row>
    <row r="17958" spans="1:41" x14ac:dyDescent="0.25">
      <c r="A17958" s="44" t="s">
        <v>11714</v>
      </c>
      <c r="B17958" s="44" t="s">
        <v>1885</v>
      </c>
      <c r="C17958" s="45" t="s">
        <v>16442</v>
      </c>
      <c r="D17958" s="46" t="s">
        <v>21328</v>
      </c>
      <c r="E17958" s="46">
        <v>46639</v>
      </c>
      <c r="AO17958" s="376"/>
    </row>
    <row r="17959" spans="1:41" x14ac:dyDescent="0.25">
      <c r="A17959" s="44" t="s">
        <v>11714</v>
      </c>
      <c r="B17959" s="44" t="s">
        <v>1885</v>
      </c>
      <c r="C17959" s="45" t="s">
        <v>16442</v>
      </c>
      <c r="D17959" s="46" t="s">
        <v>21328</v>
      </c>
      <c r="E17959" s="46">
        <v>46639</v>
      </c>
      <c r="AO17959" s="376"/>
    </row>
    <row r="17960" spans="1:41" x14ac:dyDescent="0.25">
      <c r="A17960" s="44" t="s">
        <v>11714</v>
      </c>
      <c r="B17960" s="44" t="s">
        <v>1885</v>
      </c>
      <c r="C17960" s="45" t="s">
        <v>16442</v>
      </c>
      <c r="D17960" s="46" t="s">
        <v>21328</v>
      </c>
      <c r="E17960" s="46">
        <v>46639</v>
      </c>
      <c r="AO17960" s="376"/>
    </row>
    <row r="17961" spans="1:41" x14ac:dyDescent="0.25">
      <c r="A17961" s="44" t="s">
        <v>11714</v>
      </c>
      <c r="B17961" s="44" t="s">
        <v>1885</v>
      </c>
      <c r="C17961" s="45" t="s">
        <v>16442</v>
      </c>
      <c r="D17961" s="46" t="s">
        <v>21328</v>
      </c>
      <c r="E17961" s="46">
        <v>46639</v>
      </c>
      <c r="AO17961" s="376"/>
    </row>
    <row r="17962" spans="1:41" x14ac:dyDescent="0.25">
      <c r="A17962" s="44" t="s">
        <v>11714</v>
      </c>
      <c r="B17962" s="44" t="s">
        <v>1885</v>
      </c>
      <c r="C17962" s="45" t="s">
        <v>16442</v>
      </c>
      <c r="D17962" s="46" t="s">
        <v>21328</v>
      </c>
      <c r="E17962" s="46">
        <v>46639</v>
      </c>
      <c r="AO17962" s="376"/>
    </row>
    <row r="17963" spans="1:41" x14ac:dyDescent="0.25">
      <c r="A17963" s="44" t="s">
        <v>11714</v>
      </c>
      <c r="B17963" s="44" t="s">
        <v>1885</v>
      </c>
      <c r="C17963" s="45" t="s">
        <v>16442</v>
      </c>
      <c r="D17963" s="46" t="s">
        <v>21328</v>
      </c>
      <c r="E17963" s="46">
        <v>46639</v>
      </c>
      <c r="AO17963" s="376"/>
    </row>
    <row r="17964" spans="1:41" x14ac:dyDescent="0.25">
      <c r="A17964" s="44" t="s">
        <v>11714</v>
      </c>
      <c r="B17964" s="44" t="s">
        <v>20317</v>
      </c>
      <c r="C17964" s="45" t="s">
        <v>20437</v>
      </c>
      <c r="D17964" s="46" t="s">
        <v>21328</v>
      </c>
      <c r="E17964" s="46">
        <v>46582</v>
      </c>
      <c r="AO17964" s="376"/>
    </row>
    <row r="17965" spans="1:41" x14ac:dyDescent="0.3">
      <c r="A17965" s="92" t="s">
        <v>13012</v>
      </c>
      <c r="B17965" s="92" t="s">
        <v>199</v>
      </c>
      <c r="C17965" s="318" t="s">
        <v>4751</v>
      </c>
      <c r="D17965" s="318" t="s">
        <v>13017</v>
      </c>
      <c r="E17965" s="320">
        <v>47118</v>
      </c>
      <c r="F17965" s="93"/>
      <c r="G17965" s="93"/>
      <c r="H17965" s="93"/>
      <c r="I17965" s="99"/>
      <c r="J17965" s="99"/>
      <c r="K17965" s="99"/>
      <c r="L17965" s="99"/>
      <c r="M17965" s="99"/>
      <c r="N17965" s="99"/>
      <c r="O17965" s="99"/>
      <c r="P17965" s="99"/>
      <c r="Q17965" s="99"/>
      <c r="R17965" s="99"/>
      <c r="S17965" s="99"/>
      <c r="T17965" s="99"/>
      <c r="U17965" s="99"/>
      <c r="V17965" s="99"/>
      <c r="W17965" s="99"/>
      <c r="X17965" s="99"/>
      <c r="Y17965" s="99"/>
      <c r="Z17965" s="99"/>
      <c r="AA17965" s="99"/>
      <c r="AB17965" s="99"/>
      <c r="AC17965" s="99"/>
      <c r="AD17965" s="99"/>
      <c r="AE17965" s="99"/>
      <c r="AF17965" s="99"/>
      <c r="AG17965" s="99"/>
      <c r="AH17965" s="31"/>
      <c r="AI17965" s="31"/>
      <c r="AJ17965" s="31"/>
      <c r="AK17965" s="31"/>
      <c r="AL17965" s="31"/>
      <c r="AO17965" s="376"/>
    </row>
    <row r="17966" spans="1:41" x14ac:dyDescent="0.3">
      <c r="A17966" s="57" t="s">
        <v>1274</v>
      </c>
      <c r="B17966" s="57" t="s">
        <v>1290</v>
      </c>
      <c r="C17966" s="62">
        <v>24027</v>
      </c>
      <c r="D17966" s="62" t="s">
        <v>20886</v>
      </c>
      <c r="E17966" s="60">
        <v>46873</v>
      </c>
      <c r="F17966" s="32"/>
      <c r="G17966" s="32"/>
      <c r="H17966" s="32"/>
      <c r="I17966" s="31"/>
      <c r="J17966" s="31"/>
      <c r="K17966" s="31"/>
      <c r="L17966" s="31"/>
      <c r="M17966" s="31"/>
      <c r="N17966" s="31"/>
      <c r="O17966" s="31"/>
      <c r="P17966" s="31"/>
      <c r="Q17966" s="31"/>
      <c r="R17966" s="31"/>
      <c r="S17966" s="31"/>
      <c r="T17966" s="31"/>
      <c r="U17966" s="31"/>
      <c r="V17966" s="31"/>
      <c r="W17966" s="31"/>
      <c r="X17966" s="31"/>
      <c r="Y17966" s="31"/>
      <c r="Z17966" s="31"/>
      <c r="AA17966" s="31"/>
      <c r="AB17966" s="31"/>
      <c r="AC17966" s="31"/>
      <c r="AD17966" s="31"/>
      <c r="AE17966" s="31"/>
      <c r="AF17966" s="31"/>
      <c r="AG17966" s="31"/>
      <c r="AH17966" s="31"/>
      <c r="AI17966" s="31"/>
      <c r="AJ17966" s="31"/>
      <c r="AK17966" s="31"/>
      <c r="AL17966" s="31"/>
      <c r="AO17966" s="376"/>
    </row>
    <row r="17967" spans="1:41" x14ac:dyDescent="0.25">
      <c r="A17967" s="44" t="s">
        <v>10773</v>
      </c>
      <c r="B17967" s="44" t="s">
        <v>9237</v>
      </c>
      <c r="C17967" s="45">
        <v>24010401</v>
      </c>
      <c r="D17967" s="45" t="s">
        <v>11363</v>
      </c>
      <c r="E17967" s="45" t="s">
        <v>9238</v>
      </c>
      <c r="AO17967" s="376"/>
    </row>
    <row r="17968" spans="1:41" x14ac:dyDescent="0.25">
      <c r="A17968" s="44" t="s">
        <v>10773</v>
      </c>
      <c r="B17968" s="44" t="s">
        <v>3176</v>
      </c>
      <c r="C17968" s="45">
        <v>24010402</v>
      </c>
      <c r="D17968" s="45" t="s">
        <v>11363</v>
      </c>
      <c r="E17968" s="45" t="s">
        <v>9238</v>
      </c>
      <c r="AO17968" s="376"/>
    </row>
    <row r="17969" spans="1:41" x14ac:dyDescent="0.3">
      <c r="A17969" s="333" t="s">
        <v>6869</v>
      </c>
      <c r="B17969" s="333" t="s">
        <v>8622</v>
      </c>
      <c r="C17969" s="125" t="s">
        <v>8623</v>
      </c>
      <c r="D17969" s="32" t="s">
        <v>20309</v>
      </c>
      <c r="E17969" s="125" t="s">
        <v>7871</v>
      </c>
      <c r="F17969" s="125" t="s">
        <v>1189</v>
      </c>
      <c r="G17969" s="125" t="s">
        <v>1190</v>
      </c>
      <c r="AO17969" s="376"/>
    </row>
    <row r="17970" spans="1:41" x14ac:dyDescent="0.3">
      <c r="A17970" s="333" t="s">
        <v>2320</v>
      </c>
      <c r="B17970" s="333" t="s">
        <v>2302</v>
      </c>
      <c r="C17970" s="125" t="s">
        <v>18818</v>
      </c>
      <c r="D17970" s="32" t="s">
        <v>20309</v>
      </c>
      <c r="E17970" s="125" t="s">
        <v>8292</v>
      </c>
      <c r="F17970" s="125" t="s">
        <v>1190</v>
      </c>
      <c r="G17970" s="125" t="s">
        <v>1190</v>
      </c>
      <c r="AO17970" s="376"/>
    </row>
    <row r="17971" spans="1:41" x14ac:dyDescent="0.25">
      <c r="A17971" s="44" t="s">
        <v>13076</v>
      </c>
      <c r="B17971" s="44" t="s">
        <v>21380</v>
      </c>
      <c r="C17971" s="45" t="s">
        <v>13065</v>
      </c>
      <c r="D17971" s="45" t="s">
        <v>21447</v>
      </c>
      <c r="E17971" s="46">
        <v>46477</v>
      </c>
      <c r="AO17971" s="376"/>
    </row>
    <row r="17972" spans="1:41" x14ac:dyDescent="0.25">
      <c r="A17972" s="44" t="s">
        <v>21963</v>
      </c>
      <c r="B17972" s="44" t="s">
        <v>5321</v>
      </c>
      <c r="C17972" s="45">
        <v>26010401</v>
      </c>
      <c r="D17972" s="45" t="s">
        <v>11363</v>
      </c>
      <c r="E17972" s="45" t="s">
        <v>17459</v>
      </c>
      <c r="AO17972" s="376"/>
    </row>
    <row r="17973" spans="1:41" x14ac:dyDescent="0.25">
      <c r="A17973" s="44" t="s">
        <v>18427</v>
      </c>
      <c r="B17973" s="44" t="s">
        <v>925</v>
      </c>
      <c r="C17973" s="45">
        <v>230601</v>
      </c>
      <c r="D17973" s="45" t="s">
        <v>11363</v>
      </c>
      <c r="E17973" s="45" t="s">
        <v>7770</v>
      </c>
      <c r="AO17973" s="376"/>
    </row>
    <row r="17974" spans="1:41" x14ac:dyDescent="0.25">
      <c r="A17974" s="44" t="s">
        <v>18427</v>
      </c>
      <c r="B17974" s="44" t="s">
        <v>947</v>
      </c>
      <c r="C17974" s="45">
        <v>260102</v>
      </c>
      <c r="D17974" s="45" t="s">
        <v>11363</v>
      </c>
      <c r="E17974" s="45" t="s">
        <v>8292</v>
      </c>
      <c r="AO17974" s="376"/>
    </row>
    <row r="17975" spans="1:41" x14ac:dyDescent="0.25">
      <c r="A17975" s="44" t="s">
        <v>21964</v>
      </c>
      <c r="B17975" s="44" t="s">
        <v>9235</v>
      </c>
      <c r="C17975" s="45">
        <v>240102</v>
      </c>
      <c r="D17975" s="45" t="s">
        <v>11363</v>
      </c>
      <c r="E17975" s="45" t="s">
        <v>5139</v>
      </c>
      <c r="AO17975" s="376"/>
    </row>
    <row r="17976" spans="1:41" x14ac:dyDescent="0.25">
      <c r="A17976" s="44" t="s">
        <v>3558</v>
      </c>
      <c r="B17976" s="44" t="s">
        <v>3475</v>
      </c>
      <c r="C17976" s="45">
        <v>260301</v>
      </c>
      <c r="D17976" s="45" t="s">
        <v>11363</v>
      </c>
      <c r="E17976" s="45" t="s">
        <v>17625</v>
      </c>
      <c r="AO17976" s="376"/>
    </row>
    <row r="17977" spans="1:41" x14ac:dyDescent="0.25">
      <c r="A17977" s="44" t="s">
        <v>462</v>
      </c>
      <c r="B17977" s="44" t="s">
        <v>21362</v>
      </c>
      <c r="C17977" s="45" t="s">
        <v>13474</v>
      </c>
      <c r="D17977" s="45" t="s">
        <v>21447</v>
      </c>
      <c r="E17977" s="46">
        <v>46752</v>
      </c>
      <c r="AO17977" s="376"/>
    </row>
    <row r="17978" spans="1:41" x14ac:dyDescent="0.25">
      <c r="A17978" s="44" t="s">
        <v>3660</v>
      </c>
      <c r="B17978" s="44" t="s">
        <v>21359</v>
      </c>
      <c r="C17978" s="45" t="s">
        <v>9701</v>
      </c>
      <c r="D17978" s="45" t="s">
        <v>21447</v>
      </c>
      <c r="E17978" s="46">
        <v>46752</v>
      </c>
      <c r="AO17978" s="376"/>
    </row>
    <row r="17979" spans="1:41" x14ac:dyDescent="0.25">
      <c r="A17979" s="44" t="s">
        <v>7501</v>
      </c>
      <c r="B17979" s="319" t="s">
        <v>19520</v>
      </c>
      <c r="C17979" s="318" t="s">
        <v>19857</v>
      </c>
      <c r="D17979" s="93" t="s">
        <v>19934</v>
      </c>
      <c r="E17979" s="320">
        <v>46996</v>
      </c>
      <c r="F17979" s="93"/>
      <c r="G17979" s="93"/>
      <c r="H17979" s="93"/>
      <c r="I17979" s="99"/>
      <c r="J17979" s="99"/>
      <c r="K17979" s="99"/>
      <c r="L17979" s="99"/>
      <c r="M17979" s="99"/>
      <c r="N17979" s="99"/>
      <c r="O17979" s="99"/>
      <c r="P17979" s="99"/>
      <c r="Q17979" s="99"/>
      <c r="R17979" s="99"/>
      <c r="S17979" s="99"/>
      <c r="T17979" s="99"/>
      <c r="U17979" s="99"/>
      <c r="V17979" s="99"/>
      <c r="W17979" s="99"/>
      <c r="X17979" s="99"/>
      <c r="Y17979" s="99"/>
      <c r="Z17979" s="99"/>
      <c r="AA17979" s="99"/>
      <c r="AB17979" s="99"/>
      <c r="AC17979" s="99"/>
      <c r="AD17979" s="99"/>
      <c r="AE17979" s="99"/>
      <c r="AF17979" s="99"/>
      <c r="AG17979" s="99"/>
      <c r="AH17979" s="31"/>
      <c r="AI17979" s="31"/>
      <c r="AJ17979" s="31"/>
      <c r="AK17979" s="31"/>
      <c r="AL17979" s="31"/>
      <c r="AO17979" s="376"/>
    </row>
    <row r="17980" spans="1:41" x14ac:dyDescent="0.25">
      <c r="A17980" s="44" t="s">
        <v>7501</v>
      </c>
      <c r="B17980" s="44" t="s">
        <v>143</v>
      </c>
      <c r="C17980" s="45" t="s">
        <v>7502</v>
      </c>
      <c r="D17980" s="45" t="s">
        <v>11204</v>
      </c>
      <c r="E17980" s="45" t="s">
        <v>4146</v>
      </c>
      <c r="F17980" s="93"/>
      <c r="G17980" s="93"/>
      <c r="H17980" s="93"/>
      <c r="I17980" s="99"/>
      <c r="J17980" s="99"/>
      <c r="K17980" s="99"/>
      <c r="L17980" s="99"/>
      <c r="M17980" s="99"/>
      <c r="N17980" s="99"/>
      <c r="O17980" s="99"/>
      <c r="P17980" s="99"/>
      <c r="Q17980" s="99"/>
      <c r="R17980" s="99"/>
      <c r="S17980" s="99"/>
      <c r="T17980" s="99"/>
      <c r="U17980" s="99"/>
      <c r="V17980" s="99"/>
      <c r="W17980" s="99"/>
      <c r="X17980" s="99"/>
      <c r="Y17980" s="99"/>
      <c r="Z17980" s="99"/>
      <c r="AA17980" s="99"/>
      <c r="AB17980" s="99"/>
      <c r="AC17980" s="99"/>
      <c r="AD17980" s="99"/>
      <c r="AE17980" s="99"/>
      <c r="AF17980" s="99"/>
      <c r="AG17980" s="99"/>
      <c r="AH17980" s="31"/>
      <c r="AI17980" s="31"/>
      <c r="AJ17980" s="31"/>
      <c r="AK17980" s="31"/>
      <c r="AL17980" s="31"/>
      <c r="AO17980" s="376"/>
    </row>
    <row r="17981" spans="1:41" x14ac:dyDescent="0.25">
      <c r="A17981" s="44" t="s">
        <v>7501</v>
      </c>
      <c r="B17981" s="44" t="s">
        <v>143</v>
      </c>
      <c r="C17981" s="45" t="s">
        <v>7502</v>
      </c>
      <c r="D17981" s="93" t="s">
        <v>17443</v>
      </c>
      <c r="E17981" s="45" t="s">
        <v>4146</v>
      </c>
      <c r="F17981" s="93"/>
      <c r="G17981" s="93"/>
      <c r="H17981" s="93"/>
      <c r="I17981" s="99"/>
      <c r="J17981" s="99"/>
      <c r="K17981" s="99"/>
      <c r="L17981" s="99"/>
      <c r="M17981" s="99"/>
      <c r="N17981" s="99"/>
      <c r="O17981" s="99"/>
      <c r="P17981" s="99"/>
      <c r="Q17981" s="99"/>
      <c r="R17981" s="99"/>
      <c r="S17981" s="99"/>
      <c r="T17981" s="99"/>
      <c r="U17981" s="99"/>
      <c r="V17981" s="99"/>
      <c r="W17981" s="99"/>
      <c r="X17981" s="99"/>
      <c r="Y17981" s="99"/>
      <c r="Z17981" s="99"/>
      <c r="AA17981" s="99"/>
      <c r="AB17981" s="99"/>
      <c r="AC17981" s="99"/>
      <c r="AD17981" s="99"/>
      <c r="AE17981" s="99"/>
      <c r="AF17981" s="99"/>
      <c r="AG17981" s="99"/>
      <c r="AH17981" s="31"/>
      <c r="AI17981" s="31"/>
      <c r="AJ17981" s="31"/>
      <c r="AK17981" s="31"/>
      <c r="AL17981" s="31"/>
      <c r="AO17981" s="376"/>
    </row>
    <row r="17982" spans="1:41" x14ac:dyDescent="0.25">
      <c r="A17982" s="44" t="s">
        <v>7501</v>
      </c>
      <c r="B17982" s="44" t="s">
        <v>3042</v>
      </c>
      <c r="C17982" s="45">
        <v>230903</v>
      </c>
      <c r="D17982" s="45" t="s">
        <v>11363</v>
      </c>
      <c r="E17982" s="45" t="s">
        <v>7871</v>
      </c>
      <c r="AO17982" s="376"/>
    </row>
    <row r="17983" spans="1:41" x14ac:dyDescent="0.25">
      <c r="A17983" s="44" t="s">
        <v>7501</v>
      </c>
      <c r="B17983" s="44" t="s">
        <v>928</v>
      </c>
      <c r="C17983" s="45">
        <v>231104</v>
      </c>
      <c r="D17983" s="45" t="s">
        <v>11363</v>
      </c>
      <c r="E17983" s="45" t="s">
        <v>8334</v>
      </c>
      <c r="AO17983" s="376"/>
    </row>
    <row r="17984" spans="1:41" x14ac:dyDescent="0.25">
      <c r="A17984" s="44" t="s">
        <v>7501</v>
      </c>
      <c r="B17984" s="44" t="s">
        <v>3475</v>
      </c>
      <c r="C17984" s="45">
        <v>240301</v>
      </c>
      <c r="D17984" s="45" t="s">
        <v>11363</v>
      </c>
      <c r="E17984" s="45" t="s">
        <v>9249</v>
      </c>
      <c r="AO17984" s="376"/>
    </row>
    <row r="17985" spans="1:41" x14ac:dyDescent="0.25">
      <c r="A17985" s="44" t="s">
        <v>7501</v>
      </c>
      <c r="B17985" s="44" t="s">
        <v>143</v>
      </c>
      <c r="C17985" s="45" t="s">
        <v>7502</v>
      </c>
      <c r="D17985" s="45" t="s">
        <v>9895</v>
      </c>
      <c r="E17985" s="46">
        <v>47756</v>
      </c>
      <c r="F17985" s="93"/>
      <c r="G17985" s="93"/>
      <c r="H17985" s="93"/>
      <c r="I17985" s="99"/>
      <c r="J17985" s="99"/>
      <c r="K17985" s="99"/>
      <c r="L17985" s="44"/>
      <c r="M17985" s="44"/>
      <c r="N17985" s="99"/>
      <c r="O17985" s="99"/>
      <c r="P17985" s="99"/>
      <c r="Q17985" s="99"/>
      <c r="R17985" s="99"/>
      <c r="S17985" s="99"/>
      <c r="T17985" s="99"/>
      <c r="U17985" s="99"/>
      <c r="V17985" s="99"/>
      <c r="W17985" s="99"/>
      <c r="X17985" s="99"/>
      <c r="Y17985" s="99"/>
      <c r="Z17985" s="99"/>
      <c r="AA17985" s="99"/>
      <c r="AB17985" s="99"/>
      <c r="AC17985" s="99"/>
      <c r="AD17985" s="99"/>
      <c r="AE17985" s="99"/>
      <c r="AF17985" s="99"/>
      <c r="AG17985" s="99"/>
      <c r="AH17985" s="31"/>
      <c r="AI17985" s="31"/>
      <c r="AJ17985" s="31"/>
      <c r="AK17985" s="31"/>
      <c r="AL17985" s="31"/>
      <c r="AO17985" s="376"/>
    </row>
    <row r="17986" spans="1:41" x14ac:dyDescent="0.3">
      <c r="A17986" s="333" t="s">
        <v>1773</v>
      </c>
      <c r="B17986" s="333" t="s">
        <v>1175</v>
      </c>
      <c r="C17986" s="125" t="s">
        <v>8028</v>
      </c>
      <c r="D17986" s="32" t="s">
        <v>20309</v>
      </c>
      <c r="E17986" s="125" t="s">
        <v>7871</v>
      </c>
      <c r="F17986" s="125" t="s">
        <v>1190</v>
      </c>
      <c r="G17986" s="125" t="s">
        <v>1190</v>
      </c>
      <c r="AO17986" s="376"/>
    </row>
    <row r="17987" spans="1:41" x14ac:dyDescent="0.25">
      <c r="A17987" s="44" t="s">
        <v>7928</v>
      </c>
      <c r="B17987" s="44" t="s">
        <v>3053</v>
      </c>
      <c r="C17987" s="45">
        <v>230802</v>
      </c>
      <c r="D17987" s="45" t="s">
        <v>11363</v>
      </c>
      <c r="E17987" s="45" t="s">
        <v>4151</v>
      </c>
      <c r="AO17987" s="376"/>
    </row>
    <row r="17988" spans="1:41" x14ac:dyDescent="0.25">
      <c r="A17988" s="44" t="s">
        <v>7928</v>
      </c>
      <c r="B17988" s="44" t="s">
        <v>2355</v>
      </c>
      <c r="C17988" s="45">
        <v>251001</v>
      </c>
      <c r="D17988" s="45" t="s">
        <v>11363</v>
      </c>
      <c r="E17988" s="45" t="s">
        <v>11146</v>
      </c>
      <c r="AO17988" s="376"/>
    </row>
    <row r="17989" spans="1:41" x14ac:dyDescent="0.25">
      <c r="A17989" s="44" t="s">
        <v>5396</v>
      </c>
      <c r="B17989" s="44" t="s">
        <v>5130</v>
      </c>
      <c r="C17989" s="45">
        <v>22010701</v>
      </c>
      <c r="D17989" s="45" t="s">
        <v>11363</v>
      </c>
      <c r="E17989" s="45" t="s">
        <v>5131</v>
      </c>
      <c r="AO17989" s="376"/>
    </row>
    <row r="17990" spans="1:41" x14ac:dyDescent="0.25">
      <c r="A17990" s="44" t="s">
        <v>5396</v>
      </c>
      <c r="B17990" s="44" t="s">
        <v>15616</v>
      </c>
      <c r="C17990" s="45">
        <v>25050101</v>
      </c>
      <c r="D17990" s="45" t="s">
        <v>11363</v>
      </c>
      <c r="E17990" s="45" t="s">
        <v>7105</v>
      </c>
      <c r="AO17990" s="376"/>
    </row>
    <row r="17991" spans="1:41" x14ac:dyDescent="0.25">
      <c r="A17991" s="44" t="s">
        <v>5396</v>
      </c>
      <c r="B17991" s="44" t="s">
        <v>15617</v>
      </c>
      <c r="C17991" s="45">
        <v>25050102</v>
      </c>
      <c r="D17991" s="45" t="s">
        <v>11363</v>
      </c>
      <c r="E17991" s="45" t="s">
        <v>7105</v>
      </c>
      <c r="AO17991" s="376"/>
    </row>
    <row r="17992" spans="1:41" x14ac:dyDescent="0.25">
      <c r="A17992" s="120" t="s">
        <v>2070</v>
      </c>
      <c r="B17992" s="114" t="s">
        <v>2025</v>
      </c>
      <c r="C17992" s="106" t="s">
        <v>7672</v>
      </c>
      <c r="D17992" s="93" t="s">
        <v>1394</v>
      </c>
      <c r="E17992" s="115">
        <v>46904</v>
      </c>
      <c r="F17992" s="93"/>
      <c r="G17992" s="93"/>
      <c r="H17992" s="93"/>
      <c r="I17992" s="99"/>
      <c r="J17992" s="99"/>
      <c r="K17992" s="99"/>
      <c r="L17992" s="44"/>
      <c r="M17992" s="44"/>
      <c r="N17992" s="99"/>
      <c r="O17992" s="99"/>
      <c r="P17992" s="99"/>
      <c r="Q17992" s="99"/>
      <c r="R17992" s="99"/>
      <c r="S17992" s="99"/>
      <c r="T17992" s="99"/>
      <c r="U17992" s="99"/>
      <c r="V17992" s="99"/>
      <c r="W17992" s="99"/>
      <c r="X17992" s="99"/>
      <c r="Y17992" s="99"/>
      <c r="Z17992" s="99"/>
      <c r="AA17992" s="99"/>
      <c r="AB17992" s="99"/>
      <c r="AC17992" s="99"/>
      <c r="AD17992" s="99"/>
      <c r="AE17992" s="99"/>
      <c r="AF17992" s="99"/>
      <c r="AG17992" s="99"/>
      <c r="AH17992" s="31"/>
      <c r="AI17992" s="31"/>
      <c r="AJ17992" s="31"/>
      <c r="AK17992" s="31"/>
      <c r="AL17992" s="31"/>
      <c r="AO17992" s="376"/>
    </row>
    <row r="17993" spans="1:41" x14ac:dyDescent="0.25">
      <c r="A17993" s="44" t="s">
        <v>11340</v>
      </c>
      <c r="B17993" s="44" t="s">
        <v>4244</v>
      </c>
      <c r="C17993" s="45">
        <v>240906</v>
      </c>
      <c r="D17993" s="45" t="s">
        <v>11363</v>
      </c>
      <c r="E17993" s="45" t="s">
        <v>4826</v>
      </c>
      <c r="AO17993" s="376"/>
    </row>
    <row r="17994" spans="1:41" x14ac:dyDescent="0.25">
      <c r="A17994" s="44" t="s">
        <v>5397</v>
      </c>
      <c r="B17994" s="44" t="s">
        <v>924</v>
      </c>
      <c r="C17994" s="45">
        <v>22010702</v>
      </c>
      <c r="D17994" s="45" t="s">
        <v>11363</v>
      </c>
      <c r="E17994" s="45" t="s">
        <v>5131</v>
      </c>
      <c r="AO17994" s="376"/>
    </row>
    <row r="17995" spans="1:41" x14ac:dyDescent="0.25">
      <c r="A17995" s="44" t="s">
        <v>10774</v>
      </c>
      <c r="B17995" s="44" t="s">
        <v>9237</v>
      </c>
      <c r="C17995" s="45">
        <v>24010401</v>
      </c>
      <c r="D17995" s="45" t="s">
        <v>11363</v>
      </c>
      <c r="E17995" s="45" t="s">
        <v>9238</v>
      </c>
      <c r="AO17995" s="376"/>
    </row>
    <row r="17996" spans="1:41" x14ac:dyDescent="0.3">
      <c r="A17996" s="333" t="s">
        <v>12930</v>
      </c>
      <c r="B17996" s="333" t="s">
        <v>1157</v>
      </c>
      <c r="C17996" s="125" t="s">
        <v>13318</v>
      </c>
      <c r="D17996" s="32" t="s">
        <v>20309</v>
      </c>
      <c r="E17996" s="125" t="s">
        <v>12551</v>
      </c>
      <c r="F17996" s="125" t="s">
        <v>1189</v>
      </c>
      <c r="G17996" s="125" t="s">
        <v>1190</v>
      </c>
      <c r="AO17996" s="376"/>
    </row>
    <row r="17997" spans="1:41" x14ac:dyDescent="0.25">
      <c r="A17997" s="44" t="s">
        <v>12786</v>
      </c>
      <c r="B17997" s="44" t="s">
        <v>199</v>
      </c>
      <c r="C17997" s="45">
        <v>241001</v>
      </c>
      <c r="D17997" s="45" t="s">
        <v>11363</v>
      </c>
      <c r="E17997" s="45" t="s">
        <v>5332</v>
      </c>
      <c r="AO17997" s="376"/>
    </row>
    <row r="17998" spans="1:41" x14ac:dyDescent="0.25">
      <c r="A17998" s="44" t="s">
        <v>3880</v>
      </c>
      <c r="B17998" s="44" t="s">
        <v>1316</v>
      </c>
      <c r="C17998" s="56" t="s">
        <v>3881</v>
      </c>
      <c r="D17998" s="56" t="s">
        <v>1749</v>
      </c>
      <c r="E17998" s="69">
        <v>45430</v>
      </c>
      <c r="F17998" s="45"/>
      <c r="G17998" s="45"/>
      <c r="H17998" s="93"/>
      <c r="I17998" s="99"/>
      <c r="J17998" s="99"/>
      <c r="K17998" s="99"/>
      <c r="L17998" s="44"/>
      <c r="M17998" s="44"/>
      <c r="N17998" s="99"/>
      <c r="O17998" s="99"/>
      <c r="P17998" s="99"/>
      <c r="Q17998" s="99"/>
      <c r="R17998" s="99"/>
      <c r="S17998" s="99"/>
      <c r="T17998" s="99"/>
      <c r="U17998" s="99"/>
      <c r="V17998" s="99"/>
      <c r="W17998" s="99"/>
      <c r="X17998" s="99"/>
      <c r="Y17998" s="99"/>
      <c r="Z17998" s="99"/>
      <c r="AA17998" s="99"/>
      <c r="AB17998" s="99"/>
      <c r="AC17998" s="99"/>
      <c r="AD17998" s="99"/>
      <c r="AE17998" s="99"/>
      <c r="AF17998" s="99"/>
      <c r="AG17998" s="99"/>
      <c r="AH17998" s="31"/>
      <c r="AI17998" s="31"/>
      <c r="AJ17998" s="31"/>
      <c r="AK17998" s="31"/>
      <c r="AL17998" s="31"/>
      <c r="AO17998" s="376"/>
    </row>
    <row r="17999" spans="1:41" x14ac:dyDescent="0.3">
      <c r="A17999" s="333" t="s">
        <v>11116</v>
      </c>
      <c r="B17999" s="333" t="s">
        <v>3455</v>
      </c>
      <c r="C17999" s="125" t="s">
        <v>10959</v>
      </c>
      <c r="D17999" s="32" t="s">
        <v>20309</v>
      </c>
      <c r="E17999" s="125" t="s">
        <v>2593</v>
      </c>
      <c r="F17999" s="125" t="s">
        <v>1189</v>
      </c>
      <c r="G17999" s="125" t="s">
        <v>1190</v>
      </c>
      <c r="AO17999" s="376"/>
    </row>
    <row r="18000" spans="1:41" x14ac:dyDescent="0.25">
      <c r="A18000" s="44" t="s">
        <v>5398</v>
      </c>
      <c r="B18000" s="44" t="s">
        <v>8347</v>
      </c>
      <c r="C18000" s="45">
        <v>23100201</v>
      </c>
      <c r="D18000" s="45" t="s">
        <v>11363</v>
      </c>
      <c r="E18000" s="45" t="s">
        <v>2538</v>
      </c>
      <c r="AO18000" s="376"/>
    </row>
    <row r="18001" spans="1:41" x14ac:dyDescent="0.25">
      <c r="A18001" s="44" t="s">
        <v>18428</v>
      </c>
      <c r="B18001" s="44" t="s">
        <v>9237</v>
      </c>
      <c r="C18001" s="45">
        <v>24010401</v>
      </c>
      <c r="D18001" s="45" t="s">
        <v>11363</v>
      </c>
      <c r="E18001" s="45" t="s">
        <v>9238</v>
      </c>
      <c r="AO18001" s="376"/>
    </row>
    <row r="18002" spans="1:41" x14ac:dyDescent="0.25">
      <c r="A18002" s="44" t="s">
        <v>21965</v>
      </c>
      <c r="B18002" s="44" t="s">
        <v>7768</v>
      </c>
      <c r="C18002" s="45">
        <v>260503</v>
      </c>
      <c r="D18002" s="45" t="s">
        <v>11363</v>
      </c>
      <c r="E18002" s="45" t="s">
        <v>10349</v>
      </c>
      <c r="AO18002" s="376"/>
    </row>
    <row r="18003" spans="1:41" x14ac:dyDescent="0.25">
      <c r="A18003" s="44" t="s">
        <v>401</v>
      </c>
      <c r="B18003" s="44" t="s">
        <v>21367</v>
      </c>
      <c r="C18003" s="45" t="s">
        <v>16511</v>
      </c>
      <c r="D18003" s="45" t="s">
        <v>21447</v>
      </c>
      <c r="E18003" s="46">
        <v>46418</v>
      </c>
      <c r="AO18003" s="376"/>
    </row>
    <row r="18004" spans="1:41" x14ac:dyDescent="0.25">
      <c r="A18004" s="44" t="s">
        <v>401</v>
      </c>
      <c r="B18004" s="44" t="s">
        <v>21377</v>
      </c>
      <c r="C18004" s="45" t="s">
        <v>18887</v>
      </c>
      <c r="D18004" s="45" t="s">
        <v>21447</v>
      </c>
      <c r="E18004" s="46">
        <v>46507</v>
      </c>
      <c r="AO18004" s="376"/>
    </row>
    <row r="18005" spans="1:41" x14ac:dyDescent="0.25">
      <c r="A18005" s="44" t="s">
        <v>401</v>
      </c>
      <c r="B18005" s="44" t="s">
        <v>21410</v>
      </c>
      <c r="C18005" s="45" t="s">
        <v>5515</v>
      </c>
      <c r="D18005" s="45" t="s">
        <v>21447</v>
      </c>
      <c r="E18005" s="46">
        <v>46630</v>
      </c>
      <c r="AO18005" s="376"/>
    </row>
    <row r="18006" spans="1:41" x14ac:dyDescent="0.25">
      <c r="A18006" s="44" t="s">
        <v>401</v>
      </c>
      <c r="B18006" s="44" t="s">
        <v>21411</v>
      </c>
      <c r="C18006" s="45" t="s">
        <v>16548</v>
      </c>
      <c r="D18006" s="45" t="s">
        <v>21447</v>
      </c>
      <c r="E18006" s="46">
        <v>46446</v>
      </c>
      <c r="AO18006" s="376"/>
    </row>
    <row r="18007" spans="1:41" x14ac:dyDescent="0.25">
      <c r="A18007" s="44" t="s">
        <v>10775</v>
      </c>
      <c r="B18007" s="44" t="s">
        <v>9237</v>
      </c>
      <c r="C18007" s="45">
        <v>24010401</v>
      </c>
      <c r="D18007" s="45" t="s">
        <v>11363</v>
      </c>
      <c r="E18007" s="45" t="s">
        <v>9238</v>
      </c>
      <c r="AO18007" s="376"/>
    </row>
    <row r="18008" spans="1:41" x14ac:dyDescent="0.25">
      <c r="A18008" s="44" t="s">
        <v>10775</v>
      </c>
      <c r="B18008" s="44" t="s">
        <v>3176</v>
      </c>
      <c r="C18008" s="45">
        <v>24010402</v>
      </c>
      <c r="D18008" s="45" t="s">
        <v>11363</v>
      </c>
      <c r="E18008" s="45" t="s">
        <v>9238</v>
      </c>
      <c r="AO18008" s="376"/>
    </row>
    <row r="18009" spans="1:41" x14ac:dyDescent="0.25">
      <c r="A18009" s="44" t="s">
        <v>8215</v>
      </c>
      <c r="B18009" s="44" t="s">
        <v>21392</v>
      </c>
      <c r="C18009" s="45" t="s">
        <v>3934</v>
      </c>
      <c r="D18009" s="45" t="s">
        <v>21447</v>
      </c>
      <c r="E18009" s="46">
        <v>46326</v>
      </c>
      <c r="AO18009" s="376"/>
    </row>
    <row r="18010" spans="1:41" x14ac:dyDescent="0.25">
      <c r="A18010" s="44" t="s">
        <v>8215</v>
      </c>
      <c r="B18010" s="44" t="s">
        <v>21392</v>
      </c>
      <c r="C18010" s="45" t="s">
        <v>21393</v>
      </c>
      <c r="D18010" s="45" t="s">
        <v>21447</v>
      </c>
      <c r="E18010" s="46">
        <v>46691</v>
      </c>
      <c r="AO18010" s="376"/>
    </row>
    <row r="18011" spans="1:41" x14ac:dyDescent="0.25">
      <c r="A18011" s="44" t="s">
        <v>8215</v>
      </c>
      <c r="B18011" s="44" t="s">
        <v>21419</v>
      </c>
      <c r="C18011" s="45" t="s">
        <v>16549</v>
      </c>
      <c r="D18011" s="45" t="s">
        <v>21447</v>
      </c>
      <c r="E18011" s="46">
        <v>46446</v>
      </c>
      <c r="AO18011" s="376"/>
    </row>
    <row r="18012" spans="1:41" x14ac:dyDescent="0.25">
      <c r="A18012" s="44" t="s">
        <v>8215</v>
      </c>
      <c r="B18012" s="44" t="s">
        <v>21433</v>
      </c>
      <c r="C18012" s="45" t="s">
        <v>8135</v>
      </c>
      <c r="D18012" s="45" t="s">
        <v>21447</v>
      </c>
      <c r="E18012" s="46">
        <v>46418</v>
      </c>
      <c r="AO18012" s="376"/>
    </row>
    <row r="18013" spans="1:41" x14ac:dyDescent="0.25">
      <c r="A18013" s="57" t="s">
        <v>3016</v>
      </c>
      <c r="B18013" s="92" t="s">
        <v>3682</v>
      </c>
      <c r="C18013" s="93" t="s">
        <v>19106</v>
      </c>
      <c r="D18013" s="93" t="s">
        <v>3681</v>
      </c>
      <c r="E18013" s="94">
        <v>48029</v>
      </c>
      <c r="F18013" s="93"/>
      <c r="G18013" s="93"/>
      <c r="H18013" s="93"/>
      <c r="I18013" s="99"/>
      <c r="J18013" s="99"/>
      <c r="K18013" s="99"/>
      <c r="L18013" s="44"/>
      <c r="M18013" s="57"/>
      <c r="N18013" s="99"/>
      <c r="O18013" s="99"/>
      <c r="P18013" s="99"/>
      <c r="Q18013" s="99"/>
      <c r="R18013" s="99"/>
      <c r="S18013" s="99"/>
      <c r="T18013" s="99"/>
      <c r="U18013" s="99"/>
      <c r="V18013" s="99"/>
      <c r="W18013" s="99"/>
      <c r="X18013" s="99"/>
      <c r="Y18013" s="99"/>
      <c r="Z18013" s="99"/>
      <c r="AA18013" s="99"/>
      <c r="AB18013" s="99"/>
      <c r="AC18013" s="99"/>
      <c r="AD18013" s="99"/>
      <c r="AE18013" s="99"/>
      <c r="AF18013" s="99"/>
      <c r="AG18013" s="99"/>
      <c r="AH18013" s="31"/>
      <c r="AI18013" s="31"/>
      <c r="AJ18013" s="31"/>
      <c r="AK18013" s="31"/>
      <c r="AL18013" s="31"/>
      <c r="AO18013" s="376"/>
    </row>
    <row r="18014" spans="1:41" x14ac:dyDescent="0.25">
      <c r="A18014" s="57" t="s">
        <v>3016</v>
      </c>
      <c r="B18014" s="92" t="s">
        <v>3682</v>
      </c>
      <c r="C18014" s="93" t="s">
        <v>19106</v>
      </c>
      <c r="D18014" s="93" t="s">
        <v>3681</v>
      </c>
      <c r="E18014" s="94">
        <v>48029</v>
      </c>
      <c r="F18014" s="93"/>
      <c r="G18014" s="93"/>
      <c r="H18014" s="93"/>
      <c r="I18014" s="99"/>
      <c r="J18014" s="99"/>
      <c r="K18014" s="99"/>
      <c r="L18014" s="44"/>
      <c r="M18014" s="44"/>
      <c r="N18014" s="99"/>
      <c r="O18014" s="99"/>
      <c r="P18014" s="99"/>
      <c r="Q18014" s="99"/>
      <c r="R18014" s="99"/>
      <c r="S18014" s="99"/>
      <c r="T18014" s="99"/>
      <c r="U18014" s="99"/>
      <c r="V18014" s="99"/>
      <c r="W18014" s="99"/>
      <c r="X18014" s="99"/>
      <c r="Y18014" s="99"/>
      <c r="Z18014" s="99"/>
      <c r="AA18014" s="99"/>
      <c r="AB18014" s="99"/>
      <c r="AC18014" s="99"/>
      <c r="AD18014" s="99"/>
      <c r="AE18014" s="99"/>
      <c r="AF18014" s="99"/>
      <c r="AG18014" s="99"/>
      <c r="AH18014" s="31"/>
      <c r="AI18014" s="31"/>
      <c r="AJ18014" s="31"/>
      <c r="AK18014" s="31"/>
      <c r="AL18014" s="31"/>
      <c r="AO18014" s="376"/>
    </row>
    <row r="18015" spans="1:41" x14ac:dyDescent="0.25">
      <c r="A18015" s="44" t="s">
        <v>3016</v>
      </c>
      <c r="B18015" s="44" t="s">
        <v>3039</v>
      </c>
      <c r="C18015" s="45">
        <v>230904</v>
      </c>
      <c r="D18015" s="45" t="s">
        <v>11363</v>
      </c>
      <c r="E18015" s="45" t="s">
        <v>7871</v>
      </c>
      <c r="AO18015" s="376"/>
    </row>
    <row r="18016" spans="1:41" x14ac:dyDescent="0.25">
      <c r="A18016" s="44" t="s">
        <v>3016</v>
      </c>
      <c r="B18016" s="44" t="s">
        <v>5134</v>
      </c>
      <c r="C18016" s="45">
        <v>250802</v>
      </c>
      <c r="D18016" s="45" t="s">
        <v>11363</v>
      </c>
      <c r="E18016" s="45" t="s">
        <v>9880</v>
      </c>
      <c r="AO18016" s="376"/>
    </row>
    <row r="18017" spans="1:41" x14ac:dyDescent="0.25">
      <c r="A18017" s="44" t="s">
        <v>18429</v>
      </c>
      <c r="B18017" s="44" t="s">
        <v>925</v>
      </c>
      <c r="C18017" s="45">
        <v>240601</v>
      </c>
      <c r="D18017" s="45" t="s">
        <v>11363</v>
      </c>
      <c r="E18017" s="45" t="s">
        <v>9840</v>
      </c>
      <c r="AO18017" s="376"/>
    </row>
    <row r="18018" spans="1:41" x14ac:dyDescent="0.25">
      <c r="A18018" s="44" t="s">
        <v>12471</v>
      </c>
      <c r="B18018" s="44" t="s">
        <v>12119</v>
      </c>
      <c r="C18018" s="45">
        <v>15.24</v>
      </c>
      <c r="D18018" s="45" t="s">
        <v>12549</v>
      </c>
      <c r="E18018" s="46">
        <v>47299</v>
      </c>
      <c r="F18018" s="45"/>
      <c r="G18018" s="93"/>
      <c r="H18018" s="93"/>
      <c r="I18018" s="99"/>
      <c r="J18018" s="99"/>
      <c r="K18018" s="99"/>
      <c r="L18018" s="99"/>
      <c r="M18018" s="99"/>
      <c r="N18018" s="99"/>
      <c r="O18018" s="99"/>
      <c r="P18018" s="99"/>
      <c r="Q18018" s="99"/>
      <c r="R18018" s="99"/>
      <c r="S18018" s="99"/>
      <c r="T18018" s="99"/>
      <c r="U18018" s="99"/>
      <c r="V18018" s="99"/>
      <c r="W18018" s="99"/>
      <c r="X18018" s="99"/>
      <c r="Y18018" s="99"/>
      <c r="Z18018" s="99"/>
      <c r="AA18018" s="99"/>
      <c r="AB18018" s="99"/>
      <c r="AC18018" s="99"/>
      <c r="AD18018" s="99"/>
      <c r="AE18018" s="99"/>
      <c r="AF18018" s="99"/>
      <c r="AG18018" s="99"/>
      <c r="AH18018" s="31"/>
      <c r="AI18018" s="31"/>
      <c r="AJ18018" s="31"/>
      <c r="AK18018" s="31"/>
      <c r="AL18018" s="31"/>
      <c r="AO18018" s="376"/>
    </row>
    <row r="18019" spans="1:41" x14ac:dyDescent="0.25">
      <c r="A18019" s="44" t="s">
        <v>2452</v>
      </c>
      <c r="B18019" s="44" t="s">
        <v>6608</v>
      </c>
      <c r="C18019" s="45">
        <v>260203</v>
      </c>
      <c r="D18019" s="45" t="s">
        <v>11363</v>
      </c>
      <c r="E18019" s="45" t="s">
        <v>9238</v>
      </c>
      <c r="AO18019" s="376"/>
    </row>
    <row r="18020" spans="1:41" x14ac:dyDescent="0.25">
      <c r="A18020" s="102" t="s">
        <v>12079</v>
      </c>
      <c r="B18020" s="92" t="s">
        <v>3452</v>
      </c>
      <c r="C18020" s="93" t="s">
        <v>12089</v>
      </c>
      <c r="D18020" s="93" t="s">
        <v>1201</v>
      </c>
      <c r="E18020" s="94">
        <v>46496</v>
      </c>
      <c r="F18020" s="93"/>
      <c r="G18020" s="93"/>
      <c r="H18020" s="93"/>
      <c r="I18020" s="99"/>
      <c r="J18020" s="99"/>
      <c r="K18020" s="99"/>
      <c r="L18020" s="99"/>
      <c r="M18020" s="99"/>
      <c r="N18020" s="99"/>
      <c r="O18020" s="99"/>
      <c r="P18020" s="99"/>
      <c r="Q18020" s="99"/>
      <c r="R18020" s="99"/>
      <c r="S18020" s="99"/>
      <c r="T18020" s="99"/>
      <c r="U18020" s="99"/>
      <c r="V18020" s="99"/>
      <c r="W18020" s="99"/>
      <c r="X18020" s="99"/>
      <c r="Y18020" s="99"/>
      <c r="Z18020" s="99"/>
      <c r="AA18020" s="99"/>
      <c r="AB18020" s="99"/>
      <c r="AC18020" s="99"/>
      <c r="AD18020" s="99"/>
      <c r="AE18020" s="99"/>
      <c r="AF18020" s="99"/>
      <c r="AG18020" s="99"/>
      <c r="AH18020" s="31"/>
      <c r="AI18020" s="31"/>
      <c r="AJ18020" s="31"/>
      <c r="AK18020" s="31"/>
      <c r="AL18020" s="31"/>
      <c r="AO18020" s="376"/>
    </row>
    <row r="18021" spans="1:41" x14ac:dyDescent="0.25">
      <c r="A18021" s="91" t="s">
        <v>12079</v>
      </c>
      <c r="B18021" s="92" t="s">
        <v>19284</v>
      </c>
      <c r="C18021" s="93" t="s">
        <v>19285</v>
      </c>
      <c r="D18021" s="93" t="s">
        <v>1201</v>
      </c>
      <c r="E18021" s="94">
        <v>46582</v>
      </c>
      <c r="F18021" s="93"/>
      <c r="G18021" s="93"/>
      <c r="H18021" s="93"/>
      <c r="I18021" s="99"/>
      <c r="J18021" s="99"/>
      <c r="K18021" s="99"/>
      <c r="L18021" s="99"/>
      <c r="M18021" s="99"/>
      <c r="N18021" s="99"/>
      <c r="O18021" s="99"/>
      <c r="P18021" s="99"/>
      <c r="Q18021" s="99"/>
      <c r="R18021" s="99"/>
      <c r="S18021" s="99"/>
      <c r="T18021" s="99"/>
      <c r="U18021" s="99"/>
      <c r="V18021" s="99"/>
      <c r="W18021" s="99"/>
      <c r="X18021" s="99"/>
      <c r="Y18021" s="99"/>
      <c r="Z18021" s="99"/>
      <c r="AA18021" s="99"/>
      <c r="AB18021" s="99"/>
      <c r="AC18021" s="99"/>
      <c r="AD18021" s="99"/>
      <c r="AE18021" s="99"/>
      <c r="AF18021" s="99"/>
      <c r="AG18021" s="99"/>
      <c r="AH18021" s="31"/>
      <c r="AI18021" s="31"/>
      <c r="AJ18021" s="31"/>
      <c r="AK18021" s="31"/>
      <c r="AL18021" s="31"/>
      <c r="AO18021" s="376"/>
    </row>
    <row r="18022" spans="1:41" x14ac:dyDescent="0.25">
      <c r="A18022" s="44" t="s">
        <v>18430</v>
      </c>
      <c r="B18022" s="44" t="s">
        <v>938</v>
      </c>
      <c r="C18022" s="45">
        <v>260103</v>
      </c>
      <c r="D18022" s="45" t="s">
        <v>11363</v>
      </c>
      <c r="E18022" s="45" t="s">
        <v>8292</v>
      </c>
      <c r="AO18022" s="376"/>
    </row>
    <row r="18023" spans="1:41" x14ac:dyDescent="0.25">
      <c r="A18023" s="44" t="s">
        <v>18431</v>
      </c>
      <c r="B18023" s="44" t="s">
        <v>2350</v>
      </c>
      <c r="C18023" s="45">
        <v>250106</v>
      </c>
      <c r="D18023" s="45" t="s">
        <v>11363</v>
      </c>
      <c r="E18023" s="45" t="s">
        <v>11887</v>
      </c>
      <c r="AO18023" s="376"/>
    </row>
    <row r="18024" spans="1:41" x14ac:dyDescent="0.25">
      <c r="A18024" s="44" t="s">
        <v>14630</v>
      </c>
      <c r="B18024" s="44" t="s">
        <v>145</v>
      </c>
      <c r="C18024" s="45" t="s">
        <v>14631</v>
      </c>
      <c r="D18024" s="46" t="s">
        <v>21328</v>
      </c>
      <c r="E18024" s="46">
        <v>46583</v>
      </c>
      <c r="AO18024" s="376"/>
    </row>
    <row r="18025" spans="1:41" x14ac:dyDescent="0.25">
      <c r="A18025" s="44" t="s">
        <v>2149</v>
      </c>
      <c r="B18025" s="44" t="s">
        <v>12111</v>
      </c>
      <c r="C18025" s="45">
        <v>13.24</v>
      </c>
      <c r="D18025" s="45" t="s">
        <v>12549</v>
      </c>
      <c r="E18025" s="46">
        <v>47299</v>
      </c>
      <c r="F18025" s="45"/>
      <c r="G18025" s="93"/>
      <c r="H18025" s="93"/>
      <c r="I18025" s="99"/>
      <c r="J18025" s="99"/>
      <c r="K18025" s="99"/>
      <c r="L18025" s="99"/>
      <c r="M18025" s="99"/>
      <c r="N18025" s="99"/>
      <c r="O18025" s="99"/>
      <c r="P18025" s="99"/>
      <c r="Q18025" s="99"/>
      <c r="R18025" s="99"/>
      <c r="S18025" s="99"/>
      <c r="T18025" s="99"/>
      <c r="U18025" s="99"/>
      <c r="V18025" s="99"/>
      <c r="W18025" s="99"/>
      <c r="X18025" s="99"/>
      <c r="Y18025" s="99"/>
      <c r="Z18025" s="99"/>
      <c r="AA18025" s="99"/>
      <c r="AB18025" s="99"/>
      <c r="AC18025" s="99"/>
      <c r="AD18025" s="99"/>
      <c r="AE18025" s="99"/>
      <c r="AF18025" s="99"/>
      <c r="AG18025" s="99"/>
      <c r="AH18025" s="31"/>
      <c r="AI18025" s="31"/>
      <c r="AJ18025" s="31"/>
      <c r="AK18025" s="31"/>
      <c r="AL18025" s="31"/>
      <c r="AO18025" s="376"/>
    </row>
    <row r="18026" spans="1:41" x14ac:dyDescent="0.3">
      <c r="A18026" s="333" t="s">
        <v>11117</v>
      </c>
      <c r="B18026" s="333" t="s">
        <v>11217</v>
      </c>
      <c r="C18026" s="125" t="s">
        <v>11218</v>
      </c>
      <c r="D18026" s="32" t="s">
        <v>20309</v>
      </c>
      <c r="E18026" s="125" t="s">
        <v>4966</v>
      </c>
      <c r="F18026" s="125" t="s">
        <v>1189</v>
      </c>
      <c r="G18026" s="125" t="s">
        <v>1190</v>
      </c>
      <c r="AO18026" s="376"/>
    </row>
    <row r="18027" spans="1:41" x14ac:dyDescent="0.3">
      <c r="A18027" s="333" t="s">
        <v>11117</v>
      </c>
      <c r="B18027" s="333" t="s">
        <v>11377</v>
      </c>
      <c r="C18027" s="125" t="s">
        <v>11214</v>
      </c>
      <c r="D18027" s="32" t="s">
        <v>20309</v>
      </c>
      <c r="E18027" s="125" t="s">
        <v>4966</v>
      </c>
      <c r="F18027" s="125" t="s">
        <v>1189</v>
      </c>
      <c r="G18027" s="125" t="s">
        <v>1190</v>
      </c>
      <c r="AO18027" s="376"/>
    </row>
    <row r="18028" spans="1:41" x14ac:dyDescent="0.25">
      <c r="A18028" s="44" t="s">
        <v>11117</v>
      </c>
      <c r="B18028" s="44" t="s">
        <v>2350</v>
      </c>
      <c r="C18028" s="45">
        <v>250106</v>
      </c>
      <c r="D18028" s="45" t="s">
        <v>11363</v>
      </c>
      <c r="E18028" s="45" t="s">
        <v>11887</v>
      </c>
      <c r="AO18028" s="376"/>
    </row>
    <row r="18029" spans="1:41" x14ac:dyDescent="0.25">
      <c r="A18029" s="57" t="s">
        <v>2880</v>
      </c>
      <c r="B18029" s="92" t="s">
        <v>3682</v>
      </c>
      <c r="C18029" s="93" t="s">
        <v>19106</v>
      </c>
      <c r="D18029" s="93" t="s">
        <v>3681</v>
      </c>
      <c r="E18029" s="94">
        <v>48029</v>
      </c>
      <c r="F18029" s="93"/>
      <c r="G18029" s="93"/>
      <c r="H18029" s="93"/>
      <c r="I18029" s="99"/>
      <c r="J18029" s="99"/>
      <c r="K18029" s="99"/>
      <c r="L18029" s="44"/>
      <c r="M18029" s="44"/>
      <c r="N18029" s="99"/>
      <c r="O18029" s="99"/>
      <c r="P18029" s="99"/>
      <c r="Q18029" s="99"/>
      <c r="R18029" s="99"/>
      <c r="S18029" s="99"/>
      <c r="T18029" s="99"/>
      <c r="U18029" s="99"/>
      <c r="V18029" s="99"/>
      <c r="W18029" s="99"/>
      <c r="X18029" s="99"/>
      <c r="Y18029" s="99"/>
      <c r="Z18029" s="99"/>
      <c r="AA18029" s="99"/>
      <c r="AB18029" s="99"/>
      <c r="AC18029" s="99"/>
      <c r="AD18029" s="99"/>
      <c r="AE18029" s="99"/>
      <c r="AF18029" s="99"/>
      <c r="AG18029" s="99"/>
      <c r="AH18029" s="31"/>
      <c r="AI18029" s="31"/>
      <c r="AJ18029" s="31"/>
      <c r="AK18029" s="31"/>
      <c r="AL18029" s="31"/>
      <c r="AO18029" s="376"/>
    </row>
    <row r="18030" spans="1:41" x14ac:dyDescent="0.25">
      <c r="A18030" s="102" t="s">
        <v>2880</v>
      </c>
      <c r="B18030" s="92" t="s">
        <v>13051</v>
      </c>
      <c r="C18030" s="93" t="s">
        <v>13052</v>
      </c>
      <c r="D18030" s="93" t="s">
        <v>1201</v>
      </c>
      <c r="E18030" s="94">
        <v>47223</v>
      </c>
      <c r="F18030" s="93"/>
      <c r="G18030" s="93"/>
      <c r="H18030" s="93"/>
      <c r="I18030" s="99"/>
      <c r="J18030" s="99"/>
      <c r="K18030" s="99"/>
      <c r="L18030" s="99"/>
      <c r="M18030" s="99"/>
      <c r="N18030" s="99"/>
      <c r="O18030" s="99"/>
      <c r="P18030" s="99"/>
      <c r="Q18030" s="99"/>
      <c r="R18030" s="99"/>
      <c r="S18030" s="99"/>
      <c r="T18030" s="99"/>
      <c r="U18030" s="99"/>
      <c r="V18030" s="99"/>
      <c r="W18030" s="99"/>
      <c r="X18030" s="99"/>
      <c r="Y18030" s="99"/>
      <c r="Z18030" s="99"/>
      <c r="AA18030" s="99"/>
      <c r="AB18030" s="99"/>
      <c r="AC18030" s="99"/>
      <c r="AD18030" s="99"/>
      <c r="AE18030" s="99"/>
      <c r="AF18030" s="99"/>
      <c r="AG18030" s="99"/>
      <c r="AH18030" s="31"/>
      <c r="AI18030" s="31"/>
      <c r="AJ18030" s="31"/>
      <c r="AK18030" s="31"/>
      <c r="AL18030" s="31"/>
      <c r="AO18030" s="376"/>
    </row>
    <row r="18031" spans="1:41" x14ac:dyDescent="0.3">
      <c r="A18031" s="333" t="s">
        <v>18774</v>
      </c>
      <c r="B18031" s="333" t="s">
        <v>2301</v>
      </c>
      <c r="C18031" s="125" t="s">
        <v>18816</v>
      </c>
      <c r="D18031" s="32" t="s">
        <v>20309</v>
      </c>
      <c r="E18031" s="125" t="s">
        <v>8292</v>
      </c>
      <c r="F18031" s="125" t="s">
        <v>1189</v>
      </c>
      <c r="G18031" s="125" t="s">
        <v>1190</v>
      </c>
      <c r="AO18031" s="376"/>
    </row>
    <row r="18032" spans="1:41" x14ac:dyDescent="0.25">
      <c r="A18032" s="44" t="s">
        <v>4183</v>
      </c>
      <c r="B18032" s="44" t="s">
        <v>4184</v>
      </c>
      <c r="C18032" s="45" t="s">
        <v>4185</v>
      </c>
      <c r="D18032" s="45" t="s">
        <v>11204</v>
      </c>
      <c r="E18032" s="45" t="s">
        <v>4186</v>
      </c>
      <c r="F18032" s="93"/>
      <c r="G18032" s="93"/>
      <c r="H18032" s="93"/>
      <c r="I18032" s="99"/>
      <c r="J18032" s="99"/>
      <c r="K18032" s="99"/>
      <c r="L18032" s="99"/>
      <c r="M18032" s="99"/>
      <c r="N18032" s="99"/>
      <c r="O18032" s="99"/>
      <c r="P18032" s="99"/>
      <c r="Q18032" s="99"/>
      <c r="R18032" s="99"/>
      <c r="S18032" s="99"/>
      <c r="T18032" s="99"/>
      <c r="U18032" s="99"/>
      <c r="V18032" s="99"/>
      <c r="W18032" s="99"/>
      <c r="X18032" s="99"/>
      <c r="Y18032" s="99"/>
      <c r="Z18032" s="99"/>
      <c r="AA18032" s="99"/>
      <c r="AB18032" s="99"/>
      <c r="AC18032" s="99"/>
      <c r="AD18032" s="99"/>
      <c r="AE18032" s="99"/>
      <c r="AF18032" s="99"/>
      <c r="AG18032" s="99"/>
      <c r="AH18032" s="31"/>
      <c r="AI18032" s="31"/>
      <c r="AJ18032" s="31"/>
      <c r="AK18032" s="31"/>
      <c r="AL18032" s="31"/>
      <c r="AO18032" s="376"/>
    </row>
    <row r="18033" spans="1:41" x14ac:dyDescent="0.25">
      <c r="A18033" s="44" t="s">
        <v>4183</v>
      </c>
      <c r="B18033" s="44" t="s">
        <v>4184</v>
      </c>
      <c r="C18033" s="45" t="s">
        <v>4185</v>
      </c>
      <c r="D18033" s="93" t="s">
        <v>17443</v>
      </c>
      <c r="E18033" s="45" t="s">
        <v>4186</v>
      </c>
      <c r="F18033" s="93"/>
      <c r="G18033" s="93"/>
      <c r="H18033" s="93"/>
      <c r="I18033" s="99"/>
      <c r="J18033" s="99"/>
      <c r="K18033" s="99"/>
      <c r="L18033" s="99"/>
      <c r="M18033" s="99"/>
      <c r="N18033" s="99"/>
      <c r="O18033" s="99"/>
      <c r="P18033" s="99"/>
      <c r="Q18033" s="99"/>
      <c r="R18033" s="99"/>
      <c r="S18033" s="99"/>
      <c r="T18033" s="99"/>
      <c r="U18033" s="99"/>
      <c r="V18033" s="99"/>
      <c r="W18033" s="99"/>
      <c r="X18033" s="99"/>
      <c r="Y18033" s="99"/>
      <c r="Z18033" s="99"/>
      <c r="AA18033" s="99"/>
      <c r="AB18033" s="99"/>
      <c r="AC18033" s="99"/>
      <c r="AD18033" s="99"/>
      <c r="AE18033" s="99"/>
      <c r="AF18033" s="99"/>
      <c r="AG18033" s="99"/>
      <c r="AH18033" s="31"/>
      <c r="AI18033" s="31"/>
      <c r="AJ18033" s="31"/>
      <c r="AK18033" s="31"/>
      <c r="AL18033" s="31"/>
      <c r="AO18033" s="376"/>
    </row>
    <row r="18034" spans="1:41" x14ac:dyDescent="0.25">
      <c r="A18034" s="44" t="s">
        <v>4183</v>
      </c>
      <c r="B18034" s="44" t="s">
        <v>4184</v>
      </c>
      <c r="C18034" s="45" t="s">
        <v>4185</v>
      </c>
      <c r="D18034" s="45" t="s">
        <v>9895</v>
      </c>
      <c r="E18034" s="45" t="s">
        <v>4186</v>
      </c>
      <c r="F18034" s="93"/>
      <c r="G18034" s="93"/>
      <c r="H18034" s="93"/>
      <c r="I18034" s="99"/>
      <c r="J18034" s="99"/>
      <c r="K18034" s="99"/>
      <c r="L18034" s="44"/>
      <c r="M18034" s="44"/>
      <c r="N18034" s="99"/>
      <c r="O18034" s="99"/>
      <c r="P18034" s="99"/>
      <c r="Q18034" s="99"/>
      <c r="R18034" s="99"/>
      <c r="S18034" s="99"/>
      <c r="T18034" s="99"/>
      <c r="U18034" s="99"/>
      <c r="V18034" s="99"/>
      <c r="W18034" s="99"/>
      <c r="X18034" s="99"/>
      <c r="Y18034" s="99"/>
      <c r="Z18034" s="99"/>
      <c r="AA18034" s="99"/>
      <c r="AB18034" s="99"/>
      <c r="AC18034" s="99"/>
      <c r="AD18034" s="99"/>
      <c r="AE18034" s="99"/>
      <c r="AF18034" s="99"/>
      <c r="AG18034" s="99"/>
      <c r="AH18034" s="31"/>
      <c r="AI18034" s="31"/>
      <c r="AJ18034" s="31"/>
      <c r="AK18034" s="31"/>
      <c r="AL18034" s="31"/>
      <c r="AO18034" s="376"/>
    </row>
    <row r="18035" spans="1:41" x14ac:dyDescent="0.3">
      <c r="A18035" s="99" t="s">
        <v>1382</v>
      </c>
      <c r="B18035" s="92" t="s">
        <v>13413</v>
      </c>
      <c r="C18035" s="93" t="s">
        <v>13414</v>
      </c>
      <c r="D18035" s="93" t="s">
        <v>1201</v>
      </c>
      <c r="E18035" s="94">
        <v>47320</v>
      </c>
      <c r="F18035" s="93"/>
      <c r="G18035" s="93"/>
      <c r="H18035" s="93"/>
      <c r="I18035" s="99"/>
      <c r="J18035" s="99"/>
      <c r="K18035" s="99"/>
      <c r="L18035" s="99"/>
      <c r="M18035" s="99"/>
      <c r="N18035" s="99"/>
      <c r="O18035" s="99"/>
      <c r="P18035" s="99"/>
      <c r="Q18035" s="99"/>
      <c r="R18035" s="99"/>
      <c r="S18035" s="99"/>
      <c r="T18035" s="99"/>
      <c r="U18035" s="99"/>
      <c r="V18035" s="99"/>
      <c r="W18035" s="99"/>
      <c r="X18035" s="99"/>
      <c r="Y18035" s="99"/>
      <c r="Z18035" s="99"/>
      <c r="AA18035" s="99"/>
      <c r="AB18035" s="99"/>
      <c r="AC18035" s="99"/>
      <c r="AD18035" s="99"/>
      <c r="AE18035" s="99"/>
      <c r="AF18035" s="99"/>
      <c r="AG18035" s="99"/>
      <c r="AH18035" s="31"/>
      <c r="AI18035" s="31"/>
      <c r="AJ18035" s="31"/>
      <c r="AK18035" s="31"/>
      <c r="AL18035" s="31"/>
      <c r="AO18035" s="376"/>
    </row>
    <row r="18036" spans="1:41" x14ac:dyDescent="0.25">
      <c r="A18036" s="44" t="s">
        <v>18432</v>
      </c>
      <c r="B18036" s="44" t="s">
        <v>199</v>
      </c>
      <c r="C18036" s="45">
        <v>241001</v>
      </c>
      <c r="D18036" s="45" t="s">
        <v>11363</v>
      </c>
      <c r="E18036" s="45" t="s">
        <v>5332</v>
      </c>
      <c r="AO18036" s="376"/>
    </row>
    <row r="18037" spans="1:41" x14ac:dyDescent="0.3">
      <c r="A18037" s="333" t="s">
        <v>15565</v>
      </c>
      <c r="B18037" s="333" t="s">
        <v>4815</v>
      </c>
      <c r="C18037" s="125" t="s">
        <v>15581</v>
      </c>
      <c r="D18037" s="32" t="s">
        <v>20309</v>
      </c>
      <c r="E18037" s="125" t="s">
        <v>9839</v>
      </c>
      <c r="F18037" s="125" t="s">
        <v>1189</v>
      </c>
      <c r="G18037" s="125" t="s">
        <v>1190</v>
      </c>
      <c r="AO18037" s="376"/>
    </row>
    <row r="18038" spans="1:41" x14ac:dyDescent="0.25">
      <c r="A18038" s="44" t="s">
        <v>868</v>
      </c>
      <c r="B18038" s="44" t="s">
        <v>10382</v>
      </c>
      <c r="C18038" s="45">
        <v>24050301</v>
      </c>
      <c r="D18038" s="45" t="s">
        <v>11363</v>
      </c>
      <c r="E18038" s="45" t="s">
        <v>5155</v>
      </c>
      <c r="AO18038" s="376"/>
    </row>
    <row r="18039" spans="1:41" x14ac:dyDescent="0.25">
      <c r="A18039" s="44" t="s">
        <v>868</v>
      </c>
      <c r="B18039" s="44" t="s">
        <v>3840</v>
      </c>
      <c r="C18039" s="45">
        <v>24050302</v>
      </c>
      <c r="D18039" s="45" t="s">
        <v>11363</v>
      </c>
      <c r="E18039" s="45" t="s">
        <v>5155</v>
      </c>
      <c r="AO18039" s="376"/>
    </row>
    <row r="18040" spans="1:41" x14ac:dyDescent="0.25">
      <c r="A18040" s="44" t="s">
        <v>8989</v>
      </c>
      <c r="B18040" s="44" t="s">
        <v>15182</v>
      </c>
      <c r="C18040" s="45" t="s">
        <v>17112</v>
      </c>
      <c r="D18040" s="367" t="s">
        <v>3696</v>
      </c>
      <c r="E18040" s="328">
        <f>DATE(2029,10,20)</f>
        <v>47411</v>
      </c>
      <c r="F18040" s="32"/>
      <c r="G18040" s="32"/>
      <c r="H18040" s="32"/>
      <c r="I18040" s="31"/>
      <c r="J18040" s="31"/>
      <c r="K18040" s="31"/>
      <c r="L18040" s="31"/>
      <c r="M18040" s="31"/>
      <c r="N18040" s="31"/>
      <c r="O18040" s="31"/>
      <c r="P18040" s="31"/>
      <c r="Q18040" s="31"/>
      <c r="R18040" s="31"/>
      <c r="S18040" s="31"/>
      <c r="T18040" s="31"/>
      <c r="U18040" s="31"/>
      <c r="V18040" s="31"/>
      <c r="W18040" s="31"/>
      <c r="X18040" s="31"/>
      <c r="Y18040" s="31"/>
      <c r="Z18040" s="31"/>
      <c r="AA18040" s="31"/>
      <c r="AB18040" s="31"/>
      <c r="AC18040" s="31"/>
      <c r="AD18040" s="31"/>
      <c r="AE18040" s="31"/>
      <c r="AF18040" s="31"/>
      <c r="AG18040" s="31"/>
      <c r="AH18040" s="31"/>
      <c r="AI18040" s="31"/>
      <c r="AJ18040" s="31"/>
      <c r="AK18040" s="31"/>
      <c r="AL18040" s="31"/>
      <c r="AO18040" s="376"/>
    </row>
    <row r="18041" spans="1:41" x14ac:dyDescent="0.25">
      <c r="A18041" s="44" t="s">
        <v>8990</v>
      </c>
      <c r="B18041" s="44" t="s">
        <v>14741</v>
      </c>
      <c r="C18041" s="45" t="s">
        <v>9203</v>
      </c>
      <c r="D18041" s="367" t="s">
        <v>3696</v>
      </c>
      <c r="E18041" s="328">
        <f>DATE(2027,5,26)</f>
        <v>46533</v>
      </c>
      <c r="F18041" s="32"/>
      <c r="G18041" s="32"/>
      <c r="H18041" s="32"/>
      <c r="I18041" s="31"/>
      <c r="J18041" s="31"/>
      <c r="K18041" s="31"/>
      <c r="L18041" s="31"/>
      <c r="M18041" s="31"/>
      <c r="N18041" s="31"/>
      <c r="O18041" s="31"/>
      <c r="P18041" s="31"/>
      <c r="Q18041" s="31"/>
      <c r="R18041" s="31"/>
      <c r="S18041" s="31"/>
      <c r="T18041" s="31"/>
      <c r="U18041" s="31"/>
      <c r="V18041" s="31"/>
      <c r="W18041" s="31"/>
      <c r="X18041" s="31"/>
      <c r="Y18041" s="31"/>
      <c r="Z18041" s="31"/>
      <c r="AA18041" s="31"/>
      <c r="AB18041" s="31"/>
      <c r="AC18041" s="31"/>
      <c r="AD18041" s="31"/>
      <c r="AE18041" s="31"/>
      <c r="AF18041" s="31"/>
      <c r="AG18041" s="31"/>
      <c r="AH18041" s="31"/>
      <c r="AI18041" s="31"/>
      <c r="AJ18041" s="31"/>
      <c r="AK18041" s="31"/>
      <c r="AL18041" s="31"/>
      <c r="AO18041" s="376"/>
    </row>
    <row r="18042" spans="1:41" x14ac:dyDescent="0.25">
      <c r="A18042" s="44" t="s">
        <v>16859</v>
      </c>
      <c r="B18042" s="44" t="s">
        <v>16860</v>
      </c>
      <c r="C18042" s="45" t="s">
        <v>17113</v>
      </c>
      <c r="D18042" s="367" t="s">
        <v>3696</v>
      </c>
      <c r="E18042" s="328">
        <f>DATE(2029,10,13)</f>
        <v>47404</v>
      </c>
      <c r="F18042" s="32"/>
      <c r="G18042" s="32"/>
      <c r="H18042" s="32"/>
      <c r="I18042" s="31"/>
      <c r="J18042" s="31"/>
      <c r="K18042" s="31"/>
      <c r="L18042" s="31"/>
      <c r="M18042" s="31"/>
      <c r="N18042" s="31"/>
      <c r="O18042" s="31"/>
      <c r="P18042" s="31"/>
      <c r="Q18042" s="31"/>
      <c r="R18042" s="31"/>
      <c r="S18042" s="31"/>
      <c r="T18042" s="31"/>
      <c r="U18042" s="31"/>
      <c r="V18042" s="31"/>
      <c r="W18042" s="31"/>
      <c r="X18042" s="31"/>
      <c r="Y18042" s="31"/>
      <c r="Z18042" s="31"/>
      <c r="AA18042" s="31"/>
      <c r="AB18042" s="31"/>
      <c r="AC18042" s="31"/>
      <c r="AD18042" s="31"/>
      <c r="AE18042" s="31"/>
      <c r="AF18042" s="31"/>
      <c r="AG18042" s="31"/>
      <c r="AH18042" s="31"/>
      <c r="AI18042" s="31"/>
      <c r="AJ18042" s="31"/>
      <c r="AK18042" s="31"/>
      <c r="AL18042" s="31"/>
      <c r="AO18042" s="376"/>
    </row>
    <row r="18043" spans="1:41" x14ac:dyDescent="0.25">
      <c r="A18043" s="44" t="s">
        <v>18433</v>
      </c>
      <c r="B18043" s="44" t="s">
        <v>6608</v>
      </c>
      <c r="C18043" s="45">
        <v>260203</v>
      </c>
      <c r="D18043" s="45" t="s">
        <v>11363</v>
      </c>
      <c r="E18043" s="45" t="s">
        <v>9238</v>
      </c>
      <c r="AO18043" s="376"/>
    </row>
    <row r="18044" spans="1:41" x14ac:dyDescent="0.25">
      <c r="A18044" s="44" t="s">
        <v>19458</v>
      </c>
      <c r="B18044" s="319" t="s">
        <v>19532</v>
      </c>
      <c r="C18044" s="318" t="s">
        <v>19858</v>
      </c>
      <c r="D18044" s="93" t="s">
        <v>19934</v>
      </c>
      <c r="E18044" s="320">
        <v>46387</v>
      </c>
      <c r="F18044" s="93"/>
      <c r="G18044" s="93"/>
      <c r="H18044" s="93"/>
      <c r="I18044" s="99"/>
      <c r="J18044" s="99"/>
      <c r="K18044" s="99"/>
      <c r="L18044" s="99"/>
      <c r="M18044" s="99"/>
      <c r="N18044" s="99"/>
      <c r="O18044" s="99"/>
      <c r="P18044" s="99"/>
      <c r="Q18044" s="99"/>
      <c r="R18044" s="99"/>
      <c r="S18044" s="99"/>
      <c r="T18044" s="99"/>
      <c r="U18044" s="99"/>
      <c r="V18044" s="99"/>
      <c r="W18044" s="99"/>
      <c r="X18044" s="99"/>
      <c r="Y18044" s="99"/>
      <c r="Z18044" s="99"/>
      <c r="AA18044" s="99"/>
      <c r="AB18044" s="99"/>
      <c r="AC18044" s="99"/>
      <c r="AD18044" s="99"/>
      <c r="AE18044" s="99"/>
      <c r="AF18044" s="99"/>
      <c r="AG18044" s="99"/>
      <c r="AH18044" s="31"/>
      <c r="AI18044" s="31"/>
      <c r="AJ18044" s="31"/>
      <c r="AK18044" s="31"/>
      <c r="AL18044" s="31"/>
      <c r="AO18044" s="376"/>
    </row>
    <row r="18045" spans="1:41" x14ac:dyDescent="0.3">
      <c r="A18045" s="333" t="s">
        <v>19058</v>
      </c>
      <c r="B18045" s="333" t="s">
        <v>3456</v>
      </c>
      <c r="C18045" s="125" t="s">
        <v>10963</v>
      </c>
      <c r="D18045" s="32" t="s">
        <v>20309</v>
      </c>
      <c r="E18045" s="125" t="s">
        <v>2593</v>
      </c>
      <c r="F18045" s="125" t="s">
        <v>1189</v>
      </c>
      <c r="G18045" s="125" t="s">
        <v>1190</v>
      </c>
      <c r="AO18045" s="376"/>
    </row>
    <row r="18046" spans="1:41" x14ac:dyDescent="0.3">
      <c r="A18046" s="333" t="s">
        <v>19058</v>
      </c>
      <c r="B18046" s="333" t="s">
        <v>6930</v>
      </c>
      <c r="C18046" s="125" t="s">
        <v>19100</v>
      </c>
      <c r="D18046" s="32" t="s">
        <v>20309</v>
      </c>
      <c r="E18046" s="125" t="s">
        <v>9249</v>
      </c>
      <c r="F18046" s="125" t="s">
        <v>1189</v>
      </c>
      <c r="G18046" s="125" t="s">
        <v>1190</v>
      </c>
      <c r="AO18046" s="376"/>
    </row>
    <row r="18047" spans="1:41" x14ac:dyDescent="0.25">
      <c r="A18047" s="44" t="s">
        <v>131</v>
      </c>
      <c r="B18047" s="92" t="s">
        <v>9602</v>
      </c>
      <c r="C18047" s="77" t="s">
        <v>9336</v>
      </c>
      <c r="D18047" s="93" t="s">
        <v>9601</v>
      </c>
      <c r="E18047" s="94">
        <v>46568</v>
      </c>
      <c r="F18047" s="93"/>
      <c r="G18047" s="93"/>
      <c r="H18047" s="93"/>
      <c r="I18047" s="99"/>
      <c r="J18047" s="99"/>
      <c r="K18047" s="99"/>
      <c r="L18047" s="44"/>
      <c r="M18047" s="44"/>
      <c r="N18047" s="99"/>
      <c r="O18047" s="99"/>
      <c r="P18047" s="99"/>
      <c r="Q18047" s="99"/>
      <c r="R18047" s="99"/>
      <c r="S18047" s="99"/>
      <c r="T18047" s="99"/>
      <c r="U18047" s="99"/>
      <c r="V18047" s="99"/>
      <c r="W18047" s="99"/>
      <c r="X18047" s="99"/>
      <c r="Y18047" s="99"/>
      <c r="Z18047" s="99"/>
      <c r="AA18047" s="99"/>
      <c r="AB18047" s="99"/>
      <c r="AC18047" s="99"/>
      <c r="AD18047" s="99"/>
      <c r="AE18047" s="99"/>
      <c r="AF18047" s="99"/>
      <c r="AG18047" s="99"/>
      <c r="AH18047" s="31"/>
      <c r="AI18047" s="31"/>
      <c r="AJ18047" s="31"/>
      <c r="AK18047" s="31"/>
      <c r="AL18047" s="31"/>
      <c r="AO18047" s="376"/>
    </row>
    <row r="18048" spans="1:41" x14ac:dyDescent="0.25">
      <c r="A18048" s="44" t="s">
        <v>10776</v>
      </c>
      <c r="B18048" s="44" t="s">
        <v>6609</v>
      </c>
      <c r="C18048" s="45">
        <v>26020102</v>
      </c>
      <c r="D18048" s="45" t="s">
        <v>11363</v>
      </c>
      <c r="E18048" s="45" t="s">
        <v>9238</v>
      </c>
      <c r="AO18048" s="376"/>
    </row>
    <row r="18049" spans="1:41" x14ac:dyDescent="0.3">
      <c r="A18049" s="333" t="s">
        <v>12080</v>
      </c>
      <c r="B18049" s="333" t="s">
        <v>13316</v>
      </c>
      <c r="C18049" s="125" t="s">
        <v>13317</v>
      </c>
      <c r="D18049" s="32" t="s">
        <v>20309</v>
      </c>
      <c r="E18049" s="125" t="s">
        <v>12551</v>
      </c>
      <c r="F18049" s="125" t="s">
        <v>1189</v>
      </c>
      <c r="G18049" s="125" t="s">
        <v>1190</v>
      </c>
      <c r="AO18049" s="376"/>
    </row>
    <row r="18050" spans="1:41" x14ac:dyDescent="0.25">
      <c r="A18050" s="100" t="s">
        <v>3447</v>
      </c>
      <c r="B18050" s="92" t="s">
        <v>3452</v>
      </c>
      <c r="C18050" s="93" t="s">
        <v>3453</v>
      </c>
      <c r="D18050" s="93" t="s">
        <v>1201</v>
      </c>
      <c r="E18050" s="94">
        <v>46496</v>
      </c>
      <c r="F18050" s="93"/>
      <c r="G18050" s="93"/>
      <c r="H18050" s="93"/>
      <c r="I18050" s="99"/>
      <c r="J18050" s="99"/>
      <c r="K18050" s="99"/>
      <c r="L18050" s="44"/>
      <c r="M18050" s="44"/>
      <c r="N18050" s="99"/>
      <c r="O18050" s="99"/>
      <c r="P18050" s="99"/>
      <c r="Q18050" s="99"/>
      <c r="R18050" s="99"/>
      <c r="S18050" s="99"/>
      <c r="T18050" s="99"/>
      <c r="U18050" s="99"/>
      <c r="V18050" s="99"/>
      <c r="W18050" s="99"/>
      <c r="X18050" s="99"/>
      <c r="Y18050" s="99"/>
      <c r="Z18050" s="99"/>
      <c r="AA18050" s="99"/>
      <c r="AB18050" s="99"/>
      <c r="AC18050" s="99"/>
      <c r="AD18050" s="99"/>
      <c r="AE18050" s="99"/>
      <c r="AF18050" s="99"/>
      <c r="AG18050" s="99"/>
      <c r="AH18050" s="31"/>
      <c r="AI18050" s="31"/>
      <c r="AJ18050" s="31"/>
      <c r="AK18050" s="31"/>
      <c r="AL18050" s="31"/>
      <c r="AO18050" s="376"/>
    </row>
    <row r="18051" spans="1:41" x14ac:dyDescent="0.25">
      <c r="A18051" s="44" t="s">
        <v>12787</v>
      </c>
      <c r="B18051" s="44" t="s">
        <v>199</v>
      </c>
      <c r="C18051" s="45">
        <v>241001</v>
      </c>
      <c r="D18051" s="45" t="s">
        <v>11363</v>
      </c>
      <c r="E18051" s="45" t="s">
        <v>5332</v>
      </c>
      <c r="AO18051" s="376"/>
    </row>
    <row r="18052" spans="1:41" x14ac:dyDescent="0.25">
      <c r="A18052" s="100" t="s">
        <v>3423</v>
      </c>
      <c r="B18052" s="92" t="s">
        <v>3452</v>
      </c>
      <c r="C18052" s="93" t="s">
        <v>3453</v>
      </c>
      <c r="D18052" s="93" t="s">
        <v>1201</v>
      </c>
      <c r="E18052" s="94">
        <v>46496</v>
      </c>
      <c r="F18052" s="93"/>
      <c r="G18052" s="93"/>
      <c r="H18052" s="93"/>
      <c r="I18052" s="99"/>
      <c r="J18052" s="99"/>
      <c r="K18052" s="99"/>
      <c r="L18052" s="57"/>
      <c r="M18052" s="44"/>
      <c r="N18052" s="99"/>
      <c r="O18052" s="99"/>
      <c r="P18052" s="99"/>
      <c r="Q18052" s="99"/>
      <c r="R18052" s="99"/>
      <c r="S18052" s="99"/>
      <c r="T18052" s="99"/>
      <c r="U18052" s="99"/>
      <c r="V18052" s="99"/>
      <c r="W18052" s="99"/>
      <c r="X18052" s="99"/>
      <c r="Y18052" s="99"/>
      <c r="Z18052" s="99"/>
      <c r="AA18052" s="99"/>
      <c r="AB18052" s="99"/>
      <c r="AC18052" s="99"/>
      <c r="AD18052" s="99"/>
      <c r="AE18052" s="99"/>
      <c r="AF18052" s="99"/>
      <c r="AG18052" s="99"/>
      <c r="AH18052" s="31"/>
      <c r="AI18052" s="31"/>
      <c r="AJ18052" s="31"/>
      <c r="AK18052" s="31"/>
      <c r="AL18052" s="31"/>
      <c r="AO18052" s="376"/>
    </row>
    <row r="18053" spans="1:41" x14ac:dyDescent="0.25">
      <c r="A18053" s="44" t="s">
        <v>18434</v>
      </c>
      <c r="B18053" s="44" t="s">
        <v>6608</v>
      </c>
      <c r="C18053" s="45">
        <v>260203</v>
      </c>
      <c r="D18053" s="45" t="s">
        <v>11363</v>
      </c>
      <c r="E18053" s="45" t="s">
        <v>9238</v>
      </c>
      <c r="AO18053" s="376"/>
    </row>
    <row r="18054" spans="1:41" x14ac:dyDescent="0.3">
      <c r="A18054" s="333" t="s">
        <v>20298</v>
      </c>
      <c r="B18054" s="333" t="s">
        <v>15470</v>
      </c>
      <c r="C18054" s="125" t="s">
        <v>13319</v>
      </c>
      <c r="D18054" s="32" t="s">
        <v>20309</v>
      </c>
      <c r="E18054" s="125" t="s">
        <v>12551</v>
      </c>
      <c r="F18054" s="125" t="s">
        <v>1189</v>
      </c>
      <c r="G18054" s="125" t="s">
        <v>1190</v>
      </c>
      <c r="AO18054" s="376"/>
    </row>
    <row r="18055" spans="1:41" x14ac:dyDescent="0.25">
      <c r="A18055" s="44" t="s">
        <v>7600</v>
      </c>
      <c r="B18055" s="44" t="s">
        <v>7596</v>
      </c>
      <c r="C18055" s="45" t="s">
        <v>7601</v>
      </c>
      <c r="D18055" s="93" t="s">
        <v>17443</v>
      </c>
      <c r="E18055" s="45" t="s">
        <v>5131</v>
      </c>
      <c r="F18055" s="93"/>
      <c r="G18055" s="93"/>
      <c r="H18055" s="93"/>
      <c r="I18055" s="99"/>
      <c r="J18055" s="99"/>
      <c r="K18055" s="99"/>
      <c r="L18055" s="99"/>
      <c r="M18055" s="99"/>
      <c r="N18055" s="99"/>
      <c r="O18055" s="99"/>
      <c r="P18055" s="99"/>
      <c r="Q18055" s="99"/>
      <c r="R18055" s="99"/>
      <c r="S18055" s="99"/>
      <c r="T18055" s="99"/>
      <c r="U18055" s="99"/>
      <c r="V18055" s="99"/>
      <c r="W18055" s="99"/>
      <c r="X18055" s="99"/>
      <c r="Y18055" s="99"/>
      <c r="Z18055" s="99"/>
      <c r="AA18055" s="99"/>
      <c r="AB18055" s="99"/>
      <c r="AC18055" s="99"/>
      <c r="AD18055" s="99"/>
      <c r="AE18055" s="99"/>
      <c r="AF18055" s="99"/>
      <c r="AG18055" s="99"/>
      <c r="AH18055" s="31"/>
      <c r="AI18055" s="31"/>
      <c r="AJ18055" s="31"/>
      <c r="AK18055" s="31"/>
      <c r="AL18055" s="31"/>
      <c r="AO18055" s="376"/>
    </row>
    <row r="18056" spans="1:41" x14ac:dyDescent="0.25">
      <c r="A18056" s="44" t="s">
        <v>7600</v>
      </c>
      <c r="B18056" s="44" t="s">
        <v>7596</v>
      </c>
      <c r="C18056" s="45" t="s">
        <v>7601</v>
      </c>
      <c r="D18056" s="45" t="s">
        <v>9895</v>
      </c>
      <c r="E18056" s="46">
        <v>46507</v>
      </c>
      <c r="F18056" s="93"/>
      <c r="G18056" s="93"/>
      <c r="H18056" s="93"/>
      <c r="I18056" s="99"/>
      <c r="J18056" s="99"/>
      <c r="K18056" s="99"/>
      <c r="L18056" s="57"/>
      <c r="M18056" s="44"/>
      <c r="N18056" s="99"/>
      <c r="O18056" s="99"/>
      <c r="P18056" s="99"/>
      <c r="Q18056" s="99"/>
      <c r="R18056" s="99"/>
      <c r="S18056" s="99"/>
      <c r="T18056" s="99"/>
      <c r="U18056" s="99"/>
      <c r="V18056" s="99"/>
      <c r="W18056" s="99"/>
      <c r="X18056" s="99"/>
      <c r="Y18056" s="99"/>
      <c r="Z18056" s="99"/>
      <c r="AA18056" s="99"/>
      <c r="AB18056" s="99"/>
      <c r="AC18056" s="99"/>
      <c r="AD18056" s="99"/>
      <c r="AE18056" s="99"/>
      <c r="AF18056" s="99"/>
      <c r="AG18056" s="99"/>
      <c r="AH18056" s="31"/>
      <c r="AI18056" s="31"/>
      <c r="AJ18056" s="31"/>
      <c r="AK18056" s="31"/>
      <c r="AL18056" s="31"/>
      <c r="AO18056" s="376"/>
    </row>
    <row r="18057" spans="1:41" x14ac:dyDescent="0.25">
      <c r="A18057" s="44" t="s">
        <v>18435</v>
      </c>
      <c r="B18057" s="44" t="s">
        <v>6608</v>
      </c>
      <c r="C18057" s="45">
        <v>260203</v>
      </c>
      <c r="D18057" s="45" t="s">
        <v>11363</v>
      </c>
      <c r="E18057" s="45" t="s">
        <v>9238</v>
      </c>
      <c r="AO18057" s="376"/>
    </row>
    <row r="18058" spans="1:41" x14ac:dyDescent="0.25">
      <c r="A18058" s="44" t="s">
        <v>8991</v>
      </c>
      <c r="B18058" s="44" t="s">
        <v>15183</v>
      </c>
      <c r="C18058" s="45" t="s">
        <v>11860</v>
      </c>
      <c r="D18058" s="367" t="s">
        <v>3696</v>
      </c>
      <c r="E18058" s="328">
        <f>DATE(2028,7,29)</f>
        <v>46963</v>
      </c>
      <c r="F18058" s="32"/>
      <c r="G18058" s="32"/>
      <c r="H18058" s="32"/>
      <c r="I18058" s="31"/>
      <c r="J18058" s="31"/>
      <c r="K18058" s="31"/>
      <c r="L18058" s="31"/>
      <c r="M18058" s="31"/>
      <c r="N18058" s="31"/>
      <c r="O18058" s="31"/>
      <c r="P18058" s="31"/>
      <c r="Q18058" s="31"/>
      <c r="R18058" s="31"/>
      <c r="S18058" s="31"/>
      <c r="T18058" s="31"/>
      <c r="U18058" s="31"/>
      <c r="V18058" s="31"/>
      <c r="W18058" s="31"/>
      <c r="X18058" s="31"/>
      <c r="Y18058" s="31"/>
      <c r="Z18058" s="31"/>
      <c r="AA18058" s="31"/>
      <c r="AB18058" s="31"/>
      <c r="AC18058" s="31"/>
      <c r="AD18058" s="31"/>
      <c r="AE18058" s="31"/>
      <c r="AF18058" s="31"/>
      <c r="AG18058" s="31"/>
      <c r="AH18058" s="31"/>
      <c r="AI18058" s="31"/>
      <c r="AJ18058" s="31"/>
      <c r="AK18058" s="31"/>
      <c r="AL18058" s="31"/>
      <c r="AO18058" s="376"/>
    </row>
    <row r="18059" spans="1:41" x14ac:dyDescent="0.25">
      <c r="A18059" s="44" t="s">
        <v>18436</v>
      </c>
      <c r="B18059" s="44" t="s">
        <v>947</v>
      </c>
      <c r="C18059" s="45">
        <v>260102</v>
      </c>
      <c r="D18059" s="45" t="s">
        <v>11363</v>
      </c>
      <c r="E18059" s="45" t="s">
        <v>8292</v>
      </c>
      <c r="AO18059" s="376"/>
    </row>
    <row r="18060" spans="1:41" x14ac:dyDescent="0.25">
      <c r="A18060" s="44" t="s">
        <v>18436</v>
      </c>
      <c r="B18060" s="44" t="s">
        <v>5321</v>
      </c>
      <c r="C18060" s="45">
        <v>26010401</v>
      </c>
      <c r="D18060" s="45" t="s">
        <v>11363</v>
      </c>
      <c r="E18060" s="45" t="s">
        <v>17459</v>
      </c>
      <c r="AO18060" s="376"/>
    </row>
    <row r="18061" spans="1:41" x14ac:dyDescent="0.25">
      <c r="A18061" s="44" t="s">
        <v>3837</v>
      </c>
      <c r="B18061" s="44" t="s">
        <v>5321</v>
      </c>
      <c r="C18061" s="45">
        <v>26010401</v>
      </c>
      <c r="D18061" s="45" t="s">
        <v>11363</v>
      </c>
      <c r="E18061" s="45" t="s">
        <v>17459</v>
      </c>
      <c r="AO18061" s="376"/>
    </row>
    <row r="18062" spans="1:41" x14ac:dyDescent="0.25">
      <c r="A18062" s="44" t="s">
        <v>3837</v>
      </c>
      <c r="B18062" s="44" t="s">
        <v>3176</v>
      </c>
      <c r="C18062" s="45">
        <v>26010402</v>
      </c>
      <c r="D18062" s="45" t="s">
        <v>11363</v>
      </c>
      <c r="E18062" s="45" t="s">
        <v>17459</v>
      </c>
      <c r="AO18062" s="376"/>
    </row>
    <row r="18063" spans="1:41" x14ac:dyDescent="0.25">
      <c r="A18063" s="44" t="s">
        <v>18437</v>
      </c>
      <c r="B18063" s="44" t="s">
        <v>3474</v>
      </c>
      <c r="C18063" s="45">
        <v>250503</v>
      </c>
      <c r="D18063" s="45" t="s">
        <v>11363</v>
      </c>
      <c r="E18063" s="45" t="s">
        <v>15608</v>
      </c>
      <c r="AO18063" s="376"/>
    </row>
    <row r="18064" spans="1:41" x14ac:dyDescent="0.25">
      <c r="A18064" s="44" t="s">
        <v>13698</v>
      </c>
      <c r="B18064" s="44" t="s">
        <v>12113</v>
      </c>
      <c r="C18064" s="45">
        <v>36.25</v>
      </c>
      <c r="D18064" s="45" t="s">
        <v>12549</v>
      </c>
      <c r="E18064" s="46">
        <v>47664</v>
      </c>
      <c r="F18064" s="45" t="s">
        <v>1335</v>
      </c>
      <c r="G18064" s="93"/>
      <c r="H18064" s="93"/>
      <c r="I18064" s="99"/>
      <c r="J18064" s="99"/>
      <c r="K18064" s="99"/>
      <c r="L18064" s="99"/>
      <c r="M18064" s="99"/>
      <c r="N18064" s="99"/>
      <c r="O18064" s="99"/>
      <c r="P18064" s="99"/>
      <c r="Q18064" s="99"/>
      <c r="R18064" s="99"/>
      <c r="S18064" s="99"/>
      <c r="T18064" s="99"/>
      <c r="U18064" s="99"/>
      <c r="V18064" s="99"/>
      <c r="W18064" s="99"/>
      <c r="X18064" s="99"/>
      <c r="Y18064" s="99"/>
      <c r="Z18064" s="99"/>
      <c r="AA18064" s="99"/>
      <c r="AB18064" s="99"/>
      <c r="AC18064" s="99"/>
      <c r="AD18064" s="99"/>
      <c r="AE18064" s="99"/>
      <c r="AF18064" s="99"/>
      <c r="AG18064" s="99"/>
      <c r="AH18064" s="31"/>
      <c r="AI18064" s="31"/>
      <c r="AJ18064" s="31"/>
      <c r="AK18064" s="31"/>
      <c r="AL18064" s="31"/>
      <c r="AO18064" s="376"/>
    </row>
    <row r="18065" spans="1:41" x14ac:dyDescent="0.3">
      <c r="A18065" s="333" t="s">
        <v>8098</v>
      </c>
      <c r="B18065" s="333" t="s">
        <v>1173</v>
      </c>
      <c r="C18065" s="125" t="s">
        <v>8030</v>
      </c>
      <c r="D18065" s="32" t="s">
        <v>20309</v>
      </c>
      <c r="E18065" s="125" t="s">
        <v>7871</v>
      </c>
      <c r="F18065" s="125" t="s">
        <v>1189</v>
      </c>
      <c r="G18065" s="125" t="s">
        <v>1190</v>
      </c>
      <c r="AO18065" s="376"/>
    </row>
    <row r="18066" spans="1:41" x14ac:dyDescent="0.3">
      <c r="A18066" s="333" t="s">
        <v>8098</v>
      </c>
      <c r="B18066" s="333" t="s">
        <v>8018</v>
      </c>
      <c r="C18066" s="125" t="s">
        <v>8019</v>
      </c>
      <c r="D18066" s="32" t="s">
        <v>20309</v>
      </c>
      <c r="E18066" s="125" t="s">
        <v>7871</v>
      </c>
      <c r="F18066" s="125" t="s">
        <v>1189</v>
      </c>
      <c r="G18066" s="125" t="s">
        <v>1190</v>
      </c>
      <c r="AO18066" s="376"/>
    </row>
    <row r="18067" spans="1:41" x14ac:dyDescent="0.3">
      <c r="A18067" s="333" t="s">
        <v>8098</v>
      </c>
      <c r="B18067" s="333" t="s">
        <v>8040</v>
      </c>
      <c r="C18067" s="125" t="s">
        <v>8041</v>
      </c>
      <c r="D18067" s="32" t="s">
        <v>20309</v>
      </c>
      <c r="E18067" s="125" t="s">
        <v>7871</v>
      </c>
      <c r="F18067" s="125" t="s">
        <v>1189</v>
      </c>
      <c r="G18067" s="125" t="s">
        <v>1190</v>
      </c>
      <c r="AO18067" s="376"/>
    </row>
    <row r="18068" spans="1:41" x14ac:dyDescent="0.25">
      <c r="A18068" s="44" t="s">
        <v>8992</v>
      </c>
      <c r="B18068" s="44" t="s">
        <v>11908</v>
      </c>
      <c r="C18068" s="45" t="s">
        <v>11909</v>
      </c>
      <c r="D18068" s="45" t="s">
        <v>11204</v>
      </c>
      <c r="E18068" s="45" t="s">
        <v>7420</v>
      </c>
      <c r="F18068" s="93"/>
      <c r="G18068" s="93"/>
      <c r="H18068" s="93"/>
      <c r="I18068" s="99"/>
      <c r="J18068" s="99"/>
      <c r="K18068" s="99"/>
      <c r="L18068" s="99"/>
      <c r="M18068" s="99"/>
      <c r="N18068" s="99"/>
      <c r="O18068" s="99"/>
      <c r="P18068" s="99"/>
      <c r="Q18068" s="99"/>
      <c r="R18068" s="99"/>
      <c r="S18068" s="99"/>
      <c r="T18068" s="99"/>
      <c r="U18068" s="99"/>
      <c r="V18068" s="99"/>
      <c r="W18068" s="99"/>
      <c r="X18068" s="99"/>
      <c r="Y18068" s="99"/>
      <c r="Z18068" s="99"/>
      <c r="AA18068" s="99"/>
      <c r="AB18068" s="99"/>
      <c r="AC18068" s="99"/>
      <c r="AD18068" s="99"/>
      <c r="AE18068" s="99"/>
      <c r="AF18068" s="99"/>
      <c r="AG18068" s="99"/>
      <c r="AH18068" s="31"/>
      <c r="AI18068" s="31"/>
      <c r="AJ18068" s="31"/>
      <c r="AK18068" s="31"/>
      <c r="AL18068" s="31"/>
      <c r="AO18068" s="376"/>
    </row>
    <row r="18069" spans="1:41" x14ac:dyDescent="0.25">
      <c r="A18069" s="44" t="s">
        <v>8992</v>
      </c>
      <c r="B18069" s="44" t="s">
        <v>11908</v>
      </c>
      <c r="C18069" s="45" t="s">
        <v>11909</v>
      </c>
      <c r="D18069" s="93" t="s">
        <v>17443</v>
      </c>
      <c r="E18069" s="45" t="s">
        <v>7420</v>
      </c>
      <c r="F18069" s="93"/>
      <c r="G18069" s="93"/>
      <c r="H18069" s="93"/>
      <c r="I18069" s="99"/>
      <c r="J18069" s="99"/>
      <c r="K18069" s="99"/>
      <c r="L18069" s="99"/>
      <c r="M18069" s="99"/>
      <c r="N18069" s="99"/>
      <c r="O18069" s="99"/>
      <c r="P18069" s="99"/>
      <c r="Q18069" s="99"/>
      <c r="R18069" s="99"/>
      <c r="S18069" s="99"/>
      <c r="T18069" s="99"/>
      <c r="U18069" s="99"/>
      <c r="V18069" s="99"/>
      <c r="W18069" s="99"/>
      <c r="X18069" s="99"/>
      <c r="Y18069" s="99"/>
      <c r="Z18069" s="99"/>
      <c r="AA18069" s="99"/>
      <c r="AB18069" s="99"/>
      <c r="AC18069" s="99"/>
      <c r="AD18069" s="99"/>
      <c r="AE18069" s="99"/>
      <c r="AF18069" s="99"/>
      <c r="AG18069" s="99"/>
      <c r="AH18069" s="31"/>
      <c r="AI18069" s="31"/>
      <c r="AJ18069" s="31"/>
      <c r="AK18069" s="31"/>
      <c r="AL18069" s="31"/>
      <c r="AO18069" s="376"/>
    </row>
    <row r="18070" spans="1:41" x14ac:dyDescent="0.25">
      <c r="A18070" s="44" t="s">
        <v>8992</v>
      </c>
      <c r="B18070" s="44" t="s">
        <v>15184</v>
      </c>
      <c r="C18070" s="45" t="s">
        <v>5117</v>
      </c>
      <c r="D18070" s="367" t="s">
        <v>3696</v>
      </c>
      <c r="E18070" s="328">
        <f>DATE(2027,5,26)</f>
        <v>46533</v>
      </c>
      <c r="F18070" s="32"/>
      <c r="G18070" s="32"/>
      <c r="H18070" s="32"/>
      <c r="I18070" s="31"/>
      <c r="J18070" s="31"/>
      <c r="K18070" s="31"/>
      <c r="L18070" s="31"/>
      <c r="M18070" s="31"/>
      <c r="N18070" s="31"/>
      <c r="O18070" s="31"/>
      <c r="P18070" s="31"/>
      <c r="Q18070" s="31"/>
      <c r="R18070" s="31"/>
      <c r="S18070" s="31"/>
      <c r="T18070" s="31"/>
      <c r="U18070" s="31"/>
      <c r="V18070" s="31"/>
      <c r="W18070" s="31"/>
      <c r="X18070" s="31"/>
      <c r="Y18070" s="31"/>
      <c r="Z18070" s="31"/>
      <c r="AA18070" s="31"/>
      <c r="AB18070" s="31"/>
      <c r="AC18070" s="31"/>
      <c r="AD18070" s="31"/>
      <c r="AE18070" s="31"/>
      <c r="AF18070" s="31"/>
      <c r="AG18070" s="31"/>
      <c r="AH18070" s="31"/>
      <c r="AI18070" s="31"/>
      <c r="AJ18070" s="31"/>
      <c r="AK18070" s="31"/>
      <c r="AL18070" s="31"/>
      <c r="AO18070" s="376"/>
    </row>
    <row r="18071" spans="1:41" x14ac:dyDescent="0.25">
      <c r="A18071" s="44" t="s">
        <v>869</v>
      </c>
      <c r="B18071" s="44" t="s">
        <v>17465</v>
      </c>
      <c r="C18071" s="45">
        <v>26020101</v>
      </c>
      <c r="D18071" s="45" t="s">
        <v>11363</v>
      </c>
      <c r="E18071" s="45" t="s">
        <v>9238</v>
      </c>
      <c r="AO18071" s="376"/>
    </row>
    <row r="18072" spans="1:41" x14ac:dyDescent="0.25">
      <c r="A18072" s="44" t="s">
        <v>869</v>
      </c>
      <c r="B18072" s="44" t="s">
        <v>6609</v>
      </c>
      <c r="C18072" s="45">
        <v>26020102</v>
      </c>
      <c r="D18072" s="45" t="s">
        <v>11363</v>
      </c>
      <c r="E18072" s="45" t="s">
        <v>9238</v>
      </c>
      <c r="AO18072" s="376"/>
    </row>
    <row r="18073" spans="1:41" x14ac:dyDescent="0.25">
      <c r="A18073" s="76" t="s">
        <v>16120</v>
      </c>
      <c r="B18073" s="44" t="s">
        <v>12144</v>
      </c>
      <c r="C18073" s="45">
        <v>6.26</v>
      </c>
      <c r="D18073" s="45" t="s">
        <v>12549</v>
      </c>
      <c r="E18073" s="46">
        <v>47787</v>
      </c>
      <c r="F18073" s="45"/>
      <c r="G18073" s="93"/>
      <c r="H18073" s="93"/>
      <c r="I18073" s="99"/>
      <c r="J18073" s="99"/>
      <c r="K18073" s="99"/>
      <c r="L18073" s="99"/>
      <c r="M18073" s="99"/>
      <c r="N18073" s="99"/>
      <c r="O18073" s="99"/>
      <c r="P18073" s="99"/>
      <c r="Q18073" s="99"/>
      <c r="R18073" s="99"/>
      <c r="S18073" s="99"/>
      <c r="T18073" s="99"/>
      <c r="U18073" s="99"/>
      <c r="V18073" s="99"/>
      <c r="W18073" s="99"/>
      <c r="X18073" s="99"/>
      <c r="Y18073" s="99"/>
      <c r="Z18073" s="99"/>
      <c r="AA18073" s="99"/>
      <c r="AB18073" s="99"/>
      <c r="AC18073" s="99"/>
      <c r="AD18073" s="99"/>
      <c r="AE18073" s="99"/>
      <c r="AF18073" s="99"/>
      <c r="AG18073" s="99"/>
      <c r="AH18073" s="31"/>
      <c r="AI18073" s="31"/>
      <c r="AJ18073" s="31"/>
      <c r="AK18073" s="31"/>
      <c r="AL18073" s="31"/>
      <c r="AO18073" s="376"/>
    </row>
    <row r="18074" spans="1:41" x14ac:dyDescent="0.25">
      <c r="A18074" s="44" t="s">
        <v>2453</v>
      </c>
      <c r="B18074" s="44" t="s">
        <v>2350</v>
      </c>
      <c r="C18074" s="45">
        <v>230105</v>
      </c>
      <c r="D18074" s="45" t="s">
        <v>11363</v>
      </c>
      <c r="E18074" s="45" t="s">
        <v>5265</v>
      </c>
      <c r="AO18074" s="376"/>
    </row>
    <row r="18075" spans="1:41" x14ac:dyDescent="0.25">
      <c r="A18075" s="44" t="s">
        <v>11166</v>
      </c>
      <c r="B18075" s="44" t="s">
        <v>193</v>
      </c>
      <c r="C18075" s="45" t="s">
        <v>11167</v>
      </c>
      <c r="D18075" s="45" t="s">
        <v>11204</v>
      </c>
      <c r="E18075" s="45" t="s">
        <v>5037</v>
      </c>
      <c r="F18075" s="93"/>
      <c r="G18075" s="93"/>
      <c r="H18075" s="93"/>
      <c r="I18075" s="99"/>
      <c r="J18075" s="99"/>
      <c r="K18075" s="99"/>
      <c r="L18075" s="99"/>
      <c r="M18075" s="99"/>
      <c r="N18075" s="99"/>
      <c r="O18075" s="99"/>
      <c r="P18075" s="99"/>
      <c r="Q18075" s="99"/>
      <c r="R18075" s="99"/>
      <c r="S18075" s="99"/>
      <c r="T18075" s="99"/>
      <c r="U18075" s="99"/>
      <c r="V18075" s="99"/>
      <c r="W18075" s="99"/>
      <c r="X18075" s="99"/>
      <c r="Y18075" s="99"/>
      <c r="Z18075" s="99"/>
      <c r="AA18075" s="99"/>
      <c r="AB18075" s="99"/>
      <c r="AC18075" s="99"/>
      <c r="AD18075" s="99"/>
      <c r="AE18075" s="99"/>
      <c r="AF18075" s="99"/>
      <c r="AG18075" s="99"/>
      <c r="AH18075" s="31"/>
      <c r="AI18075" s="31"/>
      <c r="AJ18075" s="31"/>
      <c r="AK18075" s="31"/>
      <c r="AL18075" s="31"/>
      <c r="AO18075" s="376"/>
    </row>
    <row r="18076" spans="1:41" x14ac:dyDescent="0.25">
      <c r="A18076" s="44" t="s">
        <v>11166</v>
      </c>
      <c r="B18076" s="44" t="s">
        <v>193</v>
      </c>
      <c r="C18076" s="45" t="s">
        <v>11167</v>
      </c>
      <c r="D18076" s="93" t="s">
        <v>17443</v>
      </c>
      <c r="E18076" s="45" t="s">
        <v>5037</v>
      </c>
      <c r="F18076" s="93"/>
      <c r="G18076" s="93"/>
      <c r="H18076" s="93"/>
      <c r="I18076" s="99"/>
      <c r="J18076" s="99"/>
      <c r="K18076" s="99"/>
      <c r="L18076" s="99"/>
      <c r="M18076" s="99"/>
      <c r="N18076" s="99"/>
      <c r="O18076" s="99"/>
      <c r="P18076" s="99"/>
      <c r="Q18076" s="99"/>
      <c r="R18076" s="99"/>
      <c r="S18076" s="99"/>
      <c r="T18076" s="99"/>
      <c r="U18076" s="99"/>
      <c r="V18076" s="99"/>
      <c r="W18076" s="99"/>
      <c r="X18076" s="99"/>
      <c r="Y18076" s="99"/>
      <c r="Z18076" s="99"/>
      <c r="AA18076" s="99"/>
      <c r="AB18076" s="99"/>
      <c r="AC18076" s="99"/>
      <c r="AD18076" s="99"/>
      <c r="AE18076" s="99"/>
      <c r="AF18076" s="99"/>
      <c r="AG18076" s="99"/>
      <c r="AH18076" s="31"/>
      <c r="AI18076" s="31"/>
      <c r="AJ18076" s="31"/>
      <c r="AK18076" s="31"/>
      <c r="AL18076" s="31"/>
      <c r="AO18076" s="376"/>
    </row>
    <row r="18077" spans="1:41" x14ac:dyDescent="0.25">
      <c r="A18077" s="44" t="s">
        <v>5399</v>
      </c>
      <c r="B18077" s="44" t="s">
        <v>2350</v>
      </c>
      <c r="C18077" s="45">
        <v>220105</v>
      </c>
      <c r="D18077" s="45" t="s">
        <v>11363</v>
      </c>
      <c r="E18077" s="45" t="s">
        <v>2593</v>
      </c>
      <c r="AO18077" s="376"/>
    </row>
    <row r="18078" spans="1:41" x14ac:dyDescent="0.25">
      <c r="A18078" s="44" t="s">
        <v>12472</v>
      </c>
      <c r="B18078" s="44" t="s">
        <v>12102</v>
      </c>
      <c r="C18078" s="45">
        <v>21.25</v>
      </c>
      <c r="D18078" s="45" t="s">
        <v>12549</v>
      </c>
      <c r="E18078" s="46">
        <v>47664</v>
      </c>
      <c r="F18078" s="45"/>
      <c r="G18078" s="93"/>
      <c r="H18078" s="93"/>
      <c r="I18078" s="99"/>
      <c r="J18078" s="99"/>
      <c r="K18078" s="99"/>
      <c r="L18078" s="99"/>
      <c r="M18078" s="99"/>
      <c r="N18078" s="99"/>
      <c r="O18078" s="99"/>
      <c r="P18078" s="99"/>
      <c r="Q18078" s="99"/>
      <c r="R18078" s="99"/>
      <c r="S18078" s="99"/>
      <c r="T18078" s="99"/>
      <c r="U18078" s="99"/>
      <c r="V18078" s="99"/>
      <c r="W18078" s="99"/>
      <c r="X18078" s="99"/>
      <c r="Y18078" s="99"/>
      <c r="Z18078" s="99"/>
      <c r="AA18078" s="99"/>
      <c r="AB18078" s="99"/>
      <c r="AC18078" s="99"/>
      <c r="AD18078" s="99"/>
      <c r="AE18078" s="99"/>
      <c r="AF18078" s="99"/>
      <c r="AG18078" s="99"/>
      <c r="AH18078" s="31"/>
      <c r="AI18078" s="31"/>
      <c r="AJ18078" s="31"/>
      <c r="AK18078" s="31"/>
      <c r="AL18078" s="31"/>
      <c r="AO18078" s="376"/>
    </row>
    <row r="18079" spans="1:41" x14ac:dyDescent="0.25">
      <c r="A18079" s="44" t="s">
        <v>12472</v>
      </c>
      <c r="B18079" s="44" t="s">
        <v>13591</v>
      </c>
      <c r="C18079" s="45">
        <v>22.25</v>
      </c>
      <c r="D18079" s="45" t="s">
        <v>12549</v>
      </c>
      <c r="E18079" s="46">
        <v>47664</v>
      </c>
      <c r="F18079" s="45"/>
      <c r="G18079" s="93"/>
      <c r="H18079" s="93"/>
      <c r="I18079" s="99"/>
      <c r="J18079" s="99"/>
      <c r="K18079" s="99"/>
      <c r="L18079" s="99"/>
      <c r="M18079" s="99"/>
      <c r="N18079" s="99"/>
      <c r="O18079" s="99"/>
      <c r="P18079" s="99"/>
      <c r="Q18079" s="99"/>
      <c r="R18079" s="99"/>
      <c r="S18079" s="99"/>
      <c r="T18079" s="99"/>
      <c r="U18079" s="99"/>
      <c r="V18079" s="99"/>
      <c r="W18079" s="99"/>
      <c r="X18079" s="99"/>
      <c r="Y18079" s="99"/>
      <c r="Z18079" s="99"/>
      <c r="AA18079" s="99"/>
      <c r="AB18079" s="99"/>
      <c r="AC18079" s="99"/>
      <c r="AD18079" s="99"/>
      <c r="AE18079" s="99"/>
      <c r="AF18079" s="99"/>
      <c r="AG18079" s="99"/>
      <c r="AH18079" s="31"/>
      <c r="AI18079" s="31"/>
      <c r="AJ18079" s="31"/>
      <c r="AK18079" s="31"/>
      <c r="AL18079" s="31"/>
      <c r="AO18079" s="376"/>
    </row>
    <row r="18080" spans="1:41" x14ac:dyDescent="0.25">
      <c r="A18080" s="44" t="s">
        <v>12472</v>
      </c>
      <c r="B18080" s="44" t="s">
        <v>13578</v>
      </c>
      <c r="C18080" s="45">
        <v>28.25</v>
      </c>
      <c r="D18080" s="45" t="s">
        <v>12549</v>
      </c>
      <c r="E18080" s="46">
        <v>47664</v>
      </c>
      <c r="F18080" s="45"/>
      <c r="G18080" s="93"/>
      <c r="H18080" s="93"/>
      <c r="I18080" s="99"/>
      <c r="J18080" s="99"/>
      <c r="K18080" s="99"/>
      <c r="L18080" s="99"/>
      <c r="M18080" s="99"/>
      <c r="N18080" s="99"/>
      <c r="O18080" s="99"/>
      <c r="P18080" s="99"/>
      <c r="Q18080" s="99"/>
      <c r="R18080" s="99"/>
      <c r="S18080" s="99"/>
      <c r="T18080" s="99"/>
      <c r="U18080" s="99"/>
      <c r="V18080" s="99"/>
      <c r="W18080" s="99"/>
      <c r="X18080" s="99"/>
      <c r="Y18080" s="99"/>
      <c r="Z18080" s="99"/>
      <c r="AA18080" s="99"/>
      <c r="AB18080" s="99"/>
      <c r="AC18080" s="99"/>
      <c r="AD18080" s="99"/>
      <c r="AE18080" s="99"/>
      <c r="AF18080" s="99"/>
      <c r="AG18080" s="99"/>
      <c r="AH18080" s="31"/>
      <c r="AI18080" s="31"/>
      <c r="AJ18080" s="31"/>
      <c r="AK18080" s="31"/>
      <c r="AL18080" s="31"/>
      <c r="AO18080" s="376"/>
    </row>
    <row r="18081" spans="1:41" x14ac:dyDescent="0.25">
      <c r="A18081" s="44" t="s">
        <v>5544</v>
      </c>
      <c r="B18081" s="44" t="s">
        <v>21434</v>
      </c>
      <c r="C18081" s="45" t="s">
        <v>13058</v>
      </c>
      <c r="D18081" s="45" t="s">
        <v>21447</v>
      </c>
      <c r="E18081" s="46">
        <v>46418</v>
      </c>
      <c r="AO18081" s="376"/>
    </row>
    <row r="18082" spans="1:41" x14ac:dyDescent="0.25">
      <c r="A18082" s="91" t="s">
        <v>5544</v>
      </c>
      <c r="B18082" s="92" t="s">
        <v>19284</v>
      </c>
      <c r="C18082" s="93" t="s">
        <v>19285</v>
      </c>
      <c r="D18082" s="93" t="s">
        <v>1201</v>
      </c>
      <c r="E18082" s="94">
        <v>46582</v>
      </c>
      <c r="F18082" s="93"/>
      <c r="G18082" s="93"/>
      <c r="H18082" s="93"/>
      <c r="I18082" s="99"/>
      <c r="J18082" s="99"/>
      <c r="K18082" s="99"/>
      <c r="L18082" s="99"/>
      <c r="M18082" s="99"/>
      <c r="N18082" s="99"/>
      <c r="O18082" s="99"/>
      <c r="P18082" s="99"/>
      <c r="Q18082" s="99"/>
      <c r="R18082" s="99"/>
      <c r="S18082" s="99"/>
      <c r="T18082" s="99"/>
      <c r="U18082" s="99"/>
      <c r="V18082" s="99"/>
      <c r="W18082" s="99"/>
      <c r="X18082" s="99"/>
      <c r="Y18082" s="99"/>
      <c r="Z18082" s="99"/>
      <c r="AA18082" s="99"/>
      <c r="AB18082" s="99"/>
      <c r="AC18082" s="99"/>
      <c r="AD18082" s="99"/>
      <c r="AE18082" s="99"/>
      <c r="AF18082" s="99"/>
      <c r="AG18082" s="99"/>
      <c r="AH18082" s="31"/>
      <c r="AI18082" s="31"/>
      <c r="AJ18082" s="31"/>
      <c r="AK18082" s="31"/>
      <c r="AL18082" s="31"/>
      <c r="AO18082" s="376"/>
    </row>
    <row r="18083" spans="1:41" x14ac:dyDescent="0.25">
      <c r="A18083" s="44" t="s">
        <v>9291</v>
      </c>
      <c r="B18083" s="44" t="s">
        <v>3043</v>
      </c>
      <c r="C18083" s="45">
        <v>230901</v>
      </c>
      <c r="D18083" s="45" t="s">
        <v>11363</v>
      </c>
      <c r="E18083" s="45" t="s">
        <v>7871</v>
      </c>
      <c r="AO18083" s="376"/>
    </row>
    <row r="18084" spans="1:41" x14ac:dyDescent="0.25">
      <c r="A18084" s="44" t="s">
        <v>9291</v>
      </c>
      <c r="B18084" s="44" t="s">
        <v>9234</v>
      </c>
      <c r="C18084" s="45">
        <v>240103</v>
      </c>
      <c r="D18084" s="45" t="s">
        <v>11363</v>
      </c>
      <c r="E18084" s="45" t="s">
        <v>5139</v>
      </c>
      <c r="AO18084" s="376"/>
    </row>
    <row r="18085" spans="1:41" x14ac:dyDescent="0.25">
      <c r="A18085" s="44" t="s">
        <v>9291</v>
      </c>
      <c r="B18085" s="44" t="s">
        <v>9248</v>
      </c>
      <c r="C18085" s="45">
        <v>260105</v>
      </c>
      <c r="D18085" s="45" t="s">
        <v>11363</v>
      </c>
      <c r="E18085" s="45" t="s">
        <v>17625</v>
      </c>
      <c r="AO18085" s="376"/>
    </row>
    <row r="18086" spans="1:41" x14ac:dyDescent="0.25">
      <c r="A18086" s="44" t="s">
        <v>18438</v>
      </c>
      <c r="B18086" s="44" t="s">
        <v>2350</v>
      </c>
      <c r="C18086" s="45">
        <v>250106</v>
      </c>
      <c r="D18086" s="45" t="s">
        <v>11363</v>
      </c>
      <c r="E18086" s="45" t="s">
        <v>11887</v>
      </c>
      <c r="AO18086" s="376"/>
    </row>
    <row r="18087" spans="1:41" x14ac:dyDescent="0.25">
      <c r="A18087" s="44" t="s">
        <v>18438</v>
      </c>
      <c r="B18087" s="44" t="s">
        <v>5134</v>
      </c>
      <c r="C18087" s="45">
        <v>250802</v>
      </c>
      <c r="D18087" s="45" t="s">
        <v>11363</v>
      </c>
      <c r="E18087" s="45" t="s">
        <v>9880</v>
      </c>
      <c r="AO18087" s="376"/>
    </row>
    <row r="18088" spans="1:41" x14ac:dyDescent="0.25">
      <c r="A18088" s="44" t="s">
        <v>10314</v>
      </c>
      <c r="B18088" s="44" t="s">
        <v>10307</v>
      </c>
      <c r="C18088" s="45" t="s">
        <v>10315</v>
      </c>
      <c r="D18088" s="46" t="s">
        <v>21328</v>
      </c>
      <c r="E18088" s="46">
        <v>46596</v>
      </c>
      <c r="AO18088" s="376"/>
    </row>
    <row r="18089" spans="1:41" x14ac:dyDescent="0.25">
      <c r="A18089" s="44" t="s">
        <v>3017</v>
      </c>
      <c r="B18089" s="44" t="s">
        <v>924</v>
      </c>
      <c r="C18089" s="45">
        <v>22010702</v>
      </c>
      <c r="D18089" s="45" t="s">
        <v>11363</v>
      </c>
      <c r="E18089" s="45" t="s">
        <v>5131</v>
      </c>
      <c r="AO18089" s="376"/>
    </row>
    <row r="18090" spans="1:41" x14ac:dyDescent="0.25">
      <c r="A18090" s="44" t="s">
        <v>3017</v>
      </c>
      <c r="B18090" s="44" t="s">
        <v>925</v>
      </c>
      <c r="C18090" s="45">
        <v>230601</v>
      </c>
      <c r="D18090" s="45" t="s">
        <v>11363</v>
      </c>
      <c r="E18090" s="45" t="s">
        <v>7770</v>
      </c>
      <c r="AO18090" s="376"/>
    </row>
    <row r="18091" spans="1:41" x14ac:dyDescent="0.25">
      <c r="A18091" s="44" t="s">
        <v>3017</v>
      </c>
      <c r="B18091" s="44" t="s">
        <v>3841</v>
      </c>
      <c r="C18091" s="45">
        <v>24060401</v>
      </c>
      <c r="D18091" s="45" t="s">
        <v>11363</v>
      </c>
      <c r="E18091" s="45" t="s">
        <v>4962</v>
      </c>
      <c r="AO18091" s="376"/>
    </row>
    <row r="18092" spans="1:41" x14ac:dyDescent="0.25">
      <c r="A18092" s="44" t="s">
        <v>3017</v>
      </c>
      <c r="B18092" s="44" t="s">
        <v>926</v>
      </c>
      <c r="C18092" s="45">
        <v>24060402</v>
      </c>
      <c r="D18092" s="45" t="s">
        <v>11363</v>
      </c>
      <c r="E18092" s="45" t="s">
        <v>4962</v>
      </c>
      <c r="AO18092" s="376"/>
    </row>
    <row r="18093" spans="1:41" x14ac:dyDescent="0.25">
      <c r="A18093" s="44" t="s">
        <v>13126</v>
      </c>
      <c r="B18093" s="44" t="s">
        <v>21434</v>
      </c>
      <c r="C18093" s="45" t="s">
        <v>13058</v>
      </c>
      <c r="D18093" s="45" t="s">
        <v>21447</v>
      </c>
      <c r="E18093" s="46">
        <v>46418</v>
      </c>
      <c r="AO18093" s="376"/>
    </row>
    <row r="18094" spans="1:41" x14ac:dyDescent="0.25">
      <c r="A18094" s="44" t="s">
        <v>21966</v>
      </c>
      <c r="B18094" s="44" t="s">
        <v>948</v>
      </c>
      <c r="C18094" s="45">
        <v>260303</v>
      </c>
      <c r="D18094" s="45" t="s">
        <v>11363</v>
      </c>
      <c r="E18094" s="45" t="s">
        <v>9249</v>
      </c>
      <c r="AO18094" s="376"/>
    </row>
    <row r="18095" spans="1:41" x14ac:dyDescent="0.25">
      <c r="A18095" s="44" t="s">
        <v>18439</v>
      </c>
      <c r="B18095" s="44" t="s">
        <v>947</v>
      </c>
      <c r="C18095" s="45">
        <v>260102</v>
      </c>
      <c r="D18095" s="45" t="s">
        <v>11363</v>
      </c>
      <c r="E18095" s="45" t="s">
        <v>8292</v>
      </c>
      <c r="AO18095" s="376"/>
    </row>
    <row r="18096" spans="1:41" x14ac:dyDescent="0.25">
      <c r="A18096" s="120" t="s">
        <v>2071</v>
      </c>
      <c r="B18096" s="114" t="s">
        <v>2027</v>
      </c>
      <c r="C18096" s="106" t="s">
        <v>10886</v>
      </c>
      <c r="D18096" s="93" t="s">
        <v>1394</v>
      </c>
      <c r="E18096" s="115">
        <v>49064</v>
      </c>
      <c r="F18096" s="93"/>
      <c r="G18096" s="93"/>
      <c r="H18096" s="93"/>
      <c r="I18096" s="99"/>
      <c r="J18096" s="99"/>
      <c r="K18096" s="99"/>
      <c r="L18096" s="57"/>
      <c r="M18096" s="44"/>
      <c r="N18096" s="99"/>
      <c r="O18096" s="99"/>
      <c r="P18096" s="99"/>
      <c r="Q18096" s="99"/>
      <c r="R18096" s="99"/>
      <c r="S18096" s="99"/>
      <c r="T18096" s="99"/>
      <c r="U18096" s="99"/>
      <c r="V18096" s="99"/>
      <c r="W18096" s="99"/>
      <c r="X18096" s="99"/>
      <c r="Y18096" s="99"/>
      <c r="Z18096" s="99"/>
      <c r="AA18096" s="99"/>
      <c r="AB18096" s="99"/>
      <c r="AC18096" s="99"/>
      <c r="AD18096" s="99"/>
      <c r="AE18096" s="99"/>
      <c r="AF18096" s="99"/>
      <c r="AG18096" s="99"/>
      <c r="AH18096" s="31"/>
      <c r="AI18096" s="31"/>
      <c r="AJ18096" s="31"/>
      <c r="AK18096" s="31"/>
      <c r="AL18096" s="31"/>
      <c r="AO18096" s="376"/>
    </row>
    <row r="18097" spans="1:41" x14ac:dyDescent="0.25">
      <c r="A18097" s="44" t="s">
        <v>14203</v>
      </c>
      <c r="B18097" s="44" t="s">
        <v>14166</v>
      </c>
      <c r="C18097" s="45" t="s">
        <v>14295</v>
      </c>
      <c r="D18097" s="32" t="s">
        <v>5559</v>
      </c>
      <c r="E18097" s="45" t="s">
        <v>20866</v>
      </c>
      <c r="F18097" s="32"/>
      <c r="G18097" s="32"/>
      <c r="H18097" s="32"/>
      <c r="I18097" s="31"/>
      <c r="J18097" s="31"/>
      <c r="K18097" s="31"/>
      <c r="L18097" s="31"/>
      <c r="M18097" s="31"/>
      <c r="N18097" s="31"/>
      <c r="O18097" s="31"/>
      <c r="P18097" s="31"/>
      <c r="Q18097" s="31"/>
      <c r="R18097" s="31"/>
      <c r="S18097" s="31"/>
      <c r="T18097" s="31"/>
      <c r="U18097" s="31"/>
      <c r="V18097" s="31"/>
      <c r="W18097" s="31"/>
      <c r="X18097" s="31"/>
      <c r="Y18097" s="31"/>
      <c r="Z18097" s="31"/>
      <c r="AA18097" s="31"/>
      <c r="AB18097" s="31"/>
      <c r="AC18097" s="31"/>
      <c r="AD18097" s="31"/>
      <c r="AE18097" s="31"/>
      <c r="AF18097" s="31"/>
      <c r="AG18097" s="31"/>
      <c r="AH18097" s="31"/>
      <c r="AI18097" s="31"/>
      <c r="AJ18097" s="31"/>
      <c r="AK18097" s="31"/>
      <c r="AL18097" s="31"/>
      <c r="AO18097" s="376"/>
    </row>
    <row r="18098" spans="1:41" x14ac:dyDescent="0.3">
      <c r="A18098" s="333" t="s">
        <v>18775</v>
      </c>
      <c r="B18098" s="333" t="s">
        <v>1167</v>
      </c>
      <c r="C18098" s="125" t="s">
        <v>17236</v>
      </c>
      <c r="D18098" s="32" t="s">
        <v>20309</v>
      </c>
      <c r="E18098" s="125" t="s">
        <v>8292</v>
      </c>
      <c r="F18098" s="125" t="s">
        <v>1189</v>
      </c>
      <c r="G18098" s="125" t="s">
        <v>1190</v>
      </c>
      <c r="AO18098" s="376"/>
    </row>
    <row r="18099" spans="1:41" x14ac:dyDescent="0.25">
      <c r="A18099" s="44" t="s">
        <v>18440</v>
      </c>
      <c r="B18099" s="44" t="s">
        <v>939</v>
      </c>
      <c r="C18099" s="45">
        <v>241202</v>
      </c>
      <c r="D18099" s="45" t="s">
        <v>11363</v>
      </c>
      <c r="E18099" s="45" t="s">
        <v>12554</v>
      </c>
      <c r="AO18099" s="376"/>
    </row>
    <row r="18100" spans="1:41" x14ac:dyDescent="0.25">
      <c r="A18100" s="44" t="s">
        <v>12473</v>
      </c>
      <c r="B18100" s="44" t="s">
        <v>12101</v>
      </c>
      <c r="C18100" s="45">
        <v>11.25</v>
      </c>
      <c r="D18100" s="45" t="s">
        <v>12549</v>
      </c>
      <c r="E18100" s="46">
        <v>47664</v>
      </c>
      <c r="F18100" s="45"/>
      <c r="G18100" s="93"/>
      <c r="H18100" s="93"/>
      <c r="I18100" s="99"/>
      <c r="J18100" s="99"/>
      <c r="K18100" s="99"/>
      <c r="L18100" s="99"/>
      <c r="M18100" s="99"/>
      <c r="N18100" s="99"/>
      <c r="O18100" s="99"/>
      <c r="P18100" s="99"/>
      <c r="Q18100" s="99"/>
      <c r="R18100" s="99"/>
      <c r="S18100" s="99"/>
      <c r="T18100" s="99"/>
      <c r="U18100" s="99"/>
      <c r="V18100" s="99"/>
      <c r="W18100" s="99"/>
      <c r="X18100" s="99"/>
      <c r="Y18100" s="99"/>
      <c r="Z18100" s="99"/>
      <c r="AA18100" s="99"/>
      <c r="AB18100" s="99"/>
      <c r="AC18100" s="99"/>
      <c r="AD18100" s="99"/>
      <c r="AE18100" s="99"/>
      <c r="AF18100" s="99"/>
      <c r="AG18100" s="99"/>
      <c r="AH18100" s="31"/>
      <c r="AI18100" s="31"/>
      <c r="AJ18100" s="31"/>
      <c r="AK18100" s="31"/>
      <c r="AL18100" s="31"/>
      <c r="AO18100" s="376"/>
    </row>
    <row r="18101" spans="1:41" x14ac:dyDescent="0.25">
      <c r="A18101" s="44" t="s">
        <v>5462</v>
      </c>
      <c r="B18101" s="44" t="s">
        <v>21334</v>
      </c>
      <c r="C18101" s="45" t="s">
        <v>5454</v>
      </c>
      <c r="D18101" s="45" t="s">
        <v>21447</v>
      </c>
      <c r="E18101" s="46">
        <v>46599</v>
      </c>
      <c r="AO18101" s="376"/>
    </row>
    <row r="18102" spans="1:41" x14ac:dyDescent="0.25">
      <c r="A18102" s="44" t="s">
        <v>12973</v>
      </c>
      <c r="B18102" s="44" t="s">
        <v>12954</v>
      </c>
      <c r="C18102" s="45" t="s">
        <v>12974</v>
      </c>
      <c r="D18102" s="46" t="s">
        <v>21328</v>
      </c>
      <c r="E18102" s="46">
        <v>46401</v>
      </c>
      <c r="AO18102" s="376"/>
    </row>
    <row r="18103" spans="1:41" x14ac:dyDescent="0.25">
      <c r="A18103" s="44" t="s">
        <v>13699</v>
      </c>
      <c r="B18103" s="44" t="s">
        <v>12128</v>
      </c>
      <c r="C18103" s="45">
        <v>17.25</v>
      </c>
      <c r="D18103" s="45" t="s">
        <v>12549</v>
      </c>
      <c r="E18103" s="46">
        <v>47664</v>
      </c>
      <c r="F18103" s="45"/>
      <c r="G18103" s="93"/>
      <c r="H18103" s="93"/>
      <c r="I18103" s="99"/>
      <c r="J18103" s="99"/>
      <c r="K18103" s="99"/>
      <c r="L18103" s="99"/>
      <c r="M18103" s="99"/>
      <c r="N18103" s="99"/>
      <c r="O18103" s="99"/>
      <c r="P18103" s="99"/>
      <c r="Q18103" s="99"/>
      <c r="R18103" s="99"/>
      <c r="S18103" s="99"/>
      <c r="T18103" s="99"/>
      <c r="U18103" s="99"/>
      <c r="V18103" s="99"/>
      <c r="W18103" s="99"/>
      <c r="X18103" s="99"/>
      <c r="Y18103" s="99"/>
      <c r="Z18103" s="99"/>
      <c r="AA18103" s="99"/>
      <c r="AB18103" s="99"/>
      <c r="AC18103" s="99"/>
      <c r="AD18103" s="99"/>
      <c r="AE18103" s="99"/>
      <c r="AF18103" s="99"/>
      <c r="AG18103" s="99"/>
      <c r="AH18103" s="31"/>
      <c r="AI18103" s="31"/>
      <c r="AJ18103" s="31"/>
      <c r="AK18103" s="31"/>
      <c r="AL18103" s="31"/>
      <c r="AO18103" s="376"/>
    </row>
    <row r="18104" spans="1:41" x14ac:dyDescent="0.25">
      <c r="A18104" s="44" t="s">
        <v>18441</v>
      </c>
      <c r="B18104" s="44" t="s">
        <v>5321</v>
      </c>
      <c r="C18104" s="45">
        <v>26010401</v>
      </c>
      <c r="D18104" s="45" t="s">
        <v>11363</v>
      </c>
      <c r="E18104" s="45" t="s">
        <v>17459</v>
      </c>
      <c r="AO18104" s="376"/>
    </row>
    <row r="18105" spans="1:41" x14ac:dyDescent="0.25">
      <c r="A18105" s="44" t="s">
        <v>18441</v>
      </c>
      <c r="B18105" s="44" t="s">
        <v>3176</v>
      </c>
      <c r="C18105" s="45">
        <v>26010402</v>
      </c>
      <c r="D18105" s="45" t="s">
        <v>11363</v>
      </c>
      <c r="E18105" s="45" t="s">
        <v>17459</v>
      </c>
      <c r="AO18105" s="376"/>
    </row>
    <row r="18106" spans="1:41" x14ac:dyDescent="0.3">
      <c r="A18106" s="333" t="s">
        <v>18776</v>
      </c>
      <c r="B18106" s="333" t="s">
        <v>1167</v>
      </c>
      <c r="C18106" s="125" t="s">
        <v>17236</v>
      </c>
      <c r="D18106" s="32" t="s">
        <v>20309</v>
      </c>
      <c r="E18106" s="125" t="s">
        <v>8292</v>
      </c>
      <c r="F18106" s="125" t="s">
        <v>1189</v>
      </c>
      <c r="G18106" s="125" t="s">
        <v>1190</v>
      </c>
      <c r="AO18106" s="376"/>
    </row>
    <row r="18107" spans="1:41" x14ac:dyDescent="0.25">
      <c r="A18107" s="44" t="s">
        <v>16499</v>
      </c>
      <c r="B18107" s="44" t="s">
        <v>21362</v>
      </c>
      <c r="C18107" s="45" t="s">
        <v>16468</v>
      </c>
      <c r="D18107" s="45" t="s">
        <v>21447</v>
      </c>
      <c r="E18107" s="46">
        <v>46752</v>
      </c>
      <c r="AO18107" s="376"/>
    </row>
    <row r="18108" spans="1:41" x14ac:dyDescent="0.3">
      <c r="A18108" s="57" t="s">
        <v>10343</v>
      </c>
      <c r="B18108" s="58" t="s">
        <v>3909</v>
      </c>
      <c r="C18108" s="62">
        <v>23022</v>
      </c>
      <c r="D18108" s="62" t="s">
        <v>20886</v>
      </c>
      <c r="E18108" s="60">
        <v>46630</v>
      </c>
      <c r="F18108" s="32"/>
      <c r="G18108" s="32"/>
      <c r="H18108" s="32"/>
      <c r="I18108" s="31"/>
      <c r="J18108" s="31"/>
      <c r="K18108" s="31"/>
      <c r="L18108" s="31"/>
      <c r="M18108" s="31"/>
      <c r="N18108" s="31"/>
      <c r="O18108" s="31"/>
      <c r="P18108" s="31"/>
      <c r="Q18108" s="31"/>
      <c r="R18108" s="31"/>
      <c r="S18108" s="31"/>
      <c r="T18108" s="31"/>
      <c r="U18108" s="31"/>
      <c r="V18108" s="31"/>
      <c r="W18108" s="31"/>
      <c r="X18108" s="31"/>
      <c r="Y18108" s="31"/>
      <c r="Z18108" s="31"/>
      <c r="AA18108" s="31"/>
      <c r="AB18108" s="31"/>
      <c r="AC18108" s="31"/>
      <c r="AD18108" s="31"/>
      <c r="AE18108" s="31"/>
      <c r="AF18108" s="31"/>
      <c r="AG18108" s="31"/>
      <c r="AH18108" s="31"/>
      <c r="AI18108" s="31"/>
      <c r="AJ18108" s="31"/>
      <c r="AK18108" s="31"/>
      <c r="AL18108" s="31"/>
      <c r="AO18108" s="376"/>
    </row>
    <row r="18109" spans="1:41" x14ac:dyDescent="0.25">
      <c r="A18109" s="57" t="s">
        <v>20496</v>
      </c>
      <c r="B18109" s="92" t="s">
        <v>3682</v>
      </c>
      <c r="C18109" s="93" t="s">
        <v>19106</v>
      </c>
      <c r="D18109" s="93" t="s">
        <v>3681</v>
      </c>
      <c r="E18109" s="94">
        <v>48029</v>
      </c>
      <c r="F18109" s="93"/>
      <c r="G18109" s="93"/>
      <c r="H18109" s="93"/>
      <c r="I18109" s="99"/>
      <c r="J18109" s="99"/>
      <c r="K18109" s="99"/>
      <c r="L18109" s="44"/>
      <c r="M18109" s="44"/>
      <c r="N18109" s="99"/>
      <c r="O18109" s="99"/>
      <c r="P18109" s="99"/>
      <c r="Q18109" s="99"/>
      <c r="R18109" s="99"/>
      <c r="S18109" s="99"/>
      <c r="T18109" s="99"/>
      <c r="U18109" s="99"/>
      <c r="V18109" s="99"/>
      <c r="W18109" s="99"/>
      <c r="X18109" s="99"/>
      <c r="Y18109" s="99"/>
      <c r="Z18109" s="99"/>
      <c r="AA18109" s="99"/>
      <c r="AB18109" s="99"/>
      <c r="AC18109" s="99"/>
      <c r="AD18109" s="99"/>
      <c r="AE18109" s="99"/>
      <c r="AF18109" s="99"/>
      <c r="AG18109" s="99"/>
      <c r="AH18109" s="31"/>
      <c r="AI18109" s="31"/>
      <c r="AJ18109" s="31"/>
      <c r="AK18109" s="31"/>
      <c r="AL18109" s="31"/>
      <c r="AO18109" s="376"/>
    </row>
    <row r="18110" spans="1:41" x14ac:dyDescent="0.3">
      <c r="A18110" s="333" t="s">
        <v>20299</v>
      </c>
      <c r="B18110" s="333" t="s">
        <v>2690</v>
      </c>
      <c r="C18110" s="125" t="s">
        <v>21253</v>
      </c>
      <c r="D18110" s="32" t="s">
        <v>20309</v>
      </c>
      <c r="E18110" s="125" t="s">
        <v>21312</v>
      </c>
      <c r="F18110" s="125" t="s">
        <v>1189</v>
      </c>
      <c r="G18110" s="125" t="s">
        <v>1190</v>
      </c>
      <c r="AO18110" s="376"/>
    </row>
    <row r="18111" spans="1:41" x14ac:dyDescent="0.25">
      <c r="A18111" s="44" t="s">
        <v>6677</v>
      </c>
      <c r="B18111" s="44" t="s">
        <v>4107</v>
      </c>
      <c r="C18111" s="45" t="s">
        <v>17421</v>
      </c>
      <c r="D18111" s="45" t="s">
        <v>9895</v>
      </c>
      <c r="E18111" s="46">
        <v>47848</v>
      </c>
      <c r="F18111" s="93"/>
      <c r="G18111" s="93"/>
      <c r="H18111" s="93"/>
      <c r="I18111" s="99"/>
      <c r="J18111" s="99"/>
      <c r="K18111" s="99"/>
      <c r="L18111" s="57"/>
      <c r="M18111" s="44"/>
      <c r="N18111" s="99"/>
      <c r="O18111" s="99"/>
      <c r="P18111" s="99"/>
      <c r="Q18111" s="99"/>
      <c r="R18111" s="99"/>
      <c r="S18111" s="99"/>
      <c r="T18111" s="99"/>
      <c r="U18111" s="99"/>
      <c r="V18111" s="99"/>
      <c r="W18111" s="99"/>
      <c r="X18111" s="99"/>
      <c r="Y18111" s="99"/>
      <c r="Z18111" s="99"/>
      <c r="AA18111" s="99"/>
      <c r="AB18111" s="99"/>
      <c r="AC18111" s="99"/>
      <c r="AD18111" s="99"/>
      <c r="AE18111" s="99"/>
      <c r="AF18111" s="99"/>
      <c r="AG18111" s="99"/>
      <c r="AH18111" s="31"/>
      <c r="AI18111" s="31"/>
      <c r="AJ18111" s="31"/>
      <c r="AK18111" s="31"/>
      <c r="AL18111" s="31"/>
      <c r="AO18111" s="376"/>
    </row>
    <row r="18112" spans="1:41" x14ac:dyDescent="0.25">
      <c r="A18112" s="44" t="s">
        <v>17321</v>
      </c>
      <c r="B18112" s="44" t="s">
        <v>17320</v>
      </c>
      <c r="C18112" s="45" t="s">
        <v>17421</v>
      </c>
      <c r="D18112" s="93" t="s">
        <v>17443</v>
      </c>
      <c r="E18112" s="45" t="s">
        <v>4979</v>
      </c>
      <c r="F18112" s="93"/>
      <c r="G18112" s="93"/>
      <c r="H18112" s="93"/>
      <c r="I18112" s="99"/>
      <c r="J18112" s="99"/>
      <c r="K18112" s="99"/>
      <c r="L18112" s="99"/>
      <c r="M18112" s="99"/>
      <c r="N18112" s="99"/>
      <c r="O18112" s="99"/>
      <c r="P18112" s="99"/>
      <c r="Q18112" s="99"/>
      <c r="R18112" s="99"/>
      <c r="S18112" s="99"/>
      <c r="T18112" s="99"/>
      <c r="U18112" s="99"/>
      <c r="V18112" s="99"/>
      <c r="W18112" s="99"/>
      <c r="X18112" s="99"/>
      <c r="Y18112" s="99"/>
      <c r="Z18112" s="99"/>
      <c r="AA18112" s="99"/>
      <c r="AB18112" s="99"/>
      <c r="AC18112" s="99"/>
      <c r="AD18112" s="99"/>
      <c r="AE18112" s="99"/>
      <c r="AF18112" s="99"/>
      <c r="AG18112" s="99"/>
      <c r="AH18112" s="31"/>
      <c r="AI18112" s="31"/>
      <c r="AJ18112" s="31"/>
      <c r="AK18112" s="31"/>
      <c r="AL18112" s="31"/>
      <c r="AO18112" s="376"/>
    </row>
    <row r="18113" spans="1:41" x14ac:dyDescent="0.25">
      <c r="A18113" s="44" t="s">
        <v>8993</v>
      </c>
      <c r="B18113" s="44" t="s">
        <v>15185</v>
      </c>
      <c r="C18113" s="45" t="s">
        <v>21098</v>
      </c>
      <c r="D18113" s="367" t="s">
        <v>3696</v>
      </c>
      <c r="E18113" s="328">
        <f>DATE(2030,6,22)</f>
        <v>47656</v>
      </c>
      <c r="F18113" s="32"/>
      <c r="G18113" s="32"/>
      <c r="H18113" s="32"/>
      <c r="I18113" s="31"/>
      <c r="J18113" s="31"/>
      <c r="K18113" s="31"/>
      <c r="L18113" s="31"/>
      <c r="M18113" s="31"/>
      <c r="N18113" s="31"/>
      <c r="O18113" s="31"/>
      <c r="P18113" s="31"/>
      <c r="Q18113" s="31"/>
      <c r="R18113" s="31"/>
      <c r="S18113" s="31"/>
      <c r="T18113" s="31"/>
      <c r="U18113" s="31"/>
      <c r="V18113" s="31"/>
      <c r="W18113" s="31"/>
      <c r="X18113" s="31"/>
      <c r="Y18113" s="31"/>
      <c r="Z18113" s="31"/>
      <c r="AA18113" s="31"/>
      <c r="AB18113" s="31"/>
      <c r="AC18113" s="31"/>
      <c r="AD18113" s="31"/>
      <c r="AE18113" s="31"/>
      <c r="AF18113" s="31"/>
      <c r="AG18113" s="31"/>
      <c r="AH18113" s="31"/>
      <c r="AI18113" s="31"/>
      <c r="AJ18113" s="31"/>
      <c r="AK18113" s="31"/>
      <c r="AL18113" s="31"/>
      <c r="AO18113" s="376"/>
    </row>
    <row r="18114" spans="1:41" x14ac:dyDescent="0.25">
      <c r="A18114" s="91" t="s">
        <v>15989</v>
      </c>
      <c r="B18114" s="92" t="s">
        <v>19284</v>
      </c>
      <c r="C18114" s="93" t="s">
        <v>19285</v>
      </c>
      <c r="D18114" s="93" t="s">
        <v>1201</v>
      </c>
      <c r="E18114" s="94">
        <v>46582</v>
      </c>
      <c r="F18114" s="93"/>
      <c r="G18114" s="93"/>
      <c r="H18114" s="93"/>
      <c r="I18114" s="99"/>
      <c r="J18114" s="99"/>
      <c r="K18114" s="99"/>
      <c r="L18114" s="99"/>
      <c r="M18114" s="99"/>
      <c r="N18114" s="99"/>
      <c r="O18114" s="99"/>
      <c r="P18114" s="99"/>
      <c r="Q18114" s="99"/>
      <c r="R18114" s="99"/>
      <c r="S18114" s="99"/>
      <c r="T18114" s="99"/>
      <c r="U18114" s="99"/>
      <c r="V18114" s="99"/>
      <c r="W18114" s="99"/>
      <c r="X18114" s="99"/>
      <c r="Y18114" s="99"/>
      <c r="Z18114" s="99"/>
      <c r="AA18114" s="99"/>
      <c r="AB18114" s="99"/>
      <c r="AC18114" s="99"/>
      <c r="AD18114" s="99"/>
      <c r="AE18114" s="99"/>
      <c r="AF18114" s="99"/>
      <c r="AG18114" s="99"/>
      <c r="AH18114" s="31"/>
      <c r="AI18114" s="31"/>
      <c r="AJ18114" s="31"/>
      <c r="AK18114" s="31"/>
      <c r="AL18114" s="31"/>
      <c r="AO18114" s="376"/>
    </row>
    <row r="18115" spans="1:41" x14ac:dyDescent="0.25">
      <c r="A18115" s="44" t="s">
        <v>15989</v>
      </c>
      <c r="B18115" s="44" t="s">
        <v>3474</v>
      </c>
      <c r="C18115" s="45">
        <v>250503</v>
      </c>
      <c r="D18115" s="45" t="s">
        <v>11363</v>
      </c>
      <c r="E18115" s="45" t="s">
        <v>15608</v>
      </c>
      <c r="AO18115" s="376"/>
    </row>
    <row r="18116" spans="1:41" x14ac:dyDescent="0.25">
      <c r="A18116" s="44" t="s">
        <v>18442</v>
      </c>
      <c r="B18116" s="44" t="s">
        <v>5134</v>
      </c>
      <c r="C18116" s="45">
        <v>220802</v>
      </c>
      <c r="D18116" s="45" t="s">
        <v>11363</v>
      </c>
      <c r="E18116" s="45" t="s">
        <v>4966</v>
      </c>
      <c r="AO18116" s="376"/>
    </row>
    <row r="18117" spans="1:41" x14ac:dyDescent="0.3">
      <c r="A18117" s="333" t="s">
        <v>1117</v>
      </c>
      <c r="B18117" s="333" t="s">
        <v>1157</v>
      </c>
      <c r="C18117" s="125" t="s">
        <v>13318</v>
      </c>
      <c r="D18117" s="32" t="s">
        <v>20309</v>
      </c>
      <c r="E18117" s="125" t="s">
        <v>12551</v>
      </c>
      <c r="F18117" s="125" t="s">
        <v>1189</v>
      </c>
      <c r="G18117" s="125" t="s">
        <v>1190</v>
      </c>
      <c r="AO18117" s="376"/>
    </row>
    <row r="18118" spans="1:41" x14ac:dyDescent="0.25">
      <c r="A18118" s="44" t="s">
        <v>1117</v>
      </c>
      <c r="B18118" s="44" t="s">
        <v>3475</v>
      </c>
      <c r="C18118" s="45">
        <v>250303</v>
      </c>
      <c r="D18118" s="45" t="s">
        <v>11363</v>
      </c>
      <c r="E18118" s="45" t="s">
        <v>11887</v>
      </c>
      <c r="AO18118" s="376"/>
    </row>
    <row r="18119" spans="1:41" x14ac:dyDescent="0.3">
      <c r="A18119" s="333" t="s">
        <v>11535</v>
      </c>
      <c r="B18119" s="333" t="s">
        <v>11377</v>
      </c>
      <c r="C18119" s="125" t="s">
        <v>11214</v>
      </c>
      <c r="D18119" s="32" t="s">
        <v>20309</v>
      </c>
      <c r="E18119" s="125" t="s">
        <v>4966</v>
      </c>
      <c r="F18119" s="125" t="s">
        <v>1190</v>
      </c>
      <c r="G18119" s="125" t="s">
        <v>1190</v>
      </c>
      <c r="AO18119" s="376"/>
    </row>
    <row r="18120" spans="1:41" x14ac:dyDescent="0.25">
      <c r="A18120" s="44" t="s">
        <v>11535</v>
      </c>
      <c r="B18120" s="44" t="s">
        <v>5134</v>
      </c>
      <c r="C18120" s="45">
        <v>220802</v>
      </c>
      <c r="D18120" s="45" t="s">
        <v>11363</v>
      </c>
      <c r="E18120" s="45" t="s">
        <v>4966</v>
      </c>
      <c r="AO18120" s="376"/>
    </row>
    <row r="18121" spans="1:41" x14ac:dyDescent="0.25">
      <c r="A18121" s="44" t="s">
        <v>10777</v>
      </c>
      <c r="B18121" s="44" t="s">
        <v>9248</v>
      </c>
      <c r="C18121" s="45">
        <v>240101</v>
      </c>
      <c r="D18121" s="45" t="s">
        <v>11363</v>
      </c>
      <c r="E18121" s="45" t="s">
        <v>9249</v>
      </c>
      <c r="AO18121" s="376"/>
    </row>
    <row r="18122" spans="1:41" x14ac:dyDescent="0.25">
      <c r="A18122" s="76" t="s">
        <v>16121</v>
      </c>
      <c r="B18122" s="44" t="s">
        <v>12100</v>
      </c>
      <c r="C18122" s="45">
        <v>3.26</v>
      </c>
      <c r="D18122" s="45" t="s">
        <v>12549</v>
      </c>
      <c r="E18122" s="46">
        <v>47787</v>
      </c>
      <c r="F18122" s="45"/>
      <c r="G18122" s="93"/>
      <c r="H18122" s="93"/>
      <c r="I18122" s="99"/>
      <c r="J18122" s="99"/>
      <c r="K18122" s="99"/>
      <c r="L18122" s="99"/>
      <c r="M18122" s="99"/>
      <c r="N18122" s="99"/>
      <c r="O18122" s="99"/>
      <c r="P18122" s="99"/>
      <c r="Q18122" s="99"/>
      <c r="R18122" s="99"/>
      <c r="S18122" s="99"/>
      <c r="T18122" s="99"/>
      <c r="U18122" s="99"/>
      <c r="V18122" s="99"/>
      <c r="W18122" s="99"/>
      <c r="X18122" s="99"/>
      <c r="Y18122" s="99"/>
      <c r="Z18122" s="99"/>
      <c r="AA18122" s="99"/>
      <c r="AB18122" s="99"/>
      <c r="AC18122" s="99"/>
      <c r="AD18122" s="99"/>
      <c r="AE18122" s="99"/>
      <c r="AF18122" s="99"/>
      <c r="AG18122" s="99"/>
      <c r="AH18122" s="31"/>
      <c r="AI18122" s="31"/>
      <c r="AJ18122" s="31"/>
      <c r="AK18122" s="31"/>
      <c r="AL18122" s="31"/>
      <c r="AO18122" s="376"/>
    </row>
    <row r="18123" spans="1:41" x14ac:dyDescent="0.3">
      <c r="A18123" s="99" t="s">
        <v>13397</v>
      </c>
      <c r="B18123" s="92" t="s">
        <v>13413</v>
      </c>
      <c r="C18123" s="93" t="s">
        <v>13414</v>
      </c>
      <c r="D18123" s="93" t="s">
        <v>1201</v>
      </c>
      <c r="E18123" s="94">
        <v>47320</v>
      </c>
      <c r="F18123" s="93"/>
      <c r="G18123" s="93"/>
      <c r="H18123" s="93"/>
      <c r="I18123" s="99"/>
      <c r="J18123" s="99"/>
      <c r="K18123" s="99"/>
      <c r="L18123" s="99"/>
      <c r="M18123" s="99"/>
      <c r="N18123" s="99"/>
      <c r="O18123" s="99"/>
      <c r="P18123" s="99"/>
      <c r="Q18123" s="99"/>
      <c r="R18123" s="99"/>
      <c r="S18123" s="99"/>
      <c r="T18123" s="99"/>
      <c r="U18123" s="99"/>
      <c r="V18123" s="99"/>
      <c r="W18123" s="99"/>
      <c r="X18123" s="99"/>
      <c r="Y18123" s="99"/>
      <c r="Z18123" s="99"/>
      <c r="AA18123" s="99"/>
      <c r="AB18123" s="99"/>
      <c r="AC18123" s="99"/>
      <c r="AD18123" s="99"/>
      <c r="AE18123" s="99"/>
      <c r="AF18123" s="99"/>
      <c r="AG18123" s="99"/>
      <c r="AH18123" s="31"/>
      <c r="AI18123" s="31"/>
      <c r="AJ18123" s="31"/>
      <c r="AK18123" s="31"/>
      <c r="AL18123" s="31"/>
      <c r="AO18123" s="376"/>
    </row>
    <row r="18124" spans="1:41" x14ac:dyDescent="0.25">
      <c r="A18124" s="44" t="s">
        <v>2243</v>
      </c>
      <c r="B18124" s="44" t="s">
        <v>12107</v>
      </c>
      <c r="C18124" s="45">
        <v>10.23</v>
      </c>
      <c r="D18124" s="45" t="s">
        <v>12549</v>
      </c>
      <c r="E18124" s="46">
        <v>46934</v>
      </c>
      <c r="F18124" s="45"/>
      <c r="G18124" s="93"/>
      <c r="H18124" s="93"/>
      <c r="I18124" s="99"/>
      <c r="J18124" s="99"/>
      <c r="K18124" s="99"/>
      <c r="L18124" s="99"/>
      <c r="M18124" s="99"/>
      <c r="N18124" s="99"/>
      <c r="O18124" s="99"/>
      <c r="P18124" s="99"/>
      <c r="Q18124" s="99"/>
      <c r="R18124" s="99"/>
      <c r="S18124" s="99"/>
      <c r="T18124" s="99"/>
      <c r="U18124" s="99"/>
      <c r="V18124" s="99"/>
      <c r="W18124" s="99"/>
      <c r="X18124" s="99"/>
      <c r="Y18124" s="99"/>
      <c r="Z18124" s="99"/>
      <c r="AA18124" s="99"/>
      <c r="AB18124" s="99"/>
      <c r="AC18124" s="99"/>
      <c r="AD18124" s="99"/>
      <c r="AE18124" s="99"/>
      <c r="AF18124" s="99"/>
      <c r="AG18124" s="99"/>
      <c r="AH18124" s="31"/>
      <c r="AI18124" s="31"/>
      <c r="AJ18124" s="31"/>
      <c r="AK18124" s="31"/>
      <c r="AL18124" s="31"/>
      <c r="AO18124" s="376"/>
    </row>
    <row r="18125" spans="1:41" x14ac:dyDescent="0.25">
      <c r="A18125" s="44" t="s">
        <v>2243</v>
      </c>
      <c r="B18125" s="44" t="s">
        <v>12189</v>
      </c>
      <c r="C18125" s="45">
        <v>35.229999999999997</v>
      </c>
      <c r="D18125" s="45" t="s">
        <v>12549</v>
      </c>
      <c r="E18125" s="46">
        <v>46934</v>
      </c>
      <c r="F18125" s="45"/>
      <c r="G18125" s="93"/>
      <c r="H18125" s="93"/>
      <c r="I18125" s="99"/>
      <c r="J18125" s="99"/>
      <c r="K18125" s="99"/>
      <c r="L18125" s="99"/>
      <c r="M18125" s="99"/>
      <c r="N18125" s="99"/>
      <c r="O18125" s="99"/>
      <c r="P18125" s="99"/>
      <c r="Q18125" s="99"/>
      <c r="R18125" s="99"/>
      <c r="S18125" s="99"/>
      <c r="T18125" s="99"/>
      <c r="U18125" s="99"/>
      <c r="V18125" s="99"/>
      <c r="W18125" s="99"/>
      <c r="X18125" s="99"/>
      <c r="Y18125" s="99"/>
      <c r="Z18125" s="99"/>
      <c r="AA18125" s="99"/>
      <c r="AB18125" s="99"/>
      <c r="AC18125" s="99"/>
      <c r="AD18125" s="99"/>
      <c r="AE18125" s="99"/>
      <c r="AF18125" s="99"/>
      <c r="AG18125" s="99"/>
      <c r="AH18125" s="31"/>
      <c r="AI18125" s="31"/>
      <c r="AJ18125" s="31"/>
      <c r="AK18125" s="31"/>
      <c r="AL18125" s="31"/>
      <c r="AO18125" s="376"/>
    </row>
    <row r="18126" spans="1:41" x14ac:dyDescent="0.25">
      <c r="A18126" s="44" t="s">
        <v>2243</v>
      </c>
      <c r="B18126" s="44" t="s">
        <v>11172</v>
      </c>
      <c r="C18126" s="45" t="s">
        <v>11174</v>
      </c>
      <c r="D18126" s="45" t="s">
        <v>11204</v>
      </c>
      <c r="E18126" s="45" t="s">
        <v>5037</v>
      </c>
      <c r="F18126" s="93"/>
      <c r="G18126" s="93"/>
      <c r="H18126" s="93"/>
      <c r="I18126" s="99"/>
      <c r="J18126" s="99"/>
      <c r="K18126" s="99"/>
      <c r="L18126" s="99"/>
      <c r="M18126" s="99"/>
      <c r="N18126" s="99"/>
      <c r="O18126" s="99"/>
      <c r="P18126" s="99"/>
      <c r="Q18126" s="99"/>
      <c r="R18126" s="99"/>
      <c r="S18126" s="99"/>
      <c r="T18126" s="99"/>
      <c r="U18126" s="99"/>
      <c r="V18126" s="99"/>
      <c r="W18126" s="99"/>
      <c r="X18126" s="99"/>
      <c r="Y18126" s="99"/>
      <c r="Z18126" s="99"/>
      <c r="AA18126" s="99"/>
      <c r="AB18126" s="99"/>
      <c r="AC18126" s="99"/>
      <c r="AD18126" s="99"/>
      <c r="AE18126" s="99"/>
      <c r="AF18126" s="99"/>
      <c r="AG18126" s="99"/>
      <c r="AH18126" s="31"/>
      <c r="AI18126" s="31"/>
      <c r="AJ18126" s="31"/>
      <c r="AK18126" s="31"/>
      <c r="AL18126" s="31"/>
      <c r="AO18126" s="376"/>
    </row>
    <row r="18127" spans="1:41" x14ac:dyDescent="0.25">
      <c r="A18127" s="44" t="s">
        <v>2243</v>
      </c>
      <c r="B18127" s="44" t="s">
        <v>11172</v>
      </c>
      <c r="C18127" s="45" t="s">
        <v>11174</v>
      </c>
      <c r="D18127" s="93" t="s">
        <v>17443</v>
      </c>
      <c r="E18127" s="45" t="s">
        <v>5037</v>
      </c>
      <c r="F18127" s="93"/>
      <c r="G18127" s="93"/>
      <c r="H18127" s="93"/>
      <c r="I18127" s="99"/>
      <c r="J18127" s="99"/>
      <c r="K18127" s="99"/>
      <c r="L18127" s="99"/>
      <c r="M18127" s="99"/>
      <c r="N18127" s="99"/>
      <c r="O18127" s="99"/>
      <c r="P18127" s="99"/>
      <c r="Q18127" s="99"/>
      <c r="R18127" s="99"/>
      <c r="S18127" s="99"/>
      <c r="T18127" s="99"/>
      <c r="U18127" s="99"/>
      <c r="V18127" s="99"/>
      <c r="W18127" s="99"/>
      <c r="X18127" s="99"/>
      <c r="Y18127" s="99"/>
      <c r="Z18127" s="99"/>
      <c r="AA18127" s="99"/>
      <c r="AB18127" s="99"/>
      <c r="AC18127" s="99"/>
      <c r="AD18127" s="99"/>
      <c r="AE18127" s="99"/>
      <c r="AF18127" s="99"/>
      <c r="AG18127" s="99"/>
      <c r="AH18127" s="31"/>
      <c r="AI18127" s="31"/>
      <c r="AJ18127" s="31"/>
      <c r="AK18127" s="31"/>
      <c r="AL18127" s="31"/>
      <c r="AO18127" s="376"/>
    </row>
    <row r="18128" spans="1:41" x14ac:dyDescent="0.3">
      <c r="A18128" s="333" t="s">
        <v>8432</v>
      </c>
      <c r="B18128" s="333" t="s">
        <v>1598</v>
      </c>
      <c r="C18128" s="125" t="s">
        <v>13387</v>
      </c>
      <c r="D18128" s="32" t="s">
        <v>20309</v>
      </c>
      <c r="E18128" s="125" t="s">
        <v>11886</v>
      </c>
      <c r="F18128" s="125" t="s">
        <v>1189</v>
      </c>
      <c r="G18128" s="125" t="s">
        <v>1190</v>
      </c>
      <c r="AO18128" s="376"/>
    </row>
    <row r="18129" spans="1:41" x14ac:dyDescent="0.25">
      <c r="A18129" s="44" t="s">
        <v>8432</v>
      </c>
      <c r="B18129" s="44" t="s">
        <v>8340</v>
      </c>
      <c r="C18129" s="45">
        <v>231001</v>
      </c>
      <c r="D18129" s="45" t="s">
        <v>11363</v>
      </c>
      <c r="E18129" s="45" t="s">
        <v>2538</v>
      </c>
      <c r="AO18129" s="376"/>
    </row>
    <row r="18130" spans="1:41" x14ac:dyDescent="0.25">
      <c r="A18130" s="44" t="s">
        <v>10778</v>
      </c>
      <c r="B18130" s="44" t="s">
        <v>3475</v>
      </c>
      <c r="C18130" s="45">
        <v>240301</v>
      </c>
      <c r="D18130" s="45" t="s">
        <v>11363</v>
      </c>
      <c r="E18130" s="45" t="s">
        <v>9249</v>
      </c>
      <c r="AO18130" s="376"/>
    </row>
    <row r="18131" spans="1:41" x14ac:dyDescent="0.3">
      <c r="A18131" s="333" t="s">
        <v>16247</v>
      </c>
      <c r="B18131" s="333" t="s">
        <v>4816</v>
      </c>
      <c r="C18131" s="125" t="s">
        <v>16160</v>
      </c>
      <c r="D18131" s="32" t="s">
        <v>20309</v>
      </c>
      <c r="E18131" s="125" t="s">
        <v>4972</v>
      </c>
      <c r="F18131" s="125" t="s">
        <v>1190</v>
      </c>
      <c r="G18131" s="125" t="s">
        <v>1190</v>
      </c>
      <c r="AO18131" s="376"/>
    </row>
    <row r="18132" spans="1:41" x14ac:dyDescent="0.3">
      <c r="A18132" s="333" t="s">
        <v>16247</v>
      </c>
      <c r="B18132" s="333" t="s">
        <v>4812</v>
      </c>
      <c r="C18132" s="125" t="s">
        <v>16162</v>
      </c>
      <c r="D18132" s="32" t="s">
        <v>20309</v>
      </c>
      <c r="E18132" s="125" t="s">
        <v>4972</v>
      </c>
      <c r="F18132" s="125" t="s">
        <v>1190</v>
      </c>
      <c r="G18132" s="125" t="s">
        <v>1190</v>
      </c>
      <c r="AO18132" s="376"/>
    </row>
    <row r="18133" spans="1:41" x14ac:dyDescent="0.25">
      <c r="A18133" s="44" t="s">
        <v>10779</v>
      </c>
      <c r="B18133" s="44" t="s">
        <v>9237</v>
      </c>
      <c r="C18133" s="45">
        <v>24010401</v>
      </c>
      <c r="D18133" s="45" t="s">
        <v>11363</v>
      </c>
      <c r="E18133" s="45" t="s">
        <v>9238</v>
      </c>
      <c r="AO18133" s="376"/>
    </row>
    <row r="18134" spans="1:41" x14ac:dyDescent="0.25">
      <c r="A18134" s="44" t="s">
        <v>10779</v>
      </c>
      <c r="B18134" s="44" t="s">
        <v>3176</v>
      </c>
      <c r="C18134" s="45">
        <v>24010402</v>
      </c>
      <c r="D18134" s="45" t="s">
        <v>11363</v>
      </c>
      <c r="E18134" s="45" t="s">
        <v>9238</v>
      </c>
      <c r="AO18134" s="376"/>
    </row>
    <row r="18135" spans="1:41" x14ac:dyDescent="0.25">
      <c r="A18135" s="44" t="s">
        <v>8433</v>
      </c>
      <c r="B18135" s="44" t="s">
        <v>8340</v>
      </c>
      <c r="C18135" s="45">
        <v>231001</v>
      </c>
      <c r="D18135" s="45" t="s">
        <v>11363</v>
      </c>
      <c r="E18135" s="45" t="s">
        <v>2538</v>
      </c>
      <c r="AO18135" s="376"/>
    </row>
    <row r="18136" spans="1:41" x14ac:dyDescent="0.25">
      <c r="A18136" s="44" t="s">
        <v>18443</v>
      </c>
      <c r="B18136" s="44" t="s">
        <v>5321</v>
      </c>
      <c r="C18136" s="45">
        <v>26010401</v>
      </c>
      <c r="D18136" s="45" t="s">
        <v>11363</v>
      </c>
      <c r="E18136" s="45" t="s">
        <v>17459</v>
      </c>
      <c r="AO18136" s="376"/>
    </row>
    <row r="18137" spans="1:41" x14ac:dyDescent="0.25">
      <c r="A18137" s="44" t="s">
        <v>18443</v>
      </c>
      <c r="B18137" s="44" t="s">
        <v>3176</v>
      </c>
      <c r="C18137" s="45">
        <v>26010402</v>
      </c>
      <c r="D18137" s="45" t="s">
        <v>11363</v>
      </c>
      <c r="E18137" s="45" t="s">
        <v>17459</v>
      </c>
      <c r="AO18137" s="376"/>
    </row>
    <row r="18138" spans="1:41" x14ac:dyDescent="0.25">
      <c r="A18138" s="44" t="s">
        <v>6573</v>
      </c>
      <c r="B18138" s="44" t="s">
        <v>3176</v>
      </c>
      <c r="C18138" s="45">
        <v>23010402</v>
      </c>
      <c r="D18138" s="45" t="s">
        <v>11363</v>
      </c>
      <c r="E18138" s="45" t="s">
        <v>5322</v>
      </c>
      <c r="AO18138" s="376"/>
    </row>
    <row r="18139" spans="1:41" x14ac:dyDescent="0.25">
      <c r="A18139" s="44" t="s">
        <v>11596</v>
      </c>
      <c r="B18139" s="44" t="s">
        <v>21331</v>
      </c>
      <c r="C18139" s="45" t="s">
        <v>11586</v>
      </c>
      <c r="D18139" s="45" t="s">
        <v>21447</v>
      </c>
      <c r="E18139" s="46">
        <v>46752</v>
      </c>
      <c r="AO18139" s="376"/>
    </row>
    <row r="18140" spans="1:41" x14ac:dyDescent="0.25">
      <c r="A18140" s="44" t="s">
        <v>8994</v>
      </c>
      <c r="B18140" s="44" t="s">
        <v>15188</v>
      </c>
      <c r="C18140" s="45" t="s">
        <v>13389</v>
      </c>
      <c r="D18140" s="367" t="s">
        <v>3696</v>
      </c>
      <c r="E18140" s="328">
        <f>DATE(2029,2,2)</f>
        <v>47151</v>
      </c>
      <c r="F18140" s="32"/>
      <c r="G18140" s="32"/>
      <c r="H18140" s="32"/>
      <c r="I18140" s="31"/>
      <c r="J18140" s="31"/>
      <c r="K18140" s="31"/>
      <c r="L18140" s="31"/>
      <c r="M18140" s="31"/>
      <c r="N18140" s="31"/>
      <c r="O18140" s="31"/>
      <c r="P18140" s="31"/>
      <c r="Q18140" s="31"/>
      <c r="R18140" s="31"/>
      <c r="S18140" s="31"/>
      <c r="T18140" s="31"/>
      <c r="U18140" s="31"/>
      <c r="V18140" s="31"/>
      <c r="W18140" s="31"/>
      <c r="X18140" s="31"/>
      <c r="Y18140" s="31"/>
      <c r="Z18140" s="31"/>
      <c r="AA18140" s="31"/>
      <c r="AB18140" s="31"/>
      <c r="AC18140" s="31"/>
      <c r="AD18140" s="31"/>
      <c r="AE18140" s="31"/>
      <c r="AF18140" s="31"/>
      <c r="AG18140" s="31"/>
      <c r="AH18140" s="31"/>
      <c r="AI18140" s="31"/>
      <c r="AJ18140" s="31"/>
      <c r="AK18140" s="31"/>
      <c r="AL18140" s="31"/>
      <c r="AO18140" s="376"/>
    </row>
    <row r="18141" spans="1:41" x14ac:dyDescent="0.25">
      <c r="A18141" s="44" t="s">
        <v>8994</v>
      </c>
      <c r="B18141" s="44" t="s">
        <v>15187</v>
      </c>
      <c r="C18141" s="45" t="s">
        <v>13388</v>
      </c>
      <c r="D18141" s="367" t="s">
        <v>3696</v>
      </c>
      <c r="E18141" s="328">
        <f>DATE(2029,2,2)</f>
        <v>47151</v>
      </c>
      <c r="F18141" s="32"/>
      <c r="G18141" s="32"/>
      <c r="H18141" s="32"/>
      <c r="I18141" s="31"/>
      <c r="J18141" s="31"/>
      <c r="K18141" s="31"/>
      <c r="L18141" s="31"/>
      <c r="M18141" s="31"/>
      <c r="N18141" s="31"/>
      <c r="O18141" s="31"/>
      <c r="P18141" s="31"/>
      <c r="Q18141" s="31"/>
      <c r="R18141" s="31"/>
      <c r="S18141" s="31"/>
      <c r="T18141" s="31"/>
      <c r="U18141" s="31"/>
      <c r="V18141" s="31"/>
      <c r="W18141" s="31"/>
      <c r="X18141" s="31"/>
      <c r="Y18141" s="31"/>
      <c r="Z18141" s="31"/>
      <c r="AA18141" s="31"/>
      <c r="AB18141" s="31"/>
      <c r="AC18141" s="31"/>
      <c r="AD18141" s="31"/>
      <c r="AE18141" s="31"/>
      <c r="AF18141" s="31"/>
      <c r="AG18141" s="31"/>
      <c r="AH18141" s="31"/>
      <c r="AI18141" s="31"/>
      <c r="AJ18141" s="31"/>
      <c r="AK18141" s="31"/>
      <c r="AL18141" s="31"/>
      <c r="AO18141" s="376"/>
    </row>
    <row r="18142" spans="1:41" x14ac:dyDescent="0.25">
      <c r="A18142" s="44" t="s">
        <v>8994</v>
      </c>
      <c r="B18142" s="44" t="s">
        <v>15186</v>
      </c>
      <c r="C18142" s="45" t="s">
        <v>9204</v>
      </c>
      <c r="D18142" s="367" t="s">
        <v>3696</v>
      </c>
      <c r="E18142" s="328">
        <f>DATE(2027,12,4)</f>
        <v>46725</v>
      </c>
      <c r="F18142" s="32"/>
      <c r="G18142" s="32"/>
      <c r="H18142" s="32"/>
      <c r="I18142" s="31"/>
      <c r="J18142" s="31"/>
      <c r="K18142" s="31"/>
      <c r="L18142" s="31"/>
      <c r="M18142" s="31"/>
      <c r="N18142" s="31"/>
      <c r="O18142" s="31"/>
      <c r="P18142" s="31"/>
      <c r="Q18142" s="31"/>
      <c r="R18142" s="31"/>
      <c r="S18142" s="31"/>
      <c r="T18142" s="31"/>
      <c r="U18142" s="31"/>
      <c r="V18142" s="31"/>
      <c r="W18142" s="31"/>
      <c r="X18142" s="31"/>
      <c r="Y18142" s="31"/>
      <c r="Z18142" s="31"/>
      <c r="AA18142" s="31"/>
      <c r="AB18142" s="31"/>
      <c r="AC18142" s="31"/>
      <c r="AD18142" s="31"/>
      <c r="AE18142" s="31"/>
      <c r="AF18142" s="31"/>
      <c r="AG18142" s="31"/>
      <c r="AH18142" s="31"/>
      <c r="AI18142" s="31"/>
      <c r="AJ18142" s="31"/>
      <c r="AK18142" s="31"/>
      <c r="AL18142" s="31"/>
      <c r="AO18142" s="376"/>
    </row>
    <row r="18143" spans="1:41" x14ac:dyDescent="0.25">
      <c r="A18143" s="44" t="s">
        <v>17307</v>
      </c>
      <c r="B18143" s="44" t="s">
        <v>2232</v>
      </c>
      <c r="C18143" s="45" t="s">
        <v>17404</v>
      </c>
      <c r="D18143" s="93" t="s">
        <v>17443</v>
      </c>
      <c r="E18143" s="45" t="s">
        <v>15591</v>
      </c>
      <c r="F18143" s="93"/>
      <c r="G18143" s="93"/>
      <c r="H18143" s="93"/>
      <c r="I18143" s="99"/>
      <c r="J18143" s="99"/>
      <c r="K18143" s="99"/>
      <c r="L18143" s="99"/>
      <c r="M18143" s="99"/>
      <c r="N18143" s="99"/>
      <c r="O18143" s="99"/>
      <c r="P18143" s="99"/>
      <c r="Q18143" s="99"/>
      <c r="R18143" s="99"/>
      <c r="S18143" s="99"/>
      <c r="T18143" s="99"/>
      <c r="U18143" s="99"/>
      <c r="V18143" s="99"/>
      <c r="W18143" s="99"/>
      <c r="X18143" s="99"/>
      <c r="Y18143" s="99"/>
      <c r="Z18143" s="99"/>
      <c r="AA18143" s="99"/>
      <c r="AB18143" s="99"/>
      <c r="AC18143" s="99"/>
      <c r="AD18143" s="99"/>
      <c r="AE18143" s="99"/>
      <c r="AF18143" s="99"/>
      <c r="AG18143" s="99"/>
      <c r="AH18143" s="31"/>
      <c r="AI18143" s="31"/>
      <c r="AJ18143" s="31"/>
      <c r="AK18143" s="31"/>
      <c r="AL18143" s="31"/>
      <c r="AO18143" s="376"/>
    </row>
    <row r="18144" spans="1:41" x14ac:dyDescent="0.25">
      <c r="A18144" s="114" t="s">
        <v>2611</v>
      </c>
      <c r="B18144" s="114" t="s">
        <v>2031</v>
      </c>
      <c r="C18144" s="106" t="s">
        <v>17212</v>
      </c>
      <c r="D18144" s="93" t="s">
        <v>1394</v>
      </c>
      <c r="E18144" s="115">
        <v>47516</v>
      </c>
      <c r="F18144" s="93"/>
      <c r="G18144" s="93"/>
      <c r="H18144" s="93"/>
      <c r="I18144" s="99"/>
      <c r="J18144" s="99"/>
      <c r="K18144" s="99"/>
      <c r="L18144" s="57"/>
      <c r="M18144" s="44"/>
      <c r="N18144" s="99"/>
      <c r="O18144" s="99"/>
      <c r="P18144" s="99"/>
      <c r="Q18144" s="99"/>
      <c r="R18144" s="99"/>
      <c r="S18144" s="99"/>
      <c r="T18144" s="99"/>
      <c r="U18144" s="99"/>
      <c r="V18144" s="99"/>
      <c r="W18144" s="99"/>
      <c r="X18144" s="99"/>
      <c r="Y18144" s="99"/>
      <c r="Z18144" s="99"/>
      <c r="AA18144" s="99"/>
      <c r="AB18144" s="99"/>
      <c r="AC18144" s="99"/>
      <c r="AD18144" s="99"/>
      <c r="AE18144" s="99"/>
      <c r="AF18144" s="99"/>
      <c r="AG18144" s="99"/>
      <c r="AH18144" s="31"/>
      <c r="AI18144" s="31"/>
      <c r="AJ18144" s="31"/>
      <c r="AK18144" s="31"/>
      <c r="AL18144" s="31"/>
      <c r="AO18144" s="376"/>
    </row>
    <row r="18145" spans="1:41" x14ac:dyDescent="0.25">
      <c r="A18145" s="44" t="s">
        <v>15990</v>
      </c>
      <c r="B18145" s="44" t="s">
        <v>3475</v>
      </c>
      <c r="C18145" s="45">
        <v>230301</v>
      </c>
      <c r="D18145" s="45" t="s">
        <v>11363</v>
      </c>
      <c r="E18145" s="45" t="s">
        <v>5265</v>
      </c>
      <c r="AO18145" s="376"/>
    </row>
    <row r="18146" spans="1:41" x14ac:dyDescent="0.25">
      <c r="A18146" s="44" t="s">
        <v>15990</v>
      </c>
      <c r="B18146" s="44" t="s">
        <v>10347</v>
      </c>
      <c r="C18146" s="45">
        <v>240402</v>
      </c>
      <c r="D18146" s="45" t="s">
        <v>11363</v>
      </c>
      <c r="E18146" s="45" t="s">
        <v>5037</v>
      </c>
      <c r="AO18146" s="376"/>
    </row>
    <row r="18147" spans="1:41" x14ac:dyDescent="0.3">
      <c r="A18147" s="333" t="s">
        <v>12931</v>
      </c>
      <c r="B18147" s="333" t="s">
        <v>1160</v>
      </c>
      <c r="C18147" s="125" t="s">
        <v>10947</v>
      </c>
      <c r="D18147" s="32" t="s">
        <v>20309</v>
      </c>
      <c r="E18147" s="125" t="s">
        <v>7420</v>
      </c>
      <c r="F18147" s="125" t="s">
        <v>1189</v>
      </c>
      <c r="G18147" s="125" t="s">
        <v>1190</v>
      </c>
      <c r="AO18147" s="376"/>
    </row>
    <row r="18148" spans="1:41" x14ac:dyDescent="0.3">
      <c r="A18148" s="333" t="s">
        <v>12931</v>
      </c>
      <c r="B18148" s="333" t="s">
        <v>1163</v>
      </c>
      <c r="C18148" s="125" t="s">
        <v>11367</v>
      </c>
      <c r="D18148" s="32" t="s">
        <v>20309</v>
      </c>
      <c r="E18148" s="125" t="s">
        <v>4826</v>
      </c>
      <c r="F18148" s="125" t="s">
        <v>1189</v>
      </c>
      <c r="G18148" s="125" t="s">
        <v>1190</v>
      </c>
      <c r="AO18148" s="376"/>
    </row>
    <row r="18149" spans="1:41" x14ac:dyDescent="0.3">
      <c r="A18149" s="333" t="s">
        <v>12931</v>
      </c>
      <c r="B18149" s="333" t="s">
        <v>12848</v>
      </c>
      <c r="C18149" s="125" t="s">
        <v>12849</v>
      </c>
      <c r="D18149" s="32" t="s">
        <v>20309</v>
      </c>
      <c r="E18149" s="125" t="s">
        <v>5332</v>
      </c>
      <c r="F18149" s="125" t="s">
        <v>1189</v>
      </c>
      <c r="G18149" s="125" t="s">
        <v>1190</v>
      </c>
      <c r="AO18149" s="376"/>
    </row>
    <row r="18150" spans="1:41" x14ac:dyDescent="0.3">
      <c r="A18150" s="333" t="s">
        <v>12931</v>
      </c>
      <c r="B18150" s="333" t="s">
        <v>1157</v>
      </c>
      <c r="C18150" s="125" t="s">
        <v>13318</v>
      </c>
      <c r="D18150" s="32" t="s">
        <v>20309</v>
      </c>
      <c r="E18150" s="125" t="s">
        <v>12551</v>
      </c>
      <c r="F18150" s="125" t="s">
        <v>1189</v>
      </c>
      <c r="G18150" s="125" t="s">
        <v>1190</v>
      </c>
      <c r="AO18150" s="376"/>
    </row>
    <row r="18151" spans="1:41" x14ac:dyDescent="0.25">
      <c r="A18151" s="114" t="s">
        <v>2073</v>
      </c>
      <c r="B18151" s="114" t="s">
        <v>2033</v>
      </c>
      <c r="C18151" s="106" t="s">
        <v>17212</v>
      </c>
      <c r="D18151" s="93" t="s">
        <v>1394</v>
      </c>
      <c r="E18151" s="115">
        <v>47516</v>
      </c>
      <c r="F18151" s="93"/>
      <c r="G18151" s="93"/>
      <c r="H18151" s="93"/>
      <c r="I18151" s="99"/>
      <c r="J18151" s="99"/>
      <c r="K18151" s="99"/>
      <c r="L18151" s="57"/>
      <c r="M18151" s="44"/>
      <c r="N18151" s="99"/>
      <c r="O18151" s="99"/>
      <c r="P18151" s="99"/>
      <c r="Q18151" s="99"/>
      <c r="R18151" s="99"/>
      <c r="S18151" s="99"/>
      <c r="T18151" s="99"/>
      <c r="U18151" s="99"/>
      <c r="V18151" s="99"/>
      <c r="W18151" s="99"/>
      <c r="X18151" s="99"/>
      <c r="Y18151" s="99"/>
      <c r="Z18151" s="99"/>
      <c r="AA18151" s="99"/>
      <c r="AB18151" s="99"/>
      <c r="AC18151" s="99"/>
      <c r="AD18151" s="99"/>
      <c r="AE18151" s="99"/>
      <c r="AF18151" s="99"/>
      <c r="AG18151" s="99"/>
      <c r="AH18151" s="31"/>
      <c r="AI18151" s="31"/>
      <c r="AJ18151" s="31"/>
      <c r="AK18151" s="31"/>
      <c r="AL18151" s="31"/>
      <c r="AO18151" s="376"/>
    </row>
    <row r="18152" spans="1:41" x14ac:dyDescent="0.3">
      <c r="A18152" s="333" t="s">
        <v>3661</v>
      </c>
      <c r="B18152" s="333" t="s">
        <v>11377</v>
      </c>
      <c r="C18152" s="125" t="s">
        <v>11214</v>
      </c>
      <c r="D18152" s="32" t="s">
        <v>20309</v>
      </c>
      <c r="E18152" s="125" t="s">
        <v>4966</v>
      </c>
      <c r="F18152" s="125" t="s">
        <v>1189</v>
      </c>
      <c r="G18152" s="125" t="s">
        <v>1190</v>
      </c>
      <c r="AO18152" s="376"/>
    </row>
    <row r="18153" spans="1:41" x14ac:dyDescent="0.25">
      <c r="A18153" s="91" t="s">
        <v>11244</v>
      </c>
      <c r="B18153" s="92" t="s">
        <v>5906</v>
      </c>
      <c r="C18153" s="93" t="s">
        <v>11246</v>
      </c>
      <c r="D18153" s="93" t="s">
        <v>1201</v>
      </c>
      <c r="E18153" s="94">
        <v>46682</v>
      </c>
      <c r="F18153" s="93"/>
      <c r="G18153" s="93"/>
      <c r="H18153" s="93"/>
      <c r="I18153" s="99"/>
      <c r="J18153" s="99"/>
      <c r="K18153" s="99"/>
      <c r="L18153" s="57"/>
      <c r="M18153" s="44"/>
      <c r="N18153" s="99"/>
      <c r="O18153" s="99"/>
      <c r="P18153" s="99"/>
      <c r="Q18153" s="99"/>
      <c r="R18153" s="99"/>
      <c r="S18153" s="99"/>
      <c r="T18153" s="99"/>
      <c r="U18153" s="99"/>
      <c r="V18153" s="99"/>
      <c r="W18153" s="99"/>
      <c r="X18153" s="99"/>
      <c r="Y18153" s="99"/>
      <c r="Z18153" s="99"/>
      <c r="AA18153" s="99"/>
      <c r="AB18153" s="99"/>
      <c r="AC18153" s="99"/>
      <c r="AD18153" s="99"/>
      <c r="AE18153" s="99"/>
      <c r="AF18153" s="99"/>
      <c r="AG18153" s="99"/>
      <c r="AH18153" s="31"/>
      <c r="AI18153" s="31"/>
      <c r="AJ18153" s="31"/>
      <c r="AK18153" s="31"/>
      <c r="AL18153" s="31"/>
      <c r="AO18153" s="376"/>
    </row>
    <row r="18154" spans="1:41" x14ac:dyDescent="0.25">
      <c r="A18154" s="44" t="s">
        <v>19459</v>
      </c>
      <c r="B18154" s="319" t="s">
        <v>19510</v>
      </c>
      <c r="C18154" s="318" t="s">
        <v>19859</v>
      </c>
      <c r="D18154" s="93" t="s">
        <v>19934</v>
      </c>
      <c r="E18154" s="320">
        <v>46387</v>
      </c>
      <c r="F18154" s="93"/>
      <c r="G18154" s="93"/>
      <c r="H18154" s="93"/>
      <c r="I18154" s="99"/>
      <c r="J18154" s="99"/>
      <c r="K18154" s="99"/>
      <c r="L18154" s="99"/>
      <c r="M18154" s="99"/>
      <c r="N18154" s="99"/>
      <c r="O18154" s="99"/>
      <c r="P18154" s="99"/>
      <c r="Q18154" s="99"/>
      <c r="R18154" s="99"/>
      <c r="S18154" s="99"/>
      <c r="T18154" s="99"/>
      <c r="U18154" s="99"/>
      <c r="V18154" s="99"/>
      <c r="W18154" s="99"/>
      <c r="X18154" s="99"/>
      <c r="Y18154" s="99"/>
      <c r="Z18154" s="99"/>
      <c r="AA18154" s="99"/>
      <c r="AB18154" s="99"/>
      <c r="AC18154" s="99"/>
      <c r="AD18154" s="99"/>
      <c r="AE18154" s="99"/>
      <c r="AF18154" s="99"/>
      <c r="AG18154" s="99"/>
      <c r="AH18154" s="31"/>
      <c r="AI18154" s="31"/>
      <c r="AJ18154" s="31"/>
      <c r="AK18154" s="31"/>
      <c r="AL18154" s="31"/>
      <c r="AO18154" s="376"/>
    </row>
    <row r="18155" spans="1:41" x14ac:dyDescent="0.25">
      <c r="A18155" s="91" t="s">
        <v>19159</v>
      </c>
      <c r="B18155" s="92" t="s">
        <v>3182</v>
      </c>
      <c r="C18155" s="93" t="s">
        <v>19170</v>
      </c>
      <c r="D18155" s="93" t="s">
        <v>1201</v>
      </c>
      <c r="E18155" s="94">
        <v>46582</v>
      </c>
      <c r="F18155" s="93"/>
      <c r="G18155" s="93"/>
      <c r="H18155" s="93"/>
      <c r="I18155" s="99"/>
      <c r="J18155" s="99"/>
      <c r="K18155" s="99"/>
      <c r="L18155" s="99"/>
      <c r="M18155" s="99"/>
      <c r="N18155" s="99"/>
      <c r="O18155" s="99"/>
      <c r="P18155" s="99"/>
      <c r="Q18155" s="99"/>
      <c r="R18155" s="99"/>
      <c r="S18155" s="99"/>
      <c r="T18155" s="99"/>
      <c r="U18155" s="99"/>
      <c r="V18155" s="99"/>
      <c r="W18155" s="99"/>
      <c r="X18155" s="99"/>
      <c r="Y18155" s="99"/>
      <c r="Z18155" s="99"/>
      <c r="AA18155" s="99"/>
      <c r="AB18155" s="99"/>
      <c r="AC18155" s="99"/>
      <c r="AD18155" s="99"/>
      <c r="AE18155" s="99"/>
      <c r="AF18155" s="99"/>
      <c r="AG18155" s="99"/>
      <c r="AH18155" s="31"/>
      <c r="AI18155" s="31"/>
      <c r="AJ18155" s="31"/>
      <c r="AK18155" s="31"/>
      <c r="AL18155" s="31"/>
      <c r="AO18155" s="376"/>
    </row>
    <row r="18156" spans="1:41" x14ac:dyDescent="0.25">
      <c r="A18156" s="44" t="s">
        <v>870</v>
      </c>
      <c r="B18156" s="44" t="s">
        <v>5130</v>
      </c>
      <c r="C18156" s="45">
        <v>22010701</v>
      </c>
      <c r="D18156" s="45" t="s">
        <v>11363</v>
      </c>
      <c r="E18156" s="45" t="s">
        <v>5131</v>
      </c>
      <c r="AO18156" s="376"/>
    </row>
    <row r="18157" spans="1:41" x14ac:dyDescent="0.25">
      <c r="A18157" s="44" t="s">
        <v>870</v>
      </c>
      <c r="B18157" s="44" t="s">
        <v>924</v>
      </c>
      <c r="C18157" s="45">
        <v>22010702</v>
      </c>
      <c r="D18157" s="45" t="s">
        <v>11363</v>
      </c>
      <c r="E18157" s="45" t="s">
        <v>5131</v>
      </c>
      <c r="AO18157" s="376"/>
    </row>
    <row r="18158" spans="1:41" x14ac:dyDescent="0.25">
      <c r="A18158" s="44" t="s">
        <v>870</v>
      </c>
      <c r="B18158" s="44" t="s">
        <v>17452</v>
      </c>
      <c r="C18158" s="45">
        <v>25010501</v>
      </c>
      <c r="D18158" s="45" t="s">
        <v>11363</v>
      </c>
      <c r="E18158" s="45" t="s">
        <v>12551</v>
      </c>
      <c r="AO18158" s="376"/>
    </row>
    <row r="18159" spans="1:41" x14ac:dyDescent="0.25">
      <c r="A18159" s="44" t="s">
        <v>870</v>
      </c>
      <c r="B18159" s="44" t="s">
        <v>5129</v>
      </c>
      <c r="C18159" s="45">
        <v>25010502</v>
      </c>
      <c r="D18159" s="45" t="s">
        <v>11363</v>
      </c>
      <c r="E18159" s="45" t="s">
        <v>12551</v>
      </c>
      <c r="AO18159" s="376"/>
    </row>
    <row r="18160" spans="1:41" x14ac:dyDescent="0.25">
      <c r="A18160" s="44" t="s">
        <v>7166</v>
      </c>
      <c r="B18160" s="44" t="s">
        <v>153</v>
      </c>
      <c r="C18160" s="45" t="s">
        <v>7167</v>
      </c>
      <c r="D18160" s="46" t="s">
        <v>21328</v>
      </c>
      <c r="E18160" s="46">
        <v>46579</v>
      </c>
      <c r="AO18160" s="376"/>
    </row>
    <row r="18161" spans="1:41" x14ac:dyDescent="0.25">
      <c r="A18161" s="44" t="s">
        <v>7166</v>
      </c>
      <c r="B18161" s="44" t="s">
        <v>153</v>
      </c>
      <c r="C18161" s="45" t="s">
        <v>7167</v>
      </c>
      <c r="D18161" s="46" t="s">
        <v>21328</v>
      </c>
      <c r="E18161" s="46">
        <v>46579</v>
      </c>
      <c r="AO18161" s="376"/>
    </row>
    <row r="18162" spans="1:41" x14ac:dyDescent="0.25">
      <c r="A18162" s="44" t="s">
        <v>12474</v>
      </c>
      <c r="B18162" s="44" t="s">
        <v>12099</v>
      </c>
      <c r="C18162" s="45">
        <v>8.25</v>
      </c>
      <c r="D18162" s="45" t="s">
        <v>12549</v>
      </c>
      <c r="E18162" s="46">
        <v>47057</v>
      </c>
      <c r="F18162" s="45"/>
      <c r="G18162" s="93"/>
      <c r="H18162" s="93"/>
      <c r="I18162" s="99"/>
      <c r="J18162" s="99"/>
      <c r="K18162" s="99"/>
      <c r="L18162" s="99"/>
      <c r="M18162" s="99"/>
      <c r="N18162" s="99"/>
      <c r="O18162" s="99"/>
      <c r="P18162" s="99"/>
      <c r="Q18162" s="99"/>
      <c r="R18162" s="99"/>
      <c r="S18162" s="99"/>
      <c r="T18162" s="99"/>
      <c r="U18162" s="99"/>
      <c r="V18162" s="99"/>
      <c r="W18162" s="99"/>
      <c r="X18162" s="99"/>
      <c r="Y18162" s="99"/>
      <c r="Z18162" s="99"/>
      <c r="AA18162" s="99"/>
      <c r="AB18162" s="99"/>
      <c r="AC18162" s="99"/>
      <c r="AD18162" s="99"/>
      <c r="AE18162" s="99"/>
      <c r="AF18162" s="99"/>
      <c r="AG18162" s="99"/>
      <c r="AH18162" s="31"/>
      <c r="AI18162" s="31"/>
      <c r="AJ18162" s="31"/>
      <c r="AK18162" s="31"/>
      <c r="AL18162" s="31"/>
      <c r="AO18162" s="376"/>
    </row>
    <row r="18163" spans="1:41" x14ac:dyDescent="0.25">
      <c r="A18163" s="44" t="s">
        <v>12474</v>
      </c>
      <c r="B18163" s="44" t="s">
        <v>12102</v>
      </c>
      <c r="C18163" s="45">
        <v>21.25</v>
      </c>
      <c r="D18163" s="45" t="s">
        <v>12549</v>
      </c>
      <c r="E18163" s="46">
        <v>47664</v>
      </c>
      <c r="F18163" s="45"/>
      <c r="G18163" s="93"/>
      <c r="H18163" s="93"/>
      <c r="I18163" s="99"/>
      <c r="J18163" s="99"/>
      <c r="K18163" s="99"/>
      <c r="L18163" s="99"/>
      <c r="M18163" s="99"/>
      <c r="N18163" s="99"/>
      <c r="O18163" s="99"/>
      <c r="P18163" s="99"/>
      <c r="Q18163" s="99"/>
      <c r="R18163" s="99"/>
      <c r="S18163" s="99"/>
      <c r="T18163" s="99"/>
      <c r="U18163" s="99"/>
      <c r="V18163" s="99"/>
      <c r="W18163" s="99"/>
      <c r="X18163" s="99"/>
      <c r="Y18163" s="99"/>
      <c r="Z18163" s="99"/>
      <c r="AA18163" s="99"/>
      <c r="AB18163" s="99"/>
      <c r="AC18163" s="99"/>
      <c r="AD18163" s="99"/>
      <c r="AE18163" s="99"/>
      <c r="AF18163" s="99"/>
      <c r="AG18163" s="99"/>
      <c r="AH18163" s="31"/>
      <c r="AI18163" s="31"/>
      <c r="AJ18163" s="31"/>
      <c r="AK18163" s="31"/>
      <c r="AL18163" s="31"/>
      <c r="AO18163" s="376"/>
    </row>
    <row r="18164" spans="1:41" x14ac:dyDescent="0.25">
      <c r="A18164" s="44" t="s">
        <v>21967</v>
      </c>
      <c r="B18164" s="44" t="s">
        <v>21461</v>
      </c>
      <c r="C18164" s="45">
        <v>260405</v>
      </c>
      <c r="D18164" s="45" t="s">
        <v>11363</v>
      </c>
      <c r="E18164" s="45" t="s">
        <v>11152</v>
      </c>
      <c r="AO18164" s="376"/>
    </row>
    <row r="18165" spans="1:41" x14ac:dyDescent="0.25">
      <c r="A18165" s="44" t="s">
        <v>21967</v>
      </c>
      <c r="B18165" s="44" t="s">
        <v>7765</v>
      </c>
      <c r="C18165" s="45">
        <v>260501</v>
      </c>
      <c r="D18165" s="45" t="s">
        <v>11363</v>
      </c>
      <c r="E18165" s="45" t="s">
        <v>10349</v>
      </c>
      <c r="AO18165" s="376"/>
    </row>
    <row r="18166" spans="1:41" x14ac:dyDescent="0.25">
      <c r="A18166" s="44" t="s">
        <v>21967</v>
      </c>
      <c r="B18166" s="44" t="s">
        <v>21449</v>
      </c>
      <c r="C18166" s="45">
        <v>260504</v>
      </c>
      <c r="D18166" s="45" t="s">
        <v>11363</v>
      </c>
      <c r="E18166" s="45" t="s">
        <v>21450</v>
      </c>
      <c r="AO18166" s="376"/>
    </row>
    <row r="18167" spans="1:41" x14ac:dyDescent="0.25">
      <c r="A18167" s="44" t="s">
        <v>7076</v>
      </c>
      <c r="B18167" s="44" t="s">
        <v>3475</v>
      </c>
      <c r="C18167" s="45">
        <v>230301</v>
      </c>
      <c r="D18167" s="45" t="s">
        <v>11363</v>
      </c>
      <c r="E18167" s="45" t="s">
        <v>5265</v>
      </c>
      <c r="AO18167" s="376"/>
    </row>
    <row r="18168" spans="1:41" x14ac:dyDescent="0.25">
      <c r="A18168" s="44" t="s">
        <v>7076</v>
      </c>
      <c r="B18168" s="44" t="s">
        <v>3043</v>
      </c>
      <c r="C18168" s="45">
        <v>230901</v>
      </c>
      <c r="D18168" s="45" t="s">
        <v>11363</v>
      </c>
      <c r="E18168" s="45" t="s">
        <v>7871</v>
      </c>
      <c r="AO18168" s="376"/>
    </row>
    <row r="18169" spans="1:41" x14ac:dyDescent="0.25">
      <c r="A18169" s="44" t="s">
        <v>7076</v>
      </c>
      <c r="B18169" s="44" t="s">
        <v>9248</v>
      </c>
      <c r="C18169" s="45">
        <v>260105</v>
      </c>
      <c r="D18169" s="45" t="s">
        <v>11363</v>
      </c>
      <c r="E18169" s="45" t="s">
        <v>17625</v>
      </c>
      <c r="AO18169" s="376"/>
    </row>
    <row r="18170" spans="1:41" x14ac:dyDescent="0.25">
      <c r="A18170" s="44" t="s">
        <v>7198</v>
      </c>
      <c r="B18170" s="44" t="s">
        <v>1290</v>
      </c>
      <c r="C18170" s="45" t="s">
        <v>21205</v>
      </c>
      <c r="D18170" s="45" t="s">
        <v>8114</v>
      </c>
      <c r="E18170" s="46">
        <v>47377</v>
      </c>
      <c r="F18170" s="93"/>
      <c r="G18170" s="93"/>
      <c r="H18170" s="93"/>
      <c r="I18170" s="99"/>
      <c r="J18170" s="99"/>
      <c r="K18170" s="99"/>
      <c r="L18170" s="57"/>
      <c r="M18170" s="44"/>
      <c r="N18170" s="99"/>
      <c r="O18170" s="99"/>
      <c r="P18170" s="99"/>
      <c r="Q18170" s="99"/>
      <c r="R18170" s="99"/>
      <c r="S18170" s="99"/>
      <c r="T18170" s="99"/>
      <c r="U18170" s="99"/>
      <c r="V18170" s="99"/>
      <c r="W18170" s="99"/>
      <c r="X18170" s="99"/>
      <c r="Y18170" s="99"/>
      <c r="Z18170" s="99"/>
      <c r="AA18170" s="99"/>
      <c r="AB18170" s="99"/>
      <c r="AC18170" s="99"/>
      <c r="AD18170" s="99"/>
      <c r="AE18170" s="99"/>
      <c r="AF18170" s="99"/>
      <c r="AG18170" s="99"/>
      <c r="AH18170" s="31"/>
      <c r="AI18170" s="31"/>
      <c r="AJ18170" s="31"/>
      <c r="AK18170" s="31"/>
      <c r="AL18170" s="31"/>
      <c r="AO18170" s="376"/>
    </row>
    <row r="18171" spans="1:41" x14ac:dyDescent="0.25">
      <c r="A18171" s="44" t="s">
        <v>19460</v>
      </c>
      <c r="B18171" s="319" t="s">
        <v>19511</v>
      </c>
      <c r="C18171" s="318" t="s">
        <v>19860</v>
      </c>
      <c r="D18171" s="93" t="s">
        <v>19934</v>
      </c>
      <c r="E18171" s="320">
        <v>46507</v>
      </c>
      <c r="F18171" s="93"/>
      <c r="G18171" s="93"/>
      <c r="H18171" s="93"/>
      <c r="I18171" s="99"/>
      <c r="J18171" s="99"/>
      <c r="K18171" s="99"/>
      <c r="L18171" s="99"/>
      <c r="M18171" s="99"/>
      <c r="N18171" s="99"/>
      <c r="O18171" s="99"/>
      <c r="P18171" s="99"/>
      <c r="Q18171" s="99"/>
      <c r="R18171" s="99"/>
      <c r="S18171" s="99"/>
      <c r="T18171" s="99"/>
      <c r="U18171" s="99"/>
      <c r="V18171" s="99"/>
      <c r="W18171" s="99"/>
      <c r="X18171" s="99"/>
      <c r="Y18171" s="99"/>
      <c r="Z18171" s="99"/>
      <c r="AA18171" s="99"/>
      <c r="AB18171" s="99"/>
      <c r="AC18171" s="99"/>
      <c r="AD18171" s="99"/>
      <c r="AE18171" s="99"/>
      <c r="AF18171" s="99"/>
      <c r="AG18171" s="99"/>
      <c r="AH18171" s="31"/>
      <c r="AI18171" s="31"/>
      <c r="AJ18171" s="31"/>
      <c r="AK18171" s="31"/>
      <c r="AL18171" s="31"/>
      <c r="AO18171" s="376"/>
    </row>
    <row r="18172" spans="1:41" x14ac:dyDescent="0.25">
      <c r="A18172" s="44" t="s">
        <v>19460</v>
      </c>
      <c r="B18172" s="319" t="s">
        <v>19512</v>
      </c>
      <c r="C18172" s="318" t="s">
        <v>19861</v>
      </c>
      <c r="D18172" s="93" t="s">
        <v>19934</v>
      </c>
      <c r="E18172" s="320">
        <v>46568</v>
      </c>
      <c r="F18172" s="93"/>
      <c r="G18172" s="93"/>
      <c r="H18172" s="93"/>
      <c r="I18172" s="99"/>
      <c r="J18172" s="99"/>
      <c r="K18172" s="99"/>
      <c r="L18172" s="99"/>
      <c r="M18172" s="99"/>
      <c r="N18172" s="99"/>
      <c r="O18172" s="99"/>
      <c r="P18172" s="99"/>
      <c r="Q18172" s="99"/>
      <c r="R18172" s="99"/>
      <c r="S18172" s="99"/>
      <c r="T18172" s="99"/>
      <c r="U18172" s="99"/>
      <c r="V18172" s="99"/>
      <c r="W18172" s="99"/>
      <c r="X18172" s="99"/>
      <c r="Y18172" s="99"/>
      <c r="Z18172" s="99"/>
      <c r="AA18172" s="99"/>
      <c r="AB18172" s="99"/>
      <c r="AC18172" s="99"/>
      <c r="AD18172" s="99"/>
      <c r="AE18172" s="99"/>
      <c r="AF18172" s="99"/>
      <c r="AG18172" s="99"/>
      <c r="AH18172" s="31"/>
      <c r="AI18172" s="31"/>
      <c r="AJ18172" s="31"/>
      <c r="AK18172" s="31"/>
      <c r="AL18172" s="31"/>
      <c r="AO18172" s="376"/>
    </row>
    <row r="18173" spans="1:41" x14ac:dyDescent="0.25">
      <c r="A18173" s="44" t="s">
        <v>19460</v>
      </c>
      <c r="B18173" s="319" t="s">
        <v>19515</v>
      </c>
      <c r="C18173" s="318" t="s">
        <v>19862</v>
      </c>
      <c r="D18173" s="93" t="s">
        <v>19934</v>
      </c>
      <c r="E18173" s="320">
        <v>46691</v>
      </c>
      <c r="F18173" s="93"/>
      <c r="G18173" s="93"/>
      <c r="H18173" s="93"/>
      <c r="I18173" s="99"/>
      <c r="J18173" s="99"/>
      <c r="K18173" s="99"/>
      <c r="L18173" s="99"/>
      <c r="M18173" s="99"/>
      <c r="N18173" s="99"/>
      <c r="O18173" s="99"/>
      <c r="P18173" s="99"/>
      <c r="Q18173" s="99"/>
      <c r="R18173" s="99"/>
      <c r="S18173" s="99"/>
      <c r="T18173" s="99"/>
      <c r="U18173" s="99"/>
      <c r="V18173" s="99"/>
      <c r="W18173" s="99"/>
      <c r="X18173" s="99"/>
      <c r="Y18173" s="99"/>
      <c r="Z18173" s="99"/>
      <c r="AA18173" s="99"/>
      <c r="AB18173" s="99"/>
      <c r="AC18173" s="99"/>
      <c r="AD18173" s="99"/>
      <c r="AE18173" s="99"/>
      <c r="AF18173" s="99"/>
      <c r="AG18173" s="99"/>
      <c r="AH18173" s="31"/>
      <c r="AI18173" s="31"/>
      <c r="AJ18173" s="31"/>
      <c r="AK18173" s="31"/>
      <c r="AL18173" s="31"/>
      <c r="AO18173" s="376"/>
    </row>
    <row r="18174" spans="1:41" x14ac:dyDescent="0.25">
      <c r="A18174" s="44" t="s">
        <v>21968</v>
      </c>
      <c r="B18174" s="44" t="s">
        <v>9248</v>
      </c>
      <c r="C18174" s="45">
        <v>260105</v>
      </c>
      <c r="D18174" s="45" t="s">
        <v>11363</v>
      </c>
      <c r="E18174" s="45" t="s">
        <v>17625</v>
      </c>
      <c r="AO18174" s="376"/>
    </row>
    <row r="18175" spans="1:41" x14ac:dyDescent="0.25">
      <c r="A18175" s="44" t="s">
        <v>10780</v>
      </c>
      <c r="B18175" s="44" t="s">
        <v>9248</v>
      </c>
      <c r="C18175" s="45">
        <v>240101</v>
      </c>
      <c r="D18175" s="45" t="s">
        <v>11363</v>
      </c>
      <c r="E18175" s="45" t="s">
        <v>9249</v>
      </c>
      <c r="AO18175" s="376"/>
    </row>
    <row r="18176" spans="1:41" x14ac:dyDescent="0.25">
      <c r="A18176" s="44" t="s">
        <v>15991</v>
      </c>
      <c r="B18176" s="44" t="s">
        <v>9237</v>
      </c>
      <c r="C18176" s="45">
        <v>24010401</v>
      </c>
      <c r="D18176" s="45" t="s">
        <v>11363</v>
      </c>
      <c r="E18176" s="45" t="s">
        <v>9238</v>
      </c>
      <c r="AO18176" s="376"/>
    </row>
    <row r="18177" spans="1:41" x14ac:dyDescent="0.25">
      <c r="A18177" s="44" t="s">
        <v>15991</v>
      </c>
      <c r="B18177" s="44" t="s">
        <v>5157</v>
      </c>
      <c r="C18177" s="45">
        <v>250604</v>
      </c>
      <c r="D18177" s="45" t="s">
        <v>11363</v>
      </c>
      <c r="E18177" s="45" t="s">
        <v>7770</v>
      </c>
      <c r="AO18177" s="376"/>
    </row>
    <row r="18178" spans="1:41" x14ac:dyDescent="0.25">
      <c r="A18178" s="44" t="s">
        <v>2728</v>
      </c>
      <c r="B18178" s="44" t="s">
        <v>21369</v>
      </c>
      <c r="C18178" s="45" t="s">
        <v>10875</v>
      </c>
      <c r="D18178" s="45" t="s">
        <v>21447</v>
      </c>
      <c r="E18178" s="46">
        <v>46660</v>
      </c>
      <c r="AO18178" s="376"/>
    </row>
    <row r="18179" spans="1:41" x14ac:dyDescent="0.25">
      <c r="A18179" s="44" t="s">
        <v>12001</v>
      </c>
      <c r="B18179" s="44" t="s">
        <v>11956</v>
      </c>
      <c r="C18179" s="45">
        <v>24090701</v>
      </c>
      <c r="D18179" s="45" t="s">
        <v>11363</v>
      </c>
      <c r="E18179" s="45" t="s">
        <v>4826</v>
      </c>
      <c r="AO18179" s="376"/>
    </row>
    <row r="18180" spans="1:41" x14ac:dyDescent="0.25">
      <c r="A18180" s="44" t="s">
        <v>12001</v>
      </c>
      <c r="B18180" s="44" t="s">
        <v>4243</v>
      </c>
      <c r="C18180" s="45">
        <v>24090702</v>
      </c>
      <c r="D18180" s="45" t="s">
        <v>11363</v>
      </c>
      <c r="E18180" s="45" t="s">
        <v>4826</v>
      </c>
      <c r="AO18180" s="376"/>
    </row>
    <row r="18181" spans="1:41" x14ac:dyDescent="0.25">
      <c r="A18181" s="44" t="s">
        <v>12001</v>
      </c>
      <c r="B18181" s="44" t="s">
        <v>938</v>
      </c>
      <c r="C18181" s="45">
        <v>260103</v>
      </c>
      <c r="D18181" s="45" t="s">
        <v>11363</v>
      </c>
      <c r="E18181" s="45" t="s">
        <v>8292</v>
      </c>
      <c r="AO18181" s="376"/>
    </row>
    <row r="18182" spans="1:41" x14ac:dyDescent="0.25">
      <c r="A18182" s="44" t="s">
        <v>18444</v>
      </c>
      <c r="B18182" s="44" t="s">
        <v>3042</v>
      </c>
      <c r="C18182" s="45">
        <v>230903</v>
      </c>
      <c r="D18182" s="45" t="s">
        <v>11363</v>
      </c>
      <c r="E18182" s="45" t="s">
        <v>7871</v>
      </c>
      <c r="AO18182" s="376"/>
    </row>
    <row r="18183" spans="1:41" x14ac:dyDescent="0.25">
      <c r="A18183" s="44" t="s">
        <v>18444</v>
      </c>
      <c r="B18183" s="44" t="s">
        <v>938</v>
      </c>
      <c r="C18183" s="45">
        <v>260103</v>
      </c>
      <c r="D18183" s="45" t="s">
        <v>11363</v>
      </c>
      <c r="E18183" s="45" t="s">
        <v>8292</v>
      </c>
      <c r="AO18183" s="376"/>
    </row>
    <row r="18184" spans="1:41" x14ac:dyDescent="0.25">
      <c r="A18184" s="44" t="s">
        <v>18444</v>
      </c>
      <c r="B18184" s="44" t="s">
        <v>7763</v>
      </c>
      <c r="C18184" s="45">
        <v>260401</v>
      </c>
      <c r="D18184" s="45" t="s">
        <v>11363</v>
      </c>
      <c r="E18184" s="45" t="s">
        <v>11152</v>
      </c>
      <c r="AO18184" s="376"/>
    </row>
    <row r="18185" spans="1:41" x14ac:dyDescent="0.25">
      <c r="A18185" s="44" t="s">
        <v>10781</v>
      </c>
      <c r="B18185" s="44" t="s">
        <v>10348</v>
      </c>
      <c r="C18185" s="45">
        <v>240501</v>
      </c>
      <c r="D18185" s="45" t="s">
        <v>11363</v>
      </c>
      <c r="E18185" s="45" t="s">
        <v>10349</v>
      </c>
      <c r="AO18185" s="376"/>
    </row>
    <row r="18186" spans="1:41" x14ac:dyDescent="0.25">
      <c r="A18186" s="44" t="s">
        <v>18445</v>
      </c>
      <c r="B18186" s="44" t="s">
        <v>2350</v>
      </c>
      <c r="C18186" s="45">
        <v>250106</v>
      </c>
      <c r="D18186" s="45" t="s">
        <v>11363</v>
      </c>
      <c r="E18186" s="45" t="s">
        <v>11887</v>
      </c>
      <c r="AO18186" s="376"/>
    </row>
    <row r="18187" spans="1:41" x14ac:dyDescent="0.3">
      <c r="A18187" s="333" t="s">
        <v>11118</v>
      </c>
      <c r="B18187" s="333" t="s">
        <v>3861</v>
      </c>
      <c r="C18187" s="125" t="s">
        <v>10957</v>
      </c>
      <c r="D18187" s="32" t="s">
        <v>20309</v>
      </c>
      <c r="E18187" s="125" t="s">
        <v>5037</v>
      </c>
      <c r="F18187" s="125" t="s">
        <v>1189</v>
      </c>
      <c r="G18187" s="125" t="s">
        <v>1189</v>
      </c>
      <c r="AO18187" s="376"/>
    </row>
    <row r="18188" spans="1:41" x14ac:dyDescent="0.25">
      <c r="A18188" s="44" t="s">
        <v>20438</v>
      </c>
      <c r="B18188" s="44" t="s">
        <v>20317</v>
      </c>
      <c r="C18188" s="45" t="s">
        <v>20439</v>
      </c>
      <c r="D18188" s="46" t="s">
        <v>21328</v>
      </c>
      <c r="E18188" s="46">
        <v>46582</v>
      </c>
      <c r="AO18188" s="376"/>
    </row>
    <row r="18189" spans="1:41" x14ac:dyDescent="0.25">
      <c r="A18189" s="44" t="s">
        <v>20438</v>
      </c>
      <c r="B18189" s="44" t="s">
        <v>21449</v>
      </c>
      <c r="C18189" s="45">
        <v>260504</v>
      </c>
      <c r="D18189" s="45" t="s">
        <v>11363</v>
      </c>
      <c r="E18189" s="45" t="s">
        <v>21450</v>
      </c>
      <c r="AO18189" s="376"/>
    </row>
    <row r="18190" spans="1:41" x14ac:dyDescent="0.25">
      <c r="A18190" s="44" t="s">
        <v>20438</v>
      </c>
      <c r="B18190" s="44" t="s">
        <v>21553</v>
      </c>
      <c r="C18190" s="45">
        <v>260603</v>
      </c>
      <c r="D18190" s="45" t="s">
        <v>11363</v>
      </c>
      <c r="E18190" s="45" t="s">
        <v>9840</v>
      </c>
      <c r="AO18190" s="376"/>
    </row>
    <row r="18191" spans="1:41" x14ac:dyDescent="0.25">
      <c r="A18191" s="44" t="s">
        <v>20438</v>
      </c>
      <c r="B18191" s="44" t="s">
        <v>7823</v>
      </c>
      <c r="C18191" s="45">
        <v>260701</v>
      </c>
      <c r="D18191" s="45" t="s">
        <v>11363</v>
      </c>
      <c r="E18191" s="45" t="s">
        <v>11150</v>
      </c>
      <c r="AO18191" s="376"/>
    </row>
    <row r="18192" spans="1:41" x14ac:dyDescent="0.25">
      <c r="A18192" s="57" t="s">
        <v>20497</v>
      </c>
      <c r="B18192" s="92" t="s">
        <v>3682</v>
      </c>
      <c r="C18192" s="93" t="s">
        <v>19106</v>
      </c>
      <c r="D18192" s="93" t="s">
        <v>3681</v>
      </c>
      <c r="E18192" s="94">
        <v>48029</v>
      </c>
      <c r="F18192" s="93"/>
      <c r="G18192" s="93"/>
      <c r="H18192" s="93"/>
      <c r="I18192" s="99"/>
      <c r="J18192" s="99"/>
      <c r="K18192" s="99"/>
      <c r="L18192" s="57"/>
      <c r="M18192" s="44"/>
      <c r="N18192" s="99"/>
      <c r="O18192" s="99"/>
      <c r="P18192" s="99"/>
      <c r="Q18192" s="99"/>
      <c r="R18192" s="99"/>
      <c r="S18192" s="99"/>
      <c r="T18192" s="99"/>
      <c r="U18192" s="99"/>
      <c r="V18192" s="99"/>
      <c r="W18192" s="99"/>
      <c r="X18192" s="99"/>
      <c r="Y18192" s="99"/>
      <c r="Z18192" s="99"/>
      <c r="AA18192" s="99"/>
      <c r="AB18192" s="99"/>
      <c r="AC18192" s="99"/>
      <c r="AD18192" s="99"/>
      <c r="AE18192" s="99"/>
      <c r="AF18192" s="99"/>
      <c r="AG18192" s="99"/>
      <c r="AH18192" s="31"/>
      <c r="AI18192" s="31"/>
      <c r="AJ18192" s="31"/>
      <c r="AK18192" s="31"/>
      <c r="AL18192" s="31"/>
      <c r="AO18192" s="376"/>
    </row>
    <row r="18193" spans="1:41" x14ac:dyDescent="0.25">
      <c r="A18193" s="44" t="s">
        <v>12788</v>
      </c>
      <c r="B18193" s="44" t="s">
        <v>199</v>
      </c>
      <c r="C18193" s="45">
        <v>241001</v>
      </c>
      <c r="D18193" s="45" t="s">
        <v>11363</v>
      </c>
      <c r="E18193" s="45" t="s">
        <v>5332</v>
      </c>
      <c r="AO18193" s="376"/>
    </row>
    <row r="18194" spans="1:41" x14ac:dyDescent="0.25">
      <c r="A18194" s="44" t="s">
        <v>12788</v>
      </c>
      <c r="B18194" s="44" t="s">
        <v>5321</v>
      </c>
      <c r="C18194" s="45">
        <v>26010401</v>
      </c>
      <c r="D18194" s="45" t="s">
        <v>11363</v>
      </c>
      <c r="E18194" s="45" t="s">
        <v>17459</v>
      </c>
      <c r="AO18194" s="376"/>
    </row>
    <row r="18195" spans="1:41" x14ac:dyDescent="0.25">
      <c r="A18195" s="44" t="s">
        <v>12788</v>
      </c>
      <c r="B18195" s="44" t="s">
        <v>3176</v>
      </c>
      <c r="C18195" s="45">
        <v>26010402</v>
      </c>
      <c r="D18195" s="45" t="s">
        <v>11363</v>
      </c>
      <c r="E18195" s="45" t="s">
        <v>17459</v>
      </c>
      <c r="AO18195" s="376"/>
    </row>
    <row r="18196" spans="1:41" x14ac:dyDescent="0.25">
      <c r="A18196" s="44" t="s">
        <v>16500</v>
      </c>
      <c r="B18196" s="44" t="s">
        <v>21362</v>
      </c>
      <c r="C18196" s="45" t="s">
        <v>16468</v>
      </c>
      <c r="D18196" s="45" t="s">
        <v>21447</v>
      </c>
      <c r="E18196" s="46">
        <v>46752</v>
      </c>
      <c r="AO18196" s="376"/>
    </row>
    <row r="18197" spans="1:41" x14ac:dyDescent="0.25">
      <c r="A18197" s="44" t="s">
        <v>11341</v>
      </c>
      <c r="B18197" s="44" t="s">
        <v>4248</v>
      </c>
      <c r="C18197" s="45">
        <v>240903</v>
      </c>
      <c r="D18197" s="45" t="s">
        <v>11363</v>
      </c>
      <c r="E18197" s="45" t="s">
        <v>4826</v>
      </c>
      <c r="AO18197" s="376"/>
    </row>
    <row r="18198" spans="1:41" x14ac:dyDescent="0.25">
      <c r="A18198" s="44" t="s">
        <v>11341</v>
      </c>
      <c r="B18198" s="44" t="s">
        <v>5134</v>
      </c>
      <c r="C18198" s="45">
        <v>240804</v>
      </c>
      <c r="D18198" s="45" t="s">
        <v>11363</v>
      </c>
      <c r="E18198" s="45" t="s">
        <v>11260</v>
      </c>
      <c r="AO18198" s="376"/>
    </row>
    <row r="18199" spans="1:41" x14ac:dyDescent="0.25">
      <c r="A18199" s="44" t="s">
        <v>1118</v>
      </c>
      <c r="B18199" s="44" t="s">
        <v>2552</v>
      </c>
      <c r="C18199" s="45" t="s">
        <v>2583</v>
      </c>
      <c r="D18199" s="45" t="s">
        <v>11204</v>
      </c>
      <c r="E18199" s="45" t="s">
        <v>5131</v>
      </c>
      <c r="F18199" s="93"/>
      <c r="G18199" s="93"/>
      <c r="H18199" s="93"/>
      <c r="I18199" s="99"/>
      <c r="J18199" s="99"/>
      <c r="K18199" s="99"/>
      <c r="L18199" s="99"/>
      <c r="M18199" s="99"/>
      <c r="N18199" s="99"/>
      <c r="O18199" s="99"/>
      <c r="P18199" s="99"/>
      <c r="Q18199" s="99"/>
      <c r="R18199" s="99"/>
      <c r="S18199" s="99"/>
      <c r="T18199" s="99"/>
      <c r="U18199" s="99"/>
      <c r="V18199" s="99"/>
      <c r="W18199" s="99"/>
      <c r="X18199" s="99"/>
      <c r="Y18199" s="99"/>
      <c r="Z18199" s="99"/>
      <c r="AA18199" s="99"/>
      <c r="AB18199" s="99"/>
      <c r="AC18199" s="99"/>
      <c r="AD18199" s="99"/>
      <c r="AE18199" s="99"/>
      <c r="AF18199" s="99"/>
      <c r="AG18199" s="99"/>
      <c r="AH18199" s="31"/>
      <c r="AI18199" s="31"/>
      <c r="AJ18199" s="31"/>
      <c r="AK18199" s="31"/>
      <c r="AL18199" s="31"/>
      <c r="AO18199" s="376"/>
    </row>
    <row r="18200" spans="1:41" x14ac:dyDescent="0.25">
      <c r="A18200" s="44" t="s">
        <v>1118</v>
      </c>
      <c r="B18200" s="44" t="s">
        <v>2552</v>
      </c>
      <c r="C18200" s="45" t="s">
        <v>2583</v>
      </c>
      <c r="D18200" s="93" t="s">
        <v>17443</v>
      </c>
      <c r="E18200" s="45" t="s">
        <v>9238</v>
      </c>
      <c r="F18200" s="93"/>
      <c r="G18200" s="93"/>
      <c r="H18200" s="93"/>
      <c r="I18200" s="99"/>
      <c r="J18200" s="99"/>
      <c r="K18200" s="99"/>
      <c r="L18200" s="99"/>
      <c r="M18200" s="99"/>
      <c r="N18200" s="99"/>
      <c r="O18200" s="99"/>
      <c r="P18200" s="99"/>
      <c r="Q18200" s="99"/>
      <c r="R18200" s="99"/>
      <c r="S18200" s="99"/>
      <c r="T18200" s="99"/>
      <c r="U18200" s="99"/>
      <c r="V18200" s="99"/>
      <c r="W18200" s="99"/>
      <c r="X18200" s="99"/>
      <c r="Y18200" s="99"/>
      <c r="Z18200" s="99"/>
      <c r="AA18200" s="99"/>
      <c r="AB18200" s="99"/>
      <c r="AC18200" s="99"/>
      <c r="AD18200" s="99"/>
      <c r="AE18200" s="99"/>
      <c r="AF18200" s="99"/>
      <c r="AG18200" s="99"/>
      <c r="AH18200" s="31"/>
      <c r="AI18200" s="31"/>
      <c r="AJ18200" s="31"/>
      <c r="AK18200" s="31"/>
      <c r="AL18200" s="31"/>
      <c r="AO18200" s="376"/>
    </row>
    <row r="18201" spans="1:41" x14ac:dyDescent="0.25">
      <c r="A18201" s="44" t="s">
        <v>1118</v>
      </c>
      <c r="B18201" s="44" t="s">
        <v>15189</v>
      </c>
      <c r="C18201" s="45" t="s">
        <v>9205</v>
      </c>
      <c r="D18201" s="367" t="s">
        <v>3696</v>
      </c>
      <c r="E18201" s="328">
        <f>DATE(2027,12,4)</f>
        <v>46725</v>
      </c>
      <c r="F18201" s="32"/>
      <c r="G18201" s="32"/>
      <c r="H18201" s="32"/>
      <c r="I18201" s="31"/>
      <c r="J18201" s="31"/>
      <c r="K18201" s="31"/>
      <c r="L18201" s="31"/>
      <c r="M18201" s="31"/>
      <c r="N18201" s="31"/>
      <c r="O18201" s="31"/>
      <c r="P18201" s="31"/>
      <c r="Q18201" s="31"/>
      <c r="R18201" s="31"/>
      <c r="S18201" s="31"/>
      <c r="T18201" s="31"/>
      <c r="U18201" s="31"/>
      <c r="V18201" s="31"/>
      <c r="W18201" s="31"/>
      <c r="X18201" s="31"/>
      <c r="Y18201" s="31"/>
      <c r="Z18201" s="31"/>
      <c r="AA18201" s="31"/>
      <c r="AB18201" s="31"/>
      <c r="AC18201" s="31"/>
      <c r="AD18201" s="31"/>
      <c r="AE18201" s="31"/>
      <c r="AF18201" s="31"/>
      <c r="AG18201" s="31"/>
      <c r="AH18201" s="31"/>
      <c r="AI18201" s="31"/>
      <c r="AJ18201" s="31"/>
      <c r="AK18201" s="31"/>
      <c r="AL18201" s="31"/>
      <c r="AO18201" s="376"/>
    </row>
    <row r="18202" spans="1:41" x14ac:dyDescent="0.25">
      <c r="A18202" s="44" t="s">
        <v>1118</v>
      </c>
      <c r="B18202" s="44" t="s">
        <v>2552</v>
      </c>
      <c r="C18202" s="45" t="s">
        <v>2583</v>
      </c>
      <c r="D18202" s="45" t="s">
        <v>9895</v>
      </c>
      <c r="E18202" s="45" t="s">
        <v>5131</v>
      </c>
      <c r="F18202" s="93"/>
      <c r="G18202" s="93"/>
      <c r="H18202" s="93"/>
      <c r="I18202" s="99"/>
      <c r="J18202" s="99"/>
      <c r="K18202" s="99"/>
      <c r="L18202" s="57"/>
      <c r="M18202" s="44"/>
      <c r="N18202" s="99"/>
      <c r="O18202" s="99"/>
      <c r="P18202" s="99"/>
      <c r="Q18202" s="99"/>
      <c r="R18202" s="99"/>
      <c r="S18202" s="99"/>
      <c r="T18202" s="99"/>
      <c r="U18202" s="99"/>
      <c r="V18202" s="99"/>
      <c r="W18202" s="99"/>
      <c r="X18202" s="99"/>
      <c r="Y18202" s="99"/>
      <c r="Z18202" s="99"/>
      <c r="AA18202" s="99"/>
      <c r="AB18202" s="99"/>
      <c r="AC18202" s="99"/>
      <c r="AD18202" s="99"/>
      <c r="AE18202" s="99"/>
      <c r="AF18202" s="99"/>
      <c r="AG18202" s="99"/>
      <c r="AH18202" s="31"/>
      <c r="AI18202" s="31"/>
      <c r="AJ18202" s="31"/>
      <c r="AK18202" s="31"/>
      <c r="AL18202" s="31"/>
      <c r="AO18202" s="376"/>
    </row>
    <row r="18203" spans="1:41" x14ac:dyDescent="0.25">
      <c r="A18203" s="148" t="s">
        <v>4832</v>
      </c>
      <c r="B18203" s="149" t="s">
        <v>2035</v>
      </c>
      <c r="C18203" s="106" t="s">
        <v>6834</v>
      </c>
      <c r="D18203" s="93" t="s">
        <v>1394</v>
      </c>
      <c r="E18203" s="115">
        <v>46445</v>
      </c>
      <c r="F18203" s="93"/>
      <c r="G18203" s="93"/>
      <c r="H18203" s="93"/>
      <c r="I18203" s="99"/>
      <c r="J18203" s="99"/>
      <c r="K18203" s="99"/>
      <c r="L18203" s="57"/>
      <c r="M18203" s="44"/>
      <c r="N18203" s="99"/>
      <c r="O18203" s="99"/>
      <c r="P18203" s="99"/>
      <c r="Q18203" s="99"/>
      <c r="R18203" s="99"/>
      <c r="S18203" s="99"/>
      <c r="T18203" s="99"/>
      <c r="U18203" s="99"/>
      <c r="V18203" s="99"/>
      <c r="W18203" s="99"/>
      <c r="X18203" s="99"/>
      <c r="Y18203" s="99"/>
      <c r="Z18203" s="99"/>
      <c r="AA18203" s="99"/>
      <c r="AB18203" s="99"/>
      <c r="AC18203" s="99"/>
      <c r="AD18203" s="99"/>
      <c r="AE18203" s="99"/>
      <c r="AF18203" s="99"/>
      <c r="AG18203" s="99"/>
      <c r="AH18203" s="31"/>
      <c r="AI18203" s="31"/>
      <c r="AJ18203" s="31"/>
      <c r="AK18203" s="31"/>
      <c r="AL18203" s="31"/>
      <c r="AO18203" s="376"/>
    </row>
    <row r="18204" spans="1:41" x14ac:dyDescent="0.3">
      <c r="A18204" s="333" t="s">
        <v>12932</v>
      </c>
      <c r="B18204" s="333" t="s">
        <v>1157</v>
      </c>
      <c r="C18204" s="125" t="s">
        <v>13318</v>
      </c>
      <c r="D18204" s="32" t="s">
        <v>20309</v>
      </c>
      <c r="E18204" s="125" t="s">
        <v>12551</v>
      </c>
      <c r="F18204" s="125" t="s">
        <v>1189</v>
      </c>
      <c r="G18204" s="125" t="s">
        <v>1190</v>
      </c>
      <c r="AO18204" s="376"/>
    </row>
    <row r="18205" spans="1:41" x14ac:dyDescent="0.25">
      <c r="A18205" s="44" t="s">
        <v>10782</v>
      </c>
      <c r="B18205" s="44" t="s">
        <v>3475</v>
      </c>
      <c r="C18205" s="45">
        <v>240301</v>
      </c>
      <c r="D18205" s="45" t="s">
        <v>11363</v>
      </c>
      <c r="E18205" s="45" t="s">
        <v>9249</v>
      </c>
      <c r="AO18205" s="376"/>
    </row>
    <row r="18206" spans="1:41" x14ac:dyDescent="0.25">
      <c r="A18206" s="44" t="s">
        <v>21969</v>
      </c>
      <c r="B18206" s="44" t="s">
        <v>9248</v>
      </c>
      <c r="C18206" s="45">
        <v>260105</v>
      </c>
      <c r="D18206" s="45" t="s">
        <v>11363</v>
      </c>
      <c r="E18206" s="45" t="s">
        <v>17625</v>
      </c>
      <c r="AO18206" s="376"/>
    </row>
    <row r="18207" spans="1:41" x14ac:dyDescent="0.25">
      <c r="A18207" s="44" t="s">
        <v>18446</v>
      </c>
      <c r="B18207" s="44" t="s">
        <v>7104</v>
      </c>
      <c r="C18207" s="45">
        <v>230504</v>
      </c>
      <c r="D18207" s="45" t="s">
        <v>11363</v>
      </c>
      <c r="E18207" s="45" t="s">
        <v>7105</v>
      </c>
      <c r="AO18207" s="376"/>
    </row>
    <row r="18208" spans="1:41" x14ac:dyDescent="0.25">
      <c r="A18208" s="44" t="s">
        <v>18446</v>
      </c>
      <c r="B18208" s="44" t="s">
        <v>9248</v>
      </c>
      <c r="C18208" s="45">
        <v>260105</v>
      </c>
      <c r="D18208" s="45" t="s">
        <v>11363</v>
      </c>
      <c r="E18208" s="45" t="s">
        <v>17625</v>
      </c>
      <c r="AO18208" s="376"/>
    </row>
    <row r="18209" spans="1:41" x14ac:dyDescent="0.25">
      <c r="A18209" s="44" t="s">
        <v>10783</v>
      </c>
      <c r="B18209" s="44" t="s">
        <v>9248</v>
      </c>
      <c r="C18209" s="45">
        <v>240101</v>
      </c>
      <c r="D18209" s="45" t="s">
        <v>11363</v>
      </c>
      <c r="E18209" s="45" t="s">
        <v>9249</v>
      </c>
      <c r="AO18209" s="376"/>
    </row>
    <row r="18210" spans="1:41" x14ac:dyDescent="0.25">
      <c r="A18210" s="44" t="s">
        <v>20996</v>
      </c>
      <c r="B18210" s="44" t="s">
        <v>20997</v>
      </c>
      <c r="C18210" s="45" t="s">
        <v>21099</v>
      </c>
      <c r="D18210" s="367" t="s">
        <v>3696</v>
      </c>
      <c r="E18210" s="328">
        <f>DATE(2030,4,9)</f>
        <v>47582</v>
      </c>
      <c r="F18210" s="32"/>
      <c r="G18210" s="32"/>
      <c r="H18210" s="32"/>
      <c r="I18210" s="31"/>
      <c r="J18210" s="31"/>
      <c r="K18210" s="31"/>
      <c r="L18210" s="31"/>
      <c r="M18210" s="31"/>
      <c r="N18210" s="31"/>
      <c r="O18210" s="31"/>
      <c r="P18210" s="31"/>
      <c r="Q18210" s="31"/>
      <c r="R18210" s="31"/>
      <c r="S18210" s="31"/>
      <c r="T18210" s="31"/>
      <c r="U18210" s="31"/>
      <c r="V18210" s="31"/>
      <c r="W18210" s="31"/>
      <c r="X18210" s="31"/>
      <c r="Y18210" s="31"/>
      <c r="Z18210" s="31"/>
      <c r="AA18210" s="31"/>
      <c r="AB18210" s="31"/>
      <c r="AC18210" s="31"/>
      <c r="AD18210" s="31"/>
      <c r="AE18210" s="31"/>
      <c r="AF18210" s="31"/>
      <c r="AG18210" s="31"/>
      <c r="AH18210" s="31"/>
      <c r="AI18210" s="31"/>
      <c r="AJ18210" s="31"/>
      <c r="AK18210" s="31"/>
      <c r="AL18210" s="31"/>
      <c r="AO18210" s="376"/>
    </row>
    <row r="18211" spans="1:41" x14ac:dyDescent="0.25">
      <c r="A18211" s="44" t="s">
        <v>10784</v>
      </c>
      <c r="B18211" s="44" t="s">
        <v>9237</v>
      </c>
      <c r="C18211" s="45">
        <v>24010401</v>
      </c>
      <c r="D18211" s="45" t="s">
        <v>11363</v>
      </c>
      <c r="E18211" s="45" t="s">
        <v>9238</v>
      </c>
      <c r="AO18211" s="376"/>
    </row>
    <row r="18212" spans="1:41" x14ac:dyDescent="0.25">
      <c r="A18212" s="44" t="s">
        <v>21970</v>
      </c>
      <c r="B18212" s="44" t="s">
        <v>9248</v>
      </c>
      <c r="C18212" s="45">
        <v>260105</v>
      </c>
      <c r="D18212" s="45" t="s">
        <v>11363</v>
      </c>
      <c r="E18212" s="45" t="s">
        <v>17625</v>
      </c>
      <c r="AO18212" s="376"/>
    </row>
    <row r="18213" spans="1:41" x14ac:dyDescent="0.25">
      <c r="A18213" s="44" t="s">
        <v>21971</v>
      </c>
      <c r="B18213" s="44" t="s">
        <v>3176</v>
      </c>
      <c r="C18213" s="45">
        <v>26010402</v>
      </c>
      <c r="D18213" s="45" t="s">
        <v>11363</v>
      </c>
      <c r="E18213" s="45" t="s">
        <v>17459</v>
      </c>
      <c r="AO18213" s="376"/>
    </row>
    <row r="18214" spans="1:41" x14ac:dyDescent="0.25">
      <c r="A18214" s="44" t="s">
        <v>11342</v>
      </c>
      <c r="B18214" s="44" t="s">
        <v>5134</v>
      </c>
      <c r="C18214" s="45">
        <v>240804</v>
      </c>
      <c r="D18214" s="45" t="s">
        <v>11363</v>
      </c>
      <c r="E18214" s="45" t="s">
        <v>11260</v>
      </c>
      <c r="AO18214" s="376"/>
    </row>
    <row r="18215" spans="1:41" x14ac:dyDescent="0.25">
      <c r="A18215" s="44" t="s">
        <v>9642</v>
      </c>
      <c r="B18215" s="44" t="s">
        <v>12111</v>
      </c>
      <c r="C18215" s="45">
        <v>13.24</v>
      </c>
      <c r="D18215" s="45" t="s">
        <v>12549</v>
      </c>
      <c r="E18215" s="46">
        <v>47299</v>
      </c>
      <c r="F18215" s="45" t="s">
        <v>1335</v>
      </c>
      <c r="G18215" s="93"/>
      <c r="H18215" s="93"/>
      <c r="I18215" s="99"/>
      <c r="J18215" s="99"/>
      <c r="K18215" s="99"/>
      <c r="L18215" s="99"/>
      <c r="M18215" s="99"/>
      <c r="N18215" s="99"/>
      <c r="O18215" s="99"/>
      <c r="P18215" s="99"/>
      <c r="Q18215" s="99"/>
      <c r="R18215" s="99"/>
      <c r="S18215" s="99"/>
      <c r="T18215" s="99"/>
      <c r="U18215" s="99"/>
      <c r="V18215" s="99"/>
      <c r="W18215" s="99"/>
      <c r="X18215" s="99"/>
      <c r="Y18215" s="99"/>
      <c r="Z18215" s="99"/>
      <c r="AA18215" s="99"/>
      <c r="AB18215" s="99"/>
      <c r="AC18215" s="99"/>
      <c r="AD18215" s="99"/>
      <c r="AE18215" s="99"/>
      <c r="AF18215" s="99"/>
      <c r="AG18215" s="99"/>
      <c r="AH18215" s="31"/>
      <c r="AI18215" s="31"/>
      <c r="AJ18215" s="31"/>
      <c r="AK18215" s="31"/>
      <c r="AL18215" s="31"/>
      <c r="AO18215" s="376"/>
    </row>
    <row r="18216" spans="1:41" x14ac:dyDescent="0.25">
      <c r="A18216" s="44" t="s">
        <v>9642</v>
      </c>
      <c r="B18216" s="44" t="s">
        <v>12095</v>
      </c>
      <c r="C18216" s="45">
        <v>33.24</v>
      </c>
      <c r="D18216" s="45" t="s">
        <v>12549</v>
      </c>
      <c r="E18216" s="46">
        <v>47299</v>
      </c>
      <c r="F18216" s="45" t="s">
        <v>1335</v>
      </c>
      <c r="G18216" s="93"/>
      <c r="H18216" s="93"/>
      <c r="I18216" s="99"/>
      <c r="J18216" s="99"/>
      <c r="K18216" s="99"/>
      <c r="L18216" s="99"/>
      <c r="M18216" s="99"/>
      <c r="N18216" s="99"/>
      <c r="O18216" s="99"/>
      <c r="P18216" s="99"/>
      <c r="Q18216" s="99"/>
      <c r="R18216" s="99"/>
      <c r="S18216" s="99"/>
      <c r="T18216" s="99"/>
      <c r="U18216" s="99"/>
      <c r="V18216" s="99"/>
      <c r="W18216" s="99"/>
      <c r="X18216" s="99"/>
      <c r="Y18216" s="99"/>
      <c r="Z18216" s="99"/>
      <c r="AA18216" s="99"/>
      <c r="AB18216" s="99"/>
      <c r="AC18216" s="99"/>
      <c r="AD18216" s="99"/>
      <c r="AE18216" s="99"/>
      <c r="AF18216" s="99"/>
      <c r="AG18216" s="99"/>
      <c r="AH18216" s="31"/>
      <c r="AI18216" s="31"/>
      <c r="AJ18216" s="31"/>
      <c r="AK18216" s="31"/>
      <c r="AL18216" s="31"/>
      <c r="AO18216" s="376"/>
    </row>
    <row r="18217" spans="1:41" x14ac:dyDescent="0.25">
      <c r="A18217" s="44" t="s">
        <v>9642</v>
      </c>
      <c r="B18217" s="44" t="s">
        <v>21359</v>
      </c>
      <c r="C18217" s="45" t="s">
        <v>9701</v>
      </c>
      <c r="D18217" s="45" t="s">
        <v>21447</v>
      </c>
      <c r="E18217" s="46">
        <v>46752</v>
      </c>
      <c r="AO18217" s="376"/>
    </row>
    <row r="18218" spans="1:41" x14ac:dyDescent="0.25">
      <c r="A18218" s="91" t="s">
        <v>5400</v>
      </c>
      <c r="B18218" s="92" t="s">
        <v>19284</v>
      </c>
      <c r="C18218" s="93" t="s">
        <v>19285</v>
      </c>
      <c r="D18218" s="93" t="s">
        <v>1201</v>
      </c>
      <c r="E18218" s="94">
        <v>46582</v>
      </c>
      <c r="F18218" s="93"/>
      <c r="G18218" s="93"/>
      <c r="H18218" s="93"/>
      <c r="I18218" s="99"/>
      <c r="J18218" s="99"/>
      <c r="K18218" s="99"/>
      <c r="L18218" s="99"/>
      <c r="M18218" s="99"/>
      <c r="N18218" s="99"/>
      <c r="O18218" s="99"/>
      <c r="P18218" s="99"/>
      <c r="Q18218" s="99"/>
      <c r="R18218" s="99"/>
      <c r="S18218" s="99"/>
      <c r="T18218" s="99"/>
      <c r="U18218" s="99"/>
      <c r="V18218" s="99"/>
      <c r="W18218" s="99"/>
      <c r="X18218" s="99"/>
      <c r="Y18218" s="99"/>
      <c r="Z18218" s="99"/>
      <c r="AA18218" s="99"/>
      <c r="AB18218" s="99"/>
      <c r="AC18218" s="99"/>
      <c r="AD18218" s="99"/>
      <c r="AE18218" s="99"/>
      <c r="AF18218" s="99"/>
      <c r="AG18218" s="99"/>
      <c r="AH18218" s="31"/>
      <c r="AI18218" s="31"/>
      <c r="AJ18218" s="31"/>
      <c r="AK18218" s="31"/>
      <c r="AL18218" s="31"/>
      <c r="AO18218" s="376"/>
    </row>
    <row r="18219" spans="1:41" x14ac:dyDescent="0.25">
      <c r="A18219" s="44" t="s">
        <v>5400</v>
      </c>
      <c r="B18219" s="44" t="s">
        <v>2350</v>
      </c>
      <c r="C18219" s="45">
        <v>220105</v>
      </c>
      <c r="D18219" s="45" t="s">
        <v>11363</v>
      </c>
      <c r="E18219" s="45" t="s">
        <v>2593</v>
      </c>
      <c r="AO18219" s="376"/>
    </row>
    <row r="18220" spans="1:41" x14ac:dyDescent="0.25">
      <c r="A18220" s="44" t="s">
        <v>5400</v>
      </c>
      <c r="B18220" s="44" t="s">
        <v>5134</v>
      </c>
      <c r="C18220" s="45">
        <v>230807</v>
      </c>
      <c r="D18220" s="45" t="s">
        <v>11363</v>
      </c>
      <c r="E18220" s="45" t="s">
        <v>8282</v>
      </c>
      <c r="AO18220" s="376"/>
    </row>
    <row r="18221" spans="1:41" x14ac:dyDescent="0.25">
      <c r="A18221" s="44" t="s">
        <v>8995</v>
      </c>
      <c r="B18221" s="44" t="s">
        <v>15190</v>
      </c>
      <c r="C18221" s="45" t="s">
        <v>13928</v>
      </c>
      <c r="D18221" s="367" t="s">
        <v>3696</v>
      </c>
      <c r="E18221" s="328">
        <f>DATE(2029,5,14)</f>
        <v>47252</v>
      </c>
      <c r="F18221" s="32"/>
      <c r="G18221" s="32"/>
      <c r="H18221" s="32"/>
      <c r="I18221" s="31"/>
      <c r="J18221" s="31"/>
      <c r="K18221" s="31"/>
      <c r="L18221" s="31"/>
      <c r="M18221" s="31"/>
      <c r="N18221" s="31"/>
      <c r="O18221" s="31"/>
      <c r="P18221" s="31"/>
      <c r="Q18221" s="31"/>
      <c r="R18221" s="31"/>
      <c r="S18221" s="31"/>
      <c r="T18221" s="31"/>
      <c r="U18221" s="31"/>
      <c r="V18221" s="31"/>
      <c r="W18221" s="31"/>
      <c r="X18221" s="31"/>
      <c r="Y18221" s="31"/>
      <c r="Z18221" s="31"/>
      <c r="AA18221" s="31"/>
      <c r="AB18221" s="31"/>
      <c r="AC18221" s="31"/>
      <c r="AD18221" s="31"/>
      <c r="AE18221" s="31"/>
      <c r="AF18221" s="31"/>
      <c r="AG18221" s="31"/>
      <c r="AH18221" s="31"/>
      <c r="AI18221" s="31"/>
      <c r="AJ18221" s="31"/>
      <c r="AK18221" s="31"/>
      <c r="AL18221" s="31"/>
      <c r="AO18221" s="376"/>
    </row>
    <row r="18222" spans="1:41" x14ac:dyDescent="0.25">
      <c r="A18222" s="44" t="s">
        <v>20549</v>
      </c>
      <c r="B18222" s="44" t="s">
        <v>6877</v>
      </c>
      <c r="C18222" s="45" t="s">
        <v>6917</v>
      </c>
      <c r="D18222" s="32" t="s">
        <v>5559</v>
      </c>
      <c r="E18222" s="45" t="s">
        <v>20846</v>
      </c>
      <c r="F18222" s="32"/>
      <c r="G18222" s="32"/>
      <c r="H18222" s="32"/>
      <c r="I18222" s="31"/>
      <c r="J18222" s="31"/>
      <c r="K18222" s="31"/>
      <c r="L18222" s="31"/>
      <c r="M18222" s="31"/>
      <c r="N18222" s="31"/>
      <c r="O18222" s="31"/>
      <c r="P18222" s="31"/>
      <c r="Q18222" s="31"/>
      <c r="R18222" s="31"/>
      <c r="S18222" s="31"/>
      <c r="T18222" s="31"/>
      <c r="U18222" s="31"/>
      <c r="V18222" s="31"/>
      <c r="W18222" s="31"/>
      <c r="X18222" s="31"/>
      <c r="Y18222" s="31"/>
      <c r="Z18222" s="31"/>
      <c r="AA18222" s="31"/>
      <c r="AB18222" s="31"/>
      <c r="AC18222" s="31"/>
      <c r="AD18222" s="31"/>
      <c r="AE18222" s="31"/>
      <c r="AF18222" s="31"/>
      <c r="AG18222" s="31"/>
      <c r="AH18222" s="31"/>
      <c r="AI18222" s="31"/>
      <c r="AJ18222" s="31"/>
      <c r="AK18222" s="31"/>
      <c r="AL18222" s="31"/>
      <c r="AO18222" s="376"/>
    </row>
    <row r="18223" spans="1:41" x14ac:dyDescent="0.25">
      <c r="A18223" s="44" t="s">
        <v>8996</v>
      </c>
      <c r="B18223" s="44" t="s">
        <v>15191</v>
      </c>
      <c r="C18223" s="45" t="s">
        <v>13929</v>
      </c>
      <c r="D18223" s="367" t="s">
        <v>3696</v>
      </c>
      <c r="E18223" s="328">
        <f>DATE(2029,5,14)</f>
        <v>47252</v>
      </c>
      <c r="F18223" s="32"/>
      <c r="G18223" s="32"/>
      <c r="H18223" s="32"/>
      <c r="I18223" s="31"/>
      <c r="J18223" s="31"/>
      <c r="K18223" s="31"/>
      <c r="L18223" s="31"/>
      <c r="M18223" s="31"/>
      <c r="N18223" s="31"/>
      <c r="O18223" s="31"/>
      <c r="P18223" s="31"/>
      <c r="Q18223" s="31"/>
      <c r="R18223" s="31"/>
      <c r="S18223" s="31"/>
      <c r="T18223" s="31"/>
      <c r="U18223" s="31"/>
      <c r="V18223" s="31"/>
      <c r="W18223" s="31"/>
      <c r="X18223" s="31"/>
      <c r="Y18223" s="31"/>
      <c r="Z18223" s="31"/>
      <c r="AA18223" s="31"/>
      <c r="AB18223" s="31"/>
      <c r="AC18223" s="31"/>
      <c r="AD18223" s="31"/>
      <c r="AE18223" s="31"/>
      <c r="AF18223" s="31"/>
      <c r="AG18223" s="31"/>
      <c r="AH18223" s="31"/>
      <c r="AI18223" s="31"/>
      <c r="AJ18223" s="31"/>
      <c r="AK18223" s="31"/>
      <c r="AL18223" s="31"/>
      <c r="AO18223" s="376"/>
    </row>
    <row r="18224" spans="1:41" x14ac:dyDescent="0.25">
      <c r="A18224" s="44" t="s">
        <v>11861</v>
      </c>
      <c r="B18224" s="319" t="s">
        <v>19520</v>
      </c>
      <c r="C18224" s="318" t="s">
        <v>19863</v>
      </c>
      <c r="D18224" s="93" t="s">
        <v>19934</v>
      </c>
      <c r="E18224" s="320">
        <v>46568</v>
      </c>
      <c r="F18224" s="93"/>
      <c r="G18224" s="93"/>
      <c r="H18224" s="93"/>
      <c r="I18224" s="99"/>
      <c r="J18224" s="99"/>
      <c r="K18224" s="99"/>
      <c r="L18224" s="99"/>
      <c r="M18224" s="99"/>
      <c r="N18224" s="99"/>
      <c r="O18224" s="99"/>
      <c r="P18224" s="99"/>
      <c r="Q18224" s="99"/>
      <c r="R18224" s="99"/>
      <c r="S18224" s="99"/>
      <c r="T18224" s="99"/>
      <c r="U18224" s="99"/>
      <c r="V18224" s="99"/>
      <c r="W18224" s="99"/>
      <c r="X18224" s="99"/>
      <c r="Y18224" s="99"/>
      <c r="Z18224" s="99"/>
      <c r="AA18224" s="99"/>
      <c r="AB18224" s="99"/>
      <c r="AC18224" s="99"/>
      <c r="AD18224" s="99"/>
      <c r="AE18224" s="99"/>
      <c r="AF18224" s="99"/>
      <c r="AG18224" s="99"/>
      <c r="AH18224" s="31"/>
      <c r="AI18224" s="31"/>
      <c r="AJ18224" s="31"/>
      <c r="AK18224" s="31"/>
      <c r="AL18224" s="31"/>
      <c r="AO18224" s="376"/>
    </row>
    <row r="18225" spans="1:41" x14ac:dyDescent="0.25">
      <c r="A18225" s="44" t="s">
        <v>11861</v>
      </c>
      <c r="B18225" s="44" t="s">
        <v>15192</v>
      </c>
      <c r="C18225" s="45" t="s">
        <v>13930</v>
      </c>
      <c r="D18225" s="367" t="s">
        <v>3696</v>
      </c>
      <c r="E18225" s="328">
        <f>DATE(2029,5,14)</f>
        <v>47252</v>
      </c>
      <c r="F18225" s="32"/>
      <c r="G18225" s="32"/>
      <c r="H18225" s="32"/>
      <c r="I18225" s="31"/>
      <c r="J18225" s="31"/>
      <c r="K18225" s="31"/>
      <c r="L18225" s="31"/>
      <c r="M18225" s="31"/>
      <c r="N18225" s="31"/>
      <c r="O18225" s="31"/>
      <c r="P18225" s="31"/>
      <c r="Q18225" s="31"/>
      <c r="R18225" s="31"/>
      <c r="S18225" s="31"/>
      <c r="T18225" s="31"/>
      <c r="U18225" s="31"/>
      <c r="V18225" s="31"/>
      <c r="W18225" s="31"/>
      <c r="X18225" s="31"/>
      <c r="Y18225" s="31"/>
      <c r="Z18225" s="31"/>
      <c r="AA18225" s="31"/>
      <c r="AB18225" s="31"/>
      <c r="AC18225" s="31"/>
      <c r="AD18225" s="31"/>
      <c r="AE18225" s="31"/>
      <c r="AF18225" s="31"/>
      <c r="AG18225" s="31"/>
      <c r="AH18225" s="31"/>
      <c r="AI18225" s="31"/>
      <c r="AJ18225" s="31"/>
      <c r="AK18225" s="31"/>
      <c r="AL18225" s="31"/>
      <c r="AO18225" s="376"/>
    </row>
    <row r="18226" spans="1:41" x14ac:dyDescent="0.25">
      <c r="A18226" s="44" t="s">
        <v>11861</v>
      </c>
      <c r="B18226" s="44" t="s">
        <v>15193</v>
      </c>
      <c r="C18226" s="45" t="s">
        <v>11862</v>
      </c>
      <c r="D18226" s="367" t="s">
        <v>3696</v>
      </c>
      <c r="E18226" s="328">
        <f>DATE(2028,7,15)</f>
        <v>46949</v>
      </c>
      <c r="F18226" s="32"/>
      <c r="G18226" s="32"/>
      <c r="H18226" s="32"/>
      <c r="I18226" s="31"/>
      <c r="J18226" s="31"/>
      <c r="K18226" s="31"/>
      <c r="L18226" s="31"/>
      <c r="M18226" s="31"/>
      <c r="N18226" s="31"/>
      <c r="O18226" s="31"/>
      <c r="P18226" s="31"/>
      <c r="Q18226" s="31"/>
      <c r="R18226" s="31"/>
      <c r="S18226" s="31"/>
      <c r="T18226" s="31"/>
      <c r="U18226" s="31"/>
      <c r="V18226" s="31"/>
      <c r="W18226" s="31"/>
      <c r="X18226" s="31"/>
      <c r="Y18226" s="31"/>
      <c r="Z18226" s="31"/>
      <c r="AA18226" s="31"/>
      <c r="AB18226" s="31"/>
      <c r="AC18226" s="31"/>
      <c r="AD18226" s="31"/>
      <c r="AE18226" s="31"/>
      <c r="AF18226" s="31"/>
      <c r="AG18226" s="31"/>
      <c r="AH18226" s="31"/>
      <c r="AI18226" s="31"/>
      <c r="AJ18226" s="31"/>
      <c r="AK18226" s="31"/>
      <c r="AL18226" s="31"/>
      <c r="AO18226" s="376"/>
    </row>
    <row r="18227" spans="1:41" x14ac:dyDescent="0.25">
      <c r="A18227" s="57" t="s">
        <v>7168</v>
      </c>
      <c r="B18227" s="92" t="s">
        <v>3682</v>
      </c>
      <c r="C18227" s="93" t="s">
        <v>19106</v>
      </c>
      <c r="D18227" s="93" t="s">
        <v>3681</v>
      </c>
      <c r="E18227" s="94">
        <v>48029</v>
      </c>
      <c r="F18227" s="93"/>
      <c r="G18227" s="93"/>
      <c r="H18227" s="93"/>
      <c r="I18227" s="99"/>
      <c r="J18227" s="99"/>
      <c r="K18227" s="99"/>
      <c r="L18227" s="57"/>
      <c r="M18227" s="44"/>
      <c r="N18227" s="99"/>
      <c r="O18227" s="99"/>
      <c r="P18227" s="99"/>
      <c r="Q18227" s="99"/>
      <c r="R18227" s="99"/>
      <c r="S18227" s="99"/>
      <c r="T18227" s="99"/>
      <c r="U18227" s="99"/>
      <c r="V18227" s="99"/>
      <c r="W18227" s="99"/>
      <c r="X18227" s="99"/>
      <c r="Y18227" s="99"/>
      <c r="Z18227" s="99"/>
      <c r="AA18227" s="99"/>
      <c r="AB18227" s="99"/>
      <c r="AC18227" s="99"/>
      <c r="AD18227" s="99"/>
      <c r="AE18227" s="99"/>
      <c r="AF18227" s="99"/>
      <c r="AG18227" s="99"/>
      <c r="AH18227" s="31"/>
      <c r="AI18227" s="31"/>
      <c r="AJ18227" s="31"/>
      <c r="AK18227" s="31"/>
      <c r="AL18227" s="31"/>
      <c r="AO18227" s="376"/>
    </row>
    <row r="18228" spans="1:41" x14ac:dyDescent="0.25">
      <c r="A18228" s="44" t="s">
        <v>7168</v>
      </c>
      <c r="B18228" s="44" t="s">
        <v>21362</v>
      </c>
      <c r="C18228" s="45" t="s">
        <v>16468</v>
      </c>
      <c r="D18228" s="45" t="s">
        <v>21447</v>
      </c>
      <c r="E18228" s="46">
        <v>46752</v>
      </c>
      <c r="AO18228" s="376"/>
    </row>
    <row r="18229" spans="1:41" x14ac:dyDescent="0.25">
      <c r="A18229" s="44" t="s">
        <v>7168</v>
      </c>
      <c r="B18229" s="44" t="s">
        <v>1891</v>
      </c>
      <c r="C18229" s="45" t="s">
        <v>7169</v>
      </c>
      <c r="D18229" s="46" t="s">
        <v>21328</v>
      </c>
      <c r="E18229" s="46">
        <v>46558</v>
      </c>
      <c r="AO18229" s="376"/>
    </row>
    <row r="18230" spans="1:41" x14ac:dyDescent="0.25">
      <c r="A18230" s="44" t="s">
        <v>7168</v>
      </c>
      <c r="B18230" s="44" t="s">
        <v>1891</v>
      </c>
      <c r="C18230" s="45" t="s">
        <v>7169</v>
      </c>
      <c r="D18230" s="46" t="s">
        <v>21328</v>
      </c>
      <c r="E18230" s="46">
        <v>46558</v>
      </c>
      <c r="AO18230" s="376"/>
    </row>
    <row r="18231" spans="1:41" x14ac:dyDescent="0.25">
      <c r="A18231" s="44" t="s">
        <v>7168</v>
      </c>
      <c r="B18231" s="44" t="s">
        <v>10228</v>
      </c>
      <c r="C18231" s="45" t="s">
        <v>10316</v>
      </c>
      <c r="D18231" s="46" t="s">
        <v>21328</v>
      </c>
      <c r="E18231" s="46">
        <v>46556</v>
      </c>
      <c r="AO18231" s="376"/>
    </row>
    <row r="18232" spans="1:41" x14ac:dyDescent="0.25">
      <c r="A18232" s="44" t="s">
        <v>7168</v>
      </c>
      <c r="B18232" s="44" t="s">
        <v>10228</v>
      </c>
      <c r="C18232" s="45" t="s">
        <v>10316</v>
      </c>
      <c r="D18232" s="46" t="s">
        <v>21328</v>
      </c>
      <c r="E18232" s="46">
        <v>46556</v>
      </c>
      <c r="AO18232" s="376"/>
    </row>
    <row r="18233" spans="1:41" x14ac:dyDescent="0.25">
      <c r="A18233" s="44" t="s">
        <v>7168</v>
      </c>
      <c r="B18233" s="44" t="s">
        <v>10228</v>
      </c>
      <c r="C18233" s="45" t="s">
        <v>10316</v>
      </c>
      <c r="D18233" s="46" t="s">
        <v>21328</v>
      </c>
      <c r="E18233" s="46">
        <v>46556</v>
      </c>
      <c r="AO18233" s="376"/>
    </row>
    <row r="18234" spans="1:41" x14ac:dyDescent="0.25">
      <c r="A18234" s="44" t="s">
        <v>7168</v>
      </c>
      <c r="B18234" s="44" t="s">
        <v>5134</v>
      </c>
      <c r="C18234" s="45">
        <v>230807</v>
      </c>
      <c r="D18234" s="45" t="s">
        <v>11363</v>
      </c>
      <c r="E18234" s="45" t="s">
        <v>8282</v>
      </c>
      <c r="AO18234" s="376"/>
    </row>
    <row r="18235" spans="1:41" x14ac:dyDescent="0.3">
      <c r="A18235" s="333" t="s">
        <v>11536</v>
      </c>
      <c r="B18235" s="333" t="s">
        <v>11377</v>
      </c>
      <c r="C18235" s="125" t="s">
        <v>11214</v>
      </c>
      <c r="D18235" s="32" t="s">
        <v>20309</v>
      </c>
      <c r="E18235" s="125" t="s">
        <v>4966</v>
      </c>
      <c r="F18235" s="125" t="s">
        <v>1189</v>
      </c>
      <c r="G18235" s="125" t="s">
        <v>1190</v>
      </c>
      <c r="AO18235" s="376"/>
    </row>
    <row r="18236" spans="1:41" x14ac:dyDescent="0.3">
      <c r="A18236" s="333" t="s">
        <v>11536</v>
      </c>
      <c r="B18236" s="333" t="s">
        <v>11217</v>
      </c>
      <c r="C18236" s="125" t="s">
        <v>11218</v>
      </c>
      <c r="D18236" s="32" t="s">
        <v>20309</v>
      </c>
      <c r="E18236" s="125" t="s">
        <v>4966</v>
      </c>
      <c r="F18236" s="125" t="s">
        <v>1189</v>
      </c>
      <c r="G18236" s="125" t="s">
        <v>1190</v>
      </c>
      <c r="AO18236" s="376"/>
    </row>
    <row r="18237" spans="1:41" x14ac:dyDescent="0.3">
      <c r="A18237" s="333" t="s">
        <v>11536</v>
      </c>
      <c r="B18237" s="333" t="s">
        <v>15582</v>
      </c>
      <c r="C18237" s="125" t="s">
        <v>12850</v>
      </c>
      <c r="D18237" s="32" t="s">
        <v>20309</v>
      </c>
      <c r="E18237" s="125" t="s">
        <v>5332</v>
      </c>
      <c r="F18237" s="125" t="s">
        <v>1189</v>
      </c>
      <c r="G18237" s="125" t="s">
        <v>1190</v>
      </c>
      <c r="AO18237" s="376"/>
    </row>
    <row r="18238" spans="1:41" x14ac:dyDescent="0.25">
      <c r="A18238" s="44" t="s">
        <v>11536</v>
      </c>
      <c r="B18238" s="44" t="s">
        <v>12111</v>
      </c>
      <c r="C18238" s="45">
        <v>13.25</v>
      </c>
      <c r="D18238" s="45" t="s">
        <v>12549</v>
      </c>
      <c r="E18238" s="46">
        <v>47664</v>
      </c>
      <c r="F18238" s="45"/>
      <c r="G18238" s="93"/>
      <c r="H18238" s="93"/>
      <c r="I18238" s="99"/>
      <c r="J18238" s="99"/>
      <c r="K18238" s="99"/>
      <c r="L18238" s="99"/>
      <c r="M18238" s="99"/>
      <c r="N18238" s="99"/>
      <c r="O18238" s="99"/>
      <c r="P18238" s="99"/>
      <c r="Q18238" s="99"/>
      <c r="R18238" s="99"/>
      <c r="S18238" s="99"/>
      <c r="T18238" s="99"/>
      <c r="U18238" s="99"/>
      <c r="V18238" s="99"/>
      <c r="W18238" s="99"/>
      <c r="X18238" s="99"/>
      <c r="Y18238" s="99"/>
      <c r="Z18238" s="99"/>
      <c r="AA18238" s="99"/>
      <c r="AB18238" s="99"/>
      <c r="AC18238" s="99"/>
      <c r="AD18238" s="99"/>
      <c r="AE18238" s="99"/>
      <c r="AF18238" s="99"/>
      <c r="AG18238" s="99"/>
      <c r="AH18238" s="31"/>
      <c r="AI18238" s="31"/>
      <c r="AJ18238" s="31"/>
      <c r="AK18238" s="31"/>
      <c r="AL18238" s="31"/>
      <c r="AO18238" s="376"/>
    </row>
    <row r="18239" spans="1:41" x14ac:dyDescent="0.25">
      <c r="A18239" s="329" t="s">
        <v>11536</v>
      </c>
      <c r="B18239" s="92" t="s">
        <v>13051</v>
      </c>
      <c r="C18239" s="93" t="s">
        <v>13052</v>
      </c>
      <c r="D18239" s="93" t="s">
        <v>1201</v>
      </c>
      <c r="E18239" s="94">
        <v>47223</v>
      </c>
      <c r="F18239" s="93"/>
      <c r="G18239" s="93"/>
      <c r="H18239" s="93"/>
      <c r="I18239" s="99"/>
      <c r="J18239" s="99"/>
      <c r="K18239" s="99"/>
      <c r="L18239" s="99"/>
      <c r="M18239" s="99"/>
      <c r="N18239" s="99"/>
      <c r="O18239" s="99"/>
      <c r="P18239" s="99"/>
      <c r="Q18239" s="99"/>
      <c r="R18239" s="99"/>
      <c r="S18239" s="99"/>
      <c r="T18239" s="99"/>
      <c r="U18239" s="99"/>
      <c r="V18239" s="99"/>
      <c r="W18239" s="99"/>
      <c r="X18239" s="99"/>
      <c r="Y18239" s="99"/>
      <c r="Z18239" s="99"/>
      <c r="AA18239" s="99"/>
      <c r="AB18239" s="99"/>
      <c r="AC18239" s="99"/>
      <c r="AD18239" s="99"/>
      <c r="AE18239" s="99"/>
      <c r="AF18239" s="99"/>
      <c r="AG18239" s="99"/>
      <c r="AH18239" s="31"/>
      <c r="AI18239" s="31"/>
      <c r="AJ18239" s="31"/>
      <c r="AK18239" s="31"/>
      <c r="AL18239" s="31"/>
      <c r="AO18239" s="376"/>
    </row>
    <row r="18240" spans="1:41" x14ac:dyDescent="0.25">
      <c r="A18240" s="57" t="s">
        <v>20498</v>
      </c>
      <c r="B18240" s="92" t="s">
        <v>3682</v>
      </c>
      <c r="C18240" s="93" t="s">
        <v>19106</v>
      </c>
      <c r="D18240" s="93" t="s">
        <v>3681</v>
      </c>
      <c r="E18240" s="94">
        <v>48029</v>
      </c>
      <c r="F18240" s="93"/>
      <c r="G18240" s="93"/>
      <c r="H18240" s="93"/>
      <c r="I18240" s="99"/>
      <c r="J18240" s="99"/>
      <c r="K18240" s="99"/>
      <c r="L18240" s="57"/>
      <c r="M18240" s="44"/>
      <c r="N18240" s="99"/>
      <c r="O18240" s="99"/>
      <c r="P18240" s="99"/>
      <c r="Q18240" s="99"/>
      <c r="R18240" s="99"/>
      <c r="S18240" s="99"/>
      <c r="T18240" s="99"/>
      <c r="U18240" s="99"/>
      <c r="V18240" s="99"/>
      <c r="W18240" s="99"/>
      <c r="X18240" s="99"/>
      <c r="Y18240" s="99"/>
      <c r="Z18240" s="99"/>
      <c r="AA18240" s="99"/>
      <c r="AB18240" s="99"/>
      <c r="AC18240" s="99"/>
      <c r="AD18240" s="99"/>
      <c r="AE18240" s="99"/>
      <c r="AF18240" s="99"/>
      <c r="AG18240" s="99"/>
      <c r="AH18240" s="31"/>
      <c r="AI18240" s="31"/>
      <c r="AJ18240" s="31"/>
      <c r="AK18240" s="31"/>
      <c r="AL18240" s="31"/>
      <c r="AO18240" s="376"/>
    </row>
    <row r="18241" spans="1:41" x14ac:dyDescent="0.25">
      <c r="A18241" s="44" t="s">
        <v>6574</v>
      </c>
      <c r="B18241" s="44" t="s">
        <v>3176</v>
      </c>
      <c r="C18241" s="45">
        <v>23010402</v>
      </c>
      <c r="D18241" s="45" t="s">
        <v>11363</v>
      </c>
      <c r="E18241" s="45" t="s">
        <v>5322</v>
      </c>
      <c r="AO18241" s="376"/>
    </row>
    <row r="18242" spans="1:41" x14ac:dyDescent="0.25">
      <c r="A18242" s="44" t="s">
        <v>11343</v>
      </c>
      <c r="B18242" s="44" t="s">
        <v>5134</v>
      </c>
      <c r="C18242" s="45">
        <v>240804</v>
      </c>
      <c r="D18242" s="45" t="s">
        <v>11363</v>
      </c>
      <c r="E18242" s="45" t="s">
        <v>11260</v>
      </c>
      <c r="AO18242" s="376"/>
    </row>
    <row r="18243" spans="1:41" x14ac:dyDescent="0.25">
      <c r="A18243" s="44" t="s">
        <v>18447</v>
      </c>
      <c r="B18243" s="44" t="s">
        <v>5321</v>
      </c>
      <c r="C18243" s="45">
        <v>26010401</v>
      </c>
      <c r="D18243" s="45" t="s">
        <v>11363</v>
      </c>
      <c r="E18243" s="45" t="s">
        <v>17459</v>
      </c>
      <c r="AO18243" s="376"/>
    </row>
    <row r="18244" spans="1:41" x14ac:dyDescent="0.25">
      <c r="A18244" s="44" t="s">
        <v>18447</v>
      </c>
      <c r="B18244" s="44" t="s">
        <v>3176</v>
      </c>
      <c r="C18244" s="45">
        <v>26010402</v>
      </c>
      <c r="D18244" s="45" t="s">
        <v>11363</v>
      </c>
      <c r="E18244" s="45" t="s">
        <v>17459</v>
      </c>
      <c r="AO18244" s="376"/>
    </row>
    <row r="18245" spans="1:41" x14ac:dyDescent="0.25">
      <c r="A18245" s="44" t="s">
        <v>18448</v>
      </c>
      <c r="B18245" s="44" t="s">
        <v>5321</v>
      </c>
      <c r="C18245" s="45">
        <v>26010401</v>
      </c>
      <c r="D18245" s="45" t="s">
        <v>11363</v>
      </c>
      <c r="E18245" s="45" t="s">
        <v>17459</v>
      </c>
      <c r="AO18245" s="376"/>
    </row>
    <row r="18246" spans="1:41" x14ac:dyDescent="0.25">
      <c r="A18246" s="44" t="s">
        <v>18448</v>
      </c>
      <c r="B18246" s="44" t="s">
        <v>3176</v>
      </c>
      <c r="C18246" s="45">
        <v>26010402</v>
      </c>
      <c r="D18246" s="45" t="s">
        <v>11363</v>
      </c>
      <c r="E18246" s="45" t="s">
        <v>17459</v>
      </c>
      <c r="AO18246" s="376"/>
    </row>
    <row r="18247" spans="1:41" x14ac:dyDescent="0.25">
      <c r="A18247" s="44" t="s">
        <v>7571</v>
      </c>
      <c r="B18247" s="44" t="s">
        <v>7569</v>
      </c>
      <c r="C18247" s="45" t="s">
        <v>7572</v>
      </c>
      <c r="D18247" s="45" t="s">
        <v>11204</v>
      </c>
      <c r="E18247" s="45" t="s">
        <v>4146</v>
      </c>
      <c r="F18247" s="93"/>
      <c r="G18247" s="93"/>
      <c r="H18247" s="93"/>
      <c r="I18247" s="99"/>
      <c r="J18247" s="99"/>
      <c r="K18247" s="99"/>
      <c r="L18247" s="99"/>
      <c r="M18247" s="99"/>
      <c r="N18247" s="99"/>
      <c r="O18247" s="99"/>
      <c r="P18247" s="99"/>
      <c r="Q18247" s="99"/>
      <c r="R18247" s="99"/>
      <c r="S18247" s="99"/>
      <c r="T18247" s="99"/>
      <c r="U18247" s="99"/>
      <c r="V18247" s="99"/>
      <c r="W18247" s="99"/>
      <c r="X18247" s="99"/>
      <c r="Y18247" s="99"/>
      <c r="Z18247" s="99"/>
      <c r="AA18247" s="99"/>
      <c r="AB18247" s="99"/>
      <c r="AC18247" s="99"/>
      <c r="AD18247" s="99"/>
      <c r="AE18247" s="99"/>
      <c r="AF18247" s="99"/>
      <c r="AG18247" s="99"/>
      <c r="AH18247" s="31"/>
      <c r="AI18247" s="31"/>
      <c r="AJ18247" s="31"/>
      <c r="AK18247" s="31"/>
      <c r="AL18247" s="31"/>
      <c r="AO18247" s="376"/>
    </row>
    <row r="18248" spans="1:41" x14ac:dyDescent="0.25">
      <c r="A18248" s="44" t="s">
        <v>7571</v>
      </c>
      <c r="B18248" s="44" t="s">
        <v>7569</v>
      </c>
      <c r="C18248" s="45" t="s">
        <v>7572</v>
      </c>
      <c r="D18248" s="93" t="s">
        <v>17443</v>
      </c>
      <c r="E18248" s="45" t="s">
        <v>7420</v>
      </c>
      <c r="F18248" s="93"/>
      <c r="G18248" s="93"/>
      <c r="H18248" s="93"/>
      <c r="I18248" s="99"/>
      <c r="J18248" s="99"/>
      <c r="K18248" s="99"/>
      <c r="L18248" s="99"/>
      <c r="M18248" s="99"/>
      <c r="N18248" s="99"/>
      <c r="O18248" s="99"/>
      <c r="P18248" s="99"/>
      <c r="Q18248" s="99"/>
      <c r="R18248" s="99"/>
      <c r="S18248" s="99"/>
      <c r="T18248" s="99"/>
      <c r="U18248" s="99"/>
      <c r="V18248" s="99"/>
      <c r="W18248" s="99"/>
      <c r="X18248" s="99"/>
      <c r="Y18248" s="99"/>
      <c r="Z18248" s="99"/>
      <c r="AA18248" s="99"/>
      <c r="AB18248" s="99"/>
      <c r="AC18248" s="99"/>
      <c r="AD18248" s="99"/>
      <c r="AE18248" s="99"/>
      <c r="AF18248" s="99"/>
      <c r="AG18248" s="99"/>
      <c r="AH18248" s="31"/>
      <c r="AI18248" s="31"/>
      <c r="AJ18248" s="31"/>
      <c r="AK18248" s="31"/>
      <c r="AL18248" s="31"/>
      <c r="AO18248" s="376"/>
    </row>
    <row r="18249" spans="1:41" x14ac:dyDescent="0.25">
      <c r="A18249" s="44" t="s">
        <v>7571</v>
      </c>
      <c r="B18249" s="44" t="s">
        <v>7569</v>
      </c>
      <c r="C18249" s="45" t="s">
        <v>7572</v>
      </c>
      <c r="D18249" s="45" t="s">
        <v>9895</v>
      </c>
      <c r="E18249" s="45" t="s">
        <v>4824</v>
      </c>
      <c r="F18249" s="93"/>
      <c r="G18249" s="93"/>
      <c r="H18249" s="93"/>
      <c r="I18249" s="99"/>
      <c r="J18249" s="99"/>
      <c r="K18249" s="99"/>
      <c r="L18249" s="57"/>
      <c r="M18249" s="44"/>
      <c r="N18249" s="99"/>
      <c r="O18249" s="99"/>
      <c r="P18249" s="99"/>
      <c r="Q18249" s="99"/>
      <c r="R18249" s="99"/>
      <c r="S18249" s="99"/>
      <c r="T18249" s="99"/>
      <c r="U18249" s="99"/>
      <c r="V18249" s="99"/>
      <c r="W18249" s="99"/>
      <c r="X18249" s="99"/>
      <c r="Y18249" s="99"/>
      <c r="Z18249" s="99"/>
      <c r="AA18249" s="99"/>
      <c r="AB18249" s="99"/>
      <c r="AC18249" s="99"/>
      <c r="AD18249" s="99"/>
      <c r="AE18249" s="99"/>
      <c r="AF18249" s="99"/>
      <c r="AG18249" s="99"/>
      <c r="AH18249" s="31"/>
      <c r="AI18249" s="31"/>
      <c r="AJ18249" s="31"/>
      <c r="AK18249" s="31"/>
      <c r="AL18249" s="31"/>
      <c r="AO18249" s="376"/>
    </row>
    <row r="18250" spans="1:41" x14ac:dyDescent="0.25">
      <c r="A18250" s="44" t="s">
        <v>13931</v>
      </c>
      <c r="B18250" s="44" t="s">
        <v>14834</v>
      </c>
      <c r="C18250" s="45" t="s">
        <v>13932</v>
      </c>
      <c r="D18250" s="367" t="s">
        <v>3696</v>
      </c>
      <c r="E18250" s="328">
        <f>DATE(2029,7,7)</f>
        <v>47306</v>
      </c>
      <c r="F18250" s="32"/>
      <c r="G18250" s="32"/>
      <c r="H18250" s="32"/>
      <c r="I18250" s="31"/>
      <c r="J18250" s="31"/>
      <c r="K18250" s="31"/>
      <c r="L18250" s="31"/>
      <c r="M18250" s="31"/>
      <c r="N18250" s="31"/>
      <c r="O18250" s="31"/>
      <c r="P18250" s="31"/>
      <c r="Q18250" s="31"/>
      <c r="R18250" s="31"/>
      <c r="S18250" s="31"/>
      <c r="T18250" s="31"/>
      <c r="U18250" s="31"/>
      <c r="V18250" s="31"/>
      <c r="W18250" s="31"/>
      <c r="X18250" s="31"/>
      <c r="Y18250" s="31"/>
      <c r="Z18250" s="31"/>
      <c r="AA18250" s="31"/>
      <c r="AB18250" s="31"/>
      <c r="AC18250" s="31"/>
      <c r="AD18250" s="31"/>
      <c r="AE18250" s="31"/>
      <c r="AF18250" s="31"/>
      <c r="AG18250" s="31"/>
      <c r="AH18250" s="31"/>
      <c r="AI18250" s="31"/>
      <c r="AJ18250" s="31"/>
      <c r="AK18250" s="31"/>
      <c r="AL18250" s="31"/>
      <c r="AO18250" s="376"/>
    </row>
    <row r="18251" spans="1:41" x14ac:dyDescent="0.3">
      <c r="A18251" s="333" t="s">
        <v>28</v>
      </c>
      <c r="B18251" s="333" t="s">
        <v>11377</v>
      </c>
      <c r="C18251" s="125" t="s">
        <v>11214</v>
      </c>
      <c r="D18251" s="32" t="s">
        <v>20309</v>
      </c>
      <c r="E18251" s="125" t="s">
        <v>4966</v>
      </c>
      <c r="F18251" s="125" t="s">
        <v>1189</v>
      </c>
      <c r="G18251" s="125" t="s">
        <v>1190</v>
      </c>
      <c r="AO18251" s="376"/>
    </row>
    <row r="18252" spans="1:41" x14ac:dyDescent="0.25">
      <c r="A18252" s="44" t="s">
        <v>28</v>
      </c>
      <c r="B18252" s="44" t="s">
        <v>5134</v>
      </c>
      <c r="C18252" s="45">
        <v>250802</v>
      </c>
      <c r="D18252" s="45" t="s">
        <v>11363</v>
      </c>
      <c r="E18252" s="45" t="s">
        <v>9880</v>
      </c>
      <c r="AO18252" s="376"/>
    </row>
    <row r="18253" spans="1:41" x14ac:dyDescent="0.25">
      <c r="A18253" s="120" t="s">
        <v>2074</v>
      </c>
      <c r="B18253" s="117" t="s">
        <v>2612</v>
      </c>
      <c r="C18253" s="106" t="s">
        <v>2036</v>
      </c>
      <c r="D18253" s="93" t="s">
        <v>1394</v>
      </c>
      <c r="E18253" s="115">
        <v>46446</v>
      </c>
      <c r="F18253" s="93"/>
      <c r="G18253" s="93"/>
      <c r="H18253" s="93"/>
      <c r="I18253" s="99"/>
      <c r="J18253" s="99"/>
      <c r="K18253" s="99"/>
      <c r="L18253" s="57"/>
      <c r="M18253" s="44"/>
      <c r="N18253" s="99"/>
      <c r="O18253" s="99"/>
      <c r="P18253" s="99"/>
      <c r="Q18253" s="99"/>
      <c r="R18253" s="99"/>
      <c r="S18253" s="99"/>
      <c r="T18253" s="99"/>
      <c r="U18253" s="99"/>
      <c r="V18253" s="99"/>
      <c r="W18253" s="99"/>
      <c r="X18253" s="99"/>
      <c r="Y18253" s="99"/>
      <c r="Z18253" s="99"/>
      <c r="AA18253" s="99"/>
      <c r="AB18253" s="99"/>
      <c r="AC18253" s="99"/>
      <c r="AD18253" s="99"/>
      <c r="AE18253" s="99"/>
      <c r="AF18253" s="99"/>
      <c r="AG18253" s="99"/>
      <c r="AH18253" s="31"/>
      <c r="AI18253" s="31"/>
      <c r="AJ18253" s="31"/>
      <c r="AK18253" s="31"/>
      <c r="AL18253" s="31"/>
      <c r="AO18253" s="376"/>
    </row>
    <row r="18254" spans="1:41" x14ac:dyDescent="0.25">
      <c r="A18254" s="44" t="s">
        <v>2249</v>
      </c>
      <c r="B18254" s="44" t="s">
        <v>11899</v>
      </c>
      <c r="C18254" s="45" t="s">
        <v>11900</v>
      </c>
      <c r="D18254" s="45" t="s">
        <v>11204</v>
      </c>
      <c r="E18254" s="45" t="s">
        <v>6714</v>
      </c>
      <c r="F18254" s="93"/>
      <c r="G18254" s="93"/>
      <c r="H18254" s="93"/>
      <c r="I18254" s="99"/>
      <c r="J18254" s="99"/>
      <c r="K18254" s="99"/>
      <c r="L18254" s="99"/>
      <c r="M18254" s="99"/>
      <c r="N18254" s="99"/>
      <c r="O18254" s="99"/>
      <c r="P18254" s="99"/>
      <c r="Q18254" s="99"/>
      <c r="R18254" s="99"/>
      <c r="S18254" s="99"/>
      <c r="T18254" s="99"/>
      <c r="U18254" s="99"/>
      <c r="V18254" s="99"/>
      <c r="W18254" s="99"/>
      <c r="X18254" s="99"/>
      <c r="Y18254" s="99"/>
      <c r="Z18254" s="99"/>
      <c r="AA18254" s="99"/>
      <c r="AB18254" s="99"/>
      <c r="AC18254" s="99"/>
      <c r="AD18254" s="99"/>
      <c r="AE18254" s="99"/>
      <c r="AF18254" s="99"/>
      <c r="AG18254" s="99"/>
      <c r="AH18254" s="31"/>
      <c r="AI18254" s="31"/>
      <c r="AJ18254" s="31"/>
      <c r="AK18254" s="31"/>
      <c r="AL18254" s="31"/>
      <c r="AO18254" s="376"/>
    </row>
    <row r="18255" spans="1:41" x14ac:dyDescent="0.25">
      <c r="A18255" s="44" t="s">
        <v>2249</v>
      </c>
      <c r="B18255" s="44" t="s">
        <v>11899</v>
      </c>
      <c r="C18255" s="45" t="s">
        <v>11900</v>
      </c>
      <c r="D18255" s="93" t="s">
        <v>17443</v>
      </c>
      <c r="E18255" s="45" t="s">
        <v>6714</v>
      </c>
      <c r="F18255" s="93"/>
      <c r="G18255" s="93"/>
      <c r="H18255" s="93"/>
      <c r="I18255" s="99"/>
      <c r="J18255" s="99"/>
      <c r="K18255" s="99"/>
      <c r="L18255" s="99"/>
      <c r="M18255" s="99"/>
      <c r="N18255" s="99"/>
      <c r="O18255" s="99"/>
      <c r="P18255" s="99"/>
      <c r="Q18255" s="99"/>
      <c r="R18255" s="99"/>
      <c r="S18255" s="99"/>
      <c r="T18255" s="99"/>
      <c r="U18255" s="99"/>
      <c r="V18255" s="99"/>
      <c r="W18255" s="99"/>
      <c r="X18255" s="99"/>
      <c r="Y18255" s="99"/>
      <c r="Z18255" s="99"/>
      <c r="AA18255" s="99"/>
      <c r="AB18255" s="99"/>
      <c r="AC18255" s="99"/>
      <c r="AD18255" s="99"/>
      <c r="AE18255" s="99"/>
      <c r="AF18255" s="99"/>
      <c r="AG18255" s="99"/>
      <c r="AH18255" s="31"/>
      <c r="AI18255" s="31"/>
      <c r="AJ18255" s="31"/>
      <c r="AK18255" s="31"/>
      <c r="AL18255" s="31"/>
      <c r="AO18255" s="376"/>
    </row>
    <row r="18256" spans="1:41" x14ac:dyDescent="0.25">
      <c r="A18256" s="44" t="s">
        <v>16501</v>
      </c>
      <c r="B18256" s="44" t="s">
        <v>21362</v>
      </c>
      <c r="C18256" s="45" t="s">
        <v>16468</v>
      </c>
      <c r="D18256" s="45" t="s">
        <v>21447</v>
      </c>
      <c r="E18256" s="46">
        <v>46752</v>
      </c>
      <c r="AO18256" s="376"/>
    </row>
    <row r="18257" spans="1:41" x14ac:dyDescent="0.25">
      <c r="A18257" s="44" t="s">
        <v>13294</v>
      </c>
      <c r="B18257" s="44" t="s">
        <v>5321</v>
      </c>
      <c r="C18257" s="45">
        <v>25010401</v>
      </c>
      <c r="D18257" s="45" t="s">
        <v>11363</v>
      </c>
      <c r="E18257" s="45" t="s">
        <v>12564</v>
      </c>
      <c r="AO18257" s="376"/>
    </row>
    <row r="18258" spans="1:41" x14ac:dyDescent="0.25">
      <c r="A18258" s="44" t="s">
        <v>13294</v>
      </c>
      <c r="B18258" s="44" t="s">
        <v>3176</v>
      </c>
      <c r="C18258" s="45">
        <v>25010402</v>
      </c>
      <c r="D18258" s="45" t="s">
        <v>11363</v>
      </c>
      <c r="E18258" s="45" t="s">
        <v>12564</v>
      </c>
      <c r="AO18258" s="376"/>
    </row>
    <row r="18259" spans="1:41" x14ac:dyDescent="0.25">
      <c r="A18259" s="44" t="s">
        <v>13295</v>
      </c>
      <c r="B18259" s="44" t="s">
        <v>5321</v>
      </c>
      <c r="C18259" s="45">
        <v>25010401</v>
      </c>
      <c r="D18259" s="45" t="s">
        <v>11363</v>
      </c>
      <c r="E18259" s="45" t="s">
        <v>12564</v>
      </c>
      <c r="AO18259" s="376"/>
    </row>
    <row r="18260" spans="1:41" x14ac:dyDescent="0.25">
      <c r="A18260" s="44" t="s">
        <v>13295</v>
      </c>
      <c r="B18260" s="44" t="s">
        <v>3176</v>
      </c>
      <c r="C18260" s="45">
        <v>25010402</v>
      </c>
      <c r="D18260" s="45" t="s">
        <v>11363</v>
      </c>
      <c r="E18260" s="45" t="s">
        <v>12564</v>
      </c>
      <c r="AO18260" s="376"/>
    </row>
    <row r="18261" spans="1:41" x14ac:dyDescent="0.25">
      <c r="A18261" s="44" t="s">
        <v>13296</v>
      </c>
      <c r="B18261" s="44" t="s">
        <v>5321</v>
      </c>
      <c r="C18261" s="45">
        <v>25010401</v>
      </c>
      <c r="D18261" s="45" t="s">
        <v>11363</v>
      </c>
      <c r="E18261" s="45" t="s">
        <v>12564</v>
      </c>
      <c r="AO18261" s="376"/>
    </row>
    <row r="18262" spans="1:41" x14ac:dyDescent="0.25">
      <c r="A18262" s="44" t="s">
        <v>13296</v>
      </c>
      <c r="B18262" s="44" t="s">
        <v>3176</v>
      </c>
      <c r="C18262" s="45">
        <v>25010402</v>
      </c>
      <c r="D18262" s="45" t="s">
        <v>11363</v>
      </c>
      <c r="E18262" s="45" t="s">
        <v>12564</v>
      </c>
      <c r="AO18262" s="376"/>
    </row>
    <row r="18263" spans="1:41" x14ac:dyDescent="0.25">
      <c r="A18263" s="44" t="s">
        <v>86</v>
      </c>
      <c r="B18263" s="44" t="s">
        <v>145</v>
      </c>
      <c r="C18263" s="45" t="s">
        <v>11718</v>
      </c>
      <c r="D18263" s="46" t="s">
        <v>21328</v>
      </c>
      <c r="E18263" s="46">
        <v>46441</v>
      </c>
      <c r="AO18263" s="376"/>
    </row>
    <row r="18264" spans="1:41" x14ac:dyDescent="0.25">
      <c r="A18264" s="44" t="s">
        <v>86</v>
      </c>
      <c r="B18264" s="44" t="s">
        <v>145</v>
      </c>
      <c r="C18264" s="45" t="s">
        <v>14632</v>
      </c>
      <c r="D18264" s="46" t="s">
        <v>21328</v>
      </c>
      <c r="E18264" s="46">
        <v>46583</v>
      </c>
      <c r="AO18264" s="376"/>
    </row>
    <row r="18265" spans="1:41" x14ac:dyDescent="0.25">
      <c r="A18265" s="44" t="s">
        <v>8997</v>
      </c>
      <c r="B18265" s="44" t="s">
        <v>15057</v>
      </c>
      <c r="C18265" s="45" t="s">
        <v>9206</v>
      </c>
      <c r="D18265" s="367" t="s">
        <v>3696</v>
      </c>
      <c r="E18265" s="328">
        <f>DATE(2028,2,12)</f>
        <v>46795</v>
      </c>
      <c r="F18265" s="32"/>
      <c r="G18265" s="32"/>
      <c r="H18265" s="32"/>
      <c r="I18265" s="31"/>
      <c r="J18265" s="31"/>
      <c r="K18265" s="31"/>
      <c r="L18265" s="31"/>
      <c r="M18265" s="31"/>
      <c r="N18265" s="31"/>
      <c r="O18265" s="31"/>
      <c r="P18265" s="31"/>
      <c r="Q18265" s="31"/>
      <c r="R18265" s="31"/>
      <c r="S18265" s="31"/>
      <c r="T18265" s="31"/>
      <c r="U18265" s="31"/>
      <c r="V18265" s="31"/>
      <c r="W18265" s="31"/>
      <c r="X18265" s="31"/>
      <c r="Y18265" s="31"/>
      <c r="Z18265" s="31"/>
      <c r="AA18265" s="31"/>
      <c r="AB18265" s="31"/>
      <c r="AC18265" s="31"/>
      <c r="AD18265" s="31"/>
      <c r="AE18265" s="31"/>
      <c r="AF18265" s="31"/>
      <c r="AG18265" s="31"/>
      <c r="AH18265" s="31"/>
      <c r="AI18265" s="31"/>
      <c r="AJ18265" s="31"/>
      <c r="AK18265" s="31"/>
      <c r="AL18265" s="31"/>
      <c r="AO18265" s="376"/>
    </row>
    <row r="18266" spans="1:41" x14ac:dyDescent="0.25">
      <c r="A18266" s="44" t="s">
        <v>498</v>
      </c>
      <c r="B18266" s="44" t="s">
        <v>21359</v>
      </c>
      <c r="C18266" s="45" t="s">
        <v>9701</v>
      </c>
      <c r="D18266" s="45" t="s">
        <v>21447</v>
      </c>
      <c r="E18266" s="46">
        <v>46752</v>
      </c>
      <c r="AO18266" s="376"/>
    </row>
    <row r="18267" spans="1:41" x14ac:dyDescent="0.25">
      <c r="A18267" s="44" t="s">
        <v>18449</v>
      </c>
      <c r="B18267" s="44" t="s">
        <v>5321</v>
      </c>
      <c r="C18267" s="45">
        <v>26010401</v>
      </c>
      <c r="D18267" s="45" t="s">
        <v>11363</v>
      </c>
      <c r="E18267" s="45" t="s">
        <v>17459</v>
      </c>
      <c r="AO18267" s="376"/>
    </row>
    <row r="18268" spans="1:41" x14ac:dyDescent="0.25">
      <c r="A18268" s="44" t="s">
        <v>18449</v>
      </c>
      <c r="B18268" s="44" t="s">
        <v>3176</v>
      </c>
      <c r="C18268" s="45">
        <v>26010402</v>
      </c>
      <c r="D18268" s="45" t="s">
        <v>11363</v>
      </c>
      <c r="E18268" s="45" t="s">
        <v>17459</v>
      </c>
      <c r="AO18268" s="376"/>
    </row>
    <row r="18269" spans="1:41" x14ac:dyDescent="0.25">
      <c r="A18269" s="44" t="s">
        <v>871</v>
      </c>
      <c r="B18269" s="44" t="s">
        <v>14180</v>
      </c>
      <c r="C18269" s="45" t="s">
        <v>14296</v>
      </c>
      <c r="D18269" s="32" t="s">
        <v>5559</v>
      </c>
      <c r="E18269" s="45" t="s">
        <v>20859</v>
      </c>
      <c r="F18269" s="32"/>
      <c r="G18269" s="32"/>
      <c r="H18269" s="32"/>
      <c r="I18269" s="31"/>
      <c r="J18269" s="31"/>
      <c r="K18269" s="31"/>
      <c r="L18269" s="31"/>
      <c r="M18269" s="31"/>
      <c r="N18269" s="31"/>
      <c r="O18269" s="31"/>
      <c r="P18269" s="31"/>
      <c r="Q18269" s="31"/>
      <c r="R18269" s="31"/>
      <c r="S18269" s="31"/>
      <c r="T18269" s="31"/>
      <c r="U18269" s="31"/>
      <c r="V18269" s="31"/>
      <c r="W18269" s="31"/>
      <c r="X18269" s="31"/>
      <c r="Y18269" s="31"/>
      <c r="Z18269" s="31"/>
      <c r="AA18269" s="31"/>
      <c r="AB18269" s="31"/>
      <c r="AC18269" s="31"/>
      <c r="AD18269" s="31"/>
      <c r="AE18269" s="31"/>
      <c r="AF18269" s="31"/>
      <c r="AG18269" s="31"/>
      <c r="AH18269" s="31"/>
      <c r="AI18269" s="31"/>
      <c r="AJ18269" s="31"/>
      <c r="AK18269" s="31"/>
      <c r="AL18269" s="31"/>
      <c r="AO18269" s="376"/>
    </row>
    <row r="18270" spans="1:41" x14ac:dyDescent="0.3">
      <c r="A18270" s="333" t="s">
        <v>871</v>
      </c>
      <c r="B18270" s="333" t="s">
        <v>2690</v>
      </c>
      <c r="C18270" s="125" t="s">
        <v>21253</v>
      </c>
      <c r="D18270" s="32" t="s">
        <v>20309</v>
      </c>
      <c r="E18270" s="125" t="s">
        <v>21312</v>
      </c>
      <c r="F18270" s="125" t="s">
        <v>1189</v>
      </c>
      <c r="G18270" s="125" t="s">
        <v>1190</v>
      </c>
      <c r="AO18270" s="376"/>
    </row>
    <row r="18271" spans="1:41" x14ac:dyDescent="0.25">
      <c r="A18271" s="99" t="s">
        <v>871</v>
      </c>
      <c r="B18271" s="111" t="s">
        <v>1169</v>
      </c>
      <c r="C18271" s="56" t="s">
        <v>2745</v>
      </c>
      <c r="D18271" s="146" t="s">
        <v>2198</v>
      </c>
      <c r="E18271" s="69">
        <v>45227</v>
      </c>
      <c r="F18271" s="93"/>
      <c r="G18271" s="93"/>
      <c r="H18271" s="93"/>
      <c r="I18271" s="99"/>
      <c r="J18271" s="99"/>
      <c r="K18271" s="99"/>
      <c r="L18271" s="57"/>
      <c r="M18271" s="44"/>
      <c r="N18271" s="99"/>
      <c r="O18271" s="99"/>
      <c r="P18271" s="99"/>
      <c r="Q18271" s="99"/>
      <c r="R18271" s="99"/>
      <c r="S18271" s="99"/>
      <c r="T18271" s="99"/>
      <c r="U18271" s="99"/>
      <c r="V18271" s="99"/>
      <c r="W18271" s="99"/>
      <c r="X18271" s="99"/>
      <c r="Y18271" s="99"/>
      <c r="Z18271" s="99"/>
      <c r="AA18271" s="99"/>
      <c r="AB18271" s="99"/>
      <c r="AC18271" s="99"/>
      <c r="AD18271" s="99"/>
      <c r="AE18271" s="99"/>
      <c r="AF18271" s="99"/>
      <c r="AG18271" s="99"/>
      <c r="AH18271" s="31"/>
      <c r="AI18271" s="31"/>
      <c r="AJ18271" s="31"/>
      <c r="AK18271" s="31"/>
      <c r="AL18271" s="31"/>
      <c r="AO18271" s="376"/>
    </row>
    <row r="18272" spans="1:41" x14ac:dyDescent="0.25">
      <c r="A18272" s="44" t="s">
        <v>871</v>
      </c>
      <c r="B18272" s="44" t="s">
        <v>12189</v>
      </c>
      <c r="C18272" s="45">
        <v>35.229999999999997</v>
      </c>
      <c r="D18272" s="45" t="s">
        <v>12549</v>
      </c>
      <c r="E18272" s="46">
        <v>46934</v>
      </c>
      <c r="F18272" s="45"/>
      <c r="G18272" s="93"/>
      <c r="H18272" s="93"/>
      <c r="I18272" s="99"/>
      <c r="J18272" s="99"/>
      <c r="K18272" s="99"/>
      <c r="L18272" s="99"/>
      <c r="M18272" s="99"/>
      <c r="N18272" s="99"/>
      <c r="O18272" s="99"/>
      <c r="P18272" s="99"/>
      <c r="Q18272" s="99"/>
      <c r="R18272" s="99"/>
      <c r="S18272" s="99"/>
      <c r="T18272" s="99"/>
      <c r="U18272" s="99"/>
      <c r="V18272" s="99"/>
      <c r="W18272" s="99"/>
      <c r="X18272" s="99"/>
      <c r="Y18272" s="99"/>
      <c r="Z18272" s="99"/>
      <c r="AA18272" s="99"/>
      <c r="AB18272" s="99"/>
      <c r="AC18272" s="99"/>
      <c r="AD18272" s="99"/>
      <c r="AE18272" s="99"/>
      <c r="AF18272" s="99"/>
      <c r="AG18272" s="99"/>
      <c r="AH18272" s="31"/>
      <c r="AI18272" s="31"/>
      <c r="AJ18272" s="31"/>
      <c r="AK18272" s="31"/>
      <c r="AL18272" s="31"/>
      <c r="AO18272" s="376"/>
    </row>
    <row r="18273" spans="1:41" x14ac:dyDescent="0.25">
      <c r="A18273" s="44" t="s">
        <v>871</v>
      </c>
      <c r="B18273" s="44" t="s">
        <v>10364</v>
      </c>
      <c r="C18273" s="45">
        <v>240302</v>
      </c>
      <c r="D18273" s="45" t="s">
        <v>11363</v>
      </c>
      <c r="E18273" s="45" t="s">
        <v>2593</v>
      </c>
      <c r="AO18273" s="376"/>
    </row>
    <row r="18274" spans="1:41" x14ac:dyDescent="0.3">
      <c r="A18274" s="333" t="s">
        <v>15566</v>
      </c>
      <c r="B18274" s="333" t="s">
        <v>4814</v>
      </c>
      <c r="C18274" s="125" t="s">
        <v>15585</v>
      </c>
      <c r="D18274" s="32" t="s">
        <v>20309</v>
      </c>
      <c r="E18274" s="125" t="s">
        <v>9839</v>
      </c>
      <c r="F18274" s="125" t="s">
        <v>1189</v>
      </c>
      <c r="G18274" s="125" t="s">
        <v>1190</v>
      </c>
      <c r="AO18274" s="376"/>
    </row>
    <row r="18275" spans="1:41" x14ac:dyDescent="0.3">
      <c r="A18275" s="333" t="s">
        <v>21300</v>
      </c>
      <c r="B18275" s="333" t="s">
        <v>2690</v>
      </c>
      <c r="C18275" s="125" t="s">
        <v>21253</v>
      </c>
      <c r="D18275" s="32" t="s">
        <v>20309</v>
      </c>
      <c r="E18275" s="125" t="s">
        <v>21312</v>
      </c>
      <c r="F18275" s="125" t="s">
        <v>1189</v>
      </c>
      <c r="G18275" s="125" t="s">
        <v>1190</v>
      </c>
      <c r="AO18275" s="376"/>
    </row>
    <row r="18276" spans="1:41" x14ac:dyDescent="0.25">
      <c r="A18276" s="44" t="s">
        <v>18450</v>
      </c>
      <c r="B18276" s="44" t="s">
        <v>9237</v>
      </c>
      <c r="C18276" s="45">
        <v>24010401</v>
      </c>
      <c r="D18276" s="45" t="s">
        <v>11363</v>
      </c>
      <c r="E18276" s="45" t="s">
        <v>9238</v>
      </c>
      <c r="AO18276" s="376"/>
    </row>
    <row r="18277" spans="1:41" x14ac:dyDescent="0.25">
      <c r="A18277" s="44" t="s">
        <v>18450</v>
      </c>
      <c r="B18277" s="44" t="s">
        <v>3176</v>
      </c>
      <c r="C18277" s="45">
        <v>24010402</v>
      </c>
      <c r="D18277" s="45" t="s">
        <v>11363</v>
      </c>
      <c r="E18277" s="45" t="s">
        <v>9238</v>
      </c>
      <c r="AO18277" s="376"/>
    </row>
    <row r="18278" spans="1:41" x14ac:dyDescent="0.25">
      <c r="A18278" s="44" t="s">
        <v>12789</v>
      </c>
      <c r="B18278" s="44" t="s">
        <v>934</v>
      </c>
      <c r="C18278" s="45">
        <v>25010201</v>
      </c>
      <c r="D18278" s="45" t="s">
        <v>11363</v>
      </c>
      <c r="E18278" s="45" t="s">
        <v>12551</v>
      </c>
      <c r="AO18278" s="376"/>
    </row>
    <row r="18279" spans="1:41" x14ac:dyDescent="0.25">
      <c r="A18279" s="44" t="s">
        <v>12789</v>
      </c>
      <c r="B18279" s="44" t="s">
        <v>5141</v>
      </c>
      <c r="C18279" s="45">
        <v>25010202</v>
      </c>
      <c r="D18279" s="45" t="s">
        <v>11363</v>
      </c>
      <c r="E18279" s="45" t="s">
        <v>12551</v>
      </c>
      <c r="AO18279" s="376"/>
    </row>
    <row r="18280" spans="1:41" x14ac:dyDescent="0.3">
      <c r="A18280" s="333" t="s">
        <v>19059</v>
      </c>
      <c r="B18280" s="333" t="s">
        <v>1168</v>
      </c>
      <c r="C18280" s="125" t="s">
        <v>19096</v>
      </c>
      <c r="D18280" s="32" t="s">
        <v>20309</v>
      </c>
      <c r="E18280" s="125" t="s">
        <v>9249</v>
      </c>
      <c r="F18280" s="125" t="s">
        <v>1190</v>
      </c>
      <c r="G18280" s="125" t="s">
        <v>1190</v>
      </c>
      <c r="AO18280" s="376"/>
    </row>
    <row r="18281" spans="1:41" x14ac:dyDescent="0.25">
      <c r="A18281" s="44" t="s">
        <v>18451</v>
      </c>
      <c r="B18281" s="44" t="s">
        <v>3039</v>
      </c>
      <c r="C18281" s="45">
        <v>230904</v>
      </c>
      <c r="D18281" s="45" t="s">
        <v>11363</v>
      </c>
      <c r="E18281" s="45" t="s">
        <v>7871</v>
      </c>
      <c r="AO18281" s="376"/>
    </row>
    <row r="18282" spans="1:41" x14ac:dyDescent="0.25">
      <c r="A18282" s="44" t="s">
        <v>13933</v>
      </c>
      <c r="B18282" s="44" t="s">
        <v>15194</v>
      </c>
      <c r="C18282" s="45" t="s">
        <v>13934</v>
      </c>
      <c r="D18282" s="367" t="s">
        <v>3696</v>
      </c>
      <c r="E18282" s="328">
        <f>DATE(2029,1,31)</f>
        <v>47149</v>
      </c>
      <c r="F18282" s="32"/>
      <c r="G18282" s="32"/>
      <c r="H18282" s="32"/>
      <c r="I18282" s="31"/>
      <c r="J18282" s="31"/>
      <c r="K18282" s="31"/>
      <c r="L18282" s="31"/>
      <c r="M18282" s="31"/>
      <c r="N18282" s="31"/>
      <c r="O18282" s="31"/>
      <c r="P18282" s="31"/>
      <c r="Q18282" s="31"/>
      <c r="R18282" s="31"/>
      <c r="S18282" s="31"/>
      <c r="T18282" s="31"/>
      <c r="U18282" s="31"/>
      <c r="V18282" s="31"/>
      <c r="W18282" s="31"/>
      <c r="X18282" s="31"/>
      <c r="Y18282" s="31"/>
      <c r="Z18282" s="31"/>
      <c r="AA18282" s="31"/>
      <c r="AB18282" s="31"/>
      <c r="AC18282" s="31"/>
      <c r="AD18282" s="31"/>
      <c r="AE18282" s="31"/>
      <c r="AF18282" s="31"/>
      <c r="AG18282" s="31"/>
      <c r="AH18282" s="31"/>
      <c r="AI18282" s="31"/>
      <c r="AJ18282" s="31"/>
      <c r="AK18282" s="31"/>
      <c r="AL18282" s="31"/>
      <c r="AO18282" s="376"/>
    </row>
    <row r="18283" spans="1:41" x14ac:dyDescent="0.25">
      <c r="A18283" s="76" t="s">
        <v>16122</v>
      </c>
      <c r="B18283" s="44" t="s">
        <v>16074</v>
      </c>
      <c r="C18283" s="45">
        <v>8.26</v>
      </c>
      <c r="D18283" s="45" t="s">
        <v>12549</v>
      </c>
      <c r="E18283" s="46">
        <v>47787</v>
      </c>
      <c r="F18283" s="45"/>
      <c r="G18283" s="93"/>
      <c r="H18283" s="93"/>
      <c r="I18283" s="99"/>
      <c r="J18283" s="99"/>
      <c r="K18283" s="99"/>
      <c r="L18283" s="99"/>
      <c r="M18283" s="99"/>
      <c r="N18283" s="99"/>
      <c r="O18283" s="99"/>
      <c r="P18283" s="99"/>
      <c r="Q18283" s="99"/>
      <c r="R18283" s="99"/>
      <c r="S18283" s="99"/>
      <c r="T18283" s="99"/>
      <c r="U18283" s="99"/>
      <c r="V18283" s="99"/>
      <c r="W18283" s="99"/>
      <c r="X18283" s="99"/>
      <c r="Y18283" s="99"/>
      <c r="Z18283" s="99"/>
      <c r="AA18283" s="99"/>
      <c r="AB18283" s="99"/>
      <c r="AC18283" s="99"/>
      <c r="AD18283" s="99"/>
      <c r="AE18283" s="99"/>
      <c r="AF18283" s="99"/>
      <c r="AG18283" s="99"/>
      <c r="AH18283" s="31"/>
      <c r="AI18283" s="31"/>
      <c r="AJ18283" s="31"/>
      <c r="AK18283" s="31"/>
      <c r="AL18283" s="31"/>
      <c r="AO18283" s="376"/>
    </row>
    <row r="18284" spans="1:41" x14ac:dyDescent="0.3">
      <c r="A18284" s="57" t="s">
        <v>17194</v>
      </c>
      <c r="B18284" s="57" t="s">
        <v>2173</v>
      </c>
      <c r="C18284" s="62">
        <v>24030</v>
      </c>
      <c r="D18284" s="62" t="s">
        <v>20886</v>
      </c>
      <c r="E18284" s="60">
        <v>47057</v>
      </c>
      <c r="F18284" s="32"/>
      <c r="G18284" s="32"/>
      <c r="H18284" s="32"/>
      <c r="I18284" s="31"/>
      <c r="J18284" s="31"/>
      <c r="K18284" s="31"/>
      <c r="L18284" s="31"/>
      <c r="M18284" s="31"/>
      <c r="N18284" s="31"/>
      <c r="O18284" s="31"/>
      <c r="P18284" s="31"/>
      <c r="Q18284" s="31"/>
      <c r="R18284" s="31"/>
      <c r="S18284" s="31"/>
      <c r="T18284" s="31"/>
      <c r="U18284" s="31"/>
      <c r="V18284" s="31"/>
      <c r="W18284" s="31"/>
      <c r="X18284" s="31"/>
      <c r="Y18284" s="31"/>
      <c r="Z18284" s="31"/>
      <c r="AA18284" s="31"/>
      <c r="AB18284" s="31"/>
      <c r="AC18284" s="31"/>
      <c r="AD18284" s="31"/>
      <c r="AE18284" s="31"/>
      <c r="AF18284" s="31"/>
      <c r="AG18284" s="31"/>
      <c r="AH18284" s="31"/>
      <c r="AI18284" s="31"/>
      <c r="AJ18284" s="31"/>
      <c r="AK18284" s="31"/>
      <c r="AL18284" s="31"/>
      <c r="AO18284" s="376"/>
    </row>
    <row r="18285" spans="1:41" x14ac:dyDescent="0.25">
      <c r="A18285" s="44" t="s">
        <v>10785</v>
      </c>
      <c r="B18285" s="44" t="s">
        <v>10347</v>
      </c>
      <c r="C18285" s="45">
        <v>240402</v>
      </c>
      <c r="D18285" s="45" t="s">
        <v>11363</v>
      </c>
      <c r="E18285" s="45" t="s">
        <v>5037</v>
      </c>
      <c r="AO18285" s="376"/>
    </row>
    <row r="18286" spans="1:41" x14ac:dyDescent="0.3">
      <c r="A18286" s="333" t="s">
        <v>18777</v>
      </c>
      <c r="B18286" s="333" t="s">
        <v>2302</v>
      </c>
      <c r="C18286" s="125" t="s">
        <v>18818</v>
      </c>
      <c r="D18286" s="32" t="s">
        <v>20309</v>
      </c>
      <c r="E18286" s="125" t="s">
        <v>8292</v>
      </c>
      <c r="F18286" s="125" t="s">
        <v>1190</v>
      </c>
      <c r="G18286" s="125" t="s">
        <v>1190</v>
      </c>
      <c r="AO18286" s="376"/>
    </row>
    <row r="18287" spans="1:41" x14ac:dyDescent="0.25">
      <c r="A18287" s="44" t="s">
        <v>21972</v>
      </c>
      <c r="B18287" s="44" t="s">
        <v>9248</v>
      </c>
      <c r="C18287" s="45">
        <v>260105</v>
      </c>
      <c r="D18287" s="45" t="s">
        <v>11363</v>
      </c>
      <c r="E18287" s="45" t="s">
        <v>17625</v>
      </c>
      <c r="AO18287" s="376"/>
    </row>
    <row r="18288" spans="1:41" x14ac:dyDescent="0.25">
      <c r="A18288" s="91" t="s">
        <v>19263</v>
      </c>
      <c r="B18288" s="92" t="s">
        <v>19284</v>
      </c>
      <c r="C18288" s="93" t="s">
        <v>19285</v>
      </c>
      <c r="D18288" s="93" t="s">
        <v>1201</v>
      </c>
      <c r="E18288" s="94">
        <v>46582</v>
      </c>
      <c r="F18288" s="93"/>
      <c r="G18288" s="93"/>
      <c r="H18288" s="93"/>
      <c r="I18288" s="99"/>
      <c r="J18288" s="99"/>
      <c r="K18288" s="99"/>
      <c r="L18288" s="99"/>
      <c r="M18288" s="99"/>
      <c r="N18288" s="99"/>
      <c r="O18288" s="99"/>
      <c r="P18288" s="99"/>
      <c r="Q18288" s="99"/>
      <c r="R18288" s="99"/>
      <c r="S18288" s="99"/>
      <c r="T18288" s="99"/>
      <c r="U18288" s="99"/>
      <c r="V18288" s="99"/>
      <c r="W18288" s="99"/>
      <c r="X18288" s="99"/>
      <c r="Y18288" s="99"/>
      <c r="Z18288" s="99"/>
      <c r="AA18288" s="99"/>
      <c r="AB18288" s="99"/>
      <c r="AC18288" s="99"/>
      <c r="AD18288" s="99"/>
      <c r="AE18288" s="99"/>
      <c r="AF18288" s="99"/>
      <c r="AG18288" s="99"/>
      <c r="AH18288" s="31"/>
      <c r="AI18288" s="31"/>
      <c r="AJ18288" s="31"/>
      <c r="AK18288" s="31"/>
      <c r="AL18288" s="31"/>
      <c r="AO18288" s="376"/>
    </row>
    <row r="18289" spans="1:41" x14ac:dyDescent="0.3">
      <c r="A18289" s="333" t="s">
        <v>12933</v>
      </c>
      <c r="B18289" s="333" t="s">
        <v>15470</v>
      </c>
      <c r="C18289" s="125" t="s">
        <v>13319</v>
      </c>
      <c r="D18289" s="32" t="s">
        <v>20309</v>
      </c>
      <c r="E18289" s="125" t="s">
        <v>12551</v>
      </c>
      <c r="F18289" s="125" t="s">
        <v>1189</v>
      </c>
      <c r="G18289" s="125" t="s">
        <v>1190</v>
      </c>
      <c r="AO18289" s="376"/>
    </row>
    <row r="18290" spans="1:41" x14ac:dyDescent="0.25">
      <c r="A18290" s="44" t="s">
        <v>11344</v>
      </c>
      <c r="B18290" s="44" t="s">
        <v>11258</v>
      </c>
      <c r="C18290" s="45">
        <v>240801</v>
      </c>
      <c r="D18290" s="45" t="s">
        <v>11363</v>
      </c>
      <c r="E18290" s="45" t="s">
        <v>4966</v>
      </c>
      <c r="AO18290" s="376"/>
    </row>
    <row r="18291" spans="1:41" x14ac:dyDescent="0.25">
      <c r="A18291" s="44" t="s">
        <v>6575</v>
      </c>
      <c r="B18291" s="44" t="s">
        <v>3176</v>
      </c>
      <c r="C18291" s="45">
        <v>23010402</v>
      </c>
      <c r="D18291" s="45" t="s">
        <v>11363</v>
      </c>
      <c r="E18291" s="45" t="s">
        <v>5322</v>
      </c>
      <c r="AO18291" s="376"/>
    </row>
    <row r="18292" spans="1:41" x14ac:dyDescent="0.25">
      <c r="A18292" s="44" t="s">
        <v>6575</v>
      </c>
      <c r="B18292" s="44" t="s">
        <v>5321</v>
      </c>
      <c r="C18292" s="45">
        <v>23010401</v>
      </c>
      <c r="D18292" s="45" t="s">
        <v>11363</v>
      </c>
      <c r="E18292" s="45" t="s">
        <v>5322</v>
      </c>
      <c r="AO18292" s="376"/>
    </row>
    <row r="18293" spans="1:41" x14ac:dyDescent="0.25">
      <c r="A18293" s="44" t="s">
        <v>6575</v>
      </c>
      <c r="B18293" s="44" t="s">
        <v>8335</v>
      </c>
      <c r="C18293" s="45">
        <v>23110102</v>
      </c>
      <c r="D18293" s="45" t="s">
        <v>11363</v>
      </c>
      <c r="E18293" s="45" t="s">
        <v>8334</v>
      </c>
      <c r="AO18293" s="376"/>
    </row>
    <row r="18294" spans="1:41" x14ac:dyDescent="0.25">
      <c r="A18294" s="44" t="s">
        <v>10786</v>
      </c>
      <c r="B18294" s="44" t="s">
        <v>3049</v>
      </c>
      <c r="C18294" s="45">
        <v>230902</v>
      </c>
      <c r="D18294" s="45" t="s">
        <v>11363</v>
      </c>
      <c r="E18294" s="45" t="s">
        <v>7871</v>
      </c>
      <c r="AO18294" s="376"/>
    </row>
    <row r="18295" spans="1:41" x14ac:dyDescent="0.25">
      <c r="A18295" s="44" t="s">
        <v>10786</v>
      </c>
      <c r="B18295" s="44" t="s">
        <v>9237</v>
      </c>
      <c r="C18295" s="45">
        <v>24010401</v>
      </c>
      <c r="D18295" s="45" t="s">
        <v>11363</v>
      </c>
      <c r="E18295" s="45" t="s">
        <v>9238</v>
      </c>
      <c r="AO18295" s="376"/>
    </row>
    <row r="18296" spans="1:41" x14ac:dyDescent="0.25">
      <c r="A18296" s="44" t="s">
        <v>10786</v>
      </c>
      <c r="B18296" s="44" t="s">
        <v>3176</v>
      </c>
      <c r="C18296" s="45">
        <v>24010402</v>
      </c>
      <c r="D18296" s="45" t="s">
        <v>11363</v>
      </c>
      <c r="E18296" s="45" t="s">
        <v>9238</v>
      </c>
      <c r="AO18296" s="376"/>
    </row>
    <row r="18297" spans="1:41" x14ac:dyDescent="0.25">
      <c r="A18297" s="44" t="s">
        <v>8434</v>
      </c>
      <c r="B18297" s="44" t="s">
        <v>929</v>
      </c>
      <c r="C18297" s="45">
        <v>23110301</v>
      </c>
      <c r="D18297" s="45" t="s">
        <v>11363</v>
      </c>
      <c r="E18297" s="45" t="s">
        <v>8334</v>
      </c>
      <c r="AO18297" s="376"/>
    </row>
    <row r="18298" spans="1:41" x14ac:dyDescent="0.25">
      <c r="A18298" s="44" t="s">
        <v>8434</v>
      </c>
      <c r="B18298" s="44" t="s">
        <v>5325</v>
      </c>
      <c r="C18298" s="45">
        <v>23110302</v>
      </c>
      <c r="D18298" s="45" t="s">
        <v>11363</v>
      </c>
      <c r="E18298" s="45" t="s">
        <v>8334</v>
      </c>
      <c r="AO18298" s="376"/>
    </row>
    <row r="18299" spans="1:41" x14ac:dyDescent="0.25">
      <c r="A18299" s="44" t="s">
        <v>8434</v>
      </c>
      <c r="B18299" s="44" t="s">
        <v>6608</v>
      </c>
      <c r="C18299" s="45">
        <v>260203</v>
      </c>
      <c r="D18299" s="45" t="s">
        <v>11363</v>
      </c>
      <c r="E18299" s="45" t="s">
        <v>9238</v>
      </c>
      <c r="AO18299" s="376"/>
    </row>
    <row r="18300" spans="1:41" x14ac:dyDescent="0.25">
      <c r="A18300" s="44" t="s">
        <v>8434</v>
      </c>
      <c r="B18300" s="44" t="s">
        <v>5321</v>
      </c>
      <c r="C18300" s="45">
        <v>26010401</v>
      </c>
      <c r="D18300" s="45" t="s">
        <v>11363</v>
      </c>
      <c r="E18300" s="45" t="s">
        <v>17459</v>
      </c>
      <c r="AO18300" s="376"/>
    </row>
    <row r="18301" spans="1:41" x14ac:dyDescent="0.25">
      <c r="A18301" s="91" t="s">
        <v>19160</v>
      </c>
      <c r="B18301" s="92" t="s">
        <v>3182</v>
      </c>
      <c r="C18301" s="93" t="s">
        <v>19170</v>
      </c>
      <c r="D18301" s="93" t="s">
        <v>1201</v>
      </c>
      <c r="E18301" s="94">
        <v>46582</v>
      </c>
      <c r="F18301" s="93"/>
      <c r="G18301" s="93"/>
      <c r="H18301" s="93"/>
      <c r="I18301" s="99"/>
      <c r="J18301" s="99"/>
      <c r="K18301" s="99"/>
      <c r="L18301" s="99"/>
      <c r="M18301" s="99"/>
      <c r="N18301" s="99"/>
      <c r="O18301" s="99"/>
      <c r="P18301" s="99"/>
      <c r="Q18301" s="99"/>
      <c r="R18301" s="99"/>
      <c r="S18301" s="99"/>
      <c r="T18301" s="99"/>
      <c r="U18301" s="99"/>
      <c r="V18301" s="99"/>
      <c r="W18301" s="99"/>
      <c r="X18301" s="99"/>
      <c r="Y18301" s="99"/>
      <c r="Z18301" s="99"/>
      <c r="AA18301" s="99"/>
      <c r="AB18301" s="99"/>
      <c r="AC18301" s="99"/>
      <c r="AD18301" s="99"/>
      <c r="AE18301" s="99"/>
      <c r="AF18301" s="99"/>
      <c r="AG18301" s="99"/>
      <c r="AH18301" s="31"/>
      <c r="AI18301" s="31"/>
      <c r="AJ18301" s="31"/>
      <c r="AK18301" s="31"/>
      <c r="AL18301" s="31"/>
      <c r="AO18301" s="376"/>
    </row>
    <row r="18302" spans="1:41" x14ac:dyDescent="0.25">
      <c r="A18302" s="44" t="s">
        <v>9555</v>
      </c>
      <c r="B18302" s="92" t="s">
        <v>9602</v>
      </c>
      <c r="C18302" s="45" t="s">
        <v>9548</v>
      </c>
      <c r="D18302" s="93" t="s">
        <v>9601</v>
      </c>
      <c r="E18302" s="94">
        <v>46568</v>
      </c>
      <c r="F18302" s="93"/>
      <c r="G18302" s="93"/>
      <c r="H18302" s="93"/>
      <c r="I18302" s="99"/>
      <c r="J18302" s="99"/>
      <c r="K18302" s="99"/>
      <c r="L18302" s="57"/>
      <c r="M18302" s="44"/>
      <c r="N18302" s="99"/>
      <c r="O18302" s="99"/>
      <c r="P18302" s="99"/>
      <c r="Q18302" s="99"/>
      <c r="R18302" s="99"/>
      <c r="S18302" s="99"/>
      <c r="T18302" s="99"/>
      <c r="U18302" s="99"/>
      <c r="V18302" s="99"/>
      <c r="W18302" s="99"/>
      <c r="X18302" s="99"/>
      <c r="Y18302" s="99"/>
      <c r="Z18302" s="99"/>
      <c r="AA18302" s="99"/>
      <c r="AB18302" s="99"/>
      <c r="AC18302" s="99"/>
      <c r="AD18302" s="99"/>
      <c r="AE18302" s="99"/>
      <c r="AF18302" s="99"/>
      <c r="AG18302" s="99"/>
      <c r="AH18302" s="31"/>
      <c r="AI18302" s="31"/>
      <c r="AJ18302" s="31"/>
      <c r="AK18302" s="31"/>
      <c r="AL18302" s="31"/>
      <c r="AO18302" s="376"/>
    </row>
    <row r="18303" spans="1:41" x14ac:dyDescent="0.25">
      <c r="A18303" s="44" t="s">
        <v>15992</v>
      </c>
      <c r="B18303" s="44" t="s">
        <v>3475</v>
      </c>
      <c r="C18303" s="45">
        <v>250303</v>
      </c>
      <c r="D18303" s="45" t="s">
        <v>11363</v>
      </c>
      <c r="E18303" s="45" t="s">
        <v>11887</v>
      </c>
      <c r="AO18303" s="376"/>
    </row>
    <row r="18304" spans="1:41" x14ac:dyDescent="0.25">
      <c r="A18304" s="44" t="s">
        <v>12002</v>
      </c>
      <c r="B18304" s="44" t="s">
        <v>199</v>
      </c>
      <c r="C18304" s="45">
        <v>241001</v>
      </c>
      <c r="D18304" s="45" t="s">
        <v>11363</v>
      </c>
      <c r="E18304" s="45" t="s">
        <v>5332</v>
      </c>
      <c r="AO18304" s="376"/>
    </row>
    <row r="18305" spans="1:41" x14ac:dyDescent="0.25">
      <c r="A18305" s="44" t="s">
        <v>12002</v>
      </c>
      <c r="B18305" s="44" t="s">
        <v>17452</v>
      </c>
      <c r="C18305" s="45">
        <v>25010501</v>
      </c>
      <c r="D18305" s="45" t="s">
        <v>11363</v>
      </c>
      <c r="E18305" s="45" t="s">
        <v>12551</v>
      </c>
      <c r="AO18305" s="376"/>
    </row>
    <row r="18306" spans="1:41" x14ac:dyDescent="0.25">
      <c r="A18306" s="44" t="s">
        <v>12002</v>
      </c>
      <c r="B18306" s="44" t="s">
        <v>5129</v>
      </c>
      <c r="C18306" s="45">
        <v>25010502</v>
      </c>
      <c r="D18306" s="45" t="s">
        <v>11363</v>
      </c>
      <c r="E18306" s="45" t="s">
        <v>12551</v>
      </c>
      <c r="AO18306" s="376"/>
    </row>
    <row r="18307" spans="1:41" x14ac:dyDescent="0.25">
      <c r="A18307" s="44" t="s">
        <v>12002</v>
      </c>
      <c r="B18307" s="44" t="s">
        <v>5321</v>
      </c>
      <c r="C18307" s="45">
        <v>26010401</v>
      </c>
      <c r="D18307" s="45" t="s">
        <v>11363</v>
      </c>
      <c r="E18307" s="45" t="s">
        <v>17459</v>
      </c>
      <c r="AO18307" s="376"/>
    </row>
    <row r="18308" spans="1:41" x14ac:dyDescent="0.25">
      <c r="A18308" s="44" t="s">
        <v>12002</v>
      </c>
      <c r="B18308" s="44" t="s">
        <v>3176</v>
      </c>
      <c r="C18308" s="45">
        <v>26010402</v>
      </c>
      <c r="D18308" s="45" t="s">
        <v>11363</v>
      </c>
      <c r="E18308" s="45" t="s">
        <v>17459</v>
      </c>
      <c r="AO18308" s="376"/>
    </row>
    <row r="18309" spans="1:41" x14ac:dyDescent="0.3">
      <c r="A18309" s="333" t="s">
        <v>18778</v>
      </c>
      <c r="B18309" s="333" t="s">
        <v>1167</v>
      </c>
      <c r="C18309" s="125" t="s">
        <v>17236</v>
      </c>
      <c r="D18309" s="32" t="s">
        <v>20309</v>
      </c>
      <c r="E18309" s="125" t="s">
        <v>8292</v>
      </c>
      <c r="F18309" s="125" t="s">
        <v>1189</v>
      </c>
      <c r="G18309" s="125" t="s">
        <v>1190</v>
      </c>
      <c r="AO18309" s="376"/>
    </row>
    <row r="18310" spans="1:41" x14ac:dyDescent="0.25">
      <c r="A18310" s="44" t="s">
        <v>17294</v>
      </c>
      <c r="B18310" s="44" t="s">
        <v>17288</v>
      </c>
      <c r="C18310" s="45" t="s">
        <v>17377</v>
      </c>
      <c r="D18310" s="93" t="s">
        <v>17443</v>
      </c>
      <c r="E18310" s="45" t="s">
        <v>15608</v>
      </c>
      <c r="F18310" s="93"/>
      <c r="G18310" s="93"/>
      <c r="H18310" s="93"/>
      <c r="I18310" s="99"/>
      <c r="J18310" s="99"/>
      <c r="K18310" s="99"/>
      <c r="L18310" s="99"/>
      <c r="M18310" s="99"/>
      <c r="N18310" s="99"/>
      <c r="O18310" s="99"/>
      <c r="P18310" s="99"/>
      <c r="Q18310" s="99"/>
      <c r="R18310" s="99"/>
      <c r="S18310" s="99"/>
      <c r="T18310" s="99"/>
      <c r="U18310" s="99"/>
      <c r="V18310" s="99"/>
      <c r="W18310" s="99"/>
      <c r="X18310" s="99"/>
      <c r="Y18310" s="99"/>
      <c r="Z18310" s="99"/>
      <c r="AA18310" s="99"/>
      <c r="AB18310" s="99"/>
      <c r="AC18310" s="99"/>
      <c r="AD18310" s="99"/>
      <c r="AE18310" s="99"/>
      <c r="AF18310" s="99"/>
      <c r="AG18310" s="99"/>
      <c r="AH18310" s="31"/>
      <c r="AI18310" s="31"/>
      <c r="AJ18310" s="31"/>
      <c r="AK18310" s="31"/>
      <c r="AL18310" s="31"/>
      <c r="AO18310" s="376"/>
    </row>
    <row r="18311" spans="1:41" x14ac:dyDescent="0.25">
      <c r="A18311" s="44" t="s">
        <v>15993</v>
      </c>
      <c r="B18311" s="44" t="s">
        <v>3039</v>
      </c>
      <c r="C18311" s="45">
        <v>230904</v>
      </c>
      <c r="D18311" s="45" t="s">
        <v>11363</v>
      </c>
      <c r="E18311" s="45" t="s">
        <v>7871</v>
      </c>
      <c r="AO18311" s="376"/>
    </row>
    <row r="18312" spans="1:41" x14ac:dyDescent="0.25">
      <c r="A18312" s="44" t="s">
        <v>15993</v>
      </c>
      <c r="B18312" s="44" t="s">
        <v>5134</v>
      </c>
      <c r="C18312" s="45">
        <v>240804</v>
      </c>
      <c r="D18312" s="45" t="s">
        <v>11363</v>
      </c>
      <c r="E18312" s="45" t="s">
        <v>11260</v>
      </c>
      <c r="AO18312" s="376"/>
    </row>
    <row r="18313" spans="1:41" x14ac:dyDescent="0.25">
      <c r="A18313" s="44" t="s">
        <v>532</v>
      </c>
      <c r="B18313" s="44" t="s">
        <v>21399</v>
      </c>
      <c r="C18313" s="45" t="s">
        <v>18888</v>
      </c>
      <c r="D18313" s="45" t="s">
        <v>21447</v>
      </c>
      <c r="E18313" s="46">
        <v>46507</v>
      </c>
      <c r="AO18313" s="376"/>
    </row>
    <row r="18314" spans="1:41" x14ac:dyDescent="0.3">
      <c r="A18314" s="333" t="s">
        <v>15440</v>
      </c>
      <c r="B18314" s="333" t="s">
        <v>1600</v>
      </c>
      <c r="C18314" s="125" t="s">
        <v>15473</v>
      </c>
      <c r="D18314" s="32" t="s">
        <v>20309</v>
      </c>
      <c r="E18314" s="125" t="s">
        <v>11886</v>
      </c>
      <c r="F18314" s="125" t="s">
        <v>1189</v>
      </c>
      <c r="G18314" s="125" t="s">
        <v>1190</v>
      </c>
      <c r="AO18314" s="376"/>
    </row>
    <row r="18315" spans="1:41" x14ac:dyDescent="0.25">
      <c r="A18315" s="44" t="s">
        <v>12790</v>
      </c>
      <c r="B18315" s="44" t="s">
        <v>17452</v>
      </c>
      <c r="C18315" s="45">
        <v>25010501</v>
      </c>
      <c r="D18315" s="45" t="s">
        <v>11363</v>
      </c>
      <c r="E18315" s="45" t="s">
        <v>12551</v>
      </c>
      <c r="AO18315" s="376"/>
    </row>
    <row r="18316" spans="1:41" x14ac:dyDescent="0.25">
      <c r="A18316" s="44" t="s">
        <v>12790</v>
      </c>
      <c r="B18316" s="44" t="s">
        <v>5129</v>
      </c>
      <c r="C18316" s="45">
        <v>25010502</v>
      </c>
      <c r="D18316" s="45" t="s">
        <v>11363</v>
      </c>
      <c r="E18316" s="45" t="s">
        <v>12551</v>
      </c>
      <c r="AO18316" s="376"/>
    </row>
    <row r="18317" spans="1:41" x14ac:dyDescent="0.25">
      <c r="A18317" s="44" t="s">
        <v>12790</v>
      </c>
      <c r="B18317" s="44" t="s">
        <v>3176</v>
      </c>
      <c r="C18317" s="45">
        <v>25010402</v>
      </c>
      <c r="D18317" s="45" t="s">
        <v>11363</v>
      </c>
      <c r="E18317" s="45" t="s">
        <v>12564</v>
      </c>
      <c r="AO18317" s="376"/>
    </row>
    <row r="18318" spans="1:41" x14ac:dyDescent="0.25">
      <c r="A18318" s="44" t="s">
        <v>9292</v>
      </c>
      <c r="B18318" s="44" t="s">
        <v>9235</v>
      </c>
      <c r="C18318" s="45">
        <v>240102</v>
      </c>
      <c r="D18318" s="45" t="s">
        <v>11363</v>
      </c>
      <c r="E18318" s="45" t="s">
        <v>5139</v>
      </c>
      <c r="AO18318" s="376"/>
    </row>
    <row r="18319" spans="1:41" x14ac:dyDescent="0.25">
      <c r="A18319" s="44" t="s">
        <v>9292</v>
      </c>
      <c r="B18319" s="44" t="s">
        <v>10350</v>
      </c>
      <c r="C18319" s="45">
        <v>24020301</v>
      </c>
      <c r="D18319" s="45" t="s">
        <v>11363</v>
      </c>
      <c r="E18319" s="45" t="s">
        <v>5131</v>
      </c>
      <c r="AO18319" s="376"/>
    </row>
    <row r="18320" spans="1:41" x14ac:dyDescent="0.25">
      <c r="A18320" s="262" t="s">
        <v>6267</v>
      </c>
      <c r="B18320" s="262" t="s">
        <v>6245</v>
      </c>
      <c r="C18320" s="263">
        <v>791202103006</v>
      </c>
      <c r="D18320" s="263" t="s">
        <v>6271</v>
      </c>
      <c r="E18320" s="264" t="s">
        <v>3157</v>
      </c>
      <c r="F18320" s="93"/>
      <c r="G18320" s="93"/>
      <c r="H18320" s="93"/>
      <c r="I18320" s="99"/>
      <c r="J18320" s="99"/>
      <c r="K18320" s="99"/>
      <c r="L18320" s="57"/>
      <c r="M18320" s="44"/>
      <c r="N18320" s="99"/>
      <c r="O18320" s="99"/>
      <c r="P18320" s="99"/>
      <c r="Q18320" s="99"/>
      <c r="R18320" s="99"/>
      <c r="S18320" s="99"/>
      <c r="T18320" s="99"/>
      <c r="U18320" s="99"/>
      <c r="V18320" s="99"/>
      <c r="W18320" s="99"/>
      <c r="X18320" s="99"/>
      <c r="Y18320" s="99"/>
      <c r="Z18320" s="99"/>
      <c r="AA18320" s="99"/>
      <c r="AB18320" s="99"/>
      <c r="AC18320" s="99"/>
      <c r="AD18320" s="99"/>
      <c r="AE18320" s="99"/>
      <c r="AF18320" s="99"/>
      <c r="AG18320" s="99"/>
      <c r="AH18320" s="31"/>
      <c r="AI18320" s="31"/>
      <c r="AJ18320" s="31"/>
      <c r="AK18320" s="31"/>
      <c r="AL18320" s="31"/>
      <c r="AO18320" s="376"/>
    </row>
    <row r="18321" spans="1:41" x14ac:dyDescent="0.25">
      <c r="A18321" s="44" t="s">
        <v>21973</v>
      </c>
      <c r="B18321" s="44" t="s">
        <v>2350</v>
      </c>
      <c r="C18321" s="45">
        <v>250106</v>
      </c>
      <c r="D18321" s="45" t="s">
        <v>11363</v>
      </c>
      <c r="E18321" s="45" t="s">
        <v>11887</v>
      </c>
      <c r="AO18321" s="376"/>
    </row>
    <row r="18322" spans="1:41" x14ac:dyDescent="0.25">
      <c r="A18322" s="44" t="s">
        <v>21974</v>
      </c>
      <c r="B18322" s="44" t="s">
        <v>5134</v>
      </c>
      <c r="C18322" s="45">
        <v>260805</v>
      </c>
      <c r="D18322" s="45" t="s">
        <v>11363</v>
      </c>
      <c r="E18322" s="45" t="s">
        <v>21675</v>
      </c>
      <c r="AO18322" s="376"/>
    </row>
    <row r="18323" spans="1:41" x14ac:dyDescent="0.25">
      <c r="A18323" s="44" t="s">
        <v>21975</v>
      </c>
      <c r="B18323" s="44" t="s">
        <v>5321</v>
      </c>
      <c r="C18323" s="45">
        <v>26010401</v>
      </c>
      <c r="D18323" s="45" t="s">
        <v>11363</v>
      </c>
      <c r="E18323" s="45" t="s">
        <v>17459</v>
      </c>
      <c r="AO18323" s="376"/>
    </row>
    <row r="18324" spans="1:41" x14ac:dyDescent="0.25">
      <c r="A18324" s="44" t="s">
        <v>21975</v>
      </c>
      <c r="B18324" s="44" t="s">
        <v>3176</v>
      </c>
      <c r="C18324" s="45">
        <v>26010402</v>
      </c>
      <c r="D18324" s="45" t="s">
        <v>11363</v>
      </c>
      <c r="E18324" s="45" t="s">
        <v>17459</v>
      </c>
      <c r="AO18324" s="376"/>
    </row>
    <row r="18325" spans="1:41" x14ac:dyDescent="0.3">
      <c r="A18325" s="333" t="s">
        <v>7791</v>
      </c>
      <c r="B18325" s="333" t="s">
        <v>2690</v>
      </c>
      <c r="C18325" s="125" t="s">
        <v>21253</v>
      </c>
      <c r="D18325" s="32" t="s">
        <v>20309</v>
      </c>
      <c r="E18325" s="125" t="s">
        <v>21312</v>
      </c>
      <c r="F18325" s="125" t="s">
        <v>1189</v>
      </c>
      <c r="G18325" s="125" t="s">
        <v>1190</v>
      </c>
      <c r="AO18325" s="376"/>
    </row>
    <row r="18326" spans="1:41" x14ac:dyDescent="0.25">
      <c r="A18326" s="44" t="s">
        <v>15994</v>
      </c>
      <c r="B18326" s="44" t="s">
        <v>2350</v>
      </c>
      <c r="C18326" s="45">
        <v>250106</v>
      </c>
      <c r="D18326" s="45" t="s">
        <v>11363</v>
      </c>
      <c r="E18326" s="45" t="s">
        <v>11887</v>
      </c>
      <c r="AO18326" s="376"/>
    </row>
    <row r="18327" spans="1:41" x14ac:dyDescent="0.25">
      <c r="A18327" s="44" t="s">
        <v>5492</v>
      </c>
      <c r="B18327" s="44" t="s">
        <v>21407</v>
      </c>
      <c r="C18327" s="45" t="s">
        <v>9307</v>
      </c>
      <c r="D18327" s="45" t="s">
        <v>21447</v>
      </c>
      <c r="E18327" s="46">
        <v>46507</v>
      </c>
      <c r="AO18327" s="376"/>
    </row>
    <row r="18328" spans="1:41" x14ac:dyDescent="0.25">
      <c r="A18328" s="99" t="s">
        <v>11224</v>
      </c>
      <c r="B18328" s="92" t="s">
        <v>11233</v>
      </c>
      <c r="C18328" s="93" t="s">
        <v>11232</v>
      </c>
      <c r="D18328" s="93" t="s">
        <v>1201</v>
      </c>
      <c r="E18328" s="94">
        <v>46682</v>
      </c>
      <c r="F18328" s="93"/>
      <c r="G18328" s="93"/>
      <c r="H18328" s="93"/>
      <c r="I18328" s="99"/>
      <c r="J18328" s="99"/>
      <c r="K18328" s="99"/>
      <c r="L18328" s="57"/>
      <c r="M18328" s="44"/>
      <c r="N18328" s="99"/>
      <c r="O18328" s="99"/>
      <c r="P18328" s="99"/>
      <c r="Q18328" s="99"/>
      <c r="R18328" s="99"/>
      <c r="S18328" s="99"/>
      <c r="T18328" s="99"/>
      <c r="U18328" s="99"/>
      <c r="V18328" s="99"/>
      <c r="W18328" s="99"/>
      <c r="X18328" s="99"/>
      <c r="Y18328" s="99"/>
      <c r="Z18328" s="99"/>
      <c r="AA18328" s="99"/>
      <c r="AB18328" s="99"/>
      <c r="AC18328" s="99"/>
      <c r="AD18328" s="99"/>
      <c r="AE18328" s="99"/>
      <c r="AF18328" s="99"/>
      <c r="AG18328" s="99"/>
      <c r="AH18328" s="31"/>
      <c r="AI18328" s="31"/>
      <c r="AJ18328" s="31"/>
      <c r="AK18328" s="31"/>
      <c r="AL18328" s="31"/>
      <c r="AO18328" s="376"/>
    </row>
    <row r="18329" spans="1:41" x14ac:dyDescent="0.25">
      <c r="A18329" s="44" t="s">
        <v>15195</v>
      </c>
      <c r="B18329" s="319" t="s">
        <v>19549</v>
      </c>
      <c r="C18329" s="318" t="s">
        <v>19864</v>
      </c>
      <c r="D18329" s="93" t="s">
        <v>19934</v>
      </c>
      <c r="E18329" s="320">
        <v>47177</v>
      </c>
      <c r="F18329" s="93"/>
      <c r="G18329" s="93"/>
      <c r="H18329" s="93"/>
      <c r="I18329" s="99"/>
      <c r="J18329" s="99"/>
      <c r="K18329" s="99"/>
      <c r="L18329" s="99"/>
      <c r="M18329" s="99"/>
      <c r="N18329" s="99"/>
      <c r="O18329" s="99"/>
      <c r="P18329" s="99"/>
      <c r="Q18329" s="99"/>
      <c r="R18329" s="99"/>
      <c r="S18329" s="99"/>
      <c r="T18329" s="99"/>
      <c r="U18329" s="99"/>
      <c r="V18329" s="99"/>
      <c r="W18329" s="99"/>
      <c r="X18329" s="99"/>
      <c r="Y18329" s="99"/>
      <c r="Z18329" s="99"/>
      <c r="AA18329" s="99"/>
      <c r="AB18329" s="99"/>
      <c r="AC18329" s="99"/>
      <c r="AD18329" s="99"/>
      <c r="AE18329" s="99"/>
      <c r="AF18329" s="99"/>
      <c r="AG18329" s="99"/>
      <c r="AH18329" s="31"/>
      <c r="AI18329" s="31"/>
      <c r="AJ18329" s="31"/>
      <c r="AK18329" s="31"/>
      <c r="AL18329" s="31"/>
      <c r="AO18329" s="376"/>
    </row>
    <row r="18330" spans="1:41" x14ac:dyDescent="0.25">
      <c r="A18330" s="44" t="s">
        <v>15195</v>
      </c>
      <c r="B18330" s="44" t="s">
        <v>15196</v>
      </c>
      <c r="C18330" s="45" t="s">
        <v>15197</v>
      </c>
      <c r="D18330" s="367" t="s">
        <v>3696</v>
      </c>
      <c r="E18330" s="328">
        <f>DATE(2029,7,17)</f>
        <v>47316</v>
      </c>
      <c r="F18330" s="32"/>
      <c r="G18330" s="32"/>
      <c r="H18330" s="32"/>
      <c r="I18330" s="31"/>
      <c r="J18330" s="31"/>
      <c r="K18330" s="31"/>
      <c r="L18330" s="31"/>
      <c r="M18330" s="31"/>
      <c r="N18330" s="31"/>
      <c r="O18330" s="31"/>
      <c r="P18330" s="31"/>
      <c r="Q18330" s="31"/>
      <c r="R18330" s="31"/>
      <c r="S18330" s="31"/>
      <c r="T18330" s="31"/>
      <c r="U18330" s="31"/>
      <c r="V18330" s="31"/>
      <c r="W18330" s="31"/>
      <c r="X18330" s="31"/>
      <c r="Y18330" s="31"/>
      <c r="Z18330" s="31"/>
      <c r="AA18330" s="31"/>
      <c r="AB18330" s="31"/>
      <c r="AC18330" s="31"/>
      <c r="AD18330" s="31"/>
      <c r="AE18330" s="31"/>
      <c r="AF18330" s="31"/>
      <c r="AG18330" s="31"/>
      <c r="AH18330" s="31"/>
      <c r="AI18330" s="31"/>
      <c r="AJ18330" s="31"/>
      <c r="AK18330" s="31"/>
      <c r="AL18330" s="31"/>
      <c r="AO18330" s="376"/>
    </row>
    <row r="18331" spans="1:41" x14ac:dyDescent="0.25">
      <c r="A18331" s="91" t="s">
        <v>19161</v>
      </c>
      <c r="B18331" s="92" t="s">
        <v>3182</v>
      </c>
      <c r="C18331" s="93" t="s">
        <v>19170</v>
      </c>
      <c r="D18331" s="93" t="s">
        <v>1201</v>
      </c>
      <c r="E18331" s="94">
        <v>46582</v>
      </c>
      <c r="F18331" s="93"/>
      <c r="G18331" s="93"/>
      <c r="H18331" s="93"/>
      <c r="I18331" s="99"/>
      <c r="J18331" s="99"/>
      <c r="K18331" s="99"/>
      <c r="L18331" s="99"/>
      <c r="M18331" s="99"/>
      <c r="N18331" s="99"/>
      <c r="O18331" s="99"/>
      <c r="P18331" s="99"/>
      <c r="Q18331" s="99"/>
      <c r="R18331" s="99"/>
      <c r="S18331" s="99"/>
      <c r="T18331" s="99"/>
      <c r="U18331" s="99"/>
      <c r="V18331" s="99"/>
      <c r="W18331" s="99"/>
      <c r="X18331" s="99"/>
      <c r="Y18331" s="99"/>
      <c r="Z18331" s="99"/>
      <c r="AA18331" s="99"/>
      <c r="AB18331" s="99"/>
      <c r="AC18331" s="99"/>
      <c r="AD18331" s="99"/>
      <c r="AE18331" s="99"/>
      <c r="AF18331" s="99"/>
      <c r="AG18331" s="99"/>
      <c r="AH18331" s="31"/>
      <c r="AI18331" s="31"/>
      <c r="AJ18331" s="31"/>
      <c r="AK18331" s="31"/>
      <c r="AL18331" s="31"/>
      <c r="AO18331" s="376"/>
    </row>
    <row r="18332" spans="1:41" x14ac:dyDescent="0.25">
      <c r="A18332" s="44" t="s">
        <v>872</v>
      </c>
      <c r="B18332" s="44" t="s">
        <v>925</v>
      </c>
      <c r="C18332" s="45">
        <v>230601</v>
      </c>
      <c r="D18332" s="45" t="s">
        <v>11363</v>
      </c>
      <c r="E18332" s="45" t="s">
        <v>7770</v>
      </c>
      <c r="AO18332" s="376"/>
    </row>
    <row r="18333" spans="1:41" x14ac:dyDescent="0.25">
      <c r="A18333" s="44" t="s">
        <v>872</v>
      </c>
      <c r="B18333" s="44" t="s">
        <v>17463</v>
      </c>
      <c r="C18333" s="45">
        <v>260202</v>
      </c>
      <c r="D18333" s="45" t="s">
        <v>11363</v>
      </c>
      <c r="E18333" s="45" t="s">
        <v>9238</v>
      </c>
      <c r="AO18333" s="376"/>
    </row>
    <row r="18334" spans="1:41" x14ac:dyDescent="0.25">
      <c r="A18334" s="44" t="s">
        <v>872</v>
      </c>
      <c r="B18334" s="44" t="s">
        <v>9248</v>
      </c>
      <c r="C18334" s="45">
        <v>260105</v>
      </c>
      <c r="D18334" s="45" t="s">
        <v>11363</v>
      </c>
      <c r="E18334" s="45" t="s">
        <v>17625</v>
      </c>
      <c r="AO18334" s="376"/>
    </row>
    <row r="18335" spans="1:41" x14ac:dyDescent="0.3">
      <c r="A18335" s="333" t="s">
        <v>18779</v>
      </c>
      <c r="B18335" s="333" t="s">
        <v>2301</v>
      </c>
      <c r="C18335" s="125" t="s">
        <v>18816</v>
      </c>
      <c r="D18335" s="32" t="s">
        <v>20309</v>
      </c>
      <c r="E18335" s="125" t="s">
        <v>8292</v>
      </c>
      <c r="F18335" s="125" t="s">
        <v>1189</v>
      </c>
      <c r="G18335" s="125" t="s">
        <v>1190</v>
      </c>
      <c r="AO18335" s="376"/>
    </row>
    <row r="18336" spans="1:41" x14ac:dyDescent="0.25">
      <c r="A18336" s="44" t="s">
        <v>873</v>
      </c>
      <c r="B18336" s="44" t="s">
        <v>948</v>
      </c>
      <c r="C18336" s="45">
        <v>260303</v>
      </c>
      <c r="D18336" s="45" t="s">
        <v>11363</v>
      </c>
      <c r="E18336" s="45" t="s">
        <v>9249</v>
      </c>
      <c r="AO18336" s="376"/>
    </row>
    <row r="18337" spans="1:41" x14ac:dyDescent="0.25">
      <c r="A18337" s="44" t="s">
        <v>5401</v>
      </c>
      <c r="B18337" s="44" t="s">
        <v>3474</v>
      </c>
      <c r="C18337" s="45">
        <v>220605</v>
      </c>
      <c r="D18337" s="45" t="s">
        <v>11363</v>
      </c>
      <c r="E18337" s="45" t="s">
        <v>5155</v>
      </c>
      <c r="AO18337" s="376"/>
    </row>
    <row r="18338" spans="1:41" x14ac:dyDescent="0.25">
      <c r="A18338" s="44" t="s">
        <v>10787</v>
      </c>
      <c r="B18338" s="44" t="s">
        <v>9237</v>
      </c>
      <c r="C18338" s="45">
        <v>24010401</v>
      </c>
      <c r="D18338" s="45" t="s">
        <v>11363</v>
      </c>
      <c r="E18338" s="45" t="s">
        <v>9238</v>
      </c>
      <c r="AO18338" s="376"/>
    </row>
    <row r="18339" spans="1:41" x14ac:dyDescent="0.25">
      <c r="A18339" s="44" t="s">
        <v>10787</v>
      </c>
      <c r="B18339" s="44" t="s">
        <v>17497</v>
      </c>
      <c r="C18339" s="45">
        <v>24060301</v>
      </c>
      <c r="D18339" s="45" t="s">
        <v>11363</v>
      </c>
      <c r="E18339" s="45" t="s">
        <v>4962</v>
      </c>
      <c r="AO18339" s="376"/>
    </row>
    <row r="18340" spans="1:41" x14ac:dyDescent="0.25">
      <c r="A18340" s="44" t="s">
        <v>10787</v>
      </c>
      <c r="B18340" s="44" t="s">
        <v>17529</v>
      </c>
      <c r="C18340" s="45">
        <v>24120301</v>
      </c>
      <c r="D18340" s="45" t="s">
        <v>11363</v>
      </c>
      <c r="E18340" s="45" t="s">
        <v>12554</v>
      </c>
      <c r="AO18340" s="376"/>
    </row>
    <row r="18341" spans="1:41" x14ac:dyDescent="0.25">
      <c r="A18341" s="44" t="s">
        <v>2454</v>
      </c>
      <c r="B18341" s="44" t="s">
        <v>2350</v>
      </c>
      <c r="C18341" s="45">
        <v>230105</v>
      </c>
      <c r="D18341" s="45" t="s">
        <v>11363</v>
      </c>
      <c r="E18341" s="45" t="s">
        <v>5265</v>
      </c>
      <c r="AO18341" s="376"/>
    </row>
    <row r="18342" spans="1:41" x14ac:dyDescent="0.25">
      <c r="A18342" s="44" t="s">
        <v>12003</v>
      </c>
      <c r="B18342" s="44" t="s">
        <v>199</v>
      </c>
      <c r="C18342" s="45">
        <v>241001</v>
      </c>
      <c r="D18342" s="45" t="s">
        <v>11363</v>
      </c>
      <c r="E18342" s="45" t="s">
        <v>5332</v>
      </c>
      <c r="AO18342" s="376"/>
    </row>
    <row r="18343" spans="1:41" x14ac:dyDescent="0.25">
      <c r="A18343" s="44" t="s">
        <v>2343</v>
      </c>
      <c r="B18343" s="44" t="s">
        <v>3474</v>
      </c>
      <c r="C18343" s="45">
        <v>220605</v>
      </c>
      <c r="D18343" s="45" t="s">
        <v>11363</v>
      </c>
      <c r="E18343" s="45" t="s">
        <v>5155</v>
      </c>
      <c r="AO18343" s="376"/>
    </row>
    <row r="18344" spans="1:41" x14ac:dyDescent="0.25">
      <c r="A18344" s="44" t="s">
        <v>2343</v>
      </c>
      <c r="B18344" s="44" t="s">
        <v>21452</v>
      </c>
      <c r="C18344" s="45">
        <v>26060201</v>
      </c>
      <c r="D18344" s="45" t="s">
        <v>11363</v>
      </c>
      <c r="E18344" s="45" t="s">
        <v>9840</v>
      </c>
      <c r="AO18344" s="376"/>
    </row>
    <row r="18345" spans="1:41" x14ac:dyDescent="0.25">
      <c r="A18345" s="44" t="s">
        <v>7748</v>
      </c>
      <c r="B18345" s="44" t="s">
        <v>21452</v>
      </c>
      <c r="C18345" s="45">
        <v>26060201</v>
      </c>
      <c r="D18345" s="45" t="s">
        <v>11363</v>
      </c>
      <c r="E18345" s="45" t="s">
        <v>9840</v>
      </c>
      <c r="AO18345" s="376"/>
    </row>
    <row r="18346" spans="1:41" x14ac:dyDescent="0.25">
      <c r="A18346" s="44" t="s">
        <v>7748</v>
      </c>
      <c r="B18346" s="44" t="s">
        <v>927</v>
      </c>
      <c r="C18346" s="45">
        <v>26060202</v>
      </c>
      <c r="D18346" s="45" t="s">
        <v>11363</v>
      </c>
      <c r="E18346" s="45" t="s">
        <v>9840</v>
      </c>
      <c r="AO18346" s="376"/>
    </row>
    <row r="18347" spans="1:41" x14ac:dyDescent="0.25">
      <c r="A18347" s="44" t="s">
        <v>13506</v>
      </c>
      <c r="B18347" s="44" t="s">
        <v>21362</v>
      </c>
      <c r="C18347" s="45" t="s">
        <v>13474</v>
      </c>
      <c r="D18347" s="45" t="s">
        <v>21447</v>
      </c>
      <c r="E18347" s="46">
        <v>46752</v>
      </c>
      <c r="AO18347" s="376"/>
    </row>
    <row r="18348" spans="1:41" x14ac:dyDescent="0.25">
      <c r="A18348" s="44" t="s">
        <v>18452</v>
      </c>
      <c r="B18348" s="44" t="s">
        <v>199</v>
      </c>
      <c r="C18348" s="45">
        <v>241001</v>
      </c>
      <c r="D18348" s="45" t="s">
        <v>11363</v>
      </c>
      <c r="E18348" s="45" t="s">
        <v>5332</v>
      </c>
      <c r="AO18348" s="376"/>
    </row>
    <row r="18349" spans="1:41" x14ac:dyDescent="0.25">
      <c r="A18349" s="44" t="s">
        <v>18452</v>
      </c>
      <c r="B18349" s="44" t="s">
        <v>5321</v>
      </c>
      <c r="C18349" s="45">
        <v>25010401</v>
      </c>
      <c r="D18349" s="45" t="s">
        <v>11363</v>
      </c>
      <c r="E18349" s="45" t="s">
        <v>12564</v>
      </c>
      <c r="AO18349" s="376"/>
    </row>
    <row r="18350" spans="1:41" x14ac:dyDescent="0.25">
      <c r="A18350" s="44" t="s">
        <v>6576</v>
      </c>
      <c r="B18350" s="44" t="s">
        <v>5321</v>
      </c>
      <c r="C18350" s="45">
        <v>23010401</v>
      </c>
      <c r="D18350" s="45" t="s">
        <v>11363</v>
      </c>
      <c r="E18350" s="45" t="s">
        <v>5322</v>
      </c>
      <c r="AO18350" s="376"/>
    </row>
    <row r="18351" spans="1:41" x14ac:dyDescent="0.25">
      <c r="A18351" s="44" t="s">
        <v>6576</v>
      </c>
      <c r="B18351" s="44" t="s">
        <v>7768</v>
      </c>
      <c r="C18351" s="45">
        <v>260503</v>
      </c>
      <c r="D18351" s="45" t="s">
        <v>11363</v>
      </c>
      <c r="E18351" s="45" t="s">
        <v>10349</v>
      </c>
      <c r="AO18351" s="376"/>
    </row>
    <row r="18352" spans="1:41" x14ac:dyDescent="0.25">
      <c r="A18352" s="44" t="s">
        <v>10788</v>
      </c>
      <c r="B18352" s="44" t="s">
        <v>9248</v>
      </c>
      <c r="C18352" s="45">
        <v>240101</v>
      </c>
      <c r="D18352" s="45" t="s">
        <v>11363</v>
      </c>
      <c r="E18352" s="45" t="s">
        <v>9249</v>
      </c>
      <c r="AO18352" s="376"/>
    </row>
    <row r="18353" spans="1:41" x14ac:dyDescent="0.25">
      <c r="A18353" s="67" t="s">
        <v>17255</v>
      </c>
      <c r="B18353" s="57" t="s">
        <v>1290</v>
      </c>
      <c r="C18353" s="62" t="s">
        <v>17262</v>
      </c>
      <c r="D18353" s="62" t="s">
        <v>20886</v>
      </c>
      <c r="E18353" s="60">
        <v>46873</v>
      </c>
      <c r="F18353" s="32"/>
      <c r="G18353" s="32"/>
      <c r="H18353" s="32"/>
      <c r="I18353" s="31"/>
      <c r="J18353" s="31"/>
      <c r="K18353" s="31"/>
      <c r="L18353" s="31"/>
      <c r="M18353" s="31"/>
      <c r="N18353" s="31"/>
      <c r="O18353" s="31"/>
      <c r="P18353" s="31"/>
      <c r="Q18353" s="31"/>
      <c r="R18353" s="31"/>
      <c r="S18353" s="31"/>
      <c r="T18353" s="31"/>
      <c r="U18353" s="31"/>
      <c r="V18353" s="31"/>
      <c r="W18353" s="31"/>
      <c r="X18353" s="31"/>
      <c r="Y18353" s="31"/>
      <c r="Z18353" s="31"/>
      <c r="AA18353" s="31"/>
      <c r="AB18353" s="31"/>
      <c r="AC18353" s="31"/>
      <c r="AD18353" s="31"/>
      <c r="AE18353" s="31"/>
      <c r="AF18353" s="31"/>
      <c r="AG18353" s="31"/>
      <c r="AH18353" s="31"/>
      <c r="AI18353" s="31"/>
      <c r="AJ18353" s="31"/>
      <c r="AK18353" s="31"/>
      <c r="AL18353" s="31"/>
      <c r="AO18353" s="376"/>
    </row>
    <row r="18354" spans="1:41" x14ac:dyDescent="0.25">
      <c r="A18354" s="44" t="s">
        <v>18453</v>
      </c>
      <c r="B18354" s="44" t="s">
        <v>5321</v>
      </c>
      <c r="C18354" s="45">
        <v>26010401</v>
      </c>
      <c r="D18354" s="45" t="s">
        <v>11363</v>
      </c>
      <c r="E18354" s="45" t="s">
        <v>17459</v>
      </c>
      <c r="AO18354" s="376"/>
    </row>
    <row r="18355" spans="1:41" x14ac:dyDescent="0.25">
      <c r="A18355" s="44" t="s">
        <v>18453</v>
      </c>
      <c r="B18355" s="44" t="s">
        <v>3176</v>
      </c>
      <c r="C18355" s="45">
        <v>26010402</v>
      </c>
      <c r="D18355" s="45" t="s">
        <v>11363</v>
      </c>
      <c r="E18355" s="45" t="s">
        <v>17459</v>
      </c>
      <c r="AO18355" s="376"/>
    </row>
    <row r="18356" spans="1:41" x14ac:dyDescent="0.25">
      <c r="A18356" s="44" t="s">
        <v>12791</v>
      </c>
      <c r="B18356" s="44" t="s">
        <v>145</v>
      </c>
      <c r="C18356" s="45" t="s">
        <v>14633</v>
      </c>
      <c r="D18356" s="46" t="s">
        <v>21328</v>
      </c>
      <c r="E18356" s="46">
        <v>46583</v>
      </c>
      <c r="AO18356" s="376"/>
    </row>
    <row r="18357" spans="1:41" x14ac:dyDescent="0.25">
      <c r="A18357" s="44" t="s">
        <v>12791</v>
      </c>
      <c r="B18357" s="44" t="s">
        <v>199</v>
      </c>
      <c r="C18357" s="45">
        <v>241001</v>
      </c>
      <c r="D18357" s="45" t="s">
        <v>11363</v>
      </c>
      <c r="E18357" s="45" t="s">
        <v>5332</v>
      </c>
      <c r="AO18357" s="376"/>
    </row>
    <row r="18358" spans="1:41" x14ac:dyDescent="0.25">
      <c r="A18358" s="44" t="s">
        <v>12791</v>
      </c>
      <c r="B18358" s="44" t="s">
        <v>15611</v>
      </c>
      <c r="C18358" s="45">
        <v>25050401</v>
      </c>
      <c r="D18358" s="45" t="s">
        <v>11363</v>
      </c>
      <c r="E18358" s="45" t="s">
        <v>7105</v>
      </c>
      <c r="AO18358" s="376"/>
    </row>
    <row r="18359" spans="1:41" x14ac:dyDescent="0.25">
      <c r="A18359" s="44" t="s">
        <v>18454</v>
      </c>
      <c r="B18359" s="44" t="s">
        <v>9248</v>
      </c>
      <c r="C18359" s="45">
        <v>260105</v>
      </c>
      <c r="D18359" s="45" t="s">
        <v>11363</v>
      </c>
      <c r="E18359" s="45" t="s">
        <v>17625</v>
      </c>
      <c r="AO18359" s="376"/>
    </row>
    <row r="18360" spans="1:41" x14ac:dyDescent="0.3">
      <c r="A18360" s="57" t="s">
        <v>13163</v>
      </c>
      <c r="B18360" s="57" t="s">
        <v>1290</v>
      </c>
      <c r="C18360" s="62">
        <v>24027</v>
      </c>
      <c r="D18360" s="62" t="s">
        <v>20886</v>
      </c>
      <c r="E18360" s="60">
        <v>46873</v>
      </c>
      <c r="F18360" s="32"/>
      <c r="G18360" s="32"/>
      <c r="H18360" s="32"/>
      <c r="I18360" s="31"/>
      <c r="J18360" s="31"/>
      <c r="K18360" s="31"/>
      <c r="L18360" s="31"/>
      <c r="M18360" s="31"/>
      <c r="N18360" s="31"/>
      <c r="O18360" s="31"/>
      <c r="P18360" s="31"/>
      <c r="Q18360" s="31"/>
      <c r="R18360" s="31"/>
      <c r="S18360" s="31"/>
      <c r="T18360" s="31"/>
      <c r="U18360" s="31"/>
      <c r="V18360" s="31"/>
      <c r="W18360" s="31"/>
      <c r="X18360" s="31"/>
      <c r="Y18360" s="31"/>
      <c r="Z18360" s="31"/>
      <c r="AA18360" s="31"/>
      <c r="AB18360" s="31"/>
      <c r="AC18360" s="31"/>
      <c r="AD18360" s="31"/>
      <c r="AE18360" s="31"/>
      <c r="AF18360" s="31"/>
      <c r="AG18360" s="31"/>
      <c r="AH18360" s="31"/>
      <c r="AI18360" s="31"/>
      <c r="AJ18360" s="31"/>
      <c r="AK18360" s="31"/>
      <c r="AL18360" s="31"/>
      <c r="AO18360" s="376"/>
    </row>
    <row r="18361" spans="1:41" x14ac:dyDescent="0.25">
      <c r="A18361" s="44" t="s">
        <v>5402</v>
      </c>
      <c r="B18361" s="44" t="s">
        <v>2350</v>
      </c>
      <c r="C18361" s="45">
        <v>220105</v>
      </c>
      <c r="D18361" s="45" t="s">
        <v>11363</v>
      </c>
      <c r="E18361" s="45" t="s">
        <v>2593</v>
      </c>
      <c r="AO18361" s="376"/>
    </row>
    <row r="18362" spans="1:41" x14ac:dyDescent="0.25">
      <c r="A18362" s="44" t="s">
        <v>8998</v>
      </c>
      <c r="B18362" s="44" t="s">
        <v>14911</v>
      </c>
      <c r="C18362" s="45" t="s">
        <v>9207</v>
      </c>
      <c r="D18362" s="367" t="s">
        <v>3696</v>
      </c>
      <c r="E18362" s="328">
        <f>DATE(2027,6,30)</f>
        <v>46568</v>
      </c>
      <c r="F18362" s="32"/>
      <c r="G18362" s="32"/>
      <c r="H18362" s="32"/>
      <c r="I18362" s="31"/>
      <c r="J18362" s="31"/>
      <c r="K18362" s="31"/>
      <c r="L18362" s="31"/>
      <c r="M18362" s="31"/>
      <c r="N18362" s="31"/>
      <c r="O18362" s="31"/>
      <c r="P18362" s="31"/>
      <c r="Q18362" s="31"/>
      <c r="R18362" s="31"/>
      <c r="S18362" s="31"/>
      <c r="T18362" s="31"/>
      <c r="U18362" s="31"/>
      <c r="V18362" s="31"/>
      <c r="W18362" s="31"/>
      <c r="X18362" s="31"/>
      <c r="Y18362" s="31"/>
      <c r="Z18362" s="31"/>
      <c r="AA18362" s="31"/>
      <c r="AB18362" s="31"/>
      <c r="AC18362" s="31"/>
      <c r="AD18362" s="31"/>
      <c r="AE18362" s="31"/>
      <c r="AF18362" s="31"/>
      <c r="AG18362" s="31"/>
      <c r="AH18362" s="31"/>
      <c r="AI18362" s="31"/>
      <c r="AJ18362" s="31"/>
      <c r="AK18362" s="31"/>
      <c r="AL18362" s="31"/>
      <c r="AO18362" s="376"/>
    </row>
    <row r="18363" spans="1:41" x14ac:dyDescent="0.25">
      <c r="A18363" s="44" t="s">
        <v>8999</v>
      </c>
      <c r="B18363" s="44" t="s">
        <v>14911</v>
      </c>
      <c r="C18363" s="45" t="s">
        <v>9208</v>
      </c>
      <c r="D18363" s="367" t="s">
        <v>3696</v>
      </c>
      <c r="E18363" s="328">
        <f>DATE(2027,6,30)</f>
        <v>46568</v>
      </c>
      <c r="F18363" s="32"/>
      <c r="G18363" s="32"/>
      <c r="H18363" s="32"/>
      <c r="I18363" s="31"/>
      <c r="J18363" s="31"/>
      <c r="K18363" s="31"/>
      <c r="L18363" s="31"/>
      <c r="M18363" s="31"/>
      <c r="N18363" s="31"/>
      <c r="O18363" s="31"/>
      <c r="P18363" s="31"/>
      <c r="Q18363" s="31"/>
      <c r="R18363" s="31"/>
      <c r="S18363" s="31"/>
      <c r="T18363" s="31"/>
      <c r="U18363" s="31"/>
      <c r="V18363" s="31"/>
      <c r="W18363" s="31"/>
      <c r="X18363" s="31"/>
      <c r="Y18363" s="31"/>
      <c r="Z18363" s="31"/>
      <c r="AA18363" s="31"/>
      <c r="AB18363" s="31"/>
      <c r="AC18363" s="31"/>
      <c r="AD18363" s="31"/>
      <c r="AE18363" s="31"/>
      <c r="AF18363" s="31"/>
      <c r="AG18363" s="31"/>
      <c r="AH18363" s="31"/>
      <c r="AI18363" s="31"/>
      <c r="AJ18363" s="31"/>
      <c r="AK18363" s="31"/>
      <c r="AL18363" s="31"/>
      <c r="AO18363" s="376"/>
    </row>
    <row r="18364" spans="1:41" x14ac:dyDescent="0.3">
      <c r="A18364" s="99" t="s">
        <v>12792</v>
      </c>
      <c r="B18364" s="92" t="s">
        <v>13413</v>
      </c>
      <c r="C18364" s="93" t="s">
        <v>13414</v>
      </c>
      <c r="D18364" s="93" t="s">
        <v>1201</v>
      </c>
      <c r="E18364" s="94">
        <v>47320</v>
      </c>
      <c r="F18364" s="93"/>
      <c r="G18364" s="93"/>
      <c r="H18364" s="93"/>
      <c r="I18364" s="99"/>
      <c r="J18364" s="99"/>
      <c r="K18364" s="99"/>
      <c r="L18364" s="99"/>
      <c r="M18364" s="99"/>
      <c r="N18364" s="99"/>
      <c r="O18364" s="99"/>
      <c r="P18364" s="99"/>
      <c r="Q18364" s="99"/>
      <c r="R18364" s="99"/>
      <c r="S18364" s="99"/>
      <c r="T18364" s="99"/>
      <c r="U18364" s="99"/>
      <c r="V18364" s="99"/>
      <c r="W18364" s="99"/>
      <c r="X18364" s="99"/>
      <c r="Y18364" s="99"/>
      <c r="Z18364" s="99"/>
      <c r="AA18364" s="99"/>
      <c r="AB18364" s="99"/>
      <c r="AC18364" s="99"/>
      <c r="AD18364" s="99"/>
      <c r="AE18364" s="99"/>
      <c r="AF18364" s="99"/>
      <c r="AG18364" s="99"/>
      <c r="AH18364" s="31"/>
      <c r="AI18364" s="31"/>
      <c r="AJ18364" s="31"/>
      <c r="AK18364" s="31"/>
      <c r="AL18364" s="31"/>
      <c r="AO18364" s="376"/>
    </row>
    <row r="18365" spans="1:41" x14ac:dyDescent="0.25">
      <c r="A18365" s="44" t="s">
        <v>12792</v>
      </c>
      <c r="B18365" s="44" t="s">
        <v>939</v>
      </c>
      <c r="C18365" s="45">
        <v>241202</v>
      </c>
      <c r="D18365" s="45" t="s">
        <v>11363</v>
      </c>
      <c r="E18365" s="45" t="s">
        <v>12554</v>
      </c>
      <c r="AO18365" s="376"/>
    </row>
    <row r="18366" spans="1:41" x14ac:dyDescent="0.25">
      <c r="A18366" s="44" t="s">
        <v>18455</v>
      </c>
      <c r="B18366" s="44" t="s">
        <v>923</v>
      </c>
      <c r="C18366" s="45">
        <v>220303</v>
      </c>
      <c r="D18366" s="45" t="s">
        <v>11363</v>
      </c>
      <c r="E18366" s="45" t="s">
        <v>2593</v>
      </c>
      <c r="AO18366" s="376"/>
    </row>
    <row r="18367" spans="1:41" x14ac:dyDescent="0.25">
      <c r="A18367" s="44" t="s">
        <v>18455</v>
      </c>
      <c r="B18367" s="44" t="s">
        <v>2350</v>
      </c>
      <c r="C18367" s="45">
        <v>230105</v>
      </c>
      <c r="D18367" s="45" t="s">
        <v>11363</v>
      </c>
      <c r="E18367" s="45" t="s">
        <v>5265</v>
      </c>
      <c r="AO18367" s="376"/>
    </row>
    <row r="18368" spans="1:41" x14ac:dyDescent="0.25">
      <c r="A18368" s="44" t="s">
        <v>5539</v>
      </c>
      <c r="B18368" s="44" t="s">
        <v>21433</v>
      </c>
      <c r="C18368" s="45" t="s">
        <v>5528</v>
      </c>
      <c r="D18368" s="45" t="s">
        <v>21447</v>
      </c>
      <c r="E18368" s="46">
        <v>46418</v>
      </c>
      <c r="AO18368" s="376"/>
    </row>
    <row r="18369" spans="1:41" x14ac:dyDescent="0.25">
      <c r="A18369" s="44" t="s">
        <v>5539</v>
      </c>
      <c r="B18369" s="44" t="s">
        <v>9248</v>
      </c>
      <c r="C18369" s="45">
        <v>260105</v>
      </c>
      <c r="D18369" s="45" t="s">
        <v>11363</v>
      </c>
      <c r="E18369" s="45" t="s">
        <v>17625</v>
      </c>
      <c r="AO18369" s="376"/>
    </row>
    <row r="18370" spans="1:41" x14ac:dyDescent="0.25">
      <c r="A18370" s="44" t="s">
        <v>5539</v>
      </c>
      <c r="B18370" s="44" t="s">
        <v>7106</v>
      </c>
      <c r="C18370" s="45">
        <v>260304</v>
      </c>
      <c r="D18370" s="45" t="s">
        <v>11363</v>
      </c>
      <c r="E18370" s="45" t="s">
        <v>9249</v>
      </c>
      <c r="AO18370" s="376"/>
    </row>
    <row r="18371" spans="1:41" x14ac:dyDescent="0.25">
      <c r="A18371" s="44" t="s">
        <v>18456</v>
      </c>
      <c r="B18371" s="44" t="s">
        <v>2350</v>
      </c>
      <c r="C18371" s="45">
        <v>230105</v>
      </c>
      <c r="D18371" s="45" t="s">
        <v>11363</v>
      </c>
      <c r="E18371" s="45" t="s">
        <v>5265</v>
      </c>
      <c r="AO18371" s="376"/>
    </row>
    <row r="18372" spans="1:41" x14ac:dyDescent="0.25">
      <c r="A18372" s="44" t="s">
        <v>18456</v>
      </c>
      <c r="B18372" s="44" t="s">
        <v>17463</v>
      </c>
      <c r="C18372" s="45">
        <v>260202</v>
      </c>
      <c r="D18372" s="45" t="s">
        <v>11363</v>
      </c>
      <c r="E18372" s="45" t="s">
        <v>9238</v>
      </c>
      <c r="AO18372" s="376"/>
    </row>
    <row r="18373" spans="1:41" x14ac:dyDescent="0.25">
      <c r="A18373" s="44" t="s">
        <v>12475</v>
      </c>
      <c r="B18373" s="44" t="s">
        <v>12102</v>
      </c>
      <c r="C18373" s="45">
        <v>21.24</v>
      </c>
      <c r="D18373" s="45" t="s">
        <v>12549</v>
      </c>
      <c r="E18373" s="46">
        <v>47299</v>
      </c>
      <c r="F18373" s="45"/>
      <c r="G18373" s="93"/>
      <c r="H18373" s="93"/>
      <c r="I18373" s="99"/>
      <c r="J18373" s="99"/>
      <c r="K18373" s="99"/>
      <c r="L18373" s="99"/>
      <c r="M18373" s="99"/>
      <c r="N18373" s="99"/>
      <c r="O18373" s="99"/>
      <c r="P18373" s="99"/>
      <c r="Q18373" s="99"/>
      <c r="R18373" s="99"/>
      <c r="S18373" s="99"/>
      <c r="T18373" s="99"/>
      <c r="U18373" s="99"/>
      <c r="V18373" s="99"/>
      <c r="W18373" s="99"/>
      <c r="X18373" s="99"/>
      <c r="Y18373" s="99"/>
      <c r="Z18373" s="99"/>
      <c r="AA18373" s="99"/>
      <c r="AB18373" s="99"/>
      <c r="AC18373" s="99"/>
      <c r="AD18373" s="99"/>
      <c r="AE18373" s="99"/>
      <c r="AF18373" s="99"/>
      <c r="AG18373" s="99"/>
      <c r="AH18373" s="31"/>
      <c r="AI18373" s="31"/>
      <c r="AJ18373" s="31"/>
      <c r="AK18373" s="31"/>
      <c r="AL18373" s="31"/>
      <c r="AO18373" s="376"/>
    </row>
    <row r="18374" spans="1:41" x14ac:dyDescent="0.25">
      <c r="A18374" s="44" t="s">
        <v>6577</v>
      </c>
      <c r="B18374" s="44" t="s">
        <v>5321</v>
      </c>
      <c r="C18374" s="45">
        <v>23010401</v>
      </c>
      <c r="D18374" s="45" t="s">
        <v>11363</v>
      </c>
      <c r="E18374" s="45" t="s">
        <v>5322</v>
      </c>
      <c r="AO18374" s="376"/>
    </row>
    <row r="18375" spans="1:41" x14ac:dyDescent="0.25">
      <c r="A18375" s="44" t="s">
        <v>6577</v>
      </c>
      <c r="B18375" s="44" t="s">
        <v>3176</v>
      </c>
      <c r="C18375" s="45">
        <v>23010402</v>
      </c>
      <c r="D18375" s="45" t="s">
        <v>11363</v>
      </c>
      <c r="E18375" s="45" t="s">
        <v>5322</v>
      </c>
      <c r="AO18375" s="376"/>
    </row>
    <row r="18376" spans="1:41" x14ac:dyDescent="0.25">
      <c r="A18376" s="44" t="s">
        <v>9556</v>
      </c>
      <c r="B18376" s="92" t="s">
        <v>9602</v>
      </c>
      <c r="C18376" s="45" t="s">
        <v>9334</v>
      </c>
      <c r="D18376" s="93" t="s">
        <v>9601</v>
      </c>
      <c r="E18376" s="94">
        <v>46568</v>
      </c>
      <c r="F18376" s="93"/>
      <c r="G18376" s="93"/>
      <c r="H18376" s="93"/>
      <c r="I18376" s="99"/>
      <c r="J18376" s="99"/>
      <c r="K18376" s="99"/>
      <c r="L18376" s="57"/>
      <c r="M18376" s="44"/>
      <c r="N18376" s="99"/>
      <c r="O18376" s="99"/>
      <c r="P18376" s="99"/>
      <c r="Q18376" s="99"/>
      <c r="R18376" s="99"/>
      <c r="S18376" s="99"/>
      <c r="T18376" s="99"/>
      <c r="U18376" s="99"/>
      <c r="V18376" s="99"/>
      <c r="W18376" s="99"/>
      <c r="X18376" s="99"/>
      <c r="Y18376" s="99"/>
      <c r="Z18376" s="99"/>
      <c r="AA18376" s="99"/>
      <c r="AB18376" s="99"/>
      <c r="AC18376" s="99"/>
      <c r="AD18376" s="99"/>
      <c r="AE18376" s="99"/>
      <c r="AF18376" s="99"/>
      <c r="AG18376" s="99"/>
      <c r="AH18376" s="31"/>
      <c r="AI18376" s="31"/>
      <c r="AJ18376" s="31"/>
      <c r="AK18376" s="31"/>
      <c r="AL18376" s="31"/>
      <c r="AO18376" s="376"/>
    </row>
    <row r="18377" spans="1:41" x14ac:dyDescent="0.3">
      <c r="A18377" s="333" t="s">
        <v>7077</v>
      </c>
      <c r="B18377" s="333" t="s">
        <v>15582</v>
      </c>
      <c r="C18377" s="125" t="s">
        <v>12850</v>
      </c>
      <c r="D18377" s="32" t="s">
        <v>20309</v>
      </c>
      <c r="E18377" s="125" t="s">
        <v>5332</v>
      </c>
      <c r="F18377" s="125" t="s">
        <v>1189</v>
      </c>
      <c r="G18377" s="125" t="s">
        <v>1190</v>
      </c>
      <c r="AO18377" s="376"/>
    </row>
    <row r="18378" spans="1:41" x14ac:dyDescent="0.25">
      <c r="A18378" s="44" t="s">
        <v>7077</v>
      </c>
      <c r="B18378" s="44" t="s">
        <v>2350</v>
      </c>
      <c r="C18378" s="45">
        <v>230105</v>
      </c>
      <c r="D18378" s="45" t="s">
        <v>11363</v>
      </c>
      <c r="E18378" s="45" t="s">
        <v>5265</v>
      </c>
      <c r="AO18378" s="376"/>
    </row>
    <row r="18379" spans="1:41" x14ac:dyDescent="0.25">
      <c r="A18379" s="44" t="s">
        <v>12476</v>
      </c>
      <c r="B18379" s="44" t="s">
        <v>12102</v>
      </c>
      <c r="C18379" s="45">
        <v>21.24</v>
      </c>
      <c r="D18379" s="45" t="s">
        <v>12549</v>
      </c>
      <c r="E18379" s="46">
        <v>47299</v>
      </c>
      <c r="F18379" s="45"/>
      <c r="G18379" s="93"/>
      <c r="H18379" s="93"/>
      <c r="I18379" s="99"/>
      <c r="J18379" s="99"/>
      <c r="K18379" s="99"/>
      <c r="L18379" s="99"/>
      <c r="M18379" s="99"/>
      <c r="N18379" s="99"/>
      <c r="O18379" s="99"/>
      <c r="P18379" s="99"/>
      <c r="Q18379" s="99"/>
      <c r="R18379" s="99"/>
      <c r="S18379" s="99"/>
      <c r="T18379" s="99"/>
      <c r="U18379" s="99"/>
      <c r="V18379" s="99"/>
      <c r="W18379" s="99"/>
      <c r="X18379" s="99"/>
      <c r="Y18379" s="99"/>
      <c r="Z18379" s="99"/>
      <c r="AA18379" s="99"/>
      <c r="AB18379" s="99"/>
      <c r="AC18379" s="99"/>
      <c r="AD18379" s="99"/>
      <c r="AE18379" s="99"/>
      <c r="AF18379" s="99"/>
      <c r="AG18379" s="99"/>
      <c r="AH18379" s="31"/>
      <c r="AI18379" s="31"/>
      <c r="AJ18379" s="31"/>
      <c r="AK18379" s="31"/>
      <c r="AL18379" s="31"/>
      <c r="AO18379" s="376"/>
    </row>
    <row r="18380" spans="1:41" x14ac:dyDescent="0.25">
      <c r="A18380" s="44" t="s">
        <v>12476</v>
      </c>
      <c r="B18380" s="44" t="s">
        <v>12103</v>
      </c>
      <c r="C18380" s="45">
        <v>22.24</v>
      </c>
      <c r="D18380" s="45" t="s">
        <v>12549</v>
      </c>
      <c r="E18380" s="46">
        <v>47299</v>
      </c>
      <c r="F18380" s="45"/>
      <c r="G18380" s="93"/>
      <c r="H18380" s="93"/>
      <c r="I18380" s="99"/>
      <c r="J18380" s="99"/>
      <c r="K18380" s="99"/>
      <c r="L18380" s="99"/>
      <c r="M18380" s="99"/>
      <c r="N18380" s="99"/>
      <c r="O18380" s="99"/>
      <c r="P18380" s="99"/>
      <c r="Q18380" s="99"/>
      <c r="R18380" s="99"/>
      <c r="S18380" s="99"/>
      <c r="T18380" s="99"/>
      <c r="U18380" s="99"/>
      <c r="V18380" s="99"/>
      <c r="W18380" s="99"/>
      <c r="X18380" s="99"/>
      <c r="Y18380" s="99"/>
      <c r="Z18380" s="99"/>
      <c r="AA18380" s="99"/>
      <c r="AB18380" s="99"/>
      <c r="AC18380" s="99"/>
      <c r="AD18380" s="99"/>
      <c r="AE18380" s="99"/>
      <c r="AF18380" s="99"/>
      <c r="AG18380" s="99"/>
      <c r="AH18380" s="31"/>
      <c r="AI18380" s="31"/>
      <c r="AJ18380" s="31"/>
      <c r="AK18380" s="31"/>
      <c r="AL18380" s="31"/>
      <c r="AO18380" s="376"/>
    </row>
    <row r="18381" spans="1:41" x14ac:dyDescent="0.25">
      <c r="A18381" s="44" t="s">
        <v>19461</v>
      </c>
      <c r="B18381" s="319" t="s">
        <v>19526</v>
      </c>
      <c r="C18381" s="318" t="s">
        <v>19865</v>
      </c>
      <c r="D18381" s="93" t="s">
        <v>19934</v>
      </c>
      <c r="E18381" s="320">
        <v>46873</v>
      </c>
      <c r="F18381" s="93"/>
      <c r="G18381" s="93"/>
      <c r="H18381" s="93"/>
      <c r="I18381" s="99"/>
      <c r="J18381" s="99"/>
      <c r="K18381" s="99"/>
      <c r="L18381" s="99"/>
      <c r="M18381" s="99"/>
      <c r="N18381" s="99"/>
      <c r="O18381" s="99"/>
      <c r="P18381" s="99"/>
      <c r="Q18381" s="99"/>
      <c r="R18381" s="99"/>
      <c r="S18381" s="99"/>
      <c r="T18381" s="99"/>
      <c r="U18381" s="99"/>
      <c r="V18381" s="99"/>
      <c r="W18381" s="99"/>
      <c r="X18381" s="99"/>
      <c r="Y18381" s="99"/>
      <c r="Z18381" s="99"/>
      <c r="AA18381" s="99"/>
      <c r="AB18381" s="99"/>
      <c r="AC18381" s="99"/>
      <c r="AD18381" s="99"/>
      <c r="AE18381" s="99"/>
      <c r="AF18381" s="99"/>
      <c r="AG18381" s="99"/>
      <c r="AH18381" s="31"/>
      <c r="AI18381" s="31"/>
      <c r="AJ18381" s="31"/>
      <c r="AK18381" s="31"/>
      <c r="AL18381" s="31"/>
      <c r="AO18381" s="376"/>
    </row>
    <row r="18382" spans="1:41" x14ac:dyDescent="0.25">
      <c r="A18382" s="44" t="s">
        <v>18457</v>
      </c>
      <c r="B18382" s="44" t="s">
        <v>2350</v>
      </c>
      <c r="C18382" s="45">
        <v>250106</v>
      </c>
      <c r="D18382" s="45" t="s">
        <v>11363</v>
      </c>
      <c r="E18382" s="45" t="s">
        <v>11887</v>
      </c>
      <c r="AO18382" s="376"/>
    </row>
    <row r="18383" spans="1:41" x14ac:dyDescent="0.25">
      <c r="A18383" s="44" t="s">
        <v>20581</v>
      </c>
      <c r="B18383" s="44" t="s">
        <v>14174</v>
      </c>
      <c r="C18383" s="45" t="s">
        <v>14297</v>
      </c>
      <c r="D18383" s="32" t="s">
        <v>5559</v>
      </c>
      <c r="E18383" s="45" t="s">
        <v>20856</v>
      </c>
      <c r="F18383" s="32"/>
      <c r="G18383" s="32"/>
      <c r="H18383" s="32"/>
      <c r="I18383" s="31"/>
      <c r="J18383" s="31"/>
      <c r="K18383" s="31"/>
      <c r="L18383" s="31"/>
      <c r="M18383" s="31"/>
      <c r="N18383" s="31"/>
      <c r="O18383" s="31"/>
      <c r="P18383" s="31"/>
      <c r="Q18383" s="31"/>
      <c r="R18383" s="31"/>
      <c r="S18383" s="31"/>
      <c r="T18383" s="31"/>
      <c r="U18383" s="31"/>
      <c r="V18383" s="31"/>
      <c r="W18383" s="31"/>
      <c r="X18383" s="31"/>
      <c r="Y18383" s="31"/>
      <c r="Z18383" s="31"/>
      <c r="AA18383" s="31"/>
      <c r="AB18383" s="31"/>
      <c r="AC18383" s="31"/>
      <c r="AD18383" s="31"/>
      <c r="AE18383" s="31"/>
      <c r="AF18383" s="31"/>
      <c r="AG18383" s="31"/>
      <c r="AH18383" s="31"/>
      <c r="AI18383" s="31"/>
      <c r="AJ18383" s="31"/>
      <c r="AK18383" s="31"/>
      <c r="AL18383" s="31"/>
      <c r="AO18383" s="376"/>
    </row>
    <row r="18384" spans="1:41" x14ac:dyDescent="0.25">
      <c r="A18384" s="44" t="s">
        <v>14204</v>
      </c>
      <c r="B18384" s="44" t="s">
        <v>14186</v>
      </c>
      <c r="C18384" s="45" t="s">
        <v>14298</v>
      </c>
      <c r="D18384" s="32" t="s">
        <v>5559</v>
      </c>
      <c r="E18384" s="45" t="s">
        <v>20868</v>
      </c>
      <c r="F18384" s="32"/>
      <c r="G18384" s="32"/>
      <c r="H18384" s="32"/>
      <c r="I18384" s="31"/>
      <c r="J18384" s="31"/>
      <c r="K18384" s="31"/>
      <c r="L18384" s="31"/>
      <c r="M18384" s="31"/>
      <c r="N18384" s="31"/>
      <c r="O18384" s="31"/>
      <c r="P18384" s="31"/>
      <c r="Q18384" s="31"/>
      <c r="R18384" s="31"/>
      <c r="S18384" s="31"/>
      <c r="T18384" s="31"/>
      <c r="U18384" s="31"/>
      <c r="V18384" s="31"/>
      <c r="W18384" s="31"/>
      <c r="X18384" s="31"/>
      <c r="Y18384" s="31"/>
      <c r="Z18384" s="31"/>
      <c r="AA18384" s="31"/>
      <c r="AB18384" s="31"/>
      <c r="AC18384" s="31"/>
      <c r="AD18384" s="31"/>
      <c r="AE18384" s="31"/>
      <c r="AF18384" s="31"/>
      <c r="AG18384" s="31"/>
      <c r="AH18384" s="31"/>
      <c r="AI18384" s="31"/>
      <c r="AJ18384" s="31"/>
      <c r="AK18384" s="31"/>
      <c r="AL18384" s="31"/>
      <c r="AO18384" s="376"/>
    </row>
    <row r="18385" spans="1:41" x14ac:dyDescent="0.3">
      <c r="A18385" s="57" t="s">
        <v>484</v>
      </c>
      <c r="B18385" s="57" t="s">
        <v>2173</v>
      </c>
      <c r="C18385" s="62">
        <v>24030</v>
      </c>
      <c r="D18385" s="62" t="s">
        <v>20886</v>
      </c>
      <c r="E18385" s="60">
        <v>47057</v>
      </c>
      <c r="F18385" s="32"/>
      <c r="G18385" s="32"/>
      <c r="H18385" s="32"/>
      <c r="I18385" s="31"/>
      <c r="J18385" s="31"/>
      <c r="K18385" s="31"/>
      <c r="L18385" s="31"/>
      <c r="M18385" s="31"/>
      <c r="N18385" s="31"/>
      <c r="O18385" s="31"/>
      <c r="P18385" s="31"/>
      <c r="Q18385" s="31"/>
      <c r="R18385" s="31"/>
      <c r="S18385" s="31"/>
      <c r="T18385" s="31"/>
      <c r="U18385" s="31"/>
      <c r="V18385" s="31"/>
      <c r="W18385" s="31"/>
      <c r="X18385" s="31"/>
      <c r="Y18385" s="31"/>
      <c r="Z18385" s="31"/>
      <c r="AA18385" s="31"/>
      <c r="AB18385" s="31"/>
      <c r="AC18385" s="31"/>
      <c r="AD18385" s="31"/>
      <c r="AE18385" s="31"/>
      <c r="AF18385" s="31"/>
      <c r="AG18385" s="31"/>
      <c r="AH18385" s="31"/>
      <c r="AI18385" s="31"/>
      <c r="AJ18385" s="31"/>
      <c r="AK18385" s="31"/>
      <c r="AL18385" s="31"/>
      <c r="AO18385" s="376"/>
    </row>
    <row r="18386" spans="1:41" x14ac:dyDescent="0.25">
      <c r="A18386" s="57" t="s">
        <v>484</v>
      </c>
      <c r="B18386" s="92" t="s">
        <v>3682</v>
      </c>
      <c r="C18386" s="93" t="s">
        <v>19106</v>
      </c>
      <c r="D18386" s="93" t="s">
        <v>3681</v>
      </c>
      <c r="E18386" s="94">
        <v>48029</v>
      </c>
      <c r="F18386" s="93"/>
      <c r="G18386" s="93"/>
      <c r="H18386" s="93"/>
      <c r="I18386" s="99"/>
      <c r="J18386" s="99"/>
      <c r="K18386" s="99"/>
      <c r="L18386" s="57"/>
      <c r="M18386" s="44"/>
      <c r="N18386" s="99"/>
      <c r="O18386" s="99"/>
      <c r="P18386" s="99"/>
      <c r="Q18386" s="99"/>
      <c r="R18386" s="99"/>
      <c r="S18386" s="99"/>
      <c r="T18386" s="99"/>
      <c r="U18386" s="99"/>
      <c r="V18386" s="99"/>
      <c r="W18386" s="99"/>
      <c r="X18386" s="99"/>
      <c r="Y18386" s="99"/>
      <c r="Z18386" s="99"/>
      <c r="AA18386" s="99"/>
      <c r="AB18386" s="99"/>
      <c r="AC18386" s="99"/>
      <c r="AD18386" s="99"/>
      <c r="AE18386" s="99"/>
      <c r="AF18386" s="99"/>
      <c r="AG18386" s="99"/>
      <c r="AH18386" s="31"/>
      <c r="AI18386" s="31"/>
      <c r="AJ18386" s="31"/>
      <c r="AK18386" s="31"/>
      <c r="AL18386" s="31"/>
      <c r="AO18386" s="376"/>
    </row>
    <row r="18387" spans="1:41" x14ac:dyDescent="0.25">
      <c r="A18387" s="44" t="s">
        <v>12477</v>
      </c>
      <c r="B18387" s="44" t="s">
        <v>12111</v>
      </c>
      <c r="C18387" s="45">
        <v>13.24</v>
      </c>
      <c r="D18387" s="45" t="s">
        <v>12549</v>
      </c>
      <c r="E18387" s="46">
        <v>47299</v>
      </c>
      <c r="F18387" s="45"/>
      <c r="G18387" s="93"/>
      <c r="H18387" s="93"/>
      <c r="I18387" s="99"/>
      <c r="J18387" s="99"/>
      <c r="K18387" s="99"/>
      <c r="L18387" s="99"/>
      <c r="M18387" s="99"/>
      <c r="N18387" s="99"/>
      <c r="O18387" s="99"/>
      <c r="P18387" s="99"/>
      <c r="Q18387" s="99"/>
      <c r="R18387" s="99"/>
      <c r="S18387" s="99"/>
      <c r="T18387" s="99"/>
      <c r="U18387" s="99"/>
      <c r="V18387" s="99"/>
      <c r="W18387" s="99"/>
      <c r="X18387" s="99"/>
      <c r="Y18387" s="99"/>
      <c r="Z18387" s="99"/>
      <c r="AA18387" s="99"/>
      <c r="AB18387" s="99"/>
      <c r="AC18387" s="99"/>
      <c r="AD18387" s="99"/>
      <c r="AE18387" s="99"/>
      <c r="AF18387" s="99"/>
      <c r="AG18387" s="99"/>
      <c r="AH18387" s="31"/>
      <c r="AI18387" s="31"/>
      <c r="AJ18387" s="31"/>
      <c r="AK18387" s="31"/>
      <c r="AL18387" s="31"/>
      <c r="AO18387" s="376"/>
    </row>
    <row r="18388" spans="1:41" x14ac:dyDescent="0.25">
      <c r="A18388" s="44" t="s">
        <v>12477</v>
      </c>
      <c r="B18388" s="44" t="s">
        <v>12095</v>
      </c>
      <c r="C18388" s="45">
        <v>33.25</v>
      </c>
      <c r="D18388" s="45" t="s">
        <v>12549</v>
      </c>
      <c r="E18388" s="46">
        <v>47664</v>
      </c>
      <c r="F18388" s="45"/>
      <c r="G18388" s="93"/>
      <c r="H18388" s="93"/>
      <c r="I18388" s="99"/>
      <c r="J18388" s="99"/>
      <c r="K18388" s="99"/>
      <c r="L18388" s="99"/>
      <c r="M18388" s="99"/>
      <c r="N18388" s="99"/>
      <c r="O18388" s="99"/>
      <c r="P18388" s="99"/>
      <c r="Q18388" s="99"/>
      <c r="R18388" s="99"/>
      <c r="S18388" s="99"/>
      <c r="T18388" s="99"/>
      <c r="U18388" s="99"/>
      <c r="V18388" s="99"/>
      <c r="W18388" s="99"/>
      <c r="X18388" s="99"/>
      <c r="Y18388" s="99"/>
      <c r="Z18388" s="99"/>
      <c r="AA18388" s="99"/>
      <c r="AB18388" s="99"/>
      <c r="AC18388" s="99"/>
      <c r="AD18388" s="99"/>
      <c r="AE18388" s="99"/>
      <c r="AF18388" s="99"/>
      <c r="AG18388" s="99"/>
      <c r="AH18388" s="31"/>
      <c r="AI18388" s="31"/>
      <c r="AJ18388" s="31"/>
      <c r="AK18388" s="31"/>
      <c r="AL18388" s="31"/>
      <c r="AO18388" s="376"/>
    </row>
    <row r="18389" spans="1:41" x14ac:dyDescent="0.25">
      <c r="A18389" s="44" t="s">
        <v>4050</v>
      </c>
      <c r="B18389" s="44" t="s">
        <v>21359</v>
      </c>
      <c r="C18389" s="45" t="s">
        <v>9701</v>
      </c>
      <c r="D18389" s="45" t="s">
        <v>21447</v>
      </c>
      <c r="E18389" s="46">
        <v>46752</v>
      </c>
      <c r="AO18389" s="376"/>
    </row>
    <row r="18390" spans="1:41" x14ac:dyDescent="0.25">
      <c r="A18390" s="44" t="s">
        <v>13700</v>
      </c>
      <c r="B18390" s="44" t="s">
        <v>12129</v>
      </c>
      <c r="C18390" s="45">
        <v>20.25</v>
      </c>
      <c r="D18390" s="45" t="s">
        <v>12549</v>
      </c>
      <c r="E18390" s="46">
        <v>47664</v>
      </c>
      <c r="F18390" s="45" t="s">
        <v>1335</v>
      </c>
      <c r="G18390" s="93"/>
      <c r="H18390" s="93"/>
      <c r="I18390" s="99"/>
      <c r="J18390" s="99"/>
      <c r="K18390" s="99"/>
      <c r="L18390" s="99"/>
      <c r="M18390" s="99"/>
      <c r="N18390" s="99"/>
      <c r="O18390" s="99"/>
      <c r="P18390" s="99"/>
      <c r="Q18390" s="99"/>
      <c r="R18390" s="99"/>
      <c r="S18390" s="99"/>
      <c r="T18390" s="99"/>
      <c r="U18390" s="99"/>
      <c r="V18390" s="99"/>
      <c r="W18390" s="99"/>
      <c r="X18390" s="99"/>
      <c r="Y18390" s="99"/>
      <c r="Z18390" s="99"/>
      <c r="AA18390" s="99"/>
      <c r="AB18390" s="99"/>
      <c r="AC18390" s="99"/>
      <c r="AD18390" s="99"/>
      <c r="AE18390" s="99"/>
      <c r="AF18390" s="99"/>
      <c r="AG18390" s="99"/>
      <c r="AH18390" s="31"/>
      <c r="AI18390" s="31"/>
      <c r="AJ18390" s="31"/>
      <c r="AK18390" s="31"/>
      <c r="AL18390" s="31"/>
      <c r="AO18390" s="376"/>
    </row>
    <row r="18391" spans="1:41" x14ac:dyDescent="0.25">
      <c r="A18391" s="44" t="s">
        <v>13700</v>
      </c>
      <c r="B18391" s="44" t="s">
        <v>12095</v>
      </c>
      <c r="C18391" s="45">
        <v>33.25</v>
      </c>
      <c r="D18391" s="45" t="s">
        <v>12549</v>
      </c>
      <c r="E18391" s="46">
        <v>47664</v>
      </c>
      <c r="F18391" s="45" t="s">
        <v>1335</v>
      </c>
      <c r="G18391" s="93"/>
      <c r="H18391" s="93"/>
      <c r="I18391" s="99"/>
      <c r="J18391" s="99"/>
      <c r="K18391" s="99"/>
      <c r="L18391" s="99"/>
      <c r="M18391" s="99"/>
      <c r="N18391" s="99"/>
      <c r="O18391" s="99"/>
      <c r="P18391" s="99"/>
      <c r="Q18391" s="99"/>
      <c r="R18391" s="99"/>
      <c r="S18391" s="99"/>
      <c r="T18391" s="99"/>
      <c r="U18391" s="99"/>
      <c r="V18391" s="99"/>
      <c r="W18391" s="99"/>
      <c r="X18391" s="99"/>
      <c r="Y18391" s="99"/>
      <c r="Z18391" s="99"/>
      <c r="AA18391" s="99"/>
      <c r="AB18391" s="99"/>
      <c r="AC18391" s="99"/>
      <c r="AD18391" s="99"/>
      <c r="AE18391" s="99"/>
      <c r="AF18391" s="99"/>
      <c r="AG18391" s="99"/>
      <c r="AH18391" s="31"/>
      <c r="AI18391" s="31"/>
      <c r="AJ18391" s="31"/>
      <c r="AK18391" s="31"/>
      <c r="AL18391" s="31"/>
      <c r="AO18391" s="376"/>
    </row>
    <row r="18392" spans="1:41" x14ac:dyDescent="0.25">
      <c r="A18392" s="44" t="s">
        <v>13700</v>
      </c>
      <c r="B18392" s="44" t="s">
        <v>5134</v>
      </c>
      <c r="C18392" s="45">
        <v>240804</v>
      </c>
      <c r="D18392" s="45" t="s">
        <v>11363</v>
      </c>
      <c r="E18392" s="45" t="s">
        <v>11260</v>
      </c>
      <c r="AO18392" s="376"/>
    </row>
    <row r="18393" spans="1:41" x14ac:dyDescent="0.25">
      <c r="A18393" s="44" t="s">
        <v>13700</v>
      </c>
      <c r="B18393" s="44" t="s">
        <v>925</v>
      </c>
      <c r="C18393" s="45">
        <v>260601</v>
      </c>
      <c r="D18393" s="45" t="s">
        <v>11363</v>
      </c>
      <c r="E18393" s="45" t="s">
        <v>17341</v>
      </c>
      <c r="AO18393" s="376"/>
    </row>
    <row r="18394" spans="1:41" x14ac:dyDescent="0.25">
      <c r="A18394" s="44" t="s">
        <v>11643</v>
      </c>
      <c r="B18394" s="44" t="s">
        <v>21362</v>
      </c>
      <c r="C18394" s="45" t="s">
        <v>11608</v>
      </c>
      <c r="D18394" s="45" t="s">
        <v>21447</v>
      </c>
      <c r="E18394" s="46">
        <v>46752</v>
      </c>
      <c r="AO18394" s="376"/>
    </row>
    <row r="18395" spans="1:41" x14ac:dyDescent="0.25">
      <c r="A18395" s="44" t="s">
        <v>13472</v>
      </c>
      <c r="B18395" s="44" t="s">
        <v>21359</v>
      </c>
      <c r="C18395" s="45" t="s">
        <v>9701</v>
      </c>
      <c r="D18395" s="45" t="s">
        <v>21447</v>
      </c>
      <c r="E18395" s="46">
        <v>46752</v>
      </c>
      <c r="AO18395" s="376"/>
    </row>
    <row r="18396" spans="1:41" x14ac:dyDescent="0.25">
      <c r="A18396" s="44" t="s">
        <v>12793</v>
      </c>
      <c r="B18396" s="44" t="s">
        <v>10348</v>
      </c>
      <c r="C18396" s="45">
        <v>240501</v>
      </c>
      <c r="D18396" s="45" t="s">
        <v>11363</v>
      </c>
      <c r="E18396" s="45" t="s">
        <v>10349</v>
      </c>
      <c r="AO18396" s="376"/>
    </row>
    <row r="18397" spans="1:41" x14ac:dyDescent="0.25">
      <c r="A18397" s="44" t="s">
        <v>18458</v>
      </c>
      <c r="B18397" s="44" t="s">
        <v>7826</v>
      </c>
      <c r="C18397" s="45">
        <v>23080101</v>
      </c>
      <c r="D18397" s="45" t="s">
        <v>11363</v>
      </c>
      <c r="E18397" s="45" t="s">
        <v>4151</v>
      </c>
      <c r="AO18397" s="376"/>
    </row>
    <row r="18398" spans="1:41" x14ac:dyDescent="0.25">
      <c r="A18398" s="44" t="s">
        <v>18458</v>
      </c>
      <c r="B18398" s="44" t="s">
        <v>7851</v>
      </c>
      <c r="C18398" s="45">
        <v>23080102</v>
      </c>
      <c r="D18398" s="45" t="s">
        <v>11363</v>
      </c>
      <c r="E18398" s="45" t="s">
        <v>4151</v>
      </c>
      <c r="AO18398" s="376"/>
    </row>
    <row r="18399" spans="1:41" x14ac:dyDescent="0.25">
      <c r="A18399" s="57" t="s">
        <v>3662</v>
      </c>
      <c r="B18399" s="92" t="s">
        <v>3682</v>
      </c>
      <c r="C18399" s="93" t="s">
        <v>19106</v>
      </c>
      <c r="D18399" s="93" t="s">
        <v>3681</v>
      </c>
      <c r="E18399" s="94">
        <v>48029</v>
      </c>
      <c r="F18399" s="93"/>
      <c r="G18399" s="93"/>
      <c r="H18399" s="93"/>
      <c r="I18399" s="99"/>
      <c r="J18399" s="99"/>
      <c r="K18399" s="99"/>
      <c r="L18399" s="57"/>
      <c r="M18399" s="44"/>
      <c r="N18399" s="99"/>
      <c r="O18399" s="99"/>
      <c r="P18399" s="99"/>
      <c r="Q18399" s="99"/>
      <c r="R18399" s="99"/>
      <c r="S18399" s="99"/>
      <c r="T18399" s="99"/>
      <c r="U18399" s="99"/>
      <c r="V18399" s="99"/>
      <c r="W18399" s="99"/>
      <c r="X18399" s="99"/>
      <c r="Y18399" s="99"/>
      <c r="Z18399" s="99"/>
      <c r="AA18399" s="99"/>
      <c r="AB18399" s="99"/>
      <c r="AC18399" s="99"/>
      <c r="AD18399" s="99"/>
      <c r="AE18399" s="99"/>
      <c r="AF18399" s="99"/>
      <c r="AG18399" s="99"/>
      <c r="AH18399" s="31"/>
      <c r="AI18399" s="31"/>
      <c r="AJ18399" s="31"/>
      <c r="AK18399" s="31"/>
      <c r="AL18399" s="31"/>
      <c r="AO18399" s="376"/>
    </row>
    <row r="18400" spans="1:41" x14ac:dyDescent="0.25">
      <c r="A18400" s="44" t="s">
        <v>10789</v>
      </c>
      <c r="B18400" s="44" t="s">
        <v>925</v>
      </c>
      <c r="C18400" s="45">
        <v>240601</v>
      </c>
      <c r="D18400" s="45" t="s">
        <v>11363</v>
      </c>
      <c r="E18400" s="45" t="s">
        <v>9840</v>
      </c>
      <c r="AO18400" s="376"/>
    </row>
    <row r="18401" spans="1:41" x14ac:dyDescent="0.25">
      <c r="A18401" s="44" t="s">
        <v>15995</v>
      </c>
      <c r="B18401" s="44" t="s">
        <v>3474</v>
      </c>
      <c r="C18401" s="45">
        <v>250503</v>
      </c>
      <c r="D18401" s="45" t="s">
        <v>11363</v>
      </c>
      <c r="E18401" s="45" t="s">
        <v>15608</v>
      </c>
      <c r="AO18401" s="376"/>
    </row>
    <row r="18402" spans="1:41" x14ac:dyDescent="0.25">
      <c r="A18402" s="44" t="s">
        <v>15995</v>
      </c>
      <c r="B18402" s="44" t="s">
        <v>15611</v>
      </c>
      <c r="C18402" s="45">
        <v>25050401</v>
      </c>
      <c r="D18402" s="45" t="s">
        <v>11363</v>
      </c>
      <c r="E18402" s="45" t="s">
        <v>7105</v>
      </c>
      <c r="AO18402" s="376"/>
    </row>
    <row r="18403" spans="1:41" x14ac:dyDescent="0.25">
      <c r="A18403" s="44" t="s">
        <v>12478</v>
      </c>
      <c r="B18403" s="44" t="s">
        <v>12105</v>
      </c>
      <c r="C18403" s="45">
        <v>39.25</v>
      </c>
      <c r="D18403" s="45" t="s">
        <v>12549</v>
      </c>
      <c r="E18403" s="46">
        <v>47514</v>
      </c>
      <c r="F18403" s="45"/>
      <c r="G18403" s="93"/>
      <c r="H18403" s="93"/>
      <c r="I18403" s="99"/>
      <c r="J18403" s="99"/>
      <c r="K18403" s="99"/>
      <c r="L18403" s="99"/>
      <c r="M18403" s="99"/>
      <c r="N18403" s="99"/>
      <c r="O18403" s="99"/>
      <c r="P18403" s="99"/>
      <c r="Q18403" s="99"/>
      <c r="R18403" s="99"/>
      <c r="S18403" s="99"/>
      <c r="T18403" s="99"/>
      <c r="U18403" s="99"/>
      <c r="V18403" s="99"/>
      <c r="W18403" s="99"/>
      <c r="X18403" s="99"/>
      <c r="Y18403" s="99"/>
      <c r="Z18403" s="99"/>
      <c r="AA18403" s="99"/>
      <c r="AB18403" s="99"/>
      <c r="AC18403" s="99"/>
      <c r="AD18403" s="99"/>
      <c r="AE18403" s="99"/>
      <c r="AF18403" s="99"/>
      <c r="AG18403" s="99"/>
      <c r="AH18403" s="31"/>
      <c r="AI18403" s="31"/>
      <c r="AJ18403" s="31"/>
      <c r="AK18403" s="31"/>
      <c r="AL18403" s="31"/>
      <c r="AO18403" s="376"/>
    </row>
    <row r="18404" spans="1:41" x14ac:dyDescent="0.25">
      <c r="A18404" s="44" t="s">
        <v>4311</v>
      </c>
      <c r="B18404" s="44" t="s">
        <v>199</v>
      </c>
      <c r="C18404" s="45">
        <v>241001</v>
      </c>
      <c r="D18404" s="45" t="s">
        <v>11363</v>
      </c>
      <c r="E18404" s="45" t="s">
        <v>5332</v>
      </c>
      <c r="AO18404" s="376"/>
    </row>
    <row r="18405" spans="1:41" x14ac:dyDescent="0.25">
      <c r="A18405" s="44" t="s">
        <v>10790</v>
      </c>
      <c r="B18405" s="44" t="s">
        <v>3475</v>
      </c>
      <c r="C18405" s="45">
        <v>230301</v>
      </c>
      <c r="D18405" s="45" t="s">
        <v>11363</v>
      </c>
      <c r="E18405" s="45" t="s">
        <v>5265</v>
      </c>
      <c r="AO18405" s="376"/>
    </row>
    <row r="18406" spans="1:41" x14ac:dyDescent="0.25">
      <c r="A18406" s="57" t="s">
        <v>20499</v>
      </c>
      <c r="B18406" s="92" t="s">
        <v>3682</v>
      </c>
      <c r="C18406" s="93" t="s">
        <v>19106</v>
      </c>
      <c r="D18406" s="93" t="s">
        <v>3681</v>
      </c>
      <c r="E18406" s="94">
        <v>48029</v>
      </c>
      <c r="F18406" s="93"/>
      <c r="G18406" s="93"/>
      <c r="H18406" s="93"/>
      <c r="I18406" s="99"/>
      <c r="J18406" s="99"/>
      <c r="K18406" s="99"/>
      <c r="L18406" s="57"/>
      <c r="M18406" s="44"/>
      <c r="N18406" s="99"/>
      <c r="O18406" s="99"/>
      <c r="P18406" s="99"/>
      <c r="Q18406" s="99"/>
      <c r="R18406" s="99"/>
      <c r="S18406" s="99"/>
      <c r="T18406" s="99"/>
      <c r="U18406" s="99"/>
      <c r="V18406" s="99"/>
      <c r="W18406" s="99"/>
      <c r="X18406" s="99"/>
      <c r="Y18406" s="99"/>
      <c r="Z18406" s="99"/>
      <c r="AA18406" s="99"/>
      <c r="AB18406" s="99"/>
      <c r="AC18406" s="99"/>
      <c r="AD18406" s="99"/>
      <c r="AE18406" s="99"/>
      <c r="AF18406" s="99"/>
      <c r="AG18406" s="99"/>
      <c r="AH18406" s="31"/>
      <c r="AI18406" s="31"/>
      <c r="AJ18406" s="31"/>
      <c r="AK18406" s="31"/>
      <c r="AL18406" s="31"/>
      <c r="AO18406" s="376"/>
    </row>
    <row r="18407" spans="1:41" x14ac:dyDescent="0.25">
      <c r="A18407" s="44" t="s">
        <v>21976</v>
      </c>
      <c r="B18407" s="44" t="s">
        <v>9248</v>
      </c>
      <c r="C18407" s="45">
        <v>260105</v>
      </c>
      <c r="D18407" s="45" t="s">
        <v>11363</v>
      </c>
      <c r="E18407" s="45" t="s">
        <v>17625</v>
      </c>
      <c r="AO18407" s="376"/>
    </row>
    <row r="18408" spans="1:41" x14ac:dyDescent="0.25">
      <c r="A18408" s="44" t="s">
        <v>9643</v>
      </c>
      <c r="B18408" s="44" t="s">
        <v>21359</v>
      </c>
      <c r="C18408" s="45" t="s">
        <v>9701</v>
      </c>
      <c r="D18408" s="45" t="s">
        <v>21447</v>
      </c>
      <c r="E18408" s="46">
        <v>46752</v>
      </c>
      <c r="AO18408" s="376"/>
    </row>
    <row r="18409" spans="1:41" x14ac:dyDescent="0.25">
      <c r="A18409" s="44" t="s">
        <v>12479</v>
      </c>
      <c r="B18409" s="44" t="s">
        <v>12111</v>
      </c>
      <c r="C18409" s="45">
        <v>13.24</v>
      </c>
      <c r="D18409" s="45" t="s">
        <v>12549</v>
      </c>
      <c r="E18409" s="46">
        <v>47299</v>
      </c>
      <c r="F18409" s="45"/>
      <c r="G18409" s="93"/>
      <c r="H18409" s="93"/>
      <c r="I18409" s="99"/>
      <c r="J18409" s="99"/>
      <c r="K18409" s="99"/>
      <c r="L18409" s="99"/>
      <c r="M18409" s="99"/>
      <c r="N18409" s="99"/>
      <c r="O18409" s="99"/>
      <c r="P18409" s="99"/>
      <c r="Q18409" s="99"/>
      <c r="R18409" s="99"/>
      <c r="S18409" s="99"/>
      <c r="T18409" s="99"/>
      <c r="U18409" s="99"/>
      <c r="V18409" s="99"/>
      <c r="W18409" s="99"/>
      <c r="X18409" s="99"/>
      <c r="Y18409" s="99"/>
      <c r="Z18409" s="99"/>
      <c r="AA18409" s="99"/>
      <c r="AB18409" s="99"/>
      <c r="AC18409" s="99"/>
      <c r="AD18409" s="99"/>
      <c r="AE18409" s="99"/>
      <c r="AF18409" s="99"/>
      <c r="AG18409" s="99"/>
      <c r="AH18409" s="31"/>
      <c r="AI18409" s="31"/>
      <c r="AJ18409" s="31"/>
      <c r="AK18409" s="31"/>
      <c r="AL18409" s="31"/>
      <c r="AO18409" s="376"/>
    </row>
    <row r="18410" spans="1:41" x14ac:dyDescent="0.25">
      <c r="A18410" s="44" t="s">
        <v>7993</v>
      </c>
      <c r="B18410" s="44" t="s">
        <v>21356</v>
      </c>
      <c r="C18410" s="45" t="s">
        <v>7984</v>
      </c>
      <c r="D18410" s="45" t="s">
        <v>21447</v>
      </c>
      <c r="E18410" s="46">
        <v>46326</v>
      </c>
      <c r="AO18410" s="376"/>
    </row>
    <row r="18411" spans="1:41" x14ac:dyDescent="0.25">
      <c r="A18411" s="44" t="s">
        <v>7993</v>
      </c>
      <c r="B18411" s="44" t="s">
        <v>21356</v>
      </c>
      <c r="C18411" s="45" t="s">
        <v>21357</v>
      </c>
      <c r="D18411" s="45" t="s">
        <v>21447</v>
      </c>
      <c r="E18411" s="46">
        <v>46691</v>
      </c>
      <c r="AO18411" s="376"/>
    </row>
    <row r="18412" spans="1:41" x14ac:dyDescent="0.25">
      <c r="A18412" s="44" t="s">
        <v>10791</v>
      </c>
      <c r="B18412" s="44" t="s">
        <v>10355</v>
      </c>
      <c r="C18412" s="45">
        <v>240403</v>
      </c>
      <c r="D18412" s="45" t="s">
        <v>11363</v>
      </c>
      <c r="E18412" s="45" t="s">
        <v>5037</v>
      </c>
      <c r="AO18412" s="376"/>
    </row>
    <row r="18413" spans="1:41" x14ac:dyDescent="0.25">
      <c r="A18413" s="44" t="s">
        <v>14634</v>
      </c>
      <c r="B18413" s="44" t="s">
        <v>3482</v>
      </c>
      <c r="C18413" s="45">
        <v>240401</v>
      </c>
      <c r="D18413" s="45" t="s">
        <v>11363</v>
      </c>
      <c r="E18413" s="45" t="s">
        <v>5037</v>
      </c>
      <c r="AO18413" s="376"/>
    </row>
    <row r="18414" spans="1:41" x14ac:dyDescent="0.25">
      <c r="A18414" s="44" t="s">
        <v>87</v>
      </c>
      <c r="B18414" s="44" t="s">
        <v>145</v>
      </c>
      <c r="C18414" s="45" t="s">
        <v>14635</v>
      </c>
      <c r="D18414" s="46" t="s">
        <v>21328</v>
      </c>
      <c r="E18414" s="46">
        <v>46583</v>
      </c>
      <c r="AO18414" s="376"/>
    </row>
    <row r="18415" spans="1:41" x14ac:dyDescent="0.25">
      <c r="A18415" s="44" t="s">
        <v>87</v>
      </c>
      <c r="B18415" s="44" t="s">
        <v>15611</v>
      </c>
      <c r="C18415" s="45">
        <v>25050401</v>
      </c>
      <c r="D18415" s="45" t="s">
        <v>11363</v>
      </c>
      <c r="E18415" s="45" t="s">
        <v>7105</v>
      </c>
      <c r="AO18415" s="376"/>
    </row>
    <row r="18416" spans="1:41" x14ac:dyDescent="0.25">
      <c r="A18416" s="44" t="s">
        <v>6694</v>
      </c>
      <c r="B18416" s="44" t="s">
        <v>4163</v>
      </c>
      <c r="C18416" s="45" t="s">
        <v>4191</v>
      </c>
      <c r="D18416" s="45" t="s">
        <v>11204</v>
      </c>
      <c r="E18416" s="45" t="s">
        <v>2538</v>
      </c>
      <c r="F18416" s="93"/>
      <c r="G18416" s="93"/>
      <c r="H18416" s="93"/>
      <c r="I18416" s="99"/>
      <c r="J18416" s="99"/>
      <c r="K18416" s="99"/>
      <c r="L18416" s="99"/>
      <c r="M18416" s="99"/>
      <c r="N18416" s="99"/>
      <c r="O18416" s="99"/>
      <c r="P18416" s="99"/>
      <c r="Q18416" s="99"/>
      <c r="R18416" s="99"/>
      <c r="S18416" s="99"/>
      <c r="T18416" s="99"/>
      <c r="U18416" s="99"/>
      <c r="V18416" s="99"/>
      <c r="W18416" s="99"/>
      <c r="X18416" s="99"/>
      <c r="Y18416" s="99"/>
      <c r="Z18416" s="99"/>
      <c r="AA18416" s="99"/>
      <c r="AB18416" s="99"/>
      <c r="AC18416" s="99"/>
      <c r="AD18416" s="99"/>
      <c r="AE18416" s="99"/>
      <c r="AF18416" s="99"/>
      <c r="AG18416" s="99"/>
      <c r="AH18416" s="31"/>
      <c r="AI18416" s="31"/>
      <c r="AJ18416" s="31"/>
      <c r="AK18416" s="31"/>
      <c r="AL18416" s="31"/>
      <c r="AO18416" s="376"/>
    </row>
    <row r="18417" spans="1:41" x14ac:dyDescent="0.25">
      <c r="A18417" s="44" t="s">
        <v>6694</v>
      </c>
      <c r="B18417" s="44" t="s">
        <v>4163</v>
      </c>
      <c r="C18417" s="45" t="s">
        <v>4191</v>
      </c>
      <c r="D18417" s="93" t="s">
        <v>17443</v>
      </c>
      <c r="E18417" s="45" t="s">
        <v>2538</v>
      </c>
      <c r="F18417" s="93"/>
      <c r="G18417" s="93"/>
      <c r="H18417" s="93"/>
      <c r="I18417" s="99"/>
      <c r="J18417" s="99"/>
      <c r="K18417" s="99"/>
      <c r="L18417" s="99"/>
      <c r="M18417" s="99"/>
      <c r="N18417" s="99"/>
      <c r="O18417" s="99"/>
      <c r="P18417" s="99"/>
      <c r="Q18417" s="99"/>
      <c r="R18417" s="99"/>
      <c r="S18417" s="99"/>
      <c r="T18417" s="99"/>
      <c r="U18417" s="99"/>
      <c r="V18417" s="99"/>
      <c r="W18417" s="99"/>
      <c r="X18417" s="99"/>
      <c r="Y18417" s="99"/>
      <c r="Z18417" s="99"/>
      <c r="AA18417" s="99"/>
      <c r="AB18417" s="99"/>
      <c r="AC18417" s="99"/>
      <c r="AD18417" s="99"/>
      <c r="AE18417" s="99"/>
      <c r="AF18417" s="99"/>
      <c r="AG18417" s="99"/>
      <c r="AH18417" s="31"/>
      <c r="AI18417" s="31"/>
      <c r="AJ18417" s="31"/>
      <c r="AK18417" s="31"/>
      <c r="AL18417" s="31"/>
      <c r="AO18417" s="376"/>
    </row>
    <row r="18418" spans="1:41" x14ac:dyDescent="0.25">
      <c r="A18418" s="44" t="s">
        <v>9000</v>
      </c>
      <c r="B18418" s="44" t="s">
        <v>14735</v>
      </c>
      <c r="C18418" s="45" t="s">
        <v>9209</v>
      </c>
      <c r="D18418" s="367" t="s">
        <v>3696</v>
      </c>
      <c r="E18418" s="328">
        <f>DATE(2028,5,29)</f>
        <v>46902</v>
      </c>
      <c r="F18418" s="32"/>
      <c r="G18418" s="32"/>
      <c r="H18418" s="32"/>
      <c r="I18418" s="31"/>
      <c r="J18418" s="31"/>
      <c r="K18418" s="31"/>
      <c r="L18418" s="31"/>
      <c r="M18418" s="31"/>
      <c r="N18418" s="31"/>
      <c r="O18418" s="31"/>
      <c r="P18418" s="31"/>
      <c r="Q18418" s="31"/>
      <c r="R18418" s="31"/>
      <c r="S18418" s="31"/>
      <c r="T18418" s="31"/>
      <c r="U18418" s="31"/>
      <c r="V18418" s="31"/>
      <c r="W18418" s="31"/>
      <c r="X18418" s="31"/>
      <c r="Y18418" s="31"/>
      <c r="Z18418" s="31"/>
      <c r="AA18418" s="31"/>
      <c r="AB18418" s="31"/>
      <c r="AC18418" s="31"/>
      <c r="AD18418" s="31"/>
      <c r="AE18418" s="31"/>
      <c r="AF18418" s="31"/>
      <c r="AG18418" s="31"/>
      <c r="AH18418" s="31"/>
      <c r="AI18418" s="31"/>
      <c r="AJ18418" s="31"/>
      <c r="AK18418" s="31"/>
      <c r="AL18418" s="31"/>
      <c r="AO18418" s="376"/>
    </row>
    <row r="18419" spans="1:41" x14ac:dyDescent="0.25">
      <c r="A18419" s="44" t="s">
        <v>5403</v>
      </c>
      <c r="B18419" s="44" t="s">
        <v>2350</v>
      </c>
      <c r="C18419" s="45">
        <v>220105</v>
      </c>
      <c r="D18419" s="45" t="s">
        <v>11363</v>
      </c>
      <c r="E18419" s="45" t="s">
        <v>2593</v>
      </c>
      <c r="AO18419" s="376"/>
    </row>
    <row r="18420" spans="1:41" x14ac:dyDescent="0.25">
      <c r="A18420" s="44" t="s">
        <v>9557</v>
      </c>
      <c r="B18420" s="92" t="s">
        <v>9602</v>
      </c>
      <c r="C18420" s="77" t="s">
        <v>9336</v>
      </c>
      <c r="D18420" s="93" t="s">
        <v>9601</v>
      </c>
      <c r="E18420" s="94">
        <v>46568</v>
      </c>
      <c r="F18420" s="93"/>
      <c r="G18420" s="93"/>
      <c r="H18420" s="93"/>
      <c r="I18420" s="99"/>
      <c r="J18420" s="99"/>
      <c r="K18420" s="99"/>
      <c r="L18420" s="57"/>
      <c r="M18420" s="44"/>
      <c r="N18420" s="99"/>
      <c r="O18420" s="99"/>
      <c r="P18420" s="99"/>
      <c r="Q18420" s="99"/>
      <c r="R18420" s="99"/>
      <c r="S18420" s="99"/>
      <c r="T18420" s="99"/>
      <c r="U18420" s="99"/>
      <c r="V18420" s="99"/>
      <c r="W18420" s="99"/>
      <c r="X18420" s="99"/>
      <c r="Y18420" s="99"/>
      <c r="Z18420" s="99"/>
      <c r="AA18420" s="99"/>
      <c r="AB18420" s="99"/>
      <c r="AC18420" s="99"/>
      <c r="AD18420" s="99"/>
      <c r="AE18420" s="99"/>
      <c r="AF18420" s="99"/>
      <c r="AG18420" s="99"/>
      <c r="AH18420" s="31"/>
      <c r="AI18420" s="31"/>
      <c r="AJ18420" s="31"/>
      <c r="AK18420" s="31"/>
      <c r="AL18420" s="31"/>
      <c r="AO18420" s="376"/>
    </row>
    <row r="18421" spans="1:41" x14ac:dyDescent="0.25">
      <c r="A18421" s="44" t="s">
        <v>1860</v>
      </c>
      <c r="B18421" s="44" t="s">
        <v>21402</v>
      </c>
      <c r="C18421" s="45" t="s">
        <v>5503</v>
      </c>
      <c r="D18421" s="45" t="s">
        <v>21447</v>
      </c>
      <c r="E18421" s="46">
        <v>46507</v>
      </c>
      <c r="AO18421" s="376"/>
    </row>
    <row r="18422" spans="1:41" x14ac:dyDescent="0.3">
      <c r="A18422" s="333" t="s">
        <v>18780</v>
      </c>
      <c r="B18422" s="333" t="s">
        <v>1178</v>
      </c>
      <c r="C18422" s="125" t="s">
        <v>18815</v>
      </c>
      <c r="D18422" s="32" t="s">
        <v>20309</v>
      </c>
      <c r="E18422" s="125" t="s">
        <v>8292</v>
      </c>
      <c r="F18422" s="125" t="s">
        <v>1189</v>
      </c>
      <c r="G18422" s="125" t="s">
        <v>1189</v>
      </c>
      <c r="AO18422" s="376"/>
    </row>
    <row r="18423" spans="1:41" x14ac:dyDescent="0.3">
      <c r="A18423" s="333" t="s">
        <v>20300</v>
      </c>
      <c r="B18423" s="333" t="s">
        <v>1153</v>
      </c>
      <c r="C18423" s="125" t="s">
        <v>11369</v>
      </c>
      <c r="D18423" s="32" t="s">
        <v>20309</v>
      </c>
      <c r="E18423" s="125" t="s">
        <v>4826</v>
      </c>
      <c r="F18423" s="125" t="s">
        <v>1189</v>
      </c>
      <c r="G18423" s="125" t="s">
        <v>1190</v>
      </c>
      <c r="AO18423" s="376"/>
    </row>
    <row r="18424" spans="1:41" x14ac:dyDescent="0.25">
      <c r="A18424" s="44" t="s">
        <v>20300</v>
      </c>
      <c r="B18424" s="44" t="s">
        <v>7766</v>
      </c>
      <c r="C18424" s="45">
        <v>230505</v>
      </c>
      <c r="D18424" s="45" t="s">
        <v>11363</v>
      </c>
      <c r="E18424" s="45" t="s">
        <v>7105</v>
      </c>
      <c r="AO18424" s="376"/>
    </row>
    <row r="18425" spans="1:41" x14ac:dyDescent="0.25">
      <c r="A18425" s="44" t="s">
        <v>9558</v>
      </c>
      <c r="B18425" s="92" t="s">
        <v>9602</v>
      </c>
      <c r="C18425" s="45" t="s">
        <v>9334</v>
      </c>
      <c r="D18425" s="93" t="s">
        <v>9601</v>
      </c>
      <c r="E18425" s="94">
        <v>46568</v>
      </c>
      <c r="F18425" s="93"/>
      <c r="G18425" s="93"/>
      <c r="H18425" s="93"/>
      <c r="I18425" s="99"/>
      <c r="J18425" s="99"/>
      <c r="K18425" s="99"/>
      <c r="L18425" s="57"/>
      <c r="M18425" s="44"/>
      <c r="N18425" s="99"/>
      <c r="O18425" s="99"/>
      <c r="P18425" s="99"/>
      <c r="Q18425" s="99"/>
      <c r="R18425" s="99"/>
      <c r="S18425" s="99"/>
      <c r="T18425" s="99"/>
      <c r="U18425" s="99"/>
      <c r="V18425" s="99"/>
      <c r="W18425" s="99"/>
      <c r="X18425" s="99"/>
      <c r="Y18425" s="99"/>
      <c r="Z18425" s="99"/>
      <c r="AA18425" s="99"/>
      <c r="AB18425" s="99"/>
      <c r="AC18425" s="99"/>
      <c r="AD18425" s="99"/>
      <c r="AE18425" s="99"/>
      <c r="AF18425" s="99"/>
      <c r="AG18425" s="99"/>
      <c r="AH18425" s="31"/>
      <c r="AI18425" s="31"/>
      <c r="AJ18425" s="31"/>
      <c r="AK18425" s="31"/>
      <c r="AL18425" s="31"/>
      <c r="AO18425" s="376"/>
    </row>
    <row r="18426" spans="1:41" x14ac:dyDescent="0.3">
      <c r="A18426" s="333" t="s">
        <v>3076</v>
      </c>
      <c r="B18426" s="333" t="s">
        <v>11377</v>
      </c>
      <c r="C18426" s="125" t="s">
        <v>11214</v>
      </c>
      <c r="D18426" s="32" t="s">
        <v>20309</v>
      </c>
      <c r="E18426" s="125" t="s">
        <v>4966</v>
      </c>
      <c r="F18426" s="125" t="s">
        <v>1189</v>
      </c>
      <c r="G18426" s="125" t="s">
        <v>1190</v>
      </c>
      <c r="AO18426" s="376"/>
    </row>
    <row r="18427" spans="1:41" x14ac:dyDescent="0.25">
      <c r="A18427" s="44" t="s">
        <v>3076</v>
      </c>
      <c r="B18427" s="44" t="s">
        <v>10236</v>
      </c>
      <c r="C18427" s="45" t="s">
        <v>10317</v>
      </c>
      <c r="D18427" s="46" t="s">
        <v>21328</v>
      </c>
      <c r="E18427" s="46">
        <v>46596</v>
      </c>
      <c r="AO18427" s="376"/>
    </row>
    <row r="18428" spans="1:41" x14ac:dyDescent="0.25">
      <c r="A18428" s="44" t="s">
        <v>3076</v>
      </c>
      <c r="B18428" s="92" t="s">
        <v>12068</v>
      </c>
      <c r="C18428" s="93" t="s">
        <v>12038</v>
      </c>
      <c r="D18428" s="93" t="s">
        <v>1201</v>
      </c>
      <c r="E18428" s="94">
        <v>47208</v>
      </c>
      <c r="F18428" s="93"/>
      <c r="G18428" s="93"/>
      <c r="H18428" s="93"/>
      <c r="I18428" s="99"/>
      <c r="J18428" s="99"/>
      <c r="K18428" s="99"/>
      <c r="L18428" s="99"/>
      <c r="M18428" s="99"/>
      <c r="N18428" s="99"/>
      <c r="O18428" s="99"/>
      <c r="P18428" s="99"/>
      <c r="Q18428" s="99"/>
      <c r="R18428" s="99"/>
      <c r="S18428" s="99"/>
      <c r="T18428" s="99"/>
      <c r="U18428" s="99"/>
      <c r="V18428" s="99"/>
      <c r="W18428" s="99"/>
      <c r="X18428" s="99"/>
      <c r="Y18428" s="99"/>
      <c r="Z18428" s="99"/>
      <c r="AA18428" s="99"/>
      <c r="AB18428" s="99"/>
      <c r="AC18428" s="99"/>
      <c r="AD18428" s="99"/>
      <c r="AE18428" s="99"/>
      <c r="AF18428" s="99"/>
      <c r="AG18428" s="99"/>
      <c r="AH18428" s="31"/>
      <c r="AI18428" s="31"/>
      <c r="AJ18428" s="31"/>
      <c r="AK18428" s="31"/>
      <c r="AL18428" s="31"/>
      <c r="AO18428" s="376"/>
    </row>
    <row r="18429" spans="1:41" x14ac:dyDescent="0.25">
      <c r="A18429" s="91" t="s">
        <v>3076</v>
      </c>
      <c r="B18429" s="92" t="s">
        <v>19284</v>
      </c>
      <c r="C18429" s="93" t="s">
        <v>19285</v>
      </c>
      <c r="D18429" s="93" t="s">
        <v>1201</v>
      </c>
      <c r="E18429" s="94">
        <v>46582</v>
      </c>
      <c r="F18429" s="93"/>
      <c r="G18429" s="93"/>
      <c r="H18429" s="93"/>
      <c r="I18429" s="99"/>
      <c r="J18429" s="99"/>
      <c r="K18429" s="99"/>
      <c r="L18429" s="99"/>
      <c r="M18429" s="99"/>
      <c r="N18429" s="99"/>
      <c r="O18429" s="99"/>
      <c r="P18429" s="99"/>
      <c r="Q18429" s="99"/>
      <c r="R18429" s="99"/>
      <c r="S18429" s="99"/>
      <c r="T18429" s="99"/>
      <c r="U18429" s="99"/>
      <c r="V18429" s="99"/>
      <c r="W18429" s="99"/>
      <c r="X18429" s="99"/>
      <c r="Y18429" s="99"/>
      <c r="Z18429" s="99"/>
      <c r="AA18429" s="99"/>
      <c r="AB18429" s="99"/>
      <c r="AC18429" s="99"/>
      <c r="AD18429" s="99"/>
      <c r="AE18429" s="99"/>
      <c r="AF18429" s="99"/>
      <c r="AG18429" s="99"/>
      <c r="AH18429" s="31"/>
      <c r="AI18429" s="31"/>
      <c r="AJ18429" s="31"/>
      <c r="AK18429" s="31"/>
      <c r="AL18429" s="31"/>
      <c r="AO18429" s="376"/>
    </row>
    <row r="18430" spans="1:41" x14ac:dyDescent="0.25">
      <c r="A18430" s="44" t="s">
        <v>3076</v>
      </c>
      <c r="B18430" s="44" t="s">
        <v>2350</v>
      </c>
      <c r="C18430" s="45">
        <v>250106</v>
      </c>
      <c r="D18430" s="45" t="s">
        <v>11363</v>
      </c>
      <c r="E18430" s="45" t="s">
        <v>11887</v>
      </c>
      <c r="AO18430" s="376"/>
    </row>
    <row r="18431" spans="1:41" x14ac:dyDescent="0.25">
      <c r="A18431" s="44" t="s">
        <v>20501</v>
      </c>
      <c r="B18431" s="92" t="s">
        <v>3682</v>
      </c>
      <c r="C18431" s="93" t="s">
        <v>19106</v>
      </c>
      <c r="D18431" s="93" t="s">
        <v>3681</v>
      </c>
      <c r="E18431" s="94">
        <v>48029</v>
      </c>
      <c r="F18431" s="93"/>
      <c r="G18431" s="93"/>
      <c r="H18431" s="93"/>
      <c r="I18431" s="99"/>
      <c r="J18431" s="99"/>
      <c r="K18431" s="99"/>
      <c r="L18431" s="99"/>
      <c r="M18431" s="99"/>
      <c r="N18431" s="99"/>
      <c r="O18431" s="99"/>
      <c r="P18431" s="99"/>
      <c r="Q18431" s="99"/>
      <c r="R18431" s="99"/>
      <c r="S18431" s="99"/>
      <c r="T18431" s="99"/>
      <c r="U18431" s="99"/>
      <c r="V18431" s="99"/>
      <c r="W18431" s="99"/>
      <c r="X18431" s="99"/>
      <c r="Y18431" s="99"/>
      <c r="Z18431" s="99"/>
      <c r="AA18431" s="99"/>
      <c r="AB18431" s="99"/>
      <c r="AC18431" s="99"/>
      <c r="AD18431" s="99"/>
      <c r="AE18431" s="99"/>
      <c r="AF18431" s="99"/>
      <c r="AG18431" s="99"/>
      <c r="AH18431" s="31"/>
      <c r="AI18431" s="31"/>
      <c r="AJ18431" s="31"/>
      <c r="AK18431" s="31"/>
      <c r="AL18431" s="31"/>
      <c r="AO18431" s="376"/>
    </row>
    <row r="18432" spans="1:41" x14ac:dyDescent="0.25">
      <c r="A18432" s="44" t="s">
        <v>8193</v>
      </c>
      <c r="B18432" s="44" t="s">
        <v>21365</v>
      </c>
      <c r="C18432" s="45" t="s">
        <v>8133</v>
      </c>
      <c r="D18432" s="45" t="s">
        <v>21447</v>
      </c>
      <c r="E18432" s="46">
        <v>46752</v>
      </c>
      <c r="AO18432" s="376"/>
    </row>
    <row r="18433" spans="1:41" x14ac:dyDescent="0.3">
      <c r="A18433" s="57" t="s">
        <v>7960</v>
      </c>
      <c r="B18433" s="57" t="s">
        <v>2173</v>
      </c>
      <c r="C18433" s="62">
        <v>24030</v>
      </c>
      <c r="D18433" s="62" t="s">
        <v>20886</v>
      </c>
      <c r="E18433" s="60">
        <v>47057</v>
      </c>
      <c r="F18433" s="32"/>
      <c r="G18433" s="32"/>
      <c r="H18433" s="32"/>
      <c r="I18433" s="31"/>
      <c r="J18433" s="31"/>
      <c r="K18433" s="31"/>
      <c r="L18433" s="31"/>
      <c r="M18433" s="31"/>
      <c r="N18433" s="31"/>
      <c r="O18433" s="31"/>
      <c r="P18433" s="31"/>
      <c r="Q18433" s="31"/>
      <c r="R18433" s="31"/>
      <c r="S18433" s="31"/>
      <c r="T18433" s="31"/>
      <c r="U18433" s="31"/>
      <c r="V18433" s="31"/>
      <c r="W18433" s="31"/>
      <c r="X18433" s="31"/>
      <c r="Y18433" s="31"/>
      <c r="Z18433" s="31"/>
      <c r="AA18433" s="31"/>
      <c r="AB18433" s="31"/>
      <c r="AC18433" s="31"/>
      <c r="AD18433" s="31"/>
      <c r="AE18433" s="31"/>
      <c r="AF18433" s="31"/>
      <c r="AG18433" s="31"/>
      <c r="AH18433" s="31"/>
      <c r="AI18433" s="31"/>
      <c r="AJ18433" s="31"/>
      <c r="AK18433" s="31"/>
      <c r="AL18433" s="31"/>
      <c r="AO18433" s="376"/>
    </row>
    <row r="18434" spans="1:41" x14ac:dyDescent="0.3">
      <c r="A18434" s="333" t="s">
        <v>15567</v>
      </c>
      <c r="B18434" s="333" t="s">
        <v>4815</v>
      </c>
      <c r="C18434" s="125" t="s">
        <v>15581</v>
      </c>
      <c r="D18434" s="32" t="s">
        <v>20309</v>
      </c>
      <c r="E18434" s="125" t="s">
        <v>9839</v>
      </c>
      <c r="F18434" s="125" t="s">
        <v>1189</v>
      </c>
      <c r="G18434" s="125" t="s">
        <v>1189</v>
      </c>
      <c r="AO18434" s="376"/>
    </row>
    <row r="18435" spans="1:41" x14ac:dyDescent="0.25">
      <c r="A18435" s="44" t="s">
        <v>558</v>
      </c>
      <c r="B18435" s="44" t="s">
        <v>21402</v>
      </c>
      <c r="C18435" s="45" t="s">
        <v>5503</v>
      </c>
      <c r="D18435" s="45" t="s">
        <v>21447</v>
      </c>
      <c r="E18435" s="46">
        <v>46507</v>
      </c>
      <c r="AO18435" s="376"/>
    </row>
    <row r="18436" spans="1:41" x14ac:dyDescent="0.25">
      <c r="A18436" s="44" t="s">
        <v>13548</v>
      </c>
      <c r="B18436" s="44" t="s">
        <v>21399</v>
      </c>
      <c r="C18436" s="45" t="s">
        <v>13524</v>
      </c>
      <c r="D18436" s="45" t="s">
        <v>21447</v>
      </c>
      <c r="E18436" s="46">
        <v>46507</v>
      </c>
      <c r="AO18436" s="376"/>
    </row>
    <row r="18437" spans="1:41" x14ac:dyDescent="0.25">
      <c r="A18437" s="44" t="s">
        <v>18839</v>
      </c>
      <c r="B18437" s="44" t="s">
        <v>21377</v>
      </c>
      <c r="C18437" s="45" t="s">
        <v>18887</v>
      </c>
      <c r="D18437" s="45" t="s">
        <v>21447</v>
      </c>
      <c r="E18437" s="46">
        <v>46507</v>
      </c>
      <c r="AO18437" s="376"/>
    </row>
    <row r="18438" spans="1:41" x14ac:dyDescent="0.25">
      <c r="A18438" s="44" t="s">
        <v>21159</v>
      </c>
      <c r="B18438" s="44" t="s">
        <v>21359</v>
      </c>
      <c r="C18438" s="45" t="s">
        <v>21182</v>
      </c>
      <c r="D18438" s="45" t="s">
        <v>21447</v>
      </c>
      <c r="E18438" s="46">
        <v>46752</v>
      </c>
      <c r="AO18438" s="376"/>
    </row>
    <row r="18439" spans="1:41" x14ac:dyDescent="0.25">
      <c r="A18439" s="44" t="s">
        <v>15996</v>
      </c>
      <c r="B18439" s="44" t="s">
        <v>5303</v>
      </c>
      <c r="C18439" s="45">
        <v>250602</v>
      </c>
      <c r="D18439" s="45" t="s">
        <v>11363</v>
      </c>
      <c r="E18439" s="45" t="s">
        <v>7770</v>
      </c>
      <c r="AO18439" s="376"/>
    </row>
    <row r="18440" spans="1:41" x14ac:dyDescent="0.25">
      <c r="A18440" s="44" t="s">
        <v>6824</v>
      </c>
      <c r="B18440" s="44" t="s">
        <v>21398</v>
      </c>
      <c r="C18440" s="45" t="s">
        <v>6810</v>
      </c>
      <c r="D18440" s="45" t="s">
        <v>21447</v>
      </c>
      <c r="E18440" s="46">
        <v>46507</v>
      </c>
      <c r="AO18440" s="376"/>
    </row>
    <row r="18441" spans="1:41" x14ac:dyDescent="0.25">
      <c r="A18441" s="44" t="s">
        <v>10878</v>
      </c>
      <c r="B18441" s="44" t="s">
        <v>21369</v>
      </c>
      <c r="C18441" s="45" t="s">
        <v>10875</v>
      </c>
      <c r="D18441" s="45" t="s">
        <v>21447</v>
      </c>
      <c r="E18441" s="46">
        <v>46660</v>
      </c>
      <c r="AO18441" s="376"/>
    </row>
    <row r="18442" spans="1:41" x14ac:dyDescent="0.25">
      <c r="A18442" s="44" t="s">
        <v>568</v>
      </c>
      <c r="B18442" s="44" t="s">
        <v>21402</v>
      </c>
      <c r="C18442" s="45" t="s">
        <v>5503</v>
      </c>
      <c r="D18442" s="45" t="s">
        <v>21447</v>
      </c>
      <c r="E18442" s="46">
        <v>46507</v>
      </c>
      <c r="AO18442" s="376"/>
    </row>
    <row r="18443" spans="1:41" x14ac:dyDescent="0.25">
      <c r="A18443" s="44" t="s">
        <v>12794</v>
      </c>
      <c r="B18443" s="44" t="s">
        <v>1666</v>
      </c>
      <c r="C18443" s="45">
        <v>250101</v>
      </c>
      <c r="D18443" s="45" t="s">
        <v>11363</v>
      </c>
      <c r="E18443" s="45" t="s">
        <v>12551</v>
      </c>
      <c r="AO18443" s="376"/>
    </row>
    <row r="18444" spans="1:41" x14ac:dyDescent="0.25">
      <c r="A18444" s="44" t="s">
        <v>12794</v>
      </c>
      <c r="B18444" s="44" t="s">
        <v>5321</v>
      </c>
      <c r="C18444" s="45">
        <v>25010401</v>
      </c>
      <c r="D18444" s="45" t="s">
        <v>11363</v>
      </c>
      <c r="E18444" s="45" t="s">
        <v>12564</v>
      </c>
      <c r="AO18444" s="376"/>
    </row>
    <row r="18445" spans="1:41" x14ac:dyDescent="0.25">
      <c r="A18445" s="44" t="s">
        <v>12794</v>
      </c>
      <c r="B18445" s="44" t="s">
        <v>5157</v>
      </c>
      <c r="C18445" s="45">
        <v>250604</v>
      </c>
      <c r="D18445" s="45" t="s">
        <v>11363</v>
      </c>
      <c r="E18445" s="45" t="s">
        <v>7770</v>
      </c>
      <c r="AO18445" s="376"/>
    </row>
    <row r="18446" spans="1:41" x14ac:dyDescent="0.25">
      <c r="A18446" s="44" t="s">
        <v>2637</v>
      </c>
      <c r="B18446" s="44" t="s">
        <v>21438</v>
      </c>
      <c r="C18446" s="45" t="s">
        <v>13573</v>
      </c>
      <c r="D18446" s="45" t="s">
        <v>21447</v>
      </c>
      <c r="E18446" s="46">
        <v>46538</v>
      </c>
      <c r="AO18446" s="376"/>
    </row>
    <row r="18447" spans="1:41" x14ac:dyDescent="0.25">
      <c r="A18447" s="44" t="s">
        <v>9559</v>
      </c>
      <c r="B18447" s="92" t="s">
        <v>9602</v>
      </c>
      <c r="C18447" s="77" t="s">
        <v>9336</v>
      </c>
      <c r="D18447" s="93" t="s">
        <v>9601</v>
      </c>
      <c r="E18447" s="94">
        <v>46568</v>
      </c>
      <c r="F18447" s="93"/>
      <c r="G18447" s="93"/>
      <c r="H18447" s="93"/>
      <c r="I18447" s="99"/>
      <c r="J18447" s="99"/>
      <c r="K18447" s="99"/>
      <c r="L18447" s="57"/>
      <c r="M18447" s="44"/>
      <c r="N18447" s="99"/>
      <c r="O18447" s="99"/>
      <c r="P18447" s="99"/>
      <c r="Q18447" s="99"/>
      <c r="R18447" s="99"/>
      <c r="S18447" s="99"/>
      <c r="T18447" s="99"/>
      <c r="U18447" s="99"/>
      <c r="V18447" s="99"/>
      <c r="W18447" s="99"/>
      <c r="X18447" s="99"/>
      <c r="Y18447" s="99"/>
      <c r="Z18447" s="99"/>
      <c r="AA18447" s="99"/>
      <c r="AB18447" s="99"/>
      <c r="AC18447" s="99"/>
      <c r="AD18447" s="99"/>
      <c r="AE18447" s="99"/>
      <c r="AF18447" s="99"/>
      <c r="AG18447" s="99"/>
      <c r="AH18447" s="31"/>
      <c r="AI18447" s="31"/>
      <c r="AJ18447" s="31"/>
      <c r="AK18447" s="31"/>
      <c r="AL18447" s="31"/>
      <c r="AO18447" s="376"/>
    </row>
    <row r="18448" spans="1:41" x14ac:dyDescent="0.3">
      <c r="A18448" s="323" t="s">
        <v>13370</v>
      </c>
      <c r="B18448" s="323" t="s">
        <v>13369</v>
      </c>
      <c r="C18448" s="325" t="s">
        <v>19288</v>
      </c>
      <c r="D18448" s="93" t="s">
        <v>1201</v>
      </c>
      <c r="E18448" s="324">
        <v>47267</v>
      </c>
      <c r="F18448" s="93"/>
      <c r="G18448" s="93"/>
      <c r="H18448" s="93"/>
      <c r="I18448" s="99"/>
      <c r="J18448" s="99"/>
      <c r="K18448" s="99"/>
      <c r="L18448" s="99"/>
      <c r="M18448" s="99"/>
      <c r="N18448" s="99"/>
      <c r="O18448" s="99"/>
      <c r="P18448" s="99"/>
      <c r="Q18448" s="99"/>
      <c r="R18448" s="99"/>
      <c r="S18448" s="99"/>
      <c r="T18448" s="99"/>
      <c r="U18448" s="99"/>
      <c r="V18448" s="99"/>
      <c r="W18448" s="99"/>
      <c r="X18448" s="99"/>
      <c r="Y18448" s="99"/>
      <c r="Z18448" s="99"/>
      <c r="AA18448" s="99"/>
      <c r="AB18448" s="99"/>
      <c r="AC18448" s="99"/>
      <c r="AD18448" s="99"/>
      <c r="AE18448" s="99"/>
      <c r="AF18448" s="99"/>
      <c r="AG18448" s="99"/>
      <c r="AH18448" s="31"/>
      <c r="AI18448" s="31"/>
      <c r="AJ18448" s="31"/>
      <c r="AK18448" s="31"/>
      <c r="AL18448" s="31"/>
      <c r="AO18448" s="376"/>
    </row>
    <row r="18449" spans="1:41" x14ac:dyDescent="0.3">
      <c r="A18449" s="333" t="s">
        <v>15441</v>
      </c>
      <c r="B18449" s="333" t="s">
        <v>1775</v>
      </c>
      <c r="C18449" s="125" t="s">
        <v>15469</v>
      </c>
      <c r="D18449" s="32" t="s">
        <v>20309</v>
      </c>
      <c r="E18449" s="125" t="s">
        <v>11886</v>
      </c>
      <c r="F18449" s="125" t="s">
        <v>1189</v>
      </c>
      <c r="G18449" s="125" t="s">
        <v>1190</v>
      </c>
      <c r="AO18449" s="376"/>
    </row>
    <row r="18450" spans="1:41" x14ac:dyDescent="0.3">
      <c r="A18450" s="333" t="s">
        <v>15441</v>
      </c>
      <c r="B18450" s="333" t="s">
        <v>4815</v>
      </c>
      <c r="C18450" s="125" t="s">
        <v>15581</v>
      </c>
      <c r="D18450" s="32" t="s">
        <v>20309</v>
      </c>
      <c r="E18450" s="125" t="s">
        <v>9839</v>
      </c>
      <c r="F18450" s="125" t="s">
        <v>1189</v>
      </c>
      <c r="G18450" s="125" t="s">
        <v>1190</v>
      </c>
      <c r="AO18450" s="376"/>
    </row>
    <row r="18451" spans="1:41" x14ac:dyDescent="0.3">
      <c r="A18451" s="333" t="s">
        <v>15441</v>
      </c>
      <c r="B18451" s="333" t="s">
        <v>6927</v>
      </c>
      <c r="C18451" s="125" t="s">
        <v>19098</v>
      </c>
      <c r="D18451" s="32" t="s">
        <v>20309</v>
      </c>
      <c r="E18451" s="125" t="s">
        <v>9249</v>
      </c>
      <c r="F18451" s="125" t="s">
        <v>1189</v>
      </c>
      <c r="G18451" s="125" t="s">
        <v>1190</v>
      </c>
      <c r="AO18451" s="376"/>
    </row>
    <row r="18452" spans="1:41" x14ac:dyDescent="0.25">
      <c r="A18452" s="44" t="s">
        <v>1119</v>
      </c>
      <c r="B18452" s="92" t="s">
        <v>9602</v>
      </c>
      <c r="C18452" s="77" t="s">
        <v>9336</v>
      </c>
      <c r="D18452" s="93" t="s">
        <v>9601</v>
      </c>
      <c r="E18452" s="94">
        <v>46568</v>
      </c>
      <c r="F18452" s="93"/>
      <c r="G18452" s="93"/>
      <c r="H18452" s="93"/>
      <c r="I18452" s="99"/>
      <c r="J18452" s="99"/>
      <c r="K18452" s="99"/>
      <c r="L18452" s="57"/>
      <c r="M18452" s="44"/>
      <c r="N18452" s="99"/>
      <c r="O18452" s="99"/>
      <c r="P18452" s="99"/>
      <c r="Q18452" s="99"/>
      <c r="R18452" s="99"/>
      <c r="S18452" s="99"/>
      <c r="T18452" s="99"/>
      <c r="U18452" s="99"/>
      <c r="V18452" s="99"/>
      <c r="W18452" s="99"/>
      <c r="X18452" s="99"/>
      <c r="Y18452" s="99"/>
      <c r="Z18452" s="99"/>
      <c r="AA18452" s="99"/>
      <c r="AB18452" s="99"/>
      <c r="AC18452" s="99"/>
      <c r="AD18452" s="99"/>
      <c r="AE18452" s="99"/>
      <c r="AF18452" s="99"/>
      <c r="AG18452" s="99"/>
      <c r="AH18452" s="31"/>
      <c r="AI18452" s="31"/>
      <c r="AJ18452" s="31"/>
      <c r="AK18452" s="31"/>
      <c r="AL18452" s="31"/>
      <c r="AO18452" s="376"/>
    </row>
    <row r="18453" spans="1:41" x14ac:dyDescent="0.25">
      <c r="A18453" s="120" t="s">
        <v>3071</v>
      </c>
      <c r="B18453" s="117" t="s">
        <v>2040</v>
      </c>
      <c r="C18453" s="106" t="s">
        <v>2041</v>
      </c>
      <c r="D18453" s="93" t="s">
        <v>1394</v>
      </c>
      <c r="E18453" s="115">
        <v>46568</v>
      </c>
      <c r="F18453" s="93"/>
      <c r="G18453" s="93"/>
      <c r="H18453" s="93"/>
      <c r="I18453" s="99"/>
      <c r="J18453" s="99"/>
      <c r="K18453" s="99"/>
      <c r="L18453" s="57"/>
      <c r="M18453" s="44"/>
      <c r="N18453" s="99"/>
      <c r="O18453" s="99"/>
      <c r="P18453" s="99"/>
      <c r="Q18453" s="99"/>
      <c r="R18453" s="99"/>
      <c r="S18453" s="99"/>
      <c r="T18453" s="99"/>
      <c r="U18453" s="99"/>
      <c r="V18453" s="99"/>
      <c r="W18453" s="99"/>
      <c r="X18453" s="99"/>
      <c r="Y18453" s="99"/>
      <c r="Z18453" s="99"/>
      <c r="AA18453" s="99"/>
      <c r="AB18453" s="99"/>
      <c r="AC18453" s="99"/>
      <c r="AD18453" s="99"/>
      <c r="AE18453" s="99"/>
      <c r="AF18453" s="99"/>
      <c r="AG18453" s="99"/>
      <c r="AH18453" s="31"/>
      <c r="AI18453" s="31"/>
      <c r="AJ18453" s="31"/>
      <c r="AK18453" s="31"/>
      <c r="AL18453" s="31"/>
      <c r="AO18453" s="376"/>
    </row>
    <row r="18454" spans="1:41" x14ac:dyDescent="0.25">
      <c r="A18454" s="44" t="s">
        <v>3071</v>
      </c>
      <c r="B18454" s="44" t="s">
        <v>14799</v>
      </c>
      <c r="C18454" s="45" t="s">
        <v>13935</v>
      </c>
      <c r="D18454" s="367" t="s">
        <v>3696</v>
      </c>
      <c r="E18454" s="328">
        <f>DATE(2028,6,11)</f>
        <v>46915</v>
      </c>
      <c r="F18454" s="32"/>
      <c r="G18454" s="32"/>
      <c r="H18454" s="32"/>
      <c r="I18454" s="31"/>
      <c r="J18454" s="31"/>
      <c r="K18454" s="31"/>
      <c r="L18454" s="31"/>
      <c r="M18454" s="31"/>
      <c r="N18454" s="31"/>
      <c r="O18454" s="31"/>
      <c r="P18454" s="31"/>
      <c r="Q18454" s="31"/>
      <c r="R18454" s="31"/>
      <c r="S18454" s="31"/>
      <c r="T18454" s="31"/>
      <c r="U18454" s="31"/>
      <c r="V18454" s="31"/>
      <c r="W18454" s="31"/>
      <c r="X18454" s="31"/>
      <c r="Y18454" s="31"/>
      <c r="Z18454" s="31"/>
      <c r="AA18454" s="31"/>
      <c r="AB18454" s="31"/>
      <c r="AC18454" s="31"/>
      <c r="AD18454" s="31"/>
      <c r="AE18454" s="31"/>
      <c r="AF18454" s="31"/>
      <c r="AG18454" s="31"/>
      <c r="AH18454" s="31"/>
      <c r="AI18454" s="31"/>
      <c r="AJ18454" s="31"/>
      <c r="AK18454" s="31"/>
      <c r="AL18454" s="31"/>
      <c r="AO18454" s="376"/>
    </row>
    <row r="18455" spans="1:41" x14ac:dyDescent="0.25">
      <c r="A18455" s="44" t="s">
        <v>4130</v>
      </c>
      <c r="B18455" s="44" t="s">
        <v>4131</v>
      </c>
      <c r="C18455" s="45" t="s">
        <v>4132</v>
      </c>
      <c r="D18455" s="45" t="s">
        <v>11204</v>
      </c>
      <c r="E18455" s="45" t="s">
        <v>4083</v>
      </c>
      <c r="F18455" s="93"/>
      <c r="G18455" s="93"/>
      <c r="H18455" s="93"/>
      <c r="I18455" s="99"/>
      <c r="J18455" s="99"/>
      <c r="K18455" s="99"/>
      <c r="L18455" s="99"/>
      <c r="M18455" s="99"/>
      <c r="N18455" s="99"/>
      <c r="O18455" s="99"/>
      <c r="P18455" s="99"/>
      <c r="Q18455" s="99"/>
      <c r="R18455" s="99"/>
      <c r="S18455" s="99"/>
      <c r="T18455" s="99"/>
      <c r="U18455" s="99"/>
      <c r="V18455" s="99"/>
      <c r="W18455" s="99"/>
      <c r="X18455" s="99"/>
      <c r="Y18455" s="99"/>
      <c r="Z18455" s="99"/>
      <c r="AA18455" s="99"/>
      <c r="AB18455" s="99"/>
      <c r="AC18455" s="99"/>
      <c r="AD18455" s="99"/>
      <c r="AE18455" s="99"/>
      <c r="AF18455" s="99"/>
      <c r="AG18455" s="99"/>
      <c r="AH18455" s="31"/>
      <c r="AI18455" s="31"/>
      <c r="AJ18455" s="31"/>
      <c r="AK18455" s="31"/>
      <c r="AL18455" s="31"/>
      <c r="AO18455" s="376"/>
    </row>
    <row r="18456" spans="1:41" x14ac:dyDescent="0.25">
      <c r="A18456" s="44" t="s">
        <v>4130</v>
      </c>
      <c r="B18456" s="44" t="s">
        <v>4131</v>
      </c>
      <c r="C18456" s="45" t="s">
        <v>14125</v>
      </c>
      <c r="D18456" s="45" t="s">
        <v>11204</v>
      </c>
      <c r="E18456" s="45" t="s">
        <v>5322</v>
      </c>
      <c r="F18456" s="93"/>
      <c r="G18456" s="93"/>
      <c r="H18456" s="93"/>
      <c r="I18456" s="99"/>
      <c r="J18456" s="99"/>
      <c r="K18456" s="99"/>
      <c r="L18456" s="99"/>
      <c r="M18456" s="99"/>
      <c r="N18456" s="99"/>
      <c r="O18456" s="99"/>
      <c r="P18456" s="99"/>
      <c r="Q18456" s="99"/>
      <c r="R18456" s="99"/>
      <c r="S18456" s="99"/>
      <c r="T18456" s="99"/>
      <c r="U18456" s="99"/>
      <c r="V18456" s="99"/>
      <c r="W18456" s="99"/>
      <c r="X18456" s="99"/>
      <c r="Y18456" s="99"/>
      <c r="Z18456" s="99"/>
      <c r="AA18456" s="99"/>
      <c r="AB18456" s="99"/>
      <c r="AC18456" s="99"/>
      <c r="AD18456" s="99"/>
      <c r="AE18456" s="99"/>
      <c r="AF18456" s="99"/>
      <c r="AG18456" s="99"/>
      <c r="AH18456" s="31"/>
      <c r="AI18456" s="31"/>
      <c r="AJ18456" s="31"/>
      <c r="AK18456" s="31"/>
      <c r="AL18456" s="31"/>
      <c r="AO18456" s="376"/>
    </row>
    <row r="18457" spans="1:41" x14ac:dyDescent="0.25">
      <c r="A18457" s="44" t="s">
        <v>4130</v>
      </c>
      <c r="B18457" s="44" t="s">
        <v>4131</v>
      </c>
      <c r="C18457" s="45" t="s">
        <v>14125</v>
      </c>
      <c r="D18457" s="93" t="s">
        <v>17443</v>
      </c>
      <c r="E18457" s="45" t="s">
        <v>5322</v>
      </c>
      <c r="F18457" s="93"/>
      <c r="G18457" s="93"/>
      <c r="H18457" s="93"/>
      <c r="I18457" s="99"/>
      <c r="J18457" s="99"/>
      <c r="K18457" s="99"/>
      <c r="L18457" s="99"/>
      <c r="M18457" s="99"/>
      <c r="N18457" s="99"/>
      <c r="O18457" s="99"/>
      <c r="P18457" s="99"/>
      <c r="Q18457" s="99"/>
      <c r="R18457" s="99"/>
      <c r="S18457" s="99"/>
      <c r="T18457" s="99"/>
      <c r="U18457" s="99"/>
      <c r="V18457" s="99"/>
      <c r="W18457" s="99"/>
      <c r="X18457" s="99"/>
      <c r="Y18457" s="99"/>
      <c r="Z18457" s="99"/>
      <c r="AA18457" s="99"/>
      <c r="AB18457" s="99"/>
      <c r="AC18457" s="99"/>
      <c r="AD18457" s="99"/>
      <c r="AE18457" s="99"/>
      <c r="AF18457" s="99"/>
      <c r="AG18457" s="99"/>
      <c r="AH18457" s="31"/>
      <c r="AI18457" s="31"/>
      <c r="AJ18457" s="31"/>
      <c r="AK18457" s="31"/>
      <c r="AL18457" s="31"/>
      <c r="AO18457" s="376"/>
    </row>
    <row r="18458" spans="1:41" x14ac:dyDescent="0.25">
      <c r="A18458" s="44" t="s">
        <v>4130</v>
      </c>
      <c r="B18458" s="44" t="s">
        <v>4131</v>
      </c>
      <c r="C18458" s="45" t="s">
        <v>4132</v>
      </c>
      <c r="D18458" s="45" t="s">
        <v>9895</v>
      </c>
      <c r="E18458" s="45" t="s">
        <v>4083</v>
      </c>
      <c r="F18458" s="93"/>
      <c r="G18458" s="93"/>
      <c r="H18458" s="93"/>
      <c r="I18458" s="99"/>
      <c r="J18458" s="99"/>
      <c r="K18458" s="99"/>
      <c r="L18458" s="57"/>
      <c r="M18458" s="44"/>
      <c r="N18458" s="99"/>
      <c r="O18458" s="99"/>
      <c r="P18458" s="99"/>
      <c r="Q18458" s="99"/>
      <c r="R18458" s="99"/>
      <c r="S18458" s="99"/>
      <c r="T18458" s="99"/>
      <c r="U18458" s="99"/>
      <c r="V18458" s="99"/>
      <c r="W18458" s="99"/>
      <c r="X18458" s="99"/>
      <c r="Y18458" s="99"/>
      <c r="Z18458" s="99"/>
      <c r="AA18458" s="99"/>
      <c r="AB18458" s="99"/>
      <c r="AC18458" s="99"/>
      <c r="AD18458" s="99"/>
      <c r="AE18458" s="99"/>
      <c r="AF18458" s="99"/>
      <c r="AG18458" s="99"/>
      <c r="AH18458" s="31"/>
      <c r="AI18458" s="31"/>
      <c r="AJ18458" s="31"/>
      <c r="AK18458" s="31"/>
      <c r="AL18458" s="31"/>
      <c r="AO18458" s="376"/>
    </row>
    <row r="18459" spans="1:41" x14ac:dyDescent="0.25">
      <c r="A18459" s="44" t="s">
        <v>6177</v>
      </c>
      <c r="B18459" s="44" t="s">
        <v>6178</v>
      </c>
      <c r="C18459" s="45" t="s">
        <v>6179</v>
      </c>
      <c r="D18459" s="45" t="s">
        <v>1201</v>
      </c>
      <c r="E18459" s="46">
        <v>46439</v>
      </c>
      <c r="F18459" s="93"/>
      <c r="G18459" s="93" t="s">
        <v>1190</v>
      </c>
      <c r="H18459" s="93" t="s">
        <v>1190</v>
      </c>
      <c r="I18459" s="99"/>
      <c r="J18459" s="99"/>
      <c r="K18459" s="99"/>
      <c r="L18459" s="57"/>
      <c r="M18459" s="44"/>
      <c r="N18459" s="99"/>
      <c r="O18459" s="99"/>
      <c r="P18459" s="99"/>
      <c r="Q18459" s="99"/>
      <c r="R18459" s="99"/>
      <c r="S18459" s="99"/>
      <c r="T18459" s="99"/>
      <c r="U18459" s="99"/>
      <c r="V18459" s="99"/>
      <c r="W18459" s="99"/>
      <c r="X18459" s="99"/>
      <c r="Y18459" s="99"/>
      <c r="Z18459" s="99"/>
      <c r="AA18459" s="99"/>
      <c r="AB18459" s="99"/>
      <c r="AC18459" s="99"/>
      <c r="AD18459" s="99"/>
      <c r="AE18459" s="99"/>
      <c r="AF18459" s="99"/>
      <c r="AG18459" s="99"/>
      <c r="AH18459" s="31"/>
      <c r="AI18459" s="31"/>
      <c r="AJ18459" s="31"/>
      <c r="AK18459" s="31"/>
      <c r="AL18459" s="31"/>
      <c r="AO18459" s="376"/>
    </row>
    <row r="18460" spans="1:41" x14ac:dyDescent="0.25">
      <c r="A18460" s="44" t="s">
        <v>18459</v>
      </c>
      <c r="B18460" s="44" t="s">
        <v>17488</v>
      </c>
      <c r="C18460" s="45">
        <v>25020101</v>
      </c>
      <c r="D18460" s="45" t="s">
        <v>11363</v>
      </c>
      <c r="E18460" s="45" t="s">
        <v>9238</v>
      </c>
      <c r="AO18460" s="376"/>
    </row>
    <row r="18461" spans="1:41" x14ac:dyDescent="0.25">
      <c r="A18461" s="44" t="s">
        <v>15997</v>
      </c>
      <c r="B18461" s="44" t="s">
        <v>925</v>
      </c>
      <c r="C18461" s="45">
        <v>250601</v>
      </c>
      <c r="D18461" s="45" t="s">
        <v>11363</v>
      </c>
      <c r="E18461" s="45" t="s">
        <v>15609</v>
      </c>
      <c r="AO18461" s="376"/>
    </row>
    <row r="18462" spans="1:41" x14ac:dyDescent="0.25">
      <c r="A18462" s="44" t="s">
        <v>15997</v>
      </c>
      <c r="B18462" s="44" t="s">
        <v>5134</v>
      </c>
      <c r="C18462" s="45">
        <v>250802</v>
      </c>
      <c r="D18462" s="45" t="s">
        <v>11363</v>
      </c>
      <c r="E18462" s="45" t="s">
        <v>9880</v>
      </c>
      <c r="AO18462" s="376"/>
    </row>
    <row r="18463" spans="1:41" x14ac:dyDescent="0.25">
      <c r="A18463" s="44" t="s">
        <v>10792</v>
      </c>
      <c r="B18463" s="44" t="s">
        <v>9248</v>
      </c>
      <c r="C18463" s="45">
        <v>240101</v>
      </c>
      <c r="D18463" s="45" t="s">
        <v>11363</v>
      </c>
      <c r="E18463" s="45" t="s">
        <v>9249</v>
      </c>
      <c r="AO18463" s="376"/>
    </row>
    <row r="18464" spans="1:41" x14ac:dyDescent="0.25">
      <c r="A18464" s="44" t="s">
        <v>5404</v>
      </c>
      <c r="B18464" s="44" t="s">
        <v>2350</v>
      </c>
      <c r="C18464" s="45">
        <v>220105</v>
      </c>
      <c r="D18464" s="45" t="s">
        <v>11363</v>
      </c>
      <c r="E18464" s="45" t="s">
        <v>2593</v>
      </c>
      <c r="AO18464" s="376"/>
    </row>
    <row r="18465" spans="1:41" x14ac:dyDescent="0.25">
      <c r="A18465" s="44" t="s">
        <v>5627</v>
      </c>
      <c r="B18465" s="44" t="s">
        <v>5628</v>
      </c>
      <c r="C18465" s="45" t="s">
        <v>5629</v>
      </c>
      <c r="D18465" s="32" t="s">
        <v>5559</v>
      </c>
      <c r="E18465" s="45" t="s">
        <v>20836</v>
      </c>
      <c r="F18465" s="32"/>
      <c r="G18465" s="32"/>
      <c r="H18465" s="32"/>
      <c r="I18465" s="31"/>
      <c r="J18465" s="31"/>
      <c r="K18465" s="31"/>
      <c r="L18465" s="31"/>
      <c r="M18465" s="31"/>
      <c r="N18465" s="31"/>
      <c r="O18465" s="31"/>
      <c r="P18465" s="31"/>
      <c r="Q18465" s="31"/>
      <c r="R18465" s="31"/>
      <c r="S18465" s="31"/>
      <c r="T18465" s="31"/>
      <c r="U18465" s="31"/>
      <c r="V18465" s="31"/>
      <c r="W18465" s="31"/>
      <c r="X18465" s="31"/>
      <c r="Y18465" s="31"/>
      <c r="Z18465" s="31"/>
      <c r="AA18465" s="31"/>
      <c r="AB18465" s="31"/>
      <c r="AC18465" s="31"/>
      <c r="AD18465" s="31"/>
      <c r="AE18465" s="31"/>
      <c r="AF18465" s="31"/>
      <c r="AG18465" s="31"/>
      <c r="AH18465" s="31"/>
      <c r="AI18465" s="31"/>
      <c r="AJ18465" s="31"/>
      <c r="AK18465" s="31"/>
      <c r="AL18465" s="31"/>
      <c r="AO18465" s="376"/>
    </row>
    <row r="18466" spans="1:41" x14ac:dyDescent="0.25">
      <c r="A18466" s="44" t="s">
        <v>5627</v>
      </c>
      <c r="B18466" s="44" t="s">
        <v>199</v>
      </c>
      <c r="C18466" s="45">
        <v>241001</v>
      </c>
      <c r="D18466" s="45" t="s">
        <v>11363</v>
      </c>
      <c r="E18466" s="45" t="s">
        <v>5332</v>
      </c>
      <c r="AO18466" s="376"/>
    </row>
    <row r="18467" spans="1:41" x14ac:dyDescent="0.25">
      <c r="A18467" s="44" t="s">
        <v>7078</v>
      </c>
      <c r="B18467" s="44" t="s">
        <v>3475</v>
      </c>
      <c r="C18467" s="45">
        <v>230301</v>
      </c>
      <c r="D18467" s="45" t="s">
        <v>11363</v>
      </c>
      <c r="E18467" s="45" t="s">
        <v>5265</v>
      </c>
      <c r="AO18467" s="376"/>
    </row>
    <row r="18468" spans="1:41" x14ac:dyDescent="0.25">
      <c r="A18468" s="44" t="s">
        <v>10793</v>
      </c>
      <c r="B18468" s="44" t="s">
        <v>3475</v>
      </c>
      <c r="C18468" s="45">
        <v>240301</v>
      </c>
      <c r="D18468" s="45" t="s">
        <v>11363</v>
      </c>
      <c r="E18468" s="45" t="s">
        <v>9249</v>
      </c>
      <c r="AO18468" s="376"/>
    </row>
    <row r="18469" spans="1:41" x14ac:dyDescent="0.25">
      <c r="A18469" s="135" t="s">
        <v>6209</v>
      </c>
      <c r="B18469" s="135" t="s">
        <v>6205</v>
      </c>
      <c r="C18469" s="97" t="s">
        <v>6210</v>
      </c>
      <c r="D18469" s="93" t="s">
        <v>1201</v>
      </c>
      <c r="E18469" s="94">
        <v>46447</v>
      </c>
      <c r="F18469" s="93"/>
      <c r="G18469" s="93"/>
      <c r="H18469" s="93"/>
      <c r="I18469" s="99"/>
      <c r="J18469" s="99"/>
      <c r="K18469" s="99"/>
      <c r="L18469" s="57"/>
      <c r="M18469" s="44"/>
      <c r="N18469" s="99"/>
      <c r="O18469" s="99"/>
      <c r="P18469" s="99"/>
      <c r="Q18469" s="99"/>
      <c r="R18469" s="99"/>
      <c r="S18469" s="99"/>
      <c r="T18469" s="99"/>
      <c r="U18469" s="99"/>
      <c r="V18469" s="99"/>
      <c r="W18469" s="99"/>
      <c r="X18469" s="99"/>
      <c r="Y18469" s="99"/>
      <c r="Z18469" s="99"/>
      <c r="AA18469" s="99"/>
      <c r="AB18469" s="99"/>
      <c r="AC18469" s="99"/>
      <c r="AD18469" s="99"/>
      <c r="AE18469" s="99"/>
      <c r="AF18469" s="99"/>
      <c r="AG18469" s="99"/>
      <c r="AH18469" s="31"/>
      <c r="AI18469" s="31"/>
      <c r="AJ18469" s="31"/>
      <c r="AK18469" s="31"/>
      <c r="AL18469" s="31"/>
      <c r="AO18469" s="376"/>
    </row>
    <row r="18470" spans="1:41" x14ac:dyDescent="0.3">
      <c r="A18470" s="57" t="s">
        <v>13701</v>
      </c>
      <c r="B18470" s="57" t="s">
        <v>17261</v>
      </c>
      <c r="C18470" s="62" t="s">
        <v>17265</v>
      </c>
      <c r="D18470" s="62" t="s">
        <v>20886</v>
      </c>
      <c r="E18470" s="368" t="s">
        <v>9707</v>
      </c>
      <c r="F18470" s="32"/>
      <c r="G18470" s="32"/>
      <c r="H18470" s="32"/>
      <c r="I18470" s="31"/>
      <c r="J18470" s="31"/>
      <c r="K18470" s="31"/>
      <c r="L18470" s="31"/>
      <c r="M18470" s="31"/>
      <c r="N18470" s="31"/>
      <c r="O18470" s="31"/>
      <c r="P18470" s="31"/>
      <c r="Q18470" s="31"/>
      <c r="R18470" s="31"/>
      <c r="S18470" s="31"/>
      <c r="T18470" s="31"/>
      <c r="U18470" s="31"/>
      <c r="V18470" s="31"/>
      <c r="W18470" s="31"/>
      <c r="X18470" s="31"/>
      <c r="Y18470" s="31"/>
      <c r="Z18470" s="31"/>
      <c r="AA18470" s="31"/>
      <c r="AB18470" s="31"/>
      <c r="AC18470" s="31"/>
      <c r="AD18470" s="31"/>
      <c r="AE18470" s="31"/>
      <c r="AF18470" s="31"/>
      <c r="AG18470" s="31"/>
      <c r="AH18470" s="31"/>
      <c r="AI18470" s="31"/>
      <c r="AJ18470" s="31"/>
      <c r="AK18470" s="31"/>
      <c r="AL18470" s="31"/>
      <c r="AO18470" s="376"/>
    </row>
    <row r="18471" spans="1:41" x14ac:dyDescent="0.25">
      <c r="A18471" s="44" t="s">
        <v>13701</v>
      </c>
      <c r="B18471" s="44" t="s">
        <v>12113</v>
      </c>
      <c r="C18471" s="45">
        <v>36.25</v>
      </c>
      <c r="D18471" s="45" t="s">
        <v>12549</v>
      </c>
      <c r="E18471" s="46">
        <v>47664</v>
      </c>
      <c r="F18471" s="45" t="s">
        <v>1335</v>
      </c>
      <c r="G18471" s="93"/>
      <c r="H18471" s="93"/>
      <c r="I18471" s="99"/>
      <c r="J18471" s="99"/>
      <c r="K18471" s="99"/>
      <c r="L18471" s="99"/>
      <c r="M18471" s="99"/>
      <c r="N18471" s="99"/>
      <c r="O18471" s="99"/>
      <c r="P18471" s="99"/>
      <c r="Q18471" s="99"/>
      <c r="R18471" s="99"/>
      <c r="S18471" s="99"/>
      <c r="T18471" s="99"/>
      <c r="U18471" s="99"/>
      <c r="V18471" s="99"/>
      <c r="W18471" s="99"/>
      <c r="X18471" s="99"/>
      <c r="Y18471" s="99"/>
      <c r="Z18471" s="99"/>
      <c r="AA18471" s="99"/>
      <c r="AB18471" s="99"/>
      <c r="AC18471" s="99"/>
      <c r="AD18471" s="99"/>
      <c r="AE18471" s="99"/>
      <c r="AF18471" s="99"/>
      <c r="AG18471" s="99"/>
      <c r="AH18471" s="31"/>
      <c r="AI18471" s="31"/>
      <c r="AJ18471" s="31"/>
      <c r="AK18471" s="31"/>
      <c r="AL18471" s="31"/>
      <c r="AO18471" s="376"/>
    </row>
    <row r="18472" spans="1:41" x14ac:dyDescent="0.25">
      <c r="A18472" s="44" t="s">
        <v>12795</v>
      </c>
      <c r="B18472" s="44" t="s">
        <v>1666</v>
      </c>
      <c r="C18472" s="45">
        <v>250101</v>
      </c>
      <c r="D18472" s="45" t="s">
        <v>11363</v>
      </c>
      <c r="E18472" s="45" t="s">
        <v>12551</v>
      </c>
      <c r="AO18472" s="376"/>
    </row>
    <row r="18473" spans="1:41" x14ac:dyDescent="0.25">
      <c r="A18473" s="44" t="s">
        <v>6825</v>
      </c>
      <c r="B18473" s="44" t="s">
        <v>21398</v>
      </c>
      <c r="C18473" s="45" t="s">
        <v>6810</v>
      </c>
      <c r="D18473" s="45" t="s">
        <v>21447</v>
      </c>
      <c r="E18473" s="46">
        <v>46507</v>
      </c>
      <c r="AO18473" s="376"/>
    </row>
    <row r="18474" spans="1:41" x14ac:dyDescent="0.3">
      <c r="A18474" s="333" t="s">
        <v>16248</v>
      </c>
      <c r="B18474" s="333" t="s">
        <v>4812</v>
      </c>
      <c r="C18474" s="125" t="s">
        <v>16162</v>
      </c>
      <c r="D18474" s="32" t="s">
        <v>20309</v>
      </c>
      <c r="E18474" s="125" t="s">
        <v>4972</v>
      </c>
      <c r="F18474" s="125" t="s">
        <v>1189</v>
      </c>
      <c r="G18474" s="125" t="s">
        <v>1190</v>
      </c>
      <c r="AO18474" s="376"/>
    </row>
    <row r="18475" spans="1:41" x14ac:dyDescent="0.25">
      <c r="A18475" s="44" t="s">
        <v>16248</v>
      </c>
      <c r="B18475" s="44" t="s">
        <v>21399</v>
      </c>
      <c r="C18475" s="45" t="s">
        <v>18888</v>
      </c>
      <c r="D18475" s="45" t="s">
        <v>21447</v>
      </c>
      <c r="E18475" s="46">
        <v>46507</v>
      </c>
      <c r="AO18475" s="376"/>
    </row>
    <row r="18476" spans="1:41" x14ac:dyDescent="0.25">
      <c r="A18476" s="44" t="s">
        <v>19462</v>
      </c>
      <c r="B18476" s="319" t="s">
        <v>19512</v>
      </c>
      <c r="C18476" s="318" t="s">
        <v>19866</v>
      </c>
      <c r="D18476" s="93" t="s">
        <v>19934</v>
      </c>
      <c r="E18476" s="320">
        <v>46630</v>
      </c>
      <c r="F18476" s="93"/>
      <c r="G18476" s="93"/>
      <c r="H18476" s="93"/>
      <c r="I18476" s="99"/>
      <c r="J18476" s="99"/>
      <c r="K18476" s="99"/>
      <c r="L18476" s="99"/>
      <c r="M18476" s="99"/>
      <c r="N18476" s="99"/>
      <c r="O18476" s="99"/>
      <c r="P18476" s="99"/>
      <c r="Q18476" s="99"/>
      <c r="R18476" s="99"/>
      <c r="S18476" s="99"/>
      <c r="T18476" s="99"/>
      <c r="U18476" s="99"/>
      <c r="V18476" s="99"/>
      <c r="W18476" s="99"/>
      <c r="X18476" s="99"/>
      <c r="Y18476" s="99"/>
      <c r="Z18476" s="99"/>
      <c r="AA18476" s="99"/>
      <c r="AB18476" s="99"/>
      <c r="AC18476" s="99"/>
      <c r="AD18476" s="99"/>
      <c r="AE18476" s="99"/>
      <c r="AF18476" s="99"/>
      <c r="AG18476" s="99"/>
      <c r="AH18476" s="31"/>
      <c r="AI18476" s="31"/>
      <c r="AJ18476" s="31"/>
      <c r="AK18476" s="31"/>
      <c r="AL18476" s="31"/>
      <c r="AO18476" s="376"/>
    </row>
    <row r="18477" spans="1:41" x14ac:dyDescent="0.25">
      <c r="A18477" s="44" t="s">
        <v>7994</v>
      </c>
      <c r="B18477" s="44" t="s">
        <v>21356</v>
      </c>
      <c r="C18477" s="45" t="s">
        <v>7984</v>
      </c>
      <c r="D18477" s="45" t="s">
        <v>21447</v>
      </c>
      <c r="E18477" s="46">
        <v>46326</v>
      </c>
      <c r="AO18477" s="376"/>
    </row>
    <row r="18478" spans="1:41" x14ac:dyDescent="0.25">
      <c r="A18478" s="57" t="s">
        <v>20500</v>
      </c>
      <c r="B18478" s="92" t="s">
        <v>3682</v>
      </c>
      <c r="C18478" s="93" t="s">
        <v>19106</v>
      </c>
      <c r="D18478" s="93" t="s">
        <v>3681</v>
      </c>
      <c r="E18478" s="94">
        <v>48029</v>
      </c>
      <c r="F18478" s="93"/>
      <c r="G18478" s="93"/>
      <c r="H18478" s="93"/>
      <c r="I18478" s="99"/>
      <c r="J18478" s="99"/>
      <c r="K18478" s="99"/>
      <c r="L18478" s="57"/>
      <c r="M18478" s="44"/>
      <c r="N18478" s="99"/>
      <c r="O18478" s="99"/>
      <c r="P18478" s="99"/>
      <c r="Q18478" s="99"/>
      <c r="R18478" s="99"/>
      <c r="S18478" s="99"/>
      <c r="T18478" s="99"/>
      <c r="U18478" s="99"/>
      <c r="V18478" s="99"/>
      <c r="W18478" s="99"/>
      <c r="X18478" s="99"/>
      <c r="Y18478" s="99"/>
      <c r="Z18478" s="99"/>
      <c r="AA18478" s="99"/>
      <c r="AB18478" s="99"/>
      <c r="AC18478" s="99"/>
      <c r="AD18478" s="99"/>
      <c r="AE18478" s="99"/>
      <c r="AF18478" s="99"/>
      <c r="AG18478" s="99"/>
      <c r="AH18478" s="31"/>
      <c r="AI18478" s="31"/>
      <c r="AJ18478" s="31"/>
      <c r="AK18478" s="31"/>
      <c r="AL18478" s="31"/>
      <c r="AO18478" s="376"/>
    </row>
    <row r="18479" spans="1:41" x14ac:dyDescent="0.3">
      <c r="A18479" s="57" t="s">
        <v>3982</v>
      </c>
      <c r="B18479" s="57" t="s">
        <v>2173</v>
      </c>
      <c r="C18479" s="62">
        <v>24030</v>
      </c>
      <c r="D18479" s="62" t="s">
        <v>20886</v>
      </c>
      <c r="E18479" s="60">
        <v>47057</v>
      </c>
      <c r="F18479" s="32"/>
      <c r="G18479" s="32"/>
      <c r="H18479" s="32"/>
      <c r="I18479" s="31"/>
      <c r="J18479" s="31"/>
      <c r="K18479" s="31"/>
      <c r="L18479" s="31"/>
      <c r="M18479" s="31"/>
      <c r="N18479" s="31"/>
      <c r="O18479" s="31"/>
      <c r="P18479" s="31"/>
      <c r="Q18479" s="31"/>
      <c r="R18479" s="31"/>
      <c r="S18479" s="31"/>
      <c r="T18479" s="31"/>
      <c r="U18479" s="31"/>
      <c r="V18479" s="31"/>
      <c r="W18479" s="31"/>
      <c r="X18479" s="31"/>
      <c r="Y18479" s="31"/>
      <c r="Z18479" s="31"/>
      <c r="AA18479" s="31"/>
      <c r="AB18479" s="31"/>
      <c r="AC18479" s="31"/>
      <c r="AD18479" s="31"/>
      <c r="AE18479" s="31"/>
      <c r="AF18479" s="31"/>
      <c r="AG18479" s="31"/>
      <c r="AH18479" s="31"/>
      <c r="AI18479" s="31"/>
      <c r="AJ18479" s="31"/>
      <c r="AK18479" s="31"/>
      <c r="AL18479" s="31"/>
      <c r="AO18479" s="376"/>
    </row>
    <row r="18480" spans="1:41" x14ac:dyDescent="0.25">
      <c r="A18480" s="44" t="s">
        <v>6886</v>
      </c>
      <c r="B18480" s="44" t="s">
        <v>6877</v>
      </c>
      <c r="C18480" s="45" t="s">
        <v>6918</v>
      </c>
      <c r="D18480" s="32" t="s">
        <v>5559</v>
      </c>
      <c r="E18480" s="45" t="s">
        <v>20846</v>
      </c>
      <c r="F18480" s="32"/>
      <c r="G18480" s="32"/>
      <c r="H18480" s="32"/>
      <c r="I18480" s="31"/>
      <c r="J18480" s="31"/>
      <c r="K18480" s="31"/>
      <c r="L18480" s="31"/>
      <c r="M18480" s="31"/>
      <c r="N18480" s="31"/>
      <c r="O18480" s="31"/>
      <c r="P18480" s="31"/>
      <c r="Q18480" s="31"/>
      <c r="R18480" s="31"/>
      <c r="S18480" s="31"/>
      <c r="T18480" s="31"/>
      <c r="U18480" s="31"/>
      <c r="V18480" s="31"/>
      <c r="W18480" s="31"/>
      <c r="X18480" s="31"/>
      <c r="Y18480" s="31"/>
      <c r="Z18480" s="31"/>
      <c r="AA18480" s="31"/>
      <c r="AB18480" s="31"/>
      <c r="AC18480" s="31"/>
      <c r="AD18480" s="31"/>
      <c r="AE18480" s="31"/>
      <c r="AF18480" s="31"/>
      <c r="AG18480" s="31"/>
      <c r="AH18480" s="31"/>
      <c r="AI18480" s="31"/>
      <c r="AJ18480" s="31"/>
      <c r="AK18480" s="31"/>
      <c r="AL18480" s="31"/>
      <c r="AO18480" s="376"/>
    </row>
    <row r="18481" spans="1:41" x14ac:dyDescent="0.25">
      <c r="A18481" s="44" t="s">
        <v>874</v>
      </c>
      <c r="B18481" s="44" t="s">
        <v>12111</v>
      </c>
      <c r="C18481" s="45">
        <v>13.25</v>
      </c>
      <c r="D18481" s="45" t="s">
        <v>12549</v>
      </c>
      <c r="E18481" s="46">
        <v>47664</v>
      </c>
      <c r="F18481" s="45"/>
      <c r="G18481" s="93"/>
      <c r="H18481" s="93"/>
      <c r="I18481" s="99"/>
      <c r="J18481" s="99"/>
      <c r="K18481" s="99"/>
      <c r="L18481" s="99"/>
      <c r="M18481" s="99"/>
      <c r="N18481" s="99"/>
      <c r="O18481" s="99"/>
      <c r="P18481" s="99"/>
      <c r="Q18481" s="99"/>
      <c r="R18481" s="99"/>
      <c r="S18481" s="99"/>
      <c r="T18481" s="99"/>
      <c r="U18481" s="99"/>
      <c r="V18481" s="99"/>
      <c r="W18481" s="99"/>
      <c r="X18481" s="99"/>
      <c r="Y18481" s="99"/>
      <c r="Z18481" s="99"/>
      <c r="AA18481" s="99"/>
      <c r="AB18481" s="99"/>
      <c r="AC18481" s="99"/>
      <c r="AD18481" s="99"/>
      <c r="AE18481" s="99"/>
      <c r="AF18481" s="99"/>
      <c r="AG18481" s="99"/>
      <c r="AH18481" s="31"/>
      <c r="AI18481" s="31"/>
      <c r="AJ18481" s="31"/>
      <c r="AK18481" s="31"/>
      <c r="AL18481" s="31"/>
      <c r="AO18481" s="376"/>
    </row>
    <row r="18482" spans="1:41" x14ac:dyDescent="0.25">
      <c r="A18482" s="44" t="s">
        <v>874</v>
      </c>
      <c r="B18482" s="44" t="s">
        <v>12129</v>
      </c>
      <c r="C18482" s="45">
        <v>20.25</v>
      </c>
      <c r="D18482" s="45" t="s">
        <v>12549</v>
      </c>
      <c r="E18482" s="46">
        <v>47664</v>
      </c>
      <c r="F18482" s="45"/>
      <c r="G18482" s="93"/>
      <c r="H18482" s="93"/>
      <c r="I18482" s="99"/>
      <c r="J18482" s="99"/>
      <c r="K18482" s="99"/>
      <c r="L18482" s="99"/>
      <c r="M18482" s="99"/>
      <c r="N18482" s="99"/>
      <c r="O18482" s="99"/>
      <c r="P18482" s="99"/>
      <c r="Q18482" s="99"/>
      <c r="R18482" s="99"/>
      <c r="S18482" s="99"/>
      <c r="T18482" s="99"/>
      <c r="U18482" s="99"/>
      <c r="V18482" s="99"/>
      <c r="W18482" s="99"/>
      <c r="X18482" s="99"/>
      <c r="Y18482" s="99"/>
      <c r="Z18482" s="99"/>
      <c r="AA18482" s="99"/>
      <c r="AB18482" s="99"/>
      <c r="AC18482" s="99"/>
      <c r="AD18482" s="99"/>
      <c r="AE18482" s="99"/>
      <c r="AF18482" s="99"/>
      <c r="AG18482" s="99"/>
      <c r="AH18482" s="31"/>
      <c r="AI18482" s="31"/>
      <c r="AJ18482" s="31"/>
      <c r="AK18482" s="31"/>
      <c r="AL18482" s="31"/>
      <c r="AO18482" s="376"/>
    </row>
    <row r="18483" spans="1:41" x14ac:dyDescent="0.25">
      <c r="A18483" s="44" t="s">
        <v>18460</v>
      </c>
      <c r="B18483" s="44" t="s">
        <v>2350</v>
      </c>
      <c r="C18483" s="45">
        <v>220105</v>
      </c>
      <c r="D18483" s="45" t="s">
        <v>11363</v>
      </c>
      <c r="E18483" s="45" t="s">
        <v>2593</v>
      </c>
      <c r="AO18483" s="376"/>
    </row>
    <row r="18484" spans="1:41" x14ac:dyDescent="0.25">
      <c r="A18484" s="44" t="s">
        <v>18460</v>
      </c>
      <c r="B18484" s="44" t="s">
        <v>3039</v>
      </c>
      <c r="C18484" s="45">
        <v>230904</v>
      </c>
      <c r="D18484" s="45" t="s">
        <v>11363</v>
      </c>
      <c r="E18484" s="45" t="s">
        <v>7871</v>
      </c>
      <c r="AO18484" s="376"/>
    </row>
    <row r="18485" spans="1:41" x14ac:dyDescent="0.25">
      <c r="A18485" s="44" t="s">
        <v>18460</v>
      </c>
      <c r="B18485" s="44" t="s">
        <v>5134</v>
      </c>
      <c r="C18485" s="45">
        <v>240804</v>
      </c>
      <c r="D18485" s="45" t="s">
        <v>11363</v>
      </c>
      <c r="E18485" s="45" t="s">
        <v>11260</v>
      </c>
      <c r="AO18485" s="376"/>
    </row>
    <row r="18486" spans="1:41" x14ac:dyDescent="0.25">
      <c r="A18486" s="44" t="s">
        <v>3693</v>
      </c>
      <c r="B18486" s="44" t="s">
        <v>21362</v>
      </c>
      <c r="C18486" s="45" t="s">
        <v>13474</v>
      </c>
      <c r="D18486" s="45" t="s">
        <v>21447</v>
      </c>
      <c r="E18486" s="46">
        <v>46752</v>
      </c>
      <c r="AO18486" s="376"/>
    </row>
    <row r="18487" spans="1:41" x14ac:dyDescent="0.25">
      <c r="A18487" s="102" t="s">
        <v>3693</v>
      </c>
      <c r="B18487" s="92" t="s">
        <v>11253</v>
      </c>
      <c r="C18487" s="93" t="s">
        <v>11254</v>
      </c>
      <c r="D18487" s="93" t="s">
        <v>1201</v>
      </c>
      <c r="E18487" s="94">
        <v>46682</v>
      </c>
      <c r="F18487" s="93"/>
      <c r="G18487" s="93"/>
      <c r="H18487" s="93"/>
      <c r="I18487" s="99"/>
      <c r="J18487" s="99"/>
      <c r="K18487" s="99"/>
      <c r="L18487" s="57"/>
      <c r="M18487" s="44"/>
      <c r="N18487" s="99"/>
      <c r="O18487" s="99"/>
      <c r="P18487" s="99"/>
      <c r="Q18487" s="99"/>
      <c r="R18487" s="99"/>
      <c r="S18487" s="99"/>
      <c r="T18487" s="99"/>
      <c r="U18487" s="99"/>
      <c r="V18487" s="99"/>
      <c r="W18487" s="99"/>
      <c r="X18487" s="99"/>
      <c r="Y18487" s="99"/>
      <c r="Z18487" s="99"/>
      <c r="AA18487" s="99"/>
      <c r="AB18487" s="99"/>
      <c r="AC18487" s="99"/>
      <c r="AD18487" s="99"/>
      <c r="AE18487" s="99"/>
      <c r="AF18487" s="99"/>
      <c r="AG18487" s="99"/>
      <c r="AH18487" s="31"/>
      <c r="AI18487" s="31"/>
      <c r="AJ18487" s="31"/>
      <c r="AK18487" s="31"/>
      <c r="AL18487" s="31"/>
      <c r="AO18487" s="376"/>
    </row>
    <row r="18488" spans="1:41" x14ac:dyDescent="0.25">
      <c r="A18488" s="91" t="s">
        <v>3693</v>
      </c>
      <c r="B18488" s="92" t="s">
        <v>19284</v>
      </c>
      <c r="C18488" s="93" t="s">
        <v>19285</v>
      </c>
      <c r="D18488" s="93" t="s">
        <v>1201</v>
      </c>
      <c r="E18488" s="94">
        <v>46582</v>
      </c>
      <c r="F18488" s="93"/>
      <c r="G18488" s="93"/>
      <c r="H18488" s="93"/>
      <c r="I18488" s="99"/>
      <c r="J18488" s="99"/>
      <c r="K18488" s="99"/>
      <c r="L18488" s="99"/>
      <c r="M18488" s="99"/>
      <c r="N18488" s="99"/>
      <c r="O18488" s="99"/>
      <c r="P18488" s="99"/>
      <c r="Q18488" s="99"/>
      <c r="R18488" s="99"/>
      <c r="S18488" s="99"/>
      <c r="T18488" s="99"/>
      <c r="U18488" s="99"/>
      <c r="V18488" s="99"/>
      <c r="W18488" s="99"/>
      <c r="X18488" s="99"/>
      <c r="Y18488" s="99"/>
      <c r="Z18488" s="99"/>
      <c r="AA18488" s="99"/>
      <c r="AB18488" s="99"/>
      <c r="AC18488" s="99"/>
      <c r="AD18488" s="99"/>
      <c r="AE18488" s="99"/>
      <c r="AF18488" s="99"/>
      <c r="AG18488" s="99"/>
      <c r="AH18488" s="31"/>
      <c r="AI18488" s="31"/>
      <c r="AJ18488" s="31"/>
      <c r="AK18488" s="31"/>
      <c r="AL18488" s="31"/>
      <c r="AO18488" s="376"/>
    </row>
    <row r="18489" spans="1:41" x14ac:dyDescent="0.3">
      <c r="A18489" s="333" t="s">
        <v>11119</v>
      </c>
      <c r="B18489" s="333" t="s">
        <v>11377</v>
      </c>
      <c r="C18489" s="125" t="s">
        <v>11214</v>
      </c>
      <c r="D18489" s="32" t="s">
        <v>20309</v>
      </c>
      <c r="E18489" s="125" t="s">
        <v>4966</v>
      </c>
      <c r="F18489" s="125" t="s">
        <v>1189</v>
      </c>
      <c r="G18489" s="125" t="s">
        <v>1190</v>
      </c>
      <c r="AO18489" s="376"/>
    </row>
    <row r="18490" spans="1:41" x14ac:dyDescent="0.3">
      <c r="A18490" s="333" t="s">
        <v>11119</v>
      </c>
      <c r="B18490" s="333" t="s">
        <v>11371</v>
      </c>
      <c r="C18490" s="125" t="s">
        <v>11215</v>
      </c>
      <c r="D18490" s="32" t="s">
        <v>20309</v>
      </c>
      <c r="E18490" s="125" t="s">
        <v>4966</v>
      </c>
      <c r="F18490" s="125" t="s">
        <v>1189</v>
      </c>
      <c r="G18490" s="125" t="s">
        <v>1190</v>
      </c>
      <c r="AO18490" s="376"/>
    </row>
    <row r="18491" spans="1:41" x14ac:dyDescent="0.25">
      <c r="A18491" s="44" t="s">
        <v>9001</v>
      </c>
      <c r="B18491" s="44" t="s">
        <v>15198</v>
      </c>
      <c r="C18491" s="45" t="s">
        <v>5118</v>
      </c>
      <c r="D18491" s="367" t="s">
        <v>3696</v>
      </c>
      <c r="E18491" s="328">
        <f>DATE(2026,11,29)</f>
        <v>46355</v>
      </c>
      <c r="F18491" s="32"/>
      <c r="G18491" s="32"/>
      <c r="H18491" s="32"/>
      <c r="I18491" s="31"/>
      <c r="J18491" s="31"/>
      <c r="K18491" s="31"/>
      <c r="L18491" s="31"/>
      <c r="M18491" s="31"/>
      <c r="N18491" s="31"/>
      <c r="O18491" s="31"/>
      <c r="P18491" s="31"/>
      <c r="Q18491" s="31"/>
      <c r="R18491" s="31"/>
      <c r="S18491" s="31"/>
      <c r="T18491" s="31"/>
      <c r="U18491" s="31"/>
      <c r="V18491" s="31"/>
      <c r="W18491" s="31"/>
      <c r="X18491" s="31"/>
      <c r="Y18491" s="31"/>
      <c r="Z18491" s="31"/>
      <c r="AA18491" s="31"/>
      <c r="AB18491" s="31"/>
      <c r="AC18491" s="31"/>
      <c r="AD18491" s="31"/>
      <c r="AE18491" s="31"/>
      <c r="AF18491" s="31"/>
      <c r="AG18491" s="31"/>
      <c r="AH18491" s="31"/>
      <c r="AI18491" s="31"/>
      <c r="AJ18491" s="31"/>
      <c r="AK18491" s="31"/>
      <c r="AL18491" s="31"/>
      <c r="AO18491" s="376"/>
    </row>
    <row r="18492" spans="1:41" x14ac:dyDescent="0.25">
      <c r="A18492" s="44" t="s">
        <v>16861</v>
      </c>
      <c r="B18492" s="44" t="s">
        <v>16862</v>
      </c>
      <c r="C18492" s="45" t="s">
        <v>17114</v>
      </c>
      <c r="D18492" s="367" t="s">
        <v>3696</v>
      </c>
      <c r="E18492" s="328">
        <f>DATE(2029,12,8)</f>
        <v>47460</v>
      </c>
      <c r="F18492" s="32"/>
      <c r="G18492" s="32"/>
      <c r="H18492" s="32"/>
      <c r="I18492" s="31"/>
      <c r="J18492" s="31"/>
      <c r="K18492" s="31"/>
      <c r="L18492" s="31"/>
      <c r="M18492" s="31"/>
      <c r="N18492" s="31"/>
      <c r="O18492" s="31"/>
      <c r="P18492" s="31"/>
      <c r="Q18492" s="31"/>
      <c r="R18492" s="31"/>
      <c r="S18492" s="31"/>
      <c r="T18492" s="31"/>
      <c r="U18492" s="31"/>
      <c r="V18492" s="31"/>
      <c r="W18492" s="31"/>
      <c r="X18492" s="31"/>
      <c r="Y18492" s="31"/>
      <c r="Z18492" s="31"/>
      <c r="AA18492" s="31"/>
      <c r="AB18492" s="31"/>
      <c r="AC18492" s="31"/>
      <c r="AD18492" s="31"/>
      <c r="AE18492" s="31"/>
      <c r="AF18492" s="31"/>
      <c r="AG18492" s="31"/>
      <c r="AH18492" s="31"/>
      <c r="AI18492" s="31"/>
      <c r="AJ18492" s="31"/>
      <c r="AK18492" s="31"/>
      <c r="AL18492" s="31"/>
      <c r="AO18492" s="376"/>
    </row>
    <row r="18493" spans="1:41" x14ac:dyDescent="0.25">
      <c r="A18493" s="44" t="s">
        <v>10794</v>
      </c>
      <c r="B18493" s="44" t="s">
        <v>9248</v>
      </c>
      <c r="C18493" s="45">
        <v>240101</v>
      </c>
      <c r="D18493" s="45" t="s">
        <v>11363</v>
      </c>
      <c r="E18493" s="45" t="s">
        <v>9249</v>
      </c>
      <c r="AO18493" s="376"/>
    </row>
    <row r="18494" spans="1:41" x14ac:dyDescent="0.25">
      <c r="A18494" s="91" t="s">
        <v>19162</v>
      </c>
      <c r="B18494" s="92" t="s">
        <v>3182</v>
      </c>
      <c r="C18494" s="93" t="s">
        <v>19170</v>
      </c>
      <c r="D18494" s="93" t="s">
        <v>1201</v>
      </c>
      <c r="E18494" s="94">
        <v>46582</v>
      </c>
      <c r="F18494" s="93"/>
      <c r="G18494" s="93"/>
      <c r="H18494" s="93"/>
      <c r="I18494" s="99"/>
      <c r="J18494" s="99"/>
      <c r="K18494" s="99"/>
      <c r="L18494" s="99"/>
      <c r="M18494" s="99"/>
      <c r="N18494" s="99"/>
      <c r="O18494" s="99"/>
      <c r="P18494" s="99"/>
      <c r="Q18494" s="99"/>
      <c r="R18494" s="99"/>
      <c r="S18494" s="99"/>
      <c r="T18494" s="99"/>
      <c r="U18494" s="99"/>
      <c r="V18494" s="99"/>
      <c r="W18494" s="99"/>
      <c r="X18494" s="99"/>
      <c r="Y18494" s="99"/>
      <c r="Z18494" s="99"/>
      <c r="AA18494" s="99"/>
      <c r="AB18494" s="99"/>
      <c r="AC18494" s="99"/>
      <c r="AD18494" s="99"/>
      <c r="AE18494" s="99"/>
      <c r="AF18494" s="99"/>
      <c r="AG18494" s="99"/>
      <c r="AH18494" s="31"/>
      <c r="AI18494" s="31"/>
      <c r="AJ18494" s="31"/>
      <c r="AK18494" s="31"/>
      <c r="AL18494" s="31"/>
      <c r="AO18494" s="376"/>
    </row>
    <row r="18495" spans="1:41" x14ac:dyDescent="0.25">
      <c r="A18495" s="44" t="s">
        <v>21977</v>
      </c>
      <c r="B18495" s="44" t="s">
        <v>5321</v>
      </c>
      <c r="C18495" s="45">
        <v>26010401</v>
      </c>
      <c r="D18495" s="45" t="s">
        <v>11363</v>
      </c>
      <c r="E18495" s="45" t="s">
        <v>17459</v>
      </c>
      <c r="AO18495" s="376"/>
    </row>
    <row r="18496" spans="1:41" x14ac:dyDescent="0.25">
      <c r="A18496" s="44" t="s">
        <v>21977</v>
      </c>
      <c r="B18496" s="44" t="s">
        <v>21449</v>
      </c>
      <c r="C18496" s="45">
        <v>260504</v>
      </c>
      <c r="D18496" s="45" t="s">
        <v>11363</v>
      </c>
      <c r="E18496" s="45" t="s">
        <v>21450</v>
      </c>
      <c r="AO18496" s="376"/>
    </row>
    <row r="18497" spans="1:41" x14ac:dyDescent="0.25">
      <c r="A18497" s="44" t="s">
        <v>21977</v>
      </c>
      <c r="B18497" s="44" t="s">
        <v>7823</v>
      </c>
      <c r="C18497" s="45">
        <v>260701</v>
      </c>
      <c r="D18497" s="45" t="s">
        <v>11363</v>
      </c>
      <c r="E18497" s="45" t="s">
        <v>11150</v>
      </c>
      <c r="AO18497" s="376"/>
    </row>
    <row r="18498" spans="1:41" x14ac:dyDescent="0.25">
      <c r="A18498" s="44" t="s">
        <v>1120</v>
      </c>
      <c r="B18498" s="44" t="s">
        <v>14169</v>
      </c>
      <c r="C18498" s="45" t="s">
        <v>14299</v>
      </c>
      <c r="D18498" s="32" t="s">
        <v>5559</v>
      </c>
      <c r="E18498" s="45" t="s">
        <v>20863</v>
      </c>
      <c r="F18498" s="32"/>
      <c r="G18498" s="32"/>
      <c r="H18498" s="32"/>
      <c r="I18498" s="31"/>
      <c r="J18498" s="31"/>
      <c r="K18498" s="31"/>
      <c r="L18498" s="31"/>
      <c r="M18498" s="31"/>
      <c r="N18498" s="31"/>
      <c r="O18498" s="31"/>
      <c r="P18498" s="31"/>
      <c r="Q18498" s="31"/>
      <c r="R18498" s="31"/>
      <c r="S18498" s="31"/>
      <c r="T18498" s="31"/>
      <c r="U18498" s="31"/>
      <c r="V18498" s="31"/>
      <c r="W18498" s="31"/>
      <c r="X18498" s="31"/>
      <c r="Y18498" s="31"/>
      <c r="Z18498" s="31"/>
      <c r="AA18498" s="31"/>
      <c r="AB18498" s="31"/>
      <c r="AC18498" s="31"/>
      <c r="AD18498" s="31"/>
      <c r="AE18498" s="31"/>
      <c r="AF18498" s="31"/>
      <c r="AG18498" s="31"/>
      <c r="AH18498" s="31"/>
      <c r="AI18498" s="31"/>
      <c r="AJ18498" s="31"/>
      <c r="AK18498" s="31"/>
      <c r="AL18498" s="31"/>
      <c r="AO18498" s="376"/>
    </row>
    <row r="18499" spans="1:41" x14ac:dyDescent="0.25">
      <c r="A18499" s="44" t="s">
        <v>1120</v>
      </c>
      <c r="B18499" s="44" t="s">
        <v>944</v>
      </c>
      <c r="C18499" s="45">
        <v>240303</v>
      </c>
      <c r="D18499" s="45" t="s">
        <v>11363</v>
      </c>
      <c r="E18499" s="45" t="s">
        <v>2593</v>
      </c>
      <c r="AO18499" s="376"/>
    </row>
    <row r="18500" spans="1:41" x14ac:dyDescent="0.25">
      <c r="A18500" s="44" t="s">
        <v>1120</v>
      </c>
      <c r="B18500" s="44" t="s">
        <v>17463</v>
      </c>
      <c r="C18500" s="45">
        <v>260202</v>
      </c>
      <c r="D18500" s="45" t="s">
        <v>11363</v>
      </c>
      <c r="E18500" s="45" t="s">
        <v>9238</v>
      </c>
      <c r="AO18500" s="376"/>
    </row>
    <row r="18501" spans="1:41" x14ac:dyDescent="0.25">
      <c r="A18501" s="44" t="s">
        <v>1120</v>
      </c>
      <c r="B18501" s="44" t="s">
        <v>9248</v>
      </c>
      <c r="C18501" s="45">
        <v>260105</v>
      </c>
      <c r="D18501" s="45" t="s">
        <v>11363</v>
      </c>
      <c r="E18501" s="45" t="s">
        <v>17625</v>
      </c>
      <c r="AO18501" s="376"/>
    </row>
    <row r="18502" spans="1:41" x14ac:dyDescent="0.25">
      <c r="A18502" s="44" t="s">
        <v>10795</v>
      </c>
      <c r="B18502" s="44" t="s">
        <v>10382</v>
      </c>
      <c r="C18502" s="45">
        <v>24050301</v>
      </c>
      <c r="D18502" s="45" t="s">
        <v>11363</v>
      </c>
      <c r="E18502" s="45" t="s">
        <v>5155</v>
      </c>
      <c r="AO18502" s="376"/>
    </row>
    <row r="18503" spans="1:41" x14ac:dyDescent="0.25">
      <c r="A18503" s="44" t="s">
        <v>10796</v>
      </c>
      <c r="B18503" s="44" t="s">
        <v>9237</v>
      </c>
      <c r="C18503" s="45">
        <v>24010401</v>
      </c>
      <c r="D18503" s="45" t="s">
        <v>11363</v>
      </c>
      <c r="E18503" s="45" t="s">
        <v>9238</v>
      </c>
      <c r="AO18503" s="376"/>
    </row>
    <row r="18504" spans="1:41" x14ac:dyDescent="0.3">
      <c r="A18504" s="57" t="s">
        <v>1276</v>
      </c>
      <c r="B18504" s="57" t="s">
        <v>1290</v>
      </c>
      <c r="C18504" s="62">
        <v>24027</v>
      </c>
      <c r="D18504" s="62" t="s">
        <v>20886</v>
      </c>
      <c r="E18504" s="60">
        <v>46873</v>
      </c>
      <c r="F18504" s="32"/>
      <c r="G18504" s="32"/>
      <c r="H18504" s="32"/>
      <c r="I18504" s="31"/>
      <c r="J18504" s="31"/>
      <c r="K18504" s="31"/>
      <c r="L18504" s="31"/>
      <c r="M18504" s="31"/>
      <c r="N18504" s="31"/>
      <c r="O18504" s="31"/>
      <c r="P18504" s="31"/>
      <c r="Q18504" s="31"/>
      <c r="R18504" s="31"/>
      <c r="S18504" s="31"/>
      <c r="T18504" s="31"/>
      <c r="U18504" s="31"/>
      <c r="V18504" s="31"/>
      <c r="W18504" s="31"/>
      <c r="X18504" s="31"/>
      <c r="Y18504" s="31"/>
      <c r="Z18504" s="31"/>
      <c r="AA18504" s="31"/>
      <c r="AB18504" s="31"/>
      <c r="AC18504" s="31"/>
      <c r="AD18504" s="31"/>
      <c r="AE18504" s="31"/>
      <c r="AF18504" s="31"/>
      <c r="AG18504" s="31"/>
      <c r="AH18504" s="31"/>
      <c r="AI18504" s="31"/>
      <c r="AJ18504" s="31"/>
      <c r="AK18504" s="31"/>
      <c r="AL18504" s="31"/>
      <c r="AO18504" s="376"/>
    </row>
    <row r="18505" spans="1:41" x14ac:dyDescent="0.25">
      <c r="A18505" s="135" t="s">
        <v>5781</v>
      </c>
      <c r="B18505" s="131" t="s">
        <v>5776</v>
      </c>
      <c r="C18505" s="96" t="s">
        <v>5777</v>
      </c>
      <c r="D18505" s="96" t="s">
        <v>1201</v>
      </c>
      <c r="E18505" s="112">
        <v>46341</v>
      </c>
      <c r="F18505" s="93"/>
      <c r="G18505" s="93"/>
      <c r="H18505" s="93"/>
      <c r="I18505" s="99"/>
      <c r="J18505" s="99"/>
      <c r="K18505" s="99"/>
      <c r="L18505" s="57"/>
      <c r="M18505" s="44"/>
      <c r="N18505" s="99"/>
      <c r="O18505" s="99"/>
      <c r="P18505" s="99"/>
      <c r="Q18505" s="99"/>
      <c r="R18505" s="99"/>
      <c r="S18505" s="99"/>
      <c r="T18505" s="99"/>
      <c r="U18505" s="99"/>
      <c r="V18505" s="99"/>
      <c r="W18505" s="99"/>
      <c r="X18505" s="99"/>
      <c r="Y18505" s="99"/>
      <c r="Z18505" s="99"/>
      <c r="AA18505" s="99"/>
      <c r="AB18505" s="99"/>
      <c r="AC18505" s="99"/>
      <c r="AD18505" s="99"/>
      <c r="AE18505" s="99"/>
      <c r="AF18505" s="99"/>
      <c r="AG18505" s="99"/>
      <c r="AH18505" s="31"/>
      <c r="AI18505" s="31"/>
      <c r="AJ18505" s="31"/>
      <c r="AK18505" s="31"/>
      <c r="AL18505" s="31"/>
      <c r="AO18505" s="376"/>
    </row>
    <row r="18506" spans="1:41" x14ac:dyDescent="0.25">
      <c r="A18506" s="44" t="s">
        <v>21978</v>
      </c>
      <c r="B18506" s="44" t="s">
        <v>2350</v>
      </c>
      <c r="C18506" s="45">
        <v>230105</v>
      </c>
      <c r="D18506" s="45" t="s">
        <v>11363</v>
      </c>
      <c r="E18506" s="45" t="s">
        <v>5265</v>
      </c>
      <c r="AO18506" s="376"/>
    </row>
    <row r="18507" spans="1:41" x14ac:dyDescent="0.25">
      <c r="A18507" s="44" t="s">
        <v>21978</v>
      </c>
      <c r="B18507" s="44" t="s">
        <v>3043</v>
      </c>
      <c r="C18507" s="45">
        <v>230901</v>
      </c>
      <c r="D18507" s="45" t="s">
        <v>11363</v>
      </c>
      <c r="E18507" s="45" t="s">
        <v>7871</v>
      </c>
      <c r="AO18507" s="376"/>
    </row>
    <row r="18508" spans="1:41" x14ac:dyDescent="0.25">
      <c r="A18508" s="44" t="s">
        <v>21978</v>
      </c>
      <c r="B18508" s="44" t="s">
        <v>9237</v>
      </c>
      <c r="C18508" s="45">
        <v>24010401</v>
      </c>
      <c r="D18508" s="45" t="s">
        <v>11363</v>
      </c>
      <c r="E18508" s="45" t="s">
        <v>9238</v>
      </c>
      <c r="AO18508" s="376"/>
    </row>
    <row r="18509" spans="1:41" x14ac:dyDescent="0.25">
      <c r="A18509" s="44" t="s">
        <v>21978</v>
      </c>
      <c r="B18509" s="44" t="s">
        <v>3176</v>
      </c>
      <c r="C18509" s="45">
        <v>24010402</v>
      </c>
      <c r="D18509" s="45" t="s">
        <v>11363</v>
      </c>
      <c r="E18509" s="45" t="s">
        <v>9238</v>
      </c>
      <c r="AO18509" s="376"/>
    </row>
    <row r="18510" spans="1:41" x14ac:dyDescent="0.25">
      <c r="A18510" s="44" t="s">
        <v>21978</v>
      </c>
      <c r="B18510" s="44" t="s">
        <v>17463</v>
      </c>
      <c r="C18510" s="45">
        <v>260202</v>
      </c>
      <c r="D18510" s="45" t="s">
        <v>11363</v>
      </c>
      <c r="E18510" s="45" t="s">
        <v>9238</v>
      </c>
      <c r="AO18510" s="376"/>
    </row>
    <row r="18511" spans="1:41" x14ac:dyDescent="0.25">
      <c r="A18511" s="76" t="s">
        <v>875</v>
      </c>
      <c r="B18511" s="131" t="s">
        <v>5773</v>
      </c>
      <c r="C18511" s="93" t="s">
        <v>5774</v>
      </c>
      <c r="D18511" s="93" t="s">
        <v>1201</v>
      </c>
      <c r="E18511" s="94">
        <v>46341</v>
      </c>
      <c r="F18511" s="93"/>
      <c r="G18511" s="93"/>
      <c r="H18511" s="93"/>
      <c r="I18511" s="99"/>
      <c r="J18511" s="99"/>
      <c r="K18511" s="99"/>
      <c r="L18511" s="57"/>
      <c r="M18511" s="44"/>
      <c r="N18511" s="99"/>
      <c r="O18511" s="99"/>
      <c r="P18511" s="99"/>
      <c r="Q18511" s="99"/>
      <c r="R18511" s="99"/>
      <c r="S18511" s="99"/>
      <c r="T18511" s="99"/>
      <c r="U18511" s="99"/>
      <c r="V18511" s="99"/>
      <c r="W18511" s="99"/>
      <c r="X18511" s="99"/>
      <c r="Y18511" s="99"/>
      <c r="Z18511" s="99"/>
      <c r="AA18511" s="99"/>
      <c r="AB18511" s="99"/>
      <c r="AC18511" s="99"/>
      <c r="AD18511" s="99"/>
      <c r="AE18511" s="99"/>
      <c r="AF18511" s="99"/>
      <c r="AG18511" s="99"/>
      <c r="AH18511" s="31"/>
      <c r="AI18511" s="31"/>
      <c r="AJ18511" s="31"/>
      <c r="AK18511" s="31"/>
      <c r="AL18511" s="31"/>
      <c r="AO18511" s="376"/>
    </row>
    <row r="18512" spans="1:41" x14ac:dyDescent="0.25">
      <c r="A18512" s="44" t="s">
        <v>876</v>
      </c>
      <c r="B18512" s="44" t="s">
        <v>17497</v>
      </c>
      <c r="C18512" s="45">
        <v>24060301</v>
      </c>
      <c r="D18512" s="45" t="s">
        <v>11363</v>
      </c>
      <c r="E18512" s="45" t="s">
        <v>4962</v>
      </c>
      <c r="AO18512" s="376"/>
    </row>
    <row r="18513" spans="1:41" x14ac:dyDescent="0.25">
      <c r="A18513" s="44" t="s">
        <v>876</v>
      </c>
      <c r="B18513" s="44" t="s">
        <v>10361</v>
      </c>
      <c r="C18513" s="45">
        <v>24060302</v>
      </c>
      <c r="D18513" s="45" t="s">
        <v>11363</v>
      </c>
      <c r="E18513" s="45" t="s">
        <v>4962</v>
      </c>
      <c r="AO18513" s="376"/>
    </row>
    <row r="18514" spans="1:41" x14ac:dyDescent="0.25">
      <c r="A18514" s="91" t="s">
        <v>9560</v>
      </c>
      <c r="B18514" s="92" t="s">
        <v>9602</v>
      </c>
      <c r="C18514" s="45" t="s">
        <v>9349</v>
      </c>
      <c r="D18514" s="93" t="s">
        <v>9601</v>
      </c>
      <c r="E18514" s="94">
        <v>46568</v>
      </c>
      <c r="F18514" s="93"/>
      <c r="G18514" s="93"/>
      <c r="H18514" s="93"/>
      <c r="I18514" s="99"/>
      <c r="J18514" s="99"/>
      <c r="K18514" s="99"/>
      <c r="L18514" s="57"/>
      <c r="M18514" s="44"/>
      <c r="N18514" s="99"/>
      <c r="O18514" s="99"/>
      <c r="P18514" s="99"/>
      <c r="Q18514" s="99"/>
      <c r="R18514" s="99"/>
      <c r="S18514" s="99"/>
      <c r="T18514" s="99"/>
      <c r="U18514" s="99"/>
      <c r="V18514" s="99"/>
      <c r="W18514" s="99"/>
      <c r="X18514" s="99"/>
      <c r="Y18514" s="99"/>
      <c r="Z18514" s="99"/>
      <c r="AA18514" s="99"/>
      <c r="AB18514" s="99"/>
      <c r="AC18514" s="99"/>
      <c r="AD18514" s="99"/>
      <c r="AE18514" s="99"/>
      <c r="AF18514" s="99"/>
      <c r="AG18514" s="99"/>
      <c r="AH18514" s="31"/>
      <c r="AI18514" s="31"/>
      <c r="AJ18514" s="31"/>
      <c r="AK18514" s="31"/>
      <c r="AL18514" s="31"/>
      <c r="AO18514" s="376"/>
    </row>
    <row r="18515" spans="1:41" x14ac:dyDescent="0.3">
      <c r="A18515" s="333" t="s">
        <v>15442</v>
      </c>
      <c r="B18515" s="333" t="s">
        <v>4815</v>
      </c>
      <c r="C18515" s="125" t="s">
        <v>15581</v>
      </c>
      <c r="D18515" s="32" t="s">
        <v>20309</v>
      </c>
      <c r="E18515" s="125" t="s">
        <v>9839</v>
      </c>
      <c r="F18515" s="125" t="s">
        <v>1189</v>
      </c>
      <c r="G18515" s="125" t="s">
        <v>1190</v>
      </c>
      <c r="AO18515" s="376"/>
    </row>
    <row r="18516" spans="1:41" x14ac:dyDescent="0.25">
      <c r="A18516" s="44" t="s">
        <v>16863</v>
      </c>
      <c r="B18516" s="44" t="s">
        <v>16864</v>
      </c>
      <c r="C18516" s="45" t="s">
        <v>17115</v>
      </c>
      <c r="D18516" s="367" t="s">
        <v>3696</v>
      </c>
      <c r="E18516" s="328">
        <f>DATE(2029,12,17)</f>
        <v>47469</v>
      </c>
      <c r="F18516" s="32"/>
      <c r="G18516" s="32"/>
      <c r="H18516" s="32"/>
      <c r="I18516" s="31"/>
      <c r="J18516" s="31"/>
      <c r="K18516" s="31"/>
      <c r="L18516" s="31"/>
      <c r="M18516" s="31"/>
      <c r="N18516" s="31"/>
      <c r="O18516" s="31"/>
      <c r="P18516" s="31"/>
      <c r="Q18516" s="31"/>
      <c r="R18516" s="31"/>
      <c r="S18516" s="31"/>
      <c r="T18516" s="31"/>
      <c r="U18516" s="31"/>
      <c r="V18516" s="31"/>
      <c r="W18516" s="31"/>
      <c r="X18516" s="31"/>
      <c r="Y18516" s="31"/>
      <c r="Z18516" s="31"/>
      <c r="AA18516" s="31"/>
      <c r="AB18516" s="31"/>
      <c r="AC18516" s="31"/>
      <c r="AD18516" s="31"/>
      <c r="AE18516" s="31"/>
      <c r="AF18516" s="31"/>
      <c r="AG18516" s="31"/>
      <c r="AH18516" s="31"/>
      <c r="AI18516" s="31"/>
      <c r="AJ18516" s="31"/>
      <c r="AK18516" s="31"/>
      <c r="AL18516" s="31"/>
      <c r="AO18516" s="376"/>
    </row>
    <row r="18517" spans="1:41" x14ac:dyDescent="0.25">
      <c r="A18517" s="44" t="s">
        <v>877</v>
      </c>
      <c r="B18517" s="44" t="s">
        <v>926</v>
      </c>
      <c r="C18517" s="45">
        <v>24060402</v>
      </c>
      <c r="D18517" s="45" t="s">
        <v>11363</v>
      </c>
      <c r="E18517" s="45" t="s">
        <v>4962</v>
      </c>
      <c r="AO18517" s="376"/>
    </row>
    <row r="18518" spans="1:41" x14ac:dyDescent="0.25">
      <c r="A18518" s="44" t="s">
        <v>9686</v>
      </c>
      <c r="B18518" s="44" t="s">
        <v>21398</v>
      </c>
      <c r="C18518" s="45" t="s">
        <v>9319</v>
      </c>
      <c r="D18518" s="45" t="s">
        <v>21447</v>
      </c>
      <c r="E18518" s="46">
        <v>46507</v>
      </c>
      <c r="AO18518" s="376"/>
    </row>
    <row r="18519" spans="1:41" x14ac:dyDescent="0.25">
      <c r="A18519" s="44" t="s">
        <v>878</v>
      </c>
      <c r="B18519" s="44" t="s">
        <v>3039</v>
      </c>
      <c r="C18519" s="45">
        <v>230904</v>
      </c>
      <c r="D18519" s="45" t="s">
        <v>11363</v>
      </c>
      <c r="E18519" s="45" t="s">
        <v>7871</v>
      </c>
      <c r="AO18519" s="376"/>
    </row>
    <row r="18520" spans="1:41" x14ac:dyDescent="0.25">
      <c r="A18520" s="44" t="s">
        <v>878</v>
      </c>
      <c r="B18520" s="44" t="s">
        <v>10347</v>
      </c>
      <c r="C18520" s="45">
        <v>240402</v>
      </c>
      <c r="D18520" s="45" t="s">
        <v>11363</v>
      </c>
      <c r="E18520" s="45" t="s">
        <v>5037</v>
      </c>
      <c r="AO18520" s="376"/>
    </row>
    <row r="18521" spans="1:41" x14ac:dyDescent="0.25">
      <c r="A18521" s="44" t="s">
        <v>878</v>
      </c>
      <c r="B18521" s="44" t="s">
        <v>5134</v>
      </c>
      <c r="C18521" s="45">
        <v>240804</v>
      </c>
      <c r="D18521" s="45" t="s">
        <v>11363</v>
      </c>
      <c r="E18521" s="45" t="s">
        <v>11260</v>
      </c>
      <c r="AO18521" s="376"/>
    </row>
    <row r="18522" spans="1:41" x14ac:dyDescent="0.25">
      <c r="A18522" s="102" t="s">
        <v>11249</v>
      </c>
      <c r="B18522" s="92" t="s">
        <v>11253</v>
      </c>
      <c r="C18522" s="93" t="s">
        <v>11254</v>
      </c>
      <c r="D18522" s="93" t="s">
        <v>1201</v>
      </c>
      <c r="E18522" s="94">
        <v>46682</v>
      </c>
      <c r="F18522" s="93"/>
      <c r="G18522" s="93"/>
      <c r="H18522" s="93"/>
      <c r="I18522" s="99"/>
      <c r="J18522" s="99"/>
      <c r="K18522" s="99"/>
      <c r="L18522" s="57"/>
      <c r="M18522" s="44"/>
      <c r="N18522" s="99"/>
      <c r="O18522" s="99"/>
      <c r="P18522" s="99"/>
      <c r="Q18522" s="99"/>
      <c r="R18522" s="99"/>
      <c r="S18522" s="99"/>
      <c r="T18522" s="99"/>
      <c r="U18522" s="99"/>
      <c r="V18522" s="99"/>
      <c r="W18522" s="99"/>
      <c r="X18522" s="99"/>
      <c r="Y18522" s="99"/>
      <c r="Z18522" s="99"/>
      <c r="AA18522" s="99"/>
      <c r="AB18522" s="99"/>
      <c r="AC18522" s="99"/>
      <c r="AD18522" s="99"/>
      <c r="AE18522" s="99"/>
      <c r="AF18522" s="99"/>
      <c r="AG18522" s="99"/>
      <c r="AH18522" s="31"/>
      <c r="AI18522" s="31"/>
      <c r="AJ18522" s="31"/>
      <c r="AK18522" s="31"/>
      <c r="AL18522" s="31"/>
      <c r="AO18522" s="376"/>
    </row>
    <row r="18523" spans="1:41" x14ac:dyDescent="0.25">
      <c r="A18523" s="91" t="s">
        <v>11249</v>
      </c>
      <c r="B18523" s="92" t="s">
        <v>19284</v>
      </c>
      <c r="C18523" s="93" t="s">
        <v>19285</v>
      </c>
      <c r="D18523" s="93" t="s">
        <v>1201</v>
      </c>
      <c r="E18523" s="94">
        <v>46582</v>
      </c>
      <c r="F18523" s="93"/>
      <c r="G18523" s="93"/>
      <c r="H18523" s="93"/>
      <c r="I18523" s="99"/>
      <c r="J18523" s="99"/>
      <c r="K18523" s="99"/>
      <c r="L18523" s="99"/>
      <c r="M18523" s="99"/>
      <c r="N18523" s="99"/>
      <c r="O18523" s="99"/>
      <c r="P18523" s="99"/>
      <c r="Q18523" s="99"/>
      <c r="R18523" s="99"/>
      <c r="S18523" s="99"/>
      <c r="T18523" s="99"/>
      <c r="U18523" s="99"/>
      <c r="V18523" s="99"/>
      <c r="W18523" s="99"/>
      <c r="X18523" s="99"/>
      <c r="Y18523" s="99"/>
      <c r="Z18523" s="99"/>
      <c r="AA18523" s="99"/>
      <c r="AB18523" s="99"/>
      <c r="AC18523" s="99"/>
      <c r="AD18523" s="99"/>
      <c r="AE18523" s="99"/>
      <c r="AF18523" s="99"/>
      <c r="AG18523" s="99"/>
      <c r="AH18523" s="31"/>
      <c r="AI18523" s="31"/>
      <c r="AJ18523" s="31"/>
      <c r="AK18523" s="31"/>
      <c r="AL18523" s="31"/>
      <c r="AO18523" s="376"/>
    </row>
    <row r="18524" spans="1:41" x14ac:dyDescent="0.25">
      <c r="A18524" s="44" t="s">
        <v>12480</v>
      </c>
      <c r="B18524" s="44" t="s">
        <v>12101</v>
      </c>
      <c r="C18524" s="45">
        <v>11.25</v>
      </c>
      <c r="D18524" s="45" t="s">
        <v>12549</v>
      </c>
      <c r="E18524" s="46">
        <v>47664</v>
      </c>
      <c r="F18524" s="45"/>
      <c r="G18524" s="93"/>
      <c r="H18524" s="93"/>
      <c r="I18524" s="99"/>
      <c r="J18524" s="99"/>
      <c r="K18524" s="99"/>
      <c r="L18524" s="99"/>
      <c r="M18524" s="99"/>
      <c r="N18524" s="99"/>
      <c r="O18524" s="99"/>
      <c r="P18524" s="99"/>
      <c r="Q18524" s="99"/>
      <c r="R18524" s="99"/>
      <c r="S18524" s="99"/>
      <c r="T18524" s="99"/>
      <c r="U18524" s="99"/>
      <c r="V18524" s="99"/>
      <c r="W18524" s="99"/>
      <c r="X18524" s="99"/>
      <c r="Y18524" s="99"/>
      <c r="Z18524" s="99"/>
      <c r="AA18524" s="99"/>
      <c r="AB18524" s="99"/>
      <c r="AC18524" s="99"/>
      <c r="AD18524" s="99"/>
      <c r="AE18524" s="99"/>
      <c r="AF18524" s="99"/>
      <c r="AG18524" s="99"/>
      <c r="AH18524" s="31"/>
      <c r="AI18524" s="31"/>
      <c r="AJ18524" s="31"/>
      <c r="AK18524" s="31"/>
      <c r="AL18524" s="31"/>
      <c r="AO18524" s="376"/>
    </row>
    <row r="18525" spans="1:41" x14ac:dyDescent="0.25">
      <c r="A18525" s="44" t="s">
        <v>15998</v>
      </c>
      <c r="B18525" s="44" t="s">
        <v>3474</v>
      </c>
      <c r="C18525" s="45">
        <v>250503</v>
      </c>
      <c r="D18525" s="45" t="s">
        <v>11363</v>
      </c>
      <c r="E18525" s="45" t="s">
        <v>15608</v>
      </c>
      <c r="AO18525" s="376"/>
    </row>
    <row r="18526" spans="1:41" x14ac:dyDescent="0.25">
      <c r="A18526" s="44" t="s">
        <v>15998</v>
      </c>
      <c r="B18526" s="44" t="s">
        <v>5134</v>
      </c>
      <c r="C18526" s="45">
        <v>250802</v>
      </c>
      <c r="D18526" s="45" t="s">
        <v>11363</v>
      </c>
      <c r="E18526" s="45" t="s">
        <v>9880</v>
      </c>
      <c r="AO18526" s="376"/>
    </row>
    <row r="18527" spans="1:41" x14ac:dyDescent="0.25">
      <c r="A18527" s="44" t="s">
        <v>15998</v>
      </c>
      <c r="B18527" s="44" t="s">
        <v>938</v>
      </c>
      <c r="C18527" s="45">
        <v>260103</v>
      </c>
      <c r="D18527" s="45" t="s">
        <v>11363</v>
      </c>
      <c r="E18527" s="45" t="s">
        <v>8292</v>
      </c>
      <c r="AO18527" s="376"/>
    </row>
    <row r="18528" spans="1:41" x14ac:dyDescent="0.25">
      <c r="A18528" s="44" t="s">
        <v>3018</v>
      </c>
      <c r="B18528" s="44" t="s">
        <v>7824</v>
      </c>
      <c r="C18528" s="45">
        <v>230804</v>
      </c>
      <c r="D18528" s="45" t="s">
        <v>11363</v>
      </c>
      <c r="E18528" s="45" t="s">
        <v>4151</v>
      </c>
      <c r="AO18528" s="376"/>
    </row>
    <row r="18529" spans="1:41" x14ac:dyDescent="0.25">
      <c r="A18529" s="44" t="s">
        <v>16865</v>
      </c>
      <c r="B18529" s="44" t="s">
        <v>20998</v>
      </c>
      <c r="C18529" s="45" t="s">
        <v>17116</v>
      </c>
      <c r="D18529" s="367" t="s">
        <v>3696</v>
      </c>
      <c r="E18529" s="328">
        <f>DATE(2030,2,13)</f>
        <v>47527</v>
      </c>
      <c r="F18529" s="32"/>
      <c r="G18529" s="32"/>
      <c r="H18529" s="32"/>
      <c r="I18529" s="31"/>
      <c r="J18529" s="31"/>
      <c r="K18529" s="31"/>
      <c r="L18529" s="31"/>
      <c r="M18529" s="31"/>
      <c r="N18529" s="31"/>
      <c r="O18529" s="31"/>
      <c r="P18529" s="31"/>
      <c r="Q18529" s="31"/>
      <c r="R18529" s="31"/>
      <c r="S18529" s="31"/>
      <c r="T18529" s="31"/>
      <c r="U18529" s="31"/>
      <c r="V18529" s="31"/>
      <c r="W18529" s="31"/>
      <c r="X18529" s="31"/>
      <c r="Y18529" s="31"/>
      <c r="Z18529" s="31"/>
      <c r="AA18529" s="31"/>
      <c r="AB18529" s="31"/>
      <c r="AC18529" s="31"/>
      <c r="AD18529" s="31"/>
      <c r="AE18529" s="31"/>
      <c r="AF18529" s="31"/>
      <c r="AG18529" s="31"/>
      <c r="AH18529" s="31"/>
      <c r="AI18529" s="31"/>
      <c r="AJ18529" s="31"/>
      <c r="AK18529" s="31"/>
      <c r="AL18529" s="31"/>
      <c r="AO18529" s="376"/>
    </row>
    <row r="18530" spans="1:41" x14ac:dyDescent="0.25">
      <c r="A18530" s="44" t="s">
        <v>13702</v>
      </c>
      <c r="B18530" s="44" t="s">
        <v>12129</v>
      </c>
      <c r="C18530" s="45">
        <v>20.25</v>
      </c>
      <c r="D18530" s="45" t="s">
        <v>12549</v>
      </c>
      <c r="E18530" s="46">
        <v>47664</v>
      </c>
      <c r="F18530" s="45"/>
      <c r="G18530" s="93"/>
      <c r="H18530" s="93"/>
      <c r="I18530" s="99"/>
      <c r="J18530" s="99"/>
      <c r="K18530" s="99"/>
      <c r="L18530" s="99"/>
      <c r="M18530" s="99"/>
      <c r="N18530" s="99"/>
      <c r="O18530" s="99"/>
      <c r="P18530" s="99"/>
      <c r="Q18530" s="99"/>
      <c r="R18530" s="99"/>
      <c r="S18530" s="99"/>
      <c r="T18530" s="99"/>
      <c r="U18530" s="99"/>
      <c r="V18530" s="99"/>
      <c r="W18530" s="99"/>
      <c r="X18530" s="99"/>
      <c r="Y18530" s="99"/>
      <c r="Z18530" s="99"/>
      <c r="AA18530" s="99"/>
      <c r="AB18530" s="99"/>
      <c r="AC18530" s="99"/>
      <c r="AD18530" s="99"/>
      <c r="AE18530" s="99"/>
      <c r="AF18530" s="99"/>
      <c r="AG18530" s="99"/>
      <c r="AH18530" s="31"/>
      <c r="AI18530" s="31"/>
      <c r="AJ18530" s="31"/>
      <c r="AK18530" s="31"/>
      <c r="AL18530" s="31"/>
      <c r="AO18530" s="376"/>
    </row>
    <row r="18531" spans="1:41" x14ac:dyDescent="0.25">
      <c r="A18531" s="44" t="s">
        <v>15999</v>
      </c>
      <c r="B18531" s="44" t="s">
        <v>4237</v>
      </c>
      <c r="C18531" s="45">
        <v>241002</v>
      </c>
      <c r="D18531" s="45" t="s">
        <v>11363</v>
      </c>
      <c r="E18531" s="45" t="s">
        <v>5332</v>
      </c>
      <c r="AO18531" s="376"/>
    </row>
    <row r="18532" spans="1:41" x14ac:dyDescent="0.25">
      <c r="A18532" s="44" t="s">
        <v>15999</v>
      </c>
      <c r="B18532" s="44" t="s">
        <v>5134</v>
      </c>
      <c r="C18532" s="45">
        <v>250802</v>
      </c>
      <c r="D18532" s="45" t="s">
        <v>11363</v>
      </c>
      <c r="E18532" s="45" t="s">
        <v>9880</v>
      </c>
      <c r="AO18532" s="376"/>
    </row>
    <row r="18533" spans="1:41" x14ac:dyDescent="0.25">
      <c r="A18533" s="44" t="s">
        <v>15999</v>
      </c>
      <c r="B18533" s="44" t="s">
        <v>15640</v>
      </c>
      <c r="C18533" s="45">
        <v>250903</v>
      </c>
      <c r="D18533" s="45" t="s">
        <v>11363</v>
      </c>
      <c r="E18533" s="45" t="s">
        <v>4972</v>
      </c>
      <c r="AO18533" s="376"/>
    </row>
    <row r="18534" spans="1:41" x14ac:dyDescent="0.3">
      <c r="A18534" s="333" t="s">
        <v>13350</v>
      </c>
      <c r="B18534" s="333" t="s">
        <v>4817</v>
      </c>
      <c r="C18534" s="125" t="s">
        <v>13321</v>
      </c>
      <c r="D18534" s="32" t="s">
        <v>20309</v>
      </c>
      <c r="E18534" s="125" t="s">
        <v>12551</v>
      </c>
      <c r="F18534" s="125" t="s">
        <v>1189</v>
      </c>
      <c r="G18534" s="125" t="s">
        <v>1190</v>
      </c>
      <c r="AO18534" s="376"/>
    </row>
    <row r="18535" spans="1:41" x14ac:dyDescent="0.25">
      <c r="A18535" s="44" t="s">
        <v>880</v>
      </c>
      <c r="B18535" s="44" t="s">
        <v>3039</v>
      </c>
      <c r="C18535" s="45">
        <v>230904</v>
      </c>
      <c r="D18535" s="45" t="s">
        <v>11363</v>
      </c>
      <c r="E18535" s="45" t="s">
        <v>7871</v>
      </c>
      <c r="AO18535" s="376"/>
    </row>
    <row r="18536" spans="1:41" x14ac:dyDescent="0.25">
      <c r="A18536" s="44" t="s">
        <v>880</v>
      </c>
      <c r="B18536" s="44" t="s">
        <v>5204</v>
      </c>
      <c r="C18536" s="45">
        <v>250302</v>
      </c>
      <c r="D18536" s="45" t="s">
        <v>11363</v>
      </c>
      <c r="E18536" s="45" t="s">
        <v>5265</v>
      </c>
      <c r="AO18536" s="376"/>
    </row>
    <row r="18537" spans="1:41" x14ac:dyDescent="0.25">
      <c r="A18537" s="44" t="s">
        <v>880</v>
      </c>
      <c r="B18537" s="44" t="s">
        <v>5134</v>
      </c>
      <c r="C18537" s="45">
        <v>250802</v>
      </c>
      <c r="D18537" s="45" t="s">
        <v>11363</v>
      </c>
      <c r="E18537" s="45" t="s">
        <v>9880</v>
      </c>
      <c r="AO18537" s="376"/>
    </row>
    <row r="18538" spans="1:41" x14ac:dyDescent="0.3">
      <c r="A18538" s="333" t="s">
        <v>16249</v>
      </c>
      <c r="B18538" s="333" t="s">
        <v>4810</v>
      </c>
      <c r="C18538" s="125" t="s">
        <v>16155</v>
      </c>
      <c r="D18538" s="32" t="s">
        <v>20309</v>
      </c>
      <c r="E18538" s="125" t="s">
        <v>4972</v>
      </c>
      <c r="F18538" s="125" t="s">
        <v>1189</v>
      </c>
      <c r="G18538" s="125" t="s">
        <v>1190</v>
      </c>
      <c r="AO18538" s="376"/>
    </row>
    <row r="18539" spans="1:41" x14ac:dyDescent="0.25">
      <c r="A18539" s="44" t="s">
        <v>3019</v>
      </c>
      <c r="B18539" s="44" t="s">
        <v>7763</v>
      </c>
      <c r="C18539" s="45">
        <v>260401</v>
      </c>
      <c r="D18539" s="45" t="s">
        <v>11363</v>
      </c>
      <c r="E18539" s="45" t="s">
        <v>11152</v>
      </c>
      <c r="AO18539" s="376"/>
    </row>
    <row r="18540" spans="1:41" x14ac:dyDescent="0.25">
      <c r="A18540" s="44" t="s">
        <v>18461</v>
      </c>
      <c r="B18540" s="44" t="s">
        <v>3841</v>
      </c>
      <c r="C18540" s="45">
        <v>24060401</v>
      </c>
      <c r="D18540" s="45" t="s">
        <v>11363</v>
      </c>
      <c r="E18540" s="45" t="s">
        <v>4962</v>
      </c>
      <c r="AO18540" s="376"/>
    </row>
    <row r="18541" spans="1:41" x14ac:dyDescent="0.25">
      <c r="A18541" s="44" t="s">
        <v>18461</v>
      </c>
      <c r="B18541" s="44" t="s">
        <v>926</v>
      </c>
      <c r="C18541" s="45">
        <v>24060402</v>
      </c>
      <c r="D18541" s="45" t="s">
        <v>11363</v>
      </c>
      <c r="E18541" s="45" t="s">
        <v>4962</v>
      </c>
      <c r="AO18541" s="376"/>
    </row>
    <row r="18542" spans="1:41" x14ac:dyDescent="0.25">
      <c r="A18542" s="44" t="s">
        <v>16000</v>
      </c>
      <c r="B18542" s="44" t="s">
        <v>2350</v>
      </c>
      <c r="C18542" s="45">
        <v>250106</v>
      </c>
      <c r="D18542" s="45" t="s">
        <v>11363</v>
      </c>
      <c r="E18542" s="45" t="s">
        <v>11887</v>
      </c>
      <c r="AO18542" s="376"/>
    </row>
    <row r="18543" spans="1:41" x14ac:dyDescent="0.25">
      <c r="A18543" s="44" t="s">
        <v>595</v>
      </c>
      <c r="B18543" s="44" t="s">
        <v>21359</v>
      </c>
      <c r="C18543" s="45" t="s">
        <v>9701</v>
      </c>
      <c r="D18543" s="45" t="s">
        <v>21447</v>
      </c>
      <c r="E18543" s="46">
        <v>46752</v>
      </c>
      <c r="AO18543" s="376"/>
    </row>
    <row r="18544" spans="1:41" x14ac:dyDescent="0.25">
      <c r="A18544" s="44" t="s">
        <v>7499</v>
      </c>
      <c r="B18544" s="44" t="s">
        <v>143</v>
      </c>
      <c r="C18544" s="45" t="s">
        <v>7500</v>
      </c>
      <c r="D18544" s="45" t="s">
        <v>11204</v>
      </c>
      <c r="E18544" s="45" t="s">
        <v>4146</v>
      </c>
      <c r="F18544" s="93"/>
      <c r="G18544" s="93"/>
      <c r="H18544" s="93"/>
      <c r="I18544" s="99"/>
      <c r="J18544" s="99"/>
      <c r="K18544" s="99"/>
      <c r="L18544" s="99"/>
      <c r="M18544" s="99"/>
      <c r="N18544" s="99"/>
      <c r="O18544" s="99"/>
      <c r="P18544" s="99"/>
      <c r="Q18544" s="99"/>
      <c r="R18544" s="99"/>
      <c r="S18544" s="99"/>
      <c r="T18544" s="99"/>
      <c r="U18544" s="99"/>
      <c r="V18544" s="99"/>
      <c r="W18544" s="99"/>
      <c r="X18544" s="99"/>
      <c r="Y18544" s="99"/>
      <c r="Z18544" s="99"/>
      <c r="AA18544" s="99"/>
      <c r="AB18544" s="99"/>
      <c r="AC18544" s="99"/>
      <c r="AD18544" s="99"/>
      <c r="AE18544" s="99"/>
      <c r="AF18544" s="99"/>
      <c r="AG18544" s="99"/>
      <c r="AH18544" s="31"/>
      <c r="AI18544" s="31"/>
      <c r="AJ18544" s="31"/>
      <c r="AK18544" s="31"/>
      <c r="AL18544" s="31"/>
      <c r="AO18544" s="376"/>
    </row>
    <row r="18545" spans="1:41" x14ac:dyDescent="0.25">
      <c r="A18545" s="44" t="s">
        <v>7499</v>
      </c>
      <c r="B18545" s="44" t="s">
        <v>143</v>
      </c>
      <c r="C18545" s="45" t="s">
        <v>7500</v>
      </c>
      <c r="D18545" s="93" t="s">
        <v>17443</v>
      </c>
      <c r="E18545" s="45" t="s">
        <v>4146</v>
      </c>
      <c r="F18545" s="93"/>
      <c r="G18545" s="93"/>
      <c r="H18545" s="93"/>
      <c r="I18545" s="99"/>
      <c r="J18545" s="99"/>
      <c r="K18545" s="99"/>
      <c r="L18545" s="99"/>
      <c r="M18545" s="99"/>
      <c r="N18545" s="99"/>
      <c r="O18545" s="99"/>
      <c r="P18545" s="99"/>
      <c r="Q18545" s="99"/>
      <c r="R18545" s="99"/>
      <c r="S18545" s="99"/>
      <c r="T18545" s="99"/>
      <c r="U18545" s="99"/>
      <c r="V18545" s="99"/>
      <c r="W18545" s="99"/>
      <c r="X18545" s="99"/>
      <c r="Y18545" s="99"/>
      <c r="Z18545" s="99"/>
      <c r="AA18545" s="99"/>
      <c r="AB18545" s="99"/>
      <c r="AC18545" s="99"/>
      <c r="AD18545" s="99"/>
      <c r="AE18545" s="99"/>
      <c r="AF18545" s="99"/>
      <c r="AG18545" s="99"/>
      <c r="AH18545" s="31"/>
      <c r="AI18545" s="31"/>
      <c r="AJ18545" s="31"/>
      <c r="AK18545" s="31"/>
      <c r="AL18545" s="31"/>
      <c r="AO18545" s="376"/>
    </row>
    <row r="18546" spans="1:41" x14ac:dyDescent="0.25">
      <c r="A18546" s="44" t="s">
        <v>7499</v>
      </c>
      <c r="B18546" s="44" t="s">
        <v>3475</v>
      </c>
      <c r="C18546" s="45">
        <v>230301</v>
      </c>
      <c r="D18546" s="45" t="s">
        <v>11363</v>
      </c>
      <c r="E18546" s="45" t="s">
        <v>5265</v>
      </c>
      <c r="AO18546" s="376"/>
    </row>
    <row r="18547" spans="1:41" x14ac:dyDescent="0.25">
      <c r="A18547" s="44" t="s">
        <v>7499</v>
      </c>
      <c r="B18547" s="44" t="s">
        <v>143</v>
      </c>
      <c r="C18547" s="45" t="s">
        <v>7500</v>
      </c>
      <c r="D18547" s="45" t="s">
        <v>9895</v>
      </c>
      <c r="E18547" s="46">
        <v>47756</v>
      </c>
      <c r="F18547" s="93"/>
      <c r="G18547" s="93"/>
      <c r="H18547" s="93"/>
      <c r="I18547" s="99"/>
      <c r="J18547" s="99"/>
      <c r="K18547" s="99"/>
      <c r="L18547" s="57"/>
      <c r="M18547" s="44"/>
      <c r="N18547" s="99"/>
      <c r="O18547" s="99"/>
      <c r="P18547" s="99"/>
      <c r="Q18547" s="99"/>
      <c r="R18547" s="99"/>
      <c r="S18547" s="99"/>
      <c r="T18547" s="99"/>
      <c r="U18547" s="99"/>
      <c r="V18547" s="99"/>
      <c r="W18547" s="99"/>
      <c r="X18547" s="99"/>
      <c r="Y18547" s="99"/>
      <c r="Z18547" s="99"/>
      <c r="AA18547" s="99"/>
      <c r="AB18547" s="99"/>
      <c r="AC18547" s="99"/>
      <c r="AD18547" s="99"/>
      <c r="AE18547" s="99"/>
      <c r="AF18547" s="99"/>
      <c r="AG18547" s="99"/>
      <c r="AH18547" s="31"/>
      <c r="AI18547" s="31"/>
      <c r="AJ18547" s="31"/>
      <c r="AK18547" s="31"/>
      <c r="AL18547" s="31"/>
      <c r="AO18547" s="376"/>
    </row>
    <row r="18548" spans="1:41" x14ac:dyDescent="0.3">
      <c r="A18548" s="333" t="s">
        <v>15568</v>
      </c>
      <c r="B18548" s="333" t="s">
        <v>4815</v>
      </c>
      <c r="C18548" s="125" t="s">
        <v>15581</v>
      </c>
      <c r="D18548" s="32" t="s">
        <v>20309</v>
      </c>
      <c r="E18548" s="125" t="s">
        <v>9839</v>
      </c>
      <c r="F18548" s="125" t="s">
        <v>1189</v>
      </c>
      <c r="G18548" s="125" t="s">
        <v>1190</v>
      </c>
      <c r="AO18548" s="376"/>
    </row>
    <row r="18549" spans="1:41" x14ac:dyDescent="0.25">
      <c r="A18549" s="44" t="s">
        <v>11644</v>
      </c>
      <c r="B18549" s="44" t="s">
        <v>21362</v>
      </c>
      <c r="C18549" s="45" t="s">
        <v>11608</v>
      </c>
      <c r="D18549" s="45" t="s">
        <v>21447</v>
      </c>
      <c r="E18549" s="46">
        <v>46752</v>
      </c>
      <c r="AO18549" s="376"/>
    </row>
    <row r="18550" spans="1:41" x14ac:dyDescent="0.25">
      <c r="A18550" s="44" t="s">
        <v>21979</v>
      </c>
      <c r="B18550" s="44" t="s">
        <v>21553</v>
      </c>
      <c r="C18550" s="45">
        <v>260603</v>
      </c>
      <c r="D18550" s="45" t="s">
        <v>11363</v>
      </c>
      <c r="E18550" s="45" t="s">
        <v>9840</v>
      </c>
      <c r="AO18550" s="376"/>
    </row>
    <row r="18551" spans="1:41" x14ac:dyDescent="0.25">
      <c r="A18551" s="44" t="s">
        <v>21979</v>
      </c>
      <c r="B18551" s="44" t="s">
        <v>7823</v>
      </c>
      <c r="C18551" s="45">
        <v>260701</v>
      </c>
      <c r="D18551" s="45" t="s">
        <v>11363</v>
      </c>
      <c r="E18551" s="45" t="s">
        <v>11150</v>
      </c>
      <c r="AO18551" s="376"/>
    </row>
    <row r="18552" spans="1:41" x14ac:dyDescent="0.25">
      <c r="A18552" s="44" t="s">
        <v>21980</v>
      </c>
      <c r="B18552" s="44" t="s">
        <v>925</v>
      </c>
      <c r="C18552" s="45">
        <v>220601</v>
      </c>
      <c r="D18552" s="45" t="s">
        <v>11363</v>
      </c>
      <c r="E18552" s="45" t="s">
        <v>4962</v>
      </c>
      <c r="AO18552" s="376"/>
    </row>
    <row r="18553" spans="1:41" x14ac:dyDescent="0.25">
      <c r="A18553" s="44" t="s">
        <v>881</v>
      </c>
      <c r="B18553" s="44" t="s">
        <v>3475</v>
      </c>
      <c r="C18553" s="45">
        <v>230301</v>
      </c>
      <c r="D18553" s="45" t="s">
        <v>11363</v>
      </c>
      <c r="E18553" s="45" t="s">
        <v>5265</v>
      </c>
      <c r="AO18553" s="376"/>
    </row>
    <row r="18554" spans="1:41" x14ac:dyDescent="0.25">
      <c r="A18554" s="44" t="s">
        <v>4219</v>
      </c>
      <c r="B18554" s="44" t="s">
        <v>4156</v>
      </c>
      <c r="C18554" s="45" t="s">
        <v>4220</v>
      </c>
      <c r="D18554" s="45" t="s">
        <v>11204</v>
      </c>
      <c r="E18554" s="45" t="s">
        <v>4175</v>
      </c>
      <c r="F18554" s="93"/>
      <c r="G18554" s="93"/>
      <c r="H18554" s="93"/>
      <c r="I18554" s="99"/>
      <c r="J18554" s="99"/>
      <c r="K18554" s="99"/>
      <c r="L18554" s="99"/>
      <c r="M18554" s="99"/>
      <c r="N18554" s="99"/>
      <c r="O18554" s="99"/>
      <c r="P18554" s="99"/>
      <c r="Q18554" s="99"/>
      <c r="R18554" s="99"/>
      <c r="S18554" s="99"/>
      <c r="T18554" s="99"/>
      <c r="U18554" s="99"/>
      <c r="V18554" s="99"/>
      <c r="W18554" s="99"/>
      <c r="X18554" s="99"/>
      <c r="Y18554" s="99"/>
      <c r="Z18554" s="99"/>
      <c r="AA18554" s="99"/>
      <c r="AB18554" s="99"/>
      <c r="AC18554" s="99"/>
      <c r="AD18554" s="99"/>
      <c r="AE18554" s="99"/>
      <c r="AF18554" s="99"/>
      <c r="AG18554" s="99"/>
      <c r="AH18554" s="31"/>
      <c r="AI18554" s="31"/>
      <c r="AJ18554" s="31"/>
      <c r="AK18554" s="31"/>
      <c r="AL18554" s="31"/>
      <c r="AO18554" s="376"/>
    </row>
    <row r="18555" spans="1:41" x14ac:dyDescent="0.25">
      <c r="A18555" s="44" t="s">
        <v>4219</v>
      </c>
      <c r="B18555" s="44" t="s">
        <v>4156</v>
      </c>
      <c r="C18555" s="45" t="s">
        <v>4220</v>
      </c>
      <c r="D18555" s="93" t="s">
        <v>17443</v>
      </c>
      <c r="E18555" s="45" t="s">
        <v>4175</v>
      </c>
      <c r="F18555" s="93"/>
      <c r="G18555" s="93"/>
      <c r="H18555" s="93"/>
      <c r="I18555" s="99"/>
      <c r="J18555" s="99"/>
      <c r="K18555" s="99"/>
      <c r="L18555" s="99"/>
      <c r="M18555" s="99"/>
      <c r="N18555" s="99"/>
      <c r="O18555" s="99"/>
      <c r="P18555" s="99"/>
      <c r="Q18555" s="99"/>
      <c r="R18555" s="99"/>
      <c r="S18555" s="99"/>
      <c r="T18555" s="99"/>
      <c r="U18555" s="99"/>
      <c r="V18555" s="99"/>
      <c r="W18555" s="99"/>
      <c r="X18555" s="99"/>
      <c r="Y18555" s="99"/>
      <c r="Z18555" s="99"/>
      <c r="AA18555" s="99"/>
      <c r="AB18555" s="99"/>
      <c r="AC18555" s="99"/>
      <c r="AD18555" s="99"/>
      <c r="AE18555" s="99"/>
      <c r="AF18555" s="99"/>
      <c r="AG18555" s="99"/>
      <c r="AH18555" s="31"/>
      <c r="AI18555" s="31"/>
      <c r="AJ18555" s="31"/>
      <c r="AK18555" s="31"/>
      <c r="AL18555" s="31"/>
      <c r="AO18555" s="376"/>
    </row>
    <row r="18556" spans="1:41" x14ac:dyDescent="0.25">
      <c r="A18556" s="44" t="s">
        <v>4219</v>
      </c>
      <c r="B18556" s="44" t="s">
        <v>4156</v>
      </c>
      <c r="C18556" s="45" t="s">
        <v>4220</v>
      </c>
      <c r="D18556" s="45" t="s">
        <v>9895</v>
      </c>
      <c r="E18556" s="45" t="s">
        <v>4175</v>
      </c>
      <c r="F18556" s="93"/>
      <c r="G18556" s="93"/>
      <c r="H18556" s="93"/>
      <c r="I18556" s="99"/>
      <c r="J18556" s="99"/>
      <c r="K18556" s="99"/>
      <c r="L18556" s="57"/>
      <c r="M18556" s="44"/>
      <c r="N18556" s="99"/>
      <c r="O18556" s="99"/>
      <c r="P18556" s="99"/>
      <c r="Q18556" s="99"/>
      <c r="R18556" s="99"/>
      <c r="S18556" s="99"/>
      <c r="T18556" s="99"/>
      <c r="U18556" s="99"/>
      <c r="V18556" s="99"/>
      <c r="W18556" s="99"/>
      <c r="X18556" s="99"/>
      <c r="Y18556" s="99"/>
      <c r="Z18556" s="99"/>
      <c r="AA18556" s="99"/>
      <c r="AB18556" s="99"/>
      <c r="AC18556" s="99"/>
      <c r="AD18556" s="99"/>
      <c r="AE18556" s="99"/>
      <c r="AF18556" s="99"/>
      <c r="AG18556" s="99"/>
      <c r="AH18556" s="31"/>
      <c r="AI18556" s="31"/>
      <c r="AJ18556" s="31"/>
      <c r="AK18556" s="31"/>
      <c r="AL18556" s="31"/>
      <c r="AO18556" s="376"/>
    </row>
    <row r="18557" spans="1:41" x14ac:dyDescent="0.3">
      <c r="A18557" s="333" t="s">
        <v>3131</v>
      </c>
      <c r="B18557" s="333" t="s">
        <v>3132</v>
      </c>
      <c r="C18557" s="125" t="s">
        <v>10974</v>
      </c>
      <c r="D18557" s="32" t="s">
        <v>20309</v>
      </c>
      <c r="E18557" s="125" t="s">
        <v>5139</v>
      </c>
      <c r="F18557" s="125" t="s">
        <v>1189</v>
      </c>
      <c r="G18557" s="125" t="s">
        <v>1189</v>
      </c>
      <c r="AO18557" s="376"/>
    </row>
    <row r="18558" spans="1:41" x14ac:dyDescent="0.25">
      <c r="A18558" s="44" t="s">
        <v>9002</v>
      </c>
      <c r="B18558" s="44" t="s">
        <v>14839</v>
      </c>
      <c r="C18558" s="45" t="s">
        <v>17117</v>
      </c>
      <c r="D18558" s="367" t="s">
        <v>3696</v>
      </c>
      <c r="E18558" s="328">
        <f>DATE(2029,12,8)</f>
        <v>47460</v>
      </c>
      <c r="F18558" s="32"/>
      <c r="G18558" s="32"/>
      <c r="H18558" s="32"/>
      <c r="I18558" s="31"/>
      <c r="J18558" s="31"/>
      <c r="K18558" s="31"/>
      <c r="L18558" s="31"/>
      <c r="M18558" s="31"/>
      <c r="N18558" s="31"/>
      <c r="O18558" s="31"/>
      <c r="P18558" s="31"/>
      <c r="Q18558" s="31"/>
      <c r="R18558" s="31"/>
      <c r="S18558" s="31"/>
      <c r="T18558" s="31"/>
      <c r="U18558" s="31"/>
      <c r="V18558" s="31"/>
      <c r="W18558" s="31"/>
      <c r="X18558" s="31"/>
      <c r="Y18558" s="31"/>
      <c r="Z18558" s="31"/>
      <c r="AA18558" s="31"/>
      <c r="AB18558" s="31"/>
      <c r="AC18558" s="31"/>
      <c r="AD18558" s="31"/>
      <c r="AE18558" s="31"/>
      <c r="AF18558" s="31"/>
      <c r="AG18558" s="31"/>
      <c r="AH18558" s="31"/>
      <c r="AI18558" s="31"/>
      <c r="AJ18558" s="31"/>
      <c r="AK18558" s="31"/>
      <c r="AL18558" s="31"/>
      <c r="AO18558" s="376"/>
    </row>
    <row r="18559" spans="1:41" x14ac:dyDescent="0.25">
      <c r="A18559" s="44" t="s">
        <v>9002</v>
      </c>
      <c r="B18559" s="44" t="s">
        <v>14839</v>
      </c>
      <c r="C18559" s="45" t="s">
        <v>5119</v>
      </c>
      <c r="D18559" s="367" t="s">
        <v>3696</v>
      </c>
      <c r="E18559" s="328">
        <f>DATE(2027,2,10)</f>
        <v>46428</v>
      </c>
      <c r="F18559" s="32"/>
      <c r="G18559" s="32"/>
      <c r="H18559" s="32"/>
      <c r="I18559" s="31"/>
      <c r="J18559" s="31"/>
      <c r="K18559" s="31"/>
      <c r="L18559" s="31"/>
      <c r="M18559" s="31"/>
      <c r="N18559" s="31"/>
      <c r="O18559" s="31"/>
      <c r="P18559" s="31"/>
      <c r="Q18559" s="31"/>
      <c r="R18559" s="31"/>
      <c r="S18559" s="31"/>
      <c r="T18559" s="31"/>
      <c r="U18559" s="31"/>
      <c r="V18559" s="31"/>
      <c r="W18559" s="31"/>
      <c r="X18559" s="31"/>
      <c r="Y18559" s="31"/>
      <c r="Z18559" s="31"/>
      <c r="AA18559" s="31"/>
      <c r="AB18559" s="31"/>
      <c r="AC18559" s="31"/>
      <c r="AD18559" s="31"/>
      <c r="AE18559" s="31"/>
      <c r="AF18559" s="31"/>
      <c r="AG18559" s="31"/>
      <c r="AH18559" s="31"/>
      <c r="AI18559" s="31"/>
      <c r="AJ18559" s="31"/>
      <c r="AK18559" s="31"/>
      <c r="AL18559" s="31"/>
      <c r="AO18559" s="376"/>
    </row>
    <row r="18560" spans="1:41" x14ac:dyDescent="0.25">
      <c r="A18560" s="44" t="s">
        <v>16866</v>
      </c>
      <c r="B18560" s="44" t="s">
        <v>16867</v>
      </c>
      <c r="C18560" s="45" t="s">
        <v>17118</v>
      </c>
      <c r="D18560" s="367" t="s">
        <v>3696</v>
      </c>
      <c r="E18560" s="328">
        <f>DATE(2029,11,13)</f>
        <v>47435</v>
      </c>
      <c r="F18560" s="32"/>
      <c r="G18560" s="32"/>
      <c r="H18560" s="32"/>
      <c r="I18560" s="31"/>
      <c r="J18560" s="31"/>
      <c r="K18560" s="31"/>
      <c r="L18560" s="31"/>
      <c r="M18560" s="31"/>
      <c r="N18560" s="31"/>
      <c r="O18560" s="31"/>
      <c r="P18560" s="31"/>
      <c r="Q18560" s="31"/>
      <c r="R18560" s="31"/>
      <c r="S18560" s="31"/>
      <c r="T18560" s="31"/>
      <c r="U18560" s="31"/>
      <c r="V18560" s="31"/>
      <c r="W18560" s="31"/>
      <c r="X18560" s="31"/>
      <c r="Y18560" s="31"/>
      <c r="Z18560" s="31"/>
      <c r="AA18560" s="31"/>
      <c r="AB18560" s="31"/>
      <c r="AC18560" s="31"/>
      <c r="AD18560" s="31"/>
      <c r="AE18560" s="31"/>
      <c r="AF18560" s="31"/>
      <c r="AG18560" s="31"/>
      <c r="AH18560" s="31"/>
      <c r="AI18560" s="31"/>
      <c r="AJ18560" s="31"/>
      <c r="AK18560" s="31"/>
      <c r="AL18560" s="31"/>
      <c r="AO18560" s="376"/>
    </row>
    <row r="18561" spans="1:41" x14ac:dyDescent="0.25">
      <c r="A18561" s="44" t="s">
        <v>18346</v>
      </c>
      <c r="B18561" s="44" t="s">
        <v>17463</v>
      </c>
      <c r="C18561" s="45">
        <v>260202</v>
      </c>
      <c r="D18561" s="45" t="s">
        <v>11363</v>
      </c>
      <c r="E18561" s="45" t="s">
        <v>9238</v>
      </c>
      <c r="AO18561" s="376"/>
    </row>
    <row r="18562" spans="1:41" x14ac:dyDescent="0.25">
      <c r="A18562" s="44" t="s">
        <v>7929</v>
      </c>
      <c r="B18562" s="44" t="s">
        <v>3176</v>
      </c>
      <c r="C18562" s="45">
        <v>23010402</v>
      </c>
      <c r="D18562" s="45" t="s">
        <v>11363</v>
      </c>
      <c r="E18562" s="45" t="s">
        <v>5322</v>
      </c>
      <c r="AO18562" s="376"/>
    </row>
    <row r="18563" spans="1:41" x14ac:dyDescent="0.25">
      <c r="A18563" s="44" t="s">
        <v>7929</v>
      </c>
      <c r="B18563" s="44" t="s">
        <v>5321</v>
      </c>
      <c r="C18563" s="45">
        <v>23010401</v>
      </c>
      <c r="D18563" s="45" t="s">
        <v>11363</v>
      </c>
      <c r="E18563" s="45" t="s">
        <v>5322</v>
      </c>
      <c r="AO18563" s="376"/>
    </row>
    <row r="18564" spans="1:41" x14ac:dyDescent="0.25">
      <c r="A18564" s="44" t="s">
        <v>7929</v>
      </c>
      <c r="B18564" s="44" t="s">
        <v>7823</v>
      </c>
      <c r="C18564" s="45">
        <v>260701</v>
      </c>
      <c r="D18564" s="45" t="s">
        <v>11363</v>
      </c>
      <c r="E18564" s="45" t="s">
        <v>11150</v>
      </c>
      <c r="AO18564" s="376"/>
    </row>
    <row r="18565" spans="1:41" x14ac:dyDescent="0.25">
      <c r="A18565" s="44" t="s">
        <v>9687</v>
      </c>
      <c r="B18565" s="44" t="s">
        <v>21398</v>
      </c>
      <c r="C18565" s="45" t="s">
        <v>9319</v>
      </c>
      <c r="D18565" s="45" t="s">
        <v>21447</v>
      </c>
      <c r="E18565" s="46">
        <v>46507</v>
      </c>
      <c r="AO18565" s="376"/>
    </row>
    <row r="18566" spans="1:41" x14ac:dyDescent="0.25">
      <c r="A18566" s="76" t="s">
        <v>13703</v>
      </c>
      <c r="B18566" s="44" t="s">
        <v>12100</v>
      </c>
      <c r="C18566" s="45">
        <v>3.26</v>
      </c>
      <c r="D18566" s="45" t="s">
        <v>12549</v>
      </c>
      <c r="E18566" s="46">
        <v>47787</v>
      </c>
      <c r="F18566" s="45"/>
      <c r="G18566" s="93"/>
      <c r="H18566" s="93"/>
      <c r="I18566" s="99"/>
      <c r="J18566" s="99"/>
      <c r="K18566" s="99"/>
      <c r="L18566" s="99"/>
      <c r="M18566" s="99"/>
      <c r="N18566" s="99"/>
      <c r="O18566" s="99"/>
      <c r="P18566" s="99"/>
      <c r="Q18566" s="99"/>
      <c r="R18566" s="99"/>
      <c r="S18566" s="99"/>
      <c r="T18566" s="99"/>
      <c r="U18566" s="99"/>
      <c r="V18566" s="99"/>
      <c r="W18566" s="99"/>
      <c r="X18566" s="99"/>
      <c r="Y18566" s="99"/>
      <c r="Z18566" s="99"/>
      <c r="AA18566" s="99"/>
      <c r="AB18566" s="99"/>
      <c r="AC18566" s="99"/>
      <c r="AD18566" s="99"/>
      <c r="AE18566" s="99"/>
      <c r="AF18566" s="99"/>
      <c r="AG18566" s="99"/>
      <c r="AH18566" s="31"/>
      <c r="AI18566" s="31"/>
      <c r="AJ18566" s="31"/>
      <c r="AK18566" s="31"/>
      <c r="AL18566" s="31"/>
      <c r="AO18566" s="376"/>
    </row>
    <row r="18567" spans="1:41" x14ac:dyDescent="0.25">
      <c r="A18567" s="44" t="s">
        <v>13703</v>
      </c>
      <c r="B18567" s="44" t="s">
        <v>12094</v>
      </c>
      <c r="C18567" s="45">
        <v>12.25</v>
      </c>
      <c r="D18567" s="45" t="s">
        <v>12549</v>
      </c>
      <c r="E18567" s="46">
        <v>47664</v>
      </c>
      <c r="F18567" s="45"/>
      <c r="G18567" s="93"/>
      <c r="H18567" s="93"/>
      <c r="I18567" s="99"/>
      <c r="J18567" s="99"/>
      <c r="K18567" s="99"/>
      <c r="L18567" s="99"/>
      <c r="M18567" s="99"/>
      <c r="N18567" s="99"/>
      <c r="O18567" s="99"/>
      <c r="P18567" s="99"/>
      <c r="Q18567" s="99"/>
      <c r="R18567" s="99"/>
      <c r="S18567" s="99"/>
      <c r="T18567" s="99"/>
      <c r="U18567" s="99"/>
      <c r="V18567" s="99"/>
      <c r="W18567" s="99"/>
      <c r="X18567" s="99"/>
      <c r="Y18567" s="99"/>
      <c r="Z18567" s="99"/>
      <c r="AA18567" s="99"/>
      <c r="AB18567" s="99"/>
      <c r="AC18567" s="99"/>
      <c r="AD18567" s="99"/>
      <c r="AE18567" s="99"/>
      <c r="AF18567" s="99"/>
      <c r="AG18567" s="99"/>
      <c r="AH18567" s="31"/>
      <c r="AI18567" s="31"/>
      <c r="AJ18567" s="31"/>
      <c r="AK18567" s="31"/>
      <c r="AL18567" s="31"/>
      <c r="AO18567" s="376"/>
    </row>
    <row r="18568" spans="1:41" x14ac:dyDescent="0.25">
      <c r="A18568" s="44" t="s">
        <v>14636</v>
      </c>
      <c r="B18568" s="44" t="s">
        <v>2522</v>
      </c>
      <c r="C18568" s="45" t="s">
        <v>14637</v>
      </c>
      <c r="D18568" s="46" t="s">
        <v>21328</v>
      </c>
      <c r="E18568" s="46">
        <v>46527</v>
      </c>
      <c r="AO18568" s="376"/>
    </row>
    <row r="18569" spans="1:41" x14ac:dyDescent="0.25">
      <c r="A18569" s="92" t="s">
        <v>10208</v>
      </c>
      <c r="B18569" s="92" t="s">
        <v>10212</v>
      </c>
      <c r="C18569" s="93" t="s">
        <v>10213</v>
      </c>
      <c r="D18569" s="93" t="s">
        <v>1201</v>
      </c>
      <c r="E18569" s="94">
        <v>47012</v>
      </c>
      <c r="F18569" s="93"/>
      <c r="G18569" s="93"/>
      <c r="H18569" s="93"/>
      <c r="I18569" s="99"/>
      <c r="J18569" s="99"/>
      <c r="K18569" s="99"/>
      <c r="L18569" s="57"/>
      <c r="M18569" s="44"/>
      <c r="N18569" s="99"/>
      <c r="O18569" s="99"/>
      <c r="P18569" s="99"/>
      <c r="Q18569" s="99"/>
      <c r="R18569" s="99"/>
      <c r="S18569" s="99"/>
      <c r="T18569" s="99"/>
      <c r="U18569" s="99"/>
      <c r="V18569" s="99"/>
      <c r="W18569" s="99"/>
      <c r="X18569" s="99"/>
      <c r="Y18569" s="99"/>
      <c r="Z18569" s="99"/>
      <c r="AA18569" s="99"/>
      <c r="AB18569" s="99"/>
      <c r="AC18569" s="99"/>
      <c r="AD18569" s="99"/>
      <c r="AE18569" s="99"/>
      <c r="AF18569" s="99"/>
      <c r="AG18569" s="99"/>
      <c r="AH18569" s="31"/>
      <c r="AI18569" s="31"/>
      <c r="AJ18569" s="31"/>
      <c r="AK18569" s="31"/>
      <c r="AL18569" s="31"/>
      <c r="AO18569" s="376"/>
    </row>
    <row r="18570" spans="1:41" x14ac:dyDescent="0.25">
      <c r="A18570" s="44" t="s">
        <v>9561</v>
      </c>
      <c r="B18570" s="92" t="s">
        <v>9602</v>
      </c>
      <c r="C18570" s="45" t="s">
        <v>9346</v>
      </c>
      <c r="D18570" s="93" t="s">
        <v>9601</v>
      </c>
      <c r="E18570" s="94">
        <v>46568</v>
      </c>
      <c r="F18570" s="93"/>
      <c r="G18570" s="93"/>
      <c r="H18570" s="93"/>
      <c r="I18570" s="99"/>
      <c r="J18570" s="99"/>
      <c r="K18570" s="99"/>
      <c r="L18570" s="57"/>
      <c r="M18570" s="44"/>
      <c r="N18570" s="99"/>
      <c r="O18570" s="99"/>
      <c r="P18570" s="99"/>
      <c r="Q18570" s="99"/>
      <c r="R18570" s="99"/>
      <c r="S18570" s="99"/>
      <c r="T18570" s="99"/>
      <c r="U18570" s="99"/>
      <c r="V18570" s="99"/>
      <c r="W18570" s="99"/>
      <c r="X18570" s="99"/>
      <c r="Y18570" s="99"/>
      <c r="Z18570" s="99"/>
      <c r="AA18570" s="99"/>
      <c r="AB18570" s="99"/>
      <c r="AC18570" s="99"/>
      <c r="AD18570" s="99"/>
      <c r="AE18570" s="99"/>
      <c r="AF18570" s="99"/>
      <c r="AG18570" s="99"/>
      <c r="AH18570" s="31"/>
      <c r="AI18570" s="31"/>
      <c r="AJ18570" s="31"/>
      <c r="AK18570" s="31"/>
      <c r="AL18570" s="31"/>
      <c r="AO18570" s="376"/>
    </row>
    <row r="18571" spans="1:41" x14ac:dyDescent="0.25">
      <c r="A18571" s="44" t="s">
        <v>20999</v>
      </c>
      <c r="B18571" s="44" t="s">
        <v>21000</v>
      </c>
      <c r="C18571" s="45" t="s">
        <v>21100</v>
      </c>
      <c r="D18571" s="367" t="s">
        <v>3696</v>
      </c>
      <c r="E18571" s="328">
        <f>DATE(2030,4,6)</f>
        <v>47579</v>
      </c>
      <c r="F18571" s="32"/>
      <c r="G18571" s="32"/>
      <c r="H18571" s="32"/>
      <c r="I18571" s="31"/>
      <c r="J18571" s="31"/>
      <c r="K18571" s="31"/>
      <c r="L18571" s="31"/>
      <c r="M18571" s="31"/>
      <c r="N18571" s="31"/>
      <c r="O18571" s="31"/>
      <c r="P18571" s="31"/>
      <c r="Q18571" s="31"/>
      <c r="R18571" s="31"/>
      <c r="S18571" s="31"/>
      <c r="T18571" s="31"/>
      <c r="U18571" s="31"/>
      <c r="V18571" s="31"/>
      <c r="W18571" s="31"/>
      <c r="X18571" s="31"/>
      <c r="Y18571" s="31"/>
      <c r="Z18571" s="31"/>
      <c r="AA18571" s="31"/>
      <c r="AB18571" s="31"/>
      <c r="AC18571" s="31"/>
      <c r="AD18571" s="31"/>
      <c r="AE18571" s="31"/>
      <c r="AF18571" s="31"/>
      <c r="AG18571" s="31"/>
      <c r="AH18571" s="31"/>
      <c r="AI18571" s="31"/>
      <c r="AJ18571" s="31"/>
      <c r="AK18571" s="31"/>
      <c r="AL18571" s="31"/>
      <c r="AO18571" s="376"/>
    </row>
    <row r="18572" spans="1:41" x14ac:dyDescent="0.3">
      <c r="A18572" s="57" t="s">
        <v>13164</v>
      </c>
      <c r="B18572" s="57" t="s">
        <v>1290</v>
      </c>
      <c r="C18572" s="62">
        <v>24027</v>
      </c>
      <c r="D18572" s="62" t="s">
        <v>20886</v>
      </c>
      <c r="E18572" s="60">
        <v>46873</v>
      </c>
      <c r="F18572" s="32"/>
      <c r="G18572" s="32"/>
      <c r="H18572" s="32"/>
      <c r="I18572" s="31"/>
      <c r="J18572" s="31"/>
      <c r="K18572" s="31"/>
      <c r="L18572" s="31"/>
      <c r="M18572" s="31"/>
      <c r="N18572" s="31"/>
      <c r="O18572" s="31"/>
      <c r="P18572" s="31"/>
      <c r="Q18572" s="31"/>
      <c r="R18572" s="31"/>
      <c r="S18572" s="31"/>
      <c r="T18572" s="31"/>
      <c r="U18572" s="31"/>
      <c r="V18572" s="31"/>
      <c r="W18572" s="31"/>
      <c r="X18572" s="31"/>
      <c r="Y18572" s="31"/>
      <c r="Z18572" s="31"/>
      <c r="AA18572" s="31"/>
      <c r="AB18572" s="31"/>
      <c r="AC18572" s="31"/>
      <c r="AD18572" s="31"/>
      <c r="AE18572" s="31"/>
      <c r="AF18572" s="31"/>
      <c r="AG18572" s="31"/>
      <c r="AH18572" s="31"/>
      <c r="AI18572" s="31"/>
      <c r="AJ18572" s="31"/>
      <c r="AK18572" s="31"/>
      <c r="AL18572" s="31"/>
      <c r="AO18572" s="376"/>
    </row>
    <row r="18573" spans="1:41" x14ac:dyDescent="0.25">
      <c r="A18573" s="44" t="s">
        <v>2625</v>
      </c>
      <c r="B18573" s="44" t="s">
        <v>12111</v>
      </c>
      <c r="C18573" s="45">
        <v>13.25</v>
      </c>
      <c r="D18573" s="45" t="s">
        <v>12549</v>
      </c>
      <c r="E18573" s="46">
        <v>47664</v>
      </c>
      <c r="F18573" s="45"/>
      <c r="G18573" s="93"/>
      <c r="H18573" s="93"/>
      <c r="I18573" s="99"/>
      <c r="J18573" s="99"/>
      <c r="K18573" s="99"/>
      <c r="L18573" s="99"/>
      <c r="M18573" s="99"/>
      <c r="N18573" s="99"/>
      <c r="O18573" s="99"/>
      <c r="P18573" s="99"/>
      <c r="Q18573" s="99"/>
      <c r="R18573" s="99"/>
      <c r="S18573" s="99"/>
      <c r="T18573" s="99"/>
      <c r="U18573" s="99"/>
      <c r="V18573" s="99"/>
      <c r="W18573" s="99"/>
      <c r="X18573" s="99"/>
      <c r="Y18573" s="99"/>
      <c r="Z18573" s="99"/>
      <c r="AA18573" s="99"/>
      <c r="AB18573" s="99"/>
      <c r="AC18573" s="99"/>
      <c r="AD18573" s="99"/>
      <c r="AE18573" s="99"/>
      <c r="AF18573" s="99"/>
      <c r="AG18573" s="99"/>
      <c r="AH18573" s="31"/>
      <c r="AI18573" s="31"/>
      <c r="AJ18573" s="31"/>
      <c r="AK18573" s="31"/>
      <c r="AL18573" s="31"/>
      <c r="AO18573" s="376"/>
    </row>
    <row r="18574" spans="1:41" x14ac:dyDescent="0.25">
      <c r="A18574" s="44" t="s">
        <v>2625</v>
      </c>
      <c r="B18574" s="44" t="s">
        <v>12110</v>
      </c>
      <c r="C18574" s="45">
        <v>14.25</v>
      </c>
      <c r="D18574" s="45" t="s">
        <v>12549</v>
      </c>
      <c r="E18574" s="46">
        <v>47664</v>
      </c>
      <c r="F18574" s="45"/>
      <c r="G18574" s="93"/>
      <c r="H18574" s="93"/>
      <c r="I18574" s="99"/>
      <c r="J18574" s="99"/>
      <c r="K18574" s="99"/>
      <c r="L18574" s="99"/>
      <c r="M18574" s="99"/>
      <c r="N18574" s="99"/>
      <c r="O18574" s="99"/>
      <c r="P18574" s="99"/>
      <c r="Q18574" s="99"/>
      <c r="R18574" s="99"/>
      <c r="S18574" s="99"/>
      <c r="T18574" s="99"/>
      <c r="U18574" s="99"/>
      <c r="V18574" s="99"/>
      <c r="W18574" s="99"/>
      <c r="X18574" s="99"/>
      <c r="Y18574" s="99"/>
      <c r="Z18574" s="99"/>
      <c r="AA18574" s="99"/>
      <c r="AB18574" s="99"/>
      <c r="AC18574" s="99"/>
      <c r="AD18574" s="99"/>
      <c r="AE18574" s="99"/>
      <c r="AF18574" s="99"/>
      <c r="AG18574" s="99"/>
      <c r="AH18574" s="31"/>
      <c r="AI18574" s="31"/>
      <c r="AJ18574" s="31"/>
      <c r="AK18574" s="31"/>
      <c r="AL18574" s="31"/>
      <c r="AO18574" s="376"/>
    </row>
    <row r="18575" spans="1:41" x14ac:dyDescent="0.25">
      <c r="A18575" s="44" t="s">
        <v>2625</v>
      </c>
      <c r="B18575" s="44" t="s">
        <v>12153</v>
      </c>
      <c r="C18575" s="45">
        <v>19.25</v>
      </c>
      <c r="D18575" s="45" t="s">
        <v>12549</v>
      </c>
      <c r="E18575" s="46">
        <v>47664</v>
      </c>
      <c r="F18575" s="45"/>
      <c r="G18575" s="93"/>
      <c r="H18575" s="93"/>
      <c r="I18575" s="99"/>
      <c r="J18575" s="99"/>
      <c r="K18575" s="99"/>
      <c r="L18575" s="99"/>
      <c r="M18575" s="99"/>
      <c r="N18575" s="99"/>
      <c r="O18575" s="99"/>
      <c r="P18575" s="99"/>
      <c r="Q18575" s="99"/>
      <c r="R18575" s="99"/>
      <c r="S18575" s="99"/>
      <c r="T18575" s="99"/>
      <c r="U18575" s="99"/>
      <c r="V18575" s="99"/>
      <c r="W18575" s="99"/>
      <c r="X18575" s="99"/>
      <c r="Y18575" s="99"/>
      <c r="Z18575" s="99"/>
      <c r="AA18575" s="99"/>
      <c r="AB18575" s="99"/>
      <c r="AC18575" s="99"/>
      <c r="AD18575" s="99"/>
      <c r="AE18575" s="99"/>
      <c r="AF18575" s="99"/>
      <c r="AG18575" s="99"/>
      <c r="AH18575" s="31"/>
      <c r="AI18575" s="31"/>
      <c r="AJ18575" s="31"/>
      <c r="AK18575" s="31"/>
      <c r="AL18575" s="31"/>
      <c r="AO18575" s="376"/>
    </row>
    <row r="18576" spans="1:41" x14ac:dyDescent="0.25">
      <c r="A18576" s="44" t="s">
        <v>2625</v>
      </c>
      <c r="B18576" s="44" t="s">
        <v>13600</v>
      </c>
      <c r="C18576" s="45">
        <v>35.25</v>
      </c>
      <c r="D18576" s="45" t="s">
        <v>12549</v>
      </c>
      <c r="E18576" s="46">
        <v>47664</v>
      </c>
      <c r="F18576" s="45"/>
      <c r="G18576" s="93"/>
      <c r="H18576" s="93"/>
      <c r="I18576" s="99"/>
      <c r="J18576" s="99"/>
      <c r="K18576" s="99"/>
      <c r="L18576" s="99"/>
      <c r="M18576" s="99"/>
      <c r="N18576" s="99"/>
      <c r="O18576" s="99"/>
      <c r="P18576" s="99"/>
      <c r="Q18576" s="99"/>
      <c r="R18576" s="99"/>
      <c r="S18576" s="99"/>
      <c r="T18576" s="99"/>
      <c r="U18576" s="99"/>
      <c r="V18576" s="99"/>
      <c r="W18576" s="99"/>
      <c r="X18576" s="99"/>
      <c r="Y18576" s="99"/>
      <c r="Z18576" s="99"/>
      <c r="AA18576" s="99"/>
      <c r="AB18576" s="99"/>
      <c r="AC18576" s="99"/>
      <c r="AD18576" s="99"/>
      <c r="AE18576" s="99"/>
      <c r="AF18576" s="99"/>
      <c r="AG18576" s="99"/>
      <c r="AH18576" s="31"/>
      <c r="AI18576" s="31"/>
      <c r="AJ18576" s="31"/>
      <c r="AK18576" s="31"/>
      <c r="AL18576" s="31"/>
      <c r="AO18576" s="376"/>
    </row>
    <row r="18577" spans="1:41" x14ac:dyDescent="0.25">
      <c r="A18577" s="44" t="s">
        <v>7792</v>
      </c>
      <c r="B18577" s="44" t="s">
        <v>10364</v>
      </c>
      <c r="C18577" s="45">
        <v>240302</v>
      </c>
      <c r="D18577" s="45" t="s">
        <v>11363</v>
      </c>
      <c r="E18577" s="45" t="s">
        <v>2593</v>
      </c>
      <c r="AO18577" s="376"/>
    </row>
    <row r="18578" spans="1:41" x14ac:dyDescent="0.25">
      <c r="A18578" s="44" t="s">
        <v>7792</v>
      </c>
      <c r="B18578" s="44" t="s">
        <v>5134</v>
      </c>
      <c r="C18578" s="45">
        <v>240804</v>
      </c>
      <c r="D18578" s="45" t="s">
        <v>11363</v>
      </c>
      <c r="E18578" s="45" t="s">
        <v>11260</v>
      </c>
      <c r="AO18578" s="376"/>
    </row>
    <row r="18579" spans="1:41" x14ac:dyDescent="0.25">
      <c r="A18579" s="44" t="s">
        <v>12481</v>
      </c>
      <c r="B18579" s="44" t="s">
        <v>12153</v>
      </c>
      <c r="C18579" s="45">
        <v>19.25</v>
      </c>
      <c r="D18579" s="45" t="s">
        <v>12549</v>
      </c>
      <c r="E18579" s="46">
        <v>47664</v>
      </c>
      <c r="F18579" s="45"/>
      <c r="G18579" s="93"/>
      <c r="H18579" s="93"/>
      <c r="I18579" s="99"/>
      <c r="J18579" s="99"/>
      <c r="K18579" s="99"/>
      <c r="L18579" s="99"/>
      <c r="M18579" s="99"/>
      <c r="N18579" s="99"/>
      <c r="O18579" s="99"/>
      <c r="P18579" s="99"/>
      <c r="Q18579" s="99"/>
      <c r="R18579" s="99"/>
      <c r="S18579" s="99"/>
      <c r="T18579" s="99"/>
      <c r="U18579" s="99"/>
      <c r="V18579" s="99"/>
      <c r="W18579" s="99"/>
      <c r="X18579" s="99"/>
      <c r="Y18579" s="99"/>
      <c r="Z18579" s="99"/>
      <c r="AA18579" s="99"/>
      <c r="AB18579" s="99"/>
      <c r="AC18579" s="99"/>
      <c r="AD18579" s="99"/>
      <c r="AE18579" s="99"/>
      <c r="AF18579" s="99"/>
      <c r="AG18579" s="99"/>
      <c r="AH18579" s="31"/>
      <c r="AI18579" s="31"/>
      <c r="AJ18579" s="31"/>
      <c r="AK18579" s="31"/>
      <c r="AL18579" s="31"/>
      <c r="AO18579" s="376"/>
    </row>
    <row r="18580" spans="1:41" x14ac:dyDescent="0.25">
      <c r="A18580" s="44" t="s">
        <v>12481</v>
      </c>
      <c r="B18580" s="44" t="s">
        <v>13578</v>
      </c>
      <c r="C18580" s="45">
        <v>28.25</v>
      </c>
      <c r="D18580" s="45" t="s">
        <v>12549</v>
      </c>
      <c r="E18580" s="46">
        <v>47664</v>
      </c>
      <c r="F18580" s="45"/>
      <c r="G18580" s="93"/>
      <c r="H18580" s="93"/>
      <c r="I18580" s="99"/>
      <c r="J18580" s="99"/>
      <c r="K18580" s="99"/>
      <c r="L18580" s="99"/>
      <c r="M18580" s="99"/>
      <c r="N18580" s="99"/>
      <c r="O18580" s="99"/>
      <c r="P18580" s="99"/>
      <c r="Q18580" s="99"/>
      <c r="R18580" s="99"/>
      <c r="S18580" s="99"/>
      <c r="T18580" s="99"/>
      <c r="U18580" s="99"/>
      <c r="V18580" s="99"/>
      <c r="W18580" s="99"/>
      <c r="X18580" s="99"/>
      <c r="Y18580" s="99"/>
      <c r="Z18580" s="99"/>
      <c r="AA18580" s="99"/>
      <c r="AB18580" s="99"/>
      <c r="AC18580" s="99"/>
      <c r="AD18580" s="99"/>
      <c r="AE18580" s="99"/>
      <c r="AF18580" s="99"/>
      <c r="AG18580" s="99"/>
      <c r="AH18580" s="31"/>
      <c r="AI18580" s="31"/>
      <c r="AJ18580" s="31"/>
      <c r="AK18580" s="31"/>
      <c r="AL18580" s="31"/>
      <c r="AO18580" s="376"/>
    </row>
    <row r="18581" spans="1:41" x14ac:dyDescent="0.25">
      <c r="A18581" s="44" t="s">
        <v>12481</v>
      </c>
      <c r="B18581" s="44" t="s">
        <v>13600</v>
      </c>
      <c r="C18581" s="45">
        <v>35.25</v>
      </c>
      <c r="D18581" s="45" t="s">
        <v>12549</v>
      </c>
      <c r="E18581" s="46">
        <v>47664</v>
      </c>
      <c r="F18581" s="45"/>
      <c r="G18581" s="93"/>
      <c r="H18581" s="93"/>
      <c r="I18581" s="99"/>
      <c r="J18581" s="99"/>
      <c r="K18581" s="99"/>
      <c r="L18581" s="99"/>
      <c r="M18581" s="99"/>
      <c r="N18581" s="99"/>
      <c r="O18581" s="99"/>
      <c r="P18581" s="99"/>
      <c r="Q18581" s="99"/>
      <c r="R18581" s="99"/>
      <c r="S18581" s="99"/>
      <c r="T18581" s="99"/>
      <c r="U18581" s="99"/>
      <c r="V18581" s="99"/>
      <c r="W18581" s="99"/>
      <c r="X18581" s="99"/>
      <c r="Y18581" s="99"/>
      <c r="Z18581" s="99"/>
      <c r="AA18581" s="99"/>
      <c r="AB18581" s="99"/>
      <c r="AC18581" s="99"/>
      <c r="AD18581" s="99"/>
      <c r="AE18581" s="99"/>
      <c r="AF18581" s="99"/>
      <c r="AG18581" s="99"/>
      <c r="AH18581" s="31"/>
      <c r="AI18581" s="31"/>
      <c r="AJ18581" s="31"/>
      <c r="AK18581" s="31"/>
      <c r="AL18581" s="31"/>
      <c r="AO18581" s="376"/>
    </row>
    <row r="18582" spans="1:41" x14ac:dyDescent="0.25">
      <c r="A18582" s="44" t="s">
        <v>2455</v>
      </c>
      <c r="B18582" s="44" t="s">
        <v>2350</v>
      </c>
      <c r="C18582" s="45">
        <v>230105</v>
      </c>
      <c r="D18582" s="45" t="s">
        <v>11363</v>
      </c>
      <c r="E18582" s="45" t="s">
        <v>5265</v>
      </c>
      <c r="AO18582" s="376"/>
    </row>
    <row r="18583" spans="1:41" x14ac:dyDescent="0.25">
      <c r="A18583" s="44" t="s">
        <v>2455</v>
      </c>
      <c r="B18583" s="44" t="s">
        <v>10364</v>
      </c>
      <c r="C18583" s="45">
        <v>240302</v>
      </c>
      <c r="D18583" s="45" t="s">
        <v>11363</v>
      </c>
      <c r="E18583" s="45" t="s">
        <v>2593</v>
      </c>
      <c r="AO18583" s="376"/>
    </row>
    <row r="18584" spans="1:41" x14ac:dyDescent="0.25">
      <c r="A18584" s="91" t="s">
        <v>19264</v>
      </c>
      <c r="B18584" s="92" t="s">
        <v>19284</v>
      </c>
      <c r="C18584" s="93" t="s">
        <v>19285</v>
      </c>
      <c r="D18584" s="93" t="s">
        <v>1201</v>
      </c>
      <c r="E18584" s="94">
        <v>46582</v>
      </c>
      <c r="F18584" s="93"/>
      <c r="G18584" s="93"/>
      <c r="H18584" s="93"/>
      <c r="I18584" s="99"/>
      <c r="J18584" s="99"/>
      <c r="K18584" s="99"/>
      <c r="L18584" s="99"/>
      <c r="M18584" s="99"/>
      <c r="N18584" s="99"/>
      <c r="O18584" s="99"/>
      <c r="P18584" s="99"/>
      <c r="Q18584" s="99"/>
      <c r="R18584" s="99"/>
      <c r="S18584" s="99"/>
      <c r="T18584" s="99"/>
      <c r="U18584" s="99"/>
      <c r="V18584" s="99"/>
      <c r="W18584" s="99"/>
      <c r="X18584" s="99"/>
      <c r="Y18584" s="99"/>
      <c r="Z18584" s="99"/>
      <c r="AA18584" s="99"/>
      <c r="AB18584" s="99"/>
      <c r="AC18584" s="99"/>
      <c r="AD18584" s="99"/>
      <c r="AE18584" s="99"/>
      <c r="AF18584" s="99"/>
      <c r="AG18584" s="99"/>
      <c r="AH18584" s="31"/>
      <c r="AI18584" s="31"/>
      <c r="AJ18584" s="31"/>
      <c r="AK18584" s="31"/>
      <c r="AL18584" s="31"/>
      <c r="AO18584" s="376"/>
    </row>
    <row r="18585" spans="1:41" x14ac:dyDescent="0.25">
      <c r="A18585" s="44" t="s">
        <v>14205</v>
      </c>
      <c r="B18585" s="44" t="s">
        <v>14180</v>
      </c>
      <c r="C18585" s="45" t="s">
        <v>14300</v>
      </c>
      <c r="D18585" s="32" t="s">
        <v>5559</v>
      </c>
      <c r="E18585" s="45" t="s">
        <v>20859</v>
      </c>
      <c r="F18585" s="32"/>
      <c r="G18585" s="32"/>
      <c r="H18585" s="32"/>
      <c r="I18585" s="31"/>
      <c r="J18585" s="31"/>
      <c r="K18585" s="31"/>
      <c r="L18585" s="31"/>
      <c r="M18585" s="31"/>
      <c r="N18585" s="31"/>
      <c r="O18585" s="31"/>
      <c r="P18585" s="31"/>
      <c r="Q18585" s="31"/>
      <c r="R18585" s="31"/>
      <c r="S18585" s="31"/>
      <c r="T18585" s="31"/>
      <c r="U18585" s="31"/>
      <c r="V18585" s="31"/>
      <c r="W18585" s="31"/>
      <c r="X18585" s="31"/>
      <c r="Y18585" s="31"/>
      <c r="Z18585" s="31"/>
      <c r="AA18585" s="31"/>
      <c r="AB18585" s="31"/>
      <c r="AC18585" s="31"/>
      <c r="AD18585" s="31"/>
      <c r="AE18585" s="31"/>
      <c r="AF18585" s="31"/>
      <c r="AG18585" s="31"/>
      <c r="AH18585" s="31"/>
      <c r="AI18585" s="31"/>
      <c r="AJ18585" s="31"/>
      <c r="AK18585" s="31"/>
      <c r="AL18585" s="31"/>
      <c r="AO18585" s="376"/>
    </row>
    <row r="18586" spans="1:41" x14ac:dyDescent="0.3">
      <c r="A18586" s="333" t="s">
        <v>14205</v>
      </c>
      <c r="B18586" s="333" t="s">
        <v>1161</v>
      </c>
      <c r="C18586" s="125" t="s">
        <v>10225</v>
      </c>
      <c r="D18586" s="32" t="s">
        <v>20309</v>
      </c>
      <c r="E18586" s="125" t="s">
        <v>2593</v>
      </c>
      <c r="F18586" s="125" t="s">
        <v>1189</v>
      </c>
      <c r="G18586" s="125" t="s">
        <v>1190</v>
      </c>
      <c r="AO18586" s="376"/>
    </row>
    <row r="18587" spans="1:41" x14ac:dyDescent="0.3">
      <c r="A18587" s="333" t="s">
        <v>14205</v>
      </c>
      <c r="B18587" s="333" t="s">
        <v>4004</v>
      </c>
      <c r="C18587" s="125" t="s">
        <v>11370</v>
      </c>
      <c r="D18587" s="32" t="s">
        <v>20309</v>
      </c>
      <c r="E18587" s="125" t="s">
        <v>4826</v>
      </c>
      <c r="F18587" s="125" t="s">
        <v>1189</v>
      </c>
      <c r="G18587" s="125" t="s">
        <v>1190</v>
      </c>
      <c r="AO18587" s="376"/>
    </row>
    <row r="18588" spans="1:41" x14ac:dyDescent="0.3">
      <c r="A18588" s="333" t="s">
        <v>14205</v>
      </c>
      <c r="B18588" s="333" t="s">
        <v>2690</v>
      </c>
      <c r="C18588" s="125" t="s">
        <v>21253</v>
      </c>
      <c r="D18588" s="32" t="s">
        <v>20309</v>
      </c>
      <c r="E18588" s="125" t="s">
        <v>21312</v>
      </c>
      <c r="F18588" s="125" t="s">
        <v>1189</v>
      </c>
      <c r="G18588" s="125" t="s">
        <v>1190</v>
      </c>
      <c r="AO18588" s="376"/>
    </row>
    <row r="18589" spans="1:41" x14ac:dyDescent="0.25">
      <c r="A18589" s="44" t="s">
        <v>21981</v>
      </c>
      <c r="B18589" s="44" t="s">
        <v>9248</v>
      </c>
      <c r="C18589" s="45">
        <v>260105</v>
      </c>
      <c r="D18589" s="45" t="s">
        <v>11363</v>
      </c>
      <c r="E18589" s="45" t="s">
        <v>17625</v>
      </c>
      <c r="AO18589" s="376"/>
    </row>
    <row r="18590" spans="1:41" x14ac:dyDescent="0.25">
      <c r="A18590" s="44" t="s">
        <v>9003</v>
      </c>
      <c r="B18590" s="44" t="s">
        <v>14738</v>
      </c>
      <c r="C18590" s="45" t="s">
        <v>21101</v>
      </c>
      <c r="D18590" s="367" t="s">
        <v>3696</v>
      </c>
      <c r="E18590" s="328">
        <f>DATE(2030,6,11)</f>
        <v>47645</v>
      </c>
      <c r="F18590" s="32"/>
      <c r="G18590" s="32"/>
      <c r="H18590" s="32"/>
      <c r="I18590" s="31"/>
      <c r="J18590" s="31"/>
      <c r="K18590" s="31"/>
      <c r="L18590" s="31"/>
      <c r="M18590" s="31"/>
      <c r="N18590" s="31"/>
      <c r="O18590" s="31"/>
      <c r="P18590" s="31"/>
      <c r="Q18590" s="31"/>
      <c r="R18590" s="31"/>
      <c r="S18590" s="31"/>
      <c r="T18590" s="31"/>
      <c r="U18590" s="31"/>
      <c r="V18590" s="31"/>
      <c r="W18590" s="31"/>
      <c r="X18590" s="31"/>
      <c r="Y18590" s="31"/>
      <c r="Z18590" s="31"/>
      <c r="AA18590" s="31"/>
      <c r="AB18590" s="31"/>
      <c r="AC18590" s="31"/>
      <c r="AD18590" s="31"/>
      <c r="AE18590" s="31"/>
      <c r="AF18590" s="31"/>
      <c r="AG18590" s="31"/>
      <c r="AH18590" s="31"/>
      <c r="AI18590" s="31"/>
      <c r="AJ18590" s="31"/>
      <c r="AK18590" s="31"/>
      <c r="AL18590" s="31"/>
      <c r="AO18590" s="376"/>
    </row>
    <row r="18591" spans="1:41" x14ac:dyDescent="0.25">
      <c r="A18591" s="44" t="s">
        <v>3838</v>
      </c>
      <c r="B18591" s="44" t="s">
        <v>8340</v>
      </c>
      <c r="C18591" s="45">
        <v>231001</v>
      </c>
      <c r="D18591" s="45" t="s">
        <v>11363</v>
      </c>
      <c r="E18591" s="45" t="s">
        <v>2538</v>
      </c>
      <c r="AO18591" s="376"/>
    </row>
    <row r="18592" spans="1:41" x14ac:dyDescent="0.25">
      <c r="A18592" s="44" t="s">
        <v>3838</v>
      </c>
      <c r="B18592" s="44" t="s">
        <v>3475</v>
      </c>
      <c r="C18592" s="45">
        <v>240301</v>
      </c>
      <c r="D18592" s="45" t="s">
        <v>11363</v>
      </c>
      <c r="E18592" s="45" t="s">
        <v>9249</v>
      </c>
      <c r="AO18592" s="376"/>
    </row>
    <row r="18593" spans="1:41" x14ac:dyDescent="0.25">
      <c r="A18593" s="44" t="s">
        <v>3838</v>
      </c>
      <c r="B18593" s="44" t="s">
        <v>10347</v>
      </c>
      <c r="C18593" s="45">
        <v>240402</v>
      </c>
      <c r="D18593" s="45" t="s">
        <v>11363</v>
      </c>
      <c r="E18593" s="45" t="s">
        <v>5037</v>
      </c>
      <c r="AO18593" s="376"/>
    </row>
    <row r="18594" spans="1:41" x14ac:dyDescent="0.25">
      <c r="A18594" s="44" t="s">
        <v>3838</v>
      </c>
      <c r="B18594" s="44" t="s">
        <v>3843</v>
      </c>
      <c r="C18594" s="45">
        <v>24050401</v>
      </c>
      <c r="D18594" s="45" t="s">
        <v>11363</v>
      </c>
      <c r="E18594" s="45" t="s">
        <v>5155</v>
      </c>
      <c r="AO18594" s="376"/>
    </row>
    <row r="18595" spans="1:41" x14ac:dyDescent="0.25">
      <c r="A18595" s="44" t="s">
        <v>3838</v>
      </c>
      <c r="B18595" s="44" t="s">
        <v>10382</v>
      </c>
      <c r="C18595" s="45">
        <v>24050301</v>
      </c>
      <c r="D18595" s="45" t="s">
        <v>11363</v>
      </c>
      <c r="E18595" s="45" t="s">
        <v>5155</v>
      </c>
      <c r="AO18595" s="376"/>
    </row>
    <row r="18596" spans="1:41" x14ac:dyDescent="0.3">
      <c r="A18596" s="333" t="s">
        <v>12482</v>
      </c>
      <c r="B18596" s="333" t="s">
        <v>2690</v>
      </c>
      <c r="C18596" s="125" t="s">
        <v>21253</v>
      </c>
      <c r="D18596" s="32" t="s">
        <v>20309</v>
      </c>
      <c r="E18596" s="125" t="s">
        <v>21312</v>
      </c>
      <c r="F18596" s="125" t="s">
        <v>1189</v>
      </c>
      <c r="G18596" s="125" t="s">
        <v>1190</v>
      </c>
      <c r="AO18596" s="376"/>
    </row>
    <row r="18597" spans="1:41" x14ac:dyDescent="0.25">
      <c r="A18597" s="44" t="s">
        <v>12482</v>
      </c>
      <c r="B18597" s="44" t="s">
        <v>12153</v>
      </c>
      <c r="C18597" s="45">
        <v>19.239999999999998</v>
      </c>
      <c r="D18597" s="45" t="s">
        <v>12549</v>
      </c>
      <c r="E18597" s="46">
        <v>47299</v>
      </c>
      <c r="F18597" s="45"/>
      <c r="G18597" s="93"/>
      <c r="H18597" s="93"/>
      <c r="I18597" s="99"/>
      <c r="J18597" s="99"/>
      <c r="K18597" s="99"/>
      <c r="L18597" s="99"/>
      <c r="M18597" s="99"/>
      <c r="N18597" s="99"/>
      <c r="O18597" s="99"/>
      <c r="P18597" s="99"/>
      <c r="Q18597" s="99"/>
      <c r="R18597" s="99"/>
      <c r="S18597" s="99"/>
      <c r="T18597" s="99"/>
      <c r="U18597" s="99"/>
      <c r="V18597" s="99"/>
      <c r="W18597" s="99"/>
      <c r="X18597" s="99"/>
      <c r="Y18597" s="99"/>
      <c r="Z18597" s="99"/>
      <c r="AA18597" s="99"/>
      <c r="AB18597" s="99"/>
      <c r="AC18597" s="99"/>
      <c r="AD18597" s="99"/>
      <c r="AE18597" s="99"/>
      <c r="AF18597" s="99"/>
      <c r="AG18597" s="99"/>
      <c r="AH18597" s="31"/>
      <c r="AI18597" s="31"/>
      <c r="AJ18597" s="31"/>
      <c r="AK18597" s="31"/>
      <c r="AL18597" s="31"/>
      <c r="AO18597" s="376"/>
    </row>
    <row r="18598" spans="1:41" x14ac:dyDescent="0.25">
      <c r="A18598" s="44" t="s">
        <v>2636</v>
      </c>
      <c r="B18598" s="44" t="s">
        <v>21402</v>
      </c>
      <c r="C18598" s="45" t="s">
        <v>5503</v>
      </c>
      <c r="D18598" s="45" t="s">
        <v>21447</v>
      </c>
      <c r="E18598" s="46">
        <v>46507</v>
      </c>
      <c r="AO18598" s="376"/>
    </row>
    <row r="18599" spans="1:41" x14ac:dyDescent="0.25">
      <c r="A18599" s="100" t="s">
        <v>3414</v>
      </c>
      <c r="B18599" s="92" t="s">
        <v>3452</v>
      </c>
      <c r="C18599" s="93" t="s">
        <v>3453</v>
      </c>
      <c r="D18599" s="93" t="s">
        <v>1201</v>
      </c>
      <c r="E18599" s="94">
        <v>46496</v>
      </c>
      <c r="F18599" s="93"/>
      <c r="G18599" s="93"/>
      <c r="H18599" s="93"/>
      <c r="I18599" s="99"/>
      <c r="J18599" s="99"/>
      <c r="K18599" s="99"/>
      <c r="L18599" s="57"/>
      <c r="M18599" s="44"/>
      <c r="N18599" s="99"/>
      <c r="O18599" s="99"/>
      <c r="P18599" s="99"/>
      <c r="Q18599" s="99"/>
      <c r="R18599" s="99"/>
      <c r="S18599" s="99"/>
      <c r="T18599" s="99"/>
      <c r="U18599" s="99"/>
      <c r="V18599" s="99"/>
      <c r="W18599" s="99"/>
      <c r="X18599" s="99"/>
      <c r="Y18599" s="99"/>
      <c r="Z18599" s="99"/>
      <c r="AA18599" s="99"/>
      <c r="AB18599" s="99"/>
      <c r="AC18599" s="99"/>
      <c r="AD18599" s="99"/>
      <c r="AE18599" s="99"/>
      <c r="AF18599" s="99"/>
      <c r="AG18599" s="99"/>
      <c r="AH18599" s="31"/>
      <c r="AI18599" s="31"/>
      <c r="AJ18599" s="31"/>
      <c r="AK18599" s="31"/>
      <c r="AL18599" s="31"/>
      <c r="AO18599" s="376"/>
    </row>
    <row r="18600" spans="1:41" x14ac:dyDescent="0.25">
      <c r="A18600" s="44" t="s">
        <v>12796</v>
      </c>
      <c r="B18600" s="44" t="s">
        <v>199</v>
      </c>
      <c r="C18600" s="45">
        <v>241001</v>
      </c>
      <c r="D18600" s="45" t="s">
        <v>11363</v>
      </c>
      <c r="E18600" s="45" t="s">
        <v>5332</v>
      </c>
      <c r="AO18600" s="376"/>
    </row>
    <row r="18601" spans="1:41" x14ac:dyDescent="0.25">
      <c r="A18601" s="44" t="s">
        <v>21982</v>
      </c>
      <c r="B18601" s="44" t="s">
        <v>936</v>
      </c>
      <c r="C18601" s="45">
        <v>260703</v>
      </c>
      <c r="D18601" s="45" t="s">
        <v>11363</v>
      </c>
      <c r="E18601" s="45" t="s">
        <v>11150</v>
      </c>
      <c r="AO18601" s="376"/>
    </row>
    <row r="18602" spans="1:41" x14ac:dyDescent="0.25">
      <c r="A18602" s="44" t="s">
        <v>14638</v>
      </c>
      <c r="B18602" s="44" t="s">
        <v>3910</v>
      </c>
      <c r="C18602" s="45" t="s">
        <v>14639</v>
      </c>
      <c r="D18602" s="46" t="s">
        <v>21328</v>
      </c>
      <c r="E18602" s="46">
        <v>46583</v>
      </c>
      <c r="AO18602" s="376"/>
    </row>
    <row r="18603" spans="1:41" x14ac:dyDescent="0.25">
      <c r="A18603" s="44" t="s">
        <v>9004</v>
      </c>
      <c r="B18603" s="44" t="s">
        <v>15199</v>
      </c>
      <c r="C18603" s="45" t="s">
        <v>9210</v>
      </c>
      <c r="D18603" s="367" t="s">
        <v>3696</v>
      </c>
      <c r="E18603" s="328">
        <f>DATE(2027,5,26)</f>
        <v>46533</v>
      </c>
      <c r="F18603" s="32"/>
      <c r="G18603" s="32"/>
      <c r="H18603" s="32"/>
      <c r="I18603" s="31"/>
      <c r="J18603" s="31"/>
      <c r="K18603" s="31"/>
      <c r="L18603" s="31"/>
      <c r="M18603" s="31"/>
      <c r="N18603" s="31"/>
      <c r="O18603" s="31"/>
      <c r="P18603" s="31"/>
      <c r="Q18603" s="31"/>
      <c r="R18603" s="31"/>
      <c r="S18603" s="31"/>
      <c r="T18603" s="31"/>
      <c r="U18603" s="31"/>
      <c r="V18603" s="31"/>
      <c r="W18603" s="31"/>
      <c r="X18603" s="31"/>
      <c r="Y18603" s="31"/>
      <c r="Z18603" s="31"/>
      <c r="AA18603" s="31"/>
      <c r="AB18603" s="31"/>
      <c r="AC18603" s="31"/>
      <c r="AD18603" s="31"/>
      <c r="AE18603" s="31"/>
      <c r="AF18603" s="31"/>
      <c r="AG18603" s="31"/>
      <c r="AH18603" s="31"/>
      <c r="AI18603" s="31"/>
      <c r="AJ18603" s="31"/>
      <c r="AK18603" s="31"/>
      <c r="AL18603" s="31"/>
      <c r="AO18603" s="376"/>
    </row>
    <row r="18604" spans="1:41" x14ac:dyDescent="0.25">
      <c r="A18604" s="44" t="s">
        <v>18462</v>
      </c>
      <c r="B18604" s="44" t="s">
        <v>3043</v>
      </c>
      <c r="C18604" s="45">
        <v>230901</v>
      </c>
      <c r="D18604" s="45" t="s">
        <v>11363</v>
      </c>
      <c r="E18604" s="45" t="s">
        <v>7871</v>
      </c>
      <c r="AO18604" s="376"/>
    </row>
    <row r="18605" spans="1:41" x14ac:dyDescent="0.25">
      <c r="A18605" s="44" t="s">
        <v>18462</v>
      </c>
      <c r="B18605" s="44" t="s">
        <v>944</v>
      </c>
      <c r="C18605" s="45">
        <v>240303</v>
      </c>
      <c r="D18605" s="45" t="s">
        <v>11363</v>
      </c>
      <c r="E18605" s="45" t="s">
        <v>2593</v>
      </c>
      <c r="AO18605" s="376"/>
    </row>
    <row r="18606" spans="1:41" x14ac:dyDescent="0.25">
      <c r="A18606" s="44" t="s">
        <v>18462</v>
      </c>
      <c r="B18606" s="44" t="s">
        <v>10382</v>
      </c>
      <c r="C18606" s="45">
        <v>24050301</v>
      </c>
      <c r="D18606" s="45" t="s">
        <v>11363</v>
      </c>
      <c r="E18606" s="45" t="s">
        <v>5155</v>
      </c>
      <c r="AO18606" s="376"/>
    </row>
    <row r="18607" spans="1:41" x14ac:dyDescent="0.25">
      <c r="A18607" s="44" t="s">
        <v>18462</v>
      </c>
      <c r="B18607" s="44" t="s">
        <v>925</v>
      </c>
      <c r="C18607" s="45">
        <v>240601</v>
      </c>
      <c r="D18607" s="45" t="s">
        <v>11363</v>
      </c>
      <c r="E18607" s="45" t="s">
        <v>9840</v>
      </c>
      <c r="AO18607" s="376"/>
    </row>
    <row r="18608" spans="1:41" x14ac:dyDescent="0.25">
      <c r="A18608" s="44" t="s">
        <v>18462</v>
      </c>
      <c r="B18608" s="44" t="s">
        <v>5134</v>
      </c>
      <c r="C18608" s="45">
        <v>240804</v>
      </c>
      <c r="D18608" s="45" t="s">
        <v>11363</v>
      </c>
      <c r="E18608" s="45" t="s">
        <v>11260</v>
      </c>
      <c r="AO18608" s="376"/>
    </row>
    <row r="18609" spans="1:41" x14ac:dyDescent="0.25">
      <c r="A18609" s="44" t="s">
        <v>18462</v>
      </c>
      <c r="B18609" s="44" t="s">
        <v>934</v>
      </c>
      <c r="C18609" s="45">
        <v>25010201</v>
      </c>
      <c r="D18609" s="45" t="s">
        <v>11363</v>
      </c>
      <c r="E18609" s="45" t="s">
        <v>12551</v>
      </c>
      <c r="AO18609" s="376"/>
    </row>
    <row r="18610" spans="1:41" x14ac:dyDescent="0.25">
      <c r="A18610" s="44" t="s">
        <v>18462</v>
      </c>
      <c r="B18610" s="44" t="s">
        <v>2350</v>
      </c>
      <c r="C18610" s="45">
        <v>250106</v>
      </c>
      <c r="D18610" s="45" t="s">
        <v>11363</v>
      </c>
      <c r="E18610" s="45" t="s">
        <v>11887</v>
      </c>
      <c r="AO18610" s="376"/>
    </row>
    <row r="18611" spans="1:41" x14ac:dyDescent="0.25">
      <c r="A18611" s="44" t="s">
        <v>13704</v>
      </c>
      <c r="B18611" s="44" t="s">
        <v>13587</v>
      </c>
      <c r="C18611" s="45">
        <v>18.25</v>
      </c>
      <c r="D18611" s="45" t="s">
        <v>12549</v>
      </c>
      <c r="E18611" s="46">
        <v>47664</v>
      </c>
      <c r="F18611" s="45"/>
      <c r="G18611" s="93"/>
      <c r="H18611" s="93"/>
      <c r="I18611" s="99"/>
      <c r="J18611" s="99"/>
      <c r="K18611" s="99"/>
      <c r="L18611" s="99"/>
      <c r="M18611" s="99"/>
      <c r="N18611" s="99"/>
      <c r="O18611" s="99"/>
      <c r="P18611" s="99"/>
      <c r="Q18611" s="99"/>
      <c r="R18611" s="99"/>
      <c r="S18611" s="99"/>
      <c r="T18611" s="99"/>
      <c r="U18611" s="99"/>
      <c r="V18611" s="99"/>
      <c r="W18611" s="99"/>
      <c r="X18611" s="99"/>
      <c r="Y18611" s="99"/>
      <c r="Z18611" s="99"/>
      <c r="AA18611" s="99"/>
      <c r="AB18611" s="99"/>
      <c r="AC18611" s="99"/>
      <c r="AD18611" s="99"/>
      <c r="AE18611" s="99"/>
      <c r="AF18611" s="99"/>
      <c r="AG18611" s="99"/>
      <c r="AH18611" s="31"/>
      <c r="AI18611" s="31"/>
      <c r="AJ18611" s="31"/>
      <c r="AK18611" s="31"/>
      <c r="AL18611" s="31"/>
      <c r="AO18611" s="376"/>
    </row>
    <row r="18612" spans="1:41" x14ac:dyDescent="0.25">
      <c r="A18612" s="44" t="s">
        <v>3560</v>
      </c>
      <c r="B18612" s="44" t="s">
        <v>5321</v>
      </c>
      <c r="C18612" s="45">
        <v>26010401</v>
      </c>
      <c r="D18612" s="45" t="s">
        <v>11363</v>
      </c>
      <c r="E18612" s="45" t="s">
        <v>17459</v>
      </c>
      <c r="AO18612" s="376"/>
    </row>
    <row r="18613" spans="1:41" x14ac:dyDescent="0.25">
      <c r="A18613" s="44" t="s">
        <v>3560</v>
      </c>
      <c r="B18613" s="44" t="s">
        <v>3176</v>
      </c>
      <c r="C18613" s="45">
        <v>26010402</v>
      </c>
      <c r="D18613" s="45" t="s">
        <v>11363</v>
      </c>
      <c r="E18613" s="45" t="s">
        <v>17459</v>
      </c>
      <c r="AO18613" s="376"/>
    </row>
    <row r="18614" spans="1:41" x14ac:dyDescent="0.25">
      <c r="A18614" s="44" t="s">
        <v>9005</v>
      </c>
      <c r="B18614" s="44" t="s">
        <v>14963</v>
      </c>
      <c r="C18614" s="45" t="s">
        <v>9211</v>
      </c>
      <c r="D18614" s="367" t="s">
        <v>3696</v>
      </c>
      <c r="E18614" s="328">
        <f>DATE(2027,3,29)</f>
        <v>46475</v>
      </c>
      <c r="F18614" s="32"/>
      <c r="G18614" s="32"/>
      <c r="H18614" s="32"/>
      <c r="I18614" s="31"/>
      <c r="J18614" s="31"/>
      <c r="K18614" s="31"/>
      <c r="L18614" s="31"/>
      <c r="M18614" s="31"/>
      <c r="N18614" s="31"/>
      <c r="O18614" s="31"/>
      <c r="P18614" s="31"/>
      <c r="Q18614" s="31"/>
      <c r="R18614" s="31"/>
      <c r="S18614" s="31"/>
      <c r="T18614" s="31"/>
      <c r="U18614" s="31"/>
      <c r="V18614" s="31"/>
      <c r="W18614" s="31"/>
      <c r="X18614" s="31"/>
      <c r="Y18614" s="31"/>
      <c r="Z18614" s="31"/>
      <c r="AA18614" s="31"/>
      <c r="AB18614" s="31"/>
      <c r="AC18614" s="31"/>
      <c r="AD18614" s="31"/>
      <c r="AE18614" s="31"/>
      <c r="AF18614" s="31"/>
      <c r="AG18614" s="31"/>
      <c r="AH18614" s="31"/>
      <c r="AI18614" s="31"/>
      <c r="AJ18614" s="31"/>
      <c r="AK18614" s="31"/>
      <c r="AL18614" s="31"/>
      <c r="AO18614" s="376"/>
    </row>
    <row r="18615" spans="1:41" x14ac:dyDescent="0.25">
      <c r="A18615" s="44" t="s">
        <v>18463</v>
      </c>
      <c r="B18615" s="44" t="s">
        <v>3176</v>
      </c>
      <c r="C18615" s="45">
        <v>26010402</v>
      </c>
      <c r="D18615" s="45" t="s">
        <v>11363</v>
      </c>
      <c r="E18615" s="45" t="s">
        <v>17459</v>
      </c>
      <c r="AO18615" s="376"/>
    </row>
    <row r="18616" spans="1:41" x14ac:dyDescent="0.25">
      <c r="A18616" s="44" t="s">
        <v>19463</v>
      </c>
      <c r="B18616" s="319" t="s">
        <v>19515</v>
      </c>
      <c r="C18616" s="318" t="s">
        <v>19867</v>
      </c>
      <c r="D18616" s="93" t="s">
        <v>19934</v>
      </c>
      <c r="E18616" s="320">
        <v>46568</v>
      </c>
      <c r="F18616" s="93"/>
      <c r="G18616" s="93"/>
      <c r="H18616" s="93"/>
      <c r="I18616" s="99"/>
      <c r="J18616" s="99"/>
      <c r="K18616" s="99"/>
      <c r="L18616" s="99"/>
      <c r="M18616" s="99"/>
      <c r="N18616" s="99"/>
      <c r="O18616" s="99"/>
      <c r="P18616" s="99"/>
      <c r="Q18616" s="99"/>
      <c r="R18616" s="99"/>
      <c r="S18616" s="99"/>
      <c r="T18616" s="99"/>
      <c r="U18616" s="99"/>
      <c r="V18616" s="99"/>
      <c r="W18616" s="99"/>
      <c r="X18616" s="99"/>
      <c r="Y18616" s="99"/>
      <c r="Z18616" s="99"/>
      <c r="AA18616" s="99"/>
      <c r="AB18616" s="99"/>
      <c r="AC18616" s="99"/>
      <c r="AD18616" s="99"/>
      <c r="AE18616" s="99"/>
      <c r="AF18616" s="99"/>
      <c r="AG18616" s="99"/>
      <c r="AH18616" s="31"/>
      <c r="AI18616" s="31"/>
      <c r="AJ18616" s="31"/>
      <c r="AK18616" s="31"/>
      <c r="AL18616" s="31"/>
      <c r="AO18616" s="376"/>
    </row>
    <row r="18617" spans="1:41" x14ac:dyDescent="0.25">
      <c r="A18617" s="44" t="s">
        <v>7482</v>
      </c>
      <c r="B18617" s="44" t="s">
        <v>7434</v>
      </c>
      <c r="C18617" s="45" t="s">
        <v>7483</v>
      </c>
      <c r="D18617" s="45" t="s">
        <v>11204</v>
      </c>
      <c r="E18617" s="45" t="s">
        <v>4146</v>
      </c>
      <c r="F18617" s="93"/>
      <c r="G18617" s="93"/>
      <c r="H18617" s="93"/>
      <c r="I18617" s="99"/>
      <c r="J18617" s="99"/>
      <c r="K18617" s="99"/>
      <c r="L18617" s="99"/>
      <c r="M18617" s="99"/>
      <c r="N18617" s="99"/>
      <c r="O18617" s="99"/>
      <c r="P18617" s="99"/>
      <c r="Q18617" s="99"/>
      <c r="R18617" s="99"/>
      <c r="S18617" s="99"/>
      <c r="T18617" s="99"/>
      <c r="U18617" s="99"/>
      <c r="V18617" s="99"/>
      <c r="W18617" s="99"/>
      <c r="X18617" s="99"/>
      <c r="Y18617" s="99"/>
      <c r="Z18617" s="99"/>
      <c r="AA18617" s="99"/>
      <c r="AB18617" s="99"/>
      <c r="AC18617" s="99"/>
      <c r="AD18617" s="99"/>
      <c r="AE18617" s="99"/>
      <c r="AF18617" s="99"/>
      <c r="AG18617" s="99"/>
      <c r="AH18617" s="31"/>
      <c r="AI18617" s="31"/>
      <c r="AJ18617" s="31"/>
      <c r="AK18617" s="31"/>
      <c r="AL18617" s="31"/>
      <c r="AO18617" s="376"/>
    </row>
    <row r="18618" spans="1:41" x14ac:dyDescent="0.25">
      <c r="A18618" s="44" t="s">
        <v>7482</v>
      </c>
      <c r="B18618" s="44" t="s">
        <v>7434</v>
      </c>
      <c r="C18618" s="45" t="s">
        <v>7483</v>
      </c>
      <c r="D18618" s="93" t="s">
        <v>17443</v>
      </c>
      <c r="E18618" s="45" t="s">
        <v>7420</v>
      </c>
      <c r="F18618" s="93"/>
      <c r="G18618" s="93"/>
      <c r="H18618" s="93"/>
      <c r="I18618" s="99"/>
      <c r="J18618" s="99"/>
      <c r="K18618" s="99"/>
      <c r="L18618" s="99"/>
      <c r="M18618" s="99"/>
      <c r="N18618" s="99"/>
      <c r="O18618" s="99"/>
      <c r="P18618" s="99"/>
      <c r="Q18618" s="99"/>
      <c r="R18618" s="99"/>
      <c r="S18618" s="99"/>
      <c r="T18618" s="99"/>
      <c r="U18618" s="99"/>
      <c r="V18618" s="99"/>
      <c r="W18618" s="99"/>
      <c r="X18618" s="99"/>
      <c r="Y18618" s="99"/>
      <c r="Z18618" s="99"/>
      <c r="AA18618" s="99"/>
      <c r="AB18618" s="99"/>
      <c r="AC18618" s="99"/>
      <c r="AD18618" s="99"/>
      <c r="AE18618" s="99"/>
      <c r="AF18618" s="99"/>
      <c r="AG18618" s="99"/>
      <c r="AH18618" s="31"/>
      <c r="AI18618" s="31"/>
      <c r="AJ18618" s="31"/>
      <c r="AK18618" s="31"/>
      <c r="AL18618" s="31"/>
      <c r="AO18618" s="376"/>
    </row>
    <row r="18619" spans="1:41" x14ac:dyDescent="0.25">
      <c r="A18619" s="44" t="s">
        <v>16001</v>
      </c>
      <c r="B18619" s="44" t="s">
        <v>16283</v>
      </c>
      <c r="C18619" s="45" t="s">
        <v>16436</v>
      </c>
      <c r="D18619" s="46" t="s">
        <v>21328</v>
      </c>
      <c r="E18619" s="46">
        <v>46344</v>
      </c>
      <c r="AO18619" s="376"/>
    </row>
    <row r="18620" spans="1:41" x14ac:dyDescent="0.25">
      <c r="A18620" s="44" t="s">
        <v>16001</v>
      </c>
      <c r="B18620" s="44" t="s">
        <v>16283</v>
      </c>
      <c r="C18620" s="45" t="s">
        <v>16436</v>
      </c>
      <c r="D18620" s="46" t="s">
        <v>21328</v>
      </c>
      <c r="E18620" s="46">
        <v>46344</v>
      </c>
      <c r="AO18620" s="376"/>
    </row>
    <row r="18621" spans="1:41" x14ac:dyDescent="0.25">
      <c r="A18621" s="44" t="s">
        <v>16001</v>
      </c>
      <c r="B18621" s="44" t="s">
        <v>16283</v>
      </c>
      <c r="C18621" s="45" t="s">
        <v>16436</v>
      </c>
      <c r="D18621" s="46" t="s">
        <v>21328</v>
      </c>
      <c r="E18621" s="46">
        <v>46344</v>
      </c>
      <c r="AO18621" s="376"/>
    </row>
    <row r="18622" spans="1:41" x14ac:dyDescent="0.25">
      <c r="A18622" s="44" t="s">
        <v>16001</v>
      </c>
      <c r="B18622" s="44" t="s">
        <v>15669</v>
      </c>
      <c r="C18622" s="45">
        <v>25050402</v>
      </c>
      <c r="D18622" s="45" t="s">
        <v>11363</v>
      </c>
      <c r="E18622" s="45" t="s">
        <v>7105</v>
      </c>
      <c r="AO18622" s="376"/>
    </row>
    <row r="18623" spans="1:41" x14ac:dyDescent="0.25">
      <c r="A18623" s="44" t="s">
        <v>13127</v>
      </c>
      <c r="B18623" s="44" t="s">
        <v>21434</v>
      </c>
      <c r="C18623" s="45" t="s">
        <v>13058</v>
      </c>
      <c r="D18623" s="45" t="s">
        <v>21447</v>
      </c>
      <c r="E18623" s="46">
        <v>46418</v>
      </c>
      <c r="AO18623" s="376"/>
    </row>
    <row r="18624" spans="1:41" x14ac:dyDescent="0.25">
      <c r="A18624" s="44" t="s">
        <v>5405</v>
      </c>
      <c r="B18624" s="44" t="s">
        <v>2350</v>
      </c>
      <c r="C18624" s="45">
        <v>230105</v>
      </c>
      <c r="D18624" s="45" t="s">
        <v>11363</v>
      </c>
      <c r="E18624" s="45" t="s">
        <v>5265</v>
      </c>
      <c r="AO18624" s="376"/>
    </row>
    <row r="18625" spans="1:41" x14ac:dyDescent="0.25">
      <c r="A18625" s="44" t="s">
        <v>12797</v>
      </c>
      <c r="B18625" s="44" t="s">
        <v>1666</v>
      </c>
      <c r="C18625" s="45">
        <v>250101</v>
      </c>
      <c r="D18625" s="45" t="s">
        <v>11363</v>
      </c>
      <c r="E18625" s="45" t="s">
        <v>12551</v>
      </c>
      <c r="AO18625" s="376"/>
    </row>
    <row r="18626" spans="1:41" x14ac:dyDescent="0.25">
      <c r="A18626" s="44" t="s">
        <v>8435</v>
      </c>
      <c r="B18626" s="44" t="s">
        <v>3043</v>
      </c>
      <c r="C18626" s="45">
        <v>230901</v>
      </c>
      <c r="D18626" s="45" t="s">
        <v>11363</v>
      </c>
      <c r="E18626" s="45" t="s">
        <v>7871</v>
      </c>
      <c r="AO18626" s="376"/>
    </row>
    <row r="18627" spans="1:41" x14ac:dyDescent="0.3">
      <c r="A18627" s="333" t="s">
        <v>11120</v>
      </c>
      <c r="B18627" s="333" t="s">
        <v>1177</v>
      </c>
      <c r="C18627" s="125" t="s">
        <v>11000</v>
      </c>
      <c r="D18627" s="32" t="s">
        <v>20309</v>
      </c>
      <c r="E18627" s="125" t="s">
        <v>2593</v>
      </c>
      <c r="F18627" s="125" t="s">
        <v>1189</v>
      </c>
      <c r="G18627" s="125" t="s">
        <v>1189</v>
      </c>
      <c r="AO18627" s="376"/>
    </row>
    <row r="18628" spans="1:41" x14ac:dyDescent="0.25">
      <c r="A18628" s="44" t="s">
        <v>3561</v>
      </c>
      <c r="B18628" s="44" t="s">
        <v>3475</v>
      </c>
      <c r="C18628" s="45">
        <v>250303</v>
      </c>
      <c r="D18628" s="45" t="s">
        <v>11363</v>
      </c>
      <c r="E18628" s="45" t="s">
        <v>11887</v>
      </c>
      <c r="AO18628" s="376"/>
    </row>
    <row r="18629" spans="1:41" x14ac:dyDescent="0.3">
      <c r="A18629" s="333" t="s">
        <v>11121</v>
      </c>
      <c r="B18629" s="333" t="s">
        <v>3456</v>
      </c>
      <c r="C18629" s="125" t="s">
        <v>10963</v>
      </c>
      <c r="D18629" s="32" t="s">
        <v>20309</v>
      </c>
      <c r="E18629" s="125" t="s">
        <v>2593</v>
      </c>
      <c r="F18629" s="125" t="s">
        <v>1189</v>
      </c>
      <c r="G18629" s="125" t="s">
        <v>1190</v>
      </c>
      <c r="AO18629" s="376"/>
    </row>
    <row r="18630" spans="1:41" x14ac:dyDescent="0.25">
      <c r="A18630" s="76" t="s">
        <v>16123</v>
      </c>
      <c r="B18630" s="44" t="s">
        <v>12295</v>
      </c>
      <c r="C18630" s="45">
        <v>5.26</v>
      </c>
      <c r="D18630" s="45" t="s">
        <v>12549</v>
      </c>
      <c r="E18630" s="46">
        <v>47787</v>
      </c>
      <c r="F18630" s="45"/>
      <c r="G18630" s="93"/>
      <c r="H18630" s="93"/>
      <c r="I18630" s="99"/>
      <c r="J18630" s="99"/>
      <c r="K18630" s="99"/>
      <c r="L18630" s="99"/>
      <c r="M18630" s="99"/>
      <c r="N18630" s="99"/>
      <c r="O18630" s="99"/>
      <c r="P18630" s="99"/>
      <c r="Q18630" s="99"/>
      <c r="R18630" s="99"/>
      <c r="S18630" s="99"/>
      <c r="T18630" s="99"/>
      <c r="U18630" s="99"/>
      <c r="V18630" s="99"/>
      <c r="W18630" s="99"/>
      <c r="X18630" s="99"/>
      <c r="Y18630" s="99"/>
      <c r="Z18630" s="99"/>
      <c r="AA18630" s="99"/>
      <c r="AB18630" s="99"/>
      <c r="AC18630" s="99"/>
      <c r="AD18630" s="99"/>
      <c r="AE18630" s="99"/>
      <c r="AF18630" s="99"/>
      <c r="AG18630" s="99"/>
      <c r="AH18630" s="31"/>
      <c r="AI18630" s="31"/>
      <c r="AJ18630" s="31"/>
      <c r="AK18630" s="31"/>
      <c r="AL18630" s="31"/>
      <c r="AO18630" s="376"/>
    </row>
    <row r="18631" spans="1:41" x14ac:dyDescent="0.25">
      <c r="A18631" s="44" t="s">
        <v>16002</v>
      </c>
      <c r="B18631" s="44" t="s">
        <v>9237</v>
      </c>
      <c r="C18631" s="45">
        <v>24010401</v>
      </c>
      <c r="D18631" s="45" t="s">
        <v>11363</v>
      </c>
      <c r="E18631" s="45" t="s">
        <v>9238</v>
      </c>
      <c r="AO18631" s="376"/>
    </row>
    <row r="18632" spans="1:41" x14ac:dyDescent="0.25">
      <c r="A18632" s="44" t="s">
        <v>16002</v>
      </c>
      <c r="B18632" s="44" t="s">
        <v>3176</v>
      </c>
      <c r="C18632" s="45">
        <v>24010402</v>
      </c>
      <c r="D18632" s="45" t="s">
        <v>11363</v>
      </c>
      <c r="E18632" s="45" t="s">
        <v>9238</v>
      </c>
      <c r="AO18632" s="376"/>
    </row>
    <row r="18633" spans="1:41" x14ac:dyDescent="0.25">
      <c r="A18633" s="44" t="s">
        <v>16002</v>
      </c>
      <c r="B18633" s="44" t="s">
        <v>15615</v>
      </c>
      <c r="C18633" s="45">
        <v>250902</v>
      </c>
      <c r="D18633" s="45" t="s">
        <v>11363</v>
      </c>
      <c r="E18633" s="45" t="s">
        <v>4972</v>
      </c>
      <c r="AO18633" s="376"/>
    </row>
    <row r="18634" spans="1:41" x14ac:dyDescent="0.25">
      <c r="A18634" s="44" t="s">
        <v>16002</v>
      </c>
      <c r="B18634" s="44" t="s">
        <v>17465</v>
      </c>
      <c r="C18634" s="45">
        <v>26020101</v>
      </c>
      <c r="D18634" s="45" t="s">
        <v>11363</v>
      </c>
      <c r="E18634" s="45" t="s">
        <v>9238</v>
      </c>
      <c r="AO18634" s="376"/>
    </row>
    <row r="18635" spans="1:41" x14ac:dyDescent="0.25">
      <c r="A18635" s="44" t="s">
        <v>16002</v>
      </c>
      <c r="B18635" s="44" t="s">
        <v>6609</v>
      </c>
      <c r="C18635" s="45">
        <v>26020102</v>
      </c>
      <c r="D18635" s="45" t="s">
        <v>11363</v>
      </c>
      <c r="E18635" s="45" t="s">
        <v>9238</v>
      </c>
      <c r="AO18635" s="376"/>
    </row>
    <row r="18636" spans="1:41" x14ac:dyDescent="0.25">
      <c r="A18636" s="44" t="s">
        <v>11205</v>
      </c>
      <c r="B18636" s="44" t="s">
        <v>148</v>
      </c>
      <c r="C18636" s="45" t="s">
        <v>3969</v>
      </c>
      <c r="D18636" s="93" t="s">
        <v>1833</v>
      </c>
      <c r="E18636" s="46">
        <v>46296</v>
      </c>
      <c r="F18636" s="93"/>
      <c r="G18636" s="93"/>
      <c r="H18636" s="93"/>
      <c r="I18636" s="99"/>
      <c r="J18636" s="99"/>
      <c r="K18636" s="99"/>
      <c r="L18636" s="57"/>
      <c r="M18636" s="44"/>
      <c r="N18636" s="99"/>
      <c r="O18636" s="99"/>
      <c r="P18636" s="99"/>
      <c r="Q18636" s="99"/>
      <c r="R18636" s="99"/>
      <c r="S18636" s="99"/>
      <c r="T18636" s="99"/>
      <c r="U18636" s="99"/>
      <c r="V18636" s="99"/>
      <c r="W18636" s="99"/>
      <c r="X18636" s="99"/>
      <c r="Y18636" s="99"/>
      <c r="Z18636" s="99"/>
      <c r="AA18636" s="99"/>
      <c r="AB18636" s="99"/>
      <c r="AC18636" s="99"/>
      <c r="AD18636" s="99"/>
      <c r="AE18636" s="99"/>
      <c r="AF18636" s="99"/>
      <c r="AG18636" s="99"/>
      <c r="AH18636" s="31"/>
      <c r="AI18636" s="31"/>
      <c r="AJ18636" s="31"/>
      <c r="AK18636" s="31"/>
      <c r="AL18636" s="31"/>
      <c r="AO18636" s="376"/>
    </row>
    <row r="18637" spans="1:41" x14ac:dyDescent="0.25">
      <c r="A18637" s="76" t="s">
        <v>16124</v>
      </c>
      <c r="B18637" s="44" t="s">
        <v>16073</v>
      </c>
      <c r="C18637" s="45">
        <v>44.26</v>
      </c>
      <c r="D18637" s="45" t="s">
        <v>12549</v>
      </c>
      <c r="E18637" s="46">
        <v>47787</v>
      </c>
      <c r="F18637" s="45"/>
      <c r="G18637" s="93"/>
      <c r="H18637" s="93"/>
      <c r="I18637" s="99"/>
      <c r="J18637" s="99"/>
      <c r="K18637" s="99"/>
      <c r="L18637" s="99"/>
      <c r="M18637" s="99"/>
      <c r="N18637" s="99"/>
      <c r="O18637" s="99"/>
      <c r="P18637" s="99"/>
      <c r="Q18637" s="99"/>
      <c r="R18637" s="99"/>
      <c r="S18637" s="99"/>
      <c r="T18637" s="99"/>
      <c r="U18637" s="99"/>
      <c r="V18637" s="99"/>
      <c r="W18637" s="99"/>
      <c r="X18637" s="99"/>
      <c r="Y18637" s="99"/>
      <c r="Z18637" s="99"/>
      <c r="AA18637" s="99"/>
      <c r="AB18637" s="99"/>
      <c r="AC18637" s="99"/>
      <c r="AD18637" s="99"/>
      <c r="AE18637" s="99"/>
      <c r="AF18637" s="99"/>
      <c r="AG18637" s="99"/>
      <c r="AH18637" s="31"/>
      <c r="AI18637" s="31"/>
      <c r="AJ18637" s="31"/>
      <c r="AK18637" s="31"/>
      <c r="AL18637" s="31"/>
      <c r="AO18637" s="376"/>
    </row>
    <row r="18638" spans="1:41" x14ac:dyDescent="0.25">
      <c r="A18638" s="44" t="s">
        <v>18464</v>
      </c>
      <c r="B18638" s="44" t="s">
        <v>3475</v>
      </c>
      <c r="C18638" s="45">
        <v>260301</v>
      </c>
      <c r="D18638" s="45" t="s">
        <v>11363</v>
      </c>
      <c r="E18638" s="45" t="s">
        <v>17625</v>
      </c>
      <c r="AO18638" s="376"/>
    </row>
    <row r="18639" spans="1:41" x14ac:dyDescent="0.25">
      <c r="A18639" s="44" t="s">
        <v>16868</v>
      </c>
      <c r="B18639" s="44" t="s">
        <v>16869</v>
      </c>
      <c r="C18639" s="45" t="s">
        <v>17119</v>
      </c>
      <c r="D18639" s="367" t="s">
        <v>3696</v>
      </c>
      <c r="E18639" s="328">
        <f>DATE(2030,2,13)</f>
        <v>47527</v>
      </c>
      <c r="F18639" s="32"/>
      <c r="G18639" s="32"/>
      <c r="H18639" s="32"/>
      <c r="I18639" s="31"/>
      <c r="J18639" s="31"/>
      <c r="K18639" s="31"/>
      <c r="L18639" s="31"/>
      <c r="M18639" s="31"/>
      <c r="N18639" s="31"/>
      <c r="O18639" s="31"/>
      <c r="P18639" s="31"/>
      <c r="Q18639" s="31"/>
      <c r="R18639" s="31"/>
      <c r="S18639" s="31"/>
      <c r="T18639" s="31"/>
      <c r="U18639" s="31"/>
      <c r="V18639" s="31"/>
      <c r="W18639" s="31"/>
      <c r="X18639" s="31"/>
      <c r="Y18639" s="31"/>
      <c r="Z18639" s="31"/>
      <c r="AA18639" s="31"/>
      <c r="AB18639" s="31"/>
      <c r="AC18639" s="31"/>
      <c r="AD18639" s="31"/>
      <c r="AE18639" s="31"/>
      <c r="AF18639" s="31"/>
      <c r="AG18639" s="31"/>
      <c r="AH18639" s="31"/>
      <c r="AI18639" s="31"/>
      <c r="AJ18639" s="31"/>
      <c r="AK18639" s="31"/>
      <c r="AL18639" s="31"/>
      <c r="AO18639" s="376"/>
    </row>
    <row r="18640" spans="1:41" x14ac:dyDescent="0.3">
      <c r="A18640" s="333" t="s">
        <v>13351</v>
      </c>
      <c r="B18640" s="333" t="s">
        <v>13316</v>
      </c>
      <c r="C18640" s="125" t="s">
        <v>13317</v>
      </c>
      <c r="D18640" s="32" t="s">
        <v>20309</v>
      </c>
      <c r="E18640" s="125" t="s">
        <v>12551</v>
      </c>
      <c r="F18640" s="125" t="s">
        <v>1189</v>
      </c>
      <c r="G18640" s="125" t="s">
        <v>1190</v>
      </c>
      <c r="AO18640" s="376"/>
    </row>
    <row r="18641" spans="1:41" x14ac:dyDescent="0.25">
      <c r="A18641" s="44" t="s">
        <v>21983</v>
      </c>
      <c r="B18641" s="44" t="s">
        <v>925</v>
      </c>
      <c r="C18641" s="45">
        <v>260601</v>
      </c>
      <c r="D18641" s="45" t="s">
        <v>11363</v>
      </c>
      <c r="E18641" s="45" t="s">
        <v>17341</v>
      </c>
      <c r="AO18641" s="376"/>
    </row>
    <row r="18642" spans="1:41" x14ac:dyDescent="0.25">
      <c r="A18642" s="44" t="s">
        <v>18465</v>
      </c>
      <c r="B18642" s="44" t="s">
        <v>5321</v>
      </c>
      <c r="C18642" s="45">
        <v>26010401</v>
      </c>
      <c r="D18642" s="45" t="s">
        <v>11363</v>
      </c>
      <c r="E18642" s="45" t="s">
        <v>17459</v>
      </c>
      <c r="AO18642" s="376"/>
    </row>
    <row r="18643" spans="1:41" x14ac:dyDescent="0.25">
      <c r="A18643" s="44" t="s">
        <v>18465</v>
      </c>
      <c r="B18643" s="44" t="s">
        <v>3176</v>
      </c>
      <c r="C18643" s="45">
        <v>26010402</v>
      </c>
      <c r="D18643" s="45" t="s">
        <v>11363</v>
      </c>
      <c r="E18643" s="45" t="s">
        <v>17459</v>
      </c>
      <c r="AO18643" s="376"/>
    </row>
    <row r="18644" spans="1:41" x14ac:dyDescent="0.25">
      <c r="A18644" s="44" t="s">
        <v>19464</v>
      </c>
      <c r="B18644" s="319" t="s">
        <v>19558</v>
      </c>
      <c r="C18644" s="318" t="s">
        <v>19868</v>
      </c>
      <c r="D18644" s="93" t="s">
        <v>19934</v>
      </c>
      <c r="E18644" s="320">
        <v>46507</v>
      </c>
      <c r="F18644" s="93"/>
      <c r="G18644" s="93"/>
      <c r="H18644" s="93"/>
      <c r="I18644" s="99"/>
      <c r="J18644" s="99"/>
      <c r="K18644" s="99"/>
      <c r="L18644" s="99"/>
      <c r="M18644" s="99"/>
      <c r="N18644" s="99"/>
      <c r="O18644" s="99"/>
      <c r="P18644" s="99"/>
      <c r="Q18644" s="99"/>
      <c r="R18644" s="99"/>
      <c r="S18644" s="99"/>
      <c r="T18644" s="99"/>
      <c r="U18644" s="99"/>
      <c r="V18644" s="99"/>
      <c r="W18644" s="99"/>
      <c r="X18644" s="99"/>
      <c r="Y18644" s="99"/>
      <c r="Z18644" s="99"/>
      <c r="AA18644" s="99"/>
      <c r="AB18644" s="99"/>
      <c r="AC18644" s="99"/>
      <c r="AD18644" s="99"/>
      <c r="AE18644" s="99"/>
      <c r="AF18644" s="99"/>
      <c r="AG18644" s="99"/>
      <c r="AH18644" s="31"/>
      <c r="AI18644" s="31"/>
      <c r="AJ18644" s="31"/>
      <c r="AK18644" s="31"/>
      <c r="AL18644" s="31"/>
      <c r="AO18644" s="376"/>
    </row>
    <row r="18645" spans="1:41" x14ac:dyDescent="0.25">
      <c r="A18645" s="44" t="s">
        <v>16003</v>
      </c>
      <c r="B18645" s="44" t="s">
        <v>3474</v>
      </c>
      <c r="C18645" s="45">
        <v>250503</v>
      </c>
      <c r="D18645" s="45" t="s">
        <v>11363</v>
      </c>
      <c r="E18645" s="45" t="s">
        <v>15608</v>
      </c>
      <c r="AO18645" s="376"/>
    </row>
    <row r="18646" spans="1:41" x14ac:dyDescent="0.25">
      <c r="A18646" s="44" t="s">
        <v>9562</v>
      </c>
      <c r="B18646" s="92" t="s">
        <v>9602</v>
      </c>
      <c r="C18646" s="45" t="s">
        <v>9338</v>
      </c>
      <c r="D18646" s="93" t="s">
        <v>9601</v>
      </c>
      <c r="E18646" s="94">
        <v>46568</v>
      </c>
      <c r="F18646" s="93"/>
      <c r="G18646" s="93"/>
      <c r="H18646" s="93"/>
      <c r="I18646" s="99"/>
      <c r="J18646" s="99"/>
      <c r="K18646" s="99"/>
      <c r="L18646" s="44"/>
      <c r="M18646" s="44"/>
      <c r="N18646" s="99"/>
      <c r="O18646" s="99"/>
      <c r="P18646" s="99"/>
      <c r="Q18646" s="99"/>
      <c r="R18646" s="99"/>
      <c r="S18646" s="99"/>
      <c r="T18646" s="99"/>
      <c r="U18646" s="99"/>
      <c r="V18646" s="99"/>
      <c r="W18646" s="99"/>
      <c r="X18646" s="99"/>
      <c r="Y18646" s="99"/>
      <c r="Z18646" s="99"/>
      <c r="AA18646" s="99"/>
      <c r="AB18646" s="99"/>
      <c r="AC18646" s="99"/>
      <c r="AD18646" s="99"/>
      <c r="AE18646" s="99"/>
      <c r="AF18646" s="99"/>
      <c r="AG18646" s="99"/>
      <c r="AH18646" s="31"/>
      <c r="AI18646" s="31"/>
      <c r="AJ18646" s="31"/>
      <c r="AK18646" s="31"/>
      <c r="AL18646" s="31"/>
      <c r="AO18646" s="376"/>
    </row>
    <row r="18647" spans="1:41" x14ac:dyDescent="0.25">
      <c r="A18647" s="44" t="s">
        <v>5519</v>
      </c>
      <c r="B18647" s="44" t="s">
        <v>21372</v>
      </c>
      <c r="C18647" s="45" t="s">
        <v>16518</v>
      </c>
      <c r="D18647" s="45" t="s">
        <v>21447</v>
      </c>
      <c r="E18647" s="46">
        <v>46477</v>
      </c>
      <c r="AO18647" s="376"/>
    </row>
    <row r="18648" spans="1:41" x14ac:dyDescent="0.25">
      <c r="A18648" s="44" t="s">
        <v>5519</v>
      </c>
      <c r="B18648" s="44" t="s">
        <v>21396</v>
      </c>
      <c r="C18648" s="45" t="s">
        <v>9703</v>
      </c>
      <c r="D18648" s="45" t="s">
        <v>21447</v>
      </c>
      <c r="E18648" s="46">
        <v>46568</v>
      </c>
      <c r="AO18648" s="376"/>
    </row>
    <row r="18649" spans="1:41" x14ac:dyDescent="0.25">
      <c r="A18649" s="44" t="s">
        <v>5519</v>
      </c>
      <c r="B18649" s="44" t="s">
        <v>21399</v>
      </c>
      <c r="C18649" s="45" t="s">
        <v>13524</v>
      </c>
      <c r="D18649" s="45" t="s">
        <v>21447</v>
      </c>
      <c r="E18649" s="46">
        <v>46507</v>
      </c>
      <c r="AO18649" s="376"/>
    </row>
    <row r="18650" spans="1:41" x14ac:dyDescent="0.25">
      <c r="A18650" s="44" t="s">
        <v>5519</v>
      </c>
      <c r="B18650" s="44" t="s">
        <v>21412</v>
      </c>
      <c r="C18650" s="45" t="s">
        <v>5516</v>
      </c>
      <c r="D18650" s="45" t="s">
        <v>21447</v>
      </c>
      <c r="E18650" s="46">
        <v>46599</v>
      </c>
      <c r="AO18650" s="376"/>
    </row>
    <row r="18651" spans="1:41" x14ac:dyDescent="0.25">
      <c r="A18651" s="44" t="s">
        <v>14640</v>
      </c>
      <c r="B18651" s="44" t="s">
        <v>3910</v>
      </c>
      <c r="C18651" s="45" t="s">
        <v>14641</v>
      </c>
      <c r="D18651" s="46" t="s">
        <v>21328</v>
      </c>
      <c r="E18651" s="46">
        <v>46583</v>
      </c>
      <c r="AO18651" s="376"/>
    </row>
    <row r="18652" spans="1:41" x14ac:dyDescent="0.25">
      <c r="A18652" s="44" t="s">
        <v>12798</v>
      </c>
      <c r="B18652" s="44" t="s">
        <v>944</v>
      </c>
      <c r="C18652" s="45">
        <v>240303</v>
      </c>
      <c r="D18652" s="45" t="s">
        <v>11363</v>
      </c>
      <c r="E18652" s="45" t="s">
        <v>2593</v>
      </c>
      <c r="AO18652" s="376"/>
    </row>
    <row r="18653" spans="1:41" x14ac:dyDescent="0.25">
      <c r="A18653" s="44" t="s">
        <v>12798</v>
      </c>
      <c r="B18653" s="44" t="s">
        <v>12555</v>
      </c>
      <c r="C18653" s="45">
        <v>241101</v>
      </c>
      <c r="D18653" s="45" t="s">
        <v>11363</v>
      </c>
      <c r="E18653" s="45" t="s">
        <v>5332</v>
      </c>
      <c r="AO18653" s="376"/>
    </row>
    <row r="18654" spans="1:41" x14ac:dyDescent="0.25">
      <c r="A18654" s="44" t="s">
        <v>9688</v>
      </c>
      <c r="B18654" s="44" t="s">
        <v>21398</v>
      </c>
      <c r="C18654" s="45" t="s">
        <v>9319</v>
      </c>
      <c r="D18654" s="45" t="s">
        <v>21447</v>
      </c>
      <c r="E18654" s="46">
        <v>46507</v>
      </c>
      <c r="AO18654" s="376"/>
    </row>
    <row r="18655" spans="1:41" x14ac:dyDescent="0.25">
      <c r="A18655" s="44" t="s">
        <v>10797</v>
      </c>
      <c r="B18655" s="44" t="s">
        <v>9248</v>
      </c>
      <c r="C18655" s="45">
        <v>240101</v>
      </c>
      <c r="D18655" s="45" t="s">
        <v>11363</v>
      </c>
      <c r="E18655" s="45" t="s">
        <v>9249</v>
      </c>
      <c r="AO18655" s="376"/>
    </row>
    <row r="18656" spans="1:41" x14ac:dyDescent="0.25">
      <c r="A18656" s="76" t="s">
        <v>16125</v>
      </c>
      <c r="B18656" s="44" t="s">
        <v>16073</v>
      </c>
      <c r="C18656" s="45">
        <v>44.26</v>
      </c>
      <c r="D18656" s="45" t="s">
        <v>12549</v>
      </c>
      <c r="E18656" s="46">
        <v>47787</v>
      </c>
      <c r="F18656" s="45" t="s">
        <v>1335</v>
      </c>
      <c r="G18656" s="93"/>
      <c r="H18656" s="93"/>
      <c r="I18656" s="99"/>
      <c r="J18656" s="99"/>
      <c r="K18656" s="99"/>
      <c r="L18656" s="99"/>
      <c r="M18656" s="99"/>
      <c r="N18656" s="99"/>
      <c r="O18656" s="99"/>
      <c r="P18656" s="99"/>
      <c r="Q18656" s="99"/>
      <c r="R18656" s="99"/>
      <c r="S18656" s="99"/>
      <c r="T18656" s="99"/>
      <c r="U18656" s="99"/>
      <c r="V18656" s="99"/>
      <c r="W18656" s="99"/>
      <c r="X18656" s="99"/>
      <c r="Y18656" s="99"/>
      <c r="Z18656" s="99"/>
      <c r="AA18656" s="99"/>
      <c r="AB18656" s="99"/>
      <c r="AC18656" s="99"/>
      <c r="AD18656" s="99"/>
      <c r="AE18656" s="99"/>
      <c r="AF18656" s="99"/>
      <c r="AG18656" s="99"/>
      <c r="AH18656" s="31"/>
      <c r="AI18656" s="31"/>
      <c r="AJ18656" s="31"/>
      <c r="AK18656" s="31"/>
      <c r="AL18656" s="31"/>
      <c r="AO18656" s="376"/>
    </row>
    <row r="18657" spans="1:41" x14ac:dyDescent="0.25">
      <c r="A18657" s="44" t="s">
        <v>16125</v>
      </c>
      <c r="B18657" s="44" t="s">
        <v>936</v>
      </c>
      <c r="C18657" s="45">
        <v>260703</v>
      </c>
      <c r="D18657" s="45" t="s">
        <v>11363</v>
      </c>
      <c r="E18657" s="45" t="s">
        <v>11150</v>
      </c>
      <c r="AO18657" s="376"/>
    </row>
    <row r="18658" spans="1:41" x14ac:dyDescent="0.25">
      <c r="A18658" s="44" t="s">
        <v>19465</v>
      </c>
      <c r="B18658" s="319" t="s">
        <v>19523</v>
      </c>
      <c r="C18658" s="318" t="s">
        <v>19612</v>
      </c>
      <c r="D18658" s="93" t="s">
        <v>19934</v>
      </c>
      <c r="E18658" s="320">
        <v>47299</v>
      </c>
      <c r="F18658" s="93"/>
      <c r="G18658" s="93"/>
      <c r="H18658" s="93"/>
      <c r="I18658" s="99"/>
      <c r="J18658" s="99"/>
      <c r="K18658" s="99"/>
      <c r="L18658" s="99"/>
      <c r="M18658" s="99"/>
      <c r="N18658" s="99"/>
      <c r="O18658" s="99"/>
      <c r="P18658" s="99"/>
      <c r="Q18658" s="99"/>
      <c r="R18658" s="99"/>
      <c r="S18658" s="99"/>
      <c r="T18658" s="99"/>
      <c r="U18658" s="99"/>
      <c r="V18658" s="99"/>
      <c r="W18658" s="99"/>
      <c r="X18658" s="99"/>
      <c r="Y18658" s="99"/>
      <c r="Z18658" s="99"/>
      <c r="AA18658" s="99"/>
      <c r="AB18658" s="99"/>
      <c r="AC18658" s="99"/>
      <c r="AD18658" s="99"/>
      <c r="AE18658" s="99"/>
      <c r="AF18658" s="99"/>
      <c r="AG18658" s="99"/>
      <c r="AH18658" s="31"/>
      <c r="AI18658" s="31"/>
      <c r="AJ18658" s="31"/>
      <c r="AK18658" s="31"/>
      <c r="AL18658" s="31"/>
      <c r="AO18658" s="376"/>
    </row>
    <row r="18659" spans="1:41" x14ac:dyDescent="0.25">
      <c r="A18659" s="44" t="s">
        <v>13936</v>
      </c>
      <c r="B18659" s="44" t="s">
        <v>15200</v>
      </c>
      <c r="C18659" s="45" t="s">
        <v>13937</v>
      </c>
      <c r="D18659" s="367" t="s">
        <v>3696</v>
      </c>
      <c r="E18659" s="328">
        <f>DATE(2028,11,18)</f>
        <v>47075</v>
      </c>
      <c r="F18659" s="32"/>
      <c r="G18659" s="32"/>
      <c r="H18659" s="32"/>
      <c r="I18659" s="31"/>
      <c r="J18659" s="31"/>
      <c r="K18659" s="31"/>
      <c r="L18659" s="31"/>
      <c r="M18659" s="31"/>
      <c r="N18659" s="31"/>
      <c r="O18659" s="31"/>
      <c r="P18659" s="31"/>
      <c r="Q18659" s="31"/>
      <c r="R18659" s="31"/>
      <c r="S18659" s="31"/>
      <c r="T18659" s="31"/>
      <c r="U18659" s="31"/>
      <c r="V18659" s="31"/>
      <c r="W18659" s="31"/>
      <c r="X18659" s="31"/>
      <c r="Y18659" s="31"/>
      <c r="Z18659" s="31"/>
      <c r="AA18659" s="31"/>
      <c r="AB18659" s="31"/>
      <c r="AC18659" s="31"/>
      <c r="AD18659" s="31"/>
      <c r="AE18659" s="31"/>
      <c r="AF18659" s="31"/>
      <c r="AG18659" s="31"/>
      <c r="AH18659" s="31"/>
      <c r="AI18659" s="31"/>
      <c r="AJ18659" s="31"/>
      <c r="AK18659" s="31"/>
      <c r="AL18659" s="31"/>
      <c r="AO18659" s="376"/>
    </row>
    <row r="18660" spans="1:41" x14ac:dyDescent="0.3">
      <c r="A18660" s="333" t="s">
        <v>15443</v>
      </c>
      <c r="B18660" s="333" t="s">
        <v>1600</v>
      </c>
      <c r="C18660" s="125" t="s">
        <v>15473</v>
      </c>
      <c r="D18660" s="32" t="s">
        <v>20309</v>
      </c>
      <c r="E18660" s="125" t="s">
        <v>11886</v>
      </c>
      <c r="F18660" s="125" t="s">
        <v>1189</v>
      </c>
      <c r="G18660" s="125" t="s">
        <v>1190</v>
      </c>
      <c r="AO18660" s="376"/>
    </row>
    <row r="18661" spans="1:41" x14ac:dyDescent="0.25">
      <c r="A18661" s="44" t="s">
        <v>13297</v>
      </c>
      <c r="B18661" s="44" t="s">
        <v>5321</v>
      </c>
      <c r="C18661" s="45">
        <v>25010401</v>
      </c>
      <c r="D18661" s="45" t="s">
        <v>11363</v>
      </c>
      <c r="E18661" s="45" t="s">
        <v>12564</v>
      </c>
      <c r="AO18661" s="376"/>
    </row>
    <row r="18662" spans="1:41" x14ac:dyDescent="0.25">
      <c r="A18662" s="44" t="s">
        <v>18466</v>
      </c>
      <c r="B18662" s="44" t="s">
        <v>5130</v>
      </c>
      <c r="C18662" s="45">
        <v>22010701</v>
      </c>
      <c r="D18662" s="45" t="s">
        <v>11363</v>
      </c>
      <c r="E18662" s="45" t="s">
        <v>5131</v>
      </c>
      <c r="AO18662" s="376"/>
    </row>
    <row r="18663" spans="1:41" x14ac:dyDescent="0.25">
      <c r="A18663" s="44" t="s">
        <v>18466</v>
      </c>
      <c r="B18663" s="44" t="s">
        <v>7104</v>
      </c>
      <c r="C18663" s="45">
        <v>230504</v>
      </c>
      <c r="D18663" s="45" t="s">
        <v>11363</v>
      </c>
      <c r="E18663" s="45" t="s">
        <v>7105</v>
      </c>
      <c r="AO18663" s="376"/>
    </row>
    <row r="18664" spans="1:41" x14ac:dyDescent="0.25">
      <c r="A18664" s="44" t="s">
        <v>18466</v>
      </c>
      <c r="B18664" s="44" t="s">
        <v>5134</v>
      </c>
      <c r="C18664" s="45">
        <v>230807</v>
      </c>
      <c r="D18664" s="45" t="s">
        <v>11363</v>
      </c>
      <c r="E18664" s="45" t="s">
        <v>8282</v>
      </c>
      <c r="AO18664" s="376"/>
    </row>
    <row r="18665" spans="1:41" x14ac:dyDescent="0.25">
      <c r="A18665" s="44" t="s">
        <v>18466</v>
      </c>
      <c r="B18665" s="44" t="s">
        <v>3043</v>
      </c>
      <c r="C18665" s="45">
        <v>230901</v>
      </c>
      <c r="D18665" s="45" t="s">
        <v>11363</v>
      </c>
      <c r="E18665" s="45" t="s">
        <v>7871</v>
      </c>
      <c r="AO18665" s="376"/>
    </row>
    <row r="18666" spans="1:41" x14ac:dyDescent="0.25">
      <c r="A18666" s="44" t="s">
        <v>18466</v>
      </c>
      <c r="B18666" s="44" t="s">
        <v>944</v>
      </c>
      <c r="C18666" s="45">
        <v>240303</v>
      </c>
      <c r="D18666" s="45" t="s">
        <v>11363</v>
      </c>
      <c r="E18666" s="45" t="s">
        <v>2593</v>
      </c>
      <c r="AO18666" s="376"/>
    </row>
    <row r="18667" spans="1:41" x14ac:dyDescent="0.25">
      <c r="A18667" s="44" t="s">
        <v>18466</v>
      </c>
      <c r="B18667" s="44" t="s">
        <v>10382</v>
      </c>
      <c r="C18667" s="45">
        <v>24050301</v>
      </c>
      <c r="D18667" s="45" t="s">
        <v>11363</v>
      </c>
      <c r="E18667" s="45" t="s">
        <v>5155</v>
      </c>
      <c r="AO18667" s="376"/>
    </row>
    <row r="18668" spans="1:41" x14ac:dyDescent="0.25">
      <c r="A18668" s="44" t="s">
        <v>18466</v>
      </c>
      <c r="B18668" s="44" t="s">
        <v>1666</v>
      </c>
      <c r="C18668" s="45">
        <v>250101</v>
      </c>
      <c r="D18668" s="45" t="s">
        <v>11363</v>
      </c>
      <c r="E18668" s="45" t="s">
        <v>12551</v>
      </c>
      <c r="AO18668" s="376"/>
    </row>
    <row r="18669" spans="1:41" x14ac:dyDescent="0.25">
      <c r="A18669" s="44" t="s">
        <v>18466</v>
      </c>
      <c r="B18669" s="44" t="s">
        <v>9248</v>
      </c>
      <c r="C18669" s="45">
        <v>260105</v>
      </c>
      <c r="D18669" s="45" t="s">
        <v>11363</v>
      </c>
      <c r="E18669" s="45" t="s">
        <v>17625</v>
      </c>
      <c r="AO18669" s="376"/>
    </row>
    <row r="18670" spans="1:41" x14ac:dyDescent="0.25">
      <c r="A18670" s="44" t="s">
        <v>21445</v>
      </c>
      <c r="B18670" s="44" t="s">
        <v>21443</v>
      </c>
      <c r="C18670" s="45" t="s">
        <v>21444</v>
      </c>
      <c r="D18670" s="45" t="s">
        <v>21447</v>
      </c>
      <c r="E18670" s="46">
        <v>46507</v>
      </c>
      <c r="AO18670" s="376"/>
    </row>
    <row r="18671" spans="1:41" x14ac:dyDescent="0.25">
      <c r="A18671" s="44" t="s">
        <v>5046</v>
      </c>
      <c r="B18671" s="319" t="s">
        <v>19551</v>
      </c>
      <c r="C18671" s="318" t="s">
        <v>19869</v>
      </c>
      <c r="D18671" s="93" t="s">
        <v>19934</v>
      </c>
      <c r="E18671" s="320">
        <v>47299</v>
      </c>
      <c r="F18671" s="93"/>
      <c r="G18671" s="93"/>
      <c r="H18671" s="93"/>
      <c r="I18671" s="99"/>
      <c r="J18671" s="99"/>
      <c r="K18671" s="99"/>
      <c r="L18671" s="99"/>
      <c r="M18671" s="99"/>
      <c r="N18671" s="99"/>
      <c r="O18671" s="99"/>
      <c r="P18671" s="99"/>
      <c r="Q18671" s="99"/>
      <c r="R18671" s="99"/>
      <c r="S18671" s="99"/>
      <c r="T18671" s="99"/>
      <c r="U18671" s="99"/>
      <c r="V18671" s="99"/>
      <c r="W18671" s="99"/>
      <c r="X18671" s="99"/>
      <c r="Y18671" s="99"/>
      <c r="Z18671" s="99"/>
      <c r="AA18671" s="99"/>
      <c r="AB18671" s="99"/>
      <c r="AC18671" s="99"/>
      <c r="AD18671" s="99"/>
      <c r="AE18671" s="99"/>
      <c r="AF18671" s="99"/>
      <c r="AG18671" s="99"/>
      <c r="AH18671" s="31"/>
      <c r="AI18671" s="31"/>
      <c r="AJ18671" s="31"/>
      <c r="AK18671" s="31"/>
      <c r="AL18671" s="31"/>
      <c r="AO18671" s="376"/>
    </row>
    <row r="18672" spans="1:41" x14ac:dyDescent="0.25">
      <c r="A18672" s="44" t="s">
        <v>5046</v>
      </c>
      <c r="B18672" s="44" t="s">
        <v>4955</v>
      </c>
      <c r="C18672" s="45" t="s">
        <v>5047</v>
      </c>
      <c r="D18672" s="93" t="s">
        <v>17443</v>
      </c>
      <c r="E18672" s="45" t="s">
        <v>14001</v>
      </c>
      <c r="F18672" s="93"/>
      <c r="G18672" s="93"/>
      <c r="H18672" s="93"/>
      <c r="I18672" s="99"/>
      <c r="J18672" s="99"/>
      <c r="K18672" s="99"/>
      <c r="L18672" s="99"/>
      <c r="M18672" s="99"/>
      <c r="N18672" s="99"/>
      <c r="O18672" s="99"/>
      <c r="P18672" s="99"/>
      <c r="Q18672" s="99"/>
      <c r="R18672" s="99"/>
      <c r="S18672" s="99"/>
      <c r="T18672" s="99"/>
      <c r="U18672" s="99"/>
      <c r="V18672" s="99"/>
      <c r="W18672" s="99"/>
      <c r="X18672" s="99"/>
      <c r="Y18672" s="99"/>
      <c r="Z18672" s="99"/>
      <c r="AA18672" s="99"/>
      <c r="AB18672" s="99"/>
      <c r="AC18672" s="99"/>
      <c r="AD18672" s="99"/>
      <c r="AE18672" s="99"/>
      <c r="AF18672" s="99"/>
      <c r="AG18672" s="99"/>
      <c r="AH18672" s="31"/>
      <c r="AI18672" s="31"/>
      <c r="AJ18672" s="31"/>
      <c r="AK18672" s="31"/>
      <c r="AL18672" s="31"/>
      <c r="AO18672" s="376"/>
    </row>
    <row r="18673" spans="1:41" x14ac:dyDescent="0.25">
      <c r="A18673" s="44" t="s">
        <v>5046</v>
      </c>
      <c r="B18673" s="44" t="s">
        <v>5048</v>
      </c>
      <c r="C18673" s="45" t="s">
        <v>5049</v>
      </c>
      <c r="D18673" s="93" t="s">
        <v>17443</v>
      </c>
      <c r="E18673" s="45" t="s">
        <v>17328</v>
      </c>
      <c r="F18673" s="93"/>
      <c r="G18673" s="93"/>
      <c r="H18673" s="93"/>
      <c r="I18673" s="99"/>
      <c r="J18673" s="99"/>
      <c r="K18673" s="99"/>
      <c r="L18673" s="99"/>
      <c r="M18673" s="99"/>
      <c r="N18673" s="99"/>
      <c r="O18673" s="99"/>
      <c r="P18673" s="99"/>
      <c r="Q18673" s="99"/>
      <c r="R18673" s="99"/>
      <c r="S18673" s="99"/>
      <c r="T18673" s="99"/>
      <c r="U18673" s="99"/>
      <c r="V18673" s="99"/>
      <c r="W18673" s="99"/>
      <c r="X18673" s="99"/>
      <c r="Y18673" s="99"/>
      <c r="Z18673" s="99"/>
      <c r="AA18673" s="99"/>
      <c r="AB18673" s="99"/>
      <c r="AC18673" s="99"/>
      <c r="AD18673" s="99"/>
      <c r="AE18673" s="99"/>
      <c r="AF18673" s="99"/>
      <c r="AG18673" s="99"/>
      <c r="AH18673" s="31"/>
      <c r="AI18673" s="31"/>
      <c r="AJ18673" s="31"/>
      <c r="AK18673" s="31"/>
      <c r="AL18673" s="31"/>
      <c r="AO18673" s="376"/>
    </row>
    <row r="18674" spans="1:41" x14ac:dyDescent="0.25">
      <c r="A18674" s="44" t="s">
        <v>5046</v>
      </c>
      <c r="B18674" s="44" t="s">
        <v>5048</v>
      </c>
      <c r="C18674" s="45" t="s">
        <v>5049</v>
      </c>
      <c r="D18674" s="45" t="s">
        <v>9895</v>
      </c>
      <c r="E18674" s="45" t="s">
        <v>4954</v>
      </c>
      <c r="F18674" s="93"/>
      <c r="G18674" s="93"/>
      <c r="H18674" s="93"/>
      <c r="I18674" s="99"/>
      <c r="J18674" s="99"/>
      <c r="K18674" s="99"/>
      <c r="L18674" s="44"/>
      <c r="M18674" s="44"/>
      <c r="N18674" s="99"/>
      <c r="O18674" s="99"/>
      <c r="P18674" s="99"/>
      <c r="Q18674" s="99"/>
      <c r="R18674" s="99"/>
      <c r="S18674" s="99"/>
      <c r="T18674" s="99"/>
      <c r="U18674" s="99"/>
      <c r="V18674" s="99"/>
      <c r="W18674" s="99"/>
      <c r="X18674" s="99"/>
      <c r="Y18674" s="99"/>
      <c r="Z18674" s="99"/>
      <c r="AA18674" s="99"/>
      <c r="AB18674" s="99"/>
      <c r="AC18674" s="99"/>
      <c r="AD18674" s="99"/>
      <c r="AE18674" s="99"/>
      <c r="AF18674" s="99"/>
      <c r="AG18674" s="99"/>
      <c r="AH18674" s="31"/>
      <c r="AI18674" s="31"/>
      <c r="AJ18674" s="31"/>
      <c r="AK18674" s="31"/>
      <c r="AL18674" s="31"/>
      <c r="AO18674" s="376"/>
    </row>
    <row r="18675" spans="1:41" x14ac:dyDescent="0.25">
      <c r="A18675" s="44" t="s">
        <v>9006</v>
      </c>
      <c r="B18675" s="44" t="s">
        <v>15202</v>
      </c>
      <c r="C18675" s="45" t="s">
        <v>5047</v>
      </c>
      <c r="D18675" s="367" t="s">
        <v>3696</v>
      </c>
      <c r="E18675" s="328">
        <f>DATE(2028,2,1)</f>
        <v>46784</v>
      </c>
      <c r="F18675" s="32"/>
      <c r="G18675" s="32"/>
      <c r="H18675" s="32"/>
      <c r="I18675" s="31"/>
      <c r="J18675" s="31"/>
      <c r="K18675" s="31"/>
      <c r="L18675" s="31"/>
      <c r="M18675" s="31"/>
      <c r="N18675" s="31"/>
      <c r="O18675" s="31"/>
      <c r="P18675" s="31"/>
      <c r="Q18675" s="31"/>
      <c r="R18675" s="31"/>
      <c r="S18675" s="31"/>
      <c r="T18675" s="31"/>
      <c r="U18675" s="31"/>
      <c r="V18675" s="31"/>
      <c r="W18675" s="31"/>
      <c r="X18675" s="31"/>
      <c r="Y18675" s="31"/>
      <c r="Z18675" s="31"/>
      <c r="AA18675" s="31"/>
      <c r="AB18675" s="31"/>
      <c r="AC18675" s="31"/>
      <c r="AD18675" s="31"/>
      <c r="AE18675" s="31"/>
      <c r="AF18675" s="31"/>
      <c r="AG18675" s="31"/>
      <c r="AH18675" s="31"/>
      <c r="AI18675" s="31"/>
      <c r="AJ18675" s="31"/>
      <c r="AK18675" s="31"/>
      <c r="AL18675" s="31"/>
      <c r="AO18675" s="376"/>
    </row>
    <row r="18676" spans="1:41" x14ac:dyDescent="0.25">
      <c r="A18676" s="44" t="s">
        <v>9006</v>
      </c>
      <c r="B18676" s="44" t="s">
        <v>15201</v>
      </c>
      <c r="C18676" s="45" t="s">
        <v>5120</v>
      </c>
      <c r="D18676" s="367" t="s">
        <v>3696</v>
      </c>
      <c r="E18676" s="328">
        <f>DATE(2027,6,3)</f>
        <v>46541</v>
      </c>
      <c r="F18676" s="32"/>
      <c r="G18676" s="32"/>
      <c r="H18676" s="32"/>
      <c r="I18676" s="31"/>
      <c r="J18676" s="31"/>
      <c r="K18676" s="31"/>
      <c r="L18676" s="31"/>
      <c r="M18676" s="31"/>
      <c r="N18676" s="31"/>
      <c r="O18676" s="31"/>
      <c r="P18676" s="31"/>
      <c r="Q18676" s="31"/>
      <c r="R18676" s="31"/>
      <c r="S18676" s="31"/>
      <c r="T18676" s="31"/>
      <c r="U18676" s="31"/>
      <c r="V18676" s="31"/>
      <c r="W18676" s="31"/>
      <c r="X18676" s="31"/>
      <c r="Y18676" s="31"/>
      <c r="Z18676" s="31"/>
      <c r="AA18676" s="31"/>
      <c r="AB18676" s="31"/>
      <c r="AC18676" s="31"/>
      <c r="AD18676" s="31"/>
      <c r="AE18676" s="31"/>
      <c r="AF18676" s="31"/>
      <c r="AG18676" s="31"/>
      <c r="AH18676" s="31"/>
      <c r="AI18676" s="31"/>
      <c r="AJ18676" s="31"/>
      <c r="AK18676" s="31"/>
      <c r="AL18676" s="31"/>
      <c r="AO18676" s="376"/>
    </row>
    <row r="18677" spans="1:41" x14ac:dyDescent="0.25">
      <c r="A18677" s="44" t="s">
        <v>14642</v>
      </c>
      <c r="B18677" s="44" t="s">
        <v>1873</v>
      </c>
      <c r="C18677" s="45" t="s">
        <v>14643</v>
      </c>
      <c r="D18677" s="46" t="s">
        <v>21328</v>
      </c>
      <c r="E18677" s="46">
        <v>46583</v>
      </c>
      <c r="AO18677" s="376"/>
    </row>
    <row r="18678" spans="1:41" x14ac:dyDescent="0.25">
      <c r="A18678" s="44" t="s">
        <v>10798</v>
      </c>
      <c r="B18678" s="44" t="s">
        <v>10348</v>
      </c>
      <c r="C18678" s="45">
        <v>240501</v>
      </c>
      <c r="D18678" s="45" t="s">
        <v>11363</v>
      </c>
      <c r="E18678" s="45" t="s">
        <v>10349</v>
      </c>
      <c r="AO18678" s="376"/>
    </row>
    <row r="18679" spans="1:41" x14ac:dyDescent="0.25">
      <c r="A18679" s="44" t="s">
        <v>10798</v>
      </c>
      <c r="B18679" s="44" t="s">
        <v>938</v>
      </c>
      <c r="C18679" s="45">
        <v>260103</v>
      </c>
      <c r="D18679" s="45" t="s">
        <v>11363</v>
      </c>
      <c r="E18679" s="45" t="s">
        <v>8292</v>
      </c>
      <c r="AO18679" s="376"/>
    </row>
    <row r="18680" spans="1:41" x14ac:dyDescent="0.25">
      <c r="A18680" s="44" t="s">
        <v>2456</v>
      </c>
      <c r="B18680" s="44" t="s">
        <v>2350</v>
      </c>
      <c r="C18680" s="45">
        <v>230105</v>
      </c>
      <c r="D18680" s="45" t="s">
        <v>11363</v>
      </c>
      <c r="E18680" s="45" t="s">
        <v>5265</v>
      </c>
      <c r="AO18680" s="376"/>
    </row>
    <row r="18681" spans="1:41" x14ac:dyDescent="0.25">
      <c r="A18681" s="44" t="s">
        <v>18467</v>
      </c>
      <c r="B18681" s="44" t="s">
        <v>17463</v>
      </c>
      <c r="C18681" s="45">
        <v>260202</v>
      </c>
      <c r="D18681" s="45" t="s">
        <v>11363</v>
      </c>
      <c r="E18681" s="45" t="s">
        <v>9238</v>
      </c>
      <c r="AO18681" s="376"/>
    </row>
    <row r="18682" spans="1:41" x14ac:dyDescent="0.25">
      <c r="A18682" s="44" t="s">
        <v>18467</v>
      </c>
      <c r="B18682" s="44" t="s">
        <v>9248</v>
      </c>
      <c r="C18682" s="45">
        <v>260105</v>
      </c>
      <c r="D18682" s="45" t="s">
        <v>11363</v>
      </c>
      <c r="E18682" s="45" t="s">
        <v>17625</v>
      </c>
      <c r="AO18682" s="376"/>
    </row>
    <row r="18683" spans="1:41" x14ac:dyDescent="0.25">
      <c r="A18683" s="44" t="s">
        <v>5540</v>
      </c>
      <c r="B18683" s="44" t="s">
        <v>13591</v>
      </c>
      <c r="C18683" s="45">
        <v>22.25</v>
      </c>
      <c r="D18683" s="45" t="s">
        <v>12549</v>
      </c>
      <c r="E18683" s="46">
        <v>47664</v>
      </c>
      <c r="F18683" s="45"/>
      <c r="G18683" s="93"/>
      <c r="H18683" s="93"/>
      <c r="I18683" s="99"/>
      <c r="J18683" s="99"/>
      <c r="K18683" s="99"/>
      <c r="L18683" s="99"/>
      <c r="M18683" s="99"/>
      <c r="N18683" s="99"/>
      <c r="O18683" s="99"/>
      <c r="P18683" s="99"/>
      <c r="Q18683" s="99"/>
      <c r="R18683" s="99"/>
      <c r="S18683" s="99"/>
      <c r="T18683" s="99"/>
      <c r="U18683" s="99"/>
      <c r="V18683" s="99"/>
      <c r="W18683" s="99"/>
      <c r="X18683" s="99"/>
      <c r="Y18683" s="99"/>
      <c r="Z18683" s="99"/>
      <c r="AA18683" s="99"/>
      <c r="AB18683" s="99"/>
      <c r="AC18683" s="99"/>
      <c r="AD18683" s="99"/>
      <c r="AE18683" s="99"/>
      <c r="AF18683" s="99"/>
      <c r="AG18683" s="99"/>
      <c r="AH18683" s="31"/>
      <c r="AI18683" s="31"/>
      <c r="AJ18683" s="31"/>
      <c r="AK18683" s="31"/>
      <c r="AL18683" s="31"/>
      <c r="AO18683" s="376"/>
    </row>
    <row r="18684" spans="1:41" x14ac:dyDescent="0.25">
      <c r="A18684" s="44" t="s">
        <v>5540</v>
      </c>
      <c r="B18684" s="44" t="s">
        <v>2350</v>
      </c>
      <c r="C18684" s="45">
        <v>230105</v>
      </c>
      <c r="D18684" s="45" t="s">
        <v>11363</v>
      </c>
      <c r="E18684" s="45" t="s">
        <v>5265</v>
      </c>
      <c r="AO18684" s="376"/>
    </row>
    <row r="18685" spans="1:41" x14ac:dyDescent="0.25">
      <c r="A18685" s="44" t="s">
        <v>1653</v>
      </c>
      <c r="B18685" s="44" t="s">
        <v>2350</v>
      </c>
      <c r="C18685" s="45">
        <v>230105</v>
      </c>
      <c r="D18685" s="45" t="s">
        <v>11363</v>
      </c>
      <c r="E18685" s="45" t="s">
        <v>5265</v>
      </c>
      <c r="AO18685" s="376"/>
    </row>
    <row r="18686" spans="1:41" x14ac:dyDescent="0.25">
      <c r="A18686" s="44" t="s">
        <v>10799</v>
      </c>
      <c r="B18686" s="44" t="s">
        <v>3475</v>
      </c>
      <c r="C18686" s="45">
        <v>240301</v>
      </c>
      <c r="D18686" s="45" t="s">
        <v>11363</v>
      </c>
      <c r="E18686" s="45" t="s">
        <v>9249</v>
      </c>
      <c r="AO18686" s="376"/>
    </row>
    <row r="18687" spans="1:41" x14ac:dyDescent="0.25">
      <c r="A18687" s="44" t="s">
        <v>18468</v>
      </c>
      <c r="B18687" s="44" t="s">
        <v>2350</v>
      </c>
      <c r="C18687" s="45">
        <v>230105</v>
      </c>
      <c r="D18687" s="45" t="s">
        <v>11363</v>
      </c>
      <c r="E18687" s="45" t="s">
        <v>5265</v>
      </c>
      <c r="AO18687" s="376"/>
    </row>
    <row r="18688" spans="1:41" x14ac:dyDescent="0.3">
      <c r="A18688" s="333" t="s">
        <v>11537</v>
      </c>
      <c r="B18688" s="333" t="s">
        <v>15582</v>
      </c>
      <c r="C18688" s="125" t="s">
        <v>12850</v>
      </c>
      <c r="D18688" s="32" t="s">
        <v>20309</v>
      </c>
      <c r="E18688" s="125" t="s">
        <v>5332</v>
      </c>
      <c r="F18688" s="125" t="s">
        <v>1190</v>
      </c>
      <c r="G18688" s="125" t="s">
        <v>1190</v>
      </c>
      <c r="AO18688" s="376"/>
    </row>
    <row r="18689" spans="1:41" x14ac:dyDescent="0.3">
      <c r="A18689" s="333" t="s">
        <v>11537</v>
      </c>
      <c r="B18689" s="333" t="s">
        <v>12848</v>
      </c>
      <c r="C18689" s="125" t="s">
        <v>12849</v>
      </c>
      <c r="D18689" s="32" t="s">
        <v>20309</v>
      </c>
      <c r="E18689" s="125" t="s">
        <v>5332</v>
      </c>
      <c r="F18689" s="125" t="s">
        <v>1190</v>
      </c>
      <c r="G18689" s="125" t="s">
        <v>1190</v>
      </c>
      <c r="AO18689" s="376"/>
    </row>
    <row r="18690" spans="1:41" x14ac:dyDescent="0.3">
      <c r="A18690" s="333" t="s">
        <v>8672</v>
      </c>
      <c r="B18690" s="333" t="s">
        <v>1172</v>
      </c>
      <c r="C18690" s="125" t="s">
        <v>8628</v>
      </c>
      <c r="D18690" s="32" t="s">
        <v>20309</v>
      </c>
      <c r="E18690" s="125" t="s">
        <v>8619</v>
      </c>
      <c r="F18690" s="125" t="s">
        <v>1189</v>
      </c>
      <c r="G18690" s="125" t="s">
        <v>1190</v>
      </c>
      <c r="AO18690" s="376"/>
    </row>
    <row r="18691" spans="1:41" x14ac:dyDescent="0.25">
      <c r="A18691" s="44" t="s">
        <v>18469</v>
      </c>
      <c r="B18691" s="44" t="s">
        <v>17452</v>
      </c>
      <c r="C18691" s="45">
        <v>25010501</v>
      </c>
      <c r="D18691" s="45" t="s">
        <v>11363</v>
      </c>
      <c r="E18691" s="45" t="s">
        <v>12551</v>
      </c>
      <c r="AO18691" s="376"/>
    </row>
    <row r="18692" spans="1:41" x14ac:dyDescent="0.25">
      <c r="A18692" s="44" t="s">
        <v>18469</v>
      </c>
      <c r="B18692" s="44" t="s">
        <v>5129</v>
      </c>
      <c r="C18692" s="45">
        <v>25010502</v>
      </c>
      <c r="D18692" s="45" t="s">
        <v>11363</v>
      </c>
      <c r="E18692" s="45" t="s">
        <v>12551</v>
      </c>
      <c r="AO18692" s="376"/>
    </row>
    <row r="18693" spans="1:41" x14ac:dyDescent="0.25">
      <c r="A18693" s="44" t="s">
        <v>18469</v>
      </c>
      <c r="B18693" s="44" t="s">
        <v>5321</v>
      </c>
      <c r="C18693" s="45">
        <v>26010401</v>
      </c>
      <c r="D18693" s="45" t="s">
        <v>11363</v>
      </c>
      <c r="E18693" s="45" t="s">
        <v>17459</v>
      </c>
      <c r="AO18693" s="376"/>
    </row>
    <row r="18694" spans="1:41" x14ac:dyDescent="0.25">
      <c r="A18694" s="44" t="s">
        <v>18469</v>
      </c>
      <c r="B18694" s="44" t="s">
        <v>3176</v>
      </c>
      <c r="C18694" s="45">
        <v>26010402</v>
      </c>
      <c r="D18694" s="45" t="s">
        <v>11363</v>
      </c>
      <c r="E18694" s="45" t="s">
        <v>17459</v>
      </c>
      <c r="AO18694" s="376"/>
    </row>
    <row r="18695" spans="1:41" x14ac:dyDescent="0.25">
      <c r="A18695" s="44" t="s">
        <v>12483</v>
      </c>
      <c r="B18695" s="44" t="s">
        <v>12094</v>
      </c>
      <c r="C18695" s="45">
        <v>12.24</v>
      </c>
      <c r="D18695" s="45" t="s">
        <v>12549</v>
      </c>
      <c r="E18695" s="46">
        <v>47299</v>
      </c>
      <c r="F18695" s="45"/>
      <c r="G18695" s="93"/>
      <c r="H18695" s="93"/>
      <c r="I18695" s="99"/>
      <c r="J18695" s="99"/>
      <c r="K18695" s="99"/>
      <c r="L18695" s="99"/>
      <c r="M18695" s="99"/>
      <c r="N18695" s="99"/>
      <c r="O18695" s="99"/>
      <c r="P18695" s="99"/>
      <c r="Q18695" s="99"/>
      <c r="R18695" s="99"/>
      <c r="S18695" s="99"/>
      <c r="T18695" s="99"/>
      <c r="U18695" s="99"/>
      <c r="V18695" s="99"/>
      <c r="W18695" s="99"/>
      <c r="X18695" s="99"/>
      <c r="Y18695" s="99"/>
      <c r="Z18695" s="99"/>
      <c r="AA18695" s="99"/>
      <c r="AB18695" s="99"/>
      <c r="AC18695" s="99"/>
      <c r="AD18695" s="99"/>
      <c r="AE18695" s="99"/>
      <c r="AF18695" s="99"/>
      <c r="AG18695" s="99"/>
      <c r="AH18695" s="31"/>
      <c r="AI18695" s="31"/>
      <c r="AJ18695" s="31"/>
      <c r="AK18695" s="31"/>
      <c r="AL18695" s="31"/>
      <c r="AO18695" s="376"/>
    </row>
    <row r="18696" spans="1:41" x14ac:dyDescent="0.25">
      <c r="A18696" s="44" t="s">
        <v>12799</v>
      </c>
      <c r="B18696" s="44" t="s">
        <v>10348</v>
      </c>
      <c r="C18696" s="45">
        <v>240501</v>
      </c>
      <c r="D18696" s="45" t="s">
        <v>11363</v>
      </c>
      <c r="E18696" s="45" t="s">
        <v>10349</v>
      </c>
      <c r="AO18696" s="376"/>
    </row>
    <row r="18697" spans="1:41" x14ac:dyDescent="0.25">
      <c r="A18697" s="44" t="s">
        <v>12799</v>
      </c>
      <c r="B18697" s="44" t="s">
        <v>1666</v>
      </c>
      <c r="C18697" s="45">
        <v>250101</v>
      </c>
      <c r="D18697" s="45" t="s">
        <v>11363</v>
      </c>
      <c r="E18697" s="45" t="s">
        <v>12551</v>
      </c>
      <c r="AO18697" s="376"/>
    </row>
    <row r="18698" spans="1:41" x14ac:dyDescent="0.25">
      <c r="A18698" s="44" t="s">
        <v>18470</v>
      </c>
      <c r="B18698" s="44" t="s">
        <v>5321</v>
      </c>
      <c r="C18698" s="45">
        <v>26010401</v>
      </c>
      <c r="D18698" s="45" t="s">
        <v>11363</v>
      </c>
      <c r="E18698" s="45" t="s">
        <v>17459</v>
      </c>
      <c r="AO18698" s="376"/>
    </row>
    <row r="18699" spans="1:41" x14ac:dyDescent="0.25">
      <c r="A18699" s="44" t="s">
        <v>18470</v>
      </c>
      <c r="B18699" s="44" t="s">
        <v>3176</v>
      </c>
      <c r="C18699" s="45">
        <v>26010402</v>
      </c>
      <c r="D18699" s="45" t="s">
        <v>11363</v>
      </c>
      <c r="E18699" s="45" t="s">
        <v>17459</v>
      </c>
      <c r="AO18699" s="376"/>
    </row>
    <row r="18700" spans="1:41" x14ac:dyDescent="0.25">
      <c r="A18700" s="44" t="s">
        <v>9293</v>
      </c>
      <c r="B18700" s="44" t="s">
        <v>7766</v>
      </c>
      <c r="C18700" s="45">
        <v>230505</v>
      </c>
      <c r="D18700" s="45" t="s">
        <v>11363</v>
      </c>
      <c r="E18700" s="45" t="s">
        <v>7105</v>
      </c>
      <c r="AO18700" s="376"/>
    </row>
    <row r="18701" spans="1:41" x14ac:dyDescent="0.25">
      <c r="A18701" s="44" t="s">
        <v>13705</v>
      </c>
      <c r="B18701" s="44" t="s">
        <v>13594</v>
      </c>
      <c r="C18701" s="45">
        <v>29.25</v>
      </c>
      <c r="D18701" s="45" t="s">
        <v>12549</v>
      </c>
      <c r="E18701" s="46">
        <v>47664</v>
      </c>
      <c r="F18701" s="45"/>
      <c r="G18701" s="93"/>
      <c r="H18701" s="93"/>
      <c r="I18701" s="99"/>
      <c r="J18701" s="99"/>
      <c r="K18701" s="99"/>
      <c r="L18701" s="99"/>
      <c r="M18701" s="99"/>
      <c r="N18701" s="99"/>
      <c r="O18701" s="99"/>
      <c r="P18701" s="99"/>
      <c r="Q18701" s="99"/>
      <c r="R18701" s="99"/>
      <c r="S18701" s="99"/>
      <c r="T18701" s="99"/>
      <c r="U18701" s="99"/>
      <c r="V18701" s="99"/>
      <c r="W18701" s="99"/>
      <c r="X18701" s="99"/>
      <c r="Y18701" s="99"/>
      <c r="Z18701" s="99"/>
      <c r="AA18701" s="99"/>
      <c r="AB18701" s="99"/>
      <c r="AC18701" s="99"/>
      <c r="AD18701" s="99"/>
      <c r="AE18701" s="99"/>
      <c r="AF18701" s="99"/>
      <c r="AG18701" s="99"/>
      <c r="AH18701" s="31"/>
      <c r="AI18701" s="31"/>
      <c r="AJ18701" s="31"/>
      <c r="AK18701" s="31"/>
      <c r="AL18701" s="31"/>
      <c r="AO18701" s="376"/>
    </row>
    <row r="18702" spans="1:41" x14ac:dyDescent="0.3">
      <c r="A18702" s="333" t="s">
        <v>18781</v>
      </c>
      <c r="B18702" s="333" t="s">
        <v>2301</v>
      </c>
      <c r="C18702" s="125" t="s">
        <v>18816</v>
      </c>
      <c r="D18702" s="32" t="s">
        <v>20309</v>
      </c>
      <c r="E18702" s="125" t="s">
        <v>8292</v>
      </c>
      <c r="F18702" s="125" t="s">
        <v>1189</v>
      </c>
      <c r="G18702" s="125" t="s">
        <v>1190</v>
      </c>
      <c r="AO18702" s="376"/>
    </row>
    <row r="18703" spans="1:41" x14ac:dyDescent="0.3">
      <c r="A18703" s="333" t="s">
        <v>1121</v>
      </c>
      <c r="B18703" s="333" t="s">
        <v>1162</v>
      </c>
      <c r="C18703" s="125" t="s">
        <v>8016</v>
      </c>
      <c r="D18703" s="32" t="s">
        <v>20309</v>
      </c>
      <c r="E18703" s="125" t="s">
        <v>7871</v>
      </c>
      <c r="F18703" s="125" t="s">
        <v>1189</v>
      </c>
      <c r="G18703" s="125" t="s">
        <v>1190</v>
      </c>
      <c r="AO18703" s="376"/>
    </row>
    <row r="18704" spans="1:41" x14ac:dyDescent="0.3">
      <c r="A18704" s="333" t="s">
        <v>15444</v>
      </c>
      <c r="B18704" s="333" t="s">
        <v>15583</v>
      </c>
      <c r="C18704" s="125" t="s">
        <v>15584</v>
      </c>
      <c r="D18704" s="32" t="s">
        <v>20309</v>
      </c>
      <c r="E18704" s="125" t="s">
        <v>15591</v>
      </c>
      <c r="F18704" s="125" t="s">
        <v>1190</v>
      </c>
      <c r="G18704" s="125" t="s">
        <v>1190</v>
      </c>
      <c r="AO18704" s="376"/>
    </row>
    <row r="18705" spans="1:41" x14ac:dyDescent="0.3">
      <c r="A18705" s="333" t="s">
        <v>15444</v>
      </c>
      <c r="B18705" s="333" t="s">
        <v>4815</v>
      </c>
      <c r="C18705" s="125" t="s">
        <v>15581</v>
      </c>
      <c r="D18705" s="32" t="s">
        <v>20309</v>
      </c>
      <c r="E18705" s="125" t="s">
        <v>9839</v>
      </c>
      <c r="F18705" s="125" t="s">
        <v>1190</v>
      </c>
      <c r="G18705" s="125" t="s">
        <v>1190</v>
      </c>
      <c r="AO18705" s="376"/>
    </row>
    <row r="18706" spans="1:41" x14ac:dyDescent="0.25">
      <c r="A18706" s="44" t="s">
        <v>9007</v>
      </c>
      <c r="B18706" s="44" t="s">
        <v>15103</v>
      </c>
      <c r="C18706" s="45" t="s">
        <v>21102</v>
      </c>
      <c r="D18706" s="367" t="s">
        <v>3696</v>
      </c>
      <c r="E18706" s="328">
        <f>DATE(2030,7,11)</f>
        <v>47675</v>
      </c>
      <c r="F18706" s="32"/>
      <c r="G18706" s="32"/>
      <c r="H18706" s="32"/>
      <c r="I18706" s="31"/>
      <c r="J18706" s="31"/>
      <c r="K18706" s="31"/>
      <c r="L18706" s="31"/>
      <c r="M18706" s="31"/>
      <c r="N18706" s="31"/>
      <c r="O18706" s="31"/>
      <c r="P18706" s="31"/>
      <c r="Q18706" s="31"/>
      <c r="R18706" s="31"/>
      <c r="S18706" s="31"/>
      <c r="T18706" s="31"/>
      <c r="U18706" s="31"/>
      <c r="V18706" s="31"/>
      <c r="W18706" s="31"/>
      <c r="X18706" s="31"/>
      <c r="Y18706" s="31"/>
      <c r="Z18706" s="31"/>
      <c r="AA18706" s="31"/>
      <c r="AB18706" s="31"/>
      <c r="AC18706" s="31"/>
      <c r="AD18706" s="31"/>
      <c r="AE18706" s="31"/>
      <c r="AF18706" s="31"/>
      <c r="AG18706" s="31"/>
      <c r="AH18706" s="31"/>
      <c r="AI18706" s="31"/>
      <c r="AJ18706" s="31"/>
      <c r="AK18706" s="31"/>
      <c r="AL18706" s="31"/>
      <c r="AO18706" s="376"/>
    </row>
    <row r="18707" spans="1:41" x14ac:dyDescent="0.25">
      <c r="A18707" s="44" t="s">
        <v>8261</v>
      </c>
      <c r="B18707" s="44" t="s">
        <v>7658</v>
      </c>
      <c r="C18707" s="45" t="s">
        <v>7661</v>
      </c>
      <c r="D18707" s="45" t="s">
        <v>11204</v>
      </c>
      <c r="E18707" s="45" t="s">
        <v>7662</v>
      </c>
      <c r="F18707" s="93"/>
      <c r="G18707" s="93"/>
      <c r="H18707" s="93"/>
      <c r="I18707" s="99"/>
      <c r="J18707" s="99"/>
      <c r="K18707" s="99"/>
      <c r="L18707" s="99"/>
      <c r="M18707" s="99"/>
      <c r="N18707" s="99"/>
      <c r="O18707" s="99"/>
      <c r="P18707" s="99"/>
      <c r="Q18707" s="99"/>
      <c r="R18707" s="99"/>
      <c r="S18707" s="99"/>
      <c r="T18707" s="99"/>
      <c r="U18707" s="99"/>
      <c r="V18707" s="99"/>
      <c r="W18707" s="99"/>
      <c r="X18707" s="99"/>
      <c r="Y18707" s="99"/>
      <c r="Z18707" s="99"/>
      <c r="AA18707" s="99"/>
      <c r="AB18707" s="99"/>
      <c r="AC18707" s="99"/>
      <c r="AD18707" s="99"/>
      <c r="AE18707" s="99"/>
      <c r="AF18707" s="99"/>
      <c r="AG18707" s="99"/>
      <c r="AH18707" s="31"/>
      <c r="AI18707" s="31"/>
      <c r="AJ18707" s="31"/>
      <c r="AK18707" s="31"/>
      <c r="AL18707" s="31"/>
      <c r="AO18707" s="376"/>
    </row>
    <row r="18708" spans="1:41" x14ac:dyDescent="0.25">
      <c r="A18708" s="44" t="s">
        <v>8261</v>
      </c>
      <c r="B18708" s="44" t="s">
        <v>7658</v>
      </c>
      <c r="C18708" s="45" t="s">
        <v>7661</v>
      </c>
      <c r="D18708" s="93" t="s">
        <v>17443</v>
      </c>
      <c r="E18708" s="45" t="s">
        <v>7662</v>
      </c>
      <c r="F18708" s="93"/>
      <c r="G18708" s="93"/>
      <c r="H18708" s="93"/>
      <c r="I18708" s="99"/>
      <c r="J18708" s="99"/>
      <c r="K18708" s="99"/>
      <c r="L18708" s="99"/>
      <c r="M18708" s="99"/>
      <c r="N18708" s="99"/>
      <c r="O18708" s="99"/>
      <c r="P18708" s="99"/>
      <c r="Q18708" s="99"/>
      <c r="R18708" s="99"/>
      <c r="S18708" s="99"/>
      <c r="T18708" s="99"/>
      <c r="U18708" s="99"/>
      <c r="V18708" s="99"/>
      <c r="W18708" s="99"/>
      <c r="X18708" s="99"/>
      <c r="Y18708" s="99"/>
      <c r="Z18708" s="99"/>
      <c r="AA18708" s="99"/>
      <c r="AB18708" s="99"/>
      <c r="AC18708" s="99"/>
      <c r="AD18708" s="99"/>
      <c r="AE18708" s="99"/>
      <c r="AF18708" s="99"/>
      <c r="AG18708" s="99"/>
      <c r="AH18708" s="31"/>
      <c r="AI18708" s="31"/>
      <c r="AJ18708" s="31"/>
      <c r="AK18708" s="31"/>
      <c r="AL18708" s="31"/>
      <c r="AO18708" s="376"/>
    </row>
    <row r="18709" spans="1:41" x14ac:dyDescent="0.25">
      <c r="A18709" s="44" t="s">
        <v>8261</v>
      </c>
      <c r="B18709" s="44" t="s">
        <v>7658</v>
      </c>
      <c r="C18709" s="45" t="s">
        <v>7661</v>
      </c>
      <c r="D18709" s="45" t="s">
        <v>9895</v>
      </c>
      <c r="E18709" s="45" t="s">
        <v>7662</v>
      </c>
      <c r="F18709" s="93"/>
      <c r="G18709" s="93"/>
      <c r="H18709" s="93"/>
      <c r="I18709" s="99"/>
      <c r="J18709" s="99"/>
      <c r="K18709" s="99"/>
      <c r="L18709" s="44"/>
      <c r="M18709" s="44"/>
      <c r="N18709" s="99"/>
      <c r="O18709" s="99"/>
      <c r="P18709" s="99"/>
      <c r="Q18709" s="99"/>
      <c r="R18709" s="99"/>
      <c r="S18709" s="99"/>
      <c r="T18709" s="99"/>
      <c r="U18709" s="99"/>
      <c r="V18709" s="99"/>
      <c r="W18709" s="99"/>
      <c r="X18709" s="99"/>
      <c r="Y18709" s="99"/>
      <c r="Z18709" s="99"/>
      <c r="AA18709" s="99"/>
      <c r="AB18709" s="99"/>
      <c r="AC18709" s="99"/>
      <c r="AD18709" s="99"/>
      <c r="AE18709" s="99"/>
      <c r="AF18709" s="99"/>
      <c r="AG18709" s="99"/>
      <c r="AH18709" s="31"/>
      <c r="AI18709" s="31"/>
      <c r="AJ18709" s="31"/>
      <c r="AK18709" s="31"/>
      <c r="AL18709" s="31"/>
      <c r="AO18709" s="376"/>
    </row>
    <row r="18710" spans="1:41" x14ac:dyDescent="0.25">
      <c r="A18710" s="44" t="s">
        <v>6355</v>
      </c>
      <c r="B18710" s="44" t="s">
        <v>6292</v>
      </c>
      <c r="C18710" s="45" t="s">
        <v>9983</v>
      </c>
      <c r="D18710" s="46" t="s">
        <v>21328</v>
      </c>
      <c r="E18710" s="46">
        <v>46568</v>
      </c>
      <c r="AO18710" s="376"/>
    </row>
    <row r="18711" spans="1:41" x14ac:dyDescent="0.25">
      <c r="A18711" s="44" t="s">
        <v>6355</v>
      </c>
      <c r="B18711" s="44" t="s">
        <v>6292</v>
      </c>
      <c r="C18711" s="45" t="s">
        <v>9983</v>
      </c>
      <c r="D18711" s="46" t="s">
        <v>21328</v>
      </c>
      <c r="E18711" s="46">
        <v>46568</v>
      </c>
      <c r="AO18711" s="376"/>
    </row>
    <row r="18712" spans="1:41" x14ac:dyDescent="0.25">
      <c r="A18712" s="44" t="s">
        <v>12800</v>
      </c>
      <c r="B18712" s="44" t="s">
        <v>1666</v>
      </c>
      <c r="C18712" s="45">
        <v>250101</v>
      </c>
      <c r="D18712" s="45" t="s">
        <v>11363</v>
      </c>
      <c r="E18712" s="45" t="s">
        <v>12551</v>
      </c>
      <c r="AO18712" s="376"/>
    </row>
    <row r="18713" spans="1:41" x14ac:dyDescent="0.25">
      <c r="A18713" s="44" t="s">
        <v>3077</v>
      </c>
      <c r="B18713" s="44" t="s">
        <v>4897</v>
      </c>
      <c r="C18713" s="45" t="s">
        <v>4898</v>
      </c>
      <c r="D18713" s="46" t="s">
        <v>21328</v>
      </c>
      <c r="E18713" s="46">
        <v>46342</v>
      </c>
      <c r="AO18713" s="376"/>
    </row>
    <row r="18714" spans="1:41" x14ac:dyDescent="0.25">
      <c r="A18714" s="44" t="s">
        <v>18471</v>
      </c>
      <c r="B18714" s="44" t="s">
        <v>3475</v>
      </c>
      <c r="C18714" s="45">
        <v>230301</v>
      </c>
      <c r="D18714" s="45" t="s">
        <v>11363</v>
      </c>
      <c r="E18714" s="45" t="s">
        <v>5265</v>
      </c>
      <c r="AO18714" s="376"/>
    </row>
    <row r="18715" spans="1:41" x14ac:dyDescent="0.25">
      <c r="A18715" s="44" t="s">
        <v>5050</v>
      </c>
      <c r="B18715" s="44" t="s">
        <v>15203</v>
      </c>
      <c r="C18715" s="45" t="s">
        <v>6655</v>
      </c>
      <c r="D18715" s="367" t="s">
        <v>3696</v>
      </c>
      <c r="E18715" s="328">
        <f>DATE(2027,2,10)</f>
        <v>46428</v>
      </c>
      <c r="F18715" s="32"/>
      <c r="G18715" s="32"/>
      <c r="H18715" s="32"/>
      <c r="I18715" s="31"/>
      <c r="J18715" s="31"/>
      <c r="K18715" s="31"/>
      <c r="L18715" s="31"/>
      <c r="M18715" s="31"/>
      <c r="N18715" s="31"/>
      <c r="O18715" s="31"/>
      <c r="P18715" s="31"/>
      <c r="Q18715" s="31"/>
      <c r="R18715" s="31"/>
      <c r="S18715" s="31"/>
      <c r="T18715" s="31"/>
      <c r="U18715" s="31"/>
      <c r="V18715" s="31"/>
      <c r="W18715" s="31"/>
      <c r="X18715" s="31"/>
      <c r="Y18715" s="31"/>
      <c r="Z18715" s="31"/>
      <c r="AA18715" s="31"/>
      <c r="AB18715" s="31"/>
      <c r="AC18715" s="31"/>
      <c r="AD18715" s="31"/>
      <c r="AE18715" s="31"/>
      <c r="AF18715" s="31"/>
      <c r="AG18715" s="31"/>
      <c r="AH18715" s="31"/>
      <c r="AI18715" s="31"/>
      <c r="AJ18715" s="31"/>
      <c r="AK18715" s="31"/>
      <c r="AL18715" s="31"/>
      <c r="AO18715" s="376"/>
    </row>
    <row r="18716" spans="1:41" x14ac:dyDescent="0.25">
      <c r="A18716" s="44" t="s">
        <v>16870</v>
      </c>
      <c r="B18716" s="44" t="s">
        <v>16871</v>
      </c>
      <c r="C18716" s="45" t="s">
        <v>17121</v>
      </c>
      <c r="D18716" s="367" t="s">
        <v>3696</v>
      </c>
      <c r="E18716" s="328">
        <f>DATE(2030,2,13)</f>
        <v>47527</v>
      </c>
      <c r="F18716" s="32"/>
      <c r="G18716" s="32"/>
      <c r="H18716" s="32"/>
      <c r="I18716" s="31"/>
      <c r="J18716" s="31"/>
      <c r="K18716" s="31"/>
      <c r="L18716" s="31"/>
      <c r="M18716" s="31"/>
      <c r="N18716" s="31"/>
      <c r="O18716" s="31"/>
      <c r="P18716" s="31"/>
      <c r="Q18716" s="31"/>
      <c r="R18716" s="31"/>
      <c r="S18716" s="31"/>
      <c r="T18716" s="31"/>
      <c r="U18716" s="31"/>
      <c r="V18716" s="31"/>
      <c r="W18716" s="31"/>
      <c r="X18716" s="31"/>
      <c r="Y18716" s="31"/>
      <c r="Z18716" s="31"/>
      <c r="AA18716" s="31"/>
      <c r="AB18716" s="31"/>
      <c r="AC18716" s="31"/>
      <c r="AD18716" s="31"/>
      <c r="AE18716" s="31"/>
      <c r="AF18716" s="31"/>
      <c r="AG18716" s="31"/>
      <c r="AH18716" s="31"/>
      <c r="AI18716" s="31"/>
      <c r="AJ18716" s="31"/>
      <c r="AK18716" s="31"/>
      <c r="AL18716" s="31"/>
      <c r="AO18716" s="376"/>
    </row>
    <row r="18717" spans="1:41" x14ac:dyDescent="0.25">
      <c r="A18717" s="44" t="s">
        <v>9563</v>
      </c>
      <c r="B18717" s="92" t="s">
        <v>9602</v>
      </c>
      <c r="C18717" s="45" t="s">
        <v>9346</v>
      </c>
      <c r="D18717" s="93" t="s">
        <v>9601</v>
      </c>
      <c r="E18717" s="94">
        <v>46568</v>
      </c>
      <c r="F18717" s="93"/>
      <c r="G18717" s="93"/>
      <c r="H18717" s="93"/>
      <c r="I18717" s="99"/>
      <c r="J18717" s="99"/>
      <c r="K18717" s="99"/>
      <c r="L18717" s="44"/>
      <c r="M18717" s="44"/>
      <c r="N18717" s="99"/>
      <c r="O18717" s="99"/>
      <c r="P18717" s="99"/>
      <c r="Q18717" s="99"/>
      <c r="R18717" s="99"/>
      <c r="S18717" s="99"/>
      <c r="T18717" s="99"/>
      <c r="U18717" s="99"/>
      <c r="V18717" s="99"/>
      <c r="W18717" s="99"/>
      <c r="X18717" s="99"/>
      <c r="Y18717" s="99"/>
      <c r="Z18717" s="99"/>
      <c r="AA18717" s="99"/>
      <c r="AB18717" s="99"/>
      <c r="AC18717" s="99"/>
      <c r="AD18717" s="99"/>
      <c r="AE18717" s="99"/>
      <c r="AF18717" s="99"/>
      <c r="AG18717" s="99"/>
      <c r="AH18717" s="31"/>
      <c r="AI18717" s="31"/>
      <c r="AJ18717" s="31"/>
      <c r="AK18717" s="31"/>
      <c r="AL18717" s="31"/>
      <c r="AO18717" s="376"/>
    </row>
    <row r="18718" spans="1:41" x14ac:dyDescent="0.25">
      <c r="A18718" s="44" t="s">
        <v>12801</v>
      </c>
      <c r="B18718" s="44" t="s">
        <v>12639</v>
      </c>
      <c r="C18718" s="45">
        <v>250103</v>
      </c>
      <c r="D18718" s="45" t="s">
        <v>11363</v>
      </c>
      <c r="E18718" s="45" t="s">
        <v>12551</v>
      </c>
      <c r="AO18718" s="376"/>
    </row>
    <row r="18719" spans="1:41" x14ac:dyDescent="0.25">
      <c r="A18719" s="44" t="s">
        <v>21383</v>
      </c>
      <c r="B18719" s="44" t="s">
        <v>21380</v>
      </c>
      <c r="C18719" s="45" t="s">
        <v>16524</v>
      </c>
      <c r="D18719" s="45" t="s">
        <v>21447</v>
      </c>
      <c r="E18719" s="46">
        <v>46477</v>
      </c>
      <c r="AO18719" s="376"/>
    </row>
    <row r="18720" spans="1:41" x14ac:dyDescent="0.3">
      <c r="A18720" s="333" t="s">
        <v>5406</v>
      </c>
      <c r="B18720" s="333" t="s">
        <v>11217</v>
      </c>
      <c r="C18720" s="125" t="s">
        <v>11218</v>
      </c>
      <c r="D18720" s="32" t="s">
        <v>20309</v>
      </c>
      <c r="E18720" s="125" t="s">
        <v>4966</v>
      </c>
      <c r="F18720" s="125" t="s">
        <v>1190</v>
      </c>
      <c r="G18720" s="125" t="s">
        <v>1190</v>
      </c>
      <c r="AO18720" s="376"/>
    </row>
    <row r="18721" spans="1:41" x14ac:dyDescent="0.25">
      <c r="A18721" s="44" t="s">
        <v>5406</v>
      </c>
      <c r="B18721" s="44" t="s">
        <v>2350</v>
      </c>
      <c r="C18721" s="45">
        <v>230105</v>
      </c>
      <c r="D18721" s="45" t="s">
        <v>11363</v>
      </c>
      <c r="E18721" s="45" t="s">
        <v>5265</v>
      </c>
      <c r="AO18721" s="376"/>
    </row>
    <row r="18722" spans="1:41" x14ac:dyDescent="0.25">
      <c r="A18722" s="44" t="s">
        <v>5406</v>
      </c>
      <c r="B18722" s="44" t="s">
        <v>5147</v>
      </c>
      <c r="C18722" s="45">
        <v>251003</v>
      </c>
      <c r="D18722" s="45" t="s">
        <v>11363</v>
      </c>
      <c r="E18722" s="45" t="s">
        <v>11146</v>
      </c>
      <c r="AO18722" s="376"/>
    </row>
    <row r="18723" spans="1:41" x14ac:dyDescent="0.25">
      <c r="A18723" s="44" t="s">
        <v>20440</v>
      </c>
      <c r="B18723" s="44" t="s">
        <v>20314</v>
      </c>
      <c r="C18723" s="45" t="s">
        <v>20441</v>
      </c>
      <c r="D18723" s="46" t="s">
        <v>21328</v>
      </c>
      <c r="E18723" s="46">
        <v>46526</v>
      </c>
      <c r="AO18723" s="376"/>
    </row>
    <row r="18724" spans="1:41" x14ac:dyDescent="0.25">
      <c r="A18724" s="44" t="s">
        <v>9844</v>
      </c>
      <c r="B18724" s="44" t="s">
        <v>4408</v>
      </c>
      <c r="C18724" s="45" t="s">
        <v>4409</v>
      </c>
      <c r="D18724" s="45" t="s">
        <v>11204</v>
      </c>
      <c r="E18724" s="45" t="s">
        <v>2538</v>
      </c>
      <c r="F18724" s="93"/>
      <c r="G18724" s="93"/>
      <c r="H18724" s="93"/>
      <c r="I18724" s="99"/>
      <c r="J18724" s="99"/>
      <c r="K18724" s="99"/>
      <c r="L18724" s="99"/>
      <c r="M18724" s="99"/>
      <c r="N18724" s="99"/>
      <c r="O18724" s="99"/>
      <c r="P18724" s="99"/>
      <c r="Q18724" s="99"/>
      <c r="R18724" s="99"/>
      <c r="S18724" s="99"/>
      <c r="T18724" s="99"/>
      <c r="U18724" s="99"/>
      <c r="V18724" s="99"/>
      <c r="W18724" s="99"/>
      <c r="X18724" s="99"/>
      <c r="Y18724" s="99"/>
      <c r="Z18724" s="99"/>
      <c r="AA18724" s="99"/>
      <c r="AB18724" s="99"/>
      <c r="AC18724" s="99"/>
      <c r="AD18724" s="99"/>
      <c r="AE18724" s="99"/>
      <c r="AF18724" s="99"/>
      <c r="AG18724" s="99"/>
      <c r="AH18724" s="31"/>
      <c r="AI18724" s="31"/>
      <c r="AJ18724" s="31"/>
      <c r="AK18724" s="31"/>
      <c r="AL18724" s="31"/>
      <c r="AO18724" s="376"/>
    </row>
    <row r="18725" spans="1:41" x14ac:dyDescent="0.25">
      <c r="A18725" s="44" t="s">
        <v>9844</v>
      </c>
      <c r="B18725" s="44" t="s">
        <v>4408</v>
      </c>
      <c r="C18725" s="45" t="s">
        <v>4409</v>
      </c>
      <c r="D18725" s="93" t="s">
        <v>17443</v>
      </c>
      <c r="E18725" s="45" t="s">
        <v>2538</v>
      </c>
      <c r="F18725" s="93"/>
      <c r="G18725" s="93"/>
      <c r="H18725" s="93"/>
      <c r="I18725" s="99"/>
      <c r="J18725" s="99"/>
      <c r="K18725" s="99"/>
      <c r="L18725" s="99"/>
      <c r="M18725" s="99"/>
      <c r="N18725" s="99"/>
      <c r="O18725" s="99"/>
      <c r="P18725" s="99"/>
      <c r="Q18725" s="99"/>
      <c r="R18725" s="99"/>
      <c r="S18725" s="99"/>
      <c r="T18725" s="99"/>
      <c r="U18725" s="99"/>
      <c r="V18725" s="99"/>
      <c r="W18725" s="99"/>
      <c r="X18725" s="99"/>
      <c r="Y18725" s="99"/>
      <c r="Z18725" s="99"/>
      <c r="AA18725" s="99"/>
      <c r="AB18725" s="99"/>
      <c r="AC18725" s="99"/>
      <c r="AD18725" s="99"/>
      <c r="AE18725" s="99"/>
      <c r="AF18725" s="99"/>
      <c r="AG18725" s="99"/>
      <c r="AH18725" s="31"/>
      <c r="AI18725" s="31"/>
      <c r="AJ18725" s="31"/>
      <c r="AK18725" s="31"/>
      <c r="AL18725" s="31"/>
      <c r="AO18725" s="376"/>
    </row>
    <row r="18726" spans="1:41" x14ac:dyDescent="0.25">
      <c r="A18726" s="44" t="s">
        <v>8436</v>
      </c>
      <c r="B18726" s="44" t="s">
        <v>3043</v>
      </c>
      <c r="C18726" s="45">
        <v>230901</v>
      </c>
      <c r="D18726" s="45" t="s">
        <v>11363</v>
      </c>
      <c r="E18726" s="45" t="s">
        <v>7871</v>
      </c>
      <c r="AO18726" s="376"/>
    </row>
    <row r="18727" spans="1:41" x14ac:dyDescent="0.25">
      <c r="A18727" s="44" t="s">
        <v>8436</v>
      </c>
      <c r="B18727" s="44" t="s">
        <v>9248</v>
      </c>
      <c r="C18727" s="45">
        <v>260105</v>
      </c>
      <c r="D18727" s="45" t="s">
        <v>11363</v>
      </c>
      <c r="E18727" s="45" t="s">
        <v>17625</v>
      </c>
      <c r="AO18727" s="376"/>
    </row>
    <row r="18728" spans="1:41" x14ac:dyDescent="0.25">
      <c r="A18728" s="44" t="s">
        <v>12484</v>
      </c>
      <c r="B18728" s="44" t="s">
        <v>12099</v>
      </c>
      <c r="C18728" s="45">
        <v>8.24</v>
      </c>
      <c r="D18728" s="45" t="s">
        <v>12549</v>
      </c>
      <c r="E18728" s="46">
        <v>47057</v>
      </c>
      <c r="F18728" s="45" t="s">
        <v>1335</v>
      </c>
      <c r="G18728" s="93"/>
      <c r="H18728" s="93"/>
      <c r="I18728" s="99"/>
      <c r="J18728" s="99"/>
      <c r="K18728" s="99"/>
      <c r="L18728" s="99"/>
      <c r="M18728" s="99"/>
      <c r="N18728" s="99"/>
      <c r="O18728" s="99"/>
      <c r="P18728" s="99"/>
      <c r="Q18728" s="99"/>
      <c r="R18728" s="99"/>
      <c r="S18728" s="99"/>
      <c r="T18728" s="99"/>
      <c r="U18728" s="99"/>
      <c r="V18728" s="99"/>
      <c r="W18728" s="99"/>
      <c r="X18728" s="99"/>
      <c r="Y18728" s="99"/>
      <c r="Z18728" s="99"/>
      <c r="AA18728" s="99"/>
      <c r="AB18728" s="99"/>
      <c r="AC18728" s="99"/>
      <c r="AD18728" s="99"/>
      <c r="AE18728" s="99"/>
      <c r="AF18728" s="99"/>
      <c r="AG18728" s="99"/>
      <c r="AH18728" s="31"/>
      <c r="AI18728" s="31"/>
      <c r="AJ18728" s="31"/>
      <c r="AK18728" s="31"/>
      <c r="AL18728" s="31"/>
      <c r="AO18728" s="376"/>
    </row>
    <row r="18729" spans="1:41" x14ac:dyDescent="0.25">
      <c r="A18729" s="44" t="s">
        <v>12484</v>
      </c>
      <c r="B18729" s="44" t="s">
        <v>12102</v>
      </c>
      <c r="C18729" s="45">
        <v>21.24</v>
      </c>
      <c r="D18729" s="45" t="s">
        <v>12549</v>
      </c>
      <c r="E18729" s="46">
        <v>47299</v>
      </c>
      <c r="F18729" s="45"/>
      <c r="G18729" s="93"/>
      <c r="H18729" s="93"/>
      <c r="I18729" s="99"/>
      <c r="J18729" s="99"/>
      <c r="K18729" s="99"/>
      <c r="L18729" s="99"/>
      <c r="M18729" s="99"/>
      <c r="N18729" s="99"/>
      <c r="O18729" s="99"/>
      <c r="P18729" s="99"/>
      <c r="Q18729" s="99"/>
      <c r="R18729" s="99"/>
      <c r="S18729" s="99"/>
      <c r="T18729" s="99"/>
      <c r="U18729" s="99"/>
      <c r="V18729" s="99"/>
      <c r="W18729" s="99"/>
      <c r="X18729" s="99"/>
      <c r="Y18729" s="99"/>
      <c r="Z18729" s="99"/>
      <c r="AA18729" s="99"/>
      <c r="AB18729" s="99"/>
      <c r="AC18729" s="99"/>
      <c r="AD18729" s="99"/>
      <c r="AE18729" s="99"/>
      <c r="AF18729" s="99"/>
      <c r="AG18729" s="99"/>
      <c r="AH18729" s="31"/>
      <c r="AI18729" s="31"/>
      <c r="AJ18729" s="31"/>
      <c r="AK18729" s="31"/>
      <c r="AL18729" s="31"/>
      <c r="AO18729" s="376"/>
    </row>
    <row r="18730" spans="1:41" x14ac:dyDescent="0.25">
      <c r="A18730" s="44" t="s">
        <v>12484</v>
      </c>
      <c r="B18730" s="44" t="s">
        <v>12097</v>
      </c>
      <c r="C18730" s="45">
        <v>28.24</v>
      </c>
      <c r="D18730" s="45" t="s">
        <v>12549</v>
      </c>
      <c r="E18730" s="46">
        <v>47299</v>
      </c>
      <c r="F18730" s="45"/>
      <c r="G18730" s="93"/>
      <c r="H18730" s="93"/>
      <c r="I18730" s="99"/>
      <c r="J18730" s="99"/>
      <c r="K18730" s="99"/>
      <c r="L18730" s="99"/>
      <c r="M18730" s="99"/>
      <c r="N18730" s="99"/>
      <c r="O18730" s="99"/>
      <c r="P18730" s="99"/>
      <c r="Q18730" s="99"/>
      <c r="R18730" s="99"/>
      <c r="S18730" s="99"/>
      <c r="T18730" s="99"/>
      <c r="U18730" s="99"/>
      <c r="V18730" s="99"/>
      <c r="W18730" s="99"/>
      <c r="X18730" s="99"/>
      <c r="Y18730" s="99"/>
      <c r="Z18730" s="99"/>
      <c r="AA18730" s="99"/>
      <c r="AB18730" s="99"/>
      <c r="AC18730" s="99"/>
      <c r="AD18730" s="99"/>
      <c r="AE18730" s="99"/>
      <c r="AF18730" s="99"/>
      <c r="AG18730" s="99"/>
      <c r="AH18730" s="31"/>
      <c r="AI18730" s="31"/>
      <c r="AJ18730" s="31"/>
      <c r="AK18730" s="31"/>
      <c r="AL18730" s="31"/>
      <c r="AO18730" s="376"/>
    </row>
    <row r="18731" spans="1:41" x14ac:dyDescent="0.25">
      <c r="A18731" s="44" t="s">
        <v>5493</v>
      </c>
      <c r="B18731" s="44" t="s">
        <v>21365</v>
      </c>
      <c r="C18731" s="45" t="s">
        <v>8133</v>
      </c>
      <c r="D18731" s="45" t="s">
        <v>21447</v>
      </c>
      <c r="E18731" s="46">
        <v>46752</v>
      </c>
      <c r="AO18731" s="376"/>
    </row>
    <row r="18732" spans="1:41" x14ac:dyDescent="0.25">
      <c r="A18732" s="44" t="s">
        <v>12485</v>
      </c>
      <c r="B18732" s="44" t="s">
        <v>12103</v>
      </c>
      <c r="C18732" s="45">
        <v>22.24</v>
      </c>
      <c r="D18732" s="45" t="s">
        <v>12549</v>
      </c>
      <c r="E18732" s="46">
        <v>47299</v>
      </c>
      <c r="F18732" s="45"/>
      <c r="G18732" s="93"/>
      <c r="H18732" s="93"/>
      <c r="I18732" s="99"/>
      <c r="J18732" s="99"/>
      <c r="K18732" s="99"/>
      <c r="L18732" s="99"/>
      <c r="M18732" s="99"/>
      <c r="N18732" s="99"/>
      <c r="O18732" s="99"/>
      <c r="P18732" s="99"/>
      <c r="Q18732" s="99"/>
      <c r="R18732" s="99"/>
      <c r="S18732" s="99"/>
      <c r="T18732" s="99"/>
      <c r="U18732" s="99"/>
      <c r="V18732" s="99"/>
      <c r="W18732" s="99"/>
      <c r="X18732" s="99"/>
      <c r="Y18732" s="99"/>
      <c r="Z18732" s="99"/>
      <c r="AA18732" s="99"/>
      <c r="AB18732" s="99"/>
      <c r="AC18732" s="99"/>
      <c r="AD18732" s="99"/>
      <c r="AE18732" s="99"/>
      <c r="AF18732" s="99"/>
      <c r="AG18732" s="99"/>
      <c r="AH18732" s="31"/>
      <c r="AI18732" s="31"/>
      <c r="AJ18732" s="31"/>
      <c r="AK18732" s="31"/>
      <c r="AL18732" s="31"/>
      <c r="AO18732" s="376"/>
    </row>
    <row r="18733" spans="1:41" x14ac:dyDescent="0.25">
      <c r="A18733" s="44" t="s">
        <v>13706</v>
      </c>
      <c r="B18733" s="44" t="s">
        <v>12095</v>
      </c>
      <c r="C18733" s="45">
        <v>33.25</v>
      </c>
      <c r="D18733" s="45" t="s">
        <v>12549</v>
      </c>
      <c r="E18733" s="46">
        <v>47664</v>
      </c>
      <c r="F18733" s="45"/>
      <c r="G18733" s="93"/>
      <c r="H18733" s="93"/>
      <c r="I18733" s="99"/>
      <c r="J18733" s="99"/>
      <c r="K18733" s="99"/>
      <c r="L18733" s="99"/>
      <c r="M18733" s="99"/>
      <c r="N18733" s="99"/>
      <c r="O18733" s="99"/>
      <c r="P18733" s="99"/>
      <c r="Q18733" s="99"/>
      <c r="R18733" s="99"/>
      <c r="S18733" s="99"/>
      <c r="T18733" s="99"/>
      <c r="U18733" s="99"/>
      <c r="V18733" s="99"/>
      <c r="W18733" s="99"/>
      <c r="X18733" s="99"/>
      <c r="Y18733" s="99"/>
      <c r="Z18733" s="99"/>
      <c r="AA18733" s="99"/>
      <c r="AB18733" s="99"/>
      <c r="AC18733" s="99"/>
      <c r="AD18733" s="99"/>
      <c r="AE18733" s="99"/>
      <c r="AF18733" s="99"/>
      <c r="AG18733" s="99"/>
      <c r="AH18733" s="31"/>
      <c r="AI18733" s="31"/>
      <c r="AJ18733" s="31"/>
      <c r="AK18733" s="31"/>
      <c r="AL18733" s="31"/>
      <c r="AO18733" s="376"/>
    </row>
    <row r="18734" spans="1:41" x14ac:dyDescent="0.25">
      <c r="A18734" s="44" t="s">
        <v>12004</v>
      </c>
      <c r="B18734" s="44" t="s">
        <v>4237</v>
      </c>
      <c r="C18734" s="45">
        <v>241002</v>
      </c>
      <c r="D18734" s="45" t="s">
        <v>11363</v>
      </c>
      <c r="E18734" s="45" t="s">
        <v>5332</v>
      </c>
      <c r="AO18734" s="376"/>
    </row>
    <row r="18735" spans="1:41" x14ac:dyDescent="0.25">
      <c r="A18735" s="44" t="s">
        <v>15204</v>
      </c>
      <c r="B18735" s="44" t="s">
        <v>15205</v>
      </c>
      <c r="C18735" s="45" t="s">
        <v>15206</v>
      </c>
      <c r="D18735" s="367" t="s">
        <v>3696</v>
      </c>
      <c r="E18735" s="328">
        <f>DATE(2029,7,24)</f>
        <v>47323</v>
      </c>
      <c r="F18735" s="32"/>
      <c r="G18735" s="32"/>
      <c r="H18735" s="32"/>
      <c r="I18735" s="31"/>
      <c r="J18735" s="31"/>
      <c r="K18735" s="31"/>
      <c r="L18735" s="31"/>
      <c r="M18735" s="31"/>
      <c r="N18735" s="31"/>
      <c r="O18735" s="31"/>
      <c r="P18735" s="31"/>
      <c r="Q18735" s="31"/>
      <c r="R18735" s="31"/>
      <c r="S18735" s="31"/>
      <c r="T18735" s="31"/>
      <c r="U18735" s="31"/>
      <c r="V18735" s="31"/>
      <c r="W18735" s="31"/>
      <c r="X18735" s="31"/>
      <c r="Y18735" s="31"/>
      <c r="Z18735" s="31"/>
      <c r="AA18735" s="31"/>
      <c r="AB18735" s="31"/>
      <c r="AC18735" s="31"/>
      <c r="AD18735" s="31"/>
      <c r="AE18735" s="31"/>
      <c r="AF18735" s="31"/>
      <c r="AG18735" s="31"/>
      <c r="AH18735" s="31"/>
      <c r="AI18735" s="31"/>
      <c r="AJ18735" s="31"/>
      <c r="AK18735" s="31"/>
      <c r="AL18735" s="31"/>
      <c r="AO18735" s="376"/>
    </row>
    <row r="18736" spans="1:41" x14ac:dyDescent="0.25">
      <c r="A18736" s="44" t="s">
        <v>18472</v>
      </c>
      <c r="B18736" s="44" t="s">
        <v>5321</v>
      </c>
      <c r="C18736" s="45">
        <v>23010401</v>
      </c>
      <c r="D18736" s="45" t="s">
        <v>11363</v>
      </c>
      <c r="E18736" s="45" t="s">
        <v>5322</v>
      </c>
      <c r="AO18736" s="376"/>
    </row>
    <row r="18737" spans="1:41" x14ac:dyDescent="0.25">
      <c r="A18737" s="44" t="s">
        <v>18472</v>
      </c>
      <c r="B18737" s="44" t="s">
        <v>3475</v>
      </c>
      <c r="C18737" s="45">
        <v>230301</v>
      </c>
      <c r="D18737" s="45" t="s">
        <v>11363</v>
      </c>
      <c r="E18737" s="45" t="s">
        <v>5265</v>
      </c>
      <c r="AO18737" s="376"/>
    </row>
    <row r="18738" spans="1:41" x14ac:dyDescent="0.3">
      <c r="A18738" s="333" t="s">
        <v>12934</v>
      </c>
      <c r="B18738" s="333" t="s">
        <v>1157</v>
      </c>
      <c r="C18738" s="125" t="s">
        <v>13318</v>
      </c>
      <c r="D18738" s="32" t="s">
        <v>20309</v>
      </c>
      <c r="E18738" s="125" t="s">
        <v>12551</v>
      </c>
      <c r="F18738" s="125" t="s">
        <v>1189</v>
      </c>
      <c r="G18738" s="125" t="s">
        <v>1190</v>
      </c>
      <c r="AO18738" s="376"/>
    </row>
    <row r="18739" spans="1:41" x14ac:dyDescent="0.3">
      <c r="A18739" s="333" t="s">
        <v>16250</v>
      </c>
      <c r="B18739" s="333" t="s">
        <v>4810</v>
      </c>
      <c r="C18739" s="125" t="s">
        <v>16155</v>
      </c>
      <c r="D18739" s="32" t="s">
        <v>20309</v>
      </c>
      <c r="E18739" s="125" t="s">
        <v>4972</v>
      </c>
      <c r="F18739" s="125" t="s">
        <v>1189</v>
      </c>
      <c r="G18739" s="125" t="s">
        <v>1190</v>
      </c>
      <c r="AO18739" s="376"/>
    </row>
    <row r="18740" spans="1:41" x14ac:dyDescent="0.25">
      <c r="A18740" s="44" t="s">
        <v>9008</v>
      </c>
      <c r="B18740" s="44" t="s">
        <v>14725</v>
      </c>
      <c r="C18740" s="45" t="s">
        <v>5121</v>
      </c>
      <c r="D18740" s="367" t="s">
        <v>3696</v>
      </c>
      <c r="E18740" s="328">
        <f>DATE(2026,12,20)</f>
        <v>46376</v>
      </c>
      <c r="F18740" s="32"/>
      <c r="G18740" s="32"/>
      <c r="H18740" s="32"/>
      <c r="I18740" s="31"/>
      <c r="J18740" s="31"/>
      <c r="K18740" s="31"/>
      <c r="L18740" s="31"/>
      <c r="M18740" s="31"/>
      <c r="N18740" s="31"/>
      <c r="O18740" s="31"/>
      <c r="P18740" s="31"/>
      <c r="Q18740" s="31"/>
      <c r="R18740" s="31"/>
      <c r="S18740" s="31"/>
      <c r="T18740" s="31"/>
      <c r="U18740" s="31"/>
      <c r="V18740" s="31"/>
      <c r="W18740" s="31"/>
      <c r="X18740" s="31"/>
      <c r="Y18740" s="31"/>
      <c r="Z18740" s="31"/>
      <c r="AA18740" s="31"/>
      <c r="AB18740" s="31"/>
      <c r="AC18740" s="31"/>
      <c r="AD18740" s="31"/>
      <c r="AE18740" s="31"/>
      <c r="AF18740" s="31"/>
      <c r="AG18740" s="31"/>
      <c r="AH18740" s="31"/>
      <c r="AI18740" s="31"/>
      <c r="AJ18740" s="31"/>
      <c r="AK18740" s="31"/>
      <c r="AL18740" s="31"/>
      <c r="AO18740" s="376"/>
    </row>
    <row r="18741" spans="1:41" x14ac:dyDescent="0.25">
      <c r="A18741" s="44" t="s">
        <v>13298</v>
      </c>
      <c r="B18741" s="44" t="s">
        <v>3176</v>
      </c>
      <c r="C18741" s="45">
        <v>25010402</v>
      </c>
      <c r="D18741" s="45" t="s">
        <v>11363</v>
      </c>
      <c r="E18741" s="45" t="s">
        <v>12564</v>
      </c>
      <c r="AO18741" s="376"/>
    </row>
    <row r="18742" spans="1:41" x14ac:dyDescent="0.25">
      <c r="A18742" s="44" t="s">
        <v>21984</v>
      </c>
      <c r="B18742" s="44" t="s">
        <v>936</v>
      </c>
      <c r="C18742" s="45">
        <v>260703</v>
      </c>
      <c r="D18742" s="45" t="s">
        <v>11363</v>
      </c>
      <c r="E18742" s="45" t="s">
        <v>11150</v>
      </c>
      <c r="AO18742" s="376"/>
    </row>
    <row r="18743" spans="1:41" x14ac:dyDescent="0.25">
      <c r="A18743" s="44" t="s">
        <v>18473</v>
      </c>
      <c r="B18743" s="44" t="s">
        <v>5134</v>
      </c>
      <c r="C18743" s="45">
        <v>250802</v>
      </c>
      <c r="D18743" s="45" t="s">
        <v>11363</v>
      </c>
      <c r="E18743" s="45" t="s">
        <v>9880</v>
      </c>
      <c r="AO18743" s="376"/>
    </row>
    <row r="18744" spans="1:41" x14ac:dyDescent="0.25">
      <c r="A18744" s="44" t="s">
        <v>4312</v>
      </c>
      <c r="B18744" s="44" t="s">
        <v>5134</v>
      </c>
      <c r="C18744" s="45">
        <v>230807</v>
      </c>
      <c r="D18744" s="45" t="s">
        <v>11363</v>
      </c>
      <c r="E18744" s="45" t="s">
        <v>8282</v>
      </c>
      <c r="AO18744" s="376"/>
    </row>
    <row r="18745" spans="1:41" x14ac:dyDescent="0.25">
      <c r="A18745" s="44" t="s">
        <v>5541</v>
      </c>
      <c r="B18745" s="44" t="s">
        <v>21433</v>
      </c>
      <c r="C18745" s="45" t="s">
        <v>5528</v>
      </c>
      <c r="D18745" s="45" t="s">
        <v>21447</v>
      </c>
      <c r="E18745" s="46">
        <v>46418</v>
      </c>
      <c r="AO18745" s="376"/>
    </row>
    <row r="18746" spans="1:41" x14ac:dyDescent="0.25">
      <c r="A18746" s="44" t="s">
        <v>8213</v>
      </c>
      <c r="B18746" s="44" t="s">
        <v>21385</v>
      </c>
      <c r="C18746" s="45" t="s">
        <v>8134</v>
      </c>
      <c r="D18746" s="45" t="s">
        <v>21447</v>
      </c>
      <c r="E18746" s="46">
        <v>46477</v>
      </c>
      <c r="AO18746" s="376"/>
    </row>
    <row r="18747" spans="1:41" x14ac:dyDescent="0.25">
      <c r="A18747" s="44" t="s">
        <v>9009</v>
      </c>
      <c r="B18747" s="44" t="s">
        <v>16718</v>
      </c>
      <c r="C18747" s="45" t="s">
        <v>17122</v>
      </c>
      <c r="D18747" s="367" t="s">
        <v>3696</v>
      </c>
      <c r="E18747" s="328">
        <f>DATE(2029,9,26)</f>
        <v>47387</v>
      </c>
      <c r="F18747" s="32"/>
      <c r="G18747" s="32"/>
      <c r="H18747" s="32"/>
      <c r="I18747" s="31"/>
      <c r="J18747" s="31"/>
      <c r="K18747" s="31"/>
      <c r="L18747" s="31"/>
      <c r="M18747" s="31"/>
      <c r="N18747" s="31"/>
      <c r="O18747" s="31"/>
      <c r="P18747" s="31"/>
      <c r="Q18747" s="31"/>
      <c r="R18747" s="31"/>
      <c r="S18747" s="31"/>
      <c r="T18747" s="31"/>
      <c r="U18747" s="31"/>
      <c r="V18747" s="31"/>
      <c r="W18747" s="31"/>
      <c r="X18747" s="31"/>
      <c r="Y18747" s="31"/>
      <c r="Z18747" s="31"/>
      <c r="AA18747" s="31"/>
      <c r="AB18747" s="31"/>
      <c r="AC18747" s="31"/>
      <c r="AD18747" s="31"/>
      <c r="AE18747" s="31"/>
      <c r="AF18747" s="31"/>
      <c r="AG18747" s="31"/>
      <c r="AH18747" s="31"/>
      <c r="AI18747" s="31"/>
      <c r="AJ18747" s="31"/>
      <c r="AK18747" s="31"/>
      <c r="AL18747" s="31"/>
      <c r="AO18747" s="376"/>
    </row>
    <row r="18748" spans="1:41" x14ac:dyDescent="0.25">
      <c r="A18748" s="44" t="s">
        <v>13707</v>
      </c>
      <c r="B18748" s="44" t="s">
        <v>12102</v>
      </c>
      <c r="C18748" s="45">
        <v>21.25</v>
      </c>
      <c r="D18748" s="45" t="s">
        <v>12549</v>
      </c>
      <c r="E18748" s="46">
        <v>47664</v>
      </c>
      <c r="F18748" s="45" t="s">
        <v>1335</v>
      </c>
      <c r="G18748" s="93"/>
      <c r="H18748" s="93"/>
      <c r="I18748" s="99"/>
      <c r="J18748" s="99"/>
      <c r="K18748" s="99"/>
      <c r="L18748" s="99"/>
      <c r="M18748" s="99"/>
      <c r="N18748" s="99"/>
      <c r="O18748" s="99"/>
      <c r="P18748" s="99"/>
      <c r="Q18748" s="99"/>
      <c r="R18748" s="99"/>
      <c r="S18748" s="99"/>
      <c r="T18748" s="99"/>
      <c r="U18748" s="99"/>
      <c r="V18748" s="99"/>
      <c r="W18748" s="99"/>
      <c r="X18748" s="99"/>
      <c r="Y18748" s="99"/>
      <c r="Z18748" s="99"/>
      <c r="AA18748" s="99"/>
      <c r="AB18748" s="99"/>
      <c r="AC18748" s="99"/>
      <c r="AD18748" s="99"/>
      <c r="AE18748" s="99"/>
      <c r="AF18748" s="99"/>
      <c r="AG18748" s="99"/>
      <c r="AH18748" s="31"/>
      <c r="AI18748" s="31"/>
      <c r="AJ18748" s="31"/>
      <c r="AK18748" s="31"/>
      <c r="AL18748" s="31"/>
      <c r="AO18748" s="376"/>
    </row>
    <row r="18749" spans="1:41" x14ac:dyDescent="0.25">
      <c r="A18749" s="44" t="s">
        <v>13707</v>
      </c>
      <c r="B18749" s="44" t="s">
        <v>12095</v>
      </c>
      <c r="C18749" s="45">
        <v>33.25</v>
      </c>
      <c r="D18749" s="45" t="s">
        <v>12549</v>
      </c>
      <c r="E18749" s="46">
        <v>47664</v>
      </c>
      <c r="F18749" s="45" t="s">
        <v>1335</v>
      </c>
      <c r="G18749" s="93"/>
      <c r="H18749" s="93"/>
      <c r="I18749" s="99"/>
      <c r="J18749" s="99"/>
      <c r="K18749" s="99"/>
      <c r="L18749" s="99"/>
      <c r="M18749" s="99"/>
      <c r="N18749" s="99"/>
      <c r="O18749" s="99"/>
      <c r="P18749" s="99"/>
      <c r="Q18749" s="99"/>
      <c r="R18749" s="99"/>
      <c r="S18749" s="99"/>
      <c r="T18749" s="99"/>
      <c r="U18749" s="99"/>
      <c r="V18749" s="99"/>
      <c r="W18749" s="99"/>
      <c r="X18749" s="99"/>
      <c r="Y18749" s="99"/>
      <c r="Z18749" s="99"/>
      <c r="AA18749" s="99"/>
      <c r="AB18749" s="99"/>
      <c r="AC18749" s="99"/>
      <c r="AD18749" s="99"/>
      <c r="AE18749" s="99"/>
      <c r="AF18749" s="99"/>
      <c r="AG18749" s="99"/>
      <c r="AH18749" s="31"/>
      <c r="AI18749" s="31"/>
      <c r="AJ18749" s="31"/>
      <c r="AK18749" s="31"/>
      <c r="AL18749" s="31"/>
      <c r="AO18749" s="376"/>
    </row>
    <row r="18750" spans="1:41" x14ac:dyDescent="0.3">
      <c r="A18750" s="333" t="s">
        <v>18782</v>
      </c>
      <c r="B18750" s="333" t="s">
        <v>2301</v>
      </c>
      <c r="C18750" s="125" t="s">
        <v>18816</v>
      </c>
      <c r="D18750" s="32" t="s">
        <v>20309</v>
      </c>
      <c r="E18750" s="125" t="s">
        <v>8292</v>
      </c>
      <c r="F18750" s="125" t="s">
        <v>1190</v>
      </c>
      <c r="G18750" s="125" t="s">
        <v>1190</v>
      </c>
      <c r="AO18750" s="376"/>
    </row>
    <row r="18751" spans="1:41" x14ac:dyDescent="0.25">
      <c r="A18751" s="44" t="s">
        <v>16872</v>
      </c>
      <c r="B18751" s="44" t="s">
        <v>16824</v>
      </c>
      <c r="C18751" s="45" t="s">
        <v>17123</v>
      </c>
      <c r="D18751" s="367" t="s">
        <v>3696</v>
      </c>
      <c r="E18751" s="328">
        <f>DATE(2029,7,22)</f>
        <v>47321</v>
      </c>
      <c r="F18751" s="32"/>
      <c r="G18751" s="32"/>
      <c r="H18751" s="32"/>
      <c r="I18751" s="31"/>
      <c r="J18751" s="31"/>
      <c r="K18751" s="31"/>
      <c r="L18751" s="31"/>
      <c r="M18751" s="31"/>
      <c r="N18751" s="31"/>
      <c r="O18751" s="31"/>
      <c r="P18751" s="31"/>
      <c r="Q18751" s="31"/>
      <c r="R18751" s="31"/>
      <c r="S18751" s="31"/>
      <c r="T18751" s="31"/>
      <c r="U18751" s="31"/>
      <c r="V18751" s="31"/>
      <c r="W18751" s="31"/>
      <c r="X18751" s="31"/>
      <c r="Y18751" s="31"/>
      <c r="Z18751" s="31"/>
      <c r="AA18751" s="31"/>
      <c r="AB18751" s="31"/>
      <c r="AC18751" s="31"/>
      <c r="AD18751" s="31"/>
      <c r="AE18751" s="31"/>
      <c r="AF18751" s="31"/>
      <c r="AG18751" s="31"/>
      <c r="AH18751" s="31"/>
      <c r="AI18751" s="31"/>
      <c r="AJ18751" s="31"/>
      <c r="AK18751" s="31"/>
      <c r="AL18751" s="31"/>
      <c r="AO18751" s="376"/>
    </row>
    <row r="18752" spans="1:41" x14ac:dyDescent="0.25">
      <c r="A18752" s="44" t="s">
        <v>21985</v>
      </c>
      <c r="B18752" s="44" t="s">
        <v>9248</v>
      </c>
      <c r="C18752" s="45">
        <v>260105</v>
      </c>
      <c r="D18752" s="45" t="s">
        <v>11363</v>
      </c>
      <c r="E18752" s="45" t="s">
        <v>17625</v>
      </c>
      <c r="AO18752" s="376"/>
    </row>
    <row r="18753" spans="1:41" x14ac:dyDescent="0.25">
      <c r="A18753" s="44" t="s">
        <v>14644</v>
      </c>
      <c r="B18753" s="44" t="s">
        <v>14509</v>
      </c>
      <c r="C18753" s="45" t="s">
        <v>14645</v>
      </c>
      <c r="D18753" s="46" t="s">
        <v>21328</v>
      </c>
      <c r="E18753" s="46">
        <v>46555</v>
      </c>
      <c r="AO18753" s="376"/>
    </row>
    <row r="18754" spans="1:41" x14ac:dyDescent="0.25">
      <c r="A18754" s="91" t="s">
        <v>19265</v>
      </c>
      <c r="B18754" s="92" t="s">
        <v>19284</v>
      </c>
      <c r="C18754" s="93" t="s">
        <v>19285</v>
      </c>
      <c r="D18754" s="93" t="s">
        <v>1201</v>
      </c>
      <c r="E18754" s="94">
        <v>46582</v>
      </c>
      <c r="F18754" s="93"/>
      <c r="G18754" s="93"/>
      <c r="H18754" s="93"/>
      <c r="I18754" s="99"/>
      <c r="J18754" s="99"/>
      <c r="K18754" s="99"/>
      <c r="L18754" s="99"/>
      <c r="M18754" s="99"/>
      <c r="N18754" s="99"/>
      <c r="O18754" s="99"/>
      <c r="P18754" s="99"/>
      <c r="Q18754" s="99"/>
      <c r="R18754" s="99"/>
      <c r="S18754" s="99"/>
      <c r="T18754" s="99"/>
      <c r="U18754" s="99"/>
      <c r="V18754" s="99"/>
      <c r="W18754" s="99"/>
      <c r="X18754" s="99"/>
      <c r="Y18754" s="99"/>
      <c r="Z18754" s="99"/>
      <c r="AA18754" s="99"/>
      <c r="AB18754" s="99"/>
      <c r="AC18754" s="99"/>
      <c r="AD18754" s="99"/>
      <c r="AE18754" s="99"/>
      <c r="AF18754" s="99"/>
      <c r="AG18754" s="99"/>
      <c r="AH18754" s="31"/>
      <c r="AI18754" s="31"/>
      <c r="AJ18754" s="31"/>
      <c r="AK18754" s="31"/>
      <c r="AL18754" s="31"/>
      <c r="AO18754" s="376"/>
    </row>
    <row r="18755" spans="1:41" x14ac:dyDescent="0.25">
      <c r="A18755" s="44" t="s">
        <v>6578</v>
      </c>
      <c r="B18755" s="44" t="s">
        <v>5321</v>
      </c>
      <c r="C18755" s="45">
        <v>23010401</v>
      </c>
      <c r="D18755" s="45" t="s">
        <v>11363</v>
      </c>
      <c r="E18755" s="45" t="s">
        <v>5322</v>
      </c>
      <c r="AO18755" s="376"/>
    </row>
    <row r="18756" spans="1:41" x14ac:dyDescent="0.3">
      <c r="A18756" s="333" t="s">
        <v>19060</v>
      </c>
      <c r="B18756" s="333" t="s">
        <v>1174</v>
      </c>
      <c r="C18756" s="125" t="s">
        <v>19093</v>
      </c>
      <c r="D18756" s="32" t="s">
        <v>20309</v>
      </c>
      <c r="E18756" s="125" t="s">
        <v>9249</v>
      </c>
      <c r="F18756" s="125" t="s">
        <v>1189</v>
      </c>
      <c r="G18756" s="125" t="s">
        <v>1190</v>
      </c>
      <c r="AO18756" s="376"/>
    </row>
    <row r="18757" spans="1:41" x14ac:dyDescent="0.25">
      <c r="A18757" s="44" t="s">
        <v>16004</v>
      </c>
      <c r="B18757" s="44" t="s">
        <v>15615</v>
      </c>
      <c r="C18757" s="45">
        <v>250902</v>
      </c>
      <c r="D18757" s="45" t="s">
        <v>11363</v>
      </c>
      <c r="E18757" s="45" t="s">
        <v>4972</v>
      </c>
      <c r="AO18757" s="376"/>
    </row>
    <row r="18758" spans="1:41" x14ac:dyDescent="0.25">
      <c r="A18758" s="44" t="s">
        <v>16004</v>
      </c>
      <c r="B18758" s="44" t="s">
        <v>21452</v>
      </c>
      <c r="C18758" s="45">
        <v>26060201</v>
      </c>
      <c r="D18758" s="45" t="s">
        <v>11363</v>
      </c>
      <c r="E18758" s="45" t="s">
        <v>9840</v>
      </c>
      <c r="AO18758" s="376"/>
    </row>
    <row r="18759" spans="1:41" x14ac:dyDescent="0.25">
      <c r="A18759" s="44" t="s">
        <v>21986</v>
      </c>
      <c r="B18759" s="44" t="s">
        <v>9248</v>
      </c>
      <c r="C18759" s="45">
        <v>260105</v>
      </c>
      <c r="D18759" s="45" t="s">
        <v>11363</v>
      </c>
      <c r="E18759" s="45" t="s">
        <v>17625</v>
      </c>
      <c r="AO18759" s="376"/>
    </row>
    <row r="18760" spans="1:41" x14ac:dyDescent="0.25">
      <c r="A18760" s="44" t="s">
        <v>12486</v>
      </c>
      <c r="B18760" s="44" t="s">
        <v>12101</v>
      </c>
      <c r="C18760" s="45">
        <v>11.24</v>
      </c>
      <c r="D18760" s="45" t="s">
        <v>12549</v>
      </c>
      <c r="E18760" s="46">
        <v>47299</v>
      </c>
      <c r="F18760" s="45" t="s">
        <v>1335</v>
      </c>
      <c r="G18760" s="93"/>
      <c r="H18760" s="93"/>
      <c r="I18760" s="99"/>
      <c r="J18760" s="99"/>
      <c r="K18760" s="99"/>
      <c r="L18760" s="99"/>
      <c r="M18760" s="99"/>
      <c r="N18760" s="99"/>
      <c r="O18760" s="99"/>
      <c r="P18760" s="99"/>
      <c r="Q18760" s="99"/>
      <c r="R18760" s="99"/>
      <c r="S18760" s="99"/>
      <c r="T18760" s="99"/>
      <c r="U18760" s="99"/>
      <c r="V18760" s="99"/>
      <c r="W18760" s="99"/>
      <c r="X18760" s="99"/>
      <c r="Y18760" s="99"/>
      <c r="Z18760" s="99"/>
      <c r="AA18760" s="99"/>
      <c r="AB18760" s="99"/>
      <c r="AC18760" s="99"/>
      <c r="AD18760" s="99"/>
      <c r="AE18760" s="99"/>
      <c r="AF18760" s="99"/>
      <c r="AG18760" s="99"/>
      <c r="AH18760" s="31"/>
      <c r="AI18760" s="31"/>
      <c r="AJ18760" s="31"/>
      <c r="AK18760" s="31"/>
      <c r="AL18760" s="31"/>
      <c r="AO18760" s="376"/>
    </row>
    <row r="18761" spans="1:41" x14ac:dyDescent="0.25">
      <c r="A18761" s="91" t="s">
        <v>19163</v>
      </c>
      <c r="B18761" s="92" t="s">
        <v>3182</v>
      </c>
      <c r="C18761" s="93" t="s">
        <v>19170</v>
      </c>
      <c r="D18761" s="93" t="s">
        <v>1201</v>
      </c>
      <c r="E18761" s="94">
        <v>46582</v>
      </c>
      <c r="F18761" s="93"/>
      <c r="G18761" s="93"/>
      <c r="H18761" s="93"/>
      <c r="I18761" s="99"/>
      <c r="J18761" s="99"/>
      <c r="K18761" s="99"/>
      <c r="L18761" s="99"/>
      <c r="M18761" s="99"/>
      <c r="N18761" s="99"/>
      <c r="O18761" s="99"/>
      <c r="P18761" s="99"/>
      <c r="Q18761" s="99"/>
      <c r="R18761" s="99"/>
      <c r="S18761" s="99"/>
      <c r="T18761" s="99"/>
      <c r="U18761" s="99"/>
      <c r="V18761" s="99"/>
      <c r="W18761" s="99"/>
      <c r="X18761" s="99"/>
      <c r="Y18761" s="99"/>
      <c r="Z18761" s="99"/>
      <c r="AA18761" s="99"/>
      <c r="AB18761" s="99"/>
      <c r="AC18761" s="99"/>
      <c r="AD18761" s="99"/>
      <c r="AE18761" s="99"/>
      <c r="AF18761" s="99"/>
      <c r="AG18761" s="99"/>
      <c r="AH18761" s="31"/>
      <c r="AI18761" s="31"/>
      <c r="AJ18761" s="31"/>
      <c r="AK18761" s="31"/>
      <c r="AL18761" s="31"/>
      <c r="AO18761" s="376"/>
    </row>
    <row r="18762" spans="1:41" x14ac:dyDescent="0.25">
      <c r="A18762" s="91" t="s">
        <v>19163</v>
      </c>
      <c r="B18762" s="92" t="s">
        <v>19284</v>
      </c>
      <c r="C18762" s="93" t="s">
        <v>19285</v>
      </c>
      <c r="D18762" s="93" t="s">
        <v>1201</v>
      </c>
      <c r="E18762" s="94">
        <v>46582</v>
      </c>
      <c r="F18762" s="93"/>
      <c r="G18762" s="93"/>
      <c r="H18762" s="93"/>
      <c r="I18762" s="99"/>
      <c r="J18762" s="99"/>
      <c r="K18762" s="99"/>
      <c r="L18762" s="99"/>
      <c r="M18762" s="99"/>
      <c r="N18762" s="99"/>
      <c r="O18762" s="99"/>
      <c r="P18762" s="99"/>
      <c r="Q18762" s="99"/>
      <c r="R18762" s="99"/>
      <c r="S18762" s="99"/>
      <c r="T18762" s="99"/>
      <c r="U18762" s="99"/>
      <c r="V18762" s="99"/>
      <c r="W18762" s="99"/>
      <c r="X18762" s="99"/>
      <c r="Y18762" s="99"/>
      <c r="Z18762" s="99"/>
      <c r="AA18762" s="99"/>
      <c r="AB18762" s="99"/>
      <c r="AC18762" s="99"/>
      <c r="AD18762" s="99"/>
      <c r="AE18762" s="99"/>
      <c r="AF18762" s="99"/>
      <c r="AG18762" s="99"/>
      <c r="AH18762" s="31"/>
      <c r="AI18762" s="31"/>
      <c r="AJ18762" s="31"/>
      <c r="AK18762" s="31"/>
      <c r="AL18762" s="31"/>
      <c r="AO18762" s="376"/>
    </row>
    <row r="18763" spans="1:41" x14ac:dyDescent="0.25">
      <c r="A18763" s="44" t="s">
        <v>7749</v>
      </c>
      <c r="B18763" s="44" t="s">
        <v>3475</v>
      </c>
      <c r="C18763" s="45">
        <v>230301</v>
      </c>
      <c r="D18763" s="45" t="s">
        <v>11363</v>
      </c>
      <c r="E18763" s="45" t="s">
        <v>5265</v>
      </c>
      <c r="AO18763" s="376"/>
    </row>
    <row r="18764" spans="1:41" x14ac:dyDescent="0.25">
      <c r="A18764" s="99" t="s">
        <v>5993</v>
      </c>
      <c r="B18764" s="131" t="s">
        <v>5783</v>
      </c>
      <c r="C18764" s="93" t="s">
        <v>5784</v>
      </c>
      <c r="D18764" s="93" t="s">
        <v>1201</v>
      </c>
      <c r="E18764" s="94">
        <v>46341</v>
      </c>
      <c r="F18764" s="93"/>
      <c r="G18764" s="93"/>
      <c r="H18764" s="93"/>
      <c r="I18764" s="99"/>
      <c r="J18764" s="99"/>
      <c r="K18764" s="99"/>
      <c r="L18764" s="44"/>
      <c r="M18764" s="44"/>
      <c r="N18764" s="99"/>
      <c r="O18764" s="99"/>
      <c r="P18764" s="99"/>
      <c r="Q18764" s="99"/>
      <c r="R18764" s="99"/>
      <c r="S18764" s="99"/>
      <c r="T18764" s="99"/>
      <c r="U18764" s="99"/>
      <c r="V18764" s="99"/>
      <c r="W18764" s="99"/>
      <c r="X18764" s="99"/>
      <c r="Y18764" s="99"/>
      <c r="Z18764" s="99"/>
      <c r="AA18764" s="99"/>
      <c r="AB18764" s="99"/>
      <c r="AC18764" s="99"/>
      <c r="AD18764" s="99"/>
      <c r="AE18764" s="99"/>
      <c r="AF18764" s="99"/>
      <c r="AG18764" s="99"/>
      <c r="AH18764" s="31"/>
      <c r="AI18764" s="31"/>
      <c r="AJ18764" s="31"/>
      <c r="AK18764" s="31"/>
      <c r="AL18764" s="31"/>
      <c r="AO18764" s="376"/>
    </row>
    <row r="18765" spans="1:41" x14ac:dyDescent="0.25">
      <c r="A18765" s="91" t="s">
        <v>19266</v>
      </c>
      <c r="B18765" s="92" t="s">
        <v>19284</v>
      </c>
      <c r="C18765" s="93" t="s">
        <v>19285</v>
      </c>
      <c r="D18765" s="93" t="s">
        <v>1201</v>
      </c>
      <c r="E18765" s="94">
        <v>46582</v>
      </c>
      <c r="F18765" s="93"/>
      <c r="G18765" s="93"/>
      <c r="H18765" s="93"/>
      <c r="I18765" s="99"/>
      <c r="J18765" s="99"/>
      <c r="K18765" s="99"/>
      <c r="L18765" s="99"/>
      <c r="M18765" s="99"/>
      <c r="N18765" s="99"/>
      <c r="O18765" s="99"/>
      <c r="P18765" s="99"/>
      <c r="Q18765" s="99"/>
      <c r="R18765" s="99"/>
      <c r="S18765" s="99"/>
      <c r="T18765" s="99"/>
      <c r="U18765" s="99"/>
      <c r="V18765" s="99"/>
      <c r="W18765" s="99"/>
      <c r="X18765" s="99"/>
      <c r="Y18765" s="99"/>
      <c r="Z18765" s="99"/>
      <c r="AA18765" s="99"/>
      <c r="AB18765" s="99"/>
      <c r="AC18765" s="99"/>
      <c r="AD18765" s="99"/>
      <c r="AE18765" s="99"/>
      <c r="AF18765" s="99"/>
      <c r="AG18765" s="99"/>
      <c r="AH18765" s="31"/>
      <c r="AI18765" s="31"/>
      <c r="AJ18765" s="31"/>
      <c r="AK18765" s="31"/>
      <c r="AL18765" s="31"/>
      <c r="AO18765" s="376"/>
    </row>
    <row r="18766" spans="1:41" x14ac:dyDescent="0.25">
      <c r="A18766" s="44" t="s">
        <v>21987</v>
      </c>
      <c r="B18766" s="44" t="s">
        <v>3475</v>
      </c>
      <c r="C18766" s="45">
        <v>230301</v>
      </c>
      <c r="D18766" s="45" t="s">
        <v>11363</v>
      </c>
      <c r="E18766" s="45" t="s">
        <v>5265</v>
      </c>
      <c r="AO18766" s="376"/>
    </row>
    <row r="18767" spans="1:41" x14ac:dyDescent="0.25">
      <c r="A18767" s="44" t="s">
        <v>21987</v>
      </c>
      <c r="B18767" s="44" t="s">
        <v>929</v>
      </c>
      <c r="C18767" s="45">
        <v>23110301</v>
      </c>
      <c r="D18767" s="45" t="s">
        <v>11363</v>
      </c>
      <c r="E18767" s="45" t="s">
        <v>8334</v>
      </c>
      <c r="AO18767" s="376"/>
    </row>
    <row r="18768" spans="1:41" x14ac:dyDescent="0.25">
      <c r="A18768" s="44" t="s">
        <v>14646</v>
      </c>
      <c r="B18768" s="44" t="s">
        <v>2522</v>
      </c>
      <c r="C18768" s="45" t="s">
        <v>14647</v>
      </c>
      <c r="D18768" s="46" t="s">
        <v>21328</v>
      </c>
      <c r="E18768" s="46">
        <v>46527</v>
      </c>
      <c r="AO18768" s="376"/>
    </row>
    <row r="18769" spans="1:41" x14ac:dyDescent="0.25">
      <c r="A18769" s="44" t="s">
        <v>16005</v>
      </c>
      <c r="B18769" s="44" t="s">
        <v>2350</v>
      </c>
      <c r="C18769" s="45">
        <v>250106</v>
      </c>
      <c r="D18769" s="45" t="s">
        <v>11363</v>
      </c>
      <c r="E18769" s="45" t="s">
        <v>11887</v>
      </c>
      <c r="AO18769" s="376"/>
    </row>
    <row r="18770" spans="1:41" x14ac:dyDescent="0.25">
      <c r="A18770" s="44" t="s">
        <v>16006</v>
      </c>
      <c r="B18770" s="44" t="s">
        <v>925</v>
      </c>
      <c r="C18770" s="45">
        <v>250601</v>
      </c>
      <c r="D18770" s="45" t="s">
        <v>11363</v>
      </c>
      <c r="E18770" s="45" t="s">
        <v>15609</v>
      </c>
      <c r="AO18770" s="376"/>
    </row>
    <row r="18771" spans="1:41" x14ac:dyDescent="0.25">
      <c r="A18771" s="44" t="s">
        <v>16006</v>
      </c>
      <c r="B18771" s="44" t="s">
        <v>5134</v>
      </c>
      <c r="C18771" s="45">
        <v>250802</v>
      </c>
      <c r="D18771" s="45" t="s">
        <v>11363</v>
      </c>
      <c r="E18771" s="45" t="s">
        <v>9880</v>
      </c>
      <c r="AO18771" s="376"/>
    </row>
    <row r="18772" spans="1:41" x14ac:dyDescent="0.25">
      <c r="A18772" s="44" t="s">
        <v>16006</v>
      </c>
      <c r="B18772" s="44" t="s">
        <v>936</v>
      </c>
      <c r="C18772" s="45">
        <v>260703</v>
      </c>
      <c r="D18772" s="45" t="s">
        <v>11363</v>
      </c>
      <c r="E18772" s="45" t="s">
        <v>11150</v>
      </c>
      <c r="AO18772" s="376"/>
    </row>
    <row r="18773" spans="1:41" x14ac:dyDescent="0.25">
      <c r="A18773" s="76" t="s">
        <v>4313</v>
      </c>
      <c r="B18773" s="131" t="s">
        <v>5783</v>
      </c>
      <c r="C18773" s="93" t="s">
        <v>5784</v>
      </c>
      <c r="D18773" s="93" t="s">
        <v>1201</v>
      </c>
      <c r="E18773" s="94">
        <v>46341</v>
      </c>
      <c r="F18773" s="93"/>
      <c r="G18773" s="93"/>
      <c r="H18773" s="93"/>
      <c r="I18773" s="99"/>
      <c r="J18773" s="99"/>
      <c r="K18773" s="99"/>
      <c r="L18773" s="44"/>
      <c r="M18773" s="44"/>
      <c r="N18773" s="99"/>
      <c r="O18773" s="99"/>
      <c r="P18773" s="99"/>
      <c r="Q18773" s="99"/>
      <c r="R18773" s="99"/>
      <c r="S18773" s="99"/>
      <c r="T18773" s="99"/>
      <c r="U18773" s="99"/>
      <c r="V18773" s="99"/>
      <c r="W18773" s="99"/>
      <c r="X18773" s="99"/>
      <c r="Y18773" s="99"/>
      <c r="Z18773" s="99"/>
      <c r="AA18773" s="99"/>
      <c r="AB18773" s="99"/>
      <c r="AC18773" s="99"/>
      <c r="AD18773" s="99"/>
      <c r="AE18773" s="99"/>
      <c r="AF18773" s="99"/>
      <c r="AG18773" s="99"/>
      <c r="AH18773" s="31"/>
      <c r="AI18773" s="31"/>
      <c r="AJ18773" s="31"/>
      <c r="AK18773" s="31"/>
      <c r="AL18773" s="31"/>
      <c r="AO18773" s="376"/>
    </row>
    <row r="18774" spans="1:41" x14ac:dyDescent="0.25">
      <c r="A18774" s="44" t="s">
        <v>18474</v>
      </c>
      <c r="B18774" s="44" t="s">
        <v>3176</v>
      </c>
      <c r="C18774" s="45">
        <v>23010402</v>
      </c>
      <c r="D18774" s="45" t="s">
        <v>11363</v>
      </c>
      <c r="E18774" s="45" t="s">
        <v>5322</v>
      </c>
      <c r="AO18774" s="376"/>
    </row>
    <row r="18775" spans="1:41" x14ac:dyDescent="0.25">
      <c r="A18775" s="44" t="s">
        <v>18474</v>
      </c>
      <c r="B18775" s="44" t="s">
        <v>926</v>
      </c>
      <c r="C18775" s="45">
        <v>24060402</v>
      </c>
      <c r="D18775" s="45" t="s">
        <v>11363</v>
      </c>
      <c r="E18775" s="45" t="s">
        <v>4962</v>
      </c>
      <c r="AO18775" s="376"/>
    </row>
    <row r="18776" spans="1:41" x14ac:dyDescent="0.25">
      <c r="A18776" s="44" t="s">
        <v>18474</v>
      </c>
      <c r="B18776" s="44" t="s">
        <v>15616</v>
      </c>
      <c r="C18776" s="45">
        <v>25050101</v>
      </c>
      <c r="D18776" s="45" t="s">
        <v>11363</v>
      </c>
      <c r="E18776" s="45" t="s">
        <v>7105</v>
      </c>
      <c r="AO18776" s="376"/>
    </row>
    <row r="18777" spans="1:41" x14ac:dyDescent="0.25">
      <c r="A18777" s="44" t="s">
        <v>18474</v>
      </c>
      <c r="B18777" s="44" t="s">
        <v>15617</v>
      </c>
      <c r="C18777" s="45">
        <v>25050102</v>
      </c>
      <c r="D18777" s="45" t="s">
        <v>11363</v>
      </c>
      <c r="E18777" s="45" t="s">
        <v>7105</v>
      </c>
      <c r="AO18777" s="376"/>
    </row>
    <row r="18778" spans="1:41" x14ac:dyDescent="0.25">
      <c r="A18778" s="44" t="s">
        <v>18474</v>
      </c>
      <c r="B18778" s="44" t="s">
        <v>17477</v>
      </c>
      <c r="C18778" s="45">
        <v>25100201</v>
      </c>
      <c r="D18778" s="45" t="s">
        <v>11363</v>
      </c>
      <c r="E18778" s="45" t="s">
        <v>11146</v>
      </c>
      <c r="AO18778" s="376"/>
    </row>
    <row r="18779" spans="1:41" x14ac:dyDescent="0.25">
      <c r="A18779" s="44" t="s">
        <v>18474</v>
      </c>
      <c r="B18779" s="44" t="s">
        <v>3046</v>
      </c>
      <c r="C18779" s="45">
        <v>25100202</v>
      </c>
      <c r="D18779" s="45" t="s">
        <v>11363</v>
      </c>
      <c r="E18779" s="45" t="s">
        <v>11146</v>
      </c>
      <c r="AO18779" s="376"/>
    </row>
    <row r="18780" spans="1:41" x14ac:dyDescent="0.3">
      <c r="A18780" s="333" t="s">
        <v>16251</v>
      </c>
      <c r="B18780" s="333" t="s">
        <v>4810</v>
      </c>
      <c r="C18780" s="125" t="s">
        <v>16155</v>
      </c>
      <c r="D18780" s="32" t="s">
        <v>20309</v>
      </c>
      <c r="E18780" s="125" t="s">
        <v>4972</v>
      </c>
      <c r="F18780" s="125" t="s">
        <v>1189</v>
      </c>
      <c r="G18780" s="125" t="s">
        <v>1190</v>
      </c>
      <c r="AO18780" s="376"/>
    </row>
    <row r="18781" spans="1:41" x14ac:dyDescent="0.25">
      <c r="A18781" s="44" t="s">
        <v>7371</v>
      </c>
      <c r="B18781" s="44" t="s">
        <v>2533</v>
      </c>
      <c r="C18781" s="45" t="s">
        <v>2584</v>
      </c>
      <c r="D18781" s="45" t="s">
        <v>11204</v>
      </c>
      <c r="E18781" s="45" t="s">
        <v>13998</v>
      </c>
      <c r="F18781" s="93"/>
      <c r="G18781" s="93"/>
      <c r="H18781" s="93"/>
      <c r="I18781" s="99"/>
      <c r="J18781" s="99"/>
      <c r="K18781" s="99"/>
      <c r="L18781" s="99"/>
      <c r="M18781" s="99"/>
      <c r="N18781" s="99"/>
      <c r="O18781" s="99"/>
      <c r="P18781" s="99"/>
      <c r="Q18781" s="99"/>
      <c r="R18781" s="99"/>
      <c r="S18781" s="99"/>
      <c r="T18781" s="99"/>
      <c r="U18781" s="99"/>
      <c r="V18781" s="99"/>
      <c r="W18781" s="99"/>
      <c r="X18781" s="99"/>
      <c r="Y18781" s="99"/>
      <c r="Z18781" s="99"/>
      <c r="AA18781" s="99"/>
      <c r="AB18781" s="99"/>
      <c r="AC18781" s="99"/>
      <c r="AD18781" s="99"/>
      <c r="AE18781" s="99"/>
      <c r="AF18781" s="99"/>
      <c r="AG18781" s="99"/>
      <c r="AH18781" s="31"/>
      <c r="AI18781" s="31"/>
      <c r="AJ18781" s="31"/>
      <c r="AK18781" s="31"/>
      <c r="AL18781" s="31"/>
      <c r="AO18781" s="376"/>
    </row>
    <row r="18782" spans="1:41" x14ac:dyDescent="0.25">
      <c r="A18782" s="44" t="s">
        <v>7371</v>
      </c>
      <c r="B18782" s="44" t="s">
        <v>2533</v>
      </c>
      <c r="C18782" s="45" t="s">
        <v>2584</v>
      </c>
      <c r="D18782" s="93" t="s">
        <v>17443</v>
      </c>
      <c r="E18782" s="45" t="s">
        <v>13998</v>
      </c>
      <c r="F18782" s="93"/>
      <c r="G18782" s="93"/>
      <c r="H18782" s="93"/>
      <c r="I18782" s="99"/>
      <c r="J18782" s="99"/>
      <c r="K18782" s="99"/>
      <c r="L18782" s="99"/>
      <c r="M18782" s="99"/>
      <c r="N18782" s="99"/>
      <c r="O18782" s="99"/>
      <c r="P18782" s="99"/>
      <c r="Q18782" s="99"/>
      <c r="R18782" s="99"/>
      <c r="S18782" s="99"/>
      <c r="T18782" s="99"/>
      <c r="U18782" s="99"/>
      <c r="V18782" s="99"/>
      <c r="W18782" s="99"/>
      <c r="X18782" s="99"/>
      <c r="Y18782" s="99"/>
      <c r="Z18782" s="99"/>
      <c r="AA18782" s="99"/>
      <c r="AB18782" s="99"/>
      <c r="AC18782" s="99"/>
      <c r="AD18782" s="99"/>
      <c r="AE18782" s="99"/>
      <c r="AF18782" s="99"/>
      <c r="AG18782" s="99"/>
      <c r="AH18782" s="31"/>
      <c r="AI18782" s="31"/>
      <c r="AJ18782" s="31"/>
      <c r="AK18782" s="31"/>
      <c r="AL18782" s="31"/>
      <c r="AO18782" s="376"/>
    </row>
    <row r="18783" spans="1:41" x14ac:dyDescent="0.25">
      <c r="A18783" s="44" t="s">
        <v>7371</v>
      </c>
      <c r="B18783" s="44" t="s">
        <v>15207</v>
      </c>
      <c r="C18783" s="45" t="s">
        <v>9212</v>
      </c>
      <c r="D18783" s="367" t="s">
        <v>3696</v>
      </c>
      <c r="E18783" s="328">
        <f>DATE(2027,8,9)</f>
        <v>46608</v>
      </c>
      <c r="F18783" s="32"/>
      <c r="G18783" s="32"/>
      <c r="H18783" s="32"/>
      <c r="I18783" s="31"/>
      <c r="J18783" s="31"/>
      <c r="K18783" s="31"/>
      <c r="L18783" s="31"/>
      <c r="M18783" s="31"/>
      <c r="N18783" s="31"/>
      <c r="O18783" s="31"/>
      <c r="P18783" s="31"/>
      <c r="Q18783" s="31"/>
      <c r="R18783" s="31"/>
      <c r="S18783" s="31"/>
      <c r="T18783" s="31"/>
      <c r="U18783" s="31"/>
      <c r="V18783" s="31"/>
      <c r="W18783" s="31"/>
      <c r="X18783" s="31"/>
      <c r="Y18783" s="31"/>
      <c r="Z18783" s="31"/>
      <c r="AA18783" s="31"/>
      <c r="AB18783" s="31"/>
      <c r="AC18783" s="31"/>
      <c r="AD18783" s="31"/>
      <c r="AE18783" s="31"/>
      <c r="AF18783" s="31"/>
      <c r="AG18783" s="31"/>
      <c r="AH18783" s="31"/>
      <c r="AI18783" s="31"/>
      <c r="AJ18783" s="31"/>
      <c r="AK18783" s="31"/>
      <c r="AL18783" s="31"/>
      <c r="AO18783" s="376"/>
    </row>
    <row r="18784" spans="1:41" x14ac:dyDescent="0.25">
      <c r="A18784" s="44" t="s">
        <v>7371</v>
      </c>
      <c r="B18784" s="44" t="s">
        <v>2533</v>
      </c>
      <c r="C18784" s="45" t="s">
        <v>2584</v>
      </c>
      <c r="D18784" s="45" t="s">
        <v>9895</v>
      </c>
      <c r="E18784" s="46">
        <v>47587</v>
      </c>
      <c r="F18784" s="93"/>
      <c r="G18784" s="93"/>
      <c r="H18784" s="93"/>
      <c r="I18784" s="99"/>
      <c r="J18784" s="99"/>
      <c r="K18784" s="99"/>
      <c r="L18784" s="44"/>
      <c r="M18784" s="44"/>
      <c r="N18784" s="99"/>
      <c r="O18784" s="99"/>
      <c r="P18784" s="99"/>
      <c r="Q18784" s="99"/>
      <c r="R18784" s="99"/>
      <c r="S18784" s="99"/>
      <c r="T18784" s="99"/>
      <c r="U18784" s="99"/>
      <c r="V18784" s="99"/>
      <c r="W18784" s="99"/>
      <c r="X18784" s="99"/>
      <c r="Y18784" s="99"/>
      <c r="Z18784" s="99"/>
      <c r="AA18784" s="99"/>
      <c r="AB18784" s="99"/>
      <c r="AC18784" s="99"/>
      <c r="AD18784" s="99"/>
      <c r="AE18784" s="99"/>
      <c r="AF18784" s="99"/>
      <c r="AG18784" s="99"/>
      <c r="AH18784" s="31"/>
      <c r="AI18784" s="31"/>
      <c r="AJ18784" s="31"/>
      <c r="AK18784" s="31"/>
      <c r="AL18784" s="31"/>
      <c r="AO18784" s="376"/>
    </row>
    <row r="18785" spans="1:41" x14ac:dyDescent="0.25">
      <c r="A18785" s="120" t="s">
        <v>2076</v>
      </c>
      <c r="B18785" s="114" t="s">
        <v>1970</v>
      </c>
      <c r="C18785" s="106" t="s">
        <v>3937</v>
      </c>
      <c r="D18785" s="93" t="s">
        <v>1394</v>
      </c>
      <c r="E18785" s="55">
        <v>48029</v>
      </c>
      <c r="F18785" s="93"/>
      <c r="G18785" s="93"/>
      <c r="H18785" s="93"/>
      <c r="I18785" s="99"/>
      <c r="J18785" s="99"/>
      <c r="K18785" s="99"/>
      <c r="L18785" s="44"/>
      <c r="M18785" s="44"/>
      <c r="N18785" s="99"/>
      <c r="O18785" s="99"/>
      <c r="P18785" s="99"/>
      <c r="Q18785" s="99"/>
      <c r="R18785" s="99"/>
      <c r="S18785" s="99"/>
      <c r="T18785" s="99"/>
      <c r="U18785" s="99"/>
      <c r="V18785" s="99"/>
      <c r="W18785" s="99"/>
      <c r="X18785" s="99"/>
      <c r="Y18785" s="99"/>
      <c r="Z18785" s="99"/>
      <c r="AA18785" s="99"/>
      <c r="AB18785" s="99"/>
      <c r="AC18785" s="99"/>
      <c r="AD18785" s="99"/>
      <c r="AE18785" s="99"/>
      <c r="AF18785" s="99"/>
      <c r="AG18785" s="99"/>
      <c r="AH18785" s="31"/>
      <c r="AI18785" s="31"/>
      <c r="AJ18785" s="31"/>
      <c r="AK18785" s="31"/>
      <c r="AL18785" s="31"/>
      <c r="AO18785" s="376"/>
    </row>
    <row r="18786" spans="1:41" x14ac:dyDescent="0.25">
      <c r="A18786" s="44" t="s">
        <v>882</v>
      </c>
      <c r="B18786" s="44" t="s">
        <v>17468</v>
      </c>
      <c r="C18786" s="45">
        <v>23110101</v>
      </c>
      <c r="D18786" s="45" t="s">
        <v>11363</v>
      </c>
      <c r="E18786" s="45" t="s">
        <v>8334</v>
      </c>
      <c r="AO18786" s="376"/>
    </row>
    <row r="18787" spans="1:41" x14ac:dyDescent="0.25">
      <c r="A18787" s="44" t="s">
        <v>882</v>
      </c>
      <c r="B18787" s="44" t="s">
        <v>8335</v>
      </c>
      <c r="C18787" s="45">
        <v>23110102</v>
      </c>
      <c r="D18787" s="45" t="s">
        <v>11363</v>
      </c>
      <c r="E18787" s="45" t="s">
        <v>8334</v>
      </c>
      <c r="AO18787" s="376"/>
    </row>
    <row r="18788" spans="1:41" x14ac:dyDescent="0.3">
      <c r="A18788" s="333" t="s">
        <v>4869</v>
      </c>
      <c r="B18788" s="333" t="s">
        <v>3455</v>
      </c>
      <c r="C18788" s="125" t="s">
        <v>10959</v>
      </c>
      <c r="D18788" s="32" t="s">
        <v>20309</v>
      </c>
      <c r="E18788" s="125" t="s">
        <v>2593</v>
      </c>
      <c r="F18788" s="125" t="s">
        <v>1189</v>
      </c>
      <c r="G18788" s="125" t="s">
        <v>1190</v>
      </c>
      <c r="AO18788" s="376"/>
    </row>
    <row r="18789" spans="1:41" x14ac:dyDescent="0.25">
      <c r="A18789" s="44" t="s">
        <v>4869</v>
      </c>
      <c r="B18789" s="44" t="s">
        <v>3141</v>
      </c>
      <c r="C18789" s="45" t="s">
        <v>11682</v>
      </c>
      <c r="D18789" s="46" t="s">
        <v>21328</v>
      </c>
      <c r="E18789" s="46">
        <v>46647</v>
      </c>
      <c r="AO18789" s="376"/>
    </row>
    <row r="18790" spans="1:41" x14ac:dyDescent="0.25">
      <c r="A18790" s="44" t="s">
        <v>4869</v>
      </c>
      <c r="B18790" s="44" t="s">
        <v>3141</v>
      </c>
      <c r="C18790" s="45" t="s">
        <v>11682</v>
      </c>
      <c r="D18790" s="46" t="s">
        <v>21328</v>
      </c>
      <c r="E18790" s="46">
        <v>46647</v>
      </c>
      <c r="AO18790" s="376"/>
    </row>
    <row r="18791" spans="1:41" x14ac:dyDescent="0.25">
      <c r="A18791" s="44" t="s">
        <v>1863</v>
      </c>
      <c r="B18791" s="44" t="s">
        <v>21402</v>
      </c>
      <c r="C18791" s="45" t="s">
        <v>5503</v>
      </c>
      <c r="D18791" s="45" t="s">
        <v>21447</v>
      </c>
      <c r="E18791" s="46">
        <v>46507</v>
      </c>
      <c r="AO18791" s="376"/>
    </row>
    <row r="18792" spans="1:41" x14ac:dyDescent="0.3">
      <c r="A18792" s="333" t="s">
        <v>2702</v>
      </c>
      <c r="B18792" s="333" t="s">
        <v>1161</v>
      </c>
      <c r="C18792" s="125" t="s">
        <v>10225</v>
      </c>
      <c r="D18792" s="32" t="s">
        <v>20309</v>
      </c>
      <c r="E18792" s="125" t="s">
        <v>2593</v>
      </c>
      <c r="F18792" s="125" t="s">
        <v>1189</v>
      </c>
      <c r="G18792" s="125" t="s">
        <v>1190</v>
      </c>
      <c r="AO18792" s="376"/>
    </row>
    <row r="18793" spans="1:41" x14ac:dyDescent="0.3">
      <c r="A18793" s="333" t="s">
        <v>2702</v>
      </c>
      <c r="B18793" s="333" t="s">
        <v>4004</v>
      </c>
      <c r="C18793" s="125" t="s">
        <v>11370</v>
      </c>
      <c r="D18793" s="32" t="s">
        <v>20309</v>
      </c>
      <c r="E18793" s="125" t="s">
        <v>4826</v>
      </c>
      <c r="F18793" s="125" t="s">
        <v>1189</v>
      </c>
      <c r="G18793" s="125" t="s">
        <v>1190</v>
      </c>
      <c r="AO18793" s="376"/>
    </row>
    <row r="18794" spans="1:41" x14ac:dyDescent="0.3">
      <c r="A18794" s="333" t="s">
        <v>2702</v>
      </c>
      <c r="B18794" s="333" t="s">
        <v>2690</v>
      </c>
      <c r="C18794" s="125" t="s">
        <v>21253</v>
      </c>
      <c r="D18794" s="32" t="s">
        <v>20309</v>
      </c>
      <c r="E18794" s="125" t="s">
        <v>21312</v>
      </c>
      <c r="F18794" s="125" t="s">
        <v>1189</v>
      </c>
      <c r="G18794" s="125" t="s">
        <v>1190</v>
      </c>
      <c r="AO18794" s="376"/>
    </row>
    <row r="18795" spans="1:41" x14ac:dyDescent="0.25">
      <c r="A18795" s="44" t="s">
        <v>11863</v>
      </c>
      <c r="B18795" s="44" t="s">
        <v>15208</v>
      </c>
      <c r="C18795" s="45" t="s">
        <v>6653</v>
      </c>
      <c r="D18795" s="367" t="s">
        <v>3696</v>
      </c>
      <c r="E18795" s="328">
        <f>DATE(2027,2,10)</f>
        <v>46428</v>
      </c>
      <c r="F18795" s="32"/>
      <c r="G18795" s="32"/>
      <c r="H18795" s="32"/>
      <c r="I18795" s="31"/>
      <c r="J18795" s="31"/>
      <c r="K18795" s="31"/>
      <c r="L18795" s="31"/>
      <c r="M18795" s="31"/>
      <c r="N18795" s="31"/>
      <c r="O18795" s="31"/>
      <c r="P18795" s="31"/>
      <c r="Q18795" s="31"/>
      <c r="R18795" s="31"/>
      <c r="S18795" s="31"/>
      <c r="T18795" s="31"/>
      <c r="U18795" s="31"/>
      <c r="V18795" s="31"/>
      <c r="W18795" s="31"/>
      <c r="X18795" s="31"/>
      <c r="Y18795" s="31"/>
      <c r="Z18795" s="31"/>
      <c r="AA18795" s="31"/>
      <c r="AB18795" s="31"/>
      <c r="AC18795" s="31"/>
      <c r="AD18795" s="31"/>
      <c r="AE18795" s="31"/>
      <c r="AF18795" s="31"/>
      <c r="AG18795" s="31"/>
      <c r="AH18795" s="31"/>
      <c r="AI18795" s="31"/>
      <c r="AJ18795" s="31"/>
      <c r="AK18795" s="31"/>
      <c r="AL18795" s="31"/>
      <c r="AO18795" s="376"/>
    </row>
    <row r="18796" spans="1:41" x14ac:dyDescent="0.25">
      <c r="A18796" s="44" t="s">
        <v>7079</v>
      </c>
      <c r="B18796" s="44" t="s">
        <v>2350</v>
      </c>
      <c r="C18796" s="45">
        <v>230105</v>
      </c>
      <c r="D18796" s="45" t="s">
        <v>11363</v>
      </c>
      <c r="E18796" s="45" t="s">
        <v>5265</v>
      </c>
      <c r="AO18796" s="376"/>
    </row>
    <row r="18797" spans="1:41" x14ac:dyDescent="0.3">
      <c r="A18797" s="333" t="s">
        <v>18783</v>
      </c>
      <c r="B18797" s="333" t="s">
        <v>1167</v>
      </c>
      <c r="C18797" s="125" t="s">
        <v>17236</v>
      </c>
      <c r="D18797" s="32" t="s">
        <v>20309</v>
      </c>
      <c r="E18797" s="125" t="s">
        <v>8292</v>
      </c>
      <c r="F18797" s="125" t="s">
        <v>1189</v>
      </c>
      <c r="G18797" s="125" t="s">
        <v>1190</v>
      </c>
      <c r="AO18797" s="376"/>
    </row>
    <row r="18798" spans="1:41" x14ac:dyDescent="0.25">
      <c r="A18798" s="44" t="s">
        <v>550</v>
      </c>
      <c r="B18798" s="44" t="s">
        <v>21330</v>
      </c>
      <c r="C18798" s="45" t="s">
        <v>5452</v>
      </c>
      <c r="D18798" s="45" t="s">
        <v>21447</v>
      </c>
      <c r="E18798" s="46">
        <v>46568</v>
      </c>
      <c r="AO18798" s="376"/>
    </row>
    <row r="18799" spans="1:41" x14ac:dyDescent="0.25">
      <c r="A18799" s="44" t="s">
        <v>550</v>
      </c>
      <c r="B18799" s="44" t="s">
        <v>21399</v>
      </c>
      <c r="C18799" s="45" t="s">
        <v>18888</v>
      </c>
      <c r="D18799" s="45" t="s">
        <v>21447</v>
      </c>
      <c r="E18799" s="46">
        <v>46507</v>
      </c>
      <c r="AO18799" s="376"/>
    </row>
    <row r="18800" spans="1:41" x14ac:dyDescent="0.25">
      <c r="A18800" s="44" t="s">
        <v>18475</v>
      </c>
      <c r="B18800" s="44" t="s">
        <v>5321</v>
      </c>
      <c r="C18800" s="45">
        <v>26010401</v>
      </c>
      <c r="D18800" s="45" t="s">
        <v>11363</v>
      </c>
      <c r="E18800" s="45" t="s">
        <v>17459</v>
      </c>
      <c r="AO18800" s="376"/>
    </row>
    <row r="18801" spans="1:41" x14ac:dyDescent="0.25">
      <c r="A18801" s="44" t="s">
        <v>18475</v>
      </c>
      <c r="B18801" s="44" t="s">
        <v>3176</v>
      </c>
      <c r="C18801" s="45">
        <v>26010402</v>
      </c>
      <c r="D18801" s="45" t="s">
        <v>11363</v>
      </c>
      <c r="E18801" s="45" t="s">
        <v>17459</v>
      </c>
      <c r="AO18801" s="376"/>
    </row>
    <row r="18802" spans="1:41" x14ac:dyDescent="0.25">
      <c r="A18802" s="44" t="s">
        <v>18476</v>
      </c>
      <c r="B18802" s="44" t="s">
        <v>3474</v>
      </c>
      <c r="C18802" s="45">
        <v>250503</v>
      </c>
      <c r="D18802" s="45" t="s">
        <v>11363</v>
      </c>
      <c r="E18802" s="45" t="s">
        <v>15608</v>
      </c>
      <c r="AO18802" s="376"/>
    </row>
    <row r="18803" spans="1:41" x14ac:dyDescent="0.25">
      <c r="A18803" s="44" t="s">
        <v>1654</v>
      </c>
      <c r="B18803" s="44" t="s">
        <v>12639</v>
      </c>
      <c r="C18803" s="45">
        <v>250103</v>
      </c>
      <c r="D18803" s="45" t="s">
        <v>11363</v>
      </c>
      <c r="E18803" s="45" t="s">
        <v>12551</v>
      </c>
      <c r="AO18803" s="376"/>
    </row>
    <row r="18804" spans="1:41" x14ac:dyDescent="0.25">
      <c r="A18804" s="44" t="s">
        <v>102</v>
      </c>
      <c r="B18804" s="44" t="s">
        <v>6292</v>
      </c>
      <c r="C18804" s="45" t="s">
        <v>9984</v>
      </c>
      <c r="D18804" s="46" t="s">
        <v>21328</v>
      </c>
      <c r="E18804" s="46">
        <v>46568</v>
      </c>
      <c r="AO18804" s="376"/>
    </row>
    <row r="18805" spans="1:41" x14ac:dyDescent="0.25">
      <c r="A18805" s="44" t="s">
        <v>102</v>
      </c>
      <c r="B18805" s="44" t="s">
        <v>6292</v>
      </c>
      <c r="C18805" s="45" t="s">
        <v>9984</v>
      </c>
      <c r="D18805" s="46" t="s">
        <v>21328</v>
      </c>
      <c r="E18805" s="46">
        <v>46568</v>
      </c>
      <c r="AO18805" s="376"/>
    </row>
    <row r="18806" spans="1:41" x14ac:dyDescent="0.25">
      <c r="A18806" s="44" t="s">
        <v>8437</v>
      </c>
      <c r="B18806" s="44" t="s">
        <v>3043</v>
      </c>
      <c r="C18806" s="45">
        <v>230901</v>
      </c>
      <c r="D18806" s="45" t="s">
        <v>11363</v>
      </c>
      <c r="E18806" s="45" t="s">
        <v>7871</v>
      </c>
      <c r="AO18806" s="376"/>
    </row>
    <row r="18807" spans="1:41" x14ac:dyDescent="0.25">
      <c r="A18807" s="44" t="s">
        <v>8437</v>
      </c>
      <c r="B18807" s="44" t="s">
        <v>9234</v>
      </c>
      <c r="C18807" s="45">
        <v>240103</v>
      </c>
      <c r="D18807" s="45" t="s">
        <v>11363</v>
      </c>
      <c r="E18807" s="45" t="s">
        <v>5139</v>
      </c>
      <c r="AO18807" s="376"/>
    </row>
    <row r="18808" spans="1:41" x14ac:dyDescent="0.25">
      <c r="A18808" s="44" t="s">
        <v>8437</v>
      </c>
      <c r="B18808" s="44" t="s">
        <v>9248</v>
      </c>
      <c r="C18808" s="45">
        <v>240101</v>
      </c>
      <c r="D18808" s="45" t="s">
        <v>11363</v>
      </c>
      <c r="E18808" s="45" t="s">
        <v>9249</v>
      </c>
      <c r="AO18808" s="376"/>
    </row>
    <row r="18809" spans="1:41" x14ac:dyDescent="0.3">
      <c r="A18809" s="333" t="s">
        <v>7793</v>
      </c>
      <c r="B18809" s="333" t="s">
        <v>2690</v>
      </c>
      <c r="C18809" s="125" t="s">
        <v>21253</v>
      </c>
      <c r="D18809" s="32" t="s">
        <v>20309</v>
      </c>
      <c r="E18809" s="125" t="s">
        <v>21312</v>
      </c>
      <c r="F18809" s="125" t="s">
        <v>1189</v>
      </c>
      <c r="G18809" s="125" t="s">
        <v>1190</v>
      </c>
      <c r="AO18809" s="376"/>
    </row>
    <row r="18810" spans="1:41" x14ac:dyDescent="0.25">
      <c r="A18810" s="44" t="s">
        <v>18477</v>
      </c>
      <c r="B18810" s="44" t="s">
        <v>3176</v>
      </c>
      <c r="C18810" s="45">
        <v>26010402</v>
      </c>
      <c r="D18810" s="45" t="s">
        <v>11363</v>
      </c>
      <c r="E18810" s="45" t="s">
        <v>17459</v>
      </c>
      <c r="AO18810" s="376"/>
    </row>
    <row r="18811" spans="1:41" x14ac:dyDescent="0.25">
      <c r="A18811" s="44" t="s">
        <v>2143</v>
      </c>
      <c r="B18811" s="44" t="s">
        <v>7104</v>
      </c>
      <c r="C18811" s="45">
        <v>230504</v>
      </c>
      <c r="D18811" s="45" t="s">
        <v>11363</v>
      </c>
      <c r="E18811" s="45" t="s">
        <v>7105</v>
      </c>
      <c r="AO18811" s="376"/>
    </row>
    <row r="18812" spans="1:41" x14ac:dyDescent="0.25">
      <c r="A18812" s="44" t="s">
        <v>2143</v>
      </c>
      <c r="B18812" s="44" t="s">
        <v>3043</v>
      </c>
      <c r="C18812" s="45">
        <v>230901</v>
      </c>
      <c r="D18812" s="45" t="s">
        <v>11363</v>
      </c>
      <c r="E18812" s="45" t="s">
        <v>7871</v>
      </c>
      <c r="AO18812" s="376"/>
    </row>
    <row r="18813" spans="1:41" x14ac:dyDescent="0.25">
      <c r="A18813" s="44" t="s">
        <v>2143</v>
      </c>
      <c r="B18813" s="44" t="s">
        <v>9248</v>
      </c>
      <c r="C18813" s="45">
        <v>240101</v>
      </c>
      <c r="D18813" s="45" t="s">
        <v>11363</v>
      </c>
      <c r="E18813" s="45" t="s">
        <v>9249</v>
      </c>
      <c r="AO18813" s="376"/>
    </row>
    <row r="18814" spans="1:41" x14ac:dyDescent="0.25">
      <c r="A18814" s="44" t="s">
        <v>19466</v>
      </c>
      <c r="B18814" s="319" t="s">
        <v>19550</v>
      </c>
      <c r="C18814" s="318" t="s">
        <v>19870</v>
      </c>
      <c r="D18814" s="93" t="s">
        <v>19934</v>
      </c>
      <c r="E18814" s="320">
        <v>46934</v>
      </c>
      <c r="F18814" s="93"/>
      <c r="G18814" s="93"/>
      <c r="H18814" s="93"/>
      <c r="I18814" s="99"/>
      <c r="J18814" s="99"/>
      <c r="K18814" s="99"/>
      <c r="L18814" s="99"/>
      <c r="M18814" s="99"/>
      <c r="N18814" s="99"/>
      <c r="O18814" s="99"/>
      <c r="P18814" s="99"/>
      <c r="Q18814" s="99"/>
      <c r="R18814" s="99"/>
      <c r="S18814" s="99"/>
      <c r="T18814" s="99"/>
      <c r="U18814" s="99"/>
      <c r="V18814" s="99"/>
      <c r="W18814" s="99"/>
      <c r="X18814" s="99"/>
      <c r="Y18814" s="99"/>
      <c r="Z18814" s="99"/>
      <c r="AA18814" s="99"/>
      <c r="AB18814" s="99"/>
      <c r="AC18814" s="99"/>
      <c r="AD18814" s="99"/>
      <c r="AE18814" s="99"/>
      <c r="AF18814" s="99"/>
      <c r="AG18814" s="99"/>
      <c r="AH18814" s="31"/>
      <c r="AI18814" s="31"/>
      <c r="AJ18814" s="31"/>
      <c r="AK18814" s="31"/>
      <c r="AL18814" s="31"/>
      <c r="AO18814" s="376"/>
    </row>
    <row r="18815" spans="1:41" x14ac:dyDescent="0.25">
      <c r="A18815" s="44" t="s">
        <v>10800</v>
      </c>
      <c r="B18815" s="44" t="s">
        <v>3475</v>
      </c>
      <c r="C18815" s="45">
        <v>240301</v>
      </c>
      <c r="D18815" s="45" t="s">
        <v>11363</v>
      </c>
      <c r="E18815" s="45" t="s">
        <v>9249</v>
      </c>
      <c r="AO18815" s="376"/>
    </row>
    <row r="18816" spans="1:41" x14ac:dyDescent="0.25">
      <c r="A18816" s="99" t="s">
        <v>2762</v>
      </c>
      <c r="B18816" s="111" t="s">
        <v>1169</v>
      </c>
      <c r="C18816" s="56" t="s">
        <v>2745</v>
      </c>
      <c r="D18816" s="146" t="s">
        <v>2198</v>
      </c>
      <c r="E18816" s="69">
        <v>45227</v>
      </c>
      <c r="F18816" s="93"/>
      <c r="G18816" s="93"/>
      <c r="H18816" s="93"/>
      <c r="I18816" s="99"/>
      <c r="J18816" s="99"/>
      <c r="K18816" s="99"/>
      <c r="L18816" s="44"/>
      <c r="M18816" s="44"/>
      <c r="N18816" s="99"/>
      <c r="O18816" s="99"/>
      <c r="P18816" s="99"/>
      <c r="Q18816" s="99"/>
      <c r="R18816" s="99"/>
      <c r="S18816" s="99"/>
      <c r="T18816" s="99"/>
      <c r="U18816" s="99"/>
      <c r="V18816" s="99"/>
      <c r="W18816" s="99"/>
      <c r="X18816" s="99"/>
      <c r="Y18816" s="99"/>
      <c r="Z18816" s="99"/>
      <c r="AA18816" s="99"/>
      <c r="AB18816" s="99"/>
      <c r="AC18816" s="99"/>
      <c r="AD18816" s="99"/>
      <c r="AE18816" s="99"/>
      <c r="AF18816" s="99"/>
      <c r="AG18816" s="99"/>
      <c r="AH18816" s="31"/>
      <c r="AI18816" s="31"/>
      <c r="AJ18816" s="31"/>
      <c r="AK18816" s="31"/>
      <c r="AL18816" s="31"/>
      <c r="AO18816" s="376"/>
    </row>
    <row r="18817" spans="1:41" x14ac:dyDescent="0.3">
      <c r="A18817" s="57" t="s">
        <v>883</v>
      </c>
      <c r="B18817" s="57" t="s">
        <v>1290</v>
      </c>
      <c r="C18817" s="62">
        <v>24027</v>
      </c>
      <c r="D18817" s="62" t="s">
        <v>20886</v>
      </c>
      <c r="E18817" s="60">
        <v>46873</v>
      </c>
      <c r="F18817" s="32"/>
      <c r="G18817" s="32"/>
      <c r="H18817" s="32"/>
      <c r="I18817" s="31"/>
      <c r="J18817" s="31"/>
      <c r="K18817" s="31"/>
      <c r="L18817" s="31"/>
      <c r="M18817" s="31"/>
      <c r="N18817" s="31"/>
      <c r="O18817" s="31"/>
      <c r="P18817" s="31"/>
      <c r="Q18817" s="31"/>
      <c r="R18817" s="31"/>
      <c r="S18817" s="31"/>
      <c r="T18817" s="31"/>
      <c r="U18817" s="31"/>
      <c r="V18817" s="31"/>
      <c r="W18817" s="31"/>
      <c r="X18817" s="31"/>
      <c r="Y18817" s="31"/>
      <c r="Z18817" s="31"/>
      <c r="AA18817" s="31"/>
      <c r="AB18817" s="31"/>
      <c r="AC18817" s="31"/>
      <c r="AD18817" s="31"/>
      <c r="AE18817" s="31"/>
      <c r="AF18817" s="31"/>
      <c r="AG18817" s="31"/>
      <c r="AH18817" s="31"/>
      <c r="AI18817" s="31"/>
      <c r="AJ18817" s="31"/>
      <c r="AK18817" s="31"/>
      <c r="AL18817" s="31"/>
      <c r="AO18817" s="376"/>
    </row>
    <row r="18818" spans="1:41" x14ac:dyDescent="0.25">
      <c r="A18818" s="44" t="s">
        <v>883</v>
      </c>
      <c r="B18818" s="44" t="s">
        <v>10364</v>
      </c>
      <c r="C18818" s="45">
        <v>240302</v>
      </c>
      <c r="D18818" s="45" t="s">
        <v>11363</v>
      </c>
      <c r="E18818" s="45" t="s">
        <v>2593</v>
      </c>
      <c r="AO18818" s="376"/>
    </row>
    <row r="18819" spans="1:41" x14ac:dyDescent="0.3">
      <c r="A18819" s="333" t="s">
        <v>1122</v>
      </c>
      <c r="B18819" s="333" t="s">
        <v>2690</v>
      </c>
      <c r="C18819" s="125" t="s">
        <v>21253</v>
      </c>
      <c r="D18819" s="32" t="s">
        <v>20309</v>
      </c>
      <c r="E18819" s="125" t="s">
        <v>21312</v>
      </c>
      <c r="F18819" s="125" t="s">
        <v>1189</v>
      </c>
      <c r="G18819" s="125" t="s">
        <v>1190</v>
      </c>
      <c r="AO18819" s="376"/>
    </row>
    <row r="18820" spans="1:41" x14ac:dyDescent="0.25">
      <c r="A18820" s="44" t="s">
        <v>9564</v>
      </c>
      <c r="B18820" s="92" t="s">
        <v>9602</v>
      </c>
      <c r="C18820" s="77" t="s">
        <v>9336</v>
      </c>
      <c r="D18820" s="93" t="s">
        <v>9601</v>
      </c>
      <c r="E18820" s="94">
        <v>46568</v>
      </c>
      <c r="F18820" s="93"/>
      <c r="G18820" s="93"/>
      <c r="H18820" s="93"/>
      <c r="I18820" s="99"/>
      <c r="J18820" s="99"/>
      <c r="K18820" s="99"/>
      <c r="L18820" s="44"/>
      <c r="M18820" s="44"/>
      <c r="N18820" s="99"/>
      <c r="O18820" s="99"/>
      <c r="P18820" s="99"/>
      <c r="Q18820" s="99"/>
      <c r="R18820" s="99"/>
      <c r="S18820" s="99"/>
      <c r="T18820" s="99"/>
      <c r="U18820" s="99"/>
      <c r="V18820" s="99"/>
      <c r="W18820" s="99"/>
      <c r="X18820" s="99"/>
      <c r="Y18820" s="99"/>
      <c r="Z18820" s="99"/>
      <c r="AA18820" s="99"/>
      <c r="AB18820" s="99"/>
      <c r="AC18820" s="99"/>
      <c r="AD18820" s="99"/>
      <c r="AE18820" s="99"/>
      <c r="AF18820" s="99"/>
      <c r="AG18820" s="99"/>
      <c r="AH18820" s="31"/>
      <c r="AI18820" s="31"/>
      <c r="AJ18820" s="31"/>
      <c r="AK18820" s="31"/>
      <c r="AL18820" s="31"/>
      <c r="AO18820" s="376"/>
    </row>
    <row r="18821" spans="1:41" x14ac:dyDescent="0.25">
      <c r="A18821" s="103" t="s">
        <v>3122</v>
      </c>
      <c r="B18821" s="103" t="s">
        <v>2719</v>
      </c>
      <c r="C18821" s="104" t="s">
        <v>2720</v>
      </c>
      <c r="D18821" s="93" t="s">
        <v>9601</v>
      </c>
      <c r="E18821" s="94">
        <v>46568</v>
      </c>
      <c r="F18821" s="104"/>
      <c r="G18821" s="104"/>
      <c r="H18821" s="93" t="s">
        <v>1190</v>
      </c>
      <c r="I18821" s="99"/>
      <c r="J18821" s="99"/>
      <c r="K18821" s="99"/>
      <c r="L18821" s="44"/>
      <c r="M18821" s="44"/>
      <c r="N18821" s="99"/>
      <c r="O18821" s="99"/>
      <c r="P18821" s="99"/>
      <c r="Q18821" s="99"/>
      <c r="R18821" s="99"/>
      <c r="S18821" s="99"/>
      <c r="T18821" s="99"/>
      <c r="U18821" s="99"/>
      <c r="V18821" s="99"/>
      <c r="W18821" s="99"/>
      <c r="X18821" s="99"/>
      <c r="Y18821" s="99"/>
      <c r="Z18821" s="99"/>
      <c r="AA18821" s="99"/>
      <c r="AB18821" s="99"/>
      <c r="AC18821" s="99"/>
      <c r="AD18821" s="99"/>
      <c r="AE18821" s="99"/>
      <c r="AF18821" s="99"/>
      <c r="AG18821" s="99"/>
      <c r="AH18821" s="31"/>
      <c r="AI18821" s="31"/>
      <c r="AJ18821" s="31"/>
      <c r="AK18821" s="31"/>
      <c r="AL18821" s="31"/>
      <c r="AO18821" s="376"/>
    </row>
    <row r="18822" spans="1:41" x14ac:dyDescent="0.25">
      <c r="A18822" s="44" t="s">
        <v>16873</v>
      </c>
      <c r="B18822" s="44" t="s">
        <v>16874</v>
      </c>
      <c r="C18822" s="45" t="s">
        <v>17124</v>
      </c>
      <c r="D18822" s="367" t="s">
        <v>3696</v>
      </c>
      <c r="E18822" s="328">
        <f>DATE(2029,7,17)</f>
        <v>47316</v>
      </c>
      <c r="F18822" s="32"/>
      <c r="G18822" s="32"/>
      <c r="H18822" s="32"/>
      <c r="I18822" s="31"/>
      <c r="J18822" s="31"/>
      <c r="K18822" s="31"/>
      <c r="L18822" s="31"/>
      <c r="M18822" s="31"/>
      <c r="N18822" s="31"/>
      <c r="O18822" s="31"/>
      <c r="P18822" s="31"/>
      <c r="Q18822" s="31"/>
      <c r="R18822" s="31"/>
      <c r="S18822" s="31"/>
      <c r="T18822" s="31"/>
      <c r="U18822" s="31"/>
      <c r="V18822" s="31"/>
      <c r="W18822" s="31"/>
      <c r="X18822" s="31"/>
      <c r="Y18822" s="31"/>
      <c r="Z18822" s="31"/>
      <c r="AA18822" s="31"/>
      <c r="AB18822" s="31"/>
      <c r="AC18822" s="31"/>
      <c r="AD18822" s="31"/>
      <c r="AE18822" s="31"/>
      <c r="AF18822" s="31"/>
      <c r="AG18822" s="31"/>
      <c r="AH18822" s="31"/>
      <c r="AI18822" s="31"/>
      <c r="AJ18822" s="31"/>
      <c r="AK18822" s="31"/>
      <c r="AL18822" s="31"/>
      <c r="AO18822" s="376"/>
    </row>
    <row r="18823" spans="1:41" x14ac:dyDescent="0.25">
      <c r="A18823" s="44" t="s">
        <v>5494</v>
      </c>
      <c r="B18823" s="163" t="s">
        <v>2719</v>
      </c>
      <c r="C18823" s="104" t="s">
        <v>2720</v>
      </c>
      <c r="D18823" s="93" t="s">
        <v>9601</v>
      </c>
      <c r="E18823" s="94">
        <v>46568</v>
      </c>
      <c r="F18823" s="93"/>
      <c r="G18823" s="93"/>
      <c r="H18823" s="93"/>
      <c r="I18823" s="99"/>
      <c r="J18823" s="99"/>
      <c r="K18823" s="99"/>
      <c r="L18823" s="44"/>
      <c r="M18823" s="44"/>
      <c r="N18823" s="99"/>
      <c r="O18823" s="99"/>
      <c r="P18823" s="99"/>
      <c r="Q18823" s="99"/>
      <c r="R18823" s="99"/>
      <c r="S18823" s="99"/>
      <c r="T18823" s="99"/>
      <c r="U18823" s="99"/>
      <c r="V18823" s="99"/>
      <c r="W18823" s="99"/>
      <c r="X18823" s="99"/>
      <c r="Y18823" s="99"/>
      <c r="Z18823" s="99"/>
      <c r="AA18823" s="99"/>
      <c r="AB18823" s="99"/>
      <c r="AC18823" s="99"/>
      <c r="AD18823" s="99"/>
      <c r="AE18823" s="99"/>
      <c r="AF18823" s="99"/>
      <c r="AG18823" s="99"/>
      <c r="AH18823" s="31"/>
      <c r="AI18823" s="31"/>
      <c r="AJ18823" s="31"/>
      <c r="AK18823" s="31"/>
      <c r="AL18823" s="31"/>
      <c r="AO18823" s="376"/>
    </row>
    <row r="18824" spans="1:41" x14ac:dyDescent="0.25">
      <c r="A18824" s="44" t="s">
        <v>8194</v>
      </c>
      <c r="B18824" s="44" t="s">
        <v>21365</v>
      </c>
      <c r="C18824" s="45" t="s">
        <v>8133</v>
      </c>
      <c r="D18824" s="45" t="s">
        <v>21447</v>
      </c>
      <c r="E18824" s="46">
        <v>46752</v>
      </c>
      <c r="AO18824" s="376"/>
    </row>
    <row r="18825" spans="1:41" x14ac:dyDescent="0.25">
      <c r="A18825" s="44" t="s">
        <v>7080</v>
      </c>
      <c r="B18825" s="44" t="s">
        <v>2350</v>
      </c>
      <c r="C18825" s="45">
        <v>230105</v>
      </c>
      <c r="D18825" s="45" t="s">
        <v>11363</v>
      </c>
      <c r="E18825" s="45" t="s">
        <v>5265</v>
      </c>
      <c r="AO18825" s="376"/>
    </row>
    <row r="18826" spans="1:41" x14ac:dyDescent="0.25">
      <c r="A18826" s="44" t="s">
        <v>7080</v>
      </c>
      <c r="B18826" s="44" t="s">
        <v>925</v>
      </c>
      <c r="C18826" s="45">
        <v>230601</v>
      </c>
      <c r="D18826" s="45" t="s">
        <v>11363</v>
      </c>
      <c r="E18826" s="45" t="s">
        <v>7770</v>
      </c>
      <c r="AO18826" s="376"/>
    </row>
    <row r="18827" spans="1:41" x14ac:dyDescent="0.25">
      <c r="A18827" s="44" t="s">
        <v>5407</v>
      </c>
      <c r="B18827" s="44" t="s">
        <v>925</v>
      </c>
      <c r="C18827" s="45">
        <v>220601</v>
      </c>
      <c r="D18827" s="45" t="s">
        <v>11363</v>
      </c>
      <c r="E18827" s="45" t="s">
        <v>4962</v>
      </c>
      <c r="AO18827" s="376"/>
    </row>
    <row r="18828" spans="1:41" x14ac:dyDescent="0.25">
      <c r="A18828" s="44" t="s">
        <v>7930</v>
      </c>
      <c r="B18828" s="44" t="s">
        <v>925</v>
      </c>
      <c r="C18828" s="45">
        <v>230601</v>
      </c>
      <c r="D18828" s="45" t="s">
        <v>11363</v>
      </c>
      <c r="E18828" s="45" t="s">
        <v>7770</v>
      </c>
      <c r="AO18828" s="376"/>
    </row>
    <row r="18829" spans="1:41" x14ac:dyDescent="0.25">
      <c r="A18829" s="44" t="s">
        <v>2205</v>
      </c>
      <c r="B18829" s="44" t="s">
        <v>1563</v>
      </c>
      <c r="C18829" s="45" t="s">
        <v>6705</v>
      </c>
      <c r="D18829" s="93" t="s">
        <v>17443</v>
      </c>
      <c r="E18829" s="45" t="s">
        <v>8619</v>
      </c>
      <c r="F18829" s="93"/>
      <c r="G18829" s="93"/>
      <c r="H18829" s="93"/>
      <c r="I18829" s="99"/>
      <c r="J18829" s="99"/>
      <c r="K18829" s="99"/>
      <c r="L18829" s="99"/>
      <c r="M18829" s="99"/>
      <c r="N18829" s="99"/>
      <c r="O18829" s="99"/>
      <c r="P18829" s="99"/>
      <c r="Q18829" s="99"/>
      <c r="R18829" s="99"/>
      <c r="S18829" s="99"/>
      <c r="T18829" s="99"/>
      <c r="U18829" s="99"/>
      <c r="V18829" s="99"/>
      <c r="W18829" s="99"/>
      <c r="X18829" s="99"/>
      <c r="Y18829" s="99"/>
      <c r="Z18829" s="99"/>
      <c r="AA18829" s="99"/>
      <c r="AB18829" s="99"/>
      <c r="AC18829" s="99"/>
      <c r="AD18829" s="99"/>
      <c r="AE18829" s="99"/>
      <c r="AF18829" s="99"/>
      <c r="AG18829" s="99"/>
      <c r="AH18829" s="31"/>
      <c r="AI18829" s="31"/>
      <c r="AJ18829" s="31"/>
      <c r="AK18829" s="31"/>
      <c r="AL18829" s="31"/>
      <c r="AO18829" s="376"/>
    </row>
    <row r="18830" spans="1:41" x14ac:dyDescent="0.25">
      <c r="A18830" s="44" t="s">
        <v>2205</v>
      </c>
      <c r="B18830" s="44" t="s">
        <v>1563</v>
      </c>
      <c r="C18830" s="45" t="s">
        <v>6705</v>
      </c>
      <c r="D18830" s="45" t="s">
        <v>11204</v>
      </c>
      <c r="E18830" s="46">
        <v>46811</v>
      </c>
      <c r="F18830" s="93"/>
      <c r="G18830" s="93"/>
      <c r="H18830" s="93"/>
      <c r="I18830" s="99"/>
      <c r="J18830" s="99"/>
      <c r="K18830" s="99"/>
      <c r="L18830" s="44"/>
      <c r="M18830" s="44"/>
      <c r="N18830" s="99"/>
      <c r="O18830" s="99"/>
      <c r="P18830" s="99"/>
      <c r="Q18830" s="99"/>
      <c r="R18830" s="99"/>
      <c r="S18830" s="99"/>
      <c r="T18830" s="99"/>
      <c r="U18830" s="99"/>
      <c r="V18830" s="99"/>
      <c r="W18830" s="99"/>
      <c r="X18830" s="99"/>
      <c r="Y18830" s="99"/>
      <c r="Z18830" s="99"/>
      <c r="AA18830" s="99"/>
      <c r="AB18830" s="99"/>
      <c r="AC18830" s="99"/>
      <c r="AD18830" s="99"/>
      <c r="AE18830" s="99"/>
      <c r="AF18830" s="99"/>
      <c r="AG18830" s="99"/>
      <c r="AH18830" s="31"/>
      <c r="AI18830" s="31"/>
      <c r="AJ18830" s="31"/>
      <c r="AK18830" s="31"/>
      <c r="AL18830" s="31"/>
      <c r="AO18830" s="376"/>
    </row>
    <row r="18831" spans="1:41" x14ac:dyDescent="0.3">
      <c r="A18831" s="333" t="s">
        <v>18784</v>
      </c>
      <c r="B18831" s="333" t="s">
        <v>2302</v>
      </c>
      <c r="C18831" s="125" t="s">
        <v>18818</v>
      </c>
      <c r="D18831" s="32" t="s">
        <v>20309</v>
      </c>
      <c r="E18831" s="125" t="s">
        <v>8292</v>
      </c>
      <c r="F18831" s="125" t="s">
        <v>1189</v>
      </c>
      <c r="G18831" s="125" t="s">
        <v>1190</v>
      </c>
      <c r="AO18831" s="376"/>
    </row>
    <row r="18832" spans="1:41" x14ac:dyDescent="0.25">
      <c r="A18832" s="44" t="s">
        <v>7605</v>
      </c>
      <c r="B18832" s="44" t="s">
        <v>7606</v>
      </c>
      <c r="C18832" s="45" t="s">
        <v>7607</v>
      </c>
      <c r="D18832" s="45" t="s">
        <v>11204</v>
      </c>
      <c r="E18832" s="45" t="s">
        <v>7871</v>
      </c>
      <c r="F18832" s="93"/>
      <c r="G18832" s="93"/>
      <c r="H18832" s="93"/>
      <c r="I18832" s="99"/>
      <c r="J18832" s="99"/>
      <c r="K18832" s="99"/>
      <c r="L18832" s="99"/>
      <c r="M18832" s="99"/>
      <c r="N18832" s="99"/>
      <c r="O18832" s="99"/>
      <c r="P18832" s="99"/>
      <c r="Q18832" s="99"/>
      <c r="R18832" s="99"/>
      <c r="S18832" s="99"/>
      <c r="T18832" s="99"/>
      <c r="U18832" s="99"/>
      <c r="V18832" s="99"/>
      <c r="W18832" s="99"/>
      <c r="X18832" s="99"/>
      <c r="Y18832" s="99"/>
      <c r="Z18832" s="99"/>
      <c r="AA18832" s="99"/>
      <c r="AB18832" s="99"/>
      <c r="AC18832" s="99"/>
      <c r="AD18832" s="99"/>
      <c r="AE18832" s="99"/>
      <c r="AF18832" s="99"/>
      <c r="AG18832" s="99"/>
      <c r="AH18832" s="31"/>
      <c r="AI18832" s="31"/>
      <c r="AJ18832" s="31"/>
      <c r="AK18832" s="31"/>
      <c r="AL18832" s="31"/>
      <c r="AO18832" s="376"/>
    </row>
    <row r="18833" spans="1:41" x14ac:dyDescent="0.25">
      <c r="A18833" s="44" t="s">
        <v>7605</v>
      </c>
      <c r="B18833" s="44" t="s">
        <v>7606</v>
      </c>
      <c r="C18833" s="45" t="s">
        <v>7607</v>
      </c>
      <c r="D18833" s="93" t="s">
        <v>17443</v>
      </c>
      <c r="E18833" s="45" t="s">
        <v>7871</v>
      </c>
      <c r="F18833" s="93"/>
      <c r="G18833" s="93"/>
      <c r="H18833" s="93"/>
      <c r="I18833" s="99"/>
      <c r="J18833" s="99"/>
      <c r="K18833" s="99"/>
      <c r="L18833" s="99"/>
      <c r="M18833" s="99"/>
      <c r="N18833" s="99"/>
      <c r="O18833" s="99"/>
      <c r="P18833" s="99"/>
      <c r="Q18833" s="99"/>
      <c r="R18833" s="99"/>
      <c r="S18833" s="99"/>
      <c r="T18833" s="99"/>
      <c r="U18833" s="99"/>
      <c r="V18833" s="99"/>
      <c r="W18833" s="99"/>
      <c r="X18833" s="99"/>
      <c r="Y18833" s="99"/>
      <c r="Z18833" s="99"/>
      <c r="AA18833" s="99"/>
      <c r="AB18833" s="99"/>
      <c r="AC18833" s="99"/>
      <c r="AD18833" s="99"/>
      <c r="AE18833" s="99"/>
      <c r="AF18833" s="99"/>
      <c r="AG18833" s="99"/>
      <c r="AH18833" s="31"/>
      <c r="AI18833" s="31"/>
      <c r="AJ18833" s="31"/>
      <c r="AK18833" s="31"/>
      <c r="AL18833" s="31"/>
      <c r="AO18833" s="376"/>
    </row>
    <row r="18834" spans="1:41" x14ac:dyDescent="0.25">
      <c r="A18834" s="44" t="s">
        <v>7605</v>
      </c>
      <c r="B18834" s="44" t="s">
        <v>17320</v>
      </c>
      <c r="C18834" s="45" t="s">
        <v>17420</v>
      </c>
      <c r="D18834" s="93" t="s">
        <v>17443</v>
      </c>
      <c r="E18834" s="45" t="s">
        <v>4979</v>
      </c>
      <c r="F18834" s="93"/>
      <c r="G18834" s="93"/>
      <c r="H18834" s="93"/>
      <c r="I18834" s="99"/>
      <c r="J18834" s="99"/>
      <c r="K18834" s="99"/>
      <c r="L18834" s="99"/>
      <c r="M18834" s="99"/>
      <c r="N18834" s="99"/>
      <c r="O18834" s="99"/>
      <c r="P18834" s="99"/>
      <c r="Q18834" s="99"/>
      <c r="R18834" s="99"/>
      <c r="S18834" s="99"/>
      <c r="T18834" s="99"/>
      <c r="U18834" s="99"/>
      <c r="V18834" s="99"/>
      <c r="W18834" s="99"/>
      <c r="X18834" s="99"/>
      <c r="Y18834" s="99"/>
      <c r="Z18834" s="99"/>
      <c r="AA18834" s="99"/>
      <c r="AB18834" s="99"/>
      <c r="AC18834" s="99"/>
      <c r="AD18834" s="99"/>
      <c r="AE18834" s="99"/>
      <c r="AF18834" s="99"/>
      <c r="AG18834" s="99"/>
      <c r="AH18834" s="31"/>
      <c r="AI18834" s="31"/>
      <c r="AJ18834" s="31"/>
      <c r="AK18834" s="31"/>
      <c r="AL18834" s="31"/>
      <c r="AO18834" s="376"/>
    </row>
    <row r="18835" spans="1:41" x14ac:dyDescent="0.25">
      <c r="A18835" s="44" t="s">
        <v>7605</v>
      </c>
      <c r="B18835" s="44" t="s">
        <v>7606</v>
      </c>
      <c r="C18835" s="45" t="s">
        <v>7607</v>
      </c>
      <c r="D18835" s="45" t="s">
        <v>9895</v>
      </c>
      <c r="E18835" s="45" t="s">
        <v>4823</v>
      </c>
      <c r="F18835" s="93"/>
      <c r="G18835" s="93"/>
      <c r="H18835" s="93"/>
      <c r="I18835" s="99"/>
      <c r="J18835" s="99"/>
      <c r="K18835" s="99"/>
      <c r="L18835" s="44"/>
      <c r="M18835" s="44"/>
      <c r="N18835" s="99"/>
      <c r="O18835" s="99"/>
      <c r="P18835" s="99"/>
      <c r="Q18835" s="99"/>
      <c r="R18835" s="99"/>
      <c r="S18835" s="99"/>
      <c r="T18835" s="99"/>
      <c r="U18835" s="99"/>
      <c r="V18835" s="99"/>
      <c r="W18835" s="99"/>
      <c r="X18835" s="99"/>
      <c r="Y18835" s="99"/>
      <c r="Z18835" s="99"/>
      <c r="AA18835" s="99"/>
      <c r="AB18835" s="99"/>
      <c r="AC18835" s="99"/>
      <c r="AD18835" s="99"/>
      <c r="AE18835" s="99"/>
      <c r="AF18835" s="99"/>
      <c r="AG18835" s="99"/>
      <c r="AH18835" s="31"/>
      <c r="AI18835" s="31"/>
      <c r="AJ18835" s="31"/>
      <c r="AK18835" s="31"/>
      <c r="AL18835" s="31"/>
      <c r="AO18835" s="376"/>
    </row>
    <row r="18836" spans="1:41" x14ac:dyDescent="0.25">
      <c r="A18836" s="44" t="s">
        <v>18478</v>
      </c>
      <c r="B18836" s="44" t="s">
        <v>938</v>
      </c>
      <c r="C18836" s="45">
        <v>260103</v>
      </c>
      <c r="D18836" s="45" t="s">
        <v>11363</v>
      </c>
      <c r="E18836" s="45" t="s">
        <v>8292</v>
      </c>
      <c r="AO18836" s="376"/>
    </row>
    <row r="18837" spans="1:41" x14ac:dyDescent="0.25">
      <c r="A18837" s="44" t="s">
        <v>7602</v>
      </c>
      <c r="B18837" s="44" t="s">
        <v>7603</v>
      </c>
      <c r="C18837" s="45" t="s">
        <v>7604</v>
      </c>
      <c r="D18837" s="93" t="s">
        <v>17443</v>
      </c>
      <c r="E18837" s="45" t="s">
        <v>5131</v>
      </c>
      <c r="F18837" s="93"/>
      <c r="G18837" s="93"/>
      <c r="H18837" s="93"/>
      <c r="I18837" s="99"/>
      <c r="J18837" s="99"/>
      <c r="K18837" s="99"/>
      <c r="L18837" s="99"/>
      <c r="M18837" s="99"/>
      <c r="N18837" s="99"/>
      <c r="O18837" s="99"/>
      <c r="P18837" s="99"/>
      <c r="Q18837" s="99"/>
      <c r="R18837" s="99"/>
      <c r="S18837" s="99"/>
      <c r="T18837" s="99"/>
      <c r="U18837" s="99"/>
      <c r="V18837" s="99"/>
      <c r="W18837" s="99"/>
      <c r="X18837" s="99"/>
      <c r="Y18837" s="99"/>
      <c r="Z18837" s="99"/>
      <c r="AA18837" s="99"/>
      <c r="AB18837" s="99"/>
      <c r="AC18837" s="99"/>
      <c r="AD18837" s="99"/>
      <c r="AE18837" s="99"/>
      <c r="AF18837" s="99"/>
      <c r="AG18837" s="99"/>
      <c r="AH18837" s="31"/>
      <c r="AI18837" s="31"/>
      <c r="AJ18837" s="31"/>
      <c r="AK18837" s="31"/>
      <c r="AL18837" s="31"/>
      <c r="AO18837" s="376"/>
    </row>
    <row r="18838" spans="1:41" x14ac:dyDescent="0.25">
      <c r="A18838" s="44" t="s">
        <v>7602</v>
      </c>
      <c r="B18838" s="44" t="s">
        <v>7603</v>
      </c>
      <c r="C18838" s="45" t="s">
        <v>7604</v>
      </c>
      <c r="D18838" s="45" t="s">
        <v>9895</v>
      </c>
      <c r="E18838" s="46">
        <v>46507</v>
      </c>
      <c r="F18838" s="93"/>
      <c r="G18838" s="93"/>
      <c r="H18838" s="93"/>
      <c r="I18838" s="99"/>
      <c r="J18838" s="99"/>
      <c r="K18838" s="99"/>
      <c r="L18838" s="44"/>
      <c r="M18838" s="44"/>
      <c r="N18838" s="99"/>
      <c r="O18838" s="99"/>
      <c r="P18838" s="99"/>
      <c r="Q18838" s="99"/>
      <c r="R18838" s="99"/>
      <c r="S18838" s="99"/>
      <c r="T18838" s="99"/>
      <c r="U18838" s="99"/>
      <c r="V18838" s="99"/>
      <c r="W18838" s="99"/>
      <c r="X18838" s="99"/>
      <c r="Y18838" s="99"/>
      <c r="Z18838" s="99"/>
      <c r="AA18838" s="99"/>
      <c r="AB18838" s="99"/>
      <c r="AC18838" s="99"/>
      <c r="AD18838" s="99"/>
      <c r="AE18838" s="99"/>
      <c r="AF18838" s="99"/>
      <c r="AG18838" s="99"/>
      <c r="AH18838" s="31"/>
      <c r="AI18838" s="31"/>
      <c r="AJ18838" s="31"/>
      <c r="AK18838" s="31"/>
      <c r="AL18838" s="31"/>
      <c r="AO18838" s="376"/>
    </row>
    <row r="18839" spans="1:41" x14ac:dyDescent="0.25">
      <c r="A18839" s="44" t="s">
        <v>16007</v>
      </c>
      <c r="B18839" s="44" t="s">
        <v>3474</v>
      </c>
      <c r="C18839" s="45">
        <v>250503</v>
      </c>
      <c r="D18839" s="45" t="s">
        <v>11363</v>
      </c>
      <c r="E18839" s="45" t="s">
        <v>15608</v>
      </c>
      <c r="AO18839" s="376"/>
    </row>
    <row r="18840" spans="1:41" x14ac:dyDescent="0.3">
      <c r="A18840" s="57" t="s">
        <v>1278</v>
      </c>
      <c r="B18840" s="57" t="s">
        <v>1295</v>
      </c>
      <c r="C18840" s="62" t="s">
        <v>13169</v>
      </c>
      <c r="D18840" s="62" t="s">
        <v>20886</v>
      </c>
      <c r="E18840" s="368" t="s">
        <v>9707</v>
      </c>
      <c r="F18840" s="32"/>
      <c r="G18840" s="32"/>
      <c r="H18840" s="32"/>
      <c r="I18840" s="31"/>
      <c r="J18840" s="31"/>
      <c r="K18840" s="31"/>
      <c r="L18840" s="31"/>
      <c r="M18840" s="31"/>
      <c r="N18840" s="31"/>
      <c r="O18840" s="31"/>
      <c r="P18840" s="31"/>
      <c r="Q18840" s="31"/>
      <c r="R18840" s="31"/>
      <c r="S18840" s="31"/>
      <c r="T18840" s="31"/>
      <c r="U18840" s="31"/>
      <c r="V18840" s="31"/>
      <c r="W18840" s="31"/>
      <c r="X18840" s="31"/>
      <c r="Y18840" s="31"/>
      <c r="Z18840" s="31"/>
      <c r="AA18840" s="31"/>
      <c r="AB18840" s="31"/>
      <c r="AC18840" s="31"/>
      <c r="AD18840" s="31"/>
      <c r="AE18840" s="31"/>
      <c r="AF18840" s="31"/>
      <c r="AG18840" s="31"/>
      <c r="AH18840" s="31"/>
      <c r="AI18840" s="31"/>
      <c r="AJ18840" s="31"/>
      <c r="AK18840" s="31"/>
      <c r="AL18840" s="31"/>
      <c r="AO18840" s="376"/>
    </row>
    <row r="18841" spans="1:41" x14ac:dyDescent="0.25">
      <c r="A18841" s="44" t="s">
        <v>7359</v>
      </c>
      <c r="B18841" s="319" t="s">
        <v>19513</v>
      </c>
      <c r="C18841" s="318" t="s">
        <v>19871</v>
      </c>
      <c r="D18841" s="93" t="s">
        <v>19934</v>
      </c>
      <c r="E18841" s="320">
        <v>46811</v>
      </c>
      <c r="F18841" s="93"/>
      <c r="G18841" s="93"/>
      <c r="H18841" s="93"/>
      <c r="I18841" s="99"/>
      <c r="J18841" s="99"/>
      <c r="K18841" s="99"/>
      <c r="L18841" s="99"/>
      <c r="M18841" s="99"/>
      <c r="N18841" s="99"/>
      <c r="O18841" s="99"/>
      <c r="P18841" s="99"/>
      <c r="Q18841" s="99"/>
      <c r="R18841" s="99"/>
      <c r="S18841" s="99"/>
      <c r="T18841" s="99"/>
      <c r="U18841" s="99"/>
      <c r="V18841" s="99"/>
      <c r="W18841" s="99"/>
      <c r="X18841" s="99"/>
      <c r="Y18841" s="99"/>
      <c r="Z18841" s="99"/>
      <c r="AA18841" s="99"/>
      <c r="AB18841" s="99"/>
      <c r="AC18841" s="99"/>
      <c r="AD18841" s="99"/>
      <c r="AE18841" s="99"/>
      <c r="AF18841" s="99"/>
      <c r="AG18841" s="99"/>
      <c r="AH18841" s="31"/>
      <c r="AI18841" s="31"/>
      <c r="AJ18841" s="31"/>
      <c r="AK18841" s="31"/>
      <c r="AL18841" s="31"/>
      <c r="AO18841" s="376"/>
    </row>
    <row r="18842" spans="1:41" x14ac:dyDescent="0.25">
      <c r="A18842" s="44" t="s">
        <v>7359</v>
      </c>
      <c r="B18842" s="44" t="s">
        <v>4593</v>
      </c>
      <c r="C18842" s="45" t="s">
        <v>8324</v>
      </c>
      <c r="D18842" s="45" t="s">
        <v>11204</v>
      </c>
      <c r="E18842" s="45" t="s">
        <v>2538</v>
      </c>
      <c r="F18842" s="93"/>
      <c r="G18842" s="93"/>
      <c r="H18842" s="93"/>
      <c r="I18842" s="99"/>
      <c r="J18842" s="99"/>
      <c r="K18842" s="99"/>
      <c r="L18842" s="99"/>
      <c r="M18842" s="99"/>
      <c r="N18842" s="99"/>
      <c r="O18842" s="99"/>
      <c r="P18842" s="99"/>
      <c r="Q18842" s="99"/>
      <c r="R18842" s="99"/>
      <c r="S18842" s="99"/>
      <c r="T18842" s="99"/>
      <c r="U18842" s="99"/>
      <c r="V18842" s="99"/>
      <c r="W18842" s="99"/>
      <c r="X18842" s="99"/>
      <c r="Y18842" s="99"/>
      <c r="Z18842" s="99"/>
      <c r="AA18842" s="99"/>
      <c r="AB18842" s="99"/>
      <c r="AC18842" s="99"/>
      <c r="AD18842" s="99"/>
      <c r="AE18842" s="99"/>
      <c r="AF18842" s="99"/>
      <c r="AG18842" s="99"/>
      <c r="AH18842" s="31"/>
      <c r="AI18842" s="31"/>
      <c r="AJ18842" s="31"/>
      <c r="AK18842" s="31"/>
      <c r="AL18842" s="31"/>
      <c r="AO18842" s="376"/>
    </row>
    <row r="18843" spans="1:41" x14ac:dyDescent="0.25">
      <c r="A18843" s="44" t="s">
        <v>7359</v>
      </c>
      <c r="B18843" s="44" t="s">
        <v>4593</v>
      </c>
      <c r="C18843" s="45" t="s">
        <v>8324</v>
      </c>
      <c r="D18843" s="93" t="s">
        <v>17443</v>
      </c>
      <c r="E18843" s="45" t="s">
        <v>2538</v>
      </c>
      <c r="F18843" s="93"/>
      <c r="G18843" s="93"/>
      <c r="H18843" s="93"/>
      <c r="I18843" s="99"/>
      <c r="J18843" s="99"/>
      <c r="K18843" s="99"/>
      <c r="L18843" s="99"/>
      <c r="M18843" s="99"/>
      <c r="N18843" s="99"/>
      <c r="O18843" s="99"/>
      <c r="P18843" s="99"/>
      <c r="Q18843" s="99"/>
      <c r="R18843" s="99"/>
      <c r="S18843" s="99"/>
      <c r="T18843" s="99"/>
      <c r="U18843" s="99"/>
      <c r="V18843" s="99"/>
      <c r="W18843" s="99"/>
      <c r="X18843" s="99"/>
      <c r="Y18843" s="99"/>
      <c r="Z18843" s="99"/>
      <c r="AA18843" s="99"/>
      <c r="AB18843" s="99"/>
      <c r="AC18843" s="99"/>
      <c r="AD18843" s="99"/>
      <c r="AE18843" s="99"/>
      <c r="AF18843" s="99"/>
      <c r="AG18843" s="99"/>
      <c r="AH18843" s="31"/>
      <c r="AI18843" s="31"/>
      <c r="AJ18843" s="31"/>
      <c r="AK18843" s="31"/>
      <c r="AL18843" s="31"/>
      <c r="AO18843" s="376"/>
    </row>
    <row r="18844" spans="1:41" x14ac:dyDescent="0.25">
      <c r="A18844" s="44" t="s">
        <v>7359</v>
      </c>
      <c r="B18844" s="44" t="s">
        <v>17283</v>
      </c>
      <c r="C18844" s="45" t="s">
        <v>17366</v>
      </c>
      <c r="D18844" s="93" t="s">
        <v>17443</v>
      </c>
      <c r="E18844" s="45" t="s">
        <v>9839</v>
      </c>
      <c r="F18844" s="93"/>
      <c r="G18844" s="93"/>
      <c r="H18844" s="93"/>
      <c r="I18844" s="99"/>
      <c r="J18844" s="99"/>
      <c r="K18844" s="99"/>
      <c r="L18844" s="99"/>
      <c r="M18844" s="99"/>
      <c r="N18844" s="99"/>
      <c r="O18844" s="99"/>
      <c r="P18844" s="99"/>
      <c r="Q18844" s="99"/>
      <c r="R18844" s="99"/>
      <c r="S18844" s="99"/>
      <c r="T18844" s="99"/>
      <c r="U18844" s="99"/>
      <c r="V18844" s="99"/>
      <c r="W18844" s="99"/>
      <c r="X18844" s="99"/>
      <c r="Y18844" s="99"/>
      <c r="Z18844" s="99"/>
      <c r="AA18844" s="99"/>
      <c r="AB18844" s="99"/>
      <c r="AC18844" s="99"/>
      <c r="AD18844" s="99"/>
      <c r="AE18844" s="99"/>
      <c r="AF18844" s="99"/>
      <c r="AG18844" s="99"/>
      <c r="AH18844" s="31"/>
      <c r="AI18844" s="31"/>
      <c r="AJ18844" s="31"/>
      <c r="AK18844" s="31"/>
      <c r="AL18844" s="31"/>
      <c r="AO18844" s="376"/>
    </row>
    <row r="18845" spans="1:41" x14ac:dyDescent="0.25">
      <c r="A18845" s="44" t="s">
        <v>7359</v>
      </c>
      <c r="B18845" s="44" t="s">
        <v>8248</v>
      </c>
      <c r="C18845" s="45" t="s">
        <v>17366</v>
      </c>
      <c r="D18845" s="45" t="s">
        <v>17443</v>
      </c>
      <c r="E18845" s="46">
        <v>47026</v>
      </c>
      <c r="F18845" s="93"/>
      <c r="G18845" s="93"/>
      <c r="H18845" s="93"/>
      <c r="I18845" s="99"/>
      <c r="J18845" s="99"/>
      <c r="K18845" s="99"/>
      <c r="L18845" s="44"/>
      <c r="M18845" s="44"/>
      <c r="N18845" s="99"/>
      <c r="O18845" s="99"/>
      <c r="P18845" s="99"/>
      <c r="Q18845" s="99"/>
      <c r="R18845" s="99"/>
      <c r="S18845" s="99"/>
      <c r="T18845" s="99"/>
      <c r="U18845" s="99"/>
      <c r="V18845" s="99"/>
      <c r="W18845" s="99"/>
      <c r="X18845" s="99"/>
      <c r="Y18845" s="99"/>
      <c r="Z18845" s="99"/>
      <c r="AA18845" s="99"/>
      <c r="AB18845" s="99"/>
      <c r="AC18845" s="99"/>
      <c r="AD18845" s="99"/>
      <c r="AE18845" s="99"/>
      <c r="AF18845" s="99"/>
      <c r="AG18845" s="99"/>
      <c r="AH18845" s="31"/>
      <c r="AI18845" s="31"/>
      <c r="AJ18845" s="31"/>
      <c r="AK18845" s="31"/>
      <c r="AL18845" s="31"/>
      <c r="AO18845" s="376"/>
    </row>
    <row r="18846" spans="1:41" x14ac:dyDescent="0.25">
      <c r="A18846" s="44" t="s">
        <v>7359</v>
      </c>
      <c r="B18846" s="44" t="s">
        <v>14764</v>
      </c>
      <c r="C18846" s="45" t="s">
        <v>9818</v>
      </c>
      <c r="D18846" s="367" t="s">
        <v>3696</v>
      </c>
      <c r="E18846" s="328">
        <f>DATE(2028,5,7)</f>
        <v>46880</v>
      </c>
      <c r="F18846" s="32"/>
      <c r="G18846" s="32"/>
      <c r="H18846" s="32"/>
      <c r="I18846" s="31"/>
      <c r="J18846" s="31"/>
      <c r="K18846" s="31"/>
      <c r="L18846" s="31"/>
      <c r="M18846" s="31"/>
      <c r="N18846" s="31"/>
      <c r="O18846" s="31"/>
      <c r="P18846" s="31"/>
      <c r="Q18846" s="31"/>
      <c r="R18846" s="31"/>
      <c r="S18846" s="31"/>
      <c r="T18846" s="31"/>
      <c r="U18846" s="31"/>
      <c r="V18846" s="31"/>
      <c r="W18846" s="31"/>
      <c r="X18846" s="31"/>
      <c r="Y18846" s="31"/>
      <c r="Z18846" s="31"/>
      <c r="AA18846" s="31"/>
      <c r="AB18846" s="31"/>
      <c r="AC18846" s="31"/>
      <c r="AD18846" s="31"/>
      <c r="AE18846" s="31"/>
      <c r="AF18846" s="31"/>
      <c r="AG18846" s="31"/>
      <c r="AH18846" s="31"/>
      <c r="AI18846" s="31"/>
      <c r="AJ18846" s="31"/>
      <c r="AK18846" s="31"/>
      <c r="AL18846" s="31"/>
      <c r="AO18846" s="376"/>
    </row>
    <row r="18847" spans="1:41" x14ac:dyDescent="0.25">
      <c r="A18847" s="44" t="s">
        <v>7359</v>
      </c>
      <c r="B18847" s="44" t="s">
        <v>14851</v>
      </c>
      <c r="C18847" s="45" t="s">
        <v>17120</v>
      </c>
      <c r="D18847" s="367" t="s">
        <v>3696</v>
      </c>
      <c r="E18847" s="328">
        <f>DATE(2029,7,17)</f>
        <v>47316</v>
      </c>
      <c r="F18847" s="32"/>
      <c r="G18847" s="32"/>
      <c r="H18847" s="32"/>
      <c r="I18847" s="31"/>
      <c r="J18847" s="31"/>
      <c r="K18847" s="31"/>
      <c r="L18847" s="31"/>
      <c r="M18847" s="31"/>
      <c r="N18847" s="31"/>
      <c r="O18847" s="31"/>
      <c r="P18847" s="31"/>
      <c r="Q18847" s="31"/>
      <c r="R18847" s="31"/>
      <c r="S18847" s="31"/>
      <c r="T18847" s="31"/>
      <c r="U18847" s="31"/>
      <c r="V18847" s="31"/>
      <c r="W18847" s="31"/>
      <c r="X18847" s="31"/>
      <c r="Y18847" s="31"/>
      <c r="Z18847" s="31"/>
      <c r="AA18847" s="31"/>
      <c r="AB18847" s="31"/>
      <c r="AC18847" s="31"/>
      <c r="AD18847" s="31"/>
      <c r="AE18847" s="31"/>
      <c r="AF18847" s="31"/>
      <c r="AG18847" s="31"/>
      <c r="AH18847" s="31"/>
      <c r="AI18847" s="31"/>
      <c r="AJ18847" s="31"/>
      <c r="AK18847" s="31"/>
      <c r="AL18847" s="31"/>
      <c r="AO18847" s="376"/>
    </row>
    <row r="18848" spans="1:41" x14ac:dyDescent="0.25">
      <c r="A18848" s="44" t="s">
        <v>7359</v>
      </c>
      <c r="B18848" s="44" t="s">
        <v>7363</v>
      </c>
      <c r="C18848" s="45" t="s">
        <v>2541</v>
      </c>
      <c r="D18848" s="45" t="s">
        <v>9895</v>
      </c>
      <c r="E18848" s="45" t="s">
        <v>4972</v>
      </c>
      <c r="F18848" s="93"/>
      <c r="G18848" s="93"/>
      <c r="H18848" s="93"/>
      <c r="I18848" s="99"/>
      <c r="J18848" s="99"/>
      <c r="K18848" s="99"/>
      <c r="L18848" s="44"/>
      <c r="M18848" s="44"/>
      <c r="N18848" s="99"/>
      <c r="O18848" s="99"/>
      <c r="P18848" s="99"/>
      <c r="Q18848" s="99"/>
      <c r="R18848" s="99"/>
      <c r="S18848" s="99"/>
      <c r="T18848" s="99"/>
      <c r="U18848" s="99"/>
      <c r="V18848" s="99"/>
      <c r="W18848" s="99"/>
      <c r="X18848" s="99"/>
      <c r="Y18848" s="99"/>
      <c r="Z18848" s="99"/>
      <c r="AA18848" s="99"/>
      <c r="AB18848" s="99"/>
      <c r="AC18848" s="99"/>
      <c r="AD18848" s="99"/>
      <c r="AE18848" s="99"/>
      <c r="AF18848" s="99"/>
      <c r="AG18848" s="99"/>
      <c r="AH18848" s="31"/>
      <c r="AI18848" s="31"/>
      <c r="AJ18848" s="31"/>
      <c r="AK18848" s="31"/>
      <c r="AL18848" s="31"/>
      <c r="AO18848" s="376"/>
    </row>
    <row r="18849" spans="1:41" x14ac:dyDescent="0.25">
      <c r="A18849" s="44" t="s">
        <v>7359</v>
      </c>
      <c r="B18849" s="44" t="s">
        <v>4593</v>
      </c>
      <c r="C18849" s="45" t="s">
        <v>8324</v>
      </c>
      <c r="D18849" s="45" t="s">
        <v>9895</v>
      </c>
      <c r="E18849" s="45" t="s">
        <v>2538</v>
      </c>
      <c r="F18849" s="93"/>
      <c r="G18849" s="93"/>
      <c r="H18849" s="93"/>
      <c r="I18849" s="99"/>
      <c r="J18849" s="99"/>
      <c r="K18849" s="99"/>
      <c r="L18849" s="44"/>
      <c r="M18849" s="44"/>
      <c r="N18849" s="99"/>
      <c r="O18849" s="99"/>
      <c r="P18849" s="99"/>
      <c r="Q18849" s="99"/>
      <c r="R18849" s="99"/>
      <c r="S18849" s="99"/>
      <c r="T18849" s="99"/>
      <c r="U18849" s="99"/>
      <c r="V18849" s="99"/>
      <c r="W18849" s="99"/>
      <c r="X18849" s="99"/>
      <c r="Y18849" s="99"/>
      <c r="Z18849" s="99"/>
      <c r="AA18849" s="99"/>
      <c r="AB18849" s="99"/>
      <c r="AC18849" s="99"/>
      <c r="AD18849" s="99"/>
      <c r="AE18849" s="99"/>
      <c r="AF18849" s="99"/>
      <c r="AG18849" s="99"/>
      <c r="AH18849" s="31"/>
      <c r="AI18849" s="31"/>
      <c r="AJ18849" s="31"/>
      <c r="AK18849" s="31"/>
      <c r="AL18849" s="31"/>
      <c r="AO18849" s="376"/>
    </row>
    <row r="18850" spans="1:41" x14ac:dyDescent="0.25">
      <c r="A18850" s="44" t="s">
        <v>7359</v>
      </c>
      <c r="B18850" s="44" t="s">
        <v>21188</v>
      </c>
      <c r="C18850" s="45" t="s">
        <v>17366</v>
      </c>
      <c r="D18850" s="45" t="s">
        <v>9895</v>
      </c>
      <c r="E18850" s="46">
        <v>47756</v>
      </c>
      <c r="F18850" s="93"/>
      <c r="G18850" s="93"/>
      <c r="H18850" s="93"/>
      <c r="I18850" s="99"/>
      <c r="J18850" s="99"/>
      <c r="K18850" s="99"/>
      <c r="L18850" s="44"/>
      <c r="M18850" s="44"/>
      <c r="N18850" s="99"/>
      <c r="O18850" s="99"/>
      <c r="P18850" s="99"/>
      <c r="Q18850" s="99"/>
      <c r="R18850" s="99"/>
      <c r="S18850" s="99"/>
      <c r="T18850" s="99"/>
      <c r="U18850" s="99"/>
      <c r="V18850" s="99"/>
      <c r="W18850" s="99"/>
      <c r="X18850" s="99"/>
      <c r="Y18850" s="99"/>
      <c r="Z18850" s="99"/>
      <c r="AA18850" s="99"/>
      <c r="AB18850" s="99"/>
      <c r="AC18850" s="99"/>
      <c r="AD18850" s="99"/>
      <c r="AE18850" s="99"/>
      <c r="AF18850" s="99"/>
      <c r="AG18850" s="99"/>
      <c r="AH18850" s="31"/>
      <c r="AI18850" s="31"/>
      <c r="AJ18850" s="31"/>
      <c r="AK18850" s="31"/>
      <c r="AL18850" s="31"/>
      <c r="AO18850" s="376"/>
    </row>
    <row r="18851" spans="1:41" x14ac:dyDescent="0.25">
      <c r="A18851" s="44" t="s">
        <v>7359</v>
      </c>
      <c r="B18851" s="44" t="s">
        <v>4593</v>
      </c>
      <c r="C18851" s="45" t="s">
        <v>8324</v>
      </c>
      <c r="D18851" s="45" t="s">
        <v>9895</v>
      </c>
      <c r="E18851" s="46">
        <v>47118</v>
      </c>
      <c r="F18851" s="93"/>
      <c r="G18851" s="93"/>
      <c r="H18851" s="93"/>
      <c r="I18851" s="99"/>
      <c r="J18851" s="99"/>
      <c r="K18851" s="99"/>
      <c r="L18851" s="44"/>
      <c r="M18851" s="44"/>
      <c r="N18851" s="99"/>
      <c r="O18851" s="99"/>
      <c r="P18851" s="99"/>
      <c r="Q18851" s="99"/>
      <c r="R18851" s="99"/>
      <c r="S18851" s="99"/>
      <c r="T18851" s="99"/>
      <c r="U18851" s="99"/>
      <c r="V18851" s="99"/>
      <c r="W18851" s="99"/>
      <c r="X18851" s="99"/>
      <c r="Y18851" s="99"/>
      <c r="Z18851" s="99"/>
      <c r="AA18851" s="99"/>
      <c r="AB18851" s="99"/>
      <c r="AC18851" s="99"/>
      <c r="AD18851" s="99"/>
      <c r="AE18851" s="99"/>
      <c r="AF18851" s="99"/>
      <c r="AG18851" s="99"/>
      <c r="AH18851" s="31"/>
      <c r="AI18851" s="31"/>
      <c r="AJ18851" s="31"/>
      <c r="AK18851" s="31"/>
      <c r="AL18851" s="31"/>
      <c r="AO18851" s="376"/>
    </row>
    <row r="18852" spans="1:41" x14ac:dyDescent="0.25">
      <c r="A18852" s="44" t="s">
        <v>19467</v>
      </c>
      <c r="B18852" s="319" t="s">
        <v>19549</v>
      </c>
      <c r="C18852" s="318" t="s">
        <v>19872</v>
      </c>
      <c r="D18852" s="93" t="s">
        <v>19934</v>
      </c>
      <c r="E18852" s="320">
        <v>46387</v>
      </c>
      <c r="F18852" s="93"/>
      <c r="G18852" s="93"/>
      <c r="H18852" s="93"/>
      <c r="I18852" s="99"/>
      <c r="J18852" s="99"/>
      <c r="K18852" s="99"/>
      <c r="L18852" s="99"/>
      <c r="M18852" s="99"/>
      <c r="N18852" s="99"/>
      <c r="O18852" s="99"/>
      <c r="P18852" s="99"/>
      <c r="Q18852" s="99"/>
      <c r="R18852" s="99"/>
      <c r="S18852" s="99"/>
      <c r="T18852" s="99"/>
      <c r="U18852" s="99"/>
      <c r="V18852" s="99"/>
      <c r="W18852" s="99"/>
      <c r="X18852" s="99"/>
      <c r="Y18852" s="99"/>
      <c r="Z18852" s="99"/>
      <c r="AA18852" s="99"/>
      <c r="AB18852" s="99"/>
      <c r="AC18852" s="99"/>
      <c r="AD18852" s="99"/>
      <c r="AE18852" s="99"/>
      <c r="AF18852" s="99"/>
      <c r="AG18852" s="99"/>
      <c r="AH18852" s="31"/>
      <c r="AI18852" s="31"/>
      <c r="AJ18852" s="31"/>
      <c r="AK18852" s="31"/>
      <c r="AL18852" s="31"/>
      <c r="AO18852" s="376"/>
    </row>
    <row r="18853" spans="1:41" x14ac:dyDescent="0.25">
      <c r="A18853" s="44" t="s">
        <v>19467</v>
      </c>
      <c r="B18853" s="319" t="s">
        <v>19554</v>
      </c>
      <c r="C18853" s="318" t="s">
        <v>19873</v>
      </c>
      <c r="D18853" s="93" t="s">
        <v>19934</v>
      </c>
      <c r="E18853" s="320">
        <v>46507</v>
      </c>
      <c r="F18853" s="93"/>
      <c r="G18853" s="93"/>
      <c r="H18853" s="93"/>
      <c r="I18853" s="99"/>
      <c r="J18853" s="99"/>
      <c r="K18853" s="99"/>
      <c r="L18853" s="99"/>
      <c r="M18853" s="99"/>
      <c r="N18853" s="99"/>
      <c r="O18853" s="99"/>
      <c r="P18853" s="99"/>
      <c r="Q18853" s="99"/>
      <c r="R18853" s="99"/>
      <c r="S18853" s="99"/>
      <c r="T18853" s="99"/>
      <c r="U18853" s="99"/>
      <c r="V18853" s="99"/>
      <c r="W18853" s="99"/>
      <c r="X18853" s="99"/>
      <c r="Y18853" s="99"/>
      <c r="Z18853" s="99"/>
      <c r="AA18853" s="99"/>
      <c r="AB18853" s="99"/>
      <c r="AC18853" s="99"/>
      <c r="AD18853" s="99"/>
      <c r="AE18853" s="99"/>
      <c r="AF18853" s="99"/>
      <c r="AG18853" s="99"/>
      <c r="AH18853" s="31"/>
      <c r="AI18853" s="31"/>
      <c r="AJ18853" s="31"/>
      <c r="AK18853" s="31"/>
      <c r="AL18853" s="31"/>
      <c r="AO18853" s="376"/>
    </row>
    <row r="18854" spans="1:41" x14ac:dyDescent="0.25">
      <c r="A18854" s="44" t="s">
        <v>9565</v>
      </c>
      <c r="B18854" s="92" t="s">
        <v>9602</v>
      </c>
      <c r="C18854" s="45" t="s">
        <v>9334</v>
      </c>
      <c r="D18854" s="93" t="s">
        <v>9601</v>
      </c>
      <c r="E18854" s="94">
        <v>46568</v>
      </c>
      <c r="F18854" s="93"/>
      <c r="G18854" s="93"/>
      <c r="H18854" s="93"/>
      <c r="I18854" s="99"/>
      <c r="J18854" s="99"/>
      <c r="K18854" s="99"/>
      <c r="L18854" s="44"/>
      <c r="M18854" s="44"/>
      <c r="N18854" s="99"/>
      <c r="O18854" s="99"/>
      <c r="P18854" s="99"/>
      <c r="Q18854" s="99"/>
      <c r="R18854" s="99"/>
      <c r="S18854" s="99"/>
      <c r="T18854" s="99"/>
      <c r="U18854" s="99"/>
      <c r="V18854" s="99"/>
      <c r="W18854" s="99"/>
      <c r="X18854" s="99"/>
      <c r="Y18854" s="99"/>
      <c r="Z18854" s="99"/>
      <c r="AA18854" s="99"/>
      <c r="AB18854" s="99"/>
      <c r="AC18854" s="99"/>
      <c r="AD18854" s="99"/>
      <c r="AE18854" s="99"/>
      <c r="AF18854" s="99"/>
      <c r="AG18854" s="99"/>
      <c r="AH18854" s="31"/>
      <c r="AI18854" s="31"/>
      <c r="AJ18854" s="31"/>
      <c r="AK18854" s="31"/>
      <c r="AL18854" s="31"/>
      <c r="AO18854" s="376"/>
    </row>
    <row r="18855" spans="1:41" x14ac:dyDescent="0.3">
      <c r="A18855" s="92" t="s">
        <v>12979</v>
      </c>
      <c r="B18855" s="92" t="s">
        <v>1295</v>
      </c>
      <c r="C18855" s="318" t="s">
        <v>13169</v>
      </c>
      <c r="D18855" s="318" t="s">
        <v>13017</v>
      </c>
      <c r="E18855" s="320">
        <v>46752</v>
      </c>
      <c r="F18855" s="93"/>
      <c r="G18855" s="93"/>
      <c r="H18855" s="93"/>
      <c r="I18855" s="99"/>
      <c r="J18855" s="99"/>
      <c r="K18855" s="99"/>
      <c r="L18855" s="99"/>
      <c r="M18855" s="99"/>
      <c r="N18855" s="99"/>
      <c r="O18855" s="99"/>
      <c r="P18855" s="99"/>
      <c r="Q18855" s="99"/>
      <c r="R18855" s="99"/>
      <c r="S18855" s="99"/>
      <c r="T18855" s="99"/>
      <c r="U18855" s="99"/>
      <c r="V18855" s="99"/>
      <c r="W18855" s="99"/>
      <c r="X18855" s="99"/>
      <c r="Y18855" s="99"/>
      <c r="Z18855" s="99"/>
      <c r="AA18855" s="99"/>
      <c r="AB18855" s="99"/>
      <c r="AC18855" s="99"/>
      <c r="AD18855" s="99"/>
      <c r="AE18855" s="99"/>
      <c r="AF18855" s="99"/>
      <c r="AG18855" s="99"/>
      <c r="AH18855" s="31"/>
      <c r="AI18855" s="31"/>
      <c r="AJ18855" s="31"/>
      <c r="AK18855" s="31"/>
      <c r="AL18855" s="31"/>
      <c r="AO18855" s="376"/>
    </row>
    <row r="18856" spans="1:41" x14ac:dyDescent="0.25">
      <c r="A18856" s="44" t="s">
        <v>315</v>
      </c>
      <c r="B18856" s="319" t="s">
        <v>19512</v>
      </c>
      <c r="C18856" s="318" t="s">
        <v>19874</v>
      </c>
      <c r="D18856" s="93" t="s">
        <v>19934</v>
      </c>
      <c r="E18856" s="320">
        <v>46630</v>
      </c>
      <c r="F18856" s="93"/>
      <c r="G18856" s="93"/>
      <c r="H18856" s="93"/>
      <c r="I18856" s="99"/>
      <c r="J18856" s="99"/>
      <c r="K18856" s="99"/>
      <c r="L18856" s="99"/>
      <c r="M18856" s="99"/>
      <c r="N18856" s="99"/>
      <c r="O18856" s="99"/>
      <c r="P18856" s="99"/>
      <c r="Q18856" s="99"/>
      <c r="R18856" s="99"/>
      <c r="S18856" s="99"/>
      <c r="T18856" s="99"/>
      <c r="U18856" s="99"/>
      <c r="V18856" s="99"/>
      <c r="W18856" s="99"/>
      <c r="X18856" s="99"/>
      <c r="Y18856" s="99"/>
      <c r="Z18856" s="99"/>
      <c r="AA18856" s="99"/>
      <c r="AB18856" s="99"/>
      <c r="AC18856" s="99"/>
      <c r="AD18856" s="99"/>
      <c r="AE18856" s="99"/>
      <c r="AF18856" s="99"/>
      <c r="AG18856" s="99"/>
      <c r="AH18856" s="31"/>
      <c r="AI18856" s="31"/>
      <c r="AJ18856" s="31"/>
      <c r="AK18856" s="31"/>
      <c r="AL18856" s="31"/>
      <c r="AO18856" s="376"/>
    </row>
    <row r="18857" spans="1:41" x14ac:dyDescent="0.25">
      <c r="A18857" s="44" t="s">
        <v>315</v>
      </c>
      <c r="B18857" s="319" t="s">
        <v>19563</v>
      </c>
      <c r="C18857" s="318" t="s">
        <v>19875</v>
      </c>
      <c r="D18857" s="93" t="s">
        <v>19934</v>
      </c>
      <c r="E18857" s="320">
        <v>46691</v>
      </c>
      <c r="F18857" s="93"/>
      <c r="G18857" s="93"/>
      <c r="H18857" s="93"/>
      <c r="I18857" s="99"/>
      <c r="J18857" s="99"/>
      <c r="K18857" s="99"/>
      <c r="L18857" s="99"/>
      <c r="M18857" s="99"/>
      <c r="N18857" s="99"/>
      <c r="O18857" s="99"/>
      <c r="P18857" s="99"/>
      <c r="Q18857" s="99"/>
      <c r="R18857" s="99"/>
      <c r="S18857" s="99"/>
      <c r="T18857" s="99"/>
      <c r="U18857" s="99"/>
      <c r="V18857" s="99"/>
      <c r="W18857" s="99"/>
      <c r="X18857" s="99"/>
      <c r="Y18857" s="99"/>
      <c r="Z18857" s="99"/>
      <c r="AA18857" s="99"/>
      <c r="AB18857" s="99"/>
      <c r="AC18857" s="99"/>
      <c r="AD18857" s="99"/>
      <c r="AE18857" s="99"/>
      <c r="AF18857" s="99"/>
      <c r="AG18857" s="99"/>
      <c r="AH18857" s="31"/>
      <c r="AI18857" s="31"/>
      <c r="AJ18857" s="31"/>
      <c r="AK18857" s="31"/>
      <c r="AL18857" s="31"/>
      <c r="AO18857" s="376"/>
    </row>
    <row r="18858" spans="1:41" x14ac:dyDescent="0.25">
      <c r="A18858" s="44" t="s">
        <v>315</v>
      </c>
      <c r="B18858" s="44" t="s">
        <v>4133</v>
      </c>
      <c r="C18858" s="45" t="s">
        <v>4134</v>
      </c>
      <c r="D18858" s="45" t="s">
        <v>11204</v>
      </c>
      <c r="E18858" s="45" t="s">
        <v>4824</v>
      </c>
      <c r="F18858" s="93"/>
      <c r="G18858" s="93"/>
      <c r="H18858" s="93"/>
      <c r="I18858" s="99"/>
      <c r="J18858" s="99"/>
      <c r="K18858" s="99"/>
      <c r="L18858" s="99"/>
      <c r="M18858" s="99"/>
      <c r="N18858" s="99"/>
      <c r="O18858" s="99"/>
      <c r="P18858" s="99"/>
      <c r="Q18858" s="99"/>
      <c r="R18858" s="99"/>
      <c r="S18858" s="99"/>
      <c r="T18858" s="99"/>
      <c r="U18858" s="99"/>
      <c r="V18858" s="99"/>
      <c r="W18858" s="99"/>
      <c r="X18858" s="99"/>
      <c r="Y18858" s="99"/>
      <c r="Z18858" s="99"/>
      <c r="AA18858" s="99"/>
      <c r="AB18858" s="99"/>
      <c r="AC18858" s="99"/>
      <c r="AD18858" s="99"/>
      <c r="AE18858" s="99"/>
      <c r="AF18858" s="99"/>
      <c r="AG18858" s="99"/>
      <c r="AH18858" s="31"/>
      <c r="AI18858" s="31"/>
      <c r="AJ18858" s="31"/>
      <c r="AK18858" s="31"/>
      <c r="AL18858" s="31"/>
      <c r="AO18858" s="376"/>
    </row>
    <row r="18859" spans="1:41" x14ac:dyDescent="0.25">
      <c r="A18859" s="44" t="s">
        <v>315</v>
      </c>
      <c r="B18859" s="44" t="s">
        <v>316</v>
      </c>
      <c r="C18859" s="45" t="s">
        <v>3985</v>
      </c>
      <c r="D18859" s="45" t="s">
        <v>11204</v>
      </c>
      <c r="E18859" s="45" t="s">
        <v>5137</v>
      </c>
      <c r="F18859" s="93"/>
      <c r="G18859" s="93"/>
      <c r="H18859" s="93"/>
      <c r="I18859" s="99"/>
      <c r="J18859" s="99"/>
      <c r="K18859" s="99"/>
      <c r="L18859" s="99"/>
      <c r="M18859" s="99"/>
      <c r="N18859" s="99"/>
      <c r="O18859" s="99"/>
      <c r="P18859" s="99"/>
      <c r="Q18859" s="99"/>
      <c r="R18859" s="99"/>
      <c r="S18859" s="99"/>
      <c r="T18859" s="99"/>
      <c r="U18859" s="99"/>
      <c r="V18859" s="99"/>
      <c r="W18859" s="99"/>
      <c r="X18859" s="99"/>
      <c r="Y18859" s="99"/>
      <c r="Z18859" s="99"/>
      <c r="AA18859" s="99"/>
      <c r="AB18859" s="99"/>
      <c r="AC18859" s="99"/>
      <c r="AD18859" s="99"/>
      <c r="AE18859" s="99"/>
      <c r="AF18859" s="99"/>
      <c r="AG18859" s="99"/>
      <c r="AH18859" s="31"/>
      <c r="AI18859" s="31"/>
      <c r="AJ18859" s="31"/>
      <c r="AK18859" s="31"/>
      <c r="AL18859" s="31"/>
      <c r="AO18859" s="376"/>
    </row>
    <row r="18860" spans="1:41" x14ac:dyDescent="0.25">
      <c r="A18860" s="44" t="s">
        <v>315</v>
      </c>
      <c r="B18860" s="44" t="s">
        <v>4098</v>
      </c>
      <c r="C18860" s="45" t="s">
        <v>3259</v>
      </c>
      <c r="D18860" s="45" t="s">
        <v>11204</v>
      </c>
      <c r="E18860" s="45" t="s">
        <v>5158</v>
      </c>
      <c r="F18860" s="93"/>
      <c r="G18860" s="93"/>
      <c r="H18860" s="93"/>
      <c r="I18860" s="99"/>
      <c r="J18860" s="99"/>
      <c r="K18860" s="99"/>
      <c r="L18860" s="99"/>
      <c r="M18860" s="99"/>
      <c r="N18860" s="99"/>
      <c r="O18860" s="99"/>
      <c r="P18860" s="99"/>
      <c r="Q18860" s="99"/>
      <c r="R18860" s="99"/>
      <c r="S18860" s="99"/>
      <c r="T18860" s="99"/>
      <c r="U18860" s="99"/>
      <c r="V18860" s="99"/>
      <c r="W18860" s="99"/>
      <c r="X18860" s="99"/>
      <c r="Y18860" s="99"/>
      <c r="Z18860" s="99"/>
      <c r="AA18860" s="99"/>
      <c r="AB18860" s="99"/>
      <c r="AC18860" s="99"/>
      <c r="AD18860" s="99"/>
      <c r="AE18860" s="99"/>
      <c r="AF18860" s="99"/>
      <c r="AG18860" s="99"/>
      <c r="AH18860" s="31"/>
      <c r="AI18860" s="31"/>
      <c r="AJ18860" s="31"/>
      <c r="AK18860" s="31"/>
      <c r="AL18860" s="31"/>
      <c r="AO18860" s="376"/>
    </row>
    <row r="18861" spans="1:41" x14ac:dyDescent="0.25">
      <c r="A18861" s="44" t="s">
        <v>315</v>
      </c>
      <c r="B18861" s="44" t="s">
        <v>14051</v>
      </c>
      <c r="C18861" s="45" t="s">
        <v>14053</v>
      </c>
      <c r="D18861" s="45" t="s">
        <v>11204</v>
      </c>
      <c r="E18861" s="45" t="s">
        <v>6714</v>
      </c>
      <c r="F18861" s="93"/>
      <c r="G18861" s="93"/>
      <c r="H18861" s="93"/>
      <c r="I18861" s="99"/>
      <c r="J18861" s="99"/>
      <c r="K18861" s="99"/>
      <c r="L18861" s="99"/>
      <c r="M18861" s="99"/>
      <c r="N18861" s="99"/>
      <c r="O18861" s="99"/>
      <c r="P18861" s="99"/>
      <c r="Q18861" s="99"/>
      <c r="R18861" s="99"/>
      <c r="S18861" s="99"/>
      <c r="T18861" s="99"/>
      <c r="U18861" s="99"/>
      <c r="V18861" s="99"/>
      <c r="W18861" s="99"/>
      <c r="X18861" s="99"/>
      <c r="Y18861" s="99"/>
      <c r="Z18861" s="99"/>
      <c r="AA18861" s="99"/>
      <c r="AB18861" s="99"/>
      <c r="AC18861" s="99"/>
      <c r="AD18861" s="99"/>
      <c r="AE18861" s="99"/>
      <c r="AF18861" s="99"/>
      <c r="AG18861" s="99"/>
      <c r="AH18861" s="31"/>
      <c r="AI18861" s="31"/>
      <c r="AJ18861" s="31"/>
      <c r="AK18861" s="31"/>
      <c r="AL18861" s="31"/>
      <c r="AO18861" s="376"/>
    </row>
    <row r="18862" spans="1:41" x14ac:dyDescent="0.25">
      <c r="A18862" s="44" t="s">
        <v>315</v>
      </c>
      <c r="B18862" s="44" t="s">
        <v>14051</v>
      </c>
      <c r="C18862" s="45" t="s">
        <v>14053</v>
      </c>
      <c r="D18862" s="93" t="s">
        <v>17443</v>
      </c>
      <c r="E18862" s="45" t="s">
        <v>6714</v>
      </c>
      <c r="F18862" s="93"/>
      <c r="G18862" s="93"/>
      <c r="H18862" s="93"/>
      <c r="I18862" s="99"/>
      <c r="J18862" s="99"/>
      <c r="K18862" s="99"/>
      <c r="L18862" s="99"/>
      <c r="M18862" s="99"/>
      <c r="N18862" s="99"/>
      <c r="O18862" s="99"/>
      <c r="P18862" s="99"/>
      <c r="Q18862" s="99"/>
      <c r="R18862" s="99"/>
      <c r="S18862" s="99"/>
      <c r="T18862" s="99"/>
      <c r="U18862" s="99"/>
      <c r="V18862" s="99"/>
      <c r="W18862" s="99"/>
      <c r="X18862" s="99"/>
      <c r="Y18862" s="99"/>
      <c r="Z18862" s="99"/>
      <c r="AA18862" s="99"/>
      <c r="AB18862" s="99"/>
      <c r="AC18862" s="99"/>
      <c r="AD18862" s="99"/>
      <c r="AE18862" s="99"/>
      <c r="AF18862" s="99"/>
      <c r="AG18862" s="99"/>
      <c r="AH18862" s="31"/>
      <c r="AI18862" s="31"/>
      <c r="AJ18862" s="31"/>
      <c r="AK18862" s="31"/>
      <c r="AL18862" s="31"/>
      <c r="AO18862" s="376"/>
    </row>
    <row r="18863" spans="1:41" x14ac:dyDescent="0.25">
      <c r="A18863" s="44" t="s">
        <v>315</v>
      </c>
      <c r="B18863" s="44" t="s">
        <v>4133</v>
      </c>
      <c r="C18863" s="45" t="s">
        <v>4134</v>
      </c>
      <c r="D18863" s="45" t="s">
        <v>9895</v>
      </c>
      <c r="E18863" s="45" t="s">
        <v>4824</v>
      </c>
      <c r="F18863" s="93"/>
      <c r="G18863" s="93"/>
      <c r="H18863" s="93"/>
      <c r="I18863" s="99"/>
      <c r="J18863" s="99"/>
      <c r="K18863" s="99"/>
      <c r="L18863" s="44"/>
      <c r="M18863" s="44"/>
      <c r="N18863" s="99"/>
      <c r="O18863" s="99"/>
      <c r="P18863" s="99"/>
      <c r="Q18863" s="99"/>
      <c r="R18863" s="99"/>
      <c r="S18863" s="99"/>
      <c r="T18863" s="99"/>
      <c r="U18863" s="99"/>
      <c r="V18863" s="99"/>
      <c r="W18863" s="99"/>
      <c r="X18863" s="99"/>
      <c r="Y18863" s="99"/>
      <c r="Z18863" s="99"/>
      <c r="AA18863" s="99"/>
      <c r="AB18863" s="99"/>
      <c r="AC18863" s="99"/>
      <c r="AD18863" s="99"/>
      <c r="AE18863" s="99"/>
      <c r="AF18863" s="99"/>
      <c r="AG18863" s="99"/>
      <c r="AH18863" s="31"/>
      <c r="AI18863" s="31"/>
      <c r="AJ18863" s="31"/>
      <c r="AK18863" s="31"/>
      <c r="AL18863" s="31"/>
      <c r="AO18863" s="376"/>
    </row>
    <row r="18864" spans="1:41" x14ac:dyDescent="0.25">
      <c r="A18864" s="44" t="s">
        <v>315</v>
      </c>
      <c r="B18864" s="44" t="s">
        <v>316</v>
      </c>
      <c r="C18864" s="45" t="s">
        <v>3985</v>
      </c>
      <c r="D18864" s="45" t="s">
        <v>9895</v>
      </c>
      <c r="E18864" s="45" t="s">
        <v>5137</v>
      </c>
      <c r="F18864" s="93"/>
      <c r="G18864" s="93"/>
      <c r="H18864" s="93"/>
      <c r="I18864" s="99"/>
      <c r="J18864" s="99"/>
      <c r="K18864" s="99"/>
      <c r="L18864" s="44"/>
      <c r="M18864" s="44"/>
      <c r="N18864" s="99"/>
      <c r="O18864" s="99"/>
      <c r="P18864" s="99"/>
      <c r="Q18864" s="99"/>
      <c r="R18864" s="99"/>
      <c r="S18864" s="99"/>
      <c r="T18864" s="99"/>
      <c r="U18864" s="99"/>
      <c r="V18864" s="99"/>
      <c r="W18864" s="99"/>
      <c r="X18864" s="99"/>
      <c r="Y18864" s="99"/>
      <c r="Z18864" s="99"/>
      <c r="AA18864" s="99"/>
      <c r="AB18864" s="99"/>
      <c r="AC18864" s="99"/>
      <c r="AD18864" s="99"/>
      <c r="AE18864" s="99"/>
      <c r="AF18864" s="99"/>
      <c r="AG18864" s="99"/>
      <c r="AH18864" s="31"/>
      <c r="AI18864" s="31"/>
      <c r="AJ18864" s="31"/>
      <c r="AK18864" s="31"/>
      <c r="AL18864" s="31"/>
      <c r="AO18864" s="376"/>
    </row>
    <row r="18865" spans="1:41" x14ac:dyDescent="0.25">
      <c r="A18865" s="44" t="s">
        <v>315</v>
      </c>
      <c r="B18865" s="44" t="s">
        <v>4098</v>
      </c>
      <c r="C18865" s="45" t="s">
        <v>3259</v>
      </c>
      <c r="D18865" s="45" t="s">
        <v>9895</v>
      </c>
      <c r="E18865" s="45" t="s">
        <v>5158</v>
      </c>
      <c r="F18865" s="93"/>
      <c r="G18865" s="93"/>
      <c r="H18865" s="93"/>
      <c r="I18865" s="99"/>
      <c r="J18865" s="99"/>
      <c r="K18865" s="99"/>
      <c r="L18865" s="44"/>
      <c r="M18865" s="44"/>
      <c r="N18865" s="99"/>
      <c r="O18865" s="99"/>
      <c r="P18865" s="99"/>
      <c r="Q18865" s="99"/>
      <c r="R18865" s="99"/>
      <c r="S18865" s="99"/>
      <c r="T18865" s="99"/>
      <c r="U18865" s="99"/>
      <c r="V18865" s="99"/>
      <c r="W18865" s="99"/>
      <c r="X18865" s="99"/>
      <c r="Y18865" s="99"/>
      <c r="Z18865" s="99"/>
      <c r="AA18865" s="99"/>
      <c r="AB18865" s="99"/>
      <c r="AC18865" s="99"/>
      <c r="AD18865" s="99"/>
      <c r="AE18865" s="99"/>
      <c r="AF18865" s="99"/>
      <c r="AG18865" s="99"/>
      <c r="AH18865" s="31"/>
      <c r="AI18865" s="31"/>
      <c r="AJ18865" s="31"/>
      <c r="AK18865" s="31"/>
      <c r="AL18865" s="31"/>
      <c r="AO18865" s="376"/>
    </row>
    <row r="18866" spans="1:41" x14ac:dyDescent="0.3">
      <c r="A18866" s="333" t="s">
        <v>8099</v>
      </c>
      <c r="B18866" s="333" t="s">
        <v>1162</v>
      </c>
      <c r="C18866" s="125" t="s">
        <v>8016</v>
      </c>
      <c r="D18866" s="32" t="s">
        <v>20309</v>
      </c>
      <c r="E18866" s="125" t="s">
        <v>7871</v>
      </c>
      <c r="F18866" s="125" t="s">
        <v>1189</v>
      </c>
      <c r="G18866" s="125" t="s">
        <v>1190</v>
      </c>
      <c r="AO18866" s="376"/>
    </row>
    <row r="18867" spans="1:41" x14ac:dyDescent="0.25">
      <c r="A18867" s="44" t="s">
        <v>8099</v>
      </c>
      <c r="B18867" s="44" t="s">
        <v>6181</v>
      </c>
      <c r="C18867" s="45" t="s">
        <v>8124</v>
      </c>
      <c r="D18867" s="45" t="s">
        <v>1201</v>
      </c>
      <c r="E18867" s="94">
        <v>46439</v>
      </c>
      <c r="F18867" s="45"/>
      <c r="G18867" s="45"/>
      <c r="H18867" s="93"/>
      <c r="I18867" s="99"/>
      <c r="J18867" s="99"/>
      <c r="K18867" s="99"/>
      <c r="L18867" s="44"/>
      <c r="M18867" s="44"/>
      <c r="N18867" s="99"/>
      <c r="O18867" s="99"/>
      <c r="P18867" s="99"/>
      <c r="Q18867" s="99"/>
      <c r="R18867" s="99"/>
      <c r="S18867" s="99"/>
      <c r="T18867" s="99"/>
      <c r="U18867" s="99"/>
      <c r="V18867" s="99"/>
      <c r="W18867" s="99"/>
      <c r="X18867" s="99"/>
      <c r="Y18867" s="99"/>
      <c r="Z18867" s="99"/>
      <c r="AA18867" s="99"/>
      <c r="AB18867" s="99"/>
      <c r="AC18867" s="99"/>
      <c r="AD18867" s="99"/>
      <c r="AE18867" s="99"/>
      <c r="AF18867" s="99"/>
      <c r="AG18867" s="99"/>
      <c r="AH18867" s="31"/>
      <c r="AI18867" s="31"/>
      <c r="AJ18867" s="31"/>
      <c r="AK18867" s="31"/>
      <c r="AL18867" s="31"/>
      <c r="AO18867" s="376"/>
    </row>
    <row r="18868" spans="1:41" x14ac:dyDescent="0.25">
      <c r="A18868" s="44" t="s">
        <v>10801</v>
      </c>
      <c r="B18868" s="44" t="s">
        <v>9248</v>
      </c>
      <c r="C18868" s="45">
        <v>240101</v>
      </c>
      <c r="D18868" s="45" t="s">
        <v>11363</v>
      </c>
      <c r="E18868" s="45" t="s">
        <v>9249</v>
      </c>
      <c r="AO18868" s="376"/>
    </row>
    <row r="18869" spans="1:41" x14ac:dyDescent="0.25">
      <c r="A18869" s="44" t="s">
        <v>12802</v>
      </c>
      <c r="B18869" s="44" t="s">
        <v>2350</v>
      </c>
      <c r="C18869" s="45">
        <v>250106</v>
      </c>
      <c r="D18869" s="45" t="s">
        <v>11363</v>
      </c>
      <c r="E18869" s="45" t="s">
        <v>11887</v>
      </c>
      <c r="AO18869" s="376"/>
    </row>
    <row r="18870" spans="1:41" x14ac:dyDescent="0.25">
      <c r="A18870" s="44" t="s">
        <v>11606</v>
      </c>
      <c r="B18870" s="44" t="s">
        <v>21337</v>
      </c>
      <c r="C18870" s="45" t="s">
        <v>11602</v>
      </c>
      <c r="D18870" s="45" t="s">
        <v>21447</v>
      </c>
      <c r="E18870" s="46">
        <v>46752</v>
      </c>
      <c r="AO18870" s="376"/>
    </row>
    <row r="18871" spans="1:41" x14ac:dyDescent="0.25">
      <c r="A18871" s="44" t="s">
        <v>12487</v>
      </c>
      <c r="B18871" s="44" t="s">
        <v>12111</v>
      </c>
      <c r="C18871" s="45">
        <v>13.24</v>
      </c>
      <c r="D18871" s="45" t="s">
        <v>12549</v>
      </c>
      <c r="E18871" s="46">
        <v>47299</v>
      </c>
      <c r="F18871" s="45"/>
      <c r="G18871" s="93"/>
      <c r="H18871" s="93"/>
      <c r="I18871" s="99"/>
      <c r="J18871" s="99"/>
      <c r="K18871" s="99"/>
      <c r="L18871" s="99"/>
      <c r="M18871" s="99"/>
      <c r="N18871" s="99"/>
      <c r="O18871" s="99"/>
      <c r="P18871" s="99"/>
      <c r="Q18871" s="99"/>
      <c r="R18871" s="99"/>
      <c r="S18871" s="99"/>
      <c r="T18871" s="99"/>
      <c r="U18871" s="99"/>
      <c r="V18871" s="99"/>
      <c r="W18871" s="99"/>
      <c r="X18871" s="99"/>
      <c r="Y18871" s="99"/>
      <c r="Z18871" s="99"/>
      <c r="AA18871" s="99"/>
      <c r="AB18871" s="99"/>
      <c r="AC18871" s="99"/>
      <c r="AD18871" s="99"/>
      <c r="AE18871" s="99"/>
      <c r="AF18871" s="99"/>
      <c r="AG18871" s="99"/>
      <c r="AH18871" s="31"/>
      <c r="AI18871" s="31"/>
      <c r="AJ18871" s="31"/>
      <c r="AK18871" s="31"/>
      <c r="AL18871" s="31"/>
      <c r="AO18871" s="376"/>
    </row>
    <row r="18872" spans="1:41" x14ac:dyDescent="0.25">
      <c r="A18872" s="44" t="s">
        <v>12487</v>
      </c>
      <c r="B18872" s="44" t="s">
        <v>12129</v>
      </c>
      <c r="C18872" s="45">
        <v>20.239999999999998</v>
      </c>
      <c r="D18872" s="45" t="s">
        <v>12549</v>
      </c>
      <c r="E18872" s="46">
        <v>47299</v>
      </c>
      <c r="F18872" s="45"/>
      <c r="G18872" s="93"/>
      <c r="H18872" s="93"/>
      <c r="I18872" s="99"/>
      <c r="J18872" s="99"/>
      <c r="K18872" s="99"/>
      <c r="L18872" s="99"/>
      <c r="M18872" s="99"/>
      <c r="N18872" s="99"/>
      <c r="O18872" s="99"/>
      <c r="P18872" s="99"/>
      <c r="Q18872" s="99"/>
      <c r="R18872" s="99"/>
      <c r="S18872" s="99"/>
      <c r="T18872" s="99"/>
      <c r="U18872" s="99"/>
      <c r="V18872" s="99"/>
      <c r="W18872" s="99"/>
      <c r="X18872" s="99"/>
      <c r="Y18872" s="99"/>
      <c r="Z18872" s="99"/>
      <c r="AA18872" s="99"/>
      <c r="AB18872" s="99"/>
      <c r="AC18872" s="99"/>
      <c r="AD18872" s="99"/>
      <c r="AE18872" s="99"/>
      <c r="AF18872" s="99"/>
      <c r="AG18872" s="99"/>
      <c r="AH18872" s="31"/>
      <c r="AI18872" s="31"/>
      <c r="AJ18872" s="31"/>
      <c r="AK18872" s="31"/>
      <c r="AL18872" s="31"/>
      <c r="AO18872" s="376"/>
    </row>
    <row r="18873" spans="1:41" x14ac:dyDescent="0.25">
      <c r="A18873" s="44" t="s">
        <v>16502</v>
      </c>
      <c r="B18873" s="44" t="s">
        <v>21362</v>
      </c>
      <c r="C18873" s="45" t="s">
        <v>16468</v>
      </c>
      <c r="D18873" s="45" t="s">
        <v>21447</v>
      </c>
      <c r="E18873" s="46">
        <v>46752</v>
      </c>
      <c r="AO18873" s="376"/>
    </row>
    <row r="18874" spans="1:41" x14ac:dyDescent="0.25">
      <c r="A18874" s="44" t="s">
        <v>29</v>
      </c>
      <c r="B18874" s="44" t="s">
        <v>8472</v>
      </c>
      <c r="C18874" s="45" t="s">
        <v>8562</v>
      </c>
      <c r="D18874" s="32" t="s">
        <v>5559</v>
      </c>
      <c r="E18874" s="45" t="s">
        <v>20851</v>
      </c>
      <c r="F18874" s="32"/>
      <c r="G18874" s="32"/>
      <c r="H18874" s="32"/>
      <c r="I18874" s="31"/>
      <c r="J18874" s="31"/>
      <c r="K18874" s="31"/>
      <c r="L18874" s="31"/>
      <c r="M18874" s="31"/>
      <c r="N18874" s="31"/>
      <c r="O18874" s="31"/>
      <c r="P18874" s="31"/>
      <c r="Q18874" s="31"/>
      <c r="R18874" s="31"/>
      <c r="S18874" s="31"/>
      <c r="T18874" s="31"/>
      <c r="U18874" s="31"/>
      <c r="V18874" s="31"/>
      <c r="W18874" s="31"/>
      <c r="X18874" s="31"/>
      <c r="Y18874" s="31"/>
      <c r="Z18874" s="31"/>
      <c r="AA18874" s="31"/>
      <c r="AB18874" s="31"/>
      <c r="AC18874" s="31"/>
      <c r="AD18874" s="31"/>
      <c r="AE18874" s="31"/>
      <c r="AF18874" s="31"/>
      <c r="AG18874" s="31"/>
      <c r="AH18874" s="31"/>
      <c r="AI18874" s="31"/>
      <c r="AJ18874" s="31"/>
      <c r="AK18874" s="31"/>
      <c r="AL18874" s="31"/>
      <c r="AO18874" s="376"/>
    </row>
    <row r="18875" spans="1:41" x14ac:dyDescent="0.3">
      <c r="A18875" s="57" t="s">
        <v>29</v>
      </c>
      <c r="B18875" s="57" t="s">
        <v>2173</v>
      </c>
      <c r="C18875" s="62">
        <v>24030</v>
      </c>
      <c r="D18875" s="62" t="s">
        <v>20886</v>
      </c>
      <c r="E18875" s="60">
        <v>47057</v>
      </c>
      <c r="F18875" s="32"/>
      <c r="G18875" s="32"/>
      <c r="H18875" s="32"/>
      <c r="I18875" s="31"/>
      <c r="J18875" s="31"/>
      <c r="K18875" s="31"/>
      <c r="L18875" s="31"/>
      <c r="M18875" s="31"/>
      <c r="N18875" s="31"/>
      <c r="O18875" s="31"/>
      <c r="P18875" s="31"/>
      <c r="Q18875" s="31"/>
      <c r="R18875" s="31"/>
      <c r="S18875" s="31"/>
      <c r="T18875" s="31"/>
      <c r="U18875" s="31"/>
      <c r="V18875" s="31"/>
      <c r="W18875" s="31"/>
      <c r="X18875" s="31"/>
      <c r="Y18875" s="31"/>
      <c r="Z18875" s="31"/>
      <c r="AA18875" s="31"/>
      <c r="AB18875" s="31"/>
      <c r="AC18875" s="31"/>
      <c r="AD18875" s="31"/>
      <c r="AE18875" s="31"/>
      <c r="AF18875" s="31"/>
      <c r="AG18875" s="31"/>
      <c r="AH18875" s="31"/>
      <c r="AI18875" s="31"/>
      <c r="AJ18875" s="31"/>
      <c r="AK18875" s="31"/>
      <c r="AL18875" s="31"/>
      <c r="AO18875" s="376"/>
    </row>
    <row r="18876" spans="1:41" x14ac:dyDescent="0.25">
      <c r="A18876" s="44" t="s">
        <v>29</v>
      </c>
      <c r="B18876" s="44" t="s">
        <v>12111</v>
      </c>
      <c r="C18876" s="45">
        <v>13.24</v>
      </c>
      <c r="D18876" s="45" t="s">
        <v>12549</v>
      </c>
      <c r="E18876" s="46">
        <v>47299</v>
      </c>
      <c r="F18876" s="45" t="s">
        <v>1335</v>
      </c>
      <c r="G18876" s="93"/>
      <c r="H18876" s="93"/>
      <c r="I18876" s="99"/>
      <c r="J18876" s="99"/>
      <c r="K18876" s="99"/>
      <c r="L18876" s="99"/>
      <c r="M18876" s="99"/>
      <c r="N18876" s="99"/>
      <c r="O18876" s="99"/>
      <c r="P18876" s="99"/>
      <c r="Q18876" s="99"/>
      <c r="R18876" s="99"/>
      <c r="S18876" s="99"/>
      <c r="T18876" s="99"/>
      <c r="U18876" s="99"/>
      <c r="V18876" s="99"/>
      <c r="W18876" s="99"/>
      <c r="X18876" s="99"/>
      <c r="Y18876" s="99"/>
      <c r="Z18876" s="99"/>
      <c r="AA18876" s="99"/>
      <c r="AB18876" s="99"/>
      <c r="AC18876" s="99"/>
      <c r="AD18876" s="99"/>
      <c r="AE18876" s="99"/>
      <c r="AF18876" s="99"/>
      <c r="AG18876" s="99"/>
      <c r="AH18876" s="31"/>
      <c r="AI18876" s="31"/>
      <c r="AJ18876" s="31"/>
      <c r="AK18876" s="31"/>
      <c r="AL18876" s="31"/>
      <c r="AO18876" s="376"/>
    </row>
    <row r="18877" spans="1:41" x14ac:dyDescent="0.25">
      <c r="A18877" s="44" t="s">
        <v>29</v>
      </c>
      <c r="B18877" s="44" t="s">
        <v>4849</v>
      </c>
      <c r="C18877" s="45" t="s">
        <v>4868</v>
      </c>
      <c r="D18877" s="46" t="s">
        <v>21328</v>
      </c>
      <c r="E18877" s="46">
        <v>46615</v>
      </c>
      <c r="AO18877" s="376"/>
    </row>
    <row r="18878" spans="1:41" x14ac:dyDescent="0.25">
      <c r="A18878" s="44" t="s">
        <v>29</v>
      </c>
      <c r="B18878" s="44" t="s">
        <v>4849</v>
      </c>
      <c r="C18878" s="45" t="s">
        <v>4868</v>
      </c>
      <c r="D18878" s="46" t="s">
        <v>21328</v>
      </c>
      <c r="E18878" s="46">
        <v>46615</v>
      </c>
      <c r="AO18878" s="376"/>
    </row>
    <row r="18879" spans="1:41" x14ac:dyDescent="0.25">
      <c r="A18879" s="44" t="s">
        <v>29</v>
      </c>
      <c r="B18879" s="44" t="s">
        <v>4849</v>
      </c>
      <c r="C18879" s="45" t="s">
        <v>4868</v>
      </c>
      <c r="D18879" s="46" t="s">
        <v>21328</v>
      </c>
      <c r="E18879" s="46">
        <v>46615</v>
      </c>
      <c r="AO18879" s="376"/>
    </row>
    <row r="18880" spans="1:41" x14ac:dyDescent="0.25">
      <c r="A18880" s="44" t="s">
        <v>29</v>
      </c>
      <c r="B18880" s="44" t="s">
        <v>11665</v>
      </c>
      <c r="C18880" s="45" t="s">
        <v>11673</v>
      </c>
      <c r="D18880" s="46" t="s">
        <v>21328</v>
      </c>
      <c r="E18880" s="46">
        <v>46373</v>
      </c>
      <c r="AO18880" s="376"/>
    </row>
    <row r="18881" spans="1:41" x14ac:dyDescent="0.25">
      <c r="A18881" s="44" t="s">
        <v>29</v>
      </c>
      <c r="B18881" s="44" t="s">
        <v>11665</v>
      </c>
      <c r="C18881" s="45" t="s">
        <v>11673</v>
      </c>
      <c r="D18881" s="46" t="s">
        <v>21328</v>
      </c>
      <c r="E18881" s="46">
        <v>46373</v>
      </c>
      <c r="AO18881" s="376"/>
    </row>
    <row r="18882" spans="1:41" x14ac:dyDescent="0.25">
      <c r="A18882" s="44" t="s">
        <v>29</v>
      </c>
      <c r="B18882" s="44" t="s">
        <v>11665</v>
      </c>
      <c r="C18882" s="45" t="s">
        <v>11673</v>
      </c>
      <c r="D18882" s="46" t="s">
        <v>21328</v>
      </c>
      <c r="E18882" s="46">
        <v>46373</v>
      </c>
      <c r="AO18882" s="376"/>
    </row>
    <row r="18883" spans="1:41" x14ac:dyDescent="0.25">
      <c r="A18883" s="44" t="s">
        <v>29</v>
      </c>
      <c r="B18883" s="92" t="s">
        <v>12068</v>
      </c>
      <c r="C18883" s="93" t="s">
        <v>12038</v>
      </c>
      <c r="D18883" s="93" t="s">
        <v>1201</v>
      </c>
      <c r="E18883" s="94">
        <v>47208</v>
      </c>
      <c r="F18883" s="93"/>
      <c r="G18883" s="93"/>
      <c r="H18883" s="93"/>
      <c r="I18883" s="99"/>
      <c r="J18883" s="99"/>
      <c r="K18883" s="99"/>
      <c r="L18883" s="99"/>
      <c r="M18883" s="99"/>
      <c r="N18883" s="99"/>
      <c r="O18883" s="99"/>
      <c r="P18883" s="99"/>
      <c r="Q18883" s="99"/>
      <c r="R18883" s="99"/>
      <c r="S18883" s="99"/>
      <c r="T18883" s="99"/>
      <c r="U18883" s="99"/>
      <c r="V18883" s="99"/>
      <c r="W18883" s="99"/>
      <c r="X18883" s="99"/>
      <c r="Y18883" s="99"/>
      <c r="Z18883" s="99"/>
      <c r="AA18883" s="99"/>
      <c r="AB18883" s="99"/>
      <c r="AC18883" s="99"/>
      <c r="AD18883" s="99"/>
      <c r="AE18883" s="99"/>
      <c r="AF18883" s="99"/>
      <c r="AG18883" s="99"/>
      <c r="AH18883" s="31"/>
      <c r="AI18883" s="31"/>
      <c r="AJ18883" s="31"/>
      <c r="AK18883" s="31"/>
      <c r="AL18883" s="31"/>
      <c r="AO18883" s="376"/>
    </row>
    <row r="18884" spans="1:41" x14ac:dyDescent="0.25">
      <c r="A18884" s="44" t="s">
        <v>29</v>
      </c>
      <c r="B18884" s="44" t="s">
        <v>4334</v>
      </c>
      <c r="C18884" s="45" t="s">
        <v>4335</v>
      </c>
      <c r="D18884" s="45" t="s">
        <v>9895</v>
      </c>
      <c r="E18884" s="45" t="s">
        <v>5158</v>
      </c>
      <c r="F18884" s="93"/>
      <c r="G18884" s="93"/>
      <c r="H18884" s="93"/>
      <c r="I18884" s="99"/>
      <c r="J18884" s="99"/>
      <c r="K18884" s="99"/>
      <c r="L18884" s="99"/>
      <c r="M18884" s="99"/>
      <c r="N18884" s="99"/>
      <c r="O18884" s="99"/>
      <c r="P18884" s="99"/>
      <c r="Q18884" s="99"/>
      <c r="R18884" s="99"/>
      <c r="S18884" s="99"/>
      <c r="T18884" s="99"/>
      <c r="U18884" s="99"/>
      <c r="V18884" s="99"/>
      <c r="W18884" s="99"/>
      <c r="X18884" s="99"/>
      <c r="Y18884" s="99"/>
      <c r="Z18884" s="99"/>
      <c r="AA18884" s="99"/>
      <c r="AB18884" s="99"/>
      <c r="AC18884" s="99"/>
      <c r="AD18884" s="99"/>
      <c r="AE18884" s="99"/>
      <c r="AF18884" s="99"/>
      <c r="AG18884" s="99"/>
      <c r="AH18884" s="31"/>
      <c r="AI18884" s="31"/>
      <c r="AJ18884" s="31"/>
      <c r="AK18884" s="31"/>
      <c r="AL18884" s="31"/>
      <c r="AO18884" s="376"/>
    </row>
    <row r="18885" spans="1:41" x14ac:dyDescent="0.25">
      <c r="A18885" s="99" t="s">
        <v>1736</v>
      </c>
      <c r="B18885" s="92" t="s">
        <v>1726</v>
      </c>
      <c r="C18885" s="93" t="s">
        <v>5689</v>
      </c>
      <c r="D18885" s="93" t="s">
        <v>1735</v>
      </c>
      <c r="E18885" s="112">
        <v>46387</v>
      </c>
      <c r="F18885" s="93"/>
      <c r="G18885" s="93"/>
      <c r="H18885" s="93"/>
      <c r="I18885" s="99"/>
      <c r="J18885" s="99"/>
      <c r="K18885" s="99"/>
      <c r="L18885" s="44"/>
      <c r="M18885" s="44"/>
      <c r="N18885" s="99"/>
      <c r="O18885" s="99"/>
      <c r="P18885" s="99"/>
      <c r="Q18885" s="99"/>
      <c r="R18885" s="99"/>
      <c r="S18885" s="99"/>
      <c r="T18885" s="99"/>
      <c r="U18885" s="99"/>
      <c r="V18885" s="99"/>
      <c r="W18885" s="99"/>
      <c r="X18885" s="99"/>
      <c r="Y18885" s="99"/>
      <c r="Z18885" s="99"/>
      <c r="AA18885" s="99"/>
      <c r="AB18885" s="99"/>
      <c r="AC18885" s="99"/>
      <c r="AD18885" s="99"/>
      <c r="AE18885" s="99"/>
      <c r="AF18885" s="99"/>
      <c r="AG18885" s="99"/>
      <c r="AH18885" s="31"/>
      <c r="AI18885" s="31"/>
      <c r="AJ18885" s="31"/>
      <c r="AK18885" s="31"/>
      <c r="AL18885" s="31"/>
      <c r="AO18885" s="376"/>
    </row>
    <row r="18886" spans="1:41" x14ac:dyDescent="0.25">
      <c r="A18886" s="44" t="s">
        <v>1736</v>
      </c>
      <c r="B18886" s="44" t="s">
        <v>5134</v>
      </c>
      <c r="C18886" s="45">
        <v>240804</v>
      </c>
      <c r="D18886" s="45" t="s">
        <v>11363</v>
      </c>
      <c r="E18886" s="45" t="s">
        <v>11260</v>
      </c>
      <c r="AO18886" s="376"/>
    </row>
    <row r="18887" spans="1:41" x14ac:dyDescent="0.3">
      <c r="A18887" s="333" t="s">
        <v>11122</v>
      </c>
      <c r="B18887" s="333" t="s">
        <v>11377</v>
      </c>
      <c r="C18887" s="125" t="s">
        <v>11214</v>
      </c>
      <c r="D18887" s="32" t="s">
        <v>20309</v>
      </c>
      <c r="E18887" s="125" t="s">
        <v>4966</v>
      </c>
      <c r="F18887" s="125" t="s">
        <v>1190</v>
      </c>
      <c r="G18887" s="125" t="s">
        <v>1190</v>
      </c>
      <c r="AO18887" s="376"/>
    </row>
    <row r="18888" spans="1:41" x14ac:dyDescent="0.25">
      <c r="A18888" s="57" t="s">
        <v>446</v>
      </c>
      <c r="B18888" s="92" t="s">
        <v>3682</v>
      </c>
      <c r="C18888" s="93" t="s">
        <v>19106</v>
      </c>
      <c r="D18888" s="93" t="s">
        <v>3681</v>
      </c>
      <c r="E18888" s="94">
        <v>48029</v>
      </c>
      <c r="F18888" s="93"/>
      <c r="G18888" s="93"/>
      <c r="H18888" s="93"/>
      <c r="I18888" s="99"/>
      <c r="J18888" s="99"/>
      <c r="K18888" s="99"/>
      <c r="L18888" s="44"/>
      <c r="M18888" s="44"/>
      <c r="N18888" s="99"/>
      <c r="O18888" s="99"/>
      <c r="P18888" s="99"/>
      <c r="Q18888" s="99"/>
      <c r="R18888" s="99"/>
      <c r="S18888" s="99"/>
      <c r="T18888" s="99"/>
      <c r="U18888" s="99"/>
      <c r="V18888" s="99"/>
      <c r="W18888" s="99"/>
      <c r="X18888" s="99"/>
      <c r="Y18888" s="99"/>
      <c r="Z18888" s="99"/>
      <c r="AA18888" s="99"/>
      <c r="AB18888" s="99"/>
      <c r="AC18888" s="99"/>
      <c r="AD18888" s="99"/>
      <c r="AE18888" s="99"/>
      <c r="AF18888" s="99"/>
      <c r="AG18888" s="99"/>
      <c r="AH18888" s="31"/>
      <c r="AI18888" s="31"/>
      <c r="AJ18888" s="31"/>
      <c r="AK18888" s="31"/>
      <c r="AL18888" s="31"/>
      <c r="AO18888" s="376"/>
    </row>
    <row r="18889" spans="1:41" x14ac:dyDescent="0.25">
      <c r="A18889" s="44" t="s">
        <v>446</v>
      </c>
      <c r="B18889" s="44" t="s">
        <v>21359</v>
      </c>
      <c r="C18889" s="45" t="s">
        <v>9701</v>
      </c>
      <c r="D18889" s="45" t="s">
        <v>21447</v>
      </c>
      <c r="E18889" s="46">
        <v>46752</v>
      </c>
      <c r="AO18889" s="376"/>
    </row>
    <row r="18890" spans="1:41" x14ac:dyDescent="0.25">
      <c r="A18890" s="44" t="s">
        <v>18479</v>
      </c>
      <c r="B18890" s="44" t="s">
        <v>10347</v>
      </c>
      <c r="C18890" s="45">
        <v>240402</v>
      </c>
      <c r="D18890" s="45" t="s">
        <v>11363</v>
      </c>
      <c r="E18890" s="45" t="s">
        <v>5037</v>
      </c>
      <c r="AO18890" s="376"/>
    </row>
    <row r="18891" spans="1:41" x14ac:dyDescent="0.25">
      <c r="A18891" s="44" t="s">
        <v>18479</v>
      </c>
      <c r="B18891" s="44" t="s">
        <v>5134</v>
      </c>
      <c r="C18891" s="45">
        <v>240804</v>
      </c>
      <c r="D18891" s="45" t="s">
        <v>11363</v>
      </c>
      <c r="E18891" s="45" t="s">
        <v>11260</v>
      </c>
      <c r="AO18891" s="376"/>
    </row>
    <row r="18892" spans="1:41" x14ac:dyDescent="0.25">
      <c r="A18892" s="44" t="s">
        <v>19267</v>
      </c>
      <c r="B18892" s="44" t="s">
        <v>21359</v>
      </c>
      <c r="C18892" s="45" t="s">
        <v>21182</v>
      </c>
      <c r="D18892" s="45" t="s">
        <v>21447</v>
      </c>
      <c r="E18892" s="46">
        <v>46752</v>
      </c>
      <c r="AO18892" s="376"/>
    </row>
    <row r="18893" spans="1:41" x14ac:dyDescent="0.25">
      <c r="A18893" s="91" t="s">
        <v>19267</v>
      </c>
      <c r="B18893" s="92" t="s">
        <v>19284</v>
      </c>
      <c r="C18893" s="93" t="s">
        <v>19285</v>
      </c>
      <c r="D18893" s="93" t="s">
        <v>1201</v>
      </c>
      <c r="E18893" s="94">
        <v>46582</v>
      </c>
      <c r="F18893" s="93"/>
      <c r="G18893" s="93"/>
      <c r="H18893" s="93"/>
      <c r="I18893" s="99"/>
      <c r="J18893" s="99"/>
      <c r="K18893" s="99"/>
      <c r="L18893" s="99"/>
      <c r="M18893" s="99"/>
      <c r="N18893" s="99"/>
      <c r="O18893" s="99"/>
      <c r="P18893" s="99"/>
      <c r="Q18893" s="99"/>
      <c r="R18893" s="99"/>
      <c r="S18893" s="99"/>
      <c r="T18893" s="99"/>
      <c r="U18893" s="99"/>
      <c r="V18893" s="99"/>
      <c r="W18893" s="99"/>
      <c r="X18893" s="99"/>
      <c r="Y18893" s="99"/>
      <c r="Z18893" s="99"/>
      <c r="AA18893" s="99"/>
      <c r="AB18893" s="99"/>
      <c r="AC18893" s="99"/>
      <c r="AD18893" s="99"/>
      <c r="AE18893" s="99"/>
      <c r="AF18893" s="99"/>
      <c r="AG18893" s="99"/>
      <c r="AH18893" s="31"/>
      <c r="AI18893" s="31"/>
      <c r="AJ18893" s="31"/>
      <c r="AK18893" s="31"/>
      <c r="AL18893" s="31"/>
      <c r="AO18893" s="376"/>
    </row>
    <row r="18894" spans="1:41" x14ac:dyDescent="0.25">
      <c r="A18894" s="44" t="s">
        <v>18827</v>
      </c>
      <c r="B18894" s="44" t="s">
        <v>21335</v>
      </c>
      <c r="C18894" s="45" t="s">
        <v>18885</v>
      </c>
      <c r="D18894" s="45" t="s">
        <v>21447</v>
      </c>
      <c r="E18894" s="46">
        <v>46538</v>
      </c>
      <c r="AO18894" s="376"/>
    </row>
    <row r="18895" spans="1:41" x14ac:dyDescent="0.3">
      <c r="A18895" s="92" t="s">
        <v>12996</v>
      </c>
      <c r="B18895" s="92" t="s">
        <v>12990</v>
      </c>
      <c r="C18895" s="318" t="s">
        <v>4748</v>
      </c>
      <c r="D18895" s="318" t="s">
        <v>13017</v>
      </c>
      <c r="E18895" s="320">
        <v>46752</v>
      </c>
      <c r="F18895" s="93"/>
      <c r="G18895" s="93"/>
      <c r="H18895" s="93"/>
      <c r="I18895" s="99"/>
      <c r="J18895" s="99"/>
      <c r="K18895" s="99"/>
      <c r="L18895" s="99"/>
      <c r="M18895" s="99"/>
      <c r="N18895" s="99"/>
      <c r="O18895" s="99"/>
      <c r="P18895" s="99"/>
      <c r="Q18895" s="99"/>
      <c r="R18895" s="99"/>
      <c r="S18895" s="99"/>
      <c r="T18895" s="99"/>
      <c r="U18895" s="99"/>
      <c r="V18895" s="99"/>
      <c r="W18895" s="99"/>
      <c r="X18895" s="99"/>
      <c r="Y18895" s="99"/>
      <c r="Z18895" s="99"/>
      <c r="AA18895" s="99"/>
      <c r="AB18895" s="99"/>
      <c r="AC18895" s="99"/>
      <c r="AD18895" s="99"/>
      <c r="AE18895" s="99"/>
      <c r="AF18895" s="99"/>
      <c r="AG18895" s="99"/>
      <c r="AH18895" s="31"/>
      <c r="AI18895" s="31"/>
      <c r="AJ18895" s="31"/>
      <c r="AK18895" s="31"/>
      <c r="AL18895" s="31"/>
      <c r="AO18895" s="376"/>
    </row>
    <row r="18896" spans="1:41" x14ac:dyDescent="0.3">
      <c r="A18896" s="57" t="s">
        <v>9716</v>
      </c>
      <c r="B18896" s="57" t="s">
        <v>1313</v>
      </c>
      <c r="C18896" s="62" t="s">
        <v>4748</v>
      </c>
      <c r="D18896" s="62" t="s">
        <v>20886</v>
      </c>
      <c r="E18896" s="368" t="s">
        <v>9707</v>
      </c>
      <c r="F18896" s="32"/>
      <c r="G18896" s="32"/>
      <c r="H18896" s="32"/>
      <c r="I18896" s="31"/>
      <c r="J18896" s="31"/>
      <c r="K18896" s="31"/>
      <c r="L18896" s="31"/>
      <c r="M18896" s="31"/>
      <c r="N18896" s="31"/>
      <c r="O18896" s="31"/>
      <c r="P18896" s="31"/>
      <c r="Q18896" s="31"/>
      <c r="R18896" s="31"/>
      <c r="S18896" s="31"/>
      <c r="T18896" s="31"/>
      <c r="U18896" s="31"/>
      <c r="V18896" s="31"/>
      <c r="W18896" s="31"/>
      <c r="X18896" s="31"/>
      <c r="Y18896" s="31"/>
      <c r="Z18896" s="31"/>
      <c r="AA18896" s="31"/>
      <c r="AB18896" s="31"/>
      <c r="AC18896" s="31"/>
      <c r="AD18896" s="31"/>
      <c r="AE18896" s="31"/>
      <c r="AF18896" s="31"/>
      <c r="AG18896" s="31"/>
      <c r="AH18896" s="31"/>
      <c r="AI18896" s="31"/>
      <c r="AJ18896" s="31"/>
      <c r="AK18896" s="31"/>
      <c r="AL18896" s="31"/>
      <c r="AO18896" s="376"/>
    </row>
    <row r="18897" spans="1:41" x14ac:dyDescent="0.25">
      <c r="A18897" s="44" t="s">
        <v>12488</v>
      </c>
      <c r="B18897" s="44" t="s">
        <v>12111</v>
      </c>
      <c r="C18897" s="45">
        <v>13.24</v>
      </c>
      <c r="D18897" s="45" t="s">
        <v>12549</v>
      </c>
      <c r="E18897" s="46">
        <v>47299</v>
      </c>
      <c r="F18897" s="45"/>
      <c r="G18897" s="93"/>
      <c r="H18897" s="93"/>
      <c r="I18897" s="99"/>
      <c r="J18897" s="99"/>
      <c r="K18897" s="99"/>
      <c r="L18897" s="99"/>
      <c r="M18897" s="99"/>
      <c r="N18897" s="99"/>
      <c r="O18897" s="99"/>
      <c r="P18897" s="99"/>
      <c r="Q18897" s="99"/>
      <c r="R18897" s="99"/>
      <c r="S18897" s="99"/>
      <c r="T18897" s="99"/>
      <c r="U18897" s="99"/>
      <c r="V18897" s="99"/>
      <c r="W18897" s="99"/>
      <c r="X18897" s="99"/>
      <c r="Y18897" s="99"/>
      <c r="Z18897" s="99"/>
      <c r="AA18897" s="99"/>
      <c r="AB18897" s="99"/>
      <c r="AC18897" s="99"/>
      <c r="AD18897" s="99"/>
      <c r="AE18897" s="99"/>
      <c r="AF18897" s="99"/>
      <c r="AG18897" s="99"/>
      <c r="AH18897" s="31"/>
      <c r="AI18897" s="31"/>
      <c r="AJ18897" s="31"/>
      <c r="AK18897" s="31"/>
      <c r="AL18897" s="31"/>
      <c r="AO18897" s="376"/>
    </row>
    <row r="18898" spans="1:41" x14ac:dyDescent="0.25">
      <c r="A18898" s="91" t="s">
        <v>19268</v>
      </c>
      <c r="B18898" s="92" t="s">
        <v>19284</v>
      </c>
      <c r="C18898" s="93" t="s">
        <v>19285</v>
      </c>
      <c r="D18898" s="93" t="s">
        <v>1201</v>
      </c>
      <c r="E18898" s="94">
        <v>46582</v>
      </c>
      <c r="F18898" s="93"/>
      <c r="G18898" s="93"/>
      <c r="H18898" s="93"/>
      <c r="I18898" s="99"/>
      <c r="J18898" s="99"/>
      <c r="K18898" s="99"/>
      <c r="L18898" s="99"/>
      <c r="M18898" s="99"/>
      <c r="N18898" s="99"/>
      <c r="O18898" s="99"/>
      <c r="P18898" s="99"/>
      <c r="Q18898" s="99"/>
      <c r="R18898" s="99"/>
      <c r="S18898" s="99"/>
      <c r="T18898" s="99"/>
      <c r="U18898" s="99"/>
      <c r="V18898" s="99"/>
      <c r="W18898" s="99"/>
      <c r="X18898" s="99"/>
      <c r="Y18898" s="99"/>
      <c r="Z18898" s="99"/>
      <c r="AA18898" s="99"/>
      <c r="AB18898" s="99"/>
      <c r="AC18898" s="99"/>
      <c r="AD18898" s="99"/>
      <c r="AE18898" s="99"/>
      <c r="AF18898" s="99"/>
      <c r="AG18898" s="99"/>
      <c r="AH18898" s="31"/>
      <c r="AI18898" s="31"/>
      <c r="AJ18898" s="31"/>
      <c r="AK18898" s="31"/>
      <c r="AL18898" s="31"/>
      <c r="AO18898" s="376"/>
    </row>
    <row r="18899" spans="1:41" x14ac:dyDescent="0.25">
      <c r="A18899" s="44" t="s">
        <v>18480</v>
      </c>
      <c r="B18899" s="44" t="s">
        <v>2350</v>
      </c>
      <c r="C18899" s="45">
        <v>230105</v>
      </c>
      <c r="D18899" s="45" t="s">
        <v>11363</v>
      </c>
      <c r="E18899" s="45" t="s">
        <v>5265</v>
      </c>
      <c r="AO18899" s="376"/>
    </row>
    <row r="18900" spans="1:41" x14ac:dyDescent="0.25">
      <c r="A18900" s="44" t="s">
        <v>18480</v>
      </c>
      <c r="B18900" s="44" t="s">
        <v>5134</v>
      </c>
      <c r="C18900" s="45">
        <v>230807</v>
      </c>
      <c r="D18900" s="45" t="s">
        <v>11363</v>
      </c>
      <c r="E18900" s="45" t="s">
        <v>8282</v>
      </c>
      <c r="AO18900" s="376"/>
    </row>
    <row r="18901" spans="1:41" x14ac:dyDescent="0.25">
      <c r="A18901" s="44" t="s">
        <v>18480</v>
      </c>
      <c r="B18901" s="44" t="s">
        <v>3039</v>
      </c>
      <c r="C18901" s="45">
        <v>230904</v>
      </c>
      <c r="D18901" s="45" t="s">
        <v>11363</v>
      </c>
      <c r="E18901" s="45" t="s">
        <v>7871</v>
      </c>
      <c r="AO18901" s="376"/>
    </row>
    <row r="18902" spans="1:41" x14ac:dyDescent="0.25">
      <c r="A18902" s="44" t="s">
        <v>2626</v>
      </c>
      <c r="B18902" s="44" t="s">
        <v>21365</v>
      </c>
      <c r="C18902" s="45" t="s">
        <v>8133</v>
      </c>
      <c r="D18902" s="45" t="s">
        <v>21447</v>
      </c>
      <c r="E18902" s="46">
        <v>46752</v>
      </c>
      <c r="AO18902" s="376"/>
    </row>
    <row r="18903" spans="1:41" x14ac:dyDescent="0.25">
      <c r="A18903" s="57" t="s">
        <v>1123</v>
      </c>
      <c r="B18903" s="92" t="s">
        <v>3682</v>
      </c>
      <c r="C18903" s="93" t="s">
        <v>19106</v>
      </c>
      <c r="D18903" s="93" t="s">
        <v>3681</v>
      </c>
      <c r="E18903" s="94">
        <v>48029</v>
      </c>
      <c r="F18903" s="93"/>
      <c r="G18903" s="93"/>
      <c r="H18903" s="93"/>
      <c r="I18903" s="99"/>
      <c r="J18903" s="99"/>
      <c r="K18903" s="99"/>
      <c r="L18903" s="44"/>
      <c r="M18903" s="44"/>
      <c r="N18903" s="99"/>
      <c r="O18903" s="99"/>
      <c r="P18903" s="99"/>
      <c r="Q18903" s="99"/>
      <c r="R18903" s="99"/>
      <c r="S18903" s="99"/>
      <c r="T18903" s="99"/>
      <c r="U18903" s="99"/>
      <c r="V18903" s="99"/>
      <c r="W18903" s="99"/>
      <c r="X18903" s="99"/>
      <c r="Y18903" s="99"/>
      <c r="Z18903" s="99"/>
      <c r="AA18903" s="99"/>
      <c r="AB18903" s="99"/>
      <c r="AC18903" s="99"/>
      <c r="AD18903" s="99"/>
      <c r="AE18903" s="99"/>
      <c r="AF18903" s="99"/>
      <c r="AG18903" s="99"/>
      <c r="AH18903" s="31"/>
      <c r="AI18903" s="31"/>
      <c r="AJ18903" s="31"/>
      <c r="AK18903" s="31"/>
      <c r="AL18903" s="31"/>
      <c r="AO18903" s="376"/>
    </row>
    <row r="18904" spans="1:41" x14ac:dyDescent="0.25">
      <c r="A18904" s="103" t="s">
        <v>2775</v>
      </c>
      <c r="B18904" s="103" t="s">
        <v>2776</v>
      </c>
      <c r="C18904" s="104" t="s">
        <v>2474</v>
      </c>
      <c r="D18904" s="93" t="s">
        <v>9601</v>
      </c>
      <c r="E18904" s="94">
        <v>46568</v>
      </c>
      <c r="F18904" s="104"/>
      <c r="G18904" s="104"/>
      <c r="H18904" s="93"/>
      <c r="I18904" s="99"/>
      <c r="J18904" s="99"/>
      <c r="K18904" s="99"/>
      <c r="L18904" s="44"/>
      <c r="M18904" s="44"/>
      <c r="N18904" s="99"/>
      <c r="O18904" s="99"/>
      <c r="P18904" s="99"/>
      <c r="Q18904" s="99"/>
      <c r="R18904" s="99"/>
      <c r="S18904" s="99"/>
      <c r="T18904" s="99"/>
      <c r="U18904" s="99"/>
      <c r="V18904" s="99"/>
      <c r="W18904" s="99"/>
      <c r="X18904" s="99"/>
      <c r="Y18904" s="99"/>
      <c r="Z18904" s="99"/>
      <c r="AA18904" s="99"/>
      <c r="AB18904" s="99"/>
      <c r="AC18904" s="99"/>
      <c r="AD18904" s="99"/>
      <c r="AE18904" s="99"/>
      <c r="AF18904" s="99"/>
      <c r="AG18904" s="99"/>
      <c r="AH18904" s="31"/>
      <c r="AI18904" s="31"/>
      <c r="AJ18904" s="31"/>
      <c r="AK18904" s="31"/>
      <c r="AL18904" s="31"/>
      <c r="AO18904" s="376"/>
    </row>
    <row r="18905" spans="1:41" x14ac:dyDescent="0.25">
      <c r="A18905" s="44" t="s">
        <v>5408</v>
      </c>
      <c r="B18905" s="44" t="s">
        <v>5134</v>
      </c>
      <c r="C18905" s="45">
        <v>250802</v>
      </c>
      <c r="D18905" s="45" t="s">
        <v>11363</v>
      </c>
      <c r="E18905" s="45" t="s">
        <v>9880</v>
      </c>
      <c r="AO18905" s="376"/>
    </row>
    <row r="18906" spans="1:41" x14ac:dyDescent="0.25">
      <c r="A18906" s="44" t="s">
        <v>3664</v>
      </c>
      <c r="B18906" s="44" t="s">
        <v>12111</v>
      </c>
      <c r="C18906" s="45">
        <v>13.24</v>
      </c>
      <c r="D18906" s="45" t="s">
        <v>12549</v>
      </c>
      <c r="E18906" s="46">
        <v>47299</v>
      </c>
      <c r="F18906" s="45"/>
      <c r="G18906" s="93"/>
      <c r="H18906" s="93"/>
      <c r="I18906" s="99"/>
      <c r="J18906" s="99"/>
      <c r="K18906" s="99"/>
      <c r="L18906" s="99"/>
      <c r="M18906" s="99"/>
      <c r="N18906" s="99"/>
      <c r="O18906" s="99"/>
      <c r="P18906" s="99"/>
      <c r="Q18906" s="99"/>
      <c r="R18906" s="99"/>
      <c r="S18906" s="99"/>
      <c r="T18906" s="99"/>
      <c r="U18906" s="99"/>
      <c r="V18906" s="99"/>
      <c r="W18906" s="99"/>
      <c r="X18906" s="99"/>
      <c r="Y18906" s="99"/>
      <c r="Z18906" s="99"/>
      <c r="AA18906" s="99"/>
      <c r="AB18906" s="99"/>
      <c r="AC18906" s="99"/>
      <c r="AD18906" s="99"/>
      <c r="AE18906" s="99"/>
      <c r="AF18906" s="99"/>
      <c r="AG18906" s="99"/>
      <c r="AH18906" s="31"/>
      <c r="AI18906" s="31"/>
      <c r="AJ18906" s="31"/>
      <c r="AK18906" s="31"/>
      <c r="AL18906" s="31"/>
      <c r="AO18906" s="376"/>
    </row>
    <row r="18907" spans="1:41" x14ac:dyDescent="0.25">
      <c r="A18907" s="44" t="s">
        <v>3664</v>
      </c>
      <c r="B18907" s="44" t="s">
        <v>12110</v>
      </c>
      <c r="C18907" s="45">
        <v>14.23</v>
      </c>
      <c r="D18907" s="45" t="s">
        <v>12549</v>
      </c>
      <c r="E18907" s="46">
        <v>46934</v>
      </c>
      <c r="F18907" s="45"/>
      <c r="G18907" s="93"/>
      <c r="H18907" s="93"/>
      <c r="I18907" s="99"/>
      <c r="J18907" s="99"/>
      <c r="K18907" s="99"/>
      <c r="L18907" s="99"/>
      <c r="M18907" s="99"/>
      <c r="N18907" s="99"/>
      <c r="O18907" s="99"/>
      <c r="P18907" s="99"/>
      <c r="Q18907" s="99"/>
      <c r="R18907" s="99"/>
      <c r="S18907" s="99"/>
      <c r="T18907" s="99"/>
      <c r="U18907" s="99"/>
      <c r="V18907" s="99"/>
      <c r="W18907" s="99"/>
      <c r="X18907" s="99"/>
      <c r="Y18907" s="99"/>
      <c r="Z18907" s="99"/>
      <c r="AA18907" s="99"/>
      <c r="AB18907" s="99"/>
      <c r="AC18907" s="99"/>
      <c r="AD18907" s="99"/>
      <c r="AE18907" s="99"/>
      <c r="AF18907" s="99"/>
      <c r="AG18907" s="99"/>
      <c r="AH18907" s="31"/>
      <c r="AI18907" s="31"/>
      <c r="AJ18907" s="31"/>
      <c r="AK18907" s="31"/>
      <c r="AL18907" s="31"/>
      <c r="AO18907" s="376"/>
    </row>
    <row r="18908" spans="1:41" x14ac:dyDescent="0.25">
      <c r="A18908" s="44" t="s">
        <v>3664</v>
      </c>
      <c r="B18908" s="44" t="s">
        <v>12129</v>
      </c>
      <c r="C18908" s="45">
        <v>20.239999999999998</v>
      </c>
      <c r="D18908" s="45" t="s">
        <v>12549</v>
      </c>
      <c r="E18908" s="46">
        <v>47299</v>
      </c>
      <c r="F18908" s="45"/>
      <c r="G18908" s="93"/>
      <c r="H18908" s="93"/>
      <c r="I18908" s="99"/>
      <c r="J18908" s="99"/>
      <c r="K18908" s="99"/>
      <c r="L18908" s="99"/>
      <c r="M18908" s="99"/>
      <c r="N18908" s="99"/>
      <c r="O18908" s="99"/>
      <c r="P18908" s="99"/>
      <c r="Q18908" s="99"/>
      <c r="R18908" s="99"/>
      <c r="S18908" s="99"/>
      <c r="T18908" s="99"/>
      <c r="U18908" s="99"/>
      <c r="V18908" s="99"/>
      <c r="W18908" s="99"/>
      <c r="X18908" s="99"/>
      <c r="Y18908" s="99"/>
      <c r="Z18908" s="99"/>
      <c r="AA18908" s="99"/>
      <c r="AB18908" s="99"/>
      <c r="AC18908" s="99"/>
      <c r="AD18908" s="99"/>
      <c r="AE18908" s="99"/>
      <c r="AF18908" s="99"/>
      <c r="AG18908" s="99"/>
      <c r="AH18908" s="31"/>
      <c r="AI18908" s="31"/>
      <c r="AJ18908" s="31"/>
      <c r="AK18908" s="31"/>
      <c r="AL18908" s="31"/>
      <c r="AO18908" s="376"/>
    </row>
    <row r="18909" spans="1:41" x14ac:dyDescent="0.25">
      <c r="A18909" s="44" t="s">
        <v>3664</v>
      </c>
      <c r="B18909" s="44" t="s">
        <v>12103</v>
      </c>
      <c r="C18909" s="45">
        <v>22.24</v>
      </c>
      <c r="D18909" s="45" t="s">
        <v>12549</v>
      </c>
      <c r="E18909" s="46">
        <v>47299</v>
      </c>
      <c r="F18909" s="45"/>
      <c r="G18909" s="93"/>
      <c r="H18909" s="93"/>
      <c r="I18909" s="99"/>
      <c r="J18909" s="99"/>
      <c r="K18909" s="99"/>
      <c r="L18909" s="99"/>
      <c r="M18909" s="99"/>
      <c r="N18909" s="99"/>
      <c r="O18909" s="99"/>
      <c r="P18909" s="99"/>
      <c r="Q18909" s="99"/>
      <c r="R18909" s="99"/>
      <c r="S18909" s="99"/>
      <c r="T18909" s="99"/>
      <c r="U18909" s="99"/>
      <c r="V18909" s="99"/>
      <c r="W18909" s="99"/>
      <c r="X18909" s="99"/>
      <c r="Y18909" s="99"/>
      <c r="Z18909" s="99"/>
      <c r="AA18909" s="99"/>
      <c r="AB18909" s="99"/>
      <c r="AC18909" s="99"/>
      <c r="AD18909" s="99"/>
      <c r="AE18909" s="99"/>
      <c r="AF18909" s="99"/>
      <c r="AG18909" s="99"/>
      <c r="AH18909" s="31"/>
      <c r="AI18909" s="31"/>
      <c r="AJ18909" s="31"/>
      <c r="AK18909" s="31"/>
      <c r="AL18909" s="31"/>
      <c r="AO18909" s="376"/>
    </row>
    <row r="18910" spans="1:41" x14ac:dyDescent="0.25">
      <c r="A18910" s="44" t="s">
        <v>3664</v>
      </c>
      <c r="B18910" s="44" t="s">
        <v>10347</v>
      </c>
      <c r="C18910" s="45">
        <v>240402</v>
      </c>
      <c r="D18910" s="45" t="s">
        <v>11363</v>
      </c>
      <c r="E18910" s="45" t="s">
        <v>5037</v>
      </c>
      <c r="AO18910" s="376"/>
    </row>
    <row r="18911" spans="1:41" x14ac:dyDescent="0.25">
      <c r="A18911" s="44" t="s">
        <v>3664</v>
      </c>
      <c r="B18911" s="44" t="s">
        <v>5134</v>
      </c>
      <c r="C18911" s="45">
        <v>250802</v>
      </c>
      <c r="D18911" s="45" t="s">
        <v>11363</v>
      </c>
      <c r="E18911" s="45" t="s">
        <v>9880</v>
      </c>
      <c r="AO18911" s="376"/>
    </row>
    <row r="18912" spans="1:41" x14ac:dyDescent="0.25">
      <c r="A18912" s="44" t="s">
        <v>3664</v>
      </c>
      <c r="B18912" s="44" t="s">
        <v>9248</v>
      </c>
      <c r="C18912" s="45">
        <v>260105</v>
      </c>
      <c r="D18912" s="45" t="s">
        <v>11363</v>
      </c>
      <c r="E18912" s="45" t="s">
        <v>17625</v>
      </c>
      <c r="AO18912" s="376"/>
    </row>
    <row r="18913" spans="1:41" x14ac:dyDescent="0.25">
      <c r="A18913" s="44" t="s">
        <v>4030</v>
      </c>
      <c r="B18913" s="44" t="s">
        <v>1872</v>
      </c>
      <c r="C18913" s="45" t="s">
        <v>9985</v>
      </c>
      <c r="D18913" s="46" t="s">
        <v>21328</v>
      </c>
      <c r="E18913" s="46">
        <v>46445</v>
      </c>
      <c r="AO18913" s="376"/>
    </row>
    <row r="18914" spans="1:41" x14ac:dyDescent="0.25">
      <c r="A18914" s="44" t="s">
        <v>4030</v>
      </c>
      <c r="B18914" s="44" t="s">
        <v>1872</v>
      </c>
      <c r="C18914" s="45" t="s">
        <v>9985</v>
      </c>
      <c r="D18914" s="46" t="s">
        <v>21328</v>
      </c>
      <c r="E18914" s="46">
        <v>46445</v>
      </c>
      <c r="AO18914" s="376"/>
    </row>
    <row r="18915" spans="1:41" x14ac:dyDescent="0.25">
      <c r="A18915" s="44" t="s">
        <v>4030</v>
      </c>
      <c r="B18915" s="44" t="s">
        <v>11665</v>
      </c>
      <c r="C18915" s="45" t="s">
        <v>11674</v>
      </c>
      <c r="D18915" s="46" t="s">
        <v>21328</v>
      </c>
      <c r="E18915" s="46">
        <v>46373</v>
      </c>
      <c r="AO18915" s="376"/>
    </row>
    <row r="18916" spans="1:41" x14ac:dyDescent="0.25">
      <c r="A18916" s="44" t="s">
        <v>4030</v>
      </c>
      <c r="B18916" s="44" t="s">
        <v>11665</v>
      </c>
      <c r="C18916" s="45" t="s">
        <v>11674</v>
      </c>
      <c r="D18916" s="46" t="s">
        <v>21328</v>
      </c>
      <c r="E18916" s="46">
        <v>46373</v>
      </c>
      <c r="AO18916" s="376"/>
    </row>
    <row r="18917" spans="1:41" x14ac:dyDescent="0.25">
      <c r="A18917" s="44" t="s">
        <v>2627</v>
      </c>
      <c r="B18917" s="44" t="s">
        <v>21365</v>
      </c>
      <c r="C18917" s="45" t="s">
        <v>8133</v>
      </c>
      <c r="D18917" s="45" t="s">
        <v>21447</v>
      </c>
      <c r="E18917" s="46">
        <v>46752</v>
      </c>
      <c r="AO18917" s="376"/>
    </row>
    <row r="18918" spans="1:41" x14ac:dyDescent="0.25">
      <c r="A18918" s="44" t="s">
        <v>15</v>
      </c>
      <c r="B18918" s="44" t="s">
        <v>1891</v>
      </c>
      <c r="C18918" s="45" t="s">
        <v>7170</v>
      </c>
      <c r="D18918" s="46" t="s">
        <v>21328</v>
      </c>
      <c r="E18918" s="46">
        <v>46558</v>
      </c>
      <c r="AO18918" s="376"/>
    </row>
    <row r="18919" spans="1:41" x14ac:dyDescent="0.25">
      <c r="A18919" s="44" t="s">
        <v>15</v>
      </c>
      <c r="B18919" s="44" t="s">
        <v>1891</v>
      </c>
      <c r="C18919" s="45" t="s">
        <v>7170</v>
      </c>
      <c r="D18919" s="46" t="s">
        <v>21328</v>
      </c>
      <c r="E18919" s="46">
        <v>46558</v>
      </c>
      <c r="AO18919" s="376"/>
    </row>
    <row r="18920" spans="1:41" x14ac:dyDescent="0.25">
      <c r="A18920" s="44" t="s">
        <v>9644</v>
      </c>
      <c r="B18920" s="103" t="s">
        <v>1742</v>
      </c>
      <c r="C18920" s="147" t="s">
        <v>2521</v>
      </c>
      <c r="D18920" s="147" t="s">
        <v>2495</v>
      </c>
      <c r="E18920" s="116">
        <v>45473</v>
      </c>
      <c r="F18920" s="93"/>
      <c r="G18920" s="93"/>
      <c r="H18920" s="93"/>
      <c r="I18920" s="99"/>
      <c r="J18920" s="99"/>
      <c r="K18920" s="99"/>
      <c r="L18920" s="99"/>
      <c r="M18920" s="99"/>
      <c r="N18920" s="99"/>
      <c r="O18920" s="99"/>
      <c r="P18920" s="99"/>
      <c r="Q18920" s="99"/>
      <c r="R18920" s="99"/>
      <c r="S18920" s="99"/>
      <c r="T18920" s="99"/>
      <c r="U18920" s="99"/>
      <c r="V18920" s="99"/>
      <c r="W18920" s="99"/>
      <c r="X18920" s="99"/>
      <c r="Y18920" s="99"/>
      <c r="Z18920" s="99"/>
      <c r="AA18920" s="99"/>
      <c r="AB18920" s="99"/>
      <c r="AC18920" s="99"/>
      <c r="AD18920" s="99"/>
      <c r="AE18920" s="99"/>
      <c r="AF18920" s="99"/>
      <c r="AG18920" s="99"/>
      <c r="AH18920" s="31"/>
      <c r="AI18920" s="31"/>
      <c r="AJ18920" s="31"/>
      <c r="AK18920" s="31"/>
      <c r="AL18920" s="31"/>
      <c r="AO18920" s="376"/>
    </row>
    <row r="18921" spans="1:41" x14ac:dyDescent="0.25">
      <c r="A18921" s="44" t="s">
        <v>9644</v>
      </c>
      <c r="B18921" s="44" t="s">
        <v>21359</v>
      </c>
      <c r="C18921" s="45" t="s">
        <v>9701</v>
      </c>
      <c r="D18921" s="45" t="s">
        <v>21447</v>
      </c>
      <c r="E18921" s="46">
        <v>46752</v>
      </c>
      <c r="AO18921" s="376"/>
    </row>
    <row r="18922" spans="1:41" x14ac:dyDescent="0.25">
      <c r="A18922" s="44" t="s">
        <v>9644</v>
      </c>
      <c r="B18922" s="92" t="s">
        <v>12068</v>
      </c>
      <c r="C18922" s="93" t="s">
        <v>12038</v>
      </c>
      <c r="D18922" s="93" t="s">
        <v>1201</v>
      </c>
      <c r="E18922" s="94">
        <v>47208</v>
      </c>
      <c r="F18922" s="93"/>
      <c r="G18922" s="93"/>
      <c r="H18922" s="93"/>
      <c r="I18922" s="99"/>
      <c r="J18922" s="99"/>
      <c r="K18922" s="99"/>
      <c r="L18922" s="99"/>
      <c r="M18922" s="99"/>
      <c r="N18922" s="99"/>
      <c r="O18922" s="99"/>
      <c r="P18922" s="99"/>
      <c r="Q18922" s="99"/>
      <c r="R18922" s="99"/>
      <c r="S18922" s="99"/>
      <c r="T18922" s="99"/>
      <c r="U18922" s="99"/>
      <c r="V18922" s="99"/>
      <c r="W18922" s="99"/>
      <c r="X18922" s="99"/>
      <c r="Y18922" s="99"/>
      <c r="Z18922" s="99"/>
      <c r="AA18922" s="99"/>
      <c r="AB18922" s="99"/>
      <c r="AC18922" s="99"/>
      <c r="AD18922" s="99"/>
      <c r="AE18922" s="99"/>
      <c r="AF18922" s="99"/>
      <c r="AG18922" s="99"/>
      <c r="AH18922" s="31"/>
      <c r="AI18922" s="31"/>
      <c r="AJ18922" s="31"/>
      <c r="AK18922" s="31"/>
      <c r="AL18922" s="31"/>
      <c r="AO18922" s="376"/>
    </row>
    <row r="18923" spans="1:41" x14ac:dyDescent="0.25">
      <c r="A18923" s="44" t="s">
        <v>12803</v>
      </c>
      <c r="B18923" s="44" t="s">
        <v>5134</v>
      </c>
      <c r="C18923" s="45">
        <v>240804</v>
      </c>
      <c r="D18923" s="45" t="s">
        <v>11363</v>
      </c>
      <c r="E18923" s="45" t="s">
        <v>11260</v>
      </c>
      <c r="AO18923" s="376"/>
    </row>
    <row r="18924" spans="1:41" x14ac:dyDescent="0.25">
      <c r="A18924" s="44" t="s">
        <v>9566</v>
      </c>
      <c r="B18924" s="92" t="s">
        <v>9602</v>
      </c>
      <c r="C18924" s="45" t="s">
        <v>9334</v>
      </c>
      <c r="D18924" s="93" t="s">
        <v>9601</v>
      </c>
      <c r="E18924" s="94">
        <v>46568</v>
      </c>
      <c r="F18924" s="93"/>
      <c r="G18924" s="93"/>
      <c r="H18924" s="93"/>
      <c r="I18924" s="99"/>
      <c r="J18924" s="99"/>
      <c r="K18924" s="99"/>
      <c r="L18924" s="44"/>
      <c r="M18924" s="44"/>
      <c r="N18924" s="99"/>
      <c r="O18924" s="99"/>
      <c r="P18924" s="99"/>
      <c r="Q18924" s="99"/>
      <c r="R18924" s="99"/>
      <c r="S18924" s="99"/>
      <c r="T18924" s="99"/>
      <c r="U18924" s="99"/>
      <c r="V18924" s="99"/>
      <c r="W18924" s="99"/>
      <c r="X18924" s="99"/>
      <c r="Y18924" s="99"/>
      <c r="Z18924" s="99"/>
      <c r="AA18924" s="99"/>
      <c r="AB18924" s="99"/>
      <c r="AC18924" s="99"/>
      <c r="AD18924" s="99"/>
      <c r="AE18924" s="99"/>
      <c r="AF18924" s="99"/>
      <c r="AG18924" s="99"/>
      <c r="AH18924" s="31"/>
      <c r="AI18924" s="31"/>
      <c r="AJ18924" s="31"/>
      <c r="AK18924" s="31"/>
      <c r="AL18924" s="31"/>
      <c r="AO18924" s="376"/>
    </row>
    <row r="18925" spans="1:41" x14ac:dyDescent="0.25">
      <c r="A18925" s="44" t="s">
        <v>18481</v>
      </c>
      <c r="B18925" s="44" t="s">
        <v>3043</v>
      </c>
      <c r="C18925" s="45">
        <v>230901</v>
      </c>
      <c r="D18925" s="45" t="s">
        <v>11363</v>
      </c>
      <c r="E18925" s="45" t="s">
        <v>7871</v>
      </c>
      <c r="AO18925" s="376"/>
    </row>
    <row r="18926" spans="1:41" x14ac:dyDescent="0.25">
      <c r="A18926" s="44" t="s">
        <v>10802</v>
      </c>
      <c r="B18926" s="44" t="s">
        <v>9248</v>
      </c>
      <c r="C18926" s="45">
        <v>240101</v>
      </c>
      <c r="D18926" s="45" t="s">
        <v>11363</v>
      </c>
      <c r="E18926" s="45" t="s">
        <v>9249</v>
      </c>
      <c r="AO18926" s="376"/>
    </row>
    <row r="18927" spans="1:41" x14ac:dyDescent="0.25">
      <c r="A18927" s="44" t="s">
        <v>9010</v>
      </c>
      <c r="B18927" s="44" t="s">
        <v>14714</v>
      </c>
      <c r="C18927" s="45" t="s">
        <v>6656</v>
      </c>
      <c r="D18927" s="367" t="s">
        <v>3696</v>
      </c>
      <c r="E18927" s="328">
        <f>DATE(2027,2,3)</f>
        <v>46421</v>
      </c>
      <c r="F18927" s="32"/>
      <c r="G18927" s="32"/>
      <c r="H18927" s="32"/>
      <c r="I18927" s="31"/>
      <c r="J18927" s="31"/>
      <c r="K18927" s="31"/>
      <c r="L18927" s="31"/>
      <c r="M18927" s="31"/>
      <c r="N18927" s="31"/>
      <c r="O18927" s="31"/>
      <c r="P18927" s="31"/>
      <c r="Q18927" s="31"/>
      <c r="R18927" s="31"/>
      <c r="S18927" s="31"/>
      <c r="T18927" s="31"/>
      <c r="U18927" s="31"/>
      <c r="V18927" s="31"/>
      <c r="W18927" s="31"/>
      <c r="X18927" s="31"/>
      <c r="Y18927" s="31"/>
      <c r="Z18927" s="31"/>
      <c r="AA18927" s="31"/>
      <c r="AB18927" s="31"/>
      <c r="AC18927" s="31"/>
      <c r="AD18927" s="31"/>
      <c r="AE18927" s="31"/>
      <c r="AF18927" s="31"/>
      <c r="AG18927" s="31"/>
      <c r="AH18927" s="31"/>
      <c r="AI18927" s="31"/>
      <c r="AJ18927" s="31"/>
      <c r="AK18927" s="31"/>
      <c r="AL18927" s="31"/>
      <c r="AO18927" s="376"/>
    </row>
    <row r="18928" spans="1:41" x14ac:dyDescent="0.25">
      <c r="A18928" s="100" t="s">
        <v>3448</v>
      </c>
      <c r="B18928" s="92" t="s">
        <v>3452</v>
      </c>
      <c r="C18928" s="93" t="s">
        <v>3453</v>
      </c>
      <c r="D18928" s="93" t="s">
        <v>1201</v>
      </c>
      <c r="E18928" s="94">
        <v>46496</v>
      </c>
      <c r="F18928" s="93"/>
      <c r="G18928" s="93"/>
      <c r="H18928" s="93"/>
      <c r="I18928" s="99"/>
      <c r="J18928" s="99"/>
      <c r="K18928" s="99"/>
      <c r="L18928" s="44"/>
      <c r="M18928" s="44"/>
      <c r="N18928" s="99"/>
      <c r="O18928" s="99"/>
      <c r="P18928" s="99"/>
      <c r="Q18928" s="99"/>
      <c r="R18928" s="99"/>
      <c r="S18928" s="99"/>
      <c r="T18928" s="99"/>
      <c r="U18928" s="99"/>
      <c r="V18928" s="99"/>
      <c r="W18928" s="99"/>
      <c r="X18928" s="99"/>
      <c r="Y18928" s="99"/>
      <c r="Z18928" s="99"/>
      <c r="AA18928" s="99"/>
      <c r="AB18928" s="99"/>
      <c r="AC18928" s="99"/>
      <c r="AD18928" s="99"/>
      <c r="AE18928" s="99"/>
      <c r="AF18928" s="99"/>
      <c r="AG18928" s="99"/>
      <c r="AH18928" s="31"/>
      <c r="AI18928" s="31"/>
      <c r="AJ18928" s="31"/>
      <c r="AK18928" s="31"/>
      <c r="AL18928" s="31"/>
      <c r="AO18928" s="376"/>
    </row>
    <row r="18929" spans="1:41" x14ac:dyDescent="0.25">
      <c r="A18929" s="44" t="s">
        <v>16135</v>
      </c>
      <c r="B18929" s="44" t="s">
        <v>21334</v>
      </c>
      <c r="C18929" s="45" t="s">
        <v>5454</v>
      </c>
      <c r="D18929" s="45" t="s">
        <v>21447</v>
      </c>
      <c r="E18929" s="46">
        <v>46599</v>
      </c>
      <c r="AO18929" s="376"/>
    </row>
    <row r="18930" spans="1:41" x14ac:dyDescent="0.3">
      <c r="A18930" s="333" t="s">
        <v>12935</v>
      </c>
      <c r="B18930" s="333" t="s">
        <v>13314</v>
      </c>
      <c r="C18930" s="125" t="s">
        <v>13315</v>
      </c>
      <c r="D18930" s="32" t="s">
        <v>20309</v>
      </c>
      <c r="E18930" s="125" t="s">
        <v>12551</v>
      </c>
      <c r="F18930" s="125" t="s">
        <v>1190</v>
      </c>
      <c r="G18930" s="125" t="s">
        <v>1190</v>
      </c>
      <c r="AO18930" s="376"/>
    </row>
    <row r="18931" spans="1:41" x14ac:dyDescent="0.25">
      <c r="A18931" s="44" t="s">
        <v>12804</v>
      </c>
      <c r="B18931" s="44" t="s">
        <v>17452</v>
      </c>
      <c r="C18931" s="45">
        <v>25010501</v>
      </c>
      <c r="D18931" s="45" t="s">
        <v>11363</v>
      </c>
      <c r="E18931" s="45" t="s">
        <v>12551</v>
      </c>
      <c r="AO18931" s="376"/>
    </row>
    <row r="18932" spans="1:41" x14ac:dyDescent="0.25">
      <c r="A18932" s="44" t="s">
        <v>12804</v>
      </c>
      <c r="B18932" s="44" t="s">
        <v>5129</v>
      </c>
      <c r="C18932" s="45">
        <v>25010502</v>
      </c>
      <c r="D18932" s="45" t="s">
        <v>11363</v>
      </c>
      <c r="E18932" s="45" t="s">
        <v>12551</v>
      </c>
      <c r="AO18932" s="376"/>
    </row>
    <row r="18933" spans="1:41" x14ac:dyDescent="0.25">
      <c r="A18933" s="44" t="s">
        <v>18482</v>
      </c>
      <c r="B18933" s="44" t="s">
        <v>5321</v>
      </c>
      <c r="C18933" s="45">
        <v>23010401</v>
      </c>
      <c r="D18933" s="45" t="s">
        <v>11363</v>
      </c>
      <c r="E18933" s="45" t="s">
        <v>5322</v>
      </c>
      <c r="AO18933" s="376"/>
    </row>
    <row r="18934" spans="1:41" x14ac:dyDescent="0.25">
      <c r="A18934" s="44" t="s">
        <v>18482</v>
      </c>
      <c r="B18934" s="44" t="s">
        <v>3176</v>
      </c>
      <c r="C18934" s="45">
        <v>23010402</v>
      </c>
      <c r="D18934" s="45" t="s">
        <v>11363</v>
      </c>
      <c r="E18934" s="45" t="s">
        <v>5322</v>
      </c>
      <c r="AO18934" s="376"/>
    </row>
    <row r="18935" spans="1:41" x14ac:dyDescent="0.25">
      <c r="A18935" s="44" t="s">
        <v>18482</v>
      </c>
      <c r="B18935" s="44" t="s">
        <v>3474</v>
      </c>
      <c r="C18935" s="45">
        <v>250503</v>
      </c>
      <c r="D18935" s="45" t="s">
        <v>11363</v>
      </c>
      <c r="E18935" s="45" t="s">
        <v>15608</v>
      </c>
      <c r="AO18935" s="376"/>
    </row>
    <row r="18936" spans="1:41" x14ac:dyDescent="0.25">
      <c r="A18936" s="44" t="s">
        <v>18483</v>
      </c>
      <c r="B18936" s="44" t="s">
        <v>2350</v>
      </c>
      <c r="C18936" s="45">
        <v>220105</v>
      </c>
      <c r="D18936" s="45" t="s">
        <v>11363</v>
      </c>
      <c r="E18936" s="45" t="s">
        <v>2593</v>
      </c>
      <c r="AO18936" s="376"/>
    </row>
    <row r="18937" spans="1:41" x14ac:dyDescent="0.25">
      <c r="A18937" s="44" t="s">
        <v>3562</v>
      </c>
      <c r="B18937" s="44" t="s">
        <v>4340</v>
      </c>
      <c r="C18937" s="45" t="s">
        <v>4620</v>
      </c>
      <c r="D18937" s="45" t="s">
        <v>11204</v>
      </c>
      <c r="E18937" s="45" t="s">
        <v>4125</v>
      </c>
      <c r="F18937" s="93"/>
      <c r="G18937" s="93"/>
      <c r="H18937" s="93"/>
      <c r="I18937" s="99"/>
      <c r="J18937" s="99"/>
      <c r="K18937" s="99"/>
      <c r="L18937" s="99"/>
      <c r="M18937" s="99"/>
      <c r="N18937" s="99"/>
      <c r="O18937" s="99"/>
      <c r="P18937" s="99"/>
      <c r="Q18937" s="99"/>
      <c r="R18937" s="99"/>
      <c r="S18937" s="99"/>
      <c r="T18937" s="99"/>
      <c r="U18937" s="99"/>
      <c r="V18937" s="99"/>
      <c r="W18937" s="99"/>
      <c r="X18937" s="99"/>
      <c r="Y18937" s="99"/>
      <c r="Z18937" s="99"/>
      <c r="AA18937" s="99"/>
      <c r="AB18937" s="99"/>
      <c r="AC18937" s="99"/>
      <c r="AD18937" s="99"/>
      <c r="AE18937" s="99"/>
      <c r="AF18937" s="99"/>
      <c r="AG18937" s="99"/>
      <c r="AH18937" s="31"/>
      <c r="AI18937" s="31"/>
      <c r="AJ18937" s="31"/>
      <c r="AK18937" s="31"/>
      <c r="AL18937" s="31"/>
      <c r="AO18937" s="376"/>
    </row>
    <row r="18938" spans="1:41" x14ac:dyDescent="0.25">
      <c r="A18938" s="44" t="s">
        <v>3562</v>
      </c>
      <c r="B18938" s="44" t="s">
        <v>17296</v>
      </c>
      <c r="C18938" s="45" t="s">
        <v>17422</v>
      </c>
      <c r="D18938" s="93" t="s">
        <v>17443</v>
      </c>
      <c r="E18938" s="45" t="s">
        <v>9839</v>
      </c>
      <c r="F18938" s="93"/>
      <c r="G18938" s="93"/>
      <c r="H18938" s="93"/>
      <c r="I18938" s="99"/>
      <c r="J18938" s="99"/>
      <c r="K18938" s="99"/>
      <c r="L18938" s="99"/>
      <c r="M18938" s="99"/>
      <c r="N18938" s="99"/>
      <c r="O18938" s="99"/>
      <c r="P18938" s="99"/>
      <c r="Q18938" s="99"/>
      <c r="R18938" s="99"/>
      <c r="S18938" s="99"/>
      <c r="T18938" s="99"/>
      <c r="U18938" s="99"/>
      <c r="V18938" s="99"/>
      <c r="W18938" s="99"/>
      <c r="X18938" s="99"/>
      <c r="Y18938" s="99"/>
      <c r="Z18938" s="99"/>
      <c r="AA18938" s="99"/>
      <c r="AB18938" s="99"/>
      <c r="AC18938" s="99"/>
      <c r="AD18938" s="99"/>
      <c r="AE18938" s="99"/>
      <c r="AF18938" s="99"/>
      <c r="AG18938" s="99"/>
      <c r="AH18938" s="31"/>
      <c r="AI18938" s="31"/>
      <c r="AJ18938" s="31"/>
      <c r="AK18938" s="31"/>
      <c r="AL18938" s="31"/>
      <c r="AO18938" s="376"/>
    </row>
    <row r="18939" spans="1:41" x14ac:dyDescent="0.3">
      <c r="A18939" s="333" t="s">
        <v>15445</v>
      </c>
      <c r="B18939" s="333" t="s">
        <v>1598</v>
      </c>
      <c r="C18939" s="125" t="s">
        <v>13387</v>
      </c>
      <c r="D18939" s="32" t="s">
        <v>20309</v>
      </c>
      <c r="E18939" s="125" t="s">
        <v>11886</v>
      </c>
      <c r="F18939" s="125" t="s">
        <v>1189</v>
      </c>
      <c r="G18939" s="125" t="s">
        <v>1190</v>
      </c>
      <c r="AO18939" s="376"/>
    </row>
    <row r="18940" spans="1:41" x14ac:dyDescent="0.25">
      <c r="A18940" s="44" t="s">
        <v>13522</v>
      </c>
      <c r="B18940" s="44" t="s">
        <v>21395</v>
      </c>
      <c r="C18940" s="45" t="s">
        <v>13516</v>
      </c>
      <c r="D18940" s="45" t="s">
        <v>21447</v>
      </c>
      <c r="E18940" s="46">
        <v>46568</v>
      </c>
      <c r="AO18940" s="376"/>
    </row>
    <row r="18941" spans="1:41" x14ac:dyDescent="0.25">
      <c r="A18941" s="44" t="s">
        <v>884</v>
      </c>
      <c r="B18941" s="44" t="s">
        <v>3176</v>
      </c>
      <c r="C18941" s="45">
        <v>26010402</v>
      </c>
      <c r="D18941" s="45" t="s">
        <v>11363</v>
      </c>
      <c r="E18941" s="45" t="s">
        <v>17459</v>
      </c>
      <c r="AO18941" s="376"/>
    </row>
    <row r="18942" spans="1:41" x14ac:dyDescent="0.25">
      <c r="A18942" s="44" t="s">
        <v>16008</v>
      </c>
      <c r="B18942" s="44" t="s">
        <v>2350</v>
      </c>
      <c r="C18942" s="45">
        <v>250106</v>
      </c>
      <c r="D18942" s="45" t="s">
        <v>11363</v>
      </c>
      <c r="E18942" s="45" t="s">
        <v>11887</v>
      </c>
      <c r="AO18942" s="376"/>
    </row>
    <row r="18943" spans="1:41" x14ac:dyDescent="0.25">
      <c r="A18943" s="44" t="s">
        <v>21988</v>
      </c>
      <c r="B18943" s="44" t="s">
        <v>9248</v>
      </c>
      <c r="C18943" s="45">
        <v>260105</v>
      </c>
      <c r="D18943" s="45" t="s">
        <v>11363</v>
      </c>
      <c r="E18943" s="45" t="s">
        <v>17625</v>
      </c>
      <c r="AO18943" s="376"/>
    </row>
    <row r="18944" spans="1:41" x14ac:dyDescent="0.25">
      <c r="A18944" s="44" t="s">
        <v>885</v>
      </c>
      <c r="B18944" s="44" t="s">
        <v>2350</v>
      </c>
      <c r="C18944" s="45">
        <v>230105</v>
      </c>
      <c r="D18944" s="45" t="s">
        <v>11363</v>
      </c>
      <c r="E18944" s="45" t="s">
        <v>5265</v>
      </c>
      <c r="AO18944" s="376"/>
    </row>
    <row r="18945" spans="1:41" x14ac:dyDescent="0.25">
      <c r="A18945" s="44" t="s">
        <v>14648</v>
      </c>
      <c r="B18945" s="44" t="s">
        <v>2522</v>
      </c>
      <c r="C18945" s="45" t="s">
        <v>14649</v>
      </c>
      <c r="D18945" s="46" t="s">
        <v>21328</v>
      </c>
      <c r="E18945" s="46">
        <v>46527</v>
      </c>
      <c r="AO18945" s="376"/>
    </row>
    <row r="18946" spans="1:41" x14ac:dyDescent="0.25">
      <c r="A18946" s="44" t="s">
        <v>19468</v>
      </c>
      <c r="B18946" s="319" t="s">
        <v>19528</v>
      </c>
      <c r="C18946" s="318" t="s">
        <v>19876</v>
      </c>
      <c r="D18946" s="93" t="s">
        <v>19934</v>
      </c>
      <c r="E18946" s="320">
        <v>47664</v>
      </c>
      <c r="F18946" s="93"/>
      <c r="G18946" s="93"/>
      <c r="H18946" s="93"/>
      <c r="I18946" s="99"/>
      <c r="J18946" s="99"/>
      <c r="K18946" s="99"/>
      <c r="L18946" s="99"/>
      <c r="M18946" s="99"/>
      <c r="N18946" s="99"/>
      <c r="O18946" s="99"/>
      <c r="P18946" s="99"/>
      <c r="Q18946" s="99"/>
      <c r="R18946" s="99"/>
      <c r="S18946" s="99"/>
      <c r="T18946" s="99"/>
      <c r="U18946" s="99"/>
      <c r="V18946" s="99"/>
      <c r="W18946" s="99"/>
      <c r="X18946" s="99"/>
      <c r="Y18946" s="99"/>
      <c r="Z18946" s="99"/>
      <c r="AA18946" s="99"/>
      <c r="AB18946" s="99"/>
      <c r="AC18946" s="99"/>
      <c r="AD18946" s="99"/>
      <c r="AE18946" s="99"/>
      <c r="AF18946" s="99"/>
      <c r="AG18946" s="99"/>
      <c r="AH18946" s="31"/>
      <c r="AI18946" s="31"/>
      <c r="AJ18946" s="31"/>
      <c r="AK18946" s="31"/>
      <c r="AL18946" s="31"/>
      <c r="AO18946" s="376"/>
    </row>
    <row r="18947" spans="1:41" x14ac:dyDescent="0.25">
      <c r="A18947" s="44" t="s">
        <v>16009</v>
      </c>
      <c r="B18947" s="44" t="s">
        <v>5134</v>
      </c>
      <c r="C18947" s="45">
        <v>250802</v>
      </c>
      <c r="D18947" s="45" t="s">
        <v>11363</v>
      </c>
      <c r="E18947" s="45" t="s">
        <v>9880</v>
      </c>
      <c r="AO18947" s="376"/>
    </row>
    <row r="18948" spans="1:41" x14ac:dyDescent="0.25">
      <c r="A18948" s="76" t="s">
        <v>5409</v>
      </c>
      <c r="B18948" s="76" t="s">
        <v>5680</v>
      </c>
      <c r="C18948" s="56" t="s">
        <v>5681</v>
      </c>
      <c r="D18948" s="56" t="s">
        <v>1705</v>
      </c>
      <c r="E18948" s="69">
        <v>46112</v>
      </c>
      <c r="F18948" s="93"/>
      <c r="G18948" s="93"/>
      <c r="H18948" s="93"/>
      <c r="I18948" s="99"/>
      <c r="J18948" s="99"/>
      <c r="K18948" s="99"/>
      <c r="L18948" s="44"/>
      <c r="M18948" s="44"/>
      <c r="N18948" s="99"/>
      <c r="O18948" s="99"/>
      <c r="P18948" s="99"/>
      <c r="Q18948" s="99"/>
      <c r="R18948" s="99"/>
      <c r="S18948" s="99"/>
      <c r="T18948" s="99"/>
      <c r="U18948" s="99"/>
      <c r="V18948" s="99"/>
      <c r="W18948" s="99"/>
      <c r="X18948" s="99"/>
      <c r="Y18948" s="99"/>
      <c r="Z18948" s="99"/>
      <c r="AA18948" s="99"/>
      <c r="AB18948" s="99"/>
      <c r="AC18948" s="99"/>
      <c r="AD18948" s="99"/>
      <c r="AE18948" s="99"/>
      <c r="AF18948" s="99"/>
      <c r="AG18948" s="99"/>
      <c r="AH18948" s="31"/>
      <c r="AI18948" s="31"/>
      <c r="AJ18948" s="31"/>
      <c r="AK18948" s="31"/>
      <c r="AL18948" s="31"/>
      <c r="AO18948" s="376"/>
    </row>
    <row r="18949" spans="1:41" x14ac:dyDescent="0.25">
      <c r="A18949" s="44" t="s">
        <v>5409</v>
      </c>
      <c r="B18949" s="44" t="s">
        <v>2350</v>
      </c>
      <c r="C18949" s="45">
        <v>220105</v>
      </c>
      <c r="D18949" s="45" t="s">
        <v>11363</v>
      </c>
      <c r="E18949" s="45" t="s">
        <v>2593</v>
      </c>
      <c r="AO18949" s="376"/>
    </row>
    <row r="18950" spans="1:41" x14ac:dyDescent="0.3">
      <c r="A18950" s="333" t="s">
        <v>8100</v>
      </c>
      <c r="B18950" s="333" t="s">
        <v>1162</v>
      </c>
      <c r="C18950" s="125" t="s">
        <v>8016</v>
      </c>
      <c r="D18950" s="32" t="s">
        <v>20309</v>
      </c>
      <c r="E18950" s="125" t="s">
        <v>7871</v>
      </c>
      <c r="F18950" s="125" t="s">
        <v>1189</v>
      </c>
      <c r="G18950" s="125" t="s">
        <v>1190</v>
      </c>
      <c r="AO18950" s="376"/>
    </row>
    <row r="18951" spans="1:41" x14ac:dyDescent="0.25">
      <c r="A18951" s="44" t="s">
        <v>10803</v>
      </c>
      <c r="B18951" s="44" t="s">
        <v>9248</v>
      </c>
      <c r="C18951" s="45">
        <v>240101</v>
      </c>
      <c r="D18951" s="45" t="s">
        <v>11363</v>
      </c>
      <c r="E18951" s="45" t="s">
        <v>9249</v>
      </c>
      <c r="AO18951" s="376"/>
    </row>
    <row r="18952" spans="1:41" x14ac:dyDescent="0.25">
      <c r="A18952" s="44" t="s">
        <v>16010</v>
      </c>
      <c r="B18952" s="44" t="s">
        <v>5134</v>
      </c>
      <c r="C18952" s="45">
        <v>250802</v>
      </c>
      <c r="D18952" s="45" t="s">
        <v>11363</v>
      </c>
      <c r="E18952" s="45" t="s">
        <v>9880</v>
      </c>
      <c r="AO18952" s="376"/>
    </row>
    <row r="18953" spans="1:41" x14ac:dyDescent="0.25">
      <c r="A18953" s="44" t="s">
        <v>18484</v>
      </c>
      <c r="B18953" s="44" t="s">
        <v>2350</v>
      </c>
      <c r="C18953" s="45">
        <v>230105</v>
      </c>
      <c r="D18953" s="45" t="s">
        <v>11363</v>
      </c>
      <c r="E18953" s="45" t="s">
        <v>5265</v>
      </c>
      <c r="AO18953" s="376"/>
    </row>
    <row r="18954" spans="1:41" x14ac:dyDescent="0.25">
      <c r="A18954" s="44" t="s">
        <v>18484</v>
      </c>
      <c r="B18954" s="44" t="s">
        <v>5134</v>
      </c>
      <c r="C18954" s="45">
        <v>250802</v>
      </c>
      <c r="D18954" s="45" t="s">
        <v>11363</v>
      </c>
      <c r="E18954" s="45" t="s">
        <v>9880</v>
      </c>
      <c r="AO18954" s="376"/>
    </row>
    <row r="18955" spans="1:41" x14ac:dyDescent="0.25">
      <c r="A18955" s="44" t="s">
        <v>14206</v>
      </c>
      <c r="B18955" s="44" t="s">
        <v>9902</v>
      </c>
      <c r="C18955" s="45" t="s">
        <v>14301</v>
      </c>
      <c r="D18955" s="32" t="s">
        <v>5559</v>
      </c>
      <c r="E18955" s="45" t="s">
        <v>20857</v>
      </c>
      <c r="F18955" s="32"/>
      <c r="G18955" s="32"/>
      <c r="H18955" s="32"/>
      <c r="I18955" s="31"/>
      <c r="J18955" s="31"/>
      <c r="K18955" s="31"/>
      <c r="L18955" s="31"/>
      <c r="M18955" s="31"/>
      <c r="N18955" s="31"/>
      <c r="O18955" s="31"/>
      <c r="P18955" s="31"/>
      <c r="Q18955" s="31"/>
      <c r="R18955" s="31"/>
      <c r="S18955" s="31"/>
      <c r="T18955" s="31"/>
      <c r="U18955" s="31"/>
      <c r="V18955" s="31"/>
      <c r="W18955" s="31"/>
      <c r="X18955" s="31"/>
      <c r="Y18955" s="31"/>
      <c r="Z18955" s="31"/>
      <c r="AA18955" s="31"/>
      <c r="AB18955" s="31"/>
      <c r="AC18955" s="31"/>
      <c r="AD18955" s="31"/>
      <c r="AE18955" s="31"/>
      <c r="AF18955" s="31"/>
      <c r="AG18955" s="31"/>
      <c r="AH18955" s="31"/>
      <c r="AI18955" s="31"/>
      <c r="AJ18955" s="31"/>
      <c r="AK18955" s="31"/>
      <c r="AL18955" s="31"/>
      <c r="AO18955" s="376"/>
    </row>
    <row r="18956" spans="1:41" x14ac:dyDescent="0.25">
      <c r="A18956" s="44" t="s">
        <v>7081</v>
      </c>
      <c r="B18956" s="44" t="s">
        <v>2350</v>
      </c>
      <c r="C18956" s="45">
        <v>230105</v>
      </c>
      <c r="D18956" s="45" t="s">
        <v>11363</v>
      </c>
      <c r="E18956" s="45" t="s">
        <v>5265</v>
      </c>
      <c r="AO18956" s="376"/>
    </row>
    <row r="18957" spans="1:41" x14ac:dyDescent="0.25">
      <c r="A18957" s="44" t="s">
        <v>20716</v>
      </c>
      <c r="B18957" s="44" t="s">
        <v>20706</v>
      </c>
      <c r="C18957" s="45" t="s">
        <v>20827</v>
      </c>
      <c r="D18957" s="32" t="s">
        <v>5559</v>
      </c>
      <c r="E18957" s="45" t="s">
        <v>20882</v>
      </c>
      <c r="F18957" s="32"/>
      <c r="G18957" s="32"/>
      <c r="H18957" s="32"/>
      <c r="I18957" s="31"/>
      <c r="J18957" s="31"/>
      <c r="K18957" s="31"/>
      <c r="L18957" s="31"/>
      <c r="M18957" s="31"/>
      <c r="N18957" s="31"/>
      <c r="O18957" s="31"/>
      <c r="P18957" s="31"/>
      <c r="Q18957" s="31"/>
      <c r="R18957" s="31"/>
      <c r="S18957" s="31"/>
      <c r="T18957" s="31"/>
      <c r="U18957" s="31"/>
      <c r="V18957" s="31"/>
      <c r="W18957" s="31"/>
      <c r="X18957" s="31"/>
      <c r="Y18957" s="31"/>
      <c r="Z18957" s="31"/>
      <c r="AA18957" s="31"/>
      <c r="AB18957" s="31"/>
      <c r="AC18957" s="31"/>
      <c r="AD18957" s="31"/>
      <c r="AE18957" s="31"/>
      <c r="AF18957" s="31"/>
      <c r="AG18957" s="31"/>
      <c r="AH18957" s="31"/>
      <c r="AI18957" s="31"/>
      <c r="AJ18957" s="31"/>
      <c r="AK18957" s="31"/>
      <c r="AL18957" s="31"/>
      <c r="AO18957" s="376"/>
    </row>
    <row r="18958" spans="1:41" x14ac:dyDescent="0.25">
      <c r="A18958" s="44" t="s">
        <v>20716</v>
      </c>
      <c r="B18958" s="44" t="s">
        <v>9248</v>
      </c>
      <c r="C18958" s="45">
        <v>260105</v>
      </c>
      <c r="D18958" s="45" t="s">
        <v>11363</v>
      </c>
      <c r="E18958" s="45" t="s">
        <v>17625</v>
      </c>
      <c r="AO18958" s="376"/>
    </row>
    <row r="18959" spans="1:41" x14ac:dyDescent="0.25">
      <c r="A18959" s="44" t="s">
        <v>20716</v>
      </c>
      <c r="B18959" s="44" t="s">
        <v>936</v>
      </c>
      <c r="C18959" s="45">
        <v>260703</v>
      </c>
      <c r="D18959" s="45" t="s">
        <v>11363</v>
      </c>
      <c r="E18959" s="45" t="s">
        <v>11150</v>
      </c>
      <c r="AO18959" s="376"/>
    </row>
    <row r="18960" spans="1:41" x14ac:dyDescent="0.25">
      <c r="A18960" s="44" t="s">
        <v>21989</v>
      </c>
      <c r="B18960" s="44" t="s">
        <v>9248</v>
      </c>
      <c r="C18960" s="45">
        <v>260105</v>
      </c>
      <c r="D18960" s="45" t="s">
        <v>11363</v>
      </c>
      <c r="E18960" s="45" t="s">
        <v>17625</v>
      </c>
      <c r="AO18960" s="376"/>
    </row>
    <row r="18961" spans="1:41" x14ac:dyDescent="0.25">
      <c r="A18961" s="44" t="s">
        <v>21990</v>
      </c>
      <c r="B18961" s="44" t="s">
        <v>3043</v>
      </c>
      <c r="C18961" s="45">
        <v>230901</v>
      </c>
      <c r="D18961" s="45" t="s">
        <v>11363</v>
      </c>
      <c r="E18961" s="45" t="s">
        <v>7871</v>
      </c>
      <c r="AO18961" s="376"/>
    </row>
    <row r="18962" spans="1:41" x14ac:dyDescent="0.25">
      <c r="A18962" s="44" t="s">
        <v>21990</v>
      </c>
      <c r="B18962" s="44" t="s">
        <v>10382</v>
      </c>
      <c r="C18962" s="45">
        <v>24050301</v>
      </c>
      <c r="D18962" s="45" t="s">
        <v>11363</v>
      </c>
      <c r="E18962" s="45" t="s">
        <v>5155</v>
      </c>
      <c r="AO18962" s="376"/>
    </row>
    <row r="18963" spans="1:41" x14ac:dyDescent="0.25">
      <c r="A18963" s="44" t="s">
        <v>21990</v>
      </c>
      <c r="B18963" s="44" t="s">
        <v>9248</v>
      </c>
      <c r="C18963" s="45">
        <v>260105</v>
      </c>
      <c r="D18963" s="45" t="s">
        <v>11363</v>
      </c>
      <c r="E18963" s="45" t="s">
        <v>17625</v>
      </c>
      <c r="AO18963" s="376"/>
    </row>
    <row r="18964" spans="1:41" x14ac:dyDescent="0.3">
      <c r="A18964" s="333" t="s">
        <v>11538</v>
      </c>
      <c r="B18964" s="333" t="s">
        <v>4004</v>
      </c>
      <c r="C18964" s="125" t="s">
        <v>11370</v>
      </c>
      <c r="D18964" s="32" t="s">
        <v>20309</v>
      </c>
      <c r="E18964" s="125" t="s">
        <v>4826</v>
      </c>
      <c r="F18964" s="125" t="s">
        <v>1189</v>
      </c>
      <c r="G18964" s="125" t="s">
        <v>1190</v>
      </c>
      <c r="AO18964" s="376"/>
    </row>
    <row r="18965" spans="1:41" x14ac:dyDescent="0.25">
      <c r="A18965" s="44" t="s">
        <v>16011</v>
      </c>
      <c r="B18965" s="44" t="s">
        <v>15611</v>
      </c>
      <c r="C18965" s="45">
        <v>25050401</v>
      </c>
      <c r="D18965" s="45" t="s">
        <v>11363</v>
      </c>
      <c r="E18965" s="45" t="s">
        <v>7105</v>
      </c>
      <c r="AO18965" s="376"/>
    </row>
    <row r="18966" spans="1:41" x14ac:dyDescent="0.25">
      <c r="A18966" s="44" t="s">
        <v>16011</v>
      </c>
      <c r="B18966" s="44" t="s">
        <v>5321</v>
      </c>
      <c r="C18966" s="45">
        <v>26010401</v>
      </c>
      <c r="D18966" s="45" t="s">
        <v>11363</v>
      </c>
      <c r="E18966" s="45" t="s">
        <v>17459</v>
      </c>
      <c r="AO18966" s="376"/>
    </row>
    <row r="18967" spans="1:41" x14ac:dyDescent="0.25">
      <c r="A18967" s="44" t="s">
        <v>16011</v>
      </c>
      <c r="B18967" s="44" t="s">
        <v>3176</v>
      </c>
      <c r="C18967" s="45">
        <v>26010402</v>
      </c>
      <c r="D18967" s="45" t="s">
        <v>11363</v>
      </c>
      <c r="E18967" s="45" t="s">
        <v>17459</v>
      </c>
      <c r="AO18967" s="376"/>
    </row>
    <row r="18968" spans="1:41" x14ac:dyDescent="0.25">
      <c r="A18968" s="44" t="s">
        <v>9011</v>
      </c>
      <c r="B18968" s="44" t="s">
        <v>15209</v>
      </c>
      <c r="C18968" s="45" t="s">
        <v>9213</v>
      </c>
      <c r="D18968" s="367" t="s">
        <v>3696</v>
      </c>
      <c r="E18968" s="328">
        <f>DATE(2027,6,16)</f>
        <v>46554</v>
      </c>
      <c r="F18968" s="32"/>
      <c r="G18968" s="32"/>
      <c r="H18968" s="32"/>
      <c r="I18968" s="31"/>
      <c r="J18968" s="31"/>
      <c r="K18968" s="31"/>
      <c r="L18968" s="31"/>
      <c r="M18968" s="31"/>
      <c r="N18968" s="31"/>
      <c r="O18968" s="31"/>
      <c r="P18968" s="31"/>
      <c r="Q18968" s="31"/>
      <c r="R18968" s="31"/>
      <c r="S18968" s="31"/>
      <c r="T18968" s="31"/>
      <c r="U18968" s="31"/>
      <c r="V18968" s="31"/>
      <c r="W18968" s="31"/>
      <c r="X18968" s="31"/>
      <c r="Y18968" s="31"/>
      <c r="Z18968" s="31"/>
      <c r="AA18968" s="31"/>
      <c r="AB18968" s="31"/>
      <c r="AC18968" s="31"/>
      <c r="AD18968" s="31"/>
      <c r="AE18968" s="31"/>
      <c r="AF18968" s="31"/>
      <c r="AG18968" s="31"/>
      <c r="AH18968" s="31"/>
      <c r="AI18968" s="31"/>
      <c r="AJ18968" s="31"/>
      <c r="AK18968" s="31"/>
      <c r="AL18968" s="31"/>
      <c r="AO18968" s="376"/>
    </row>
    <row r="18969" spans="1:41" x14ac:dyDescent="0.25">
      <c r="A18969" s="44" t="s">
        <v>9011</v>
      </c>
      <c r="B18969" s="44" t="s">
        <v>5130</v>
      </c>
      <c r="C18969" s="45">
        <v>22010701</v>
      </c>
      <c r="D18969" s="45" t="s">
        <v>11363</v>
      </c>
      <c r="E18969" s="45" t="s">
        <v>5131</v>
      </c>
      <c r="AO18969" s="376"/>
    </row>
    <row r="18970" spans="1:41" x14ac:dyDescent="0.25">
      <c r="A18970" s="44" t="s">
        <v>9011</v>
      </c>
      <c r="B18970" s="44" t="s">
        <v>924</v>
      </c>
      <c r="C18970" s="45">
        <v>22010702</v>
      </c>
      <c r="D18970" s="45" t="s">
        <v>11363</v>
      </c>
      <c r="E18970" s="45" t="s">
        <v>5131</v>
      </c>
      <c r="AO18970" s="376"/>
    </row>
    <row r="18971" spans="1:41" x14ac:dyDescent="0.25">
      <c r="A18971" s="44" t="s">
        <v>9011</v>
      </c>
      <c r="B18971" s="44" t="s">
        <v>17529</v>
      </c>
      <c r="C18971" s="45">
        <v>24120301</v>
      </c>
      <c r="D18971" s="45" t="s">
        <v>11363</v>
      </c>
      <c r="E18971" s="45" t="s">
        <v>12554</v>
      </c>
      <c r="AO18971" s="376"/>
    </row>
    <row r="18972" spans="1:41" x14ac:dyDescent="0.25">
      <c r="A18972" s="44" t="s">
        <v>9011</v>
      </c>
      <c r="B18972" s="44" t="s">
        <v>3054</v>
      </c>
      <c r="C18972" s="45">
        <v>24120302</v>
      </c>
      <c r="D18972" s="45" t="s">
        <v>11363</v>
      </c>
      <c r="E18972" s="45" t="s">
        <v>12554</v>
      </c>
      <c r="AO18972" s="376"/>
    </row>
    <row r="18973" spans="1:41" x14ac:dyDescent="0.3">
      <c r="A18973" s="333" t="s">
        <v>15446</v>
      </c>
      <c r="B18973" s="333" t="s">
        <v>4821</v>
      </c>
      <c r="C18973" s="125" t="s">
        <v>15589</v>
      </c>
      <c r="D18973" s="32" t="s">
        <v>20309</v>
      </c>
      <c r="E18973" s="125" t="s">
        <v>9839</v>
      </c>
      <c r="F18973" s="125" t="s">
        <v>1189</v>
      </c>
      <c r="G18973" s="125" t="s">
        <v>1190</v>
      </c>
      <c r="AO18973" s="376"/>
    </row>
    <row r="18974" spans="1:41" x14ac:dyDescent="0.3">
      <c r="A18974" s="333" t="s">
        <v>20301</v>
      </c>
      <c r="B18974" s="333" t="s">
        <v>1184</v>
      </c>
      <c r="C18974" s="125" t="s">
        <v>21308</v>
      </c>
      <c r="D18974" s="32" t="s">
        <v>20309</v>
      </c>
      <c r="E18974" s="125" t="s">
        <v>9840</v>
      </c>
      <c r="F18974" s="125" t="s">
        <v>1189</v>
      </c>
      <c r="G18974" s="125" t="s">
        <v>1190</v>
      </c>
      <c r="AO18974" s="376"/>
    </row>
    <row r="18975" spans="1:41" x14ac:dyDescent="0.25">
      <c r="A18975" s="44" t="s">
        <v>20717</v>
      </c>
      <c r="B18975" s="44" t="s">
        <v>20706</v>
      </c>
      <c r="C18975" s="45" t="s">
        <v>20828</v>
      </c>
      <c r="D18975" s="32" t="s">
        <v>5559</v>
      </c>
      <c r="E18975" s="45" t="s">
        <v>20882</v>
      </c>
      <c r="F18975" s="32"/>
      <c r="G18975" s="32"/>
      <c r="H18975" s="32"/>
      <c r="I18975" s="31"/>
      <c r="J18975" s="31"/>
      <c r="K18975" s="31"/>
      <c r="L18975" s="31"/>
      <c r="M18975" s="31"/>
      <c r="N18975" s="31"/>
      <c r="O18975" s="31"/>
      <c r="P18975" s="31"/>
      <c r="Q18975" s="31"/>
      <c r="R18975" s="31"/>
      <c r="S18975" s="31"/>
      <c r="T18975" s="31"/>
      <c r="U18975" s="31"/>
      <c r="V18975" s="31"/>
      <c r="W18975" s="31"/>
      <c r="X18975" s="31"/>
      <c r="Y18975" s="31"/>
      <c r="Z18975" s="31"/>
      <c r="AA18975" s="31"/>
      <c r="AB18975" s="31"/>
      <c r="AC18975" s="31"/>
      <c r="AD18975" s="31"/>
      <c r="AE18975" s="31"/>
      <c r="AF18975" s="31"/>
      <c r="AG18975" s="31"/>
      <c r="AH18975" s="31"/>
      <c r="AI18975" s="31"/>
      <c r="AJ18975" s="31"/>
      <c r="AK18975" s="31"/>
      <c r="AL18975" s="31"/>
      <c r="AO18975" s="376"/>
    </row>
    <row r="18976" spans="1:41" x14ac:dyDescent="0.25">
      <c r="A18976" s="44" t="s">
        <v>537</v>
      </c>
      <c r="B18976" s="44" t="s">
        <v>21402</v>
      </c>
      <c r="C18976" s="45" t="s">
        <v>5503</v>
      </c>
      <c r="D18976" s="45" t="s">
        <v>21447</v>
      </c>
      <c r="E18976" s="46">
        <v>46507</v>
      </c>
      <c r="AO18976" s="376"/>
    </row>
    <row r="18977" spans="1:41" x14ac:dyDescent="0.25">
      <c r="A18977" s="44" t="s">
        <v>3020</v>
      </c>
      <c r="B18977" s="44" t="s">
        <v>9248</v>
      </c>
      <c r="C18977" s="45">
        <v>260105</v>
      </c>
      <c r="D18977" s="45" t="s">
        <v>11363</v>
      </c>
      <c r="E18977" s="45" t="s">
        <v>17625</v>
      </c>
      <c r="AO18977" s="376"/>
    </row>
    <row r="18978" spans="1:41" x14ac:dyDescent="0.25">
      <c r="A18978" s="44" t="s">
        <v>3373</v>
      </c>
      <c r="B18978" s="44" t="s">
        <v>2522</v>
      </c>
      <c r="C18978" s="45" t="s">
        <v>14650</v>
      </c>
      <c r="D18978" s="46" t="s">
        <v>21328</v>
      </c>
      <c r="E18978" s="46">
        <v>46527</v>
      </c>
      <c r="AO18978" s="376"/>
    </row>
    <row r="18979" spans="1:41" x14ac:dyDescent="0.25">
      <c r="A18979" s="44" t="s">
        <v>3373</v>
      </c>
      <c r="B18979" s="44" t="s">
        <v>2522</v>
      </c>
      <c r="C18979" s="45" t="s">
        <v>14650</v>
      </c>
      <c r="D18979" s="46" t="s">
        <v>21328</v>
      </c>
      <c r="E18979" s="46">
        <v>46527</v>
      </c>
      <c r="AO18979" s="376"/>
    </row>
    <row r="18980" spans="1:41" x14ac:dyDescent="0.25">
      <c r="A18980" s="44" t="s">
        <v>3373</v>
      </c>
      <c r="B18980" s="44" t="s">
        <v>2522</v>
      </c>
      <c r="C18980" s="45" t="s">
        <v>14650</v>
      </c>
      <c r="D18980" s="46" t="s">
        <v>21328</v>
      </c>
      <c r="E18980" s="46">
        <v>46527</v>
      </c>
      <c r="AO18980" s="376"/>
    </row>
    <row r="18981" spans="1:41" x14ac:dyDescent="0.25">
      <c r="A18981" s="102" t="s">
        <v>3373</v>
      </c>
      <c r="B18981" s="92" t="s">
        <v>13051</v>
      </c>
      <c r="C18981" s="93" t="s">
        <v>13052</v>
      </c>
      <c r="D18981" s="93" t="s">
        <v>1201</v>
      </c>
      <c r="E18981" s="94">
        <v>47223</v>
      </c>
      <c r="F18981" s="93"/>
      <c r="G18981" s="93"/>
      <c r="H18981" s="93"/>
      <c r="I18981" s="99"/>
      <c r="J18981" s="99"/>
      <c r="K18981" s="99"/>
      <c r="L18981" s="99"/>
      <c r="M18981" s="99"/>
      <c r="N18981" s="99"/>
      <c r="O18981" s="99"/>
      <c r="P18981" s="99"/>
      <c r="Q18981" s="99"/>
      <c r="R18981" s="99"/>
      <c r="S18981" s="99"/>
      <c r="T18981" s="99"/>
      <c r="U18981" s="99"/>
      <c r="V18981" s="99"/>
      <c r="W18981" s="99"/>
      <c r="X18981" s="99"/>
      <c r="Y18981" s="99"/>
      <c r="Z18981" s="99"/>
      <c r="AA18981" s="99"/>
      <c r="AB18981" s="99"/>
      <c r="AC18981" s="99"/>
      <c r="AD18981" s="99"/>
      <c r="AE18981" s="99"/>
      <c r="AF18981" s="99"/>
      <c r="AG18981" s="99"/>
      <c r="AH18981" s="31"/>
      <c r="AI18981" s="31"/>
      <c r="AJ18981" s="31"/>
      <c r="AK18981" s="31"/>
      <c r="AL18981" s="31"/>
      <c r="AO18981" s="376"/>
    </row>
    <row r="18982" spans="1:41" x14ac:dyDescent="0.25">
      <c r="A18982" s="44" t="s">
        <v>6702</v>
      </c>
      <c r="B18982" s="44" t="s">
        <v>6699</v>
      </c>
      <c r="C18982" s="45" t="s">
        <v>6711</v>
      </c>
      <c r="D18982" s="45" t="s">
        <v>11204</v>
      </c>
      <c r="E18982" s="45" t="s">
        <v>5332</v>
      </c>
      <c r="F18982" s="93"/>
      <c r="G18982" s="93"/>
      <c r="H18982" s="93"/>
      <c r="I18982" s="99"/>
      <c r="J18982" s="99"/>
      <c r="K18982" s="99"/>
      <c r="L18982" s="99"/>
      <c r="M18982" s="99"/>
      <c r="N18982" s="99"/>
      <c r="O18982" s="99"/>
      <c r="P18982" s="99"/>
      <c r="Q18982" s="99"/>
      <c r="R18982" s="99"/>
      <c r="S18982" s="99"/>
      <c r="T18982" s="99"/>
      <c r="U18982" s="99"/>
      <c r="V18982" s="99"/>
      <c r="W18982" s="99"/>
      <c r="X18982" s="99"/>
      <c r="Y18982" s="99"/>
      <c r="Z18982" s="99"/>
      <c r="AA18982" s="99"/>
      <c r="AB18982" s="99"/>
      <c r="AC18982" s="99"/>
      <c r="AD18982" s="99"/>
      <c r="AE18982" s="99"/>
      <c r="AF18982" s="99"/>
      <c r="AG18982" s="99"/>
      <c r="AH18982" s="31"/>
      <c r="AI18982" s="31"/>
      <c r="AJ18982" s="31"/>
      <c r="AK18982" s="31"/>
      <c r="AL18982" s="31"/>
      <c r="AO18982" s="376"/>
    </row>
    <row r="18983" spans="1:41" x14ac:dyDescent="0.25">
      <c r="A18983" s="44" t="s">
        <v>6702</v>
      </c>
      <c r="B18983" s="44" t="s">
        <v>6699</v>
      </c>
      <c r="C18983" s="45" t="s">
        <v>6711</v>
      </c>
      <c r="D18983" s="93" t="s">
        <v>17443</v>
      </c>
      <c r="E18983" s="45" t="s">
        <v>5332</v>
      </c>
      <c r="F18983" s="93"/>
      <c r="G18983" s="93"/>
      <c r="H18983" s="93"/>
      <c r="I18983" s="99"/>
      <c r="J18983" s="99"/>
      <c r="K18983" s="99"/>
      <c r="L18983" s="99"/>
      <c r="M18983" s="99"/>
      <c r="N18983" s="99"/>
      <c r="O18983" s="99"/>
      <c r="P18983" s="99"/>
      <c r="Q18983" s="99"/>
      <c r="R18983" s="99"/>
      <c r="S18983" s="99"/>
      <c r="T18983" s="99"/>
      <c r="U18983" s="99"/>
      <c r="V18983" s="99"/>
      <c r="W18983" s="99"/>
      <c r="X18983" s="99"/>
      <c r="Y18983" s="99"/>
      <c r="Z18983" s="99"/>
      <c r="AA18983" s="99"/>
      <c r="AB18983" s="99"/>
      <c r="AC18983" s="99"/>
      <c r="AD18983" s="99"/>
      <c r="AE18983" s="99"/>
      <c r="AF18983" s="99"/>
      <c r="AG18983" s="99"/>
      <c r="AH18983" s="31"/>
      <c r="AI18983" s="31"/>
      <c r="AJ18983" s="31"/>
      <c r="AK18983" s="31"/>
      <c r="AL18983" s="31"/>
      <c r="AO18983" s="376"/>
    </row>
    <row r="18984" spans="1:41" x14ac:dyDescent="0.25">
      <c r="A18984" s="44" t="s">
        <v>6702</v>
      </c>
      <c r="B18984" s="44" t="s">
        <v>6699</v>
      </c>
      <c r="C18984" s="45" t="s">
        <v>6711</v>
      </c>
      <c r="D18984" s="45" t="s">
        <v>9895</v>
      </c>
      <c r="E18984" s="45" t="s">
        <v>5332</v>
      </c>
      <c r="F18984" s="93"/>
      <c r="G18984" s="93"/>
      <c r="H18984" s="93"/>
      <c r="I18984" s="99"/>
      <c r="J18984" s="99"/>
      <c r="K18984" s="99"/>
      <c r="L18984" s="44"/>
      <c r="M18984" s="44"/>
      <c r="N18984" s="99"/>
      <c r="O18984" s="99"/>
      <c r="P18984" s="99"/>
      <c r="Q18984" s="99"/>
      <c r="R18984" s="99"/>
      <c r="S18984" s="99"/>
      <c r="T18984" s="99"/>
      <c r="U18984" s="99"/>
      <c r="V18984" s="99"/>
      <c r="W18984" s="99"/>
      <c r="X18984" s="99"/>
      <c r="Y18984" s="99"/>
      <c r="Z18984" s="99"/>
      <c r="AA18984" s="99"/>
      <c r="AB18984" s="99"/>
      <c r="AC18984" s="99"/>
      <c r="AD18984" s="99"/>
      <c r="AE18984" s="99"/>
      <c r="AF18984" s="99"/>
      <c r="AG18984" s="99"/>
      <c r="AH18984" s="31"/>
      <c r="AI18984" s="31"/>
      <c r="AJ18984" s="31"/>
      <c r="AK18984" s="31"/>
      <c r="AL18984" s="31"/>
      <c r="AO18984" s="376"/>
    </row>
    <row r="18985" spans="1:41" x14ac:dyDescent="0.25">
      <c r="A18985" s="44" t="s">
        <v>18485</v>
      </c>
      <c r="B18985" s="44" t="s">
        <v>2350</v>
      </c>
      <c r="C18985" s="45">
        <v>230105</v>
      </c>
      <c r="D18985" s="45" t="s">
        <v>11363</v>
      </c>
      <c r="E18985" s="45" t="s">
        <v>5265</v>
      </c>
      <c r="AO18985" s="376"/>
    </row>
    <row r="18986" spans="1:41" x14ac:dyDescent="0.25">
      <c r="A18986" s="44" t="s">
        <v>18485</v>
      </c>
      <c r="B18986" s="44" t="s">
        <v>17463</v>
      </c>
      <c r="C18986" s="45">
        <v>260202</v>
      </c>
      <c r="D18986" s="45" t="s">
        <v>11363</v>
      </c>
      <c r="E18986" s="45" t="s">
        <v>9238</v>
      </c>
      <c r="AO18986" s="376"/>
    </row>
    <row r="18987" spans="1:41" x14ac:dyDescent="0.25">
      <c r="A18987" s="44" t="s">
        <v>6579</v>
      </c>
      <c r="B18987" s="44" t="s">
        <v>9248</v>
      </c>
      <c r="C18987" s="45">
        <v>240101</v>
      </c>
      <c r="D18987" s="45" t="s">
        <v>11363</v>
      </c>
      <c r="E18987" s="45" t="s">
        <v>9249</v>
      </c>
      <c r="AO18987" s="376"/>
    </row>
    <row r="18988" spans="1:41" x14ac:dyDescent="0.25">
      <c r="A18988" s="44" t="s">
        <v>19469</v>
      </c>
      <c r="B18988" s="319" t="s">
        <v>19545</v>
      </c>
      <c r="C18988" s="318" t="s">
        <v>19877</v>
      </c>
      <c r="D18988" s="93" t="s">
        <v>19934</v>
      </c>
      <c r="E18988" s="320">
        <v>47664</v>
      </c>
      <c r="F18988" s="93"/>
      <c r="G18988" s="93"/>
      <c r="H18988" s="93"/>
      <c r="I18988" s="99"/>
      <c r="J18988" s="99"/>
      <c r="K18988" s="99"/>
      <c r="L18988" s="99"/>
      <c r="M18988" s="99"/>
      <c r="N18988" s="99"/>
      <c r="O18988" s="99"/>
      <c r="P18988" s="99"/>
      <c r="Q18988" s="99"/>
      <c r="R18988" s="99"/>
      <c r="S18988" s="99"/>
      <c r="T18988" s="99"/>
      <c r="U18988" s="99"/>
      <c r="V18988" s="99"/>
      <c r="W18988" s="99"/>
      <c r="X18988" s="99"/>
      <c r="Y18988" s="99"/>
      <c r="Z18988" s="99"/>
      <c r="AA18988" s="99"/>
      <c r="AB18988" s="99"/>
      <c r="AC18988" s="99"/>
      <c r="AD18988" s="99"/>
      <c r="AE18988" s="99"/>
      <c r="AF18988" s="99"/>
      <c r="AG18988" s="99"/>
      <c r="AH18988" s="31"/>
      <c r="AI18988" s="31"/>
      <c r="AJ18988" s="31"/>
      <c r="AK18988" s="31"/>
      <c r="AL18988" s="31"/>
      <c r="AO18988" s="376"/>
    </row>
    <row r="18989" spans="1:41" x14ac:dyDescent="0.25">
      <c r="A18989" s="44" t="s">
        <v>18486</v>
      </c>
      <c r="B18989" s="44" t="s">
        <v>6608</v>
      </c>
      <c r="C18989" s="45">
        <v>260203</v>
      </c>
      <c r="D18989" s="45" t="s">
        <v>11363</v>
      </c>
      <c r="E18989" s="45" t="s">
        <v>9238</v>
      </c>
      <c r="AO18989" s="376"/>
    </row>
    <row r="18990" spans="1:41" x14ac:dyDescent="0.25">
      <c r="A18990" s="44" t="s">
        <v>21991</v>
      </c>
      <c r="B18990" s="44" t="s">
        <v>936</v>
      </c>
      <c r="C18990" s="45">
        <v>260703</v>
      </c>
      <c r="D18990" s="45" t="s">
        <v>11363</v>
      </c>
      <c r="E18990" s="45" t="s">
        <v>11150</v>
      </c>
      <c r="AO18990" s="376"/>
    </row>
    <row r="18991" spans="1:41" x14ac:dyDescent="0.3">
      <c r="A18991" s="333" t="s">
        <v>11539</v>
      </c>
      <c r="B18991" s="333" t="s">
        <v>15582</v>
      </c>
      <c r="C18991" s="125" t="s">
        <v>12850</v>
      </c>
      <c r="D18991" s="32" t="s">
        <v>20309</v>
      </c>
      <c r="E18991" s="125" t="s">
        <v>5332</v>
      </c>
      <c r="F18991" s="125" t="s">
        <v>1190</v>
      </c>
      <c r="G18991" s="125" t="s">
        <v>1190</v>
      </c>
      <c r="AO18991" s="376"/>
    </row>
    <row r="18992" spans="1:41" x14ac:dyDescent="0.3">
      <c r="A18992" s="333" t="s">
        <v>11539</v>
      </c>
      <c r="B18992" s="333" t="s">
        <v>12848</v>
      </c>
      <c r="C18992" s="125" t="s">
        <v>12849</v>
      </c>
      <c r="D18992" s="32" t="s">
        <v>20309</v>
      </c>
      <c r="E18992" s="125" t="s">
        <v>5332</v>
      </c>
      <c r="F18992" s="125" t="s">
        <v>1190</v>
      </c>
      <c r="G18992" s="125" t="s">
        <v>1190</v>
      </c>
      <c r="AO18992" s="376"/>
    </row>
    <row r="18993" spans="1:41" x14ac:dyDescent="0.3">
      <c r="A18993" s="333" t="s">
        <v>11540</v>
      </c>
      <c r="B18993" s="333" t="s">
        <v>12848</v>
      </c>
      <c r="C18993" s="125" t="s">
        <v>12849</v>
      </c>
      <c r="D18993" s="32" t="s">
        <v>20309</v>
      </c>
      <c r="E18993" s="125" t="s">
        <v>5332</v>
      </c>
      <c r="F18993" s="125" t="s">
        <v>1190</v>
      </c>
      <c r="G18993" s="125" t="s">
        <v>1190</v>
      </c>
      <c r="AO18993" s="376"/>
    </row>
    <row r="18994" spans="1:41" x14ac:dyDescent="0.25">
      <c r="A18994" s="44" t="s">
        <v>18487</v>
      </c>
      <c r="B18994" s="44" t="s">
        <v>2350</v>
      </c>
      <c r="C18994" s="45">
        <v>230105</v>
      </c>
      <c r="D18994" s="45" t="s">
        <v>11363</v>
      </c>
      <c r="E18994" s="45" t="s">
        <v>5265</v>
      </c>
      <c r="AO18994" s="376"/>
    </row>
    <row r="18995" spans="1:41" x14ac:dyDescent="0.25">
      <c r="A18995" s="44" t="s">
        <v>18487</v>
      </c>
      <c r="B18995" s="44" t="s">
        <v>7104</v>
      </c>
      <c r="C18995" s="45">
        <v>230504</v>
      </c>
      <c r="D18995" s="45" t="s">
        <v>11363</v>
      </c>
      <c r="E18995" s="45" t="s">
        <v>7105</v>
      </c>
      <c r="AO18995" s="376"/>
    </row>
    <row r="18996" spans="1:41" x14ac:dyDescent="0.25">
      <c r="A18996" s="44" t="s">
        <v>18487</v>
      </c>
      <c r="B18996" s="44" t="s">
        <v>3040</v>
      </c>
      <c r="C18996" s="45">
        <v>260305</v>
      </c>
      <c r="D18996" s="45" t="s">
        <v>11363</v>
      </c>
      <c r="E18996" s="45" t="s">
        <v>9249</v>
      </c>
      <c r="AO18996" s="376"/>
    </row>
    <row r="18997" spans="1:41" x14ac:dyDescent="0.25">
      <c r="A18997" s="44" t="s">
        <v>21992</v>
      </c>
      <c r="B18997" s="44" t="s">
        <v>2350</v>
      </c>
      <c r="C18997" s="45">
        <v>230105</v>
      </c>
      <c r="D18997" s="45" t="s">
        <v>11363</v>
      </c>
      <c r="E18997" s="45" t="s">
        <v>5265</v>
      </c>
      <c r="AO18997" s="376"/>
    </row>
    <row r="18998" spans="1:41" x14ac:dyDescent="0.25">
      <c r="A18998" s="44" t="s">
        <v>21993</v>
      </c>
      <c r="B18998" s="44" t="s">
        <v>9248</v>
      </c>
      <c r="C18998" s="45">
        <v>260105</v>
      </c>
      <c r="D18998" s="45" t="s">
        <v>11363</v>
      </c>
      <c r="E18998" s="45" t="s">
        <v>17625</v>
      </c>
      <c r="AO18998" s="376"/>
    </row>
    <row r="18999" spans="1:41" x14ac:dyDescent="0.25">
      <c r="A18999" s="76" t="s">
        <v>16126</v>
      </c>
      <c r="B18999" s="44" t="s">
        <v>16073</v>
      </c>
      <c r="C18999" s="45">
        <v>44.26</v>
      </c>
      <c r="D18999" s="45" t="s">
        <v>12549</v>
      </c>
      <c r="E18999" s="46">
        <v>47787</v>
      </c>
      <c r="F18999" s="45" t="s">
        <v>1335</v>
      </c>
      <c r="G18999" s="93"/>
      <c r="H18999" s="93"/>
      <c r="I18999" s="99"/>
      <c r="J18999" s="99"/>
      <c r="K18999" s="99"/>
      <c r="L18999" s="99"/>
      <c r="M18999" s="99"/>
      <c r="N18999" s="99"/>
      <c r="O18999" s="99"/>
      <c r="P18999" s="99"/>
      <c r="Q18999" s="99"/>
      <c r="R18999" s="99"/>
      <c r="S18999" s="99"/>
      <c r="T18999" s="99"/>
      <c r="U18999" s="99"/>
      <c r="V18999" s="99"/>
      <c r="W18999" s="99"/>
      <c r="X18999" s="99"/>
      <c r="Y18999" s="99"/>
      <c r="Z18999" s="99"/>
      <c r="AA18999" s="99"/>
      <c r="AB18999" s="99"/>
      <c r="AC18999" s="99"/>
      <c r="AD18999" s="99"/>
      <c r="AE18999" s="99"/>
      <c r="AF18999" s="99"/>
      <c r="AG18999" s="99"/>
      <c r="AH18999" s="31"/>
      <c r="AI18999" s="31"/>
      <c r="AJ18999" s="31"/>
      <c r="AK18999" s="31"/>
      <c r="AL18999" s="31"/>
      <c r="AO18999" s="376"/>
    </row>
    <row r="19000" spans="1:41" x14ac:dyDescent="0.25">
      <c r="A19000" s="44" t="s">
        <v>5410</v>
      </c>
      <c r="B19000" s="44" t="s">
        <v>2350</v>
      </c>
      <c r="C19000" s="45">
        <v>230105</v>
      </c>
      <c r="D19000" s="45" t="s">
        <v>11363</v>
      </c>
      <c r="E19000" s="45" t="s">
        <v>5265</v>
      </c>
      <c r="AO19000" s="376"/>
    </row>
    <row r="19001" spans="1:41" x14ac:dyDescent="0.25">
      <c r="A19001" s="44" t="s">
        <v>5410</v>
      </c>
      <c r="B19001" s="44" t="s">
        <v>931</v>
      </c>
      <c r="C19001" s="45">
        <v>260101</v>
      </c>
      <c r="D19001" s="45" t="s">
        <v>11363</v>
      </c>
      <c r="E19001" s="45" t="s">
        <v>8292</v>
      </c>
      <c r="AO19001" s="376"/>
    </row>
    <row r="19002" spans="1:41" x14ac:dyDescent="0.25">
      <c r="A19002" s="44" t="s">
        <v>5410</v>
      </c>
      <c r="B19002" s="44" t="s">
        <v>2350</v>
      </c>
      <c r="C19002" s="45">
        <v>220105</v>
      </c>
      <c r="D19002" s="45" t="s">
        <v>11363</v>
      </c>
      <c r="E19002" s="45" t="s">
        <v>2593</v>
      </c>
      <c r="AO19002" s="376"/>
    </row>
    <row r="19003" spans="1:41" x14ac:dyDescent="0.25">
      <c r="A19003" s="44" t="s">
        <v>9606</v>
      </c>
      <c r="B19003" s="44" t="s">
        <v>21336</v>
      </c>
      <c r="C19003" s="45" t="s">
        <v>9700</v>
      </c>
      <c r="D19003" s="45" t="s">
        <v>21447</v>
      </c>
      <c r="E19003" s="46">
        <v>46538</v>
      </c>
      <c r="AO19003" s="376"/>
    </row>
    <row r="19004" spans="1:41" x14ac:dyDescent="0.25">
      <c r="A19004" s="44" t="s">
        <v>16012</v>
      </c>
      <c r="B19004" s="44" t="s">
        <v>2350</v>
      </c>
      <c r="C19004" s="45">
        <v>250106</v>
      </c>
      <c r="D19004" s="45" t="s">
        <v>11363</v>
      </c>
      <c r="E19004" s="45" t="s">
        <v>11887</v>
      </c>
      <c r="AO19004" s="376"/>
    </row>
    <row r="19005" spans="1:41" x14ac:dyDescent="0.25">
      <c r="A19005" s="44" t="s">
        <v>16012</v>
      </c>
      <c r="B19005" s="44" t="s">
        <v>7107</v>
      </c>
      <c r="C19005" s="45">
        <v>260302</v>
      </c>
      <c r="D19005" s="45" t="s">
        <v>11363</v>
      </c>
      <c r="E19005" s="45" t="s">
        <v>9249</v>
      </c>
      <c r="AO19005" s="376"/>
    </row>
    <row r="19006" spans="1:41" x14ac:dyDescent="0.25">
      <c r="A19006" s="44" t="s">
        <v>10804</v>
      </c>
      <c r="B19006" s="44" t="s">
        <v>9248</v>
      </c>
      <c r="C19006" s="45">
        <v>240101</v>
      </c>
      <c r="D19006" s="45" t="s">
        <v>11363</v>
      </c>
      <c r="E19006" s="45" t="s">
        <v>9249</v>
      </c>
      <c r="AO19006" s="376"/>
    </row>
    <row r="19007" spans="1:41" x14ac:dyDescent="0.25">
      <c r="A19007" s="44" t="s">
        <v>10804</v>
      </c>
      <c r="B19007" s="44" t="s">
        <v>10355</v>
      </c>
      <c r="C19007" s="45">
        <v>240403</v>
      </c>
      <c r="D19007" s="45" t="s">
        <v>11363</v>
      </c>
      <c r="E19007" s="45" t="s">
        <v>5037</v>
      </c>
      <c r="AO19007" s="376"/>
    </row>
    <row r="19008" spans="1:41" x14ac:dyDescent="0.3">
      <c r="A19008" s="333" t="s">
        <v>21301</v>
      </c>
      <c r="B19008" s="333" t="s">
        <v>2693</v>
      </c>
      <c r="C19008" s="125" t="s">
        <v>21306</v>
      </c>
      <c r="D19008" s="32" t="s">
        <v>20309</v>
      </c>
      <c r="E19008" s="125" t="s">
        <v>9840</v>
      </c>
      <c r="F19008" s="125" t="s">
        <v>1189</v>
      </c>
      <c r="G19008" s="125" t="s">
        <v>1190</v>
      </c>
      <c r="AO19008" s="376"/>
    </row>
    <row r="19009" spans="1:41" x14ac:dyDescent="0.25">
      <c r="A19009" s="44" t="s">
        <v>10805</v>
      </c>
      <c r="B19009" s="44" t="s">
        <v>9248</v>
      </c>
      <c r="C19009" s="45">
        <v>240101</v>
      </c>
      <c r="D19009" s="45" t="s">
        <v>11363</v>
      </c>
      <c r="E19009" s="45" t="s">
        <v>9249</v>
      </c>
      <c r="AO19009" s="376"/>
    </row>
    <row r="19010" spans="1:41" x14ac:dyDescent="0.25">
      <c r="A19010" s="76" t="s">
        <v>16127</v>
      </c>
      <c r="B19010" s="44" t="s">
        <v>12108</v>
      </c>
      <c r="C19010" s="45">
        <v>4.26</v>
      </c>
      <c r="D19010" s="45" t="s">
        <v>12549</v>
      </c>
      <c r="E19010" s="46">
        <v>47787</v>
      </c>
      <c r="F19010" s="45"/>
      <c r="G19010" s="93"/>
      <c r="H19010" s="93"/>
      <c r="I19010" s="99"/>
      <c r="J19010" s="99"/>
      <c r="K19010" s="99"/>
      <c r="L19010" s="99"/>
      <c r="M19010" s="99"/>
      <c r="N19010" s="99"/>
      <c r="O19010" s="99"/>
      <c r="P19010" s="99"/>
      <c r="Q19010" s="99"/>
      <c r="R19010" s="99"/>
      <c r="S19010" s="99"/>
      <c r="T19010" s="99"/>
      <c r="U19010" s="99"/>
      <c r="V19010" s="99"/>
      <c r="W19010" s="99"/>
      <c r="X19010" s="99"/>
      <c r="Y19010" s="99"/>
      <c r="Z19010" s="99"/>
      <c r="AA19010" s="99"/>
      <c r="AB19010" s="99"/>
      <c r="AC19010" s="99"/>
      <c r="AD19010" s="99"/>
      <c r="AE19010" s="99"/>
      <c r="AF19010" s="99"/>
      <c r="AG19010" s="99"/>
      <c r="AH19010" s="31"/>
      <c r="AI19010" s="31"/>
      <c r="AJ19010" s="31"/>
      <c r="AK19010" s="31"/>
      <c r="AL19010" s="31"/>
      <c r="AO19010" s="376"/>
    </row>
    <row r="19011" spans="1:41" x14ac:dyDescent="0.3">
      <c r="A19011" s="333" t="s">
        <v>2457</v>
      </c>
      <c r="B19011" s="333" t="s">
        <v>11377</v>
      </c>
      <c r="C19011" s="125" t="s">
        <v>11214</v>
      </c>
      <c r="D19011" s="32" t="s">
        <v>20309</v>
      </c>
      <c r="E19011" s="125" t="s">
        <v>4966</v>
      </c>
      <c r="F19011" s="125" t="s">
        <v>1190</v>
      </c>
      <c r="G19011" s="125" t="s">
        <v>1190</v>
      </c>
      <c r="AO19011" s="376"/>
    </row>
    <row r="19012" spans="1:41" x14ac:dyDescent="0.25">
      <c r="A19012" s="44" t="s">
        <v>2457</v>
      </c>
      <c r="B19012" s="44" t="s">
        <v>10228</v>
      </c>
      <c r="C19012" s="45" t="s">
        <v>10318</v>
      </c>
      <c r="D19012" s="46" t="s">
        <v>21328</v>
      </c>
      <c r="E19012" s="46">
        <v>46556</v>
      </c>
      <c r="AO19012" s="376"/>
    </row>
    <row r="19013" spans="1:41" x14ac:dyDescent="0.25">
      <c r="A19013" s="44" t="s">
        <v>2457</v>
      </c>
      <c r="B19013" s="44" t="s">
        <v>2350</v>
      </c>
      <c r="C19013" s="45">
        <v>230105</v>
      </c>
      <c r="D19013" s="45" t="s">
        <v>11363</v>
      </c>
      <c r="E19013" s="45" t="s">
        <v>5265</v>
      </c>
      <c r="AO19013" s="376"/>
    </row>
    <row r="19014" spans="1:41" x14ac:dyDescent="0.25">
      <c r="A19014" s="44" t="s">
        <v>12489</v>
      </c>
      <c r="B19014" s="44" t="s">
        <v>12111</v>
      </c>
      <c r="C19014" s="45">
        <v>13.24</v>
      </c>
      <c r="D19014" s="45" t="s">
        <v>12549</v>
      </c>
      <c r="E19014" s="46">
        <v>47299</v>
      </c>
      <c r="F19014" s="45" t="s">
        <v>1335</v>
      </c>
      <c r="G19014" s="93"/>
      <c r="H19014" s="93"/>
      <c r="I19014" s="99"/>
      <c r="J19014" s="99"/>
      <c r="K19014" s="99"/>
      <c r="L19014" s="99"/>
      <c r="M19014" s="99"/>
      <c r="N19014" s="99"/>
      <c r="O19014" s="99"/>
      <c r="P19014" s="99"/>
      <c r="Q19014" s="99"/>
      <c r="R19014" s="99"/>
      <c r="S19014" s="99"/>
      <c r="T19014" s="99"/>
      <c r="U19014" s="99"/>
      <c r="V19014" s="99"/>
      <c r="W19014" s="99"/>
      <c r="X19014" s="99"/>
      <c r="Y19014" s="99"/>
      <c r="Z19014" s="99"/>
      <c r="AA19014" s="99"/>
      <c r="AB19014" s="99"/>
      <c r="AC19014" s="99"/>
      <c r="AD19014" s="99"/>
      <c r="AE19014" s="99"/>
      <c r="AF19014" s="99"/>
      <c r="AG19014" s="99"/>
      <c r="AH19014" s="31"/>
      <c r="AI19014" s="31"/>
      <c r="AJ19014" s="31"/>
      <c r="AK19014" s="31"/>
      <c r="AL19014" s="31"/>
      <c r="AO19014" s="376"/>
    </row>
    <row r="19015" spans="1:41" x14ac:dyDescent="0.25">
      <c r="A19015" s="44" t="s">
        <v>9645</v>
      </c>
      <c r="B19015" s="44" t="s">
        <v>21359</v>
      </c>
      <c r="C19015" s="45" t="s">
        <v>9701</v>
      </c>
      <c r="D19015" s="45" t="s">
        <v>21447</v>
      </c>
      <c r="E19015" s="46">
        <v>46752</v>
      </c>
      <c r="AO19015" s="376"/>
    </row>
    <row r="19016" spans="1:41" x14ac:dyDescent="0.25">
      <c r="A19016" s="44" t="s">
        <v>21994</v>
      </c>
      <c r="B19016" s="44" t="s">
        <v>9248</v>
      </c>
      <c r="C19016" s="45">
        <v>260105</v>
      </c>
      <c r="D19016" s="45" t="s">
        <v>11363</v>
      </c>
      <c r="E19016" s="45" t="s">
        <v>17625</v>
      </c>
      <c r="AO19016" s="376"/>
    </row>
    <row r="19017" spans="1:41" x14ac:dyDescent="0.25">
      <c r="A19017" s="44" t="s">
        <v>317</v>
      </c>
      <c r="B19017" s="44" t="s">
        <v>318</v>
      </c>
      <c r="C19017" s="45" t="s">
        <v>2602</v>
      </c>
      <c r="D19017" s="45" t="s">
        <v>11204</v>
      </c>
      <c r="E19017" s="45" t="s">
        <v>7871</v>
      </c>
      <c r="F19017" s="93"/>
      <c r="G19017" s="93"/>
      <c r="H19017" s="93"/>
      <c r="I19017" s="99"/>
      <c r="J19017" s="99"/>
      <c r="K19017" s="99"/>
      <c r="L19017" s="99"/>
      <c r="M19017" s="99"/>
      <c r="N19017" s="99"/>
      <c r="O19017" s="99"/>
      <c r="P19017" s="99"/>
      <c r="Q19017" s="99"/>
      <c r="R19017" s="99"/>
      <c r="S19017" s="99"/>
      <c r="T19017" s="99"/>
      <c r="U19017" s="99"/>
      <c r="V19017" s="99"/>
      <c r="W19017" s="99"/>
      <c r="X19017" s="99"/>
      <c r="Y19017" s="99"/>
      <c r="Z19017" s="99"/>
      <c r="AA19017" s="99"/>
      <c r="AB19017" s="99"/>
      <c r="AC19017" s="99"/>
      <c r="AD19017" s="99"/>
      <c r="AE19017" s="99"/>
      <c r="AF19017" s="99"/>
      <c r="AG19017" s="99"/>
      <c r="AH19017" s="31"/>
      <c r="AI19017" s="31"/>
      <c r="AJ19017" s="31"/>
      <c r="AK19017" s="31"/>
      <c r="AL19017" s="31"/>
      <c r="AO19017" s="376"/>
    </row>
    <row r="19018" spans="1:41" x14ac:dyDescent="0.25">
      <c r="A19018" s="44" t="s">
        <v>317</v>
      </c>
      <c r="B19018" s="44" t="s">
        <v>199</v>
      </c>
      <c r="C19018" s="45" t="s">
        <v>8273</v>
      </c>
      <c r="D19018" s="45" t="s">
        <v>11204</v>
      </c>
      <c r="E19018" s="45" t="s">
        <v>4235</v>
      </c>
      <c r="F19018" s="93"/>
      <c r="G19018" s="93"/>
      <c r="H19018" s="93"/>
      <c r="I19018" s="99"/>
      <c r="J19018" s="99"/>
      <c r="K19018" s="99"/>
      <c r="L19018" s="99"/>
      <c r="M19018" s="99"/>
      <c r="N19018" s="99"/>
      <c r="O19018" s="99"/>
      <c r="P19018" s="99"/>
      <c r="Q19018" s="99"/>
      <c r="R19018" s="99"/>
      <c r="S19018" s="99"/>
      <c r="T19018" s="99"/>
      <c r="U19018" s="99"/>
      <c r="V19018" s="99"/>
      <c r="W19018" s="99"/>
      <c r="X19018" s="99"/>
      <c r="Y19018" s="99"/>
      <c r="Z19018" s="99"/>
      <c r="AA19018" s="99"/>
      <c r="AB19018" s="99"/>
      <c r="AC19018" s="99"/>
      <c r="AD19018" s="99"/>
      <c r="AE19018" s="99"/>
      <c r="AF19018" s="99"/>
      <c r="AG19018" s="99"/>
      <c r="AH19018" s="31"/>
      <c r="AI19018" s="31"/>
      <c r="AJ19018" s="31"/>
      <c r="AK19018" s="31"/>
      <c r="AL19018" s="31"/>
      <c r="AO19018" s="376"/>
    </row>
    <row r="19019" spans="1:41" x14ac:dyDescent="0.25">
      <c r="A19019" s="44" t="s">
        <v>317</v>
      </c>
      <c r="B19019" s="44" t="s">
        <v>318</v>
      </c>
      <c r="C19019" s="45" t="s">
        <v>2602</v>
      </c>
      <c r="D19019" s="93" t="s">
        <v>17443</v>
      </c>
      <c r="E19019" s="45" t="s">
        <v>7871</v>
      </c>
      <c r="F19019" s="93"/>
      <c r="G19019" s="93"/>
      <c r="H19019" s="93"/>
      <c r="I19019" s="99"/>
      <c r="J19019" s="99"/>
      <c r="K19019" s="99"/>
      <c r="L19019" s="99"/>
      <c r="M19019" s="99"/>
      <c r="N19019" s="99"/>
      <c r="O19019" s="99"/>
      <c r="P19019" s="99"/>
      <c r="Q19019" s="99"/>
      <c r="R19019" s="99"/>
      <c r="S19019" s="99"/>
      <c r="T19019" s="99"/>
      <c r="U19019" s="99"/>
      <c r="V19019" s="99"/>
      <c r="W19019" s="99"/>
      <c r="X19019" s="99"/>
      <c r="Y19019" s="99"/>
      <c r="Z19019" s="99"/>
      <c r="AA19019" s="99"/>
      <c r="AB19019" s="99"/>
      <c r="AC19019" s="99"/>
      <c r="AD19019" s="99"/>
      <c r="AE19019" s="99"/>
      <c r="AF19019" s="99"/>
      <c r="AG19019" s="99"/>
      <c r="AH19019" s="31"/>
      <c r="AI19019" s="31"/>
      <c r="AJ19019" s="31"/>
      <c r="AK19019" s="31"/>
      <c r="AL19019" s="31"/>
      <c r="AO19019" s="376"/>
    </row>
    <row r="19020" spans="1:41" x14ac:dyDescent="0.25">
      <c r="A19020" s="44" t="s">
        <v>317</v>
      </c>
      <c r="B19020" s="44" t="s">
        <v>199</v>
      </c>
      <c r="C19020" s="45" t="s">
        <v>8273</v>
      </c>
      <c r="D19020" s="93" t="s">
        <v>17443</v>
      </c>
      <c r="E19020" s="45" t="s">
        <v>4962</v>
      </c>
      <c r="F19020" s="93"/>
      <c r="G19020" s="93"/>
      <c r="H19020" s="93"/>
      <c r="I19020" s="99"/>
      <c r="J19020" s="99"/>
      <c r="K19020" s="99"/>
      <c r="L19020" s="99"/>
      <c r="M19020" s="99"/>
      <c r="N19020" s="99"/>
      <c r="O19020" s="99"/>
      <c r="P19020" s="99"/>
      <c r="Q19020" s="99"/>
      <c r="R19020" s="99"/>
      <c r="S19020" s="99"/>
      <c r="T19020" s="99"/>
      <c r="U19020" s="99"/>
      <c r="V19020" s="99"/>
      <c r="W19020" s="99"/>
      <c r="X19020" s="99"/>
      <c r="Y19020" s="99"/>
      <c r="Z19020" s="99"/>
      <c r="AA19020" s="99"/>
      <c r="AB19020" s="99"/>
      <c r="AC19020" s="99"/>
      <c r="AD19020" s="99"/>
      <c r="AE19020" s="99"/>
      <c r="AF19020" s="99"/>
      <c r="AG19020" s="99"/>
      <c r="AH19020" s="31"/>
      <c r="AI19020" s="31"/>
      <c r="AJ19020" s="31"/>
      <c r="AK19020" s="31"/>
      <c r="AL19020" s="31"/>
      <c r="AO19020" s="376"/>
    </row>
    <row r="19021" spans="1:41" x14ac:dyDescent="0.25">
      <c r="A19021" s="44" t="s">
        <v>317</v>
      </c>
      <c r="B19021" s="44" t="s">
        <v>318</v>
      </c>
      <c r="C19021" s="45" t="s">
        <v>17425</v>
      </c>
      <c r="D19021" s="93" t="s">
        <v>17443</v>
      </c>
      <c r="E19021" s="45" t="s">
        <v>17349</v>
      </c>
      <c r="F19021" s="93"/>
      <c r="G19021" s="93"/>
      <c r="H19021" s="93"/>
      <c r="I19021" s="99"/>
      <c r="J19021" s="99"/>
      <c r="K19021" s="99"/>
      <c r="L19021" s="99"/>
      <c r="M19021" s="99"/>
      <c r="N19021" s="99"/>
      <c r="O19021" s="99"/>
      <c r="P19021" s="99"/>
      <c r="Q19021" s="99"/>
      <c r="R19021" s="99"/>
      <c r="S19021" s="99"/>
      <c r="T19021" s="99"/>
      <c r="U19021" s="99"/>
      <c r="V19021" s="99"/>
      <c r="W19021" s="99"/>
      <c r="X19021" s="99"/>
      <c r="Y19021" s="99"/>
      <c r="Z19021" s="99"/>
      <c r="AA19021" s="99"/>
      <c r="AB19021" s="99"/>
      <c r="AC19021" s="99"/>
      <c r="AD19021" s="99"/>
      <c r="AE19021" s="99"/>
      <c r="AF19021" s="99"/>
      <c r="AG19021" s="99"/>
      <c r="AH19021" s="31"/>
      <c r="AI19021" s="31"/>
      <c r="AJ19021" s="31"/>
      <c r="AK19021" s="31"/>
      <c r="AL19021" s="31"/>
      <c r="AO19021" s="376"/>
    </row>
    <row r="19022" spans="1:41" x14ac:dyDescent="0.25">
      <c r="A19022" s="44" t="s">
        <v>317</v>
      </c>
      <c r="B19022" s="44" t="s">
        <v>8272</v>
      </c>
      <c r="C19022" s="45" t="s">
        <v>8273</v>
      </c>
      <c r="D19022" s="45" t="s">
        <v>9895</v>
      </c>
      <c r="E19022" s="45" t="s">
        <v>4235</v>
      </c>
      <c r="F19022" s="93"/>
      <c r="G19022" s="93"/>
      <c r="H19022" s="93"/>
      <c r="I19022" s="99"/>
      <c r="J19022" s="99"/>
      <c r="K19022" s="99"/>
      <c r="L19022" s="44"/>
      <c r="M19022" s="44"/>
      <c r="N19022" s="99"/>
      <c r="O19022" s="99"/>
      <c r="P19022" s="99"/>
      <c r="Q19022" s="99"/>
      <c r="R19022" s="99"/>
      <c r="S19022" s="99"/>
      <c r="T19022" s="99"/>
      <c r="U19022" s="99"/>
      <c r="V19022" s="99"/>
      <c r="W19022" s="99"/>
      <c r="X19022" s="99"/>
      <c r="Y19022" s="99"/>
      <c r="Z19022" s="99"/>
      <c r="AA19022" s="99"/>
      <c r="AB19022" s="99"/>
      <c r="AC19022" s="99"/>
      <c r="AD19022" s="99"/>
      <c r="AE19022" s="99"/>
      <c r="AF19022" s="99"/>
      <c r="AG19022" s="99"/>
      <c r="AH19022" s="31"/>
      <c r="AI19022" s="31"/>
      <c r="AJ19022" s="31"/>
      <c r="AK19022" s="31"/>
      <c r="AL19022" s="31"/>
      <c r="AO19022" s="376"/>
    </row>
    <row r="19023" spans="1:41" x14ac:dyDescent="0.25">
      <c r="A19023" s="44" t="s">
        <v>5411</v>
      </c>
      <c r="B19023" s="44" t="s">
        <v>20314</v>
      </c>
      <c r="C19023" s="45" t="s">
        <v>20442</v>
      </c>
      <c r="D19023" s="46" t="s">
        <v>21328</v>
      </c>
      <c r="E19023" s="46">
        <v>46526</v>
      </c>
      <c r="AO19023" s="376"/>
    </row>
    <row r="19024" spans="1:41" x14ac:dyDescent="0.25">
      <c r="A19024" s="44" t="s">
        <v>5411</v>
      </c>
      <c r="B19024" s="44" t="s">
        <v>5130</v>
      </c>
      <c r="C19024" s="45">
        <v>22010701</v>
      </c>
      <c r="D19024" s="45" t="s">
        <v>11363</v>
      </c>
      <c r="E19024" s="45" t="s">
        <v>5131</v>
      </c>
      <c r="AO19024" s="376"/>
    </row>
    <row r="19025" spans="1:41" x14ac:dyDescent="0.25">
      <c r="A19025" s="44" t="s">
        <v>5411</v>
      </c>
      <c r="B19025" s="44" t="s">
        <v>924</v>
      </c>
      <c r="C19025" s="45">
        <v>22010702</v>
      </c>
      <c r="D19025" s="45" t="s">
        <v>11363</v>
      </c>
      <c r="E19025" s="45" t="s">
        <v>5131</v>
      </c>
      <c r="AO19025" s="376"/>
    </row>
    <row r="19026" spans="1:41" x14ac:dyDescent="0.3">
      <c r="A19026" s="333" t="s">
        <v>18785</v>
      </c>
      <c r="B19026" s="333" t="s">
        <v>1167</v>
      </c>
      <c r="C19026" s="125" t="s">
        <v>17236</v>
      </c>
      <c r="D19026" s="32" t="s">
        <v>20309</v>
      </c>
      <c r="E19026" s="125" t="s">
        <v>8292</v>
      </c>
      <c r="F19026" s="125" t="s">
        <v>1189</v>
      </c>
      <c r="G19026" s="125" t="s">
        <v>1190</v>
      </c>
      <c r="AO19026" s="376"/>
    </row>
    <row r="19027" spans="1:41" x14ac:dyDescent="0.25">
      <c r="A19027" s="44" t="s">
        <v>7750</v>
      </c>
      <c r="B19027" s="44" t="s">
        <v>7104</v>
      </c>
      <c r="C19027" s="45">
        <v>230504</v>
      </c>
      <c r="D19027" s="45" t="s">
        <v>11363</v>
      </c>
      <c r="E19027" s="45" t="s">
        <v>7105</v>
      </c>
      <c r="AO19027" s="376"/>
    </row>
    <row r="19028" spans="1:41" x14ac:dyDescent="0.25">
      <c r="A19028" s="44" t="s">
        <v>21995</v>
      </c>
      <c r="B19028" s="44" t="s">
        <v>925</v>
      </c>
      <c r="C19028" s="45">
        <v>220601</v>
      </c>
      <c r="D19028" s="45" t="s">
        <v>11363</v>
      </c>
      <c r="E19028" s="45" t="s">
        <v>4962</v>
      </c>
      <c r="AO19028" s="376"/>
    </row>
    <row r="19029" spans="1:41" x14ac:dyDescent="0.25">
      <c r="A19029" s="44" t="s">
        <v>10950</v>
      </c>
      <c r="B19029" s="44" t="s">
        <v>15155</v>
      </c>
      <c r="C19029" s="45" t="s">
        <v>10951</v>
      </c>
      <c r="D19029" s="367" t="s">
        <v>3696</v>
      </c>
      <c r="E19029" s="328">
        <f>DATE(2028,6,25)</f>
        <v>46929</v>
      </c>
      <c r="F19029" s="32"/>
      <c r="G19029" s="32"/>
      <c r="H19029" s="32"/>
      <c r="I19029" s="31"/>
      <c r="J19029" s="31"/>
      <c r="K19029" s="31"/>
      <c r="L19029" s="31"/>
      <c r="M19029" s="31"/>
      <c r="N19029" s="31"/>
      <c r="O19029" s="31"/>
      <c r="P19029" s="31"/>
      <c r="Q19029" s="31"/>
      <c r="R19029" s="31"/>
      <c r="S19029" s="31"/>
      <c r="T19029" s="31"/>
      <c r="U19029" s="31"/>
      <c r="V19029" s="31"/>
      <c r="W19029" s="31"/>
      <c r="X19029" s="31"/>
      <c r="Y19029" s="31"/>
      <c r="Z19029" s="31"/>
      <c r="AA19029" s="31"/>
      <c r="AB19029" s="31"/>
      <c r="AC19029" s="31"/>
      <c r="AD19029" s="31"/>
      <c r="AE19029" s="31"/>
      <c r="AF19029" s="31"/>
      <c r="AG19029" s="31"/>
      <c r="AH19029" s="31"/>
      <c r="AI19029" s="31"/>
      <c r="AJ19029" s="31"/>
      <c r="AK19029" s="31"/>
      <c r="AL19029" s="31"/>
      <c r="AO19029" s="376"/>
    </row>
    <row r="19030" spans="1:41" x14ac:dyDescent="0.25">
      <c r="A19030" s="44" t="s">
        <v>6580</v>
      </c>
      <c r="B19030" s="44" t="s">
        <v>3176</v>
      </c>
      <c r="C19030" s="45">
        <v>23010402</v>
      </c>
      <c r="D19030" s="45" t="s">
        <v>11363</v>
      </c>
      <c r="E19030" s="45" t="s">
        <v>5322</v>
      </c>
      <c r="AO19030" s="376"/>
    </row>
    <row r="19031" spans="1:41" x14ac:dyDescent="0.3">
      <c r="A19031" s="333" t="s">
        <v>8673</v>
      </c>
      <c r="B19031" s="333" t="s">
        <v>1162</v>
      </c>
      <c r="C19031" s="125" t="s">
        <v>8016</v>
      </c>
      <c r="D19031" s="32" t="s">
        <v>20309</v>
      </c>
      <c r="E19031" s="125" t="s">
        <v>7871</v>
      </c>
      <c r="F19031" s="125" t="s">
        <v>1189</v>
      </c>
      <c r="G19031" s="125" t="s">
        <v>1190</v>
      </c>
      <c r="AO19031" s="376"/>
    </row>
    <row r="19032" spans="1:41" x14ac:dyDescent="0.25">
      <c r="A19032" s="44" t="s">
        <v>5</v>
      </c>
      <c r="B19032" s="44" t="s">
        <v>152</v>
      </c>
      <c r="C19032" s="45" t="s">
        <v>6356</v>
      </c>
      <c r="D19032" s="46" t="s">
        <v>21328</v>
      </c>
      <c r="E19032" s="46">
        <v>46441</v>
      </c>
      <c r="AO19032" s="376"/>
    </row>
    <row r="19033" spans="1:41" x14ac:dyDescent="0.25">
      <c r="A19033" s="44" t="s">
        <v>5</v>
      </c>
      <c r="B19033" s="44" t="s">
        <v>152</v>
      </c>
      <c r="C19033" s="45" t="s">
        <v>6356</v>
      </c>
      <c r="D19033" s="46" t="s">
        <v>21328</v>
      </c>
      <c r="E19033" s="46">
        <v>46441</v>
      </c>
      <c r="AO19033" s="376"/>
    </row>
    <row r="19034" spans="1:41" x14ac:dyDescent="0.25">
      <c r="A19034" s="44" t="s">
        <v>5</v>
      </c>
      <c r="B19034" s="44" t="s">
        <v>152</v>
      </c>
      <c r="C19034" s="45" t="s">
        <v>6356</v>
      </c>
      <c r="D19034" s="46" t="s">
        <v>21328</v>
      </c>
      <c r="E19034" s="46">
        <v>46441</v>
      </c>
      <c r="AO19034" s="376"/>
    </row>
    <row r="19035" spans="1:41" x14ac:dyDescent="0.25">
      <c r="A19035" s="44" t="s">
        <v>5</v>
      </c>
      <c r="B19035" s="44" t="s">
        <v>9911</v>
      </c>
      <c r="C19035" s="45" t="s">
        <v>10319</v>
      </c>
      <c r="D19035" s="46" t="s">
        <v>21328</v>
      </c>
      <c r="E19035" s="46">
        <v>46596</v>
      </c>
      <c r="AO19035" s="376"/>
    </row>
    <row r="19036" spans="1:41" x14ac:dyDescent="0.25">
      <c r="A19036" s="44" t="s">
        <v>5</v>
      </c>
      <c r="B19036" s="44" t="s">
        <v>9911</v>
      </c>
      <c r="C19036" s="45" t="s">
        <v>10319</v>
      </c>
      <c r="D19036" s="46" t="s">
        <v>21328</v>
      </c>
      <c r="E19036" s="46">
        <v>46596</v>
      </c>
      <c r="AO19036" s="376"/>
    </row>
    <row r="19037" spans="1:41" x14ac:dyDescent="0.25">
      <c r="A19037" s="44" t="s">
        <v>5</v>
      </c>
      <c r="B19037" s="44" t="s">
        <v>9911</v>
      </c>
      <c r="C19037" s="45" t="s">
        <v>10319</v>
      </c>
      <c r="D19037" s="46" t="s">
        <v>21328</v>
      </c>
      <c r="E19037" s="46">
        <v>46596</v>
      </c>
      <c r="AO19037" s="376"/>
    </row>
    <row r="19038" spans="1:41" x14ac:dyDescent="0.25">
      <c r="A19038" s="44" t="s">
        <v>5545</v>
      </c>
      <c r="B19038" s="44" t="s">
        <v>21434</v>
      </c>
      <c r="C19038" s="45" t="s">
        <v>13058</v>
      </c>
      <c r="D19038" s="45" t="s">
        <v>21447</v>
      </c>
      <c r="E19038" s="46">
        <v>46418</v>
      </c>
      <c r="AO19038" s="376"/>
    </row>
    <row r="19039" spans="1:41" x14ac:dyDescent="0.25">
      <c r="A19039" s="44" t="s">
        <v>2458</v>
      </c>
      <c r="B19039" s="44" t="s">
        <v>2350</v>
      </c>
      <c r="C19039" s="45">
        <v>230105</v>
      </c>
      <c r="D19039" s="45" t="s">
        <v>11363</v>
      </c>
      <c r="E19039" s="45" t="s">
        <v>5265</v>
      </c>
      <c r="AO19039" s="376"/>
    </row>
    <row r="19040" spans="1:41" x14ac:dyDescent="0.25">
      <c r="A19040" s="44" t="s">
        <v>21996</v>
      </c>
      <c r="B19040" s="44" t="s">
        <v>936</v>
      </c>
      <c r="C19040" s="45">
        <v>260703</v>
      </c>
      <c r="D19040" s="45" t="s">
        <v>11363</v>
      </c>
      <c r="E19040" s="45" t="s">
        <v>11150</v>
      </c>
      <c r="AO19040" s="376"/>
    </row>
    <row r="19041" spans="1:41" x14ac:dyDescent="0.25">
      <c r="A19041" s="44" t="s">
        <v>5412</v>
      </c>
      <c r="B19041" s="44" t="s">
        <v>5130</v>
      </c>
      <c r="C19041" s="45">
        <v>22010701</v>
      </c>
      <c r="D19041" s="45" t="s">
        <v>11363</v>
      </c>
      <c r="E19041" s="45" t="s">
        <v>5131</v>
      </c>
      <c r="AO19041" s="376"/>
    </row>
    <row r="19042" spans="1:41" x14ac:dyDescent="0.25">
      <c r="A19042" s="44" t="s">
        <v>1374</v>
      </c>
      <c r="B19042" s="44" t="s">
        <v>2543</v>
      </c>
      <c r="C19042" s="45" t="s">
        <v>2585</v>
      </c>
      <c r="D19042" s="45" t="s">
        <v>11204</v>
      </c>
      <c r="E19042" s="45" t="s">
        <v>4125</v>
      </c>
      <c r="F19042" s="93"/>
      <c r="G19042" s="93"/>
      <c r="H19042" s="93"/>
      <c r="I19042" s="99"/>
      <c r="J19042" s="99"/>
      <c r="K19042" s="99"/>
      <c r="L19042" s="99"/>
      <c r="M19042" s="99"/>
      <c r="N19042" s="99"/>
      <c r="O19042" s="99"/>
      <c r="P19042" s="99"/>
      <c r="Q19042" s="99"/>
      <c r="R19042" s="99"/>
      <c r="S19042" s="99"/>
      <c r="T19042" s="99"/>
      <c r="U19042" s="99"/>
      <c r="V19042" s="99"/>
      <c r="W19042" s="99"/>
      <c r="X19042" s="99"/>
      <c r="Y19042" s="99"/>
      <c r="Z19042" s="99"/>
      <c r="AA19042" s="99"/>
      <c r="AB19042" s="99"/>
      <c r="AC19042" s="99"/>
      <c r="AD19042" s="99"/>
      <c r="AE19042" s="99"/>
      <c r="AF19042" s="99"/>
      <c r="AG19042" s="99"/>
      <c r="AH19042" s="31"/>
      <c r="AI19042" s="31"/>
      <c r="AJ19042" s="31"/>
      <c r="AK19042" s="31"/>
      <c r="AL19042" s="31"/>
      <c r="AO19042" s="376"/>
    </row>
    <row r="19043" spans="1:41" x14ac:dyDescent="0.25">
      <c r="A19043" s="44" t="s">
        <v>1374</v>
      </c>
      <c r="B19043" s="44" t="s">
        <v>11947</v>
      </c>
      <c r="C19043" s="45" t="s">
        <v>14057</v>
      </c>
      <c r="D19043" s="45" t="s">
        <v>11204</v>
      </c>
      <c r="E19043" s="45" t="s">
        <v>6714</v>
      </c>
      <c r="F19043" s="93"/>
      <c r="G19043" s="93"/>
      <c r="H19043" s="93"/>
      <c r="I19043" s="99"/>
      <c r="J19043" s="99"/>
      <c r="K19043" s="99"/>
      <c r="L19043" s="99"/>
      <c r="M19043" s="99"/>
      <c r="N19043" s="99"/>
      <c r="O19043" s="99"/>
      <c r="P19043" s="99"/>
      <c r="Q19043" s="99"/>
      <c r="R19043" s="99"/>
      <c r="S19043" s="99"/>
      <c r="T19043" s="99"/>
      <c r="U19043" s="99"/>
      <c r="V19043" s="99"/>
      <c r="W19043" s="99"/>
      <c r="X19043" s="99"/>
      <c r="Y19043" s="99"/>
      <c r="Z19043" s="99"/>
      <c r="AA19043" s="99"/>
      <c r="AB19043" s="99"/>
      <c r="AC19043" s="99"/>
      <c r="AD19043" s="99"/>
      <c r="AE19043" s="99"/>
      <c r="AF19043" s="99"/>
      <c r="AG19043" s="99"/>
      <c r="AH19043" s="31"/>
      <c r="AI19043" s="31"/>
      <c r="AJ19043" s="31"/>
      <c r="AK19043" s="31"/>
      <c r="AL19043" s="31"/>
      <c r="AO19043" s="376"/>
    </row>
    <row r="19044" spans="1:41" x14ac:dyDescent="0.25">
      <c r="A19044" s="44" t="s">
        <v>1374</v>
      </c>
      <c r="B19044" s="44" t="s">
        <v>2543</v>
      </c>
      <c r="C19044" s="45" t="s">
        <v>2585</v>
      </c>
      <c r="D19044" s="93" t="s">
        <v>17443</v>
      </c>
      <c r="E19044" s="45" t="s">
        <v>2538</v>
      </c>
      <c r="F19044" s="93"/>
      <c r="G19044" s="93"/>
      <c r="H19044" s="93"/>
      <c r="I19044" s="99"/>
      <c r="J19044" s="99"/>
      <c r="K19044" s="99"/>
      <c r="L19044" s="99"/>
      <c r="M19044" s="99"/>
      <c r="N19044" s="99"/>
      <c r="O19044" s="99"/>
      <c r="P19044" s="99"/>
      <c r="Q19044" s="99"/>
      <c r="R19044" s="99"/>
      <c r="S19044" s="99"/>
      <c r="T19044" s="99"/>
      <c r="U19044" s="99"/>
      <c r="V19044" s="99"/>
      <c r="W19044" s="99"/>
      <c r="X19044" s="99"/>
      <c r="Y19044" s="99"/>
      <c r="Z19044" s="99"/>
      <c r="AA19044" s="99"/>
      <c r="AB19044" s="99"/>
      <c r="AC19044" s="99"/>
      <c r="AD19044" s="99"/>
      <c r="AE19044" s="99"/>
      <c r="AF19044" s="99"/>
      <c r="AG19044" s="99"/>
      <c r="AH19044" s="31"/>
      <c r="AI19044" s="31"/>
      <c r="AJ19044" s="31"/>
      <c r="AK19044" s="31"/>
      <c r="AL19044" s="31"/>
      <c r="AO19044" s="376"/>
    </row>
    <row r="19045" spans="1:41" x14ac:dyDescent="0.25">
      <c r="A19045" s="44" t="s">
        <v>1374</v>
      </c>
      <c r="B19045" s="44" t="s">
        <v>11947</v>
      </c>
      <c r="C19045" s="45" t="s">
        <v>14057</v>
      </c>
      <c r="D19045" s="93" t="s">
        <v>17443</v>
      </c>
      <c r="E19045" s="45" t="s">
        <v>6714</v>
      </c>
      <c r="F19045" s="93"/>
      <c r="G19045" s="93"/>
      <c r="H19045" s="93"/>
      <c r="I19045" s="99"/>
      <c r="J19045" s="99"/>
      <c r="K19045" s="99"/>
      <c r="L19045" s="99"/>
      <c r="M19045" s="99"/>
      <c r="N19045" s="99"/>
      <c r="O19045" s="99"/>
      <c r="P19045" s="99"/>
      <c r="Q19045" s="99"/>
      <c r="R19045" s="99"/>
      <c r="S19045" s="99"/>
      <c r="T19045" s="99"/>
      <c r="U19045" s="99"/>
      <c r="V19045" s="99"/>
      <c r="W19045" s="99"/>
      <c r="X19045" s="99"/>
      <c r="Y19045" s="99"/>
      <c r="Z19045" s="99"/>
      <c r="AA19045" s="99"/>
      <c r="AB19045" s="99"/>
      <c r="AC19045" s="99"/>
      <c r="AD19045" s="99"/>
      <c r="AE19045" s="99"/>
      <c r="AF19045" s="99"/>
      <c r="AG19045" s="99"/>
      <c r="AH19045" s="31"/>
      <c r="AI19045" s="31"/>
      <c r="AJ19045" s="31"/>
      <c r="AK19045" s="31"/>
      <c r="AL19045" s="31"/>
      <c r="AO19045" s="376"/>
    </row>
    <row r="19046" spans="1:41" x14ac:dyDescent="0.25">
      <c r="A19046" s="44" t="s">
        <v>1374</v>
      </c>
      <c r="B19046" s="44" t="s">
        <v>15210</v>
      </c>
      <c r="C19046" s="45" t="s">
        <v>9214</v>
      </c>
      <c r="D19046" s="367" t="s">
        <v>3696</v>
      </c>
      <c r="E19046" s="328">
        <f>DATE(2027,12,4)</f>
        <v>46725</v>
      </c>
      <c r="F19046" s="32"/>
      <c r="G19046" s="32"/>
      <c r="H19046" s="32"/>
      <c r="I19046" s="31"/>
      <c r="J19046" s="31"/>
      <c r="K19046" s="31"/>
      <c r="L19046" s="31"/>
      <c r="M19046" s="31"/>
      <c r="N19046" s="31"/>
      <c r="O19046" s="31"/>
      <c r="P19046" s="31"/>
      <c r="Q19046" s="31"/>
      <c r="R19046" s="31"/>
      <c r="S19046" s="31"/>
      <c r="T19046" s="31"/>
      <c r="U19046" s="31"/>
      <c r="V19046" s="31"/>
      <c r="W19046" s="31"/>
      <c r="X19046" s="31"/>
      <c r="Y19046" s="31"/>
      <c r="Z19046" s="31"/>
      <c r="AA19046" s="31"/>
      <c r="AB19046" s="31"/>
      <c r="AC19046" s="31"/>
      <c r="AD19046" s="31"/>
      <c r="AE19046" s="31"/>
      <c r="AF19046" s="31"/>
      <c r="AG19046" s="31"/>
      <c r="AH19046" s="31"/>
      <c r="AI19046" s="31"/>
      <c r="AJ19046" s="31"/>
      <c r="AK19046" s="31"/>
      <c r="AL19046" s="31"/>
      <c r="AO19046" s="376"/>
    </row>
    <row r="19047" spans="1:41" x14ac:dyDescent="0.25">
      <c r="A19047" s="44" t="s">
        <v>1374</v>
      </c>
      <c r="B19047" s="44" t="s">
        <v>2529</v>
      </c>
      <c r="C19047" s="45" t="s">
        <v>14057</v>
      </c>
      <c r="D19047" s="45" t="s">
        <v>9895</v>
      </c>
      <c r="E19047" s="46">
        <v>47483</v>
      </c>
      <c r="F19047" s="93"/>
      <c r="G19047" s="93"/>
      <c r="H19047" s="93"/>
      <c r="I19047" s="99"/>
      <c r="J19047" s="99"/>
      <c r="K19047" s="99"/>
      <c r="L19047" s="44"/>
      <c r="M19047" s="44"/>
      <c r="N19047" s="99"/>
      <c r="O19047" s="99"/>
      <c r="P19047" s="99"/>
      <c r="Q19047" s="99"/>
      <c r="R19047" s="99"/>
      <c r="S19047" s="99"/>
      <c r="T19047" s="99"/>
      <c r="U19047" s="99"/>
      <c r="V19047" s="99"/>
      <c r="W19047" s="99"/>
      <c r="X19047" s="99"/>
      <c r="Y19047" s="99"/>
      <c r="Z19047" s="99"/>
      <c r="AA19047" s="99"/>
      <c r="AB19047" s="99"/>
      <c r="AC19047" s="99"/>
      <c r="AD19047" s="99"/>
      <c r="AE19047" s="99"/>
      <c r="AF19047" s="99"/>
      <c r="AG19047" s="99"/>
      <c r="AH19047" s="31"/>
      <c r="AI19047" s="31"/>
      <c r="AJ19047" s="31"/>
      <c r="AK19047" s="31"/>
      <c r="AL19047" s="31"/>
      <c r="AO19047" s="376"/>
    </row>
    <row r="19048" spans="1:41" x14ac:dyDescent="0.25">
      <c r="A19048" s="44" t="s">
        <v>21997</v>
      </c>
      <c r="B19048" s="44" t="s">
        <v>7823</v>
      </c>
      <c r="C19048" s="45">
        <v>260701</v>
      </c>
      <c r="D19048" s="45" t="s">
        <v>11363</v>
      </c>
      <c r="E19048" s="45" t="s">
        <v>11150</v>
      </c>
      <c r="AO19048" s="376"/>
    </row>
    <row r="19049" spans="1:41" x14ac:dyDescent="0.25">
      <c r="A19049" s="44" t="s">
        <v>21998</v>
      </c>
      <c r="B19049" s="44" t="s">
        <v>9248</v>
      </c>
      <c r="C19049" s="45">
        <v>260105</v>
      </c>
      <c r="D19049" s="45" t="s">
        <v>11363</v>
      </c>
      <c r="E19049" s="45" t="s">
        <v>17625</v>
      </c>
      <c r="AO19049" s="376"/>
    </row>
    <row r="19050" spans="1:41" x14ac:dyDescent="0.25">
      <c r="A19050" s="44" t="s">
        <v>4221</v>
      </c>
      <c r="B19050" s="44" t="s">
        <v>4144</v>
      </c>
      <c r="C19050" s="45" t="s">
        <v>4222</v>
      </c>
      <c r="D19050" s="45" t="s">
        <v>11204</v>
      </c>
      <c r="E19050" s="45" t="s">
        <v>4146</v>
      </c>
      <c r="F19050" s="93"/>
      <c r="G19050" s="93"/>
      <c r="H19050" s="93"/>
      <c r="I19050" s="99"/>
      <c r="J19050" s="99"/>
      <c r="K19050" s="99"/>
      <c r="L19050" s="99"/>
      <c r="M19050" s="99"/>
      <c r="N19050" s="99"/>
      <c r="O19050" s="99"/>
      <c r="P19050" s="99"/>
      <c r="Q19050" s="99"/>
      <c r="R19050" s="99"/>
      <c r="S19050" s="99"/>
      <c r="T19050" s="99"/>
      <c r="U19050" s="99"/>
      <c r="V19050" s="99"/>
      <c r="W19050" s="99"/>
      <c r="X19050" s="99"/>
      <c r="Y19050" s="99"/>
      <c r="Z19050" s="99"/>
      <c r="AA19050" s="99"/>
      <c r="AB19050" s="99"/>
      <c r="AC19050" s="99"/>
      <c r="AD19050" s="99"/>
      <c r="AE19050" s="99"/>
      <c r="AF19050" s="99"/>
      <c r="AG19050" s="99"/>
      <c r="AH19050" s="31"/>
      <c r="AI19050" s="31"/>
      <c r="AJ19050" s="31"/>
      <c r="AK19050" s="31"/>
      <c r="AL19050" s="31"/>
      <c r="AO19050" s="376"/>
    </row>
    <row r="19051" spans="1:41" x14ac:dyDescent="0.25">
      <c r="A19051" s="44" t="s">
        <v>4221</v>
      </c>
      <c r="B19051" s="44" t="s">
        <v>4144</v>
      </c>
      <c r="C19051" s="45" t="s">
        <v>4222</v>
      </c>
      <c r="D19051" s="93" t="s">
        <v>17443</v>
      </c>
      <c r="E19051" s="45" t="s">
        <v>4146</v>
      </c>
      <c r="F19051" s="93"/>
      <c r="G19051" s="93"/>
      <c r="H19051" s="93"/>
      <c r="I19051" s="99"/>
      <c r="J19051" s="99"/>
      <c r="K19051" s="99"/>
      <c r="L19051" s="99"/>
      <c r="M19051" s="99"/>
      <c r="N19051" s="99"/>
      <c r="O19051" s="99"/>
      <c r="P19051" s="99"/>
      <c r="Q19051" s="99"/>
      <c r="R19051" s="99"/>
      <c r="S19051" s="99"/>
      <c r="T19051" s="99"/>
      <c r="U19051" s="99"/>
      <c r="V19051" s="99"/>
      <c r="W19051" s="99"/>
      <c r="X19051" s="99"/>
      <c r="Y19051" s="99"/>
      <c r="Z19051" s="99"/>
      <c r="AA19051" s="99"/>
      <c r="AB19051" s="99"/>
      <c r="AC19051" s="99"/>
      <c r="AD19051" s="99"/>
      <c r="AE19051" s="99"/>
      <c r="AF19051" s="99"/>
      <c r="AG19051" s="99"/>
      <c r="AH19051" s="31"/>
      <c r="AI19051" s="31"/>
      <c r="AJ19051" s="31"/>
      <c r="AK19051" s="31"/>
      <c r="AL19051" s="31"/>
      <c r="AO19051" s="376"/>
    </row>
    <row r="19052" spans="1:41" x14ac:dyDescent="0.25">
      <c r="A19052" s="44" t="s">
        <v>4221</v>
      </c>
      <c r="B19052" s="44" t="s">
        <v>4144</v>
      </c>
      <c r="C19052" s="45" t="s">
        <v>4222</v>
      </c>
      <c r="D19052" s="45" t="s">
        <v>9895</v>
      </c>
      <c r="E19052" s="45" t="s">
        <v>4146</v>
      </c>
      <c r="F19052" s="93"/>
      <c r="G19052" s="93"/>
      <c r="H19052" s="93"/>
      <c r="I19052" s="99"/>
      <c r="J19052" s="99"/>
      <c r="K19052" s="99"/>
      <c r="L19052" s="44"/>
      <c r="M19052" s="44"/>
      <c r="N19052" s="99"/>
      <c r="O19052" s="99"/>
      <c r="P19052" s="99"/>
      <c r="Q19052" s="99"/>
      <c r="R19052" s="99"/>
      <c r="S19052" s="99"/>
      <c r="T19052" s="99"/>
      <c r="U19052" s="99"/>
      <c r="V19052" s="99"/>
      <c r="W19052" s="99"/>
      <c r="X19052" s="99"/>
      <c r="Y19052" s="99"/>
      <c r="Z19052" s="99"/>
      <c r="AA19052" s="99"/>
      <c r="AB19052" s="99"/>
      <c r="AC19052" s="99"/>
      <c r="AD19052" s="99"/>
      <c r="AE19052" s="99"/>
      <c r="AF19052" s="99"/>
      <c r="AG19052" s="99"/>
      <c r="AH19052" s="31"/>
      <c r="AI19052" s="31"/>
      <c r="AJ19052" s="31"/>
      <c r="AK19052" s="31"/>
      <c r="AL19052" s="31"/>
      <c r="AO19052" s="376"/>
    </row>
    <row r="19053" spans="1:41" x14ac:dyDescent="0.25">
      <c r="A19053" s="44" t="s">
        <v>10806</v>
      </c>
      <c r="B19053" s="44" t="s">
        <v>3176</v>
      </c>
      <c r="C19053" s="45">
        <v>23010402</v>
      </c>
      <c r="D19053" s="45" t="s">
        <v>11363</v>
      </c>
      <c r="E19053" s="45" t="s">
        <v>5322</v>
      </c>
      <c r="AO19053" s="376"/>
    </row>
    <row r="19054" spans="1:41" x14ac:dyDescent="0.25">
      <c r="A19054" s="44" t="s">
        <v>10806</v>
      </c>
      <c r="B19054" s="44" t="s">
        <v>926</v>
      </c>
      <c r="C19054" s="45">
        <v>24060402</v>
      </c>
      <c r="D19054" s="45" t="s">
        <v>11363</v>
      </c>
      <c r="E19054" s="45" t="s">
        <v>4962</v>
      </c>
      <c r="AO19054" s="376"/>
    </row>
    <row r="19055" spans="1:41" x14ac:dyDescent="0.25">
      <c r="A19055" s="44" t="s">
        <v>10806</v>
      </c>
      <c r="B19055" s="44" t="s">
        <v>17463</v>
      </c>
      <c r="C19055" s="45">
        <v>260202</v>
      </c>
      <c r="D19055" s="45" t="s">
        <v>11363</v>
      </c>
      <c r="E19055" s="45" t="s">
        <v>9238</v>
      </c>
      <c r="AO19055" s="376"/>
    </row>
    <row r="19056" spans="1:41" x14ac:dyDescent="0.3">
      <c r="A19056" s="333" t="s">
        <v>16252</v>
      </c>
      <c r="B19056" s="333" t="s">
        <v>12848</v>
      </c>
      <c r="C19056" s="125" t="s">
        <v>12849</v>
      </c>
      <c r="D19056" s="32" t="s">
        <v>20309</v>
      </c>
      <c r="E19056" s="125" t="s">
        <v>5332</v>
      </c>
      <c r="F19056" s="125" t="s">
        <v>1189</v>
      </c>
      <c r="G19056" s="125" t="s">
        <v>1190</v>
      </c>
      <c r="AO19056" s="376"/>
    </row>
    <row r="19057" spans="1:41" x14ac:dyDescent="0.3">
      <c r="A19057" s="333" t="s">
        <v>16252</v>
      </c>
      <c r="B19057" s="333" t="s">
        <v>4810</v>
      </c>
      <c r="C19057" s="125" t="s">
        <v>16155</v>
      </c>
      <c r="D19057" s="32" t="s">
        <v>20309</v>
      </c>
      <c r="E19057" s="125" t="s">
        <v>4972</v>
      </c>
      <c r="F19057" s="125" t="s">
        <v>1189</v>
      </c>
      <c r="G19057" s="125" t="s">
        <v>1190</v>
      </c>
      <c r="AO19057" s="376"/>
    </row>
    <row r="19058" spans="1:41" x14ac:dyDescent="0.25">
      <c r="A19058" s="44" t="s">
        <v>14651</v>
      </c>
      <c r="B19058" s="44" t="s">
        <v>4897</v>
      </c>
      <c r="C19058" s="45" t="s">
        <v>14652</v>
      </c>
      <c r="D19058" s="46" t="s">
        <v>21328</v>
      </c>
      <c r="E19058" s="46">
        <v>46342</v>
      </c>
      <c r="AO19058" s="376"/>
    </row>
    <row r="19059" spans="1:41" x14ac:dyDescent="0.25">
      <c r="A19059" s="44" t="s">
        <v>11345</v>
      </c>
      <c r="B19059" s="44" t="s">
        <v>946</v>
      </c>
      <c r="C19059" s="45">
        <v>240904</v>
      </c>
      <c r="D19059" s="45" t="s">
        <v>11363</v>
      </c>
      <c r="E19059" s="45" t="s">
        <v>4826</v>
      </c>
      <c r="AO19059" s="376"/>
    </row>
    <row r="19060" spans="1:41" x14ac:dyDescent="0.25">
      <c r="A19060" s="44" t="s">
        <v>11345</v>
      </c>
      <c r="B19060" s="44" t="s">
        <v>9248</v>
      </c>
      <c r="C19060" s="45">
        <v>260105</v>
      </c>
      <c r="D19060" s="45" t="s">
        <v>11363</v>
      </c>
      <c r="E19060" s="45" t="s">
        <v>17625</v>
      </c>
      <c r="AO19060" s="376"/>
    </row>
    <row r="19061" spans="1:41" x14ac:dyDescent="0.25">
      <c r="A19061" s="44" t="s">
        <v>18488</v>
      </c>
      <c r="B19061" s="44" t="s">
        <v>5147</v>
      </c>
      <c r="C19061" s="45">
        <v>251003</v>
      </c>
      <c r="D19061" s="45" t="s">
        <v>11363</v>
      </c>
      <c r="E19061" s="45" t="s">
        <v>11146</v>
      </c>
      <c r="AO19061" s="376"/>
    </row>
    <row r="19062" spans="1:41" x14ac:dyDescent="0.25">
      <c r="A19062" s="44" t="s">
        <v>18488</v>
      </c>
      <c r="B19062" s="44" t="s">
        <v>9248</v>
      </c>
      <c r="C19062" s="45">
        <v>260105</v>
      </c>
      <c r="D19062" s="45" t="s">
        <v>11363</v>
      </c>
      <c r="E19062" s="45" t="s">
        <v>17625</v>
      </c>
      <c r="AO19062" s="376"/>
    </row>
    <row r="19063" spans="1:41" x14ac:dyDescent="0.25">
      <c r="A19063" s="44" t="s">
        <v>15447</v>
      </c>
      <c r="B19063" s="44" t="s">
        <v>925</v>
      </c>
      <c r="C19063" s="45">
        <v>250601</v>
      </c>
      <c r="D19063" s="45" t="s">
        <v>11363</v>
      </c>
      <c r="E19063" s="45" t="s">
        <v>15609</v>
      </c>
      <c r="AO19063" s="376"/>
    </row>
    <row r="19064" spans="1:41" x14ac:dyDescent="0.25">
      <c r="A19064" s="44" t="s">
        <v>10807</v>
      </c>
      <c r="B19064" s="44" t="s">
        <v>9248</v>
      </c>
      <c r="C19064" s="45">
        <v>240101</v>
      </c>
      <c r="D19064" s="45" t="s">
        <v>11363</v>
      </c>
      <c r="E19064" s="45" t="s">
        <v>9249</v>
      </c>
      <c r="AO19064" s="376"/>
    </row>
    <row r="19065" spans="1:41" x14ac:dyDescent="0.25">
      <c r="A19065" s="44" t="s">
        <v>13077</v>
      </c>
      <c r="B19065" s="44" t="s">
        <v>21380</v>
      </c>
      <c r="C19065" s="45" t="s">
        <v>13065</v>
      </c>
      <c r="D19065" s="45" t="s">
        <v>21447</v>
      </c>
      <c r="E19065" s="46">
        <v>46477</v>
      </c>
      <c r="AO19065" s="376"/>
    </row>
    <row r="19066" spans="1:41" x14ac:dyDescent="0.25">
      <c r="A19066" s="44" t="s">
        <v>10808</v>
      </c>
      <c r="B19066" s="44" t="s">
        <v>9237</v>
      </c>
      <c r="C19066" s="45">
        <v>24010401</v>
      </c>
      <c r="D19066" s="45" t="s">
        <v>11363</v>
      </c>
      <c r="E19066" s="45" t="s">
        <v>9238</v>
      </c>
      <c r="AO19066" s="376"/>
    </row>
    <row r="19067" spans="1:41" x14ac:dyDescent="0.25">
      <c r="A19067" s="44" t="s">
        <v>10808</v>
      </c>
      <c r="B19067" s="44" t="s">
        <v>9248</v>
      </c>
      <c r="C19067" s="45">
        <v>240101</v>
      </c>
      <c r="D19067" s="45" t="s">
        <v>11363</v>
      </c>
      <c r="E19067" s="45" t="s">
        <v>9249</v>
      </c>
      <c r="AO19067" s="376"/>
    </row>
    <row r="19068" spans="1:41" x14ac:dyDescent="0.25">
      <c r="A19068" s="44" t="s">
        <v>10808</v>
      </c>
      <c r="B19068" s="44" t="s">
        <v>3176</v>
      </c>
      <c r="C19068" s="45">
        <v>24010402</v>
      </c>
      <c r="D19068" s="45" t="s">
        <v>11363</v>
      </c>
      <c r="E19068" s="45" t="s">
        <v>9238</v>
      </c>
      <c r="AO19068" s="376"/>
    </row>
    <row r="19069" spans="1:41" x14ac:dyDescent="0.25">
      <c r="A19069" s="44" t="s">
        <v>14653</v>
      </c>
      <c r="B19069" s="44" t="s">
        <v>2522</v>
      </c>
      <c r="C19069" s="45" t="s">
        <v>14654</v>
      </c>
      <c r="D19069" s="46" t="s">
        <v>21328</v>
      </c>
      <c r="E19069" s="46">
        <v>46527</v>
      </c>
      <c r="AO19069" s="376"/>
    </row>
    <row r="19070" spans="1:41" x14ac:dyDescent="0.25">
      <c r="A19070" s="44" t="s">
        <v>2459</v>
      </c>
      <c r="B19070" s="44" t="s">
        <v>5321</v>
      </c>
      <c r="C19070" s="45">
        <v>23010401</v>
      </c>
      <c r="D19070" s="45" t="s">
        <v>11363</v>
      </c>
      <c r="E19070" s="45" t="s">
        <v>5322</v>
      </c>
      <c r="AO19070" s="376"/>
    </row>
    <row r="19071" spans="1:41" x14ac:dyDescent="0.25">
      <c r="A19071" s="44" t="s">
        <v>2459</v>
      </c>
      <c r="B19071" s="44" t="s">
        <v>3176</v>
      </c>
      <c r="C19071" s="45">
        <v>23010402</v>
      </c>
      <c r="D19071" s="45" t="s">
        <v>11363</v>
      </c>
      <c r="E19071" s="45" t="s">
        <v>5322</v>
      </c>
      <c r="AO19071" s="376"/>
    </row>
    <row r="19072" spans="1:41" x14ac:dyDescent="0.25">
      <c r="A19072" s="44" t="s">
        <v>2459</v>
      </c>
      <c r="B19072" s="44" t="s">
        <v>2350</v>
      </c>
      <c r="C19072" s="45">
        <v>230105</v>
      </c>
      <c r="D19072" s="45" t="s">
        <v>11363</v>
      </c>
      <c r="E19072" s="45" t="s">
        <v>5265</v>
      </c>
      <c r="AO19072" s="376"/>
    </row>
    <row r="19073" spans="1:41" x14ac:dyDescent="0.25">
      <c r="A19073" s="44" t="s">
        <v>2459</v>
      </c>
      <c r="B19073" s="44" t="s">
        <v>17463</v>
      </c>
      <c r="C19073" s="45">
        <v>260202</v>
      </c>
      <c r="D19073" s="45" t="s">
        <v>11363</v>
      </c>
      <c r="E19073" s="45" t="s">
        <v>9238</v>
      </c>
      <c r="AO19073" s="376"/>
    </row>
    <row r="19074" spans="1:41" x14ac:dyDescent="0.25">
      <c r="A19074" s="44" t="s">
        <v>18489</v>
      </c>
      <c r="B19074" s="44" t="s">
        <v>2350</v>
      </c>
      <c r="C19074" s="45">
        <v>230105</v>
      </c>
      <c r="D19074" s="45" t="s">
        <v>11363</v>
      </c>
      <c r="E19074" s="45" t="s">
        <v>5265</v>
      </c>
      <c r="AO19074" s="376"/>
    </row>
    <row r="19075" spans="1:41" x14ac:dyDescent="0.25">
      <c r="A19075" s="44" t="s">
        <v>16875</v>
      </c>
      <c r="B19075" s="44" t="s">
        <v>16876</v>
      </c>
      <c r="C19075" s="45" t="s">
        <v>17125</v>
      </c>
      <c r="D19075" s="367" t="s">
        <v>3696</v>
      </c>
      <c r="E19075" s="328">
        <f>DATE(2029,7,24)</f>
        <v>47323</v>
      </c>
      <c r="F19075" s="32"/>
      <c r="G19075" s="32"/>
      <c r="H19075" s="32"/>
      <c r="I19075" s="31"/>
      <c r="J19075" s="31"/>
      <c r="K19075" s="31"/>
      <c r="L19075" s="31"/>
      <c r="M19075" s="31"/>
      <c r="N19075" s="31"/>
      <c r="O19075" s="31"/>
      <c r="P19075" s="31"/>
      <c r="Q19075" s="31"/>
      <c r="R19075" s="31"/>
      <c r="S19075" s="31"/>
      <c r="T19075" s="31"/>
      <c r="U19075" s="31"/>
      <c r="V19075" s="31"/>
      <c r="W19075" s="31"/>
      <c r="X19075" s="31"/>
      <c r="Y19075" s="31"/>
      <c r="Z19075" s="31"/>
      <c r="AA19075" s="31"/>
      <c r="AB19075" s="31"/>
      <c r="AC19075" s="31"/>
      <c r="AD19075" s="31"/>
      <c r="AE19075" s="31"/>
      <c r="AF19075" s="31"/>
      <c r="AG19075" s="31"/>
      <c r="AH19075" s="31"/>
      <c r="AI19075" s="31"/>
      <c r="AJ19075" s="31"/>
      <c r="AK19075" s="31"/>
      <c r="AL19075" s="31"/>
      <c r="AO19075" s="376"/>
    </row>
    <row r="19076" spans="1:41" x14ac:dyDescent="0.25">
      <c r="A19076" s="44" t="s">
        <v>21999</v>
      </c>
      <c r="B19076" s="44" t="s">
        <v>9248</v>
      </c>
      <c r="C19076" s="45">
        <v>260105</v>
      </c>
      <c r="D19076" s="45" t="s">
        <v>11363</v>
      </c>
      <c r="E19076" s="45" t="s">
        <v>17625</v>
      </c>
      <c r="AO19076" s="376"/>
    </row>
    <row r="19077" spans="1:41" x14ac:dyDescent="0.25">
      <c r="A19077" s="44" t="s">
        <v>16443</v>
      </c>
      <c r="B19077" s="44" t="s">
        <v>145</v>
      </c>
      <c r="C19077" s="45" t="s">
        <v>16444</v>
      </c>
      <c r="D19077" s="46" t="s">
        <v>21328</v>
      </c>
      <c r="E19077" s="46">
        <v>46583</v>
      </c>
      <c r="AO19077" s="376"/>
    </row>
    <row r="19078" spans="1:41" x14ac:dyDescent="0.3">
      <c r="A19078" s="333" t="s">
        <v>16253</v>
      </c>
      <c r="B19078" s="333" t="s">
        <v>4812</v>
      </c>
      <c r="C19078" s="125" t="s">
        <v>16162</v>
      </c>
      <c r="D19078" s="32" t="s">
        <v>20309</v>
      </c>
      <c r="E19078" s="125" t="s">
        <v>4972</v>
      </c>
      <c r="F19078" s="125" t="s">
        <v>1189</v>
      </c>
      <c r="G19078" s="125" t="s">
        <v>1189</v>
      </c>
      <c r="AO19078" s="376"/>
    </row>
    <row r="19079" spans="1:41" x14ac:dyDescent="0.25">
      <c r="A19079" s="44" t="s">
        <v>22000</v>
      </c>
      <c r="B19079" s="44" t="s">
        <v>9248</v>
      </c>
      <c r="C19079" s="45">
        <v>260105</v>
      </c>
      <c r="D19079" s="45" t="s">
        <v>11363</v>
      </c>
      <c r="E19079" s="45" t="s">
        <v>17625</v>
      </c>
      <c r="AO19079" s="376"/>
    </row>
    <row r="19080" spans="1:41" x14ac:dyDescent="0.25">
      <c r="A19080" s="44" t="s">
        <v>16595</v>
      </c>
      <c r="B19080" s="44" t="s">
        <v>21434</v>
      </c>
      <c r="C19080" s="45" t="s">
        <v>16562</v>
      </c>
      <c r="D19080" s="45" t="s">
        <v>21447</v>
      </c>
      <c r="E19080" s="46">
        <v>46418</v>
      </c>
      <c r="AO19080" s="376"/>
    </row>
    <row r="19081" spans="1:41" x14ac:dyDescent="0.25">
      <c r="A19081" s="44" t="s">
        <v>7082</v>
      </c>
      <c r="B19081" s="44" t="s">
        <v>9248</v>
      </c>
      <c r="C19081" s="45">
        <v>260105</v>
      </c>
      <c r="D19081" s="45" t="s">
        <v>11363</v>
      </c>
      <c r="E19081" s="45" t="s">
        <v>17625</v>
      </c>
      <c r="AO19081" s="376"/>
    </row>
    <row r="19082" spans="1:41" x14ac:dyDescent="0.25">
      <c r="A19082" s="44" t="s">
        <v>13938</v>
      </c>
      <c r="B19082" s="44" t="s">
        <v>15211</v>
      </c>
      <c r="C19082" s="45" t="s">
        <v>13939</v>
      </c>
      <c r="D19082" s="367" t="s">
        <v>3696</v>
      </c>
      <c r="E19082" s="328">
        <f>DATE(2029,4,23)</f>
        <v>47231</v>
      </c>
      <c r="F19082" s="32"/>
      <c r="G19082" s="32"/>
      <c r="H19082" s="32"/>
      <c r="I19082" s="31"/>
      <c r="J19082" s="31"/>
      <c r="K19082" s="31"/>
      <c r="L19082" s="31"/>
      <c r="M19082" s="31"/>
      <c r="N19082" s="31"/>
      <c r="O19082" s="31"/>
      <c r="P19082" s="31"/>
      <c r="Q19082" s="31"/>
      <c r="R19082" s="31"/>
      <c r="S19082" s="31"/>
      <c r="T19082" s="31"/>
      <c r="U19082" s="31"/>
      <c r="V19082" s="31"/>
      <c r="W19082" s="31"/>
      <c r="X19082" s="31"/>
      <c r="Y19082" s="31"/>
      <c r="Z19082" s="31"/>
      <c r="AA19082" s="31"/>
      <c r="AB19082" s="31"/>
      <c r="AC19082" s="31"/>
      <c r="AD19082" s="31"/>
      <c r="AE19082" s="31"/>
      <c r="AF19082" s="31"/>
      <c r="AG19082" s="31"/>
      <c r="AH19082" s="31"/>
      <c r="AI19082" s="31"/>
      <c r="AJ19082" s="31"/>
      <c r="AK19082" s="31"/>
      <c r="AL19082" s="31"/>
      <c r="AO19082" s="376"/>
    </row>
    <row r="19083" spans="1:41" x14ac:dyDescent="0.25">
      <c r="A19083" s="44" t="s">
        <v>9012</v>
      </c>
      <c r="B19083" s="44" t="s">
        <v>16718</v>
      </c>
      <c r="C19083" s="45" t="s">
        <v>17126</v>
      </c>
      <c r="D19083" s="367" t="s">
        <v>3696</v>
      </c>
      <c r="E19083" s="328">
        <f>DATE(2029,9,26)</f>
        <v>47387</v>
      </c>
      <c r="F19083" s="32"/>
      <c r="G19083" s="32"/>
      <c r="H19083" s="32"/>
      <c r="I19083" s="31"/>
      <c r="J19083" s="31"/>
      <c r="K19083" s="31"/>
      <c r="L19083" s="31"/>
      <c r="M19083" s="31"/>
      <c r="N19083" s="31"/>
      <c r="O19083" s="31"/>
      <c r="P19083" s="31"/>
      <c r="Q19083" s="31"/>
      <c r="R19083" s="31"/>
      <c r="S19083" s="31"/>
      <c r="T19083" s="31"/>
      <c r="U19083" s="31"/>
      <c r="V19083" s="31"/>
      <c r="W19083" s="31"/>
      <c r="X19083" s="31"/>
      <c r="Y19083" s="31"/>
      <c r="Z19083" s="31"/>
      <c r="AA19083" s="31"/>
      <c r="AB19083" s="31"/>
      <c r="AC19083" s="31"/>
      <c r="AD19083" s="31"/>
      <c r="AE19083" s="31"/>
      <c r="AF19083" s="31"/>
      <c r="AG19083" s="31"/>
      <c r="AH19083" s="31"/>
      <c r="AI19083" s="31"/>
      <c r="AJ19083" s="31"/>
      <c r="AK19083" s="31"/>
      <c r="AL19083" s="31"/>
      <c r="AO19083" s="376"/>
    </row>
    <row r="19084" spans="1:41" x14ac:dyDescent="0.25">
      <c r="A19084" s="44" t="s">
        <v>22001</v>
      </c>
      <c r="B19084" s="44" t="s">
        <v>936</v>
      </c>
      <c r="C19084" s="45">
        <v>260703</v>
      </c>
      <c r="D19084" s="45" t="s">
        <v>11363</v>
      </c>
      <c r="E19084" s="45" t="s">
        <v>11150</v>
      </c>
      <c r="AO19084" s="376"/>
    </row>
    <row r="19085" spans="1:41" x14ac:dyDescent="0.25">
      <c r="A19085" s="99" t="s">
        <v>886</v>
      </c>
      <c r="B19085" s="92" t="s">
        <v>2683</v>
      </c>
      <c r="C19085" s="93" t="s">
        <v>10083</v>
      </c>
      <c r="D19085" s="93" t="s">
        <v>1201</v>
      </c>
      <c r="E19085" s="94">
        <v>46590</v>
      </c>
      <c r="F19085" s="93"/>
      <c r="G19085" s="93"/>
      <c r="H19085" s="93" t="s">
        <v>1789</v>
      </c>
      <c r="I19085" s="99"/>
      <c r="J19085" s="99"/>
      <c r="K19085" s="99"/>
      <c r="L19085" s="44"/>
      <c r="M19085" s="44"/>
      <c r="N19085" s="99"/>
      <c r="O19085" s="99"/>
      <c r="P19085" s="99"/>
      <c r="Q19085" s="99"/>
      <c r="R19085" s="99"/>
      <c r="S19085" s="99"/>
      <c r="T19085" s="99"/>
      <c r="U19085" s="99"/>
      <c r="V19085" s="99"/>
      <c r="W19085" s="99"/>
      <c r="X19085" s="99"/>
      <c r="Y19085" s="99"/>
      <c r="Z19085" s="99"/>
      <c r="AA19085" s="99"/>
      <c r="AB19085" s="99"/>
      <c r="AC19085" s="99"/>
      <c r="AD19085" s="99"/>
      <c r="AE19085" s="99"/>
      <c r="AF19085" s="99"/>
      <c r="AG19085" s="99"/>
      <c r="AH19085" s="31"/>
      <c r="AI19085" s="31"/>
      <c r="AJ19085" s="31"/>
      <c r="AK19085" s="31"/>
      <c r="AL19085" s="31"/>
      <c r="AO19085" s="376"/>
    </row>
    <row r="19086" spans="1:41" x14ac:dyDescent="0.25">
      <c r="A19086" s="44" t="s">
        <v>9567</v>
      </c>
      <c r="B19086" s="92" t="s">
        <v>9602</v>
      </c>
      <c r="C19086" s="45" t="s">
        <v>9334</v>
      </c>
      <c r="D19086" s="93" t="s">
        <v>9601</v>
      </c>
      <c r="E19086" s="94">
        <v>46568</v>
      </c>
      <c r="F19086" s="93"/>
      <c r="G19086" s="93"/>
      <c r="H19086" s="93"/>
      <c r="I19086" s="99"/>
      <c r="J19086" s="99"/>
      <c r="K19086" s="99"/>
      <c r="L19086" s="44"/>
      <c r="M19086" s="44"/>
      <c r="N19086" s="99"/>
      <c r="O19086" s="99"/>
      <c r="P19086" s="99"/>
      <c r="Q19086" s="99"/>
      <c r="R19086" s="99"/>
      <c r="S19086" s="99"/>
      <c r="T19086" s="99"/>
      <c r="U19086" s="99"/>
      <c r="V19086" s="99"/>
      <c r="W19086" s="99"/>
      <c r="X19086" s="99"/>
      <c r="Y19086" s="99"/>
      <c r="Z19086" s="99"/>
      <c r="AA19086" s="99"/>
      <c r="AB19086" s="99"/>
      <c r="AC19086" s="99"/>
      <c r="AD19086" s="99"/>
      <c r="AE19086" s="99"/>
      <c r="AF19086" s="99"/>
      <c r="AG19086" s="99"/>
      <c r="AH19086" s="31"/>
      <c r="AI19086" s="31"/>
      <c r="AJ19086" s="31"/>
      <c r="AK19086" s="31"/>
      <c r="AL19086" s="31"/>
      <c r="AO19086" s="376"/>
    </row>
    <row r="19087" spans="1:41" x14ac:dyDescent="0.25">
      <c r="A19087" s="44" t="s">
        <v>9747</v>
      </c>
      <c r="B19087" s="44" t="s">
        <v>16877</v>
      </c>
      <c r="C19087" s="45" t="s">
        <v>9819</v>
      </c>
      <c r="D19087" s="367" t="s">
        <v>3696</v>
      </c>
      <c r="E19087" s="328">
        <f>DATE(2028,4,4)</f>
        <v>46847</v>
      </c>
      <c r="F19087" s="32"/>
      <c r="G19087" s="32"/>
      <c r="H19087" s="32"/>
      <c r="I19087" s="31"/>
      <c r="J19087" s="31"/>
      <c r="K19087" s="31"/>
      <c r="L19087" s="31"/>
      <c r="M19087" s="31"/>
      <c r="N19087" s="31"/>
      <c r="O19087" s="31"/>
      <c r="P19087" s="31"/>
      <c r="Q19087" s="31"/>
      <c r="R19087" s="31"/>
      <c r="S19087" s="31"/>
      <c r="T19087" s="31"/>
      <c r="U19087" s="31"/>
      <c r="V19087" s="31"/>
      <c r="W19087" s="31"/>
      <c r="X19087" s="31"/>
      <c r="Y19087" s="31"/>
      <c r="Z19087" s="31"/>
      <c r="AA19087" s="31"/>
      <c r="AB19087" s="31"/>
      <c r="AC19087" s="31"/>
      <c r="AD19087" s="31"/>
      <c r="AE19087" s="31"/>
      <c r="AF19087" s="31"/>
      <c r="AG19087" s="31"/>
      <c r="AH19087" s="31"/>
      <c r="AI19087" s="31"/>
      <c r="AJ19087" s="31"/>
      <c r="AK19087" s="31"/>
      <c r="AL19087" s="31"/>
      <c r="AO19087" s="376"/>
    </row>
    <row r="19088" spans="1:41" x14ac:dyDescent="0.25">
      <c r="A19088" s="44" t="s">
        <v>22002</v>
      </c>
      <c r="B19088" s="44" t="s">
        <v>3040</v>
      </c>
      <c r="C19088" s="45">
        <v>260305</v>
      </c>
      <c r="D19088" s="45" t="s">
        <v>11363</v>
      </c>
      <c r="E19088" s="45" t="s">
        <v>9249</v>
      </c>
      <c r="AO19088" s="376"/>
    </row>
    <row r="19089" spans="1:41" x14ac:dyDescent="0.25">
      <c r="A19089" s="44" t="s">
        <v>22002</v>
      </c>
      <c r="B19089" s="44" t="s">
        <v>21498</v>
      </c>
      <c r="C19089" s="45">
        <v>260402</v>
      </c>
      <c r="D19089" s="45" t="s">
        <v>11363</v>
      </c>
      <c r="E19089" s="45" t="s">
        <v>11152</v>
      </c>
      <c r="AO19089" s="376"/>
    </row>
    <row r="19090" spans="1:41" x14ac:dyDescent="0.25">
      <c r="A19090" s="44" t="s">
        <v>16013</v>
      </c>
      <c r="B19090" s="44" t="s">
        <v>5134</v>
      </c>
      <c r="C19090" s="45">
        <v>250802</v>
      </c>
      <c r="D19090" s="45" t="s">
        <v>11363</v>
      </c>
      <c r="E19090" s="45" t="s">
        <v>9880</v>
      </c>
      <c r="AO19090" s="376"/>
    </row>
    <row r="19091" spans="1:41" x14ac:dyDescent="0.25">
      <c r="A19091" s="91" t="s">
        <v>9568</v>
      </c>
      <c r="B19091" s="92" t="s">
        <v>9602</v>
      </c>
      <c r="C19091" s="45" t="s">
        <v>9349</v>
      </c>
      <c r="D19091" s="93" t="s">
        <v>9601</v>
      </c>
      <c r="E19091" s="94">
        <v>46568</v>
      </c>
      <c r="F19091" s="93"/>
      <c r="G19091" s="93"/>
      <c r="H19091" s="93"/>
      <c r="I19091" s="99"/>
      <c r="J19091" s="99"/>
      <c r="K19091" s="99"/>
      <c r="L19091" s="44"/>
      <c r="M19091" s="44"/>
      <c r="N19091" s="99"/>
      <c r="O19091" s="99"/>
      <c r="P19091" s="99"/>
      <c r="Q19091" s="99"/>
      <c r="R19091" s="99"/>
      <c r="S19091" s="99"/>
      <c r="T19091" s="99"/>
      <c r="U19091" s="99"/>
      <c r="V19091" s="99"/>
      <c r="W19091" s="99"/>
      <c r="X19091" s="99"/>
      <c r="Y19091" s="99"/>
      <c r="Z19091" s="99"/>
      <c r="AA19091" s="99"/>
      <c r="AB19091" s="99"/>
      <c r="AC19091" s="99"/>
      <c r="AD19091" s="99"/>
      <c r="AE19091" s="99"/>
      <c r="AF19091" s="99"/>
      <c r="AG19091" s="99"/>
      <c r="AH19091" s="31"/>
      <c r="AI19091" s="31"/>
      <c r="AJ19091" s="31"/>
      <c r="AK19091" s="31"/>
      <c r="AL19091" s="31"/>
      <c r="AO19091" s="376"/>
    </row>
    <row r="19092" spans="1:41" x14ac:dyDescent="0.25">
      <c r="A19092" s="91" t="s">
        <v>19164</v>
      </c>
      <c r="B19092" s="92" t="s">
        <v>3182</v>
      </c>
      <c r="C19092" s="93" t="s">
        <v>19170</v>
      </c>
      <c r="D19092" s="93" t="s">
        <v>1201</v>
      </c>
      <c r="E19092" s="94">
        <v>46582</v>
      </c>
      <c r="F19092" s="93"/>
      <c r="G19092" s="93"/>
      <c r="H19092" s="93"/>
      <c r="I19092" s="99"/>
      <c r="J19092" s="99"/>
      <c r="K19092" s="99"/>
      <c r="L19092" s="99"/>
      <c r="M19092" s="99"/>
      <c r="N19092" s="99"/>
      <c r="O19092" s="99"/>
      <c r="P19092" s="99"/>
      <c r="Q19092" s="99"/>
      <c r="R19092" s="99"/>
      <c r="S19092" s="99"/>
      <c r="T19092" s="99"/>
      <c r="U19092" s="99"/>
      <c r="V19092" s="99"/>
      <c r="W19092" s="99"/>
      <c r="X19092" s="99"/>
      <c r="Y19092" s="99"/>
      <c r="Z19092" s="99"/>
      <c r="AA19092" s="99"/>
      <c r="AB19092" s="99"/>
      <c r="AC19092" s="99"/>
      <c r="AD19092" s="99"/>
      <c r="AE19092" s="99"/>
      <c r="AF19092" s="99"/>
      <c r="AG19092" s="99"/>
      <c r="AH19092" s="31"/>
      <c r="AI19092" s="31"/>
      <c r="AJ19092" s="31"/>
      <c r="AK19092" s="31"/>
      <c r="AL19092" s="31"/>
      <c r="AO19092" s="376"/>
    </row>
    <row r="19093" spans="1:41" x14ac:dyDescent="0.25">
      <c r="A19093" s="44" t="s">
        <v>12805</v>
      </c>
      <c r="B19093" s="44" t="s">
        <v>17452</v>
      </c>
      <c r="C19093" s="45">
        <v>25010501</v>
      </c>
      <c r="D19093" s="45" t="s">
        <v>11363</v>
      </c>
      <c r="E19093" s="45" t="s">
        <v>12551</v>
      </c>
      <c r="AO19093" s="376"/>
    </row>
    <row r="19094" spans="1:41" x14ac:dyDescent="0.25">
      <c r="A19094" s="44" t="s">
        <v>12805</v>
      </c>
      <c r="B19094" s="44" t="s">
        <v>5129</v>
      </c>
      <c r="C19094" s="45">
        <v>25010502</v>
      </c>
      <c r="D19094" s="45" t="s">
        <v>11363</v>
      </c>
      <c r="E19094" s="45" t="s">
        <v>12551</v>
      </c>
      <c r="AO19094" s="376"/>
    </row>
    <row r="19095" spans="1:41" x14ac:dyDescent="0.25">
      <c r="A19095" s="44" t="s">
        <v>19470</v>
      </c>
      <c r="B19095" s="319" t="s">
        <v>19523</v>
      </c>
      <c r="C19095" s="318" t="s">
        <v>19878</v>
      </c>
      <c r="D19095" s="93" t="s">
        <v>19934</v>
      </c>
      <c r="E19095" s="320">
        <v>47299</v>
      </c>
      <c r="F19095" s="93"/>
      <c r="G19095" s="93"/>
      <c r="H19095" s="93"/>
      <c r="I19095" s="99"/>
      <c r="J19095" s="99"/>
      <c r="K19095" s="99"/>
      <c r="L19095" s="99"/>
      <c r="M19095" s="99"/>
      <c r="N19095" s="99"/>
      <c r="O19095" s="99"/>
      <c r="P19095" s="99"/>
      <c r="Q19095" s="99"/>
      <c r="R19095" s="99"/>
      <c r="S19095" s="99"/>
      <c r="T19095" s="99"/>
      <c r="U19095" s="99"/>
      <c r="V19095" s="99"/>
      <c r="W19095" s="99"/>
      <c r="X19095" s="99"/>
      <c r="Y19095" s="99"/>
      <c r="Z19095" s="99"/>
      <c r="AA19095" s="99"/>
      <c r="AB19095" s="99"/>
      <c r="AC19095" s="99"/>
      <c r="AD19095" s="99"/>
      <c r="AE19095" s="99"/>
      <c r="AF19095" s="99"/>
      <c r="AG19095" s="99"/>
      <c r="AH19095" s="31"/>
      <c r="AI19095" s="31"/>
      <c r="AJ19095" s="31"/>
      <c r="AK19095" s="31"/>
      <c r="AL19095" s="31"/>
      <c r="AO19095" s="376"/>
    </row>
    <row r="19096" spans="1:41" ht="24" x14ac:dyDescent="0.25">
      <c r="A19096" s="44" t="s">
        <v>19470</v>
      </c>
      <c r="B19096" s="319" t="s">
        <v>19580</v>
      </c>
      <c r="C19096" s="318" t="s">
        <v>19879</v>
      </c>
      <c r="D19096" s="93" t="s">
        <v>19934</v>
      </c>
      <c r="E19096" s="320">
        <v>47299</v>
      </c>
      <c r="F19096" s="93"/>
      <c r="G19096" s="93"/>
      <c r="H19096" s="93"/>
      <c r="I19096" s="99"/>
      <c r="J19096" s="99"/>
      <c r="K19096" s="99"/>
      <c r="L19096" s="99"/>
      <c r="M19096" s="99"/>
      <c r="N19096" s="99"/>
      <c r="O19096" s="99"/>
      <c r="P19096" s="99"/>
      <c r="Q19096" s="99"/>
      <c r="R19096" s="99"/>
      <c r="S19096" s="99"/>
      <c r="T19096" s="99"/>
      <c r="U19096" s="99"/>
      <c r="V19096" s="99"/>
      <c r="W19096" s="99"/>
      <c r="X19096" s="99"/>
      <c r="Y19096" s="99"/>
      <c r="Z19096" s="99"/>
      <c r="AA19096" s="99"/>
      <c r="AB19096" s="99"/>
      <c r="AC19096" s="99"/>
      <c r="AD19096" s="99"/>
      <c r="AE19096" s="99"/>
      <c r="AF19096" s="99"/>
      <c r="AG19096" s="99"/>
      <c r="AH19096" s="31"/>
      <c r="AI19096" s="31"/>
      <c r="AJ19096" s="31"/>
      <c r="AK19096" s="31"/>
      <c r="AL19096" s="31"/>
      <c r="AO19096" s="376"/>
    </row>
    <row r="19097" spans="1:41" x14ac:dyDescent="0.25">
      <c r="A19097" s="44" t="s">
        <v>11907</v>
      </c>
      <c r="B19097" s="44" t="s">
        <v>11908</v>
      </c>
      <c r="C19097" s="45" t="s">
        <v>14011</v>
      </c>
      <c r="D19097" s="45" t="s">
        <v>11204</v>
      </c>
      <c r="E19097" s="45" t="s">
        <v>7420</v>
      </c>
      <c r="F19097" s="93"/>
      <c r="G19097" s="93"/>
      <c r="H19097" s="93"/>
      <c r="I19097" s="99"/>
      <c r="J19097" s="99"/>
      <c r="K19097" s="99"/>
      <c r="L19097" s="99"/>
      <c r="M19097" s="99"/>
      <c r="N19097" s="99"/>
      <c r="O19097" s="99"/>
      <c r="P19097" s="99"/>
      <c r="Q19097" s="99"/>
      <c r="R19097" s="99"/>
      <c r="S19097" s="99"/>
      <c r="T19097" s="99"/>
      <c r="U19097" s="99"/>
      <c r="V19097" s="99"/>
      <c r="W19097" s="99"/>
      <c r="X19097" s="99"/>
      <c r="Y19097" s="99"/>
      <c r="Z19097" s="99"/>
      <c r="AA19097" s="99"/>
      <c r="AB19097" s="99"/>
      <c r="AC19097" s="99"/>
      <c r="AD19097" s="99"/>
      <c r="AE19097" s="99"/>
      <c r="AF19097" s="99"/>
      <c r="AG19097" s="99"/>
      <c r="AH19097" s="31"/>
      <c r="AI19097" s="31"/>
      <c r="AJ19097" s="31"/>
      <c r="AK19097" s="31"/>
      <c r="AL19097" s="31"/>
      <c r="AO19097" s="376"/>
    </row>
    <row r="19098" spans="1:41" x14ac:dyDescent="0.25">
      <c r="A19098" s="44" t="s">
        <v>11907</v>
      </c>
      <c r="B19098" s="44" t="s">
        <v>11908</v>
      </c>
      <c r="C19098" s="45" t="s">
        <v>14011</v>
      </c>
      <c r="D19098" s="93" t="s">
        <v>17443</v>
      </c>
      <c r="E19098" s="45" t="s">
        <v>7420</v>
      </c>
      <c r="F19098" s="93"/>
      <c r="G19098" s="93"/>
      <c r="H19098" s="93"/>
      <c r="I19098" s="99"/>
      <c r="J19098" s="99"/>
      <c r="K19098" s="99"/>
      <c r="L19098" s="99"/>
      <c r="M19098" s="99"/>
      <c r="N19098" s="99"/>
      <c r="O19098" s="99"/>
      <c r="P19098" s="99"/>
      <c r="Q19098" s="99"/>
      <c r="R19098" s="99"/>
      <c r="S19098" s="99"/>
      <c r="T19098" s="99"/>
      <c r="U19098" s="99"/>
      <c r="V19098" s="99"/>
      <c r="W19098" s="99"/>
      <c r="X19098" s="99"/>
      <c r="Y19098" s="99"/>
      <c r="Z19098" s="99"/>
      <c r="AA19098" s="99"/>
      <c r="AB19098" s="99"/>
      <c r="AC19098" s="99"/>
      <c r="AD19098" s="99"/>
      <c r="AE19098" s="99"/>
      <c r="AF19098" s="99"/>
      <c r="AG19098" s="99"/>
      <c r="AH19098" s="31"/>
      <c r="AI19098" s="31"/>
      <c r="AJ19098" s="31"/>
      <c r="AK19098" s="31"/>
      <c r="AL19098" s="31"/>
      <c r="AO19098" s="376"/>
    </row>
    <row r="19099" spans="1:41" x14ac:dyDescent="0.25">
      <c r="A19099" s="44" t="s">
        <v>18490</v>
      </c>
      <c r="B19099" s="44" t="s">
        <v>5130</v>
      </c>
      <c r="C19099" s="45">
        <v>22010701</v>
      </c>
      <c r="D19099" s="45" t="s">
        <v>11363</v>
      </c>
      <c r="E19099" s="45" t="s">
        <v>5131</v>
      </c>
      <c r="AO19099" s="376"/>
    </row>
    <row r="19100" spans="1:41" x14ac:dyDescent="0.25">
      <c r="A19100" s="44" t="s">
        <v>18490</v>
      </c>
      <c r="B19100" s="44" t="s">
        <v>924</v>
      </c>
      <c r="C19100" s="45">
        <v>22010702</v>
      </c>
      <c r="D19100" s="45" t="s">
        <v>11363</v>
      </c>
      <c r="E19100" s="45" t="s">
        <v>5131</v>
      </c>
      <c r="AO19100" s="376"/>
    </row>
    <row r="19101" spans="1:41" x14ac:dyDescent="0.25">
      <c r="A19101" s="44" t="s">
        <v>18490</v>
      </c>
      <c r="B19101" s="44" t="s">
        <v>17465</v>
      </c>
      <c r="C19101" s="45">
        <v>26020101</v>
      </c>
      <c r="D19101" s="45" t="s">
        <v>11363</v>
      </c>
      <c r="E19101" s="45" t="s">
        <v>9238</v>
      </c>
      <c r="AO19101" s="376"/>
    </row>
    <row r="19102" spans="1:41" x14ac:dyDescent="0.25">
      <c r="A19102" s="44" t="s">
        <v>18490</v>
      </c>
      <c r="B19102" s="44" t="s">
        <v>6609</v>
      </c>
      <c r="C19102" s="45">
        <v>26020102</v>
      </c>
      <c r="D19102" s="45" t="s">
        <v>11363</v>
      </c>
      <c r="E19102" s="45" t="s">
        <v>9238</v>
      </c>
      <c r="AO19102" s="376"/>
    </row>
    <row r="19103" spans="1:41" x14ac:dyDescent="0.25">
      <c r="A19103" s="44" t="s">
        <v>21001</v>
      </c>
      <c r="B19103" s="44" t="s">
        <v>14738</v>
      </c>
      <c r="C19103" s="45" t="s">
        <v>21103</v>
      </c>
      <c r="D19103" s="367" t="s">
        <v>3696</v>
      </c>
      <c r="E19103" s="328">
        <f>DATE(2030,6,11)</f>
        <v>47645</v>
      </c>
      <c r="F19103" s="32"/>
      <c r="G19103" s="32"/>
      <c r="H19103" s="32"/>
      <c r="I19103" s="31"/>
      <c r="J19103" s="31"/>
      <c r="K19103" s="31"/>
      <c r="L19103" s="31"/>
      <c r="M19103" s="31"/>
      <c r="N19103" s="31"/>
      <c r="O19103" s="31"/>
      <c r="P19103" s="31"/>
      <c r="Q19103" s="31"/>
      <c r="R19103" s="31"/>
      <c r="S19103" s="31"/>
      <c r="T19103" s="31"/>
      <c r="U19103" s="31"/>
      <c r="V19103" s="31"/>
      <c r="W19103" s="31"/>
      <c r="X19103" s="31"/>
      <c r="Y19103" s="31"/>
      <c r="Z19103" s="31"/>
      <c r="AA19103" s="31"/>
      <c r="AB19103" s="31"/>
      <c r="AC19103" s="31"/>
      <c r="AD19103" s="31"/>
      <c r="AE19103" s="31"/>
      <c r="AF19103" s="31"/>
      <c r="AG19103" s="31"/>
      <c r="AH19103" s="31"/>
      <c r="AI19103" s="31"/>
      <c r="AJ19103" s="31"/>
      <c r="AK19103" s="31"/>
      <c r="AL19103" s="31"/>
      <c r="AO19103" s="376"/>
    </row>
    <row r="19104" spans="1:41" x14ac:dyDescent="0.25">
      <c r="A19104" s="44" t="s">
        <v>9013</v>
      </c>
      <c r="B19104" s="44" t="s">
        <v>14714</v>
      </c>
      <c r="C19104" s="45" t="s">
        <v>9215</v>
      </c>
      <c r="D19104" s="367" t="s">
        <v>3696</v>
      </c>
      <c r="E19104" s="328">
        <f>DATE(2027,2,3)</f>
        <v>46421</v>
      </c>
      <c r="F19104" s="32"/>
      <c r="G19104" s="32"/>
      <c r="H19104" s="32"/>
      <c r="I19104" s="31"/>
      <c r="J19104" s="31"/>
      <c r="K19104" s="31"/>
      <c r="L19104" s="31"/>
      <c r="M19104" s="31"/>
      <c r="N19104" s="31"/>
      <c r="O19104" s="31"/>
      <c r="P19104" s="31"/>
      <c r="Q19104" s="31"/>
      <c r="R19104" s="31"/>
      <c r="S19104" s="31"/>
      <c r="T19104" s="31"/>
      <c r="U19104" s="31"/>
      <c r="V19104" s="31"/>
      <c r="W19104" s="31"/>
      <c r="X19104" s="31"/>
      <c r="Y19104" s="31"/>
      <c r="Z19104" s="31"/>
      <c r="AA19104" s="31"/>
      <c r="AB19104" s="31"/>
      <c r="AC19104" s="31"/>
      <c r="AD19104" s="31"/>
      <c r="AE19104" s="31"/>
      <c r="AF19104" s="31"/>
      <c r="AG19104" s="31"/>
      <c r="AH19104" s="31"/>
      <c r="AI19104" s="31"/>
      <c r="AJ19104" s="31"/>
      <c r="AK19104" s="31"/>
      <c r="AL19104" s="31"/>
      <c r="AO19104" s="376"/>
    </row>
    <row r="19105" spans="1:41" x14ac:dyDescent="0.25">
      <c r="A19105" s="44" t="s">
        <v>5413</v>
      </c>
      <c r="B19105" s="44" t="s">
        <v>5134</v>
      </c>
      <c r="C19105" s="45">
        <v>220802</v>
      </c>
      <c r="D19105" s="45" t="s">
        <v>11363</v>
      </c>
      <c r="E19105" s="45" t="s">
        <v>4966</v>
      </c>
      <c r="AO19105" s="376"/>
    </row>
    <row r="19106" spans="1:41" x14ac:dyDescent="0.3">
      <c r="A19106" s="333" t="s">
        <v>11221</v>
      </c>
      <c r="B19106" s="333" t="s">
        <v>2696</v>
      </c>
      <c r="C19106" s="125" t="s">
        <v>21307</v>
      </c>
      <c r="D19106" s="32" t="s">
        <v>20309</v>
      </c>
      <c r="E19106" s="125" t="s">
        <v>9840</v>
      </c>
      <c r="F19106" s="125" t="s">
        <v>1190</v>
      </c>
      <c r="G19106" s="125" t="s">
        <v>1190</v>
      </c>
      <c r="AO19106" s="376"/>
    </row>
    <row r="19107" spans="1:41" x14ac:dyDescent="0.25">
      <c r="A19107" s="44" t="s">
        <v>18491</v>
      </c>
      <c r="B19107" s="44" t="s">
        <v>3475</v>
      </c>
      <c r="C19107" s="45">
        <v>230301</v>
      </c>
      <c r="D19107" s="45" t="s">
        <v>11363</v>
      </c>
      <c r="E19107" s="45" t="s">
        <v>5265</v>
      </c>
      <c r="AO19107" s="376"/>
    </row>
    <row r="19108" spans="1:41" x14ac:dyDescent="0.25">
      <c r="A19108" s="44" t="s">
        <v>19471</v>
      </c>
      <c r="B19108" s="319" t="s">
        <v>19512</v>
      </c>
      <c r="C19108" s="318" t="s">
        <v>19880</v>
      </c>
      <c r="D19108" s="93" t="s">
        <v>19934</v>
      </c>
      <c r="E19108" s="320">
        <v>46630</v>
      </c>
      <c r="F19108" s="93"/>
      <c r="G19108" s="93"/>
      <c r="H19108" s="93"/>
      <c r="I19108" s="99"/>
      <c r="J19108" s="99"/>
      <c r="K19108" s="99"/>
      <c r="L19108" s="99"/>
      <c r="M19108" s="99"/>
      <c r="N19108" s="99"/>
      <c r="O19108" s="99"/>
      <c r="P19108" s="99"/>
      <c r="Q19108" s="99"/>
      <c r="R19108" s="99"/>
      <c r="S19108" s="99"/>
      <c r="T19108" s="99"/>
      <c r="U19108" s="99"/>
      <c r="V19108" s="99"/>
      <c r="W19108" s="99"/>
      <c r="X19108" s="99"/>
      <c r="Y19108" s="99"/>
      <c r="Z19108" s="99"/>
      <c r="AA19108" s="99"/>
      <c r="AB19108" s="99"/>
      <c r="AC19108" s="99"/>
      <c r="AD19108" s="99"/>
      <c r="AE19108" s="99"/>
      <c r="AF19108" s="99"/>
      <c r="AG19108" s="99"/>
      <c r="AH19108" s="31"/>
      <c r="AI19108" s="31"/>
      <c r="AJ19108" s="31"/>
      <c r="AK19108" s="31"/>
      <c r="AL19108" s="31"/>
      <c r="AO19108" s="376"/>
    </row>
    <row r="19109" spans="1:41" x14ac:dyDescent="0.3">
      <c r="A19109" s="333" t="s">
        <v>11123</v>
      </c>
      <c r="B19109" s="333" t="s">
        <v>1160</v>
      </c>
      <c r="C19109" s="125" t="s">
        <v>10947</v>
      </c>
      <c r="D19109" s="32" t="s">
        <v>20309</v>
      </c>
      <c r="E19109" s="125" t="s">
        <v>7420</v>
      </c>
      <c r="F19109" s="125" t="s">
        <v>1189</v>
      </c>
      <c r="G19109" s="125" t="s">
        <v>1190</v>
      </c>
      <c r="AO19109" s="376"/>
    </row>
    <row r="19110" spans="1:41" x14ac:dyDescent="0.25">
      <c r="A19110" s="44" t="s">
        <v>13708</v>
      </c>
      <c r="B19110" s="44" t="s">
        <v>12091</v>
      </c>
      <c r="C19110" s="45">
        <v>9.25</v>
      </c>
      <c r="D19110" s="45" t="s">
        <v>12549</v>
      </c>
      <c r="E19110" s="46">
        <v>47664</v>
      </c>
      <c r="F19110" s="45"/>
      <c r="G19110" s="93"/>
      <c r="H19110" s="93"/>
      <c r="I19110" s="99"/>
      <c r="J19110" s="99"/>
      <c r="K19110" s="99"/>
      <c r="L19110" s="99"/>
      <c r="M19110" s="99"/>
      <c r="N19110" s="99"/>
      <c r="O19110" s="99"/>
      <c r="P19110" s="99"/>
      <c r="Q19110" s="99"/>
      <c r="R19110" s="99"/>
      <c r="S19110" s="99"/>
      <c r="T19110" s="99"/>
      <c r="U19110" s="99"/>
      <c r="V19110" s="99"/>
      <c r="W19110" s="99"/>
      <c r="X19110" s="99"/>
      <c r="Y19110" s="99"/>
      <c r="Z19110" s="99"/>
      <c r="AA19110" s="99"/>
      <c r="AB19110" s="99"/>
      <c r="AC19110" s="99"/>
      <c r="AD19110" s="99"/>
      <c r="AE19110" s="99"/>
      <c r="AF19110" s="99"/>
      <c r="AG19110" s="99"/>
      <c r="AH19110" s="31"/>
      <c r="AI19110" s="31"/>
      <c r="AJ19110" s="31"/>
      <c r="AK19110" s="31"/>
      <c r="AL19110" s="31"/>
      <c r="AO19110" s="376"/>
    </row>
    <row r="19111" spans="1:41" x14ac:dyDescent="0.25">
      <c r="A19111" s="102" t="s">
        <v>12070</v>
      </c>
      <c r="B19111" s="92" t="s">
        <v>3452</v>
      </c>
      <c r="C19111" s="93" t="s">
        <v>12089</v>
      </c>
      <c r="D19111" s="93" t="s">
        <v>1201</v>
      </c>
      <c r="E19111" s="94">
        <v>46496</v>
      </c>
      <c r="F19111" s="93"/>
      <c r="G19111" s="93"/>
      <c r="H19111" s="93"/>
      <c r="I19111" s="99"/>
      <c r="J19111" s="99"/>
      <c r="K19111" s="99"/>
      <c r="L19111" s="99"/>
      <c r="M19111" s="99"/>
      <c r="N19111" s="99"/>
      <c r="O19111" s="99"/>
      <c r="P19111" s="99"/>
      <c r="Q19111" s="99"/>
      <c r="R19111" s="99"/>
      <c r="S19111" s="99"/>
      <c r="T19111" s="99"/>
      <c r="U19111" s="99"/>
      <c r="V19111" s="99"/>
      <c r="W19111" s="99"/>
      <c r="X19111" s="99"/>
      <c r="Y19111" s="99"/>
      <c r="Z19111" s="99"/>
      <c r="AA19111" s="99"/>
      <c r="AB19111" s="99"/>
      <c r="AC19111" s="99"/>
      <c r="AD19111" s="99"/>
      <c r="AE19111" s="99"/>
      <c r="AF19111" s="99"/>
      <c r="AG19111" s="99"/>
      <c r="AH19111" s="31"/>
      <c r="AI19111" s="31"/>
      <c r="AJ19111" s="31"/>
      <c r="AK19111" s="31"/>
      <c r="AL19111" s="31"/>
      <c r="AO19111" s="376"/>
    </row>
    <row r="19112" spans="1:41" x14ac:dyDescent="0.3">
      <c r="A19112" s="57" t="s">
        <v>1279</v>
      </c>
      <c r="B19112" s="57" t="s">
        <v>1290</v>
      </c>
      <c r="C19112" s="62">
        <v>24027</v>
      </c>
      <c r="D19112" s="62" t="s">
        <v>20886</v>
      </c>
      <c r="E19112" s="60">
        <v>46873</v>
      </c>
      <c r="F19112" s="32"/>
      <c r="G19112" s="32"/>
      <c r="H19112" s="32"/>
      <c r="I19112" s="31"/>
      <c r="J19112" s="31"/>
      <c r="K19112" s="31"/>
      <c r="L19112" s="31"/>
      <c r="M19112" s="31"/>
      <c r="N19112" s="31"/>
      <c r="O19112" s="31"/>
      <c r="P19112" s="31"/>
      <c r="Q19112" s="31"/>
      <c r="R19112" s="31"/>
      <c r="S19112" s="31"/>
      <c r="T19112" s="31"/>
      <c r="U19112" s="31"/>
      <c r="V19112" s="31"/>
      <c r="W19112" s="31"/>
      <c r="X19112" s="31"/>
      <c r="Y19112" s="31"/>
      <c r="Z19112" s="31"/>
      <c r="AA19112" s="31"/>
      <c r="AB19112" s="31"/>
      <c r="AC19112" s="31"/>
      <c r="AD19112" s="31"/>
      <c r="AE19112" s="31"/>
      <c r="AF19112" s="31"/>
      <c r="AG19112" s="31"/>
      <c r="AH19112" s="31"/>
      <c r="AI19112" s="31"/>
      <c r="AJ19112" s="31"/>
      <c r="AK19112" s="31"/>
      <c r="AL19112" s="31"/>
      <c r="AO19112" s="376"/>
    </row>
    <row r="19113" spans="1:41" x14ac:dyDescent="0.3">
      <c r="A19113" s="333" t="s">
        <v>1279</v>
      </c>
      <c r="B19113" s="333" t="s">
        <v>15470</v>
      </c>
      <c r="C19113" s="125" t="s">
        <v>13319</v>
      </c>
      <c r="D19113" s="32" t="s">
        <v>20309</v>
      </c>
      <c r="E19113" s="125" t="s">
        <v>12551</v>
      </c>
      <c r="F19113" s="125" t="s">
        <v>1189</v>
      </c>
      <c r="G19113" s="125" t="s">
        <v>1190</v>
      </c>
      <c r="AO19113" s="376"/>
    </row>
    <row r="19114" spans="1:41" x14ac:dyDescent="0.25">
      <c r="A19114" s="100" t="s">
        <v>2658</v>
      </c>
      <c r="B19114" s="92" t="s">
        <v>3452</v>
      </c>
      <c r="C19114" s="93" t="s">
        <v>3453</v>
      </c>
      <c r="D19114" s="93" t="s">
        <v>1201</v>
      </c>
      <c r="E19114" s="94">
        <v>46496</v>
      </c>
      <c r="F19114" s="93"/>
      <c r="G19114" s="93"/>
      <c r="H19114" s="93"/>
      <c r="I19114" s="99"/>
      <c r="J19114" s="99"/>
      <c r="K19114" s="99"/>
      <c r="L19114" s="44"/>
      <c r="M19114" s="44"/>
      <c r="N19114" s="99"/>
      <c r="O19114" s="99"/>
      <c r="P19114" s="99"/>
      <c r="Q19114" s="99"/>
      <c r="R19114" s="99"/>
      <c r="S19114" s="99"/>
      <c r="T19114" s="99"/>
      <c r="U19114" s="99"/>
      <c r="V19114" s="99"/>
      <c r="W19114" s="99"/>
      <c r="X19114" s="99"/>
      <c r="Y19114" s="99"/>
      <c r="Z19114" s="99"/>
      <c r="AA19114" s="99"/>
      <c r="AB19114" s="99"/>
      <c r="AC19114" s="99"/>
      <c r="AD19114" s="99"/>
      <c r="AE19114" s="99"/>
      <c r="AF19114" s="99"/>
      <c r="AG19114" s="99"/>
      <c r="AH19114" s="31"/>
      <c r="AI19114" s="31"/>
      <c r="AJ19114" s="31"/>
      <c r="AK19114" s="31"/>
      <c r="AL19114" s="31"/>
      <c r="AO19114" s="376"/>
    </row>
    <row r="19115" spans="1:41" x14ac:dyDescent="0.25">
      <c r="A19115" s="44" t="s">
        <v>4803</v>
      </c>
      <c r="B19115" s="44" t="s">
        <v>12091</v>
      </c>
      <c r="C19115" s="45">
        <v>9.23</v>
      </c>
      <c r="D19115" s="45" t="s">
        <v>12549</v>
      </c>
      <c r="E19115" s="46">
        <v>46934</v>
      </c>
      <c r="F19115" s="45"/>
      <c r="G19115" s="93"/>
      <c r="H19115" s="93"/>
      <c r="I19115" s="99"/>
      <c r="J19115" s="99"/>
      <c r="K19115" s="99"/>
      <c r="L19115" s="99"/>
      <c r="M19115" s="99"/>
      <c r="N19115" s="99"/>
      <c r="O19115" s="99"/>
      <c r="P19115" s="99"/>
      <c r="Q19115" s="99"/>
      <c r="R19115" s="99"/>
      <c r="S19115" s="99"/>
      <c r="T19115" s="99"/>
      <c r="U19115" s="99"/>
      <c r="V19115" s="99"/>
      <c r="W19115" s="99"/>
      <c r="X19115" s="99"/>
      <c r="Y19115" s="99"/>
      <c r="Z19115" s="99"/>
      <c r="AA19115" s="99"/>
      <c r="AB19115" s="99"/>
      <c r="AC19115" s="99"/>
      <c r="AD19115" s="99"/>
      <c r="AE19115" s="99"/>
      <c r="AF19115" s="99"/>
      <c r="AG19115" s="99"/>
      <c r="AH19115" s="31"/>
      <c r="AI19115" s="31"/>
      <c r="AJ19115" s="31"/>
      <c r="AK19115" s="31"/>
      <c r="AL19115" s="31"/>
      <c r="AO19115" s="376"/>
    </row>
    <row r="19116" spans="1:41" x14ac:dyDescent="0.25">
      <c r="A19116" s="44" t="s">
        <v>18492</v>
      </c>
      <c r="B19116" s="44" t="s">
        <v>5321</v>
      </c>
      <c r="C19116" s="45">
        <v>26010401</v>
      </c>
      <c r="D19116" s="45" t="s">
        <v>11363</v>
      </c>
      <c r="E19116" s="45" t="s">
        <v>17459</v>
      </c>
      <c r="AO19116" s="376"/>
    </row>
    <row r="19117" spans="1:41" x14ac:dyDescent="0.3">
      <c r="A19117" s="333" t="s">
        <v>15448</v>
      </c>
      <c r="B19117" s="333" t="s">
        <v>11372</v>
      </c>
      <c r="C19117" s="125" t="s">
        <v>11373</v>
      </c>
      <c r="D19117" s="32" t="s">
        <v>20309</v>
      </c>
      <c r="E19117" s="125" t="s">
        <v>4826</v>
      </c>
      <c r="F19117" s="125" t="s">
        <v>1189</v>
      </c>
      <c r="G19117" s="125" t="s">
        <v>1190</v>
      </c>
      <c r="AO19117" s="376"/>
    </row>
    <row r="19118" spans="1:41" x14ac:dyDescent="0.3">
      <c r="A19118" s="333" t="s">
        <v>15448</v>
      </c>
      <c r="B19118" s="333" t="s">
        <v>4815</v>
      </c>
      <c r="C19118" s="125" t="s">
        <v>15581</v>
      </c>
      <c r="D19118" s="32" t="s">
        <v>20309</v>
      </c>
      <c r="E19118" s="125" t="s">
        <v>9839</v>
      </c>
      <c r="F19118" s="125" t="s">
        <v>1189</v>
      </c>
      <c r="G19118" s="125" t="s">
        <v>1190</v>
      </c>
      <c r="AO19118" s="376"/>
    </row>
    <row r="19119" spans="1:41" x14ac:dyDescent="0.25">
      <c r="A19119" s="44" t="s">
        <v>13940</v>
      </c>
      <c r="B19119" s="44" t="s">
        <v>15212</v>
      </c>
      <c r="C19119" s="45" t="s">
        <v>13941</v>
      </c>
      <c r="D19119" s="367" t="s">
        <v>3696</v>
      </c>
      <c r="E19119" s="328">
        <f>DATE(2029,5,14)</f>
        <v>47252</v>
      </c>
      <c r="F19119" s="32"/>
      <c r="G19119" s="32"/>
      <c r="H19119" s="32"/>
      <c r="I19119" s="31"/>
      <c r="J19119" s="31"/>
      <c r="K19119" s="31"/>
      <c r="L19119" s="31"/>
      <c r="M19119" s="31"/>
      <c r="N19119" s="31"/>
      <c r="O19119" s="31"/>
      <c r="P19119" s="31"/>
      <c r="Q19119" s="31"/>
      <c r="R19119" s="31"/>
      <c r="S19119" s="31"/>
      <c r="T19119" s="31"/>
      <c r="U19119" s="31"/>
      <c r="V19119" s="31"/>
      <c r="W19119" s="31"/>
      <c r="X19119" s="31"/>
      <c r="Y19119" s="31"/>
      <c r="Z19119" s="31"/>
      <c r="AA19119" s="31"/>
      <c r="AB19119" s="31"/>
      <c r="AC19119" s="31"/>
      <c r="AD19119" s="31"/>
      <c r="AE19119" s="31"/>
      <c r="AF19119" s="31"/>
      <c r="AG19119" s="31"/>
      <c r="AH19119" s="31"/>
      <c r="AI19119" s="31"/>
      <c r="AJ19119" s="31"/>
      <c r="AK19119" s="31"/>
      <c r="AL19119" s="31"/>
      <c r="AO19119" s="376"/>
    </row>
    <row r="19120" spans="1:41" x14ac:dyDescent="0.25">
      <c r="A19120" s="44" t="s">
        <v>7582</v>
      </c>
      <c r="B19120" s="44" t="s">
        <v>7577</v>
      </c>
      <c r="C19120" s="45" t="s">
        <v>7583</v>
      </c>
      <c r="D19120" s="45" t="s">
        <v>11204</v>
      </c>
      <c r="E19120" s="45" t="s">
        <v>7871</v>
      </c>
      <c r="F19120" s="93"/>
      <c r="G19120" s="93"/>
      <c r="H19120" s="93"/>
      <c r="I19120" s="99"/>
      <c r="J19120" s="99"/>
      <c r="K19120" s="99"/>
      <c r="L19120" s="99"/>
      <c r="M19120" s="99"/>
      <c r="N19120" s="99"/>
      <c r="O19120" s="99"/>
      <c r="P19120" s="99"/>
      <c r="Q19120" s="99"/>
      <c r="R19120" s="99"/>
      <c r="S19120" s="99"/>
      <c r="T19120" s="99"/>
      <c r="U19120" s="99"/>
      <c r="V19120" s="99"/>
      <c r="W19120" s="99"/>
      <c r="X19120" s="99"/>
      <c r="Y19120" s="99"/>
      <c r="Z19120" s="99"/>
      <c r="AA19120" s="99"/>
      <c r="AB19120" s="99"/>
      <c r="AC19120" s="99"/>
      <c r="AD19120" s="99"/>
      <c r="AE19120" s="99"/>
      <c r="AF19120" s="99"/>
      <c r="AG19120" s="99"/>
      <c r="AH19120" s="31"/>
      <c r="AI19120" s="31"/>
      <c r="AJ19120" s="31"/>
      <c r="AK19120" s="31"/>
      <c r="AL19120" s="31"/>
      <c r="AO19120" s="376"/>
    </row>
    <row r="19121" spans="1:41" x14ac:dyDescent="0.25">
      <c r="A19121" s="44" t="s">
        <v>7582</v>
      </c>
      <c r="B19121" s="44" t="s">
        <v>7577</v>
      </c>
      <c r="C19121" s="45" t="s">
        <v>7583</v>
      </c>
      <c r="D19121" s="93" t="s">
        <v>17443</v>
      </c>
      <c r="E19121" s="45" t="s">
        <v>7871</v>
      </c>
      <c r="F19121" s="93"/>
      <c r="G19121" s="93"/>
      <c r="H19121" s="93"/>
      <c r="I19121" s="99"/>
      <c r="J19121" s="99"/>
      <c r="K19121" s="99"/>
      <c r="L19121" s="99"/>
      <c r="M19121" s="99"/>
      <c r="N19121" s="99"/>
      <c r="O19121" s="99"/>
      <c r="P19121" s="99"/>
      <c r="Q19121" s="99"/>
      <c r="R19121" s="99"/>
      <c r="S19121" s="99"/>
      <c r="T19121" s="99"/>
      <c r="U19121" s="99"/>
      <c r="V19121" s="99"/>
      <c r="W19121" s="99"/>
      <c r="X19121" s="99"/>
      <c r="Y19121" s="99"/>
      <c r="Z19121" s="99"/>
      <c r="AA19121" s="99"/>
      <c r="AB19121" s="99"/>
      <c r="AC19121" s="99"/>
      <c r="AD19121" s="99"/>
      <c r="AE19121" s="99"/>
      <c r="AF19121" s="99"/>
      <c r="AG19121" s="99"/>
      <c r="AH19121" s="31"/>
      <c r="AI19121" s="31"/>
      <c r="AJ19121" s="31"/>
      <c r="AK19121" s="31"/>
      <c r="AL19121" s="31"/>
      <c r="AO19121" s="376"/>
    </row>
    <row r="19122" spans="1:41" x14ac:dyDescent="0.25">
      <c r="A19122" s="44" t="s">
        <v>7582</v>
      </c>
      <c r="B19122" s="44" t="s">
        <v>7577</v>
      </c>
      <c r="C19122" s="45" t="s">
        <v>7583</v>
      </c>
      <c r="D19122" s="45" t="s">
        <v>9895</v>
      </c>
      <c r="E19122" s="45" t="s">
        <v>4823</v>
      </c>
      <c r="F19122" s="93"/>
      <c r="G19122" s="93"/>
      <c r="H19122" s="93"/>
      <c r="I19122" s="99"/>
      <c r="J19122" s="99"/>
      <c r="K19122" s="99"/>
      <c r="L19122" s="44"/>
      <c r="M19122" s="44"/>
      <c r="N19122" s="99"/>
      <c r="O19122" s="99"/>
      <c r="P19122" s="99"/>
      <c r="Q19122" s="99"/>
      <c r="R19122" s="99"/>
      <c r="S19122" s="99"/>
      <c r="T19122" s="99"/>
      <c r="U19122" s="99"/>
      <c r="V19122" s="99"/>
      <c r="W19122" s="99"/>
      <c r="X19122" s="99"/>
      <c r="Y19122" s="99"/>
      <c r="Z19122" s="99"/>
      <c r="AA19122" s="99"/>
      <c r="AB19122" s="99"/>
      <c r="AC19122" s="99"/>
      <c r="AD19122" s="99"/>
      <c r="AE19122" s="99"/>
      <c r="AF19122" s="99"/>
      <c r="AG19122" s="99"/>
      <c r="AH19122" s="31"/>
      <c r="AI19122" s="31"/>
      <c r="AJ19122" s="31"/>
      <c r="AK19122" s="31"/>
      <c r="AL19122" s="31"/>
      <c r="AO19122" s="376"/>
    </row>
    <row r="19123" spans="1:41" x14ac:dyDescent="0.25">
      <c r="A19123" s="44" t="s">
        <v>7751</v>
      </c>
      <c r="B19123" s="44" t="s">
        <v>7104</v>
      </c>
      <c r="C19123" s="45">
        <v>230504</v>
      </c>
      <c r="D19123" s="45" t="s">
        <v>11363</v>
      </c>
      <c r="E19123" s="45" t="s">
        <v>7105</v>
      </c>
      <c r="AO19123" s="376"/>
    </row>
    <row r="19124" spans="1:41" x14ac:dyDescent="0.25">
      <c r="A19124" s="44" t="s">
        <v>10809</v>
      </c>
      <c r="B19124" s="44" t="s">
        <v>9248</v>
      </c>
      <c r="C19124" s="45">
        <v>240101</v>
      </c>
      <c r="D19124" s="45" t="s">
        <v>11363</v>
      </c>
      <c r="E19124" s="45" t="s">
        <v>9249</v>
      </c>
      <c r="AO19124" s="376"/>
    </row>
    <row r="19125" spans="1:41" x14ac:dyDescent="0.25">
      <c r="A19125" s="44" t="s">
        <v>9014</v>
      </c>
      <c r="B19125" s="44" t="s">
        <v>15213</v>
      </c>
      <c r="C19125" s="45" t="s">
        <v>9216</v>
      </c>
      <c r="D19125" s="367" t="s">
        <v>3696</v>
      </c>
      <c r="E19125" s="328">
        <f>DATE(2026,12,27)</f>
        <v>46383</v>
      </c>
      <c r="F19125" s="32"/>
      <c r="G19125" s="32"/>
      <c r="H19125" s="32"/>
      <c r="I19125" s="31"/>
      <c r="J19125" s="31"/>
      <c r="K19125" s="31"/>
      <c r="L19125" s="31"/>
      <c r="M19125" s="31"/>
      <c r="N19125" s="31"/>
      <c r="O19125" s="31"/>
      <c r="P19125" s="31"/>
      <c r="Q19125" s="31"/>
      <c r="R19125" s="31"/>
      <c r="S19125" s="31"/>
      <c r="T19125" s="31"/>
      <c r="U19125" s="31"/>
      <c r="V19125" s="31"/>
      <c r="W19125" s="31"/>
      <c r="X19125" s="31"/>
      <c r="Y19125" s="31"/>
      <c r="Z19125" s="31"/>
      <c r="AA19125" s="31"/>
      <c r="AB19125" s="31"/>
      <c r="AC19125" s="31"/>
      <c r="AD19125" s="31"/>
      <c r="AE19125" s="31"/>
      <c r="AF19125" s="31"/>
      <c r="AG19125" s="31"/>
      <c r="AH19125" s="31"/>
      <c r="AI19125" s="31"/>
      <c r="AJ19125" s="31"/>
      <c r="AK19125" s="31"/>
      <c r="AL19125" s="31"/>
      <c r="AO19125" s="376"/>
    </row>
    <row r="19126" spans="1:41" x14ac:dyDescent="0.25">
      <c r="A19126" s="44" t="s">
        <v>21002</v>
      </c>
      <c r="B19126" s="44" t="s">
        <v>14802</v>
      </c>
      <c r="C19126" s="45" t="s">
        <v>9217</v>
      </c>
      <c r="D19126" s="367" t="s">
        <v>3696</v>
      </c>
      <c r="E19126" s="328">
        <f>DATE(2027,5,3)</f>
        <v>46510</v>
      </c>
      <c r="F19126" s="32"/>
      <c r="G19126" s="32"/>
      <c r="H19126" s="32"/>
      <c r="I19126" s="31"/>
      <c r="J19126" s="31"/>
      <c r="K19126" s="31"/>
      <c r="L19126" s="31"/>
      <c r="M19126" s="31"/>
      <c r="N19126" s="31"/>
      <c r="O19126" s="31"/>
      <c r="P19126" s="31"/>
      <c r="Q19126" s="31"/>
      <c r="R19126" s="31"/>
      <c r="S19126" s="31"/>
      <c r="T19126" s="31"/>
      <c r="U19126" s="31"/>
      <c r="V19126" s="31"/>
      <c r="W19126" s="31"/>
      <c r="X19126" s="31"/>
      <c r="Y19126" s="31"/>
      <c r="Z19126" s="31"/>
      <c r="AA19126" s="31"/>
      <c r="AB19126" s="31"/>
      <c r="AC19126" s="31"/>
      <c r="AD19126" s="31"/>
      <c r="AE19126" s="31"/>
      <c r="AF19126" s="31"/>
      <c r="AG19126" s="31"/>
      <c r="AH19126" s="31"/>
      <c r="AI19126" s="31"/>
      <c r="AJ19126" s="31"/>
      <c r="AK19126" s="31"/>
      <c r="AL19126" s="31"/>
      <c r="AO19126" s="376"/>
    </row>
    <row r="19127" spans="1:41" x14ac:dyDescent="0.25">
      <c r="A19127" s="44" t="s">
        <v>21003</v>
      </c>
      <c r="B19127" s="44" t="s">
        <v>14802</v>
      </c>
      <c r="C19127" s="45" t="s">
        <v>21104</v>
      </c>
      <c r="D19127" s="367" t="s">
        <v>3696</v>
      </c>
      <c r="E19127" s="328">
        <f>DATE(2027,5,3)</f>
        <v>46510</v>
      </c>
      <c r="F19127" s="32"/>
      <c r="G19127" s="32"/>
      <c r="H19127" s="32"/>
      <c r="I19127" s="31"/>
      <c r="J19127" s="31"/>
      <c r="K19127" s="31"/>
      <c r="L19127" s="31"/>
      <c r="M19127" s="31"/>
      <c r="N19127" s="31"/>
      <c r="O19127" s="31"/>
      <c r="P19127" s="31"/>
      <c r="Q19127" s="31"/>
      <c r="R19127" s="31"/>
      <c r="S19127" s="31"/>
      <c r="T19127" s="31"/>
      <c r="U19127" s="31"/>
      <c r="V19127" s="31"/>
      <c r="W19127" s="31"/>
      <c r="X19127" s="31"/>
      <c r="Y19127" s="31"/>
      <c r="Z19127" s="31"/>
      <c r="AA19127" s="31"/>
      <c r="AB19127" s="31"/>
      <c r="AC19127" s="31"/>
      <c r="AD19127" s="31"/>
      <c r="AE19127" s="31"/>
      <c r="AF19127" s="31"/>
      <c r="AG19127" s="31"/>
      <c r="AH19127" s="31"/>
      <c r="AI19127" s="31"/>
      <c r="AJ19127" s="31"/>
      <c r="AK19127" s="31"/>
      <c r="AL19127" s="31"/>
      <c r="AO19127" s="376"/>
    </row>
    <row r="19128" spans="1:41" x14ac:dyDescent="0.25">
      <c r="A19128" s="44" t="s">
        <v>16878</v>
      </c>
      <c r="B19128" s="44" t="s">
        <v>14802</v>
      </c>
      <c r="C19128" s="45" t="s">
        <v>17127</v>
      </c>
      <c r="D19128" s="367" t="s">
        <v>3696</v>
      </c>
      <c r="E19128" s="328">
        <f>DATE(2027,5,3)</f>
        <v>46510</v>
      </c>
      <c r="F19128" s="32"/>
      <c r="G19128" s="32"/>
      <c r="H19128" s="32"/>
      <c r="I19128" s="31"/>
      <c r="J19128" s="31"/>
      <c r="K19128" s="31"/>
      <c r="L19128" s="31"/>
      <c r="M19128" s="31"/>
      <c r="N19128" s="31"/>
      <c r="O19128" s="31"/>
      <c r="P19128" s="31"/>
      <c r="Q19128" s="31"/>
      <c r="R19128" s="31"/>
      <c r="S19128" s="31"/>
      <c r="T19128" s="31"/>
      <c r="U19128" s="31"/>
      <c r="V19128" s="31"/>
      <c r="W19128" s="31"/>
      <c r="X19128" s="31"/>
      <c r="Y19128" s="31"/>
      <c r="Z19128" s="31"/>
      <c r="AA19128" s="31"/>
      <c r="AB19128" s="31"/>
      <c r="AC19128" s="31"/>
      <c r="AD19128" s="31"/>
      <c r="AE19128" s="31"/>
      <c r="AF19128" s="31"/>
      <c r="AG19128" s="31"/>
      <c r="AH19128" s="31"/>
      <c r="AI19128" s="31"/>
      <c r="AJ19128" s="31"/>
      <c r="AK19128" s="31"/>
      <c r="AL19128" s="31"/>
      <c r="AO19128" s="376"/>
    </row>
    <row r="19129" spans="1:41" x14ac:dyDescent="0.25">
      <c r="A19129" s="44" t="s">
        <v>9015</v>
      </c>
      <c r="B19129" s="44" t="s">
        <v>14777</v>
      </c>
      <c r="C19129" s="45" t="s">
        <v>7175</v>
      </c>
      <c r="D19129" s="367" t="s">
        <v>3696</v>
      </c>
      <c r="E19129" s="328">
        <f>DATE(2027,4,20)</f>
        <v>46497</v>
      </c>
      <c r="F19129" s="32"/>
      <c r="G19129" s="32"/>
      <c r="H19129" s="32"/>
      <c r="I19129" s="31"/>
      <c r="J19129" s="31"/>
      <c r="K19129" s="31"/>
      <c r="L19129" s="31"/>
      <c r="M19129" s="31"/>
      <c r="N19129" s="31"/>
      <c r="O19129" s="31"/>
      <c r="P19129" s="31"/>
      <c r="Q19129" s="31"/>
      <c r="R19129" s="31"/>
      <c r="S19129" s="31"/>
      <c r="T19129" s="31"/>
      <c r="U19129" s="31"/>
      <c r="V19129" s="31"/>
      <c r="W19129" s="31"/>
      <c r="X19129" s="31"/>
      <c r="Y19129" s="31"/>
      <c r="Z19129" s="31"/>
      <c r="AA19129" s="31"/>
      <c r="AB19129" s="31"/>
      <c r="AC19129" s="31"/>
      <c r="AD19129" s="31"/>
      <c r="AE19129" s="31"/>
      <c r="AF19129" s="31"/>
      <c r="AG19129" s="31"/>
      <c r="AH19129" s="31"/>
      <c r="AI19129" s="31"/>
      <c r="AJ19129" s="31"/>
      <c r="AK19129" s="31"/>
      <c r="AL19129" s="31"/>
      <c r="AO19129" s="376"/>
    </row>
    <row r="19130" spans="1:41" x14ac:dyDescent="0.25">
      <c r="A19130" s="44" t="s">
        <v>16879</v>
      </c>
      <c r="B19130" s="44" t="s">
        <v>16880</v>
      </c>
      <c r="C19130" s="45" t="s">
        <v>17128</v>
      </c>
      <c r="D19130" s="367" t="s">
        <v>3696</v>
      </c>
      <c r="E19130" s="328">
        <f>DATE(2027,5,3)</f>
        <v>46510</v>
      </c>
      <c r="F19130" s="32"/>
      <c r="G19130" s="32"/>
      <c r="H19130" s="32"/>
      <c r="I19130" s="31"/>
      <c r="J19130" s="31"/>
      <c r="K19130" s="31"/>
      <c r="L19130" s="31"/>
      <c r="M19130" s="31"/>
      <c r="N19130" s="31"/>
      <c r="O19130" s="31"/>
      <c r="P19130" s="31"/>
      <c r="Q19130" s="31"/>
      <c r="R19130" s="31"/>
      <c r="S19130" s="31"/>
      <c r="T19130" s="31"/>
      <c r="U19130" s="31"/>
      <c r="V19130" s="31"/>
      <c r="W19130" s="31"/>
      <c r="X19130" s="31"/>
      <c r="Y19130" s="31"/>
      <c r="Z19130" s="31"/>
      <c r="AA19130" s="31"/>
      <c r="AB19130" s="31"/>
      <c r="AC19130" s="31"/>
      <c r="AD19130" s="31"/>
      <c r="AE19130" s="31"/>
      <c r="AF19130" s="31"/>
      <c r="AG19130" s="31"/>
      <c r="AH19130" s="31"/>
      <c r="AI19130" s="31"/>
      <c r="AJ19130" s="31"/>
      <c r="AK19130" s="31"/>
      <c r="AL19130" s="31"/>
      <c r="AO19130" s="376"/>
    </row>
    <row r="19131" spans="1:41" x14ac:dyDescent="0.25">
      <c r="A19131" s="44" t="s">
        <v>16881</v>
      </c>
      <c r="B19131" s="44" t="s">
        <v>14802</v>
      </c>
      <c r="C19131" s="45" t="s">
        <v>13905</v>
      </c>
      <c r="D19131" s="367" t="s">
        <v>3696</v>
      </c>
      <c r="E19131" s="328">
        <f>DATE(2027,5,3)</f>
        <v>46510</v>
      </c>
      <c r="F19131" s="32"/>
      <c r="G19131" s="32"/>
      <c r="H19131" s="32"/>
      <c r="I19131" s="31"/>
      <c r="J19131" s="31"/>
      <c r="K19131" s="31"/>
      <c r="L19131" s="31"/>
      <c r="M19131" s="31"/>
      <c r="N19131" s="31"/>
      <c r="O19131" s="31"/>
      <c r="P19131" s="31"/>
      <c r="Q19131" s="31"/>
      <c r="R19131" s="31"/>
      <c r="S19131" s="31"/>
      <c r="T19131" s="31"/>
      <c r="U19131" s="31"/>
      <c r="V19131" s="31"/>
      <c r="W19131" s="31"/>
      <c r="X19131" s="31"/>
      <c r="Y19131" s="31"/>
      <c r="Z19131" s="31"/>
      <c r="AA19131" s="31"/>
      <c r="AB19131" s="31"/>
      <c r="AC19131" s="31"/>
      <c r="AD19131" s="31"/>
      <c r="AE19131" s="31"/>
      <c r="AF19131" s="31"/>
      <c r="AG19131" s="31"/>
      <c r="AH19131" s="31"/>
      <c r="AI19131" s="31"/>
      <c r="AJ19131" s="31"/>
      <c r="AK19131" s="31"/>
      <c r="AL19131" s="31"/>
      <c r="AO19131" s="376"/>
    </row>
    <row r="19132" spans="1:41" x14ac:dyDescent="0.25">
      <c r="A19132" s="44" t="s">
        <v>19472</v>
      </c>
      <c r="B19132" s="319" t="s">
        <v>19512</v>
      </c>
      <c r="C19132" s="318" t="s">
        <v>19881</v>
      </c>
      <c r="D19132" s="93" t="s">
        <v>19934</v>
      </c>
      <c r="E19132" s="320">
        <v>46873</v>
      </c>
      <c r="F19132" s="93"/>
      <c r="G19132" s="93"/>
      <c r="H19132" s="93"/>
      <c r="I19132" s="99"/>
      <c r="J19132" s="99"/>
      <c r="K19132" s="99"/>
      <c r="L19132" s="99"/>
      <c r="M19132" s="99"/>
      <c r="N19132" s="99"/>
      <c r="O19132" s="99"/>
      <c r="P19132" s="99"/>
      <c r="Q19132" s="99"/>
      <c r="R19132" s="99"/>
      <c r="S19132" s="99"/>
      <c r="T19132" s="99"/>
      <c r="U19132" s="99"/>
      <c r="V19132" s="99"/>
      <c r="W19132" s="99"/>
      <c r="X19132" s="99"/>
      <c r="Y19132" s="99"/>
      <c r="Z19132" s="99"/>
      <c r="AA19132" s="99"/>
      <c r="AB19132" s="99"/>
      <c r="AC19132" s="99"/>
      <c r="AD19132" s="99"/>
      <c r="AE19132" s="99"/>
      <c r="AF19132" s="99"/>
      <c r="AG19132" s="99"/>
      <c r="AH19132" s="31"/>
      <c r="AI19132" s="31"/>
      <c r="AJ19132" s="31"/>
      <c r="AK19132" s="31"/>
      <c r="AL19132" s="31"/>
      <c r="AO19132" s="376"/>
    </row>
    <row r="19133" spans="1:41" x14ac:dyDescent="0.3">
      <c r="A19133" s="333" t="s">
        <v>2909</v>
      </c>
      <c r="B19133" s="333" t="s">
        <v>1162</v>
      </c>
      <c r="C19133" s="125" t="s">
        <v>8016</v>
      </c>
      <c r="D19133" s="32" t="s">
        <v>20309</v>
      </c>
      <c r="E19133" s="125" t="s">
        <v>7871</v>
      </c>
      <c r="F19133" s="125" t="s">
        <v>1189</v>
      </c>
      <c r="G19133" s="125" t="s">
        <v>1190</v>
      </c>
      <c r="AO19133" s="376"/>
    </row>
    <row r="19134" spans="1:41" x14ac:dyDescent="0.3">
      <c r="A19134" s="57" t="s">
        <v>887</v>
      </c>
      <c r="B19134" s="57" t="s">
        <v>1290</v>
      </c>
      <c r="C19134" s="62">
        <v>24027</v>
      </c>
      <c r="D19134" s="62" t="s">
        <v>20886</v>
      </c>
      <c r="E19134" s="60">
        <v>46873</v>
      </c>
      <c r="F19134" s="32"/>
      <c r="G19134" s="32"/>
      <c r="H19134" s="32"/>
      <c r="I19134" s="31"/>
      <c r="J19134" s="31"/>
      <c r="K19134" s="31"/>
      <c r="L19134" s="31"/>
      <c r="M19134" s="31"/>
      <c r="N19134" s="31"/>
      <c r="O19134" s="31"/>
      <c r="P19134" s="31"/>
      <c r="Q19134" s="31"/>
      <c r="R19134" s="31"/>
      <c r="S19134" s="31"/>
      <c r="T19134" s="31"/>
      <c r="U19134" s="31"/>
      <c r="V19134" s="31"/>
      <c r="W19134" s="31"/>
      <c r="X19134" s="31"/>
      <c r="Y19134" s="31"/>
      <c r="Z19134" s="31"/>
      <c r="AA19134" s="31"/>
      <c r="AB19134" s="31"/>
      <c r="AC19134" s="31"/>
      <c r="AD19134" s="31"/>
      <c r="AE19134" s="31"/>
      <c r="AF19134" s="31"/>
      <c r="AG19134" s="31"/>
      <c r="AH19134" s="31"/>
      <c r="AI19134" s="31"/>
      <c r="AJ19134" s="31"/>
      <c r="AK19134" s="31"/>
      <c r="AL19134" s="31"/>
      <c r="AO19134" s="376"/>
    </row>
    <row r="19135" spans="1:41" x14ac:dyDescent="0.25">
      <c r="A19135" s="44" t="s">
        <v>887</v>
      </c>
      <c r="B19135" s="44" t="s">
        <v>10364</v>
      </c>
      <c r="C19135" s="45">
        <v>240302</v>
      </c>
      <c r="D19135" s="45" t="s">
        <v>11363</v>
      </c>
      <c r="E19135" s="45" t="s">
        <v>2593</v>
      </c>
      <c r="AO19135" s="376"/>
    </row>
    <row r="19136" spans="1:41" x14ac:dyDescent="0.3">
      <c r="A19136" s="333" t="s">
        <v>7794</v>
      </c>
      <c r="B19136" s="333" t="s">
        <v>2690</v>
      </c>
      <c r="C19136" s="125" t="s">
        <v>21253</v>
      </c>
      <c r="D19136" s="32" t="s">
        <v>20309</v>
      </c>
      <c r="E19136" s="125" t="s">
        <v>21312</v>
      </c>
      <c r="F19136" s="125" t="s">
        <v>1189</v>
      </c>
      <c r="G19136" s="125" t="s">
        <v>1190</v>
      </c>
      <c r="AO19136" s="376"/>
    </row>
    <row r="19137" spans="1:41" x14ac:dyDescent="0.3">
      <c r="A19137" s="333" t="s">
        <v>11541</v>
      </c>
      <c r="B19137" s="333" t="s">
        <v>11374</v>
      </c>
      <c r="C19137" s="125" t="s">
        <v>11375</v>
      </c>
      <c r="D19137" s="32" t="s">
        <v>20309</v>
      </c>
      <c r="E19137" s="125" t="s">
        <v>4826</v>
      </c>
      <c r="F19137" s="125" t="s">
        <v>1189</v>
      </c>
      <c r="G19137" s="125" t="s">
        <v>1190</v>
      </c>
      <c r="AO19137" s="376"/>
    </row>
    <row r="19138" spans="1:41" x14ac:dyDescent="0.25">
      <c r="A19138" s="44" t="s">
        <v>16882</v>
      </c>
      <c r="B19138" s="44" t="s">
        <v>16883</v>
      </c>
      <c r="C19138" s="45" t="s">
        <v>17129</v>
      </c>
      <c r="D19138" s="367" t="s">
        <v>3696</v>
      </c>
      <c r="E19138" s="328">
        <f>DATE(2030,2,20)</f>
        <v>47534</v>
      </c>
      <c r="F19138" s="32"/>
      <c r="G19138" s="32"/>
      <c r="H19138" s="32"/>
      <c r="I19138" s="31"/>
      <c r="J19138" s="31"/>
      <c r="K19138" s="31"/>
      <c r="L19138" s="31"/>
      <c r="M19138" s="31"/>
      <c r="N19138" s="31"/>
      <c r="O19138" s="31"/>
      <c r="P19138" s="31"/>
      <c r="Q19138" s="31"/>
      <c r="R19138" s="31"/>
      <c r="S19138" s="31"/>
      <c r="T19138" s="31"/>
      <c r="U19138" s="31"/>
      <c r="V19138" s="31"/>
      <c r="W19138" s="31"/>
      <c r="X19138" s="31"/>
      <c r="Y19138" s="31"/>
      <c r="Z19138" s="31"/>
      <c r="AA19138" s="31"/>
      <c r="AB19138" s="31"/>
      <c r="AC19138" s="31"/>
      <c r="AD19138" s="31"/>
      <c r="AE19138" s="31"/>
      <c r="AF19138" s="31"/>
      <c r="AG19138" s="31"/>
      <c r="AH19138" s="31"/>
      <c r="AI19138" s="31"/>
      <c r="AJ19138" s="31"/>
      <c r="AK19138" s="31"/>
      <c r="AL19138" s="31"/>
      <c r="AO19138" s="376"/>
    </row>
    <row r="19139" spans="1:41" x14ac:dyDescent="0.25">
      <c r="A19139" s="44" t="s">
        <v>4314</v>
      </c>
      <c r="B19139" s="44" t="s">
        <v>14695</v>
      </c>
      <c r="C19139" s="45" t="s">
        <v>13942</v>
      </c>
      <c r="D19139" s="367" t="s">
        <v>3696</v>
      </c>
      <c r="E19139" s="328">
        <f>DATE(2029,1,3)</f>
        <v>47121</v>
      </c>
      <c r="F19139" s="32"/>
      <c r="G19139" s="32"/>
      <c r="H19139" s="32"/>
      <c r="I19139" s="31"/>
      <c r="J19139" s="31"/>
      <c r="K19139" s="31"/>
      <c r="L19139" s="31"/>
      <c r="M19139" s="31"/>
      <c r="N19139" s="31"/>
      <c r="O19139" s="31"/>
      <c r="P19139" s="31"/>
      <c r="Q19139" s="31"/>
      <c r="R19139" s="31"/>
      <c r="S19139" s="31"/>
      <c r="T19139" s="31"/>
      <c r="U19139" s="31"/>
      <c r="V19139" s="31"/>
      <c r="W19139" s="31"/>
      <c r="X19139" s="31"/>
      <c r="Y19139" s="31"/>
      <c r="Z19139" s="31"/>
      <c r="AA19139" s="31"/>
      <c r="AB19139" s="31"/>
      <c r="AC19139" s="31"/>
      <c r="AD19139" s="31"/>
      <c r="AE19139" s="31"/>
      <c r="AF19139" s="31"/>
      <c r="AG19139" s="31"/>
      <c r="AH19139" s="31"/>
      <c r="AI19139" s="31"/>
      <c r="AJ19139" s="31"/>
      <c r="AK19139" s="31"/>
      <c r="AL19139" s="31"/>
      <c r="AO19139" s="376"/>
    </row>
    <row r="19140" spans="1:41" x14ac:dyDescent="0.25">
      <c r="A19140" s="44" t="s">
        <v>22003</v>
      </c>
      <c r="B19140" s="44" t="s">
        <v>9248</v>
      </c>
      <c r="C19140" s="45">
        <v>260105</v>
      </c>
      <c r="D19140" s="45" t="s">
        <v>11363</v>
      </c>
      <c r="E19140" s="45" t="s">
        <v>17625</v>
      </c>
      <c r="AO19140" s="376"/>
    </row>
    <row r="19141" spans="1:41" x14ac:dyDescent="0.3">
      <c r="A19141" s="333" t="s">
        <v>8101</v>
      </c>
      <c r="B19141" s="333" t="s">
        <v>1175</v>
      </c>
      <c r="C19141" s="125" t="s">
        <v>8028</v>
      </c>
      <c r="D19141" s="32" t="s">
        <v>20309</v>
      </c>
      <c r="E19141" s="125" t="s">
        <v>7871</v>
      </c>
      <c r="F19141" s="125" t="s">
        <v>1189</v>
      </c>
      <c r="G19141" s="125" t="s">
        <v>1190</v>
      </c>
      <c r="AO19141" s="376"/>
    </row>
    <row r="19142" spans="1:41" x14ac:dyDescent="0.25">
      <c r="A19142" s="44" t="s">
        <v>5497</v>
      </c>
      <c r="B19142" s="44" t="s">
        <v>21369</v>
      </c>
      <c r="C19142" s="45" t="s">
        <v>10875</v>
      </c>
      <c r="D19142" s="45" t="s">
        <v>21447</v>
      </c>
      <c r="E19142" s="46">
        <v>46660</v>
      </c>
      <c r="AO19142" s="376"/>
    </row>
    <row r="19143" spans="1:41" x14ac:dyDescent="0.25">
      <c r="A19143" s="44" t="s">
        <v>5497</v>
      </c>
      <c r="B19143" s="44" t="s">
        <v>21433</v>
      </c>
      <c r="C19143" s="45" t="s">
        <v>5528</v>
      </c>
      <c r="D19143" s="45" t="s">
        <v>21447</v>
      </c>
      <c r="E19143" s="46">
        <v>46418</v>
      </c>
      <c r="AO19143" s="376"/>
    </row>
    <row r="19144" spans="1:41" x14ac:dyDescent="0.25">
      <c r="A19144" s="44" t="s">
        <v>6581</v>
      </c>
      <c r="B19144" s="44" t="s">
        <v>2350</v>
      </c>
      <c r="C19144" s="45">
        <v>230105</v>
      </c>
      <c r="D19144" s="45" t="s">
        <v>11363</v>
      </c>
      <c r="E19144" s="45" t="s">
        <v>5265</v>
      </c>
      <c r="AO19144" s="376"/>
    </row>
    <row r="19145" spans="1:41" x14ac:dyDescent="0.3">
      <c r="A19145" s="57" t="s">
        <v>13165</v>
      </c>
      <c r="B19145" s="57" t="s">
        <v>1290</v>
      </c>
      <c r="C19145" s="62">
        <v>24027</v>
      </c>
      <c r="D19145" s="62" t="s">
        <v>20886</v>
      </c>
      <c r="E19145" s="60">
        <v>46873</v>
      </c>
      <c r="F19145" s="32"/>
      <c r="G19145" s="32"/>
      <c r="H19145" s="32"/>
      <c r="I19145" s="31"/>
      <c r="J19145" s="31"/>
      <c r="K19145" s="31"/>
      <c r="L19145" s="31"/>
      <c r="M19145" s="31"/>
      <c r="N19145" s="31"/>
      <c r="O19145" s="31"/>
      <c r="P19145" s="31"/>
      <c r="Q19145" s="31"/>
      <c r="R19145" s="31"/>
      <c r="S19145" s="31"/>
      <c r="T19145" s="31"/>
      <c r="U19145" s="31"/>
      <c r="V19145" s="31"/>
      <c r="W19145" s="31"/>
      <c r="X19145" s="31"/>
      <c r="Y19145" s="31"/>
      <c r="Z19145" s="31"/>
      <c r="AA19145" s="31"/>
      <c r="AB19145" s="31"/>
      <c r="AC19145" s="31"/>
      <c r="AD19145" s="31"/>
      <c r="AE19145" s="31"/>
      <c r="AF19145" s="31"/>
      <c r="AG19145" s="31"/>
      <c r="AH19145" s="31"/>
      <c r="AI19145" s="31"/>
      <c r="AJ19145" s="31"/>
      <c r="AK19145" s="31"/>
      <c r="AL19145" s="31"/>
      <c r="AO19145" s="376"/>
    </row>
    <row r="19146" spans="1:41" x14ac:dyDescent="0.25">
      <c r="A19146" s="44" t="s">
        <v>4315</v>
      </c>
      <c r="B19146" s="44" t="s">
        <v>199</v>
      </c>
      <c r="C19146" s="45">
        <v>241001</v>
      </c>
      <c r="D19146" s="45" t="s">
        <v>11363</v>
      </c>
      <c r="E19146" s="45" t="s">
        <v>5332</v>
      </c>
      <c r="AO19146" s="376"/>
    </row>
    <row r="19147" spans="1:41" x14ac:dyDescent="0.25">
      <c r="A19147" s="44" t="s">
        <v>888</v>
      </c>
      <c r="B19147" s="44" t="s">
        <v>199</v>
      </c>
      <c r="C19147" s="45">
        <v>241001</v>
      </c>
      <c r="D19147" s="45" t="s">
        <v>11363</v>
      </c>
      <c r="E19147" s="45" t="s">
        <v>5332</v>
      </c>
      <c r="AO19147" s="376"/>
    </row>
    <row r="19148" spans="1:41" x14ac:dyDescent="0.25">
      <c r="A19148" s="44" t="s">
        <v>888</v>
      </c>
      <c r="B19148" s="44" t="s">
        <v>5321</v>
      </c>
      <c r="C19148" s="45">
        <v>26010401</v>
      </c>
      <c r="D19148" s="45" t="s">
        <v>11363</v>
      </c>
      <c r="E19148" s="45" t="s">
        <v>17459</v>
      </c>
      <c r="AO19148" s="376"/>
    </row>
    <row r="19149" spans="1:41" x14ac:dyDescent="0.25">
      <c r="A19149" s="44" t="s">
        <v>888</v>
      </c>
      <c r="B19149" s="44" t="s">
        <v>3176</v>
      </c>
      <c r="C19149" s="45">
        <v>26010402</v>
      </c>
      <c r="D19149" s="45" t="s">
        <v>11363</v>
      </c>
      <c r="E19149" s="45" t="s">
        <v>17459</v>
      </c>
      <c r="AO19149" s="376"/>
    </row>
    <row r="19150" spans="1:41" x14ac:dyDescent="0.25">
      <c r="A19150" s="44" t="s">
        <v>21422</v>
      </c>
      <c r="B19150" s="44" t="s">
        <v>21421</v>
      </c>
      <c r="C19150" s="45" t="s">
        <v>21184</v>
      </c>
      <c r="D19150" s="45" t="s">
        <v>21447</v>
      </c>
      <c r="E19150" s="46">
        <v>46630</v>
      </c>
      <c r="AO19150" s="376"/>
    </row>
    <row r="19151" spans="1:41" x14ac:dyDescent="0.25">
      <c r="A19151" s="44" t="s">
        <v>10810</v>
      </c>
      <c r="B19151" s="44" t="s">
        <v>9237</v>
      </c>
      <c r="C19151" s="45">
        <v>24010401</v>
      </c>
      <c r="D19151" s="45" t="s">
        <v>11363</v>
      </c>
      <c r="E19151" s="45" t="s">
        <v>9238</v>
      </c>
      <c r="AO19151" s="376"/>
    </row>
    <row r="19152" spans="1:41" x14ac:dyDescent="0.3">
      <c r="A19152" s="333" t="s">
        <v>16254</v>
      </c>
      <c r="B19152" s="333" t="s">
        <v>4810</v>
      </c>
      <c r="C19152" s="125" t="s">
        <v>16155</v>
      </c>
      <c r="D19152" s="32" t="s">
        <v>20309</v>
      </c>
      <c r="E19152" s="125" t="s">
        <v>4972</v>
      </c>
      <c r="F19152" s="125" t="s">
        <v>1190</v>
      </c>
      <c r="G19152" s="125" t="s">
        <v>1190</v>
      </c>
      <c r="AO19152" s="376"/>
    </row>
    <row r="19153" spans="1:41" x14ac:dyDescent="0.25">
      <c r="A19153" s="44" t="s">
        <v>22004</v>
      </c>
      <c r="B19153" s="44" t="s">
        <v>5321</v>
      </c>
      <c r="C19153" s="45">
        <v>26010401</v>
      </c>
      <c r="D19153" s="45" t="s">
        <v>11363</v>
      </c>
      <c r="E19153" s="45" t="s">
        <v>17459</v>
      </c>
      <c r="AO19153" s="376"/>
    </row>
    <row r="19154" spans="1:41" x14ac:dyDescent="0.25">
      <c r="A19154" s="44" t="s">
        <v>22004</v>
      </c>
      <c r="B19154" s="44" t="s">
        <v>3176</v>
      </c>
      <c r="C19154" s="45">
        <v>26010402</v>
      </c>
      <c r="D19154" s="45" t="s">
        <v>11363</v>
      </c>
      <c r="E19154" s="45" t="s">
        <v>17459</v>
      </c>
      <c r="AO19154" s="376"/>
    </row>
    <row r="19155" spans="1:41" x14ac:dyDescent="0.3">
      <c r="A19155" s="333" t="s">
        <v>12936</v>
      </c>
      <c r="B19155" s="333" t="s">
        <v>1157</v>
      </c>
      <c r="C19155" s="125" t="s">
        <v>13318</v>
      </c>
      <c r="D19155" s="32" t="s">
        <v>20309</v>
      </c>
      <c r="E19155" s="125" t="s">
        <v>12551</v>
      </c>
      <c r="F19155" s="125" t="s">
        <v>1189</v>
      </c>
      <c r="G19155" s="125" t="s">
        <v>1190</v>
      </c>
      <c r="AO19155" s="376"/>
    </row>
    <row r="19156" spans="1:41" x14ac:dyDescent="0.25">
      <c r="A19156" s="44" t="s">
        <v>30</v>
      </c>
      <c r="B19156" s="44" t="s">
        <v>1587</v>
      </c>
      <c r="C19156" s="45" t="s">
        <v>6357</v>
      </c>
      <c r="D19156" s="46" t="s">
        <v>21328</v>
      </c>
      <c r="E19156" s="46">
        <v>46495</v>
      </c>
      <c r="AO19156" s="376"/>
    </row>
    <row r="19157" spans="1:41" x14ac:dyDescent="0.25">
      <c r="A19157" s="44" t="s">
        <v>30</v>
      </c>
      <c r="B19157" s="44" t="s">
        <v>1587</v>
      </c>
      <c r="C19157" s="45" t="s">
        <v>6357</v>
      </c>
      <c r="D19157" s="46" t="s">
        <v>21328</v>
      </c>
      <c r="E19157" s="46">
        <v>46495</v>
      </c>
      <c r="AO19157" s="376"/>
    </row>
    <row r="19158" spans="1:41" x14ac:dyDescent="0.25">
      <c r="A19158" s="44" t="s">
        <v>30</v>
      </c>
      <c r="B19158" s="44" t="s">
        <v>1587</v>
      </c>
      <c r="C19158" s="45" t="s">
        <v>6357</v>
      </c>
      <c r="D19158" s="46" t="s">
        <v>21328</v>
      </c>
      <c r="E19158" s="46">
        <v>46495</v>
      </c>
      <c r="AO19158" s="376"/>
    </row>
    <row r="19159" spans="1:41" x14ac:dyDescent="0.25">
      <c r="A19159" s="44" t="s">
        <v>30</v>
      </c>
      <c r="B19159" s="44" t="s">
        <v>1587</v>
      </c>
      <c r="C19159" s="45" t="s">
        <v>6357</v>
      </c>
      <c r="D19159" s="46" t="s">
        <v>21328</v>
      </c>
      <c r="E19159" s="46">
        <v>46495</v>
      </c>
      <c r="AO19159" s="376"/>
    </row>
    <row r="19160" spans="1:41" x14ac:dyDescent="0.25">
      <c r="A19160" s="44" t="s">
        <v>16884</v>
      </c>
      <c r="B19160" s="44" t="s">
        <v>16885</v>
      </c>
      <c r="C19160" s="45" t="s">
        <v>17130</v>
      </c>
      <c r="D19160" s="367" t="s">
        <v>3696</v>
      </c>
      <c r="E19160" s="328">
        <f>DATE(2029,11,13)</f>
        <v>47435</v>
      </c>
      <c r="F19160" s="32"/>
      <c r="G19160" s="32"/>
      <c r="H19160" s="32"/>
      <c r="I19160" s="31"/>
      <c r="J19160" s="31"/>
      <c r="K19160" s="31"/>
      <c r="L19160" s="31"/>
      <c r="M19160" s="31"/>
      <c r="N19160" s="31"/>
      <c r="O19160" s="31"/>
      <c r="P19160" s="31"/>
      <c r="Q19160" s="31"/>
      <c r="R19160" s="31"/>
      <c r="S19160" s="31"/>
      <c r="T19160" s="31"/>
      <c r="U19160" s="31"/>
      <c r="V19160" s="31"/>
      <c r="W19160" s="31"/>
      <c r="X19160" s="31"/>
      <c r="Y19160" s="31"/>
      <c r="Z19160" s="31"/>
      <c r="AA19160" s="31"/>
      <c r="AB19160" s="31"/>
      <c r="AC19160" s="31"/>
      <c r="AD19160" s="31"/>
      <c r="AE19160" s="31"/>
      <c r="AF19160" s="31"/>
      <c r="AG19160" s="31"/>
      <c r="AH19160" s="31"/>
      <c r="AI19160" s="31"/>
      <c r="AJ19160" s="31"/>
      <c r="AK19160" s="31"/>
      <c r="AL19160" s="31"/>
      <c r="AO19160" s="376"/>
    </row>
    <row r="19161" spans="1:41" x14ac:dyDescent="0.25">
      <c r="A19161" s="44" t="s">
        <v>16886</v>
      </c>
      <c r="B19161" s="44" t="s">
        <v>16887</v>
      </c>
      <c r="C19161" s="45" t="s">
        <v>17131</v>
      </c>
      <c r="D19161" s="367" t="s">
        <v>3696</v>
      </c>
      <c r="E19161" s="328">
        <f>DATE(2029,7,24)</f>
        <v>47323</v>
      </c>
      <c r="F19161" s="32"/>
      <c r="G19161" s="32"/>
      <c r="H19161" s="32"/>
      <c r="I19161" s="31"/>
      <c r="J19161" s="31"/>
      <c r="K19161" s="31"/>
      <c r="L19161" s="31"/>
      <c r="M19161" s="31"/>
      <c r="N19161" s="31"/>
      <c r="O19161" s="31"/>
      <c r="P19161" s="31"/>
      <c r="Q19161" s="31"/>
      <c r="R19161" s="31"/>
      <c r="S19161" s="31"/>
      <c r="T19161" s="31"/>
      <c r="U19161" s="31"/>
      <c r="V19161" s="31"/>
      <c r="W19161" s="31"/>
      <c r="X19161" s="31"/>
      <c r="Y19161" s="31"/>
      <c r="Z19161" s="31"/>
      <c r="AA19161" s="31"/>
      <c r="AB19161" s="31"/>
      <c r="AC19161" s="31"/>
      <c r="AD19161" s="31"/>
      <c r="AE19161" s="31"/>
      <c r="AF19161" s="31"/>
      <c r="AG19161" s="31"/>
      <c r="AH19161" s="31"/>
      <c r="AI19161" s="31"/>
      <c r="AJ19161" s="31"/>
      <c r="AK19161" s="31"/>
      <c r="AL19161" s="31"/>
      <c r="AO19161" s="376"/>
    </row>
    <row r="19162" spans="1:41" x14ac:dyDescent="0.25">
      <c r="A19162" s="44" t="s">
        <v>13943</v>
      </c>
      <c r="B19162" s="44" t="s">
        <v>15215</v>
      </c>
      <c r="C19162" s="45" t="s">
        <v>13944</v>
      </c>
      <c r="D19162" s="367" t="s">
        <v>3696</v>
      </c>
      <c r="E19162" s="328">
        <f>DATE(2029,5,19)</f>
        <v>47257</v>
      </c>
      <c r="F19162" s="32"/>
      <c r="G19162" s="32"/>
      <c r="H19162" s="32"/>
      <c r="I19162" s="31"/>
      <c r="J19162" s="31"/>
      <c r="K19162" s="31"/>
      <c r="L19162" s="31"/>
      <c r="M19162" s="31"/>
      <c r="N19162" s="31"/>
      <c r="O19162" s="31"/>
      <c r="P19162" s="31"/>
      <c r="Q19162" s="31"/>
      <c r="R19162" s="31"/>
      <c r="S19162" s="31"/>
      <c r="T19162" s="31"/>
      <c r="U19162" s="31"/>
      <c r="V19162" s="31"/>
      <c r="W19162" s="31"/>
      <c r="X19162" s="31"/>
      <c r="Y19162" s="31"/>
      <c r="Z19162" s="31"/>
      <c r="AA19162" s="31"/>
      <c r="AB19162" s="31"/>
      <c r="AC19162" s="31"/>
      <c r="AD19162" s="31"/>
      <c r="AE19162" s="31"/>
      <c r="AF19162" s="31"/>
      <c r="AG19162" s="31"/>
      <c r="AH19162" s="31"/>
      <c r="AI19162" s="31"/>
      <c r="AJ19162" s="31"/>
      <c r="AK19162" s="31"/>
      <c r="AL19162" s="31"/>
      <c r="AO19162" s="376"/>
    </row>
    <row r="19163" spans="1:41" x14ac:dyDescent="0.25">
      <c r="A19163" s="76" t="s">
        <v>12806</v>
      </c>
      <c r="B19163" s="44" t="s">
        <v>12108</v>
      </c>
      <c r="C19163" s="45">
        <v>4.26</v>
      </c>
      <c r="D19163" s="45" t="s">
        <v>12549</v>
      </c>
      <c r="E19163" s="46">
        <v>47787</v>
      </c>
      <c r="F19163" s="45"/>
      <c r="G19163" s="93"/>
      <c r="H19163" s="93"/>
      <c r="I19163" s="99"/>
      <c r="J19163" s="99"/>
      <c r="K19163" s="99"/>
      <c r="L19163" s="99"/>
      <c r="M19163" s="99"/>
      <c r="N19163" s="99"/>
      <c r="O19163" s="99"/>
      <c r="P19163" s="99"/>
      <c r="Q19163" s="99"/>
      <c r="R19163" s="99"/>
      <c r="S19163" s="99"/>
      <c r="T19163" s="99"/>
      <c r="U19163" s="99"/>
      <c r="V19163" s="99"/>
      <c r="W19163" s="99"/>
      <c r="X19163" s="99"/>
      <c r="Y19163" s="99"/>
      <c r="Z19163" s="99"/>
      <c r="AA19163" s="99"/>
      <c r="AB19163" s="99"/>
      <c r="AC19163" s="99"/>
      <c r="AD19163" s="99"/>
      <c r="AE19163" s="99"/>
      <c r="AF19163" s="99"/>
      <c r="AG19163" s="99"/>
      <c r="AH19163" s="31"/>
      <c r="AI19163" s="31"/>
      <c r="AJ19163" s="31"/>
      <c r="AK19163" s="31"/>
      <c r="AL19163" s="31"/>
      <c r="AO19163" s="376"/>
    </row>
    <row r="19164" spans="1:41" x14ac:dyDescent="0.25">
      <c r="A19164" s="44" t="s">
        <v>12806</v>
      </c>
      <c r="B19164" s="44" t="s">
        <v>12102</v>
      </c>
      <c r="C19164" s="45">
        <v>21.25</v>
      </c>
      <c r="D19164" s="45" t="s">
        <v>12549</v>
      </c>
      <c r="E19164" s="46">
        <v>47664</v>
      </c>
      <c r="F19164" s="45"/>
      <c r="G19164" s="93"/>
      <c r="H19164" s="93"/>
      <c r="I19164" s="99"/>
      <c r="J19164" s="99"/>
      <c r="K19164" s="99"/>
      <c r="L19164" s="99"/>
      <c r="M19164" s="99"/>
      <c r="N19164" s="99"/>
      <c r="O19164" s="99"/>
      <c r="P19164" s="99"/>
      <c r="Q19164" s="99"/>
      <c r="R19164" s="99"/>
      <c r="S19164" s="99"/>
      <c r="T19164" s="99"/>
      <c r="U19164" s="99"/>
      <c r="V19164" s="99"/>
      <c r="W19164" s="99"/>
      <c r="X19164" s="99"/>
      <c r="Y19164" s="99"/>
      <c r="Z19164" s="99"/>
      <c r="AA19164" s="99"/>
      <c r="AB19164" s="99"/>
      <c r="AC19164" s="99"/>
      <c r="AD19164" s="99"/>
      <c r="AE19164" s="99"/>
      <c r="AF19164" s="99"/>
      <c r="AG19164" s="99"/>
      <c r="AH19164" s="31"/>
      <c r="AI19164" s="31"/>
      <c r="AJ19164" s="31"/>
      <c r="AK19164" s="31"/>
      <c r="AL19164" s="31"/>
      <c r="AO19164" s="376"/>
    </row>
    <row r="19165" spans="1:41" x14ac:dyDescent="0.25">
      <c r="A19165" s="44" t="s">
        <v>12806</v>
      </c>
      <c r="B19165" s="44" t="s">
        <v>21434</v>
      </c>
      <c r="C19165" s="45" t="s">
        <v>16562</v>
      </c>
      <c r="D19165" s="45" t="s">
        <v>21447</v>
      </c>
      <c r="E19165" s="46">
        <v>46418</v>
      </c>
      <c r="AO19165" s="376"/>
    </row>
    <row r="19166" spans="1:41" x14ac:dyDescent="0.25">
      <c r="A19166" s="44" t="s">
        <v>12806</v>
      </c>
      <c r="B19166" s="44" t="s">
        <v>2522</v>
      </c>
      <c r="C19166" s="45" t="s">
        <v>14655</v>
      </c>
      <c r="D19166" s="46" t="s">
        <v>21328</v>
      </c>
      <c r="E19166" s="46">
        <v>46527</v>
      </c>
      <c r="AO19166" s="376"/>
    </row>
    <row r="19167" spans="1:41" x14ac:dyDescent="0.25">
      <c r="A19167" s="44" t="s">
        <v>12806</v>
      </c>
      <c r="B19167" s="44" t="s">
        <v>1666</v>
      </c>
      <c r="C19167" s="45">
        <v>250101</v>
      </c>
      <c r="D19167" s="45" t="s">
        <v>11363</v>
      </c>
      <c r="E19167" s="45" t="s">
        <v>12551</v>
      </c>
      <c r="AO19167" s="376"/>
    </row>
    <row r="19168" spans="1:41" x14ac:dyDescent="0.25">
      <c r="A19168" s="44" t="s">
        <v>12806</v>
      </c>
      <c r="B19168" s="44" t="s">
        <v>2350</v>
      </c>
      <c r="C19168" s="45">
        <v>250106</v>
      </c>
      <c r="D19168" s="45" t="s">
        <v>11363</v>
      </c>
      <c r="E19168" s="45" t="s">
        <v>11887</v>
      </c>
      <c r="AO19168" s="376"/>
    </row>
    <row r="19169" spans="1:41" x14ac:dyDescent="0.25">
      <c r="A19169" s="67" t="s">
        <v>17256</v>
      </c>
      <c r="B19169" s="57" t="s">
        <v>1290</v>
      </c>
      <c r="C19169" s="62" t="s">
        <v>17262</v>
      </c>
      <c r="D19169" s="62" t="s">
        <v>20886</v>
      </c>
      <c r="E19169" s="60">
        <v>46873</v>
      </c>
      <c r="F19169" s="32"/>
      <c r="G19169" s="32"/>
      <c r="H19169" s="32"/>
      <c r="I19169" s="31"/>
      <c r="J19169" s="31"/>
      <c r="K19169" s="31"/>
      <c r="L19169" s="31"/>
      <c r="M19169" s="31"/>
      <c r="N19169" s="31"/>
      <c r="O19169" s="31"/>
      <c r="P19169" s="31"/>
      <c r="Q19169" s="31"/>
      <c r="R19169" s="31"/>
      <c r="S19169" s="31"/>
      <c r="T19169" s="31"/>
      <c r="U19169" s="31"/>
      <c r="V19169" s="31"/>
      <c r="W19169" s="31"/>
      <c r="X19169" s="31"/>
      <c r="Y19169" s="31"/>
      <c r="Z19169" s="31"/>
      <c r="AA19169" s="31"/>
      <c r="AB19169" s="31"/>
      <c r="AC19169" s="31"/>
      <c r="AD19169" s="31"/>
      <c r="AE19169" s="31"/>
      <c r="AF19169" s="31"/>
      <c r="AG19169" s="31"/>
      <c r="AH19169" s="31"/>
      <c r="AI19169" s="31"/>
      <c r="AJ19169" s="31"/>
      <c r="AK19169" s="31"/>
      <c r="AL19169" s="31"/>
      <c r="AO19169" s="376"/>
    </row>
    <row r="19170" spans="1:41" x14ac:dyDescent="0.25">
      <c r="A19170" s="44" t="s">
        <v>11645</v>
      </c>
      <c r="B19170" s="44" t="s">
        <v>21362</v>
      </c>
      <c r="C19170" s="45" t="s">
        <v>11608</v>
      </c>
      <c r="D19170" s="45" t="s">
        <v>21447</v>
      </c>
      <c r="E19170" s="46">
        <v>46752</v>
      </c>
      <c r="AO19170" s="376"/>
    </row>
    <row r="19171" spans="1:41" x14ac:dyDescent="0.3">
      <c r="A19171" s="333" t="s">
        <v>11542</v>
      </c>
      <c r="B19171" s="333" t="s">
        <v>11374</v>
      </c>
      <c r="C19171" s="125" t="s">
        <v>11375</v>
      </c>
      <c r="D19171" s="32" t="s">
        <v>20309</v>
      </c>
      <c r="E19171" s="125" t="s">
        <v>4826</v>
      </c>
      <c r="F19171" s="125" t="s">
        <v>1189</v>
      </c>
      <c r="G19171" s="125" t="s">
        <v>1190</v>
      </c>
      <c r="AO19171" s="376"/>
    </row>
    <row r="19172" spans="1:41" x14ac:dyDescent="0.3">
      <c r="A19172" s="333" t="s">
        <v>12937</v>
      </c>
      <c r="B19172" s="333" t="s">
        <v>12848</v>
      </c>
      <c r="C19172" s="125" t="s">
        <v>12849</v>
      </c>
      <c r="D19172" s="32" t="s">
        <v>20309</v>
      </c>
      <c r="E19172" s="125" t="s">
        <v>5332</v>
      </c>
      <c r="F19172" s="125" t="s">
        <v>1189</v>
      </c>
      <c r="G19172" s="125" t="s">
        <v>1190</v>
      </c>
      <c r="AO19172" s="376"/>
    </row>
    <row r="19173" spans="1:41" x14ac:dyDescent="0.25">
      <c r="A19173" s="44" t="s">
        <v>18493</v>
      </c>
      <c r="B19173" s="44" t="s">
        <v>947</v>
      </c>
      <c r="C19173" s="45">
        <v>260102</v>
      </c>
      <c r="D19173" s="45" t="s">
        <v>11363</v>
      </c>
      <c r="E19173" s="45" t="s">
        <v>8292</v>
      </c>
      <c r="AO19173" s="376"/>
    </row>
    <row r="19174" spans="1:41" x14ac:dyDescent="0.25">
      <c r="A19174" s="44" t="s">
        <v>13945</v>
      </c>
      <c r="B19174" s="319" t="s">
        <v>19581</v>
      </c>
      <c r="C19174" s="318" t="s">
        <v>19882</v>
      </c>
      <c r="D19174" s="93" t="s">
        <v>19934</v>
      </c>
      <c r="E19174" s="320">
        <v>46507</v>
      </c>
      <c r="F19174" s="93"/>
      <c r="G19174" s="93"/>
      <c r="H19174" s="93"/>
      <c r="I19174" s="99"/>
      <c r="J19174" s="99"/>
      <c r="K19174" s="99"/>
      <c r="L19174" s="99"/>
      <c r="M19174" s="99"/>
      <c r="N19174" s="99"/>
      <c r="O19174" s="99"/>
      <c r="P19174" s="99"/>
      <c r="Q19174" s="99"/>
      <c r="R19174" s="99"/>
      <c r="S19174" s="99"/>
      <c r="T19174" s="99"/>
      <c r="U19174" s="99"/>
      <c r="V19174" s="99"/>
      <c r="W19174" s="99"/>
      <c r="X19174" s="99"/>
      <c r="Y19174" s="99"/>
      <c r="Z19174" s="99"/>
      <c r="AA19174" s="99"/>
      <c r="AB19174" s="99"/>
      <c r="AC19174" s="99"/>
      <c r="AD19174" s="99"/>
      <c r="AE19174" s="99"/>
      <c r="AF19174" s="99"/>
      <c r="AG19174" s="99"/>
      <c r="AH19174" s="31"/>
      <c r="AI19174" s="31"/>
      <c r="AJ19174" s="31"/>
      <c r="AK19174" s="31"/>
      <c r="AL19174" s="31"/>
      <c r="AO19174" s="376"/>
    </row>
    <row r="19175" spans="1:41" x14ac:dyDescent="0.25">
      <c r="A19175" s="44" t="s">
        <v>13945</v>
      </c>
      <c r="B19175" s="319" t="s">
        <v>19571</v>
      </c>
      <c r="C19175" s="318" t="s">
        <v>19883</v>
      </c>
      <c r="D19175" s="93" t="s">
        <v>19934</v>
      </c>
      <c r="E19175" s="320">
        <v>47664</v>
      </c>
      <c r="F19175" s="93"/>
      <c r="G19175" s="93"/>
      <c r="H19175" s="93"/>
      <c r="I19175" s="99"/>
      <c r="J19175" s="99"/>
      <c r="K19175" s="99"/>
      <c r="L19175" s="99"/>
      <c r="M19175" s="99"/>
      <c r="N19175" s="99"/>
      <c r="O19175" s="99"/>
      <c r="P19175" s="99"/>
      <c r="Q19175" s="99"/>
      <c r="R19175" s="99"/>
      <c r="S19175" s="99"/>
      <c r="T19175" s="99"/>
      <c r="U19175" s="99"/>
      <c r="V19175" s="99"/>
      <c r="W19175" s="99"/>
      <c r="X19175" s="99"/>
      <c r="Y19175" s="99"/>
      <c r="Z19175" s="99"/>
      <c r="AA19175" s="99"/>
      <c r="AB19175" s="99"/>
      <c r="AC19175" s="99"/>
      <c r="AD19175" s="99"/>
      <c r="AE19175" s="99"/>
      <c r="AF19175" s="99"/>
      <c r="AG19175" s="99"/>
      <c r="AH19175" s="31"/>
      <c r="AI19175" s="31"/>
      <c r="AJ19175" s="31"/>
      <c r="AK19175" s="31"/>
      <c r="AL19175" s="31"/>
      <c r="AO19175" s="376"/>
    </row>
    <row r="19176" spans="1:41" x14ac:dyDescent="0.25">
      <c r="A19176" s="44" t="s">
        <v>13945</v>
      </c>
      <c r="B19176" s="44" t="s">
        <v>14695</v>
      </c>
      <c r="C19176" s="45" t="s">
        <v>13946</v>
      </c>
      <c r="D19176" s="367" t="s">
        <v>3696</v>
      </c>
      <c r="E19176" s="328">
        <f>DATE(2029,1,3)</f>
        <v>47121</v>
      </c>
      <c r="F19176" s="32"/>
      <c r="G19176" s="32"/>
      <c r="H19176" s="32"/>
      <c r="I19176" s="31"/>
      <c r="J19176" s="31"/>
      <c r="K19176" s="31"/>
      <c r="L19176" s="31"/>
      <c r="M19176" s="31"/>
      <c r="N19176" s="31"/>
      <c r="O19176" s="31"/>
      <c r="P19176" s="31"/>
      <c r="Q19176" s="31"/>
      <c r="R19176" s="31"/>
      <c r="S19176" s="31"/>
      <c r="T19176" s="31"/>
      <c r="U19176" s="31"/>
      <c r="V19176" s="31"/>
      <c r="W19176" s="31"/>
      <c r="X19176" s="31"/>
      <c r="Y19176" s="31"/>
      <c r="Z19176" s="31"/>
      <c r="AA19176" s="31"/>
      <c r="AB19176" s="31"/>
      <c r="AC19176" s="31"/>
      <c r="AD19176" s="31"/>
      <c r="AE19176" s="31"/>
      <c r="AF19176" s="31"/>
      <c r="AG19176" s="31"/>
      <c r="AH19176" s="31"/>
      <c r="AI19176" s="31"/>
      <c r="AJ19176" s="31"/>
      <c r="AK19176" s="31"/>
      <c r="AL19176" s="31"/>
      <c r="AO19176" s="376"/>
    </row>
    <row r="19177" spans="1:41" x14ac:dyDescent="0.25">
      <c r="A19177" s="44" t="s">
        <v>7083</v>
      </c>
      <c r="B19177" s="44" t="s">
        <v>2350</v>
      </c>
      <c r="C19177" s="45">
        <v>230105</v>
      </c>
      <c r="D19177" s="45" t="s">
        <v>11363</v>
      </c>
      <c r="E19177" s="45" t="s">
        <v>5265</v>
      </c>
      <c r="AO19177" s="376"/>
    </row>
    <row r="19178" spans="1:41" x14ac:dyDescent="0.25">
      <c r="A19178" s="44" t="s">
        <v>12490</v>
      </c>
      <c r="B19178" s="44" t="s">
        <v>12146</v>
      </c>
      <c r="C19178" s="45">
        <v>29.24</v>
      </c>
      <c r="D19178" s="45" t="s">
        <v>12549</v>
      </c>
      <c r="E19178" s="46">
        <v>47299</v>
      </c>
      <c r="F19178" s="45"/>
      <c r="G19178" s="93"/>
      <c r="H19178" s="93"/>
      <c r="I19178" s="99"/>
      <c r="J19178" s="99"/>
      <c r="K19178" s="99"/>
      <c r="L19178" s="99"/>
      <c r="M19178" s="99"/>
      <c r="N19178" s="99"/>
      <c r="O19178" s="99"/>
      <c r="P19178" s="99"/>
      <c r="Q19178" s="99"/>
      <c r="R19178" s="99"/>
      <c r="S19178" s="99"/>
      <c r="T19178" s="99"/>
      <c r="U19178" s="99"/>
      <c r="V19178" s="99"/>
      <c r="W19178" s="99"/>
      <c r="X19178" s="99"/>
      <c r="Y19178" s="99"/>
      <c r="Z19178" s="99"/>
      <c r="AA19178" s="99"/>
      <c r="AB19178" s="99"/>
      <c r="AC19178" s="99"/>
      <c r="AD19178" s="99"/>
      <c r="AE19178" s="99"/>
      <c r="AF19178" s="99"/>
      <c r="AG19178" s="99"/>
      <c r="AH19178" s="31"/>
      <c r="AI19178" s="31"/>
      <c r="AJ19178" s="31"/>
      <c r="AK19178" s="31"/>
      <c r="AL19178" s="31"/>
      <c r="AO19178" s="376"/>
    </row>
    <row r="19179" spans="1:41" x14ac:dyDescent="0.25">
      <c r="A19179" s="44" t="s">
        <v>22005</v>
      </c>
      <c r="B19179" s="44" t="s">
        <v>21449</v>
      </c>
      <c r="C19179" s="45">
        <v>260504</v>
      </c>
      <c r="D19179" s="45" t="s">
        <v>11363</v>
      </c>
      <c r="E19179" s="45" t="s">
        <v>21450</v>
      </c>
      <c r="AO19179" s="376"/>
    </row>
    <row r="19180" spans="1:41" x14ac:dyDescent="0.25">
      <c r="A19180" s="44" t="s">
        <v>6582</v>
      </c>
      <c r="B19180" s="44" t="s">
        <v>2350</v>
      </c>
      <c r="C19180" s="45">
        <v>230105</v>
      </c>
      <c r="D19180" s="45" t="s">
        <v>11363</v>
      </c>
      <c r="E19180" s="45" t="s">
        <v>5265</v>
      </c>
      <c r="AO19180" s="376"/>
    </row>
    <row r="19181" spans="1:41" x14ac:dyDescent="0.25">
      <c r="A19181" s="44" t="s">
        <v>6582</v>
      </c>
      <c r="B19181" s="44" t="s">
        <v>17463</v>
      </c>
      <c r="C19181" s="45">
        <v>260202</v>
      </c>
      <c r="D19181" s="45" t="s">
        <v>11363</v>
      </c>
      <c r="E19181" s="45" t="s">
        <v>9238</v>
      </c>
      <c r="AO19181" s="376"/>
    </row>
    <row r="19182" spans="1:41" x14ac:dyDescent="0.3">
      <c r="A19182" s="333" t="s">
        <v>1124</v>
      </c>
      <c r="B19182" s="333" t="s">
        <v>1162</v>
      </c>
      <c r="C19182" s="125" t="s">
        <v>8016</v>
      </c>
      <c r="D19182" s="32" t="s">
        <v>20309</v>
      </c>
      <c r="E19182" s="125" t="s">
        <v>7871</v>
      </c>
      <c r="F19182" s="125" t="s">
        <v>1189</v>
      </c>
      <c r="G19182" s="125" t="s">
        <v>1189</v>
      </c>
      <c r="AO19182" s="376"/>
    </row>
    <row r="19183" spans="1:41" x14ac:dyDescent="0.3">
      <c r="A19183" s="333" t="s">
        <v>11124</v>
      </c>
      <c r="B19183" s="333" t="s">
        <v>3455</v>
      </c>
      <c r="C19183" s="125" t="s">
        <v>10959</v>
      </c>
      <c r="D19183" s="32" t="s">
        <v>20309</v>
      </c>
      <c r="E19183" s="125" t="s">
        <v>2593</v>
      </c>
      <c r="F19183" s="125" t="s">
        <v>1189</v>
      </c>
      <c r="G19183" s="125" t="s">
        <v>1190</v>
      </c>
      <c r="AO19183" s="376"/>
    </row>
    <row r="19184" spans="1:41" x14ac:dyDescent="0.3">
      <c r="A19184" s="333" t="s">
        <v>16255</v>
      </c>
      <c r="B19184" s="333" t="s">
        <v>15474</v>
      </c>
      <c r="C19184" s="125" t="s">
        <v>15475</v>
      </c>
      <c r="D19184" s="32" t="s">
        <v>20309</v>
      </c>
      <c r="E19184" s="125" t="s">
        <v>11886</v>
      </c>
      <c r="F19184" s="125" t="s">
        <v>1189</v>
      </c>
      <c r="G19184" s="125" t="s">
        <v>1190</v>
      </c>
      <c r="AO19184" s="376"/>
    </row>
    <row r="19185" spans="1:41" x14ac:dyDescent="0.3">
      <c r="A19185" s="333" t="s">
        <v>16255</v>
      </c>
      <c r="B19185" s="333" t="s">
        <v>1176</v>
      </c>
      <c r="C19185" s="125" t="s">
        <v>15480</v>
      </c>
      <c r="D19185" s="32" t="s">
        <v>20309</v>
      </c>
      <c r="E19185" s="125" t="s">
        <v>9839</v>
      </c>
      <c r="F19185" s="125" t="s">
        <v>1189</v>
      </c>
      <c r="G19185" s="125" t="s">
        <v>1190</v>
      </c>
      <c r="AO19185" s="376"/>
    </row>
    <row r="19186" spans="1:41" x14ac:dyDescent="0.3">
      <c r="A19186" s="333" t="s">
        <v>16255</v>
      </c>
      <c r="B19186" s="333" t="s">
        <v>4816</v>
      </c>
      <c r="C19186" s="125" t="s">
        <v>16160</v>
      </c>
      <c r="D19186" s="32" t="s">
        <v>20309</v>
      </c>
      <c r="E19186" s="125" t="s">
        <v>4972</v>
      </c>
      <c r="F19186" s="125" t="s">
        <v>1189</v>
      </c>
      <c r="G19186" s="125" t="s">
        <v>1190</v>
      </c>
      <c r="AO19186" s="376"/>
    </row>
    <row r="19187" spans="1:41" x14ac:dyDescent="0.3">
      <c r="A19187" s="333" t="s">
        <v>16255</v>
      </c>
      <c r="B19187" s="333" t="s">
        <v>4819</v>
      </c>
      <c r="C19187" s="125" t="s">
        <v>16273</v>
      </c>
      <c r="D19187" s="32" t="s">
        <v>20309</v>
      </c>
      <c r="E19187" s="125" t="s">
        <v>4972</v>
      </c>
      <c r="F19187" s="125" t="s">
        <v>1189</v>
      </c>
      <c r="G19187" s="125" t="s">
        <v>1190</v>
      </c>
      <c r="AO19187" s="376"/>
    </row>
    <row r="19188" spans="1:41" x14ac:dyDescent="0.3">
      <c r="A19188" s="333" t="s">
        <v>16255</v>
      </c>
      <c r="B19188" s="333" t="s">
        <v>4812</v>
      </c>
      <c r="C19188" s="125" t="s">
        <v>16162</v>
      </c>
      <c r="D19188" s="32" t="s">
        <v>20309</v>
      </c>
      <c r="E19188" s="125" t="s">
        <v>4972</v>
      </c>
      <c r="F19188" s="125" t="s">
        <v>1189</v>
      </c>
      <c r="G19188" s="125" t="s">
        <v>1190</v>
      </c>
      <c r="AO19188" s="376"/>
    </row>
    <row r="19189" spans="1:41" x14ac:dyDescent="0.25">
      <c r="A19189" s="44" t="s">
        <v>18494</v>
      </c>
      <c r="B19189" s="44" t="s">
        <v>5130</v>
      </c>
      <c r="C19189" s="45">
        <v>22010701</v>
      </c>
      <c r="D19189" s="45" t="s">
        <v>11363</v>
      </c>
      <c r="E19189" s="45" t="s">
        <v>5131</v>
      </c>
      <c r="AO19189" s="376"/>
    </row>
    <row r="19190" spans="1:41" x14ac:dyDescent="0.25">
      <c r="A19190" s="44" t="s">
        <v>18494</v>
      </c>
      <c r="B19190" s="44" t="s">
        <v>924</v>
      </c>
      <c r="C19190" s="45">
        <v>22010702</v>
      </c>
      <c r="D19190" s="45" t="s">
        <v>11363</v>
      </c>
      <c r="E19190" s="45" t="s">
        <v>5131</v>
      </c>
      <c r="AO19190" s="376"/>
    </row>
    <row r="19191" spans="1:41" x14ac:dyDescent="0.25">
      <c r="A19191" s="44" t="s">
        <v>18495</v>
      </c>
      <c r="B19191" s="44" t="s">
        <v>9237</v>
      </c>
      <c r="C19191" s="45">
        <v>24010401</v>
      </c>
      <c r="D19191" s="45" t="s">
        <v>11363</v>
      </c>
      <c r="E19191" s="45" t="s">
        <v>9238</v>
      </c>
      <c r="AO19191" s="376"/>
    </row>
    <row r="19192" spans="1:41" x14ac:dyDescent="0.25">
      <c r="A19192" s="44" t="s">
        <v>18495</v>
      </c>
      <c r="B19192" s="44" t="s">
        <v>3176</v>
      </c>
      <c r="C19192" s="45">
        <v>24010402</v>
      </c>
      <c r="D19192" s="45" t="s">
        <v>11363</v>
      </c>
      <c r="E19192" s="45" t="s">
        <v>9238</v>
      </c>
      <c r="AO19192" s="376"/>
    </row>
    <row r="19193" spans="1:41" x14ac:dyDescent="0.25">
      <c r="A19193" s="44" t="s">
        <v>12807</v>
      </c>
      <c r="B19193" s="44" t="s">
        <v>17452</v>
      </c>
      <c r="C19193" s="45">
        <v>25010501</v>
      </c>
      <c r="D19193" s="45" t="s">
        <v>11363</v>
      </c>
      <c r="E19193" s="45" t="s">
        <v>12551</v>
      </c>
      <c r="AO19193" s="376"/>
    </row>
    <row r="19194" spans="1:41" x14ac:dyDescent="0.25">
      <c r="A19194" s="44" t="s">
        <v>12807</v>
      </c>
      <c r="B19194" s="44" t="s">
        <v>5129</v>
      </c>
      <c r="C19194" s="45">
        <v>25010502</v>
      </c>
      <c r="D19194" s="45" t="s">
        <v>11363</v>
      </c>
      <c r="E19194" s="45" t="s">
        <v>12551</v>
      </c>
      <c r="AO19194" s="376"/>
    </row>
    <row r="19195" spans="1:41" x14ac:dyDescent="0.25">
      <c r="A19195" s="44" t="s">
        <v>12808</v>
      </c>
      <c r="B19195" s="44" t="s">
        <v>17452</v>
      </c>
      <c r="C19195" s="45">
        <v>25010501</v>
      </c>
      <c r="D19195" s="45" t="s">
        <v>11363</v>
      </c>
      <c r="E19195" s="45" t="s">
        <v>12551</v>
      </c>
      <c r="AO19195" s="376"/>
    </row>
    <row r="19196" spans="1:41" x14ac:dyDescent="0.25">
      <c r="A19196" s="44" t="s">
        <v>12808</v>
      </c>
      <c r="B19196" s="44" t="s">
        <v>5129</v>
      </c>
      <c r="C19196" s="45">
        <v>25010502</v>
      </c>
      <c r="D19196" s="45" t="s">
        <v>11363</v>
      </c>
      <c r="E19196" s="45" t="s">
        <v>12551</v>
      </c>
      <c r="AO19196" s="376"/>
    </row>
    <row r="19197" spans="1:41" x14ac:dyDescent="0.3">
      <c r="A19197" s="333" t="s">
        <v>1125</v>
      </c>
      <c r="B19197" s="333" t="s">
        <v>1162</v>
      </c>
      <c r="C19197" s="125" t="s">
        <v>8016</v>
      </c>
      <c r="D19197" s="32" t="s">
        <v>20309</v>
      </c>
      <c r="E19197" s="125" t="s">
        <v>7871</v>
      </c>
      <c r="F19197" s="125" t="s">
        <v>1189</v>
      </c>
      <c r="G19197" s="125" t="s">
        <v>1190</v>
      </c>
      <c r="AO19197" s="376"/>
    </row>
    <row r="19198" spans="1:41" x14ac:dyDescent="0.25">
      <c r="A19198" s="99" t="s">
        <v>10008</v>
      </c>
      <c r="B19198" s="92" t="s">
        <v>2683</v>
      </c>
      <c r="C19198" s="93" t="s">
        <v>10083</v>
      </c>
      <c r="D19198" s="93" t="s">
        <v>1201</v>
      </c>
      <c r="E19198" s="94">
        <v>46590</v>
      </c>
      <c r="F19198" s="93"/>
      <c r="G19198" s="93"/>
      <c r="H19198" s="93"/>
      <c r="I19198" s="99"/>
      <c r="J19198" s="99"/>
      <c r="K19198" s="99"/>
      <c r="L19198" s="44"/>
      <c r="M19198" s="44"/>
      <c r="N19198" s="99"/>
      <c r="O19198" s="99"/>
      <c r="P19198" s="99"/>
      <c r="Q19198" s="99"/>
      <c r="R19198" s="99"/>
      <c r="S19198" s="99"/>
      <c r="T19198" s="99"/>
      <c r="U19198" s="99"/>
      <c r="V19198" s="99"/>
      <c r="W19198" s="99"/>
      <c r="X19198" s="99"/>
      <c r="Y19198" s="99"/>
      <c r="Z19198" s="99"/>
      <c r="AA19198" s="99"/>
      <c r="AB19198" s="99"/>
      <c r="AC19198" s="99"/>
      <c r="AD19198" s="99"/>
      <c r="AE19198" s="99"/>
      <c r="AF19198" s="99"/>
      <c r="AG19198" s="99"/>
      <c r="AH19198" s="31"/>
      <c r="AI19198" s="31"/>
      <c r="AJ19198" s="31"/>
      <c r="AK19198" s="31"/>
      <c r="AL19198" s="31"/>
      <c r="AO19198" s="376"/>
    </row>
    <row r="19199" spans="1:41" x14ac:dyDescent="0.25">
      <c r="A19199" s="91" t="s">
        <v>19165</v>
      </c>
      <c r="B19199" s="92" t="s">
        <v>3182</v>
      </c>
      <c r="C19199" s="93" t="s">
        <v>19170</v>
      </c>
      <c r="D19199" s="93" t="s">
        <v>1201</v>
      </c>
      <c r="E19199" s="94">
        <v>46582</v>
      </c>
      <c r="F19199" s="93"/>
      <c r="G19199" s="93"/>
      <c r="H19199" s="93"/>
      <c r="I19199" s="99"/>
      <c r="J19199" s="99"/>
      <c r="K19199" s="99"/>
      <c r="L19199" s="99"/>
      <c r="M19199" s="99"/>
      <c r="N19199" s="99"/>
      <c r="O19199" s="99"/>
      <c r="P19199" s="99"/>
      <c r="Q19199" s="99"/>
      <c r="R19199" s="99"/>
      <c r="S19199" s="99"/>
      <c r="T19199" s="99"/>
      <c r="U19199" s="99"/>
      <c r="V19199" s="99"/>
      <c r="W19199" s="99"/>
      <c r="X19199" s="99"/>
      <c r="Y19199" s="99"/>
      <c r="Z19199" s="99"/>
      <c r="AA19199" s="99"/>
      <c r="AB19199" s="99"/>
      <c r="AC19199" s="99"/>
      <c r="AD19199" s="99"/>
      <c r="AE19199" s="99"/>
      <c r="AF19199" s="99"/>
      <c r="AG19199" s="99"/>
      <c r="AH19199" s="31"/>
      <c r="AI19199" s="31"/>
      <c r="AJ19199" s="31"/>
      <c r="AK19199" s="31"/>
      <c r="AL19199" s="31"/>
      <c r="AO19199" s="376"/>
    </row>
    <row r="19200" spans="1:41" x14ac:dyDescent="0.25">
      <c r="A19200" s="91" t="s">
        <v>19165</v>
      </c>
      <c r="B19200" s="92" t="s">
        <v>19284</v>
      </c>
      <c r="C19200" s="93" t="s">
        <v>19285</v>
      </c>
      <c r="D19200" s="93" t="s">
        <v>1201</v>
      </c>
      <c r="E19200" s="94">
        <v>46582</v>
      </c>
      <c r="F19200" s="93"/>
      <c r="G19200" s="93"/>
      <c r="H19200" s="93"/>
      <c r="I19200" s="99"/>
      <c r="J19200" s="99"/>
      <c r="K19200" s="99"/>
      <c r="L19200" s="99"/>
      <c r="M19200" s="99"/>
      <c r="N19200" s="99"/>
      <c r="O19200" s="99"/>
      <c r="P19200" s="99"/>
      <c r="Q19200" s="99"/>
      <c r="R19200" s="99"/>
      <c r="S19200" s="99"/>
      <c r="T19200" s="99"/>
      <c r="U19200" s="99"/>
      <c r="V19200" s="99"/>
      <c r="W19200" s="99"/>
      <c r="X19200" s="99"/>
      <c r="Y19200" s="99"/>
      <c r="Z19200" s="99"/>
      <c r="AA19200" s="99"/>
      <c r="AB19200" s="99"/>
      <c r="AC19200" s="99"/>
      <c r="AD19200" s="99"/>
      <c r="AE19200" s="99"/>
      <c r="AF19200" s="99"/>
      <c r="AG19200" s="99"/>
      <c r="AH19200" s="31"/>
      <c r="AI19200" s="31"/>
      <c r="AJ19200" s="31"/>
      <c r="AK19200" s="31"/>
      <c r="AL19200" s="31"/>
      <c r="AO19200" s="376"/>
    </row>
    <row r="19201" spans="1:41" x14ac:dyDescent="0.3">
      <c r="A19201" s="333" t="s">
        <v>7931</v>
      </c>
      <c r="B19201" s="333" t="s">
        <v>1162</v>
      </c>
      <c r="C19201" s="125" t="s">
        <v>8016</v>
      </c>
      <c r="D19201" s="32" t="s">
        <v>20309</v>
      </c>
      <c r="E19201" s="125" t="s">
        <v>7871</v>
      </c>
      <c r="F19201" s="125" t="s">
        <v>1189</v>
      </c>
      <c r="G19201" s="125" t="s">
        <v>1190</v>
      </c>
      <c r="AO19201" s="376"/>
    </row>
    <row r="19202" spans="1:41" x14ac:dyDescent="0.3">
      <c r="A19202" s="333" t="s">
        <v>7931</v>
      </c>
      <c r="B19202" s="333" t="s">
        <v>11372</v>
      </c>
      <c r="C19202" s="125" t="s">
        <v>11373</v>
      </c>
      <c r="D19202" s="32" t="s">
        <v>20309</v>
      </c>
      <c r="E19202" s="125" t="s">
        <v>4826</v>
      </c>
      <c r="F19202" s="125" t="s">
        <v>1189</v>
      </c>
      <c r="G19202" s="125" t="s">
        <v>1190</v>
      </c>
      <c r="AO19202" s="376"/>
    </row>
    <row r="19203" spans="1:41" x14ac:dyDescent="0.25">
      <c r="A19203" s="44" t="s">
        <v>7931</v>
      </c>
      <c r="B19203" s="44" t="s">
        <v>5321</v>
      </c>
      <c r="C19203" s="45">
        <v>23010401</v>
      </c>
      <c r="D19203" s="45" t="s">
        <v>11363</v>
      </c>
      <c r="E19203" s="45" t="s">
        <v>5322</v>
      </c>
      <c r="AO19203" s="376"/>
    </row>
    <row r="19204" spans="1:41" x14ac:dyDescent="0.25">
      <c r="A19204" s="44" t="s">
        <v>7931</v>
      </c>
      <c r="B19204" s="44" t="s">
        <v>3176</v>
      </c>
      <c r="C19204" s="45">
        <v>23010402</v>
      </c>
      <c r="D19204" s="45" t="s">
        <v>11363</v>
      </c>
      <c r="E19204" s="45" t="s">
        <v>5322</v>
      </c>
      <c r="AO19204" s="376"/>
    </row>
    <row r="19205" spans="1:41" x14ac:dyDescent="0.25">
      <c r="A19205" s="44" t="s">
        <v>7931</v>
      </c>
      <c r="B19205" s="44" t="s">
        <v>17452</v>
      </c>
      <c r="C19205" s="45">
        <v>25010501</v>
      </c>
      <c r="D19205" s="45" t="s">
        <v>11363</v>
      </c>
      <c r="E19205" s="45" t="s">
        <v>12551</v>
      </c>
      <c r="AO19205" s="376"/>
    </row>
    <row r="19206" spans="1:41" x14ac:dyDescent="0.25">
      <c r="A19206" s="44" t="s">
        <v>7931</v>
      </c>
      <c r="B19206" s="44" t="s">
        <v>5129</v>
      </c>
      <c r="C19206" s="45">
        <v>25010502</v>
      </c>
      <c r="D19206" s="45" t="s">
        <v>11363</v>
      </c>
      <c r="E19206" s="45" t="s">
        <v>12551</v>
      </c>
      <c r="AO19206" s="376"/>
    </row>
    <row r="19207" spans="1:41" x14ac:dyDescent="0.25">
      <c r="A19207" s="44" t="s">
        <v>9569</v>
      </c>
      <c r="B19207" s="92" t="s">
        <v>9602</v>
      </c>
      <c r="C19207" s="45" t="s">
        <v>9334</v>
      </c>
      <c r="D19207" s="93" t="s">
        <v>9601</v>
      </c>
      <c r="E19207" s="94">
        <v>46568</v>
      </c>
      <c r="F19207" s="93"/>
      <c r="G19207" s="93"/>
      <c r="H19207" s="93"/>
      <c r="I19207" s="99"/>
      <c r="J19207" s="99"/>
      <c r="K19207" s="99"/>
      <c r="L19207" s="44"/>
      <c r="M19207" s="44"/>
      <c r="N19207" s="99"/>
      <c r="O19207" s="99"/>
      <c r="P19207" s="99"/>
      <c r="Q19207" s="99"/>
      <c r="R19207" s="99"/>
      <c r="S19207" s="99"/>
      <c r="T19207" s="99"/>
      <c r="U19207" s="99"/>
      <c r="V19207" s="99"/>
      <c r="W19207" s="99"/>
      <c r="X19207" s="99"/>
      <c r="Y19207" s="99"/>
      <c r="Z19207" s="99"/>
      <c r="AA19207" s="99"/>
      <c r="AB19207" s="99"/>
      <c r="AC19207" s="99"/>
      <c r="AD19207" s="99"/>
      <c r="AE19207" s="99"/>
      <c r="AF19207" s="99"/>
      <c r="AG19207" s="99"/>
      <c r="AH19207" s="31"/>
      <c r="AI19207" s="31"/>
      <c r="AJ19207" s="31"/>
      <c r="AK19207" s="31"/>
      <c r="AL19207" s="31"/>
      <c r="AO19207" s="376"/>
    </row>
    <row r="19208" spans="1:41" x14ac:dyDescent="0.3">
      <c r="A19208" s="57" t="s">
        <v>1126</v>
      </c>
      <c r="B19208" s="57" t="s">
        <v>1290</v>
      </c>
      <c r="C19208" s="62">
        <v>24027</v>
      </c>
      <c r="D19208" s="62" t="s">
        <v>20886</v>
      </c>
      <c r="E19208" s="60">
        <v>46873</v>
      </c>
      <c r="F19208" s="32"/>
      <c r="G19208" s="32"/>
      <c r="H19208" s="32"/>
      <c r="I19208" s="31"/>
      <c r="J19208" s="31"/>
      <c r="K19208" s="31"/>
      <c r="L19208" s="31"/>
      <c r="M19208" s="31"/>
      <c r="N19208" s="31"/>
      <c r="O19208" s="31"/>
      <c r="P19208" s="31"/>
      <c r="Q19208" s="31"/>
      <c r="R19208" s="31"/>
      <c r="S19208" s="31"/>
      <c r="T19208" s="31"/>
      <c r="U19208" s="31"/>
      <c r="V19208" s="31"/>
      <c r="W19208" s="31"/>
      <c r="X19208" s="31"/>
      <c r="Y19208" s="31"/>
      <c r="Z19208" s="31"/>
      <c r="AA19208" s="31"/>
      <c r="AB19208" s="31"/>
      <c r="AC19208" s="31"/>
      <c r="AD19208" s="31"/>
      <c r="AE19208" s="31"/>
      <c r="AF19208" s="31"/>
      <c r="AG19208" s="31"/>
      <c r="AH19208" s="31"/>
      <c r="AI19208" s="31"/>
      <c r="AJ19208" s="31"/>
      <c r="AK19208" s="31"/>
      <c r="AL19208" s="31"/>
      <c r="AO19208" s="376"/>
    </row>
    <row r="19209" spans="1:41" x14ac:dyDescent="0.3">
      <c r="A19209" s="333" t="s">
        <v>1126</v>
      </c>
      <c r="B19209" s="333" t="s">
        <v>8018</v>
      </c>
      <c r="C19209" s="125" t="s">
        <v>8019</v>
      </c>
      <c r="D19209" s="32" t="s">
        <v>20309</v>
      </c>
      <c r="E19209" s="125" t="s">
        <v>7871</v>
      </c>
      <c r="F19209" s="125" t="s">
        <v>1189</v>
      </c>
      <c r="G19209" s="125" t="s">
        <v>1190</v>
      </c>
      <c r="AO19209" s="376"/>
    </row>
    <row r="19210" spans="1:41" x14ac:dyDescent="0.25">
      <c r="A19210" s="44" t="s">
        <v>12491</v>
      </c>
      <c r="B19210" s="44" t="s">
        <v>12099</v>
      </c>
      <c r="C19210" s="45">
        <v>8.25</v>
      </c>
      <c r="D19210" s="45" t="s">
        <v>12549</v>
      </c>
      <c r="E19210" s="46">
        <v>47057</v>
      </c>
      <c r="F19210" s="45" t="s">
        <v>1335</v>
      </c>
      <c r="G19210" s="93"/>
      <c r="H19210" s="93"/>
      <c r="I19210" s="99"/>
      <c r="J19210" s="99"/>
      <c r="K19210" s="99"/>
      <c r="L19210" s="99"/>
      <c r="M19210" s="99"/>
      <c r="N19210" s="99"/>
      <c r="O19210" s="99"/>
      <c r="P19210" s="99"/>
      <c r="Q19210" s="99"/>
      <c r="R19210" s="99"/>
      <c r="S19210" s="99"/>
      <c r="T19210" s="99"/>
      <c r="U19210" s="99"/>
      <c r="V19210" s="99"/>
      <c r="W19210" s="99"/>
      <c r="X19210" s="99"/>
      <c r="Y19210" s="99"/>
      <c r="Z19210" s="99"/>
      <c r="AA19210" s="99"/>
      <c r="AB19210" s="99"/>
      <c r="AC19210" s="99"/>
      <c r="AD19210" s="99"/>
      <c r="AE19210" s="99"/>
      <c r="AF19210" s="99"/>
      <c r="AG19210" s="99"/>
      <c r="AH19210" s="31"/>
      <c r="AI19210" s="31"/>
      <c r="AJ19210" s="31"/>
      <c r="AK19210" s="31"/>
      <c r="AL19210" s="31"/>
      <c r="AO19210" s="376"/>
    </row>
    <row r="19211" spans="1:41" x14ac:dyDescent="0.25">
      <c r="A19211" s="44" t="s">
        <v>12491</v>
      </c>
      <c r="B19211" s="44" t="s">
        <v>12111</v>
      </c>
      <c r="C19211" s="45">
        <v>13.25</v>
      </c>
      <c r="D19211" s="45" t="s">
        <v>12549</v>
      </c>
      <c r="E19211" s="46">
        <v>47664</v>
      </c>
      <c r="F19211" s="45"/>
      <c r="G19211" s="93"/>
      <c r="H19211" s="93"/>
      <c r="I19211" s="99"/>
      <c r="J19211" s="99"/>
      <c r="K19211" s="99"/>
      <c r="L19211" s="99"/>
      <c r="M19211" s="99"/>
      <c r="N19211" s="99"/>
      <c r="O19211" s="99"/>
      <c r="P19211" s="99"/>
      <c r="Q19211" s="99"/>
      <c r="R19211" s="99"/>
      <c r="S19211" s="99"/>
      <c r="T19211" s="99"/>
      <c r="U19211" s="99"/>
      <c r="V19211" s="99"/>
      <c r="W19211" s="99"/>
      <c r="X19211" s="99"/>
      <c r="Y19211" s="99"/>
      <c r="Z19211" s="99"/>
      <c r="AA19211" s="99"/>
      <c r="AB19211" s="99"/>
      <c r="AC19211" s="99"/>
      <c r="AD19211" s="99"/>
      <c r="AE19211" s="99"/>
      <c r="AF19211" s="99"/>
      <c r="AG19211" s="99"/>
      <c r="AH19211" s="31"/>
      <c r="AI19211" s="31"/>
      <c r="AJ19211" s="31"/>
      <c r="AK19211" s="31"/>
      <c r="AL19211" s="31"/>
      <c r="AO19211" s="376"/>
    </row>
    <row r="19212" spans="1:41" x14ac:dyDescent="0.25">
      <c r="A19212" s="44" t="s">
        <v>12491</v>
      </c>
      <c r="B19212" s="44" t="s">
        <v>12180</v>
      </c>
      <c r="C19212" s="45">
        <v>15.23</v>
      </c>
      <c r="D19212" s="45" t="s">
        <v>12549</v>
      </c>
      <c r="E19212" s="46">
        <v>46934</v>
      </c>
      <c r="F19212" s="45" t="s">
        <v>1335</v>
      </c>
      <c r="G19212" s="93"/>
      <c r="H19212" s="93"/>
      <c r="I19212" s="99"/>
      <c r="J19212" s="99"/>
      <c r="K19212" s="99"/>
      <c r="L19212" s="99"/>
      <c r="M19212" s="99"/>
      <c r="N19212" s="99"/>
      <c r="O19212" s="99"/>
      <c r="P19212" s="99"/>
      <c r="Q19212" s="99"/>
      <c r="R19212" s="99"/>
      <c r="S19212" s="99"/>
      <c r="T19212" s="99"/>
      <c r="U19212" s="99"/>
      <c r="V19212" s="99"/>
      <c r="W19212" s="99"/>
      <c r="X19212" s="99"/>
      <c r="Y19212" s="99"/>
      <c r="Z19212" s="99"/>
      <c r="AA19212" s="99"/>
      <c r="AB19212" s="99"/>
      <c r="AC19212" s="99"/>
      <c r="AD19212" s="99"/>
      <c r="AE19212" s="99"/>
      <c r="AF19212" s="99"/>
      <c r="AG19212" s="99"/>
      <c r="AH19212" s="31"/>
      <c r="AI19212" s="31"/>
      <c r="AJ19212" s="31"/>
      <c r="AK19212" s="31"/>
      <c r="AL19212" s="31"/>
      <c r="AO19212" s="376"/>
    </row>
    <row r="19213" spans="1:41" x14ac:dyDescent="0.25">
      <c r="A19213" s="44" t="s">
        <v>12491</v>
      </c>
      <c r="B19213" s="44" t="s">
        <v>12120</v>
      </c>
      <c r="C19213" s="45">
        <v>41.25</v>
      </c>
      <c r="D19213" s="45" t="s">
        <v>12549</v>
      </c>
      <c r="E19213" s="46">
        <v>47514</v>
      </c>
      <c r="F19213" s="45"/>
      <c r="G19213" s="93"/>
      <c r="H19213" s="93"/>
      <c r="I19213" s="99"/>
      <c r="J19213" s="99"/>
      <c r="K19213" s="99"/>
      <c r="L19213" s="99"/>
      <c r="M19213" s="99"/>
      <c r="N19213" s="99"/>
      <c r="O19213" s="99"/>
      <c r="P19213" s="99"/>
      <c r="Q19213" s="99"/>
      <c r="R19213" s="99"/>
      <c r="S19213" s="99"/>
      <c r="T19213" s="99"/>
      <c r="U19213" s="99"/>
      <c r="V19213" s="99"/>
      <c r="W19213" s="99"/>
      <c r="X19213" s="99"/>
      <c r="Y19213" s="99"/>
      <c r="Z19213" s="99"/>
      <c r="AA19213" s="99"/>
      <c r="AB19213" s="99"/>
      <c r="AC19213" s="99"/>
      <c r="AD19213" s="99"/>
      <c r="AE19213" s="99"/>
      <c r="AF19213" s="99"/>
      <c r="AG19213" s="99"/>
      <c r="AH19213" s="31"/>
      <c r="AI19213" s="31"/>
      <c r="AJ19213" s="31"/>
      <c r="AK19213" s="31"/>
      <c r="AL19213" s="31"/>
      <c r="AO19213" s="376"/>
    </row>
    <row r="19214" spans="1:41" x14ac:dyDescent="0.25">
      <c r="A19214" s="91" t="s">
        <v>12491</v>
      </c>
      <c r="B19214" s="92" t="s">
        <v>19284</v>
      </c>
      <c r="C19214" s="93" t="s">
        <v>19285</v>
      </c>
      <c r="D19214" s="93" t="s">
        <v>1201</v>
      </c>
      <c r="E19214" s="94">
        <v>46582</v>
      </c>
      <c r="F19214" s="93"/>
      <c r="G19214" s="93"/>
      <c r="H19214" s="93"/>
      <c r="I19214" s="99"/>
      <c r="J19214" s="99"/>
      <c r="K19214" s="99"/>
      <c r="L19214" s="99"/>
      <c r="M19214" s="99"/>
      <c r="N19214" s="99"/>
      <c r="O19214" s="99"/>
      <c r="P19214" s="99"/>
      <c r="Q19214" s="99"/>
      <c r="R19214" s="99"/>
      <c r="S19214" s="99"/>
      <c r="T19214" s="99"/>
      <c r="U19214" s="99"/>
      <c r="V19214" s="99"/>
      <c r="W19214" s="99"/>
      <c r="X19214" s="99"/>
      <c r="Y19214" s="99"/>
      <c r="Z19214" s="99"/>
      <c r="AA19214" s="99"/>
      <c r="AB19214" s="99"/>
      <c r="AC19214" s="99"/>
      <c r="AD19214" s="99"/>
      <c r="AE19214" s="99"/>
      <c r="AF19214" s="99"/>
      <c r="AG19214" s="99"/>
      <c r="AH19214" s="31"/>
      <c r="AI19214" s="31"/>
      <c r="AJ19214" s="31"/>
      <c r="AK19214" s="31"/>
      <c r="AL19214" s="31"/>
      <c r="AO19214" s="376"/>
    </row>
    <row r="19215" spans="1:41" x14ac:dyDescent="0.25">
      <c r="A19215" s="44" t="s">
        <v>12809</v>
      </c>
      <c r="B19215" s="44" t="s">
        <v>199</v>
      </c>
      <c r="C19215" s="45">
        <v>241001</v>
      </c>
      <c r="D19215" s="45" t="s">
        <v>11363</v>
      </c>
      <c r="E19215" s="45" t="s">
        <v>5332</v>
      </c>
      <c r="AO19215" s="376"/>
    </row>
    <row r="19216" spans="1:41" x14ac:dyDescent="0.25">
      <c r="A19216" s="44" t="s">
        <v>12809</v>
      </c>
      <c r="B19216" s="44" t="s">
        <v>5321</v>
      </c>
      <c r="C19216" s="45">
        <v>25010401</v>
      </c>
      <c r="D19216" s="45" t="s">
        <v>11363</v>
      </c>
      <c r="E19216" s="45" t="s">
        <v>12564</v>
      </c>
      <c r="AO19216" s="376"/>
    </row>
    <row r="19217" spans="1:41" x14ac:dyDescent="0.3">
      <c r="A19217" s="333" t="s">
        <v>6947</v>
      </c>
      <c r="B19217" s="333" t="s">
        <v>2690</v>
      </c>
      <c r="C19217" s="125" t="s">
        <v>21253</v>
      </c>
      <c r="D19217" s="32" t="s">
        <v>20309</v>
      </c>
      <c r="E19217" s="125" t="s">
        <v>21312</v>
      </c>
      <c r="F19217" s="125" t="s">
        <v>1189</v>
      </c>
      <c r="G19217" s="125" t="s">
        <v>1190</v>
      </c>
      <c r="AO19217" s="376"/>
    </row>
    <row r="19218" spans="1:41" x14ac:dyDescent="0.25">
      <c r="A19218" s="44" t="s">
        <v>7932</v>
      </c>
      <c r="B19218" s="44" t="s">
        <v>5134</v>
      </c>
      <c r="C19218" s="45">
        <v>230807</v>
      </c>
      <c r="D19218" s="45" t="s">
        <v>11363</v>
      </c>
      <c r="E19218" s="45" t="s">
        <v>8282</v>
      </c>
      <c r="AO19218" s="376"/>
    </row>
    <row r="19219" spans="1:41" x14ac:dyDescent="0.25">
      <c r="A19219" s="44" t="s">
        <v>12492</v>
      </c>
      <c r="B19219" s="44" t="s">
        <v>12111</v>
      </c>
      <c r="C19219" s="45">
        <v>13.25</v>
      </c>
      <c r="D19219" s="45" t="s">
        <v>12549</v>
      </c>
      <c r="E19219" s="46">
        <v>47664</v>
      </c>
      <c r="F19219" s="45"/>
      <c r="G19219" s="93"/>
      <c r="H19219" s="93"/>
      <c r="I19219" s="99"/>
      <c r="J19219" s="99"/>
      <c r="K19219" s="99"/>
      <c r="L19219" s="99"/>
      <c r="M19219" s="99"/>
      <c r="N19219" s="99"/>
      <c r="O19219" s="99"/>
      <c r="P19219" s="99"/>
      <c r="Q19219" s="99"/>
      <c r="R19219" s="99"/>
      <c r="S19219" s="99"/>
      <c r="T19219" s="99"/>
      <c r="U19219" s="99"/>
      <c r="V19219" s="99"/>
      <c r="W19219" s="99"/>
      <c r="X19219" s="99"/>
      <c r="Y19219" s="99"/>
      <c r="Z19219" s="99"/>
      <c r="AA19219" s="99"/>
      <c r="AB19219" s="99"/>
      <c r="AC19219" s="99"/>
      <c r="AD19219" s="99"/>
      <c r="AE19219" s="99"/>
      <c r="AF19219" s="99"/>
      <c r="AG19219" s="99"/>
      <c r="AH19219" s="31"/>
      <c r="AI19219" s="31"/>
      <c r="AJ19219" s="31"/>
      <c r="AK19219" s="31"/>
      <c r="AL19219" s="31"/>
      <c r="AO19219" s="376"/>
    </row>
    <row r="19220" spans="1:41" x14ac:dyDescent="0.25">
      <c r="A19220" s="44" t="s">
        <v>12492</v>
      </c>
      <c r="B19220" s="44" t="s">
        <v>12110</v>
      </c>
      <c r="C19220" s="45">
        <v>14.25</v>
      </c>
      <c r="D19220" s="45" t="s">
        <v>12549</v>
      </c>
      <c r="E19220" s="46">
        <v>47664</v>
      </c>
      <c r="F19220" s="45"/>
      <c r="G19220" s="93"/>
      <c r="H19220" s="93"/>
      <c r="I19220" s="99"/>
      <c r="J19220" s="99"/>
      <c r="K19220" s="99"/>
      <c r="L19220" s="99"/>
      <c r="M19220" s="99"/>
      <c r="N19220" s="99"/>
      <c r="O19220" s="99"/>
      <c r="P19220" s="99"/>
      <c r="Q19220" s="99"/>
      <c r="R19220" s="99"/>
      <c r="S19220" s="99"/>
      <c r="T19220" s="99"/>
      <c r="U19220" s="99"/>
      <c r="V19220" s="99"/>
      <c r="W19220" s="99"/>
      <c r="X19220" s="99"/>
      <c r="Y19220" s="99"/>
      <c r="Z19220" s="99"/>
      <c r="AA19220" s="99"/>
      <c r="AB19220" s="99"/>
      <c r="AC19220" s="99"/>
      <c r="AD19220" s="99"/>
      <c r="AE19220" s="99"/>
      <c r="AF19220" s="99"/>
      <c r="AG19220" s="99"/>
      <c r="AH19220" s="31"/>
      <c r="AI19220" s="31"/>
      <c r="AJ19220" s="31"/>
      <c r="AK19220" s="31"/>
      <c r="AL19220" s="31"/>
      <c r="AO19220" s="376"/>
    </row>
    <row r="19221" spans="1:41" x14ac:dyDescent="0.3">
      <c r="A19221" s="333" t="s">
        <v>5415</v>
      </c>
      <c r="B19221" s="333" t="s">
        <v>1162</v>
      </c>
      <c r="C19221" s="125" t="s">
        <v>8016</v>
      </c>
      <c r="D19221" s="32" t="s">
        <v>20309</v>
      </c>
      <c r="E19221" s="125" t="s">
        <v>7871</v>
      </c>
      <c r="F19221" s="125" t="s">
        <v>1189</v>
      </c>
      <c r="G19221" s="125" t="s">
        <v>1190</v>
      </c>
      <c r="AO19221" s="376"/>
    </row>
    <row r="19222" spans="1:41" x14ac:dyDescent="0.25">
      <c r="A19222" s="44" t="s">
        <v>5415</v>
      </c>
      <c r="B19222" s="44" t="s">
        <v>3474</v>
      </c>
      <c r="C19222" s="45">
        <v>220605</v>
      </c>
      <c r="D19222" s="45" t="s">
        <v>11363</v>
      </c>
      <c r="E19222" s="45" t="s">
        <v>5155</v>
      </c>
      <c r="AO19222" s="376"/>
    </row>
    <row r="19223" spans="1:41" x14ac:dyDescent="0.25">
      <c r="A19223" s="44" t="s">
        <v>5415</v>
      </c>
      <c r="B19223" s="44" t="s">
        <v>5321</v>
      </c>
      <c r="C19223" s="45">
        <v>23010401</v>
      </c>
      <c r="D19223" s="45" t="s">
        <v>11363</v>
      </c>
      <c r="E19223" s="45" t="s">
        <v>5322</v>
      </c>
      <c r="AO19223" s="376"/>
    </row>
    <row r="19224" spans="1:41" x14ac:dyDescent="0.25">
      <c r="A19224" s="44" t="s">
        <v>5415</v>
      </c>
      <c r="B19224" s="44" t="s">
        <v>3176</v>
      </c>
      <c r="C19224" s="45">
        <v>23010402</v>
      </c>
      <c r="D19224" s="45" t="s">
        <v>11363</v>
      </c>
      <c r="E19224" s="45" t="s">
        <v>5322</v>
      </c>
      <c r="AO19224" s="376"/>
    </row>
    <row r="19225" spans="1:41" x14ac:dyDescent="0.25">
      <c r="A19225" s="44" t="s">
        <v>16014</v>
      </c>
      <c r="B19225" s="44" t="s">
        <v>2350</v>
      </c>
      <c r="C19225" s="45">
        <v>250106</v>
      </c>
      <c r="D19225" s="45" t="s">
        <v>11363</v>
      </c>
      <c r="E19225" s="45" t="s">
        <v>11887</v>
      </c>
      <c r="AO19225" s="376"/>
    </row>
    <row r="19226" spans="1:41" x14ac:dyDescent="0.25">
      <c r="A19226" s="44" t="s">
        <v>18496</v>
      </c>
      <c r="B19226" s="44" t="s">
        <v>5321</v>
      </c>
      <c r="C19226" s="45">
        <v>26010401</v>
      </c>
      <c r="D19226" s="45" t="s">
        <v>11363</v>
      </c>
      <c r="E19226" s="45" t="s">
        <v>17459</v>
      </c>
      <c r="AO19226" s="376"/>
    </row>
    <row r="19227" spans="1:41" x14ac:dyDescent="0.25">
      <c r="A19227" s="44" t="s">
        <v>18496</v>
      </c>
      <c r="B19227" s="44" t="s">
        <v>3176</v>
      </c>
      <c r="C19227" s="45">
        <v>26010402</v>
      </c>
      <c r="D19227" s="45" t="s">
        <v>11363</v>
      </c>
      <c r="E19227" s="45" t="s">
        <v>17459</v>
      </c>
      <c r="AO19227" s="376"/>
    </row>
    <row r="19228" spans="1:41" x14ac:dyDescent="0.25">
      <c r="A19228" s="44" t="s">
        <v>18496</v>
      </c>
      <c r="B19228" s="44" t="s">
        <v>21452</v>
      </c>
      <c r="C19228" s="45">
        <v>26060201</v>
      </c>
      <c r="D19228" s="45" t="s">
        <v>11363</v>
      </c>
      <c r="E19228" s="45" t="s">
        <v>9840</v>
      </c>
      <c r="AO19228" s="376"/>
    </row>
    <row r="19229" spans="1:41" x14ac:dyDescent="0.25">
      <c r="A19229" s="44" t="s">
        <v>18496</v>
      </c>
      <c r="B19229" s="44" t="s">
        <v>927</v>
      </c>
      <c r="C19229" s="45">
        <v>26060202</v>
      </c>
      <c r="D19229" s="45" t="s">
        <v>11363</v>
      </c>
      <c r="E19229" s="45" t="s">
        <v>9840</v>
      </c>
      <c r="AO19229" s="376"/>
    </row>
    <row r="19230" spans="1:41" x14ac:dyDescent="0.25">
      <c r="A19230" s="44" t="s">
        <v>5416</v>
      </c>
      <c r="B19230" s="44" t="s">
        <v>925</v>
      </c>
      <c r="C19230" s="45">
        <v>220601</v>
      </c>
      <c r="D19230" s="45" t="s">
        <v>11363</v>
      </c>
      <c r="E19230" s="45" t="s">
        <v>4962</v>
      </c>
      <c r="AO19230" s="376"/>
    </row>
    <row r="19231" spans="1:41" x14ac:dyDescent="0.25">
      <c r="A19231" s="44" t="s">
        <v>5417</v>
      </c>
      <c r="B19231" s="44" t="s">
        <v>5130</v>
      </c>
      <c r="C19231" s="45">
        <v>22010701</v>
      </c>
      <c r="D19231" s="45" t="s">
        <v>11363</v>
      </c>
      <c r="E19231" s="45" t="s">
        <v>5131</v>
      </c>
      <c r="AO19231" s="376"/>
    </row>
    <row r="19232" spans="1:41" x14ac:dyDescent="0.25">
      <c r="A19232" s="44" t="s">
        <v>8219</v>
      </c>
      <c r="B19232" s="44" t="s">
        <v>21421</v>
      </c>
      <c r="C19232" s="45" t="s">
        <v>21184</v>
      </c>
      <c r="D19232" s="45" t="s">
        <v>21447</v>
      </c>
      <c r="E19232" s="46">
        <v>46630</v>
      </c>
      <c r="AO19232" s="376"/>
    </row>
    <row r="19233" spans="1:41" x14ac:dyDescent="0.25">
      <c r="A19233" s="44" t="s">
        <v>18497</v>
      </c>
      <c r="B19233" s="44" t="s">
        <v>6608</v>
      </c>
      <c r="C19233" s="45">
        <v>260203</v>
      </c>
      <c r="D19233" s="45" t="s">
        <v>11363</v>
      </c>
      <c r="E19233" s="45" t="s">
        <v>9238</v>
      </c>
      <c r="AO19233" s="376"/>
    </row>
    <row r="19234" spans="1:41" x14ac:dyDescent="0.25">
      <c r="A19234" s="44" t="s">
        <v>18497</v>
      </c>
      <c r="B19234" s="44" t="s">
        <v>5321</v>
      </c>
      <c r="C19234" s="45">
        <v>26010401</v>
      </c>
      <c r="D19234" s="45" t="s">
        <v>11363</v>
      </c>
      <c r="E19234" s="45" t="s">
        <v>17459</v>
      </c>
      <c r="AO19234" s="376"/>
    </row>
    <row r="19235" spans="1:41" x14ac:dyDescent="0.25">
      <c r="A19235" s="44" t="s">
        <v>18497</v>
      </c>
      <c r="B19235" s="44" t="s">
        <v>3176</v>
      </c>
      <c r="C19235" s="45">
        <v>26010402</v>
      </c>
      <c r="D19235" s="45" t="s">
        <v>11363</v>
      </c>
      <c r="E19235" s="45" t="s">
        <v>17459</v>
      </c>
      <c r="AO19235" s="376"/>
    </row>
    <row r="19236" spans="1:41" x14ac:dyDescent="0.3">
      <c r="A19236" s="57" t="s">
        <v>17257</v>
      </c>
      <c r="B19236" s="57" t="s">
        <v>4723</v>
      </c>
      <c r="C19236" s="62" t="s">
        <v>17266</v>
      </c>
      <c r="D19236" s="62" t="s">
        <v>20886</v>
      </c>
      <c r="E19236" s="368" t="s">
        <v>9707</v>
      </c>
      <c r="F19236" s="32"/>
      <c r="G19236" s="32"/>
      <c r="H19236" s="32"/>
      <c r="I19236" s="31"/>
      <c r="J19236" s="31"/>
      <c r="K19236" s="31"/>
      <c r="L19236" s="31"/>
      <c r="M19236" s="31"/>
      <c r="N19236" s="31"/>
      <c r="O19236" s="31"/>
      <c r="P19236" s="31"/>
      <c r="Q19236" s="31"/>
      <c r="R19236" s="31"/>
      <c r="S19236" s="31"/>
      <c r="T19236" s="31"/>
      <c r="U19236" s="31"/>
      <c r="V19236" s="31"/>
      <c r="W19236" s="31"/>
      <c r="X19236" s="31"/>
      <c r="Y19236" s="31"/>
      <c r="Z19236" s="31"/>
      <c r="AA19236" s="31"/>
      <c r="AB19236" s="31"/>
      <c r="AC19236" s="31"/>
      <c r="AD19236" s="31"/>
      <c r="AE19236" s="31"/>
      <c r="AF19236" s="31"/>
      <c r="AG19236" s="31"/>
      <c r="AH19236" s="31"/>
      <c r="AI19236" s="31"/>
      <c r="AJ19236" s="31"/>
      <c r="AK19236" s="31"/>
      <c r="AL19236" s="31"/>
      <c r="AO19236" s="376"/>
    </row>
    <row r="19237" spans="1:41" x14ac:dyDescent="0.3">
      <c r="A19237" s="333" t="s">
        <v>16256</v>
      </c>
      <c r="B19237" s="333" t="s">
        <v>4818</v>
      </c>
      <c r="C19237" s="125" t="s">
        <v>16161</v>
      </c>
      <c r="D19237" s="32" t="s">
        <v>20309</v>
      </c>
      <c r="E19237" s="125" t="s">
        <v>4972</v>
      </c>
      <c r="F19237" s="125" t="s">
        <v>1189</v>
      </c>
      <c r="G19237" s="125" t="s">
        <v>1190</v>
      </c>
      <c r="AO19237" s="376"/>
    </row>
    <row r="19238" spans="1:41" x14ac:dyDescent="0.25">
      <c r="A19238" s="44" t="s">
        <v>6583</v>
      </c>
      <c r="B19238" s="44" t="s">
        <v>5321</v>
      </c>
      <c r="C19238" s="45">
        <v>23010401</v>
      </c>
      <c r="D19238" s="45" t="s">
        <v>11363</v>
      </c>
      <c r="E19238" s="45" t="s">
        <v>5322</v>
      </c>
      <c r="AO19238" s="376"/>
    </row>
    <row r="19239" spans="1:41" x14ac:dyDescent="0.25">
      <c r="A19239" s="44" t="s">
        <v>16503</v>
      </c>
      <c r="B19239" s="44" t="s">
        <v>21362</v>
      </c>
      <c r="C19239" s="45" t="s">
        <v>16468</v>
      </c>
      <c r="D19239" s="45" t="s">
        <v>21447</v>
      </c>
      <c r="E19239" s="46">
        <v>46752</v>
      </c>
      <c r="AO19239" s="376"/>
    </row>
    <row r="19240" spans="1:41" x14ac:dyDescent="0.25">
      <c r="A19240" s="44" t="s">
        <v>22007</v>
      </c>
      <c r="B19240" s="44" t="s">
        <v>15611</v>
      </c>
      <c r="C19240" s="45">
        <v>25050401</v>
      </c>
      <c r="D19240" s="45" t="s">
        <v>11363</v>
      </c>
      <c r="E19240" s="45" t="s">
        <v>7105</v>
      </c>
      <c r="AO19240" s="376"/>
    </row>
    <row r="19241" spans="1:41" x14ac:dyDescent="0.25">
      <c r="A19241" s="44" t="s">
        <v>16015</v>
      </c>
      <c r="B19241" s="44" t="s">
        <v>925</v>
      </c>
      <c r="C19241" s="45">
        <v>250601</v>
      </c>
      <c r="D19241" s="45" t="s">
        <v>11363</v>
      </c>
      <c r="E19241" s="45" t="s">
        <v>15609</v>
      </c>
      <c r="AO19241" s="376"/>
    </row>
    <row r="19242" spans="1:41" x14ac:dyDescent="0.3">
      <c r="A19242" s="333" t="s">
        <v>8102</v>
      </c>
      <c r="B19242" s="333" t="s">
        <v>8018</v>
      </c>
      <c r="C19242" s="125" t="s">
        <v>8019</v>
      </c>
      <c r="D19242" s="32" t="s">
        <v>20309</v>
      </c>
      <c r="E19242" s="125" t="s">
        <v>7871</v>
      </c>
      <c r="F19242" s="125" t="s">
        <v>1189</v>
      </c>
      <c r="G19242" s="125" t="s">
        <v>1190</v>
      </c>
      <c r="AO19242" s="376"/>
    </row>
    <row r="19243" spans="1:41" x14ac:dyDescent="0.25">
      <c r="A19243" s="44" t="s">
        <v>6826</v>
      </c>
      <c r="B19243" s="44" t="s">
        <v>21398</v>
      </c>
      <c r="C19243" s="45" t="s">
        <v>6810</v>
      </c>
      <c r="D19243" s="45" t="s">
        <v>21447</v>
      </c>
      <c r="E19243" s="46">
        <v>46507</v>
      </c>
      <c r="AO19243" s="376"/>
    </row>
    <row r="19244" spans="1:41" x14ac:dyDescent="0.25">
      <c r="A19244" s="44" t="s">
        <v>4316</v>
      </c>
      <c r="B19244" s="44" t="s">
        <v>3841</v>
      </c>
      <c r="C19244" s="45">
        <v>24060401</v>
      </c>
      <c r="D19244" s="45" t="s">
        <v>11363</v>
      </c>
      <c r="E19244" s="45" t="s">
        <v>4962</v>
      </c>
      <c r="AO19244" s="376"/>
    </row>
    <row r="19245" spans="1:41" x14ac:dyDescent="0.25">
      <c r="A19245" s="44" t="s">
        <v>4316</v>
      </c>
      <c r="B19245" s="44" t="s">
        <v>926</v>
      </c>
      <c r="C19245" s="45">
        <v>24060402</v>
      </c>
      <c r="D19245" s="45" t="s">
        <v>11363</v>
      </c>
      <c r="E19245" s="45" t="s">
        <v>4962</v>
      </c>
      <c r="AO19245" s="376"/>
    </row>
    <row r="19246" spans="1:41" x14ac:dyDescent="0.3">
      <c r="A19246" s="333" t="s">
        <v>11125</v>
      </c>
      <c r="B19246" s="333" t="s">
        <v>1161</v>
      </c>
      <c r="C19246" s="125" t="s">
        <v>10225</v>
      </c>
      <c r="D19246" s="32" t="s">
        <v>20309</v>
      </c>
      <c r="E19246" s="125" t="s">
        <v>2593</v>
      </c>
      <c r="F19246" s="125" t="s">
        <v>1189</v>
      </c>
      <c r="G19246" s="125" t="s">
        <v>1190</v>
      </c>
      <c r="AO19246" s="376"/>
    </row>
    <row r="19247" spans="1:41" x14ac:dyDescent="0.25">
      <c r="A19247" s="44" t="s">
        <v>9570</v>
      </c>
      <c r="B19247" s="92" t="s">
        <v>9602</v>
      </c>
      <c r="C19247" s="45" t="s">
        <v>9346</v>
      </c>
      <c r="D19247" s="93" t="s">
        <v>9601</v>
      </c>
      <c r="E19247" s="94">
        <v>46568</v>
      </c>
      <c r="F19247" s="93"/>
      <c r="G19247" s="93"/>
      <c r="H19247" s="93"/>
      <c r="I19247" s="99"/>
      <c r="J19247" s="99"/>
      <c r="K19247" s="99"/>
      <c r="L19247" s="44"/>
      <c r="M19247" s="44"/>
      <c r="N19247" s="99"/>
      <c r="O19247" s="99"/>
      <c r="P19247" s="99"/>
      <c r="Q19247" s="99"/>
      <c r="R19247" s="99"/>
      <c r="S19247" s="99"/>
      <c r="T19247" s="99"/>
      <c r="U19247" s="99"/>
      <c r="V19247" s="99"/>
      <c r="W19247" s="99"/>
      <c r="X19247" s="99"/>
      <c r="Y19247" s="99"/>
      <c r="Z19247" s="99"/>
      <c r="AA19247" s="99"/>
      <c r="AB19247" s="99"/>
      <c r="AC19247" s="99"/>
      <c r="AD19247" s="99"/>
      <c r="AE19247" s="99"/>
      <c r="AF19247" s="99"/>
      <c r="AG19247" s="99"/>
      <c r="AH19247" s="31"/>
      <c r="AI19247" s="31"/>
      <c r="AJ19247" s="31"/>
      <c r="AK19247" s="31"/>
      <c r="AL19247" s="31"/>
      <c r="AO19247" s="376"/>
    </row>
    <row r="19248" spans="1:41" x14ac:dyDescent="0.25">
      <c r="A19248" s="44" t="s">
        <v>11346</v>
      </c>
      <c r="B19248" s="44" t="s">
        <v>17773</v>
      </c>
      <c r="C19248" s="45">
        <v>240902</v>
      </c>
      <c r="D19248" s="45" t="s">
        <v>11363</v>
      </c>
      <c r="E19248" s="45" t="s">
        <v>4826</v>
      </c>
      <c r="AO19248" s="376"/>
    </row>
    <row r="19249" spans="1:41" x14ac:dyDescent="0.25">
      <c r="A19249" s="44" t="s">
        <v>11346</v>
      </c>
      <c r="B19249" s="44" t="s">
        <v>21461</v>
      </c>
      <c r="C19249" s="45">
        <v>260405</v>
      </c>
      <c r="D19249" s="45" t="s">
        <v>11363</v>
      </c>
      <c r="E19249" s="45" t="s">
        <v>11152</v>
      </c>
      <c r="AO19249" s="376"/>
    </row>
    <row r="19250" spans="1:41" x14ac:dyDescent="0.25">
      <c r="A19250" s="44" t="s">
        <v>11346</v>
      </c>
      <c r="B19250" s="44" t="s">
        <v>7764</v>
      </c>
      <c r="C19250" s="45">
        <v>260604</v>
      </c>
      <c r="D19250" s="45" t="s">
        <v>11363</v>
      </c>
      <c r="E19250" s="45" t="s">
        <v>9840</v>
      </c>
      <c r="AO19250" s="376"/>
    </row>
    <row r="19251" spans="1:41" x14ac:dyDescent="0.25">
      <c r="A19251" s="44" t="s">
        <v>2145</v>
      </c>
      <c r="B19251" s="44" t="s">
        <v>16283</v>
      </c>
      <c r="C19251" s="45" t="s">
        <v>16445</v>
      </c>
      <c r="D19251" s="46" t="s">
        <v>21328</v>
      </c>
      <c r="E19251" s="46">
        <v>46344</v>
      </c>
      <c r="AO19251" s="376"/>
    </row>
    <row r="19252" spans="1:41" x14ac:dyDescent="0.3">
      <c r="A19252" s="333" t="s">
        <v>1127</v>
      </c>
      <c r="B19252" s="333" t="s">
        <v>6836</v>
      </c>
      <c r="C19252" s="125" t="s">
        <v>18820</v>
      </c>
      <c r="D19252" s="32" t="s">
        <v>20309</v>
      </c>
      <c r="E19252" s="125" t="s">
        <v>8292</v>
      </c>
      <c r="F19252" s="125" t="s">
        <v>1189</v>
      </c>
      <c r="G19252" s="125" t="s">
        <v>1190</v>
      </c>
      <c r="AO19252" s="376"/>
    </row>
    <row r="19253" spans="1:41" x14ac:dyDescent="0.3">
      <c r="A19253" s="333" t="s">
        <v>1127</v>
      </c>
      <c r="B19253" s="333" t="s">
        <v>1174</v>
      </c>
      <c r="C19253" s="125" t="s">
        <v>19093</v>
      </c>
      <c r="D19253" s="32" t="s">
        <v>20309</v>
      </c>
      <c r="E19253" s="125" t="s">
        <v>9249</v>
      </c>
      <c r="F19253" s="125" t="s">
        <v>1189</v>
      </c>
      <c r="G19253" s="125" t="s">
        <v>1190</v>
      </c>
      <c r="AO19253" s="376"/>
    </row>
    <row r="19254" spans="1:41" x14ac:dyDescent="0.25">
      <c r="A19254" s="91" t="s">
        <v>19166</v>
      </c>
      <c r="B19254" s="92" t="s">
        <v>3182</v>
      </c>
      <c r="C19254" s="93" t="s">
        <v>19170</v>
      </c>
      <c r="D19254" s="93" t="s">
        <v>1201</v>
      </c>
      <c r="E19254" s="94">
        <v>46582</v>
      </c>
      <c r="F19254" s="93"/>
      <c r="G19254" s="93"/>
      <c r="H19254" s="93"/>
      <c r="I19254" s="99"/>
      <c r="J19254" s="99"/>
      <c r="K19254" s="99"/>
      <c r="L19254" s="99"/>
      <c r="M19254" s="99"/>
      <c r="N19254" s="99"/>
      <c r="O19254" s="99"/>
      <c r="P19254" s="99"/>
      <c r="Q19254" s="99"/>
      <c r="R19254" s="99"/>
      <c r="S19254" s="99"/>
      <c r="T19254" s="99"/>
      <c r="U19254" s="99"/>
      <c r="V19254" s="99"/>
      <c r="W19254" s="99"/>
      <c r="X19254" s="99"/>
      <c r="Y19254" s="99"/>
      <c r="Z19254" s="99"/>
      <c r="AA19254" s="99"/>
      <c r="AB19254" s="99"/>
      <c r="AC19254" s="99"/>
      <c r="AD19254" s="99"/>
      <c r="AE19254" s="99"/>
      <c r="AF19254" s="99"/>
      <c r="AG19254" s="99"/>
      <c r="AH19254" s="31"/>
      <c r="AI19254" s="31"/>
      <c r="AJ19254" s="31"/>
      <c r="AK19254" s="31"/>
      <c r="AL19254" s="31"/>
      <c r="AO19254" s="376"/>
    </row>
    <row r="19255" spans="1:41" x14ac:dyDescent="0.3">
      <c r="A19255" s="333" t="s">
        <v>19061</v>
      </c>
      <c r="B19255" s="333" t="s">
        <v>6930</v>
      </c>
      <c r="C19255" s="125" t="s">
        <v>19100</v>
      </c>
      <c r="D19255" s="32" t="s">
        <v>20309</v>
      </c>
      <c r="E19255" s="125" t="s">
        <v>9249</v>
      </c>
      <c r="F19255" s="125" t="s">
        <v>1189</v>
      </c>
      <c r="G19255" s="125" t="s">
        <v>1190</v>
      </c>
      <c r="AO19255" s="376"/>
    </row>
    <row r="19256" spans="1:41" x14ac:dyDescent="0.25">
      <c r="A19256" s="44" t="s">
        <v>10320</v>
      </c>
      <c r="B19256" s="44" t="s">
        <v>9911</v>
      </c>
      <c r="C19256" s="45" t="s">
        <v>10321</v>
      </c>
      <c r="D19256" s="46" t="s">
        <v>21328</v>
      </c>
      <c r="E19256" s="46">
        <v>46596</v>
      </c>
      <c r="AO19256" s="376"/>
    </row>
    <row r="19257" spans="1:41" x14ac:dyDescent="0.25">
      <c r="A19257" s="44" t="s">
        <v>10320</v>
      </c>
      <c r="B19257" s="44" t="s">
        <v>9911</v>
      </c>
      <c r="C19257" s="45" t="s">
        <v>10321</v>
      </c>
      <c r="D19257" s="46" t="s">
        <v>21328</v>
      </c>
      <c r="E19257" s="46">
        <v>46596</v>
      </c>
      <c r="AO19257" s="376"/>
    </row>
    <row r="19258" spans="1:41" x14ac:dyDescent="0.25">
      <c r="A19258" s="44" t="s">
        <v>12493</v>
      </c>
      <c r="B19258" s="44" t="s">
        <v>12267</v>
      </c>
      <c r="C19258" s="45">
        <v>42.25</v>
      </c>
      <c r="D19258" s="45" t="s">
        <v>12549</v>
      </c>
      <c r="E19258" s="46">
        <v>47514</v>
      </c>
      <c r="F19258" s="45"/>
      <c r="G19258" s="93"/>
      <c r="H19258" s="93"/>
      <c r="I19258" s="99"/>
      <c r="J19258" s="99"/>
      <c r="K19258" s="99"/>
      <c r="L19258" s="99"/>
      <c r="M19258" s="99"/>
      <c r="N19258" s="99"/>
      <c r="O19258" s="99"/>
      <c r="P19258" s="99"/>
      <c r="Q19258" s="99"/>
      <c r="R19258" s="99"/>
      <c r="S19258" s="99"/>
      <c r="T19258" s="99"/>
      <c r="U19258" s="99"/>
      <c r="V19258" s="99"/>
      <c r="W19258" s="99"/>
      <c r="X19258" s="99"/>
      <c r="Y19258" s="99"/>
      <c r="Z19258" s="99"/>
      <c r="AA19258" s="99"/>
      <c r="AB19258" s="99"/>
      <c r="AC19258" s="99"/>
      <c r="AD19258" s="99"/>
      <c r="AE19258" s="99"/>
      <c r="AF19258" s="99"/>
      <c r="AG19258" s="99"/>
      <c r="AH19258" s="31"/>
      <c r="AI19258" s="31"/>
      <c r="AJ19258" s="31"/>
      <c r="AK19258" s="31"/>
      <c r="AL19258" s="31"/>
      <c r="AO19258" s="376"/>
    </row>
    <row r="19259" spans="1:41" x14ac:dyDescent="0.25">
      <c r="A19259" s="44" t="s">
        <v>2460</v>
      </c>
      <c r="B19259" s="44" t="s">
        <v>5321</v>
      </c>
      <c r="C19259" s="45">
        <v>23010401</v>
      </c>
      <c r="D19259" s="45" t="s">
        <v>11363</v>
      </c>
      <c r="E19259" s="45" t="s">
        <v>5322</v>
      </c>
      <c r="AO19259" s="376"/>
    </row>
    <row r="19260" spans="1:41" x14ac:dyDescent="0.25">
      <c r="A19260" s="44" t="s">
        <v>2460</v>
      </c>
      <c r="B19260" s="44" t="s">
        <v>3176</v>
      </c>
      <c r="C19260" s="45">
        <v>23010402</v>
      </c>
      <c r="D19260" s="45" t="s">
        <v>11363</v>
      </c>
      <c r="E19260" s="45" t="s">
        <v>5322</v>
      </c>
      <c r="AO19260" s="376"/>
    </row>
    <row r="19261" spans="1:41" x14ac:dyDescent="0.3">
      <c r="A19261" s="57" t="s">
        <v>1281</v>
      </c>
      <c r="B19261" s="57" t="s">
        <v>1290</v>
      </c>
      <c r="C19261" s="62">
        <v>24027</v>
      </c>
      <c r="D19261" s="62" t="s">
        <v>20886</v>
      </c>
      <c r="E19261" s="60">
        <v>46873</v>
      </c>
      <c r="F19261" s="32"/>
      <c r="G19261" s="32"/>
      <c r="H19261" s="32"/>
      <c r="I19261" s="31"/>
      <c r="J19261" s="31"/>
      <c r="K19261" s="31"/>
      <c r="L19261" s="31"/>
      <c r="M19261" s="31"/>
      <c r="N19261" s="31"/>
      <c r="O19261" s="31"/>
      <c r="P19261" s="31"/>
      <c r="Q19261" s="31"/>
      <c r="R19261" s="31"/>
      <c r="S19261" s="31"/>
      <c r="T19261" s="31"/>
      <c r="U19261" s="31"/>
      <c r="V19261" s="31"/>
      <c r="W19261" s="31"/>
      <c r="X19261" s="31"/>
      <c r="Y19261" s="31"/>
      <c r="Z19261" s="31"/>
      <c r="AA19261" s="31"/>
      <c r="AB19261" s="31"/>
      <c r="AC19261" s="31"/>
      <c r="AD19261" s="31"/>
      <c r="AE19261" s="31"/>
      <c r="AF19261" s="31"/>
      <c r="AG19261" s="31"/>
      <c r="AH19261" s="31"/>
      <c r="AI19261" s="31"/>
      <c r="AJ19261" s="31"/>
      <c r="AK19261" s="31"/>
      <c r="AL19261" s="31"/>
      <c r="AO19261" s="376"/>
    </row>
    <row r="19262" spans="1:41" x14ac:dyDescent="0.25">
      <c r="A19262" s="44" t="s">
        <v>22008</v>
      </c>
      <c r="B19262" s="44" t="s">
        <v>21449</v>
      </c>
      <c r="C19262" s="45">
        <v>260504</v>
      </c>
      <c r="D19262" s="45" t="s">
        <v>11363</v>
      </c>
      <c r="E19262" s="45" t="s">
        <v>21450</v>
      </c>
      <c r="AO19262" s="376"/>
    </row>
    <row r="19263" spans="1:41" x14ac:dyDescent="0.25">
      <c r="A19263" s="44" t="s">
        <v>13299</v>
      </c>
      <c r="B19263" s="44" t="s">
        <v>5321</v>
      </c>
      <c r="C19263" s="45">
        <v>25010401</v>
      </c>
      <c r="D19263" s="45" t="s">
        <v>11363</v>
      </c>
      <c r="E19263" s="45" t="s">
        <v>12564</v>
      </c>
      <c r="AO19263" s="376"/>
    </row>
    <row r="19264" spans="1:41" x14ac:dyDescent="0.25">
      <c r="A19264" s="44" t="s">
        <v>5463</v>
      </c>
      <c r="B19264" s="44" t="s">
        <v>21334</v>
      </c>
      <c r="C19264" s="45" t="s">
        <v>5454</v>
      </c>
      <c r="D19264" s="45" t="s">
        <v>21447</v>
      </c>
      <c r="E19264" s="46">
        <v>46599</v>
      </c>
      <c r="AO19264" s="376"/>
    </row>
    <row r="19265" spans="1:41" x14ac:dyDescent="0.25">
      <c r="A19265" s="44" t="s">
        <v>5463</v>
      </c>
      <c r="B19265" s="92" t="s">
        <v>3452</v>
      </c>
      <c r="C19265" s="93" t="s">
        <v>7817</v>
      </c>
      <c r="D19265" s="93" t="s">
        <v>1201</v>
      </c>
      <c r="E19265" s="94">
        <v>46496</v>
      </c>
      <c r="F19265" s="93"/>
      <c r="G19265" s="93"/>
      <c r="H19265" s="93"/>
      <c r="I19265" s="99"/>
      <c r="J19265" s="99"/>
      <c r="K19265" s="99"/>
      <c r="L19265" s="44"/>
      <c r="M19265" s="44"/>
      <c r="N19265" s="99"/>
      <c r="O19265" s="99"/>
      <c r="P19265" s="99"/>
      <c r="Q19265" s="99"/>
      <c r="R19265" s="99"/>
      <c r="S19265" s="99"/>
      <c r="T19265" s="99"/>
      <c r="U19265" s="99"/>
      <c r="V19265" s="99"/>
      <c r="W19265" s="99"/>
      <c r="X19265" s="99"/>
      <c r="Y19265" s="99"/>
      <c r="Z19265" s="99"/>
      <c r="AA19265" s="99"/>
      <c r="AB19265" s="99"/>
      <c r="AC19265" s="99"/>
      <c r="AD19265" s="99"/>
      <c r="AE19265" s="99"/>
      <c r="AF19265" s="99"/>
      <c r="AG19265" s="99"/>
      <c r="AH19265" s="31"/>
      <c r="AI19265" s="31"/>
      <c r="AJ19265" s="31"/>
      <c r="AK19265" s="31"/>
      <c r="AL19265" s="31"/>
      <c r="AO19265" s="376"/>
    </row>
    <row r="19266" spans="1:41" x14ac:dyDescent="0.25">
      <c r="A19266" s="91" t="s">
        <v>5463</v>
      </c>
      <c r="B19266" s="92" t="s">
        <v>19284</v>
      </c>
      <c r="C19266" s="93" t="s">
        <v>19285</v>
      </c>
      <c r="D19266" s="93" t="s">
        <v>1201</v>
      </c>
      <c r="E19266" s="94">
        <v>46582</v>
      </c>
      <c r="F19266" s="93"/>
      <c r="G19266" s="93"/>
      <c r="H19266" s="93"/>
      <c r="I19266" s="99"/>
      <c r="J19266" s="99"/>
      <c r="K19266" s="99"/>
      <c r="L19266" s="99"/>
      <c r="M19266" s="99"/>
      <c r="N19266" s="99"/>
      <c r="O19266" s="99"/>
      <c r="P19266" s="99"/>
      <c r="Q19266" s="99"/>
      <c r="R19266" s="99"/>
      <c r="S19266" s="99"/>
      <c r="T19266" s="99"/>
      <c r="U19266" s="99"/>
      <c r="V19266" s="99"/>
      <c r="W19266" s="99"/>
      <c r="X19266" s="99"/>
      <c r="Y19266" s="99"/>
      <c r="Z19266" s="99"/>
      <c r="AA19266" s="99"/>
      <c r="AB19266" s="99"/>
      <c r="AC19266" s="99"/>
      <c r="AD19266" s="99"/>
      <c r="AE19266" s="99"/>
      <c r="AF19266" s="99"/>
      <c r="AG19266" s="99"/>
      <c r="AH19266" s="31"/>
      <c r="AI19266" s="31"/>
      <c r="AJ19266" s="31"/>
      <c r="AK19266" s="31"/>
      <c r="AL19266" s="31"/>
      <c r="AO19266" s="376"/>
    </row>
    <row r="19267" spans="1:41" x14ac:dyDescent="0.3">
      <c r="A19267" s="333" t="s">
        <v>4804</v>
      </c>
      <c r="B19267" s="333" t="s">
        <v>1598</v>
      </c>
      <c r="C19267" s="125" t="s">
        <v>13387</v>
      </c>
      <c r="D19267" s="32" t="s">
        <v>20309</v>
      </c>
      <c r="E19267" s="125" t="s">
        <v>11886</v>
      </c>
      <c r="F19267" s="125" t="s">
        <v>1189</v>
      </c>
      <c r="G19267" s="125" t="s">
        <v>1190</v>
      </c>
      <c r="AO19267" s="376"/>
    </row>
    <row r="19268" spans="1:41" x14ac:dyDescent="0.3">
      <c r="A19268" s="333" t="s">
        <v>19062</v>
      </c>
      <c r="B19268" s="333" t="s">
        <v>6930</v>
      </c>
      <c r="C19268" s="125" t="s">
        <v>19100</v>
      </c>
      <c r="D19268" s="32" t="s">
        <v>20309</v>
      </c>
      <c r="E19268" s="125" t="s">
        <v>9249</v>
      </c>
      <c r="F19268" s="125" t="s">
        <v>1189</v>
      </c>
      <c r="G19268" s="125" t="s">
        <v>1190</v>
      </c>
      <c r="AO19268" s="376"/>
    </row>
    <row r="19269" spans="1:41" x14ac:dyDescent="0.3">
      <c r="A19269" s="333" t="s">
        <v>15449</v>
      </c>
      <c r="B19269" s="333" t="s">
        <v>1176</v>
      </c>
      <c r="C19269" s="125" t="s">
        <v>15480</v>
      </c>
      <c r="D19269" s="32" t="s">
        <v>20309</v>
      </c>
      <c r="E19269" s="125" t="s">
        <v>9839</v>
      </c>
      <c r="F19269" s="125" t="s">
        <v>1189</v>
      </c>
      <c r="G19269" s="125" t="s">
        <v>1190</v>
      </c>
      <c r="AO19269" s="376"/>
    </row>
    <row r="19270" spans="1:41" x14ac:dyDescent="0.3">
      <c r="A19270" s="333" t="s">
        <v>15449</v>
      </c>
      <c r="B19270" s="333" t="s">
        <v>4812</v>
      </c>
      <c r="C19270" s="125" t="s">
        <v>16162</v>
      </c>
      <c r="D19270" s="32" t="s">
        <v>20309</v>
      </c>
      <c r="E19270" s="125" t="s">
        <v>4972</v>
      </c>
      <c r="F19270" s="125" t="s">
        <v>1189</v>
      </c>
      <c r="G19270" s="125" t="s">
        <v>1190</v>
      </c>
      <c r="AO19270" s="376"/>
    </row>
    <row r="19271" spans="1:41" x14ac:dyDescent="0.3">
      <c r="A19271" s="99" t="s">
        <v>15305</v>
      </c>
      <c r="B19271" s="92" t="s">
        <v>15309</v>
      </c>
      <c r="C19271" s="93" t="s">
        <v>15310</v>
      </c>
      <c r="D19271" s="93" t="s">
        <v>10164</v>
      </c>
      <c r="E19271" s="94">
        <v>47361</v>
      </c>
      <c r="F19271" s="93"/>
      <c r="G19271" s="93"/>
      <c r="H19271" s="93"/>
      <c r="I19271" s="99"/>
      <c r="J19271" s="99"/>
      <c r="K19271" s="99"/>
      <c r="L19271" s="99"/>
      <c r="M19271" s="99"/>
      <c r="N19271" s="99"/>
      <c r="O19271" s="99"/>
      <c r="P19271" s="99"/>
      <c r="Q19271" s="99"/>
      <c r="R19271" s="99"/>
      <c r="S19271" s="99"/>
      <c r="T19271" s="99"/>
      <c r="U19271" s="99"/>
      <c r="V19271" s="99"/>
      <c r="W19271" s="99"/>
      <c r="X19271" s="99"/>
      <c r="Y19271" s="99"/>
      <c r="Z19271" s="99"/>
      <c r="AA19271" s="99"/>
      <c r="AB19271" s="99"/>
      <c r="AC19271" s="99"/>
      <c r="AD19271" s="99"/>
      <c r="AE19271" s="99"/>
      <c r="AF19271" s="99"/>
      <c r="AG19271" s="99"/>
      <c r="AH19271" s="31"/>
      <c r="AI19271" s="31"/>
      <c r="AJ19271" s="31"/>
      <c r="AK19271" s="31"/>
      <c r="AL19271" s="31"/>
      <c r="AO19271" s="376"/>
    </row>
    <row r="19272" spans="1:41" x14ac:dyDescent="0.25">
      <c r="A19272" s="44" t="s">
        <v>13300</v>
      </c>
      <c r="B19272" s="44" t="s">
        <v>8340</v>
      </c>
      <c r="C19272" s="45">
        <v>231001</v>
      </c>
      <c r="D19272" s="45" t="s">
        <v>11363</v>
      </c>
      <c r="E19272" s="45" t="s">
        <v>2538</v>
      </c>
      <c r="AO19272" s="376"/>
    </row>
    <row r="19273" spans="1:41" x14ac:dyDescent="0.25">
      <c r="A19273" s="44" t="s">
        <v>13300</v>
      </c>
      <c r="B19273" s="44" t="s">
        <v>939</v>
      </c>
      <c r="C19273" s="45">
        <v>241202</v>
      </c>
      <c r="D19273" s="45" t="s">
        <v>11363</v>
      </c>
      <c r="E19273" s="45" t="s">
        <v>12554</v>
      </c>
      <c r="AO19273" s="376"/>
    </row>
    <row r="19274" spans="1:41" x14ac:dyDescent="0.25">
      <c r="A19274" s="44" t="s">
        <v>13300</v>
      </c>
      <c r="B19274" s="44" t="s">
        <v>5204</v>
      </c>
      <c r="C19274" s="45">
        <v>250302</v>
      </c>
      <c r="D19274" s="45" t="s">
        <v>11363</v>
      </c>
      <c r="E19274" s="45" t="s">
        <v>5265</v>
      </c>
      <c r="AO19274" s="376"/>
    </row>
    <row r="19275" spans="1:41" x14ac:dyDescent="0.25">
      <c r="A19275" s="44" t="s">
        <v>13300</v>
      </c>
      <c r="B19275" s="44" t="s">
        <v>6608</v>
      </c>
      <c r="C19275" s="45">
        <v>260203</v>
      </c>
      <c r="D19275" s="45" t="s">
        <v>11363</v>
      </c>
      <c r="E19275" s="45" t="s">
        <v>9238</v>
      </c>
      <c r="AO19275" s="376"/>
    </row>
    <row r="19276" spans="1:41" x14ac:dyDescent="0.3">
      <c r="A19276" s="333" t="s">
        <v>2673</v>
      </c>
      <c r="B19276" s="333" t="s">
        <v>15470</v>
      </c>
      <c r="C19276" s="125" t="s">
        <v>13319</v>
      </c>
      <c r="D19276" s="32" t="s">
        <v>20309</v>
      </c>
      <c r="E19276" s="125" t="s">
        <v>12551</v>
      </c>
      <c r="F19276" s="125" t="s">
        <v>1189</v>
      </c>
      <c r="G19276" s="125" t="s">
        <v>1190</v>
      </c>
      <c r="AO19276" s="376"/>
    </row>
    <row r="19277" spans="1:41" x14ac:dyDescent="0.3">
      <c r="A19277" s="333" t="s">
        <v>2673</v>
      </c>
      <c r="B19277" s="333" t="s">
        <v>1598</v>
      </c>
      <c r="C19277" s="125" t="s">
        <v>13387</v>
      </c>
      <c r="D19277" s="32" t="s">
        <v>20309</v>
      </c>
      <c r="E19277" s="125" t="s">
        <v>11886</v>
      </c>
      <c r="F19277" s="125" t="s">
        <v>1189</v>
      </c>
      <c r="G19277" s="125" t="s">
        <v>1190</v>
      </c>
      <c r="AO19277" s="376"/>
    </row>
    <row r="19278" spans="1:41" x14ac:dyDescent="0.3">
      <c r="A19278" s="333" t="s">
        <v>2673</v>
      </c>
      <c r="B19278" s="333" t="s">
        <v>1774</v>
      </c>
      <c r="C19278" s="125" t="s">
        <v>15318</v>
      </c>
      <c r="D19278" s="32" t="s">
        <v>20309</v>
      </c>
      <c r="E19278" s="125" t="s">
        <v>11886</v>
      </c>
      <c r="F19278" s="125" t="s">
        <v>1189</v>
      </c>
      <c r="G19278" s="125" t="s">
        <v>1190</v>
      </c>
      <c r="AO19278" s="376"/>
    </row>
    <row r="19279" spans="1:41" x14ac:dyDescent="0.25">
      <c r="A19279" s="44" t="s">
        <v>2673</v>
      </c>
      <c r="B19279" s="44" t="s">
        <v>21421</v>
      </c>
      <c r="C19279" s="45" t="s">
        <v>21184</v>
      </c>
      <c r="D19279" s="45" t="s">
        <v>21447</v>
      </c>
      <c r="E19279" s="46">
        <v>46630</v>
      </c>
      <c r="AO19279" s="376"/>
    </row>
    <row r="19280" spans="1:41" x14ac:dyDescent="0.25">
      <c r="A19280" s="44" t="s">
        <v>2673</v>
      </c>
      <c r="B19280" s="44" t="s">
        <v>21438</v>
      </c>
      <c r="C19280" s="45" t="s">
        <v>13573</v>
      </c>
      <c r="D19280" s="45" t="s">
        <v>21447</v>
      </c>
      <c r="E19280" s="46">
        <v>46538</v>
      </c>
      <c r="AO19280" s="376"/>
    </row>
    <row r="19281" spans="1:41" x14ac:dyDescent="0.25">
      <c r="A19281" s="100" t="s">
        <v>2673</v>
      </c>
      <c r="B19281" s="92" t="s">
        <v>3452</v>
      </c>
      <c r="C19281" s="93" t="s">
        <v>3453</v>
      </c>
      <c r="D19281" s="93" t="s">
        <v>1201</v>
      </c>
      <c r="E19281" s="94">
        <v>46496</v>
      </c>
      <c r="F19281" s="93"/>
      <c r="G19281" s="93"/>
      <c r="H19281" s="93"/>
      <c r="I19281" s="99"/>
      <c r="J19281" s="99"/>
      <c r="K19281" s="99"/>
      <c r="L19281" s="44"/>
      <c r="M19281" s="44"/>
      <c r="N19281" s="99"/>
      <c r="O19281" s="99"/>
      <c r="P19281" s="99"/>
      <c r="Q19281" s="99"/>
      <c r="R19281" s="99"/>
      <c r="S19281" s="99"/>
      <c r="T19281" s="99"/>
      <c r="U19281" s="99"/>
      <c r="V19281" s="99"/>
      <c r="W19281" s="99"/>
      <c r="X19281" s="99"/>
      <c r="Y19281" s="99"/>
      <c r="Z19281" s="99"/>
      <c r="AA19281" s="99"/>
      <c r="AB19281" s="99"/>
      <c r="AC19281" s="99"/>
      <c r="AD19281" s="99"/>
      <c r="AE19281" s="99"/>
      <c r="AF19281" s="99"/>
      <c r="AG19281" s="99"/>
      <c r="AH19281" s="31"/>
      <c r="AI19281" s="31"/>
      <c r="AJ19281" s="31"/>
      <c r="AK19281" s="31"/>
      <c r="AL19281" s="31"/>
      <c r="AO19281" s="376"/>
    </row>
    <row r="19282" spans="1:41" x14ac:dyDescent="0.25">
      <c r="A19282" s="44" t="s">
        <v>9571</v>
      </c>
      <c r="B19282" s="92" t="s">
        <v>9602</v>
      </c>
      <c r="C19282" s="45" t="s">
        <v>9334</v>
      </c>
      <c r="D19282" s="93" t="s">
        <v>9601</v>
      </c>
      <c r="E19282" s="94">
        <v>46568</v>
      </c>
      <c r="F19282" s="93"/>
      <c r="G19282" s="93"/>
      <c r="H19282" s="93"/>
      <c r="I19282" s="99"/>
      <c r="J19282" s="99"/>
      <c r="K19282" s="99"/>
      <c r="L19282" s="44"/>
      <c r="M19282" s="44"/>
      <c r="N19282" s="99"/>
      <c r="O19282" s="99"/>
      <c r="P19282" s="99"/>
      <c r="Q19282" s="99"/>
      <c r="R19282" s="99"/>
      <c r="S19282" s="99"/>
      <c r="T19282" s="99"/>
      <c r="U19282" s="99"/>
      <c r="V19282" s="99"/>
      <c r="W19282" s="99"/>
      <c r="X19282" s="99"/>
      <c r="Y19282" s="99"/>
      <c r="Z19282" s="99"/>
      <c r="AA19282" s="99"/>
      <c r="AB19282" s="99"/>
      <c r="AC19282" s="99"/>
      <c r="AD19282" s="99"/>
      <c r="AE19282" s="99"/>
      <c r="AF19282" s="99"/>
      <c r="AG19282" s="99"/>
      <c r="AH19282" s="31"/>
      <c r="AI19282" s="31"/>
      <c r="AJ19282" s="31"/>
      <c r="AK19282" s="31"/>
      <c r="AL19282" s="31"/>
      <c r="AO19282" s="376"/>
    </row>
    <row r="19283" spans="1:41" x14ac:dyDescent="0.3">
      <c r="A19283" s="333" t="s">
        <v>16257</v>
      </c>
      <c r="B19283" s="333" t="s">
        <v>4819</v>
      </c>
      <c r="C19283" s="125" t="s">
        <v>16273</v>
      </c>
      <c r="D19283" s="32" t="s">
        <v>20309</v>
      </c>
      <c r="E19283" s="125" t="s">
        <v>4972</v>
      </c>
      <c r="F19283" s="125" t="s">
        <v>1189</v>
      </c>
      <c r="G19283" s="125" t="s">
        <v>1190</v>
      </c>
      <c r="AO19283" s="376"/>
    </row>
    <row r="19284" spans="1:41" x14ac:dyDescent="0.3">
      <c r="A19284" s="333" t="s">
        <v>16258</v>
      </c>
      <c r="B19284" s="333" t="s">
        <v>4819</v>
      </c>
      <c r="C19284" s="125" t="s">
        <v>16273</v>
      </c>
      <c r="D19284" s="32" t="s">
        <v>20309</v>
      </c>
      <c r="E19284" s="125" t="s">
        <v>4972</v>
      </c>
      <c r="F19284" s="125" t="s">
        <v>1189</v>
      </c>
      <c r="G19284" s="125" t="s">
        <v>1190</v>
      </c>
      <c r="AO19284" s="376"/>
    </row>
    <row r="19285" spans="1:41" x14ac:dyDescent="0.25">
      <c r="A19285" s="44" t="s">
        <v>10322</v>
      </c>
      <c r="B19285" s="44" t="s">
        <v>10231</v>
      </c>
      <c r="C19285" s="45" t="s">
        <v>10323</v>
      </c>
      <c r="D19285" s="46" t="s">
        <v>21328</v>
      </c>
      <c r="E19285" s="46">
        <v>46619</v>
      </c>
      <c r="AO19285" s="376"/>
    </row>
    <row r="19286" spans="1:41" x14ac:dyDescent="0.3">
      <c r="A19286" s="333" t="s">
        <v>16</v>
      </c>
      <c r="B19286" s="333" t="s">
        <v>8018</v>
      </c>
      <c r="C19286" s="125" t="s">
        <v>8019</v>
      </c>
      <c r="D19286" s="32" t="s">
        <v>20309</v>
      </c>
      <c r="E19286" s="125" t="s">
        <v>7871</v>
      </c>
      <c r="F19286" s="125" t="s">
        <v>1189</v>
      </c>
      <c r="G19286" s="125" t="s">
        <v>1190</v>
      </c>
      <c r="AO19286" s="376"/>
    </row>
    <row r="19287" spans="1:41" x14ac:dyDescent="0.25">
      <c r="A19287" s="44" t="s">
        <v>5418</v>
      </c>
      <c r="B19287" s="44" t="s">
        <v>199</v>
      </c>
      <c r="C19287" s="45">
        <v>241001</v>
      </c>
      <c r="D19287" s="45" t="s">
        <v>11363</v>
      </c>
      <c r="E19287" s="45" t="s">
        <v>5332</v>
      </c>
      <c r="AO19287" s="376"/>
    </row>
    <row r="19288" spans="1:41" x14ac:dyDescent="0.25">
      <c r="A19288" s="44" t="s">
        <v>2344</v>
      </c>
      <c r="B19288" s="44" t="s">
        <v>5321</v>
      </c>
      <c r="C19288" s="45">
        <v>23010401</v>
      </c>
      <c r="D19288" s="45" t="s">
        <v>11363</v>
      </c>
      <c r="E19288" s="45" t="s">
        <v>5322</v>
      </c>
      <c r="AO19288" s="376"/>
    </row>
    <row r="19289" spans="1:41" x14ac:dyDescent="0.25">
      <c r="A19289" s="44" t="s">
        <v>2344</v>
      </c>
      <c r="B19289" s="44" t="s">
        <v>3176</v>
      </c>
      <c r="C19289" s="45">
        <v>23010402</v>
      </c>
      <c r="D19289" s="45" t="s">
        <v>11363</v>
      </c>
      <c r="E19289" s="45" t="s">
        <v>5322</v>
      </c>
      <c r="AO19289" s="376"/>
    </row>
    <row r="19290" spans="1:41" x14ac:dyDescent="0.25">
      <c r="A19290" s="44" t="s">
        <v>12494</v>
      </c>
      <c r="B19290" s="44" t="s">
        <v>12108</v>
      </c>
      <c r="C19290" s="45">
        <v>4.25</v>
      </c>
      <c r="D19290" s="45" t="s">
        <v>12549</v>
      </c>
      <c r="E19290" s="46">
        <v>47422</v>
      </c>
      <c r="F19290" s="45" t="s">
        <v>1335</v>
      </c>
      <c r="G19290" s="93"/>
      <c r="H19290" s="93"/>
      <c r="I19290" s="99"/>
      <c r="J19290" s="99"/>
      <c r="K19290" s="99"/>
      <c r="L19290" s="99"/>
      <c r="M19290" s="99"/>
      <c r="N19290" s="99"/>
      <c r="O19290" s="99"/>
      <c r="P19290" s="99"/>
      <c r="Q19290" s="99"/>
      <c r="R19290" s="99"/>
      <c r="S19290" s="99"/>
      <c r="T19290" s="99"/>
      <c r="U19290" s="99"/>
      <c r="V19290" s="99"/>
      <c r="W19290" s="99"/>
      <c r="X19290" s="99"/>
      <c r="Y19290" s="99"/>
      <c r="Z19290" s="99"/>
      <c r="AA19290" s="99"/>
      <c r="AB19290" s="99"/>
      <c r="AC19290" s="99"/>
      <c r="AD19290" s="99"/>
      <c r="AE19290" s="99"/>
      <c r="AF19290" s="99"/>
      <c r="AG19290" s="99"/>
      <c r="AH19290" s="31"/>
      <c r="AI19290" s="31"/>
      <c r="AJ19290" s="31"/>
      <c r="AK19290" s="31"/>
      <c r="AL19290" s="31"/>
      <c r="AO19290" s="376"/>
    </row>
    <row r="19291" spans="1:41" x14ac:dyDescent="0.25">
      <c r="A19291" s="44" t="s">
        <v>12495</v>
      </c>
      <c r="B19291" s="44" t="s">
        <v>12094</v>
      </c>
      <c r="C19291" s="45">
        <v>12.24</v>
      </c>
      <c r="D19291" s="45" t="s">
        <v>12549</v>
      </c>
      <c r="E19291" s="46">
        <v>47299</v>
      </c>
      <c r="F19291" s="45"/>
      <c r="G19291" s="93"/>
      <c r="H19291" s="93"/>
      <c r="I19291" s="99"/>
      <c r="J19291" s="99"/>
      <c r="K19291" s="99"/>
      <c r="L19291" s="99"/>
      <c r="M19291" s="99"/>
      <c r="N19291" s="99"/>
      <c r="O19291" s="99"/>
      <c r="P19291" s="99"/>
      <c r="Q19291" s="99"/>
      <c r="R19291" s="99"/>
      <c r="S19291" s="99"/>
      <c r="T19291" s="99"/>
      <c r="U19291" s="99"/>
      <c r="V19291" s="99"/>
      <c r="W19291" s="99"/>
      <c r="X19291" s="99"/>
      <c r="Y19291" s="99"/>
      <c r="Z19291" s="99"/>
      <c r="AA19291" s="99"/>
      <c r="AB19291" s="99"/>
      <c r="AC19291" s="99"/>
      <c r="AD19291" s="99"/>
      <c r="AE19291" s="99"/>
      <c r="AF19291" s="99"/>
      <c r="AG19291" s="99"/>
      <c r="AH19291" s="31"/>
      <c r="AI19291" s="31"/>
      <c r="AJ19291" s="31"/>
      <c r="AK19291" s="31"/>
      <c r="AL19291" s="31"/>
      <c r="AO19291" s="376"/>
    </row>
    <row r="19292" spans="1:41" x14ac:dyDescent="0.25">
      <c r="A19292" s="44" t="s">
        <v>13301</v>
      </c>
      <c r="B19292" s="44" t="s">
        <v>17452</v>
      </c>
      <c r="C19292" s="45">
        <v>25010501</v>
      </c>
      <c r="D19292" s="45" t="s">
        <v>11363</v>
      </c>
      <c r="E19292" s="45" t="s">
        <v>12551</v>
      </c>
      <c r="AO19292" s="376"/>
    </row>
    <row r="19293" spans="1:41" x14ac:dyDescent="0.25">
      <c r="A19293" s="44" t="s">
        <v>13301</v>
      </c>
      <c r="B19293" s="44" t="s">
        <v>5129</v>
      </c>
      <c r="C19293" s="45">
        <v>25010502</v>
      </c>
      <c r="D19293" s="45" t="s">
        <v>11363</v>
      </c>
      <c r="E19293" s="45" t="s">
        <v>12551</v>
      </c>
      <c r="AO19293" s="376"/>
    </row>
    <row r="19294" spans="1:41" x14ac:dyDescent="0.25">
      <c r="A19294" s="44" t="s">
        <v>13301</v>
      </c>
      <c r="B19294" s="44" t="s">
        <v>5321</v>
      </c>
      <c r="C19294" s="45">
        <v>25010401</v>
      </c>
      <c r="D19294" s="45" t="s">
        <v>11363</v>
      </c>
      <c r="E19294" s="45" t="s">
        <v>12564</v>
      </c>
      <c r="AO19294" s="376"/>
    </row>
    <row r="19295" spans="1:41" x14ac:dyDescent="0.25">
      <c r="A19295" s="44" t="s">
        <v>13301</v>
      </c>
      <c r="B19295" s="44" t="s">
        <v>3176</v>
      </c>
      <c r="C19295" s="45">
        <v>25010402</v>
      </c>
      <c r="D19295" s="45" t="s">
        <v>11363</v>
      </c>
      <c r="E19295" s="45" t="s">
        <v>12564</v>
      </c>
      <c r="AO19295" s="376"/>
    </row>
    <row r="19296" spans="1:41" x14ac:dyDescent="0.25">
      <c r="A19296" s="44" t="s">
        <v>3127</v>
      </c>
      <c r="B19296" s="92" t="s">
        <v>9602</v>
      </c>
      <c r="C19296" s="45" t="s">
        <v>9334</v>
      </c>
      <c r="D19296" s="93" t="s">
        <v>9601</v>
      </c>
      <c r="E19296" s="94">
        <v>46568</v>
      </c>
      <c r="F19296" s="93"/>
      <c r="G19296" s="93"/>
      <c r="H19296" s="93"/>
      <c r="I19296" s="99"/>
      <c r="J19296" s="99"/>
      <c r="K19296" s="99"/>
      <c r="L19296" s="44"/>
      <c r="M19296" s="44"/>
      <c r="N19296" s="99"/>
      <c r="O19296" s="99"/>
      <c r="P19296" s="99"/>
      <c r="Q19296" s="99"/>
      <c r="R19296" s="99"/>
      <c r="S19296" s="99"/>
      <c r="T19296" s="99"/>
      <c r="U19296" s="99"/>
      <c r="V19296" s="99"/>
      <c r="W19296" s="99"/>
      <c r="X19296" s="99"/>
      <c r="Y19296" s="99"/>
      <c r="Z19296" s="99"/>
      <c r="AA19296" s="99"/>
      <c r="AB19296" s="99"/>
      <c r="AC19296" s="99"/>
      <c r="AD19296" s="99"/>
      <c r="AE19296" s="99"/>
      <c r="AF19296" s="99"/>
      <c r="AG19296" s="99"/>
      <c r="AH19296" s="31"/>
      <c r="AI19296" s="31"/>
      <c r="AJ19296" s="31"/>
      <c r="AK19296" s="31"/>
      <c r="AL19296" s="31"/>
      <c r="AO19296" s="376"/>
    </row>
    <row r="19297" spans="1:41" x14ac:dyDescent="0.3">
      <c r="A19297" s="333" t="s">
        <v>16259</v>
      </c>
      <c r="B19297" s="333" t="s">
        <v>4810</v>
      </c>
      <c r="C19297" s="125" t="s">
        <v>16155</v>
      </c>
      <c r="D19297" s="32" t="s">
        <v>20309</v>
      </c>
      <c r="E19297" s="125" t="s">
        <v>4972</v>
      </c>
      <c r="F19297" s="125" t="s">
        <v>1189</v>
      </c>
      <c r="G19297" s="125" t="s">
        <v>1190</v>
      </c>
      <c r="AO19297" s="376"/>
    </row>
    <row r="19298" spans="1:41" x14ac:dyDescent="0.25">
      <c r="A19298" s="44" t="s">
        <v>1655</v>
      </c>
      <c r="B19298" s="44" t="s">
        <v>12639</v>
      </c>
      <c r="C19298" s="45">
        <v>250103</v>
      </c>
      <c r="D19298" s="45" t="s">
        <v>11363</v>
      </c>
      <c r="E19298" s="45" t="s">
        <v>12551</v>
      </c>
      <c r="AO19298" s="376"/>
    </row>
    <row r="19299" spans="1:41" x14ac:dyDescent="0.25">
      <c r="A19299" s="44" t="s">
        <v>1656</v>
      </c>
      <c r="B19299" s="44" t="s">
        <v>3176</v>
      </c>
      <c r="C19299" s="45">
        <v>24010402</v>
      </c>
      <c r="D19299" s="45" t="s">
        <v>11363</v>
      </c>
      <c r="E19299" s="45" t="s">
        <v>9238</v>
      </c>
      <c r="AO19299" s="376"/>
    </row>
    <row r="19300" spans="1:41" x14ac:dyDescent="0.25">
      <c r="A19300" s="44" t="s">
        <v>1656</v>
      </c>
      <c r="B19300" s="44" t="s">
        <v>9237</v>
      </c>
      <c r="C19300" s="45">
        <v>24010401</v>
      </c>
      <c r="D19300" s="45" t="s">
        <v>11363</v>
      </c>
      <c r="E19300" s="45" t="s">
        <v>9238</v>
      </c>
      <c r="AO19300" s="376"/>
    </row>
    <row r="19301" spans="1:41" x14ac:dyDescent="0.25">
      <c r="A19301" s="44" t="s">
        <v>5419</v>
      </c>
      <c r="B19301" s="44" t="s">
        <v>5130</v>
      </c>
      <c r="C19301" s="45">
        <v>22010701</v>
      </c>
      <c r="D19301" s="45" t="s">
        <v>11363</v>
      </c>
      <c r="E19301" s="45" t="s">
        <v>5131</v>
      </c>
      <c r="AO19301" s="376"/>
    </row>
    <row r="19302" spans="1:41" x14ac:dyDescent="0.25">
      <c r="A19302" s="44" t="s">
        <v>5419</v>
      </c>
      <c r="B19302" s="44" t="s">
        <v>924</v>
      </c>
      <c r="C19302" s="45">
        <v>22010702</v>
      </c>
      <c r="D19302" s="45" t="s">
        <v>11363</v>
      </c>
      <c r="E19302" s="45" t="s">
        <v>5131</v>
      </c>
      <c r="AO19302" s="376"/>
    </row>
    <row r="19303" spans="1:41" x14ac:dyDescent="0.3">
      <c r="A19303" s="57" t="s">
        <v>1282</v>
      </c>
      <c r="B19303" s="57" t="s">
        <v>1290</v>
      </c>
      <c r="C19303" s="62">
        <v>24027</v>
      </c>
      <c r="D19303" s="62" t="s">
        <v>20886</v>
      </c>
      <c r="E19303" s="60">
        <v>46873</v>
      </c>
      <c r="F19303" s="32"/>
      <c r="G19303" s="32"/>
      <c r="H19303" s="32"/>
      <c r="I19303" s="31"/>
      <c r="J19303" s="31"/>
      <c r="K19303" s="31"/>
      <c r="L19303" s="31"/>
      <c r="M19303" s="31"/>
      <c r="N19303" s="31"/>
      <c r="O19303" s="31"/>
      <c r="P19303" s="31"/>
      <c r="Q19303" s="31"/>
      <c r="R19303" s="31"/>
      <c r="S19303" s="31"/>
      <c r="T19303" s="31"/>
      <c r="U19303" s="31"/>
      <c r="V19303" s="31"/>
      <c r="W19303" s="31"/>
      <c r="X19303" s="31"/>
      <c r="Y19303" s="31"/>
      <c r="Z19303" s="31"/>
      <c r="AA19303" s="31"/>
      <c r="AB19303" s="31"/>
      <c r="AC19303" s="31"/>
      <c r="AD19303" s="31"/>
      <c r="AE19303" s="31"/>
      <c r="AF19303" s="31"/>
      <c r="AG19303" s="31"/>
      <c r="AH19303" s="31"/>
      <c r="AI19303" s="31"/>
      <c r="AJ19303" s="31"/>
      <c r="AK19303" s="31"/>
      <c r="AL19303" s="31"/>
      <c r="AO19303" s="376"/>
    </row>
    <row r="19304" spans="1:41" x14ac:dyDescent="0.25">
      <c r="A19304" s="44" t="s">
        <v>1282</v>
      </c>
      <c r="B19304" s="44" t="s">
        <v>3043</v>
      </c>
      <c r="C19304" s="45">
        <v>230901</v>
      </c>
      <c r="D19304" s="45" t="s">
        <v>11363</v>
      </c>
      <c r="E19304" s="45" t="s">
        <v>7871</v>
      </c>
      <c r="AO19304" s="376"/>
    </row>
    <row r="19305" spans="1:41" x14ac:dyDescent="0.3">
      <c r="A19305" s="333" t="s">
        <v>11126</v>
      </c>
      <c r="B19305" s="333" t="s">
        <v>1161</v>
      </c>
      <c r="C19305" s="125" t="s">
        <v>10225</v>
      </c>
      <c r="D19305" s="32" t="s">
        <v>20309</v>
      </c>
      <c r="E19305" s="125" t="s">
        <v>2593</v>
      </c>
      <c r="F19305" s="125" t="s">
        <v>1189</v>
      </c>
      <c r="G19305" s="125" t="s">
        <v>1190</v>
      </c>
      <c r="AO19305" s="376"/>
    </row>
    <row r="19306" spans="1:41" x14ac:dyDescent="0.3">
      <c r="A19306" s="333" t="s">
        <v>11126</v>
      </c>
      <c r="B19306" s="333" t="s">
        <v>4004</v>
      </c>
      <c r="C19306" s="125" t="s">
        <v>11370</v>
      </c>
      <c r="D19306" s="32" t="s">
        <v>20309</v>
      </c>
      <c r="E19306" s="125" t="s">
        <v>4826</v>
      </c>
      <c r="F19306" s="125" t="s">
        <v>1189</v>
      </c>
      <c r="G19306" s="125" t="s">
        <v>1190</v>
      </c>
      <c r="AO19306" s="376"/>
    </row>
    <row r="19307" spans="1:41" x14ac:dyDescent="0.25">
      <c r="A19307" s="44" t="s">
        <v>11646</v>
      </c>
      <c r="B19307" s="44" t="s">
        <v>21362</v>
      </c>
      <c r="C19307" s="45" t="s">
        <v>11608</v>
      </c>
      <c r="D19307" s="45" t="s">
        <v>21447</v>
      </c>
      <c r="E19307" s="46">
        <v>46752</v>
      </c>
      <c r="AO19307" s="376"/>
    </row>
    <row r="19308" spans="1:41" x14ac:dyDescent="0.25">
      <c r="A19308" s="44" t="s">
        <v>13709</v>
      </c>
      <c r="B19308" s="44" t="s">
        <v>12095</v>
      </c>
      <c r="C19308" s="45">
        <v>33.25</v>
      </c>
      <c r="D19308" s="45" t="s">
        <v>12549</v>
      </c>
      <c r="E19308" s="46">
        <v>47664</v>
      </c>
      <c r="F19308" s="45"/>
      <c r="G19308" s="93"/>
      <c r="H19308" s="93"/>
      <c r="I19308" s="99"/>
      <c r="J19308" s="99"/>
      <c r="K19308" s="99"/>
      <c r="L19308" s="99"/>
      <c r="M19308" s="99"/>
      <c r="N19308" s="99"/>
      <c r="O19308" s="99"/>
      <c r="P19308" s="99"/>
      <c r="Q19308" s="99"/>
      <c r="R19308" s="99"/>
      <c r="S19308" s="99"/>
      <c r="T19308" s="99"/>
      <c r="U19308" s="99"/>
      <c r="V19308" s="99"/>
      <c r="W19308" s="99"/>
      <c r="X19308" s="99"/>
      <c r="Y19308" s="99"/>
      <c r="Z19308" s="99"/>
      <c r="AA19308" s="99"/>
      <c r="AB19308" s="99"/>
      <c r="AC19308" s="99"/>
      <c r="AD19308" s="99"/>
      <c r="AE19308" s="99"/>
      <c r="AF19308" s="99"/>
      <c r="AG19308" s="99"/>
      <c r="AH19308" s="31"/>
      <c r="AI19308" s="31"/>
      <c r="AJ19308" s="31"/>
      <c r="AK19308" s="31"/>
      <c r="AL19308" s="31"/>
      <c r="AO19308" s="376"/>
    </row>
    <row r="19309" spans="1:41" x14ac:dyDescent="0.3">
      <c r="A19309" s="57" t="s">
        <v>11584</v>
      </c>
      <c r="B19309" s="57" t="s">
        <v>2173</v>
      </c>
      <c r="C19309" s="62">
        <v>24030</v>
      </c>
      <c r="D19309" s="62" t="s">
        <v>20886</v>
      </c>
      <c r="E19309" s="60">
        <v>47057</v>
      </c>
      <c r="F19309" s="32"/>
      <c r="G19309" s="32"/>
      <c r="H19309" s="32"/>
      <c r="I19309" s="31"/>
      <c r="J19309" s="31"/>
      <c r="K19309" s="31"/>
      <c r="L19309" s="31"/>
      <c r="M19309" s="31"/>
      <c r="N19309" s="31"/>
      <c r="O19309" s="31"/>
      <c r="P19309" s="31"/>
      <c r="Q19309" s="31"/>
      <c r="R19309" s="31"/>
      <c r="S19309" s="31"/>
      <c r="T19309" s="31"/>
      <c r="U19309" s="31"/>
      <c r="V19309" s="31"/>
      <c r="W19309" s="31"/>
      <c r="X19309" s="31"/>
      <c r="Y19309" s="31"/>
      <c r="Z19309" s="31"/>
      <c r="AA19309" s="31"/>
      <c r="AB19309" s="31"/>
      <c r="AC19309" s="31"/>
      <c r="AD19309" s="31"/>
      <c r="AE19309" s="31"/>
      <c r="AF19309" s="31"/>
      <c r="AG19309" s="31"/>
      <c r="AH19309" s="31"/>
      <c r="AI19309" s="31"/>
      <c r="AJ19309" s="31"/>
      <c r="AK19309" s="31"/>
      <c r="AL19309" s="31"/>
      <c r="AO19309" s="376"/>
    </row>
    <row r="19310" spans="1:41" x14ac:dyDescent="0.25">
      <c r="A19310" s="57" t="s">
        <v>11584</v>
      </c>
      <c r="B19310" s="92" t="s">
        <v>3682</v>
      </c>
      <c r="C19310" s="93" t="s">
        <v>19106</v>
      </c>
      <c r="D19310" s="93" t="s">
        <v>3681</v>
      </c>
      <c r="E19310" s="94">
        <v>48029</v>
      </c>
      <c r="F19310" s="93"/>
      <c r="G19310" s="93"/>
      <c r="H19310" s="93"/>
      <c r="I19310" s="99"/>
      <c r="J19310" s="99"/>
      <c r="K19310" s="99"/>
      <c r="L19310" s="44"/>
      <c r="M19310" s="44"/>
      <c r="N19310" s="99"/>
      <c r="O19310" s="99"/>
      <c r="P19310" s="99"/>
      <c r="Q19310" s="99"/>
      <c r="R19310" s="99"/>
      <c r="S19310" s="99"/>
      <c r="T19310" s="99"/>
      <c r="U19310" s="99"/>
      <c r="V19310" s="99"/>
      <c r="W19310" s="99"/>
      <c r="X19310" s="99"/>
      <c r="Y19310" s="99"/>
      <c r="Z19310" s="99"/>
      <c r="AA19310" s="99"/>
      <c r="AB19310" s="99"/>
      <c r="AC19310" s="99"/>
      <c r="AD19310" s="99"/>
      <c r="AE19310" s="99"/>
      <c r="AF19310" s="99"/>
      <c r="AG19310" s="99"/>
      <c r="AH19310" s="31"/>
      <c r="AI19310" s="31"/>
      <c r="AJ19310" s="31"/>
      <c r="AK19310" s="31"/>
      <c r="AL19310" s="31"/>
      <c r="AO19310" s="376"/>
    </row>
    <row r="19311" spans="1:41" x14ac:dyDescent="0.25">
      <c r="A19311" s="44" t="s">
        <v>4317</v>
      </c>
      <c r="B19311" s="44" t="s">
        <v>4248</v>
      </c>
      <c r="C19311" s="45">
        <v>240903</v>
      </c>
      <c r="D19311" s="45" t="s">
        <v>11363</v>
      </c>
      <c r="E19311" s="45" t="s">
        <v>4826</v>
      </c>
      <c r="AO19311" s="376"/>
    </row>
    <row r="19312" spans="1:41" x14ac:dyDescent="0.25">
      <c r="A19312" s="44" t="s">
        <v>6584</v>
      </c>
      <c r="B19312" s="44" t="s">
        <v>5321</v>
      </c>
      <c r="C19312" s="45">
        <v>23010401</v>
      </c>
      <c r="D19312" s="45" t="s">
        <v>11363</v>
      </c>
      <c r="E19312" s="45" t="s">
        <v>5322</v>
      </c>
      <c r="AO19312" s="376"/>
    </row>
    <row r="19313" spans="1:41" x14ac:dyDescent="0.3">
      <c r="A19313" s="57" t="s">
        <v>17195</v>
      </c>
      <c r="B19313" s="57" t="s">
        <v>1290</v>
      </c>
      <c r="C19313" s="62">
        <v>24027</v>
      </c>
      <c r="D19313" s="62" t="s">
        <v>20886</v>
      </c>
      <c r="E19313" s="60">
        <v>46873</v>
      </c>
      <c r="F19313" s="32"/>
      <c r="G19313" s="32"/>
      <c r="H19313" s="32"/>
      <c r="I19313" s="31"/>
      <c r="J19313" s="31"/>
      <c r="K19313" s="31"/>
      <c r="L19313" s="31"/>
      <c r="M19313" s="31"/>
      <c r="N19313" s="31"/>
      <c r="O19313" s="31"/>
      <c r="P19313" s="31"/>
      <c r="Q19313" s="31"/>
      <c r="R19313" s="31"/>
      <c r="S19313" s="31"/>
      <c r="T19313" s="31"/>
      <c r="U19313" s="31"/>
      <c r="V19313" s="31"/>
      <c r="W19313" s="31"/>
      <c r="X19313" s="31"/>
      <c r="Y19313" s="31"/>
      <c r="Z19313" s="31"/>
      <c r="AA19313" s="31"/>
      <c r="AB19313" s="31"/>
      <c r="AC19313" s="31"/>
      <c r="AD19313" s="31"/>
      <c r="AE19313" s="31"/>
      <c r="AF19313" s="31"/>
      <c r="AG19313" s="31"/>
      <c r="AH19313" s="31"/>
      <c r="AI19313" s="31"/>
      <c r="AJ19313" s="31"/>
      <c r="AK19313" s="31"/>
      <c r="AL19313" s="31"/>
      <c r="AO19313" s="376"/>
    </row>
    <row r="19314" spans="1:41" x14ac:dyDescent="0.25">
      <c r="A19314" s="44" t="s">
        <v>13078</v>
      </c>
      <c r="B19314" s="44" t="s">
        <v>21380</v>
      </c>
      <c r="C19314" s="45" t="s">
        <v>13065</v>
      </c>
      <c r="D19314" s="45" t="s">
        <v>21447</v>
      </c>
      <c r="E19314" s="46">
        <v>46477</v>
      </c>
      <c r="AO19314" s="376"/>
    </row>
    <row r="19315" spans="1:41" x14ac:dyDescent="0.25">
      <c r="A19315" s="44" t="s">
        <v>18498</v>
      </c>
      <c r="B19315" s="44" t="s">
        <v>3176</v>
      </c>
      <c r="C19315" s="45">
        <v>26010402</v>
      </c>
      <c r="D19315" s="45" t="s">
        <v>11363</v>
      </c>
      <c r="E19315" s="45" t="s">
        <v>17459</v>
      </c>
      <c r="AO19315" s="376"/>
    </row>
    <row r="19316" spans="1:41" x14ac:dyDescent="0.25">
      <c r="A19316" s="44" t="s">
        <v>7752</v>
      </c>
      <c r="B19316" s="44" t="s">
        <v>7104</v>
      </c>
      <c r="C19316" s="45">
        <v>230504</v>
      </c>
      <c r="D19316" s="45" t="s">
        <v>11363</v>
      </c>
      <c r="E19316" s="45" t="s">
        <v>7105</v>
      </c>
      <c r="AO19316" s="376"/>
    </row>
    <row r="19317" spans="1:41" x14ac:dyDescent="0.25">
      <c r="A19317" s="44" t="s">
        <v>13549</v>
      </c>
      <c r="B19317" s="44" t="s">
        <v>21399</v>
      </c>
      <c r="C19317" s="45" t="s">
        <v>13524</v>
      </c>
      <c r="D19317" s="45" t="s">
        <v>21447</v>
      </c>
      <c r="E19317" s="46">
        <v>46507</v>
      </c>
      <c r="AO19317" s="376"/>
    </row>
    <row r="19318" spans="1:41" x14ac:dyDescent="0.25">
      <c r="A19318" s="91" t="s">
        <v>9572</v>
      </c>
      <c r="B19318" s="92" t="s">
        <v>9602</v>
      </c>
      <c r="C19318" s="45" t="s">
        <v>9349</v>
      </c>
      <c r="D19318" s="93" t="s">
        <v>9601</v>
      </c>
      <c r="E19318" s="94">
        <v>46568</v>
      </c>
      <c r="F19318" s="93"/>
      <c r="G19318" s="93"/>
      <c r="H19318" s="93"/>
      <c r="I19318" s="99"/>
      <c r="J19318" s="99"/>
      <c r="K19318" s="99"/>
      <c r="L19318" s="44"/>
      <c r="M19318" s="44"/>
      <c r="N19318" s="99"/>
      <c r="O19318" s="99"/>
      <c r="P19318" s="99"/>
      <c r="Q19318" s="99"/>
      <c r="R19318" s="99"/>
      <c r="S19318" s="99"/>
      <c r="T19318" s="99"/>
      <c r="U19318" s="99"/>
      <c r="V19318" s="99"/>
      <c r="W19318" s="99"/>
      <c r="X19318" s="99"/>
      <c r="Y19318" s="99"/>
      <c r="Z19318" s="99"/>
      <c r="AA19318" s="99"/>
      <c r="AB19318" s="99"/>
      <c r="AC19318" s="99"/>
      <c r="AD19318" s="99"/>
      <c r="AE19318" s="99"/>
      <c r="AF19318" s="99"/>
      <c r="AG19318" s="99"/>
      <c r="AH19318" s="31"/>
      <c r="AI19318" s="31"/>
      <c r="AJ19318" s="31"/>
      <c r="AK19318" s="31"/>
      <c r="AL19318" s="31"/>
      <c r="AO19318" s="376"/>
    </row>
    <row r="19319" spans="1:41" x14ac:dyDescent="0.25">
      <c r="A19319" s="44" t="s">
        <v>3581</v>
      </c>
      <c r="B19319" s="44" t="s">
        <v>3580</v>
      </c>
      <c r="C19319" s="45" t="s">
        <v>13461</v>
      </c>
      <c r="D19319" s="46" t="s">
        <v>21328</v>
      </c>
      <c r="E19319" s="46">
        <v>46527</v>
      </c>
      <c r="AO19319" s="376"/>
    </row>
    <row r="19320" spans="1:41" x14ac:dyDescent="0.25">
      <c r="A19320" s="44" t="s">
        <v>22009</v>
      </c>
      <c r="B19320" s="44" t="s">
        <v>21449</v>
      </c>
      <c r="C19320" s="45">
        <v>260504</v>
      </c>
      <c r="D19320" s="45" t="s">
        <v>11363</v>
      </c>
      <c r="E19320" s="45" t="s">
        <v>21450</v>
      </c>
      <c r="AO19320" s="376"/>
    </row>
    <row r="19321" spans="1:41" x14ac:dyDescent="0.25">
      <c r="A19321" s="76" t="s">
        <v>16128</v>
      </c>
      <c r="B19321" s="44" t="s">
        <v>12100</v>
      </c>
      <c r="C19321" s="45">
        <v>3.26</v>
      </c>
      <c r="D19321" s="45" t="s">
        <v>12549</v>
      </c>
      <c r="E19321" s="46">
        <v>47787</v>
      </c>
      <c r="F19321" s="45"/>
      <c r="G19321" s="93"/>
      <c r="H19321" s="93"/>
      <c r="I19321" s="99"/>
      <c r="J19321" s="99"/>
      <c r="K19321" s="99"/>
      <c r="L19321" s="99"/>
      <c r="M19321" s="99"/>
      <c r="N19321" s="99"/>
      <c r="O19321" s="99"/>
      <c r="P19321" s="99"/>
      <c r="Q19321" s="99"/>
      <c r="R19321" s="99"/>
      <c r="S19321" s="99"/>
      <c r="T19321" s="99"/>
      <c r="U19321" s="99"/>
      <c r="V19321" s="99"/>
      <c r="W19321" s="99"/>
      <c r="X19321" s="99"/>
      <c r="Y19321" s="99"/>
      <c r="Z19321" s="99"/>
      <c r="AA19321" s="99"/>
      <c r="AB19321" s="99"/>
      <c r="AC19321" s="99"/>
      <c r="AD19321" s="99"/>
      <c r="AE19321" s="99"/>
      <c r="AF19321" s="99"/>
      <c r="AG19321" s="99"/>
      <c r="AH19321" s="31"/>
      <c r="AI19321" s="31"/>
      <c r="AJ19321" s="31"/>
      <c r="AK19321" s="31"/>
      <c r="AL19321" s="31"/>
      <c r="AO19321" s="376"/>
    </row>
    <row r="19322" spans="1:41" x14ac:dyDescent="0.25">
      <c r="A19322" s="44" t="s">
        <v>9573</v>
      </c>
      <c r="B19322" s="92" t="s">
        <v>9602</v>
      </c>
      <c r="C19322" s="45" t="s">
        <v>9334</v>
      </c>
      <c r="D19322" s="93" t="s">
        <v>9601</v>
      </c>
      <c r="E19322" s="94">
        <v>46568</v>
      </c>
      <c r="F19322" s="93"/>
      <c r="G19322" s="93"/>
      <c r="H19322" s="93"/>
      <c r="I19322" s="99"/>
      <c r="J19322" s="99"/>
      <c r="K19322" s="99"/>
      <c r="L19322" s="44"/>
      <c r="M19322" s="44"/>
      <c r="N19322" s="99"/>
      <c r="O19322" s="99"/>
      <c r="P19322" s="99"/>
      <c r="Q19322" s="99"/>
      <c r="R19322" s="99"/>
      <c r="S19322" s="99"/>
      <c r="T19322" s="99"/>
      <c r="U19322" s="99"/>
      <c r="V19322" s="99"/>
      <c r="W19322" s="99"/>
      <c r="X19322" s="99"/>
      <c r="Y19322" s="99"/>
      <c r="Z19322" s="99"/>
      <c r="AA19322" s="99"/>
      <c r="AB19322" s="99"/>
      <c r="AC19322" s="99"/>
      <c r="AD19322" s="99"/>
      <c r="AE19322" s="99"/>
      <c r="AF19322" s="99"/>
      <c r="AG19322" s="99"/>
      <c r="AH19322" s="31"/>
      <c r="AI19322" s="31"/>
      <c r="AJ19322" s="31"/>
      <c r="AK19322" s="31"/>
      <c r="AL19322" s="31"/>
      <c r="AO19322" s="376"/>
    </row>
    <row r="19323" spans="1:41" x14ac:dyDescent="0.25">
      <c r="A19323" s="44" t="s">
        <v>5420</v>
      </c>
      <c r="B19323" s="44" t="s">
        <v>199</v>
      </c>
      <c r="C19323" s="45">
        <v>241001</v>
      </c>
      <c r="D19323" s="45" t="s">
        <v>11363</v>
      </c>
      <c r="E19323" s="45" t="s">
        <v>5332</v>
      </c>
      <c r="AO19323" s="376"/>
    </row>
    <row r="19324" spans="1:41" x14ac:dyDescent="0.25">
      <c r="A19324" s="44" t="s">
        <v>5420</v>
      </c>
      <c r="B19324" s="44" t="s">
        <v>3176</v>
      </c>
      <c r="C19324" s="45">
        <v>25010402</v>
      </c>
      <c r="D19324" s="45" t="s">
        <v>11363</v>
      </c>
      <c r="E19324" s="45" t="s">
        <v>12564</v>
      </c>
      <c r="AO19324" s="376"/>
    </row>
    <row r="19325" spans="1:41" x14ac:dyDescent="0.25">
      <c r="A19325" s="44" t="s">
        <v>9574</v>
      </c>
      <c r="B19325" s="92" t="s">
        <v>9602</v>
      </c>
      <c r="C19325" s="45" t="s">
        <v>9338</v>
      </c>
      <c r="D19325" s="93" t="s">
        <v>9601</v>
      </c>
      <c r="E19325" s="94">
        <v>46568</v>
      </c>
      <c r="F19325" s="93"/>
      <c r="G19325" s="93"/>
      <c r="H19325" s="93"/>
      <c r="I19325" s="99"/>
      <c r="J19325" s="99"/>
      <c r="K19325" s="99"/>
      <c r="L19325" s="44"/>
      <c r="M19325" s="44"/>
      <c r="N19325" s="99"/>
      <c r="O19325" s="99"/>
      <c r="P19325" s="99"/>
      <c r="Q19325" s="99"/>
      <c r="R19325" s="99"/>
      <c r="S19325" s="99"/>
      <c r="T19325" s="99"/>
      <c r="U19325" s="99"/>
      <c r="V19325" s="99"/>
      <c r="W19325" s="99"/>
      <c r="X19325" s="99"/>
      <c r="Y19325" s="99"/>
      <c r="Z19325" s="99"/>
      <c r="AA19325" s="99"/>
      <c r="AB19325" s="99"/>
      <c r="AC19325" s="99"/>
      <c r="AD19325" s="99"/>
      <c r="AE19325" s="99"/>
      <c r="AF19325" s="99"/>
      <c r="AG19325" s="99"/>
      <c r="AH19325" s="31"/>
      <c r="AI19325" s="31"/>
      <c r="AJ19325" s="31"/>
      <c r="AK19325" s="31"/>
      <c r="AL19325" s="31"/>
      <c r="AO19325" s="376"/>
    </row>
    <row r="19326" spans="1:41" x14ac:dyDescent="0.3">
      <c r="A19326" s="333" t="s">
        <v>15450</v>
      </c>
      <c r="B19326" s="333" t="s">
        <v>1176</v>
      </c>
      <c r="C19326" s="125" t="s">
        <v>15480</v>
      </c>
      <c r="D19326" s="32" t="s">
        <v>20309</v>
      </c>
      <c r="E19326" s="125" t="s">
        <v>9839</v>
      </c>
      <c r="F19326" s="125" t="s">
        <v>1189</v>
      </c>
      <c r="G19326" s="125" t="s">
        <v>1190</v>
      </c>
      <c r="AO19326" s="376"/>
    </row>
    <row r="19327" spans="1:41" x14ac:dyDescent="0.25">
      <c r="A19327" s="103" t="s">
        <v>3114</v>
      </c>
      <c r="B19327" s="103" t="s">
        <v>3115</v>
      </c>
      <c r="C19327" s="104" t="s">
        <v>2474</v>
      </c>
      <c r="D19327" s="93" t="s">
        <v>9601</v>
      </c>
      <c r="E19327" s="94">
        <v>46568</v>
      </c>
      <c r="F19327" s="104"/>
      <c r="G19327" s="104"/>
      <c r="H19327" s="93"/>
      <c r="I19327" s="99"/>
      <c r="J19327" s="99"/>
      <c r="K19327" s="99"/>
      <c r="L19327" s="44"/>
      <c r="M19327" s="44"/>
      <c r="N19327" s="99"/>
      <c r="O19327" s="99"/>
      <c r="P19327" s="99"/>
      <c r="Q19327" s="99"/>
      <c r="R19327" s="99"/>
      <c r="S19327" s="99"/>
      <c r="T19327" s="99"/>
      <c r="U19327" s="99"/>
      <c r="V19327" s="99"/>
      <c r="W19327" s="99"/>
      <c r="X19327" s="99"/>
      <c r="Y19327" s="99"/>
      <c r="Z19327" s="99"/>
      <c r="AA19327" s="99"/>
      <c r="AB19327" s="99"/>
      <c r="AC19327" s="99"/>
      <c r="AD19327" s="99"/>
      <c r="AE19327" s="99"/>
      <c r="AF19327" s="99"/>
      <c r="AG19327" s="99"/>
      <c r="AH19327" s="31"/>
      <c r="AI19327" s="31"/>
      <c r="AJ19327" s="31"/>
      <c r="AK19327" s="31"/>
      <c r="AL19327" s="31"/>
      <c r="AO19327" s="376"/>
    </row>
    <row r="19328" spans="1:41" x14ac:dyDescent="0.25">
      <c r="A19328" s="44" t="s">
        <v>9575</v>
      </c>
      <c r="B19328" s="92" t="s">
        <v>9602</v>
      </c>
      <c r="C19328" s="45" t="s">
        <v>9334</v>
      </c>
      <c r="D19328" s="93" t="s">
        <v>9601</v>
      </c>
      <c r="E19328" s="94">
        <v>46568</v>
      </c>
      <c r="F19328" s="93"/>
      <c r="G19328" s="93"/>
      <c r="H19328" s="93"/>
      <c r="I19328" s="99"/>
      <c r="J19328" s="99"/>
      <c r="K19328" s="99"/>
      <c r="L19328" s="44"/>
      <c r="M19328" s="44"/>
      <c r="N19328" s="99"/>
      <c r="O19328" s="99"/>
      <c r="P19328" s="99"/>
      <c r="Q19328" s="99"/>
      <c r="R19328" s="99"/>
      <c r="S19328" s="99"/>
      <c r="T19328" s="99"/>
      <c r="U19328" s="99"/>
      <c r="V19328" s="99"/>
      <c r="W19328" s="99"/>
      <c r="X19328" s="99"/>
      <c r="Y19328" s="99"/>
      <c r="Z19328" s="99"/>
      <c r="AA19328" s="99"/>
      <c r="AB19328" s="99"/>
      <c r="AC19328" s="99"/>
      <c r="AD19328" s="99"/>
      <c r="AE19328" s="99"/>
      <c r="AF19328" s="99"/>
      <c r="AG19328" s="99"/>
      <c r="AH19328" s="31"/>
      <c r="AI19328" s="31"/>
      <c r="AJ19328" s="31"/>
      <c r="AK19328" s="31"/>
      <c r="AL19328" s="31"/>
      <c r="AO19328" s="376"/>
    </row>
    <row r="19329" spans="1:41" x14ac:dyDescent="0.25">
      <c r="A19329" s="99" t="s">
        <v>6184</v>
      </c>
      <c r="B19329" s="99" t="s">
        <v>6181</v>
      </c>
      <c r="C19329" s="93" t="s">
        <v>6189</v>
      </c>
      <c r="D19329" s="93" t="s">
        <v>1201</v>
      </c>
      <c r="E19329" s="94">
        <v>46439</v>
      </c>
      <c r="F19329" s="93"/>
      <c r="G19329" s="93"/>
      <c r="H19329" s="93" t="s">
        <v>1789</v>
      </c>
      <c r="I19329" s="99"/>
      <c r="J19329" s="99"/>
      <c r="K19329" s="99"/>
      <c r="L19329" s="44"/>
      <c r="M19329" s="44"/>
      <c r="N19329" s="99"/>
      <c r="O19329" s="99"/>
      <c r="P19329" s="99"/>
      <c r="Q19329" s="99"/>
      <c r="R19329" s="99"/>
      <c r="S19329" s="99"/>
      <c r="T19329" s="99"/>
      <c r="U19329" s="99"/>
      <c r="V19329" s="99"/>
      <c r="W19329" s="99"/>
      <c r="X19329" s="99"/>
      <c r="Y19329" s="99"/>
      <c r="Z19329" s="99"/>
      <c r="AA19329" s="99"/>
      <c r="AB19329" s="99"/>
      <c r="AC19329" s="99"/>
      <c r="AD19329" s="99"/>
      <c r="AE19329" s="99"/>
      <c r="AF19329" s="99"/>
      <c r="AG19329" s="99"/>
      <c r="AH19329" s="31"/>
      <c r="AI19329" s="31"/>
      <c r="AJ19329" s="31"/>
      <c r="AK19329" s="31"/>
      <c r="AL19329" s="31"/>
      <c r="AO19329" s="376"/>
    </row>
    <row r="19330" spans="1:41" x14ac:dyDescent="0.25">
      <c r="A19330" s="44" t="s">
        <v>5421</v>
      </c>
      <c r="B19330" s="44" t="s">
        <v>15615</v>
      </c>
      <c r="C19330" s="45">
        <v>250902</v>
      </c>
      <c r="D19330" s="45" t="s">
        <v>11363</v>
      </c>
      <c r="E19330" s="45" t="s">
        <v>4972</v>
      </c>
      <c r="AO19330" s="376"/>
    </row>
    <row r="19331" spans="1:41" x14ac:dyDescent="0.25">
      <c r="A19331" s="76" t="s">
        <v>2322</v>
      </c>
      <c r="B19331" s="163" t="s">
        <v>3115</v>
      </c>
      <c r="C19331" s="104" t="s">
        <v>2474</v>
      </c>
      <c r="D19331" s="93" t="s">
        <v>9601</v>
      </c>
      <c r="E19331" s="94">
        <v>46568</v>
      </c>
      <c r="F19331" s="93"/>
      <c r="G19331" s="93"/>
      <c r="H19331" s="93"/>
      <c r="I19331" s="99"/>
      <c r="J19331" s="99"/>
      <c r="K19331" s="99"/>
      <c r="L19331" s="44"/>
      <c r="M19331" s="44"/>
      <c r="N19331" s="99"/>
      <c r="O19331" s="99"/>
      <c r="P19331" s="99"/>
      <c r="Q19331" s="99"/>
      <c r="R19331" s="99"/>
      <c r="S19331" s="99"/>
      <c r="T19331" s="99"/>
      <c r="U19331" s="99"/>
      <c r="V19331" s="99"/>
      <c r="W19331" s="99"/>
      <c r="X19331" s="99"/>
      <c r="Y19331" s="99"/>
      <c r="Z19331" s="99"/>
      <c r="AA19331" s="99"/>
      <c r="AB19331" s="99"/>
      <c r="AC19331" s="99"/>
      <c r="AD19331" s="99"/>
      <c r="AE19331" s="99"/>
      <c r="AF19331" s="99"/>
      <c r="AG19331" s="99"/>
      <c r="AH19331" s="31"/>
      <c r="AI19331" s="31"/>
      <c r="AJ19331" s="31"/>
      <c r="AK19331" s="31"/>
      <c r="AL19331" s="31"/>
      <c r="AO19331" s="376"/>
    </row>
    <row r="19332" spans="1:41" x14ac:dyDescent="0.25">
      <c r="A19332" s="44" t="s">
        <v>22010</v>
      </c>
      <c r="B19332" s="44" t="s">
        <v>936</v>
      </c>
      <c r="C19332" s="45">
        <v>260703</v>
      </c>
      <c r="D19332" s="45" t="s">
        <v>11363</v>
      </c>
      <c r="E19332" s="45" t="s">
        <v>11150</v>
      </c>
      <c r="AO19332" s="376"/>
    </row>
    <row r="19333" spans="1:41" x14ac:dyDescent="0.3">
      <c r="A19333" s="333" t="s">
        <v>4031</v>
      </c>
      <c r="B19333" s="333" t="s">
        <v>1160</v>
      </c>
      <c r="C19333" s="125" t="s">
        <v>10947</v>
      </c>
      <c r="D19333" s="32" t="s">
        <v>20309</v>
      </c>
      <c r="E19333" s="125" t="s">
        <v>7420</v>
      </c>
      <c r="F19333" s="125" t="s">
        <v>1190</v>
      </c>
      <c r="G19333" s="125" t="s">
        <v>1190</v>
      </c>
      <c r="AO19333" s="376"/>
    </row>
    <row r="19334" spans="1:41" x14ac:dyDescent="0.25">
      <c r="A19334" s="44" t="s">
        <v>22006</v>
      </c>
      <c r="B19334" s="44" t="s">
        <v>927</v>
      </c>
      <c r="C19334" s="45">
        <v>26060202</v>
      </c>
      <c r="D19334" s="45" t="s">
        <v>11363</v>
      </c>
      <c r="E19334" s="45" t="s">
        <v>9840</v>
      </c>
      <c r="AO19334" s="376"/>
    </row>
    <row r="19335" spans="1:41" x14ac:dyDescent="0.25">
      <c r="A19335" s="44" t="s">
        <v>18870</v>
      </c>
      <c r="B19335" s="44" t="s">
        <v>21399</v>
      </c>
      <c r="C19335" s="45" t="s">
        <v>18888</v>
      </c>
      <c r="D19335" s="45" t="s">
        <v>21447</v>
      </c>
      <c r="E19335" s="46">
        <v>46507</v>
      </c>
      <c r="AO19335" s="376"/>
    </row>
    <row r="19336" spans="1:41" x14ac:dyDescent="0.25">
      <c r="A19336" s="44" t="s">
        <v>21160</v>
      </c>
      <c r="B19336" s="44" t="s">
        <v>21359</v>
      </c>
      <c r="C19336" s="45" t="s">
        <v>21182</v>
      </c>
      <c r="D19336" s="45" t="s">
        <v>21447</v>
      </c>
      <c r="E19336" s="46">
        <v>46752</v>
      </c>
      <c r="AO19336" s="376"/>
    </row>
    <row r="19337" spans="1:41" x14ac:dyDescent="0.25">
      <c r="A19337" s="44" t="s">
        <v>10811</v>
      </c>
      <c r="B19337" s="44" t="s">
        <v>10348</v>
      </c>
      <c r="C19337" s="45">
        <v>240501</v>
      </c>
      <c r="D19337" s="45" t="s">
        <v>11363</v>
      </c>
      <c r="E19337" s="45" t="s">
        <v>10349</v>
      </c>
      <c r="AO19337" s="376"/>
    </row>
    <row r="19338" spans="1:41" x14ac:dyDescent="0.25">
      <c r="A19338" s="44" t="s">
        <v>8438</v>
      </c>
      <c r="B19338" s="44" t="s">
        <v>3176</v>
      </c>
      <c r="C19338" s="45">
        <v>23010402</v>
      </c>
      <c r="D19338" s="45" t="s">
        <v>11363</v>
      </c>
      <c r="E19338" s="45" t="s">
        <v>5322</v>
      </c>
      <c r="AO19338" s="376"/>
    </row>
    <row r="19339" spans="1:41" x14ac:dyDescent="0.25">
      <c r="A19339" s="44" t="s">
        <v>4318</v>
      </c>
      <c r="B19339" s="44" t="s">
        <v>199</v>
      </c>
      <c r="C19339" s="45">
        <v>241001</v>
      </c>
      <c r="D19339" s="45" t="s">
        <v>11363</v>
      </c>
      <c r="E19339" s="45" t="s">
        <v>5332</v>
      </c>
      <c r="AO19339" s="376"/>
    </row>
    <row r="19340" spans="1:41" x14ac:dyDescent="0.25">
      <c r="A19340" s="44" t="s">
        <v>4318</v>
      </c>
      <c r="B19340" s="44" t="s">
        <v>15615</v>
      </c>
      <c r="C19340" s="45">
        <v>250902</v>
      </c>
      <c r="D19340" s="45" t="s">
        <v>11363</v>
      </c>
      <c r="E19340" s="45" t="s">
        <v>4972</v>
      </c>
      <c r="AO19340" s="376"/>
    </row>
    <row r="19341" spans="1:41" x14ac:dyDescent="0.25">
      <c r="A19341" s="44" t="s">
        <v>4318</v>
      </c>
      <c r="B19341" s="44" t="s">
        <v>17465</v>
      </c>
      <c r="C19341" s="45">
        <v>26020101</v>
      </c>
      <c r="D19341" s="45" t="s">
        <v>11363</v>
      </c>
      <c r="E19341" s="45" t="s">
        <v>9238</v>
      </c>
      <c r="AO19341" s="376"/>
    </row>
    <row r="19342" spans="1:41" x14ac:dyDescent="0.25">
      <c r="A19342" s="44" t="s">
        <v>9576</v>
      </c>
      <c r="B19342" s="92" t="s">
        <v>9602</v>
      </c>
      <c r="C19342" s="77" t="s">
        <v>9336</v>
      </c>
      <c r="D19342" s="93" t="s">
        <v>9601</v>
      </c>
      <c r="E19342" s="94">
        <v>46568</v>
      </c>
      <c r="F19342" s="93"/>
      <c r="G19342" s="93"/>
      <c r="H19342" s="93"/>
      <c r="I19342" s="99"/>
      <c r="J19342" s="99"/>
      <c r="K19342" s="99"/>
      <c r="L19342" s="44"/>
      <c r="M19342" s="44"/>
      <c r="N19342" s="99"/>
      <c r="O19342" s="99"/>
      <c r="P19342" s="99"/>
      <c r="Q19342" s="99"/>
      <c r="R19342" s="99"/>
      <c r="S19342" s="99"/>
      <c r="T19342" s="99"/>
      <c r="U19342" s="99"/>
      <c r="V19342" s="99"/>
      <c r="W19342" s="99"/>
      <c r="X19342" s="99"/>
      <c r="Y19342" s="99"/>
      <c r="Z19342" s="99"/>
      <c r="AA19342" s="99"/>
      <c r="AB19342" s="99"/>
      <c r="AC19342" s="99"/>
      <c r="AD19342" s="99"/>
      <c r="AE19342" s="99"/>
      <c r="AF19342" s="99"/>
      <c r="AG19342" s="99"/>
      <c r="AH19342" s="31"/>
      <c r="AI19342" s="31"/>
      <c r="AJ19342" s="31"/>
      <c r="AK19342" s="31"/>
      <c r="AL19342" s="31"/>
      <c r="AO19342" s="376"/>
    </row>
    <row r="19343" spans="1:41" x14ac:dyDescent="0.25">
      <c r="A19343" s="57" t="s">
        <v>447</v>
      </c>
      <c r="B19343" s="92" t="s">
        <v>3682</v>
      </c>
      <c r="C19343" s="93" t="s">
        <v>19106</v>
      </c>
      <c r="D19343" s="93" t="s">
        <v>3681</v>
      </c>
      <c r="E19343" s="94">
        <v>48029</v>
      </c>
      <c r="F19343" s="93"/>
      <c r="G19343" s="93"/>
      <c r="H19343" s="93"/>
      <c r="I19343" s="99"/>
      <c r="J19343" s="99"/>
      <c r="K19343" s="99"/>
      <c r="L19343" s="44"/>
      <c r="M19343" s="44"/>
      <c r="N19343" s="99"/>
      <c r="O19343" s="99"/>
      <c r="P19343" s="99"/>
      <c r="Q19343" s="99"/>
      <c r="R19343" s="99"/>
      <c r="S19343" s="99"/>
      <c r="T19343" s="99"/>
      <c r="U19343" s="99"/>
      <c r="V19343" s="99"/>
      <c r="W19343" s="99"/>
      <c r="X19343" s="99"/>
      <c r="Y19343" s="99"/>
      <c r="Z19343" s="99"/>
      <c r="AA19343" s="99"/>
      <c r="AB19343" s="99"/>
      <c r="AC19343" s="99"/>
      <c r="AD19343" s="99"/>
      <c r="AE19343" s="99"/>
      <c r="AF19343" s="99"/>
      <c r="AG19343" s="99"/>
      <c r="AH19343" s="31"/>
      <c r="AI19343" s="31"/>
      <c r="AJ19343" s="31"/>
      <c r="AK19343" s="31"/>
      <c r="AL19343" s="31"/>
      <c r="AO19343" s="376"/>
    </row>
    <row r="19344" spans="1:41" x14ac:dyDescent="0.25">
      <c r="A19344" s="44" t="s">
        <v>447</v>
      </c>
      <c r="B19344" s="44" t="s">
        <v>21365</v>
      </c>
      <c r="C19344" s="45" t="s">
        <v>8133</v>
      </c>
      <c r="D19344" s="45" t="s">
        <v>21447</v>
      </c>
      <c r="E19344" s="46">
        <v>46752</v>
      </c>
      <c r="AO19344" s="376"/>
    </row>
    <row r="19345" spans="1:41" x14ac:dyDescent="0.25">
      <c r="A19345" s="44" t="s">
        <v>447</v>
      </c>
      <c r="B19345" s="44" t="s">
        <v>5134</v>
      </c>
      <c r="C19345" s="45">
        <v>230807</v>
      </c>
      <c r="D19345" s="45" t="s">
        <v>11363</v>
      </c>
      <c r="E19345" s="45" t="s">
        <v>8282</v>
      </c>
      <c r="AO19345" s="376"/>
    </row>
    <row r="19346" spans="1:41" x14ac:dyDescent="0.25">
      <c r="A19346" s="44" t="s">
        <v>447</v>
      </c>
      <c r="B19346" s="44" t="s">
        <v>3039</v>
      </c>
      <c r="C19346" s="45">
        <v>230904</v>
      </c>
      <c r="D19346" s="45" t="s">
        <v>11363</v>
      </c>
      <c r="E19346" s="45" t="s">
        <v>7871</v>
      </c>
      <c r="AO19346" s="376"/>
    </row>
    <row r="19347" spans="1:41" x14ac:dyDescent="0.25">
      <c r="A19347" s="91" t="s">
        <v>19269</v>
      </c>
      <c r="B19347" s="92" t="s">
        <v>19284</v>
      </c>
      <c r="C19347" s="93" t="s">
        <v>19285</v>
      </c>
      <c r="D19347" s="93" t="s">
        <v>1201</v>
      </c>
      <c r="E19347" s="94">
        <v>46582</v>
      </c>
      <c r="F19347" s="93"/>
      <c r="G19347" s="93"/>
      <c r="H19347" s="93"/>
      <c r="I19347" s="99"/>
      <c r="J19347" s="99"/>
      <c r="K19347" s="99"/>
      <c r="L19347" s="99"/>
      <c r="M19347" s="99"/>
      <c r="N19347" s="99"/>
      <c r="O19347" s="99"/>
      <c r="P19347" s="99"/>
      <c r="Q19347" s="99"/>
      <c r="R19347" s="99"/>
      <c r="S19347" s="99"/>
      <c r="T19347" s="99"/>
      <c r="U19347" s="99"/>
      <c r="V19347" s="99"/>
      <c r="W19347" s="99"/>
      <c r="X19347" s="99"/>
      <c r="Y19347" s="99"/>
      <c r="Z19347" s="99"/>
      <c r="AA19347" s="99"/>
      <c r="AB19347" s="99"/>
      <c r="AC19347" s="99"/>
      <c r="AD19347" s="99"/>
      <c r="AE19347" s="99"/>
      <c r="AF19347" s="99"/>
      <c r="AG19347" s="99"/>
      <c r="AH19347" s="31"/>
      <c r="AI19347" s="31"/>
      <c r="AJ19347" s="31"/>
      <c r="AK19347" s="31"/>
      <c r="AL19347" s="31"/>
      <c r="AO19347" s="376"/>
    </row>
    <row r="19348" spans="1:41" x14ac:dyDescent="0.3">
      <c r="A19348" s="333" t="s">
        <v>5422</v>
      </c>
      <c r="B19348" s="333" t="s">
        <v>11377</v>
      </c>
      <c r="C19348" s="125" t="s">
        <v>11214</v>
      </c>
      <c r="D19348" s="32" t="s">
        <v>20309</v>
      </c>
      <c r="E19348" s="125" t="s">
        <v>4966</v>
      </c>
      <c r="F19348" s="125" t="s">
        <v>1189</v>
      </c>
      <c r="G19348" s="125" t="s">
        <v>1190</v>
      </c>
      <c r="AO19348" s="376"/>
    </row>
    <row r="19349" spans="1:41" x14ac:dyDescent="0.3">
      <c r="A19349" s="333" t="s">
        <v>5422</v>
      </c>
      <c r="B19349" s="333" t="s">
        <v>1159</v>
      </c>
      <c r="C19349" s="125" t="s">
        <v>19092</v>
      </c>
      <c r="D19349" s="32" t="s">
        <v>20309</v>
      </c>
      <c r="E19349" s="125" t="s">
        <v>9249</v>
      </c>
      <c r="F19349" s="125" t="s">
        <v>1189</v>
      </c>
      <c r="G19349" s="125" t="s">
        <v>1190</v>
      </c>
      <c r="AO19349" s="376"/>
    </row>
    <row r="19350" spans="1:41" x14ac:dyDescent="0.25">
      <c r="A19350" s="44" t="s">
        <v>12496</v>
      </c>
      <c r="B19350" s="44" t="s">
        <v>6877</v>
      </c>
      <c r="C19350" s="45" t="s">
        <v>6919</v>
      </c>
      <c r="D19350" s="32" t="s">
        <v>5559</v>
      </c>
      <c r="E19350" s="45" t="s">
        <v>20846</v>
      </c>
      <c r="F19350" s="32"/>
      <c r="G19350" s="32"/>
      <c r="H19350" s="32"/>
      <c r="I19350" s="31"/>
      <c r="J19350" s="31"/>
      <c r="K19350" s="31"/>
      <c r="L19350" s="31"/>
      <c r="M19350" s="31"/>
      <c r="N19350" s="31"/>
      <c r="O19350" s="31"/>
      <c r="P19350" s="31"/>
      <c r="Q19350" s="31"/>
      <c r="R19350" s="31"/>
      <c r="S19350" s="31"/>
      <c r="T19350" s="31"/>
      <c r="U19350" s="31"/>
      <c r="V19350" s="31"/>
      <c r="W19350" s="31"/>
      <c r="X19350" s="31"/>
      <c r="Y19350" s="31"/>
      <c r="Z19350" s="31"/>
      <c r="AA19350" s="31"/>
      <c r="AB19350" s="31"/>
      <c r="AC19350" s="31"/>
      <c r="AD19350" s="31"/>
      <c r="AE19350" s="31"/>
      <c r="AF19350" s="31"/>
      <c r="AG19350" s="31"/>
      <c r="AH19350" s="31"/>
      <c r="AI19350" s="31"/>
      <c r="AJ19350" s="31"/>
      <c r="AK19350" s="31"/>
      <c r="AL19350" s="31"/>
      <c r="AO19350" s="376"/>
    </row>
    <row r="19351" spans="1:41" x14ac:dyDescent="0.25">
      <c r="A19351" s="44" t="s">
        <v>12496</v>
      </c>
      <c r="B19351" s="44" t="s">
        <v>12110</v>
      </c>
      <c r="C19351" s="45">
        <v>14.24</v>
      </c>
      <c r="D19351" s="45" t="s">
        <v>12549</v>
      </c>
      <c r="E19351" s="46">
        <v>47299</v>
      </c>
      <c r="F19351" s="45"/>
      <c r="G19351" s="93"/>
      <c r="H19351" s="93"/>
      <c r="I19351" s="99"/>
      <c r="J19351" s="99"/>
      <c r="K19351" s="99"/>
      <c r="L19351" s="99"/>
      <c r="M19351" s="99"/>
      <c r="N19351" s="99"/>
      <c r="O19351" s="99"/>
      <c r="P19351" s="99"/>
      <c r="Q19351" s="99"/>
      <c r="R19351" s="99"/>
      <c r="S19351" s="99"/>
      <c r="T19351" s="99"/>
      <c r="U19351" s="99"/>
      <c r="V19351" s="99"/>
      <c r="W19351" s="99"/>
      <c r="X19351" s="99"/>
      <c r="Y19351" s="99"/>
      <c r="Z19351" s="99"/>
      <c r="AA19351" s="99"/>
      <c r="AB19351" s="99"/>
      <c r="AC19351" s="99"/>
      <c r="AD19351" s="99"/>
      <c r="AE19351" s="99"/>
      <c r="AF19351" s="99"/>
      <c r="AG19351" s="99"/>
      <c r="AH19351" s="31"/>
      <c r="AI19351" s="31"/>
      <c r="AJ19351" s="31"/>
      <c r="AK19351" s="31"/>
      <c r="AL19351" s="31"/>
      <c r="AO19351" s="376"/>
    </row>
    <row r="19352" spans="1:41" x14ac:dyDescent="0.25">
      <c r="A19352" s="44" t="s">
        <v>21004</v>
      </c>
      <c r="B19352" s="44" t="s">
        <v>20933</v>
      </c>
      <c r="C19352" s="45" t="s">
        <v>21105</v>
      </c>
      <c r="D19352" s="367" t="s">
        <v>3696</v>
      </c>
      <c r="E19352" s="328">
        <f>DATE(2030,3,13)</f>
        <v>47555</v>
      </c>
      <c r="F19352" s="32"/>
      <c r="G19352" s="32"/>
      <c r="H19352" s="32"/>
      <c r="I19352" s="31"/>
      <c r="J19352" s="31"/>
      <c r="K19352" s="31"/>
      <c r="L19352" s="31"/>
      <c r="M19352" s="31"/>
      <c r="N19352" s="31"/>
      <c r="O19352" s="31"/>
      <c r="P19352" s="31"/>
      <c r="Q19352" s="31"/>
      <c r="R19352" s="31"/>
      <c r="S19352" s="31"/>
      <c r="T19352" s="31"/>
      <c r="U19352" s="31"/>
      <c r="V19352" s="31"/>
      <c r="W19352" s="31"/>
      <c r="X19352" s="31"/>
      <c r="Y19352" s="31"/>
      <c r="Z19352" s="31"/>
      <c r="AA19352" s="31"/>
      <c r="AB19352" s="31"/>
      <c r="AC19352" s="31"/>
      <c r="AD19352" s="31"/>
      <c r="AE19352" s="31"/>
      <c r="AF19352" s="31"/>
      <c r="AG19352" s="31"/>
      <c r="AH19352" s="31"/>
      <c r="AI19352" s="31"/>
      <c r="AJ19352" s="31"/>
      <c r="AK19352" s="31"/>
      <c r="AL19352" s="31"/>
      <c r="AO19352" s="376"/>
    </row>
    <row r="19353" spans="1:41" x14ac:dyDescent="0.25">
      <c r="A19353" s="44" t="s">
        <v>8502</v>
      </c>
      <c r="B19353" s="44" t="s">
        <v>8476</v>
      </c>
      <c r="C19353" s="45" t="s">
        <v>8563</v>
      </c>
      <c r="D19353" s="32" t="s">
        <v>5559</v>
      </c>
      <c r="E19353" s="45" t="s">
        <v>20853</v>
      </c>
      <c r="F19353" s="32"/>
      <c r="G19353" s="32"/>
      <c r="H19353" s="32"/>
      <c r="I19353" s="31"/>
      <c r="J19353" s="31"/>
      <c r="K19353" s="31"/>
      <c r="L19353" s="31"/>
      <c r="M19353" s="31"/>
      <c r="N19353" s="31"/>
      <c r="O19353" s="31"/>
      <c r="P19353" s="31"/>
      <c r="Q19353" s="31"/>
      <c r="R19353" s="31"/>
      <c r="S19353" s="31"/>
      <c r="T19353" s="31"/>
      <c r="U19353" s="31"/>
      <c r="V19353" s="31"/>
      <c r="W19353" s="31"/>
      <c r="X19353" s="31"/>
      <c r="Y19353" s="31"/>
      <c r="Z19353" s="31"/>
      <c r="AA19353" s="31"/>
      <c r="AB19353" s="31"/>
      <c r="AC19353" s="31"/>
      <c r="AD19353" s="31"/>
      <c r="AE19353" s="31"/>
      <c r="AF19353" s="31"/>
      <c r="AG19353" s="31"/>
      <c r="AH19353" s="31"/>
      <c r="AI19353" s="31"/>
      <c r="AJ19353" s="31"/>
      <c r="AK19353" s="31"/>
      <c r="AL19353" s="31"/>
      <c r="AO19353" s="376"/>
    </row>
    <row r="19354" spans="1:41" x14ac:dyDescent="0.25">
      <c r="A19354" s="44" t="s">
        <v>10812</v>
      </c>
      <c r="B19354" s="44" t="s">
        <v>17517</v>
      </c>
      <c r="C19354" s="45">
        <v>24070201</v>
      </c>
      <c r="D19354" s="45" t="s">
        <v>11363</v>
      </c>
      <c r="E19354" s="45" t="s">
        <v>7420</v>
      </c>
      <c r="AO19354" s="376"/>
    </row>
    <row r="19355" spans="1:41" x14ac:dyDescent="0.25">
      <c r="A19355" s="44" t="s">
        <v>10812</v>
      </c>
      <c r="B19355" s="44" t="s">
        <v>3048</v>
      </c>
      <c r="C19355" s="45">
        <v>24070202</v>
      </c>
      <c r="D19355" s="45" t="s">
        <v>11363</v>
      </c>
      <c r="E19355" s="45" t="s">
        <v>7420</v>
      </c>
      <c r="AO19355" s="376"/>
    </row>
    <row r="19356" spans="1:41" x14ac:dyDescent="0.25">
      <c r="A19356" s="44" t="s">
        <v>18499</v>
      </c>
      <c r="B19356" s="44" t="s">
        <v>3043</v>
      </c>
      <c r="C19356" s="45">
        <v>230901</v>
      </c>
      <c r="D19356" s="45" t="s">
        <v>11363</v>
      </c>
      <c r="E19356" s="45" t="s">
        <v>7871</v>
      </c>
      <c r="AO19356" s="376"/>
    </row>
    <row r="19357" spans="1:41" x14ac:dyDescent="0.25">
      <c r="A19357" s="44" t="s">
        <v>12497</v>
      </c>
      <c r="B19357" s="44" t="s">
        <v>13578</v>
      </c>
      <c r="C19357" s="45">
        <v>28.25</v>
      </c>
      <c r="D19357" s="45" t="s">
        <v>12549</v>
      </c>
      <c r="E19357" s="46">
        <v>47664</v>
      </c>
      <c r="F19357" s="45"/>
      <c r="G19357" s="93"/>
      <c r="H19357" s="93"/>
      <c r="I19357" s="99"/>
      <c r="J19357" s="99"/>
      <c r="K19357" s="99"/>
      <c r="L19357" s="99"/>
      <c r="M19357" s="99"/>
      <c r="N19357" s="99"/>
      <c r="O19357" s="99"/>
      <c r="P19357" s="99"/>
      <c r="Q19357" s="99"/>
      <c r="R19357" s="99"/>
      <c r="S19357" s="99"/>
      <c r="T19357" s="99"/>
      <c r="U19357" s="99"/>
      <c r="V19357" s="99"/>
      <c r="W19357" s="99"/>
      <c r="X19357" s="99"/>
      <c r="Y19357" s="99"/>
      <c r="Z19357" s="99"/>
      <c r="AA19357" s="99"/>
      <c r="AB19357" s="99"/>
      <c r="AC19357" s="99"/>
      <c r="AD19357" s="99"/>
      <c r="AE19357" s="99"/>
      <c r="AF19357" s="99"/>
      <c r="AG19357" s="99"/>
      <c r="AH19357" s="31"/>
      <c r="AI19357" s="31"/>
      <c r="AJ19357" s="31"/>
      <c r="AK19357" s="31"/>
      <c r="AL19357" s="31"/>
      <c r="AO19357" s="376"/>
    </row>
    <row r="19358" spans="1:41" x14ac:dyDescent="0.25">
      <c r="A19358" s="44" t="s">
        <v>7084</v>
      </c>
      <c r="B19358" s="44" t="s">
        <v>2350</v>
      </c>
      <c r="C19358" s="45">
        <v>230105</v>
      </c>
      <c r="D19358" s="45" t="s">
        <v>11363</v>
      </c>
      <c r="E19358" s="45" t="s">
        <v>5265</v>
      </c>
      <c r="AO19358" s="376"/>
    </row>
    <row r="19359" spans="1:41" x14ac:dyDescent="0.25">
      <c r="A19359" s="44" t="s">
        <v>889</v>
      </c>
      <c r="B19359" s="44" t="s">
        <v>5134</v>
      </c>
      <c r="C19359" s="45">
        <v>240804</v>
      </c>
      <c r="D19359" s="45" t="s">
        <v>11363</v>
      </c>
      <c r="E19359" s="45" t="s">
        <v>11260</v>
      </c>
      <c r="AO19359" s="376"/>
    </row>
    <row r="19360" spans="1:41" x14ac:dyDescent="0.25">
      <c r="A19360" s="44" t="s">
        <v>3021</v>
      </c>
      <c r="B19360" s="44" t="s">
        <v>925</v>
      </c>
      <c r="C19360" s="45">
        <v>230601</v>
      </c>
      <c r="D19360" s="45" t="s">
        <v>11363</v>
      </c>
      <c r="E19360" s="45" t="s">
        <v>7770</v>
      </c>
      <c r="AO19360" s="376"/>
    </row>
    <row r="19361" spans="1:41" x14ac:dyDescent="0.25">
      <c r="A19361" s="44" t="s">
        <v>3021</v>
      </c>
      <c r="B19361" s="44" t="s">
        <v>7823</v>
      </c>
      <c r="C19361" s="45">
        <v>260701</v>
      </c>
      <c r="D19361" s="45" t="s">
        <v>11363</v>
      </c>
      <c r="E19361" s="45" t="s">
        <v>11150</v>
      </c>
      <c r="AO19361" s="376"/>
    </row>
    <row r="19362" spans="1:41" x14ac:dyDescent="0.25">
      <c r="A19362" s="44" t="s">
        <v>10813</v>
      </c>
      <c r="B19362" s="44" t="s">
        <v>944</v>
      </c>
      <c r="C19362" s="45">
        <v>240303</v>
      </c>
      <c r="D19362" s="45" t="s">
        <v>11363</v>
      </c>
      <c r="E19362" s="45" t="s">
        <v>2593</v>
      </c>
      <c r="AO19362" s="376"/>
    </row>
    <row r="19363" spans="1:41" x14ac:dyDescent="0.25">
      <c r="A19363" s="44" t="s">
        <v>6585</v>
      </c>
      <c r="B19363" s="44" t="s">
        <v>155</v>
      </c>
      <c r="C19363" s="45" t="s">
        <v>7330</v>
      </c>
      <c r="D19363" s="46" t="s">
        <v>21328</v>
      </c>
      <c r="E19363" s="46">
        <v>46614</v>
      </c>
      <c r="AO19363" s="376"/>
    </row>
    <row r="19364" spans="1:41" x14ac:dyDescent="0.25">
      <c r="A19364" s="44" t="s">
        <v>6585</v>
      </c>
      <c r="B19364" s="44" t="s">
        <v>17465</v>
      </c>
      <c r="C19364" s="45">
        <v>26020101</v>
      </c>
      <c r="D19364" s="45" t="s">
        <v>11363</v>
      </c>
      <c r="E19364" s="45" t="s">
        <v>9238</v>
      </c>
      <c r="AO19364" s="376"/>
    </row>
    <row r="19365" spans="1:41" x14ac:dyDescent="0.25">
      <c r="A19365" s="44" t="s">
        <v>6585</v>
      </c>
      <c r="B19365" s="44" t="s">
        <v>6609</v>
      </c>
      <c r="C19365" s="45">
        <v>26020102</v>
      </c>
      <c r="D19365" s="45" t="s">
        <v>11363</v>
      </c>
      <c r="E19365" s="45" t="s">
        <v>9238</v>
      </c>
      <c r="AO19365" s="376"/>
    </row>
    <row r="19366" spans="1:41" x14ac:dyDescent="0.3">
      <c r="A19366" s="333" t="s">
        <v>11127</v>
      </c>
      <c r="B19366" s="333" t="s">
        <v>3456</v>
      </c>
      <c r="C19366" s="125" t="s">
        <v>10963</v>
      </c>
      <c r="D19366" s="32" t="s">
        <v>20309</v>
      </c>
      <c r="E19366" s="125" t="s">
        <v>2593</v>
      </c>
      <c r="F19366" s="125" t="s">
        <v>1189</v>
      </c>
      <c r="G19366" s="125" t="s">
        <v>1190</v>
      </c>
      <c r="AO19366" s="376"/>
    </row>
    <row r="19367" spans="1:41" x14ac:dyDescent="0.25">
      <c r="A19367" s="44" t="s">
        <v>18500</v>
      </c>
      <c r="B19367" s="44" t="s">
        <v>199</v>
      </c>
      <c r="C19367" s="45">
        <v>241001</v>
      </c>
      <c r="D19367" s="45" t="s">
        <v>11363</v>
      </c>
      <c r="E19367" s="45" t="s">
        <v>5332</v>
      </c>
      <c r="AO19367" s="376"/>
    </row>
    <row r="19368" spans="1:41" x14ac:dyDescent="0.25">
      <c r="A19368" s="44" t="s">
        <v>4223</v>
      </c>
      <c r="B19368" s="44" t="s">
        <v>4224</v>
      </c>
      <c r="C19368" s="45" t="s">
        <v>4225</v>
      </c>
      <c r="D19368" s="45" t="s">
        <v>11204</v>
      </c>
      <c r="E19368" s="45" t="s">
        <v>4824</v>
      </c>
      <c r="F19368" s="93"/>
      <c r="G19368" s="93"/>
      <c r="H19368" s="93"/>
      <c r="I19368" s="99"/>
      <c r="J19368" s="99"/>
      <c r="K19368" s="99"/>
      <c r="L19368" s="99"/>
      <c r="M19368" s="99"/>
      <c r="N19368" s="99"/>
      <c r="O19368" s="99"/>
      <c r="P19368" s="99"/>
      <c r="Q19368" s="99"/>
      <c r="R19368" s="99"/>
      <c r="S19368" s="99"/>
      <c r="T19368" s="99"/>
      <c r="U19368" s="99"/>
      <c r="V19368" s="99"/>
      <c r="W19368" s="99"/>
      <c r="X19368" s="99"/>
      <c r="Y19368" s="99"/>
      <c r="Z19368" s="99"/>
      <c r="AA19368" s="99"/>
      <c r="AB19368" s="99"/>
      <c r="AC19368" s="99"/>
      <c r="AD19368" s="99"/>
      <c r="AE19368" s="99"/>
      <c r="AF19368" s="99"/>
      <c r="AG19368" s="99"/>
      <c r="AH19368" s="31"/>
      <c r="AI19368" s="31"/>
      <c r="AJ19368" s="31"/>
      <c r="AK19368" s="31"/>
      <c r="AL19368" s="31"/>
      <c r="AO19368" s="376"/>
    </row>
    <row r="19369" spans="1:41" x14ac:dyDescent="0.25">
      <c r="A19369" s="44" t="s">
        <v>4223</v>
      </c>
      <c r="B19369" s="44" t="s">
        <v>4224</v>
      </c>
      <c r="C19369" s="45" t="s">
        <v>14148</v>
      </c>
      <c r="D19369" s="45" t="s">
        <v>11204</v>
      </c>
      <c r="E19369" s="45" t="s">
        <v>4146</v>
      </c>
      <c r="F19369" s="93"/>
      <c r="G19369" s="93"/>
      <c r="H19369" s="93"/>
      <c r="I19369" s="99"/>
      <c r="J19369" s="99"/>
      <c r="K19369" s="99"/>
      <c r="L19369" s="99"/>
      <c r="M19369" s="99"/>
      <c r="N19369" s="99"/>
      <c r="O19369" s="99"/>
      <c r="P19369" s="99"/>
      <c r="Q19369" s="99"/>
      <c r="R19369" s="99"/>
      <c r="S19369" s="99"/>
      <c r="T19369" s="99"/>
      <c r="U19369" s="99"/>
      <c r="V19369" s="99"/>
      <c r="W19369" s="99"/>
      <c r="X19369" s="99"/>
      <c r="Y19369" s="99"/>
      <c r="Z19369" s="99"/>
      <c r="AA19369" s="99"/>
      <c r="AB19369" s="99"/>
      <c r="AC19369" s="99"/>
      <c r="AD19369" s="99"/>
      <c r="AE19369" s="99"/>
      <c r="AF19369" s="99"/>
      <c r="AG19369" s="99"/>
      <c r="AH19369" s="31"/>
      <c r="AI19369" s="31"/>
      <c r="AJ19369" s="31"/>
      <c r="AK19369" s="31"/>
      <c r="AL19369" s="31"/>
      <c r="AO19369" s="376"/>
    </row>
    <row r="19370" spans="1:41" x14ac:dyDescent="0.25">
      <c r="A19370" s="44" t="s">
        <v>4223</v>
      </c>
      <c r="B19370" s="44" t="s">
        <v>4224</v>
      </c>
      <c r="C19370" s="45" t="s">
        <v>14148</v>
      </c>
      <c r="D19370" s="93" t="s">
        <v>17443</v>
      </c>
      <c r="E19370" s="45" t="s">
        <v>4146</v>
      </c>
      <c r="F19370" s="93"/>
      <c r="G19370" s="93"/>
      <c r="H19370" s="93"/>
      <c r="I19370" s="99"/>
      <c r="J19370" s="99"/>
      <c r="K19370" s="99"/>
      <c r="L19370" s="99"/>
      <c r="M19370" s="99"/>
      <c r="N19370" s="99"/>
      <c r="O19370" s="99"/>
      <c r="P19370" s="99"/>
      <c r="Q19370" s="99"/>
      <c r="R19370" s="99"/>
      <c r="S19370" s="99"/>
      <c r="T19370" s="99"/>
      <c r="U19370" s="99"/>
      <c r="V19370" s="99"/>
      <c r="W19370" s="99"/>
      <c r="X19370" s="99"/>
      <c r="Y19370" s="99"/>
      <c r="Z19370" s="99"/>
      <c r="AA19370" s="99"/>
      <c r="AB19370" s="99"/>
      <c r="AC19370" s="99"/>
      <c r="AD19370" s="99"/>
      <c r="AE19370" s="99"/>
      <c r="AF19370" s="99"/>
      <c r="AG19370" s="99"/>
      <c r="AH19370" s="31"/>
      <c r="AI19370" s="31"/>
      <c r="AJ19370" s="31"/>
      <c r="AK19370" s="31"/>
      <c r="AL19370" s="31"/>
      <c r="AO19370" s="376"/>
    </row>
    <row r="19371" spans="1:41" x14ac:dyDescent="0.25">
      <c r="A19371" s="44" t="s">
        <v>4223</v>
      </c>
      <c r="B19371" s="44" t="s">
        <v>4224</v>
      </c>
      <c r="C19371" s="45" t="s">
        <v>4225</v>
      </c>
      <c r="D19371" s="45" t="s">
        <v>9895</v>
      </c>
      <c r="E19371" s="45" t="s">
        <v>4824</v>
      </c>
      <c r="F19371" s="93"/>
      <c r="G19371" s="93"/>
      <c r="H19371" s="93"/>
      <c r="I19371" s="99"/>
      <c r="J19371" s="99"/>
      <c r="K19371" s="99"/>
      <c r="L19371" s="44"/>
      <c r="M19371" s="44"/>
      <c r="N19371" s="99"/>
      <c r="O19371" s="99"/>
      <c r="P19371" s="99"/>
      <c r="Q19371" s="99"/>
      <c r="R19371" s="99"/>
      <c r="S19371" s="99"/>
      <c r="T19371" s="99"/>
      <c r="U19371" s="99"/>
      <c r="V19371" s="99"/>
      <c r="W19371" s="99"/>
      <c r="X19371" s="99"/>
      <c r="Y19371" s="99"/>
      <c r="Z19371" s="99"/>
      <c r="AA19371" s="99"/>
      <c r="AB19371" s="99"/>
      <c r="AC19371" s="99"/>
      <c r="AD19371" s="99"/>
      <c r="AE19371" s="99"/>
      <c r="AF19371" s="99"/>
      <c r="AG19371" s="99"/>
      <c r="AH19371" s="31"/>
      <c r="AI19371" s="31"/>
      <c r="AJ19371" s="31"/>
      <c r="AK19371" s="31"/>
      <c r="AL19371" s="31"/>
      <c r="AO19371" s="376"/>
    </row>
    <row r="19372" spans="1:41" x14ac:dyDescent="0.25">
      <c r="A19372" s="44" t="s">
        <v>18501</v>
      </c>
      <c r="B19372" s="44" t="s">
        <v>7766</v>
      </c>
      <c r="C19372" s="45">
        <v>230505</v>
      </c>
      <c r="D19372" s="45" t="s">
        <v>11363</v>
      </c>
      <c r="E19372" s="45" t="s">
        <v>7105</v>
      </c>
      <c r="AO19372" s="376"/>
    </row>
    <row r="19373" spans="1:41" x14ac:dyDescent="0.25">
      <c r="A19373" s="44" t="s">
        <v>16016</v>
      </c>
      <c r="B19373" s="44" t="s">
        <v>5134</v>
      </c>
      <c r="C19373" s="45">
        <v>250802</v>
      </c>
      <c r="D19373" s="45" t="s">
        <v>11363</v>
      </c>
      <c r="E19373" s="45" t="s">
        <v>9880</v>
      </c>
      <c r="AO19373" s="376"/>
    </row>
    <row r="19374" spans="1:41" x14ac:dyDescent="0.25">
      <c r="A19374" s="44" t="s">
        <v>8503</v>
      </c>
      <c r="B19374" s="44" t="s">
        <v>8472</v>
      </c>
      <c r="C19374" s="45" t="s">
        <v>8564</v>
      </c>
      <c r="D19374" s="32" t="s">
        <v>5559</v>
      </c>
      <c r="E19374" s="45" t="s">
        <v>20851</v>
      </c>
      <c r="F19374" s="32"/>
      <c r="G19374" s="32"/>
      <c r="H19374" s="32"/>
      <c r="I19374" s="31"/>
      <c r="J19374" s="31"/>
      <c r="K19374" s="31"/>
      <c r="L19374" s="31"/>
      <c r="M19374" s="31"/>
      <c r="N19374" s="31"/>
      <c r="O19374" s="31"/>
      <c r="P19374" s="31"/>
      <c r="Q19374" s="31"/>
      <c r="R19374" s="31"/>
      <c r="S19374" s="31"/>
      <c r="T19374" s="31"/>
      <c r="U19374" s="31"/>
      <c r="V19374" s="31"/>
      <c r="W19374" s="31"/>
      <c r="X19374" s="31"/>
      <c r="Y19374" s="31"/>
      <c r="Z19374" s="31"/>
      <c r="AA19374" s="31"/>
      <c r="AB19374" s="31"/>
      <c r="AC19374" s="31"/>
      <c r="AD19374" s="31"/>
      <c r="AE19374" s="31"/>
      <c r="AF19374" s="31"/>
      <c r="AG19374" s="31"/>
      <c r="AH19374" s="31"/>
      <c r="AI19374" s="31"/>
      <c r="AJ19374" s="31"/>
      <c r="AK19374" s="31"/>
      <c r="AL19374" s="31"/>
      <c r="AO19374" s="376"/>
    </row>
    <row r="19375" spans="1:41" x14ac:dyDescent="0.25">
      <c r="A19375" s="44" t="s">
        <v>13947</v>
      </c>
      <c r="B19375" s="44" t="s">
        <v>15217</v>
      </c>
      <c r="C19375" s="45" t="s">
        <v>13948</v>
      </c>
      <c r="D19375" s="367" t="s">
        <v>3696</v>
      </c>
      <c r="E19375" s="328">
        <f>DATE(2028,10,24)</f>
        <v>47050</v>
      </c>
      <c r="F19375" s="32"/>
      <c r="G19375" s="32"/>
      <c r="H19375" s="32"/>
      <c r="I19375" s="31"/>
      <c r="J19375" s="31"/>
      <c r="K19375" s="31"/>
      <c r="L19375" s="31"/>
      <c r="M19375" s="31"/>
      <c r="N19375" s="31"/>
      <c r="O19375" s="31"/>
      <c r="P19375" s="31"/>
      <c r="Q19375" s="31"/>
      <c r="R19375" s="31"/>
      <c r="S19375" s="31"/>
      <c r="T19375" s="31"/>
      <c r="U19375" s="31"/>
      <c r="V19375" s="31"/>
      <c r="W19375" s="31"/>
      <c r="X19375" s="31"/>
      <c r="Y19375" s="31"/>
      <c r="Z19375" s="31"/>
      <c r="AA19375" s="31"/>
      <c r="AB19375" s="31"/>
      <c r="AC19375" s="31"/>
      <c r="AD19375" s="31"/>
      <c r="AE19375" s="31"/>
      <c r="AF19375" s="31"/>
      <c r="AG19375" s="31"/>
      <c r="AH19375" s="31"/>
      <c r="AI19375" s="31"/>
      <c r="AJ19375" s="31"/>
      <c r="AK19375" s="31"/>
      <c r="AL19375" s="31"/>
      <c r="AO19375" s="376"/>
    </row>
    <row r="19376" spans="1:41" x14ac:dyDescent="0.3">
      <c r="A19376" s="333" t="s">
        <v>19063</v>
      </c>
      <c r="B19376" s="333" t="s">
        <v>1168</v>
      </c>
      <c r="C19376" s="125" t="s">
        <v>19096</v>
      </c>
      <c r="D19376" s="32" t="s">
        <v>20309</v>
      </c>
      <c r="E19376" s="125" t="s">
        <v>9249</v>
      </c>
      <c r="F19376" s="125" t="s">
        <v>1189</v>
      </c>
      <c r="G19376" s="125" t="s">
        <v>1190</v>
      </c>
      <c r="AO19376" s="376"/>
    </row>
    <row r="19377" spans="1:41" x14ac:dyDescent="0.3">
      <c r="A19377" s="333" t="s">
        <v>11543</v>
      </c>
      <c r="B19377" s="333" t="s">
        <v>11372</v>
      </c>
      <c r="C19377" s="125" t="s">
        <v>11373</v>
      </c>
      <c r="D19377" s="32" t="s">
        <v>20309</v>
      </c>
      <c r="E19377" s="125" t="s">
        <v>4826</v>
      </c>
      <c r="F19377" s="125" t="s">
        <v>1189</v>
      </c>
      <c r="G19377" s="125" t="s">
        <v>1190</v>
      </c>
      <c r="AO19377" s="376"/>
    </row>
    <row r="19378" spans="1:41" x14ac:dyDescent="0.25">
      <c r="A19378" s="44" t="s">
        <v>22011</v>
      </c>
      <c r="B19378" s="44" t="s">
        <v>3482</v>
      </c>
      <c r="C19378" s="45">
        <v>240401</v>
      </c>
      <c r="D19378" s="45" t="s">
        <v>11363</v>
      </c>
      <c r="E19378" s="45" t="s">
        <v>5037</v>
      </c>
      <c r="AO19378" s="376"/>
    </row>
    <row r="19379" spans="1:41" x14ac:dyDescent="0.25">
      <c r="A19379" s="44" t="s">
        <v>22011</v>
      </c>
      <c r="B19379" s="44" t="s">
        <v>7107</v>
      </c>
      <c r="C19379" s="45">
        <v>260302</v>
      </c>
      <c r="D19379" s="45" t="s">
        <v>11363</v>
      </c>
      <c r="E19379" s="45" t="s">
        <v>9249</v>
      </c>
      <c r="AO19379" s="376"/>
    </row>
    <row r="19380" spans="1:41" x14ac:dyDescent="0.25">
      <c r="A19380" s="44" t="s">
        <v>22011</v>
      </c>
      <c r="B19380" s="44" t="s">
        <v>3475</v>
      </c>
      <c r="C19380" s="45">
        <v>260301</v>
      </c>
      <c r="D19380" s="45" t="s">
        <v>11363</v>
      </c>
      <c r="E19380" s="45" t="s">
        <v>17625</v>
      </c>
      <c r="AO19380" s="376"/>
    </row>
    <row r="19381" spans="1:41" x14ac:dyDescent="0.25">
      <c r="A19381" s="44" t="s">
        <v>8439</v>
      </c>
      <c r="B19381" s="44" t="s">
        <v>3039</v>
      </c>
      <c r="C19381" s="45">
        <v>230904</v>
      </c>
      <c r="D19381" s="45" t="s">
        <v>11363</v>
      </c>
      <c r="E19381" s="45" t="s">
        <v>7871</v>
      </c>
      <c r="AO19381" s="376"/>
    </row>
    <row r="19382" spans="1:41" ht="24" x14ac:dyDescent="0.25">
      <c r="A19382" s="57" t="s">
        <v>19270</v>
      </c>
      <c r="B19382" s="92" t="s">
        <v>3682</v>
      </c>
      <c r="C19382" s="93" t="s">
        <v>19106</v>
      </c>
      <c r="D19382" s="93" t="s">
        <v>3681</v>
      </c>
      <c r="E19382" s="94">
        <v>48029</v>
      </c>
      <c r="F19382" s="93"/>
      <c r="G19382" s="93"/>
      <c r="H19382" s="93"/>
      <c r="I19382" s="99"/>
      <c r="J19382" s="99"/>
      <c r="K19382" s="99"/>
      <c r="L19382" s="44"/>
      <c r="M19382" s="44"/>
      <c r="N19382" s="99"/>
      <c r="O19382" s="99"/>
      <c r="P19382" s="99"/>
      <c r="Q19382" s="99"/>
      <c r="R19382" s="99"/>
      <c r="S19382" s="99"/>
      <c r="T19382" s="99"/>
      <c r="U19382" s="99"/>
      <c r="V19382" s="99"/>
      <c r="W19382" s="99"/>
      <c r="X19382" s="99"/>
      <c r="Y19382" s="99"/>
      <c r="Z19382" s="99"/>
      <c r="AA19382" s="99"/>
      <c r="AB19382" s="99"/>
      <c r="AC19382" s="99"/>
      <c r="AD19382" s="99"/>
      <c r="AE19382" s="99"/>
      <c r="AF19382" s="99"/>
      <c r="AG19382" s="99"/>
      <c r="AH19382" s="31"/>
      <c r="AI19382" s="31"/>
      <c r="AJ19382" s="31"/>
      <c r="AK19382" s="31"/>
      <c r="AL19382" s="31"/>
      <c r="AO19382" s="376"/>
    </row>
    <row r="19383" spans="1:41" x14ac:dyDescent="0.25">
      <c r="A19383" s="91" t="s">
        <v>19270</v>
      </c>
      <c r="B19383" s="92" t="s">
        <v>19284</v>
      </c>
      <c r="C19383" s="93" t="s">
        <v>19285</v>
      </c>
      <c r="D19383" s="93" t="s">
        <v>1201</v>
      </c>
      <c r="E19383" s="94">
        <v>46582</v>
      </c>
      <c r="F19383" s="93"/>
      <c r="G19383" s="93"/>
      <c r="H19383" s="93"/>
      <c r="I19383" s="99"/>
      <c r="J19383" s="99"/>
      <c r="K19383" s="99"/>
      <c r="L19383" s="99"/>
      <c r="M19383" s="99"/>
      <c r="N19383" s="99"/>
      <c r="O19383" s="99"/>
      <c r="P19383" s="99"/>
      <c r="Q19383" s="99"/>
      <c r="R19383" s="99"/>
      <c r="S19383" s="99"/>
      <c r="T19383" s="99"/>
      <c r="U19383" s="99"/>
      <c r="V19383" s="99"/>
      <c r="W19383" s="99"/>
      <c r="X19383" s="99"/>
      <c r="Y19383" s="99"/>
      <c r="Z19383" s="99"/>
      <c r="AA19383" s="99"/>
      <c r="AB19383" s="99"/>
      <c r="AC19383" s="99"/>
      <c r="AD19383" s="99"/>
      <c r="AE19383" s="99"/>
      <c r="AF19383" s="99"/>
      <c r="AG19383" s="99"/>
      <c r="AH19383" s="31"/>
      <c r="AI19383" s="31"/>
      <c r="AJ19383" s="31"/>
      <c r="AK19383" s="31"/>
      <c r="AL19383" s="31"/>
      <c r="AO19383" s="376"/>
    </row>
    <row r="19384" spans="1:41" x14ac:dyDescent="0.25">
      <c r="A19384" s="114" t="s">
        <v>2077</v>
      </c>
      <c r="B19384" s="166" t="s">
        <v>2042</v>
      </c>
      <c r="C19384" s="106" t="s">
        <v>2043</v>
      </c>
      <c r="D19384" s="93" t="s">
        <v>1394</v>
      </c>
      <c r="E19384" s="55">
        <v>46418</v>
      </c>
      <c r="F19384" s="93"/>
      <c r="G19384" s="93"/>
      <c r="H19384" s="93"/>
      <c r="I19384" s="99"/>
      <c r="J19384" s="99"/>
      <c r="K19384" s="99"/>
      <c r="L19384" s="44"/>
      <c r="M19384" s="44"/>
      <c r="N19384" s="99"/>
      <c r="O19384" s="99"/>
      <c r="P19384" s="99"/>
      <c r="Q19384" s="99"/>
      <c r="R19384" s="99"/>
      <c r="S19384" s="99"/>
      <c r="T19384" s="99"/>
      <c r="U19384" s="99"/>
      <c r="V19384" s="99"/>
      <c r="W19384" s="99"/>
      <c r="X19384" s="99"/>
      <c r="Y19384" s="99"/>
      <c r="Z19384" s="99"/>
      <c r="AA19384" s="99"/>
      <c r="AB19384" s="99"/>
      <c r="AC19384" s="99"/>
      <c r="AD19384" s="99"/>
      <c r="AE19384" s="99"/>
      <c r="AF19384" s="99"/>
      <c r="AG19384" s="99"/>
      <c r="AH19384" s="31"/>
      <c r="AI19384" s="31"/>
      <c r="AJ19384" s="31"/>
      <c r="AK19384" s="31"/>
      <c r="AL19384" s="31"/>
      <c r="AO19384" s="376"/>
    </row>
    <row r="19385" spans="1:41" x14ac:dyDescent="0.25">
      <c r="A19385" s="44" t="s">
        <v>9646</v>
      </c>
      <c r="B19385" s="44" t="s">
        <v>21359</v>
      </c>
      <c r="C19385" s="45" t="s">
        <v>9701</v>
      </c>
      <c r="D19385" s="45" t="s">
        <v>21447</v>
      </c>
      <c r="E19385" s="46">
        <v>46752</v>
      </c>
      <c r="AO19385" s="376"/>
    </row>
    <row r="19386" spans="1:41" x14ac:dyDescent="0.3">
      <c r="A19386" s="333" t="s">
        <v>2703</v>
      </c>
      <c r="B19386" s="333" t="s">
        <v>2690</v>
      </c>
      <c r="C19386" s="125" t="s">
        <v>21253</v>
      </c>
      <c r="D19386" s="32" t="s">
        <v>20309</v>
      </c>
      <c r="E19386" s="125" t="s">
        <v>21312</v>
      </c>
      <c r="F19386" s="125" t="s">
        <v>1190</v>
      </c>
      <c r="G19386" s="125" t="s">
        <v>1190</v>
      </c>
      <c r="AO19386" s="376"/>
    </row>
    <row r="19387" spans="1:41" x14ac:dyDescent="0.25">
      <c r="A19387" s="44" t="s">
        <v>8440</v>
      </c>
      <c r="B19387" s="44" t="s">
        <v>8340</v>
      </c>
      <c r="C19387" s="45">
        <v>231001</v>
      </c>
      <c r="D19387" s="45" t="s">
        <v>11363</v>
      </c>
      <c r="E19387" s="45" t="s">
        <v>2538</v>
      </c>
      <c r="AO19387" s="376"/>
    </row>
    <row r="19388" spans="1:41" x14ac:dyDescent="0.25">
      <c r="A19388" s="44" t="s">
        <v>18502</v>
      </c>
      <c r="B19388" s="44" t="s">
        <v>7826</v>
      </c>
      <c r="C19388" s="45">
        <v>23080101</v>
      </c>
      <c r="D19388" s="45" t="s">
        <v>11363</v>
      </c>
      <c r="E19388" s="45" t="s">
        <v>4151</v>
      </c>
      <c r="AO19388" s="376"/>
    </row>
    <row r="19389" spans="1:41" x14ac:dyDescent="0.25">
      <c r="A19389" s="44" t="s">
        <v>12498</v>
      </c>
      <c r="B19389" s="44" t="s">
        <v>12128</v>
      </c>
      <c r="C19389" s="45">
        <v>17.239999999999998</v>
      </c>
      <c r="D19389" s="45" t="s">
        <v>12549</v>
      </c>
      <c r="E19389" s="46">
        <v>47299</v>
      </c>
      <c r="F19389" s="45"/>
      <c r="G19389" s="93"/>
      <c r="H19389" s="93"/>
      <c r="I19389" s="99"/>
      <c r="J19389" s="99"/>
      <c r="K19389" s="99"/>
      <c r="L19389" s="99"/>
      <c r="M19389" s="99"/>
      <c r="N19389" s="99"/>
      <c r="O19389" s="99"/>
      <c r="P19389" s="99"/>
      <c r="Q19389" s="99"/>
      <c r="R19389" s="99"/>
      <c r="S19389" s="99"/>
      <c r="T19389" s="99"/>
      <c r="U19389" s="99"/>
      <c r="V19389" s="99"/>
      <c r="W19389" s="99"/>
      <c r="X19389" s="99"/>
      <c r="Y19389" s="99"/>
      <c r="Z19389" s="99"/>
      <c r="AA19389" s="99"/>
      <c r="AB19389" s="99"/>
      <c r="AC19389" s="99"/>
      <c r="AD19389" s="99"/>
      <c r="AE19389" s="99"/>
      <c r="AF19389" s="99"/>
      <c r="AG19389" s="99"/>
      <c r="AH19389" s="31"/>
      <c r="AI19389" s="31"/>
      <c r="AJ19389" s="31"/>
      <c r="AK19389" s="31"/>
      <c r="AL19389" s="31"/>
      <c r="AO19389" s="376"/>
    </row>
    <row r="19390" spans="1:41" x14ac:dyDescent="0.25">
      <c r="A19390" s="44" t="s">
        <v>16017</v>
      </c>
      <c r="B19390" s="44" t="s">
        <v>925</v>
      </c>
      <c r="C19390" s="45">
        <v>250601</v>
      </c>
      <c r="D19390" s="45" t="s">
        <v>11363</v>
      </c>
      <c r="E19390" s="45" t="s">
        <v>15609</v>
      </c>
      <c r="AO19390" s="376"/>
    </row>
    <row r="19391" spans="1:41" x14ac:dyDescent="0.25">
      <c r="A19391" s="44" t="s">
        <v>16017</v>
      </c>
      <c r="B19391" s="44" t="s">
        <v>5134</v>
      </c>
      <c r="C19391" s="45">
        <v>250802</v>
      </c>
      <c r="D19391" s="45" t="s">
        <v>11363</v>
      </c>
      <c r="E19391" s="45" t="s">
        <v>9880</v>
      </c>
      <c r="AO19391" s="376"/>
    </row>
    <row r="19392" spans="1:41" x14ac:dyDescent="0.25">
      <c r="A19392" s="44" t="s">
        <v>16017</v>
      </c>
      <c r="B19392" s="44" t="s">
        <v>3176</v>
      </c>
      <c r="C19392" s="45">
        <v>26010402</v>
      </c>
      <c r="D19392" s="45" t="s">
        <v>11363</v>
      </c>
      <c r="E19392" s="45" t="s">
        <v>17459</v>
      </c>
      <c r="AO19392" s="376"/>
    </row>
    <row r="19393" spans="1:41" x14ac:dyDescent="0.25">
      <c r="A19393" s="44" t="s">
        <v>17273</v>
      </c>
      <c r="B19393" s="44" t="s">
        <v>270</v>
      </c>
      <c r="C19393" s="45" t="s">
        <v>7566</v>
      </c>
      <c r="D19393" s="93" t="s">
        <v>17443</v>
      </c>
      <c r="E19393" s="45" t="s">
        <v>11890</v>
      </c>
      <c r="F19393" s="93"/>
      <c r="G19393" s="93"/>
      <c r="H19393" s="93"/>
      <c r="I19393" s="99"/>
      <c r="J19393" s="99"/>
      <c r="K19393" s="99"/>
      <c r="L19393" s="99"/>
      <c r="M19393" s="99"/>
      <c r="N19393" s="99"/>
      <c r="O19393" s="99"/>
      <c r="P19393" s="99"/>
      <c r="Q19393" s="99"/>
      <c r="R19393" s="99"/>
      <c r="S19393" s="99"/>
      <c r="T19393" s="99"/>
      <c r="U19393" s="99"/>
      <c r="V19393" s="99"/>
      <c r="W19393" s="99"/>
      <c r="X19393" s="99"/>
      <c r="Y19393" s="99"/>
      <c r="Z19393" s="99"/>
      <c r="AA19393" s="99"/>
      <c r="AB19393" s="99"/>
      <c r="AC19393" s="99"/>
      <c r="AD19393" s="99"/>
      <c r="AE19393" s="99"/>
      <c r="AF19393" s="99"/>
      <c r="AG19393" s="99"/>
      <c r="AH19393" s="31"/>
      <c r="AI19393" s="31"/>
      <c r="AJ19393" s="31"/>
      <c r="AK19393" s="31"/>
      <c r="AL19393" s="31"/>
      <c r="AO19393" s="376"/>
    </row>
    <row r="19394" spans="1:41" x14ac:dyDescent="0.25">
      <c r="A19394" s="44" t="s">
        <v>17273</v>
      </c>
      <c r="B19394" s="44" t="s">
        <v>4371</v>
      </c>
      <c r="C19394" s="45" t="s">
        <v>4623</v>
      </c>
      <c r="D19394" s="93" t="s">
        <v>17443</v>
      </c>
      <c r="E19394" s="45" t="s">
        <v>7354</v>
      </c>
      <c r="F19394" s="93"/>
      <c r="G19394" s="93"/>
      <c r="H19394" s="93"/>
      <c r="I19394" s="99"/>
      <c r="J19394" s="99"/>
      <c r="K19394" s="99"/>
      <c r="L19394" s="99"/>
      <c r="M19394" s="99"/>
      <c r="N19394" s="99"/>
      <c r="O19394" s="99"/>
      <c r="P19394" s="99"/>
      <c r="Q19394" s="99"/>
      <c r="R19394" s="99"/>
      <c r="S19394" s="99"/>
      <c r="T19394" s="99"/>
      <c r="U19394" s="99"/>
      <c r="V19394" s="99"/>
      <c r="W19394" s="99"/>
      <c r="X19394" s="99"/>
      <c r="Y19394" s="99"/>
      <c r="Z19394" s="99"/>
      <c r="AA19394" s="99"/>
      <c r="AB19394" s="99"/>
      <c r="AC19394" s="99"/>
      <c r="AD19394" s="99"/>
      <c r="AE19394" s="99"/>
      <c r="AF19394" s="99"/>
      <c r="AG19394" s="99"/>
      <c r="AH19394" s="31"/>
      <c r="AI19394" s="31"/>
      <c r="AJ19394" s="31"/>
      <c r="AK19394" s="31"/>
      <c r="AL19394" s="31"/>
      <c r="AO19394" s="376"/>
    </row>
    <row r="19395" spans="1:41" x14ac:dyDescent="0.25">
      <c r="A19395" s="44" t="s">
        <v>17273</v>
      </c>
      <c r="B19395" s="44" t="s">
        <v>4371</v>
      </c>
      <c r="C19395" s="45" t="s">
        <v>17388</v>
      </c>
      <c r="D19395" s="93" t="s">
        <v>17443</v>
      </c>
      <c r="E19395" s="45" t="s">
        <v>9839</v>
      </c>
      <c r="F19395" s="93"/>
      <c r="G19395" s="93"/>
      <c r="H19395" s="93"/>
      <c r="I19395" s="99"/>
      <c r="J19395" s="99"/>
      <c r="K19395" s="99"/>
      <c r="L19395" s="99"/>
      <c r="M19395" s="99"/>
      <c r="N19395" s="99"/>
      <c r="O19395" s="99"/>
      <c r="P19395" s="99"/>
      <c r="Q19395" s="99"/>
      <c r="R19395" s="99"/>
      <c r="S19395" s="99"/>
      <c r="T19395" s="99"/>
      <c r="U19395" s="99"/>
      <c r="V19395" s="99"/>
      <c r="W19395" s="99"/>
      <c r="X19395" s="99"/>
      <c r="Y19395" s="99"/>
      <c r="Z19395" s="99"/>
      <c r="AA19395" s="99"/>
      <c r="AB19395" s="99"/>
      <c r="AC19395" s="99"/>
      <c r="AD19395" s="99"/>
      <c r="AE19395" s="99"/>
      <c r="AF19395" s="99"/>
      <c r="AG19395" s="99"/>
      <c r="AH19395" s="31"/>
      <c r="AI19395" s="31"/>
      <c r="AJ19395" s="31"/>
      <c r="AK19395" s="31"/>
      <c r="AL19395" s="31"/>
      <c r="AO19395" s="376"/>
    </row>
    <row r="19396" spans="1:41" x14ac:dyDescent="0.25">
      <c r="A19396" s="44" t="s">
        <v>13302</v>
      </c>
      <c r="B19396" s="44" t="s">
        <v>5321</v>
      </c>
      <c r="C19396" s="45">
        <v>25010401</v>
      </c>
      <c r="D19396" s="45" t="s">
        <v>11363</v>
      </c>
      <c r="E19396" s="45" t="s">
        <v>12564</v>
      </c>
      <c r="AO19396" s="376"/>
    </row>
    <row r="19397" spans="1:41" x14ac:dyDescent="0.25">
      <c r="A19397" s="44" t="s">
        <v>13302</v>
      </c>
      <c r="B19397" s="44" t="s">
        <v>2350</v>
      </c>
      <c r="C19397" s="45">
        <v>250106</v>
      </c>
      <c r="D19397" s="45" t="s">
        <v>11363</v>
      </c>
      <c r="E19397" s="45" t="s">
        <v>11887</v>
      </c>
      <c r="AO19397" s="376"/>
    </row>
    <row r="19398" spans="1:41" x14ac:dyDescent="0.25">
      <c r="A19398" s="44" t="s">
        <v>9647</v>
      </c>
      <c r="B19398" s="44" t="s">
        <v>21359</v>
      </c>
      <c r="C19398" s="45" t="s">
        <v>9701</v>
      </c>
      <c r="D19398" s="45" t="s">
        <v>21447</v>
      </c>
      <c r="E19398" s="46">
        <v>46752</v>
      </c>
      <c r="AO19398" s="376"/>
    </row>
    <row r="19399" spans="1:41" x14ac:dyDescent="0.25">
      <c r="A19399" s="44" t="s">
        <v>3563</v>
      </c>
      <c r="B19399" s="44" t="s">
        <v>3475</v>
      </c>
      <c r="C19399" s="45">
        <v>260301</v>
      </c>
      <c r="D19399" s="45" t="s">
        <v>11363</v>
      </c>
      <c r="E19399" s="45" t="s">
        <v>17625</v>
      </c>
      <c r="AO19399" s="376"/>
    </row>
    <row r="19400" spans="1:41" x14ac:dyDescent="0.25">
      <c r="A19400" s="44" t="s">
        <v>21358</v>
      </c>
      <c r="B19400" s="44" t="s">
        <v>21356</v>
      </c>
      <c r="C19400" s="45" t="s">
        <v>7984</v>
      </c>
      <c r="D19400" s="45" t="s">
        <v>21447</v>
      </c>
      <c r="E19400" s="46">
        <v>46326</v>
      </c>
      <c r="AO19400" s="376"/>
    </row>
    <row r="19401" spans="1:41" x14ac:dyDescent="0.25">
      <c r="A19401" s="44" t="s">
        <v>21358</v>
      </c>
      <c r="B19401" s="44" t="s">
        <v>21356</v>
      </c>
      <c r="C19401" s="45" t="s">
        <v>21357</v>
      </c>
      <c r="D19401" s="45" t="s">
        <v>21447</v>
      </c>
      <c r="E19401" s="46">
        <v>46691</v>
      </c>
      <c r="AO19401" s="376"/>
    </row>
    <row r="19402" spans="1:41" x14ac:dyDescent="0.25">
      <c r="A19402" s="57" t="s">
        <v>20502</v>
      </c>
      <c r="B19402" s="92" t="s">
        <v>3682</v>
      </c>
      <c r="C19402" s="93" t="s">
        <v>19106</v>
      </c>
      <c r="D19402" s="93" t="s">
        <v>3681</v>
      </c>
      <c r="E19402" s="94">
        <v>48029</v>
      </c>
      <c r="F19402" s="93"/>
      <c r="G19402" s="93"/>
      <c r="H19402" s="93"/>
      <c r="I19402" s="99"/>
      <c r="J19402" s="99"/>
      <c r="K19402" s="99"/>
      <c r="L19402" s="44"/>
      <c r="M19402" s="44"/>
      <c r="N19402" s="99"/>
      <c r="O19402" s="99"/>
      <c r="P19402" s="99"/>
      <c r="Q19402" s="99"/>
      <c r="R19402" s="99"/>
      <c r="S19402" s="99"/>
      <c r="T19402" s="99"/>
      <c r="U19402" s="99"/>
      <c r="V19402" s="99"/>
      <c r="W19402" s="99"/>
      <c r="X19402" s="99"/>
      <c r="Y19402" s="99"/>
      <c r="Z19402" s="99"/>
      <c r="AA19402" s="99"/>
      <c r="AB19402" s="99"/>
      <c r="AC19402" s="99"/>
      <c r="AD19402" s="99"/>
      <c r="AE19402" s="99"/>
      <c r="AF19402" s="99"/>
      <c r="AG19402" s="99"/>
      <c r="AH19402" s="31"/>
      <c r="AI19402" s="31"/>
      <c r="AJ19402" s="31"/>
      <c r="AK19402" s="31"/>
      <c r="AL19402" s="31"/>
      <c r="AO19402" s="376"/>
    </row>
    <row r="19403" spans="1:41" x14ac:dyDescent="0.25">
      <c r="A19403" s="44" t="s">
        <v>12499</v>
      </c>
      <c r="B19403" s="44" t="s">
        <v>12099</v>
      </c>
      <c r="C19403" s="45">
        <v>8.24</v>
      </c>
      <c r="D19403" s="45" t="s">
        <v>12549</v>
      </c>
      <c r="E19403" s="46">
        <v>47057</v>
      </c>
      <c r="F19403" s="45"/>
      <c r="G19403" s="93"/>
      <c r="H19403" s="93"/>
      <c r="I19403" s="99"/>
      <c r="J19403" s="99"/>
      <c r="K19403" s="99"/>
      <c r="L19403" s="99"/>
      <c r="M19403" s="99"/>
      <c r="N19403" s="99"/>
      <c r="O19403" s="99"/>
      <c r="P19403" s="99"/>
      <c r="Q19403" s="99"/>
      <c r="R19403" s="99"/>
      <c r="S19403" s="99"/>
      <c r="T19403" s="99"/>
      <c r="U19403" s="99"/>
      <c r="V19403" s="99"/>
      <c r="W19403" s="99"/>
      <c r="X19403" s="99"/>
      <c r="Y19403" s="99"/>
      <c r="Z19403" s="99"/>
      <c r="AA19403" s="99"/>
      <c r="AB19403" s="99"/>
      <c r="AC19403" s="99"/>
      <c r="AD19403" s="99"/>
      <c r="AE19403" s="99"/>
      <c r="AF19403" s="99"/>
      <c r="AG19403" s="99"/>
      <c r="AH19403" s="31"/>
      <c r="AI19403" s="31"/>
      <c r="AJ19403" s="31"/>
      <c r="AK19403" s="31"/>
      <c r="AL19403" s="31"/>
      <c r="AO19403" s="376"/>
    </row>
    <row r="19404" spans="1:41" x14ac:dyDescent="0.25">
      <c r="A19404" s="102" t="s">
        <v>3377</v>
      </c>
      <c r="B19404" s="92" t="s">
        <v>13051</v>
      </c>
      <c r="C19404" s="93" t="s">
        <v>13052</v>
      </c>
      <c r="D19404" s="93" t="s">
        <v>1201</v>
      </c>
      <c r="E19404" s="94">
        <v>47223</v>
      </c>
      <c r="F19404" s="93"/>
      <c r="G19404" s="93"/>
      <c r="H19404" s="93"/>
      <c r="I19404" s="99"/>
      <c r="J19404" s="99"/>
      <c r="K19404" s="99"/>
      <c r="L19404" s="99"/>
      <c r="M19404" s="99"/>
      <c r="N19404" s="99"/>
      <c r="O19404" s="99"/>
      <c r="P19404" s="99"/>
      <c r="Q19404" s="99"/>
      <c r="R19404" s="99"/>
      <c r="S19404" s="99"/>
      <c r="T19404" s="99"/>
      <c r="U19404" s="99"/>
      <c r="V19404" s="99"/>
      <c r="W19404" s="99"/>
      <c r="X19404" s="99"/>
      <c r="Y19404" s="99"/>
      <c r="Z19404" s="99"/>
      <c r="AA19404" s="99"/>
      <c r="AB19404" s="99"/>
      <c r="AC19404" s="99"/>
      <c r="AD19404" s="99"/>
      <c r="AE19404" s="99"/>
      <c r="AF19404" s="99"/>
      <c r="AG19404" s="99"/>
      <c r="AH19404" s="31"/>
      <c r="AI19404" s="31"/>
      <c r="AJ19404" s="31"/>
      <c r="AK19404" s="31"/>
      <c r="AL19404" s="31"/>
      <c r="AO19404" s="376"/>
    </row>
    <row r="19405" spans="1:41" x14ac:dyDescent="0.25">
      <c r="A19405" s="91" t="s">
        <v>3377</v>
      </c>
      <c r="B19405" s="92" t="s">
        <v>19284</v>
      </c>
      <c r="C19405" s="93" t="s">
        <v>19285</v>
      </c>
      <c r="D19405" s="93" t="s">
        <v>1201</v>
      </c>
      <c r="E19405" s="94">
        <v>46582</v>
      </c>
      <c r="F19405" s="93"/>
      <c r="G19405" s="93"/>
      <c r="H19405" s="93"/>
      <c r="I19405" s="99"/>
      <c r="J19405" s="99"/>
      <c r="K19405" s="99"/>
      <c r="L19405" s="99"/>
      <c r="M19405" s="99"/>
      <c r="N19405" s="99"/>
      <c r="O19405" s="99"/>
      <c r="P19405" s="99"/>
      <c r="Q19405" s="99"/>
      <c r="R19405" s="99"/>
      <c r="S19405" s="99"/>
      <c r="T19405" s="99"/>
      <c r="U19405" s="99"/>
      <c r="V19405" s="99"/>
      <c r="W19405" s="99"/>
      <c r="X19405" s="99"/>
      <c r="Y19405" s="99"/>
      <c r="Z19405" s="99"/>
      <c r="AA19405" s="99"/>
      <c r="AB19405" s="99"/>
      <c r="AC19405" s="99"/>
      <c r="AD19405" s="99"/>
      <c r="AE19405" s="99"/>
      <c r="AF19405" s="99"/>
      <c r="AG19405" s="99"/>
      <c r="AH19405" s="31"/>
      <c r="AI19405" s="31"/>
      <c r="AJ19405" s="31"/>
      <c r="AK19405" s="31"/>
      <c r="AL19405" s="31"/>
      <c r="AO19405" s="376"/>
    </row>
    <row r="19406" spans="1:41" x14ac:dyDescent="0.25">
      <c r="A19406" s="44" t="s">
        <v>19473</v>
      </c>
      <c r="B19406" s="319" t="s">
        <v>19530</v>
      </c>
      <c r="C19406" s="318" t="s">
        <v>19884</v>
      </c>
      <c r="D19406" s="93" t="s">
        <v>19934</v>
      </c>
      <c r="E19406" s="320">
        <v>46888</v>
      </c>
      <c r="F19406" s="93"/>
      <c r="G19406" s="93"/>
      <c r="H19406" s="93"/>
      <c r="I19406" s="99"/>
      <c r="J19406" s="99"/>
      <c r="K19406" s="99"/>
      <c r="L19406" s="99"/>
      <c r="M19406" s="99"/>
      <c r="N19406" s="99"/>
      <c r="O19406" s="99"/>
      <c r="P19406" s="99"/>
      <c r="Q19406" s="99"/>
      <c r="R19406" s="99"/>
      <c r="S19406" s="99"/>
      <c r="T19406" s="99"/>
      <c r="U19406" s="99"/>
      <c r="V19406" s="99"/>
      <c r="W19406" s="99"/>
      <c r="X19406" s="99"/>
      <c r="Y19406" s="99"/>
      <c r="Z19406" s="99"/>
      <c r="AA19406" s="99"/>
      <c r="AB19406" s="99"/>
      <c r="AC19406" s="99"/>
      <c r="AD19406" s="99"/>
      <c r="AE19406" s="99"/>
      <c r="AF19406" s="99"/>
      <c r="AG19406" s="99"/>
      <c r="AH19406" s="31"/>
      <c r="AI19406" s="31"/>
      <c r="AJ19406" s="31"/>
      <c r="AK19406" s="31"/>
      <c r="AL19406" s="31"/>
      <c r="AO19406" s="376"/>
    </row>
    <row r="19407" spans="1:41" x14ac:dyDescent="0.25">
      <c r="A19407" s="44" t="s">
        <v>13060</v>
      </c>
      <c r="B19407" s="44" t="s">
        <v>21336</v>
      </c>
      <c r="C19407" s="45" t="s">
        <v>9700</v>
      </c>
      <c r="D19407" s="45" t="s">
        <v>21447</v>
      </c>
      <c r="E19407" s="46">
        <v>46538</v>
      </c>
      <c r="AO19407" s="376"/>
    </row>
    <row r="19408" spans="1:41" x14ac:dyDescent="0.25">
      <c r="A19408" s="44" t="s">
        <v>13060</v>
      </c>
      <c r="B19408" s="44" t="s">
        <v>21434</v>
      </c>
      <c r="C19408" s="45" t="s">
        <v>13058</v>
      </c>
      <c r="D19408" s="45" t="s">
        <v>21447</v>
      </c>
      <c r="E19408" s="46">
        <v>46418</v>
      </c>
      <c r="AO19408" s="376"/>
    </row>
    <row r="19409" spans="1:41" x14ac:dyDescent="0.3">
      <c r="A19409" s="57" t="s">
        <v>20884</v>
      </c>
      <c r="B19409" s="57" t="s">
        <v>1290</v>
      </c>
      <c r="C19409" s="62" t="s">
        <v>17262</v>
      </c>
      <c r="D19409" s="62" t="s">
        <v>20886</v>
      </c>
      <c r="E19409" s="60">
        <v>46873</v>
      </c>
      <c r="F19409" s="32"/>
      <c r="G19409" s="32"/>
      <c r="H19409" s="32"/>
      <c r="I19409" s="31"/>
      <c r="J19409" s="31"/>
      <c r="K19409" s="31"/>
      <c r="L19409" s="31"/>
      <c r="M19409" s="31"/>
      <c r="N19409" s="31"/>
      <c r="O19409" s="31"/>
      <c r="P19409" s="31"/>
      <c r="Q19409" s="31"/>
      <c r="R19409" s="31"/>
      <c r="S19409" s="31"/>
      <c r="T19409" s="31"/>
      <c r="U19409" s="31"/>
      <c r="V19409" s="31"/>
      <c r="W19409" s="31"/>
      <c r="X19409" s="31"/>
      <c r="Y19409" s="31"/>
      <c r="Z19409" s="31"/>
      <c r="AA19409" s="31"/>
      <c r="AB19409" s="31"/>
      <c r="AC19409" s="31"/>
      <c r="AD19409" s="31"/>
      <c r="AE19409" s="31"/>
      <c r="AF19409" s="31"/>
      <c r="AG19409" s="31"/>
      <c r="AH19409" s="31"/>
      <c r="AI19409" s="31"/>
      <c r="AJ19409" s="31"/>
      <c r="AK19409" s="31"/>
      <c r="AL19409" s="31"/>
      <c r="AO19409" s="376"/>
    </row>
    <row r="19410" spans="1:41" x14ac:dyDescent="0.25">
      <c r="A19410" s="44" t="s">
        <v>10814</v>
      </c>
      <c r="B19410" s="44" t="s">
        <v>925</v>
      </c>
      <c r="C19410" s="45">
        <v>240601</v>
      </c>
      <c r="D19410" s="45" t="s">
        <v>11363</v>
      </c>
      <c r="E19410" s="45" t="s">
        <v>9840</v>
      </c>
      <c r="AO19410" s="376"/>
    </row>
    <row r="19411" spans="1:41" x14ac:dyDescent="0.25">
      <c r="A19411" s="44" t="s">
        <v>10814</v>
      </c>
      <c r="B19411" s="44" t="s">
        <v>1666</v>
      </c>
      <c r="C19411" s="45">
        <v>250101</v>
      </c>
      <c r="D19411" s="45" t="s">
        <v>11363</v>
      </c>
      <c r="E19411" s="45" t="s">
        <v>12551</v>
      </c>
      <c r="AO19411" s="376"/>
    </row>
    <row r="19412" spans="1:41" x14ac:dyDescent="0.25">
      <c r="A19412" s="44" t="s">
        <v>10814</v>
      </c>
      <c r="B19412" s="44" t="s">
        <v>4237</v>
      </c>
      <c r="C19412" s="45">
        <v>241002</v>
      </c>
      <c r="D19412" s="45" t="s">
        <v>11363</v>
      </c>
      <c r="E19412" s="45" t="s">
        <v>5332</v>
      </c>
      <c r="AO19412" s="376"/>
    </row>
    <row r="19413" spans="1:41" x14ac:dyDescent="0.25">
      <c r="A19413" s="44" t="s">
        <v>10814</v>
      </c>
      <c r="B19413" s="44" t="s">
        <v>2350</v>
      </c>
      <c r="C19413" s="45">
        <v>250106</v>
      </c>
      <c r="D19413" s="45" t="s">
        <v>11363</v>
      </c>
      <c r="E19413" s="45" t="s">
        <v>11887</v>
      </c>
      <c r="AO19413" s="376"/>
    </row>
    <row r="19414" spans="1:41" x14ac:dyDescent="0.25">
      <c r="A19414" s="44" t="s">
        <v>10814</v>
      </c>
      <c r="B19414" s="44" t="s">
        <v>15709</v>
      </c>
      <c r="C19414" s="45">
        <v>250701</v>
      </c>
      <c r="D19414" s="45" t="s">
        <v>11363</v>
      </c>
      <c r="E19414" s="45" t="s">
        <v>9839</v>
      </c>
      <c r="AO19414" s="376"/>
    </row>
    <row r="19415" spans="1:41" x14ac:dyDescent="0.25">
      <c r="A19415" s="44" t="s">
        <v>10814</v>
      </c>
      <c r="B19415" s="44" t="s">
        <v>5134</v>
      </c>
      <c r="C19415" s="45">
        <v>240804</v>
      </c>
      <c r="D19415" s="45" t="s">
        <v>11363</v>
      </c>
      <c r="E19415" s="45" t="s">
        <v>11260</v>
      </c>
      <c r="AO19415" s="376"/>
    </row>
    <row r="19416" spans="1:41" x14ac:dyDescent="0.25">
      <c r="A19416" s="44" t="s">
        <v>2586</v>
      </c>
      <c r="B19416" s="44" t="s">
        <v>11188</v>
      </c>
      <c r="C19416" s="45" t="s">
        <v>11190</v>
      </c>
      <c r="D19416" s="45" t="s">
        <v>11204</v>
      </c>
      <c r="E19416" s="45" t="s">
        <v>10349</v>
      </c>
      <c r="F19416" s="93"/>
      <c r="G19416" s="93"/>
      <c r="H19416" s="93"/>
      <c r="I19416" s="99"/>
      <c r="J19416" s="99"/>
      <c r="K19416" s="99"/>
      <c r="L19416" s="99"/>
      <c r="M19416" s="99"/>
      <c r="N19416" s="99"/>
      <c r="O19416" s="99"/>
      <c r="P19416" s="99"/>
      <c r="Q19416" s="99"/>
      <c r="R19416" s="99"/>
      <c r="S19416" s="99"/>
      <c r="T19416" s="99"/>
      <c r="U19416" s="99"/>
      <c r="V19416" s="99"/>
      <c r="W19416" s="99"/>
      <c r="X19416" s="99"/>
      <c r="Y19416" s="99"/>
      <c r="Z19416" s="99"/>
      <c r="AA19416" s="99"/>
      <c r="AB19416" s="99"/>
      <c r="AC19416" s="99"/>
      <c r="AD19416" s="99"/>
      <c r="AE19416" s="99"/>
      <c r="AF19416" s="99"/>
      <c r="AG19416" s="99"/>
      <c r="AH19416" s="31"/>
      <c r="AI19416" s="31"/>
      <c r="AJ19416" s="31"/>
      <c r="AK19416" s="31"/>
      <c r="AL19416" s="31"/>
      <c r="AO19416" s="376"/>
    </row>
    <row r="19417" spans="1:41" x14ac:dyDescent="0.25">
      <c r="A19417" s="44" t="s">
        <v>2586</v>
      </c>
      <c r="B19417" s="44" t="s">
        <v>11188</v>
      </c>
      <c r="C19417" s="45" t="s">
        <v>11190</v>
      </c>
      <c r="D19417" s="93" t="s">
        <v>17443</v>
      </c>
      <c r="E19417" s="45" t="s">
        <v>10349</v>
      </c>
      <c r="F19417" s="93"/>
      <c r="G19417" s="93"/>
      <c r="H19417" s="93"/>
      <c r="I19417" s="99"/>
      <c r="J19417" s="99"/>
      <c r="K19417" s="99"/>
      <c r="L19417" s="99"/>
      <c r="M19417" s="99"/>
      <c r="N19417" s="99"/>
      <c r="O19417" s="99"/>
      <c r="P19417" s="99"/>
      <c r="Q19417" s="99"/>
      <c r="R19417" s="99"/>
      <c r="S19417" s="99"/>
      <c r="T19417" s="99"/>
      <c r="U19417" s="99"/>
      <c r="V19417" s="99"/>
      <c r="W19417" s="99"/>
      <c r="X19417" s="99"/>
      <c r="Y19417" s="99"/>
      <c r="Z19417" s="99"/>
      <c r="AA19417" s="99"/>
      <c r="AB19417" s="99"/>
      <c r="AC19417" s="99"/>
      <c r="AD19417" s="99"/>
      <c r="AE19417" s="99"/>
      <c r="AF19417" s="99"/>
      <c r="AG19417" s="99"/>
      <c r="AH19417" s="31"/>
      <c r="AI19417" s="31"/>
      <c r="AJ19417" s="31"/>
      <c r="AK19417" s="31"/>
      <c r="AL19417" s="31"/>
      <c r="AO19417" s="376"/>
    </row>
    <row r="19418" spans="1:41" x14ac:dyDescent="0.25">
      <c r="A19418" s="44" t="s">
        <v>2586</v>
      </c>
      <c r="B19418" s="44" t="s">
        <v>2587</v>
      </c>
      <c r="C19418" s="45" t="s">
        <v>2588</v>
      </c>
      <c r="D19418" s="45" t="s">
        <v>9895</v>
      </c>
      <c r="E19418" s="45" t="s">
        <v>2589</v>
      </c>
      <c r="F19418" s="93"/>
      <c r="G19418" s="93"/>
      <c r="H19418" s="93"/>
      <c r="I19418" s="99"/>
      <c r="J19418" s="99"/>
      <c r="K19418" s="99"/>
      <c r="L19418" s="44"/>
      <c r="M19418" s="44"/>
      <c r="N19418" s="99"/>
      <c r="O19418" s="99"/>
      <c r="P19418" s="99"/>
      <c r="Q19418" s="99"/>
      <c r="R19418" s="99"/>
      <c r="S19418" s="99"/>
      <c r="T19418" s="99"/>
      <c r="U19418" s="99"/>
      <c r="V19418" s="99"/>
      <c r="W19418" s="99"/>
      <c r="X19418" s="99"/>
      <c r="Y19418" s="99"/>
      <c r="Z19418" s="99"/>
      <c r="AA19418" s="99"/>
      <c r="AB19418" s="99"/>
      <c r="AC19418" s="99"/>
      <c r="AD19418" s="99"/>
      <c r="AE19418" s="99"/>
      <c r="AF19418" s="99"/>
      <c r="AG19418" s="99"/>
      <c r="AH19418" s="31"/>
      <c r="AI19418" s="31"/>
      <c r="AJ19418" s="31"/>
      <c r="AK19418" s="31"/>
      <c r="AL19418" s="31"/>
      <c r="AO19418" s="376"/>
    </row>
    <row r="19419" spans="1:41" x14ac:dyDescent="0.25">
      <c r="A19419" s="44" t="s">
        <v>12500</v>
      </c>
      <c r="B19419" s="44" t="s">
        <v>12110</v>
      </c>
      <c r="C19419" s="45">
        <v>14.23</v>
      </c>
      <c r="D19419" s="45" t="s">
        <v>12549</v>
      </c>
      <c r="E19419" s="46">
        <v>46934</v>
      </c>
      <c r="F19419" s="45"/>
      <c r="G19419" s="93"/>
      <c r="H19419" s="93"/>
      <c r="I19419" s="99"/>
      <c r="J19419" s="99"/>
      <c r="K19419" s="99"/>
      <c r="L19419" s="99"/>
      <c r="M19419" s="99"/>
      <c r="N19419" s="99"/>
      <c r="O19419" s="99"/>
      <c r="P19419" s="99"/>
      <c r="Q19419" s="99"/>
      <c r="R19419" s="99"/>
      <c r="S19419" s="99"/>
      <c r="T19419" s="99"/>
      <c r="U19419" s="99"/>
      <c r="V19419" s="99"/>
      <c r="W19419" s="99"/>
      <c r="X19419" s="99"/>
      <c r="Y19419" s="99"/>
      <c r="Z19419" s="99"/>
      <c r="AA19419" s="99"/>
      <c r="AB19419" s="99"/>
      <c r="AC19419" s="99"/>
      <c r="AD19419" s="99"/>
      <c r="AE19419" s="99"/>
      <c r="AF19419" s="99"/>
      <c r="AG19419" s="99"/>
      <c r="AH19419" s="31"/>
      <c r="AI19419" s="31"/>
      <c r="AJ19419" s="31"/>
      <c r="AK19419" s="31"/>
      <c r="AL19419" s="31"/>
      <c r="AO19419" s="376"/>
    </row>
    <row r="19420" spans="1:41" x14ac:dyDescent="0.3">
      <c r="A19420" s="333" t="s">
        <v>19064</v>
      </c>
      <c r="B19420" s="333" t="s">
        <v>1166</v>
      </c>
      <c r="C19420" s="125" t="s">
        <v>19095</v>
      </c>
      <c r="D19420" s="32" t="s">
        <v>20309</v>
      </c>
      <c r="E19420" s="125" t="s">
        <v>9249</v>
      </c>
      <c r="F19420" s="125" t="s">
        <v>1189</v>
      </c>
      <c r="G19420" s="125" t="s">
        <v>1189</v>
      </c>
      <c r="AO19420" s="376"/>
    </row>
    <row r="19421" spans="1:41" x14ac:dyDescent="0.3">
      <c r="A19421" s="333" t="s">
        <v>20302</v>
      </c>
      <c r="B19421" s="333" t="s">
        <v>2690</v>
      </c>
      <c r="C19421" s="125" t="s">
        <v>21253</v>
      </c>
      <c r="D19421" s="32" t="s">
        <v>20309</v>
      </c>
      <c r="E19421" s="125" t="s">
        <v>21312</v>
      </c>
      <c r="F19421" s="125" t="s">
        <v>1189</v>
      </c>
      <c r="G19421" s="125" t="s">
        <v>1190</v>
      </c>
      <c r="AO19421" s="376"/>
    </row>
    <row r="19422" spans="1:41" x14ac:dyDescent="0.25">
      <c r="A19422" s="44" t="s">
        <v>16018</v>
      </c>
      <c r="B19422" s="44" t="s">
        <v>3474</v>
      </c>
      <c r="C19422" s="45">
        <v>250503</v>
      </c>
      <c r="D19422" s="45" t="s">
        <v>11363</v>
      </c>
      <c r="E19422" s="45" t="s">
        <v>15608</v>
      </c>
      <c r="AO19422" s="376"/>
    </row>
    <row r="19423" spans="1:41" x14ac:dyDescent="0.25">
      <c r="A19423" s="57" t="s">
        <v>20503</v>
      </c>
      <c r="B19423" s="92" t="s">
        <v>3682</v>
      </c>
      <c r="C19423" s="93" t="s">
        <v>19106</v>
      </c>
      <c r="D19423" s="93" t="s">
        <v>3681</v>
      </c>
      <c r="E19423" s="94">
        <v>48029</v>
      </c>
      <c r="F19423" s="93"/>
      <c r="G19423" s="93"/>
      <c r="H19423" s="93"/>
      <c r="I19423" s="99"/>
      <c r="J19423" s="99"/>
      <c r="K19423" s="99"/>
      <c r="L19423" s="44"/>
      <c r="M19423" s="44"/>
      <c r="N19423" s="99"/>
      <c r="O19423" s="99"/>
      <c r="P19423" s="99"/>
      <c r="Q19423" s="99"/>
      <c r="R19423" s="99"/>
      <c r="S19423" s="99"/>
      <c r="T19423" s="99"/>
      <c r="U19423" s="99"/>
      <c r="V19423" s="99"/>
      <c r="W19423" s="99"/>
      <c r="X19423" s="99"/>
      <c r="Y19423" s="99"/>
      <c r="Z19423" s="99"/>
      <c r="AA19423" s="99"/>
      <c r="AB19423" s="99"/>
      <c r="AC19423" s="99"/>
      <c r="AD19423" s="99"/>
      <c r="AE19423" s="99"/>
      <c r="AF19423" s="99"/>
      <c r="AG19423" s="99"/>
      <c r="AH19423" s="31"/>
      <c r="AI19423" s="31"/>
      <c r="AJ19423" s="31"/>
      <c r="AK19423" s="31"/>
      <c r="AL19423" s="31"/>
      <c r="AO19423" s="376"/>
    </row>
    <row r="19424" spans="1:41" x14ac:dyDescent="0.25">
      <c r="A19424" s="44" t="s">
        <v>20443</v>
      </c>
      <c r="B19424" s="44" t="s">
        <v>20385</v>
      </c>
      <c r="C19424" s="45" t="s">
        <v>20444</v>
      </c>
      <c r="D19424" s="46" t="s">
        <v>21328</v>
      </c>
      <c r="E19424" s="46">
        <v>46492</v>
      </c>
      <c r="AO19424" s="376"/>
    </row>
    <row r="19425" spans="1:41" x14ac:dyDescent="0.25">
      <c r="A19425" s="44" t="s">
        <v>20443</v>
      </c>
      <c r="B19425" s="44" t="s">
        <v>20385</v>
      </c>
      <c r="C19425" s="45" t="s">
        <v>20444</v>
      </c>
      <c r="D19425" s="46" t="s">
        <v>21328</v>
      </c>
      <c r="E19425" s="46">
        <v>46492</v>
      </c>
      <c r="AO19425" s="376"/>
    </row>
    <row r="19426" spans="1:41" x14ac:dyDescent="0.25">
      <c r="A19426" s="44" t="s">
        <v>576</v>
      </c>
      <c r="B19426" s="44" t="s">
        <v>21421</v>
      </c>
      <c r="C19426" s="45" t="s">
        <v>21184</v>
      </c>
      <c r="D19426" s="45" t="s">
        <v>21447</v>
      </c>
      <c r="E19426" s="46">
        <v>46630</v>
      </c>
      <c r="AO19426" s="376"/>
    </row>
    <row r="19427" spans="1:41" x14ac:dyDescent="0.25">
      <c r="A19427" s="92" t="s">
        <v>10209</v>
      </c>
      <c r="B19427" s="92" t="s">
        <v>10212</v>
      </c>
      <c r="C19427" s="93" t="s">
        <v>10213</v>
      </c>
      <c r="D19427" s="93" t="s">
        <v>1201</v>
      </c>
      <c r="E19427" s="94">
        <v>47012</v>
      </c>
      <c r="F19427" s="93"/>
      <c r="G19427" s="93"/>
      <c r="H19427" s="93"/>
      <c r="I19427" s="99"/>
      <c r="J19427" s="99"/>
      <c r="K19427" s="99"/>
      <c r="L19427" s="44"/>
      <c r="M19427" s="44"/>
      <c r="N19427" s="99"/>
      <c r="O19427" s="99"/>
      <c r="P19427" s="99"/>
      <c r="Q19427" s="99"/>
      <c r="R19427" s="99"/>
      <c r="S19427" s="99"/>
      <c r="T19427" s="99"/>
      <c r="U19427" s="99"/>
      <c r="V19427" s="99"/>
      <c r="W19427" s="99"/>
      <c r="X19427" s="99"/>
      <c r="Y19427" s="99"/>
      <c r="Z19427" s="99"/>
      <c r="AA19427" s="99"/>
      <c r="AB19427" s="99"/>
      <c r="AC19427" s="99"/>
      <c r="AD19427" s="99"/>
      <c r="AE19427" s="99"/>
      <c r="AF19427" s="99"/>
      <c r="AG19427" s="99"/>
      <c r="AH19427" s="31"/>
      <c r="AI19427" s="31"/>
      <c r="AJ19427" s="31"/>
      <c r="AK19427" s="31"/>
      <c r="AL19427" s="31"/>
      <c r="AO19427" s="376"/>
    </row>
    <row r="19428" spans="1:41" x14ac:dyDescent="0.25">
      <c r="A19428" s="44" t="s">
        <v>10003</v>
      </c>
      <c r="B19428" s="265" t="s">
        <v>5748</v>
      </c>
      <c r="C19428" s="59" t="s">
        <v>10012</v>
      </c>
      <c r="D19428" s="93" t="s">
        <v>1201</v>
      </c>
      <c r="E19428" s="94">
        <v>46961</v>
      </c>
      <c r="F19428" s="93"/>
      <c r="G19428" s="93"/>
      <c r="H19428" s="93"/>
      <c r="I19428" s="99"/>
      <c r="J19428" s="99"/>
      <c r="K19428" s="99"/>
      <c r="L19428" s="44"/>
      <c r="M19428" s="44"/>
      <c r="N19428" s="99"/>
      <c r="O19428" s="99"/>
      <c r="P19428" s="99"/>
      <c r="Q19428" s="99"/>
      <c r="R19428" s="99"/>
      <c r="S19428" s="99"/>
      <c r="T19428" s="99"/>
      <c r="U19428" s="99"/>
      <c r="V19428" s="99"/>
      <c r="W19428" s="99"/>
      <c r="X19428" s="99"/>
      <c r="Y19428" s="99"/>
      <c r="Z19428" s="99"/>
      <c r="AA19428" s="99"/>
      <c r="AB19428" s="99"/>
      <c r="AC19428" s="99"/>
      <c r="AD19428" s="99"/>
      <c r="AE19428" s="99"/>
      <c r="AF19428" s="99"/>
      <c r="AG19428" s="99"/>
      <c r="AH19428" s="31"/>
      <c r="AI19428" s="31"/>
      <c r="AJ19428" s="31"/>
      <c r="AK19428" s="31"/>
      <c r="AL19428" s="31"/>
      <c r="AO19428" s="376"/>
    </row>
    <row r="19429" spans="1:41" x14ac:dyDescent="0.3">
      <c r="A19429" s="333" t="s">
        <v>11347</v>
      </c>
      <c r="B19429" s="333" t="s">
        <v>11377</v>
      </c>
      <c r="C19429" s="125" t="s">
        <v>11214</v>
      </c>
      <c r="D19429" s="32" t="s">
        <v>20309</v>
      </c>
      <c r="E19429" s="125" t="s">
        <v>4966</v>
      </c>
      <c r="F19429" s="125" t="s">
        <v>1189</v>
      </c>
      <c r="G19429" s="125" t="s">
        <v>1190</v>
      </c>
      <c r="AO19429" s="376"/>
    </row>
    <row r="19430" spans="1:41" x14ac:dyDescent="0.25">
      <c r="A19430" s="44" t="s">
        <v>11347</v>
      </c>
      <c r="B19430" s="44" t="s">
        <v>5134</v>
      </c>
      <c r="C19430" s="45">
        <v>240804</v>
      </c>
      <c r="D19430" s="45" t="s">
        <v>11363</v>
      </c>
      <c r="E19430" s="45" t="s">
        <v>11260</v>
      </c>
      <c r="AO19430" s="376"/>
    </row>
    <row r="19431" spans="1:41" x14ac:dyDescent="0.25">
      <c r="A19431" s="44" t="s">
        <v>7753</v>
      </c>
      <c r="B19431" s="44" t="s">
        <v>7766</v>
      </c>
      <c r="C19431" s="45">
        <v>230505</v>
      </c>
      <c r="D19431" s="45" t="s">
        <v>11363</v>
      </c>
      <c r="E19431" s="45" t="s">
        <v>7105</v>
      </c>
      <c r="AO19431" s="376"/>
    </row>
    <row r="19432" spans="1:41" x14ac:dyDescent="0.25">
      <c r="A19432" s="44" t="s">
        <v>12501</v>
      </c>
      <c r="B19432" s="44" t="s">
        <v>12189</v>
      </c>
      <c r="C19432" s="45">
        <v>35.229999999999997</v>
      </c>
      <c r="D19432" s="45" t="s">
        <v>12549</v>
      </c>
      <c r="E19432" s="46">
        <v>46934</v>
      </c>
      <c r="F19432" s="45"/>
      <c r="G19432" s="93"/>
      <c r="H19432" s="93"/>
      <c r="I19432" s="99"/>
      <c r="J19432" s="99"/>
      <c r="K19432" s="99"/>
      <c r="L19432" s="99"/>
      <c r="M19432" s="99"/>
      <c r="N19432" s="99"/>
      <c r="O19432" s="99"/>
      <c r="P19432" s="99"/>
      <c r="Q19432" s="99"/>
      <c r="R19432" s="99"/>
      <c r="S19432" s="99"/>
      <c r="T19432" s="99"/>
      <c r="U19432" s="99"/>
      <c r="V19432" s="99"/>
      <c r="W19432" s="99"/>
      <c r="X19432" s="99"/>
      <c r="Y19432" s="99"/>
      <c r="Z19432" s="99"/>
      <c r="AA19432" s="99"/>
      <c r="AB19432" s="99"/>
      <c r="AC19432" s="99"/>
      <c r="AD19432" s="99"/>
      <c r="AE19432" s="99"/>
      <c r="AF19432" s="99"/>
      <c r="AG19432" s="99"/>
      <c r="AH19432" s="31"/>
      <c r="AI19432" s="31"/>
      <c r="AJ19432" s="31"/>
      <c r="AK19432" s="31"/>
      <c r="AL19432" s="31"/>
      <c r="AO19432" s="376"/>
    </row>
    <row r="19433" spans="1:41" x14ac:dyDescent="0.25">
      <c r="A19433" s="91" t="s">
        <v>18503</v>
      </c>
      <c r="B19433" s="92" t="s">
        <v>19284</v>
      </c>
      <c r="C19433" s="93" t="s">
        <v>19285</v>
      </c>
      <c r="D19433" s="93" t="s">
        <v>1201</v>
      </c>
      <c r="E19433" s="94">
        <v>46582</v>
      </c>
      <c r="F19433" s="93"/>
      <c r="G19433" s="93"/>
      <c r="H19433" s="93"/>
      <c r="I19433" s="99"/>
      <c r="J19433" s="99"/>
      <c r="K19433" s="99"/>
      <c r="L19433" s="99"/>
      <c r="M19433" s="99"/>
      <c r="N19433" s="99"/>
      <c r="O19433" s="99"/>
      <c r="P19433" s="99"/>
      <c r="Q19433" s="99"/>
      <c r="R19433" s="99"/>
      <c r="S19433" s="99"/>
      <c r="T19433" s="99"/>
      <c r="U19433" s="99"/>
      <c r="V19433" s="99"/>
      <c r="W19433" s="99"/>
      <c r="X19433" s="99"/>
      <c r="Y19433" s="99"/>
      <c r="Z19433" s="99"/>
      <c r="AA19433" s="99"/>
      <c r="AB19433" s="99"/>
      <c r="AC19433" s="99"/>
      <c r="AD19433" s="99"/>
      <c r="AE19433" s="99"/>
      <c r="AF19433" s="99"/>
      <c r="AG19433" s="99"/>
      <c r="AH19433" s="31"/>
      <c r="AI19433" s="31"/>
      <c r="AJ19433" s="31"/>
      <c r="AK19433" s="31"/>
      <c r="AL19433" s="31"/>
      <c r="AO19433" s="376"/>
    </row>
    <row r="19434" spans="1:41" x14ac:dyDescent="0.25">
      <c r="A19434" s="44" t="s">
        <v>18503</v>
      </c>
      <c r="B19434" s="44" t="s">
        <v>3039</v>
      </c>
      <c r="C19434" s="45">
        <v>230904</v>
      </c>
      <c r="D19434" s="45" t="s">
        <v>11363</v>
      </c>
      <c r="E19434" s="45" t="s">
        <v>7871</v>
      </c>
      <c r="AO19434" s="376"/>
    </row>
    <row r="19435" spans="1:41" x14ac:dyDescent="0.25">
      <c r="A19435" s="44" t="s">
        <v>18503</v>
      </c>
      <c r="B19435" s="44" t="s">
        <v>5134</v>
      </c>
      <c r="C19435" s="45">
        <v>250802</v>
      </c>
      <c r="D19435" s="45" t="s">
        <v>11363</v>
      </c>
      <c r="E19435" s="45" t="s">
        <v>9880</v>
      </c>
      <c r="AO19435" s="376"/>
    </row>
    <row r="19436" spans="1:41" x14ac:dyDescent="0.25">
      <c r="A19436" s="44" t="s">
        <v>22012</v>
      </c>
      <c r="B19436" s="44" t="s">
        <v>9248</v>
      </c>
      <c r="C19436" s="45">
        <v>260105</v>
      </c>
      <c r="D19436" s="45" t="s">
        <v>11363</v>
      </c>
      <c r="E19436" s="45" t="s">
        <v>17625</v>
      </c>
      <c r="AO19436" s="376"/>
    </row>
    <row r="19437" spans="1:41" x14ac:dyDescent="0.25">
      <c r="A19437" s="44" t="s">
        <v>21353</v>
      </c>
      <c r="B19437" s="44" t="s">
        <v>21351</v>
      </c>
      <c r="C19437" s="45" t="s">
        <v>21352</v>
      </c>
      <c r="D19437" s="45" t="s">
        <v>21447</v>
      </c>
      <c r="E19437" s="46">
        <v>46326</v>
      </c>
      <c r="AO19437" s="376"/>
    </row>
    <row r="19438" spans="1:41" x14ac:dyDescent="0.25">
      <c r="A19438" s="57" t="s">
        <v>3666</v>
      </c>
      <c r="B19438" s="92" t="s">
        <v>3682</v>
      </c>
      <c r="C19438" s="93" t="s">
        <v>19106</v>
      </c>
      <c r="D19438" s="93" t="s">
        <v>3681</v>
      </c>
      <c r="E19438" s="94">
        <v>48029</v>
      </c>
      <c r="F19438" s="93"/>
      <c r="G19438" s="93"/>
      <c r="H19438" s="93"/>
      <c r="I19438" s="99"/>
      <c r="J19438" s="99"/>
      <c r="K19438" s="99"/>
      <c r="L19438" s="44"/>
      <c r="M19438" s="44"/>
      <c r="N19438" s="99"/>
      <c r="O19438" s="99"/>
      <c r="P19438" s="99"/>
      <c r="Q19438" s="99"/>
      <c r="R19438" s="99"/>
      <c r="S19438" s="99"/>
      <c r="T19438" s="99"/>
      <c r="U19438" s="99"/>
      <c r="V19438" s="99"/>
      <c r="W19438" s="99"/>
      <c r="X19438" s="99"/>
      <c r="Y19438" s="99"/>
      <c r="Z19438" s="99"/>
      <c r="AA19438" s="99"/>
      <c r="AB19438" s="99"/>
      <c r="AC19438" s="99"/>
      <c r="AD19438" s="99"/>
      <c r="AE19438" s="99"/>
      <c r="AF19438" s="99"/>
      <c r="AG19438" s="99"/>
      <c r="AH19438" s="31"/>
      <c r="AI19438" s="31"/>
      <c r="AJ19438" s="31"/>
      <c r="AK19438" s="31"/>
      <c r="AL19438" s="31"/>
      <c r="AO19438" s="376"/>
    </row>
    <row r="19439" spans="1:41" x14ac:dyDescent="0.25">
      <c r="A19439" s="44" t="s">
        <v>13507</v>
      </c>
      <c r="B19439" s="44" t="s">
        <v>21362</v>
      </c>
      <c r="C19439" s="45" t="s">
        <v>13474</v>
      </c>
      <c r="D19439" s="45" t="s">
        <v>21447</v>
      </c>
      <c r="E19439" s="46">
        <v>46752</v>
      </c>
      <c r="AO19439" s="376"/>
    </row>
    <row r="19440" spans="1:41" x14ac:dyDescent="0.25">
      <c r="A19440" s="44" t="s">
        <v>22013</v>
      </c>
      <c r="B19440" s="44" t="s">
        <v>942</v>
      </c>
      <c r="C19440" s="45">
        <v>230806</v>
      </c>
      <c r="D19440" s="45" t="s">
        <v>11363</v>
      </c>
      <c r="E19440" s="45" t="s">
        <v>4151</v>
      </c>
      <c r="AO19440" s="376"/>
    </row>
    <row r="19441" spans="1:41" x14ac:dyDescent="0.3">
      <c r="A19441" s="333" t="s">
        <v>11128</v>
      </c>
      <c r="B19441" s="333" t="s">
        <v>1177</v>
      </c>
      <c r="C19441" s="125" t="s">
        <v>11000</v>
      </c>
      <c r="D19441" s="32" t="s">
        <v>20309</v>
      </c>
      <c r="E19441" s="125" t="s">
        <v>2593</v>
      </c>
      <c r="F19441" s="125" t="s">
        <v>1189</v>
      </c>
      <c r="G19441" s="125" t="s">
        <v>1189</v>
      </c>
      <c r="AO19441" s="376"/>
    </row>
    <row r="19442" spans="1:41" x14ac:dyDescent="0.25">
      <c r="A19442" s="44" t="s">
        <v>6586</v>
      </c>
      <c r="B19442" s="44" t="s">
        <v>3176</v>
      </c>
      <c r="C19442" s="45">
        <v>23010402</v>
      </c>
      <c r="D19442" s="45" t="s">
        <v>11363</v>
      </c>
      <c r="E19442" s="45" t="s">
        <v>5322</v>
      </c>
      <c r="AO19442" s="376"/>
    </row>
    <row r="19443" spans="1:41" x14ac:dyDescent="0.25">
      <c r="A19443" s="44" t="s">
        <v>22014</v>
      </c>
      <c r="B19443" s="44" t="s">
        <v>9248</v>
      </c>
      <c r="C19443" s="45">
        <v>260105</v>
      </c>
      <c r="D19443" s="45" t="s">
        <v>11363</v>
      </c>
      <c r="E19443" s="45" t="s">
        <v>17625</v>
      </c>
      <c r="AO19443" s="376"/>
    </row>
    <row r="19444" spans="1:41" x14ac:dyDescent="0.3">
      <c r="A19444" s="99" t="s">
        <v>13405</v>
      </c>
      <c r="B19444" s="92" t="s">
        <v>13413</v>
      </c>
      <c r="C19444" s="93" t="s">
        <v>13414</v>
      </c>
      <c r="D19444" s="93" t="s">
        <v>1201</v>
      </c>
      <c r="E19444" s="94">
        <v>47320</v>
      </c>
      <c r="F19444" s="93"/>
      <c r="G19444" s="93"/>
      <c r="H19444" s="93"/>
      <c r="I19444" s="99"/>
      <c r="J19444" s="99"/>
      <c r="K19444" s="99"/>
      <c r="L19444" s="99"/>
      <c r="M19444" s="99"/>
      <c r="N19444" s="99"/>
      <c r="O19444" s="99"/>
      <c r="P19444" s="99"/>
      <c r="Q19444" s="99"/>
      <c r="R19444" s="99"/>
      <c r="S19444" s="99"/>
      <c r="T19444" s="99"/>
      <c r="U19444" s="99"/>
      <c r="V19444" s="99"/>
      <c r="W19444" s="99"/>
      <c r="X19444" s="99"/>
      <c r="Y19444" s="99"/>
      <c r="Z19444" s="99"/>
      <c r="AA19444" s="99"/>
      <c r="AB19444" s="99"/>
      <c r="AC19444" s="99"/>
      <c r="AD19444" s="99"/>
      <c r="AE19444" s="99"/>
      <c r="AF19444" s="99"/>
      <c r="AG19444" s="99"/>
      <c r="AH19444" s="31"/>
      <c r="AI19444" s="31"/>
      <c r="AJ19444" s="31"/>
      <c r="AK19444" s="31"/>
      <c r="AL19444" s="31"/>
      <c r="AO19444" s="376"/>
    </row>
    <row r="19445" spans="1:41" x14ac:dyDescent="0.25">
      <c r="A19445" s="76" t="s">
        <v>16129</v>
      </c>
      <c r="B19445" s="44" t="s">
        <v>12108</v>
      </c>
      <c r="C19445" s="45">
        <v>4.26</v>
      </c>
      <c r="D19445" s="45" t="s">
        <v>12549</v>
      </c>
      <c r="E19445" s="46">
        <v>47787</v>
      </c>
      <c r="F19445" s="45" t="s">
        <v>1335</v>
      </c>
      <c r="G19445" s="93"/>
      <c r="H19445" s="93"/>
      <c r="I19445" s="99"/>
      <c r="J19445" s="99"/>
      <c r="K19445" s="99"/>
      <c r="L19445" s="99"/>
      <c r="M19445" s="99"/>
      <c r="N19445" s="99"/>
      <c r="O19445" s="99"/>
      <c r="P19445" s="99"/>
      <c r="Q19445" s="99"/>
      <c r="R19445" s="99"/>
      <c r="S19445" s="99"/>
      <c r="T19445" s="99"/>
      <c r="U19445" s="99"/>
      <c r="V19445" s="99"/>
      <c r="W19445" s="99"/>
      <c r="X19445" s="99"/>
      <c r="Y19445" s="99"/>
      <c r="Z19445" s="99"/>
      <c r="AA19445" s="99"/>
      <c r="AB19445" s="99"/>
      <c r="AC19445" s="99"/>
      <c r="AD19445" s="99"/>
      <c r="AE19445" s="99"/>
      <c r="AF19445" s="99"/>
      <c r="AG19445" s="99"/>
      <c r="AH19445" s="31"/>
      <c r="AI19445" s="31"/>
      <c r="AJ19445" s="31"/>
      <c r="AK19445" s="31"/>
      <c r="AL19445" s="31"/>
      <c r="AO19445" s="376"/>
    </row>
    <row r="19446" spans="1:41" x14ac:dyDescent="0.25">
      <c r="A19446" s="76" t="s">
        <v>16129</v>
      </c>
      <c r="B19446" s="44" t="s">
        <v>16073</v>
      </c>
      <c r="C19446" s="45">
        <v>44.26</v>
      </c>
      <c r="D19446" s="45" t="s">
        <v>12549</v>
      </c>
      <c r="E19446" s="46">
        <v>47787</v>
      </c>
      <c r="F19446" s="45" t="s">
        <v>1335</v>
      </c>
      <c r="G19446" s="93"/>
      <c r="H19446" s="93"/>
      <c r="I19446" s="99"/>
      <c r="J19446" s="99"/>
      <c r="K19446" s="99"/>
      <c r="L19446" s="99"/>
      <c r="M19446" s="99"/>
      <c r="N19446" s="99"/>
      <c r="O19446" s="99"/>
      <c r="P19446" s="99"/>
      <c r="Q19446" s="99"/>
      <c r="R19446" s="99"/>
      <c r="S19446" s="99"/>
      <c r="T19446" s="99"/>
      <c r="U19446" s="99"/>
      <c r="V19446" s="99"/>
      <c r="W19446" s="99"/>
      <c r="X19446" s="99"/>
      <c r="Y19446" s="99"/>
      <c r="Z19446" s="99"/>
      <c r="AA19446" s="99"/>
      <c r="AB19446" s="99"/>
      <c r="AC19446" s="99"/>
      <c r="AD19446" s="99"/>
      <c r="AE19446" s="99"/>
      <c r="AF19446" s="99"/>
      <c r="AG19446" s="99"/>
      <c r="AH19446" s="31"/>
      <c r="AI19446" s="31"/>
      <c r="AJ19446" s="31"/>
      <c r="AK19446" s="31"/>
      <c r="AL19446" s="31"/>
      <c r="AO19446" s="376"/>
    </row>
    <row r="19447" spans="1:41" x14ac:dyDescent="0.25">
      <c r="A19447" s="44" t="s">
        <v>16559</v>
      </c>
      <c r="B19447" s="44" t="s">
        <v>21429</v>
      </c>
      <c r="C19447" s="45" t="s">
        <v>16553</v>
      </c>
      <c r="D19447" s="45" t="s">
        <v>21447</v>
      </c>
      <c r="E19447" s="46">
        <v>46446</v>
      </c>
      <c r="AO19447" s="376"/>
    </row>
    <row r="19448" spans="1:41" x14ac:dyDescent="0.25">
      <c r="A19448" s="44" t="s">
        <v>16019</v>
      </c>
      <c r="B19448" s="44" t="s">
        <v>5134</v>
      </c>
      <c r="C19448" s="45">
        <v>250802</v>
      </c>
      <c r="D19448" s="45" t="s">
        <v>11363</v>
      </c>
      <c r="E19448" s="45" t="s">
        <v>9880</v>
      </c>
      <c r="AO19448" s="376"/>
    </row>
    <row r="19449" spans="1:41" x14ac:dyDescent="0.25">
      <c r="A19449" s="44" t="s">
        <v>16020</v>
      </c>
      <c r="B19449" s="44" t="s">
        <v>1667</v>
      </c>
      <c r="C19449" s="45">
        <v>250301</v>
      </c>
      <c r="D19449" s="45" t="s">
        <v>11363</v>
      </c>
      <c r="E19449" s="45" t="s">
        <v>5265</v>
      </c>
      <c r="AO19449" s="376"/>
    </row>
    <row r="19450" spans="1:41" x14ac:dyDescent="0.25">
      <c r="A19450" s="44" t="s">
        <v>16020</v>
      </c>
      <c r="B19450" s="44" t="s">
        <v>3475</v>
      </c>
      <c r="C19450" s="45">
        <v>250303</v>
      </c>
      <c r="D19450" s="45" t="s">
        <v>11363</v>
      </c>
      <c r="E19450" s="45" t="s">
        <v>11887</v>
      </c>
      <c r="AO19450" s="376"/>
    </row>
    <row r="19451" spans="1:41" x14ac:dyDescent="0.25">
      <c r="A19451" s="44" t="s">
        <v>16020</v>
      </c>
      <c r="B19451" s="44" t="s">
        <v>5134</v>
      </c>
      <c r="C19451" s="45">
        <v>250802</v>
      </c>
      <c r="D19451" s="45" t="s">
        <v>11363</v>
      </c>
      <c r="E19451" s="45" t="s">
        <v>9880</v>
      </c>
      <c r="AO19451" s="376"/>
    </row>
    <row r="19452" spans="1:41" x14ac:dyDescent="0.25">
      <c r="A19452" s="44" t="s">
        <v>22015</v>
      </c>
      <c r="B19452" s="44" t="s">
        <v>21449</v>
      </c>
      <c r="C19452" s="45">
        <v>260504</v>
      </c>
      <c r="D19452" s="45" t="s">
        <v>11363</v>
      </c>
      <c r="E19452" s="45" t="s">
        <v>21450</v>
      </c>
      <c r="AO19452" s="376"/>
    </row>
    <row r="19453" spans="1:41" x14ac:dyDescent="0.25">
      <c r="A19453" s="44" t="s">
        <v>8145</v>
      </c>
      <c r="B19453" s="44" t="s">
        <v>21348</v>
      </c>
      <c r="C19453" s="45" t="s">
        <v>8132</v>
      </c>
      <c r="D19453" s="45" t="s">
        <v>21447</v>
      </c>
      <c r="E19453" s="46">
        <v>46752</v>
      </c>
      <c r="AO19453" s="376"/>
    </row>
    <row r="19454" spans="1:41" x14ac:dyDescent="0.25">
      <c r="A19454" s="86" t="s">
        <v>13710</v>
      </c>
      <c r="B19454" s="44" t="s">
        <v>16074</v>
      </c>
      <c r="C19454" s="45">
        <v>8.26</v>
      </c>
      <c r="D19454" s="45" t="s">
        <v>12549</v>
      </c>
      <c r="E19454" s="46">
        <v>47787</v>
      </c>
      <c r="F19454" s="45"/>
      <c r="G19454" s="93"/>
      <c r="H19454" s="93"/>
      <c r="I19454" s="99"/>
      <c r="J19454" s="99"/>
      <c r="K19454" s="99"/>
      <c r="L19454" s="99"/>
      <c r="M19454" s="99"/>
      <c r="N19454" s="99"/>
      <c r="O19454" s="99"/>
      <c r="P19454" s="99"/>
      <c r="Q19454" s="99"/>
      <c r="R19454" s="99"/>
      <c r="S19454" s="99"/>
      <c r="T19454" s="99"/>
      <c r="U19454" s="99"/>
      <c r="V19454" s="99"/>
      <c r="W19454" s="99"/>
      <c r="X19454" s="99"/>
      <c r="Y19454" s="99"/>
      <c r="Z19454" s="99"/>
      <c r="AA19454" s="99"/>
      <c r="AB19454" s="99"/>
      <c r="AC19454" s="99"/>
      <c r="AD19454" s="99"/>
      <c r="AE19454" s="99"/>
      <c r="AF19454" s="99"/>
      <c r="AG19454" s="99"/>
      <c r="AH19454" s="31"/>
      <c r="AI19454" s="31"/>
      <c r="AJ19454" s="31"/>
      <c r="AK19454" s="31"/>
      <c r="AL19454" s="31"/>
      <c r="AO19454" s="376"/>
    </row>
    <row r="19455" spans="1:41" x14ac:dyDescent="0.25">
      <c r="A19455" s="44" t="s">
        <v>13710</v>
      </c>
      <c r="B19455" s="44" t="s">
        <v>12111</v>
      </c>
      <c r="C19455" s="45">
        <v>13.25</v>
      </c>
      <c r="D19455" s="45" t="s">
        <v>12549</v>
      </c>
      <c r="E19455" s="46">
        <v>47664</v>
      </c>
      <c r="F19455" s="45"/>
      <c r="G19455" s="93"/>
      <c r="H19455" s="93"/>
      <c r="I19455" s="99"/>
      <c r="J19455" s="99"/>
      <c r="K19455" s="99"/>
      <c r="L19455" s="99"/>
      <c r="M19455" s="99"/>
      <c r="N19455" s="99"/>
      <c r="O19455" s="99"/>
      <c r="P19455" s="99"/>
      <c r="Q19455" s="99"/>
      <c r="R19455" s="99"/>
      <c r="S19455" s="99"/>
      <c r="T19455" s="99"/>
      <c r="U19455" s="99"/>
      <c r="V19455" s="99"/>
      <c r="W19455" s="99"/>
      <c r="X19455" s="99"/>
      <c r="Y19455" s="99"/>
      <c r="Z19455" s="99"/>
      <c r="AA19455" s="99"/>
      <c r="AB19455" s="99"/>
      <c r="AC19455" s="99"/>
      <c r="AD19455" s="99"/>
      <c r="AE19455" s="99"/>
      <c r="AF19455" s="99"/>
      <c r="AG19455" s="99"/>
      <c r="AH19455" s="31"/>
      <c r="AI19455" s="31"/>
      <c r="AJ19455" s="31"/>
      <c r="AK19455" s="31"/>
      <c r="AL19455" s="31"/>
      <c r="AO19455" s="376"/>
    </row>
    <row r="19456" spans="1:41" x14ac:dyDescent="0.25">
      <c r="A19456" s="44" t="s">
        <v>13710</v>
      </c>
      <c r="B19456" s="44" t="s">
        <v>5134</v>
      </c>
      <c r="C19456" s="45">
        <v>250802</v>
      </c>
      <c r="D19456" s="45" t="s">
        <v>11363</v>
      </c>
      <c r="E19456" s="45" t="s">
        <v>9880</v>
      </c>
      <c r="AO19456" s="376"/>
    </row>
    <row r="19457" spans="1:41" x14ac:dyDescent="0.25">
      <c r="A19457" s="44" t="s">
        <v>13508</v>
      </c>
      <c r="B19457" s="44" t="s">
        <v>21362</v>
      </c>
      <c r="C19457" s="45" t="s">
        <v>13474</v>
      </c>
      <c r="D19457" s="45" t="s">
        <v>21447</v>
      </c>
      <c r="E19457" s="46">
        <v>46752</v>
      </c>
      <c r="AO19457" s="376"/>
    </row>
    <row r="19458" spans="1:41" x14ac:dyDescent="0.3">
      <c r="A19458" s="57" t="s">
        <v>60</v>
      </c>
      <c r="B19458" s="57" t="s">
        <v>1290</v>
      </c>
      <c r="C19458" s="62">
        <v>24027</v>
      </c>
      <c r="D19458" s="62" t="s">
        <v>20886</v>
      </c>
      <c r="E19458" s="60">
        <v>46873</v>
      </c>
      <c r="F19458" s="32"/>
      <c r="G19458" s="32"/>
      <c r="H19458" s="32"/>
      <c r="I19458" s="31"/>
      <c r="J19458" s="31"/>
      <c r="K19458" s="31"/>
      <c r="L19458" s="31"/>
      <c r="M19458" s="31"/>
      <c r="N19458" s="31"/>
      <c r="O19458" s="31"/>
      <c r="P19458" s="31"/>
      <c r="Q19458" s="31"/>
      <c r="R19458" s="31"/>
      <c r="S19458" s="31"/>
      <c r="T19458" s="31"/>
      <c r="U19458" s="31"/>
      <c r="V19458" s="31"/>
      <c r="W19458" s="31"/>
      <c r="X19458" s="31"/>
      <c r="Y19458" s="31"/>
      <c r="Z19458" s="31"/>
      <c r="AA19458" s="31"/>
      <c r="AB19458" s="31"/>
      <c r="AC19458" s="31"/>
      <c r="AD19458" s="31"/>
      <c r="AE19458" s="31"/>
      <c r="AF19458" s="31"/>
      <c r="AG19458" s="31"/>
      <c r="AH19458" s="31"/>
      <c r="AI19458" s="31"/>
      <c r="AJ19458" s="31"/>
      <c r="AK19458" s="31"/>
      <c r="AL19458" s="31"/>
      <c r="AO19458" s="376"/>
    </row>
    <row r="19459" spans="1:41" x14ac:dyDescent="0.3">
      <c r="A19459" s="333" t="s">
        <v>60</v>
      </c>
      <c r="B19459" s="333" t="s">
        <v>1157</v>
      </c>
      <c r="C19459" s="125" t="s">
        <v>13318</v>
      </c>
      <c r="D19459" s="32" t="s">
        <v>20309</v>
      </c>
      <c r="E19459" s="125" t="s">
        <v>12551</v>
      </c>
      <c r="F19459" s="125" t="s">
        <v>1190</v>
      </c>
      <c r="G19459" s="125" t="s">
        <v>1190</v>
      </c>
      <c r="AO19459" s="376"/>
    </row>
    <row r="19460" spans="1:41" x14ac:dyDescent="0.3">
      <c r="A19460" s="333" t="s">
        <v>60</v>
      </c>
      <c r="B19460" s="333" t="s">
        <v>4810</v>
      </c>
      <c r="C19460" s="125" t="s">
        <v>16155</v>
      </c>
      <c r="D19460" s="32" t="s">
        <v>20309</v>
      </c>
      <c r="E19460" s="125" t="s">
        <v>4972</v>
      </c>
      <c r="F19460" s="125" t="s">
        <v>1190</v>
      </c>
      <c r="G19460" s="125" t="s">
        <v>1190</v>
      </c>
      <c r="AO19460" s="376"/>
    </row>
    <row r="19461" spans="1:41" x14ac:dyDescent="0.25">
      <c r="A19461" s="44" t="s">
        <v>60</v>
      </c>
      <c r="B19461" s="44" t="s">
        <v>12121</v>
      </c>
      <c r="C19461" s="45">
        <v>16.239999999999998</v>
      </c>
      <c r="D19461" s="45" t="s">
        <v>12549</v>
      </c>
      <c r="E19461" s="46">
        <v>47299</v>
      </c>
      <c r="F19461" s="45" t="s">
        <v>1335</v>
      </c>
      <c r="G19461" s="93"/>
      <c r="H19461" s="93"/>
      <c r="I19461" s="99"/>
      <c r="J19461" s="99"/>
      <c r="K19461" s="99"/>
      <c r="L19461" s="99"/>
      <c r="M19461" s="99"/>
      <c r="N19461" s="99"/>
      <c r="O19461" s="99"/>
      <c r="P19461" s="99"/>
      <c r="Q19461" s="99"/>
      <c r="R19461" s="99"/>
      <c r="S19461" s="99"/>
      <c r="T19461" s="99"/>
      <c r="U19461" s="99"/>
      <c r="V19461" s="99"/>
      <c r="W19461" s="99"/>
      <c r="X19461" s="99"/>
      <c r="Y19461" s="99"/>
      <c r="Z19461" s="99"/>
      <c r="AA19461" s="99"/>
      <c r="AB19461" s="99"/>
      <c r="AC19461" s="99"/>
      <c r="AD19461" s="99"/>
      <c r="AE19461" s="99"/>
      <c r="AF19461" s="99"/>
      <c r="AG19461" s="99"/>
      <c r="AH19461" s="31"/>
      <c r="AI19461" s="31"/>
      <c r="AJ19461" s="31"/>
      <c r="AK19461" s="31"/>
      <c r="AL19461" s="31"/>
      <c r="AO19461" s="376"/>
    </row>
    <row r="19462" spans="1:41" x14ac:dyDescent="0.25">
      <c r="A19462" s="44" t="s">
        <v>60</v>
      </c>
      <c r="B19462" s="44" t="s">
        <v>21377</v>
      </c>
      <c r="C19462" s="45" t="s">
        <v>18887</v>
      </c>
      <c r="D19462" s="45" t="s">
        <v>21447</v>
      </c>
      <c r="E19462" s="46">
        <v>46507</v>
      </c>
      <c r="AO19462" s="376"/>
    </row>
    <row r="19463" spans="1:41" x14ac:dyDescent="0.25">
      <c r="A19463" s="44" t="s">
        <v>60</v>
      </c>
      <c r="B19463" s="44" t="s">
        <v>6344</v>
      </c>
      <c r="C19463" s="45" t="s">
        <v>6358</v>
      </c>
      <c r="D19463" s="46" t="s">
        <v>21328</v>
      </c>
      <c r="E19463" s="46">
        <v>46441</v>
      </c>
      <c r="AO19463" s="376"/>
    </row>
    <row r="19464" spans="1:41" x14ac:dyDescent="0.25">
      <c r="A19464" s="44" t="s">
        <v>11647</v>
      </c>
      <c r="B19464" s="44" t="s">
        <v>21362</v>
      </c>
      <c r="C19464" s="45" t="s">
        <v>11608</v>
      </c>
      <c r="D19464" s="45" t="s">
        <v>21447</v>
      </c>
      <c r="E19464" s="46">
        <v>46752</v>
      </c>
      <c r="AO19464" s="376"/>
    </row>
    <row r="19465" spans="1:41" x14ac:dyDescent="0.25">
      <c r="A19465" s="44" t="s">
        <v>11348</v>
      </c>
      <c r="B19465" s="44" t="s">
        <v>4244</v>
      </c>
      <c r="C19465" s="45">
        <v>240906</v>
      </c>
      <c r="D19465" s="45" t="s">
        <v>11363</v>
      </c>
      <c r="E19465" s="45" t="s">
        <v>4826</v>
      </c>
      <c r="AO19465" s="376"/>
    </row>
    <row r="19466" spans="1:41" x14ac:dyDescent="0.25">
      <c r="A19466" s="44" t="s">
        <v>11348</v>
      </c>
      <c r="B19466" s="44" t="s">
        <v>938</v>
      </c>
      <c r="C19466" s="45">
        <v>260103</v>
      </c>
      <c r="D19466" s="45" t="s">
        <v>11363</v>
      </c>
      <c r="E19466" s="45" t="s">
        <v>8292</v>
      </c>
      <c r="AO19466" s="376"/>
    </row>
    <row r="19467" spans="1:41" x14ac:dyDescent="0.25">
      <c r="A19467" s="44" t="s">
        <v>88</v>
      </c>
      <c r="B19467" s="44" t="s">
        <v>145</v>
      </c>
      <c r="C19467" s="45" t="s">
        <v>6359</v>
      </c>
      <c r="D19467" s="46" t="s">
        <v>21328</v>
      </c>
      <c r="E19467" s="46">
        <v>46441</v>
      </c>
      <c r="AO19467" s="376"/>
    </row>
    <row r="19468" spans="1:41" x14ac:dyDescent="0.25">
      <c r="A19468" s="44" t="s">
        <v>88</v>
      </c>
      <c r="B19468" s="44" t="s">
        <v>145</v>
      </c>
      <c r="C19468" s="45" t="s">
        <v>6359</v>
      </c>
      <c r="D19468" s="46" t="s">
        <v>21328</v>
      </c>
      <c r="E19468" s="46">
        <v>46441</v>
      </c>
      <c r="AO19468" s="376"/>
    </row>
    <row r="19469" spans="1:41" x14ac:dyDescent="0.25">
      <c r="A19469" s="44" t="s">
        <v>88</v>
      </c>
      <c r="B19469" s="44" t="s">
        <v>145</v>
      </c>
      <c r="C19469" s="45" t="s">
        <v>14656</v>
      </c>
      <c r="D19469" s="46" t="s">
        <v>21328</v>
      </c>
      <c r="E19469" s="46">
        <v>46583</v>
      </c>
      <c r="AO19469" s="376"/>
    </row>
    <row r="19470" spans="1:41" x14ac:dyDescent="0.25">
      <c r="A19470" s="44" t="s">
        <v>20634</v>
      </c>
      <c r="B19470" s="44" t="s">
        <v>5594</v>
      </c>
      <c r="C19470" s="45" t="s">
        <v>14302</v>
      </c>
      <c r="D19470" s="32" t="s">
        <v>5559</v>
      </c>
      <c r="E19470" s="45" t="s">
        <v>20869</v>
      </c>
      <c r="F19470" s="32"/>
      <c r="G19470" s="32"/>
      <c r="H19470" s="32"/>
      <c r="I19470" s="31"/>
      <c r="J19470" s="31"/>
      <c r="K19470" s="31"/>
      <c r="L19470" s="31"/>
      <c r="M19470" s="31"/>
      <c r="N19470" s="31"/>
      <c r="O19470" s="31"/>
      <c r="P19470" s="31"/>
      <c r="Q19470" s="31"/>
      <c r="R19470" s="31"/>
      <c r="S19470" s="31"/>
      <c r="T19470" s="31"/>
      <c r="U19470" s="31"/>
      <c r="V19470" s="31"/>
      <c r="W19470" s="31"/>
      <c r="X19470" s="31"/>
      <c r="Y19470" s="31"/>
      <c r="Z19470" s="31"/>
      <c r="AA19470" s="31"/>
      <c r="AB19470" s="31"/>
      <c r="AC19470" s="31"/>
      <c r="AD19470" s="31"/>
      <c r="AE19470" s="31"/>
      <c r="AF19470" s="31"/>
      <c r="AG19470" s="31"/>
      <c r="AH19470" s="31"/>
      <c r="AI19470" s="31"/>
      <c r="AJ19470" s="31"/>
      <c r="AK19470" s="31"/>
      <c r="AL19470" s="31"/>
      <c r="AO19470" s="376"/>
    </row>
    <row r="19471" spans="1:41" x14ac:dyDescent="0.25">
      <c r="A19471" s="76" t="s">
        <v>16130</v>
      </c>
      <c r="B19471" s="44" t="s">
        <v>12144</v>
      </c>
      <c r="C19471" s="45">
        <v>6.26</v>
      </c>
      <c r="D19471" s="45" t="s">
        <v>12549</v>
      </c>
      <c r="E19471" s="46">
        <v>47787</v>
      </c>
      <c r="F19471" s="45"/>
      <c r="G19471" s="93"/>
      <c r="H19471" s="93"/>
      <c r="I19471" s="99"/>
      <c r="J19471" s="99"/>
      <c r="K19471" s="99"/>
      <c r="L19471" s="99"/>
      <c r="M19471" s="99"/>
      <c r="N19471" s="99"/>
      <c r="O19471" s="99"/>
      <c r="P19471" s="99"/>
      <c r="Q19471" s="99"/>
      <c r="R19471" s="99"/>
      <c r="S19471" s="99"/>
      <c r="T19471" s="99"/>
      <c r="U19471" s="99"/>
      <c r="V19471" s="99"/>
      <c r="W19471" s="99"/>
      <c r="X19471" s="99"/>
      <c r="Y19471" s="99"/>
      <c r="Z19471" s="99"/>
      <c r="AA19471" s="99"/>
      <c r="AB19471" s="99"/>
      <c r="AC19471" s="99"/>
      <c r="AD19471" s="99"/>
      <c r="AE19471" s="99"/>
      <c r="AF19471" s="99"/>
      <c r="AG19471" s="99"/>
      <c r="AH19471" s="31"/>
      <c r="AI19471" s="31"/>
      <c r="AJ19471" s="31"/>
      <c r="AK19471" s="31"/>
      <c r="AL19471" s="31"/>
      <c r="AO19471" s="376"/>
    </row>
    <row r="19472" spans="1:41" x14ac:dyDescent="0.25">
      <c r="A19472" s="44" t="s">
        <v>8504</v>
      </c>
      <c r="B19472" s="44" t="s">
        <v>8472</v>
      </c>
      <c r="C19472" s="45" t="s">
        <v>8565</v>
      </c>
      <c r="D19472" s="32" t="s">
        <v>5559</v>
      </c>
      <c r="E19472" s="45" t="s">
        <v>20851</v>
      </c>
      <c r="F19472" s="32"/>
      <c r="G19472" s="32"/>
      <c r="H19472" s="32"/>
      <c r="I19472" s="31"/>
      <c r="J19472" s="31"/>
      <c r="K19472" s="31"/>
      <c r="L19472" s="31"/>
      <c r="M19472" s="31"/>
      <c r="N19472" s="31"/>
      <c r="O19472" s="31"/>
      <c r="P19472" s="31"/>
      <c r="Q19472" s="31"/>
      <c r="R19472" s="31"/>
      <c r="S19472" s="31"/>
      <c r="T19472" s="31"/>
      <c r="U19472" s="31"/>
      <c r="V19472" s="31"/>
      <c r="W19472" s="31"/>
      <c r="X19472" s="31"/>
      <c r="Y19472" s="31"/>
      <c r="Z19472" s="31"/>
      <c r="AA19472" s="31"/>
      <c r="AB19472" s="31"/>
      <c r="AC19472" s="31"/>
      <c r="AD19472" s="31"/>
      <c r="AE19472" s="31"/>
      <c r="AF19472" s="31"/>
      <c r="AG19472" s="31"/>
      <c r="AH19472" s="31"/>
      <c r="AI19472" s="31"/>
      <c r="AJ19472" s="31"/>
      <c r="AK19472" s="31"/>
      <c r="AL19472" s="31"/>
      <c r="AO19472" s="376"/>
    </row>
    <row r="19473" spans="1:41" x14ac:dyDescent="0.25">
      <c r="A19473" s="44" t="s">
        <v>3922</v>
      </c>
      <c r="B19473" s="44" t="s">
        <v>21359</v>
      </c>
      <c r="C19473" s="45" t="s">
        <v>9701</v>
      </c>
      <c r="D19473" s="45" t="s">
        <v>21447</v>
      </c>
      <c r="E19473" s="46">
        <v>46752</v>
      </c>
      <c r="AO19473" s="376"/>
    </row>
    <row r="19474" spans="1:41" x14ac:dyDescent="0.25">
      <c r="A19474" s="44" t="s">
        <v>5495</v>
      </c>
      <c r="B19474" s="44" t="s">
        <v>21407</v>
      </c>
      <c r="C19474" s="45" t="s">
        <v>9307</v>
      </c>
      <c r="D19474" s="45" t="s">
        <v>21447</v>
      </c>
      <c r="E19474" s="46">
        <v>46507</v>
      </c>
      <c r="AO19474" s="376"/>
    </row>
    <row r="19475" spans="1:41" x14ac:dyDescent="0.25">
      <c r="A19475" s="44" t="s">
        <v>10815</v>
      </c>
      <c r="B19475" s="44" t="s">
        <v>9237</v>
      </c>
      <c r="C19475" s="45">
        <v>24010401</v>
      </c>
      <c r="D19475" s="45" t="s">
        <v>11363</v>
      </c>
      <c r="E19475" s="45" t="s">
        <v>9238</v>
      </c>
      <c r="AO19475" s="376"/>
    </row>
    <row r="19476" spans="1:41" x14ac:dyDescent="0.25">
      <c r="A19476" s="44" t="s">
        <v>3728</v>
      </c>
      <c r="B19476" s="92" t="s">
        <v>3452</v>
      </c>
      <c r="C19476" s="93" t="s">
        <v>7817</v>
      </c>
      <c r="D19476" s="93" t="s">
        <v>1201</v>
      </c>
      <c r="E19476" s="94">
        <v>46496</v>
      </c>
      <c r="F19476" s="93"/>
      <c r="G19476" s="93"/>
      <c r="H19476" s="93"/>
      <c r="I19476" s="99"/>
      <c r="J19476" s="99"/>
      <c r="K19476" s="99"/>
      <c r="L19476" s="44"/>
      <c r="M19476" s="44"/>
      <c r="N19476" s="99"/>
      <c r="O19476" s="99"/>
      <c r="P19476" s="99"/>
      <c r="Q19476" s="99"/>
      <c r="R19476" s="99"/>
      <c r="S19476" s="99"/>
      <c r="T19476" s="99"/>
      <c r="U19476" s="99"/>
      <c r="V19476" s="99"/>
      <c r="W19476" s="99"/>
      <c r="X19476" s="99"/>
      <c r="Y19476" s="99"/>
      <c r="Z19476" s="99"/>
      <c r="AA19476" s="99"/>
      <c r="AB19476" s="99"/>
      <c r="AC19476" s="99"/>
      <c r="AD19476" s="99"/>
      <c r="AE19476" s="99"/>
      <c r="AF19476" s="99"/>
      <c r="AG19476" s="99"/>
      <c r="AH19476" s="31"/>
      <c r="AI19476" s="31"/>
      <c r="AJ19476" s="31"/>
      <c r="AK19476" s="31"/>
      <c r="AL19476" s="31"/>
      <c r="AO19476" s="376"/>
    </row>
    <row r="19477" spans="1:41" x14ac:dyDescent="0.25">
      <c r="A19477" s="44" t="s">
        <v>21161</v>
      </c>
      <c r="B19477" s="44" t="s">
        <v>21359</v>
      </c>
      <c r="C19477" s="45" t="s">
        <v>21182</v>
      </c>
      <c r="D19477" s="45" t="s">
        <v>21447</v>
      </c>
      <c r="E19477" s="46">
        <v>46752</v>
      </c>
      <c r="AO19477" s="376"/>
    </row>
    <row r="19478" spans="1:41" x14ac:dyDescent="0.3">
      <c r="A19478" s="333" t="s">
        <v>11129</v>
      </c>
      <c r="B19478" s="333" t="s">
        <v>11377</v>
      </c>
      <c r="C19478" s="125" t="s">
        <v>11214</v>
      </c>
      <c r="D19478" s="32" t="s">
        <v>20309</v>
      </c>
      <c r="E19478" s="125" t="s">
        <v>4966</v>
      </c>
      <c r="F19478" s="125" t="s">
        <v>1189</v>
      </c>
      <c r="G19478" s="125" t="s">
        <v>1190</v>
      </c>
      <c r="AO19478" s="376"/>
    </row>
    <row r="19479" spans="1:41" x14ac:dyDescent="0.3">
      <c r="A19479" s="333" t="s">
        <v>420</v>
      </c>
      <c r="B19479" s="333" t="s">
        <v>1172</v>
      </c>
      <c r="C19479" s="125" t="s">
        <v>8628</v>
      </c>
      <c r="D19479" s="32" t="s">
        <v>20309</v>
      </c>
      <c r="E19479" s="125" t="s">
        <v>8619</v>
      </c>
      <c r="F19479" s="125" t="s">
        <v>1189</v>
      </c>
      <c r="G19479" s="125" t="s">
        <v>1190</v>
      </c>
      <c r="AO19479" s="376"/>
    </row>
    <row r="19480" spans="1:41" x14ac:dyDescent="0.25">
      <c r="A19480" s="44" t="s">
        <v>13565</v>
      </c>
      <c r="B19480" s="44" t="s">
        <v>21409</v>
      </c>
      <c r="C19480" s="45" t="s">
        <v>13562</v>
      </c>
      <c r="D19480" s="45" t="s">
        <v>21447</v>
      </c>
      <c r="E19480" s="46">
        <v>46507</v>
      </c>
      <c r="AO19480" s="376"/>
    </row>
    <row r="19481" spans="1:41" x14ac:dyDescent="0.25">
      <c r="A19481" s="44" t="s">
        <v>18504</v>
      </c>
      <c r="B19481" s="44" t="s">
        <v>5321</v>
      </c>
      <c r="C19481" s="45">
        <v>26010401</v>
      </c>
      <c r="D19481" s="45" t="s">
        <v>11363</v>
      </c>
      <c r="E19481" s="45" t="s">
        <v>17459</v>
      </c>
      <c r="AO19481" s="376"/>
    </row>
    <row r="19482" spans="1:41" x14ac:dyDescent="0.25">
      <c r="A19482" s="44" t="s">
        <v>1530</v>
      </c>
      <c r="B19482" s="44" t="s">
        <v>5014</v>
      </c>
      <c r="C19482" s="45" t="s">
        <v>9842</v>
      </c>
      <c r="D19482" s="45" t="s">
        <v>11204</v>
      </c>
      <c r="E19482" s="45" t="s">
        <v>11893</v>
      </c>
      <c r="F19482" s="93"/>
      <c r="G19482" s="93"/>
      <c r="H19482" s="93"/>
      <c r="I19482" s="99"/>
      <c r="J19482" s="99"/>
      <c r="K19482" s="99"/>
      <c r="L19482" s="99"/>
      <c r="M19482" s="99"/>
      <c r="N19482" s="99"/>
      <c r="O19482" s="99"/>
      <c r="P19482" s="99"/>
      <c r="Q19482" s="99"/>
      <c r="R19482" s="99"/>
      <c r="S19482" s="99"/>
      <c r="T19482" s="99"/>
      <c r="U19482" s="99"/>
      <c r="V19482" s="99"/>
      <c r="W19482" s="99"/>
      <c r="X19482" s="99"/>
      <c r="Y19482" s="99"/>
      <c r="Z19482" s="99"/>
      <c r="AA19482" s="99"/>
      <c r="AB19482" s="99"/>
      <c r="AC19482" s="99"/>
      <c r="AD19482" s="99"/>
      <c r="AE19482" s="99"/>
      <c r="AF19482" s="99"/>
      <c r="AG19482" s="99"/>
      <c r="AH19482" s="31"/>
      <c r="AI19482" s="31"/>
      <c r="AJ19482" s="31"/>
      <c r="AK19482" s="31"/>
      <c r="AL19482" s="31"/>
      <c r="AO19482" s="376"/>
    </row>
    <row r="19483" spans="1:41" x14ac:dyDescent="0.25">
      <c r="A19483" s="44" t="s">
        <v>1530</v>
      </c>
      <c r="B19483" s="44" t="s">
        <v>5014</v>
      </c>
      <c r="C19483" s="45" t="s">
        <v>9842</v>
      </c>
      <c r="D19483" s="93" t="s">
        <v>17443</v>
      </c>
      <c r="E19483" s="45" t="s">
        <v>11893</v>
      </c>
      <c r="F19483" s="93"/>
      <c r="G19483" s="93"/>
      <c r="H19483" s="93"/>
      <c r="I19483" s="99"/>
      <c r="J19483" s="99"/>
      <c r="K19483" s="99"/>
      <c r="L19483" s="99"/>
      <c r="M19483" s="99"/>
      <c r="N19483" s="99"/>
      <c r="O19483" s="99"/>
      <c r="P19483" s="99"/>
      <c r="Q19483" s="99"/>
      <c r="R19483" s="99"/>
      <c r="S19483" s="99"/>
      <c r="T19483" s="99"/>
      <c r="U19483" s="99"/>
      <c r="V19483" s="99"/>
      <c r="W19483" s="99"/>
      <c r="X19483" s="99"/>
      <c r="Y19483" s="99"/>
      <c r="Z19483" s="99"/>
      <c r="AA19483" s="99"/>
      <c r="AB19483" s="99"/>
      <c r="AC19483" s="99"/>
      <c r="AD19483" s="99"/>
      <c r="AE19483" s="99"/>
      <c r="AF19483" s="99"/>
      <c r="AG19483" s="99"/>
      <c r="AH19483" s="31"/>
      <c r="AI19483" s="31"/>
      <c r="AJ19483" s="31"/>
      <c r="AK19483" s="31"/>
      <c r="AL19483" s="31"/>
      <c r="AO19483" s="376"/>
    </row>
    <row r="19484" spans="1:41" x14ac:dyDescent="0.25">
      <c r="A19484" s="44" t="s">
        <v>1530</v>
      </c>
      <c r="B19484" s="44" t="s">
        <v>15615</v>
      </c>
      <c r="C19484" s="45">
        <v>250902</v>
      </c>
      <c r="D19484" s="45" t="s">
        <v>11363</v>
      </c>
      <c r="E19484" s="45" t="s">
        <v>4972</v>
      </c>
      <c r="AO19484" s="376"/>
    </row>
    <row r="19485" spans="1:41" x14ac:dyDescent="0.25">
      <c r="A19485" s="44" t="s">
        <v>1530</v>
      </c>
      <c r="B19485" s="44" t="s">
        <v>5014</v>
      </c>
      <c r="C19485" s="45" t="s">
        <v>9842</v>
      </c>
      <c r="D19485" s="45" t="s">
        <v>9895</v>
      </c>
      <c r="E19485" s="45" t="s">
        <v>5016</v>
      </c>
      <c r="F19485" s="93"/>
      <c r="G19485" s="93"/>
      <c r="H19485" s="93"/>
      <c r="I19485" s="99"/>
      <c r="J19485" s="99"/>
      <c r="K19485" s="99"/>
      <c r="L19485" s="44"/>
      <c r="M19485" s="44"/>
      <c r="N19485" s="99"/>
      <c r="O19485" s="99"/>
      <c r="P19485" s="99"/>
      <c r="Q19485" s="99"/>
      <c r="R19485" s="99"/>
      <c r="S19485" s="99"/>
      <c r="T19485" s="99"/>
      <c r="U19485" s="99"/>
      <c r="V19485" s="99"/>
      <c r="W19485" s="99"/>
      <c r="X19485" s="99"/>
      <c r="Y19485" s="99"/>
      <c r="Z19485" s="99"/>
      <c r="AA19485" s="99"/>
      <c r="AB19485" s="99"/>
      <c r="AC19485" s="99"/>
      <c r="AD19485" s="99"/>
      <c r="AE19485" s="99"/>
      <c r="AF19485" s="99"/>
      <c r="AG19485" s="99"/>
      <c r="AH19485" s="31"/>
      <c r="AI19485" s="31"/>
      <c r="AJ19485" s="31"/>
      <c r="AK19485" s="31"/>
      <c r="AL19485" s="31"/>
      <c r="AO19485" s="376"/>
    </row>
    <row r="19486" spans="1:41" x14ac:dyDescent="0.25">
      <c r="A19486" s="91" t="s">
        <v>19271</v>
      </c>
      <c r="B19486" s="92" t="s">
        <v>19284</v>
      </c>
      <c r="C19486" s="93" t="s">
        <v>19285</v>
      </c>
      <c r="D19486" s="93" t="s">
        <v>1201</v>
      </c>
      <c r="E19486" s="94">
        <v>46582</v>
      </c>
      <c r="F19486" s="93"/>
      <c r="G19486" s="93"/>
      <c r="H19486" s="93"/>
      <c r="I19486" s="99"/>
      <c r="J19486" s="99"/>
      <c r="K19486" s="99"/>
      <c r="L19486" s="99"/>
      <c r="M19486" s="99"/>
      <c r="N19486" s="99"/>
      <c r="O19486" s="99"/>
      <c r="P19486" s="99"/>
      <c r="Q19486" s="99"/>
      <c r="R19486" s="99"/>
      <c r="S19486" s="99"/>
      <c r="T19486" s="99"/>
      <c r="U19486" s="99"/>
      <c r="V19486" s="99"/>
      <c r="W19486" s="99"/>
      <c r="X19486" s="99"/>
      <c r="Y19486" s="99"/>
      <c r="Z19486" s="99"/>
      <c r="AA19486" s="99"/>
      <c r="AB19486" s="99"/>
      <c r="AC19486" s="99"/>
      <c r="AD19486" s="99"/>
      <c r="AE19486" s="99"/>
      <c r="AF19486" s="99"/>
      <c r="AG19486" s="99"/>
      <c r="AH19486" s="31"/>
      <c r="AI19486" s="31"/>
      <c r="AJ19486" s="31"/>
      <c r="AK19486" s="31"/>
      <c r="AL19486" s="31"/>
      <c r="AO19486" s="376"/>
    </row>
    <row r="19487" spans="1:41" x14ac:dyDescent="0.25">
      <c r="A19487" s="44" t="s">
        <v>19474</v>
      </c>
      <c r="B19487" s="319" t="s">
        <v>19525</v>
      </c>
      <c r="C19487" s="318" t="s">
        <v>19885</v>
      </c>
      <c r="D19487" s="93" t="s">
        <v>19934</v>
      </c>
      <c r="E19487" s="320">
        <v>46507</v>
      </c>
      <c r="F19487" s="93"/>
      <c r="G19487" s="93"/>
      <c r="H19487" s="93"/>
      <c r="I19487" s="99"/>
      <c r="J19487" s="99"/>
      <c r="K19487" s="99"/>
      <c r="L19487" s="99"/>
      <c r="M19487" s="99"/>
      <c r="N19487" s="99"/>
      <c r="O19487" s="99"/>
      <c r="P19487" s="99"/>
      <c r="Q19487" s="99"/>
      <c r="R19487" s="99"/>
      <c r="S19487" s="99"/>
      <c r="T19487" s="99"/>
      <c r="U19487" s="99"/>
      <c r="V19487" s="99"/>
      <c r="W19487" s="99"/>
      <c r="X19487" s="99"/>
      <c r="Y19487" s="99"/>
      <c r="Z19487" s="99"/>
      <c r="AA19487" s="99"/>
      <c r="AB19487" s="99"/>
      <c r="AC19487" s="99"/>
      <c r="AD19487" s="99"/>
      <c r="AE19487" s="99"/>
      <c r="AF19487" s="99"/>
      <c r="AG19487" s="99"/>
      <c r="AH19487" s="31"/>
      <c r="AI19487" s="31"/>
      <c r="AJ19487" s="31"/>
      <c r="AK19487" s="31"/>
      <c r="AL19487" s="31"/>
      <c r="AO19487" s="376"/>
    </row>
    <row r="19488" spans="1:41" x14ac:dyDescent="0.25">
      <c r="A19488" s="99" t="s">
        <v>3875</v>
      </c>
      <c r="B19488" s="92" t="s">
        <v>2483</v>
      </c>
      <c r="C19488" s="146" t="s">
        <v>3876</v>
      </c>
      <c r="D19488" s="146" t="s">
        <v>1721</v>
      </c>
      <c r="E19488" s="107">
        <v>45128</v>
      </c>
      <c r="F19488" s="93"/>
      <c r="G19488" s="93"/>
      <c r="H19488" s="93"/>
      <c r="I19488" s="99"/>
      <c r="J19488" s="99"/>
      <c r="K19488" s="99"/>
      <c r="L19488" s="44"/>
      <c r="M19488" s="44"/>
      <c r="N19488" s="99"/>
      <c r="O19488" s="99"/>
      <c r="P19488" s="99"/>
      <c r="Q19488" s="99"/>
      <c r="R19488" s="99"/>
      <c r="S19488" s="99"/>
      <c r="T19488" s="99"/>
      <c r="U19488" s="99"/>
      <c r="V19488" s="99"/>
      <c r="W19488" s="99"/>
      <c r="X19488" s="99"/>
      <c r="Y19488" s="99"/>
      <c r="Z19488" s="99"/>
      <c r="AA19488" s="99"/>
      <c r="AB19488" s="99"/>
      <c r="AC19488" s="99"/>
      <c r="AD19488" s="99"/>
      <c r="AE19488" s="99"/>
      <c r="AF19488" s="99"/>
      <c r="AG19488" s="99"/>
      <c r="AH19488" s="31"/>
      <c r="AI19488" s="31"/>
      <c r="AJ19488" s="31"/>
      <c r="AK19488" s="31"/>
      <c r="AL19488" s="31"/>
      <c r="AO19488" s="376"/>
    </row>
    <row r="19489" spans="1:41" x14ac:dyDescent="0.25">
      <c r="A19489" s="44" t="s">
        <v>20631</v>
      </c>
      <c r="B19489" s="44" t="s">
        <v>5594</v>
      </c>
      <c r="C19489" s="45" t="s">
        <v>14303</v>
      </c>
      <c r="D19489" s="32" t="s">
        <v>5559</v>
      </c>
      <c r="E19489" s="45" t="s">
        <v>20869</v>
      </c>
      <c r="F19489" s="32"/>
      <c r="G19489" s="32"/>
      <c r="H19489" s="32"/>
      <c r="I19489" s="31"/>
      <c r="J19489" s="31"/>
      <c r="K19489" s="31"/>
      <c r="L19489" s="31"/>
      <c r="M19489" s="31"/>
      <c r="N19489" s="31"/>
      <c r="O19489" s="31"/>
      <c r="P19489" s="31"/>
      <c r="Q19489" s="31"/>
      <c r="R19489" s="31"/>
      <c r="S19489" s="31"/>
      <c r="T19489" s="31"/>
      <c r="U19489" s="31"/>
      <c r="V19489" s="31"/>
      <c r="W19489" s="31"/>
      <c r="X19489" s="31"/>
      <c r="Y19489" s="31"/>
      <c r="Z19489" s="31"/>
      <c r="AA19489" s="31"/>
      <c r="AB19489" s="31"/>
      <c r="AC19489" s="31"/>
      <c r="AD19489" s="31"/>
      <c r="AE19489" s="31"/>
      <c r="AF19489" s="31"/>
      <c r="AG19489" s="31"/>
      <c r="AH19489" s="31"/>
      <c r="AI19489" s="31"/>
      <c r="AJ19489" s="31"/>
      <c r="AK19489" s="31"/>
      <c r="AL19489" s="31"/>
      <c r="AO19489" s="376"/>
    </row>
    <row r="19490" spans="1:41" x14ac:dyDescent="0.3">
      <c r="A19490" s="333" t="s">
        <v>1595</v>
      </c>
      <c r="B19490" s="333" t="s">
        <v>1598</v>
      </c>
      <c r="C19490" s="125" t="s">
        <v>13387</v>
      </c>
      <c r="D19490" s="32" t="s">
        <v>20309</v>
      </c>
      <c r="E19490" s="125" t="s">
        <v>11886</v>
      </c>
      <c r="F19490" s="125" t="s">
        <v>1189</v>
      </c>
      <c r="G19490" s="125" t="s">
        <v>1190</v>
      </c>
      <c r="AO19490" s="376"/>
    </row>
    <row r="19491" spans="1:41" x14ac:dyDescent="0.25">
      <c r="A19491" s="76" t="s">
        <v>1595</v>
      </c>
      <c r="B19491" s="131" t="s">
        <v>2483</v>
      </c>
      <c r="C19491" s="146" t="s">
        <v>3876</v>
      </c>
      <c r="D19491" s="146" t="s">
        <v>1721</v>
      </c>
      <c r="E19491" s="107">
        <v>45128</v>
      </c>
      <c r="F19491" s="93"/>
      <c r="G19491" s="93"/>
      <c r="H19491" s="93"/>
      <c r="I19491" s="99"/>
      <c r="J19491" s="99"/>
      <c r="K19491" s="99"/>
      <c r="L19491" s="44"/>
      <c r="M19491" s="44"/>
      <c r="N19491" s="99"/>
      <c r="O19491" s="99"/>
      <c r="P19491" s="99"/>
      <c r="Q19491" s="99"/>
      <c r="R19491" s="99"/>
      <c r="S19491" s="99"/>
      <c r="T19491" s="99"/>
      <c r="U19491" s="99"/>
      <c r="V19491" s="99"/>
      <c r="W19491" s="99"/>
      <c r="X19491" s="99"/>
      <c r="Y19491" s="99"/>
      <c r="Z19491" s="99"/>
      <c r="AA19491" s="99"/>
      <c r="AB19491" s="99"/>
      <c r="AC19491" s="99"/>
      <c r="AD19491" s="99"/>
      <c r="AE19491" s="99"/>
      <c r="AF19491" s="99"/>
      <c r="AG19491" s="99"/>
      <c r="AH19491" s="31"/>
      <c r="AI19491" s="31"/>
      <c r="AJ19491" s="31"/>
      <c r="AK19491" s="31"/>
      <c r="AL19491" s="31"/>
      <c r="AO19491" s="376"/>
    </row>
    <row r="19492" spans="1:41" x14ac:dyDescent="0.25">
      <c r="A19492" s="44" t="s">
        <v>1595</v>
      </c>
      <c r="B19492" s="44" t="s">
        <v>10307</v>
      </c>
      <c r="C19492" s="45" t="s">
        <v>10324</v>
      </c>
      <c r="D19492" s="46" t="s">
        <v>21328</v>
      </c>
      <c r="E19492" s="46">
        <v>46596</v>
      </c>
      <c r="AO19492" s="376"/>
    </row>
    <row r="19493" spans="1:41" x14ac:dyDescent="0.25">
      <c r="A19493" s="44" t="s">
        <v>7458</v>
      </c>
      <c r="B19493" s="44" t="s">
        <v>4332</v>
      </c>
      <c r="C19493" s="45" t="s">
        <v>4497</v>
      </c>
      <c r="D19493" s="45" t="s">
        <v>11204</v>
      </c>
      <c r="E19493" s="45" t="s">
        <v>2538</v>
      </c>
      <c r="F19493" s="93"/>
      <c r="G19493" s="93"/>
      <c r="H19493" s="93"/>
      <c r="I19493" s="99"/>
      <c r="J19493" s="99"/>
      <c r="K19493" s="99"/>
      <c r="L19493" s="99"/>
      <c r="M19493" s="99"/>
      <c r="N19493" s="99"/>
      <c r="O19493" s="99"/>
      <c r="P19493" s="99"/>
      <c r="Q19493" s="99"/>
      <c r="R19493" s="99"/>
      <c r="S19493" s="99"/>
      <c r="T19493" s="99"/>
      <c r="U19493" s="99"/>
      <c r="V19493" s="99"/>
      <c r="W19493" s="99"/>
      <c r="X19493" s="99"/>
      <c r="Y19493" s="99"/>
      <c r="Z19493" s="99"/>
      <c r="AA19493" s="99"/>
      <c r="AB19493" s="99"/>
      <c r="AC19493" s="99"/>
      <c r="AD19493" s="99"/>
      <c r="AE19493" s="99"/>
      <c r="AF19493" s="99"/>
      <c r="AG19493" s="99"/>
      <c r="AH19493" s="31"/>
      <c r="AI19493" s="31"/>
      <c r="AJ19493" s="31"/>
      <c r="AK19493" s="31"/>
      <c r="AL19493" s="31"/>
      <c r="AO19493" s="376"/>
    </row>
    <row r="19494" spans="1:41" x14ac:dyDescent="0.25">
      <c r="A19494" s="44" t="s">
        <v>7458</v>
      </c>
      <c r="B19494" s="44" t="s">
        <v>4332</v>
      </c>
      <c r="C19494" s="45" t="s">
        <v>4497</v>
      </c>
      <c r="D19494" s="93" t="s">
        <v>17443</v>
      </c>
      <c r="E19494" s="45" t="s">
        <v>2538</v>
      </c>
      <c r="F19494" s="93"/>
      <c r="G19494" s="93"/>
      <c r="H19494" s="93"/>
      <c r="I19494" s="99"/>
      <c r="J19494" s="99"/>
      <c r="K19494" s="99"/>
      <c r="L19494" s="99"/>
      <c r="M19494" s="99"/>
      <c r="N19494" s="99"/>
      <c r="O19494" s="99"/>
      <c r="P19494" s="99"/>
      <c r="Q19494" s="99"/>
      <c r="R19494" s="99"/>
      <c r="S19494" s="99"/>
      <c r="T19494" s="99"/>
      <c r="U19494" s="99"/>
      <c r="V19494" s="99"/>
      <c r="W19494" s="99"/>
      <c r="X19494" s="99"/>
      <c r="Y19494" s="99"/>
      <c r="Z19494" s="99"/>
      <c r="AA19494" s="99"/>
      <c r="AB19494" s="99"/>
      <c r="AC19494" s="99"/>
      <c r="AD19494" s="99"/>
      <c r="AE19494" s="99"/>
      <c r="AF19494" s="99"/>
      <c r="AG19494" s="99"/>
      <c r="AH19494" s="31"/>
      <c r="AI19494" s="31"/>
      <c r="AJ19494" s="31"/>
      <c r="AK19494" s="31"/>
      <c r="AL19494" s="31"/>
      <c r="AO19494" s="376"/>
    </row>
    <row r="19495" spans="1:41" x14ac:dyDescent="0.25">
      <c r="A19495" s="44" t="s">
        <v>7458</v>
      </c>
      <c r="B19495" s="44" t="s">
        <v>17302</v>
      </c>
      <c r="C19495" s="45" t="s">
        <v>17399</v>
      </c>
      <c r="D19495" s="93" t="s">
        <v>17443</v>
      </c>
      <c r="E19495" s="45" t="s">
        <v>9839</v>
      </c>
      <c r="F19495" s="93"/>
      <c r="G19495" s="93"/>
      <c r="H19495" s="93"/>
      <c r="I19495" s="99"/>
      <c r="J19495" s="99"/>
      <c r="K19495" s="99"/>
      <c r="L19495" s="99"/>
      <c r="M19495" s="99"/>
      <c r="N19495" s="99"/>
      <c r="O19495" s="99"/>
      <c r="P19495" s="99"/>
      <c r="Q19495" s="99"/>
      <c r="R19495" s="99"/>
      <c r="S19495" s="99"/>
      <c r="T19495" s="99"/>
      <c r="U19495" s="99"/>
      <c r="V19495" s="99"/>
      <c r="W19495" s="99"/>
      <c r="X19495" s="99"/>
      <c r="Y19495" s="99"/>
      <c r="Z19495" s="99"/>
      <c r="AA19495" s="99"/>
      <c r="AB19495" s="99"/>
      <c r="AC19495" s="99"/>
      <c r="AD19495" s="99"/>
      <c r="AE19495" s="99"/>
      <c r="AF19495" s="99"/>
      <c r="AG19495" s="99"/>
      <c r="AH19495" s="31"/>
      <c r="AI19495" s="31"/>
      <c r="AJ19495" s="31"/>
      <c r="AK19495" s="31"/>
      <c r="AL19495" s="31"/>
      <c r="AO19495" s="376"/>
    </row>
    <row r="19496" spans="1:41" x14ac:dyDescent="0.25">
      <c r="A19496" s="44" t="s">
        <v>1596</v>
      </c>
      <c r="B19496" s="92" t="s">
        <v>9602</v>
      </c>
      <c r="C19496" s="45" t="s">
        <v>9334</v>
      </c>
      <c r="D19496" s="93" t="s">
        <v>9601</v>
      </c>
      <c r="E19496" s="94">
        <v>46568</v>
      </c>
      <c r="F19496" s="93"/>
      <c r="G19496" s="93"/>
      <c r="H19496" s="93"/>
      <c r="I19496" s="99"/>
      <c r="J19496" s="99"/>
      <c r="K19496" s="99"/>
      <c r="L19496" s="44"/>
      <c r="M19496" s="44"/>
      <c r="N19496" s="99"/>
      <c r="O19496" s="99"/>
      <c r="P19496" s="99"/>
      <c r="Q19496" s="99"/>
      <c r="R19496" s="99"/>
      <c r="S19496" s="99"/>
      <c r="T19496" s="99"/>
      <c r="U19496" s="99"/>
      <c r="V19496" s="99"/>
      <c r="W19496" s="99"/>
      <c r="X19496" s="99"/>
      <c r="Y19496" s="99"/>
      <c r="Z19496" s="99"/>
      <c r="AA19496" s="99"/>
      <c r="AB19496" s="99"/>
      <c r="AC19496" s="99"/>
      <c r="AD19496" s="99"/>
      <c r="AE19496" s="99"/>
      <c r="AF19496" s="99"/>
      <c r="AG19496" s="99"/>
      <c r="AH19496" s="31"/>
      <c r="AI19496" s="31"/>
      <c r="AJ19496" s="31"/>
      <c r="AK19496" s="31"/>
      <c r="AL19496" s="31"/>
      <c r="AO19496" s="376"/>
    </row>
    <row r="19497" spans="1:41" x14ac:dyDescent="0.25">
      <c r="A19497" s="99" t="s">
        <v>1596</v>
      </c>
      <c r="B19497" s="99" t="s">
        <v>6181</v>
      </c>
      <c r="C19497" s="93" t="s">
        <v>6189</v>
      </c>
      <c r="D19497" s="93" t="s">
        <v>1201</v>
      </c>
      <c r="E19497" s="94">
        <v>46439</v>
      </c>
      <c r="F19497" s="93"/>
      <c r="G19497" s="93"/>
      <c r="H19497" s="93" t="s">
        <v>1789</v>
      </c>
      <c r="I19497" s="99"/>
      <c r="J19497" s="99"/>
      <c r="K19497" s="99"/>
      <c r="L19497" s="44"/>
      <c r="M19497" s="44"/>
      <c r="N19497" s="99"/>
      <c r="O19497" s="99"/>
      <c r="P19497" s="99"/>
      <c r="Q19497" s="99"/>
      <c r="R19497" s="99"/>
      <c r="S19497" s="99"/>
      <c r="T19497" s="99"/>
      <c r="U19497" s="99"/>
      <c r="V19497" s="99"/>
      <c r="W19497" s="99"/>
      <c r="X19497" s="99"/>
      <c r="Y19497" s="99"/>
      <c r="Z19497" s="99"/>
      <c r="AA19497" s="99"/>
      <c r="AB19497" s="99"/>
      <c r="AC19497" s="99"/>
      <c r="AD19497" s="99"/>
      <c r="AE19497" s="99"/>
      <c r="AF19497" s="99"/>
      <c r="AG19497" s="99"/>
      <c r="AH19497" s="31"/>
      <c r="AI19497" s="31"/>
      <c r="AJ19497" s="31"/>
      <c r="AK19497" s="31"/>
      <c r="AL19497" s="31"/>
      <c r="AO19497" s="376"/>
    </row>
    <row r="19498" spans="1:41" x14ac:dyDescent="0.25">
      <c r="A19498" s="44" t="s">
        <v>1596</v>
      </c>
      <c r="B19498" s="44" t="s">
        <v>1551</v>
      </c>
      <c r="C19498" s="45" t="s">
        <v>2217</v>
      </c>
      <c r="D19498" s="45" t="s">
        <v>11204</v>
      </c>
      <c r="E19498" s="45" t="s">
        <v>2538</v>
      </c>
      <c r="F19498" s="93"/>
      <c r="G19498" s="93"/>
      <c r="H19498" s="93"/>
      <c r="I19498" s="99"/>
      <c r="J19498" s="99"/>
      <c r="K19498" s="99"/>
      <c r="L19498" s="99"/>
      <c r="M19498" s="99"/>
      <c r="N19498" s="99"/>
      <c r="O19498" s="99"/>
      <c r="P19498" s="99"/>
      <c r="Q19498" s="99"/>
      <c r="R19498" s="99"/>
      <c r="S19498" s="99"/>
      <c r="T19498" s="99"/>
      <c r="U19498" s="99"/>
      <c r="V19498" s="99"/>
      <c r="W19498" s="99"/>
      <c r="X19498" s="99"/>
      <c r="Y19498" s="99"/>
      <c r="Z19498" s="99"/>
      <c r="AA19498" s="99"/>
      <c r="AB19498" s="99"/>
      <c r="AC19498" s="99"/>
      <c r="AD19498" s="99"/>
      <c r="AE19498" s="99"/>
      <c r="AF19498" s="99"/>
      <c r="AG19498" s="99"/>
      <c r="AH19498" s="31"/>
      <c r="AI19498" s="31"/>
      <c r="AJ19498" s="31"/>
      <c r="AK19498" s="31"/>
      <c r="AL19498" s="31"/>
      <c r="AO19498" s="376"/>
    </row>
    <row r="19499" spans="1:41" x14ac:dyDescent="0.25">
      <c r="A19499" s="44" t="s">
        <v>1596</v>
      </c>
      <c r="B19499" s="44" t="s">
        <v>1565</v>
      </c>
      <c r="C19499" s="45" t="s">
        <v>2590</v>
      </c>
      <c r="D19499" s="45" t="s">
        <v>11204</v>
      </c>
      <c r="E19499" s="45" t="s">
        <v>8619</v>
      </c>
      <c r="F19499" s="93"/>
      <c r="G19499" s="93"/>
      <c r="H19499" s="93"/>
      <c r="I19499" s="99"/>
      <c r="J19499" s="99"/>
      <c r="K19499" s="99"/>
      <c r="L19499" s="99"/>
      <c r="M19499" s="99"/>
      <c r="N19499" s="99"/>
      <c r="O19499" s="99"/>
      <c r="P19499" s="99"/>
      <c r="Q19499" s="99"/>
      <c r="R19499" s="99"/>
      <c r="S19499" s="99"/>
      <c r="T19499" s="99"/>
      <c r="U19499" s="99"/>
      <c r="V19499" s="99"/>
      <c r="W19499" s="99"/>
      <c r="X19499" s="99"/>
      <c r="Y19499" s="99"/>
      <c r="Z19499" s="99"/>
      <c r="AA19499" s="99"/>
      <c r="AB19499" s="99"/>
      <c r="AC19499" s="99"/>
      <c r="AD19499" s="99"/>
      <c r="AE19499" s="99"/>
      <c r="AF19499" s="99"/>
      <c r="AG19499" s="99"/>
      <c r="AH19499" s="31"/>
      <c r="AI19499" s="31"/>
      <c r="AJ19499" s="31"/>
      <c r="AK19499" s="31"/>
      <c r="AL19499" s="31"/>
      <c r="AO19499" s="376"/>
    </row>
    <row r="19500" spans="1:41" x14ac:dyDescent="0.25">
      <c r="A19500" s="44" t="s">
        <v>1596</v>
      </c>
      <c r="B19500" s="44" t="s">
        <v>1551</v>
      </c>
      <c r="C19500" s="45" t="s">
        <v>2217</v>
      </c>
      <c r="D19500" s="93" t="s">
        <v>17443</v>
      </c>
      <c r="E19500" s="45" t="s">
        <v>2538</v>
      </c>
      <c r="F19500" s="93"/>
      <c r="G19500" s="93"/>
      <c r="H19500" s="93"/>
      <c r="I19500" s="99"/>
      <c r="J19500" s="99"/>
      <c r="K19500" s="99"/>
      <c r="L19500" s="99"/>
      <c r="M19500" s="99"/>
      <c r="N19500" s="99"/>
      <c r="O19500" s="99"/>
      <c r="P19500" s="99"/>
      <c r="Q19500" s="99"/>
      <c r="R19500" s="99"/>
      <c r="S19500" s="99"/>
      <c r="T19500" s="99"/>
      <c r="U19500" s="99"/>
      <c r="V19500" s="99"/>
      <c r="W19500" s="99"/>
      <c r="X19500" s="99"/>
      <c r="Y19500" s="99"/>
      <c r="Z19500" s="99"/>
      <c r="AA19500" s="99"/>
      <c r="AB19500" s="99"/>
      <c r="AC19500" s="99"/>
      <c r="AD19500" s="99"/>
      <c r="AE19500" s="99"/>
      <c r="AF19500" s="99"/>
      <c r="AG19500" s="99"/>
      <c r="AH19500" s="31"/>
      <c r="AI19500" s="31"/>
      <c r="AJ19500" s="31"/>
      <c r="AK19500" s="31"/>
      <c r="AL19500" s="31"/>
      <c r="AO19500" s="376"/>
    </row>
    <row r="19501" spans="1:41" x14ac:dyDescent="0.25">
      <c r="A19501" s="44" t="s">
        <v>1596</v>
      </c>
      <c r="B19501" s="44" t="s">
        <v>1565</v>
      </c>
      <c r="C19501" s="45" t="s">
        <v>2590</v>
      </c>
      <c r="D19501" s="93" t="s">
        <v>17443</v>
      </c>
      <c r="E19501" s="45" t="s">
        <v>8619</v>
      </c>
      <c r="F19501" s="93"/>
      <c r="G19501" s="93"/>
      <c r="H19501" s="93"/>
      <c r="I19501" s="99"/>
      <c r="J19501" s="99"/>
      <c r="K19501" s="99"/>
      <c r="L19501" s="99"/>
      <c r="M19501" s="99"/>
      <c r="N19501" s="99"/>
      <c r="O19501" s="99"/>
      <c r="P19501" s="99"/>
      <c r="Q19501" s="99"/>
      <c r="R19501" s="99"/>
      <c r="S19501" s="99"/>
      <c r="T19501" s="99"/>
      <c r="U19501" s="99"/>
      <c r="V19501" s="99"/>
      <c r="W19501" s="99"/>
      <c r="X19501" s="99"/>
      <c r="Y19501" s="99"/>
      <c r="Z19501" s="99"/>
      <c r="AA19501" s="99"/>
      <c r="AB19501" s="99"/>
      <c r="AC19501" s="99"/>
      <c r="AD19501" s="99"/>
      <c r="AE19501" s="99"/>
      <c r="AF19501" s="99"/>
      <c r="AG19501" s="99"/>
      <c r="AH19501" s="31"/>
      <c r="AI19501" s="31"/>
      <c r="AJ19501" s="31"/>
      <c r="AK19501" s="31"/>
      <c r="AL19501" s="31"/>
      <c r="AO19501" s="376"/>
    </row>
    <row r="19502" spans="1:41" x14ac:dyDescent="0.25">
      <c r="A19502" s="44" t="s">
        <v>1596</v>
      </c>
      <c r="B19502" s="44" t="s">
        <v>1562</v>
      </c>
      <c r="C19502" s="45" t="s">
        <v>17432</v>
      </c>
      <c r="D19502" s="93" t="s">
        <v>17443</v>
      </c>
      <c r="E19502" s="45" t="s">
        <v>17351</v>
      </c>
      <c r="F19502" s="93"/>
      <c r="G19502" s="93"/>
      <c r="H19502" s="93"/>
      <c r="I19502" s="99"/>
      <c r="J19502" s="99"/>
      <c r="K19502" s="99"/>
      <c r="L19502" s="99"/>
      <c r="M19502" s="99"/>
      <c r="N19502" s="99"/>
      <c r="O19502" s="99"/>
      <c r="P19502" s="99"/>
      <c r="Q19502" s="99"/>
      <c r="R19502" s="99"/>
      <c r="S19502" s="99"/>
      <c r="T19502" s="99"/>
      <c r="U19502" s="99"/>
      <c r="V19502" s="99"/>
      <c r="W19502" s="99"/>
      <c r="X19502" s="99"/>
      <c r="Y19502" s="99"/>
      <c r="Z19502" s="99"/>
      <c r="AA19502" s="99"/>
      <c r="AB19502" s="99"/>
      <c r="AC19502" s="99"/>
      <c r="AD19502" s="99"/>
      <c r="AE19502" s="99"/>
      <c r="AF19502" s="99"/>
      <c r="AG19502" s="99"/>
      <c r="AH19502" s="31"/>
      <c r="AI19502" s="31"/>
      <c r="AJ19502" s="31"/>
      <c r="AK19502" s="31"/>
      <c r="AL19502" s="31"/>
      <c r="AO19502" s="376"/>
    </row>
    <row r="19503" spans="1:41" x14ac:dyDescent="0.25">
      <c r="A19503" s="44" t="s">
        <v>1596</v>
      </c>
      <c r="B19503" s="44" t="s">
        <v>1551</v>
      </c>
      <c r="C19503" s="45" t="s">
        <v>2217</v>
      </c>
      <c r="D19503" s="45" t="s">
        <v>9895</v>
      </c>
      <c r="E19503" s="45" t="s">
        <v>2538</v>
      </c>
      <c r="F19503" s="93"/>
      <c r="G19503" s="93"/>
      <c r="H19503" s="93"/>
      <c r="I19503" s="99"/>
      <c r="J19503" s="99"/>
      <c r="K19503" s="99"/>
      <c r="L19503" s="44"/>
      <c r="M19503" s="44"/>
      <c r="N19503" s="99"/>
      <c r="O19503" s="99"/>
      <c r="P19503" s="99"/>
      <c r="Q19503" s="99"/>
      <c r="R19503" s="99"/>
      <c r="S19503" s="99"/>
      <c r="T19503" s="99"/>
      <c r="U19503" s="99"/>
      <c r="V19503" s="99"/>
      <c r="W19503" s="99"/>
      <c r="X19503" s="99"/>
      <c r="Y19503" s="99"/>
      <c r="Z19503" s="99"/>
      <c r="AA19503" s="99"/>
      <c r="AB19503" s="99"/>
      <c r="AC19503" s="99"/>
      <c r="AD19503" s="99"/>
      <c r="AE19503" s="99"/>
      <c r="AF19503" s="99"/>
      <c r="AG19503" s="99"/>
      <c r="AH19503" s="31"/>
      <c r="AI19503" s="31"/>
      <c r="AJ19503" s="31"/>
      <c r="AK19503" s="31"/>
      <c r="AL19503" s="31"/>
      <c r="AO19503" s="376"/>
    </row>
    <row r="19504" spans="1:41" x14ac:dyDescent="0.25">
      <c r="A19504" s="44" t="s">
        <v>1596</v>
      </c>
      <c r="B19504" s="44" t="s">
        <v>1565</v>
      </c>
      <c r="C19504" s="45" t="s">
        <v>2590</v>
      </c>
      <c r="D19504" s="45" t="s">
        <v>9895</v>
      </c>
      <c r="E19504" s="46">
        <v>46446</v>
      </c>
      <c r="F19504" s="93"/>
      <c r="G19504" s="93"/>
      <c r="H19504" s="93"/>
      <c r="I19504" s="99"/>
      <c r="J19504" s="99"/>
      <c r="K19504" s="99"/>
      <c r="L19504" s="44"/>
      <c r="M19504" s="44"/>
      <c r="N19504" s="99"/>
      <c r="O19504" s="99"/>
      <c r="P19504" s="99"/>
      <c r="Q19504" s="99"/>
      <c r="R19504" s="99"/>
      <c r="S19504" s="99"/>
      <c r="T19504" s="99"/>
      <c r="U19504" s="99"/>
      <c r="V19504" s="99"/>
      <c r="W19504" s="99"/>
      <c r="X19504" s="99"/>
      <c r="Y19504" s="99"/>
      <c r="Z19504" s="99"/>
      <c r="AA19504" s="99"/>
      <c r="AB19504" s="99"/>
      <c r="AC19504" s="99"/>
      <c r="AD19504" s="99"/>
      <c r="AE19504" s="99"/>
      <c r="AF19504" s="99"/>
      <c r="AG19504" s="99"/>
      <c r="AH19504" s="31"/>
      <c r="AI19504" s="31"/>
      <c r="AJ19504" s="31"/>
      <c r="AK19504" s="31"/>
      <c r="AL19504" s="31"/>
      <c r="AO19504" s="376"/>
    </row>
    <row r="19505" spans="1:41" x14ac:dyDescent="0.25">
      <c r="A19505" s="44" t="s">
        <v>4964</v>
      </c>
      <c r="B19505" s="44" t="s">
        <v>2576</v>
      </c>
      <c r="C19505" s="45" t="s">
        <v>2592</v>
      </c>
      <c r="D19505" s="45" t="s">
        <v>9895</v>
      </c>
      <c r="E19505" s="45" t="s">
        <v>2593</v>
      </c>
      <c r="F19505" s="93"/>
      <c r="G19505" s="93"/>
      <c r="H19505" s="93"/>
      <c r="I19505" s="99"/>
      <c r="J19505" s="99"/>
      <c r="K19505" s="99"/>
      <c r="L19505" s="44"/>
      <c r="M19505" s="44"/>
      <c r="N19505" s="99"/>
      <c r="O19505" s="99"/>
      <c r="P19505" s="99"/>
      <c r="Q19505" s="99"/>
      <c r="R19505" s="99"/>
      <c r="S19505" s="99"/>
      <c r="T19505" s="99"/>
      <c r="U19505" s="99"/>
      <c r="V19505" s="99"/>
      <c r="W19505" s="99"/>
      <c r="X19505" s="99"/>
      <c r="Y19505" s="99"/>
      <c r="Z19505" s="99"/>
      <c r="AA19505" s="99"/>
      <c r="AB19505" s="99"/>
      <c r="AC19505" s="99"/>
      <c r="AD19505" s="99"/>
      <c r="AE19505" s="99"/>
      <c r="AF19505" s="99"/>
      <c r="AG19505" s="99"/>
      <c r="AH19505" s="31"/>
      <c r="AI19505" s="31"/>
      <c r="AJ19505" s="31"/>
      <c r="AK19505" s="31"/>
      <c r="AL19505" s="31"/>
      <c r="AO19505" s="376"/>
    </row>
    <row r="19506" spans="1:41" x14ac:dyDescent="0.25">
      <c r="A19506" s="44" t="s">
        <v>4964</v>
      </c>
      <c r="B19506" s="44" t="s">
        <v>1562</v>
      </c>
      <c r="C19506" s="45" t="s">
        <v>2217</v>
      </c>
      <c r="D19506" s="45" t="s">
        <v>9895</v>
      </c>
      <c r="E19506" s="45" t="s">
        <v>2538</v>
      </c>
      <c r="F19506" s="93"/>
      <c r="G19506" s="93"/>
      <c r="H19506" s="93"/>
      <c r="I19506" s="99"/>
      <c r="J19506" s="99"/>
      <c r="K19506" s="99"/>
      <c r="L19506" s="44"/>
      <c r="M19506" s="44"/>
      <c r="N19506" s="99"/>
      <c r="O19506" s="99"/>
      <c r="P19506" s="99"/>
      <c r="Q19506" s="99"/>
      <c r="R19506" s="99"/>
      <c r="S19506" s="99"/>
      <c r="T19506" s="99"/>
      <c r="U19506" s="99"/>
      <c r="V19506" s="99"/>
      <c r="W19506" s="99"/>
      <c r="X19506" s="99"/>
      <c r="Y19506" s="99"/>
      <c r="Z19506" s="99"/>
      <c r="AA19506" s="99"/>
      <c r="AB19506" s="99"/>
      <c r="AC19506" s="99"/>
      <c r="AD19506" s="99"/>
      <c r="AE19506" s="99"/>
      <c r="AF19506" s="99"/>
      <c r="AG19506" s="99"/>
      <c r="AH19506" s="31"/>
      <c r="AI19506" s="31"/>
      <c r="AJ19506" s="31"/>
      <c r="AK19506" s="31"/>
      <c r="AL19506" s="31"/>
      <c r="AO19506" s="376"/>
    </row>
    <row r="19507" spans="1:41" x14ac:dyDescent="0.3">
      <c r="A19507" s="333" t="s">
        <v>12938</v>
      </c>
      <c r="B19507" s="333" t="s">
        <v>1157</v>
      </c>
      <c r="C19507" s="125" t="s">
        <v>13318</v>
      </c>
      <c r="D19507" s="32" t="s">
        <v>20309</v>
      </c>
      <c r="E19507" s="125" t="s">
        <v>12551</v>
      </c>
      <c r="F19507" s="125" t="s">
        <v>1189</v>
      </c>
      <c r="G19507" s="125" t="s">
        <v>1190</v>
      </c>
      <c r="AO19507" s="376"/>
    </row>
    <row r="19508" spans="1:41" x14ac:dyDescent="0.25">
      <c r="A19508" s="44" t="s">
        <v>19475</v>
      </c>
      <c r="B19508" s="319" t="s">
        <v>19511</v>
      </c>
      <c r="C19508" s="318" t="s">
        <v>19886</v>
      </c>
      <c r="D19508" s="93" t="s">
        <v>19934</v>
      </c>
      <c r="E19508" s="320">
        <v>46507</v>
      </c>
      <c r="F19508" s="93"/>
      <c r="G19508" s="93"/>
      <c r="H19508" s="93"/>
      <c r="I19508" s="99"/>
      <c r="J19508" s="99"/>
      <c r="K19508" s="99"/>
      <c r="L19508" s="99"/>
      <c r="M19508" s="99"/>
      <c r="N19508" s="99"/>
      <c r="O19508" s="99"/>
      <c r="P19508" s="99"/>
      <c r="Q19508" s="99"/>
      <c r="R19508" s="99"/>
      <c r="S19508" s="99"/>
      <c r="T19508" s="99"/>
      <c r="U19508" s="99"/>
      <c r="V19508" s="99"/>
      <c r="W19508" s="99"/>
      <c r="X19508" s="99"/>
      <c r="Y19508" s="99"/>
      <c r="Z19508" s="99"/>
      <c r="AA19508" s="99"/>
      <c r="AB19508" s="99"/>
      <c r="AC19508" s="99"/>
      <c r="AD19508" s="99"/>
      <c r="AE19508" s="99"/>
      <c r="AF19508" s="99"/>
      <c r="AG19508" s="99"/>
      <c r="AH19508" s="31"/>
      <c r="AI19508" s="31"/>
      <c r="AJ19508" s="31"/>
      <c r="AK19508" s="31"/>
      <c r="AL19508" s="31"/>
      <c r="AO19508" s="376"/>
    </row>
    <row r="19509" spans="1:41" x14ac:dyDescent="0.3">
      <c r="A19509" s="57" t="s">
        <v>17196</v>
      </c>
      <c r="B19509" s="57" t="s">
        <v>1290</v>
      </c>
      <c r="C19509" s="62">
        <v>24027</v>
      </c>
      <c r="D19509" s="62" t="s">
        <v>20886</v>
      </c>
      <c r="E19509" s="60">
        <v>46873</v>
      </c>
      <c r="F19509" s="32"/>
      <c r="G19509" s="32"/>
      <c r="H19509" s="32"/>
      <c r="I19509" s="31"/>
      <c r="J19509" s="31"/>
      <c r="K19509" s="31"/>
      <c r="L19509" s="31"/>
      <c r="M19509" s="31"/>
      <c r="N19509" s="31"/>
      <c r="O19509" s="31"/>
      <c r="P19509" s="31"/>
      <c r="Q19509" s="31"/>
      <c r="R19509" s="31"/>
      <c r="S19509" s="31"/>
      <c r="T19509" s="31"/>
      <c r="U19509" s="31"/>
      <c r="V19509" s="31"/>
      <c r="W19509" s="31"/>
      <c r="X19509" s="31"/>
      <c r="Y19509" s="31"/>
      <c r="Z19509" s="31"/>
      <c r="AA19509" s="31"/>
      <c r="AB19509" s="31"/>
      <c r="AC19509" s="31"/>
      <c r="AD19509" s="31"/>
      <c r="AE19509" s="31"/>
      <c r="AF19509" s="31"/>
      <c r="AG19509" s="31"/>
      <c r="AH19509" s="31"/>
      <c r="AI19509" s="31"/>
      <c r="AJ19509" s="31"/>
      <c r="AK19509" s="31"/>
      <c r="AL19509" s="31"/>
      <c r="AO19509" s="376"/>
    </row>
    <row r="19510" spans="1:41" x14ac:dyDescent="0.25">
      <c r="A19510" s="44" t="s">
        <v>20445</v>
      </c>
      <c r="B19510" s="44" t="s">
        <v>20321</v>
      </c>
      <c r="C19510" s="45" t="s">
        <v>20446</v>
      </c>
      <c r="D19510" s="46" t="s">
        <v>21328</v>
      </c>
      <c r="E19510" s="46">
        <v>46582</v>
      </c>
      <c r="AO19510" s="376"/>
    </row>
    <row r="19511" spans="1:41" x14ac:dyDescent="0.25">
      <c r="A19511" s="44" t="s">
        <v>20445</v>
      </c>
      <c r="B19511" s="44" t="s">
        <v>20321</v>
      </c>
      <c r="C19511" s="45" t="s">
        <v>20446</v>
      </c>
      <c r="D19511" s="46" t="s">
        <v>21328</v>
      </c>
      <c r="E19511" s="46">
        <v>46582</v>
      </c>
      <c r="AO19511" s="376"/>
    </row>
    <row r="19512" spans="1:41" x14ac:dyDescent="0.25">
      <c r="A19512" s="44" t="s">
        <v>5556</v>
      </c>
      <c r="B19512" s="44" t="s">
        <v>21437</v>
      </c>
      <c r="C19512" s="45" t="s">
        <v>5547</v>
      </c>
      <c r="D19512" s="45" t="s">
        <v>21447</v>
      </c>
      <c r="E19512" s="46">
        <v>46660</v>
      </c>
      <c r="AO19512" s="376"/>
    </row>
    <row r="19513" spans="1:41" x14ac:dyDescent="0.25">
      <c r="A19513" s="44" t="s">
        <v>7085</v>
      </c>
      <c r="B19513" s="44" t="s">
        <v>7106</v>
      </c>
      <c r="C19513" s="45">
        <v>260304</v>
      </c>
      <c r="D19513" s="45" t="s">
        <v>11363</v>
      </c>
      <c r="E19513" s="45" t="s">
        <v>9249</v>
      </c>
      <c r="AO19513" s="376"/>
    </row>
    <row r="19514" spans="1:41" x14ac:dyDescent="0.25">
      <c r="A19514" s="44" t="s">
        <v>22016</v>
      </c>
      <c r="B19514" s="44" t="s">
        <v>7106</v>
      </c>
      <c r="C19514" s="45">
        <v>260304</v>
      </c>
      <c r="D19514" s="45" t="s">
        <v>11363</v>
      </c>
      <c r="E19514" s="45" t="s">
        <v>9249</v>
      </c>
      <c r="AO19514" s="376"/>
    </row>
    <row r="19515" spans="1:41" x14ac:dyDescent="0.25">
      <c r="A19515" s="44" t="s">
        <v>20447</v>
      </c>
      <c r="B19515" s="44" t="s">
        <v>9909</v>
      </c>
      <c r="C19515" s="45" t="s">
        <v>9986</v>
      </c>
      <c r="D19515" s="46" t="s">
        <v>21328</v>
      </c>
      <c r="E19515" s="46">
        <v>46445</v>
      </c>
      <c r="AO19515" s="376"/>
    </row>
    <row r="19516" spans="1:41" x14ac:dyDescent="0.25">
      <c r="A19516" s="44" t="s">
        <v>20447</v>
      </c>
      <c r="B19516" s="44" t="s">
        <v>9909</v>
      </c>
      <c r="C19516" s="45" t="s">
        <v>9986</v>
      </c>
      <c r="D19516" s="46" t="s">
        <v>21328</v>
      </c>
      <c r="E19516" s="46">
        <v>46445</v>
      </c>
      <c r="AO19516" s="376"/>
    </row>
    <row r="19517" spans="1:41" x14ac:dyDescent="0.25">
      <c r="A19517" s="44" t="s">
        <v>22017</v>
      </c>
      <c r="B19517" s="44" t="s">
        <v>925</v>
      </c>
      <c r="C19517" s="45">
        <v>260601</v>
      </c>
      <c r="D19517" s="45" t="s">
        <v>11363</v>
      </c>
      <c r="E19517" s="45" t="s">
        <v>17341</v>
      </c>
      <c r="AO19517" s="376"/>
    </row>
    <row r="19518" spans="1:41" x14ac:dyDescent="0.25">
      <c r="A19518" s="44" t="s">
        <v>5423</v>
      </c>
      <c r="B19518" s="44" t="s">
        <v>2350</v>
      </c>
      <c r="C19518" s="45">
        <v>220105</v>
      </c>
      <c r="D19518" s="45" t="s">
        <v>11363</v>
      </c>
      <c r="E19518" s="45" t="s">
        <v>2593</v>
      </c>
      <c r="AO19518" s="376"/>
    </row>
    <row r="19519" spans="1:41" x14ac:dyDescent="0.25">
      <c r="A19519" s="44" t="s">
        <v>16539</v>
      </c>
      <c r="B19519" s="44" t="s">
        <v>21380</v>
      </c>
      <c r="C19519" s="45" t="s">
        <v>16524</v>
      </c>
      <c r="D19519" s="45" t="s">
        <v>21447</v>
      </c>
      <c r="E19519" s="46">
        <v>46477</v>
      </c>
      <c r="AO19519" s="376"/>
    </row>
    <row r="19520" spans="1:41" x14ac:dyDescent="0.25">
      <c r="A19520" s="44" t="s">
        <v>19476</v>
      </c>
      <c r="B19520" s="319" t="s">
        <v>19523</v>
      </c>
      <c r="C19520" s="318" t="s">
        <v>19887</v>
      </c>
      <c r="D19520" s="93" t="s">
        <v>19934</v>
      </c>
      <c r="E19520" s="320">
        <v>46387</v>
      </c>
      <c r="F19520" s="93"/>
      <c r="G19520" s="93"/>
      <c r="H19520" s="93"/>
      <c r="I19520" s="99"/>
      <c r="J19520" s="99"/>
      <c r="K19520" s="99"/>
      <c r="L19520" s="99"/>
      <c r="M19520" s="99"/>
      <c r="N19520" s="99"/>
      <c r="O19520" s="99"/>
      <c r="P19520" s="99"/>
      <c r="Q19520" s="99"/>
      <c r="R19520" s="99"/>
      <c r="S19520" s="99"/>
      <c r="T19520" s="99"/>
      <c r="U19520" s="99"/>
      <c r="V19520" s="99"/>
      <c r="W19520" s="99"/>
      <c r="X19520" s="99"/>
      <c r="Y19520" s="99"/>
      <c r="Z19520" s="99"/>
      <c r="AA19520" s="99"/>
      <c r="AB19520" s="99"/>
      <c r="AC19520" s="99"/>
      <c r="AD19520" s="99"/>
      <c r="AE19520" s="99"/>
      <c r="AF19520" s="99"/>
      <c r="AG19520" s="99"/>
      <c r="AH19520" s="31"/>
      <c r="AI19520" s="31"/>
      <c r="AJ19520" s="31"/>
      <c r="AK19520" s="31"/>
      <c r="AL19520" s="31"/>
      <c r="AO19520" s="376"/>
    </row>
    <row r="19521" spans="1:41" x14ac:dyDescent="0.3">
      <c r="A19521" s="333" t="s">
        <v>19065</v>
      </c>
      <c r="B19521" s="333" t="s">
        <v>6930</v>
      </c>
      <c r="C19521" s="125" t="s">
        <v>19100</v>
      </c>
      <c r="D19521" s="32" t="s">
        <v>20309</v>
      </c>
      <c r="E19521" s="125" t="s">
        <v>9249</v>
      </c>
      <c r="F19521" s="125" t="s">
        <v>1189</v>
      </c>
      <c r="G19521" s="125" t="s">
        <v>1190</v>
      </c>
      <c r="AO19521" s="376"/>
    </row>
    <row r="19522" spans="1:41" x14ac:dyDescent="0.25">
      <c r="A19522" s="44" t="s">
        <v>10816</v>
      </c>
      <c r="B19522" s="44" t="s">
        <v>925</v>
      </c>
      <c r="C19522" s="45">
        <v>240601</v>
      </c>
      <c r="D19522" s="45" t="s">
        <v>11363</v>
      </c>
      <c r="E19522" s="45" t="s">
        <v>9840</v>
      </c>
      <c r="AO19522" s="376"/>
    </row>
    <row r="19523" spans="1:41" x14ac:dyDescent="0.25">
      <c r="A19523" s="44" t="s">
        <v>13509</v>
      </c>
      <c r="B19523" s="44" t="s">
        <v>21362</v>
      </c>
      <c r="C19523" s="45" t="s">
        <v>13474</v>
      </c>
      <c r="D19523" s="45" t="s">
        <v>21447</v>
      </c>
      <c r="E19523" s="46">
        <v>46752</v>
      </c>
      <c r="AO19523" s="376"/>
    </row>
    <row r="19524" spans="1:41" x14ac:dyDescent="0.25">
      <c r="A19524" s="44" t="s">
        <v>22018</v>
      </c>
      <c r="B19524" s="44" t="s">
        <v>21449</v>
      </c>
      <c r="C19524" s="45">
        <v>260504</v>
      </c>
      <c r="D19524" s="45" t="s">
        <v>11363</v>
      </c>
      <c r="E19524" s="45" t="s">
        <v>21450</v>
      </c>
      <c r="AO19524" s="376"/>
    </row>
    <row r="19525" spans="1:41" x14ac:dyDescent="0.3">
      <c r="A19525" s="333" t="s">
        <v>19066</v>
      </c>
      <c r="B19525" s="333" t="s">
        <v>6928</v>
      </c>
      <c r="C19525" s="125" t="s">
        <v>19094</v>
      </c>
      <c r="D19525" s="32" t="s">
        <v>20309</v>
      </c>
      <c r="E19525" s="125" t="s">
        <v>9249</v>
      </c>
      <c r="F19525" s="125" t="s">
        <v>1189</v>
      </c>
      <c r="G19525" s="125" t="s">
        <v>1190</v>
      </c>
      <c r="AO19525" s="376"/>
    </row>
    <row r="19526" spans="1:41" x14ac:dyDescent="0.3">
      <c r="A19526" s="333" t="s">
        <v>19067</v>
      </c>
      <c r="B19526" s="333" t="s">
        <v>1159</v>
      </c>
      <c r="C19526" s="125" t="s">
        <v>19092</v>
      </c>
      <c r="D19526" s="32" t="s">
        <v>20309</v>
      </c>
      <c r="E19526" s="125" t="s">
        <v>9249</v>
      </c>
      <c r="F19526" s="125" t="s">
        <v>1189</v>
      </c>
      <c r="G19526" s="125" t="s">
        <v>1190</v>
      </c>
      <c r="AO19526" s="376"/>
    </row>
    <row r="19527" spans="1:41" x14ac:dyDescent="0.25">
      <c r="A19527" s="44" t="s">
        <v>3578</v>
      </c>
      <c r="B19527" s="319" t="s">
        <v>19528</v>
      </c>
      <c r="C19527" s="318" t="s">
        <v>19888</v>
      </c>
      <c r="D19527" s="93" t="s">
        <v>19934</v>
      </c>
      <c r="E19527" s="320">
        <v>47664</v>
      </c>
      <c r="F19527" s="93"/>
      <c r="G19527" s="93"/>
      <c r="H19527" s="93"/>
      <c r="I19527" s="99"/>
      <c r="J19527" s="99"/>
      <c r="K19527" s="99"/>
      <c r="L19527" s="99"/>
      <c r="M19527" s="99"/>
      <c r="N19527" s="99"/>
      <c r="O19527" s="99"/>
      <c r="P19527" s="99"/>
      <c r="Q19527" s="99"/>
      <c r="R19527" s="99"/>
      <c r="S19527" s="99"/>
      <c r="T19527" s="99"/>
      <c r="U19527" s="99"/>
      <c r="V19527" s="99"/>
      <c r="W19527" s="99"/>
      <c r="X19527" s="99"/>
      <c r="Y19527" s="99"/>
      <c r="Z19527" s="99"/>
      <c r="AA19527" s="99"/>
      <c r="AB19527" s="99"/>
      <c r="AC19527" s="99"/>
      <c r="AD19527" s="99"/>
      <c r="AE19527" s="99"/>
      <c r="AF19527" s="99"/>
      <c r="AG19527" s="99"/>
      <c r="AH19527" s="31"/>
      <c r="AI19527" s="31"/>
      <c r="AJ19527" s="31"/>
      <c r="AK19527" s="31"/>
      <c r="AL19527" s="31"/>
      <c r="AO19527" s="376"/>
    </row>
    <row r="19528" spans="1:41" x14ac:dyDescent="0.25">
      <c r="A19528" s="44" t="s">
        <v>3578</v>
      </c>
      <c r="B19528" s="44" t="s">
        <v>21434</v>
      </c>
      <c r="C19528" s="45" t="s">
        <v>13058</v>
      </c>
      <c r="D19528" s="45" t="s">
        <v>21447</v>
      </c>
      <c r="E19528" s="46">
        <v>46418</v>
      </c>
      <c r="AO19528" s="376"/>
    </row>
    <row r="19529" spans="1:41" x14ac:dyDescent="0.25">
      <c r="A19529" s="44" t="s">
        <v>3578</v>
      </c>
      <c r="B19529" s="44" t="s">
        <v>2522</v>
      </c>
      <c r="C19529" s="45" t="s">
        <v>14657</v>
      </c>
      <c r="D19529" s="46" t="s">
        <v>21328</v>
      </c>
      <c r="E19529" s="46">
        <v>46527</v>
      </c>
      <c r="AO19529" s="376"/>
    </row>
    <row r="19530" spans="1:41" x14ac:dyDescent="0.25">
      <c r="A19530" s="44" t="s">
        <v>18505</v>
      </c>
      <c r="B19530" s="44" t="s">
        <v>3039</v>
      </c>
      <c r="C19530" s="45">
        <v>230904</v>
      </c>
      <c r="D19530" s="45" t="s">
        <v>11363</v>
      </c>
      <c r="E19530" s="45" t="s">
        <v>7871</v>
      </c>
      <c r="AO19530" s="376"/>
    </row>
    <row r="19531" spans="1:41" x14ac:dyDescent="0.3">
      <c r="A19531" s="333" t="s">
        <v>890</v>
      </c>
      <c r="B19531" s="333" t="s">
        <v>1161</v>
      </c>
      <c r="C19531" s="125" t="s">
        <v>10225</v>
      </c>
      <c r="D19531" s="32" t="s">
        <v>20309</v>
      </c>
      <c r="E19531" s="125" t="s">
        <v>2593</v>
      </c>
      <c r="F19531" s="125" t="s">
        <v>1189</v>
      </c>
      <c r="G19531" s="125" t="s">
        <v>1190</v>
      </c>
      <c r="AO19531" s="376"/>
    </row>
    <row r="19532" spans="1:41" x14ac:dyDescent="0.3">
      <c r="A19532" s="333" t="s">
        <v>890</v>
      </c>
      <c r="B19532" s="333" t="s">
        <v>11371</v>
      </c>
      <c r="C19532" s="125" t="s">
        <v>11215</v>
      </c>
      <c r="D19532" s="32" t="s">
        <v>20309</v>
      </c>
      <c r="E19532" s="125" t="s">
        <v>4966</v>
      </c>
      <c r="F19532" s="125" t="s">
        <v>1189</v>
      </c>
      <c r="G19532" s="125" t="s">
        <v>1190</v>
      </c>
      <c r="AO19532" s="376"/>
    </row>
    <row r="19533" spans="1:41" x14ac:dyDescent="0.3">
      <c r="A19533" s="333" t="s">
        <v>890</v>
      </c>
      <c r="B19533" s="333" t="s">
        <v>1157</v>
      </c>
      <c r="C19533" s="125" t="s">
        <v>13318</v>
      </c>
      <c r="D19533" s="32" t="s">
        <v>20309</v>
      </c>
      <c r="E19533" s="125" t="s">
        <v>12551</v>
      </c>
      <c r="F19533" s="125" t="s">
        <v>1189</v>
      </c>
      <c r="G19533" s="125" t="s">
        <v>1190</v>
      </c>
      <c r="AO19533" s="376"/>
    </row>
    <row r="19534" spans="1:41" x14ac:dyDescent="0.25">
      <c r="A19534" s="44" t="s">
        <v>890</v>
      </c>
      <c r="B19534" s="44" t="s">
        <v>923</v>
      </c>
      <c r="C19534" s="45">
        <v>220303</v>
      </c>
      <c r="D19534" s="45" t="s">
        <v>11363</v>
      </c>
      <c r="E19534" s="45" t="s">
        <v>2593</v>
      </c>
      <c r="AO19534" s="376"/>
    </row>
    <row r="19535" spans="1:41" x14ac:dyDescent="0.25">
      <c r="A19535" s="44" t="s">
        <v>890</v>
      </c>
      <c r="B19535" s="44" t="s">
        <v>3039</v>
      </c>
      <c r="C19535" s="45">
        <v>230904</v>
      </c>
      <c r="D19535" s="45" t="s">
        <v>11363</v>
      </c>
      <c r="E19535" s="45" t="s">
        <v>7871</v>
      </c>
      <c r="AO19535" s="376"/>
    </row>
    <row r="19536" spans="1:41" x14ac:dyDescent="0.25">
      <c r="A19536" s="44" t="s">
        <v>890</v>
      </c>
      <c r="B19536" s="44" t="s">
        <v>10347</v>
      </c>
      <c r="C19536" s="45">
        <v>240402</v>
      </c>
      <c r="D19536" s="45" t="s">
        <v>11363</v>
      </c>
      <c r="E19536" s="45" t="s">
        <v>5037</v>
      </c>
      <c r="AO19536" s="376"/>
    </row>
    <row r="19537" spans="1:41" x14ac:dyDescent="0.25">
      <c r="A19537" s="44" t="s">
        <v>890</v>
      </c>
      <c r="B19537" s="44" t="s">
        <v>5134</v>
      </c>
      <c r="C19537" s="45">
        <v>250802</v>
      </c>
      <c r="D19537" s="45" t="s">
        <v>11363</v>
      </c>
      <c r="E19537" s="45" t="s">
        <v>9880</v>
      </c>
      <c r="AO19537" s="376"/>
    </row>
    <row r="19538" spans="1:41" x14ac:dyDescent="0.25">
      <c r="A19538" s="44" t="s">
        <v>3468</v>
      </c>
      <c r="B19538" s="44" t="s">
        <v>12121</v>
      </c>
      <c r="C19538" s="45">
        <v>16.239999999999998</v>
      </c>
      <c r="D19538" s="45" t="s">
        <v>12549</v>
      </c>
      <c r="E19538" s="46">
        <v>47299</v>
      </c>
      <c r="F19538" s="45"/>
      <c r="G19538" s="93"/>
      <c r="H19538" s="93"/>
      <c r="I19538" s="99"/>
      <c r="J19538" s="99"/>
      <c r="K19538" s="99"/>
      <c r="L19538" s="99"/>
      <c r="M19538" s="99"/>
      <c r="N19538" s="99"/>
      <c r="O19538" s="99"/>
      <c r="P19538" s="99"/>
      <c r="Q19538" s="99"/>
      <c r="R19538" s="99"/>
      <c r="S19538" s="99"/>
      <c r="T19538" s="99"/>
      <c r="U19538" s="99"/>
      <c r="V19538" s="99"/>
      <c r="W19538" s="99"/>
      <c r="X19538" s="99"/>
      <c r="Y19538" s="99"/>
      <c r="Z19538" s="99"/>
      <c r="AA19538" s="99"/>
      <c r="AB19538" s="99"/>
      <c r="AC19538" s="99"/>
      <c r="AD19538" s="99"/>
      <c r="AE19538" s="99"/>
      <c r="AF19538" s="99"/>
      <c r="AG19538" s="99"/>
      <c r="AH19538" s="31"/>
      <c r="AI19538" s="31"/>
      <c r="AJ19538" s="31"/>
      <c r="AK19538" s="31"/>
      <c r="AL19538" s="31"/>
      <c r="AO19538" s="376"/>
    </row>
    <row r="19539" spans="1:41" x14ac:dyDescent="0.25">
      <c r="A19539" s="91" t="s">
        <v>3468</v>
      </c>
      <c r="B19539" s="92" t="s">
        <v>19284</v>
      </c>
      <c r="C19539" s="93" t="s">
        <v>19285</v>
      </c>
      <c r="D19539" s="93" t="s">
        <v>1201</v>
      </c>
      <c r="E19539" s="94">
        <v>46582</v>
      </c>
      <c r="F19539" s="93"/>
      <c r="G19539" s="93"/>
      <c r="H19539" s="93"/>
      <c r="I19539" s="99"/>
      <c r="J19539" s="99"/>
      <c r="K19539" s="99"/>
      <c r="L19539" s="99"/>
      <c r="M19539" s="99"/>
      <c r="N19539" s="99"/>
      <c r="O19539" s="99"/>
      <c r="P19539" s="99"/>
      <c r="Q19539" s="99"/>
      <c r="R19539" s="99"/>
      <c r="S19539" s="99"/>
      <c r="T19539" s="99"/>
      <c r="U19539" s="99"/>
      <c r="V19539" s="99"/>
      <c r="W19539" s="99"/>
      <c r="X19539" s="99"/>
      <c r="Y19539" s="99"/>
      <c r="Z19539" s="99"/>
      <c r="AA19539" s="99"/>
      <c r="AB19539" s="99"/>
      <c r="AC19539" s="99"/>
      <c r="AD19539" s="99"/>
      <c r="AE19539" s="99"/>
      <c r="AF19539" s="99"/>
      <c r="AG19539" s="99"/>
      <c r="AH19539" s="31"/>
      <c r="AI19539" s="31"/>
      <c r="AJ19539" s="31"/>
      <c r="AK19539" s="31"/>
      <c r="AL19539" s="31"/>
      <c r="AO19539" s="376"/>
    </row>
    <row r="19540" spans="1:41" x14ac:dyDescent="0.25">
      <c r="A19540" s="44" t="s">
        <v>6587</v>
      </c>
      <c r="B19540" s="44" t="s">
        <v>5321</v>
      </c>
      <c r="C19540" s="45">
        <v>23010401</v>
      </c>
      <c r="D19540" s="45" t="s">
        <v>11363</v>
      </c>
      <c r="E19540" s="45" t="s">
        <v>5322</v>
      </c>
      <c r="AO19540" s="376"/>
    </row>
    <row r="19541" spans="1:41" x14ac:dyDescent="0.25">
      <c r="A19541" s="44" t="s">
        <v>21384</v>
      </c>
      <c r="B19541" s="44" t="s">
        <v>21380</v>
      </c>
      <c r="C19541" s="45" t="s">
        <v>16524</v>
      </c>
      <c r="D19541" s="45" t="s">
        <v>21447</v>
      </c>
      <c r="E19541" s="46">
        <v>46477</v>
      </c>
      <c r="AO19541" s="376"/>
    </row>
    <row r="19542" spans="1:41" x14ac:dyDescent="0.25">
      <c r="A19542" s="44" t="s">
        <v>12810</v>
      </c>
      <c r="B19542" s="44" t="s">
        <v>1666</v>
      </c>
      <c r="C19542" s="45">
        <v>250101</v>
      </c>
      <c r="D19542" s="45" t="s">
        <v>11363</v>
      </c>
      <c r="E19542" s="45" t="s">
        <v>12551</v>
      </c>
      <c r="AO19542" s="376"/>
    </row>
    <row r="19543" spans="1:41" x14ac:dyDescent="0.25">
      <c r="A19543" s="44" t="s">
        <v>18506</v>
      </c>
      <c r="B19543" s="44" t="s">
        <v>9248</v>
      </c>
      <c r="C19543" s="45">
        <v>240101</v>
      </c>
      <c r="D19543" s="45" t="s">
        <v>11363</v>
      </c>
      <c r="E19543" s="45" t="s">
        <v>9249</v>
      </c>
      <c r="AO19543" s="376"/>
    </row>
    <row r="19544" spans="1:41" x14ac:dyDescent="0.25">
      <c r="A19544" s="44" t="s">
        <v>21162</v>
      </c>
      <c r="B19544" s="44" t="s">
        <v>21359</v>
      </c>
      <c r="C19544" s="45" t="s">
        <v>21182</v>
      </c>
      <c r="D19544" s="45" t="s">
        <v>21447</v>
      </c>
      <c r="E19544" s="46">
        <v>46752</v>
      </c>
      <c r="AO19544" s="376"/>
    </row>
    <row r="19545" spans="1:41" x14ac:dyDescent="0.25">
      <c r="A19545" s="44" t="s">
        <v>5424</v>
      </c>
      <c r="B19545" s="44" t="s">
        <v>2350</v>
      </c>
      <c r="C19545" s="45">
        <v>220105</v>
      </c>
      <c r="D19545" s="45" t="s">
        <v>11363</v>
      </c>
      <c r="E19545" s="45" t="s">
        <v>2593</v>
      </c>
      <c r="AO19545" s="376"/>
    </row>
    <row r="19546" spans="1:41" x14ac:dyDescent="0.25">
      <c r="A19546" s="44" t="s">
        <v>16021</v>
      </c>
      <c r="B19546" s="44" t="s">
        <v>5134</v>
      </c>
      <c r="C19546" s="45">
        <v>250802</v>
      </c>
      <c r="D19546" s="45" t="s">
        <v>11363</v>
      </c>
      <c r="E19546" s="45" t="s">
        <v>9880</v>
      </c>
      <c r="AO19546" s="376"/>
    </row>
    <row r="19547" spans="1:41" x14ac:dyDescent="0.3">
      <c r="A19547" s="333" t="s">
        <v>7121</v>
      </c>
      <c r="B19547" s="333" t="s">
        <v>2690</v>
      </c>
      <c r="C19547" s="125" t="s">
        <v>21253</v>
      </c>
      <c r="D19547" s="32" t="s">
        <v>20309</v>
      </c>
      <c r="E19547" s="125" t="s">
        <v>21312</v>
      </c>
      <c r="F19547" s="125" t="s">
        <v>1189</v>
      </c>
      <c r="G19547" s="125" t="s">
        <v>1190</v>
      </c>
      <c r="AO19547" s="376"/>
    </row>
    <row r="19548" spans="1:41" x14ac:dyDescent="0.25">
      <c r="A19548" s="44" t="s">
        <v>7121</v>
      </c>
      <c r="B19548" s="44" t="s">
        <v>6320</v>
      </c>
      <c r="C19548" s="45" t="s">
        <v>7122</v>
      </c>
      <c r="D19548" s="46" t="s">
        <v>21328</v>
      </c>
      <c r="E19548" s="46">
        <v>46523</v>
      </c>
      <c r="AO19548" s="376"/>
    </row>
    <row r="19549" spans="1:41" x14ac:dyDescent="0.3">
      <c r="A19549" s="333" t="s">
        <v>891</v>
      </c>
      <c r="B19549" s="333" t="s">
        <v>11371</v>
      </c>
      <c r="C19549" s="125" t="s">
        <v>11215</v>
      </c>
      <c r="D19549" s="32" t="s">
        <v>20309</v>
      </c>
      <c r="E19549" s="125" t="s">
        <v>4966</v>
      </c>
      <c r="F19549" s="125" t="s">
        <v>1189</v>
      </c>
      <c r="G19549" s="125" t="s">
        <v>1190</v>
      </c>
      <c r="AO19549" s="376"/>
    </row>
    <row r="19550" spans="1:41" x14ac:dyDescent="0.25">
      <c r="A19550" s="57" t="s">
        <v>891</v>
      </c>
      <c r="B19550" s="92" t="s">
        <v>3682</v>
      </c>
      <c r="C19550" s="93" t="s">
        <v>19106</v>
      </c>
      <c r="D19550" s="93" t="s">
        <v>3681</v>
      </c>
      <c r="E19550" s="94">
        <v>48029</v>
      </c>
      <c r="F19550" s="93"/>
      <c r="G19550" s="93"/>
      <c r="H19550" s="93"/>
      <c r="I19550" s="99"/>
      <c r="J19550" s="99"/>
      <c r="K19550" s="99"/>
      <c r="L19550" s="44"/>
      <c r="M19550" s="44"/>
      <c r="N19550" s="99"/>
      <c r="O19550" s="99"/>
      <c r="P19550" s="99"/>
      <c r="Q19550" s="99"/>
      <c r="R19550" s="99"/>
      <c r="S19550" s="99"/>
      <c r="T19550" s="99"/>
      <c r="U19550" s="99"/>
      <c r="V19550" s="99"/>
      <c r="W19550" s="99"/>
      <c r="X19550" s="99"/>
      <c r="Y19550" s="99"/>
      <c r="Z19550" s="99"/>
      <c r="AA19550" s="99"/>
      <c r="AB19550" s="99"/>
      <c r="AC19550" s="99"/>
      <c r="AD19550" s="99"/>
      <c r="AE19550" s="99"/>
      <c r="AF19550" s="99"/>
      <c r="AG19550" s="99"/>
      <c r="AH19550" s="31"/>
      <c r="AI19550" s="31"/>
      <c r="AJ19550" s="31"/>
      <c r="AK19550" s="31"/>
      <c r="AL19550" s="31"/>
      <c r="AO19550" s="376"/>
    </row>
    <row r="19551" spans="1:41" x14ac:dyDescent="0.25">
      <c r="A19551" s="44" t="s">
        <v>891</v>
      </c>
      <c r="B19551" s="44" t="s">
        <v>12111</v>
      </c>
      <c r="C19551" s="45">
        <v>13.25</v>
      </c>
      <c r="D19551" s="45" t="s">
        <v>12549</v>
      </c>
      <c r="E19551" s="46">
        <v>47664</v>
      </c>
      <c r="F19551" s="45"/>
      <c r="G19551" s="93"/>
      <c r="H19551" s="93"/>
      <c r="I19551" s="99"/>
      <c r="J19551" s="99"/>
      <c r="K19551" s="99"/>
      <c r="L19551" s="99"/>
      <c r="M19551" s="99"/>
      <c r="N19551" s="99"/>
      <c r="O19551" s="99"/>
      <c r="P19551" s="99"/>
      <c r="Q19551" s="99"/>
      <c r="R19551" s="99"/>
      <c r="S19551" s="99"/>
      <c r="T19551" s="99"/>
      <c r="U19551" s="99"/>
      <c r="V19551" s="99"/>
      <c r="W19551" s="99"/>
      <c r="X19551" s="99"/>
      <c r="Y19551" s="99"/>
      <c r="Z19551" s="99"/>
      <c r="AA19551" s="99"/>
      <c r="AB19551" s="99"/>
      <c r="AC19551" s="99"/>
      <c r="AD19551" s="99"/>
      <c r="AE19551" s="99"/>
      <c r="AF19551" s="99"/>
      <c r="AG19551" s="99"/>
      <c r="AH19551" s="31"/>
      <c r="AI19551" s="31"/>
      <c r="AJ19551" s="31"/>
      <c r="AK19551" s="31"/>
      <c r="AL19551" s="31"/>
      <c r="AO19551" s="376"/>
    </row>
    <row r="19552" spans="1:41" x14ac:dyDescent="0.25">
      <c r="A19552" s="44" t="s">
        <v>891</v>
      </c>
      <c r="B19552" s="44" t="s">
        <v>21362</v>
      </c>
      <c r="C19552" s="45" t="s">
        <v>11608</v>
      </c>
      <c r="D19552" s="45" t="s">
        <v>21447</v>
      </c>
      <c r="E19552" s="46">
        <v>46752</v>
      </c>
      <c r="AO19552" s="376"/>
    </row>
    <row r="19553" spans="1:41" x14ac:dyDescent="0.25">
      <c r="A19553" s="44" t="s">
        <v>891</v>
      </c>
      <c r="B19553" s="44" t="s">
        <v>5134</v>
      </c>
      <c r="C19553" s="45">
        <v>240804</v>
      </c>
      <c r="D19553" s="45" t="s">
        <v>11363</v>
      </c>
      <c r="E19553" s="45" t="s">
        <v>11260</v>
      </c>
      <c r="AO19553" s="376"/>
    </row>
    <row r="19554" spans="1:41" x14ac:dyDescent="0.25">
      <c r="A19554" s="57" t="s">
        <v>499</v>
      </c>
      <c r="B19554" s="92" t="s">
        <v>3682</v>
      </c>
      <c r="C19554" s="93" t="s">
        <v>19106</v>
      </c>
      <c r="D19554" s="93" t="s">
        <v>3681</v>
      </c>
      <c r="E19554" s="94">
        <v>48029</v>
      </c>
      <c r="F19554" s="93"/>
      <c r="G19554" s="93"/>
      <c r="H19554" s="93"/>
      <c r="I19554" s="99"/>
      <c r="J19554" s="99"/>
      <c r="K19554" s="99"/>
      <c r="L19554" s="44"/>
      <c r="M19554" s="44"/>
      <c r="N19554" s="99"/>
      <c r="O19554" s="99"/>
      <c r="P19554" s="99"/>
      <c r="Q19554" s="99"/>
      <c r="R19554" s="99"/>
      <c r="S19554" s="99"/>
      <c r="T19554" s="99"/>
      <c r="U19554" s="99"/>
      <c r="V19554" s="99"/>
      <c r="W19554" s="99"/>
      <c r="X19554" s="99"/>
      <c r="Y19554" s="99"/>
      <c r="Z19554" s="99"/>
      <c r="AA19554" s="99"/>
      <c r="AB19554" s="99"/>
      <c r="AC19554" s="99"/>
      <c r="AD19554" s="99"/>
      <c r="AE19554" s="99"/>
      <c r="AF19554" s="99"/>
      <c r="AG19554" s="99"/>
      <c r="AH19554" s="31"/>
      <c r="AI19554" s="31"/>
      <c r="AJ19554" s="31"/>
      <c r="AK19554" s="31"/>
      <c r="AL19554" s="31"/>
      <c r="AO19554" s="376"/>
    </row>
    <row r="19555" spans="1:41" x14ac:dyDescent="0.3">
      <c r="A19555" s="99" t="s">
        <v>13398</v>
      </c>
      <c r="B19555" s="92" t="s">
        <v>13413</v>
      </c>
      <c r="C19555" s="93" t="s">
        <v>13414</v>
      </c>
      <c r="D19555" s="93" t="s">
        <v>1201</v>
      </c>
      <c r="E19555" s="94">
        <v>47320</v>
      </c>
      <c r="F19555" s="93"/>
      <c r="G19555" s="93"/>
      <c r="H19555" s="93"/>
      <c r="I19555" s="99"/>
      <c r="J19555" s="99"/>
      <c r="K19555" s="99"/>
      <c r="L19555" s="99"/>
      <c r="M19555" s="99"/>
      <c r="N19555" s="99"/>
      <c r="O19555" s="99"/>
      <c r="P19555" s="99"/>
      <c r="Q19555" s="99"/>
      <c r="R19555" s="99"/>
      <c r="S19555" s="99"/>
      <c r="T19555" s="99"/>
      <c r="U19555" s="99"/>
      <c r="V19555" s="99"/>
      <c r="W19555" s="99"/>
      <c r="X19555" s="99"/>
      <c r="Y19555" s="99"/>
      <c r="Z19555" s="99"/>
      <c r="AA19555" s="99"/>
      <c r="AB19555" s="99"/>
      <c r="AC19555" s="99"/>
      <c r="AD19555" s="99"/>
      <c r="AE19555" s="99"/>
      <c r="AF19555" s="99"/>
      <c r="AG19555" s="99"/>
      <c r="AH19555" s="31"/>
      <c r="AI19555" s="31"/>
      <c r="AJ19555" s="31"/>
      <c r="AK19555" s="31"/>
      <c r="AL19555" s="31"/>
      <c r="AO19555" s="376"/>
    </row>
    <row r="19556" spans="1:41" x14ac:dyDescent="0.25">
      <c r="A19556" s="44" t="s">
        <v>12502</v>
      </c>
      <c r="B19556" s="44" t="s">
        <v>12123</v>
      </c>
      <c r="C19556" s="45">
        <v>11.23</v>
      </c>
      <c r="D19556" s="45" t="s">
        <v>12549</v>
      </c>
      <c r="E19556" s="46">
        <v>46934</v>
      </c>
      <c r="F19556" s="45"/>
      <c r="G19556" s="93"/>
      <c r="H19556" s="93"/>
      <c r="I19556" s="99"/>
      <c r="J19556" s="99"/>
      <c r="K19556" s="99"/>
      <c r="L19556" s="99"/>
      <c r="M19556" s="99"/>
      <c r="N19556" s="99"/>
      <c r="O19556" s="99"/>
      <c r="P19556" s="99"/>
      <c r="Q19556" s="99"/>
      <c r="R19556" s="99"/>
      <c r="S19556" s="99"/>
      <c r="T19556" s="99"/>
      <c r="U19556" s="99"/>
      <c r="V19556" s="99"/>
      <c r="W19556" s="99"/>
      <c r="X19556" s="99"/>
      <c r="Y19556" s="99"/>
      <c r="Z19556" s="99"/>
      <c r="AA19556" s="99"/>
      <c r="AB19556" s="99"/>
      <c r="AC19556" s="99"/>
      <c r="AD19556" s="99"/>
      <c r="AE19556" s="99"/>
      <c r="AF19556" s="99"/>
      <c r="AG19556" s="99"/>
      <c r="AH19556" s="31"/>
      <c r="AI19556" s="31"/>
      <c r="AJ19556" s="31"/>
      <c r="AK19556" s="31"/>
      <c r="AL19556" s="31"/>
      <c r="AO19556" s="376"/>
    </row>
    <row r="19557" spans="1:41" x14ac:dyDescent="0.25">
      <c r="A19557" s="44" t="s">
        <v>12502</v>
      </c>
      <c r="B19557" s="44" t="s">
        <v>12118</v>
      </c>
      <c r="C19557" s="45">
        <v>13.23</v>
      </c>
      <c r="D19557" s="45" t="s">
        <v>12549</v>
      </c>
      <c r="E19557" s="46">
        <v>46934</v>
      </c>
      <c r="F19557" s="45"/>
      <c r="G19557" s="93"/>
      <c r="H19557" s="93"/>
      <c r="I19557" s="99"/>
      <c r="J19557" s="99"/>
      <c r="K19557" s="99"/>
      <c r="L19557" s="99"/>
      <c r="M19557" s="99"/>
      <c r="N19557" s="99"/>
      <c r="O19557" s="99"/>
      <c r="P19557" s="99"/>
      <c r="Q19557" s="99"/>
      <c r="R19557" s="99"/>
      <c r="S19557" s="99"/>
      <c r="T19557" s="99"/>
      <c r="U19557" s="99"/>
      <c r="V19557" s="99"/>
      <c r="W19557" s="99"/>
      <c r="X19557" s="99"/>
      <c r="Y19557" s="99"/>
      <c r="Z19557" s="99"/>
      <c r="AA19557" s="99"/>
      <c r="AB19557" s="99"/>
      <c r="AC19557" s="99"/>
      <c r="AD19557" s="99"/>
      <c r="AE19557" s="99"/>
      <c r="AF19557" s="99"/>
      <c r="AG19557" s="99"/>
      <c r="AH19557" s="31"/>
      <c r="AI19557" s="31"/>
      <c r="AJ19557" s="31"/>
      <c r="AK19557" s="31"/>
      <c r="AL19557" s="31"/>
      <c r="AO19557" s="376"/>
    </row>
    <row r="19558" spans="1:41" x14ac:dyDescent="0.25">
      <c r="A19558" s="44" t="s">
        <v>12502</v>
      </c>
      <c r="B19558" s="44" t="s">
        <v>12125</v>
      </c>
      <c r="C19558" s="45">
        <v>20.23</v>
      </c>
      <c r="D19558" s="45" t="s">
        <v>12549</v>
      </c>
      <c r="E19558" s="46">
        <v>46934</v>
      </c>
      <c r="F19558" s="45"/>
      <c r="G19558" s="93"/>
      <c r="H19558" s="93"/>
      <c r="I19558" s="99"/>
      <c r="J19558" s="99"/>
      <c r="K19558" s="99"/>
      <c r="L19558" s="99"/>
      <c r="M19558" s="99"/>
      <c r="N19558" s="99"/>
      <c r="O19558" s="99"/>
      <c r="P19558" s="99"/>
      <c r="Q19558" s="99"/>
      <c r="R19558" s="99"/>
      <c r="S19558" s="99"/>
      <c r="T19558" s="99"/>
      <c r="U19558" s="99"/>
      <c r="V19558" s="99"/>
      <c r="W19558" s="99"/>
      <c r="X19558" s="99"/>
      <c r="Y19558" s="99"/>
      <c r="Z19558" s="99"/>
      <c r="AA19558" s="99"/>
      <c r="AB19558" s="99"/>
      <c r="AC19558" s="99"/>
      <c r="AD19558" s="99"/>
      <c r="AE19558" s="99"/>
      <c r="AF19558" s="99"/>
      <c r="AG19558" s="99"/>
      <c r="AH19558" s="31"/>
      <c r="AI19558" s="31"/>
      <c r="AJ19558" s="31"/>
      <c r="AK19558" s="31"/>
      <c r="AL19558" s="31"/>
      <c r="AO19558" s="376"/>
    </row>
    <row r="19559" spans="1:41" x14ac:dyDescent="0.25">
      <c r="A19559" s="91" t="s">
        <v>12502</v>
      </c>
      <c r="B19559" s="92" t="s">
        <v>19284</v>
      </c>
      <c r="C19559" s="93" t="s">
        <v>19285</v>
      </c>
      <c r="D19559" s="93" t="s">
        <v>1201</v>
      </c>
      <c r="E19559" s="94">
        <v>46582</v>
      </c>
      <c r="F19559" s="93"/>
      <c r="G19559" s="93"/>
      <c r="H19559" s="93"/>
      <c r="I19559" s="99"/>
      <c r="J19559" s="99"/>
      <c r="K19559" s="99"/>
      <c r="L19559" s="99"/>
      <c r="M19559" s="99"/>
      <c r="N19559" s="99"/>
      <c r="O19559" s="99"/>
      <c r="P19559" s="99"/>
      <c r="Q19559" s="99"/>
      <c r="R19559" s="99"/>
      <c r="S19559" s="99"/>
      <c r="T19559" s="99"/>
      <c r="U19559" s="99"/>
      <c r="V19559" s="99"/>
      <c r="W19559" s="99"/>
      <c r="X19559" s="99"/>
      <c r="Y19559" s="99"/>
      <c r="Z19559" s="99"/>
      <c r="AA19559" s="99"/>
      <c r="AB19559" s="99"/>
      <c r="AC19559" s="99"/>
      <c r="AD19559" s="99"/>
      <c r="AE19559" s="99"/>
      <c r="AF19559" s="99"/>
      <c r="AG19559" s="99"/>
      <c r="AH19559" s="31"/>
      <c r="AI19559" s="31"/>
      <c r="AJ19559" s="31"/>
      <c r="AK19559" s="31"/>
      <c r="AL19559" s="31"/>
      <c r="AO19559" s="376"/>
    </row>
    <row r="19560" spans="1:41" x14ac:dyDescent="0.25">
      <c r="A19560" s="44" t="s">
        <v>21322</v>
      </c>
      <c r="B19560" s="44" t="s">
        <v>21323</v>
      </c>
      <c r="C19560" s="45" t="s">
        <v>21324</v>
      </c>
      <c r="D19560" s="46" t="s">
        <v>21328</v>
      </c>
      <c r="E19560" s="46">
        <v>46599</v>
      </c>
      <c r="AO19560" s="376"/>
    </row>
    <row r="19561" spans="1:41" x14ac:dyDescent="0.25">
      <c r="A19561" s="44" t="s">
        <v>14658</v>
      </c>
      <c r="B19561" s="44" t="s">
        <v>14372</v>
      </c>
      <c r="C19561" s="45" t="s">
        <v>14659</v>
      </c>
      <c r="D19561" s="46" t="s">
        <v>21328</v>
      </c>
      <c r="E19561" s="46">
        <v>46492</v>
      </c>
      <c r="AO19561" s="376"/>
    </row>
    <row r="19562" spans="1:41" x14ac:dyDescent="0.25">
      <c r="A19562" s="44" t="s">
        <v>16022</v>
      </c>
      <c r="B19562" s="44" t="s">
        <v>925</v>
      </c>
      <c r="C19562" s="45">
        <v>250601</v>
      </c>
      <c r="D19562" s="45" t="s">
        <v>11363</v>
      </c>
      <c r="E19562" s="45" t="s">
        <v>15609</v>
      </c>
      <c r="AO19562" s="376"/>
    </row>
    <row r="19563" spans="1:41" x14ac:dyDescent="0.25">
      <c r="A19563" s="44" t="s">
        <v>16022</v>
      </c>
      <c r="B19563" s="44" t="s">
        <v>5134</v>
      </c>
      <c r="C19563" s="45">
        <v>250802</v>
      </c>
      <c r="D19563" s="45" t="s">
        <v>11363</v>
      </c>
      <c r="E19563" s="45" t="s">
        <v>9880</v>
      </c>
      <c r="AO19563" s="376"/>
    </row>
    <row r="19564" spans="1:41" x14ac:dyDescent="0.25">
      <c r="A19564" s="44" t="s">
        <v>16022</v>
      </c>
      <c r="B19564" s="44" t="s">
        <v>947</v>
      </c>
      <c r="C19564" s="45">
        <v>260102</v>
      </c>
      <c r="D19564" s="45" t="s">
        <v>11363</v>
      </c>
      <c r="E19564" s="45" t="s">
        <v>8292</v>
      </c>
      <c r="AO19564" s="376"/>
    </row>
    <row r="19565" spans="1:41" x14ac:dyDescent="0.25">
      <c r="A19565" s="44" t="s">
        <v>3022</v>
      </c>
      <c r="B19565" s="44" t="s">
        <v>936</v>
      </c>
      <c r="C19565" s="45">
        <v>260703</v>
      </c>
      <c r="D19565" s="45" t="s">
        <v>11363</v>
      </c>
      <c r="E19565" s="45" t="s">
        <v>11150</v>
      </c>
      <c r="AO19565" s="376"/>
    </row>
    <row r="19566" spans="1:41" x14ac:dyDescent="0.25">
      <c r="A19566" s="44" t="s">
        <v>22019</v>
      </c>
      <c r="B19566" s="44" t="s">
        <v>12639</v>
      </c>
      <c r="C19566" s="45">
        <v>260605</v>
      </c>
      <c r="D19566" s="45" t="s">
        <v>11363</v>
      </c>
      <c r="E19566" s="45" t="s">
        <v>12551</v>
      </c>
      <c r="AO19566" s="376"/>
    </row>
    <row r="19567" spans="1:41" x14ac:dyDescent="0.25">
      <c r="A19567" s="44" t="s">
        <v>16888</v>
      </c>
      <c r="B19567" s="44" t="s">
        <v>16889</v>
      </c>
      <c r="C19567" s="45" t="s">
        <v>17132</v>
      </c>
      <c r="D19567" s="367" t="s">
        <v>3696</v>
      </c>
      <c r="E19567" s="328">
        <f>DATE(2029,9,18)</f>
        <v>47379</v>
      </c>
      <c r="F19567" s="32"/>
      <c r="G19567" s="32"/>
      <c r="H19567" s="32"/>
      <c r="I19567" s="31"/>
      <c r="J19567" s="31"/>
      <c r="K19567" s="31"/>
      <c r="L19567" s="31"/>
      <c r="M19567" s="31"/>
      <c r="N19567" s="31"/>
      <c r="O19567" s="31"/>
      <c r="P19567" s="31"/>
      <c r="Q19567" s="31"/>
      <c r="R19567" s="31"/>
      <c r="S19567" s="31"/>
      <c r="T19567" s="31"/>
      <c r="U19567" s="31"/>
      <c r="V19567" s="31"/>
      <c r="W19567" s="31"/>
      <c r="X19567" s="31"/>
      <c r="Y19567" s="31"/>
      <c r="Z19567" s="31"/>
      <c r="AA19567" s="31"/>
      <c r="AB19567" s="31"/>
      <c r="AC19567" s="31"/>
      <c r="AD19567" s="31"/>
      <c r="AE19567" s="31"/>
      <c r="AF19567" s="31"/>
      <c r="AG19567" s="31"/>
      <c r="AH19567" s="31"/>
      <c r="AI19567" s="31"/>
      <c r="AJ19567" s="31"/>
      <c r="AK19567" s="31"/>
      <c r="AL19567" s="31"/>
      <c r="AO19567" s="376"/>
    </row>
    <row r="19568" spans="1:41" x14ac:dyDescent="0.25">
      <c r="A19568" s="44" t="s">
        <v>892</v>
      </c>
      <c r="B19568" s="44" t="s">
        <v>17465</v>
      </c>
      <c r="C19568" s="45">
        <v>26020101</v>
      </c>
      <c r="D19568" s="45" t="s">
        <v>11363</v>
      </c>
      <c r="E19568" s="45" t="s">
        <v>9238</v>
      </c>
      <c r="AO19568" s="376"/>
    </row>
    <row r="19569" spans="1:41" x14ac:dyDescent="0.25">
      <c r="A19569" s="44" t="s">
        <v>892</v>
      </c>
      <c r="B19569" s="44" t="s">
        <v>6609</v>
      </c>
      <c r="C19569" s="45">
        <v>26020102</v>
      </c>
      <c r="D19569" s="45" t="s">
        <v>11363</v>
      </c>
      <c r="E19569" s="45" t="s">
        <v>9238</v>
      </c>
      <c r="AO19569" s="376"/>
    </row>
    <row r="19570" spans="1:41" x14ac:dyDescent="0.25">
      <c r="A19570" s="44" t="s">
        <v>892</v>
      </c>
      <c r="B19570" s="44" t="s">
        <v>5321</v>
      </c>
      <c r="C19570" s="45">
        <v>26010401</v>
      </c>
      <c r="D19570" s="45" t="s">
        <v>11363</v>
      </c>
      <c r="E19570" s="45" t="s">
        <v>17459</v>
      </c>
      <c r="AO19570" s="376"/>
    </row>
    <row r="19571" spans="1:41" x14ac:dyDescent="0.25">
      <c r="A19571" s="44" t="s">
        <v>892</v>
      </c>
      <c r="B19571" s="44" t="s">
        <v>3176</v>
      </c>
      <c r="C19571" s="45">
        <v>26010402</v>
      </c>
      <c r="D19571" s="45" t="s">
        <v>11363</v>
      </c>
      <c r="E19571" s="45" t="s">
        <v>17459</v>
      </c>
      <c r="AO19571" s="376"/>
    </row>
    <row r="19572" spans="1:41" x14ac:dyDescent="0.25">
      <c r="A19572" s="44" t="s">
        <v>12503</v>
      </c>
      <c r="B19572" s="44" t="s">
        <v>12111</v>
      </c>
      <c r="C19572" s="45">
        <v>13.24</v>
      </c>
      <c r="D19572" s="45" t="s">
        <v>12549</v>
      </c>
      <c r="E19572" s="46">
        <v>47299</v>
      </c>
      <c r="F19572" s="45"/>
      <c r="G19572" s="93"/>
      <c r="H19572" s="93"/>
      <c r="I19572" s="99"/>
      <c r="J19572" s="99"/>
      <c r="K19572" s="99"/>
      <c r="L19572" s="99"/>
      <c r="M19572" s="99"/>
      <c r="N19572" s="99"/>
      <c r="O19572" s="99"/>
      <c r="P19572" s="99"/>
      <c r="Q19572" s="99"/>
      <c r="R19572" s="99"/>
      <c r="S19572" s="99"/>
      <c r="T19572" s="99"/>
      <c r="U19572" s="99"/>
      <c r="V19572" s="99"/>
      <c r="W19572" s="99"/>
      <c r="X19572" s="99"/>
      <c r="Y19572" s="99"/>
      <c r="Z19572" s="99"/>
      <c r="AA19572" s="99"/>
      <c r="AB19572" s="99"/>
      <c r="AC19572" s="99"/>
      <c r="AD19572" s="99"/>
      <c r="AE19572" s="99"/>
      <c r="AF19572" s="99"/>
      <c r="AG19572" s="99"/>
      <c r="AH19572" s="31"/>
      <c r="AI19572" s="31"/>
      <c r="AJ19572" s="31"/>
      <c r="AK19572" s="31"/>
      <c r="AL19572" s="31"/>
      <c r="AO19572" s="376"/>
    </row>
    <row r="19573" spans="1:41" x14ac:dyDescent="0.3">
      <c r="A19573" s="333" t="s">
        <v>11544</v>
      </c>
      <c r="B19573" s="333" t="s">
        <v>11377</v>
      </c>
      <c r="C19573" s="125" t="s">
        <v>11214</v>
      </c>
      <c r="D19573" s="32" t="s">
        <v>20309</v>
      </c>
      <c r="E19573" s="125" t="s">
        <v>4966</v>
      </c>
      <c r="F19573" s="125" t="s">
        <v>1189</v>
      </c>
      <c r="G19573" s="125" t="s">
        <v>1190</v>
      </c>
      <c r="AO19573" s="376"/>
    </row>
    <row r="19574" spans="1:41" x14ac:dyDescent="0.25">
      <c r="A19574" s="44" t="s">
        <v>10817</v>
      </c>
      <c r="B19574" s="44" t="s">
        <v>3475</v>
      </c>
      <c r="C19574" s="45">
        <v>240301</v>
      </c>
      <c r="D19574" s="45" t="s">
        <v>11363</v>
      </c>
      <c r="E19574" s="45" t="s">
        <v>9249</v>
      </c>
      <c r="AO19574" s="376"/>
    </row>
    <row r="19575" spans="1:41" x14ac:dyDescent="0.25">
      <c r="A19575" s="44" t="s">
        <v>10817</v>
      </c>
      <c r="B19575" s="44" t="s">
        <v>10347</v>
      </c>
      <c r="C19575" s="45">
        <v>240402</v>
      </c>
      <c r="D19575" s="45" t="s">
        <v>11363</v>
      </c>
      <c r="E19575" s="45" t="s">
        <v>5037</v>
      </c>
      <c r="AO19575" s="376"/>
    </row>
    <row r="19576" spans="1:41" x14ac:dyDescent="0.25">
      <c r="A19576" s="44" t="s">
        <v>893</v>
      </c>
      <c r="B19576" s="44" t="s">
        <v>9234</v>
      </c>
      <c r="C19576" s="45">
        <v>240103</v>
      </c>
      <c r="D19576" s="45" t="s">
        <v>11363</v>
      </c>
      <c r="E19576" s="45" t="s">
        <v>5139</v>
      </c>
      <c r="AO19576" s="376"/>
    </row>
    <row r="19577" spans="1:41" x14ac:dyDescent="0.3">
      <c r="A19577" s="333" t="s">
        <v>21302</v>
      </c>
      <c r="B19577" s="333" t="s">
        <v>1182</v>
      </c>
      <c r="C19577" s="125" t="s">
        <v>21311</v>
      </c>
      <c r="D19577" s="32" t="s">
        <v>20309</v>
      </c>
      <c r="E19577" s="125" t="s">
        <v>9840</v>
      </c>
      <c r="F19577" s="125" t="s">
        <v>1189</v>
      </c>
      <c r="G19577" s="125" t="s">
        <v>1190</v>
      </c>
      <c r="AO19577" s="376"/>
    </row>
    <row r="19578" spans="1:41" x14ac:dyDescent="0.25">
      <c r="A19578" s="44" t="s">
        <v>18507</v>
      </c>
      <c r="B19578" s="44" t="s">
        <v>941</v>
      </c>
      <c r="C19578" s="45">
        <v>241102</v>
      </c>
      <c r="D19578" s="45" t="s">
        <v>11363</v>
      </c>
      <c r="E19578" s="45" t="s">
        <v>5332</v>
      </c>
      <c r="AO19578" s="376"/>
    </row>
    <row r="19579" spans="1:41" x14ac:dyDescent="0.25">
      <c r="A19579" s="44" t="s">
        <v>18507</v>
      </c>
      <c r="B19579" s="44" t="s">
        <v>943</v>
      </c>
      <c r="C19579" s="45">
        <v>241201</v>
      </c>
      <c r="D19579" s="45" t="s">
        <v>11363</v>
      </c>
      <c r="E19579" s="45" t="s">
        <v>12554</v>
      </c>
      <c r="AO19579" s="376"/>
    </row>
    <row r="19580" spans="1:41" x14ac:dyDescent="0.25">
      <c r="A19580" s="44" t="s">
        <v>18507</v>
      </c>
      <c r="B19580" s="44" t="s">
        <v>3475</v>
      </c>
      <c r="C19580" s="45">
        <v>250303</v>
      </c>
      <c r="D19580" s="45" t="s">
        <v>11363</v>
      </c>
      <c r="E19580" s="45" t="s">
        <v>11887</v>
      </c>
      <c r="AO19580" s="376"/>
    </row>
    <row r="19581" spans="1:41" x14ac:dyDescent="0.25">
      <c r="A19581" s="44" t="s">
        <v>18507</v>
      </c>
      <c r="B19581" s="44" t="s">
        <v>2350</v>
      </c>
      <c r="C19581" s="45">
        <v>250106</v>
      </c>
      <c r="D19581" s="45" t="s">
        <v>11363</v>
      </c>
      <c r="E19581" s="45" t="s">
        <v>11887</v>
      </c>
      <c r="AO19581" s="376"/>
    </row>
    <row r="19582" spans="1:41" x14ac:dyDescent="0.3">
      <c r="A19582" s="57" t="s">
        <v>17197</v>
      </c>
      <c r="B19582" s="57" t="s">
        <v>2173</v>
      </c>
      <c r="C19582" s="62">
        <v>24030</v>
      </c>
      <c r="D19582" s="62" t="s">
        <v>20886</v>
      </c>
      <c r="E19582" s="60">
        <v>47057</v>
      </c>
      <c r="F19582" s="32"/>
      <c r="G19582" s="32"/>
      <c r="H19582" s="32"/>
      <c r="I19582" s="31"/>
      <c r="J19582" s="31"/>
      <c r="K19582" s="31"/>
      <c r="L19582" s="31"/>
      <c r="M19582" s="31"/>
      <c r="N19582" s="31"/>
      <c r="O19582" s="31"/>
      <c r="P19582" s="31"/>
      <c r="Q19582" s="31"/>
      <c r="R19582" s="31"/>
      <c r="S19582" s="31"/>
      <c r="T19582" s="31"/>
      <c r="U19582" s="31"/>
      <c r="V19582" s="31"/>
      <c r="W19582" s="31"/>
      <c r="X19582" s="31"/>
      <c r="Y19582" s="31"/>
      <c r="Z19582" s="31"/>
      <c r="AA19582" s="31"/>
      <c r="AB19582" s="31"/>
      <c r="AC19582" s="31"/>
      <c r="AD19582" s="31"/>
      <c r="AE19582" s="31"/>
      <c r="AF19582" s="31"/>
      <c r="AG19582" s="31"/>
      <c r="AH19582" s="31"/>
      <c r="AI19582" s="31"/>
      <c r="AJ19582" s="31"/>
      <c r="AK19582" s="31"/>
      <c r="AL19582" s="31"/>
      <c r="AO19582" s="376"/>
    </row>
    <row r="19583" spans="1:41" x14ac:dyDescent="0.25">
      <c r="A19583" s="44" t="s">
        <v>12811</v>
      </c>
      <c r="B19583" s="44" t="s">
        <v>17452</v>
      </c>
      <c r="C19583" s="45">
        <v>25010501</v>
      </c>
      <c r="D19583" s="45" t="s">
        <v>11363</v>
      </c>
      <c r="E19583" s="45" t="s">
        <v>12551</v>
      </c>
      <c r="AO19583" s="376"/>
    </row>
    <row r="19584" spans="1:41" x14ac:dyDescent="0.25">
      <c r="A19584" s="44" t="s">
        <v>12811</v>
      </c>
      <c r="B19584" s="44" t="s">
        <v>5321</v>
      </c>
      <c r="C19584" s="45">
        <v>25010401</v>
      </c>
      <c r="D19584" s="45" t="s">
        <v>11363</v>
      </c>
      <c r="E19584" s="45" t="s">
        <v>12564</v>
      </c>
      <c r="AO19584" s="376"/>
    </row>
    <row r="19585" spans="1:41" x14ac:dyDescent="0.25">
      <c r="A19585" s="44" t="s">
        <v>11648</v>
      </c>
      <c r="B19585" s="44" t="s">
        <v>21362</v>
      </c>
      <c r="C19585" s="45" t="s">
        <v>11608</v>
      </c>
      <c r="D19585" s="45" t="s">
        <v>21447</v>
      </c>
      <c r="E19585" s="46">
        <v>46752</v>
      </c>
      <c r="AO19585" s="376"/>
    </row>
    <row r="19586" spans="1:41" x14ac:dyDescent="0.25">
      <c r="A19586" s="44" t="s">
        <v>2920</v>
      </c>
      <c r="B19586" s="44" t="s">
        <v>21436</v>
      </c>
      <c r="C19586" s="45" t="s">
        <v>8000</v>
      </c>
      <c r="D19586" s="45" t="s">
        <v>21447</v>
      </c>
      <c r="E19586" s="46">
        <v>46660</v>
      </c>
      <c r="AO19586" s="376"/>
    </row>
    <row r="19587" spans="1:41" x14ac:dyDescent="0.3">
      <c r="A19587" s="57" t="s">
        <v>17198</v>
      </c>
      <c r="B19587" s="57" t="s">
        <v>2173</v>
      </c>
      <c r="C19587" s="62">
        <v>24030</v>
      </c>
      <c r="D19587" s="62" t="s">
        <v>20886</v>
      </c>
      <c r="E19587" s="60">
        <v>47057</v>
      </c>
      <c r="F19587" s="32"/>
      <c r="G19587" s="32"/>
      <c r="H19587" s="32"/>
      <c r="I19587" s="31"/>
      <c r="J19587" s="31"/>
      <c r="K19587" s="31"/>
      <c r="L19587" s="31"/>
      <c r="M19587" s="31"/>
      <c r="N19587" s="31"/>
      <c r="O19587" s="31"/>
      <c r="P19587" s="31"/>
      <c r="Q19587" s="31"/>
      <c r="R19587" s="31"/>
      <c r="S19587" s="31"/>
      <c r="T19587" s="31"/>
      <c r="U19587" s="31"/>
      <c r="V19587" s="31"/>
      <c r="W19587" s="31"/>
      <c r="X19587" s="31"/>
      <c r="Y19587" s="31"/>
      <c r="Z19587" s="31"/>
      <c r="AA19587" s="31"/>
      <c r="AB19587" s="31"/>
      <c r="AC19587" s="31"/>
      <c r="AD19587" s="31"/>
      <c r="AE19587" s="31"/>
      <c r="AF19587" s="31"/>
      <c r="AG19587" s="31"/>
      <c r="AH19587" s="31"/>
      <c r="AI19587" s="31"/>
      <c r="AJ19587" s="31"/>
      <c r="AK19587" s="31"/>
      <c r="AL19587" s="31"/>
      <c r="AO19587" s="376"/>
    </row>
    <row r="19588" spans="1:41" x14ac:dyDescent="0.25">
      <c r="A19588" s="44" t="s">
        <v>18508</v>
      </c>
      <c r="B19588" s="44" t="s">
        <v>17463</v>
      </c>
      <c r="C19588" s="45">
        <v>260202</v>
      </c>
      <c r="D19588" s="45" t="s">
        <v>11363</v>
      </c>
      <c r="E19588" s="45" t="s">
        <v>9238</v>
      </c>
      <c r="AO19588" s="376"/>
    </row>
    <row r="19589" spans="1:41" x14ac:dyDescent="0.25">
      <c r="A19589" s="44" t="s">
        <v>18508</v>
      </c>
      <c r="B19589" s="44" t="s">
        <v>3040</v>
      </c>
      <c r="C19589" s="45">
        <v>260305</v>
      </c>
      <c r="D19589" s="45" t="s">
        <v>11363</v>
      </c>
      <c r="E19589" s="45" t="s">
        <v>9249</v>
      </c>
      <c r="AO19589" s="376"/>
    </row>
    <row r="19590" spans="1:41" x14ac:dyDescent="0.25">
      <c r="A19590" s="44" t="s">
        <v>18508</v>
      </c>
      <c r="B19590" s="44" t="s">
        <v>925</v>
      </c>
      <c r="C19590" s="45">
        <v>260601</v>
      </c>
      <c r="D19590" s="45" t="s">
        <v>11363</v>
      </c>
      <c r="E19590" s="45" t="s">
        <v>17341</v>
      </c>
      <c r="AO19590" s="376"/>
    </row>
    <row r="19591" spans="1:41" x14ac:dyDescent="0.25">
      <c r="A19591" s="44" t="s">
        <v>9577</v>
      </c>
      <c r="B19591" s="92" t="s">
        <v>9602</v>
      </c>
      <c r="C19591" s="45" t="s">
        <v>9346</v>
      </c>
      <c r="D19591" s="93" t="s">
        <v>9601</v>
      </c>
      <c r="E19591" s="94">
        <v>46568</v>
      </c>
      <c r="F19591" s="93"/>
      <c r="G19591" s="93"/>
      <c r="H19591" s="93"/>
      <c r="I19591" s="99"/>
      <c r="J19591" s="99"/>
      <c r="K19591" s="99"/>
      <c r="L19591" s="44"/>
      <c r="M19591" s="44"/>
      <c r="N19591" s="99"/>
      <c r="O19591" s="99"/>
      <c r="P19591" s="99"/>
      <c r="Q19591" s="99"/>
      <c r="R19591" s="99"/>
      <c r="S19591" s="99"/>
      <c r="T19591" s="99"/>
      <c r="U19591" s="99"/>
      <c r="V19591" s="99"/>
      <c r="W19591" s="99"/>
      <c r="X19591" s="99"/>
      <c r="Y19591" s="99"/>
      <c r="Z19591" s="99"/>
      <c r="AA19591" s="99"/>
      <c r="AB19591" s="99"/>
      <c r="AC19591" s="99"/>
      <c r="AD19591" s="99"/>
      <c r="AE19591" s="99"/>
      <c r="AF19591" s="99"/>
      <c r="AG19591" s="99"/>
      <c r="AH19591" s="31"/>
      <c r="AI19591" s="31"/>
      <c r="AJ19591" s="31"/>
      <c r="AK19591" s="31"/>
      <c r="AL19591" s="31"/>
      <c r="AO19591" s="376"/>
    </row>
    <row r="19592" spans="1:41" x14ac:dyDescent="0.25">
      <c r="A19592" s="44" t="s">
        <v>7933</v>
      </c>
      <c r="B19592" s="44" t="s">
        <v>12110</v>
      </c>
      <c r="C19592" s="45">
        <v>14.24</v>
      </c>
      <c r="D19592" s="45" t="s">
        <v>12549</v>
      </c>
      <c r="E19592" s="46">
        <v>47299</v>
      </c>
      <c r="F19592" s="45"/>
      <c r="G19592" s="93"/>
      <c r="H19592" s="93"/>
      <c r="I19592" s="99"/>
      <c r="J19592" s="99"/>
      <c r="K19592" s="99"/>
      <c r="L19592" s="99"/>
      <c r="M19592" s="99"/>
      <c r="N19592" s="99"/>
      <c r="O19592" s="99"/>
      <c r="P19592" s="99"/>
      <c r="Q19592" s="99"/>
      <c r="R19592" s="99"/>
      <c r="S19592" s="99"/>
      <c r="T19592" s="99"/>
      <c r="U19592" s="99"/>
      <c r="V19592" s="99"/>
      <c r="W19592" s="99"/>
      <c r="X19592" s="99"/>
      <c r="Y19592" s="99"/>
      <c r="Z19592" s="99"/>
      <c r="AA19592" s="99"/>
      <c r="AB19592" s="99"/>
      <c r="AC19592" s="99"/>
      <c r="AD19592" s="99"/>
      <c r="AE19592" s="99"/>
      <c r="AF19592" s="99"/>
      <c r="AG19592" s="99"/>
      <c r="AH19592" s="31"/>
      <c r="AI19592" s="31"/>
      <c r="AJ19592" s="31"/>
      <c r="AK19592" s="31"/>
      <c r="AL19592" s="31"/>
      <c r="AO19592" s="376"/>
    </row>
    <row r="19593" spans="1:41" x14ac:dyDescent="0.25">
      <c r="A19593" s="44" t="s">
        <v>7933</v>
      </c>
      <c r="B19593" s="44" t="s">
        <v>5134</v>
      </c>
      <c r="C19593" s="45">
        <v>230807</v>
      </c>
      <c r="D19593" s="45" t="s">
        <v>11363</v>
      </c>
      <c r="E19593" s="45" t="s">
        <v>8282</v>
      </c>
      <c r="AO19593" s="376"/>
    </row>
    <row r="19594" spans="1:41" x14ac:dyDescent="0.3">
      <c r="A19594" s="333" t="s">
        <v>2510</v>
      </c>
      <c r="B19594" s="333" t="s">
        <v>1159</v>
      </c>
      <c r="C19594" s="125" t="s">
        <v>19092</v>
      </c>
      <c r="D19594" s="32" t="s">
        <v>20309</v>
      </c>
      <c r="E19594" s="125" t="s">
        <v>9249</v>
      </c>
      <c r="F19594" s="125" t="s">
        <v>1189</v>
      </c>
      <c r="G19594" s="125" t="s">
        <v>1190</v>
      </c>
      <c r="AO19594" s="376"/>
    </row>
    <row r="19595" spans="1:41" x14ac:dyDescent="0.25">
      <c r="A19595" s="44" t="s">
        <v>18509</v>
      </c>
      <c r="B19595" s="44" t="s">
        <v>15615</v>
      </c>
      <c r="C19595" s="45">
        <v>250902</v>
      </c>
      <c r="D19595" s="45" t="s">
        <v>11363</v>
      </c>
      <c r="E19595" s="45" t="s">
        <v>4972</v>
      </c>
      <c r="AO19595" s="376"/>
    </row>
    <row r="19596" spans="1:41" x14ac:dyDescent="0.3">
      <c r="A19596" s="333" t="s">
        <v>15569</v>
      </c>
      <c r="B19596" s="333" t="s">
        <v>11374</v>
      </c>
      <c r="C19596" s="125" t="s">
        <v>11375</v>
      </c>
      <c r="D19596" s="32" t="s">
        <v>20309</v>
      </c>
      <c r="E19596" s="125" t="s">
        <v>4826</v>
      </c>
      <c r="F19596" s="125" t="s">
        <v>1189</v>
      </c>
      <c r="G19596" s="125" t="s">
        <v>1190</v>
      </c>
      <c r="AO19596" s="376"/>
    </row>
    <row r="19597" spans="1:41" x14ac:dyDescent="0.25">
      <c r="A19597" s="44" t="s">
        <v>22020</v>
      </c>
      <c r="B19597" s="44" t="s">
        <v>10348</v>
      </c>
      <c r="C19597" s="45">
        <v>240501</v>
      </c>
      <c r="D19597" s="45" t="s">
        <v>11363</v>
      </c>
      <c r="E19597" s="45" t="s">
        <v>10349</v>
      </c>
      <c r="AO19597" s="376"/>
    </row>
    <row r="19598" spans="1:41" x14ac:dyDescent="0.25">
      <c r="A19598" s="44" t="s">
        <v>22020</v>
      </c>
      <c r="B19598" s="44" t="s">
        <v>7768</v>
      </c>
      <c r="C19598" s="45">
        <v>260503</v>
      </c>
      <c r="D19598" s="45" t="s">
        <v>11363</v>
      </c>
      <c r="E19598" s="45" t="s">
        <v>10349</v>
      </c>
      <c r="AO19598" s="376"/>
    </row>
    <row r="19599" spans="1:41" x14ac:dyDescent="0.25">
      <c r="A19599" s="44" t="s">
        <v>13949</v>
      </c>
      <c r="B19599" s="319" t="s">
        <v>19512</v>
      </c>
      <c r="C19599" s="318" t="s">
        <v>19889</v>
      </c>
      <c r="D19599" s="93" t="s">
        <v>19934</v>
      </c>
      <c r="E19599" s="320">
        <v>47177</v>
      </c>
      <c r="F19599" s="93"/>
      <c r="G19599" s="93"/>
      <c r="H19599" s="93"/>
      <c r="I19599" s="99"/>
      <c r="J19599" s="99"/>
      <c r="K19599" s="99"/>
      <c r="L19599" s="99"/>
      <c r="M19599" s="99"/>
      <c r="N19599" s="99"/>
      <c r="O19599" s="99"/>
      <c r="P19599" s="99"/>
      <c r="Q19599" s="99"/>
      <c r="R19599" s="99"/>
      <c r="S19599" s="99"/>
      <c r="T19599" s="99"/>
      <c r="U19599" s="99"/>
      <c r="V19599" s="99"/>
      <c r="W19599" s="99"/>
      <c r="X19599" s="99"/>
      <c r="Y19599" s="99"/>
      <c r="Z19599" s="99"/>
      <c r="AA19599" s="99"/>
      <c r="AB19599" s="99"/>
      <c r="AC19599" s="99"/>
      <c r="AD19599" s="99"/>
      <c r="AE19599" s="99"/>
      <c r="AF19599" s="99"/>
      <c r="AG19599" s="99"/>
      <c r="AH19599" s="31"/>
      <c r="AI19599" s="31"/>
      <c r="AJ19599" s="31"/>
      <c r="AK19599" s="31"/>
      <c r="AL19599" s="31"/>
      <c r="AO19599" s="376"/>
    </row>
    <row r="19600" spans="1:41" x14ac:dyDescent="0.25">
      <c r="A19600" s="44" t="s">
        <v>13949</v>
      </c>
      <c r="B19600" s="44" t="s">
        <v>15218</v>
      </c>
      <c r="C19600" s="45" t="s">
        <v>9183</v>
      </c>
      <c r="D19600" s="367" t="s">
        <v>3696</v>
      </c>
      <c r="E19600" s="328">
        <f>DATE(2027,11,8)</f>
        <v>46699</v>
      </c>
      <c r="F19600" s="32"/>
      <c r="G19600" s="32"/>
      <c r="H19600" s="32"/>
      <c r="I19600" s="31"/>
      <c r="J19600" s="31"/>
      <c r="K19600" s="31"/>
      <c r="L19600" s="31"/>
      <c r="M19600" s="31"/>
      <c r="N19600" s="31"/>
      <c r="O19600" s="31"/>
      <c r="P19600" s="31"/>
      <c r="Q19600" s="31"/>
      <c r="R19600" s="31"/>
      <c r="S19600" s="31"/>
      <c r="T19600" s="31"/>
      <c r="U19600" s="31"/>
      <c r="V19600" s="31"/>
      <c r="W19600" s="31"/>
      <c r="X19600" s="31"/>
      <c r="Y19600" s="31"/>
      <c r="Z19600" s="31"/>
      <c r="AA19600" s="31"/>
      <c r="AB19600" s="31"/>
      <c r="AC19600" s="31"/>
      <c r="AD19600" s="31"/>
      <c r="AE19600" s="31"/>
      <c r="AF19600" s="31"/>
      <c r="AG19600" s="31"/>
      <c r="AH19600" s="31"/>
      <c r="AI19600" s="31"/>
      <c r="AJ19600" s="31"/>
      <c r="AK19600" s="31"/>
      <c r="AL19600" s="31"/>
      <c r="AO19600" s="376"/>
    </row>
    <row r="19601" spans="1:41" x14ac:dyDescent="0.25">
      <c r="A19601" s="44" t="s">
        <v>3023</v>
      </c>
      <c r="B19601" s="44" t="s">
        <v>7824</v>
      </c>
      <c r="C19601" s="45">
        <v>230804</v>
      </c>
      <c r="D19601" s="45" t="s">
        <v>11363</v>
      </c>
      <c r="E19601" s="45" t="s">
        <v>4151</v>
      </c>
      <c r="AO19601" s="376"/>
    </row>
    <row r="19602" spans="1:41" x14ac:dyDescent="0.25">
      <c r="A19602" s="44" t="s">
        <v>9648</v>
      </c>
      <c r="B19602" s="44" t="s">
        <v>21359</v>
      </c>
      <c r="C19602" s="45" t="s">
        <v>9701</v>
      </c>
      <c r="D19602" s="45" t="s">
        <v>21447</v>
      </c>
      <c r="E19602" s="46">
        <v>46752</v>
      </c>
      <c r="AO19602" s="376"/>
    </row>
    <row r="19603" spans="1:41" x14ac:dyDescent="0.25">
      <c r="A19603" s="44" t="s">
        <v>13303</v>
      </c>
      <c r="B19603" s="44" t="s">
        <v>5321</v>
      </c>
      <c r="C19603" s="45">
        <v>25010401</v>
      </c>
      <c r="D19603" s="45" t="s">
        <v>11363</v>
      </c>
      <c r="E19603" s="45" t="s">
        <v>12564</v>
      </c>
      <c r="AO19603" s="376"/>
    </row>
    <row r="19604" spans="1:41" x14ac:dyDescent="0.25">
      <c r="A19604" s="44" t="s">
        <v>894</v>
      </c>
      <c r="B19604" s="44" t="s">
        <v>10389</v>
      </c>
      <c r="C19604" s="45">
        <v>24020201</v>
      </c>
      <c r="D19604" s="45" t="s">
        <v>11363</v>
      </c>
      <c r="E19604" s="45" t="s">
        <v>5131</v>
      </c>
      <c r="AO19604" s="376"/>
    </row>
    <row r="19605" spans="1:41" x14ac:dyDescent="0.25">
      <c r="A19605" s="44" t="s">
        <v>894</v>
      </c>
      <c r="B19605" s="44" t="s">
        <v>17517</v>
      </c>
      <c r="C19605" s="45">
        <v>24070201</v>
      </c>
      <c r="D19605" s="45" t="s">
        <v>11363</v>
      </c>
      <c r="E19605" s="45" t="s">
        <v>7420</v>
      </c>
      <c r="AO19605" s="376"/>
    </row>
    <row r="19606" spans="1:41" x14ac:dyDescent="0.25">
      <c r="A19606" s="44" t="s">
        <v>894</v>
      </c>
      <c r="B19606" s="44" t="s">
        <v>930</v>
      </c>
      <c r="C19606" s="45">
        <v>240803</v>
      </c>
      <c r="D19606" s="45" t="s">
        <v>11363</v>
      </c>
      <c r="E19606" s="45" t="s">
        <v>4966</v>
      </c>
      <c r="AO19606" s="376"/>
    </row>
    <row r="19607" spans="1:41" x14ac:dyDescent="0.25">
      <c r="A19607" s="44" t="s">
        <v>894</v>
      </c>
      <c r="B19607" s="44" t="s">
        <v>199</v>
      </c>
      <c r="C19607" s="45">
        <v>241001</v>
      </c>
      <c r="D19607" s="45" t="s">
        <v>11363</v>
      </c>
      <c r="E19607" s="45" t="s">
        <v>5332</v>
      </c>
      <c r="AO19607" s="376"/>
    </row>
    <row r="19608" spans="1:41" x14ac:dyDescent="0.25">
      <c r="A19608" s="44" t="s">
        <v>894</v>
      </c>
      <c r="B19608" s="44" t="s">
        <v>17465</v>
      </c>
      <c r="C19608" s="45">
        <v>26020101</v>
      </c>
      <c r="D19608" s="45" t="s">
        <v>11363</v>
      </c>
      <c r="E19608" s="45" t="s">
        <v>9238</v>
      </c>
      <c r="AO19608" s="376"/>
    </row>
    <row r="19609" spans="1:41" x14ac:dyDescent="0.25">
      <c r="A19609" s="44" t="s">
        <v>894</v>
      </c>
      <c r="B19609" s="44" t="s">
        <v>6609</v>
      </c>
      <c r="C19609" s="45">
        <v>26020102</v>
      </c>
      <c r="D19609" s="45" t="s">
        <v>11363</v>
      </c>
      <c r="E19609" s="45" t="s">
        <v>9238</v>
      </c>
      <c r="AO19609" s="376"/>
    </row>
    <row r="19610" spans="1:41" x14ac:dyDescent="0.3">
      <c r="A19610" s="333" t="s">
        <v>1128</v>
      </c>
      <c r="B19610" s="333" t="s">
        <v>4815</v>
      </c>
      <c r="C19610" s="125" t="s">
        <v>15581</v>
      </c>
      <c r="D19610" s="32" t="s">
        <v>20309</v>
      </c>
      <c r="E19610" s="125" t="s">
        <v>9839</v>
      </c>
      <c r="F19610" s="125" t="s">
        <v>1189</v>
      </c>
      <c r="G19610" s="125" t="s">
        <v>1190</v>
      </c>
      <c r="AO19610" s="376"/>
    </row>
    <row r="19611" spans="1:41" x14ac:dyDescent="0.25">
      <c r="A19611" s="44" t="s">
        <v>567</v>
      </c>
      <c r="B19611" s="44" t="s">
        <v>12374</v>
      </c>
      <c r="C19611" s="45">
        <v>2.25</v>
      </c>
      <c r="D19611" s="45" t="s">
        <v>12549</v>
      </c>
      <c r="E19611" s="46">
        <v>47422</v>
      </c>
      <c r="F19611" s="45"/>
      <c r="G19611" s="93"/>
      <c r="H19611" s="93"/>
      <c r="I19611" s="99"/>
      <c r="J19611" s="99"/>
      <c r="K19611" s="99"/>
      <c r="L19611" s="99"/>
      <c r="M19611" s="99"/>
      <c r="N19611" s="99"/>
      <c r="O19611" s="99"/>
      <c r="P19611" s="99"/>
      <c r="Q19611" s="99"/>
      <c r="R19611" s="99"/>
      <c r="S19611" s="99"/>
      <c r="T19611" s="99"/>
      <c r="U19611" s="99"/>
      <c r="V19611" s="99"/>
      <c r="W19611" s="99"/>
      <c r="X19611" s="99"/>
      <c r="Y19611" s="99"/>
      <c r="Z19611" s="99"/>
      <c r="AA19611" s="99"/>
      <c r="AB19611" s="99"/>
      <c r="AC19611" s="99"/>
      <c r="AD19611" s="99"/>
      <c r="AE19611" s="99"/>
      <c r="AF19611" s="99"/>
      <c r="AG19611" s="99"/>
      <c r="AH19611" s="31"/>
      <c r="AI19611" s="31"/>
      <c r="AJ19611" s="31"/>
      <c r="AK19611" s="31"/>
      <c r="AL19611" s="31"/>
      <c r="AO19611" s="376"/>
    </row>
    <row r="19612" spans="1:41" x14ac:dyDescent="0.25">
      <c r="A19612" s="44" t="s">
        <v>567</v>
      </c>
      <c r="B19612" s="44" t="s">
        <v>12295</v>
      </c>
      <c r="C19612" s="45">
        <v>5.25</v>
      </c>
      <c r="D19612" s="45" t="s">
        <v>12549</v>
      </c>
      <c r="E19612" s="46">
        <v>47422</v>
      </c>
      <c r="F19612" s="45"/>
      <c r="G19612" s="93"/>
      <c r="H19612" s="93"/>
      <c r="I19612" s="99"/>
      <c r="J19612" s="99"/>
      <c r="K19612" s="99"/>
      <c r="L19612" s="99"/>
      <c r="M19612" s="99"/>
      <c r="N19612" s="99"/>
      <c r="O19612" s="99"/>
      <c r="P19612" s="99"/>
      <c r="Q19612" s="99"/>
      <c r="R19612" s="99"/>
      <c r="S19612" s="99"/>
      <c r="T19612" s="99"/>
      <c r="U19612" s="99"/>
      <c r="V19612" s="99"/>
      <c r="W19612" s="99"/>
      <c r="X19612" s="99"/>
      <c r="Y19612" s="99"/>
      <c r="Z19612" s="99"/>
      <c r="AA19612" s="99"/>
      <c r="AB19612" s="99"/>
      <c r="AC19612" s="99"/>
      <c r="AD19612" s="99"/>
      <c r="AE19612" s="99"/>
      <c r="AF19612" s="99"/>
      <c r="AG19612" s="99"/>
      <c r="AH19612" s="31"/>
      <c r="AI19612" s="31"/>
      <c r="AJ19612" s="31"/>
      <c r="AK19612" s="31"/>
      <c r="AL19612" s="31"/>
      <c r="AO19612" s="376"/>
    </row>
    <row r="19613" spans="1:41" x14ac:dyDescent="0.25">
      <c r="A19613" s="44" t="s">
        <v>567</v>
      </c>
      <c r="B19613" s="44" t="s">
        <v>21417</v>
      </c>
      <c r="C19613" s="45" t="s">
        <v>3993</v>
      </c>
      <c r="D19613" s="45" t="s">
        <v>21447</v>
      </c>
      <c r="E19613" s="46">
        <v>46387</v>
      </c>
      <c r="AO19613" s="376"/>
    </row>
    <row r="19614" spans="1:41" x14ac:dyDescent="0.25">
      <c r="A19614" s="100" t="s">
        <v>3449</v>
      </c>
      <c r="B19614" s="92" t="s">
        <v>3452</v>
      </c>
      <c r="C19614" s="93" t="s">
        <v>3453</v>
      </c>
      <c r="D19614" s="93" t="s">
        <v>1201</v>
      </c>
      <c r="E19614" s="94">
        <v>46496</v>
      </c>
      <c r="F19614" s="93"/>
      <c r="G19614" s="93"/>
      <c r="H19614" s="93"/>
      <c r="I19614" s="99"/>
      <c r="J19614" s="99"/>
      <c r="K19614" s="99"/>
      <c r="L19614" s="44"/>
      <c r="M19614" s="44"/>
      <c r="N19614" s="99"/>
      <c r="O19614" s="99"/>
      <c r="P19614" s="99"/>
      <c r="Q19614" s="99"/>
      <c r="R19614" s="99"/>
      <c r="S19614" s="99"/>
      <c r="T19614" s="99"/>
      <c r="U19614" s="99"/>
      <c r="V19614" s="99"/>
      <c r="W19614" s="99"/>
      <c r="X19614" s="99"/>
      <c r="Y19614" s="99"/>
      <c r="Z19614" s="99"/>
      <c r="AA19614" s="99"/>
      <c r="AB19614" s="99"/>
      <c r="AC19614" s="99"/>
      <c r="AD19614" s="99"/>
      <c r="AE19614" s="99"/>
      <c r="AF19614" s="99"/>
      <c r="AG19614" s="99"/>
      <c r="AH19614" s="31"/>
      <c r="AI19614" s="31"/>
      <c r="AJ19614" s="31"/>
      <c r="AK19614" s="31"/>
      <c r="AL19614" s="31"/>
      <c r="AO19614" s="376"/>
    </row>
    <row r="19615" spans="1:41" x14ac:dyDescent="0.25">
      <c r="A19615" s="44" t="s">
        <v>3024</v>
      </c>
      <c r="B19615" s="44" t="s">
        <v>925</v>
      </c>
      <c r="C19615" s="45">
        <v>230601</v>
      </c>
      <c r="D19615" s="45" t="s">
        <v>11363</v>
      </c>
      <c r="E19615" s="45" t="s">
        <v>7770</v>
      </c>
      <c r="AO19615" s="376"/>
    </row>
    <row r="19616" spans="1:41" x14ac:dyDescent="0.25">
      <c r="A19616" s="44" t="s">
        <v>7812</v>
      </c>
      <c r="B19616" s="92" t="s">
        <v>3452</v>
      </c>
      <c r="C19616" s="93" t="s">
        <v>7817</v>
      </c>
      <c r="D19616" s="93" t="s">
        <v>1201</v>
      </c>
      <c r="E19616" s="94">
        <v>46496</v>
      </c>
      <c r="F19616" s="93"/>
      <c r="G19616" s="93"/>
      <c r="H19616" s="93"/>
      <c r="I19616" s="99"/>
      <c r="J19616" s="99"/>
      <c r="K19616" s="99"/>
      <c r="L19616" s="44"/>
      <c r="M19616" s="44"/>
      <c r="N19616" s="99"/>
      <c r="O19616" s="99"/>
      <c r="P19616" s="99"/>
      <c r="Q19616" s="99"/>
      <c r="R19616" s="99"/>
      <c r="S19616" s="99"/>
      <c r="T19616" s="99"/>
      <c r="U19616" s="99"/>
      <c r="V19616" s="99"/>
      <c r="W19616" s="99"/>
      <c r="X19616" s="99"/>
      <c r="Y19616" s="99"/>
      <c r="Z19616" s="99"/>
      <c r="AA19616" s="99"/>
      <c r="AB19616" s="99"/>
      <c r="AC19616" s="99"/>
      <c r="AD19616" s="99"/>
      <c r="AE19616" s="99"/>
      <c r="AF19616" s="99"/>
      <c r="AG19616" s="99"/>
      <c r="AH19616" s="31"/>
      <c r="AI19616" s="31"/>
      <c r="AJ19616" s="31"/>
      <c r="AK19616" s="31"/>
      <c r="AL19616" s="31"/>
      <c r="AO19616" s="376"/>
    </row>
    <row r="19617" spans="1:41" x14ac:dyDescent="0.25">
      <c r="A19617" s="44" t="s">
        <v>16023</v>
      </c>
      <c r="B19617" s="44" t="s">
        <v>16890</v>
      </c>
      <c r="C19617" s="45" t="s">
        <v>17133</v>
      </c>
      <c r="D19617" s="367" t="s">
        <v>3696</v>
      </c>
      <c r="E19617" s="328">
        <f>DATE(2029,12,17)</f>
        <v>47469</v>
      </c>
      <c r="F19617" s="32"/>
      <c r="G19617" s="32"/>
      <c r="H19617" s="32"/>
      <c r="I19617" s="31"/>
      <c r="J19617" s="31"/>
      <c r="K19617" s="31"/>
      <c r="L19617" s="31"/>
      <c r="M19617" s="31"/>
      <c r="N19617" s="31"/>
      <c r="O19617" s="31"/>
      <c r="P19617" s="31"/>
      <c r="Q19617" s="31"/>
      <c r="R19617" s="31"/>
      <c r="S19617" s="31"/>
      <c r="T19617" s="31"/>
      <c r="U19617" s="31"/>
      <c r="V19617" s="31"/>
      <c r="W19617" s="31"/>
      <c r="X19617" s="31"/>
      <c r="Y19617" s="31"/>
      <c r="Z19617" s="31"/>
      <c r="AA19617" s="31"/>
      <c r="AB19617" s="31"/>
      <c r="AC19617" s="31"/>
      <c r="AD19617" s="31"/>
      <c r="AE19617" s="31"/>
      <c r="AF19617" s="31"/>
      <c r="AG19617" s="31"/>
      <c r="AH19617" s="31"/>
      <c r="AI19617" s="31"/>
      <c r="AJ19617" s="31"/>
      <c r="AK19617" s="31"/>
      <c r="AL19617" s="31"/>
      <c r="AO19617" s="376"/>
    </row>
    <row r="19618" spans="1:41" x14ac:dyDescent="0.25">
      <c r="A19618" s="44" t="s">
        <v>16023</v>
      </c>
      <c r="B19618" s="44" t="s">
        <v>3475</v>
      </c>
      <c r="C19618" s="45">
        <v>250303</v>
      </c>
      <c r="D19618" s="45" t="s">
        <v>11363</v>
      </c>
      <c r="E19618" s="45" t="s">
        <v>11887</v>
      </c>
      <c r="AO19618" s="376"/>
    </row>
    <row r="19619" spans="1:41" x14ac:dyDescent="0.25">
      <c r="A19619" s="44" t="s">
        <v>20669</v>
      </c>
      <c r="B19619" s="44" t="s">
        <v>20666</v>
      </c>
      <c r="C19619" s="45" t="s">
        <v>20765</v>
      </c>
      <c r="D19619" s="32" t="s">
        <v>5559</v>
      </c>
      <c r="E19619" s="45" t="s">
        <v>20876</v>
      </c>
      <c r="F19619" s="32"/>
      <c r="G19619" s="32"/>
      <c r="H19619" s="32"/>
      <c r="I19619" s="31"/>
      <c r="J19619" s="31"/>
      <c r="K19619" s="31"/>
      <c r="L19619" s="31"/>
      <c r="M19619" s="31"/>
      <c r="N19619" s="31"/>
      <c r="O19619" s="31"/>
      <c r="P19619" s="31"/>
      <c r="Q19619" s="31"/>
      <c r="R19619" s="31"/>
      <c r="S19619" s="31"/>
      <c r="T19619" s="31"/>
      <c r="U19619" s="31"/>
      <c r="V19619" s="31"/>
      <c r="W19619" s="31"/>
      <c r="X19619" s="31"/>
      <c r="Y19619" s="31"/>
      <c r="Z19619" s="31"/>
      <c r="AA19619" s="31"/>
      <c r="AB19619" s="31"/>
      <c r="AC19619" s="31"/>
      <c r="AD19619" s="31"/>
      <c r="AE19619" s="31"/>
      <c r="AF19619" s="31"/>
      <c r="AG19619" s="31"/>
      <c r="AH19619" s="31"/>
      <c r="AI19619" s="31"/>
      <c r="AJ19619" s="31"/>
      <c r="AK19619" s="31"/>
      <c r="AL19619" s="31"/>
      <c r="AO19619" s="376"/>
    </row>
    <row r="19620" spans="1:41" x14ac:dyDescent="0.25">
      <c r="A19620" s="44" t="s">
        <v>16504</v>
      </c>
      <c r="B19620" s="44" t="s">
        <v>21362</v>
      </c>
      <c r="C19620" s="45" t="s">
        <v>16468</v>
      </c>
      <c r="D19620" s="45" t="s">
        <v>21447</v>
      </c>
      <c r="E19620" s="46">
        <v>46752</v>
      </c>
      <c r="AO19620" s="376"/>
    </row>
    <row r="19621" spans="1:41" x14ac:dyDescent="0.3">
      <c r="A19621" s="99" t="s">
        <v>15308</v>
      </c>
      <c r="B19621" s="92" t="s">
        <v>15309</v>
      </c>
      <c r="C19621" s="93" t="s">
        <v>15310</v>
      </c>
      <c r="D19621" s="93" t="s">
        <v>10164</v>
      </c>
      <c r="E19621" s="94">
        <v>47361</v>
      </c>
      <c r="F19621" s="93"/>
      <c r="G19621" s="93"/>
      <c r="H19621" s="93"/>
      <c r="I19621" s="99"/>
      <c r="J19621" s="99"/>
      <c r="K19621" s="99"/>
      <c r="L19621" s="99"/>
      <c r="M19621" s="99"/>
      <c r="N19621" s="99"/>
      <c r="O19621" s="99"/>
      <c r="P19621" s="99"/>
      <c r="Q19621" s="99"/>
      <c r="R19621" s="99"/>
      <c r="S19621" s="99"/>
      <c r="T19621" s="99"/>
      <c r="U19621" s="99"/>
      <c r="V19621" s="99"/>
      <c r="W19621" s="99"/>
      <c r="X19621" s="99"/>
      <c r="Y19621" s="99"/>
      <c r="Z19621" s="99"/>
      <c r="AA19621" s="99"/>
      <c r="AB19621" s="99"/>
      <c r="AC19621" s="99"/>
      <c r="AD19621" s="99"/>
      <c r="AE19621" s="99"/>
      <c r="AF19621" s="99"/>
      <c r="AG19621" s="99"/>
      <c r="AH19621" s="31"/>
      <c r="AI19621" s="31"/>
      <c r="AJ19621" s="31"/>
      <c r="AK19621" s="31"/>
      <c r="AL19621" s="31"/>
      <c r="AO19621" s="376"/>
    </row>
    <row r="19622" spans="1:41" x14ac:dyDescent="0.25">
      <c r="A19622" s="44" t="s">
        <v>20698</v>
      </c>
      <c r="B19622" s="44" t="s">
        <v>20685</v>
      </c>
      <c r="C19622" s="45" t="s">
        <v>20804</v>
      </c>
      <c r="D19622" s="32" t="s">
        <v>5559</v>
      </c>
      <c r="E19622" s="45" t="s">
        <v>20882</v>
      </c>
      <c r="F19622" s="32"/>
      <c r="G19622" s="32"/>
      <c r="H19622" s="32"/>
      <c r="I19622" s="31"/>
      <c r="J19622" s="31"/>
      <c r="K19622" s="31"/>
      <c r="L19622" s="31"/>
      <c r="M19622" s="31"/>
      <c r="N19622" s="31"/>
      <c r="O19622" s="31"/>
      <c r="P19622" s="31"/>
      <c r="Q19622" s="31"/>
      <c r="R19622" s="31"/>
      <c r="S19622" s="31"/>
      <c r="T19622" s="31"/>
      <c r="U19622" s="31"/>
      <c r="V19622" s="31"/>
      <c r="W19622" s="31"/>
      <c r="X19622" s="31"/>
      <c r="Y19622" s="31"/>
      <c r="Z19622" s="31"/>
      <c r="AA19622" s="31"/>
      <c r="AB19622" s="31"/>
      <c r="AC19622" s="31"/>
      <c r="AD19622" s="31"/>
      <c r="AE19622" s="31"/>
      <c r="AF19622" s="31"/>
      <c r="AG19622" s="31"/>
      <c r="AH19622" s="31"/>
      <c r="AI19622" s="31"/>
      <c r="AJ19622" s="31"/>
      <c r="AK19622" s="31"/>
      <c r="AL19622" s="31"/>
      <c r="AO19622" s="376"/>
    </row>
    <row r="19623" spans="1:41" x14ac:dyDescent="0.25">
      <c r="A19623" s="44" t="s">
        <v>3025</v>
      </c>
      <c r="B19623" s="44" t="s">
        <v>2350</v>
      </c>
      <c r="C19623" s="45">
        <v>230105</v>
      </c>
      <c r="D19623" s="45" t="s">
        <v>11363</v>
      </c>
      <c r="E19623" s="45" t="s">
        <v>5265</v>
      </c>
      <c r="AO19623" s="376"/>
    </row>
    <row r="19624" spans="1:41" x14ac:dyDescent="0.25">
      <c r="A19624" s="44" t="s">
        <v>3025</v>
      </c>
      <c r="B19624" s="44" t="s">
        <v>5147</v>
      </c>
      <c r="C19624" s="45">
        <v>251003</v>
      </c>
      <c r="D19624" s="45" t="s">
        <v>11363</v>
      </c>
      <c r="E19624" s="45" t="s">
        <v>11146</v>
      </c>
      <c r="AO19624" s="376"/>
    </row>
    <row r="19625" spans="1:41" x14ac:dyDescent="0.3">
      <c r="A19625" s="333" t="s">
        <v>12939</v>
      </c>
      <c r="B19625" s="333" t="s">
        <v>15470</v>
      </c>
      <c r="C19625" s="125" t="s">
        <v>13319</v>
      </c>
      <c r="D19625" s="32" t="s">
        <v>20309</v>
      </c>
      <c r="E19625" s="125" t="s">
        <v>12551</v>
      </c>
      <c r="F19625" s="125" t="s">
        <v>1189</v>
      </c>
      <c r="G19625" s="125" t="s">
        <v>1190</v>
      </c>
      <c r="AO19625" s="376"/>
    </row>
    <row r="19626" spans="1:41" x14ac:dyDescent="0.25">
      <c r="A19626" s="44" t="s">
        <v>8249</v>
      </c>
      <c r="B19626" s="44" t="s">
        <v>8250</v>
      </c>
      <c r="C19626" s="45" t="s">
        <v>8251</v>
      </c>
      <c r="D19626" s="45" t="s">
        <v>11204</v>
      </c>
      <c r="E19626" s="45" t="s">
        <v>11148</v>
      </c>
      <c r="F19626" s="93"/>
      <c r="G19626" s="93"/>
      <c r="H19626" s="93"/>
      <c r="I19626" s="99"/>
      <c r="J19626" s="99"/>
      <c r="K19626" s="99"/>
      <c r="L19626" s="99"/>
      <c r="M19626" s="99"/>
      <c r="N19626" s="99"/>
      <c r="O19626" s="99"/>
      <c r="P19626" s="99"/>
      <c r="Q19626" s="99"/>
      <c r="R19626" s="99"/>
      <c r="S19626" s="99"/>
      <c r="T19626" s="99"/>
      <c r="U19626" s="99"/>
      <c r="V19626" s="99"/>
      <c r="W19626" s="99"/>
      <c r="X19626" s="99"/>
      <c r="Y19626" s="99"/>
      <c r="Z19626" s="99"/>
      <c r="AA19626" s="99"/>
      <c r="AB19626" s="99"/>
      <c r="AC19626" s="99"/>
      <c r="AD19626" s="99"/>
      <c r="AE19626" s="99"/>
      <c r="AF19626" s="99"/>
      <c r="AG19626" s="99"/>
      <c r="AH19626" s="31"/>
      <c r="AI19626" s="31"/>
      <c r="AJ19626" s="31"/>
      <c r="AK19626" s="31"/>
      <c r="AL19626" s="31"/>
      <c r="AO19626" s="376"/>
    </row>
    <row r="19627" spans="1:41" x14ac:dyDescent="0.25">
      <c r="A19627" s="44" t="s">
        <v>8249</v>
      </c>
      <c r="B19627" s="44" t="s">
        <v>8250</v>
      </c>
      <c r="C19627" s="45" t="s">
        <v>8251</v>
      </c>
      <c r="D19627" s="93" t="s">
        <v>17443</v>
      </c>
      <c r="E19627" s="45" t="s">
        <v>5139</v>
      </c>
      <c r="F19627" s="93"/>
      <c r="G19627" s="93"/>
      <c r="H19627" s="93"/>
      <c r="I19627" s="99"/>
      <c r="J19627" s="99"/>
      <c r="K19627" s="99"/>
      <c r="L19627" s="99"/>
      <c r="M19627" s="99"/>
      <c r="N19627" s="99"/>
      <c r="O19627" s="99"/>
      <c r="P19627" s="99"/>
      <c r="Q19627" s="99"/>
      <c r="R19627" s="99"/>
      <c r="S19627" s="99"/>
      <c r="T19627" s="99"/>
      <c r="U19627" s="99"/>
      <c r="V19627" s="99"/>
      <c r="W19627" s="99"/>
      <c r="X19627" s="99"/>
      <c r="Y19627" s="99"/>
      <c r="Z19627" s="99"/>
      <c r="AA19627" s="99"/>
      <c r="AB19627" s="99"/>
      <c r="AC19627" s="99"/>
      <c r="AD19627" s="99"/>
      <c r="AE19627" s="99"/>
      <c r="AF19627" s="99"/>
      <c r="AG19627" s="99"/>
      <c r="AH19627" s="31"/>
      <c r="AI19627" s="31"/>
      <c r="AJ19627" s="31"/>
      <c r="AK19627" s="31"/>
      <c r="AL19627" s="31"/>
      <c r="AO19627" s="376"/>
    </row>
    <row r="19628" spans="1:41" x14ac:dyDescent="0.3">
      <c r="A19628" s="333" t="s">
        <v>15451</v>
      </c>
      <c r="B19628" s="333" t="s">
        <v>4815</v>
      </c>
      <c r="C19628" s="125" t="s">
        <v>15581</v>
      </c>
      <c r="D19628" s="32" t="s">
        <v>20309</v>
      </c>
      <c r="E19628" s="125" t="s">
        <v>9839</v>
      </c>
      <c r="F19628" s="125" t="s">
        <v>1189</v>
      </c>
      <c r="G19628" s="125" t="s">
        <v>1190</v>
      </c>
      <c r="AO19628" s="376"/>
    </row>
    <row r="19629" spans="1:41" x14ac:dyDescent="0.25">
      <c r="A19629" s="44" t="s">
        <v>112</v>
      </c>
      <c r="B19629" s="44" t="s">
        <v>6877</v>
      </c>
      <c r="C19629" s="45" t="s">
        <v>6920</v>
      </c>
      <c r="D19629" s="32" t="s">
        <v>5559</v>
      </c>
      <c r="E19629" s="45" t="s">
        <v>20846</v>
      </c>
      <c r="F19629" s="32"/>
      <c r="G19629" s="32"/>
      <c r="H19629" s="32"/>
      <c r="I19629" s="31"/>
      <c r="J19629" s="31"/>
      <c r="K19629" s="31"/>
      <c r="L19629" s="31"/>
      <c r="M19629" s="31"/>
      <c r="N19629" s="31"/>
      <c r="O19629" s="31"/>
      <c r="P19629" s="31"/>
      <c r="Q19629" s="31"/>
      <c r="R19629" s="31"/>
      <c r="S19629" s="31"/>
      <c r="T19629" s="31"/>
      <c r="U19629" s="31"/>
      <c r="V19629" s="31"/>
      <c r="W19629" s="31"/>
      <c r="X19629" s="31"/>
      <c r="Y19629" s="31"/>
      <c r="Z19629" s="31"/>
      <c r="AA19629" s="31"/>
      <c r="AB19629" s="31"/>
      <c r="AC19629" s="31"/>
      <c r="AD19629" s="31"/>
      <c r="AE19629" s="31"/>
      <c r="AF19629" s="31"/>
      <c r="AG19629" s="31"/>
      <c r="AH19629" s="31"/>
      <c r="AI19629" s="31"/>
      <c r="AJ19629" s="31"/>
      <c r="AK19629" s="31"/>
      <c r="AL19629" s="31"/>
      <c r="AO19629" s="376"/>
    </row>
    <row r="19630" spans="1:41" x14ac:dyDescent="0.25">
      <c r="A19630" s="44" t="s">
        <v>112</v>
      </c>
      <c r="B19630" s="44" t="s">
        <v>12111</v>
      </c>
      <c r="C19630" s="45">
        <v>13.24</v>
      </c>
      <c r="D19630" s="45" t="s">
        <v>12549</v>
      </c>
      <c r="E19630" s="46">
        <v>47299</v>
      </c>
      <c r="F19630" s="45"/>
      <c r="G19630" s="93"/>
      <c r="H19630" s="93"/>
      <c r="I19630" s="99"/>
      <c r="J19630" s="99"/>
      <c r="K19630" s="99"/>
      <c r="L19630" s="99"/>
      <c r="M19630" s="99"/>
      <c r="N19630" s="99"/>
      <c r="O19630" s="99"/>
      <c r="P19630" s="99"/>
      <c r="Q19630" s="99"/>
      <c r="R19630" s="99"/>
      <c r="S19630" s="99"/>
      <c r="T19630" s="99"/>
      <c r="U19630" s="99"/>
      <c r="V19630" s="99"/>
      <c r="W19630" s="99"/>
      <c r="X19630" s="99"/>
      <c r="Y19630" s="99"/>
      <c r="Z19630" s="99"/>
      <c r="AA19630" s="99"/>
      <c r="AB19630" s="99"/>
      <c r="AC19630" s="99"/>
      <c r="AD19630" s="99"/>
      <c r="AE19630" s="99"/>
      <c r="AF19630" s="99"/>
      <c r="AG19630" s="99"/>
      <c r="AH19630" s="31"/>
      <c r="AI19630" s="31"/>
      <c r="AJ19630" s="31"/>
      <c r="AK19630" s="31"/>
      <c r="AL19630" s="31"/>
      <c r="AO19630" s="376"/>
    </row>
    <row r="19631" spans="1:41" x14ac:dyDescent="0.25">
      <c r="A19631" s="44" t="s">
        <v>112</v>
      </c>
      <c r="B19631" s="44" t="s">
        <v>12110</v>
      </c>
      <c r="C19631" s="45">
        <v>14.24</v>
      </c>
      <c r="D19631" s="45" t="s">
        <v>12549</v>
      </c>
      <c r="E19631" s="46">
        <v>47299</v>
      </c>
      <c r="F19631" s="45"/>
      <c r="G19631" s="93"/>
      <c r="H19631" s="93"/>
      <c r="I19631" s="99"/>
      <c r="J19631" s="99"/>
      <c r="K19631" s="99"/>
      <c r="L19631" s="99"/>
      <c r="M19631" s="99"/>
      <c r="N19631" s="99"/>
      <c r="O19631" s="99"/>
      <c r="P19631" s="99"/>
      <c r="Q19631" s="99"/>
      <c r="R19631" s="99"/>
      <c r="S19631" s="99"/>
      <c r="T19631" s="99"/>
      <c r="U19631" s="99"/>
      <c r="V19631" s="99"/>
      <c r="W19631" s="99"/>
      <c r="X19631" s="99"/>
      <c r="Y19631" s="99"/>
      <c r="Z19631" s="99"/>
      <c r="AA19631" s="99"/>
      <c r="AB19631" s="99"/>
      <c r="AC19631" s="99"/>
      <c r="AD19631" s="99"/>
      <c r="AE19631" s="99"/>
      <c r="AF19631" s="99"/>
      <c r="AG19631" s="99"/>
      <c r="AH19631" s="31"/>
      <c r="AI19631" s="31"/>
      <c r="AJ19631" s="31"/>
      <c r="AK19631" s="31"/>
      <c r="AL19631" s="31"/>
      <c r="AO19631" s="376"/>
    </row>
    <row r="19632" spans="1:41" x14ac:dyDescent="0.25">
      <c r="A19632" s="91" t="s">
        <v>112</v>
      </c>
      <c r="B19632" s="92" t="s">
        <v>19284</v>
      </c>
      <c r="C19632" s="93" t="s">
        <v>19285</v>
      </c>
      <c r="D19632" s="93" t="s">
        <v>1201</v>
      </c>
      <c r="E19632" s="94">
        <v>46582</v>
      </c>
      <c r="F19632" s="93"/>
      <c r="G19632" s="93"/>
      <c r="H19632" s="93"/>
      <c r="I19632" s="99"/>
      <c r="J19632" s="99"/>
      <c r="K19632" s="99"/>
      <c r="L19632" s="99"/>
      <c r="M19632" s="99"/>
      <c r="N19632" s="99"/>
      <c r="O19632" s="99"/>
      <c r="P19632" s="99"/>
      <c r="Q19632" s="99"/>
      <c r="R19632" s="99"/>
      <c r="S19632" s="99"/>
      <c r="T19632" s="99"/>
      <c r="U19632" s="99"/>
      <c r="V19632" s="99"/>
      <c r="W19632" s="99"/>
      <c r="X19632" s="99"/>
      <c r="Y19632" s="99"/>
      <c r="Z19632" s="99"/>
      <c r="AA19632" s="99"/>
      <c r="AB19632" s="99"/>
      <c r="AC19632" s="99"/>
      <c r="AD19632" s="99"/>
      <c r="AE19632" s="99"/>
      <c r="AF19632" s="99"/>
      <c r="AG19632" s="99"/>
      <c r="AH19632" s="31"/>
      <c r="AI19632" s="31"/>
      <c r="AJ19632" s="31"/>
      <c r="AK19632" s="31"/>
      <c r="AL19632" s="31"/>
      <c r="AO19632" s="376"/>
    </row>
    <row r="19633" spans="1:41" x14ac:dyDescent="0.25">
      <c r="A19633" s="44" t="s">
        <v>112</v>
      </c>
      <c r="B19633" s="44" t="s">
        <v>3039</v>
      </c>
      <c r="C19633" s="45">
        <v>230904</v>
      </c>
      <c r="D19633" s="45" t="s">
        <v>11363</v>
      </c>
      <c r="E19633" s="45" t="s">
        <v>7871</v>
      </c>
      <c r="AO19633" s="376"/>
    </row>
    <row r="19634" spans="1:41" x14ac:dyDescent="0.25">
      <c r="A19634" s="44" t="s">
        <v>112</v>
      </c>
      <c r="B19634" s="44" t="s">
        <v>5134</v>
      </c>
      <c r="C19634" s="45">
        <v>250802</v>
      </c>
      <c r="D19634" s="45" t="s">
        <v>11363</v>
      </c>
      <c r="E19634" s="45" t="s">
        <v>9880</v>
      </c>
      <c r="AO19634" s="376"/>
    </row>
    <row r="19635" spans="1:41" x14ac:dyDescent="0.3">
      <c r="A19635" s="333" t="s">
        <v>3026</v>
      </c>
      <c r="B19635" s="333" t="s">
        <v>1159</v>
      </c>
      <c r="C19635" s="125" t="s">
        <v>19092</v>
      </c>
      <c r="D19635" s="32" t="s">
        <v>20309</v>
      </c>
      <c r="E19635" s="125" t="s">
        <v>9249</v>
      </c>
      <c r="F19635" s="125" t="s">
        <v>1189</v>
      </c>
      <c r="G19635" s="125" t="s">
        <v>1190</v>
      </c>
      <c r="AO19635" s="376"/>
    </row>
    <row r="19636" spans="1:41" x14ac:dyDescent="0.25">
      <c r="A19636" s="57" t="s">
        <v>3026</v>
      </c>
      <c r="B19636" s="92" t="s">
        <v>3682</v>
      </c>
      <c r="C19636" s="93" t="s">
        <v>19106</v>
      </c>
      <c r="D19636" s="93" t="s">
        <v>3681</v>
      </c>
      <c r="E19636" s="94">
        <v>48029</v>
      </c>
      <c r="F19636" s="93"/>
      <c r="G19636" s="93"/>
      <c r="H19636" s="93"/>
      <c r="I19636" s="99"/>
      <c r="J19636" s="99"/>
      <c r="K19636" s="99"/>
      <c r="L19636" s="44"/>
      <c r="M19636" s="44"/>
      <c r="N19636" s="99"/>
      <c r="O19636" s="99"/>
      <c r="P19636" s="99"/>
      <c r="Q19636" s="99"/>
      <c r="R19636" s="99"/>
      <c r="S19636" s="99"/>
      <c r="T19636" s="99"/>
      <c r="U19636" s="99"/>
      <c r="V19636" s="99"/>
      <c r="W19636" s="99"/>
      <c r="X19636" s="99"/>
      <c r="Y19636" s="99"/>
      <c r="Z19636" s="99"/>
      <c r="AA19636" s="99"/>
      <c r="AB19636" s="99"/>
      <c r="AC19636" s="99"/>
      <c r="AD19636" s="99"/>
      <c r="AE19636" s="99"/>
      <c r="AF19636" s="99"/>
      <c r="AG19636" s="99"/>
      <c r="AH19636" s="31"/>
      <c r="AI19636" s="31"/>
      <c r="AJ19636" s="31"/>
      <c r="AK19636" s="31"/>
      <c r="AL19636" s="31"/>
      <c r="AO19636" s="376"/>
    </row>
    <row r="19637" spans="1:41" x14ac:dyDescent="0.25">
      <c r="A19637" s="44" t="s">
        <v>3026</v>
      </c>
      <c r="B19637" s="44" t="s">
        <v>21359</v>
      </c>
      <c r="C19637" s="45" t="s">
        <v>9701</v>
      </c>
      <c r="D19637" s="45" t="s">
        <v>21447</v>
      </c>
      <c r="E19637" s="46">
        <v>46752</v>
      </c>
      <c r="AO19637" s="376"/>
    </row>
    <row r="19638" spans="1:41" x14ac:dyDescent="0.25">
      <c r="A19638" s="44" t="s">
        <v>6728</v>
      </c>
      <c r="B19638" s="44" t="s">
        <v>297</v>
      </c>
      <c r="C19638" s="45" t="s">
        <v>8327</v>
      </c>
      <c r="D19638" s="45" t="s">
        <v>11204</v>
      </c>
      <c r="E19638" s="45" t="s">
        <v>2538</v>
      </c>
      <c r="F19638" s="93"/>
      <c r="G19638" s="93"/>
      <c r="H19638" s="93"/>
      <c r="I19638" s="99"/>
      <c r="J19638" s="99"/>
      <c r="K19638" s="99"/>
      <c r="L19638" s="99"/>
      <c r="M19638" s="99"/>
      <c r="N19638" s="99"/>
      <c r="O19638" s="99"/>
      <c r="P19638" s="99"/>
      <c r="Q19638" s="99"/>
      <c r="R19638" s="99"/>
      <c r="S19638" s="99"/>
      <c r="T19638" s="99"/>
      <c r="U19638" s="99"/>
      <c r="V19638" s="99"/>
      <c r="W19638" s="99"/>
      <c r="X19638" s="99"/>
      <c r="Y19638" s="99"/>
      <c r="Z19638" s="99"/>
      <c r="AA19638" s="99"/>
      <c r="AB19638" s="99"/>
      <c r="AC19638" s="99"/>
      <c r="AD19638" s="99"/>
      <c r="AE19638" s="99"/>
      <c r="AF19638" s="99"/>
      <c r="AG19638" s="99"/>
      <c r="AH19638" s="31"/>
      <c r="AI19638" s="31"/>
      <c r="AJ19638" s="31"/>
      <c r="AK19638" s="31"/>
      <c r="AL19638" s="31"/>
      <c r="AO19638" s="376"/>
    </row>
    <row r="19639" spans="1:41" x14ac:dyDescent="0.25">
      <c r="A19639" s="44" t="s">
        <v>6728</v>
      </c>
      <c r="B19639" s="44" t="s">
        <v>297</v>
      </c>
      <c r="C19639" s="45" t="s">
        <v>8327</v>
      </c>
      <c r="D19639" s="93" t="s">
        <v>17443</v>
      </c>
      <c r="E19639" s="45" t="s">
        <v>2538</v>
      </c>
      <c r="F19639" s="93"/>
      <c r="G19639" s="93"/>
      <c r="H19639" s="93"/>
      <c r="I19639" s="99"/>
      <c r="J19639" s="99"/>
      <c r="K19639" s="99"/>
      <c r="L19639" s="99"/>
      <c r="M19639" s="99"/>
      <c r="N19639" s="99"/>
      <c r="O19639" s="99"/>
      <c r="P19639" s="99"/>
      <c r="Q19639" s="99"/>
      <c r="R19639" s="99"/>
      <c r="S19639" s="99"/>
      <c r="T19639" s="99"/>
      <c r="U19639" s="99"/>
      <c r="V19639" s="99"/>
      <c r="W19639" s="99"/>
      <c r="X19639" s="99"/>
      <c r="Y19639" s="99"/>
      <c r="Z19639" s="99"/>
      <c r="AA19639" s="99"/>
      <c r="AB19639" s="99"/>
      <c r="AC19639" s="99"/>
      <c r="AD19639" s="99"/>
      <c r="AE19639" s="99"/>
      <c r="AF19639" s="99"/>
      <c r="AG19639" s="99"/>
      <c r="AH19639" s="31"/>
      <c r="AI19639" s="31"/>
      <c r="AJ19639" s="31"/>
      <c r="AK19639" s="31"/>
      <c r="AL19639" s="31"/>
      <c r="AO19639" s="376"/>
    </row>
    <row r="19640" spans="1:41" x14ac:dyDescent="0.25">
      <c r="A19640" s="44" t="s">
        <v>6728</v>
      </c>
      <c r="B19640" s="44" t="s">
        <v>297</v>
      </c>
      <c r="C19640" s="45" t="s">
        <v>8327</v>
      </c>
      <c r="D19640" s="45" t="s">
        <v>9895</v>
      </c>
      <c r="E19640" s="45" t="s">
        <v>2538</v>
      </c>
      <c r="F19640" s="93"/>
      <c r="G19640" s="93"/>
      <c r="H19640" s="93"/>
      <c r="I19640" s="99"/>
      <c r="J19640" s="99"/>
      <c r="K19640" s="99"/>
      <c r="L19640" s="44"/>
      <c r="M19640" s="44"/>
      <c r="N19640" s="99"/>
      <c r="O19640" s="99"/>
      <c r="P19640" s="99"/>
      <c r="Q19640" s="99"/>
      <c r="R19640" s="99"/>
      <c r="S19640" s="99"/>
      <c r="T19640" s="99"/>
      <c r="U19640" s="99"/>
      <c r="V19640" s="99"/>
      <c r="W19640" s="99"/>
      <c r="X19640" s="99"/>
      <c r="Y19640" s="99"/>
      <c r="Z19640" s="99"/>
      <c r="AA19640" s="99"/>
      <c r="AB19640" s="99"/>
      <c r="AC19640" s="99"/>
      <c r="AD19640" s="99"/>
      <c r="AE19640" s="99"/>
      <c r="AF19640" s="99"/>
      <c r="AG19640" s="99"/>
      <c r="AH19640" s="31"/>
      <c r="AI19640" s="31"/>
      <c r="AJ19640" s="31"/>
      <c r="AK19640" s="31"/>
      <c r="AL19640" s="31"/>
      <c r="AO19640" s="376"/>
    </row>
    <row r="19641" spans="1:41" x14ac:dyDescent="0.25">
      <c r="A19641" s="44" t="s">
        <v>7934</v>
      </c>
      <c r="B19641" s="44" t="s">
        <v>12102</v>
      </c>
      <c r="C19641" s="45">
        <v>21.25</v>
      </c>
      <c r="D19641" s="45" t="s">
        <v>12549</v>
      </c>
      <c r="E19641" s="46">
        <v>47664</v>
      </c>
      <c r="F19641" s="45" t="s">
        <v>1335</v>
      </c>
      <c r="G19641" s="93"/>
      <c r="H19641" s="93"/>
      <c r="I19641" s="99"/>
      <c r="J19641" s="99"/>
      <c r="K19641" s="99"/>
      <c r="L19641" s="99"/>
      <c r="M19641" s="99"/>
      <c r="N19641" s="99"/>
      <c r="O19641" s="99"/>
      <c r="P19641" s="99"/>
      <c r="Q19641" s="99"/>
      <c r="R19641" s="99"/>
      <c r="S19641" s="99"/>
      <c r="T19641" s="99"/>
      <c r="U19641" s="99"/>
      <c r="V19641" s="99"/>
      <c r="W19641" s="99"/>
      <c r="X19641" s="99"/>
      <c r="Y19641" s="99"/>
      <c r="Z19641" s="99"/>
      <c r="AA19641" s="99"/>
      <c r="AB19641" s="99"/>
      <c r="AC19641" s="99"/>
      <c r="AD19641" s="99"/>
      <c r="AE19641" s="99"/>
      <c r="AF19641" s="99"/>
      <c r="AG19641" s="99"/>
      <c r="AH19641" s="31"/>
      <c r="AI19641" s="31"/>
      <c r="AJ19641" s="31"/>
      <c r="AK19641" s="31"/>
      <c r="AL19641" s="31"/>
      <c r="AO19641" s="376"/>
    </row>
    <row r="19642" spans="1:41" x14ac:dyDescent="0.25">
      <c r="A19642" s="44" t="s">
        <v>7934</v>
      </c>
      <c r="B19642" s="44" t="s">
        <v>13591</v>
      </c>
      <c r="C19642" s="45">
        <v>22.25</v>
      </c>
      <c r="D19642" s="45" t="s">
        <v>12549</v>
      </c>
      <c r="E19642" s="46">
        <v>47664</v>
      </c>
      <c r="F19642" s="45" t="s">
        <v>1335</v>
      </c>
      <c r="G19642" s="93"/>
      <c r="H19642" s="93"/>
      <c r="I19642" s="99"/>
      <c r="J19642" s="99"/>
      <c r="K19642" s="99"/>
      <c r="L19642" s="99"/>
      <c r="M19642" s="99"/>
      <c r="N19642" s="99"/>
      <c r="O19642" s="99"/>
      <c r="P19642" s="99"/>
      <c r="Q19642" s="99"/>
      <c r="R19642" s="99"/>
      <c r="S19642" s="99"/>
      <c r="T19642" s="99"/>
      <c r="U19642" s="99"/>
      <c r="V19642" s="99"/>
      <c r="W19642" s="99"/>
      <c r="X19642" s="99"/>
      <c r="Y19642" s="99"/>
      <c r="Z19642" s="99"/>
      <c r="AA19642" s="99"/>
      <c r="AB19642" s="99"/>
      <c r="AC19642" s="99"/>
      <c r="AD19642" s="99"/>
      <c r="AE19642" s="99"/>
      <c r="AF19642" s="99"/>
      <c r="AG19642" s="99"/>
      <c r="AH19642" s="31"/>
      <c r="AI19642" s="31"/>
      <c r="AJ19642" s="31"/>
      <c r="AK19642" s="31"/>
      <c r="AL19642" s="31"/>
      <c r="AO19642" s="376"/>
    </row>
    <row r="19643" spans="1:41" x14ac:dyDescent="0.25">
      <c r="A19643" s="44" t="s">
        <v>7934</v>
      </c>
      <c r="B19643" s="44" t="s">
        <v>5134</v>
      </c>
      <c r="C19643" s="45">
        <v>230807</v>
      </c>
      <c r="D19643" s="45" t="s">
        <v>11363</v>
      </c>
      <c r="E19643" s="45" t="s">
        <v>8282</v>
      </c>
      <c r="AO19643" s="376"/>
    </row>
    <row r="19644" spans="1:41" x14ac:dyDescent="0.25">
      <c r="A19644" s="44" t="s">
        <v>20699</v>
      </c>
      <c r="B19644" s="44" t="s">
        <v>20685</v>
      </c>
      <c r="C19644" s="45" t="s">
        <v>20805</v>
      </c>
      <c r="D19644" s="32" t="s">
        <v>5559</v>
      </c>
      <c r="E19644" s="45" t="s">
        <v>20882</v>
      </c>
      <c r="F19644" s="32"/>
      <c r="G19644" s="32"/>
      <c r="H19644" s="32"/>
      <c r="I19644" s="31"/>
      <c r="J19644" s="31"/>
      <c r="K19644" s="31"/>
      <c r="L19644" s="31"/>
      <c r="M19644" s="31"/>
      <c r="N19644" s="31"/>
      <c r="O19644" s="31"/>
      <c r="P19644" s="31"/>
      <c r="Q19644" s="31"/>
      <c r="R19644" s="31"/>
      <c r="S19644" s="31"/>
      <c r="T19644" s="31"/>
      <c r="U19644" s="31"/>
      <c r="V19644" s="31"/>
      <c r="W19644" s="31"/>
      <c r="X19644" s="31"/>
      <c r="Y19644" s="31"/>
      <c r="Z19644" s="31"/>
      <c r="AA19644" s="31"/>
      <c r="AB19644" s="31"/>
      <c r="AC19644" s="31"/>
      <c r="AD19644" s="31"/>
      <c r="AE19644" s="31"/>
      <c r="AF19644" s="31"/>
      <c r="AG19644" s="31"/>
      <c r="AH19644" s="31"/>
      <c r="AI19644" s="31"/>
      <c r="AJ19644" s="31"/>
      <c r="AK19644" s="31"/>
      <c r="AL19644" s="31"/>
      <c r="AO19644" s="376"/>
    </row>
    <row r="19645" spans="1:41" x14ac:dyDescent="0.25">
      <c r="A19645" s="44" t="s">
        <v>14660</v>
      </c>
      <c r="B19645" s="44" t="s">
        <v>3910</v>
      </c>
      <c r="C19645" s="45" t="s">
        <v>14661</v>
      </c>
      <c r="D19645" s="46" t="s">
        <v>21328</v>
      </c>
      <c r="E19645" s="46">
        <v>46583</v>
      </c>
      <c r="AO19645" s="376"/>
    </row>
    <row r="19646" spans="1:41" x14ac:dyDescent="0.25">
      <c r="A19646" s="44" t="s">
        <v>14660</v>
      </c>
      <c r="B19646" s="44" t="s">
        <v>3910</v>
      </c>
      <c r="C19646" s="45" t="s">
        <v>14661</v>
      </c>
      <c r="D19646" s="46" t="s">
        <v>21328</v>
      </c>
      <c r="E19646" s="46">
        <v>46583</v>
      </c>
      <c r="AO19646" s="376"/>
    </row>
    <row r="19647" spans="1:41" x14ac:dyDescent="0.25">
      <c r="A19647" s="44" t="s">
        <v>22021</v>
      </c>
      <c r="B19647" s="44" t="s">
        <v>7106</v>
      </c>
      <c r="C19647" s="45">
        <v>260304</v>
      </c>
      <c r="D19647" s="45" t="s">
        <v>11363</v>
      </c>
      <c r="E19647" s="45" t="s">
        <v>9249</v>
      </c>
      <c r="AO19647" s="376"/>
    </row>
    <row r="19648" spans="1:41" x14ac:dyDescent="0.25">
      <c r="A19648" s="44" t="s">
        <v>22021</v>
      </c>
      <c r="B19648" s="44" t="s">
        <v>3475</v>
      </c>
      <c r="C19648" s="45">
        <v>260301</v>
      </c>
      <c r="D19648" s="45" t="s">
        <v>11363</v>
      </c>
      <c r="E19648" s="45" t="s">
        <v>17625</v>
      </c>
      <c r="AO19648" s="376"/>
    </row>
    <row r="19649" spans="1:41" x14ac:dyDescent="0.25">
      <c r="A19649" s="44" t="s">
        <v>12812</v>
      </c>
      <c r="B19649" s="44" t="s">
        <v>199</v>
      </c>
      <c r="C19649" s="45">
        <v>241001</v>
      </c>
      <c r="D19649" s="45" t="s">
        <v>11363</v>
      </c>
      <c r="E19649" s="45" t="s">
        <v>5332</v>
      </c>
      <c r="AO19649" s="376"/>
    </row>
    <row r="19650" spans="1:41" x14ac:dyDescent="0.25">
      <c r="A19650" s="44" t="s">
        <v>16024</v>
      </c>
      <c r="B19650" s="44" t="s">
        <v>10360</v>
      </c>
      <c r="C19650" s="45">
        <v>24020102</v>
      </c>
      <c r="D19650" s="45" t="s">
        <v>11363</v>
      </c>
      <c r="E19650" s="45" t="s">
        <v>9238</v>
      </c>
      <c r="AO19650" s="376"/>
    </row>
    <row r="19651" spans="1:41" x14ac:dyDescent="0.25">
      <c r="A19651" s="44" t="s">
        <v>16024</v>
      </c>
      <c r="B19651" s="44" t="s">
        <v>15620</v>
      </c>
      <c r="C19651" s="45">
        <v>25080301</v>
      </c>
      <c r="D19651" s="45" t="s">
        <v>11363</v>
      </c>
      <c r="E19651" s="45" t="s">
        <v>8282</v>
      </c>
      <c r="AO19651" s="376"/>
    </row>
    <row r="19652" spans="1:41" x14ac:dyDescent="0.25">
      <c r="A19652" s="44" t="s">
        <v>16024</v>
      </c>
      <c r="B19652" s="44" t="s">
        <v>15621</v>
      </c>
      <c r="C19652" s="45">
        <v>25080302</v>
      </c>
      <c r="D19652" s="45" t="s">
        <v>11363</v>
      </c>
      <c r="E19652" s="45" t="s">
        <v>8282</v>
      </c>
      <c r="AO19652" s="376"/>
    </row>
    <row r="19653" spans="1:41" x14ac:dyDescent="0.25">
      <c r="A19653" s="44" t="s">
        <v>3929</v>
      </c>
      <c r="B19653" s="44" t="s">
        <v>21396</v>
      </c>
      <c r="C19653" s="45" t="s">
        <v>9703</v>
      </c>
      <c r="D19653" s="45" t="s">
        <v>21447</v>
      </c>
      <c r="E19653" s="46">
        <v>46568</v>
      </c>
      <c r="AO19653" s="376"/>
    </row>
    <row r="19654" spans="1:41" x14ac:dyDescent="0.25">
      <c r="A19654" s="44" t="s">
        <v>3565</v>
      </c>
      <c r="B19654" s="44" t="s">
        <v>3176</v>
      </c>
      <c r="C19654" s="45">
        <v>26010402</v>
      </c>
      <c r="D19654" s="45" t="s">
        <v>11363</v>
      </c>
      <c r="E19654" s="45" t="s">
        <v>17459</v>
      </c>
      <c r="AO19654" s="376"/>
    </row>
    <row r="19655" spans="1:41" x14ac:dyDescent="0.25">
      <c r="A19655" s="44" t="s">
        <v>13128</v>
      </c>
      <c r="B19655" s="44" t="s">
        <v>21359</v>
      </c>
      <c r="C19655" s="45" t="s">
        <v>21182</v>
      </c>
      <c r="D19655" s="45" t="s">
        <v>21447</v>
      </c>
      <c r="E19655" s="46">
        <v>46752</v>
      </c>
      <c r="AO19655" s="376"/>
    </row>
    <row r="19656" spans="1:41" x14ac:dyDescent="0.25">
      <c r="A19656" s="44" t="s">
        <v>13128</v>
      </c>
      <c r="B19656" s="44" t="s">
        <v>21434</v>
      </c>
      <c r="C19656" s="45" t="s">
        <v>13058</v>
      </c>
      <c r="D19656" s="45" t="s">
        <v>21447</v>
      </c>
      <c r="E19656" s="46">
        <v>46418</v>
      </c>
      <c r="AO19656" s="376"/>
    </row>
    <row r="19657" spans="1:41" x14ac:dyDescent="0.25">
      <c r="A19657" s="44" t="s">
        <v>5425</v>
      </c>
      <c r="B19657" s="44" t="s">
        <v>2350</v>
      </c>
      <c r="C19657" s="45">
        <v>220105</v>
      </c>
      <c r="D19657" s="45" t="s">
        <v>11363</v>
      </c>
      <c r="E19657" s="45" t="s">
        <v>2593</v>
      </c>
      <c r="AO19657" s="376"/>
    </row>
    <row r="19658" spans="1:41" x14ac:dyDescent="0.3">
      <c r="A19658" s="333" t="s">
        <v>18786</v>
      </c>
      <c r="B19658" s="333" t="s">
        <v>6844</v>
      </c>
      <c r="C19658" s="125" t="s">
        <v>18819</v>
      </c>
      <c r="D19658" s="32" t="s">
        <v>20309</v>
      </c>
      <c r="E19658" s="125" t="s">
        <v>8292</v>
      </c>
      <c r="F19658" s="125" t="s">
        <v>1189</v>
      </c>
      <c r="G19658" s="125" t="s">
        <v>1190</v>
      </c>
      <c r="AO19658" s="376"/>
    </row>
    <row r="19659" spans="1:41" x14ac:dyDescent="0.3">
      <c r="A19659" s="333" t="s">
        <v>18786</v>
      </c>
      <c r="B19659" s="333" t="s">
        <v>1168</v>
      </c>
      <c r="C19659" s="125" t="s">
        <v>19096</v>
      </c>
      <c r="D19659" s="32" t="s">
        <v>20309</v>
      </c>
      <c r="E19659" s="125" t="s">
        <v>9249</v>
      </c>
      <c r="F19659" s="125" t="s">
        <v>1189</v>
      </c>
      <c r="G19659" s="125" t="s">
        <v>1190</v>
      </c>
      <c r="AO19659" s="376"/>
    </row>
    <row r="19660" spans="1:41" x14ac:dyDescent="0.25">
      <c r="A19660" s="44" t="s">
        <v>2345</v>
      </c>
      <c r="B19660" s="44" t="s">
        <v>5321</v>
      </c>
      <c r="C19660" s="45">
        <v>23010401</v>
      </c>
      <c r="D19660" s="45" t="s">
        <v>11363</v>
      </c>
      <c r="E19660" s="45" t="s">
        <v>5322</v>
      </c>
      <c r="AO19660" s="376"/>
    </row>
    <row r="19661" spans="1:41" x14ac:dyDescent="0.25">
      <c r="A19661" s="44" t="s">
        <v>2345</v>
      </c>
      <c r="B19661" s="44" t="s">
        <v>3176</v>
      </c>
      <c r="C19661" s="45">
        <v>23010402</v>
      </c>
      <c r="D19661" s="45" t="s">
        <v>11363</v>
      </c>
      <c r="E19661" s="45" t="s">
        <v>5322</v>
      </c>
      <c r="AO19661" s="376"/>
    </row>
    <row r="19662" spans="1:41" x14ac:dyDescent="0.25">
      <c r="A19662" s="44" t="s">
        <v>12504</v>
      </c>
      <c r="B19662" s="44" t="s">
        <v>12099</v>
      </c>
      <c r="C19662" s="45">
        <v>8.24</v>
      </c>
      <c r="D19662" s="45" t="s">
        <v>12549</v>
      </c>
      <c r="E19662" s="46">
        <v>47057</v>
      </c>
      <c r="F19662" s="45"/>
      <c r="G19662" s="93"/>
      <c r="H19662" s="93"/>
      <c r="I19662" s="99"/>
      <c r="J19662" s="99"/>
      <c r="K19662" s="99"/>
      <c r="L19662" s="99"/>
      <c r="M19662" s="99"/>
      <c r="N19662" s="99"/>
      <c r="O19662" s="99"/>
      <c r="P19662" s="99"/>
      <c r="Q19662" s="99"/>
      <c r="R19662" s="99"/>
      <c r="S19662" s="99"/>
      <c r="T19662" s="99"/>
      <c r="U19662" s="99"/>
      <c r="V19662" s="99"/>
      <c r="W19662" s="99"/>
      <c r="X19662" s="99"/>
      <c r="Y19662" s="99"/>
      <c r="Z19662" s="99"/>
      <c r="AA19662" s="99"/>
      <c r="AB19662" s="99"/>
      <c r="AC19662" s="99"/>
      <c r="AD19662" s="99"/>
      <c r="AE19662" s="99"/>
      <c r="AF19662" s="99"/>
      <c r="AG19662" s="99"/>
      <c r="AH19662" s="31"/>
      <c r="AI19662" s="31"/>
      <c r="AJ19662" s="31"/>
      <c r="AK19662" s="31"/>
      <c r="AL19662" s="31"/>
      <c r="AO19662" s="376"/>
    </row>
    <row r="19663" spans="1:41" x14ac:dyDescent="0.25">
      <c r="A19663" s="44" t="s">
        <v>7935</v>
      </c>
      <c r="B19663" s="44" t="s">
        <v>5134</v>
      </c>
      <c r="C19663" s="45">
        <v>230807</v>
      </c>
      <c r="D19663" s="45" t="s">
        <v>11363</v>
      </c>
      <c r="E19663" s="45" t="s">
        <v>8282</v>
      </c>
      <c r="AO19663" s="376"/>
    </row>
    <row r="19664" spans="1:41" x14ac:dyDescent="0.25">
      <c r="A19664" s="44" t="s">
        <v>2628</v>
      </c>
      <c r="B19664" s="44" t="s">
        <v>21359</v>
      </c>
      <c r="C19664" s="45" t="s">
        <v>9701</v>
      </c>
      <c r="D19664" s="45" t="s">
        <v>21447</v>
      </c>
      <c r="E19664" s="46">
        <v>46752</v>
      </c>
      <c r="AO19664" s="376"/>
    </row>
    <row r="19665" spans="1:41" x14ac:dyDescent="0.25">
      <c r="A19665" s="44" t="s">
        <v>20569</v>
      </c>
      <c r="B19665" s="44" t="s">
        <v>20570</v>
      </c>
      <c r="C19665" s="45" t="s">
        <v>8566</v>
      </c>
      <c r="D19665" s="32" t="s">
        <v>5559</v>
      </c>
      <c r="E19665" s="45" t="s">
        <v>20852</v>
      </c>
      <c r="F19665" s="32"/>
      <c r="G19665" s="32"/>
      <c r="H19665" s="32"/>
      <c r="I19665" s="31"/>
      <c r="J19665" s="31"/>
      <c r="K19665" s="31"/>
      <c r="L19665" s="31"/>
      <c r="M19665" s="31"/>
      <c r="N19665" s="31"/>
      <c r="O19665" s="31"/>
      <c r="P19665" s="31"/>
      <c r="Q19665" s="31"/>
      <c r="R19665" s="31"/>
      <c r="S19665" s="31"/>
      <c r="T19665" s="31"/>
      <c r="U19665" s="31"/>
      <c r="V19665" s="31"/>
      <c r="W19665" s="31"/>
      <c r="X19665" s="31"/>
      <c r="Y19665" s="31"/>
      <c r="Z19665" s="31"/>
      <c r="AA19665" s="31"/>
      <c r="AB19665" s="31"/>
      <c r="AC19665" s="31"/>
      <c r="AD19665" s="31"/>
      <c r="AE19665" s="31"/>
      <c r="AF19665" s="31"/>
      <c r="AG19665" s="31"/>
      <c r="AH19665" s="31"/>
      <c r="AI19665" s="31"/>
      <c r="AJ19665" s="31"/>
      <c r="AK19665" s="31"/>
      <c r="AL19665" s="31"/>
      <c r="AO19665" s="376"/>
    </row>
    <row r="19666" spans="1:41" x14ac:dyDescent="0.25">
      <c r="A19666" s="44" t="s">
        <v>6588</v>
      </c>
      <c r="B19666" s="44" t="s">
        <v>931</v>
      </c>
      <c r="C19666" s="45">
        <v>260101</v>
      </c>
      <c r="D19666" s="45" t="s">
        <v>11363</v>
      </c>
      <c r="E19666" s="45" t="s">
        <v>8292</v>
      </c>
      <c r="AO19666" s="376"/>
    </row>
    <row r="19667" spans="1:41" x14ac:dyDescent="0.25">
      <c r="A19667" s="44" t="s">
        <v>6588</v>
      </c>
      <c r="B19667" s="44" t="s">
        <v>6608</v>
      </c>
      <c r="C19667" s="45">
        <v>260203</v>
      </c>
      <c r="D19667" s="45" t="s">
        <v>11363</v>
      </c>
      <c r="E19667" s="45" t="s">
        <v>9238</v>
      </c>
      <c r="AO19667" s="376"/>
    </row>
    <row r="19668" spans="1:41" x14ac:dyDescent="0.3">
      <c r="A19668" s="333" t="s">
        <v>11545</v>
      </c>
      <c r="B19668" s="333" t="s">
        <v>11377</v>
      </c>
      <c r="C19668" s="125" t="s">
        <v>11214</v>
      </c>
      <c r="D19668" s="32" t="s">
        <v>20309</v>
      </c>
      <c r="E19668" s="125" t="s">
        <v>4966</v>
      </c>
      <c r="F19668" s="125" t="s">
        <v>1189</v>
      </c>
      <c r="G19668" s="125" t="s">
        <v>1190</v>
      </c>
      <c r="AO19668" s="376"/>
    </row>
    <row r="19669" spans="1:41" x14ac:dyDescent="0.25">
      <c r="A19669" s="44" t="s">
        <v>13510</v>
      </c>
      <c r="B19669" s="44" t="s">
        <v>21362</v>
      </c>
      <c r="C19669" s="45" t="s">
        <v>13474</v>
      </c>
      <c r="D19669" s="45" t="s">
        <v>21447</v>
      </c>
      <c r="E19669" s="46">
        <v>46752</v>
      </c>
      <c r="AO19669" s="376"/>
    </row>
    <row r="19670" spans="1:41" x14ac:dyDescent="0.25">
      <c r="A19670" s="91" t="s">
        <v>9578</v>
      </c>
      <c r="B19670" s="92" t="s">
        <v>9602</v>
      </c>
      <c r="C19670" s="45" t="s">
        <v>9349</v>
      </c>
      <c r="D19670" s="93" t="s">
        <v>9601</v>
      </c>
      <c r="E19670" s="94">
        <v>46568</v>
      </c>
      <c r="F19670" s="93"/>
      <c r="G19670" s="93"/>
      <c r="H19670" s="93"/>
      <c r="I19670" s="99"/>
      <c r="J19670" s="99"/>
      <c r="K19670" s="99"/>
      <c r="L19670" s="44"/>
      <c r="M19670" s="44"/>
      <c r="N19670" s="99"/>
      <c r="O19670" s="99"/>
      <c r="P19670" s="99"/>
      <c r="Q19670" s="99"/>
      <c r="R19670" s="99"/>
      <c r="S19670" s="99"/>
      <c r="T19670" s="99"/>
      <c r="U19670" s="99"/>
      <c r="V19670" s="99"/>
      <c r="W19670" s="99"/>
      <c r="X19670" s="99"/>
      <c r="Y19670" s="99"/>
      <c r="Z19670" s="99"/>
      <c r="AA19670" s="99"/>
      <c r="AB19670" s="99"/>
      <c r="AC19670" s="99"/>
      <c r="AD19670" s="99"/>
      <c r="AE19670" s="99"/>
      <c r="AF19670" s="99"/>
      <c r="AG19670" s="99"/>
      <c r="AH19670" s="31"/>
      <c r="AI19670" s="31"/>
      <c r="AJ19670" s="31"/>
      <c r="AK19670" s="31"/>
      <c r="AL19670" s="31"/>
      <c r="AO19670" s="376"/>
    </row>
    <row r="19671" spans="1:41" x14ac:dyDescent="0.25">
      <c r="A19671" s="44" t="s">
        <v>5513</v>
      </c>
      <c r="B19671" s="44" t="s">
        <v>6875</v>
      </c>
      <c r="C19671" s="45" t="s">
        <v>6921</v>
      </c>
      <c r="D19671" s="32" t="s">
        <v>5559</v>
      </c>
      <c r="E19671" s="45" t="s">
        <v>20844</v>
      </c>
      <c r="F19671" s="32"/>
      <c r="G19671" s="32"/>
      <c r="H19671" s="32"/>
      <c r="I19671" s="31"/>
      <c r="J19671" s="31"/>
      <c r="K19671" s="31"/>
      <c r="L19671" s="31"/>
      <c r="M19671" s="31"/>
      <c r="N19671" s="31"/>
      <c r="O19671" s="31"/>
      <c r="P19671" s="31"/>
      <c r="Q19671" s="31"/>
      <c r="R19671" s="31"/>
      <c r="S19671" s="31"/>
      <c r="T19671" s="31"/>
      <c r="U19671" s="31"/>
      <c r="V19671" s="31"/>
      <c r="W19671" s="31"/>
      <c r="X19671" s="31"/>
      <c r="Y19671" s="31"/>
      <c r="Z19671" s="31"/>
      <c r="AA19671" s="31"/>
      <c r="AB19671" s="31"/>
      <c r="AC19671" s="31"/>
      <c r="AD19671" s="31"/>
      <c r="AE19671" s="31"/>
      <c r="AF19671" s="31"/>
      <c r="AG19671" s="31"/>
      <c r="AH19671" s="31"/>
      <c r="AI19671" s="31"/>
      <c r="AJ19671" s="31"/>
      <c r="AK19671" s="31"/>
      <c r="AL19671" s="31"/>
      <c r="AO19671" s="376"/>
    </row>
    <row r="19672" spans="1:41" x14ac:dyDescent="0.25">
      <c r="A19672" s="44" t="s">
        <v>5513</v>
      </c>
      <c r="B19672" s="44" t="s">
        <v>21402</v>
      </c>
      <c r="C19672" s="45" t="s">
        <v>5503</v>
      </c>
      <c r="D19672" s="45" t="s">
        <v>21447</v>
      </c>
      <c r="E19672" s="46">
        <v>46507</v>
      </c>
      <c r="AO19672" s="376"/>
    </row>
    <row r="19673" spans="1:41" x14ac:dyDescent="0.25">
      <c r="A19673" s="44" t="s">
        <v>12505</v>
      </c>
      <c r="B19673" s="44" t="s">
        <v>12094</v>
      </c>
      <c r="C19673" s="45">
        <v>12.24</v>
      </c>
      <c r="D19673" s="45" t="s">
        <v>12549</v>
      </c>
      <c r="E19673" s="46">
        <v>47299</v>
      </c>
      <c r="F19673" s="45"/>
      <c r="G19673" s="93"/>
      <c r="H19673" s="93"/>
      <c r="I19673" s="99"/>
      <c r="J19673" s="99"/>
      <c r="K19673" s="99"/>
      <c r="L19673" s="99"/>
      <c r="M19673" s="99"/>
      <c r="N19673" s="99"/>
      <c r="O19673" s="99"/>
      <c r="P19673" s="99"/>
      <c r="Q19673" s="99"/>
      <c r="R19673" s="99"/>
      <c r="S19673" s="99"/>
      <c r="T19673" s="99"/>
      <c r="U19673" s="99"/>
      <c r="V19673" s="99"/>
      <c r="W19673" s="99"/>
      <c r="X19673" s="99"/>
      <c r="Y19673" s="99"/>
      <c r="Z19673" s="99"/>
      <c r="AA19673" s="99"/>
      <c r="AB19673" s="99"/>
      <c r="AC19673" s="99"/>
      <c r="AD19673" s="99"/>
      <c r="AE19673" s="99"/>
      <c r="AF19673" s="99"/>
      <c r="AG19673" s="99"/>
      <c r="AH19673" s="31"/>
      <c r="AI19673" s="31"/>
      <c r="AJ19673" s="31"/>
      <c r="AK19673" s="31"/>
      <c r="AL19673" s="31"/>
      <c r="AO19673" s="376"/>
    </row>
    <row r="19674" spans="1:41" x14ac:dyDescent="0.25">
      <c r="A19674" s="99" t="s">
        <v>1680</v>
      </c>
      <c r="B19674" s="92" t="s">
        <v>1679</v>
      </c>
      <c r="C19674" s="146" t="s">
        <v>2668</v>
      </c>
      <c r="D19674" s="146" t="s">
        <v>1668</v>
      </c>
      <c r="E19674" s="107">
        <v>45565</v>
      </c>
      <c r="F19674" s="93"/>
      <c r="G19674" s="93"/>
      <c r="H19674" s="93" t="s">
        <v>1190</v>
      </c>
      <c r="I19674" s="99"/>
      <c r="J19674" s="99"/>
      <c r="K19674" s="99"/>
      <c r="L19674" s="44"/>
      <c r="M19674" s="44"/>
      <c r="N19674" s="99"/>
      <c r="O19674" s="99"/>
      <c r="P19674" s="99"/>
      <c r="Q19674" s="99"/>
      <c r="R19674" s="99"/>
      <c r="S19674" s="99"/>
      <c r="T19674" s="99"/>
      <c r="U19674" s="99"/>
      <c r="V19674" s="99"/>
      <c r="W19674" s="99"/>
      <c r="X19674" s="99"/>
      <c r="Y19674" s="99"/>
      <c r="Z19674" s="99"/>
      <c r="AA19674" s="99"/>
      <c r="AB19674" s="99"/>
      <c r="AC19674" s="99"/>
      <c r="AD19674" s="99"/>
      <c r="AE19674" s="99"/>
      <c r="AF19674" s="99"/>
      <c r="AG19674" s="99"/>
      <c r="AH19674" s="31"/>
      <c r="AI19674" s="31"/>
      <c r="AJ19674" s="31"/>
      <c r="AK19674" s="31"/>
      <c r="AL19674" s="31"/>
      <c r="AO19674" s="376"/>
    </row>
    <row r="19675" spans="1:41" x14ac:dyDescent="0.25">
      <c r="A19675" s="76" t="s">
        <v>2511</v>
      </c>
      <c r="B19675" s="131" t="s">
        <v>1679</v>
      </c>
      <c r="C19675" s="146" t="s">
        <v>2668</v>
      </c>
      <c r="D19675" s="146" t="s">
        <v>1668</v>
      </c>
      <c r="E19675" s="107">
        <v>45199</v>
      </c>
      <c r="F19675" s="93"/>
      <c r="G19675" s="93"/>
      <c r="H19675" s="93"/>
      <c r="I19675" s="99"/>
      <c r="J19675" s="99"/>
      <c r="K19675" s="99"/>
      <c r="L19675" s="44"/>
      <c r="M19675" s="44"/>
      <c r="N19675" s="99"/>
      <c r="O19675" s="99"/>
      <c r="P19675" s="99"/>
      <c r="Q19675" s="99"/>
      <c r="R19675" s="99"/>
      <c r="S19675" s="99"/>
      <c r="T19675" s="99"/>
      <c r="U19675" s="99"/>
      <c r="V19675" s="99"/>
      <c r="W19675" s="99"/>
      <c r="X19675" s="99"/>
      <c r="Y19675" s="99"/>
      <c r="Z19675" s="99"/>
      <c r="AA19675" s="99"/>
      <c r="AB19675" s="99"/>
      <c r="AC19675" s="99"/>
      <c r="AD19675" s="99"/>
      <c r="AE19675" s="99"/>
      <c r="AF19675" s="99"/>
      <c r="AG19675" s="99"/>
      <c r="AH19675" s="31"/>
      <c r="AI19675" s="31"/>
      <c r="AJ19675" s="31"/>
      <c r="AK19675" s="31"/>
      <c r="AL19675" s="31"/>
      <c r="AO19675" s="376"/>
    </row>
    <row r="19676" spans="1:41" x14ac:dyDescent="0.25">
      <c r="A19676" s="44" t="s">
        <v>7813</v>
      </c>
      <c r="B19676" s="92" t="s">
        <v>3452</v>
      </c>
      <c r="C19676" s="93" t="s">
        <v>7817</v>
      </c>
      <c r="D19676" s="93" t="s">
        <v>1201</v>
      </c>
      <c r="E19676" s="94">
        <v>46496</v>
      </c>
      <c r="F19676" s="93"/>
      <c r="G19676" s="93"/>
      <c r="H19676" s="93"/>
      <c r="I19676" s="99"/>
      <c r="J19676" s="99"/>
      <c r="K19676" s="99"/>
      <c r="L19676" s="44"/>
      <c r="M19676" s="44"/>
      <c r="N19676" s="99"/>
      <c r="O19676" s="99"/>
      <c r="P19676" s="99"/>
      <c r="Q19676" s="99"/>
      <c r="R19676" s="99"/>
      <c r="S19676" s="99"/>
      <c r="T19676" s="99"/>
      <c r="U19676" s="99"/>
      <c r="V19676" s="99"/>
      <c r="W19676" s="99"/>
      <c r="X19676" s="99"/>
      <c r="Y19676" s="99"/>
      <c r="Z19676" s="99"/>
      <c r="AA19676" s="99"/>
      <c r="AB19676" s="99"/>
      <c r="AC19676" s="99"/>
      <c r="AD19676" s="99"/>
      <c r="AE19676" s="99"/>
      <c r="AF19676" s="99"/>
      <c r="AG19676" s="99"/>
      <c r="AH19676" s="31"/>
      <c r="AI19676" s="31"/>
      <c r="AJ19676" s="31"/>
      <c r="AK19676" s="31"/>
      <c r="AL19676" s="31"/>
      <c r="AO19676" s="376"/>
    </row>
    <row r="19677" spans="1:41" x14ac:dyDescent="0.25">
      <c r="A19677" s="44" t="s">
        <v>18510</v>
      </c>
      <c r="B19677" s="44" t="s">
        <v>3176</v>
      </c>
      <c r="C19677" s="45">
        <v>26010402</v>
      </c>
      <c r="D19677" s="45" t="s">
        <v>11363</v>
      </c>
      <c r="E19677" s="45" t="s">
        <v>17459</v>
      </c>
      <c r="AO19677" s="376"/>
    </row>
    <row r="19678" spans="1:41" x14ac:dyDescent="0.25">
      <c r="A19678" s="44" t="s">
        <v>21005</v>
      </c>
      <c r="B19678" s="44" t="s">
        <v>21006</v>
      </c>
      <c r="C19678" s="45" t="s">
        <v>21106</v>
      </c>
      <c r="D19678" s="367" t="s">
        <v>3696</v>
      </c>
      <c r="E19678" s="328">
        <f>DATE(2030,2,20)</f>
        <v>47534</v>
      </c>
      <c r="F19678" s="32"/>
      <c r="G19678" s="32"/>
      <c r="H19678" s="32"/>
      <c r="I19678" s="31"/>
      <c r="J19678" s="31"/>
      <c r="K19678" s="31"/>
      <c r="L19678" s="31"/>
      <c r="M19678" s="31"/>
      <c r="N19678" s="31"/>
      <c r="O19678" s="31"/>
      <c r="P19678" s="31"/>
      <c r="Q19678" s="31"/>
      <c r="R19678" s="31"/>
      <c r="S19678" s="31"/>
      <c r="T19678" s="31"/>
      <c r="U19678" s="31"/>
      <c r="V19678" s="31"/>
      <c r="W19678" s="31"/>
      <c r="X19678" s="31"/>
      <c r="Y19678" s="31"/>
      <c r="Z19678" s="31"/>
      <c r="AA19678" s="31"/>
      <c r="AB19678" s="31"/>
      <c r="AC19678" s="31"/>
      <c r="AD19678" s="31"/>
      <c r="AE19678" s="31"/>
      <c r="AF19678" s="31"/>
      <c r="AG19678" s="31"/>
      <c r="AH19678" s="31"/>
      <c r="AI19678" s="31"/>
      <c r="AJ19678" s="31"/>
      <c r="AK19678" s="31"/>
      <c r="AL19678" s="31"/>
      <c r="AO19678" s="376"/>
    </row>
    <row r="19679" spans="1:41" x14ac:dyDescent="0.25">
      <c r="A19679" s="44" t="s">
        <v>12063</v>
      </c>
      <c r="B19679" s="92" t="s">
        <v>12068</v>
      </c>
      <c r="C19679" s="93" t="s">
        <v>12038</v>
      </c>
      <c r="D19679" s="93" t="s">
        <v>1201</v>
      </c>
      <c r="E19679" s="94">
        <v>47208</v>
      </c>
      <c r="F19679" s="93"/>
      <c r="G19679" s="93"/>
      <c r="H19679" s="93"/>
      <c r="I19679" s="99"/>
      <c r="J19679" s="99"/>
      <c r="K19679" s="99"/>
      <c r="L19679" s="99"/>
      <c r="M19679" s="99"/>
      <c r="N19679" s="99"/>
      <c r="O19679" s="99"/>
      <c r="P19679" s="99"/>
      <c r="Q19679" s="99"/>
      <c r="R19679" s="99"/>
      <c r="S19679" s="99"/>
      <c r="T19679" s="99"/>
      <c r="U19679" s="99"/>
      <c r="V19679" s="99"/>
      <c r="W19679" s="99"/>
      <c r="X19679" s="99"/>
      <c r="Y19679" s="99"/>
      <c r="Z19679" s="99"/>
      <c r="AA19679" s="99"/>
      <c r="AB19679" s="99"/>
      <c r="AC19679" s="99"/>
      <c r="AD19679" s="99"/>
      <c r="AE19679" s="99"/>
      <c r="AF19679" s="99"/>
      <c r="AG19679" s="99"/>
      <c r="AH19679" s="31"/>
      <c r="AI19679" s="31"/>
      <c r="AJ19679" s="31"/>
      <c r="AK19679" s="31"/>
      <c r="AL19679" s="31"/>
      <c r="AO19679" s="376"/>
    </row>
    <row r="19680" spans="1:41" x14ac:dyDescent="0.25">
      <c r="A19680" s="44" t="s">
        <v>13511</v>
      </c>
      <c r="B19680" s="44" t="s">
        <v>21362</v>
      </c>
      <c r="C19680" s="45" t="s">
        <v>13474</v>
      </c>
      <c r="D19680" s="45" t="s">
        <v>21447</v>
      </c>
      <c r="E19680" s="46">
        <v>46752</v>
      </c>
      <c r="AO19680" s="376"/>
    </row>
    <row r="19681" spans="1:41" x14ac:dyDescent="0.25">
      <c r="A19681" s="44" t="s">
        <v>73</v>
      </c>
      <c r="B19681" s="44" t="s">
        <v>3910</v>
      </c>
      <c r="C19681" s="45" t="s">
        <v>14662</v>
      </c>
      <c r="D19681" s="46" t="s">
        <v>21328</v>
      </c>
      <c r="E19681" s="46">
        <v>46583</v>
      </c>
      <c r="AO19681" s="376"/>
    </row>
    <row r="19682" spans="1:41" x14ac:dyDescent="0.25">
      <c r="A19682" s="44" t="s">
        <v>73</v>
      </c>
      <c r="B19682" s="44" t="s">
        <v>3910</v>
      </c>
      <c r="C19682" s="45" t="s">
        <v>14662</v>
      </c>
      <c r="D19682" s="46" t="s">
        <v>21328</v>
      </c>
      <c r="E19682" s="46">
        <v>46583</v>
      </c>
      <c r="AO19682" s="376"/>
    </row>
    <row r="19683" spans="1:41" x14ac:dyDescent="0.25">
      <c r="A19683" s="44" t="s">
        <v>895</v>
      </c>
      <c r="B19683" s="44" t="s">
        <v>930</v>
      </c>
      <c r="C19683" s="45">
        <v>240803</v>
      </c>
      <c r="D19683" s="45" t="s">
        <v>11363</v>
      </c>
      <c r="E19683" s="45" t="s">
        <v>4966</v>
      </c>
      <c r="AO19683" s="376"/>
    </row>
    <row r="19684" spans="1:41" x14ac:dyDescent="0.25">
      <c r="A19684" s="44" t="s">
        <v>13550</v>
      </c>
      <c r="B19684" s="44" t="s">
        <v>21399</v>
      </c>
      <c r="C19684" s="45" t="s">
        <v>13524</v>
      </c>
      <c r="D19684" s="45" t="s">
        <v>21447</v>
      </c>
      <c r="E19684" s="46">
        <v>46507</v>
      </c>
      <c r="AO19684" s="376"/>
    </row>
    <row r="19685" spans="1:41" x14ac:dyDescent="0.25">
      <c r="A19685" s="44" t="s">
        <v>16025</v>
      </c>
      <c r="B19685" s="44" t="s">
        <v>15616</v>
      </c>
      <c r="C19685" s="45">
        <v>25050101</v>
      </c>
      <c r="D19685" s="45" t="s">
        <v>11363</v>
      </c>
      <c r="E19685" s="45" t="s">
        <v>7105</v>
      </c>
      <c r="AO19685" s="376"/>
    </row>
    <row r="19686" spans="1:41" x14ac:dyDescent="0.25">
      <c r="A19686" s="44" t="s">
        <v>16025</v>
      </c>
      <c r="B19686" s="44" t="s">
        <v>15617</v>
      </c>
      <c r="C19686" s="45">
        <v>25050102</v>
      </c>
      <c r="D19686" s="45" t="s">
        <v>11363</v>
      </c>
      <c r="E19686" s="45" t="s">
        <v>7105</v>
      </c>
      <c r="AO19686" s="376"/>
    </row>
    <row r="19687" spans="1:41" x14ac:dyDescent="0.25">
      <c r="A19687" s="44" t="s">
        <v>16025</v>
      </c>
      <c r="B19687" s="44" t="s">
        <v>15611</v>
      </c>
      <c r="C19687" s="45">
        <v>25050401</v>
      </c>
      <c r="D19687" s="45" t="s">
        <v>11363</v>
      </c>
      <c r="E19687" s="45" t="s">
        <v>7105</v>
      </c>
      <c r="AO19687" s="376"/>
    </row>
    <row r="19688" spans="1:41" x14ac:dyDescent="0.3">
      <c r="A19688" s="333" t="s">
        <v>15452</v>
      </c>
      <c r="B19688" s="333" t="s">
        <v>1164</v>
      </c>
      <c r="C19688" s="125" t="s">
        <v>15586</v>
      </c>
      <c r="D19688" s="32" t="s">
        <v>20309</v>
      </c>
      <c r="E19688" s="125" t="s">
        <v>9839</v>
      </c>
      <c r="F19688" s="125" t="s">
        <v>1189</v>
      </c>
      <c r="G19688" s="125" t="s">
        <v>1190</v>
      </c>
      <c r="AO19688" s="376"/>
    </row>
    <row r="19689" spans="1:41" x14ac:dyDescent="0.25">
      <c r="A19689" s="44" t="s">
        <v>3839</v>
      </c>
      <c r="B19689" s="44" t="s">
        <v>12095</v>
      </c>
      <c r="C19689" s="45">
        <v>33.229999999999997</v>
      </c>
      <c r="D19689" s="45" t="s">
        <v>12549</v>
      </c>
      <c r="E19689" s="46">
        <v>46934</v>
      </c>
      <c r="F19689" s="45"/>
      <c r="G19689" s="93"/>
      <c r="H19689" s="93"/>
      <c r="I19689" s="99"/>
      <c r="J19689" s="99"/>
      <c r="K19689" s="99"/>
      <c r="L19689" s="99"/>
      <c r="M19689" s="99"/>
      <c r="N19689" s="99"/>
      <c r="O19689" s="99"/>
      <c r="P19689" s="99"/>
      <c r="Q19689" s="99"/>
      <c r="R19689" s="99"/>
      <c r="S19689" s="99"/>
      <c r="T19689" s="99"/>
      <c r="U19689" s="99"/>
      <c r="V19689" s="99"/>
      <c r="W19689" s="99"/>
      <c r="X19689" s="99"/>
      <c r="Y19689" s="99"/>
      <c r="Z19689" s="99"/>
      <c r="AA19689" s="99"/>
      <c r="AB19689" s="99"/>
      <c r="AC19689" s="99"/>
      <c r="AD19689" s="99"/>
      <c r="AE19689" s="99"/>
      <c r="AF19689" s="99"/>
      <c r="AG19689" s="99"/>
      <c r="AH19689" s="31"/>
      <c r="AI19689" s="31"/>
      <c r="AJ19689" s="31"/>
      <c r="AK19689" s="31"/>
      <c r="AL19689" s="31"/>
      <c r="AO19689" s="376"/>
    </row>
    <row r="19690" spans="1:41" x14ac:dyDescent="0.25">
      <c r="A19690" s="44" t="s">
        <v>3839</v>
      </c>
      <c r="B19690" s="44" t="s">
        <v>21385</v>
      </c>
      <c r="C19690" s="45" t="s">
        <v>8134</v>
      </c>
      <c r="D19690" s="45" t="s">
        <v>21447</v>
      </c>
      <c r="E19690" s="46">
        <v>46477</v>
      </c>
      <c r="AO19690" s="376"/>
    </row>
    <row r="19691" spans="1:41" x14ac:dyDescent="0.25">
      <c r="A19691" s="44" t="s">
        <v>3839</v>
      </c>
      <c r="B19691" s="44" t="s">
        <v>936</v>
      </c>
      <c r="C19691" s="45">
        <v>260703</v>
      </c>
      <c r="D19691" s="45" t="s">
        <v>11363</v>
      </c>
      <c r="E19691" s="45" t="s">
        <v>11150</v>
      </c>
      <c r="AO19691" s="376"/>
    </row>
    <row r="19692" spans="1:41" x14ac:dyDescent="0.3">
      <c r="A19692" s="333" t="s">
        <v>1597</v>
      </c>
      <c r="B19692" s="333" t="s">
        <v>1600</v>
      </c>
      <c r="C19692" s="125" t="s">
        <v>15473</v>
      </c>
      <c r="D19692" s="32" t="s">
        <v>20309</v>
      </c>
      <c r="E19692" s="125" t="s">
        <v>11886</v>
      </c>
      <c r="F19692" s="125" t="s">
        <v>1189</v>
      </c>
      <c r="G19692" s="125" t="s">
        <v>1190</v>
      </c>
      <c r="AO19692" s="376"/>
    </row>
    <row r="19693" spans="1:41" x14ac:dyDescent="0.25">
      <c r="A19693" s="44" t="s">
        <v>12506</v>
      </c>
      <c r="B19693" s="44" t="s">
        <v>12153</v>
      </c>
      <c r="C19693" s="45">
        <v>19.25</v>
      </c>
      <c r="D19693" s="45" t="s">
        <v>12549</v>
      </c>
      <c r="E19693" s="46">
        <v>47664</v>
      </c>
      <c r="F19693" s="45"/>
      <c r="G19693" s="93"/>
      <c r="H19693" s="93"/>
      <c r="I19693" s="99"/>
      <c r="J19693" s="99"/>
      <c r="K19693" s="99"/>
      <c r="L19693" s="99"/>
      <c r="M19693" s="99"/>
      <c r="N19693" s="99"/>
      <c r="O19693" s="99"/>
      <c r="P19693" s="99"/>
      <c r="Q19693" s="99"/>
      <c r="R19693" s="99"/>
      <c r="S19693" s="99"/>
      <c r="T19693" s="99"/>
      <c r="U19693" s="99"/>
      <c r="V19693" s="99"/>
      <c r="W19693" s="99"/>
      <c r="X19693" s="99"/>
      <c r="Y19693" s="99"/>
      <c r="Z19693" s="99"/>
      <c r="AA19693" s="99"/>
      <c r="AB19693" s="99"/>
      <c r="AC19693" s="99"/>
      <c r="AD19693" s="99"/>
      <c r="AE19693" s="99"/>
      <c r="AF19693" s="99"/>
      <c r="AG19693" s="99"/>
      <c r="AH19693" s="31"/>
      <c r="AI19693" s="31"/>
      <c r="AJ19693" s="31"/>
      <c r="AK19693" s="31"/>
      <c r="AL19693" s="31"/>
      <c r="AO19693" s="376"/>
    </row>
    <row r="19694" spans="1:41" x14ac:dyDescent="0.25">
      <c r="A19694" s="44" t="s">
        <v>12506</v>
      </c>
      <c r="B19694" s="44" t="s">
        <v>13600</v>
      </c>
      <c r="C19694" s="45">
        <v>35.25</v>
      </c>
      <c r="D19694" s="45" t="s">
        <v>12549</v>
      </c>
      <c r="E19694" s="46">
        <v>47664</v>
      </c>
      <c r="F19694" s="45"/>
      <c r="G19694" s="93"/>
      <c r="H19694" s="93"/>
      <c r="I19694" s="99"/>
      <c r="J19694" s="99"/>
      <c r="K19694" s="99"/>
      <c r="L19694" s="99"/>
      <c r="M19694" s="99"/>
      <c r="N19694" s="99"/>
      <c r="O19694" s="99"/>
      <c r="P19694" s="99"/>
      <c r="Q19694" s="99"/>
      <c r="R19694" s="99"/>
      <c r="S19694" s="99"/>
      <c r="T19694" s="99"/>
      <c r="U19694" s="99"/>
      <c r="V19694" s="99"/>
      <c r="W19694" s="99"/>
      <c r="X19694" s="99"/>
      <c r="Y19694" s="99"/>
      <c r="Z19694" s="99"/>
      <c r="AA19694" s="99"/>
      <c r="AB19694" s="99"/>
      <c r="AC19694" s="99"/>
      <c r="AD19694" s="99"/>
      <c r="AE19694" s="99"/>
      <c r="AF19694" s="99"/>
      <c r="AG19694" s="99"/>
      <c r="AH19694" s="31"/>
      <c r="AI19694" s="31"/>
      <c r="AJ19694" s="31"/>
      <c r="AK19694" s="31"/>
      <c r="AL19694" s="31"/>
      <c r="AO19694" s="376"/>
    </row>
    <row r="19695" spans="1:41" x14ac:dyDescent="0.3">
      <c r="A19695" s="333" t="s">
        <v>7795</v>
      </c>
      <c r="B19695" s="333" t="s">
        <v>2690</v>
      </c>
      <c r="C19695" s="125" t="s">
        <v>21253</v>
      </c>
      <c r="D19695" s="32" t="s">
        <v>20309</v>
      </c>
      <c r="E19695" s="125" t="s">
        <v>21312</v>
      </c>
      <c r="F19695" s="125" t="s">
        <v>1189</v>
      </c>
      <c r="G19695" s="125" t="s">
        <v>1190</v>
      </c>
      <c r="AO19695" s="376"/>
    </row>
    <row r="19696" spans="1:41" x14ac:dyDescent="0.3">
      <c r="A19696" s="99" t="s">
        <v>15307</v>
      </c>
      <c r="B19696" s="92" t="s">
        <v>15309</v>
      </c>
      <c r="C19696" s="93" t="s">
        <v>15310</v>
      </c>
      <c r="D19696" s="93" t="s">
        <v>10164</v>
      </c>
      <c r="E19696" s="94">
        <v>47361</v>
      </c>
      <c r="F19696" s="93"/>
      <c r="G19696" s="93"/>
      <c r="H19696" s="93"/>
      <c r="I19696" s="99"/>
      <c r="J19696" s="99"/>
      <c r="K19696" s="99"/>
      <c r="L19696" s="99"/>
      <c r="M19696" s="99"/>
      <c r="N19696" s="99"/>
      <c r="O19696" s="99"/>
      <c r="P19696" s="99"/>
      <c r="Q19696" s="99"/>
      <c r="R19696" s="99"/>
      <c r="S19696" s="99"/>
      <c r="T19696" s="99"/>
      <c r="U19696" s="99"/>
      <c r="V19696" s="99"/>
      <c r="W19696" s="99"/>
      <c r="X19696" s="99"/>
      <c r="Y19696" s="99"/>
      <c r="Z19696" s="99"/>
      <c r="AA19696" s="99"/>
      <c r="AB19696" s="99"/>
      <c r="AC19696" s="99"/>
      <c r="AD19696" s="99"/>
      <c r="AE19696" s="99"/>
      <c r="AF19696" s="99"/>
      <c r="AG19696" s="99"/>
      <c r="AH19696" s="31"/>
      <c r="AI19696" s="31"/>
      <c r="AJ19696" s="31"/>
      <c r="AK19696" s="31"/>
      <c r="AL19696" s="31"/>
      <c r="AO19696" s="376"/>
    </row>
    <row r="19697" spans="1:41" x14ac:dyDescent="0.3">
      <c r="A19697" s="333" t="s">
        <v>13352</v>
      </c>
      <c r="B19697" s="333" t="s">
        <v>1157</v>
      </c>
      <c r="C19697" s="125" t="s">
        <v>13318</v>
      </c>
      <c r="D19697" s="32" t="s">
        <v>20309</v>
      </c>
      <c r="E19697" s="125" t="s">
        <v>12551</v>
      </c>
      <c r="F19697" s="125" t="s">
        <v>1189</v>
      </c>
      <c r="G19697" s="125" t="s">
        <v>1190</v>
      </c>
      <c r="AO19697" s="376"/>
    </row>
    <row r="19698" spans="1:41" x14ac:dyDescent="0.25">
      <c r="A19698" s="44" t="s">
        <v>7123</v>
      </c>
      <c r="B19698" s="44" t="s">
        <v>144</v>
      </c>
      <c r="C19698" s="45" t="s">
        <v>7124</v>
      </c>
      <c r="D19698" s="46" t="s">
        <v>21328</v>
      </c>
      <c r="E19698" s="46">
        <v>46523</v>
      </c>
      <c r="AO19698" s="376"/>
    </row>
    <row r="19699" spans="1:41" x14ac:dyDescent="0.25">
      <c r="A19699" s="44" t="s">
        <v>7123</v>
      </c>
      <c r="B19699" s="44" t="s">
        <v>144</v>
      </c>
      <c r="C19699" s="45" t="s">
        <v>7124</v>
      </c>
      <c r="D19699" s="46" t="s">
        <v>21328</v>
      </c>
      <c r="E19699" s="46">
        <v>46523</v>
      </c>
      <c r="AO19699" s="376"/>
    </row>
    <row r="19700" spans="1:41" x14ac:dyDescent="0.25">
      <c r="A19700" s="44" t="s">
        <v>22022</v>
      </c>
      <c r="B19700" s="44" t="s">
        <v>21452</v>
      </c>
      <c r="C19700" s="45">
        <v>26060201</v>
      </c>
      <c r="D19700" s="45" t="s">
        <v>11363</v>
      </c>
      <c r="E19700" s="45" t="s">
        <v>9840</v>
      </c>
      <c r="AO19700" s="376"/>
    </row>
    <row r="19701" spans="1:41" x14ac:dyDescent="0.25">
      <c r="A19701" s="44" t="s">
        <v>22022</v>
      </c>
      <c r="B19701" s="44" t="s">
        <v>927</v>
      </c>
      <c r="C19701" s="45">
        <v>26060202</v>
      </c>
      <c r="D19701" s="45" t="s">
        <v>11363</v>
      </c>
      <c r="E19701" s="45" t="s">
        <v>9840</v>
      </c>
      <c r="AO19701" s="376"/>
    </row>
    <row r="19702" spans="1:41" x14ac:dyDescent="0.3">
      <c r="A19702" s="333" t="s">
        <v>11130</v>
      </c>
      <c r="B19702" s="333" t="s">
        <v>4012</v>
      </c>
      <c r="C19702" s="125" t="s">
        <v>10968</v>
      </c>
      <c r="D19702" s="32" t="s">
        <v>20309</v>
      </c>
      <c r="E19702" s="125" t="s">
        <v>7420</v>
      </c>
      <c r="F19702" s="125" t="s">
        <v>1189</v>
      </c>
      <c r="G19702" s="125" t="s">
        <v>1190</v>
      </c>
      <c r="AO19702" s="376"/>
    </row>
    <row r="19703" spans="1:41" x14ac:dyDescent="0.25">
      <c r="A19703" s="44" t="s">
        <v>7936</v>
      </c>
      <c r="B19703" s="44" t="s">
        <v>925</v>
      </c>
      <c r="C19703" s="45">
        <v>230601</v>
      </c>
      <c r="D19703" s="45" t="s">
        <v>11363</v>
      </c>
      <c r="E19703" s="45" t="s">
        <v>7770</v>
      </c>
      <c r="AO19703" s="376"/>
    </row>
    <row r="19704" spans="1:41" x14ac:dyDescent="0.25">
      <c r="A19704" s="44" t="s">
        <v>5426</v>
      </c>
      <c r="B19704" s="44" t="s">
        <v>2350</v>
      </c>
      <c r="C19704" s="45">
        <v>220105</v>
      </c>
      <c r="D19704" s="45" t="s">
        <v>11363</v>
      </c>
      <c r="E19704" s="45" t="s">
        <v>2593</v>
      </c>
      <c r="AO19704" s="376"/>
    </row>
    <row r="19705" spans="1:41" x14ac:dyDescent="0.25">
      <c r="A19705" s="44" t="s">
        <v>3027</v>
      </c>
      <c r="B19705" s="44" t="s">
        <v>925</v>
      </c>
      <c r="C19705" s="45">
        <v>230601</v>
      </c>
      <c r="D19705" s="45" t="s">
        <v>11363</v>
      </c>
      <c r="E19705" s="45" t="s">
        <v>7770</v>
      </c>
      <c r="AO19705" s="376"/>
    </row>
    <row r="19706" spans="1:41" x14ac:dyDescent="0.25">
      <c r="A19706" s="44" t="s">
        <v>7937</v>
      </c>
      <c r="B19706" s="44" t="s">
        <v>936</v>
      </c>
      <c r="C19706" s="45">
        <v>260703</v>
      </c>
      <c r="D19706" s="45" t="s">
        <v>11363</v>
      </c>
      <c r="E19706" s="45" t="s">
        <v>11150</v>
      </c>
      <c r="AO19706" s="376"/>
    </row>
    <row r="19707" spans="1:41" x14ac:dyDescent="0.3">
      <c r="A19707" s="333" t="s">
        <v>2512</v>
      </c>
      <c r="B19707" s="333" t="s">
        <v>1166</v>
      </c>
      <c r="C19707" s="125" t="s">
        <v>19095</v>
      </c>
      <c r="D19707" s="32" t="s">
        <v>20309</v>
      </c>
      <c r="E19707" s="125" t="s">
        <v>9249</v>
      </c>
      <c r="F19707" s="125" t="s">
        <v>1189</v>
      </c>
      <c r="G19707" s="125" t="s">
        <v>1189</v>
      </c>
      <c r="AO19707" s="376"/>
    </row>
    <row r="19708" spans="1:41" x14ac:dyDescent="0.25">
      <c r="A19708" s="44" t="s">
        <v>2512</v>
      </c>
      <c r="B19708" s="44" t="s">
        <v>12119</v>
      </c>
      <c r="C19708" s="45">
        <v>15.25</v>
      </c>
      <c r="D19708" s="45" t="s">
        <v>12549</v>
      </c>
      <c r="E19708" s="46">
        <v>47664</v>
      </c>
      <c r="F19708" s="45"/>
      <c r="G19708" s="93"/>
      <c r="H19708" s="93"/>
      <c r="I19708" s="99"/>
      <c r="J19708" s="99"/>
      <c r="K19708" s="99"/>
      <c r="L19708" s="99"/>
      <c r="M19708" s="99"/>
      <c r="N19708" s="99"/>
      <c r="O19708" s="99"/>
      <c r="P19708" s="99"/>
      <c r="Q19708" s="99"/>
      <c r="R19708" s="99"/>
      <c r="S19708" s="99"/>
      <c r="T19708" s="99"/>
      <c r="U19708" s="99"/>
      <c r="V19708" s="99"/>
      <c r="W19708" s="99"/>
      <c r="X19708" s="99"/>
      <c r="Y19708" s="99"/>
      <c r="Z19708" s="99"/>
      <c r="AA19708" s="99"/>
      <c r="AB19708" s="99"/>
      <c r="AC19708" s="99"/>
      <c r="AD19708" s="99"/>
      <c r="AE19708" s="99"/>
      <c r="AF19708" s="99"/>
      <c r="AG19708" s="99"/>
      <c r="AH19708" s="31"/>
      <c r="AI19708" s="31"/>
      <c r="AJ19708" s="31"/>
      <c r="AK19708" s="31"/>
      <c r="AL19708" s="31"/>
      <c r="AO19708" s="376"/>
    </row>
    <row r="19709" spans="1:41" x14ac:dyDescent="0.25">
      <c r="A19709" s="44" t="s">
        <v>12507</v>
      </c>
      <c r="B19709" s="44" t="s">
        <v>12094</v>
      </c>
      <c r="C19709" s="45">
        <v>12.23</v>
      </c>
      <c r="D19709" s="45" t="s">
        <v>12549</v>
      </c>
      <c r="E19709" s="46">
        <v>46934</v>
      </c>
      <c r="F19709" s="45"/>
      <c r="G19709" s="93"/>
      <c r="H19709" s="93"/>
      <c r="I19709" s="99"/>
      <c r="J19709" s="99"/>
      <c r="K19709" s="99"/>
      <c r="L19709" s="99"/>
      <c r="M19709" s="99"/>
      <c r="N19709" s="99"/>
      <c r="O19709" s="99"/>
      <c r="P19709" s="99"/>
      <c r="Q19709" s="99"/>
      <c r="R19709" s="99"/>
      <c r="S19709" s="99"/>
      <c r="T19709" s="99"/>
      <c r="U19709" s="99"/>
      <c r="V19709" s="99"/>
      <c r="W19709" s="99"/>
      <c r="X19709" s="99"/>
      <c r="Y19709" s="99"/>
      <c r="Z19709" s="99"/>
      <c r="AA19709" s="99"/>
      <c r="AB19709" s="99"/>
      <c r="AC19709" s="99"/>
      <c r="AD19709" s="99"/>
      <c r="AE19709" s="99"/>
      <c r="AF19709" s="99"/>
      <c r="AG19709" s="99"/>
      <c r="AH19709" s="31"/>
      <c r="AI19709" s="31"/>
      <c r="AJ19709" s="31"/>
      <c r="AK19709" s="31"/>
      <c r="AL19709" s="31"/>
      <c r="AO19709" s="376"/>
    </row>
    <row r="19710" spans="1:41" x14ac:dyDescent="0.25">
      <c r="A19710" s="44" t="s">
        <v>3566</v>
      </c>
      <c r="B19710" s="44" t="s">
        <v>10364</v>
      </c>
      <c r="C19710" s="45">
        <v>240302</v>
      </c>
      <c r="D19710" s="45" t="s">
        <v>11363</v>
      </c>
      <c r="E19710" s="45" t="s">
        <v>2593</v>
      </c>
      <c r="AO19710" s="376"/>
    </row>
    <row r="19711" spans="1:41" x14ac:dyDescent="0.25">
      <c r="A19711" s="44" t="s">
        <v>3566</v>
      </c>
      <c r="B19711" s="44" t="s">
        <v>5134</v>
      </c>
      <c r="C19711" s="45">
        <v>250802</v>
      </c>
      <c r="D19711" s="45" t="s">
        <v>11363</v>
      </c>
      <c r="E19711" s="45" t="s">
        <v>9880</v>
      </c>
      <c r="AO19711" s="376"/>
    </row>
    <row r="19712" spans="1:41" x14ac:dyDescent="0.25">
      <c r="A19712" s="44" t="s">
        <v>18511</v>
      </c>
      <c r="B19712" s="44" t="s">
        <v>5321</v>
      </c>
      <c r="C19712" s="45">
        <v>26010401</v>
      </c>
      <c r="D19712" s="45" t="s">
        <v>11363</v>
      </c>
      <c r="E19712" s="45" t="s">
        <v>17459</v>
      </c>
      <c r="AO19712" s="376"/>
    </row>
    <row r="19713" spans="1:41" x14ac:dyDescent="0.25">
      <c r="A19713" s="44" t="s">
        <v>18511</v>
      </c>
      <c r="B19713" s="44" t="s">
        <v>3176</v>
      </c>
      <c r="C19713" s="45">
        <v>26010402</v>
      </c>
      <c r="D19713" s="45" t="s">
        <v>11363</v>
      </c>
      <c r="E19713" s="45" t="s">
        <v>17459</v>
      </c>
      <c r="AO19713" s="376"/>
    </row>
    <row r="19714" spans="1:41" x14ac:dyDescent="0.3">
      <c r="A19714" s="57" t="s">
        <v>7961</v>
      </c>
      <c r="B19714" s="57" t="s">
        <v>2173</v>
      </c>
      <c r="C19714" s="62">
        <v>24030</v>
      </c>
      <c r="D19714" s="62" t="s">
        <v>20886</v>
      </c>
      <c r="E19714" s="60">
        <v>47057</v>
      </c>
      <c r="F19714" s="32"/>
      <c r="G19714" s="32"/>
      <c r="H19714" s="32"/>
      <c r="I19714" s="31"/>
      <c r="J19714" s="31"/>
      <c r="K19714" s="31"/>
      <c r="L19714" s="31"/>
      <c r="M19714" s="31"/>
      <c r="N19714" s="31"/>
      <c r="O19714" s="31"/>
      <c r="P19714" s="31"/>
      <c r="Q19714" s="31"/>
      <c r="R19714" s="31"/>
      <c r="S19714" s="31"/>
      <c r="T19714" s="31"/>
      <c r="U19714" s="31"/>
      <c r="V19714" s="31"/>
      <c r="W19714" s="31"/>
      <c r="X19714" s="31"/>
      <c r="Y19714" s="31"/>
      <c r="Z19714" s="31"/>
      <c r="AA19714" s="31"/>
      <c r="AB19714" s="31"/>
      <c r="AC19714" s="31"/>
      <c r="AD19714" s="31"/>
      <c r="AE19714" s="31"/>
      <c r="AF19714" s="31"/>
      <c r="AG19714" s="31"/>
      <c r="AH19714" s="31"/>
      <c r="AI19714" s="31"/>
      <c r="AJ19714" s="31"/>
      <c r="AK19714" s="31"/>
      <c r="AL19714" s="31"/>
      <c r="AO19714" s="376"/>
    </row>
    <row r="19715" spans="1:41" x14ac:dyDescent="0.25">
      <c r="A19715" s="44" t="s">
        <v>14207</v>
      </c>
      <c r="B19715" s="44" t="s">
        <v>9902</v>
      </c>
      <c r="C19715" s="45" t="s">
        <v>14304</v>
      </c>
      <c r="D19715" s="32" t="s">
        <v>5559</v>
      </c>
      <c r="E19715" s="45" t="s">
        <v>20857</v>
      </c>
      <c r="F19715" s="32"/>
      <c r="G19715" s="32"/>
      <c r="H19715" s="32"/>
      <c r="I19715" s="31"/>
      <c r="J19715" s="31"/>
      <c r="K19715" s="31"/>
      <c r="L19715" s="31"/>
      <c r="M19715" s="31"/>
      <c r="N19715" s="31"/>
      <c r="O19715" s="31"/>
      <c r="P19715" s="31"/>
      <c r="Q19715" s="31"/>
      <c r="R19715" s="31"/>
      <c r="S19715" s="31"/>
      <c r="T19715" s="31"/>
      <c r="U19715" s="31"/>
      <c r="V19715" s="31"/>
      <c r="W19715" s="31"/>
      <c r="X19715" s="31"/>
      <c r="Y19715" s="31"/>
      <c r="Z19715" s="31"/>
      <c r="AA19715" s="31"/>
      <c r="AB19715" s="31"/>
      <c r="AC19715" s="31"/>
      <c r="AD19715" s="31"/>
      <c r="AE19715" s="31"/>
      <c r="AF19715" s="31"/>
      <c r="AG19715" s="31"/>
      <c r="AH19715" s="31"/>
      <c r="AI19715" s="31"/>
      <c r="AJ19715" s="31"/>
      <c r="AK19715" s="31"/>
      <c r="AL19715" s="31"/>
      <c r="AO19715" s="376"/>
    </row>
    <row r="19716" spans="1:41" ht="24" x14ac:dyDescent="0.25">
      <c r="A19716" s="44" t="s">
        <v>14207</v>
      </c>
      <c r="B19716" s="319" t="s">
        <v>19582</v>
      </c>
      <c r="C19716" s="318" t="s">
        <v>19890</v>
      </c>
      <c r="D19716" s="93" t="s">
        <v>19934</v>
      </c>
      <c r="E19716" s="320">
        <v>47542</v>
      </c>
      <c r="F19716" s="93"/>
      <c r="G19716" s="93"/>
      <c r="H19716" s="93"/>
      <c r="I19716" s="99"/>
      <c r="J19716" s="99"/>
      <c r="K19716" s="99"/>
      <c r="L19716" s="99"/>
      <c r="M19716" s="99"/>
      <c r="N19716" s="99"/>
      <c r="O19716" s="99"/>
      <c r="P19716" s="99"/>
      <c r="Q19716" s="99"/>
      <c r="R19716" s="99"/>
      <c r="S19716" s="99"/>
      <c r="T19716" s="99"/>
      <c r="U19716" s="99"/>
      <c r="V19716" s="99"/>
      <c r="W19716" s="99"/>
      <c r="X19716" s="99"/>
      <c r="Y19716" s="99"/>
      <c r="Z19716" s="99"/>
      <c r="AA19716" s="99"/>
      <c r="AB19716" s="99"/>
      <c r="AC19716" s="99"/>
      <c r="AD19716" s="99"/>
      <c r="AE19716" s="99"/>
      <c r="AF19716" s="99"/>
      <c r="AG19716" s="99"/>
      <c r="AH19716" s="31"/>
      <c r="AI19716" s="31"/>
      <c r="AJ19716" s="31"/>
      <c r="AK19716" s="31"/>
      <c r="AL19716" s="31"/>
      <c r="AO19716" s="376"/>
    </row>
    <row r="19717" spans="1:41" x14ac:dyDescent="0.25">
      <c r="A19717" s="44" t="s">
        <v>14207</v>
      </c>
      <c r="B19717" s="44" t="s">
        <v>938</v>
      </c>
      <c r="C19717" s="45">
        <v>260103</v>
      </c>
      <c r="D19717" s="45" t="s">
        <v>11363</v>
      </c>
      <c r="E19717" s="45" t="s">
        <v>8292</v>
      </c>
      <c r="AO19717" s="376"/>
    </row>
    <row r="19718" spans="1:41" x14ac:dyDescent="0.25">
      <c r="A19718" s="44" t="s">
        <v>14207</v>
      </c>
      <c r="B19718" s="44" t="s">
        <v>7763</v>
      </c>
      <c r="C19718" s="45">
        <v>260401</v>
      </c>
      <c r="D19718" s="45" t="s">
        <v>11363</v>
      </c>
      <c r="E19718" s="45" t="s">
        <v>11152</v>
      </c>
      <c r="AO19718" s="376"/>
    </row>
    <row r="19719" spans="1:41" x14ac:dyDescent="0.3">
      <c r="A19719" s="333" t="s">
        <v>11546</v>
      </c>
      <c r="B19719" s="333" t="s">
        <v>11377</v>
      </c>
      <c r="C19719" s="125" t="s">
        <v>11214</v>
      </c>
      <c r="D19719" s="32" t="s">
        <v>20309</v>
      </c>
      <c r="E19719" s="125" t="s">
        <v>4966</v>
      </c>
      <c r="F19719" s="125" t="s">
        <v>1189</v>
      </c>
      <c r="G19719" s="125" t="s">
        <v>1190</v>
      </c>
      <c r="AO19719" s="376"/>
    </row>
    <row r="19720" spans="1:41" x14ac:dyDescent="0.3">
      <c r="A19720" s="333" t="s">
        <v>15453</v>
      </c>
      <c r="B19720" s="333" t="s">
        <v>1774</v>
      </c>
      <c r="C19720" s="125" t="s">
        <v>15318</v>
      </c>
      <c r="D19720" s="32" t="s">
        <v>20309</v>
      </c>
      <c r="E19720" s="125" t="s">
        <v>11886</v>
      </c>
      <c r="F19720" s="125" t="s">
        <v>1190</v>
      </c>
      <c r="G19720" s="125" t="s">
        <v>1190</v>
      </c>
      <c r="AO19720" s="376"/>
    </row>
    <row r="19721" spans="1:41" x14ac:dyDescent="0.25">
      <c r="A19721" s="44" t="s">
        <v>16026</v>
      </c>
      <c r="B19721" s="44" t="s">
        <v>3474</v>
      </c>
      <c r="C19721" s="45">
        <v>250503</v>
      </c>
      <c r="D19721" s="45" t="s">
        <v>11363</v>
      </c>
      <c r="E19721" s="45" t="s">
        <v>15608</v>
      </c>
      <c r="AO19721" s="376"/>
    </row>
    <row r="19722" spans="1:41" x14ac:dyDescent="0.25">
      <c r="A19722" s="99" t="s">
        <v>11225</v>
      </c>
      <c r="B19722" s="92" t="s">
        <v>11233</v>
      </c>
      <c r="C19722" s="93" t="s">
        <v>11232</v>
      </c>
      <c r="D19722" s="93" t="s">
        <v>1201</v>
      </c>
      <c r="E19722" s="94">
        <v>46682</v>
      </c>
      <c r="F19722" s="93"/>
      <c r="G19722" s="93"/>
      <c r="H19722" s="93"/>
      <c r="I19722" s="99"/>
      <c r="J19722" s="99"/>
      <c r="K19722" s="99"/>
      <c r="L19722" s="44"/>
      <c r="M19722" s="44"/>
      <c r="N19722" s="99"/>
      <c r="O19722" s="99"/>
      <c r="P19722" s="99"/>
      <c r="Q19722" s="99"/>
      <c r="R19722" s="99"/>
      <c r="S19722" s="99"/>
      <c r="T19722" s="99"/>
      <c r="U19722" s="99"/>
      <c r="V19722" s="99"/>
      <c r="W19722" s="99"/>
      <c r="X19722" s="99"/>
      <c r="Y19722" s="99"/>
      <c r="Z19722" s="99"/>
      <c r="AA19722" s="99"/>
      <c r="AB19722" s="99"/>
      <c r="AC19722" s="99"/>
      <c r="AD19722" s="99"/>
      <c r="AE19722" s="99"/>
      <c r="AF19722" s="99"/>
      <c r="AG19722" s="99"/>
      <c r="AH19722" s="31"/>
      <c r="AI19722" s="31"/>
      <c r="AJ19722" s="31"/>
      <c r="AK19722" s="31"/>
      <c r="AL19722" s="31"/>
      <c r="AO19722" s="376"/>
    </row>
    <row r="19723" spans="1:41" x14ac:dyDescent="0.25">
      <c r="A19723" s="44" t="s">
        <v>22023</v>
      </c>
      <c r="B19723" s="44" t="s">
        <v>21449</v>
      </c>
      <c r="C19723" s="45">
        <v>260504</v>
      </c>
      <c r="D19723" s="45" t="s">
        <v>11363</v>
      </c>
      <c r="E19723" s="45" t="s">
        <v>21450</v>
      </c>
      <c r="AO19723" s="376"/>
    </row>
    <row r="19724" spans="1:41" x14ac:dyDescent="0.25">
      <c r="A19724" s="44" t="s">
        <v>18512</v>
      </c>
      <c r="B19724" s="44" t="s">
        <v>3475</v>
      </c>
      <c r="C19724" s="45">
        <v>230301</v>
      </c>
      <c r="D19724" s="45" t="s">
        <v>11363</v>
      </c>
      <c r="E19724" s="45" t="s">
        <v>5265</v>
      </c>
      <c r="AO19724" s="376"/>
    </row>
    <row r="19725" spans="1:41" x14ac:dyDescent="0.3">
      <c r="A19725" s="333" t="s">
        <v>15570</v>
      </c>
      <c r="B19725" s="333" t="s">
        <v>4815</v>
      </c>
      <c r="C19725" s="125" t="s">
        <v>15581</v>
      </c>
      <c r="D19725" s="32" t="s">
        <v>20309</v>
      </c>
      <c r="E19725" s="125" t="s">
        <v>9839</v>
      </c>
      <c r="F19725" s="125" t="s">
        <v>1189</v>
      </c>
      <c r="G19725" s="125" t="s">
        <v>1190</v>
      </c>
      <c r="AO19725" s="376"/>
    </row>
    <row r="19726" spans="1:41" x14ac:dyDescent="0.25">
      <c r="A19726" s="44" t="s">
        <v>12508</v>
      </c>
      <c r="B19726" s="44" t="s">
        <v>12189</v>
      </c>
      <c r="C19726" s="45">
        <v>35.229999999999997</v>
      </c>
      <c r="D19726" s="45" t="s">
        <v>12549</v>
      </c>
      <c r="E19726" s="46">
        <v>46934</v>
      </c>
      <c r="F19726" s="45"/>
      <c r="G19726" s="93"/>
      <c r="H19726" s="93"/>
      <c r="I19726" s="99"/>
      <c r="J19726" s="99"/>
      <c r="K19726" s="99"/>
      <c r="L19726" s="99"/>
      <c r="M19726" s="99"/>
      <c r="N19726" s="99"/>
      <c r="O19726" s="99"/>
      <c r="P19726" s="99"/>
      <c r="Q19726" s="99"/>
      <c r="R19726" s="99"/>
      <c r="S19726" s="99"/>
      <c r="T19726" s="99"/>
      <c r="U19726" s="99"/>
      <c r="V19726" s="99"/>
      <c r="W19726" s="99"/>
      <c r="X19726" s="99"/>
      <c r="Y19726" s="99"/>
      <c r="Z19726" s="99"/>
      <c r="AA19726" s="99"/>
      <c r="AB19726" s="99"/>
      <c r="AC19726" s="99"/>
      <c r="AD19726" s="99"/>
      <c r="AE19726" s="99"/>
      <c r="AF19726" s="99"/>
      <c r="AG19726" s="99"/>
      <c r="AH19726" s="31"/>
      <c r="AI19726" s="31"/>
      <c r="AJ19726" s="31"/>
      <c r="AK19726" s="31"/>
      <c r="AL19726" s="31"/>
      <c r="AO19726" s="376"/>
    </row>
    <row r="19727" spans="1:41" x14ac:dyDescent="0.25">
      <c r="A19727" s="44" t="s">
        <v>10818</v>
      </c>
      <c r="B19727" s="44" t="s">
        <v>10355</v>
      </c>
      <c r="C19727" s="45">
        <v>240403</v>
      </c>
      <c r="D19727" s="45" t="s">
        <v>11363</v>
      </c>
      <c r="E19727" s="45" t="s">
        <v>5037</v>
      </c>
      <c r="AO19727" s="376"/>
    </row>
    <row r="19728" spans="1:41" x14ac:dyDescent="0.25">
      <c r="A19728" s="44" t="s">
        <v>11349</v>
      </c>
      <c r="B19728" s="44" t="s">
        <v>5134</v>
      </c>
      <c r="C19728" s="45">
        <v>240804</v>
      </c>
      <c r="D19728" s="45" t="s">
        <v>11363</v>
      </c>
      <c r="E19728" s="45" t="s">
        <v>11260</v>
      </c>
      <c r="AO19728" s="376"/>
    </row>
    <row r="19729" spans="1:41" x14ac:dyDescent="0.3">
      <c r="A19729" s="57" t="s">
        <v>9717</v>
      </c>
      <c r="B19729" s="57" t="s">
        <v>4732</v>
      </c>
      <c r="C19729" s="62">
        <v>2517</v>
      </c>
      <c r="D19729" s="62" t="s">
        <v>20886</v>
      </c>
      <c r="E19729" s="60">
        <v>46387</v>
      </c>
      <c r="F19729" s="32"/>
      <c r="G19729" s="32"/>
      <c r="H19729" s="32"/>
      <c r="I19729" s="31"/>
      <c r="J19729" s="31"/>
      <c r="K19729" s="31"/>
      <c r="L19729" s="31"/>
      <c r="M19729" s="31"/>
      <c r="N19729" s="31"/>
      <c r="O19729" s="31"/>
      <c r="P19729" s="31"/>
      <c r="Q19729" s="31"/>
      <c r="R19729" s="31"/>
      <c r="S19729" s="31"/>
      <c r="T19729" s="31"/>
      <c r="U19729" s="31"/>
      <c r="V19729" s="31"/>
      <c r="W19729" s="31"/>
      <c r="X19729" s="31"/>
      <c r="Y19729" s="31"/>
      <c r="Z19729" s="31"/>
      <c r="AA19729" s="31"/>
      <c r="AB19729" s="31"/>
      <c r="AC19729" s="31"/>
      <c r="AD19729" s="31"/>
      <c r="AE19729" s="31"/>
      <c r="AF19729" s="31"/>
      <c r="AG19729" s="31"/>
      <c r="AH19729" s="31"/>
      <c r="AI19729" s="31"/>
      <c r="AJ19729" s="31"/>
      <c r="AK19729" s="31"/>
      <c r="AL19729" s="31"/>
      <c r="AO19729" s="376"/>
    </row>
    <row r="19730" spans="1:41" x14ac:dyDescent="0.25">
      <c r="A19730" s="44" t="s">
        <v>9717</v>
      </c>
      <c r="B19730" s="44" t="s">
        <v>12111</v>
      </c>
      <c r="C19730" s="45">
        <v>13.24</v>
      </c>
      <c r="D19730" s="45" t="s">
        <v>12549</v>
      </c>
      <c r="E19730" s="46">
        <v>47299</v>
      </c>
      <c r="F19730" s="45"/>
      <c r="G19730" s="93"/>
      <c r="H19730" s="93"/>
      <c r="I19730" s="99"/>
      <c r="J19730" s="99"/>
      <c r="K19730" s="99"/>
      <c r="L19730" s="99"/>
      <c r="M19730" s="99"/>
      <c r="N19730" s="99"/>
      <c r="O19730" s="99"/>
      <c r="P19730" s="99"/>
      <c r="Q19730" s="99"/>
      <c r="R19730" s="99"/>
      <c r="S19730" s="99"/>
      <c r="T19730" s="99"/>
      <c r="U19730" s="99"/>
      <c r="V19730" s="99"/>
      <c r="W19730" s="99"/>
      <c r="X19730" s="99"/>
      <c r="Y19730" s="99"/>
      <c r="Z19730" s="99"/>
      <c r="AA19730" s="99"/>
      <c r="AB19730" s="99"/>
      <c r="AC19730" s="99"/>
      <c r="AD19730" s="99"/>
      <c r="AE19730" s="99"/>
      <c r="AF19730" s="99"/>
      <c r="AG19730" s="99"/>
      <c r="AH19730" s="31"/>
      <c r="AI19730" s="31"/>
      <c r="AJ19730" s="31"/>
      <c r="AK19730" s="31"/>
      <c r="AL19730" s="31"/>
      <c r="AO19730" s="376"/>
    </row>
    <row r="19731" spans="1:41" x14ac:dyDescent="0.25">
      <c r="A19731" s="44" t="s">
        <v>11547</v>
      </c>
      <c r="B19731" s="44" t="s">
        <v>21362</v>
      </c>
      <c r="C19731" s="45" t="s">
        <v>11608</v>
      </c>
      <c r="D19731" s="45" t="s">
        <v>21447</v>
      </c>
      <c r="E19731" s="46">
        <v>46752</v>
      </c>
      <c r="AO19731" s="376"/>
    </row>
    <row r="19732" spans="1:41" x14ac:dyDescent="0.25">
      <c r="A19732" s="91" t="s">
        <v>19272</v>
      </c>
      <c r="B19732" s="92" t="s">
        <v>19284</v>
      </c>
      <c r="C19732" s="93" t="s">
        <v>19285</v>
      </c>
      <c r="D19732" s="93" t="s">
        <v>1201</v>
      </c>
      <c r="E19732" s="94">
        <v>46582</v>
      </c>
      <c r="F19732" s="93"/>
      <c r="G19732" s="93"/>
      <c r="H19732" s="93"/>
      <c r="I19732" s="99"/>
      <c r="J19732" s="99"/>
      <c r="K19732" s="99"/>
      <c r="L19732" s="99"/>
      <c r="M19732" s="99"/>
      <c r="N19732" s="99"/>
      <c r="O19732" s="99"/>
      <c r="P19732" s="99"/>
      <c r="Q19732" s="99"/>
      <c r="R19732" s="99"/>
      <c r="S19732" s="99"/>
      <c r="T19732" s="99"/>
      <c r="U19732" s="99"/>
      <c r="V19732" s="99"/>
      <c r="W19732" s="99"/>
      <c r="X19732" s="99"/>
      <c r="Y19732" s="99"/>
      <c r="Z19732" s="99"/>
      <c r="AA19732" s="99"/>
      <c r="AB19732" s="99"/>
      <c r="AC19732" s="99"/>
      <c r="AD19732" s="99"/>
      <c r="AE19732" s="99"/>
      <c r="AF19732" s="99"/>
      <c r="AG19732" s="99"/>
      <c r="AH19732" s="31"/>
      <c r="AI19732" s="31"/>
      <c r="AJ19732" s="31"/>
      <c r="AK19732" s="31"/>
      <c r="AL19732" s="31"/>
      <c r="AO19732" s="376"/>
    </row>
    <row r="19733" spans="1:41" x14ac:dyDescent="0.25">
      <c r="A19733" s="102" t="s">
        <v>6054</v>
      </c>
      <c r="B19733" s="92" t="s">
        <v>11253</v>
      </c>
      <c r="C19733" s="93" t="s">
        <v>11254</v>
      </c>
      <c r="D19733" s="93" t="s">
        <v>1201</v>
      </c>
      <c r="E19733" s="94">
        <v>46682</v>
      </c>
      <c r="F19733" s="93"/>
      <c r="G19733" s="93"/>
      <c r="H19733" s="93"/>
      <c r="I19733" s="99"/>
      <c r="J19733" s="99"/>
      <c r="K19733" s="99"/>
      <c r="L19733" s="44"/>
      <c r="M19733" s="44"/>
      <c r="N19733" s="99"/>
      <c r="O19733" s="99"/>
      <c r="P19733" s="99"/>
      <c r="Q19733" s="99"/>
      <c r="R19733" s="99"/>
      <c r="S19733" s="99"/>
      <c r="T19733" s="99"/>
      <c r="U19733" s="99"/>
      <c r="V19733" s="99"/>
      <c r="W19733" s="99"/>
      <c r="X19733" s="99"/>
      <c r="Y19733" s="99"/>
      <c r="Z19733" s="99"/>
      <c r="AA19733" s="99"/>
      <c r="AB19733" s="99"/>
      <c r="AC19733" s="99"/>
      <c r="AD19733" s="99"/>
      <c r="AE19733" s="99"/>
      <c r="AF19733" s="99"/>
      <c r="AG19733" s="99"/>
      <c r="AH19733" s="31"/>
      <c r="AI19733" s="31"/>
      <c r="AJ19733" s="31"/>
      <c r="AK19733" s="31"/>
      <c r="AL19733" s="31"/>
      <c r="AO19733" s="376"/>
    </row>
    <row r="19734" spans="1:41" x14ac:dyDescent="0.25">
      <c r="A19734" s="44" t="s">
        <v>13079</v>
      </c>
      <c r="B19734" s="44" t="s">
        <v>21380</v>
      </c>
      <c r="C19734" s="45" t="s">
        <v>13065</v>
      </c>
      <c r="D19734" s="45" t="s">
        <v>21447</v>
      </c>
      <c r="E19734" s="46">
        <v>46477</v>
      </c>
      <c r="AO19734" s="376"/>
    </row>
    <row r="19735" spans="1:41" x14ac:dyDescent="0.3">
      <c r="A19735" s="333" t="s">
        <v>16260</v>
      </c>
      <c r="B19735" s="333" t="s">
        <v>4812</v>
      </c>
      <c r="C19735" s="125" t="s">
        <v>16162</v>
      </c>
      <c r="D19735" s="32" t="s">
        <v>20309</v>
      </c>
      <c r="E19735" s="125" t="s">
        <v>4972</v>
      </c>
      <c r="F19735" s="125" t="s">
        <v>1189</v>
      </c>
      <c r="G19735" s="125" t="s">
        <v>1190</v>
      </c>
      <c r="AO19735" s="376"/>
    </row>
    <row r="19736" spans="1:41" x14ac:dyDescent="0.25">
      <c r="A19736" s="44" t="s">
        <v>13304</v>
      </c>
      <c r="B19736" s="44" t="s">
        <v>3176</v>
      </c>
      <c r="C19736" s="45">
        <v>25010402</v>
      </c>
      <c r="D19736" s="45" t="s">
        <v>11363</v>
      </c>
      <c r="E19736" s="45" t="s">
        <v>12564</v>
      </c>
      <c r="AO19736" s="376"/>
    </row>
    <row r="19737" spans="1:41" x14ac:dyDescent="0.25">
      <c r="A19737" s="44" t="s">
        <v>10819</v>
      </c>
      <c r="B19737" s="44" t="s">
        <v>9248</v>
      </c>
      <c r="C19737" s="45">
        <v>240101</v>
      </c>
      <c r="D19737" s="45" t="s">
        <v>11363</v>
      </c>
      <c r="E19737" s="45" t="s">
        <v>9249</v>
      </c>
      <c r="AO19737" s="376"/>
    </row>
    <row r="19738" spans="1:41" x14ac:dyDescent="0.25">
      <c r="A19738" s="44" t="s">
        <v>2629</v>
      </c>
      <c r="B19738" s="44" t="s">
        <v>21365</v>
      </c>
      <c r="C19738" s="45" t="s">
        <v>8133</v>
      </c>
      <c r="D19738" s="45" t="s">
        <v>21447</v>
      </c>
      <c r="E19738" s="46">
        <v>46752</v>
      </c>
      <c r="AO19738" s="376"/>
    </row>
    <row r="19739" spans="1:41" x14ac:dyDescent="0.25">
      <c r="A19739" s="44" t="s">
        <v>22024</v>
      </c>
      <c r="B19739" s="44" t="s">
        <v>3475</v>
      </c>
      <c r="C19739" s="45">
        <v>260301</v>
      </c>
      <c r="D19739" s="45" t="s">
        <v>11363</v>
      </c>
      <c r="E19739" s="45" t="s">
        <v>17625</v>
      </c>
      <c r="AO19739" s="376"/>
    </row>
    <row r="19740" spans="1:41" x14ac:dyDescent="0.25">
      <c r="A19740" s="44" t="s">
        <v>12813</v>
      </c>
      <c r="B19740" s="44" t="s">
        <v>10236</v>
      </c>
      <c r="C19740" s="45" t="s">
        <v>10325</v>
      </c>
      <c r="D19740" s="46" t="s">
        <v>21328</v>
      </c>
      <c r="E19740" s="46">
        <v>46596</v>
      </c>
      <c r="AO19740" s="376"/>
    </row>
    <row r="19741" spans="1:41" x14ac:dyDescent="0.25">
      <c r="A19741" s="44" t="s">
        <v>12813</v>
      </c>
      <c r="B19741" s="44" t="s">
        <v>5134</v>
      </c>
      <c r="C19741" s="45">
        <v>240804</v>
      </c>
      <c r="D19741" s="45" t="s">
        <v>11363</v>
      </c>
      <c r="E19741" s="45" t="s">
        <v>11260</v>
      </c>
      <c r="AO19741" s="376"/>
    </row>
    <row r="19742" spans="1:41" x14ac:dyDescent="0.25">
      <c r="A19742" s="44" t="s">
        <v>12064</v>
      </c>
      <c r="B19742" s="44" t="s">
        <v>21362</v>
      </c>
      <c r="C19742" s="45" t="s">
        <v>13474</v>
      </c>
      <c r="D19742" s="45" t="s">
        <v>21447</v>
      </c>
      <c r="E19742" s="46">
        <v>46752</v>
      </c>
      <c r="AO19742" s="376"/>
    </row>
    <row r="19743" spans="1:41" x14ac:dyDescent="0.25">
      <c r="A19743" s="44" t="s">
        <v>12064</v>
      </c>
      <c r="B19743" s="92" t="s">
        <v>12068</v>
      </c>
      <c r="C19743" s="93" t="s">
        <v>12038</v>
      </c>
      <c r="D19743" s="93" t="s">
        <v>1201</v>
      </c>
      <c r="E19743" s="94">
        <v>47208</v>
      </c>
      <c r="F19743" s="93"/>
      <c r="G19743" s="93"/>
      <c r="H19743" s="93"/>
      <c r="I19743" s="99"/>
      <c r="J19743" s="99"/>
      <c r="K19743" s="99"/>
      <c r="L19743" s="99"/>
      <c r="M19743" s="99"/>
      <c r="N19743" s="99"/>
      <c r="O19743" s="99"/>
      <c r="P19743" s="99"/>
      <c r="Q19743" s="99"/>
      <c r="R19743" s="99"/>
      <c r="S19743" s="99"/>
      <c r="T19743" s="99"/>
      <c r="U19743" s="99"/>
      <c r="V19743" s="99"/>
      <c r="W19743" s="99"/>
      <c r="X19743" s="99"/>
      <c r="Y19743" s="99"/>
      <c r="Z19743" s="99"/>
      <c r="AA19743" s="99"/>
      <c r="AB19743" s="99"/>
      <c r="AC19743" s="99"/>
      <c r="AD19743" s="99"/>
      <c r="AE19743" s="99"/>
      <c r="AF19743" s="99"/>
      <c r="AG19743" s="99"/>
      <c r="AH19743" s="31"/>
      <c r="AI19743" s="31"/>
      <c r="AJ19743" s="31"/>
      <c r="AK19743" s="31"/>
      <c r="AL19743" s="31"/>
      <c r="AO19743" s="376"/>
    </row>
    <row r="19744" spans="1:41" x14ac:dyDescent="0.25">
      <c r="A19744" s="44" t="s">
        <v>13711</v>
      </c>
      <c r="B19744" s="44" t="s">
        <v>12111</v>
      </c>
      <c r="C19744" s="45">
        <v>13.25</v>
      </c>
      <c r="D19744" s="45" t="s">
        <v>12549</v>
      </c>
      <c r="E19744" s="46">
        <v>47664</v>
      </c>
      <c r="F19744" s="45"/>
      <c r="G19744" s="93"/>
      <c r="H19744" s="93"/>
      <c r="I19744" s="99"/>
      <c r="J19744" s="99"/>
      <c r="K19744" s="99"/>
      <c r="L19744" s="99"/>
      <c r="M19744" s="99"/>
      <c r="N19744" s="99"/>
      <c r="O19744" s="99"/>
      <c r="P19744" s="99"/>
      <c r="Q19744" s="99"/>
      <c r="R19744" s="99"/>
      <c r="S19744" s="99"/>
      <c r="T19744" s="99"/>
      <c r="U19744" s="99"/>
      <c r="V19744" s="99"/>
      <c r="W19744" s="99"/>
      <c r="X19744" s="99"/>
      <c r="Y19744" s="99"/>
      <c r="Z19744" s="99"/>
      <c r="AA19744" s="99"/>
      <c r="AB19744" s="99"/>
      <c r="AC19744" s="99"/>
      <c r="AD19744" s="99"/>
      <c r="AE19744" s="99"/>
      <c r="AF19744" s="99"/>
      <c r="AG19744" s="99"/>
      <c r="AH19744" s="31"/>
      <c r="AI19744" s="31"/>
      <c r="AJ19744" s="31"/>
      <c r="AK19744" s="31"/>
      <c r="AL19744" s="31"/>
      <c r="AO19744" s="376"/>
    </row>
    <row r="19745" spans="1:41" x14ac:dyDescent="0.25">
      <c r="A19745" s="44" t="s">
        <v>5427</v>
      </c>
      <c r="B19745" s="44" t="s">
        <v>2350</v>
      </c>
      <c r="C19745" s="45">
        <v>220105</v>
      </c>
      <c r="D19745" s="45" t="s">
        <v>11363</v>
      </c>
      <c r="E19745" s="45" t="s">
        <v>2593</v>
      </c>
      <c r="AO19745" s="376"/>
    </row>
    <row r="19746" spans="1:41" x14ac:dyDescent="0.25">
      <c r="A19746" s="44" t="s">
        <v>5632</v>
      </c>
      <c r="B19746" s="44" t="s">
        <v>8472</v>
      </c>
      <c r="C19746" s="45" t="s">
        <v>8567</v>
      </c>
      <c r="D19746" s="32" t="s">
        <v>5559</v>
      </c>
      <c r="E19746" s="45" t="s">
        <v>20851</v>
      </c>
      <c r="F19746" s="32"/>
      <c r="G19746" s="32"/>
      <c r="H19746" s="32"/>
      <c r="I19746" s="31"/>
      <c r="J19746" s="31"/>
      <c r="K19746" s="31"/>
      <c r="L19746" s="31"/>
      <c r="M19746" s="31"/>
      <c r="N19746" s="31"/>
      <c r="O19746" s="31"/>
      <c r="P19746" s="31"/>
      <c r="Q19746" s="31"/>
      <c r="R19746" s="31"/>
      <c r="S19746" s="31"/>
      <c r="T19746" s="31"/>
      <c r="U19746" s="31"/>
      <c r="V19746" s="31"/>
      <c r="W19746" s="31"/>
      <c r="X19746" s="31"/>
      <c r="Y19746" s="31"/>
      <c r="Z19746" s="31"/>
      <c r="AA19746" s="31"/>
      <c r="AB19746" s="31"/>
      <c r="AC19746" s="31"/>
      <c r="AD19746" s="31"/>
      <c r="AE19746" s="31"/>
      <c r="AF19746" s="31"/>
      <c r="AG19746" s="31"/>
      <c r="AH19746" s="31"/>
      <c r="AI19746" s="31"/>
      <c r="AJ19746" s="31"/>
      <c r="AK19746" s="31"/>
      <c r="AL19746" s="31"/>
      <c r="AO19746" s="376"/>
    </row>
    <row r="19747" spans="1:41" x14ac:dyDescent="0.25">
      <c r="A19747" s="44" t="s">
        <v>1849</v>
      </c>
      <c r="B19747" s="44" t="s">
        <v>21365</v>
      </c>
      <c r="C19747" s="45" t="s">
        <v>8133</v>
      </c>
      <c r="D19747" s="45" t="s">
        <v>21447</v>
      </c>
      <c r="E19747" s="46">
        <v>46752</v>
      </c>
      <c r="AO19747" s="376"/>
    </row>
    <row r="19748" spans="1:41" x14ac:dyDescent="0.25">
      <c r="A19748" s="44" t="s">
        <v>7086</v>
      </c>
      <c r="B19748" s="44" t="s">
        <v>3475</v>
      </c>
      <c r="C19748" s="45">
        <v>230301</v>
      </c>
      <c r="D19748" s="45" t="s">
        <v>11363</v>
      </c>
      <c r="E19748" s="45" t="s">
        <v>5265</v>
      </c>
      <c r="AO19748" s="376"/>
    </row>
    <row r="19749" spans="1:41" x14ac:dyDescent="0.25">
      <c r="A19749" s="44" t="s">
        <v>20681</v>
      </c>
      <c r="B19749" s="44" t="s">
        <v>20679</v>
      </c>
      <c r="C19749" s="45" t="s">
        <v>20782</v>
      </c>
      <c r="D19749" s="32" t="s">
        <v>5559</v>
      </c>
      <c r="E19749" s="45" t="s">
        <v>20880</v>
      </c>
      <c r="F19749" s="32"/>
      <c r="G19749" s="32"/>
      <c r="H19749" s="32"/>
      <c r="I19749" s="31"/>
      <c r="J19749" s="31"/>
      <c r="K19749" s="31"/>
      <c r="L19749" s="31"/>
      <c r="M19749" s="31"/>
      <c r="N19749" s="31"/>
      <c r="O19749" s="31"/>
      <c r="P19749" s="31"/>
      <c r="Q19749" s="31"/>
      <c r="R19749" s="31"/>
      <c r="S19749" s="31"/>
      <c r="T19749" s="31"/>
      <c r="U19749" s="31"/>
      <c r="V19749" s="31"/>
      <c r="W19749" s="31"/>
      <c r="X19749" s="31"/>
      <c r="Y19749" s="31"/>
      <c r="Z19749" s="31"/>
      <c r="AA19749" s="31"/>
      <c r="AB19749" s="31"/>
      <c r="AC19749" s="31"/>
      <c r="AD19749" s="31"/>
      <c r="AE19749" s="31"/>
      <c r="AF19749" s="31"/>
      <c r="AG19749" s="31"/>
      <c r="AH19749" s="31"/>
      <c r="AI19749" s="31"/>
      <c r="AJ19749" s="31"/>
      <c r="AK19749" s="31"/>
      <c r="AL19749" s="31"/>
      <c r="AO19749" s="376"/>
    </row>
    <row r="19750" spans="1:41" x14ac:dyDescent="0.3">
      <c r="A19750" s="333" t="s">
        <v>19068</v>
      </c>
      <c r="B19750" s="333" t="s">
        <v>6930</v>
      </c>
      <c r="C19750" s="125" t="s">
        <v>19100</v>
      </c>
      <c r="D19750" s="32" t="s">
        <v>20309</v>
      </c>
      <c r="E19750" s="125" t="s">
        <v>9249</v>
      </c>
      <c r="F19750" s="125" t="s">
        <v>1189</v>
      </c>
      <c r="G19750" s="125" t="s">
        <v>1190</v>
      </c>
      <c r="AO19750" s="376"/>
    </row>
    <row r="19751" spans="1:41" x14ac:dyDescent="0.25">
      <c r="A19751" s="44" t="s">
        <v>9016</v>
      </c>
      <c r="B19751" s="44" t="s">
        <v>14771</v>
      </c>
      <c r="C19751" s="45" t="s">
        <v>9218</v>
      </c>
      <c r="D19751" s="367" t="s">
        <v>3696</v>
      </c>
      <c r="E19751" s="328">
        <f>DATE(2027,12,22)</f>
        <v>46743</v>
      </c>
      <c r="F19751" s="32"/>
      <c r="G19751" s="32"/>
      <c r="H19751" s="32"/>
      <c r="I19751" s="31"/>
      <c r="J19751" s="31"/>
      <c r="K19751" s="31"/>
      <c r="L19751" s="31"/>
      <c r="M19751" s="31"/>
      <c r="N19751" s="31"/>
      <c r="O19751" s="31"/>
      <c r="P19751" s="31"/>
      <c r="Q19751" s="31"/>
      <c r="R19751" s="31"/>
      <c r="S19751" s="31"/>
      <c r="T19751" s="31"/>
      <c r="U19751" s="31"/>
      <c r="V19751" s="31"/>
      <c r="W19751" s="31"/>
      <c r="X19751" s="31"/>
      <c r="Y19751" s="31"/>
      <c r="Z19751" s="31"/>
      <c r="AA19751" s="31"/>
      <c r="AB19751" s="31"/>
      <c r="AC19751" s="31"/>
      <c r="AD19751" s="31"/>
      <c r="AE19751" s="31"/>
      <c r="AF19751" s="31"/>
      <c r="AG19751" s="31"/>
      <c r="AH19751" s="31"/>
      <c r="AI19751" s="31"/>
      <c r="AJ19751" s="31"/>
      <c r="AK19751" s="31"/>
      <c r="AL19751" s="31"/>
      <c r="AO19751" s="376"/>
    </row>
    <row r="19752" spans="1:41" x14ac:dyDescent="0.3">
      <c r="A19752" s="333" t="s">
        <v>1130</v>
      </c>
      <c r="B19752" s="333" t="s">
        <v>1173</v>
      </c>
      <c r="C19752" s="125" t="s">
        <v>8030</v>
      </c>
      <c r="D19752" s="32" t="s">
        <v>20309</v>
      </c>
      <c r="E19752" s="125" t="s">
        <v>7871</v>
      </c>
      <c r="F19752" s="125" t="s">
        <v>1189</v>
      </c>
      <c r="G19752" s="125" t="s">
        <v>1190</v>
      </c>
      <c r="AO19752" s="376"/>
    </row>
    <row r="19753" spans="1:41" x14ac:dyDescent="0.25">
      <c r="A19753" s="44" t="s">
        <v>17448</v>
      </c>
      <c r="B19753" s="44" t="s">
        <v>17447</v>
      </c>
      <c r="C19753" s="45" t="s">
        <v>20448</v>
      </c>
      <c r="D19753" s="46" t="s">
        <v>21328</v>
      </c>
      <c r="E19753" s="46">
        <v>46491</v>
      </c>
      <c r="AO19753" s="376"/>
    </row>
    <row r="19754" spans="1:41" x14ac:dyDescent="0.25">
      <c r="A19754" s="44" t="s">
        <v>18513</v>
      </c>
      <c r="B19754" s="44" t="s">
        <v>17605</v>
      </c>
      <c r="C19754" s="45">
        <v>240901</v>
      </c>
      <c r="D19754" s="45" t="s">
        <v>11363</v>
      </c>
      <c r="E19754" s="45" t="s">
        <v>4826</v>
      </c>
      <c r="AO19754" s="376"/>
    </row>
    <row r="19755" spans="1:41" x14ac:dyDescent="0.25">
      <c r="A19755" s="44" t="s">
        <v>18513</v>
      </c>
      <c r="B19755" s="44" t="s">
        <v>6610</v>
      </c>
      <c r="C19755" s="45">
        <v>260204</v>
      </c>
      <c r="D19755" s="45" t="s">
        <v>11363</v>
      </c>
      <c r="E19755" s="45" t="s">
        <v>9238</v>
      </c>
      <c r="AO19755" s="376"/>
    </row>
    <row r="19756" spans="1:41" x14ac:dyDescent="0.25">
      <c r="A19756" s="44" t="s">
        <v>21125</v>
      </c>
      <c r="B19756" s="44" t="s">
        <v>21349</v>
      </c>
      <c r="C19756" s="45" t="s">
        <v>21180</v>
      </c>
      <c r="D19756" s="45" t="s">
        <v>21447</v>
      </c>
      <c r="E19756" s="46">
        <v>46599</v>
      </c>
      <c r="AO19756" s="376"/>
    </row>
    <row r="19757" spans="1:41" x14ac:dyDescent="0.25">
      <c r="A19757" s="44" t="s">
        <v>12814</v>
      </c>
      <c r="B19757" s="44" t="s">
        <v>199</v>
      </c>
      <c r="C19757" s="45">
        <v>241001</v>
      </c>
      <c r="D19757" s="45" t="s">
        <v>11363</v>
      </c>
      <c r="E19757" s="45" t="s">
        <v>5332</v>
      </c>
      <c r="AO19757" s="376"/>
    </row>
    <row r="19758" spans="1:41" x14ac:dyDescent="0.3">
      <c r="A19758" s="333" t="s">
        <v>8103</v>
      </c>
      <c r="B19758" s="333" t="s">
        <v>1175</v>
      </c>
      <c r="C19758" s="125" t="s">
        <v>8028</v>
      </c>
      <c r="D19758" s="32" t="s">
        <v>20309</v>
      </c>
      <c r="E19758" s="125" t="s">
        <v>7871</v>
      </c>
      <c r="F19758" s="125" t="s">
        <v>1189</v>
      </c>
      <c r="G19758" s="125" t="s">
        <v>1190</v>
      </c>
      <c r="AO19758" s="376"/>
    </row>
    <row r="19759" spans="1:41" x14ac:dyDescent="0.25">
      <c r="A19759" s="44" t="s">
        <v>7459</v>
      </c>
      <c r="B19759" s="44" t="s">
        <v>7460</v>
      </c>
      <c r="C19759" s="45" t="s">
        <v>7461</v>
      </c>
      <c r="D19759" s="45" t="s">
        <v>11204</v>
      </c>
      <c r="E19759" s="45" t="s">
        <v>7871</v>
      </c>
      <c r="F19759" s="93"/>
      <c r="G19759" s="93"/>
      <c r="H19759" s="93"/>
      <c r="I19759" s="99"/>
      <c r="J19759" s="99"/>
      <c r="K19759" s="99"/>
      <c r="L19759" s="99"/>
      <c r="M19759" s="99"/>
      <c r="N19759" s="99"/>
      <c r="O19759" s="99"/>
      <c r="P19759" s="99"/>
      <c r="Q19759" s="99"/>
      <c r="R19759" s="99"/>
      <c r="S19759" s="99"/>
      <c r="T19759" s="99"/>
      <c r="U19759" s="99"/>
      <c r="V19759" s="99"/>
      <c r="W19759" s="99"/>
      <c r="X19759" s="99"/>
      <c r="Y19759" s="99"/>
      <c r="Z19759" s="99"/>
      <c r="AA19759" s="99"/>
      <c r="AB19759" s="99"/>
      <c r="AC19759" s="99"/>
      <c r="AD19759" s="99"/>
      <c r="AE19759" s="99"/>
      <c r="AF19759" s="99"/>
      <c r="AG19759" s="99"/>
      <c r="AH19759" s="31"/>
      <c r="AI19759" s="31"/>
      <c r="AJ19759" s="31"/>
      <c r="AK19759" s="31"/>
      <c r="AL19759" s="31"/>
      <c r="AO19759" s="376"/>
    </row>
    <row r="19760" spans="1:41" x14ac:dyDescent="0.25">
      <c r="A19760" s="44" t="s">
        <v>7459</v>
      </c>
      <c r="B19760" s="44" t="s">
        <v>7460</v>
      </c>
      <c r="C19760" s="45" t="s">
        <v>7461</v>
      </c>
      <c r="D19760" s="93" t="s">
        <v>17443</v>
      </c>
      <c r="E19760" s="45" t="s">
        <v>7871</v>
      </c>
      <c r="F19760" s="93"/>
      <c r="G19760" s="93"/>
      <c r="H19760" s="93"/>
      <c r="I19760" s="99"/>
      <c r="J19760" s="99"/>
      <c r="K19760" s="99"/>
      <c r="L19760" s="99"/>
      <c r="M19760" s="99"/>
      <c r="N19760" s="99"/>
      <c r="O19760" s="99"/>
      <c r="P19760" s="99"/>
      <c r="Q19760" s="99"/>
      <c r="R19760" s="99"/>
      <c r="S19760" s="99"/>
      <c r="T19760" s="99"/>
      <c r="U19760" s="99"/>
      <c r="V19760" s="99"/>
      <c r="W19760" s="99"/>
      <c r="X19760" s="99"/>
      <c r="Y19760" s="99"/>
      <c r="Z19760" s="99"/>
      <c r="AA19760" s="99"/>
      <c r="AB19760" s="99"/>
      <c r="AC19760" s="99"/>
      <c r="AD19760" s="99"/>
      <c r="AE19760" s="99"/>
      <c r="AF19760" s="99"/>
      <c r="AG19760" s="99"/>
      <c r="AH19760" s="31"/>
      <c r="AI19760" s="31"/>
      <c r="AJ19760" s="31"/>
      <c r="AK19760" s="31"/>
      <c r="AL19760" s="31"/>
      <c r="AO19760" s="376"/>
    </row>
    <row r="19761" spans="1:41" x14ac:dyDescent="0.25">
      <c r="A19761" s="44" t="s">
        <v>7459</v>
      </c>
      <c r="B19761" s="44" t="s">
        <v>15219</v>
      </c>
      <c r="C19761" s="45" t="s">
        <v>6657</v>
      </c>
      <c r="D19761" s="367" t="s">
        <v>3696</v>
      </c>
      <c r="E19761" s="328">
        <f>DATE(2027,4,10)</f>
        <v>46487</v>
      </c>
      <c r="F19761" s="32"/>
      <c r="G19761" s="32"/>
      <c r="H19761" s="32"/>
      <c r="I19761" s="31"/>
      <c r="J19761" s="31"/>
      <c r="K19761" s="31"/>
      <c r="L19761" s="31"/>
      <c r="M19761" s="31"/>
      <c r="N19761" s="31"/>
      <c r="O19761" s="31"/>
      <c r="P19761" s="31"/>
      <c r="Q19761" s="31"/>
      <c r="R19761" s="31"/>
      <c r="S19761" s="31"/>
      <c r="T19761" s="31"/>
      <c r="U19761" s="31"/>
      <c r="V19761" s="31"/>
      <c r="W19761" s="31"/>
      <c r="X19761" s="31"/>
      <c r="Y19761" s="31"/>
      <c r="Z19761" s="31"/>
      <c r="AA19761" s="31"/>
      <c r="AB19761" s="31"/>
      <c r="AC19761" s="31"/>
      <c r="AD19761" s="31"/>
      <c r="AE19761" s="31"/>
      <c r="AF19761" s="31"/>
      <c r="AG19761" s="31"/>
      <c r="AH19761" s="31"/>
      <c r="AI19761" s="31"/>
      <c r="AJ19761" s="31"/>
      <c r="AK19761" s="31"/>
      <c r="AL19761" s="31"/>
      <c r="AO19761" s="376"/>
    </row>
    <row r="19762" spans="1:41" x14ac:dyDescent="0.25">
      <c r="A19762" s="44" t="s">
        <v>7459</v>
      </c>
      <c r="B19762" s="44" t="s">
        <v>7460</v>
      </c>
      <c r="C19762" s="45" t="s">
        <v>7461</v>
      </c>
      <c r="D19762" s="45" t="s">
        <v>9895</v>
      </c>
      <c r="E19762" s="45" t="s">
        <v>4823</v>
      </c>
      <c r="F19762" s="93"/>
      <c r="G19762" s="93"/>
      <c r="H19762" s="93"/>
      <c r="I19762" s="99"/>
      <c r="J19762" s="99"/>
      <c r="K19762" s="99"/>
      <c r="L19762" s="44"/>
      <c r="M19762" s="44"/>
      <c r="N19762" s="99"/>
      <c r="O19762" s="99"/>
      <c r="P19762" s="99"/>
      <c r="Q19762" s="99"/>
      <c r="R19762" s="99"/>
      <c r="S19762" s="99"/>
      <c r="T19762" s="99"/>
      <c r="U19762" s="99"/>
      <c r="V19762" s="99"/>
      <c r="W19762" s="99"/>
      <c r="X19762" s="99"/>
      <c r="Y19762" s="99"/>
      <c r="Z19762" s="99"/>
      <c r="AA19762" s="99"/>
      <c r="AB19762" s="99"/>
      <c r="AC19762" s="99"/>
      <c r="AD19762" s="99"/>
      <c r="AE19762" s="99"/>
      <c r="AF19762" s="99"/>
      <c r="AG19762" s="99"/>
      <c r="AH19762" s="31"/>
      <c r="AI19762" s="31"/>
      <c r="AJ19762" s="31"/>
      <c r="AK19762" s="31"/>
      <c r="AL19762" s="31"/>
      <c r="AO19762" s="376"/>
    </row>
    <row r="19763" spans="1:41" x14ac:dyDescent="0.25">
      <c r="A19763" s="44" t="s">
        <v>18514</v>
      </c>
      <c r="B19763" s="44" t="s">
        <v>5321</v>
      </c>
      <c r="C19763" s="45">
        <v>26010401</v>
      </c>
      <c r="D19763" s="45" t="s">
        <v>11363</v>
      </c>
      <c r="E19763" s="45" t="s">
        <v>17459</v>
      </c>
      <c r="AO19763" s="376"/>
    </row>
    <row r="19764" spans="1:41" x14ac:dyDescent="0.25">
      <c r="A19764" s="44" t="s">
        <v>18514</v>
      </c>
      <c r="B19764" s="44" t="s">
        <v>3176</v>
      </c>
      <c r="C19764" s="45">
        <v>26010402</v>
      </c>
      <c r="D19764" s="45" t="s">
        <v>11363</v>
      </c>
      <c r="E19764" s="45" t="s">
        <v>17459</v>
      </c>
      <c r="AO19764" s="376"/>
    </row>
    <row r="19765" spans="1:41" x14ac:dyDescent="0.25">
      <c r="A19765" s="44" t="s">
        <v>21007</v>
      </c>
      <c r="B19765" s="44" t="s">
        <v>21008</v>
      </c>
      <c r="C19765" s="45" t="s">
        <v>21107</v>
      </c>
      <c r="D19765" s="367" t="s">
        <v>3696</v>
      </c>
      <c r="E19765" s="328">
        <f>DATE(2030,6,11)</f>
        <v>47645</v>
      </c>
      <c r="F19765" s="32"/>
      <c r="G19765" s="32"/>
      <c r="H19765" s="32"/>
      <c r="I19765" s="31"/>
      <c r="J19765" s="31"/>
      <c r="K19765" s="31"/>
      <c r="L19765" s="31"/>
      <c r="M19765" s="31"/>
      <c r="N19765" s="31"/>
      <c r="O19765" s="31"/>
      <c r="P19765" s="31"/>
      <c r="Q19765" s="31"/>
      <c r="R19765" s="31"/>
      <c r="S19765" s="31"/>
      <c r="T19765" s="31"/>
      <c r="U19765" s="31"/>
      <c r="V19765" s="31"/>
      <c r="W19765" s="31"/>
      <c r="X19765" s="31"/>
      <c r="Y19765" s="31"/>
      <c r="Z19765" s="31"/>
      <c r="AA19765" s="31"/>
      <c r="AB19765" s="31"/>
      <c r="AC19765" s="31"/>
      <c r="AD19765" s="31"/>
      <c r="AE19765" s="31"/>
      <c r="AF19765" s="31"/>
      <c r="AG19765" s="31"/>
      <c r="AH19765" s="31"/>
      <c r="AI19765" s="31"/>
      <c r="AJ19765" s="31"/>
      <c r="AK19765" s="31"/>
      <c r="AL19765" s="31"/>
      <c r="AO19765" s="376"/>
    </row>
    <row r="19766" spans="1:41" x14ac:dyDescent="0.25">
      <c r="A19766" s="44" t="s">
        <v>15220</v>
      </c>
      <c r="B19766" s="44" t="s">
        <v>14834</v>
      </c>
      <c r="C19766" s="45" t="s">
        <v>15221</v>
      </c>
      <c r="D19766" s="367" t="s">
        <v>3696</v>
      </c>
      <c r="E19766" s="328">
        <f>DATE(2029,7,7)</f>
        <v>47306</v>
      </c>
      <c r="F19766" s="32"/>
      <c r="G19766" s="32"/>
      <c r="H19766" s="32"/>
      <c r="I19766" s="31"/>
      <c r="J19766" s="31"/>
      <c r="K19766" s="31"/>
      <c r="L19766" s="31"/>
      <c r="M19766" s="31"/>
      <c r="N19766" s="31"/>
      <c r="O19766" s="31"/>
      <c r="P19766" s="31"/>
      <c r="Q19766" s="31"/>
      <c r="R19766" s="31"/>
      <c r="S19766" s="31"/>
      <c r="T19766" s="31"/>
      <c r="U19766" s="31"/>
      <c r="V19766" s="31"/>
      <c r="W19766" s="31"/>
      <c r="X19766" s="31"/>
      <c r="Y19766" s="31"/>
      <c r="Z19766" s="31"/>
      <c r="AA19766" s="31"/>
      <c r="AB19766" s="31"/>
      <c r="AC19766" s="31"/>
      <c r="AD19766" s="31"/>
      <c r="AE19766" s="31"/>
      <c r="AF19766" s="31"/>
      <c r="AG19766" s="31"/>
      <c r="AH19766" s="31"/>
      <c r="AI19766" s="31"/>
      <c r="AJ19766" s="31"/>
      <c r="AK19766" s="31"/>
      <c r="AL19766" s="31"/>
      <c r="AO19766" s="376"/>
    </row>
    <row r="19767" spans="1:41" x14ac:dyDescent="0.25">
      <c r="A19767" s="44" t="s">
        <v>8195</v>
      </c>
      <c r="B19767" s="44" t="s">
        <v>21365</v>
      </c>
      <c r="C19767" s="45" t="s">
        <v>8133</v>
      </c>
      <c r="D19767" s="45" t="s">
        <v>21447</v>
      </c>
      <c r="E19767" s="46">
        <v>46752</v>
      </c>
      <c r="AO19767" s="376"/>
    </row>
    <row r="19768" spans="1:41" x14ac:dyDescent="0.25">
      <c r="A19768" s="44" t="s">
        <v>3567</v>
      </c>
      <c r="B19768" s="44" t="s">
        <v>3475</v>
      </c>
      <c r="C19768" s="45">
        <v>260301</v>
      </c>
      <c r="D19768" s="45" t="s">
        <v>11363</v>
      </c>
      <c r="E19768" s="45" t="s">
        <v>17625</v>
      </c>
      <c r="AO19768" s="376"/>
    </row>
    <row r="19769" spans="1:41" x14ac:dyDescent="0.25">
      <c r="A19769" s="44" t="s">
        <v>7497</v>
      </c>
      <c r="B19769" s="44" t="s">
        <v>143</v>
      </c>
      <c r="C19769" s="45" t="s">
        <v>7498</v>
      </c>
      <c r="D19769" s="45" t="s">
        <v>11204</v>
      </c>
      <c r="E19769" s="45" t="s">
        <v>4146</v>
      </c>
      <c r="F19769" s="93"/>
      <c r="G19769" s="93"/>
      <c r="H19769" s="93"/>
      <c r="I19769" s="99"/>
      <c r="J19769" s="99"/>
      <c r="K19769" s="99"/>
      <c r="L19769" s="99"/>
      <c r="M19769" s="99"/>
      <c r="N19769" s="99"/>
      <c r="O19769" s="99"/>
      <c r="P19769" s="99"/>
      <c r="Q19769" s="99"/>
      <c r="R19769" s="99"/>
      <c r="S19769" s="99"/>
      <c r="T19769" s="99"/>
      <c r="U19769" s="99"/>
      <c r="V19769" s="99"/>
      <c r="W19769" s="99"/>
      <c r="X19769" s="99"/>
      <c r="Y19769" s="99"/>
      <c r="Z19769" s="99"/>
      <c r="AA19769" s="99"/>
      <c r="AB19769" s="99"/>
      <c r="AC19769" s="99"/>
      <c r="AD19769" s="99"/>
      <c r="AE19769" s="99"/>
      <c r="AF19769" s="99"/>
      <c r="AG19769" s="99"/>
      <c r="AH19769" s="31"/>
      <c r="AI19769" s="31"/>
      <c r="AJ19769" s="31"/>
      <c r="AK19769" s="31"/>
      <c r="AL19769" s="31"/>
      <c r="AO19769" s="376"/>
    </row>
    <row r="19770" spans="1:41" x14ac:dyDescent="0.25">
      <c r="A19770" s="44" t="s">
        <v>7497</v>
      </c>
      <c r="B19770" s="44" t="s">
        <v>143</v>
      </c>
      <c r="C19770" s="45" t="s">
        <v>7498</v>
      </c>
      <c r="D19770" s="93" t="s">
        <v>17443</v>
      </c>
      <c r="E19770" s="45" t="s">
        <v>4146</v>
      </c>
      <c r="F19770" s="93"/>
      <c r="G19770" s="93"/>
      <c r="H19770" s="93"/>
      <c r="I19770" s="99"/>
      <c r="J19770" s="99"/>
      <c r="K19770" s="99"/>
      <c r="L19770" s="99"/>
      <c r="M19770" s="99"/>
      <c r="N19770" s="99"/>
      <c r="O19770" s="99"/>
      <c r="P19770" s="99"/>
      <c r="Q19770" s="99"/>
      <c r="R19770" s="99"/>
      <c r="S19770" s="99"/>
      <c r="T19770" s="99"/>
      <c r="U19770" s="99"/>
      <c r="V19770" s="99"/>
      <c r="W19770" s="99"/>
      <c r="X19770" s="99"/>
      <c r="Y19770" s="99"/>
      <c r="Z19770" s="99"/>
      <c r="AA19770" s="99"/>
      <c r="AB19770" s="99"/>
      <c r="AC19770" s="99"/>
      <c r="AD19770" s="99"/>
      <c r="AE19770" s="99"/>
      <c r="AF19770" s="99"/>
      <c r="AG19770" s="99"/>
      <c r="AH19770" s="31"/>
      <c r="AI19770" s="31"/>
      <c r="AJ19770" s="31"/>
      <c r="AK19770" s="31"/>
      <c r="AL19770" s="31"/>
      <c r="AO19770" s="376"/>
    </row>
    <row r="19771" spans="1:41" x14ac:dyDescent="0.25">
      <c r="A19771" s="44" t="s">
        <v>7497</v>
      </c>
      <c r="B19771" s="44" t="s">
        <v>143</v>
      </c>
      <c r="C19771" s="45" t="s">
        <v>7498</v>
      </c>
      <c r="D19771" s="45" t="s">
        <v>9895</v>
      </c>
      <c r="E19771" s="46">
        <v>47756</v>
      </c>
      <c r="F19771" s="93"/>
      <c r="G19771" s="93"/>
      <c r="H19771" s="93"/>
      <c r="I19771" s="99"/>
      <c r="J19771" s="99"/>
      <c r="K19771" s="99"/>
      <c r="L19771" s="44"/>
      <c r="M19771" s="44"/>
      <c r="N19771" s="99"/>
      <c r="O19771" s="99"/>
      <c r="P19771" s="99"/>
      <c r="Q19771" s="99"/>
      <c r="R19771" s="99"/>
      <c r="S19771" s="99"/>
      <c r="T19771" s="99"/>
      <c r="U19771" s="99"/>
      <c r="V19771" s="99"/>
      <c r="W19771" s="99"/>
      <c r="X19771" s="99"/>
      <c r="Y19771" s="99"/>
      <c r="Z19771" s="99"/>
      <c r="AA19771" s="99"/>
      <c r="AB19771" s="99"/>
      <c r="AC19771" s="99"/>
      <c r="AD19771" s="99"/>
      <c r="AE19771" s="99"/>
      <c r="AF19771" s="99"/>
      <c r="AG19771" s="99"/>
      <c r="AH19771" s="31"/>
      <c r="AI19771" s="31"/>
      <c r="AJ19771" s="31"/>
      <c r="AK19771" s="31"/>
      <c r="AL19771" s="31"/>
      <c r="AO19771" s="376"/>
    </row>
    <row r="19772" spans="1:41" x14ac:dyDescent="0.25">
      <c r="A19772" s="44" t="s">
        <v>5514</v>
      </c>
      <c r="B19772" s="44" t="s">
        <v>21402</v>
      </c>
      <c r="C19772" s="45" t="s">
        <v>5503</v>
      </c>
      <c r="D19772" s="45" t="s">
        <v>21447</v>
      </c>
      <c r="E19772" s="46">
        <v>46507</v>
      </c>
      <c r="AO19772" s="376"/>
    </row>
    <row r="19773" spans="1:41" x14ac:dyDescent="0.25">
      <c r="A19773" s="44" t="s">
        <v>16027</v>
      </c>
      <c r="B19773" s="44" t="s">
        <v>2350</v>
      </c>
      <c r="C19773" s="45">
        <v>250106</v>
      </c>
      <c r="D19773" s="45" t="s">
        <v>11363</v>
      </c>
      <c r="E19773" s="45" t="s">
        <v>11887</v>
      </c>
      <c r="AO19773" s="376"/>
    </row>
    <row r="19774" spans="1:41" x14ac:dyDescent="0.25">
      <c r="A19774" s="44" t="s">
        <v>22025</v>
      </c>
      <c r="B19774" s="44" t="s">
        <v>936</v>
      </c>
      <c r="C19774" s="45">
        <v>260703</v>
      </c>
      <c r="D19774" s="45" t="s">
        <v>11363</v>
      </c>
      <c r="E19774" s="45" t="s">
        <v>11150</v>
      </c>
      <c r="AO19774" s="376"/>
    </row>
    <row r="19775" spans="1:41" x14ac:dyDescent="0.25">
      <c r="A19775" s="44" t="s">
        <v>16028</v>
      </c>
      <c r="B19775" s="44" t="s">
        <v>5134</v>
      </c>
      <c r="C19775" s="45">
        <v>250802</v>
      </c>
      <c r="D19775" s="45" t="s">
        <v>11363</v>
      </c>
      <c r="E19775" s="45" t="s">
        <v>9880</v>
      </c>
      <c r="AO19775" s="376"/>
    </row>
    <row r="19776" spans="1:41" x14ac:dyDescent="0.25">
      <c r="A19776" s="44" t="s">
        <v>13512</v>
      </c>
      <c r="B19776" s="44" t="s">
        <v>21362</v>
      </c>
      <c r="C19776" s="45" t="s">
        <v>13474</v>
      </c>
      <c r="D19776" s="45" t="s">
        <v>21447</v>
      </c>
      <c r="E19776" s="46">
        <v>46752</v>
      </c>
      <c r="AO19776" s="376"/>
    </row>
    <row r="19777" spans="1:41" x14ac:dyDescent="0.3">
      <c r="A19777" s="333" t="s">
        <v>18787</v>
      </c>
      <c r="B19777" s="333" t="s">
        <v>2301</v>
      </c>
      <c r="C19777" s="125" t="s">
        <v>18816</v>
      </c>
      <c r="D19777" s="32" t="s">
        <v>20309</v>
      </c>
      <c r="E19777" s="125" t="s">
        <v>8292</v>
      </c>
      <c r="F19777" s="125" t="s">
        <v>1189</v>
      </c>
      <c r="G19777" s="125" t="s">
        <v>1190</v>
      </c>
      <c r="AO19777" s="376"/>
    </row>
    <row r="19778" spans="1:41" x14ac:dyDescent="0.25">
      <c r="A19778" s="44" t="s">
        <v>5428</v>
      </c>
      <c r="B19778" s="44" t="s">
        <v>925</v>
      </c>
      <c r="C19778" s="45">
        <v>220601</v>
      </c>
      <c r="D19778" s="45" t="s">
        <v>11363</v>
      </c>
      <c r="E19778" s="45" t="s">
        <v>4962</v>
      </c>
      <c r="AO19778" s="376"/>
    </row>
    <row r="19779" spans="1:41" x14ac:dyDescent="0.25">
      <c r="A19779" s="44" t="s">
        <v>11655</v>
      </c>
      <c r="B19779" s="44" t="s">
        <v>21398</v>
      </c>
      <c r="C19779" s="45" t="s">
        <v>9319</v>
      </c>
      <c r="D19779" s="45" t="s">
        <v>21447</v>
      </c>
      <c r="E19779" s="46">
        <v>46507</v>
      </c>
      <c r="AO19779" s="376"/>
    </row>
    <row r="19780" spans="1:41" x14ac:dyDescent="0.25">
      <c r="A19780" s="44" t="s">
        <v>18515</v>
      </c>
      <c r="B19780" s="44" t="s">
        <v>3176</v>
      </c>
      <c r="C19780" s="45">
        <v>26010402</v>
      </c>
      <c r="D19780" s="45" t="s">
        <v>11363</v>
      </c>
      <c r="E19780" s="45" t="s">
        <v>17459</v>
      </c>
      <c r="AO19780" s="376"/>
    </row>
    <row r="19781" spans="1:41" x14ac:dyDescent="0.25">
      <c r="A19781" s="44" t="s">
        <v>4138</v>
      </c>
      <c r="B19781" s="44" t="s">
        <v>3156</v>
      </c>
      <c r="C19781" s="45" t="s">
        <v>4139</v>
      </c>
      <c r="D19781" s="45" t="s">
        <v>11204</v>
      </c>
      <c r="E19781" s="45" t="s">
        <v>3157</v>
      </c>
      <c r="F19781" s="93"/>
      <c r="G19781" s="93"/>
      <c r="H19781" s="93"/>
      <c r="I19781" s="99"/>
      <c r="J19781" s="99"/>
      <c r="K19781" s="99"/>
      <c r="L19781" s="99"/>
      <c r="M19781" s="99"/>
      <c r="N19781" s="99"/>
      <c r="O19781" s="99"/>
      <c r="P19781" s="99"/>
      <c r="Q19781" s="99"/>
      <c r="R19781" s="99"/>
      <c r="S19781" s="99"/>
      <c r="T19781" s="99"/>
      <c r="U19781" s="99"/>
      <c r="V19781" s="99"/>
      <c r="W19781" s="99"/>
      <c r="X19781" s="99"/>
      <c r="Y19781" s="99"/>
      <c r="Z19781" s="99"/>
      <c r="AA19781" s="99"/>
      <c r="AB19781" s="99"/>
      <c r="AC19781" s="99"/>
      <c r="AD19781" s="99"/>
      <c r="AE19781" s="99"/>
      <c r="AF19781" s="99"/>
      <c r="AG19781" s="99"/>
      <c r="AH19781" s="31"/>
      <c r="AI19781" s="31"/>
      <c r="AJ19781" s="31"/>
      <c r="AK19781" s="31"/>
      <c r="AL19781" s="31"/>
      <c r="AO19781" s="376"/>
    </row>
    <row r="19782" spans="1:41" x14ac:dyDescent="0.25">
      <c r="A19782" s="44" t="s">
        <v>4138</v>
      </c>
      <c r="B19782" s="44" t="s">
        <v>3156</v>
      </c>
      <c r="C19782" s="45" t="s">
        <v>4139</v>
      </c>
      <c r="D19782" s="93" t="s">
        <v>17443</v>
      </c>
      <c r="E19782" s="45" t="s">
        <v>3157</v>
      </c>
      <c r="F19782" s="93"/>
      <c r="G19782" s="93"/>
      <c r="H19782" s="93"/>
      <c r="I19782" s="99"/>
      <c r="J19782" s="99"/>
      <c r="K19782" s="99"/>
      <c r="L19782" s="99"/>
      <c r="M19782" s="99"/>
      <c r="N19782" s="99"/>
      <c r="O19782" s="99"/>
      <c r="P19782" s="99"/>
      <c r="Q19782" s="99"/>
      <c r="R19782" s="99"/>
      <c r="S19782" s="99"/>
      <c r="T19782" s="99"/>
      <c r="U19782" s="99"/>
      <c r="V19782" s="99"/>
      <c r="W19782" s="99"/>
      <c r="X19782" s="99"/>
      <c r="Y19782" s="99"/>
      <c r="Z19782" s="99"/>
      <c r="AA19782" s="99"/>
      <c r="AB19782" s="99"/>
      <c r="AC19782" s="99"/>
      <c r="AD19782" s="99"/>
      <c r="AE19782" s="99"/>
      <c r="AF19782" s="99"/>
      <c r="AG19782" s="99"/>
      <c r="AH19782" s="31"/>
      <c r="AI19782" s="31"/>
      <c r="AJ19782" s="31"/>
      <c r="AK19782" s="31"/>
      <c r="AL19782" s="31"/>
      <c r="AO19782" s="376"/>
    </row>
    <row r="19783" spans="1:41" x14ac:dyDescent="0.25">
      <c r="A19783" s="44" t="s">
        <v>4138</v>
      </c>
      <c r="B19783" s="44" t="s">
        <v>3156</v>
      </c>
      <c r="C19783" s="45" t="s">
        <v>17437</v>
      </c>
      <c r="D19783" s="93" t="s">
        <v>17443</v>
      </c>
      <c r="E19783" s="45" t="s">
        <v>17352</v>
      </c>
      <c r="F19783" s="93"/>
      <c r="G19783" s="93"/>
      <c r="H19783" s="93"/>
      <c r="I19783" s="99"/>
      <c r="J19783" s="99"/>
      <c r="K19783" s="99"/>
      <c r="L19783" s="99"/>
      <c r="M19783" s="99"/>
      <c r="N19783" s="99"/>
      <c r="O19783" s="99"/>
      <c r="P19783" s="99"/>
      <c r="Q19783" s="99"/>
      <c r="R19783" s="99"/>
      <c r="S19783" s="99"/>
      <c r="T19783" s="99"/>
      <c r="U19783" s="99"/>
      <c r="V19783" s="99"/>
      <c r="W19783" s="99"/>
      <c r="X19783" s="99"/>
      <c r="Y19783" s="99"/>
      <c r="Z19783" s="99"/>
      <c r="AA19783" s="99"/>
      <c r="AB19783" s="99"/>
      <c r="AC19783" s="99"/>
      <c r="AD19783" s="99"/>
      <c r="AE19783" s="99"/>
      <c r="AF19783" s="99"/>
      <c r="AG19783" s="99"/>
      <c r="AH19783" s="31"/>
      <c r="AI19783" s="31"/>
      <c r="AJ19783" s="31"/>
      <c r="AK19783" s="31"/>
      <c r="AL19783" s="31"/>
      <c r="AO19783" s="376"/>
    </row>
    <row r="19784" spans="1:41" x14ac:dyDescent="0.25">
      <c r="A19784" s="44" t="s">
        <v>4138</v>
      </c>
      <c r="B19784" s="44" t="s">
        <v>3156</v>
      </c>
      <c r="C19784" s="45" t="s">
        <v>4139</v>
      </c>
      <c r="D19784" s="45" t="s">
        <v>9895</v>
      </c>
      <c r="E19784" s="45" t="s">
        <v>4825</v>
      </c>
      <c r="F19784" s="93"/>
      <c r="G19784" s="93"/>
      <c r="H19784" s="93"/>
      <c r="I19784" s="99"/>
      <c r="J19784" s="99"/>
      <c r="K19784" s="99"/>
      <c r="L19784" s="44"/>
      <c r="M19784" s="44"/>
      <c r="N19784" s="99"/>
      <c r="O19784" s="99"/>
      <c r="P19784" s="99"/>
      <c r="Q19784" s="99"/>
      <c r="R19784" s="99"/>
      <c r="S19784" s="99"/>
      <c r="T19784" s="99"/>
      <c r="U19784" s="99"/>
      <c r="V19784" s="99"/>
      <c r="W19784" s="99"/>
      <c r="X19784" s="99"/>
      <c r="Y19784" s="99"/>
      <c r="Z19784" s="99"/>
      <c r="AA19784" s="99"/>
      <c r="AB19784" s="99"/>
      <c r="AC19784" s="99"/>
      <c r="AD19784" s="99"/>
      <c r="AE19784" s="99"/>
      <c r="AF19784" s="99"/>
      <c r="AG19784" s="99"/>
      <c r="AH19784" s="31"/>
      <c r="AI19784" s="31"/>
      <c r="AJ19784" s="31"/>
      <c r="AK19784" s="31"/>
      <c r="AL19784" s="31"/>
      <c r="AO19784" s="376"/>
    </row>
    <row r="19785" spans="1:41" x14ac:dyDescent="0.25">
      <c r="A19785" s="44" t="s">
        <v>16505</v>
      </c>
      <c r="B19785" s="44" t="s">
        <v>21362</v>
      </c>
      <c r="C19785" s="45" t="s">
        <v>16468</v>
      </c>
      <c r="D19785" s="45" t="s">
        <v>21447</v>
      </c>
      <c r="E19785" s="46">
        <v>46752</v>
      </c>
      <c r="AO19785" s="376"/>
    </row>
    <row r="19786" spans="1:41" x14ac:dyDescent="0.25">
      <c r="A19786" s="76" t="s">
        <v>16131</v>
      </c>
      <c r="B19786" s="44" t="s">
        <v>16074</v>
      </c>
      <c r="C19786" s="45">
        <v>8.26</v>
      </c>
      <c r="D19786" s="45" t="s">
        <v>12549</v>
      </c>
      <c r="E19786" s="46">
        <v>47787</v>
      </c>
      <c r="F19786" s="45"/>
      <c r="G19786" s="93"/>
      <c r="H19786" s="93"/>
      <c r="I19786" s="99"/>
      <c r="J19786" s="99"/>
      <c r="K19786" s="99"/>
      <c r="L19786" s="99"/>
      <c r="M19786" s="99"/>
      <c r="N19786" s="99"/>
      <c r="O19786" s="99"/>
      <c r="P19786" s="99"/>
      <c r="Q19786" s="99"/>
      <c r="R19786" s="99"/>
      <c r="S19786" s="99"/>
      <c r="T19786" s="99"/>
      <c r="U19786" s="99"/>
      <c r="V19786" s="99"/>
      <c r="W19786" s="99"/>
      <c r="X19786" s="99"/>
      <c r="Y19786" s="99"/>
      <c r="Z19786" s="99"/>
      <c r="AA19786" s="99"/>
      <c r="AB19786" s="99"/>
      <c r="AC19786" s="99"/>
      <c r="AD19786" s="99"/>
      <c r="AE19786" s="99"/>
      <c r="AF19786" s="99"/>
      <c r="AG19786" s="99"/>
      <c r="AH19786" s="31"/>
      <c r="AI19786" s="31"/>
      <c r="AJ19786" s="31"/>
      <c r="AK19786" s="31"/>
      <c r="AL19786" s="31"/>
      <c r="AO19786" s="376"/>
    </row>
    <row r="19787" spans="1:41" x14ac:dyDescent="0.25">
      <c r="A19787" s="44" t="s">
        <v>16891</v>
      </c>
      <c r="B19787" s="44" t="s">
        <v>16892</v>
      </c>
      <c r="C19787" s="45" t="s">
        <v>17134</v>
      </c>
      <c r="D19787" s="367" t="s">
        <v>3696</v>
      </c>
      <c r="E19787" s="328">
        <f>DATE(2030,2,13)</f>
        <v>47527</v>
      </c>
      <c r="F19787" s="32"/>
      <c r="G19787" s="32"/>
      <c r="H19787" s="32"/>
      <c r="I19787" s="31"/>
      <c r="J19787" s="31"/>
      <c r="K19787" s="31"/>
      <c r="L19787" s="31"/>
      <c r="M19787" s="31"/>
      <c r="N19787" s="31"/>
      <c r="O19787" s="31"/>
      <c r="P19787" s="31"/>
      <c r="Q19787" s="31"/>
      <c r="R19787" s="31"/>
      <c r="S19787" s="31"/>
      <c r="T19787" s="31"/>
      <c r="U19787" s="31"/>
      <c r="V19787" s="31"/>
      <c r="W19787" s="31"/>
      <c r="X19787" s="31"/>
      <c r="Y19787" s="31"/>
      <c r="Z19787" s="31"/>
      <c r="AA19787" s="31"/>
      <c r="AB19787" s="31"/>
      <c r="AC19787" s="31"/>
      <c r="AD19787" s="31"/>
      <c r="AE19787" s="31"/>
      <c r="AF19787" s="31"/>
      <c r="AG19787" s="31"/>
      <c r="AH19787" s="31"/>
      <c r="AI19787" s="31"/>
      <c r="AJ19787" s="31"/>
      <c r="AK19787" s="31"/>
      <c r="AL19787" s="31"/>
      <c r="AO19787" s="376"/>
    </row>
    <row r="19788" spans="1:41" x14ac:dyDescent="0.25">
      <c r="A19788" s="44" t="s">
        <v>16446</v>
      </c>
      <c r="B19788" s="44" t="s">
        <v>1884</v>
      </c>
      <c r="C19788" s="45" t="s">
        <v>16447</v>
      </c>
      <c r="D19788" s="46" t="s">
        <v>21328</v>
      </c>
      <c r="E19788" s="46">
        <v>46639</v>
      </c>
      <c r="AO19788" s="376"/>
    </row>
    <row r="19789" spans="1:41" x14ac:dyDescent="0.25">
      <c r="A19789" s="44" t="s">
        <v>18516</v>
      </c>
      <c r="B19789" s="44" t="s">
        <v>10382</v>
      </c>
      <c r="C19789" s="45">
        <v>24050301</v>
      </c>
      <c r="D19789" s="45" t="s">
        <v>11363</v>
      </c>
      <c r="E19789" s="45" t="s">
        <v>5155</v>
      </c>
      <c r="AO19789" s="376"/>
    </row>
    <row r="19790" spans="1:41" x14ac:dyDescent="0.25">
      <c r="A19790" s="44" t="s">
        <v>18516</v>
      </c>
      <c r="B19790" s="44" t="s">
        <v>2350</v>
      </c>
      <c r="C19790" s="45">
        <v>250106</v>
      </c>
      <c r="D19790" s="45" t="s">
        <v>11363</v>
      </c>
      <c r="E19790" s="45" t="s">
        <v>11887</v>
      </c>
      <c r="AO19790" s="376"/>
    </row>
    <row r="19791" spans="1:41" x14ac:dyDescent="0.25">
      <c r="A19791" s="44" t="s">
        <v>9579</v>
      </c>
      <c r="B19791" s="92" t="s">
        <v>9602</v>
      </c>
      <c r="C19791" s="45" t="s">
        <v>9338</v>
      </c>
      <c r="D19791" s="93" t="s">
        <v>9601</v>
      </c>
      <c r="E19791" s="94">
        <v>46568</v>
      </c>
      <c r="F19791" s="93"/>
      <c r="G19791" s="93"/>
      <c r="H19791" s="93"/>
      <c r="I19791" s="99"/>
      <c r="J19791" s="99"/>
      <c r="K19791" s="99"/>
      <c r="L19791" s="44"/>
      <c r="M19791" s="44"/>
      <c r="N19791" s="99"/>
      <c r="O19791" s="99"/>
      <c r="P19791" s="99"/>
      <c r="Q19791" s="99"/>
      <c r="R19791" s="99"/>
      <c r="S19791" s="99"/>
      <c r="T19791" s="99"/>
      <c r="U19791" s="99"/>
      <c r="V19791" s="99"/>
      <c r="W19791" s="99"/>
      <c r="X19791" s="99"/>
      <c r="Y19791" s="99"/>
      <c r="Z19791" s="99"/>
      <c r="AA19791" s="99"/>
      <c r="AB19791" s="99"/>
      <c r="AC19791" s="99"/>
      <c r="AD19791" s="99"/>
      <c r="AE19791" s="99"/>
      <c r="AF19791" s="99"/>
      <c r="AG19791" s="99"/>
      <c r="AH19791" s="31"/>
      <c r="AI19791" s="31"/>
      <c r="AJ19791" s="31"/>
      <c r="AK19791" s="31"/>
      <c r="AL19791" s="31"/>
      <c r="AO19791" s="376"/>
    </row>
    <row r="19792" spans="1:41" x14ac:dyDescent="0.25">
      <c r="A19792" s="44" t="s">
        <v>20643</v>
      </c>
      <c r="B19792" s="44" t="s">
        <v>14173</v>
      </c>
      <c r="C19792" s="45" t="s">
        <v>14305</v>
      </c>
      <c r="D19792" s="32" t="s">
        <v>5559</v>
      </c>
      <c r="E19792" s="45" t="s">
        <v>20870</v>
      </c>
      <c r="F19792" s="32"/>
      <c r="G19792" s="32"/>
      <c r="H19792" s="32"/>
      <c r="I19792" s="31"/>
      <c r="J19792" s="31"/>
      <c r="K19792" s="31"/>
      <c r="L19792" s="31"/>
      <c r="M19792" s="31"/>
      <c r="N19792" s="31"/>
      <c r="O19792" s="31"/>
      <c r="P19792" s="31"/>
      <c r="Q19792" s="31"/>
      <c r="R19792" s="31"/>
      <c r="S19792" s="31"/>
      <c r="T19792" s="31"/>
      <c r="U19792" s="31"/>
      <c r="V19792" s="31"/>
      <c r="W19792" s="31"/>
      <c r="X19792" s="31"/>
      <c r="Y19792" s="31"/>
      <c r="Z19792" s="31"/>
      <c r="AA19792" s="31"/>
      <c r="AB19792" s="31"/>
      <c r="AC19792" s="31"/>
      <c r="AD19792" s="31"/>
      <c r="AE19792" s="31"/>
      <c r="AF19792" s="31"/>
      <c r="AG19792" s="31"/>
      <c r="AH19792" s="31"/>
      <c r="AI19792" s="31"/>
      <c r="AJ19792" s="31"/>
      <c r="AK19792" s="31"/>
      <c r="AL19792" s="31"/>
      <c r="AO19792" s="376"/>
    </row>
    <row r="19793" spans="1:41" x14ac:dyDescent="0.25">
      <c r="A19793" s="44" t="s">
        <v>12815</v>
      </c>
      <c r="B19793" s="44" t="s">
        <v>199</v>
      </c>
      <c r="C19793" s="45">
        <v>241001</v>
      </c>
      <c r="D19793" s="45" t="s">
        <v>11363</v>
      </c>
      <c r="E19793" s="45" t="s">
        <v>5332</v>
      </c>
      <c r="AO19793" s="376"/>
    </row>
    <row r="19794" spans="1:41" x14ac:dyDescent="0.25">
      <c r="A19794" s="44" t="s">
        <v>16029</v>
      </c>
      <c r="B19794" s="44" t="s">
        <v>3475</v>
      </c>
      <c r="C19794" s="45">
        <v>250303</v>
      </c>
      <c r="D19794" s="45" t="s">
        <v>11363</v>
      </c>
      <c r="E19794" s="45" t="s">
        <v>11887</v>
      </c>
      <c r="AO19794" s="376"/>
    </row>
    <row r="19795" spans="1:41" x14ac:dyDescent="0.3">
      <c r="A19795" s="333" t="s">
        <v>19069</v>
      </c>
      <c r="B19795" s="333" t="s">
        <v>1174</v>
      </c>
      <c r="C19795" s="125" t="s">
        <v>19093</v>
      </c>
      <c r="D19795" s="32" t="s">
        <v>20309</v>
      </c>
      <c r="E19795" s="125" t="s">
        <v>9249</v>
      </c>
      <c r="F19795" s="125" t="s">
        <v>1189</v>
      </c>
      <c r="G19795" s="125" t="s">
        <v>1190</v>
      </c>
      <c r="AO19795" s="376"/>
    </row>
    <row r="19796" spans="1:41" x14ac:dyDescent="0.25">
      <c r="A19796" s="44" t="s">
        <v>10118</v>
      </c>
      <c r="B19796" s="44" t="s">
        <v>10119</v>
      </c>
      <c r="C19796" s="45" t="s">
        <v>21206</v>
      </c>
      <c r="D19796" s="45" t="s">
        <v>1712</v>
      </c>
      <c r="E19796" s="46">
        <v>48084</v>
      </c>
      <c r="F19796" s="93"/>
      <c r="G19796" s="93"/>
      <c r="H19796" s="93" t="s">
        <v>1190</v>
      </c>
      <c r="I19796" s="99"/>
      <c r="J19796" s="99"/>
      <c r="K19796" s="99"/>
      <c r="L19796" s="44"/>
      <c r="M19796" s="44"/>
      <c r="N19796" s="99"/>
      <c r="O19796" s="99"/>
      <c r="P19796" s="99"/>
      <c r="Q19796" s="99"/>
      <c r="R19796" s="99"/>
      <c r="S19796" s="99"/>
      <c r="T19796" s="99"/>
      <c r="U19796" s="99"/>
      <c r="V19796" s="99"/>
      <c r="W19796" s="99"/>
      <c r="X19796" s="99"/>
      <c r="Y19796" s="99"/>
      <c r="Z19796" s="99"/>
      <c r="AA19796" s="99"/>
      <c r="AB19796" s="99"/>
      <c r="AC19796" s="99"/>
      <c r="AD19796" s="99"/>
      <c r="AE19796" s="99"/>
      <c r="AF19796" s="99"/>
      <c r="AG19796" s="99"/>
      <c r="AH19796" s="31"/>
      <c r="AI19796" s="31"/>
      <c r="AJ19796" s="31"/>
      <c r="AK19796" s="31"/>
      <c r="AL19796" s="31"/>
      <c r="AO19796" s="376"/>
    </row>
    <row r="19797" spans="1:41" x14ac:dyDescent="0.3">
      <c r="A19797" s="57" t="s">
        <v>3029</v>
      </c>
      <c r="B19797" s="58" t="s">
        <v>3909</v>
      </c>
      <c r="C19797" s="62">
        <v>23022</v>
      </c>
      <c r="D19797" s="62" t="s">
        <v>20886</v>
      </c>
      <c r="E19797" s="60">
        <v>46630</v>
      </c>
      <c r="F19797" s="32"/>
      <c r="G19797" s="32"/>
      <c r="H19797" s="32"/>
      <c r="I19797" s="31"/>
      <c r="J19797" s="31"/>
      <c r="K19797" s="31"/>
      <c r="L19797" s="31"/>
      <c r="M19797" s="31"/>
      <c r="N19797" s="31"/>
      <c r="O19797" s="31"/>
      <c r="P19797" s="31"/>
      <c r="Q19797" s="31"/>
      <c r="R19797" s="31"/>
      <c r="S19797" s="31"/>
      <c r="T19797" s="31"/>
      <c r="U19797" s="31"/>
      <c r="V19797" s="31"/>
      <c r="W19797" s="31"/>
      <c r="X19797" s="31"/>
      <c r="Y19797" s="31"/>
      <c r="Z19797" s="31"/>
      <c r="AA19797" s="31"/>
      <c r="AB19797" s="31"/>
      <c r="AC19797" s="31"/>
      <c r="AD19797" s="31"/>
      <c r="AE19797" s="31"/>
      <c r="AF19797" s="31"/>
      <c r="AG19797" s="31"/>
      <c r="AH19797" s="31"/>
      <c r="AI19797" s="31"/>
      <c r="AJ19797" s="31"/>
      <c r="AK19797" s="31"/>
      <c r="AL19797" s="31"/>
      <c r="AO19797" s="376"/>
    </row>
    <row r="19798" spans="1:41" x14ac:dyDescent="0.25">
      <c r="A19798" s="44" t="s">
        <v>3029</v>
      </c>
      <c r="B19798" s="44" t="s">
        <v>2132</v>
      </c>
      <c r="C19798" s="45">
        <v>240505</v>
      </c>
      <c r="D19798" s="45" t="s">
        <v>11363</v>
      </c>
      <c r="E19798" s="45" t="s">
        <v>5155</v>
      </c>
      <c r="AO19798" s="376"/>
    </row>
    <row r="19799" spans="1:41" x14ac:dyDescent="0.25">
      <c r="A19799" s="44" t="s">
        <v>18517</v>
      </c>
      <c r="B19799" s="44" t="s">
        <v>5134</v>
      </c>
      <c r="C19799" s="45">
        <v>250802</v>
      </c>
      <c r="D19799" s="45" t="s">
        <v>11363</v>
      </c>
      <c r="E19799" s="45" t="s">
        <v>9880</v>
      </c>
      <c r="AO19799" s="376"/>
    </row>
    <row r="19800" spans="1:41" x14ac:dyDescent="0.3">
      <c r="A19800" s="333" t="s">
        <v>12940</v>
      </c>
      <c r="B19800" s="333" t="s">
        <v>11217</v>
      </c>
      <c r="C19800" s="125" t="s">
        <v>11218</v>
      </c>
      <c r="D19800" s="32" t="s">
        <v>20309</v>
      </c>
      <c r="E19800" s="125" t="s">
        <v>4966</v>
      </c>
      <c r="F19800" s="125" t="s">
        <v>1189</v>
      </c>
      <c r="G19800" s="125" t="s">
        <v>1190</v>
      </c>
      <c r="AO19800" s="376"/>
    </row>
    <row r="19801" spans="1:41" x14ac:dyDescent="0.3">
      <c r="A19801" s="333" t="s">
        <v>18788</v>
      </c>
      <c r="B19801" s="333" t="s">
        <v>2301</v>
      </c>
      <c r="C19801" s="125" t="s">
        <v>18816</v>
      </c>
      <c r="D19801" s="32" t="s">
        <v>20309</v>
      </c>
      <c r="E19801" s="125" t="s">
        <v>8292</v>
      </c>
      <c r="F19801" s="125" t="s">
        <v>1189</v>
      </c>
      <c r="G19801" s="125" t="s">
        <v>1190</v>
      </c>
      <c r="AO19801" s="376"/>
    </row>
    <row r="19802" spans="1:41" x14ac:dyDescent="0.25">
      <c r="A19802" s="44" t="s">
        <v>11350</v>
      </c>
      <c r="B19802" s="44" t="s">
        <v>5134</v>
      </c>
      <c r="C19802" s="45">
        <v>240804</v>
      </c>
      <c r="D19802" s="45" t="s">
        <v>11363</v>
      </c>
      <c r="E19802" s="45" t="s">
        <v>11260</v>
      </c>
      <c r="AO19802" s="376"/>
    </row>
    <row r="19803" spans="1:41" x14ac:dyDescent="0.25">
      <c r="A19803" s="44" t="s">
        <v>12509</v>
      </c>
      <c r="B19803" s="44" t="s">
        <v>12118</v>
      </c>
      <c r="C19803" s="45">
        <v>13.23</v>
      </c>
      <c r="D19803" s="45" t="s">
        <v>12549</v>
      </c>
      <c r="E19803" s="46">
        <v>46934</v>
      </c>
      <c r="F19803" s="45"/>
      <c r="G19803" s="93"/>
      <c r="H19803" s="93"/>
      <c r="I19803" s="99"/>
      <c r="J19803" s="99"/>
      <c r="K19803" s="99"/>
      <c r="L19803" s="99"/>
      <c r="M19803" s="99"/>
      <c r="N19803" s="99"/>
      <c r="O19803" s="99"/>
      <c r="P19803" s="99"/>
      <c r="Q19803" s="99"/>
      <c r="R19803" s="99"/>
      <c r="S19803" s="99"/>
      <c r="T19803" s="99"/>
      <c r="U19803" s="99"/>
      <c r="V19803" s="99"/>
      <c r="W19803" s="99"/>
      <c r="X19803" s="99"/>
      <c r="Y19803" s="99"/>
      <c r="Z19803" s="99"/>
      <c r="AA19803" s="99"/>
      <c r="AB19803" s="99"/>
      <c r="AC19803" s="99"/>
      <c r="AD19803" s="99"/>
      <c r="AE19803" s="99"/>
      <c r="AF19803" s="99"/>
      <c r="AG19803" s="99"/>
      <c r="AH19803" s="31"/>
      <c r="AI19803" s="31"/>
      <c r="AJ19803" s="31"/>
      <c r="AK19803" s="31"/>
      <c r="AL19803" s="31"/>
      <c r="AO19803" s="376"/>
    </row>
    <row r="19804" spans="1:41" x14ac:dyDescent="0.25">
      <c r="A19804" s="44" t="s">
        <v>20449</v>
      </c>
      <c r="B19804" s="44" t="s">
        <v>20321</v>
      </c>
      <c r="C19804" s="45" t="s">
        <v>20450</v>
      </c>
      <c r="D19804" s="46" t="s">
        <v>21328</v>
      </c>
      <c r="E19804" s="46">
        <v>46582</v>
      </c>
      <c r="AO19804" s="376"/>
    </row>
    <row r="19805" spans="1:41" x14ac:dyDescent="0.25">
      <c r="A19805" s="44" t="s">
        <v>16030</v>
      </c>
      <c r="B19805" s="44" t="s">
        <v>10355</v>
      </c>
      <c r="C19805" s="45">
        <v>240403</v>
      </c>
      <c r="D19805" s="45" t="s">
        <v>11363</v>
      </c>
      <c r="E19805" s="45" t="s">
        <v>5037</v>
      </c>
      <c r="AO19805" s="376"/>
    </row>
    <row r="19806" spans="1:41" x14ac:dyDescent="0.25">
      <c r="A19806" s="44" t="s">
        <v>16030</v>
      </c>
      <c r="B19806" s="44" t="s">
        <v>5134</v>
      </c>
      <c r="C19806" s="45">
        <v>250802</v>
      </c>
      <c r="D19806" s="45" t="s">
        <v>11363</v>
      </c>
      <c r="E19806" s="45" t="s">
        <v>9880</v>
      </c>
      <c r="AO19806" s="376"/>
    </row>
    <row r="19807" spans="1:41" x14ac:dyDescent="0.25">
      <c r="A19807" s="44" t="s">
        <v>16030</v>
      </c>
      <c r="B19807" s="44" t="s">
        <v>9248</v>
      </c>
      <c r="C19807" s="45">
        <v>260105</v>
      </c>
      <c r="D19807" s="45" t="s">
        <v>11363</v>
      </c>
      <c r="E19807" s="45" t="s">
        <v>17625</v>
      </c>
      <c r="AO19807" s="376"/>
    </row>
    <row r="19808" spans="1:41" x14ac:dyDescent="0.25">
      <c r="A19808" s="44" t="s">
        <v>18518</v>
      </c>
      <c r="B19808" s="44" t="s">
        <v>5321</v>
      </c>
      <c r="C19808" s="45">
        <v>23010401</v>
      </c>
      <c r="D19808" s="45" t="s">
        <v>11363</v>
      </c>
      <c r="E19808" s="45" t="s">
        <v>5322</v>
      </c>
      <c r="AO19808" s="376"/>
    </row>
    <row r="19809" spans="1:41" x14ac:dyDescent="0.25">
      <c r="A19809" s="44" t="s">
        <v>16031</v>
      </c>
      <c r="B19809" s="44" t="s">
        <v>1666</v>
      </c>
      <c r="C19809" s="45">
        <v>250101</v>
      </c>
      <c r="D19809" s="45" t="s">
        <v>11363</v>
      </c>
      <c r="E19809" s="45" t="s">
        <v>12551</v>
      </c>
      <c r="AO19809" s="376"/>
    </row>
    <row r="19810" spans="1:41" x14ac:dyDescent="0.25">
      <c r="A19810" s="44" t="s">
        <v>13080</v>
      </c>
      <c r="B19810" s="44" t="s">
        <v>21380</v>
      </c>
      <c r="C19810" s="45" t="s">
        <v>13065</v>
      </c>
      <c r="D19810" s="45" t="s">
        <v>21447</v>
      </c>
      <c r="E19810" s="46">
        <v>46477</v>
      </c>
      <c r="AO19810" s="376"/>
    </row>
    <row r="19811" spans="1:41" x14ac:dyDescent="0.3">
      <c r="A19811" s="333" t="s">
        <v>13353</v>
      </c>
      <c r="B19811" s="333" t="s">
        <v>15470</v>
      </c>
      <c r="C19811" s="125" t="s">
        <v>13319</v>
      </c>
      <c r="D19811" s="32" t="s">
        <v>20309</v>
      </c>
      <c r="E19811" s="125" t="s">
        <v>12551</v>
      </c>
      <c r="F19811" s="125" t="s">
        <v>1189</v>
      </c>
      <c r="G19811" s="125" t="s">
        <v>1190</v>
      </c>
      <c r="AO19811" s="376"/>
    </row>
    <row r="19812" spans="1:41" x14ac:dyDescent="0.25">
      <c r="A19812" s="44" t="s">
        <v>13353</v>
      </c>
      <c r="B19812" s="44" t="s">
        <v>2350</v>
      </c>
      <c r="C19812" s="45">
        <v>250106</v>
      </c>
      <c r="D19812" s="45" t="s">
        <v>11363</v>
      </c>
      <c r="E19812" s="45" t="s">
        <v>11887</v>
      </c>
      <c r="AO19812" s="376"/>
    </row>
    <row r="19813" spans="1:41" x14ac:dyDescent="0.25">
      <c r="A19813" s="44" t="s">
        <v>13353</v>
      </c>
      <c r="B19813" s="44" t="s">
        <v>3474</v>
      </c>
      <c r="C19813" s="45">
        <v>250503</v>
      </c>
      <c r="D19813" s="45" t="s">
        <v>11363</v>
      </c>
      <c r="E19813" s="45" t="s">
        <v>15608</v>
      </c>
      <c r="AO19813" s="376"/>
    </row>
    <row r="19814" spans="1:41" x14ac:dyDescent="0.25">
      <c r="A19814" s="44" t="s">
        <v>10820</v>
      </c>
      <c r="B19814" s="44" t="s">
        <v>3176</v>
      </c>
      <c r="C19814" s="45">
        <v>24010402</v>
      </c>
      <c r="D19814" s="45" t="s">
        <v>11363</v>
      </c>
      <c r="E19814" s="45" t="s">
        <v>9238</v>
      </c>
      <c r="AO19814" s="376"/>
    </row>
    <row r="19815" spans="1:41" x14ac:dyDescent="0.25">
      <c r="A19815" s="44" t="s">
        <v>18519</v>
      </c>
      <c r="B19815" s="44" t="s">
        <v>6610</v>
      </c>
      <c r="C19815" s="45">
        <v>260204</v>
      </c>
      <c r="D19815" s="45" t="s">
        <v>11363</v>
      </c>
      <c r="E19815" s="45" t="s">
        <v>9238</v>
      </c>
      <c r="AO19815" s="376"/>
    </row>
    <row r="19816" spans="1:41" x14ac:dyDescent="0.25">
      <c r="A19816" s="44" t="s">
        <v>18520</v>
      </c>
      <c r="B19816" s="44" t="s">
        <v>3843</v>
      </c>
      <c r="C19816" s="45">
        <v>24050401</v>
      </c>
      <c r="D19816" s="45" t="s">
        <v>11363</v>
      </c>
      <c r="E19816" s="45" t="s">
        <v>5155</v>
      </c>
      <c r="AO19816" s="376"/>
    </row>
    <row r="19817" spans="1:41" x14ac:dyDescent="0.25">
      <c r="A19817" s="44" t="s">
        <v>18520</v>
      </c>
      <c r="B19817" s="44" t="s">
        <v>1666</v>
      </c>
      <c r="C19817" s="45">
        <v>250101</v>
      </c>
      <c r="D19817" s="45" t="s">
        <v>11363</v>
      </c>
      <c r="E19817" s="45" t="s">
        <v>12551</v>
      </c>
      <c r="AO19817" s="376"/>
    </row>
    <row r="19818" spans="1:41" x14ac:dyDescent="0.25">
      <c r="A19818" s="44" t="s">
        <v>18520</v>
      </c>
      <c r="B19818" s="44" t="s">
        <v>3475</v>
      </c>
      <c r="C19818" s="45">
        <v>250303</v>
      </c>
      <c r="D19818" s="45" t="s">
        <v>11363</v>
      </c>
      <c r="E19818" s="45" t="s">
        <v>11887</v>
      </c>
      <c r="AO19818" s="376"/>
    </row>
    <row r="19819" spans="1:41" x14ac:dyDescent="0.25">
      <c r="A19819" s="44" t="s">
        <v>18520</v>
      </c>
      <c r="B19819" s="44" t="s">
        <v>5157</v>
      </c>
      <c r="C19819" s="45">
        <v>250604</v>
      </c>
      <c r="D19819" s="45" t="s">
        <v>11363</v>
      </c>
      <c r="E19819" s="45" t="s">
        <v>7770</v>
      </c>
      <c r="AO19819" s="376"/>
    </row>
    <row r="19820" spans="1:41" x14ac:dyDescent="0.25">
      <c r="A19820" s="44" t="s">
        <v>18520</v>
      </c>
      <c r="B19820" s="44" t="s">
        <v>5134</v>
      </c>
      <c r="C19820" s="45">
        <v>250802</v>
      </c>
      <c r="D19820" s="45" t="s">
        <v>11363</v>
      </c>
      <c r="E19820" s="45" t="s">
        <v>9880</v>
      </c>
      <c r="AO19820" s="376"/>
    </row>
    <row r="19821" spans="1:41" x14ac:dyDescent="0.3">
      <c r="A19821" s="333" t="s">
        <v>18789</v>
      </c>
      <c r="B19821" s="333" t="s">
        <v>1167</v>
      </c>
      <c r="C19821" s="125" t="s">
        <v>17236</v>
      </c>
      <c r="D19821" s="32" t="s">
        <v>20309</v>
      </c>
      <c r="E19821" s="125" t="s">
        <v>8292</v>
      </c>
      <c r="F19821" s="125" t="s">
        <v>1189</v>
      </c>
      <c r="G19821" s="125" t="s">
        <v>1190</v>
      </c>
      <c r="AO19821" s="376"/>
    </row>
    <row r="19822" spans="1:41" x14ac:dyDescent="0.25">
      <c r="A19822" s="44" t="s">
        <v>12816</v>
      </c>
      <c r="B19822" s="44" t="s">
        <v>3176</v>
      </c>
      <c r="C19822" s="45">
        <v>25010402</v>
      </c>
      <c r="D19822" s="45" t="s">
        <v>11363</v>
      </c>
      <c r="E19822" s="45" t="s">
        <v>12564</v>
      </c>
      <c r="AO19822" s="376"/>
    </row>
    <row r="19823" spans="1:41" x14ac:dyDescent="0.3">
      <c r="A19823" s="333" t="s">
        <v>18790</v>
      </c>
      <c r="B19823" s="333" t="s">
        <v>1178</v>
      </c>
      <c r="C19823" s="125" t="s">
        <v>18815</v>
      </c>
      <c r="D19823" s="32" t="s">
        <v>20309</v>
      </c>
      <c r="E19823" s="125" t="s">
        <v>8292</v>
      </c>
      <c r="F19823" s="125" t="s">
        <v>1189</v>
      </c>
      <c r="G19823" s="125" t="s">
        <v>1189</v>
      </c>
      <c r="AO19823" s="376"/>
    </row>
    <row r="19824" spans="1:41" x14ac:dyDescent="0.25">
      <c r="A19824" s="44" t="s">
        <v>20684</v>
      </c>
      <c r="B19824" s="44" t="s">
        <v>20682</v>
      </c>
      <c r="C19824" s="45" t="s">
        <v>20785</v>
      </c>
      <c r="D19824" s="32" t="s">
        <v>5559</v>
      </c>
      <c r="E19824" s="45" t="s">
        <v>20881</v>
      </c>
      <c r="F19824" s="32"/>
      <c r="G19824" s="32"/>
      <c r="H19824" s="32"/>
      <c r="I19824" s="31"/>
      <c r="J19824" s="31"/>
      <c r="K19824" s="31"/>
      <c r="L19824" s="31"/>
      <c r="M19824" s="31"/>
      <c r="N19824" s="31"/>
      <c r="O19824" s="31"/>
      <c r="P19824" s="31"/>
      <c r="Q19824" s="31"/>
      <c r="R19824" s="31"/>
      <c r="S19824" s="31"/>
      <c r="T19824" s="31"/>
      <c r="U19824" s="31"/>
      <c r="V19824" s="31"/>
      <c r="W19824" s="31"/>
      <c r="X19824" s="31"/>
      <c r="Y19824" s="31"/>
      <c r="Z19824" s="31"/>
      <c r="AA19824" s="31"/>
      <c r="AB19824" s="31"/>
      <c r="AC19824" s="31"/>
      <c r="AD19824" s="31"/>
      <c r="AE19824" s="31"/>
      <c r="AF19824" s="31"/>
      <c r="AG19824" s="31"/>
      <c r="AH19824" s="31"/>
      <c r="AI19824" s="31"/>
      <c r="AJ19824" s="31"/>
      <c r="AK19824" s="31"/>
      <c r="AL19824" s="31"/>
      <c r="AO19824" s="376"/>
    </row>
    <row r="19825" spans="1:41" x14ac:dyDescent="0.25">
      <c r="A19825" s="44" t="s">
        <v>10821</v>
      </c>
      <c r="B19825" s="44" t="s">
        <v>926</v>
      </c>
      <c r="C19825" s="45">
        <v>24060402</v>
      </c>
      <c r="D19825" s="45" t="s">
        <v>11363</v>
      </c>
      <c r="E19825" s="45" t="s">
        <v>4962</v>
      </c>
      <c r="AO19825" s="376"/>
    </row>
    <row r="19826" spans="1:41" x14ac:dyDescent="0.3">
      <c r="A19826" s="333" t="s">
        <v>12941</v>
      </c>
      <c r="B19826" s="333" t="s">
        <v>15470</v>
      </c>
      <c r="C19826" s="125" t="s">
        <v>13319</v>
      </c>
      <c r="D19826" s="32" t="s">
        <v>20309</v>
      </c>
      <c r="E19826" s="125" t="s">
        <v>12551</v>
      </c>
      <c r="F19826" s="125" t="s">
        <v>1189</v>
      </c>
      <c r="G19826" s="125" t="s">
        <v>1190</v>
      </c>
      <c r="AO19826" s="376"/>
    </row>
    <row r="19827" spans="1:41" x14ac:dyDescent="0.25">
      <c r="A19827" s="44" t="s">
        <v>11351</v>
      </c>
      <c r="B19827" s="44" t="s">
        <v>930</v>
      </c>
      <c r="C19827" s="45">
        <v>240803</v>
      </c>
      <c r="D19827" s="45" t="s">
        <v>11363</v>
      </c>
      <c r="E19827" s="45" t="s">
        <v>4966</v>
      </c>
      <c r="AO19827" s="376"/>
    </row>
    <row r="19828" spans="1:41" x14ac:dyDescent="0.25">
      <c r="A19828" s="44" t="s">
        <v>1131</v>
      </c>
      <c r="B19828" s="44" t="s">
        <v>12091</v>
      </c>
      <c r="C19828" s="45">
        <v>9.23</v>
      </c>
      <c r="D19828" s="45" t="s">
        <v>12549</v>
      </c>
      <c r="E19828" s="46">
        <v>46934</v>
      </c>
      <c r="F19828" s="45"/>
      <c r="G19828" s="93"/>
      <c r="H19828" s="93"/>
      <c r="I19828" s="99"/>
      <c r="J19828" s="99"/>
      <c r="K19828" s="99"/>
      <c r="L19828" s="99"/>
      <c r="M19828" s="99"/>
      <c r="N19828" s="99"/>
      <c r="O19828" s="99"/>
      <c r="P19828" s="99"/>
      <c r="Q19828" s="99"/>
      <c r="R19828" s="99"/>
      <c r="S19828" s="99"/>
      <c r="T19828" s="99"/>
      <c r="U19828" s="99"/>
      <c r="V19828" s="99"/>
      <c r="W19828" s="99"/>
      <c r="X19828" s="99"/>
      <c r="Y19828" s="99"/>
      <c r="Z19828" s="99"/>
      <c r="AA19828" s="99"/>
      <c r="AB19828" s="99"/>
      <c r="AC19828" s="99"/>
      <c r="AD19828" s="99"/>
      <c r="AE19828" s="99"/>
      <c r="AF19828" s="99"/>
      <c r="AG19828" s="99"/>
      <c r="AH19828" s="31"/>
      <c r="AI19828" s="31"/>
      <c r="AJ19828" s="31"/>
      <c r="AK19828" s="31"/>
      <c r="AL19828" s="31"/>
      <c r="AO19828" s="376"/>
    </row>
    <row r="19829" spans="1:41" x14ac:dyDescent="0.25">
      <c r="A19829" s="44" t="s">
        <v>2461</v>
      </c>
      <c r="B19829" s="44" t="s">
        <v>5321</v>
      </c>
      <c r="C19829" s="45">
        <v>26010401</v>
      </c>
      <c r="D19829" s="45" t="s">
        <v>11363</v>
      </c>
      <c r="E19829" s="45" t="s">
        <v>17459</v>
      </c>
      <c r="AO19829" s="376"/>
    </row>
    <row r="19830" spans="1:41" x14ac:dyDescent="0.25">
      <c r="A19830" s="44" t="s">
        <v>2461</v>
      </c>
      <c r="B19830" s="44" t="s">
        <v>3176</v>
      </c>
      <c r="C19830" s="45">
        <v>26010402</v>
      </c>
      <c r="D19830" s="45" t="s">
        <v>11363</v>
      </c>
      <c r="E19830" s="45" t="s">
        <v>17459</v>
      </c>
      <c r="AO19830" s="376"/>
    </row>
    <row r="19831" spans="1:41" x14ac:dyDescent="0.25">
      <c r="A19831" s="44" t="s">
        <v>2461</v>
      </c>
      <c r="B19831" s="44" t="s">
        <v>21449</v>
      </c>
      <c r="C19831" s="45">
        <v>260504</v>
      </c>
      <c r="D19831" s="45" t="s">
        <v>11363</v>
      </c>
      <c r="E19831" s="45" t="s">
        <v>21450</v>
      </c>
      <c r="AO19831" s="376"/>
    </row>
    <row r="19832" spans="1:41" x14ac:dyDescent="0.25">
      <c r="A19832" s="44" t="s">
        <v>9580</v>
      </c>
      <c r="B19832" s="92" t="s">
        <v>9602</v>
      </c>
      <c r="C19832" s="45" t="s">
        <v>9334</v>
      </c>
      <c r="D19832" s="93" t="s">
        <v>9601</v>
      </c>
      <c r="E19832" s="94">
        <v>46568</v>
      </c>
      <c r="F19832" s="93"/>
      <c r="G19832" s="93"/>
      <c r="H19832" s="93"/>
      <c r="I19832" s="99"/>
      <c r="J19832" s="99"/>
      <c r="K19832" s="99"/>
      <c r="L19832" s="44"/>
      <c r="M19832" s="44"/>
      <c r="N19832" s="99"/>
      <c r="O19832" s="99"/>
      <c r="P19832" s="99"/>
      <c r="Q19832" s="99"/>
      <c r="R19832" s="99"/>
      <c r="S19832" s="99"/>
      <c r="T19832" s="99"/>
      <c r="U19832" s="99"/>
      <c r="V19832" s="99"/>
      <c r="W19832" s="99"/>
      <c r="X19832" s="99"/>
      <c r="Y19832" s="99"/>
      <c r="Z19832" s="99"/>
      <c r="AA19832" s="99"/>
      <c r="AB19832" s="99"/>
      <c r="AC19832" s="99"/>
      <c r="AD19832" s="99"/>
      <c r="AE19832" s="99"/>
      <c r="AF19832" s="99"/>
      <c r="AG19832" s="99"/>
      <c r="AH19832" s="31"/>
      <c r="AI19832" s="31"/>
      <c r="AJ19832" s="31"/>
      <c r="AK19832" s="31"/>
      <c r="AL19832" s="31"/>
      <c r="AO19832" s="376"/>
    </row>
    <row r="19833" spans="1:41" x14ac:dyDescent="0.25">
      <c r="A19833" s="44" t="s">
        <v>9580</v>
      </c>
      <c r="B19833" s="44" t="s">
        <v>21399</v>
      </c>
      <c r="C19833" s="45" t="s">
        <v>18888</v>
      </c>
      <c r="D19833" s="45" t="s">
        <v>21447</v>
      </c>
      <c r="E19833" s="46">
        <v>46507</v>
      </c>
      <c r="AO19833" s="376"/>
    </row>
    <row r="19834" spans="1:41" x14ac:dyDescent="0.25">
      <c r="A19834" s="44" t="s">
        <v>9580</v>
      </c>
      <c r="B19834" s="44" t="s">
        <v>1884</v>
      </c>
      <c r="C19834" s="45" t="s">
        <v>16448</v>
      </c>
      <c r="D19834" s="46" t="s">
        <v>21328</v>
      </c>
      <c r="E19834" s="46">
        <v>46639</v>
      </c>
      <c r="AO19834" s="376"/>
    </row>
    <row r="19835" spans="1:41" x14ac:dyDescent="0.25">
      <c r="A19835" s="44" t="s">
        <v>9580</v>
      </c>
      <c r="B19835" s="44" t="s">
        <v>20317</v>
      </c>
      <c r="C19835" s="45" t="s">
        <v>20451</v>
      </c>
      <c r="D19835" s="46" t="s">
        <v>21328</v>
      </c>
      <c r="E19835" s="46">
        <v>46582</v>
      </c>
      <c r="AO19835" s="376"/>
    </row>
    <row r="19836" spans="1:41" x14ac:dyDescent="0.25">
      <c r="A19836" s="91" t="s">
        <v>9580</v>
      </c>
      <c r="B19836" s="92" t="s">
        <v>3182</v>
      </c>
      <c r="C19836" s="93" t="s">
        <v>19170</v>
      </c>
      <c r="D19836" s="93" t="s">
        <v>1201</v>
      </c>
      <c r="E19836" s="94">
        <v>46582</v>
      </c>
      <c r="F19836" s="93"/>
      <c r="G19836" s="93"/>
      <c r="H19836" s="93"/>
      <c r="I19836" s="99"/>
      <c r="J19836" s="99"/>
      <c r="K19836" s="99"/>
      <c r="L19836" s="99"/>
      <c r="M19836" s="99"/>
      <c r="N19836" s="99"/>
      <c r="O19836" s="99"/>
      <c r="P19836" s="99"/>
      <c r="Q19836" s="99"/>
      <c r="R19836" s="99"/>
      <c r="S19836" s="99"/>
      <c r="T19836" s="99"/>
      <c r="U19836" s="99"/>
      <c r="V19836" s="99"/>
      <c r="W19836" s="99"/>
      <c r="X19836" s="99"/>
      <c r="Y19836" s="99"/>
      <c r="Z19836" s="99"/>
      <c r="AA19836" s="99"/>
      <c r="AB19836" s="99"/>
      <c r="AC19836" s="99"/>
      <c r="AD19836" s="99"/>
      <c r="AE19836" s="99"/>
      <c r="AF19836" s="99"/>
      <c r="AG19836" s="99"/>
      <c r="AH19836" s="31"/>
      <c r="AI19836" s="31"/>
      <c r="AJ19836" s="31"/>
      <c r="AK19836" s="31"/>
      <c r="AL19836" s="31"/>
      <c r="AO19836" s="376"/>
    </row>
    <row r="19837" spans="1:41" x14ac:dyDescent="0.25">
      <c r="A19837" s="91" t="s">
        <v>9580</v>
      </c>
      <c r="B19837" s="92" t="s">
        <v>19284</v>
      </c>
      <c r="C19837" s="93" t="s">
        <v>19285</v>
      </c>
      <c r="D19837" s="93" t="s">
        <v>1201</v>
      </c>
      <c r="E19837" s="94">
        <v>46582</v>
      </c>
      <c r="F19837" s="93"/>
      <c r="G19837" s="93"/>
      <c r="H19837" s="93"/>
      <c r="I19837" s="99"/>
      <c r="J19837" s="99"/>
      <c r="K19837" s="99"/>
      <c r="L19837" s="99"/>
      <c r="M19837" s="99"/>
      <c r="N19837" s="99"/>
      <c r="O19837" s="99"/>
      <c r="P19837" s="99"/>
      <c r="Q19837" s="99"/>
      <c r="R19837" s="99"/>
      <c r="S19837" s="99"/>
      <c r="T19837" s="99"/>
      <c r="U19837" s="99"/>
      <c r="V19837" s="99"/>
      <c r="W19837" s="99"/>
      <c r="X19837" s="99"/>
      <c r="Y19837" s="99"/>
      <c r="Z19837" s="99"/>
      <c r="AA19837" s="99"/>
      <c r="AB19837" s="99"/>
      <c r="AC19837" s="99"/>
      <c r="AD19837" s="99"/>
      <c r="AE19837" s="99"/>
      <c r="AF19837" s="99"/>
      <c r="AG19837" s="99"/>
      <c r="AH19837" s="31"/>
      <c r="AI19837" s="31"/>
      <c r="AJ19837" s="31"/>
      <c r="AK19837" s="31"/>
      <c r="AL19837" s="31"/>
      <c r="AO19837" s="376"/>
    </row>
    <row r="19838" spans="1:41" x14ac:dyDescent="0.3">
      <c r="A19838" s="333" t="s">
        <v>11131</v>
      </c>
      <c r="B19838" s="333" t="s">
        <v>1154</v>
      </c>
      <c r="C19838" s="125" t="s">
        <v>10117</v>
      </c>
      <c r="D19838" s="32" t="s">
        <v>20309</v>
      </c>
      <c r="E19838" s="125" t="s">
        <v>5139</v>
      </c>
      <c r="F19838" s="125" t="s">
        <v>1190</v>
      </c>
      <c r="G19838" s="125" t="s">
        <v>1189</v>
      </c>
      <c r="AO19838" s="376"/>
    </row>
    <row r="19839" spans="1:41" x14ac:dyDescent="0.25">
      <c r="A19839" s="44" t="s">
        <v>3685</v>
      </c>
      <c r="B19839" s="319" t="s">
        <v>19512</v>
      </c>
      <c r="C19839" s="318" t="s">
        <v>19891</v>
      </c>
      <c r="D19839" s="93" t="s">
        <v>19934</v>
      </c>
      <c r="E19839" s="320">
        <v>46446</v>
      </c>
      <c r="F19839" s="93"/>
      <c r="G19839" s="93"/>
      <c r="H19839" s="93"/>
      <c r="I19839" s="99"/>
      <c r="J19839" s="99"/>
      <c r="K19839" s="99"/>
      <c r="L19839" s="99"/>
      <c r="M19839" s="99"/>
      <c r="N19839" s="99"/>
      <c r="O19839" s="99"/>
      <c r="P19839" s="99"/>
      <c r="Q19839" s="99"/>
      <c r="R19839" s="99"/>
      <c r="S19839" s="99"/>
      <c r="T19839" s="99"/>
      <c r="U19839" s="99"/>
      <c r="V19839" s="99"/>
      <c r="W19839" s="99"/>
      <c r="X19839" s="99"/>
      <c r="Y19839" s="99"/>
      <c r="Z19839" s="99"/>
      <c r="AA19839" s="99"/>
      <c r="AB19839" s="99"/>
      <c r="AC19839" s="99"/>
      <c r="AD19839" s="99"/>
      <c r="AE19839" s="99"/>
      <c r="AF19839" s="99"/>
      <c r="AG19839" s="99"/>
      <c r="AH19839" s="31"/>
      <c r="AI19839" s="31"/>
      <c r="AJ19839" s="31"/>
      <c r="AK19839" s="31"/>
      <c r="AL19839" s="31"/>
      <c r="AO19839" s="376"/>
    </row>
    <row r="19840" spans="1:41" x14ac:dyDescent="0.25">
      <c r="A19840" s="44" t="s">
        <v>3685</v>
      </c>
      <c r="B19840" s="44" t="s">
        <v>14139</v>
      </c>
      <c r="C19840" s="45" t="s">
        <v>14143</v>
      </c>
      <c r="D19840" s="45" t="s">
        <v>11204</v>
      </c>
      <c r="E19840" s="45" t="s">
        <v>5322</v>
      </c>
      <c r="F19840" s="93"/>
      <c r="G19840" s="93"/>
      <c r="H19840" s="93"/>
      <c r="I19840" s="99"/>
      <c r="J19840" s="99"/>
      <c r="K19840" s="99"/>
      <c r="L19840" s="99"/>
      <c r="M19840" s="99"/>
      <c r="N19840" s="99"/>
      <c r="O19840" s="99"/>
      <c r="P19840" s="99"/>
      <c r="Q19840" s="99"/>
      <c r="R19840" s="99"/>
      <c r="S19840" s="99"/>
      <c r="T19840" s="99"/>
      <c r="U19840" s="99"/>
      <c r="V19840" s="99"/>
      <c r="W19840" s="99"/>
      <c r="X19840" s="99"/>
      <c r="Y19840" s="99"/>
      <c r="Z19840" s="99"/>
      <c r="AA19840" s="99"/>
      <c r="AB19840" s="99"/>
      <c r="AC19840" s="99"/>
      <c r="AD19840" s="99"/>
      <c r="AE19840" s="99"/>
      <c r="AF19840" s="99"/>
      <c r="AG19840" s="99"/>
      <c r="AH19840" s="31"/>
      <c r="AI19840" s="31"/>
      <c r="AJ19840" s="31"/>
      <c r="AK19840" s="31"/>
      <c r="AL19840" s="31"/>
      <c r="AO19840" s="376"/>
    </row>
    <row r="19841" spans="1:41" x14ac:dyDescent="0.25">
      <c r="A19841" s="44" t="s">
        <v>3685</v>
      </c>
      <c r="B19841" s="44" t="s">
        <v>6733</v>
      </c>
      <c r="C19841" s="45" t="s">
        <v>7464</v>
      </c>
      <c r="D19841" s="93" t="s">
        <v>17443</v>
      </c>
      <c r="E19841" s="45" t="s">
        <v>7354</v>
      </c>
      <c r="F19841" s="93"/>
      <c r="G19841" s="93"/>
      <c r="H19841" s="93"/>
      <c r="I19841" s="99"/>
      <c r="J19841" s="99"/>
      <c r="K19841" s="99"/>
      <c r="L19841" s="99"/>
      <c r="M19841" s="99"/>
      <c r="N19841" s="99"/>
      <c r="O19841" s="99"/>
      <c r="P19841" s="99"/>
      <c r="Q19841" s="99"/>
      <c r="R19841" s="99"/>
      <c r="S19841" s="99"/>
      <c r="T19841" s="99"/>
      <c r="U19841" s="99"/>
      <c r="V19841" s="99"/>
      <c r="W19841" s="99"/>
      <c r="X19841" s="99"/>
      <c r="Y19841" s="99"/>
      <c r="Z19841" s="99"/>
      <c r="AA19841" s="99"/>
      <c r="AB19841" s="99"/>
      <c r="AC19841" s="99"/>
      <c r="AD19841" s="99"/>
      <c r="AE19841" s="99"/>
      <c r="AF19841" s="99"/>
      <c r="AG19841" s="99"/>
      <c r="AH19841" s="31"/>
      <c r="AI19841" s="31"/>
      <c r="AJ19841" s="31"/>
      <c r="AK19841" s="31"/>
      <c r="AL19841" s="31"/>
      <c r="AO19841" s="376"/>
    </row>
    <row r="19842" spans="1:41" x14ac:dyDescent="0.25">
      <c r="A19842" s="44" t="s">
        <v>3685</v>
      </c>
      <c r="B19842" s="44" t="s">
        <v>14139</v>
      </c>
      <c r="C19842" s="45" t="s">
        <v>14143</v>
      </c>
      <c r="D19842" s="93" t="s">
        <v>17443</v>
      </c>
      <c r="E19842" s="45" t="s">
        <v>5322</v>
      </c>
      <c r="F19842" s="93"/>
      <c r="G19842" s="93"/>
      <c r="H19842" s="93"/>
      <c r="I19842" s="99"/>
      <c r="J19842" s="99"/>
      <c r="K19842" s="99"/>
      <c r="L19842" s="99"/>
      <c r="M19842" s="99"/>
      <c r="N19842" s="99"/>
      <c r="O19842" s="99"/>
      <c r="P19842" s="99"/>
      <c r="Q19842" s="99"/>
      <c r="R19842" s="99"/>
      <c r="S19842" s="99"/>
      <c r="T19842" s="99"/>
      <c r="U19842" s="99"/>
      <c r="V19842" s="99"/>
      <c r="W19842" s="99"/>
      <c r="X19842" s="99"/>
      <c r="Y19842" s="99"/>
      <c r="Z19842" s="99"/>
      <c r="AA19842" s="99"/>
      <c r="AB19842" s="99"/>
      <c r="AC19842" s="99"/>
      <c r="AD19842" s="99"/>
      <c r="AE19842" s="99"/>
      <c r="AF19842" s="99"/>
      <c r="AG19842" s="99"/>
      <c r="AH19842" s="31"/>
      <c r="AI19842" s="31"/>
      <c r="AJ19842" s="31"/>
      <c r="AK19842" s="31"/>
      <c r="AL19842" s="31"/>
      <c r="AO19842" s="376"/>
    </row>
    <row r="19843" spans="1:41" x14ac:dyDescent="0.25">
      <c r="A19843" s="44" t="s">
        <v>3685</v>
      </c>
      <c r="B19843" s="44" t="s">
        <v>15155</v>
      </c>
      <c r="C19843" s="45" t="s">
        <v>10952</v>
      </c>
      <c r="D19843" s="367" t="s">
        <v>3696</v>
      </c>
      <c r="E19843" s="328">
        <f>DATE(2028,6,25)</f>
        <v>46929</v>
      </c>
      <c r="F19843" s="32"/>
      <c r="G19843" s="32"/>
      <c r="H19843" s="32"/>
      <c r="I19843" s="31"/>
      <c r="J19843" s="31"/>
      <c r="K19843" s="31"/>
      <c r="L19843" s="31"/>
      <c r="M19843" s="31"/>
      <c r="N19843" s="31"/>
      <c r="O19843" s="31"/>
      <c r="P19843" s="31"/>
      <c r="Q19843" s="31"/>
      <c r="R19843" s="31"/>
      <c r="S19843" s="31"/>
      <c r="T19843" s="31"/>
      <c r="U19843" s="31"/>
      <c r="V19843" s="31"/>
      <c r="W19843" s="31"/>
      <c r="X19843" s="31"/>
      <c r="Y19843" s="31"/>
      <c r="Z19843" s="31"/>
      <c r="AA19843" s="31"/>
      <c r="AB19843" s="31"/>
      <c r="AC19843" s="31"/>
      <c r="AD19843" s="31"/>
      <c r="AE19843" s="31"/>
      <c r="AF19843" s="31"/>
      <c r="AG19843" s="31"/>
      <c r="AH19843" s="31"/>
      <c r="AI19843" s="31"/>
      <c r="AJ19843" s="31"/>
      <c r="AK19843" s="31"/>
      <c r="AL19843" s="31"/>
      <c r="AO19843" s="376"/>
    </row>
    <row r="19844" spans="1:41" x14ac:dyDescent="0.25">
      <c r="A19844" s="44" t="s">
        <v>3685</v>
      </c>
      <c r="B19844" s="44" t="s">
        <v>4114</v>
      </c>
      <c r="C19844" s="45" t="s">
        <v>4115</v>
      </c>
      <c r="D19844" s="45" t="s">
        <v>9895</v>
      </c>
      <c r="E19844" s="45" t="s">
        <v>4824</v>
      </c>
      <c r="F19844" s="93"/>
      <c r="G19844" s="93"/>
      <c r="H19844" s="93"/>
      <c r="I19844" s="99"/>
      <c r="J19844" s="99"/>
      <c r="K19844" s="99"/>
      <c r="L19844" s="44"/>
      <c r="M19844" s="44"/>
      <c r="N19844" s="99"/>
      <c r="O19844" s="99"/>
      <c r="P19844" s="99"/>
      <c r="Q19844" s="99"/>
      <c r="R19844" s="99"/>
      <c r="S19844" s="99"/>
      <c r="T19844" s="99"/>
      <c r="U19844" s="99"/>
      <c r="V19844" s="99"/>
      <c r="W19844" s="99"/>
      <c r="X19844" s="99"/>
      <c r="Y19844" s="99"/>
      <c r="Z19844" s="99"/>
      <c r="AA19844" s="99"/>
      <c r="AB19844" s="99"/>
      <c r="AC19844" s="99"/>
      <c r="AD19844" s="99"/>
      <c r="AE19844" s="99"/>
      <c r="AF19844" s="99"/>
      <c r="AG19844" s="99"/>
      <c r="AH19844" s="31"/>
      <c r="AI19844" s="31"/>
      <c r="AJ19844" s="31"/>
      <c r="AK19844" s="31"/>
      <c r="AL19844" s="31"/>
      <c r="AO19844" s="376"/>
    </row>
    <row r="19845" spans="1:41" x14ac:dyDescent="0.3">
      <c r="A19845" s="333" t="s">
        <v>11132</v>
      </c>
      <c r="B19845" s="333" t="s">
        <v>1160</v>
      </c>
      <c r="C19845" s="125" t="s">
        <v>10947</v>
      </c>
      <c r="D19845" s="32" t="s">
        <v>20309</v>
      </c>
      <c r="E19845" s="125" t="s">
        <v>7420</v>
      </c>
      <c r="F19845" s="125" t="s">
        <v>1189</v>
      </c>
      <c r="G19845" s="125" t="s">
        <v>1190</v>
      </c>
      <c r="AO19845" s="376"/>
    </row>
    <row r="19846" spans="1:41" x14ac:dyDescent="0.25">
      <c r="A19846" s="44" t="s">
        <v>5429</v>
      </c>
      <c r="B19846" s="44" t="s">
        <v>2350</v>
      </c>
      <c r="C19846" s="45">
        <v>230105</v>
      </c>
      <c r="D19846" s="45" t="s">
        <v>11363</v>
      </c>
      <c r="E19846" s="45" t="s">
        <v>5265</v>
      </c>
      <c r="AO19846" s="376"/>
    </row>
    <row r="19847" spans="1:41" x14ac:dyDescent="0.25">
      <c r="A19847" s="44" t="s">
        <v>5429</v>
      </c>
      <c r="B19847" s="44" t="s">
        <v>7104</v>
      </c>
      <c r="C19847" s="45">
        <v>230504</v>
      </c>
      <c r="D19847" s="45" t="s">
        <v>11363</v>
      </c>
      <c r="E19847" s="45" t="s">
        <v>7105</v>
      </c>
      <c r="AO19847" s="376"/>
    </row>
    <row r="19848" spans="1:41" x14ac:dyDescent="0.25">
      <c r="A19848" s="44" t="s">
        <v>18521</v>
      </c>
      <c r="B19848" s="44" t="s">
        <v>3475</v>
      </c>
      <c r="C19848" s="45">
        <v>260301</v>
      </c>
      <c r="D19848" s="45" t="s">
        <v>11363</v>
      </c>
      <c r="E19848" s="45" t="s">
        <v>17625</v>
      </c>
      <c r="AO19848" s="376"/>
    </row>
    <row r="19849" spans="1:41" x14ac:dyDescent="0.25">
      <c r="A19849" s="44" t="s">
        <v>10822</v>
      </c>
      <c r="B19849" s="44" t="s">
        <v>10347</v>
      </c>
      <c r="C19849" s="45">
        <v>240402</v>
      </c>
      <c r="D19849" s="45" t="s">
        <v>11363</v>
      </c>
      <c r="E19849" s="45" t="s">
        <v>5037</v>
      </c>
      <c r="AO19849" s="376"/>
    </row>
    <row r="19850" spans="1:41" x14ac:dyDescent="0.25">
      <c r="A19850" s="44" t="s">
        <v>11865</v>
      </c>
      <c r="B19850" s="44" t="s">
        <v>15223</v>
      </c>
      <c r="C19850" s="45" t="s">
        <v>11866</v>
      </c>
      <c r="D19850" s="367" t="s">
        <v>3696</v>
      </c>
      <c r="E19850" s="328">
        <f>DATE(2028,10,25)</f>
        <v>47051</v>
      </c>
      <c r="F19850" s="32"/>
      <c r="G19850" s="32"/>
      <c r="H19850" s="32"/>
      <c r="I19850" s="31"/>
      <c r="J19850" s="31"/>
      <c r="K19850" s="31"/>
      <c r="L19850" s="31"/>
      <c r="M19850" s="31"/>
      <c r="N19850" s="31"/>
      <c r="O19850" s="31"/>
      <c r="P19850" s="31"/>
      <c r="Q19850" s="31"/>
      <c r="R19850" s="31"/>
      <c r="S19850" s="31"/>
      <c r="T19850" s="31"/>
      <c r="U19850" s="31"/>
      <c r="V19850" s="31"/>
      <c r="W19850" s="31"/>
      <c r="X19850" s="31"/>
      <c r="Y19850" s="31"/>
      <c r="Z19850" s="31"/>
      <c r="AA19850" s="31"/>
      <c r="AB19850" s="31"/>
      <c r="AC19850" s="31"/>
      <c r="AD19850" s="31"/>
      <c r="AE19850" s="31"/>
      <c r="AF19850" s="31"/>
      <c r="AG19850" s="31"/>
      <c r="AH19850" s="31"/>
      <c r="AI19850" s="31"/>
      <c r="AJ19850" s="31"/>
      <c r="AK19850" s="31"/>
      <c r="AL19850" s="31"/>
      <c r="AO19850" s="376"/>
    </row>
    <row r="19851" spans="1:41" x14ac:dyDescent="0.25">
      <c r="A19851" s="44" t="s">
        <v>1657</v>
      </c>
      <c r="B19851" s="44" t="s">
        <v>3475</v>
      </c>
      <c r="C19851" s="45">
        <v>230301</v>
      </c>
      <c r="D19851" s="45" t="s">
        <v>11363</v>
      </c>
      <c r="E19851" s="45" t="s">
        <v>5265</v>
      </c>
      <c r="AO19851" s="376"/>
    </row>
    <row r="19852" spans="1:41" x14ac:dyDescent="0.25">
      <c r="A19852" s="44" t="s">
        <v>22026</v>
      </c>
      <c r="B19852" s="44" t="s">
        <v>5321</v>
      </c>
      <c r="C19852" s="45">
        <v>26010401</v>
      </c>
      <c r="D19852" s="45" t="s">
        <v>11363</v>
      </c>
      <c r="E19852" s="45" t="s">
        <v>17459</v>
      </c>
      <c r="AO19852" s="376"/>
    </row>
    <row r="19853" spans="1:41" x14ac:dyDescent="0.25">
      <c r="A19853" s="44" t="s">
        <v>22026</v>
      </c>
      <c r="B19853" s="44" t="s">
        <v>7768</v>
      </c>
      <c r="C19853" s="45">
        <v>260503</v>
      </c>
      <c r="D19853" s="45" t="s">
        <v>11363</v>
      </c>
      <c r="E19853" s="45" t="s">
        <v>10349</v>
      </c>
      <c r="AO19853" s="376"/>
    </row>
    <row r="19854" spans="1:41" x14ac:dyDescent="0.25">
      <c r="A19854" s="44" t="s">
        <v>22026</v>
      </c>
      <c r="B19854" s="44" t="s">
        <v>927</v>
      </c>
      <c r="C19854" s="45">
        <v>26060202</v>
      </c>
      <c r="D19854" s="45" t="s">
        <v>11363</v>
      </c>
      <c r="E19854" s="45" t="s">
        <v>9840</v>
      </c>
      <c r="AO19854" s="376"/>
    </row>
    <row r="19855" spans="1:41" x14ac:dyDescent="0.25">
      <c r="A19855" s="44" t="s">
        <v>13305</v>
      </c>
      <c r="B19855" s="44" t="s">
        <v>2350</v>
      </c>
      <c r="C19855" s="45">
        <v>250106</v>
      </c>
      <c r="D19855" s="45" t="s">
        <v>11363</v>
      </c>
      <c r="E19855" s="45" t="s">
        <v>11887</v>
      </c>
      <c r="AO19855" s="376"/>
    </row>
    <row r="19856" spans="1:41" x14ac:dyDescent="0.25">
      <c r="A19856" s="44" t="s">
        <v>13305</v>
      </c>
      <c r="B19856" s="44" t="s">
        <v>17463</v>
      </c>
      <c r="C19856" s="45">
        <v>260202</v>
      </c>
      <c r="D19856" s="45" t="s">
        <v>11363</v>
      </c>
      <c r="E19856" s="45" t="s">
        <v>9238</v>
      </c>
      <c r="AO19856" s="376"/>
    </row>
    <row r="19857" spans="1:41" x14ac:dyDescent="0.25">
      <c r="A19857" s="44" t="s">
        <v>13712</v>
      </c>
      <c r="B19857" s="44" t="s">
        <v>12099</v>
      </c>
      <c r="C19857" s="45">
        <v>8.25</v>
      </c>
      <c r="D19857" s="45" t="s">
        <v>12549</v>
      </c>
      <c r="E19857" s="46">
        <v>47057</v>
      </c>
      <c r="F19857" s="45"/>
      <c r="G19857" s="93"/>
      <c r="H19857" s="93"/>
      <c r="I19857" s="99"/>
      <c r="J19857" s="99"/>
      <c r="K19857" s="99"/>
      <c r="L19857" s="99"/>
      <c r="M19857" s="99"/>
      <c r="N19857" s="99"/>
      <c r="O19857" s="99"/>
      <c r="P19857" s="99"/>
      <c r="Q19857" s="99"/>
      <c r="R19857" s="99"/>
      <c r="S19857" s="99"/>
      <c r="T19857" s="99"/>
      <c r="U19857" s="99"/>
      <c r="V19857" s="99"/>
      <c r="W19857" s="99"/>
      <c r="X19857" s="99"/>
      <c r="Y19857" s="99"/>
      <c r="Z19857" s="99"/>
      <c r="AA19857" s="99"/>
      <c r="AB19857" s="99"/>
      <c r="AC19857" s="99"/>
      <c r="AD19857" s="99"/>
      <c r="AE19857" s="99"/>
      <c r="AF19857" s="99"/>
      <c r="AG19857" s="99"/>
      <c r="AH19857" s="31"/>
      <c r="AI19857" s="31"/>
      <c r="AJ19857" s="31"/>
      <c r="AK19857" s="31"/>
      <c r="AL19857" s="31"/>
      <c r="AO19857" s="376"/>
    </row>
    <row r="19858" spans="1:41" x14ac:dyDescent="0.25">
      <c r="A19858" s="44" t="s">
        <v>13712</v>
      </c>
      <c r="B19858" s="44" t="s">
        <v>12101</v>
      </c>
      <c r="C19858" s="45">
        <v>11.25</v>
      </c>
      <c r="D19858" s="45" t="s">
        <v>12549</v>
      </c>
      <c r="E19858" s="46">
        <v>47664</v>
      </c>
      <c r="F19858" s="45"/>
      <c r="G19858" s="93"/>
      <c r="H19858" s="93"/>
      <c r="I19858" s="99"/>
      <c r="J19858" s="99"/>
      <c r="K19858" s="99"/>
      <c r="L19858" s="99"/>
      <c r="M19858" s="99"/>
      <c r="N19858" s="99"/>
      <c r="O19858" s="99"/>
      <c r="P19858" s="99"/>
      <c r="Q19858" s="99"/>
      <c r="R19858" s="99"/>
      <c r="S19858" s="99"/>
      <c r="T19858" s="99"/>
      <c r="U19858" s="99"/>
      <c r="V19858" s="99"/>
      <c r="W19858" s="99"/>
      <c r="X19858" s="99"/>
      <c r="Y19858" s="99"/>
      <c r="Z19858" s="99"/>
      <c r="AA19858" s="99"/>
      <c r="AB19858" s="99"/>
      <c r="AC19858" s="99"/>
      <c r="AD19858" s="99"/>
      <c r="AE19858" s="99"/>
      <c r="AF19858" s="99"/>
      <c r="AG19858" s="99"/>
      <c r="AH19858" s="31"/>
      <c r="AI19858" s="31"/>
      <c r="AJ19858" s="31"/>
      <c r="AK19858" s="31"/>
      <c r="AL19858" s="31"/>
      <c r="AO19858" s="376"/>
    </row>
    <row r="19859" spans="1:41" x14ac:dyDescent="0.25">
      <c r="A19859" s="44" t="s">
        <v>13712</v>
      </c>
      <c r="B19859" s="44" t="s">
        <v>12128</v>
      </c>
      <c r="C19859" s="45">
        <v>17.25</v>
      </c>
      <c r="D19859" s="45" t="s">
        <v>12549</v>
      </c>
      <c r="E19859" s="46">
        <v>47664</v>
      </c>
      <c r="F19859" s="45"/>
      <c r="G19859" s="93"/>
      <c r="H19859" s="93"/>
      <c r="I19859" s="99"/>
      <c r="J19859" s="99"/>
      <c r="K19859" s="99"/>
      <c r="L19859" s="99"/>
      <c r="M19859" s="99"/>
      <c r="N19859" s="99"/>
      <c r="O19859" s="99"/>
      <c r="P19859" s="99"/>
      <c r="Q19859" s="99"/>
      <c r="R19859" s="99"/>
      <c r="S19859" s="99"/>
      <c r="T19859" s="99"/>
      <c r="U19859" s="99"/>
      <c r="V19859" s="99"/>
      <c r="W19859" s="99"/>
      <c r="X19859" s="99"/>
      <c r="Y19859" s="99"/>
      <c r="Z19859" s="99"/>
      <c r="AA19859" s="99"/>
      <c r="AB19859" s="99"/>
      <c r="AC19859" s="99"/>
      <c r="AD19859" s="99"/>
      <c r="AE19859" s="99"/>
      <c r="AF19859" s="99"/>
      <c r="AG19859" s="99"/>
      <c r="AH19859" s="31"/>
      <c r="AI19859" s="31"/>
      <c r="AJ19859" s="31"/>
      <c r="AK19859" s="31"/>
      <c r="AL19859" s="31"/>
      <c r="AO19859" s="376"/>
    </row>
    <row r="19860" spans="1:41" x14ac:dyDescent="0.25">
      <c r="A19860" s="44" t="s">
        <v>2462</v>
      </c>
      <c r="B19860" s="44" t="s">
        <v>3176</v>
      </c>
      <c r="C19860" s="45">
        <v>26010402</v>
      </c>
      <c r="D19860" s="45" t="s">
        <v>11363</v>
      </c>
      <c r="E19860" s="45" t="s">
        <v>17459</v>
      </c>
      <c r="AO19860" s="376"/>
    </row>
    <row r="19861" spans="1:41" x14ac:dyDescent="0.25">
      <c r="A19861" s="44" t="s">
        <v>7087</v>
      </c>
      <c r="B19861" s="44" t="s">
        <v>5130</v>
      </c>
      <c r="C19861" s="45">
        <v>22010701</v>
      </c>
      <c r="D19861" s="45" t="s">
        <v>11363</v>
      </c>
      <c r="E19861" s="45" t="s">
        <v>5131</v>
      </c>
      <c r="AO19861" s="376"/>
    </row>
    <row r="19862" spans="1:41" x14ac:dyDescent="0.25">
      <c r="A19862" s="44" t="s">
        <v>7087</v>
      </c>
      <c r="B19862" s="44" t="s">
        <v>924</v>
      </c>
      <c r="C19862" s="45">
        <v>22010702</v>
      </c>
      <c r="D19862" s="45" t="s">
        <v>11363</v>
      </c>
      <c r="E19862" s="45" t="s">
        <v>5131</v>
      </c>
      <c r="AO19862" s="376"/>
    </row>
    <row r="19863" spans="1:41" x14ac:dyDescent="0.25">
      <c r="A19863" s="44" t="s">
        <v>20452</v>
      </c>
      <c r="B19863" s="44" t="s">
        <v>20317</v>
      </c>
      <c r="C19863" s="45" t="s">
        <v>20453</v>
      </c>
      <c r="D19863" s="46" t="s">
        <v>21328</v>
      </c>
      <c r="E19863" s="46">
        <v>46582</v>
      </c>
      <c r="AO19863" s="376"/>
    </row>
    <row r="19864" spans="1:41" x14ac:dyDescent="0.25">
      <c r="A19864" s="44" t="s">
        <v>9017</v>
      </c>
      <c r="B19864" s="44" t="s">
        <v>15224</v>
      </c>
      <c r="C19864" s="45" t="s">
        <v>9820</v>
      </c>
      <c r="D19864" s="367" t="s">
        <v>3696</v>
      </c>
      <c r="E19864" s="328">
        <f>DATE(2028,5,7)</f>
        <v>46880</v>
      </c>
      <c r="F19864" s="32"/>
      <c r="G19864" s="32"/>
      <c r="H19864" s="32"/>
      <c r="I19864" s="31"/>
      <c r="J19864" s="31"/>
      <c r="K19864" s="31"/>
      <c r="L19864" s="31"/>
      <c r="M19864" s="31"/>
      <c r="N19864" s="31"/>
      <c r="O19864" s="31"/>
      <c r="P19864" s="31"/>
      <c r="Q19864" s="31"/>
      <c r="R19864" s="31"/>
      <c r="S19864" s="31"/>
      <c r="T19864" s="31"/>
      <c r="U19864" s="31"/>
      <c r="V19864" s="31"/>
      <c r="W19864" s="31"/>
      <c r="X19864" s="31"/>
      <c r="Y19864" s="31"/>
      <c r="Z19864" s="31"/>
      <c r="AA19864" s="31"/>
      <c r="AB19864" s="31"/>
      <c r="AC19864" s="31"/>
      <c r="AD19864" s="31"/>
      <c r="AE19864" s="31"/>
      <c r="AF19864" s="31"/>
      <c r="AG19864" s="31"/>
      <c r="AH19864" s="31"/>
      <c r="AI19864" s="31"/>
      <c r="AJ19864" s="31"/>
      <c r="AK19864" s="31"/>
      <c r="AL19864" s="31"/>
      <c r="AO19864" s="376"/>
    </row>
    <row r="19865" spans="1:41" x14ac:dyDescent="0.25">
      <c r="A19865" s="44" t="s">
        <v>9017</v>
      </c>
      <c r="B19865" s="44" t="s">
        <v>15225</v>
      </c>
      <c r="C19865" s="45" t="s">
        <v>9821</v>
      </c>
      <c r="D19865" s="367" t="s">
        <v>3696</v>
      </c>
      <c r="E19865" s="328">
        <f>DATE(2028,5,8)</f>
        <v>46881</v>
      </c>
      <c r="F19865" s="32"/>
      <c r="G19865" s="32"/>
      <c r="H19865" s="32"/>
      <c r="I19865" s="31"/>
      <c r="J19865" s="31"/>
      <c r="K19865" s="31"/>
      <c r="L19865" s="31"/>
      <c r="M19865" s="31"/>
      <c r="N19865" s="31"/>
      <c r="O19865" s="31"/>
      <c r="P19865" s="31"/>
      <c r="Q19865" s="31"/>
      <c r="R19865" s="31"/>
      <c r="S19865" s="31"/>
      <c r="T19865" s="31"/>
      <c r="U19865" s="31"/>
      <c r="V19865" s="31"/>
      <c r="W19865" s="31"/>
      <c r="X19865" s="31"/>
      <c r="Y19865" s="31"/>
      <c r="Z19865" s="31"/>
      <c r="AA19865" s="31"/>
      <c r="AB19865" s="31"/>
      <c r="AC19865" s="31"/>
      <c r="AD19865" s="31"/>
      <c r="AE19865" s="31"/>
      <c r="AF19865" s="31"/>
      <c r="AG19865" s="31"/>
      <c r="AH19865" s="31"/>
      <c r="AI19865" s="31"/>
      <c r="AJ19865" s="31"/>
      <c r="AK19865" s="31"/>
      <c r="AL19865" s="31"/>
      <c r="AO19865" s="376"/>
    </row>
    <row r="19866" spans="1:41" x14ac:dyDescent="0.25">
      <c r="A19866" s="44" t="s">
        <v>79</v>
      </c>
      <c r="B19866" s="44" t="s">
        <v>148</v>
      </c>
      <c r="C19866" s="45" t="s">
        <v>4881</v>
      </c>
      <c r="D19866" s="46" t="s">
        <v>21328</v>
      </c>
      <c r="E19866" s="46">
        <v>46524</v>
      </c>
      <c r="AO19866" s="376"/>
    </row>
    <row r="19867" spans="1:41" x14ac:dyDescent="0.25">
      <c r="A19867" s="44" t="s">
        <v>18871</v>
      </c>
      <c r="B19867" s="44" t="s">
        <v>21399</v>
      </c>
      <c r="C19867" s="45" t="s">
        <v>18888</v>
      </c>
      <c r="D19867" s="45" t="s">
        <v>21447</v>
      </c>
      <c r="E19867" s="46">
        <v>46507</v>
      </c>
      <c r="AO19867" s="376"/>
    </row>
    <row r="19868" spans="1:41" x14ac:dyDescent="0.25">
      <c r="A19868" s="99" t="s">
        <v>10915</v>
      </c>
      <c r="B19868" s="92" t="s">
        <v>10916</v>
      </c>
      <c r="C19868" s="93" t="s">
        <v>10932</v>
      </c>
      <c r="D19868" s="93" t="s">
        <v>1394</v>
      </c>
      <c r="E19868" s="94">
        <v>46491</v>
      </c>
      <c r="F19868" s="93"/>
      <c r="G19868" s="93"/>
      <c r="H19868" s="93"/>
      <c r="I19868" s="99"/>
      <c r="J19868" s="99"/>
      <c r="K19868" s="99"/>
      <c r="L19868" s="44"/>
      <c r="M19868" s="44"/>
      <c r="N19868" s="99"/>
      <c r="O19868" s="99"/>
      <c r="P19868" s="99"/>
      <c r="Q19868" s="99"/>
      <c r="R19868" s="99"/>
      <c r="S19868" s="99"/>
      <c r="T19868" s="99"/>
      <c r="U19868" s="99"/>
      <c r="V19868" s="99"/>
      <c r="W19868" s="99"/>
      <c r="X19868" s="99"/>
      <c r="Y19868" s="99"/>
      <c r="Z19868" s="99"/>
      <c r="AA19868" s="99"/>
      <c r="AB19868" s="99"/>
      <c r="AC19868" s="99"/>
      <c r="AD19868" s="99"/>
      <c r="AE19868" s="99"/>
      <c r="AF19868" s="99"/>
      <c r="AG19868" s="99"/>
      <c r="AH19868" s="31"/>
      <c r="AI19868" s="31"/>
      <c r="AJ19868" s="31"/>
      <c r="AK19868" s="31"/>
      <c r="AL19868" s="31"/>
      <c r="AO19868" s="376"/>
    </row>
    <row r="19869" spans="1:41" x14ac:dyDescent="0.25">
      <c r="A19869" s="44" t="s">
        <v>20454</v>
      </c>
      <c r="B19869" s="44" t="s">
        <v>20327</v>
      </c>
      <c r="C19869" s="45" t="s">
        <v>20455</v>
      </c>
      <c r="D19869" s="46" t="s">
        <v>21328</v>
      </c>
      <c r="E19869" s="46">
        <v>46554</v>
      </c>
      <c r="AO19869" s="376"/>
    </row>
    <row r="19870" spans="1:41" x14ac:dyDescent="0.25">
      <c r="A19870" s="44" t="s">
        <v>20454</v>
      </c>
      <c r="B19870" s="44" t="s">
        <v>20327</v>
      </c>
      <c r="C19870" s="45" t="s">
        <v>20455</v>
      </c>
      <c r="D19870" s="46" t="s">
        <v>21328</v>
      </c>
      <c r="E19870" s="46">
        <v>46554</v>
      </c>
      <c r="AO19870" s="376"/>
    </row>
    <row r="19871" spans="1:41" x14ac:dyDescent="0.25">
      <c r="A19871" s="44" t="s">
        <v>8505</v>
      </c>
      <c r="B19871" s="44" t="s">
        <v>8472</v>
      </c>
      <c r="C19871" s="45" t="s">
        <v>8568</v>
      </c>
      <c r="D19871" s="32" t="s">
        <v>5559</v>
      </c>
      <c r="E19871" s="45" t="s">
        <v>20851</v>
      </c>
      <c r="F19871" s="32"/>
      <c r="G19871" s="32"/>
      <c r="H19871" s="32"/>
      <c r="I19871" s="31"/>
      <c r="J19871" s="31"/>
      <c r="K19871" s="31"/>
      <c r="L19871" s="31"/>
      <c r="M19871" s="31"/>
      <c r="N19871" s="31"/>
      <c r="O19871" s="31"/>
      <c r="P19871" s="31"/>
      <c r="Q19871" s="31"/>
      <c r="R19871" s="31"/>
      <c r="S19871" s="31"/>
      <c r="T19871" s="31"/>
      <c r="U19871" s="31"/>
      <c r="V19871" s="31"/>
      <c r="W19871" s="31"/>
      <c r="X19871" s="31"/>
      <c r="Y19871" s="31"/>
      <c r="Z19871" s="31"/>
      <c r="AA19871" s="31"/>
      <c r="AB19871" s="31"/>
      <c r="AC19871" s="31"/>
      <c r="AD19871" s="31"/>
      <c r="AE19871" s="31"/>
      <c r="AF19871" s="31"/>
      <c r="AG19871" s="31"/>
      <c r="AH19871" s="31"/>
      <c r="AI19871" s="31"/>
      <c r="AJ19871" s="31"/>
      <c r="AK19871" s="31"/>
      <c r="AL19871" s="31"/>
      <c r="AO19871" s="376"/>
    </row>
    <row r="19872" spans="1:41" x14ac:dyDescent="0.25">
      <c r="A19872" s="44" t="s">
        <v>11352</v>
      </c>
      <c r="B19872" s="44" t="s">
        <v>5134</v>
      </c>
      <c r="C19872" s="45">
        <v>240804</v>
      </c>
      <c r="D19872" s="45" t="s">
        <v>11363</v>
      </c>
      <c r="E19872" s="45" t="s">
        <v>11260</v>
      </c>
      <c r="AO19872" s="376"/>
    </row>
    <row r="19873" spans="1:41" x14ac:dyDescent="0.25">
      <c r="A19873" s="44" t="s">
        <v>12510</v>
      </c>
      <c r="B19873" s="44" t="s">
        <v>12129</v>
      </c>
      <c r="C19873" s="45">
        <v>20.239999999999998</v>
      </c>
      <c r="D19873" s="45" t="s">
        <v>12549</v>
      </c>
      <c r="E19873" s="46">
        <v>47299</v>
      </c>
      <c r="F19873" s="45"/>
      <c r="G19873" s="93"/>
      <c r="H19873" s="93"/>
      <c r="I19873" s="99"/>
      <c r="J19873" s="99"/>
      <c r="K19873" s="99"/>
      <c r="L19873" s="99"/>
      <c r="M19873" s="99"/>
      <c r="N19873" s="99"/>
      <c r="O19873" s="99"/>
      <c r="P19873" s="99"/>
      <c r="Q19873" s="99"/>
      <c r="R19873" s="99"/>
      <c r="S19873" s="99"/>
      <c r="T19873" s="99"/>
      <c r="U19873" s="99"/>
      <c r="V19873" s="99"/>
      <c r="W19873" s="99"/>
      <c r="X19873" s="99"/>
      <c r="Y19873" s="99"/>
      <c r="Z19873" s="99"/>
      <c r="AA19873" s="99"/>
      <c r="AB19873" s="99"/>
      <c r="AC19873" s="99"/>
      <c r="AD19873" s="99"/>
      <c r="AE19873" s="99"/>
      <c r="AF19873" s="99"/>
      <c r="AG19873" s="99"/>
      <c r="AH19873" s="31"/>
      <c r="AI19873" s="31"/>
      <c r="AJ19873" s="31"/>
      <c r="AK19873" s="31"/>
      <c r="AL19873" s="31"/>
      <c r="AO19873" s="376"/>
    </row>
    <row r="19874" spans="1:41" x14ac:dyDescent="0.3">
      <c r="A19874" s="57" t="s">
        <v>1284</v>
      </c>
      <c r="B19874" s="57" t="s">
        <v>1290</v>
      </c>
      <c r="C19874" s="62">
        <v>24027</v>
      </c>
      <c r="D19874" s="62" t="s">
        <v>20886</v>
      </c>
      <c r="E19874" s="60">
        <v>46873</v>
      </c>
      <c r="F19874" s="32"/>
      <c r="G19874" s="32"/>
      <c r="H19874" s="32"/>
      <c r="I19874" s="31"/>
      <c r="J19874" s="31"/>
      <c r="K19874" s="31"/>
      <c r="L19874" s="31"/>
      <c r="M19874" s="31"/>
      <c r="N19874" s="31"/>
      <c r="O19874" s="31"/>
      <c r="P19874" s="31"/>
      <c r="Q19874" s="31"/>
      <c r="R19874" s="31"/>
      <c r="S19874" s="31"/>
      <c r="T19874" s="31"/>
      <c r="U19874" s="31"/>
      <c r="V19874" s="31"/>
      <c r="W19874" s="31"/>
      <c r="X19874" s="31"/>
      <c r="Y19874" s="31"/>
      <c r="Z19874" s="31"/>
      <c r="AA19874" s="31"/>
      <c r="AB19874" s="31"/>
      <c r="AC19874" s="31"/>
      <c r="AD19874" s="31"/>
      <c r="AE19874" s="31"/>
      <c r="AF19874" s="31"/>
      <c r="AG19874" s="31"/>
      <c r="AH19874" s="31"/>
      <c r="AI19874" s="31"/>
      <c r="AJ19874" s="31"/>
      <c r="AK19874" s="31"/>
      <c r="AL19874" s="31"/>
      <c r="AO19874" s="376"/>
    </row>
    <row r="19875" spans="1:41" x14ac:dyDescent="0.25">
      <c r="A19875" s="44" t="s">
        <v>1284</v>
      </c>
      <c r="B19875" s="44" t="s">
        <v>2350</v>
      </c>
      <c r="C19875" s="45">
        <v>230105</v>
      </c>
      <c r="D19875" s="45" t="s">
        <v>11363</v>
      </c>
      <c r="E19875" s="45" t="s">
        <v>5265</v>
      </c>
      <c r="AO19875" s="376"/>
    </row>
    <row r="19876" spans="1:41" x14ac:dyDescent="0.25">
      <c r="A19876" s="44" t="s">
        <v>1284</v>
      </c>
      <c r="B19876" s="44" t="s">
        <v>931</v>
      </c>
      <c r="C19876" s="45">
        <v>260101</v>
      </c>
      <c r="D19876" s="45" t="s">
        <v>11363</v>
      </c>
      <c r="E19876" s="45" t="s">
        <v>8292</v>
      </c>
      <c r="AO19876" s="376"/>
    </row>
    <row r="19877" spans="1:41" x14ac:dyDescent="0.25">
      <c r="A19877" s="44" t="s">
        <v>3568</v>
      </c>
      <c r="B19877" s="44" t="s">
        <v>3475</v>
      </c>
      <c r="C19877" s="45">
        <v>260301</v>
      </c>
      <c r="D19877" s="45" t="s">
        <v>11363</v>
      </c>
      <c r="E19877" s="45" t="s">
        <v>17625</v>
      </c>
      <c r="AO19877" s="376"/>
    </row>
    <row r="19878" spans="1:41" x14ac:dyDescent="0.25">
      <c r="A19878" s="44" t="s">
        <v>7088</v>
      </c>
      <c r="B19878" s="44" t="s">
        <v>7104</v>
      </c>
      <c r="C19878" s="45">
        <v>230504</v>
      </c>
      <c r="D19878" s="45" t="s">
        <v>11363</v>
      </c>
      <c r="E19878" s="45" t="s">
        <v>7105</v>
      </c>
      <c r="AO19878" s="376"/>
    </row>
    <row r="19879" spans="1:41" x14ac:dyDescent="0.25">
      <c r="A19879" s="44" t="s">
        <v>12817</v>
      </c>
      <c r="B19879" s="44" t="s">
        <v>199</v>
      </c>
      <c r="C19879" s="45">
        <v>241001</v>
      </c>
      <c r="D19879" s="45" t="s">
        <v>11363</v>
      </c>
      <c r="E19879" s="45" t="s">
        <v>5332</v>
      </c>
      <c r="AO19879" s="376"/>
    </row>
    <row r="19880" spans="1:41" x14ac:dyDescent="0.25">
      <c r="A19880" s="44" t="s">
        <v>11353</v>
      </c>
      <c r="B19880" s="44" t="s">
        <v>5134</v>
      </c>
      <c r="C19880" s="45">
        <v>240804</v>
      </c>
      <c r="D19880" s="45" t="s">
        <v>11363</v>
      </c>
      <c r="E19880" s="45" t="s">
        <v>11260</v>
      </c>
      <c r="AO19880" s="376"/>
    </row>
    <row r="19881" spans="1:41" x14ac:dyDescent="0.25">
      <c r="A19881" s="44" t="s">
        <v>18522</v>
      </c>
      <c r="B19881" s="44" t="s">
        <v>3475</v>
      </c>
      <c r="C19881" s="45">
        <v>230301</v>
      </c>
      <c r="D19881" s="45" t="s">
        <v>11363</v>
      </c>
      <c r="E19881" s="45" t="s">
        <v>5265</v>
      </c>
      <c r="AO19881" s="376"/>
    </row>
    <row r="19882" spans="1:41" x14ac:dyDescent="0.3">
      <c r="A19882" s="333" t="s">
        <v>896</v>
      </c>
      <c r="B19882" s="333" t="s">
        <v>15470</v>
      </c>
      <c r="C19882" s="125" t="s">
        <v>13319</v>
      </c>
      <c r="D19882" s="32" t="s">
        <v>20309</v>
      </c>
      <c r="E19882" s="125" t="s">
        <v>12551</v>
      </c>
      <c r="F19882" s="125" t="s">
        <v>1189</v>
      </c>
      <c r="G19882" s="125" t="s">
        <v>1190</v>
      </c>
      <c r="AO19882" s="376"/>
    </row>
    <row r="19883" spans="1:41" x14ac:dyDescent="0.3">
      <c r="A19883" s="333" t="s">
        <v>896</v>
      </c>
      <c r="B19883" s="333" t="s">
        <v>13316</v>
      </c>
      <c r="C19883" s="125" t="s">
        <v>13317</v>
      </c>
      <c r="D19883" s="32" t="s">
        <v>20309</v>
      </c>
      <c r="E19883" s="125" t="s">
        <v>12551</v>
      </c>
      <c r="F19883" s="125" t="s">
        <v>1189</v>
      </c>
      <c r="G19883" s="125" t="s">
        <v>1190</v>
      </c>
      <c r="AO19883" s="376"/>
    </row>
    <row r="19884" spans="1:41" x14ac:dyDescent="0.25">
      <c r="A19884" s="44" t="s">
        <v>896</v>
      </c>
      <c r="B19884" s="44" t="s">
        <v>6608</v>
      </c>
      <c r="C19884" s="45">
        <v>260203</v>
      </c>
      <c r="D19884" s="45" t="s">
        <v>11363</v>
      </c>
      <c r="E19884" s="45" t="s">
        <v>9238</v>
      </c>
      <c r="AO19884" s="376"/>
    </row>
    <row r="19885" spans="1:41" x14ac:dyDescent="0.25">
      <c r="A19885" s="44" t="s">
        <v>11649</v>
      </c>
      <c r="B19885" s="44" t="s">
        <v>21362</v>
      </c>
      <c r="C19885" s="45" t="s">
        <v>11608</v>
      </c>
      <c r="D19885" s="45" t="s">
        <v>21447</v>
      </c>
      <c r="E19885" s="46">
        <v>46752</v>
      </c>
      <c r="AO19885" s="376"/>
    </row>
    <row r="19886" spans="1:41" x14ac:dyDescent="0.25">
      <c r="A19886" s="44" t="s">
        <v>5430</v>
      </c>
      <c r="B19886" s="44" t="s">
        <v>17463</v>
      </c>
      <c r="C19886" s="45">
        <v>260202</v>
      </c>
      <c r="D19886" s="45" t="s">
        <v>11363</v>
      </c>
      <c r="E19886" s="45" t="s">
        <v>9238</v>
      </c>
      <c r="AO19886" s="376"/>
    </row>
    <row r="19887" spans="1:41" x14ac:dyDescent="0.25">
      <c r="A19887" s="44" t="s">
        <v>5430</v>
      </c>
      <c r="B19887" s="44" t="s">
        <v>1666</v>
      </c>
      <c r="C19887" s="45">
        <v>250101</v>
      </c>
      <c r="D19887" s="45" t="s">
        <v>11363</v>
      </c>
      <c r="E19887" s="45" t="s">
        <v>12551</v>
      </c>
      <c r="AO19887" s="376"/>
    </row>
    <row r="19888" spans="1:41" x14ac:dyDescent="0.3">
      <c r="A19888" s="333" t="s">
        <v>6870</v>
      </c>
      <c r="B19888" s="333" t="s">
        <v>8622</v>
      </c>
      <c r="C19888" s="125" t="s">
        <v>8623</v>
      </c>
      <c r="D19888" s="32" t="s">
        <v>20309</v>
      </c>
      <c r="E19888" s="125" t="s">
        <v>7871</v>
      </c>
      <c r="F19888" s="125" t="s">
        <v>1190</v>
      </c>
      <c r="G19888" s="125" t="s">
        <v>1190</v>
      </c>
      <c r="AO19888" s="376"/>
    </row>
    <row r="19889" spans="1:41" x14ac:dyDescent="0.3">
      <c r="A19889" s="333" t="s">
        <v>6870</v>
      </c>
      <c r="B19889" s="333" t="s">
        <v>1171</v>
      </c>
      <c r="C19889" s="125" t="s">
        <v>10962</v>
      </c>
      <c r="D19889" s="32" t="s">
        <v>20309</v>
      </c>
      <c r="E19889" s="125" t="s">
        <v>8292</v>
      </c>
      <c r="F19889" s="125" t="s">
        <v>1190</v>
      </c>
      <c r="G19889" s="125" t="s">
        <v>1190</v>
      </c>
      <c r="AO19889" s="376"/>
    </row>
    <row r="19890" spans="1:41" x14ac:dyDescent="0.25">
      <c r="A19890" s="44" t="s">
        <v>6589</v>
      </c>
      <c r="B19890" s="44" t="s">
        <v>2350</v>
      </c>
      <c r="C19890" s="45">
        <v>230105</v>
      </c>
      <c r="D19890" s="45" t="s">
        <v>11363</v>
      </c>
      <c r="E19890" s="45" t="s">
        <v>5265</v>
      </c>
      <c r="AO19890" s="376"/>
    </row>
    <row r="19891" spans="1:41" x14ac:dyDescent="0.25">
      <c r="A19891" s="44" t="s">
        <v>18523</v>
      </c>
      <c r="B19891" s="44" t="s">
        <v>10347</v>
      </c>
      <c r="C19891" s="45">
        <v>240402</v>
      </c>
      <c r="D19891" s="45" t="s">
        <v>11363</v>
      </c>
      <c r="E19891" s="45" t="s">
        <v>5037</v>
      </c>
      <c r="AO19891" s="376"/>
    </row>
    <row r="19892" spans="1:41" x14ac:dyDescent="0.25">
      <c r="A19892" s="329" t="s">
        <v>13047</v>
      </c>
      <c r="B19892" s="92" t="s">
        <v>13051</v>
      </c>
      <c r="C19892" s="93" t="s">
        <v>13052</v>
      </c>
      <c r="D19892" s="93" t="s">
        <v>1201</v>
      </c>
      <c r="E19892" s="94">
        <v>47223</v>
      </c>
      <c r="F19892" s="93"/>
      <c r="G19892" s="93"/>
      <c r="H19892" s="93"/>
      <c r="I19892" s="99"/>
      <c r="J19892" s="99"/>
      <c r="K19892" s="99"/>
      <c r="L19892" s="99"/>
      <c r="M19892" s="99"/>
      <c r="N19892" s="99"/>
      <c r="O19892" s="99"/>
      <c r="P19892" s="99"/>
      <c r="Q19892" s="99"/>
      <c r="R19892" s="99"/>
      <c r="S19892" s="99"/>
      <c r="T19892" s="99"/>
      <c r="U19892" s="99"/>
      <c r="V19892" s="99"/>
      <c r="W19892" s="99"/>
      <c r="X19892" s="99"/>
      <c r="Y19892" s="99"/>
      <c r="Z19892" s="99"/>
      <c r="AA19892" s="99"/>
      <c r="AB19892" s="99"/>
      <c r="AC19892" s="99"/>
      <c r="AD19892" s="99"/>
      <c r="AE19892" s="99"/>
      <c r="AF19892" s="99"/>
      <c r="AG19892" s="99"/>
      <c r="AH19892" s="31"/>
      <c r="AI19892" s="31"/>
      <c r="AJ19892" s="31"/>
      <c r="AK19892" s="31"/>
      <c r="AL19892" s="31"/>
      <c r="AO19892" s="376"/>
    </row>
    <row r="19893" spans="1:41" x14ac:dyDescent="0.25">
      <c r="A19893" s="44" t="s">
        <v>5546</v>
      </c>
      <c r="B19893" s="44" t="s">
        <v>21434</v>
      </c>
      <c r="C19893" s="45" t="s">
        <v>13058</v>
      </c>
      <c r="D19893" s="45" t="s">
        <v>21447</v>
      </c>
      <c r="E19893" s="46">
        <v>46418</v>
      </c>
      <c r="AO19893" s="376"/>
    </row>
    <row r="19894" spans="1:41" x14ac:dyDescent="0.25">
      <c r="A19894" s="44" t="s">
        <v>12818</v>
      </c>
      <c r="B19894" s="44" t="s">
        <v>939</v>
      </c>
      <c r="C19894" s="45">
        <v>241202</v>
      </c>
      <c r="D19894" s="45" t="s">
        <v>11363</v>
      </c>
      <c r="E19894" s="45" t="s">
        <v>12554</v>
      </c>
      <c r="AO19894" s="376"/>
    </row>
    <row r="19895" spans="1:41" x14ac:dyDescent="0.25">
      <c r="A19895" s="44" t="s">
        <v>19477</v>
      </c>
      <c r="B19895" s="319" t="s">
        <v>19510</v>
      </c>
      <c r="C19895" s="318" t="s">
        <v>19892</v>
      </c>
      <c r="D19895" s="93" t="s">
        <v>19934</v>
      </c>
      <c r="E19895" s="320">
        <v>46387</v>
      </c>
      <c r="F19895" s="93"/>
      <c r="G19895" s="93"/>
      <c r="H19895" s="93"/>
      <c r="I19895" s="99"/>
      <c r="J19895" s="99"/>
      <c r="K19895" s="99"/>
      <c r="L19895" s="99"/>
      <c r="M19895" s="99"/>
      <c r="N19895" s="99"/>
      <c r="O19895" s="99"/>
      <c r="P19895" s="99"/>
      <c r="Q19895" s="99"/>
      <c r="R19895" s="99"/>
      <c r="S19895" s="99"/>
      <c r="T19895" s="99"/>
      <c r="U19895" s="99"/>
      <c r="V19895" s="99"/>
      <c r="W19895" s="99"/>
      <c r="X19895" s="99"/>
      <c r="Y19895" s="99"/>
      <c r="Z19895" s="99"/>
      <c r="AA19895" s="99"/>
      <c r="AB19895" s="99"/>
      <c r="AC19895" s="99"/>
      <c r="AD19895" s="99"/>
      <c r="AE19895" s="99"/>
      <c r="AF19895" s="99"/>
      <c r="AG19895" s="99"/>
      <c r="AH19895" s="31"/>
      <c r="AI19895" s="31"/>
      <c r="AJ19895" s="31"/>
      <c r="AK19895" s="31"/>
      <c r="AL19895" s="31"/>
      <c r="AO19895" s="376"/>
    </row>
    <row r="19896" spans="1:41" x14ac:dyDescent="0.3">
      <c r="A19896" s="333" t="s">
        <v>11548</v>
      </c>
      <c r="B19896" s="333" t="s">
        <v>1163</v>
      </c>
      <c r="C19896" s="125" t="s">
        <v>11367</v>
      </c>
      <c r="D19896" s="32" t="s">
        <v>20309</v>
      </c>
      <c r="E19896" s="125" t="s">
        <v>4826</v>
      </c>
      <c r="F19896" s="125" t="s">
        <v>1189</v>
      </c>
      <c r="G19896" s="125" t="s">
        <v>1190</v>
      </c>
      <c r="AO19896" s="376"/>
    </row>
    <row r="19897" spans="1:41" x14ac:dyDescent="0.25">
      <c r="A19897" s="44" t="s">
        <v>10823</v>
      </c>
      <c r="B19897" s="44" t="s">
        <v>9234</v>
      </c>
      <c r="C19897" s="45">
        <v>240103</v>
      </c>
      <c r="D19897" s="45" t="s">
        <v>11363</v>
      </c>
      <c r="E19897" s="45" t="s">
        <v>5139</v>
      </c>
      <c r="AO19897" s="376"/>
    </row>
    <row r="19898" spans="1:41" x14ac:dyDescent="0.25">
      <c r="A19898" s="44" t="s">
        <v>10823</v>
      </c>
      <c r="B19898" s="44" t="s">
        <v>9248</v>
      </c>
      <c r="C19898" s="45">
        <v>240101</v>
      </c>
      <c r="D19898" s="45" t="s">
        <v>11363</v>
      </c>
      <c r="E19898" s="45" t="s">
        <v>9249</v>
      </c>
      <c r="AO19898" s="376"/>
    </row>
    <row r="19899" spans="1:41" x14ac:dyDescent="0.25">
      <c r="A19899" s="44" t="s">
        <v>10823</v>
      </c>
      <c r="B19899" s="44" t="s">
        <v>10347</v>
      </c>
      <c r="C19899" s="45">
        <v>240402</v>
      </c>
      <c r="D19899" s="45" t="s">
        <v>11363</v>
      </c>
      <c r="E19899" s="45" t="s">
        <v>5037</v>
      </c>
      <c r="AO19899" s="376"/>
    </row>
    <row r="19900" spans="1:41" x14ac:dyDescent="0.25">
      <c r="A19900" s="44" t="s">
        <v>18524</v>
      </c>
      <c r="B19900" s="44" t="s">
        <v>938</v>
      </c>
      <c r="C19900" s="45">
        <v>260103</v>
      </c>
      <c r="D19900" s="45" t="s">
        <v>11363</v>
      </c>
      <c r="E19900" s="45" t="s">
        <v>8292</v>
      </c>
      <c r="AO19900" s="376"/>
    </row>
    <row r="19901" spans="1:41" x14ac:dyDescent="0.25">
      <c r="A19901" s="44" t="s">
        <v>2914</v>
      </c>
      <c r="B19901" s="44" t="s">
        <v>21348</v>
      </c>
      <c r="C19901" s="45" t="s">
        <v>8132</v>
      </c>
      <c r="D19901" s="45" t="s">
        <v>21447</v>
      </c>
      <c r="E19901" s="46">
        <v>46752</v>
      </c>
      <c r="AO19901" s="376"/>
    </row>
    <row r="19902" spans="1:41" x14ac:dyDescent="0.25">
      <c r="A19902" s="44" t="s">
        <v>8441</v>
      </c>
      <c r="B19902" s="44" t="s">
        <v>7104</v>
      </c>
      <c r="C19902" s="45">
        <v>230504</v>
      </c>
      <c r="D19902" s="45" t="s">
        <v>11363</v>
      </c>
      <c r="E19902" s="45" t="s">
        <v>7105</v>
      </c>
      <c r="AO19902" s="376"/>
    </row>
    <row r="19903" spans="1:41" x14ac:dyDescent="0.25">
      <c r="A19903" s="44" t="s">
        <v>897</v>
      </c>
      <c r="B19903" s="44" t="s">
        <v>199</v>
      </c>
      <c r="C19903" s="45">
        <v>241001</v>
      </c>
      <c r="D19903" s="45" t="s">
        <v>11363</v>
      </c>
      <c r="E19903" s="45" t="s">
        <v>5332</v>
      </c>
      <c r="AO19903" s="376"/>
    </row>
    <row r="19904" spans="1:41" x14ac:dyDescent="0.25">
      <c r="A19904" s="44" t="s">
        <v>19478</v>
      </c>
      <c r="B19904" s="319" t="s">
        <v>19512</v>
      </c>
      <c r="C19904" s="318" t="s">
        <v>19810</v>
      </c>
      <c r="D19904" s="93" t="s">
        <v>19934</v>
      </c>
      <c r="E19904" s="320">
        <v>46630</v>
      </c>
      <c r="F19904" s="93"/>
      <c r="G19904" s="93"/>
      <c r="H19904" s="93"/>
      <c r="I19904" s="99"/>
      <c r="J19904" s="99"/>
      <c r="K19904" s="99"/>
      <c r="L19904" s="99"/>
      <c r="M19904" s="99"/>
      <c r="N19904" s="99"/>
      <c r="O19904" s="99"/>
      <c r="P19904" s="99"/>
      <c r="Q19904" s="99"/>
      <c r="R19904" s="99"/>
      <c r="S19904" s="99"/>
      <c r="T19904" s="99"/>
      <c r="U19904" s="99"/>
      <c r="V19904" s="99"/>
      <c r="W19904" s="99"/>
      <c r="X19904" s="99"/>
      <c r="Y19904" s="99"/>
      <c r="Z19904" s="99"/>
      <c r="AA19904" s="99"/>
      <c r="AB19904" s="99"/>
      <c r="AC19904" s="99"/>
      <c r="AD19904" s="99"/>
      <c r="AE19904" s="99"/>
      <c r="AF19904" s="99"/>
      <c r="AG19904" s="99"/>
      <c r="AH19904" s="31"/>
      <c r="AI19904" s="31"/>
      <c r="AJ19904" s="31"/>
      <c r="AK19904" s="31"/>
      <c r="AL19904" s="31"/>
      <c r="AO19904" s="376"/>
    </row>
    <row r="19905" spans="1:41" x14ac:dyDescent="0.25">
      <c r="A19905" s="44" t="s">
        <v>1375</v>
      </c>
      <c r="B19905" s="44" t="s">
        <v>8290</v>
      </c>
      <c r="C19905" s="45" t="s">
        <v>8291</v>
      </c>
      <c r="D19905" s="45" t="s">
        <v>11204</v>
      </c>
      <c r="E19905" s="45" t="s">
        <v>8292</v>
      </c>
      <c r="F19905" s="93"/>
      <c r="G19905" s="93"/>
      <c r="H19905" s="93"/>
      <c r="I19905" s="99"/>
      <c r="J19905" s="99"/>
      <c r="K19905" s="99"/>
      <c r="L19905" s="99"/>
      <c r="M19905" s="99"/>
      <c r="N19905" s="99"/>
      <c r="O19905" s="99"/>
      <c r="P19905" s="99"/>
      <c r="Q19905" s="99"/>
      <c r="R19905" s="99"/>
      <c r="S19905" s="99"/>
      <c r="T19905" s="99"/>
      <c r="U19905" s="99"/>
      <c r="V19905" s="99"/>
      <c r="W19905" s="99"/>
      <c r="X19905" s="99"/>
      <c r="Y19905" s="99"/>
      <c r="Z19905" s="99"/>
      <c r="AA19905" s="99"/>
      <c r="AB19905" s="99"/>
      <c r="AC19905" s="99"/>
      <c r="AD19905" s="99"/>
      <c r="AE19905" s="99"/>
      <c r="AF19905" s="99"/>
      <c r="AG19905" s="99"/>
      <c r="AH19905" s="31"/>
      <c r="AI19905" s="31"/>
      <c r="AJ19905" s="31"/>
      <c r="AK19905" s="31"/>
      <c r="AL19905" s="31"/>
      <c r="AO19905" s="376"/>
    </row>
    <row r="19906" spans="1:41" x14ac:dyDescent="0.25">
      <c r="A19906" s="44" t="s">
        <v>1375</v>
      </c>
      <c r="B19906" s="44" t="s">
        <v>8290</v>
      </c>
      <c r="C19906" s="45" t="s">
        <v>8291</v>
      </c>
      <c r="D19906" s="93" t="s">
        <v>17443</v>
      </c>
      <c r="E19906" s="45" t="s">
        <v>8292</v>
      </c>
      <c r="F19906" s="93"/>
      <c r="G19906" s="93"/>
      <c r="H19906" s="93"/>
      <c r="I19906" s="99"/>
      <c r="J19906" s="99"/>
      <c r="K19906" s="99"/>
      <c r="L19906" s="99"/>
      <c r="M19906" s="99"/>
      <c r="N19906" s="99"/>
      <c r="O19906" s="99"/>
      <c r="P19906" s="99"/>
      <c r="Q19906" s="99"/>
      <c r="R19906" s="99"/>
      <c r="S19906" s="99"/>
      <c r="T19906" s="99"/>
      <c r="U19906" s="99"/>
      <c r="V19906" s="99"/>
      <c r="W19906" s="99"/>
      <c r="X19906" s="99"/>
      <c r="Y19906" s="99"/>
      <c r="Z19906" s="99"/>
      <c r="AA19906" s="99"/>
      <c r="AB19906" s="99"/>
      <c r="AC19906" s="99"/>
      <c r="AD19906" s="99"/>
      <c r="AE19906" s="99"/>
      <c r="AF19906" s="99"/>
      <c r="AG19906" s="99"/>
      <c r="AH19906" s="31"/>
      <c r="AI19906" s="31"/>
      <c r="AJ19906" s="31"/>
      <c r="AK19906" s="31"/>
      <c r="AL19906" s="31"/>
      <c r="AO19906" s="376"/>
    </row>
    <row r="19907" spans="1:41" x14ac:dyDescent="0.25">
      <c r="A19907" s="44" t="s">
        <v>1375</v>
      </c>
      <c r="B19907" s="44" t="s">
        <v>15226</v>
      </c>
      <c r="C19907" s="45" t="s">
        <v>13950</v>
      </c>
      <c r="D19907" s="367" t="s">
        <v>3696</v>
      </c>
      <c r="E19907" s="328">
        <f>DATE(2029,1,31)</f>
        <v>47149</v>
      </c>
      <c r="F19907" s="32"/>
      <c r="G19907" s="32"/>
      <c r="H19907" s="32"/>
      <c r="I19907" s="31"/>
      <c r="J19907" s="31"/>
      <c r="K19907" s="31"/>
      <c r="L19907" s="31"/>
      <c r="M19907" s="31"/>
      <c r="N19907" s="31"/>
      <c r="O19907" s="31"/>
      <c r="P19907" s="31"/>
      <c r="Q19907" s="31"/>
      <c r="R19907" s="31"/>
      <c r="S19907" s="31"/>
      <c r="T19907" s="31"/>
      <c r="U19907" s="31"/>
      <c r="V19907" s="31"/>
      <c r="W19907" s="31"/>
      <c r="X19907" s="31"/>
      <c r="Y19907" s="31"/>
      <c r="Z19907" s="31"/>
      <c r="AA19907" s="31"/>
      <c r="AB19907" s="31"/>
      <c r="AC19907" s="31"/>
      <c r="AD19907" s="31"/>
      <c r="AE19907" s="31"/>
      <c r="AF19907" s="31"/>
      <c r="AG19907" s="31"/>
      <c r="AH19907" s="31"/>
      <c r="AI19907" s="31"/>
      <c r="AJ19907" s="31"/>
      <c r="AK19907" s="31"/>
      <c r="AL19907" s="31"/>
      <c r="AO19907" s="376"/>
    </row>
    <row r="19908" spans="1:41" x14ac:dyDescent="0.25">
      <c r="A19908" s="44" t="s">
        <v>1375</v>
      </c>
      <c r="B19908" s="44" t="s">
        <v>8290</v>
      </c>
      <c r="C19908" s="45" t="s">
        <v>8291</v>
      </c>
      <c r="D19908" s="45" t="s">
        <v>9895</v>
      </c>
      <c r="E19908" s="45" t="s">
        <v>8292</v>
      </c>
      <c r="F19908" s="93"/>
      <c r="G19908" s="93"/>
      <c r="H19908" s="93"/>
      <c r="I19908" s="99"/>
      <c r="J19908" s="99"/>
      <c r="K19908" s="99"/>
      <c r="L19908" s="44"/>
      <c r="M19908" s="44"/>
      <c r="N19908" s="99"/>
      <c r="O19908" s="99"/>
      <c r="P19908" s="99"/>
      <c r="Q19908" s="99"/>
      <c r="R19908" s="99"/>
      <c r="S19908" s="99"/>
      <c r="T19908" s="99"/>
      <c r="U19908" s="99"/>
      <c r="V19908" s="99"/>
      <c r="W19908" s="99"/>
      <c r="X19908" s="99"/>
      <c r="Y19908" s="99"/>
      <c r="Z19908" s="99"/>
      <c r="AA19908" s="99"/>
      <c r="AB19908" s="99"/>
      <c r="AC19908" s="99"/>
      <c r="AD19908" s="99"/>
      <c r="AE19908" s="99"/>
      <c r="AF19908" s="99"/>
      <c r="AG19908" s="99"/>
      <c r="AH19908" s="31"/>
      <c r="AI19908" s="31"/>
      <c r="AJ19908" s="31"/>
      <c r="AK19908" s="31"/>
      <c r="AL19908" s="31"/>
      <c r="AO19908" s="376"/>
    </row>
    <row r="19909" spans="1:41" x14ac:dyDescent="0.25">
      <c r="A19909" s="44" t="s">
        <v>1531</v>
      </c>
      <c r="B19909" s="44" t="s">
        <v>14067</v>
      </c>
      <c r="C19909" s="45" t="s">
        <v>14069</v>
      </c>
      <c r="D19909" s="45" t="s">
        <v>11204</v>
      </c>
      <c r="E19909" s="45" t="s">
        <v>11887</v>
      </c>
      <c r="F19909" s="93"/>
      <c r="G19909" s="93"/>
      <c r="H19909" s="93"/>
      <c r="I19909" s="99"/>
      <c r="J19909" s="99"/>
      <c r="K19909" s="99"/>
      <c r="L19909" s="99"/>
      <c r="M19909" s="99"/>
      <c r="N19909" s="99"/>
      <c r="O19909" s="99"/>
      <c r="P19909" s="99"/>
      <c r="Q19909" s="99"/>
      <c r="R19909" s="99"/>
      <c r="S19909" s="99"/>
      <c r="T19909" s="99"/>
      <c r="U19909" s="99"/>
      <c r="V19909" s="99"/>
      <c r="W19909" s="99"/>
      <c r="X19909" s="99"/>
      <c r="Y19909" s="99"/>
      <c r="Z19909" s="99"/>
      <c r="AA19909" s="99"/>
      <c r="AB19909" s="99"/>
      <c r="AC19909" s="99"/>
      <c r="AD19909" s="99"/>
      <c r="AE19909" s="99"/>
      <c r="AF19909" s="99"/>
      <c r="AG19909" s="99"/>
      <c r="AH19909" s="31"/>
      <c r="AI19909" s="31"/>
      <c r="AJ19909" s="31"/>
      <c r="AK19909" s="31"/>
      <c r="AL19909" s="31"/>
      <c r="AO19909" s="376"/>
    </row>
    <row r="19910" spans="1:41" x14ac:dyDescent="0.25">
      <c r="A19910" s="44" t="s">
        <v>1531</v>
      </c>
      <c r="B19910" s="44" t="s">
        <v>14067</v>
      </c>
      <c r="C19910" s="45" t="s">
        <v>14069</v>
      </c>
      <c r="D19910" s="93" t="s">
        <v>17443</v>
      </c>
      <c r="E19910" s="45" t="s">
        <v>11887</v>
      </c>
      <c r="F19910" s="93"/>
      <c r="G19910" s="93"/>
      <c r="H19910" s="93"/>
      <c r="I19910" s="99"/>
      <c r="J19910" s="99"/>
      <c r="K19910" s="99"/>
      <c r="L19910" s="99"/>
      <c r="M19910" s="99"/>
      <c r="N19910" s="99"/>
      <c r="O19910" s="99"/>
      <c r="P19910" s="99"/>
      <c r="Q19910" s="99"/>
      <c r="R19910" s="99"/>
      <c r="S19910" s="99"/>
      <c r="T19910" s="99"/>
      <c r="U19910" s="99"/>
      <c r="V19910" s="99"/>
      <c r="W19910" s="99"/>
      <c r="X19910" s="99"/>
      <c r="Y19910" s="99"/>
      <c r="Z19910" s="99"/>
      <c r="AA19910" s="99"/>
      <c r="AB19910" s="99"/>
      <c r="AC19910" s="99"/>
      <c r="AD19910" s="99"/>
      <c r="AE19910" s="99"/>
      <c r="AF19910" s="99"/>
      <c r="AG19910" s="99"/>
      <c r="AH19910" s="31"/>
      <c r="AI19910" s="31"/>
      <c r="AJ19910" s="31"/>
      <c r="AK19910" s="31"/>
      <c r="AL19910" s="31"/>
      <c r="AO19910" s="376"/>
    </row>
    <row r="19911" spans="1:41" x14ac:dyDescent="0.25">
      <c r="A19911" s="44" t="s">
        <v>1531</v>
      </c>
      <c r="B19911" s="44" t="s">
        <v>15227</v>
      </c>
      <c r="C19911" s="45" t="s">
        <v>13951</v>
      </c>
      <c r="D19911" s="367" t="s">
        <v>3696</v>
      </c>
      <c r="E19911" s="328">
        <f>DATE(2029,1,10)</f>
        <v>47128</v>
      </c>
      <c r="F19911" s="32"/>
      <c r="G19911" s="32"/>
      <c r="H19911" s="32"/>
      <c r="I19911" s="31"/>
      <c r="J19911" s="31"/>
      <c r="K19911" s="31"/>
      <c r="L19911" s="31"/>
      <c r="M19911" s="31"/>
      <c r="N19911" s="31"/>
      <c r="O19911" s="31"/>
      <c r="P19911" s="31"/>
      <c r="Q19911" s="31"/>
      <c r="R19911" s="31"/>
      <c r="S19911" s="31"/>
      <c r="T19911" s="31"/>
      <c r="U19911" s="31"/>
      <c r="V19911" s="31"/>
      <c r="W19911" s="31"/>
      <c r="X19911" s="31"/>
      <c r="Y19911" s="31"/>
      <c r="Z19911" s="31"/>
      <c r="AA19911" s="31"/>
      <c r="AB19911" s="31"/>
      <c r="AC19911" s="31"/>
      <c r="AD19911" s="31"/>
      <c r="AE19911" s="31"/>
      <c r="AF19911" s="31"/>
      <c r="AG19911" s="31"/>
      <c r="AH19911" s="31"/>
      <c r="AI19911" s="31"/>
      <c r="AJ19911" s="31"/>
      <c r="AK19911" s="31"/>
      <c r="AL19911" s="31"/>
      <c r="AO19911" s="376"/>
    </row>
    <row r="19912" spans="1:41" x14ac:dyDescent="0.25">
      <c r="A19912" s="44" t="s">
        <v>898</v>
      </c>
      <c r="B19912" s="44" t="s">
        <v>9234</v>
      </c>
      <c r="C19912" s="45">
        <v>240103</v>
      </c>
      <c r="D19912" s="45" t="s">
        <v>11363</v>
      </c>
      <c r="E19912" s="45" t="s">
        <v>5139</v>
      </c>
      <c r="AO19912" s="376"/>
    </row>
    <row r="19913" spans="1:41" x14ac:dyDescent="0.25">
      <c r="A19913" s="44" t="s">
        <v>21420</v>
      </c>
      <c r="B19913" s="44" t="s">
        <v>21419</v>
      </c>
      <c r="C19913" s="45" t="s">
        <v>16549</v>
      </c>
      <c r="D19913" s="45" t="s">
        <v>21447</v>
      </c>
      <c r="E19913" s="46">
        <v>46446</v>
      </c>
      <c r="AO19913" s="376"/>
    </row>
    <row r="19914" spans="1:41" x14ac:dyDescent="0.3">
      <c r="A19914" s="333" t="s">
        <v>11549</v>
      </c>
      <c r="B19914" s="333" t="s">
        <v>1153</v>
      </c>
      <c r="C19914" s="125" t="s">
        <v>11369</v>
      </c>
      <c r="D19914" s="32" t="s">
        <v>20309</v>
      </c>
      <c r="E19914" s="125" t="s">
        <v>4826</v>
      </c>
      <c r="F19914" s="125" t="s">
        <v>1189</v>
      </c>
      <c r="G19914" s="125" t="s">
        <v>1190</v>
      </c>
      <c r="AO19914" s="376"/>
    </row>
    <row r="19915" spans="1:41" x14ac:dyDescent="0.25">
      <c r="A19915" s="44" t="s">
        <v>22027</v>
      </c>
      <c r="B19915" s="44" t="s">
        <v>21449</v>
      </c>
      <c r="C19915" s="45">
        <v>260504</v>
      </c>
      <c r="D19915" s="45" t="s">
        <v>11363</v>
      </c>
      <c r="E19915" s="45" t="s">
        <v>21450</v>
      </c>
      <c r="AO19915" s="376"/>
    </row>
    <row r="19916" spans="1:41" x14ac:dyDescent="0.25">
      <c r="A19916" s="44" t="s">
        <v>18525</v>
      </c>
      <c r="B19916" s="44" t="s">
        <v>3176</v>
      </c>
      <c r="C19916" s="45">
        <v>24010402</v>
      </c>
      <c r="D19916" s="45" t="s">
        <v>11363</v>
      </c>
      <c r="E19916" s="45" t="s">
        <v>9238</v>
      </c>
      <c r="AO19916" s="376"/>
    </row>
    <row r="19917" spans="1:41" x14ac:dyDescent="0.25">
      <c r="A19917" s="44" t="s">
        <v>551</v>
      </c>
      <c r="B19917" s="44" t="s">
        <v>21402</v>
      </c>
      <c r="C19917" s="45" t="s">
        <v>5503</v>
      </c>
      <c r="D19917" s="45" t="s">
        <v>21447</v>
      </c>
      <c r="E19917" s="46">
        <v>46507</v>
      </c>
      <c r="AO19917" s="376"/>
    </row>
    <row r="19918" spans="1:41" x14ac:dyDescent="0.3">
      <c r="A19918" s="333" t="s">
        <v>11550</v>
      </c>
      <c r="B19918" s="333" t="s">
        <v>11374</v>
      </c>
      <c r="C19918" s="125" t="s">
        <v>11375</v>
      </c>
      <c r="D19918" s="32" t="s">
        <v>20309</v>
      </c>
      <c r="E19918" s="125" t="s">
        <v>4826</v>
      </c>
      <c r="F19918" s="125" t="s">
        <v>1189</v>
      </c>
      <c r="G19918" s="125" t="s">
        <v>1190</v>
      </c>
      <c r="AO19918" s="376"/>
    </row>
    <row r="19919" spans="1:41" x14ac:dyDescent="0.25">
      <c r="A19919" s="44" t="s">
        <v>20629</v>
      </c>
      <c r="B19919" s="44" t="s">
        <v>14170</v>
      </c>
      <c r="C19919" s="45" t="s">
        <v>14306</v>
      </c>
      <c r="D19919" s="32" t="s">
        <v>5559</v>
      </c>
      <c r="E19919" s="45" t="s">
        <v>20867</v>
      </c>
      <c r="F19919" s="32"/>
      <c r="G19919" s="32"/>
      <c r="H19919" s="32"/>
      <c r="I19919" s="31"/>
      <c r="J19919" s="31"/>
      <c r="K19919" s="31"/>
      <c r="L19919" s="31"/>
      <c r="M19919" s="31"/>
      <c r="N19919" s="31"/>
      <c r="O19919" s="31"/>
      <c r="P19919" s="31"/>
      <c r="Q19919" s="31"/>
      <c r="R19919" s="31"/>
      <c r="S19919" s="31"/>
      <c r="T19919" s="31"/>
      <c r="U19919" s="31"/>
      <c r="V19919" s="31"/>
      <c r="W19919" s="31"/>
      <c r="X19919" s="31"/>
      <c r="Y19919" s="31"/>
      <c r="Z19919" s="31"/>
      <c r="AA19919" s="31"/>
      <c r="AB19919" s="31"/>
      <c r="AC19919" s="31"/>
      <c r="AD19919" s="31"/>
      <c r="AE19919" s="31"/>
      <c r="AF19919" s="31"/>
      <c r="AG19919" s="31"/>
      <c r="AH19919" s="31"/>
      <c r="AI19919" s="31"/>
      <c r="AJ19919" s="31"/>
      <c r="AK19919" s="31"/>
      <c r="AL19919" s="31"/>
      <c r="AO19919" s="376"/>
    </row>
    <row r="19920" spans="1:41" x14ac:dyDescent="0.3">
      <c r="A19920" s="333" t="s">
        <v>15454</v>
      </c>
      <c r="B19920" s="333" t="s">
        <v>1598</v>
      </c>
      <c r="C19920" s="125" t="s">
        <v>13387</v>
      </c>
      <c r="D19920" s="32" t="s">
        <v>20309</v>
      </c>
      <c r="E19920" s="125" t="s">
        <v>11886</v>
      </c>
      <c r="F19920" s="125" t="s">
        <v>1189</v>
      </c>
      <c r="G19920" s="125" t="s">
        <v>1190</v>
      </c>
      <c r="AO19920" s="376"/>
    </row>
    <row r="19921" spans="1:41" x14ac:dyDescent="0.25">
      <c r="A19921" s="44" t="s">
        <v>7814</v>
      </c>
      <c r="B19921" s="92" t="s">
        <v>3452</v>
      </c>
      <c r="C19921" s="93" t="s">
        <v>7817</v>
      </c>
      <c r="D19921" s="93" t="s">
        <v>1201</v>
      </c>
      <c r="E19921" s="94">
        <v>46496</v>
      </c>
      <c r="F19921" s="93"/>
      <c r="G19921" s="93"/>
      <c r="H19921" s="93"/>
      <c r="I19921" s="99"/>
      <c r="J19921" s="99"/>
      <c r="K19921" s="99"/>
      <c r="L19921" s="44"/>
      <c r="M19921" s="44"/>
      <c r="N19921" s="99"/>
      <c r="O19921" s="99"/>
      <c r="P19921" s="99"/>
      <c r="Q19921" s="99"/>
      <c r="R19921" s="99"/>
      <c r="S19921" s="99"/>
      <c r="T19921" s="99"/>
      <c r="U19921" s="99"/>
      <c r="V19921" s="99"/>
      <c r="W19921" s="99"/>
      <c r="X19921" s="99"/>
      <c r="Y19921" s="99"/>
      <c r="Z19921" s="99"/>
      <c r="AA19921" s="99"/>
      <c r="AB19921" s="99"/>
      <c r="AC19921" s="99"/>
      <c r="AD19921" s="99"/>
      <c r="AE19921" s="99"/>
      <c r="AF19921" s="99"/>
      <c r="AG19921" s="99"/>
      <c r="AH19921" s="31"/>
      <c r="AI19921" s="31"/>
      <c r="AJ19921" s="31"/>
      <c r="AK19921" s="31"/>
      <c r="AL19921" s="31"/>
      <c r="AO19921" s="376"/>
    </row>
    <row r="19922" spans="1:41" x14ac:dyDescent="0.25">
      <c r="A19922" s="91" t="s">
        <v>12088</v>
      </c>
      <c r="B19922" s="92" t="s">
        <v>3452</v>
      </c>
      <c r="C19922" s="93" t="s">
        <v>7817</v>
      </c>
      <c r="D19922" s="93" t="s">
        <v>1201</v>
      </c>
      <c r="E19922" s="94">
        <v>46496</v>
      </c>
      <c r="F19922" s="93"/>
      <c r="G19922" s="93"/>
      <c r="H19922" s="93"/>
      <c r="I19922" s="99"/>
      <c r="J19922" s="99"/>
      <c r="K19922" s="99"/>
      <c r="L19922" s="99"/>
      <c r="M19922" s="99"/>
      <c r="N19922" s="99"/>
      <c r="O19922" s="99"/>
      <c r="P19922" s="99"/>
      <c r="Q19922" s="99"/>
      <c r="R19922" s="99"/>
      <c r="S19922" s="99"/>
      <c r="T19922" s="99"/>
      <c r="U19922" s="99"/>
      <c r="V19922" s="99"/>
      <c r="W19922" s="99"/>
      <c r="X19922" s="99"/>
      <c r="Y19922" s="99"/>
      <c r="Z19922" s="99"/>
      <c r="AA19922" s="99"/>
      <c r="AB19922" s="99"/>
      <c r="AC19922" s="99"/>
      <c r="AD19922" s="99"/>
      <c r="AE19922" s="99"/>
      <c r="AF19922" s="99"/>
      <c r="AG19922" s="99"/>
      <c r="AH19922" s="31"/>
      <c r="AI19922" s="31"/>
      <c r="AJ19922" s="31"/>
      <c r="AK19922" s="31"/>
      <c r="AL19922" s="31"/>
      <c r="AO19922" s="376"/>
    </row>
    <row r="19923" spans="1:41" x14ac:dyDescent="0.25">
      <c r="A19923" s="44" t="s">
        <v>8442</v>
      </c>
      <c r="B19923" s="44" t="s">
        <v>8340</v>
      </c>
      <c r="C19923" s="45">
        <v>231001</v>
      </c>
      <c r="D19923" s="45" t="s">
        <v>11363</v>
      </c>
      <c r="E19923" s="45" t="s">
        <v>2538</v>
      </c>
      <c r="AO19923" s="376"/>
    </row>
    <row r="19924" spans="1:41" x14ac:dyDescent="0.25">
      <c r="A19924" s="44" t="s">
        <v>8442</v>
      </c>
      <c r="B19924" s="44" t="s">
        <v>939</v>
      </c>
      <c r="C19924" s="45">
        <v>241202</v>
      </c>
      <c r="D19924" s="45" t="s">
        <v>11363</v>
      </c>
      <c r="E19924" s="45" t="s">
        <v>12554</v>
      </c>
      <c r="AO19924" s="376"/>
    </row>
    <row r="19925" spans="1:41" x14ac:dyDescent="0.25">
      <c r="A19925" s="44" t="s">
        <v>1532</v>
      </c>
      <c r="B19925" s="44" t="s">
        <v>7653</v>
      </c>
      <c r="C19925" s="45" t="s">
        <v>7654</v>
      </c>
      <c r="D19925" s="45" t="s">
        <v>11204</v>
      </c>
      <c r="E19925" s="45" t="s">
        <v>14007</v>
      </c>
      <c r="F19925" s="93"/>
      <c r="G19925" s="93"/>
      <c r="H19925" s="93"/>
      <c r="I19925" s="99"/>
      <c r="J19925" s="99"/>
      <c r="K19925" s="99"/>
      <c r="L19925" s="99"/>
      <c r="M19925" s="99"/>
      <c r="N19925" s="99"/>
      <c r="O19925" s="99"/>
      <c r="P19925" s="99"/>
      <c r="Q19925" s="99"/>
      <c r="R19925" s="99"/>
      <c r="S19925" s="99"/>
      <c r="T19925" s="99"/>
      <c r="U19925" s="99"/>
      <c r="V19925" s="99"/>
      <c r="W19925" s="99"/>
      <c r="X19925" s="99"/>
      <c r="Y19925" s="99"/>
      <c r="Z19925" s="99"/>
      <c r="AA19925" s="99"/>
      <c r="AB19925" s="99"/>
      <c r="AC19925" s="99"/>
      <c r="AD19925" s="99"/>
      <c r="AE19925" s="99"/>
      <c r="AF19925" s="99"/>
      <c r="AG19925" s="99"/>
      <c r="AH19925" s="31"/>
      <c r="AI19925" s="31"/>
      <c r="AJ19925" s="31"/>
      <c r="AK19925" s="31"/>
      <c r="AL19925" s="31"/>
      <c r="AO19925" s="376"/>
    </row>
    <row r="19926" spans="1:41" x14ac:dyDescent="0.25">
      <c r="A19926" s="44" t="s">
        <v>1532</v>
      </c>
      <c r="B19926" s="44" t="s">
        <v>7653</v>
      </c>
      <c r="C19926" s="45" t="s">
        <v>7654</v>
      </c>
      <c r="D19926" s="93" t="s">
        <v>17443</v>
      </c>
      <c r="E19926" s="45" t="s">
        <v>17342</v>
      </c>
      <c r="F19926" s="93"/>
      <c r="G19926" s="93"/>
      <c r="H19926" s="93"/>
      <c r="I19926" s="99"/>
      <c r="J19926" s="99"/>
      <c r="K19926" s="99"/>
      <c r="L19926" s="99"/>
      <c r="M19926" s="99"/>
      <c r="N19926" s="99"/>
      <c r="O19926" s="99"/>
      <c r="P19926" s="99"/>
      <c r="Q19926" s="99"/>
      <c r="R19926" s="99"/>
      <c r="S19926" s="99"/>
      <c r="T19926" s="99"/>
      <c r="U19926" s="99"/>
      <c r="V19926" s="99"/>
      <c r="W19926" s="99"/>
      <c r="X19926" s="99"/>
      <c r="Y19926" s="99"/>
      <c r="Z19926" s="99"/>
      <c r="AA19926" s="99"/>
      <c r="AB19926" s="99"/>
      <c r="AC19926" s="99"/>
      <c r="AD19926" s="99"/>
      <c r="AE19926" s="99"/>
      <c r="AF19926" s="99"/>
      <c r="AG19926" s="99"/>
      <c r="AH19926" s="31"/>
      <c r="AI19926" s="31"/>
      <c r="AJ19926" s="31"/>
      <c r="AK19926" s="31"/>
      <c r="AL19926" s="31"/>
      <c r="AO19926" s="376"/>
    </row>
    <row r="19927" spans="1:41" x14ac:dyDescent="0.25">
      <c r="A19927" s="44" t="s">
        <v>1532</v>
      </c>
      <c r="B19927" s="44" t="s">
        <v>15228</v>
      </c>
      <c r="C19927" s="45" t="s">
        <v>13952</v>
      </c>
      <c r="D19927" s="367" t="s">
        <v>3696</v>
      </c>
      <c r="E19927" s="328">
        <f>DATE(2029,4,4)</f>
        <v>47212</v>
      </c>
      <c r="F19927" s="32"/>
      <c r="G19927" s="32"/>
      <c r="H19927" s="32"/>
      <c r="I19927" s="31"/>
      <c r="J19927" s="31"/>
      <c r="K19927" s="31"/>
      <c r="L19927" s="31"/>
      <c r="M19927" s="31"/>
      <c r="N19927" s="31"/>
      <c r="O19927" s="31"/>
      <c r="P19927" s="31"/>
      <c r="Q19927" s="31"/>
      <c r="R19927" s="31"/>
      <c r="S19927" s="31"/>
      <c r="T19927" s="31"/>
      <c r="U19927" s="31"/>
      <c r="V19927" s="31"/>
      <c r="W19927" s="31"/>
      <c r="X19927" s="31"/>
      <c r="Y19927" s="31"/>
      <c r="Z19927" s="31"/>
      <c r="AA19927" s="31"/>
      <c r="AB19927" s="31"/>
      <c r="AC19927" s="31"/>
      <c r="AD19927" s="31"/>
      <c r="AE19927" s="31"/>
      <c r="AF19927" s="31"/>
      <c r="AG19927" s="31"/>
      <c r="AH19927" s="31"/>
      <c r="AI19927" s="31"/>
      <c r="AJ19927" s="31"/>
      <c r="AK19927" s="31"/>
      <c r="AL19927" s="31"/>
      <c r="AO19927" s="376"/>
    </row>
    <row r="19928" spans="1:41" x14ac:dyDescent="0.3">
      <c r="A19928" s="57" t="s">
        <v>17199</v>
      </c>
      <c r="B19928" s="57" t="s">
        <v>2173</v>
      </c>
      <c r="C19928" s="62">
        <v>24030</v>
      </c>
      <c r="D19928" s="62" t="s">
        <v>20886</v>
      </c>
      <c r="E19928" s="60">
        <v>47057</v>
      </c>
      <c r="F19928" s="32"/>
      <c r="G19928" s="32"/>
      <c r="H19928" s="32"/>
      <c r="I19928" s="31"/>
      <c r="J19928" s="31"/>
      <c r="K19928" s="31"/>
      <c r="L19928" s="31"/>
      <c r="M19928" s="31"/>
      <c r="N19928" s="31"/>
      <c r="O19928" s="31"/>
      <c r="P19928" s="31"/>
      <c r="Q19928" s="31"/>
      <c r="R19928" s="31"/>
      <c r="S19928" s="31"/>
      <c r="T19928" s="31"/>
      <c r="U19928" s="31"/>
      <c r="V19928" s="31"/>
      <c r="W19928" s="31"/>
      <c r="X19928" s="31"/>
      <c r="Y19928" s="31"/>
      <c r="Z19928" s="31"/>
      <c r="AA19928" s="31"/>
      <c r="AB19928" s="31"/>
      <c r="AC19928" s="31"/>
      <c r="AD19928" s="31"/>
      <c r="AE19928" s="31"/>
      <c r="AF19928" s="31"/>
      <c r="AG19928" s="31"/>
      <c r="AH19928" s="31"/>
      <c r="AI19928" s="31"/>
      <c r="AJ19928" s="31"/>
      <c r="AK19928" s="31"/>
      <c r="AL19928" s="31"/>
      <c r="AO19928" s="376"/>
    </row>
    <row r="19929" spans="1:41" x14ac:dyDescent="0.25">
      <c r="A19929" s="44" t="s">
        <v>18526</v>
      </c>
      <c r="B19929" s="44" t="s">
        <v>5134</v>
      </c>
      <c r="C19929" s="45">
        <v>230807</v>
      </c>
      <c r="D19929" s="45" t="s">
        <v>11363</v>
      </c>
      <c r="E19929" s="45" t="s">
        <v>8282</v>
      </c>
      <c r="AO19929" s="376"/>
    </row>
    <row r="19930" spans="1:41" x14ac:dyDescent="0.25">
      <c r="A19930" s="44" t="s">
        <v>18526</v>
      </c>
      <c r="B19930" s="44" t="s">
        <v>2350</v>
      </c>
      <c r="C19930" s="45">
        <v>250106</v>
      </c>
      <c r="D19930" s="45" t="s">
        <v>11363</v>
      </c>
      <c r="E19930" s="45" t="s">
        <v>11887</v>
      </c>
      <c r="AO19930" s="376"/>
    </row>
    <row r="19931" spans="1:41" x14ac:dyDescent="0.25">
      <c r="A19931" s="44" t="s">
        <v>3670</v>
      </c>
      <c r="B19931" s="44" t="s">
        <v>12129</v>
      </c>
      <c r="C19931" s="45">
        <v>20.25</v>
      </c>
      <c r="D19931" s="45" t="s">
        <v>12549</v>
      </c>
      <c r="E19931" s="46">
        <v>47664</v>
      </c>
      <c r="F19931" s="45"/>
      <c r="G19931" s="93"/>
      <c r="H19931" s="93"/>
      <c r="I19931" s="99"/>
      <c r="J19931" s="99"/>
      <c r="K19931" s="99"/>
      <c r="L19931" s="99"/>
      <c r="M19931" s="99"/>
      <c r="N19931" s="99"/>
      <c r="O19931" s="99"/>
      <c r="P19931" s="99"/>
      <c r="Q19931" s="99"/>
      <c r="R19931" s="99"/>
      <c r="S19931" s="99"/>
      <c r="T19931" s="99"/>
      <c r="U19931" s="99"/>
      <c r="V19931" s="99"/>
      <c r="W19931" s="99"/>
      <c r="X19931" s="99"/>
      <c r="Y19931" s="99"/>
      <c r="Z19931" s="99"/>
      <c r="AA19931" s="99"/>
      <c r="AB19931" s="99"/>
      <c r="AC19931" s="99"/>
      <c r="AD19931" s="99"/>
      <c r="AE19931" s="99"/>
      <c r="AF19931" s="99"/>
      <c r="AG19931" s="99"/>
      <c r="AH19931" s="31"/>
      <c r="AI19931" s="31"/>
      <c r="AJ19931" s="31"/>
      <c r="AK19931" s="31"/>
      <c r="AL19931" s="31"/>
      <c r="AO19931" s="376"/>
    </row>
    <row r="19932" spans="1:41" x14ac:dyDescent="0.25">
      <c r="A19932" s="86" t="s">
        <v>3670</v>
      </c>
      <c r="B19932" s="44" t="s">
        <v>16073</v>
      </c>
      <c r="C19932" s="45">
        <v>44.26</v>
      </c>
      <c r="D19932" s="45" t="s">
        <v>12549</v>
      </c>
      <c r="E19932" s="46">
        <v>47787</v>
      </c>
      <c r="F19932" s="45"/>
      <c r="G19932" s="93"/>
      <c r="H19932" s="93"/>
      <c r="I19932" s="99"/>
      <c r="J19932" s="99"/>
      <c r="K19932" s="99"/>
      <c r="L19932" s="99"/>
      <c r="M19932" s="99"/>
      <c r="N19932" s="99"/>
      <c r="O19932" s="99"/>
      <c r="P19932" s="99"/>
      <c r="Q19932" s="99"/>
      <c r="R19932" s="99"/>
      <c r="S19932" s="99"/>
      <c r="T19932" s="99"/>
      <c r="U19932" s="99"/>
      <c r="V19932" s="99"/>
      <c r="W19932" s="99"/>
      <c r="X19932" s="99"/>
      <c r="Y19932" s="99"/>
      <c r="Z19932" s="99"/>
      <c r="AA19932" s="99"/>
      <c r="AB19932" s="99"/>
      <c r="AC19932" s="99"/>
      <c r="AD19932" s="99"/>
      <c r="AE19932" s="99"/>
      <c r="AF19932" s="99"/>
      <c r="AG19932" s="99"/>
      <c r="AH19932" s="31"/>
      <c r="AI19932" s="31"/>
      <c r="AJ19932" s="31"/>
      <c r="AK19932" s="31"/>
      <c r="AL19932" s="31"/>
      <c r="AO19932" s="376"/>
    </row>
    <row r="19933" spans="1:41" x14ac:dyDescent="0.3">
      <c r="A19933" s="333" t="s">
        <v>11551</v>
      </c>
      <c r="B19933" s="333" t="s">
        <v>11377</v>
      </c>
      <c r="C19933" s="125" t="s">
        <v>11214</v>
      </c>
      <c r="D19933" s="32" t="s">
        <v>20309</v>
      </c>
      <c r="E19933" s="125" t="s">
        <v>4966</v>
      </c>
      <c r="F19933" s="125" t="s">
        <v>1189</v>
      </c>
      <c r="G19933" s="125" t="s">
        <v>1190</v>
      </c>
      <c r="AO19933" s="376"/>
    </row>
    <row r="19934" spans="1:41" x14ac:dyDescent="0.25">
      <c r="A19934" s="44" t="s">
        <v>22028</v>
      </c>
      <c r="B19934" s="44" t="s">
        <v>9248</v>
      </c>
      <c r="C19934" s="45">
        <v>260105</v>
      </c>
      <c r="D19934" s="45" t="s">
        <v>11363</v>
      </c>
      <c r="E19934" s="45" t="s">
        <v>17625</v>
      </c>
      <c r="AO19934" s="376"/>
    </row>
    <row r="19935" spans="1:41" x14ac:dyDescent="0.25">
      <c r="A19935" s="44" t="s">
        <v>18527</v>
      </c>
      <c r="B19935" s="44" t="s">
        <v>5147</v>
      </c>
      <c r="C19935" s="45">
        <v>251003</v>
      </c>
      <c r="D19935" s="45" t="s">
        <v>11363</v>
      </c>
      <c r="E19935" s="45" t="s">
        <v>11146</v>
      </c>
      <c r="AO19935" s="376"/>
    </row>
    <row r="19936" spans="1:41" x14ac:dyDescent="0.25">
      <c r="A19936" s="44" t="s">
        <v>18528</v>
      </c>
      <c r="B19936" s="44" t="s">
        <v>931</v>
      </c>
      <c r="C19936" s="45">
        <v>260101</v>
      </c>
      <c r="D19936" s="45" t="s">
        <v>11363</v>
      </c>
      <c r="E19936" s="45" t="s">
        <v>8292</v>
      </c>
      <c r="AO19936" s="376"/>
    </row>
    <row r="19937" spans="1:41" x14ac:dyDescent="0.25">
      <c r="A19937" s="44" t="s">
        <v>18528</v>
      </c>
      <c r="B19937" s="44" t="s">
        <v>9248</v>
      </c>
      <c r="C19937" s="45">
        <v>260105</v>
      </c>
      <c r="D19937" s="45" t="s">
        <v>11363</v>
      </c>
      <c r="E19937" s="45" t="s">
        <v>17625</v>
      </c>
      <c r="AO19937" s="376"/>
    </row>
    <row r="19938" spans="1:41" x14ac:dyDescent="0.25">
      <c r="A19938" s="44" t="s">
        <v>12511</v>
      </c>
      <c r="B19938" s="44" t="s">
        <v>12094</v>
      </c>
      <c r="C19938" s="45">
        <v>12.25</v>
      </c>
      <c r="D19938" s="45" t="s">
        <v>12549</v>
      </c>
      <c r="E19938" s="46">
        <v>47664</v>
      </c>
      <c r="F19938" s="45"/>
      <c r="G19938" s="93"/>
      <c r="H19938" s="93"/>
      <c r="I19938" s="99"/>
      <c r="J19938" s="99"/>
      <c r="K19938" s="99"/>
      <c r="L19938" s="99"/>
      <c r="M19938" s="99"/>
      <c r="N19938" s="99"/>
      <c r="O19938" s="99"/>
      <c r="P19938" s="99"/>
      <c r="Q19938" s="99"/>
      <c r="R19938" s="99"/>
      <c r="S19938" s="99"/>
      <c r="T19938" s="99"/>
      <c r="U19938" s="99"/>
      <c r="V19938" s="99"/>
      <c r="W19938" s="99"/>
      <c r="X19938" s="99"/>
      <c r="Y19938" s="99"/>
      <c r="Z19938" s="99"/>
      <c r="AA19938" s="99"/>
      <c r="AB19938" s="99"/>
      <c r="AC19938" s="99"/>
      <c r="AD19938" s="99"/>
      <c r="AE19938" s="99"/>
      <c r="AF19938" s="99"/>
      <c r="AG19938" s="99"/>
      <c r="AH19938" s="31"/>
      <c r="AI19938" s="31"/>
      <c r="AJ19938" s="31"/>
      <c r="AK19938" s="31"/>
      <c r="AL19938" s="31"/>
      <c r="AO19938" s="376"/>
    </row>
    <row r="19939" spans="1:41" x14ac:dyDescent="0.25">
      <c r="A19939" s="44" t="s">
        <v>18529</v>
      </c>
      <c r="B19939" s="44" t="s">
        <v>3042</v>
      </c>
      <c r="C19939" s="45">
        <v>230903</v>
      </c>
      <c r="D19939" s="45" t="s">
        <v>11363</v>
      </c>
      <c r="E19939" s="45" t="s">
        <v>7871</v>
      </c>
      <c r="AO19939" s="376"/>
    </row>
    <row r="19940" spans="1:41" x14ac:dyDescent="0.25">
      <c r="A19940" s="44" t="s">
        <v>13713</v>
      </c>
      <c r="B19940" s="44" t="s">
        <v>13593</v>
      </c>
      <c r="C19940" s="45">
        <v>27.25</v>
      </c>
      <c r="D19940" s="45" t="s">
        <v>12549</v>
      </c>
      <c r="E19940" s="46">
        <v>47664</v>
      </c>
      <c r="F19940" s="45"/>
      <c r="G19940" s="93"/>
      <c r="H19940" s="93"/>
      <c r="I19940" s="99"/>
      <c r="J19940" s="99"/>
      <c r="K19940" s="99"/>
      <c r="L19940" s="99"/>
      <c r="M19940" s="99"/>
      <c r="N19940" s="99"/>
      <c r="O19940" s="99"/>
      <c r="P19940" s="99"/>
      <c r="Q19940" s="99"/>
      <c r="R19940" s="99"/>
      <c r="S19940" s="99"/>
      <c r="T19940" s="99"/>
      <c r="U19940" s="99"/>
      <c r="V19940" s="99"/>
      <c r="W19940" s="99"/>
      <c r="X19940" s="99"/>
      <c r="Y19940" s="99"/>
      <c r="Z19940" s="99"/>
      <c r="AA19940" s="99"/>
      <c r="AB19940" s="99"/>
      <c r="AC19940" s="99"/>
      <c r="AD19940" s="99"/>
      <c r="AE19940" s="99"/>
      <c r="AF19940" s="99"/>
      <c r="AG19940" s="99"/>
      <c r="AH19940" s="31"/>
      <c r="AI19940" s="31"/>
      <c r="AJ19940" s="31"/>
      <c r="AK19940" s="31"/>
      <c r="AL19940" s="31"/>
      <c r="AO19940" s="376"/>
    </row>
    <row r="19941" spans="1:41" x14ac:dyDescent="0.25">
      <c r="A19941" s="44" t="s">
        <v>12512</v>
      </c>
      <c r="B19941" s="44" t="s">
        <v>12105</v>
      </c>
      <c r="C19941" s="45">
        <v>39.25</v>
      </c>
      <c r="D19941" s="45" t="s">
        <v>12549</v>
      </c>
      <c r="E19941" s="46">
        <v>47514</v>
      </c>
      <c r="F19941" s="45"/>
      <c r="G19941" s="93"/>
      <c r="H19941" s="93"/>
      <c r="I19941" s="99"/>
      <c r="J19941" s="99"/>
      <c r="K19941" s="99"/>
      <c r="L19941" s="99"/>
      <c r="M19941" s="99"/>
      <c r="N19941" s="99"/>
      <c r="O19941" s="99"/>
      <c r="P19941" s="99"/>
      <c r="Q19941" s="99"/>
      <c r="R19941" s="99"/>
      <c r="S19941" s="99"/>
      <c r="T19941" s="99"/>
      <c r="U19941" s="99"/>
      <c r="V19941" s="99"/>
      <c r="W19941" s="99"/>
      <c r="X19941" s="99"/>
      <c r="Y19941" s="99"/>
      <c r="Z19941" s="99"/>
      <c r="AA19941" s="99"/>
      <c r="AB19941" s="99"/>
      <c r="AC19941" s="99"/>
      <c r="AD19941" s="99"/>
      <c r="AE19941" s="99"/>
      <c r="AF19941" s="99"/>
      <c r="AG19941" s="99"/>
      <c r="AH19941" s="31"/>
      <c r="AI19941" s="31"/>
      <c r="AJ19941" s="31"/>
      <c r="AK19941" s="31"/>
      <c r="AL19941" s="31"/>
      <c r="AO19941" s="376"/>
    </row>
    <row r="19942" spans="1:41" x14ac:dyDescent="0.3">
      <c r="A19942" s="333" t="s">
        <v>18791</v>
      </c>
      <c r="B19942" s="333" t="s">
        <v>1178</v>
      </c>
      <c r="C19942" s="125" t="s">
        <v>18815</v>
      </c>
      <c r="D19942" s="32" t="s">
        <v>20309</v>
      </c>
      <c r="E19942" s="125" t="s">
        <v>8292</v>
      </c>
      <c r="F19942" s="125" t="s">
        <v>1190</v>
      </c>
      <c r="G19942" s="125" t="s">
        <v>1189</v>
      </c>
      <c r="AO19942" s="376"/>
    </row>
    <row r="19943" spans="1:41" x14ac:dyDescent="0.3">
      <c r="A19943" s="333" t="s">
        <v>8104</v>
      </c>
      <c r="B19943" s="333" t="s">
        <v>1162</v>
      </c>
      <c r="C19943" s="125" t="s">
        <v>8016</v>
      </c>
      <c r="D19943" s="32" t="s">
        <v>20309</v>
      </c>
      <c r="E19943" s="125" t="s">
        <v>7871</v>
      </c>
      <c r="F19943" s="125" t="s">
        <v>1189</v>
      </c>
      <c r="G19943" s="125" t="s">
        <v>1190</v>
      </c>
      <c r="AO19943" s="376"/>
    </row>
    <row r="19944" spans="1:41" x14ac:dyDescent="0.25">
      <c r="A19944" s="44" t="s">
        <v>9018</v>
      </c>
      <c r="B19944" s="44" t="s">
        <v>14738</v>
      </c>
      <c r="C19944" s="45" t="s">
        <v>21108</v>
      </c>
      <c r="D19944" s="367" t="s">
        <v>3696</v>
      </c>
      <c r="E19944" s="328">
        <f>DATE(2030,6,11)</f>
        <v>47645</v>
      </c>
      <c r="F19944" s="32"/>
      <c r="G19944" s="32"/>
      <c r="H19944" s="32"/>
      <c r="I19944" s="31"/>
      <c r="J19944" s="31"/>
      <c r="K19944" s="31"/>
      <c r="L19944" s="31"/>
      <c r="M19944" s="31"/>
      <c r="N19944" s="31"/>
      <c r="O19944" s="31"/>
      <c r="P19944" s="31"/>
      <c r="Q19944" s="31"/>
      <c r="R19944" s="31"/>
      <c r="S19944" s="31"/>
      <c r="T19944" s="31"/>
      <c r="U19944" s="31"/>
      <c r="V19944" s="31"/>
      <c r="W19944" s="31"/>
      <c r="X19944" s="31"/>
      <c r="Y19944" s="31"/>
      <c r="Z19944" s="31"/>
      <c r="AA19944" s="31"/>
      <c r="AB19944" s="31"/>
      <c r="AC19944" s="31"/>
      <c r="AD19944" s="31"/>
      <c r="AE19944" s="31"/>
      <c r="AF19944" s="31"/>
      <c r="AG19944" s="31"/>
      <c r="AH19944" s="31"/>
      <c r="AI19944" s="31"/>
      <c r="AJ19944" s="31"/>
      <c r="AK19944" s="31"/>
      <c r="AL19944" s="31"/>
      <c r="AO19944" s="376"/>
    </row>
    <row r="19945" spans="1:41" x14ac:dyDescent="0.25">
      <c r="A19945" s="44" t="s">
        <v>9019</v>
      </c>
      <c r="B19945" s="44" t="s">
        <v>14725</v>
      </c>
      <c r="C19945" s="45" t="s">
        <v>5122</v>
      </c>
      <c r="D19945" s="367" t="s">
        <v>3696</v>
      </c>
      <c r="E19945" s="328">
        <f>DATE(2026,12,20)</f>
        <v>46376</v>
      </c>
      <c r="F19945" s="32"/>
      <c r="G19945" s="32"/>
      <c r="H19945" s="32"/>
      <c r="I19945" s="31"/>
      <c r="J19945" s="31"/>
      <c r="K19945" s="31"/>
      <c r="L19945" s="31"/>
      <c r="M19945" s="31"/>
      <c r="N19945" s="31"/>
      <c r="O19945" s="31"/>
      <c r="P19945" s="31"/>
      <c r="Q19945" s="31"/>
      <c r="R19945" s="31"/>
      <c r="S19945" s="31"/>
      <c r="T19945" s="31"/>
      <c r="U19945" s="31"/>
      <c r="V19945" s="31"/>
      <c r="W19945" s="31"/>
      <c r="X19945" s="31"/>
      <c r="Y19945" s="31"/>
      <c r="Z19945" s="31"/>
      <c r="AA19945" s="31"/>
      <c r="AB19945" s="31"/>
      <c r="AC19945" s="31"/>
      <c r="AD19945" s="31"/>
      <c r="AE19945" s="31"/>
      <c r="AF19945" s="31"/>
      <c r="AG19945" s="31"/>
      <c r="AH19945" s="31"/>
      <c r="AI19945" s="31"/>
      <c r="AJ19945" s="31"/>
      <c r="AK19945" s="31"/>
      <c r="AL19945" s="31"/>
      <c r="AO19945" s="376"/>
    </row>
    <row r="19946" spans="1:41" x14ac:dyDescent="0.25">
      <c r="A19946" s="44" t="s">
        <v>18530</v>
      </c>
      <c r="B19946" s="44" t="s">
        <v>199</v>
      </c>
      <c r="C19946" s="45">
        <v>241001</v>
      </c>
      <c r="D19946" s="45" t="s">
        <v>11363</v>
      </c>
      <c r="E19946" s="45" t="s">
        <v>5332</v>
      </c>
      <c r="AO19946" s="376"/>
    </row>
    <row r="19947" spans="1:41" x14ac:dyDescent="0.25">
      <c r="A19947" s="44" t="s">
        <v>19479</v>
      </c>
      <c r="B19947" s="319" t="s">
        <v>19513</v>
      </c>
      <c r="C19947" s="318" t="s">
        <v>19893</v>
      </c>
      <c r="D19947" s="93" t="s">
        <v>19934</v>
      </c>
      <c r="E19947" s="320">
        <v>47177</v>
      </c>
      <c r="F19947" s="93"/>
      <c r="G19947" s="93"/>
      <c r="H19947" s="93"/>
      <c r="I19947" s="99"/>
      <c r="J19947" s="99"/>
      <c r="K19947" s="99"/>
      <c r="L19947" s="99"/>
      <c r="M19947" s="99"/>
      <c r="N19947" s="99"/>
      <c r="O19947" s="99"/>
      <c r="P19947" s="99"/>
      <c r="Q19947" s="99"/>
      <c r="R19947" s="99"/>
      <c r="S19947" s="99"/>
      <c r="T19947" s="99"/>
      <c r="U19947" s="99"/>
      <c r="V19947" s="99"/>
      <c r="W19947" s="99"/>
      <c r="X19947" s="99"/>
      <c r="Y19947" s="99"/>
      <c r="Z19947" s="99"/>
      <c r="AA19947" s="99"/>
      <c r="AB19947" s="99"/>
      <c r="AC19947" s="99"/>
      <c r="AD19947" s="99"/>
      <c r="AE19947" s="99"/>
      <c r="AF19947" s="99"/>
      <c r="AG19947" s="99"/>
      <c r="AH19947" s="31"/>
      <c r="AI19947" s="31"/>
      <c r="AJ19947" s="31"/>
      <c r="AK19947" s="31"/>
      <c r="AL19947" s="31"/>
      <c r="AO19947" s="376"/>
    </row>
    <row r="19948" spans="1:41" x14ac:dyDescent="0.25">
      <c r="A19948" s="44" t="s">
        <v>9748</v>
      </c>
      <c r="B19948" s="44" t="s">
        <v>15229</v>
      </c>
      <c r="C19948" s="45" t="s">
        <v>9822</v>
      </c>
      <c r="D19948" s="367" t="s">
        <v>3696</v>
      </c>
      <c r="E19948" s="328">
        <f>DATE(2028,2,27)</f>
        <v>46810</v>
      </c>
      <c r="F19948" s="32"/>
      <c r="G19948" s="32"/>
      <c r="H19948" s="32"/>
      <c r="I19948" s="31"/>
      <c r="J19948" s="31"/>
      <c r="K19948" s="31"/>
      <c r="L19948" s="31"/>
      <c r="M19948" s="31"/>
      <c r="N19948" s="31"/>
      <c r="O19948" s="31"/>
      <c r="P19948" s="31"/>
      <c r="Q19948" s="31"/>
      <c r="R19948" s="31"/>
      <c r="S19948" s="31"/>
      <c r="T19948" s="31"/>
      <c r="U19948" s="31"/>
      <c r="V19948" s="31"/>
      <c r="W19948" s="31"/>
      <c r="X19948" s="31"/>
      <c r="Y19948" s="31"/>
      <c r="Z19948" s="31"/>
      <c r="AA19948" s="31"/>
      <c r="AB19948" s="31"/>
      <c r="AC19948" s="31"/>
      <c r="AD19948" s="31"/>
      <c r="AE19948" s="31"/>
      <c r="AF19948" s="31"/>
      <c r="AG19948" s="31"/>
      <c r="AH19948" s="31"/>
      <c r="AI19948" s="31"/>
      <c r="AJ19948" s="31"/>
      <c r="AK19948" s="31"/>
      <c r="AL19948" s="31"/>
      <c r="AO19948" s="376"/>
    </row>
    <row r="19949" spans="1:41" x14ac:dyDescent="0.25">
      <c r="A19949" s="44" t="s">
        <v>18531</v>
      </c>
      <c r="B19949" s="44" t="s">
        <v>2350</v>
      </c>
      <c r="C19949" s="45">
        <v>230105</v>
      </c>
      <c r="D19949" s="45" t="s">
        <v>11363</v>
      </c>
      <c r="E19949" s="45" t="s">
        <v>5265</v>
      </c>
      <c r="AO19949" s="376"/>
    </row>
    <row r="19950" spans="1:41" x14ac:dyDescent="0.25">
      <c r="A19950" s="44" t="s">
        <v>18531</v>
      </c>
      <c r="B19950" s="44" t="s">
        <v>7104</v>
      </c>
      <c r="C19950" s="45">
        <v>230504</v>
      </c>
      <c r="D19950" s="45" t="s">
        <v>11363</v>
      </c>
      <c r="E19950" s="45" t="s">
        <v>7105</v>
      </c>
      <c r="AO19950" s="376"/>
    </row>
    <row r="19951" spans="1:41" x14ac:dyDescent="0.25">
      <c r="A19951" s="44" t="s">
        <v>5431</v>
      </c>
      <c r="B19951" s="44" t="s">
        <v>15615</v>
      </c>
      <c r="C19951" s="45">
        <v>250902</v>
      </c>
      <c r="D19951" s="45" t="s">
        <v>11363</v>
      </c>
      <c r="E19951" s="45" t="s">
        <v>4972</v>
      </c>
      <c r="AO19951" s="376"/>
    </row>
    <row r="19952" spans="1:41" x14ac:dyDescent="0.25">
      <c r="A19952" s="44" t="s">
        <v>14663</v>
      </c>
      <c r="B19952" s="44" t="s">
        <v>2522</v>
      </c>
      <c r="C19952" s="45" t="s">
        <v>14664</v>
      </c>
      <c r="D19952" s="46" t="s">
        <v>21328</v>
      </c>
      <c r="E19952" s="46">
        <v>46527</v>
      </c>
      <c r="AO19952" s="376"/>
    </row>
    <row r="19953" spans="1:41" x14ac:dyDescent="0.25">
      <c r="A19953" s="44" t="s">
        <v>14663</v>
      </c>
      <c r="B19953" s="44" t="s">
        <v>2522</v>
      </c>
      <c r="C19953" s="45" t="s">
        <v>14664</v>
      </c>
      <c r="D19953" s="46" t="s">
        <v>21328</v>
      </c>
      <c r="E19953" s="46">
        <v>46527</v>
      </c>
      <c r="AO19953" s="376"/>
    </row>
    <row r="19954" spans="1:41" x14ac:dyDescent="0.25">
      <c r="A19954" s="44" t="s">
        <v>13714</v>
      </c>
      <c r="B19954" s="44" t="s">
        <v>12095</v>
      </c>
      <c r="C19954" s="45">
        <v>33.25</v>
      </c>
      <c r="D19954" s="45" t="s">
        <v>12549</v>
      </c>
      <c r="E19954" s="46">
        <v>47664</v>
      </c>
      <c r="F19954" s="45"/>
      <c r="G19954" s="93"/>
      <c r="H19954" s="93"/>
      <c r="I19954" s="99"/>
      <c r="J19954" s="99"/>
      <c r="K19954" s="99"/>
      <c r="L19954" s="99"/>
      <c r="M19954" s="99"/>
      <c r="N19954" s="99"/>
      <c r="O19954" s="99"/>
      <c r="P19954" s="99"/>
      <c r="Q19954" s="99"/>
      <c r="R19954" s="99"/>
      <c r="S19954" s="99"/>
      <c r="T19954" s="99"/>
      <c r="U19954" s="99"/>
      <c r="V19954" s="99"/>
      <c r="W19954" s="99"/>
      <c r="X19954" s="99"/>
      <c r="Y19954" s="99"/>
      <c r="Z19954" s="99"/>
      <c r="AA19954" s="99"/>
      <c r="AB19954" s="99"/>
      <c r="AC19954" s="99"/>
      <c r="AD19954" s="99"/>
      <c r="AE19954" s="99"/>
      <c r="AF19954" s="99"/>
      <c r="AG19954" s="99"/>
      <c r="AH19954" s="31"/>
      <c r="AI19954" s="31"/>
      <c r="AJ19954" s="31"/>
      <c r="AK19954" s="31"/>
      <c r="AL19954" s="31"/>
      <c r="AO19954" s="376"/>
    </row>
    <row r="19955" spans="1:41" x14ac:dyDescent="0.25">
      <c r="A19955" s="44" t="s">
        <v>1847</v>
      </c>
      <c r="B19955" s="44" t="s">
        <v>21359</v>
      </c>
      <c r="C19955" s="45" t="s">
        <v>9701</v>
      </c>
      <c r="D19955" s="45" t="s">
        <v>21447</v>
      </c>
      <c r="E19955" s="46">
        <v>46752</v>
      </c>
      <c r="AO19955" s="376"/>
    </row>
    <row r="19956" spans="1:41" x14ac:dyDescent="0.25">
      <c r="A19956" s="44" t="s">
        <v>5432</v>
      </c>
      <c r="B19956" s="44" t="s">
        <v>939</v>
      </c>
      <c r="C19956" s="45">
        <v>241202</v>
      </c>
      <c r="D19956" s="45" t="s">
        <v>11363</v>
      </c>
      <c r="E19956" s="45" t="s">
        <v>12554</v>
      </c>
      <c r="AO19956" s="376"/>
    </row>
    <row r="19957" spans="1:41" x14ac:dyDescent="0.3">
      <c r="A19957" s="333" t="s">
        <v>13354</v>
      </c>
      <c r="B19957" s="333" t="s">
        <v>15470</v>
      </c>
      <c r="C19957" s="125" t="s">
        <v>13319</v>
      </c>
      <c r="D19957" s="32" t="s">
        <v>20309</v>
      </c>
      <c r="E19957" s="125" t="s">
        <v>12551</v>
      </c>
      <c r="F19957" s="125" t="s">
        <v>1190</v>
      </c>
      <c r="G19957" s="125" t="s">
        <v>1190</v>
      </c>
      <c r="AO19957" s="376"/>
    </row>
    <row r="19958" spans="1:41" x14ac:dyDescent="0.25">
      <c r="A19958" s="44" t="s">
        <v>21009</v>
      </c>
      <c r="B19958" s="44" t="s">
        <v>15230</v>
      </c>
      <c r="C19958" s="45" t="s">
        <v>15231</v>
      </c>
      <c r="D19958" s="367" t="s">
        <v>3696</v>
      </c>
      <c r="E19958" s="328">
        <f>DATE(2029,7,7)</f>
        <v>47306</v>
      </c>
      <c r="F19958" s="32"/>
      <c r="G19958" s="32"/>
      <c r="H19958" s="32"/>
      <c r="I19958" s="31"/>
      <c r="J19958" s="31"/>
      <c r="K19958" s="31"/>
      <c r="L19958" s="31"/>
      <c r="M19958" s="31"/>
      <c r="N19958" s="31"/>
      <c r="O19958" s="31"/>
      <c r="P19958" s="31"/>
      <c r="Q19958" s="31"/>
      <c r="R19958" s="31"/>
      <c r="S19958" s="31"/>
      <c r="T19958" s="31"/>
      <c r="U19958" s="31"/>
      <c r="V19958" s="31"/>
      <c r="W19958" s="31"/>
      <c r="X19958" s="31"/>
      <c r="Y19958" s="31"/>
      <c r="Z19958" s="31"/>
      <c r="AA19958" s="31"/>
      <c r="AB19958" s="31"/>
      <c r="AC19958" s="31"/>
      <c r="AD19958" s="31"/>
      <c r="AE19958" s="31"/>
      <c r="AF19958" s="31"/>
      <c r="AG19958" s="31"/>
      <c r="AH19958" s="31"/>
      <c r="AI19958" s="31"/>
      <c r="AJ19958" s="31"/>
      <c r="AK19958" s="31"/>
      <c r="AL19958" s="31"/>
      <c r="AO19958" s="376"/>
    </row>
    <row r="19959" spans="1:41" x14ac:dyDescent="0.25">
      <c r="A19959" s="44" t="s">
        <v>13953</v>
      </c>
      <c r="B19959" s="319" t="s">
        <v>19583</v>
      </c>
      <c r="C19959" s="318" t="s">
        <v>19894</v>
      </c>
      <c r="D19959" s="93" t="s">
        <v>19934</v>
      </c>
      <c r="E19959" s="320">
        <v>46630</v>
      </c>
      <c r="F19959" s="93"/>
      <c r="G19959" s="93"/>
      <c r="H19959" s="93"/>
      <c r="I19959" s="99"/>
      <c r="J19959" s="99"/>
      <c r="K19959" s="99"/>
      <c r="L19959" s="99"/>
      <c r="M19959" s="99"/>
      <c r="N19959" s="99"/>
      <c r="O19959" s="99"/>
      <c r="P19959" s="99"/>
      <c r="Q19959" s="99"/>
      <c r="R19959" s="99"/>
      <c r="S19959" s="99"/>
      <c r="T19959" s="99"/>
      <c r="U19959" s="99"/>
      <c r="V19959" s="99"/>
      <c r="W19959" s="99"/>
      <c r="X19959" s="99"/>
      <c r="Y19959" s="99"/>
      <c r="Z19959" s="99"/>
      <c r="AA19959" s="99"/>
      <c r="AB19959" s="99"/>
      <c r="AC19959" s="99"/>
      <c r="AD19959" s="99"/>
      <c r="AE19959" s="99"/>
      <c r="AF19959" s="99"/>
      <c r="AG19959" s="99"/>
      <c r="AH19959" s="31"/>
      <c r="AI19959" s="31"/>
      <c r="AJ19959" s="31"/>
      <c r="AK19959" s="31"/>
      <c r="AL19959" s="31"/>
      <c r="AO19959" s="376"/>
    </row>
    <row r="19960" spans="1:41" x14ac:dyDescent="0.25">
      <c r="A19960" s="44" t="s">
        <v>13953</v>
      </c>
      <c r="B19960" s="319" t="s">
        <v>19509</v>
      </c>
      <c r="C19960" s="318" t="s">
        <v>19895</v>
      </c>
      <c r="D19960" s="93" t="s">
        <v>19934</v>
      </c>
      <c r="E19960" s="320">
        <v>47057</v>
      </c>
      <c r="F19960" s="93"/>
      <c r="G19960" s="93"/>
      <c r="H19960" s="93"/>
      <c r="I19960" s="99"/>
      <c r="J19960" s="99"/>
      <c r="K19960" s="99"/>
      <c r="L19960" s="99"/>
      <c r="M19960" s="99"/>
      <c r="N19960" s="99"/>
      <c r="O19960" s="99"/>
      <c r="P19960" s="99"/>
      <c r="Q19960" s="99"/>
      <c r="R19960" s="99"/>
      <c r="S19960" s="99"/>
      <c r="T19960" s="99"/>
      <c r="U19960" s="99"/>
      <c r="V19960" s="99"/>
      <c r="W19960" s="99"/>
      <c r="X19960" s="99"/>
      <c r="Y19960" s="99"/>
      <c r="Z19960" s="99"/>
      <c r="AA19960" s="99"/>
      <c r="AB19960" s="99"/>
      <c r="AC19960" s="99"/>
      <c r="AD19960" s="99"/>
      <c r="AE19960" s="99"/>
      <c r="AF19960" s="99"/>
      <c r="AG19960" s="99"/>
      <c r="AH19960" s="31"/>
      <c r="AI19960" s="31"/>
      <c r="AJ19960" s="31"/>
      <c r="AK19960" s="31"/>
      <c r="AL19960" s="31"/>
      <c r="AO19960" s="376"/>
    </row>
    <row r="19961" spans="1:41" x14ac:dyDescent="0.25">
      <c r="A19961" s="44" t="s">
        <v>13953</v>
      </c>
      <c r="B19961" s="44" t="s">
        <v>15232</v>
      </c>
      <c r="C19961" s="45" t="s">
        <v>13954</v>
      </c>
      <c r="D19961" s="367" t="s">
        <v>3696</v>
      </c>
      <c r="E19961" s="328">
        <f>DATE(2029,5,19)</f>
        <v>47257</v>
      </c>
      <c r="F19961" s="32"/>
      <c r="G19961" s="32"/>
      <c r="H19961" s="32"/>
      <c r="I19961" s="31"/>
      <c r="J19961" s="31"/>
      <c r="K19961" s="31"/>
      <c r="L19961" s="31"/>
      <c r="M19961" s="31"/>
      <c r="N19961" s="31"/>
      <c r="O19961" s="31"/>
      <c r="P19961" s="31"/>
      <c r="Q19961" s="31"/>
      <c r="R19961" s="31"/>
      <c r="S19961" s="31"/>
      <c r="T19961" s="31"/>
      <c r="U19961" s="31"/>
      <c r="V19961" s="31"/>
      <c r="W19961" s="31"/>
      <c r="X19961" s="31"/>
      <c r="Y19961" s="31"/>
      <c r="Z19961" s="31"/>
      <c r="AA19961" s="31"/>
      <c r="AB19961" s="31"/>
      <c r="AC19961" s="31"/>
      <c r="AD19961" s="31"/>
      <c r="AE19961" s="31"/>
      <c r="AF19961" s="31"/>
      <c r="AG19961" s="31"/>
      <c r="AH19961" s="31"/>
      <c r="AI19961" s="31"/>
      <c r="AJ19961" s="31"/>
      <c r="AK19961" s="31"/>
      <c r="AL19961" s="31"/>
      <c r="AO19961" s="376"/>
    </row>
    <row r="19962" spans="1:41" x14ac:dyDescent="0.25">
      <c r="A19962" s="44" t="s">
        <v>18532</v>
      </c>
      <c r="B19962" s="44" t="s">
        <v>5321</v>
      </c>
      <c r="C19962" s="45">
        <v>23010401</v>
      </c>
      <c r="D19962" s="45" t="s">
        <v>11363</v>
      </c>
      <c r="E19962" s="45" t="s">
        <v>5322</v>
      </c>
      <c r="AO19962" s="376"/>
    </row>
    <row r="19963" spans="1:41" x14ac:dyDescent="0.25">
      <c r="A19963" s="44" t="s">
        <v>18532</v>
      </c>
      <c r="B19963" s="44" t="s">
        <v>7766</v>
      </c>
      <c r="C19963" s="45">
        <v>230505</v>
      </c>
      <c r="D19963" s="45" t="s">
        <v>11363</v>
      </c>
      <c r="E19963" s="45" t="s">
        <v>7105</v>
      </c>
      <c r="AO19963" s="376"/>
    </row>
    <row r="19964" spans="1:41" x14ac:dyDescent="0.25">
      <c r="A19964" s="44" t="s">
        <v>18532</v>
      </c>
      <c r="B19964" s="44" t="s">
        <v>936</v>
      </c>
      <c r="C19964" s="45">
        <v>260703</v>
      </c>
      <c r="D19964" s="45" t="s">
        <v>11363</v>
      </c>
      <c r="E19964" s="45" t="s">
        <v>11150</v>
      </c>
      <c r="AO19964" s="376"/>
    </row>
    <row r="19965" spans="1:41" x14ac:dyDescent="0.25">
      <c r="A19965" s="44" t="s">
        <v>9581</v>
      </c>
      <c r="B19965" s="92" t="s">
        <v>9602</v>
      </c>
      <c r="C19965" s="77" t="s">
        <v>9336</v>
      </c>
      <c r="D19965" s="93" t="s">
        <v>9601</v>
      </c>
      <c r="E19965" s="94">
        <v>46568</v>
      </c>
      <c r="F19965" s="93"/>
      <c r="G19965" s="93"/>
      <c r="H19965" s="93"/>
      <c r="I19965" s="99"/>
      <c r="J19965" s="99"/>
      <c r="K19965" s="99"/>
      <c r="L19965" s="44"/>
      <c r="M19965" s="44"/>
      <c r="N19965" s="99"/>
      <c r="O19965" s="99"/>
      <c r="P19965" s="99"/>
      <c r="Q19965" s="99"/>
      <c r="R19965" s="99"/>
      <c r="S19965" s="99"/>
      <c r="T19965" s="99"/>
      <c r="U19965" s="99"/>
      <c r="V19965" s="99"/>
      <c r="W19965" s="99"/>
      <c r="X19965" s="99"/>
      <c r="Y19965" s="99"/>
      <c r="Z19965" s="99"/>
      <c r="AA19965" s="99"/>
      <c r="AB19965" s="99"/>
      <c r="AC19965" s="99"/>
      <c r="AD19965" s="99"/>
      <c r="AE19965" s="99"/>
      <c r="AF19965" s="99"/>
      <c r="AG19965" s="99"/>
      <c r="AH19965" s="31"/>
      <c r="AI19965" s="31"/>
      <c r="AJ19965" s="31"/>
      <c r="AK19965" s="31"/>
      <c r="AL19965" s="31"/>
      <c r="AO19965" s="376"/>
    </row>
    <row r="19966" spans="1:41" x14ac:dyDescent="0.25">
      <c r="A19966" s="44" t="s">
        <v>1529</v>
      </c>
      <c r="B19966" s="44" t="s">
        <v>1564</v>
      </c>
      <c r="C19966" s="45" t="s">
        <v>11927</v>
      </c>
      <c r="D19966" s="45" t="s">
        <v>11204</v>
      </c>
      <c r="E19966" s="45" t="s">
        <v>4826</v>
      </c>
      <c r="F19966" s="93"/>
      <c r="G19966" s="93"/>
      <c r="H19966" s="93"/>
      <c r="I19966" s="99"/>
      <c r="J19966" s="99"/>
      <c r="K19966" s="99"/>
      <c r="L19966" s="99"/>
      <c r="M19966" s="99"/>
      <c r="N19966" s="99"/>
      <c r="O19966" s="99"/>
      <c r="P19966" s="99"/>
      <c r="Q19966" s="99"/>
      <c r="R19966" s="99"/>
      <c r="S19966" s="99"/>
      <c r="T19966" s="99"/>
      <c r="U19966" s="99"/>
      <c r="V19966" s="99"/>
      <c r="W19966" s="99"/>
      <c r="X19966" s="99"/>
      <c r="Y19966" s="99"/>
      <c r="Z19966" s="99"/>
      <c r="AA19966" s="99"/>
      <c r="AB19966" s="99"/>
      <c r="AC19966" s="99"/>
      <c r="AD19966" s="99"/>
      <c r="AE19966" s="99"/>
      <c r="AF19966" s="99"/>
      <c r="AG19966" s="99"/>
      <c r="AH19966" s="31"/>
      <c r="AI19966" s="31"/>
      <c r="AJ19966" s="31"/>
      <c r="AK19966" s="31"/>
      <c r="AL19966" s="31"/>
      <c r="AO19966" s="376"/>
    </row>
    <row r="19967" spans="1:41" x14ac:dyDescent="0.25">
      <c r="A19967" s="44" t="s">
        <v>1529</v>
      </c>
      <c r="B19967" s="44" t="s">
        <v>1564</v>
      </c>
      <c r="C19967" s="45" t="s">
        <v>11927</v>
      </c>
      <c r="D19967" s="93" t="s">
        <v>17443</v>
      </c>
      <c r="E19967" s="45" t="s">
        <v>4826</v>
      </c>
      <c r="F19967" s="93"/>
      <c r="G19967" s="93"/>
      <c r="H19967" s="93"/>
      <c r="I19967" s="99"/>
      <c r="J19967" s="99"/>
      <c r="K19967" s="99"/>
      <c r="L19967" s="99"/>
      <c r="M19967" s="99"/>
      <c r="N19967" s="99"/>
      <c r="O19967" s="99"/>
      <c r="P19967" s="99"/>
      <c r="Q19967" s="99"/>
      <c r="R19967" s="99"/>
      <c r="S19967" s="99"/>
      <c r="T19967" s="99"/>
      <c r="U19967" s="99"/>
      <c r="V19967" s="99"/>
      <c r="W19967" s="99"/>
      <c r="X19967" s="99"/>
      <c r="Y19967" s="99"/>
      <c r="Z19967" s="99"/>
      <c r="AA19967" s="99"/>
      <c r="AB19967" s="99"/>
      <c r="AC19967" s="99"/>
      <c r="AD19967" s="99"/>
      <c r="AE19967" s="99"/>
      <c r="AF19967" s="99"/>
      <c r="AG19967" s="99"/>
      <c r="AH19967" s="31"/>
      <c r="AI19967" s="31"/>
      <c r="AJ19967" s="31"/>
      <c r="AK19967" s="31"/>
      <c r="AL19967" s="31"/>
      <c r="AO19967" s="376"/>
    </row>
    <row r="19968" spans="1:41" x14ac:dyDescent="0.25">
      <c r="A19968" s="44" t="s">
        <v>1529</v>
      </c>
      <c r="B19968" s="44" t="s">
        <v>1564</v>
      </c>
      <c r="C19968" s="45">
        <v>158961</v>
      </c>
      <c r="D19968" s="45" t="s">
        <v>9895</v>
      </c>
      <c r="E19968" s="46">
        <v>48182</v>
      </c>
      <c r="F19968" s="93"/>
      <c r="G19968" s="93"/>
      <c r="H19968" s="93"/>
      <c r="I19968" s="99"/>
      <c r="J19968" s="99"/>
      <c r="K19968" s="99"/>
      <c r="L19968" s="44"/>
      <c r="M19968" s="44"/>
      <c r="N19968" s="99"/>
      <c r="O19968" s="99"/>
      <c r="P19968" s="99"/>
      <c r="Q19968" s="99"/>
      <c r="R19968" s="99"/>
      <c r="S19968" s="99"/>
      <c r="T19968" s="99"/>
      <c r="U19968" s="99"/>
      <c r="V19968" s="99"/>
      <c r="W19968" s="99"/>
      <c r="X19968" s="99"/>
      <c r="Y19968" s="99"/>
      <c r="Z19968" s="99"/>
      <c r="AA19968" s="99"/>
      <c r="AB19968" s="99"/>
      <c r="AC19968" s="99"/>
      <c r="AD19968" s="99"/>
      <c r="AE19968" s="99"/>
      <c r="AF19968" s="99"/>
      <c r="AG19968" s="99"/>
      <c r="AH19968" s="31"/>
      <c r="AI19968" s="31"/>
      <c r="AJ19968" s="31"/>
      <c r="AK19968" s="31"/>
      <c r="AL19968" s="31"/>
      <c r="AO19968" s="376"/>
    </row>
    <row r="19969" spans="1:41" x14ac:dyDescent="0.25">
      <c r="A19969" s="44" t="s">
        <v>7465</v>
      </c>
      <c r="B19969" s="44" t="s">
        <v>3156</v>
      </c>
      <c r="C19969" s="45" t="s">
        <v>7466</v>
      </c>
      <c r="D19969" s="45" t="s">
        <v>11204</v>
      </c>
      <c r="E19969" s="45" t="s">
        <v>7871</v>
      </c>
      <c r="F19969" s="93"/>
      <c r="G19969" s="93"/>
      <c r="H19969" s="93"/>
      <c r="I19969" s="99"/>
      <c r="J19969" s="99"/>
      <c r="K19969" s="99"/>
      <c r="L19969" s="99"/>
      <c r="M19969" s="99"/>
      <c r="N19969" s="99"/>
      <c r="O19969" s="99"/>
      <c r="P19969" s="99"/>
      <c r="Q19969" s="99"/>
      <c r="R19969" s="99"/>
      <c r="S19969" s="99"/>
      <c r="T19969" s="99"/>
      <c r="U19969" s="99"/>
      <c r="V19969" s="99"/>
      <c r="W19969" s="99"/>
      <c r="X19969" s="99"/>
      <c r="Y19969" s="99"/>
      <c r="Z19969" s="99"/>
      <c r="AA19969" s="99"/>
      <c r="AB19969" s="99"/>
      <c r="AC19969" s="99"/>
      <c r="AD19969" s="99"/>
      <c r="AE19969" s="99"/>
      <c r="AF19969" s="99"/>
      <c r="AG19969" s="99"/>
      <c r="AH19969" s="31"/>
      <c r="AI19969" s="31"/>
      <c r="AJ19969" s="31"/>
      <c r="AK19969" s="31"/>
      <c r="AL19969" s="31"/>
      <c r="AO19969" s="376"/>
    </row>
    <row r="19970" spans="1:41" x14ac:dyDescent="0.25">
      <c r="A19970" s="44" t="s">
        <v>7465</v>
      </c>
      <c r="B19970" s="44" t="s">
        <v>3156</v>
      </c>
      <c r="C19970" s="45" t="s">
        <v>7466</v>
      </c>
      <c r="D19970" s="93" t="s">
        <v>17443</v>
      </c>
      <c r="E19970" s="45" t="s">
        <v>7871</v>
      </c>
      <c r="F19970" s="93"/>
      <c r="G19970" s="93"/>
      <c r="H19970" s="93"/>
      <c r="I19970" s="99"/>
      <c r="J19970" s="99"/>
      <c r="K19970" s="99"/>
      <c r="L19970" s="99"/>
      <c r="M19970" s="99"/>
      <c r="N19970" s="99"/>
      <c r="O19970" s="99"/>
      <c r="P19970" s="99"/>
      <c r="Q19970" s="99"/>
      <c r="R19970" s="99"/>
      <c r="S19970" s="99"/>
      <c r="T19970" s="99"/>
      <c r="U19970" s="99"/>
      <c r="V19970" s="99"/>
      <c r="W19970" s="99"/>
      <c r="X19970" s="99"/>
      <c r="Y19970" s="99"/>
      <c r="Z19970" s="99"/>
      <c r="AA19970" s="99"/>
      <c r="AB19970" s="99"/>
      <c r="AC19970" s="99"/>
      <c r="AD19970" s="99"/>
      <c r="AE19970" s="99"/>
      <c r="AF19970" s="99"/>
      <c r="AG19970" s="99"/>
      <c r="AH19970" s="31"/>
      <c r="AI19970" s="31"/>
      <c r="AJ19970" s="31"/>
      <c r="AK19970" s="31"/>
      <c r="AL19970" s="31"/>
      <c r="AO19970" s="376"/>
    </row>
    <row r="19971" spans="1:41" x14ac:dyDescent="0.25">
      <c r="A19971" s="44" t="s">
        <v>7465</v>
      </c>
      <c r="B19971" s="44" t="s">
        <v>3156</v>
      </c>
      <c r="C19971" s="45" t="s">
        <v>7466</v>
      </c>
      <c r="D19971" s="45" t="s">
        <v>9895</v>
      </c>
      <c r="E19971" s="45" t="s">
        <v>4823</v>
      </c>
      <c r="F19971" s="93"/>
      <c r="G19971" s="93"/>
      <c r="H19971" s="93"/>
      <c r="I19971" s="99"/>
      <c r="J19971" s="99"/>
      <c r="K19971" s="99"/>
      <c r="L19971" s="44"/>
      <c r="M19971" s="44"/>
      <c r="N19971" s="99"/>
      <c r="O19971" s="99"/>
      <c r="P19971" s="99"/>
      <c r="Q19971" s="99"/>
      <c r="R19971" s="99"/>
      <c r="S19971" s="99"/>
      <c r="T19971" s="99"/>
      <c r="U19971" s="99"/>
      <c r="V19971" s="99"/>
      <c r="W19971" s="99"/>
      <c r="X19971" s="99"/>
      <c r="Y19971" s="99"/>
      <c r="Z19971" s="99"/>
      <c r="AA19971" s="99"/>
      <c r="AB19971" s="99"/>
      <c r="AC19971" s="99"/>
      <c r="AD19971" s="99"/>
      <c r="AE19971" s="99"/>
      <c r="AF19971" s="99"/>
      <c r="AG19971" s="99"/>
      <c r="AH19971" s="31"/>
      <c r="AI19971" s="31"/>
      <c r="AJ19971" s="31"/>
      <c r="AK19971" s="31"/>
      <c r="AL19971" s="31"/>
      <c r="AO19971" s="376"/>
    </row>
    <row r="19972" spans="1:41" x14ac:dyDescent="0.3">
      <c r="A19972" s="333" t="s">
        <v>12942</v>
      </c>
      <c r="B19972" s="333" t="s">
        <v>12848</v>
      </c>
      <c r="C19972" s="125" t="s">
        <v>12849</v>
      </c>
      <c r="D19972" s="32" t="s">
        <v>20309</v>
      </c>
      <c r="E19972" s="125" t="s">
        <v>5332</v>
      </c>
      <c r="F19972" s="125" t="s">
        <v>1189</v>
      </c>
      <c r="G19972" s="125" t="s">
        <v>1190</v>
      </c>
      <c r="AO19972" s="376"/>
    </row>
    <row r="19973" spans="1:41" x14ac:dyDescent="0.3">
      <c r="A19973" s="333" t="s">
        <v>12942</v>
      </c>
      <c r="B19973" s="333" t="s">
        <v>15582</v>
      </c>
      <c r="C19973" s="125" t="s">
        <v>12850</v>
      </c>
      <c r="D19973" s="32" t="s">
        <v>20309</v>
      </c>
      <c r="E19973" s="125" t="s">
        <v>5332</v>
      </c>
      <c r="F19973" s="125" t="s">
        <v>1189</v>
      </c>
      <c r="G19973" s="125" t="s">
        <v>1190</v>
      </c>
      <c r="AO19973" s="376"/>
    </row>
    <row r="19974" spans="1:41" x14ac:dyDescent="0.3">
      <c r="A19974" s="57" t="s">
        <v>3908</v>
      </c>
      <c r="B19974" s="58" t="s">
        <v>3909</v>
      </c>
      <c r="C19974" s="62">
        <v>23022</v>
      </c>
      <c r="D19974" s="62" t="s">
        <v>20886</v>
      </c>
      <c r="E19974" s="60">
        <v>46630</v>
      </c>
      <c r="F19974" s="32"/>
      <c r="G19974" s="32"/>
      <c r="H19974" s="32"/>
      <c r="I19974" s="31"/>
      <c r="J19974" s="31"/>
      <c r="K19974" s="31"/>
      <c r="L19974" s="31"/>
      <c r="M19974" s="31"/>
      <c r="N19974" s="31"/>
      <c r="O19974" s="31"/>
      <c r="P19974" s="31"/>
      <c r="Q19974" s="31"/>
      <c r="R19974" s="31"/>
      <c r="S19974" s="31"/>
      <c r="T19974" s="31"/>
      <c r="U19974" s="31"/>
      <c r="V19974" s="31"/>
      <c r="W19974" s="31"/>
      <c r="X19974" s="31"/>
      <c r="Y19974" s="31"/>
      <c r="Z19974" s="31"/>
      <c r="AA19974" s="31"/>
      <c r="AB19974" s="31"/>
      <c r="AC19974" s="31"/>
      <c r="AD19974" s="31"/>
      <c r="AE19974" s="31"/>
      <c r="AF19974" s="31"/>
      <c r="AG19974" s="31"/>
      <c r="AH19974" s="31"/>
      <c r="AI19974" s="31"/>
      <c r="AJ19974" s="31"/>
      <c r="AK19974" s="31"/>
      <c r="AL19974" s="31"/>
      <c r="AO19974" s="376"/>
    </row>
    <row r="19975" spans="1:41" x14ac:dyDescent="0.25">
      <c r="A19975" s="44" t="s">
        <v>3908</v>
      </c>
      <c r="B19975" s="44" t="s">
        <v>2350</v>
      </c>
      <c r="C19975" s="45">
        <v>230105</v>
      </c>
      <c r="D19975" s="45" t="s">
        <v>11363</v>
      </c>
      <c r="E19975" s="45" t="s">
        <v>5265</v>
      </c>
      <c r="AO19975" s="376"/>
    </row>
    <row r="19976" spans="1:41" x14ac:dyDescent="0.25">
      <c r="A19976" s="44" t="s">
        <v>13129</v>
      </c>
      <c r="B19976" s="44" t="s">
        <v>21434</v>
      </c>
      <c r="C19976" s="45" t="s">
        <v>13058</v>
      </c>
      <c r="D19976" s="45" t="s">
        <v>21447</v>
      </c>
      <c r="E19976" s="46">
        <v>46418</v>
      </c>
      <c r="AO19976" s="376"/>
    </row>
    <row r="19977" spans="1:41" x14ac:dyDescent="0.25">
      <c r="A19977" s="262" t="s">
        <v>8610</v>
      </c>
      <c r="B19977" s="262" t="s">
        <v>8578</v>
      </c>
      <c r="C19977" s="263">
        <v>791202303002</v>
      </c>
      <c r="D19977" s="263" t="s">
        <v>6271</v>
      </c>
      <c r="E19977" s="264" t="s">
        <v>3157</v>
      </c>
      <c r="F19977" s="93"/>
      <c r="G19977" s="93"/>
      <c r="H19977" s="93"/>
      <c r="I19977" s="99"/>
      <c r="J19977" s="99"/>
      <c r="K19977" s="99"/>
      <c r="L19977" s="44"/>
      <c r="M19977" s="44"/>
      <c r="N19977" s="99"/>
      <c r="O19977" s="99"/>
      <c r="P19977" s="99"/>
      <c r="Q19977" s="99"/>
      <c r="R19977" s="99"/>
      <c r="S19977" s="99"/>
      <c r="T19977" s="99"/>
      <c r="U19977" s="99"/>
      <c r="V19977" s="99"/>
      <c r="W19977" s="99"/>
      <c r="X19977" s="99"/>
      <c r="Y19977" s="99"/>
      <c r="Z19977" s="99"/>
      <c r="AA19977" s="99"/>
      <c r="AB19977" s="99"/>
      <c r="AC19977" s="99"/>
      <c r="AD19977" s="99"/>
      <c r="AE19977" s="99"/>
      <c r="AF19977" s="99"/>
      <c r="AG19977" s="99"/>
      <c r="AH19977" s="31"/>
      <c r="AI19977" s="31"/>
      <c r="AJ19977" s="31"/>
      <c r="AK19977" s="31"/>
      <c r="AL19977" s="31"/>
      <c r="AO19977" s="376"/>
    </row>
    <row r="19978" spans="1:41" x14ac:dyDescent="0.25">
      <c r="A19978" s="44" t="s">
        <v>8610</v>
      </c>
      <c r="B19978" s="44" t="s">
        <v>13591</v>
      </c>
      <c r="C19978" s="45">
        <v>22.25</v>
      </c>
      <c r="D19978" s="45" t="s">
        <v>12549</v>
      </c>
      <c r="E19978" s="46">
        <v>47664</v>
      </c>
      <c r="F19978" s="45"/>
      <c r="G19978" s="93"/>
      <c r="H19978" s="93"/>
      <c r="I19978" s="99"/>
      <c r="J19978" s="99"/>
      <c r="K19978" s="99"/>
      <c r="L19978" s="99"/>
      <c r="M19978" s="99"/>
      <c r="N19978" s="99"/>
      <c r="O19978" s="99"/>
      <c r="P19978" s="99"/>
      <c r="Q19978" s="99"/>
      <c r="R19978" s="99"/>
      <c r="S19978" s="99"/>
      <c r="T19978" s="99"/>
      <c r="U19978" s="99"/>
      <c r="V19978" s="99"/>
      <c r="W19978" s="99"/>
      <c r="X19978" s="99"/>
      <c r="Y19978" s="99"/>
      <c r="Z19978" s="99"/>
      <c r="AA19978" s="99"/>
      <c r="AB19978" s="99"/>
      <c r="AC19978" s="99"/>
      <c r="AD19978" s="99"/>
      <c r="AE19978" s="99"/>
      <c r="AF19978" s="99"/>
      <c r="AG19978" s="99"/>
      <c r="AH19978" s="31"/>
      <c r="AI19978" s="31"/>
      <c r="AJ19978" s="31"/>
      <c r="AK19978" s="31"/>
      <c r="AL19978" s="31"/>
      <c r="AO19978" s="376"/>
    </row>
    <row r="19979" spans="1:41" x14ac:dyDescent="0.25">
      <c r="A19979" s="44" t="s">
        <v>2594</v>
      </c>
      <c r="B19979" s="44" t="s">
        <v>2595</v>
      </c>
      <c r="C19979" s="45" t="s">
        <v>2273</v>
      </c>
      <c r="D19979" s="93" t="s">
        <v>17443</v>
      </c>
      <c r="E19979" s="45" t="s">
        <v>8619</v>
      </c>
      <c r="F19979" s="93"/>
      <c r="G19979" s="93"/>
      <c r="H19979" s="93"/>
      <c r="I19979" s="99"/>
      <c r="J19979" s="99"/>
      <c r="K19979" s="99"/>
      <c r="L19979" s="99"/>
      <c r="M19979" s="99"/>
      <c r="N19979" s="99"/>
      <c r="O19979" s="99"/>
      <c r="P19979" s="99"/>
      <c r="Q19979" s="99"/>
      <c r="R19979" s="99"/>
      <c r="S19979" s="99"/>
      <c r="T19979" s="99"/>
      <c r="U19979" s="99"/>
      <c r="V19979" s="99"/>
      <c r="W19979" s="99"/>
      <c r="X19979" s="99"/>
      <c r="Y19979" s="99"/>
      <c r="Z19979" s="99"/>
      <c r="AA19979" s="99"/>
      <c r="AB19979" s="99"/>
      <c r="AC19979" s="99"/>
      <c r="AD19979" s="99"/>
      <c r="AE19979" s="99"/>
      <c r="AF19979" s="99"/>
      <c r="AG19979" s="99"/>
      <c r="AH19979" s="31"/>
      <c r="AI19979" s="31"/>
      <c r="AJ19979" s="31"/>
      <c r="AK19979" s="31"/>
      <c r="AL19979" s="31"/>
      <c r="AO19979" s="376"/>
    </row>
    <row r="19980" spans="1:41" x14ac:dyDescent="0.25">
      <c r="A19980" s="44" t="s">
        <v>2594</v>
      </c>
      <c r="B19980" s="44" t="s">
        <v>2595</v>
      </c>
      <c r="C19980" s="45" t="s">
        <v>2273</v>
      </c>
      <c r="D19980" s="45" t="s">
        <v>11204</v>
      </c>
      <c r="E19980" s="46">
        <v>46811</v>
      </c>
      <c r="F19980" s="93"/>
      <c r="G19980" s="93"/>
      <c r="H19980" s="93"/>
      <c r="I19980" s="99"/>
      <c r="J19980" s="99"/>
      <c r="K19980" s="99"/>
      <c r="L19980" s="44"/>
      <c r="M19980" s="44"/>
      <c r="N19980" s="99"/>
      <c r="O19980" s="99"/>
      <c r="P19980" s="99"/>
      <c r="Q19980" s="99"/>
      <c r="R19980" s="99"/>
      <c r="S19980" s="99"/>
      <c r="T19980" s="99"/>
      <c r="U19980" s="99"/>
      <c r="V19980" s="99"/>
      <c r="W19980" s="99"/>
      <c r="X19980" s="99"/>
      <c r="Y19980" s="99"/>
      <c r="Z19980" s="99"/>
      <c r="AA19980" s="99"/>
      <c r="AB19980" s="99"/>
      <c r="AC19980" s="99"/>
      <c r="AD19980" s="99"/>
      <c r="AE19980" s="99"/>
      <c r="AF19980" s="99"/>
      <c r="AG19980" s="99"/>
      <c r="AH19980" s="31"/>
      <c r="AI19980" s="31"/>
      <c r="AJ19980" s="31"/>
      <c r="AK19980" s="31"/>
      <c r="AL19980" s="31"/>
      <c r="AO19980" s="376"/>
    </row>
    <row r="19981" spans="1:41" x14ac:dyDescent="0.3">
      <c r="A19981" s="333" t="s">
        <v>19070</v>
      </c>
      <c r="B19981" s="333" t="s">
        <v>1174</v>
      </c>
      <c r="C19981" s="125" t="s">
        <v>19093</v>
      </c>
      <c r="D19981" s="32" t="s">
        <v>20309</v>
      </c>
      <c r="E19981" s="125" t="s">
        <v>9249</v>
      </c>
      <c r="F19981" s="125" t="s">
        <v>1189</v>
      </c>
      <c r="G19981" s="125" t="s">
        <v>1190</v>
      </c>
      <c r="AO19981" s="376"/>
    </row>
    <row r="19982" spans="1:41" x14ac:dyDescent="0.25">
      <c r="A19982" s="44" t="s">
        <v>15233</v>
      </c>
      <c r="B19982" s="44" t="s">
        <v>15234</v>
      </c>
      <c r="C19982" s="45" t="s">
        <v>15235</v>
      </c>
      <c r="D19982" s="367" t="s">
        <v>3696</v>
      </c>
      <c r="E19982" s="328">
        <f>DATE(2029,6,27)</f>
        <v>47296</v>
      </c>
      <c r="F19982" s="32"/>
      <c r="G19982" s="32"/>
      <c r="H19982" s="32"/>
      <c r="I19982" s="31"/>
      <c r="J19982" s="31"/>
      <c r="K19982" s="31"/>
      <c r="L19982" s="31"/>
      <c r="M19982" s="31"/>
      <c r="N19982" s="31"/>
      <c r="O19982" s="31"/>
      <c r="P19982" s="31"/>
      <c r="Q19982" s="31"/>
      <c r="R19982" s="31"/>
      <c r="S19982" s="31"/>
      <c r="T19982" s="31"/>
      <c r="U19982" s="31"/>
      <c r="V19982" s="31"/>
      <c r="W19982" s="31"/>
      <c r="X19982" s="31"/>
      <c r="Y19982" s="31"/>
      <c r="Z19982" s="31"/>
      <c r="AA19982" s="31"/>
      <c r="AB19982" s="31"/>
      <c r="AC19982" s="31"/>
      <c r="AD19982" s="31"/>
      <c r="AE19982" s="31"/>
      <c r="AF19982" s="31"/>
      <c r="AG19982" s="31"/>
      <c r="AH19982" s="31"/>
      <c r="AI19982" s="31"/>
      <c r="AJ19982" s="31"/>
      <c r="AK19982" s="31"/>
      <c r="AL19982" s="31"/>
      <c r="AO19982" s="376"/>
    </row>
    <row r="19983" spans="1:41" x14ac:dyDescent="0.3">
      <c r="A19983" s="333" t="s">
        <v>2323</v>
      </c>
      <c r="B19983" s="333" t="s">
        <v>1174</v>
      </c>
      <c r="C19983" s="125" t="s">
        <v>19093</v>
      </c>
      <c r="D19983" s="32" t="s">
        <v>20309</v>
      </c>
      <c r="E19983" s="125" t="s">
        <v>9249</v>
      </c>
      <c r="F19983" s="125" t="s">
        <v>1189</v>
      </c>
      <c r="G19983" s="125" t="s">
        <v>1190</v>
      </c>
      <c r="AO19983" s="376"/>
    </row>
    <row r="19984" spans="1:41" x14ac:dyDescent="0.25">
      <c r="A19984" s="44" t="s">
        <v>13955</v>
      </c>
      <c r="B19984" s="44" t="s">
        <v>14747</v>
      </c>
      <c r="C19984" s="45" t="s">
        <v>13956</v>
      </c>
      <c r="D19984" s="367" t="s">
        <v>3696</v>
      </c>
      <c r="E19984" s="328">
        <f>DATE(2029,6,27)</f>
        <v>47296</v>
      </c>
      <c r="F19984" s="32"/>
      <c r="G19984" s="32"/>
      <c r="H19984" s="32"/>
      <c r="I19984" s="31"/>
      <c r="J19984" s="31"/>
      <c r="K19984" s="31"/>
      <c r="L19984" s="31"/>
      <c r="M19984" s="31"/>
      <c r="N19984" s="31"/>
      <c r="O19984" s="31"/>
      <c r="P19984" s="31"/>
      <c r="Q19984" s="31"/>
      <c r="R19984" s="31"/>
      <c r="S19984" s="31"/>
      <c r="T19984" s="31"/>
      <c r="U19984" s="31"/>
      <c r="V19984" s="31"/>
      <c r="W19984" s="31"/>
      <c r="X19984" s="31"/>
      <c r="Y19984" s="31"/>
      <c r="Z19984" s="31"/>
      <c r="AA19984" s="31"/>
      <c r="AB19984" s="31"/>
      <c r="AC19984" s="31"/>
      <c r="AD19984" s="31"/>
      <c r="AE19984" s="31"/>
      <c r="AF19984" s="31"/>
      <c r="AG19984" s="31"/>
      <c r="AH19984" s="31"/>
      <c r="AI19984" s="31"/>
      <c r="AJ19984" s="31"/>
      <c r="AK19984" s="31"/>
      <c r="AL19984" s="31"/>
      <c r="AO19984" s="376"/>
    </row>
    <row r="19985" spans="1:41" x14ac:dyDescent="0.25">
      <c r="A19985" s="44" t="s">
        <v>5066</v>
      </c>
      <c r="B19985" s="44" t="s">
        <v>14725</v>
      </c>
      <c r="C19985" s="45" t="s">
        <v>5123</v>
      </c>
      <c r="D19985" s="367" t="s">
        <v>3696</v>
      </c>
      <c r="E19985" s="328">
        <f>DATE(2026,12,20)</f>
        <v>46376</v>
      </c>
      <c r="F19985" s="32"/>
      <c r="G19985" s="32"/>
      <c r="H19985" s="32"/>
      <c r="I19985" s="31"/>
      <c r="J19985" s="31"/>
      <c r="K19985" s="31"/>
      <c r="L19985" s="31"/>
      <c r="M19985" s="31"/>
      <c r="N19985" s="31"/>
      <c r="O19985" s="31"/>
      <c r="P19985" s="31"/>
      <c r="Q19985" s="31"/>
      <c r="R19985" s="31"/>
      <c r="S19985" s="31"/>
      <c r="T19985" s="31"/>
      <c r="U19985" s="31"/>
      <c r="V19985" s="31"/>
      <c r="W19985" s="31"/>
      <c r="X19985" s="31"/>
      <c r="Y19985" s="31"/>
      <c r="Z19985" s="31"/>
      <c r="AA19985" s="31"/>
      <c r="AB19985" s="31"/>
      <c r="AC19985" s="31"/>
      <c r="AD19985" s="31"/>
      <c r="AE19985" s="31"/>
      <c r="AF19985" s="31"/>
      <c r="AG19985" s="31"/>
      <c r="AH19985" s="31"/>
      <c r="AI19985" s="31"/>
      <c r="AJ19985" s="31"/>
      <c r="AK19985" s="31"/>
      <c r="AL19985" s="31"/>
      <c r="AO19985" s="376"/>
    </row>
    <row r="19986" spans="1:41" x14ac:dyDescent="0.25">
      <c r="A19986" s="44" t="s">
        <v>8443</v>
      </c>
      <c r="B19986" s="44" t="s">
        <v>17463</v>
      </c>
      <c r="C19986" s="45">
        <v>260202</v>
      </c>
      <c r="D19986" s="45" t="s">
        <v>11363</v>
      </c>
      <c r="E19986" s="45" t="s">
        <v>9238</v>
      </c>
      <c r="AO19986" s="376"/>
    </row>
    <row r="19987" spans="1:41" x14ac:dyDescent="0.25">
      <c r="A19987" s="44" t="s">
        <v>1132</v>
      </c>
      <c r="B19987" s="44" t="s">
        <v>7352</v>
      </c>
      <c r="C19987" s="45" t="s">
        <v>7353</v>
      </c>
      <c r="D19987" s="45" t="s">
        <v>11204</v>
      </c>
      <c r="E19987" s="45" t="s">
        <v>7354</v>
      </c>
      <c r="F19987" s="93"/>
      <c r="G19987" s="93"/>
      <c r="H19987" s="93"/>
      <c r="I19987" s="99"/>
      <c r="J19987" s="99"/>
      <c r="K19987" s="99"/>
      <c r="L19987" s="99"/>
      <c r="M19987" s="99"/>
      <c r="N19987" s="99"/>
      <c r="O19987" s="99"/>
      <c r="P19987" s="99"/>
      <c r="Q19987" s="99"/>
      <c r="R19987" s="99"/>
      <c r="S19987" s="99"/>
      <c r="T19987" s="99"/>
      <c r="U19987" s="99"/>
      <c r="V19987" s="99"/>
      <c r="W19987" s="99"/>
      <c r="X19987" s="99"/>
      <c r="Y19987" s="99"/>
      <c r="Z19987" s="99"/>
      <c r="AA19987" s="99"/>
      <c r="AB19987" s="99"/>
      <c r="AC19987" s="99"/>
      <c r="AD19987" s="99"/>
      <c r="AE19987" s="99"/>
      <c r="AF19987" s="99"/>
      <c r="AG19987" s="99"/>
      <c r="AH19987" s="31"/>
      <c r="AI19987" s="31"/>
      <c r="AJ19987" s="31"/>
      <c r="AK19987" s="31"/>
      <c r="AL19987" s="31"/>
      <c r="AO19987" s="376"/>
    </row>
    <row r="19988" spans="1:41" x14ac:dyDescent="0.25">
      <c r="A19988" s="44" t="s">
        <v>1132</v>
      </c>
      <c r="B19988" s="44" t="s">
        <v>4960</v>
      </c>
      <c r="C19988" s="45" t="s">
        <v>4961</v>
      </c>
      <c r="D19988" s="45" t="s">
        <v>11204</v>
      </c>
      <c r="E19988" s="45" t="s">
        <v>4962</v>
      </c>
      <c r="F19988" s="93"/>
      <c r="G19988" s="93"/>
      <c r="H19988" s="93"/>
      <c r="I19988" s="99"/>
      <c r="J19988" s="99"/>
      <c r="K19988" s="99"/>
      <c r="L19988" s="99"/>
      <c r="M19988" s="99"/>
      <c r="N19988" s="99"/>
      <c r="O19988" s="99"/>
      <c r="P19988" s="99"/>
      <c r="Q19988" s="99"/>
      <c r="R19988" s="99"/>
      <c r="S19988" s="99"/>
      <c r="T19988" s="99"/>
      <c r="U19988" s="99"/>
      <c r="V19988" s="99"/>
      <c r="W19988" s="99"/>
      <c r="X19988" s="99"/>
      <c r="Y19988" s="99"/>
      <c r="Z19988" s="99"/>
      <c r="AA19988" s="99"/>
      <c r="AB19988" s="99"/>
      <c r="AC19988" s="99"/>
      <c r="AD19988" s="99"/>
      <c r="AE19988" s="99"/>
      <c r="AF19988" s="99"/>
      <c r="AG19988" s="99"/>
      <c r="AH19988" s="31"/>
      <c r="AI19988" s="31"/>
      <c r="AJ19988" s="31"/>
      <c r="AK19988" s="31"/>
      <c r="AL19988" s="31"/>
      <c r="AO19988" s="376"/>
    </row>
    <row r="19989" spans="1:41" x14ac:dyDescent="0.25">
      <c r="A19989" s="44" t="s">
        <v>1132</v>
      </c>
      <c r="B19989" s="44" t="s">
        <v>4963</v>
      </c>
      <c r="C19989" s="45" t="s">
        <v>2213</v>
      </c>
      <c r="D19989" s="45" t="s">
        <v>11204</v>
      </c>
      <c r="E19989" s="45" t="s">
        <v>2563</v>
      </c>
      <c r="F19989" s="93"/>
      <c r="G19989" s="93"/>
      <c r="H19989" s="93"/>
      <c r="I19989" s="99"/>
      <c r="J19989" s="99"/>
      <c r="K19989" s="99"/>
      <c r="L19989" s="99"/>
      <c r="M19989" s="99"/>
      <c r="N19989" s="99"/>
      <c r="O19989" s="99"/>
      <c r="P19989" s="99"/>
      <c r="Q19989" s="99"/>
      <c r="R19989" s="99"/>
      <c r="S19989" s="99"/>
      <c r="T19989" s="99"/>
      <c r="U19989" s="99"/>
      <c r="V19989" s="99"/>
      <c r="W19989" s="99"/>
      <c r="X19989" s="99"/>
      <c r="Y19989" s="99"/>
      <c r="Z19989" s="99"/>
      <c r="AA19989" s="99"/>
      <c r="AB19989" s="99"/>
      <c r="AC19989" s="99"/>
      <c r="AD19989" s="99"/>
      <c r="AE19989" s="99"/>
      <c r="AF19989" s="99"/>
      <c r="AG19989" s="99"/>
      <c r="AH19989" s="31"/>
      <c r="AI19989" s="31"/>
      <c r="AJ19989" s="31"/>
      <c r="AK19989" s="31"/>
      <c r="AL19989" s="31"/>
      <c r="AO19989" s="376"/>
    </row>
    <row r="19990" spans="1:41" x14ac:dyDescent="0.25">
      <c r="A19990" s="44" t="s">
        <v>1132</v>
      </c>
      <c r="B19990" s="44" t="s">
        <v>7352</v>
      </c>
      <c r="C19990" s="45" t="s">
        <v>7353</v>
      </c>
      <c r="D19990" s="93" t="s">
        <v>17443</v>
      </c>
      <c r="E19990" s="45" t="s">
        <v>5037</v>
      </c>
      <c r="F19990" s="93"/>
      <c r="G19990" s="93"/>
      <c r="H19990" s="93"/>
      <c r="I19990" s="99"/>
      <c r="J19990" s="99"/>
      <c r="K19990" s="99"/>
      <c r="L19990" s="99"/>
      <c r="M19990" s="99"/>
      <c r="N19990" s="99"/>
      <c r="O19990" s="99"/>
      <c r="P19990" s="99"/>
      <c r="Q19990" s="99"/>
      <c r="R19990" s="99"/>
      <c r="S19990" s="99"/>
      <c r="T19990" s="99"/>
      <c r="U19990" s="99"/>
      <c r="V19990" s="99"/>
      <c r="W19990" s="99"/>
      <c r="X19990" s="99"/>
      <c r="Y19990" s="99"/>
      <c r="Z19990" s="99"/>
      <c r="AA19990" s="99"/>
      <c r="AB19990" s="99"/>
      <c r="AC19990" s="99"/>
      <c r="AD19990" s="99"/>
      <c r="AE19990" s="99"/>
      <c r="AF19990" s="99"/>
      <c r="AG19990" s="99"/>
      <c r="AH19990" s="31"/>
      <c r="AI19990" s="31"/>
      <c r="AJ19990" s="31"/>
      <c r="AK19990" s="31"/>
      <c r="AL19990" s="31"/>
      <c r="AO19990" s="376"/>
    </row>
    <row r="19991" spans="1:41" x14ac:dyDescent="0.25">
      <c r="A19991" s="44" t="s">
        <v>1132</v>
      </c>
      <c r="B19991" s="44" t="s">
        <v>4960</v>
      </c>
      <c r="C19991" s="45" t="s">
        <v>4961</v>
      </c>
      <c r="D19991" s="93" t="s">
        <v>17443</v>
      </c>
      <c r="E19991" s="45" t="s">
        <v>4962</v>
      </c>
      <c r="F19991" s="93"/>
      <c r="G19991" s="93"/>
      <c r="H19991" s="93"/>
      <c r="I19991" s="99"/>
      <c r="J19991" s="99"/>
      <c r="K19991" s="99"/>
      <c r="L19991" s="99"/>
      <c r="M19991" s="99"/>
      <c r="N19991" s="99"/>
      <c r="O19991" s="99"/>
      <c r="P19991" s="99"/>
      <c r="Q19991" s="99"/>
      <c r="R19991" s="99"/>
      <c r="S19991" s="99"/>
      <c r="T19991" s="99"/>
      <c r="U19991" s="99"/>
      <c r="V19991" s="99"/>
      <c r="W19991" s="99"/>
      <c r="X19991" s="99"/>
      <c r="Y19991" s="99"/>
      <c r="Z19991" s="99"/>
      <c r="AA19991" s="99"/>
      <c r="AB19991" s="99"/>
      <c r="AC19991" s="99"/>
      <c r="AD19991" s="99"/>
      <c r="AE19991" s="99"/>
      <c r="AF19991" s="99"/>
      <c r="AG19991" s="99"/>
      <c r="AH19991" s="31"/>
      <c r="AI19991" s="31"/>
      <c r="AJ19991" s="31"/>
      <c r="AK19991" s="31"/>
      <c r="AL19991" s="31"/>
      <c r="AO19991" s="376"/>
    </row>
    <row r="19992" spans="1:41" x14ac:dyDescent="0.25">
      <c r="A19992" s="44" t="s">
        <v>1132</v>
      </c>
      <c r="B19992" s="44" t="s">
        <v>4963</v>
      </c>
      <c r="C19992" s="45" t="s">
        <v>2213</v>
      </c>
      <c r="D19992" s="93" t="s">
        <v>17443</v>
      </c>
      <c r="E19992" s="45" t="s">
        <v>2563</v>
      </c>
      <c r="F19992" s="93"/>
      <c r="G19992" s="93"/>
      <c r="H19992" s="93"/>
      <c r="I19992" s="99"/>
      <c r="J19992" s="99"/>
      <c r="K19992" s="99"/>
      <c r="L19992" s="99"/>
      <c r="M19992" s="99"/>
      <c r="N19992" s="99"/>
      <c r="O19992" s="99"/>
      <c r="P19992" s="99"/>
      <c r="Q19992" s="99"/>
      <c r="R19992" s="99"/>
      <c r="S19992" s="99"/>
      <c r="T19992" s="99"/>
      <c r="U19992" s="99"/>
      <c r="V19992" s="99"/>
      <c r="W19992" s="99"/>
      <c r="X19992" s="99"/>
      <c r="Y19992" s="99"/>
      <c r="Z19992" s="99"/>
      <c r="AA19992" s="99"/>
      <c r="AB19992" s="99"/>
      <c r="AC19992" s="99"/>
      <c r="AD19992" s="99"/>
      <c r="AE19992" s="99"/>
      <c r="AF19992" s="99"/>
      <c r="AG19992" s="99"/>
      <c r="AH19992" s="31"/>
      <c r="AI19992" s="31"/>
      <c r="AJ19992" s="31"/>
      <c r="AK19992" s="31"/>
      <c r="AL19992" s="31"/>
      <c r="AO19992" s="376"/>
    </row>
    <row r="19993" spans="1:41" x14ac:dyDescent="0.25">
      <c r="A19993" s="44" t="s">
        <v>1132</v>
      </c>
      <c r="B19993" s="44" t="s">
        <v>4960</v>
      </c>
      <c r="C19993" s="45" t="s">
        <v>4961</v>
      </c>
      <c r="D19993" s="45" t="s">
        <v>9895</v>
      </c>
      <c r="E19993" s="45" t="s">
        <v>4962</v>
      </c>
      <c r="F19993" s="93"/>
      <c r="G19993" s="93"/>
      <c r="H19993" s="93"/>
      <c r="I19993" s="99"/>
      <c r="J19993" s="99"/>
      <c r="K19993" s="99"/>
      <c r="L19993" s="44"/>
      <c r="M19993" s="44"/>
      <c r="N19993" s="99"/>
      <c r="O19993" s="99"/>
      <c r="P19993" s="99"/>
      <c r="Q19993" s="99"/>
      <c r="R19993" s="99"/>
      <c r="S19993" s="99"/>
      <c r="T19993" s="99"/>
      <c r="U19993" s="99"/>
      <c r="V19993" s="99"/>
      <c r="W19993" s="99"/>
      <c r="X19993" s="99"/>
      <c r="Y19993" s="99"/>
      <c r="Z19993" s="99"/>
      <c r="AA19993" s="99"/>
      <c r="AB19993" s="99"/>
      <c r="AC19993" s="99"/>
      <c r="AD19993" s="99"/>
      <c r="AE19993" s="99"/>
      <c r="AF19993" s="99"/>
      <c r="AG19993" s="99"/>
      <c r="AH19993" s="31"/>
      <c r="AI19993" s="31"/>
      <c r="AJ19993" s="31"/>
      <c r="AK19993" s="31"/>
      <c r="AL19993" s="31"/>
      <c r="AO19993" s="376"/>
    </row>
    <row r="19994" spans="1:41" x14ac:dyDescent="0.25">
      <c r="A19994" s="44" t="s">
        <v>1132</v>
      </c>
      <c r="B19994" s="44" t="s">
        <v>7352</v>
      </c>
      <c r="C19994" s="45" t="s">
        <v>7353</v>
      </c>
      <c r="D19994" s="45" t="s">
        <v>9895</v>
      </c>
      <c r="E19994" s="45" t="s">
        <v>7354</v>
      </c>
      <c r="F19994" s="93"/>
      <c r="G19994" s="93"/>
      <c r="H19994" s="93"/>
      <c r="I19994" s="99"/>
      <c r="J19994" s="99"/>
      <c r="K19994" s="99"/>
      <c r="L19994" s="44"/>
      <c r="M19994" s="44"/>
      <c r="N19994" s="99"/>
      <c r="O19994" s="99"/>
      <c r="P19994" s="99"/>
      <c r="Q19994" s="99"/>
      <c r="R19994" s="99"/>
      <c r="S19994" s="99"/>
      <c r="T19994" s="99"/>
      <c r="U19994" s="99"/>
      <c r="V19994" s="99"/>
      <c r="W19994" s="99"/>
      <c r="X19994" s="99"/>
      <c r="Y19994" s="99"/>
      <c r="Z19994" s="99"/>
      <c r="AA19994" s="99"/>
      <c r="AB19994" s="99"/>
      <c r="AC19994" s="99"/>
      <c r="AD19994" s="99"/>
      <c r="AE19994" s="99"/>
      <c r="AF19994" s="99"/>
      <c r="AG19994" s="99"/>
      <c r="AH19994" s="31"/>
      <c r="AI19994" s="31"/>
      <c r="AJ19994" s="31"/>
      <c r="AK19994" s="31"/>
      <c r="AL19994" s="31"/>
      <c r="AO19994" s="376"/>
    </row>
    <row r="19995" spans="1:41" x14ac:dyDescent="0.25">
      <c r="A19995" s="44" t="s">
        <v>1132</v>
      </c>
      <c r="B19995" s="44" t="s">
        <v>4963</v>
      </c>
      <c r="C19995" s="45" t="s">
        <v>2213</v>
      </c>
      <c r="D19995" s="45" t="s">
        <v>9895</v>
      </c>
      <c r="E19995" s="45" t="s">
        <v>2563</v>
      </c>
      <c r="F19995" s="93"/>
      <c r="G19995" s="93"/>
      <c r="H19995" s="93"/>
      <c r="I19995" s="99"/>
      <c r="J19995" s="99"/>
      <c r="K19995" s="99"/>
      <c r="L19995" s="44"/>
      <c r="M19995" s="44"/>
      <c r="N19995" s="99"/>
      <c r="O19995" s="99"/>
      <c r="P19995" s="99"/>
      <c r="Q19995" s="99"/>
      <c r="R19995" s="99"/>
      <c r="S19995" s="99"/>
      <c r="T19995" s="99"/>
      <c r="U19995" s="99"/>
      <c r="V19995" s="99"/>
      <c r="W19995" s="99"/>
      <c r="X19995" s="99"/>
      <c r="Y19995" s="99"/>
      <c r="Z19995" s="99"/>
      <c r="AA19995" s="99"/>
      <c r="AB19995" s="99"/>
      <c r="AC19995" s="99"/>
      <c r="AD19995" s="99"/>
      <c r="AE19995" s="99"/>
      <c r="AF19995" s="99"/>
      <c r="AG19995" s="99"/>
      <c r="AH19995" s="31"/>
      <c r="AI19995" s="31"/>
      <c r="AJ19995" s="31"/>
      <c r="AK19995" s="31"/>
      <c r="AL19995" s="31"/>
      <c r="AO19995" s="376"/>
    </row>
    <row r="19996" spans="1:41" x14ac:dyDescent="0.25">
      <c r="A19996" s="44" t="s">
        <v>569</v>
      </c>
      <c r="B19996" s="44" t="s">
        <v>21396</v>
      </c>
      <c r="C19996" s="45" t="s">
        <v>9703</v>
      </c>
      <c r="D19996" s="45" t="s">
        <v>21447</v>
      </c>
      <c r="E19996" s="46">
        <v>46568</v>
      </c>
      <c r="AO19996" s="376"/>
    </row>
    <row r="19997" spans="1:41" x14ac:dyDescent="0.25">
      <c r="A19997" s="44" t="s">
        <v>569</v>
      </c>
      <c r="B19997" s="44" t="s">
        <v>21402</v>
      </c>
      <c r="C19997" s="45" t="s">
        <v>5503</v>
      </c>
      <c r="D19997" s="45" t="s">
        <v>21447</v>
      </c>
      <c r="E19997" s="46">
        <v>46507</v>
      </c>
      <c r="AO19997" s="376"/>
    </row>
    <row r="19998" spans="1:41" x14ac:dyDescent="0.25">
      <c r="A19998" s="99" t="s">
        <v>5840</v>
      </c>
      <c r="B19998" s="92" t="s">
        <v>2683</v>
      </c>
      <c r="C19998" s="93" t="s">
        <v>10083</v>
      </c>
      <c r="D19998" s="93" t="s">
        <v>1201</v>
      </c>
      <c r="E19998" s="94">
        <v>46590</v>
      </c>
      <c r="F19998" s="93"/>
      <c r="G19998" s="93"/>
      <c r="H19998" s="93" t="s">
        <v>1789</v>
      </c>
      <c r="I19998" s="99"/>
      <c r="J19998" s="99"/>
      <c r="K19998" s="99"/>
      <c r="L19998" s="44"/>
      <c r="M19998" s="44"/>
      <c r="N19998" s="99"/>
      <c r="O19998" s="99"/>
      <c r="P19998" s="99"/>
      <c r="Q19998" s="99"/>
      <c r="R19998" s="99"/>
      <c r="S19998" s="99"/>
      <c r="T19998" s="99"/>
      <c r="U19998" s="99"/>
      <c r="V19998" s="99"/>
      <c r="W19998" s="99"/>
      <c r="X19998" s="99"/>
      <c r="Y19998" s="99"/>
      <c r="Z19998" s="99"/>
      <c r="AA19998" s="99"/>
      <c r="AB19998" s="99"/>
      <c r="AC19998" s="99"/>
      <c r="AD19998" s="99"/>
      <c r="AE19998" s="99"/>
      <c r="AF19998" s="99"/>
      <c r="AG19998" s="99"/>
      <c r="AH19998" s="31"/>
      <c r="AI19998" s="31"/>
      <c r="AJ19998" s="31"/>
      <c r="AK19998" s="31"/>
      <c r="AL19998" s="31"/>
      <c r="AO19998" s="376"/>
    </row>
    <row r="19999" spans="1:41" x14ac:dyDescent="0.25">
      <c r="A19999" s="44" t="s">
        <v>1408</v>
      </c>
      <c r="B19999" s="44" t="s">
        <v>5569</v>
      </c>
      <c r="C19999" s="45" t="s">
        <v>14307</v>
      </c>
      <c r="D19999" s="32" t="s">
        <v>5559</v>
      </c>
      <c r="E19999" s="45" t="s">
        <v>11200</v>
      </c>
      <c r="F19999" s="32"/>
      <c r="G19999" s="32"/>
      <c r="H19999" s="32"/>
      <c r="I19999" s="31"/>
      <c r="J19999" s="31"/>
      <c r="K19999" s="31"/>
      <c r="L19999" s="31"/>
      <c r="M19999" s="31"/>
      <c r="N19999" s="31"/>
      <c r="O19999" s="31"/>
      <c r="P19999" s="31"/>
      <c r="Q19999" s="31"/>
      <c r="R19999" s="31"/>
      <c r="S19999" s="31"/>
      <c r="T19999" s="31"/>
      <c r="U19999" s="31"/>
      <c r="V19999" s="31"/>
      <c r="W19999" s="31"/>
      <c r="X19999" s="31"/>
      <c r="Y19999" s="31"/>
      <c r="Z19999" s="31"/>
      <c r="AA19999" s="31"/>
      <c r="AB19999" s="31"/>
      <c r="AC19999" s="31"/>
      <c r="AD19999" s="31"/>
      <c r="AE19999" s="31"/>
      <c r="AF19999" s="31"/>
      <c r="AG19999" s="31"/>
      <c r="AH19999" s="31"/>
      <c r="AI19999" s="31"/>
      <c r="AJ19999" s="31"/>
      <c r="AK19999" s="31"/>
      <c r="AL19999" s="31"/>
      <c r="AO19999" s="376"/>
    </row>
    <row r="20000" spans="1:41" x14ac:dyDescent="0.25">
      <c r="A20000" s="44" t="s">
        <v>1408</v>
      </c>
      <c r="B20000" s="92" t="s">
        <v>9602</v>
      </c>
      <c r="C20000" s="45" t="s">
        <v>9346</v>
      </c>
      <c r="D20000" s="93" t="s">
        <v>9601</v>
      </c>
      <c r="E20000" s="94">
        <v>46568</v>
      </c>
      <c r="F20000" s="93"/>
      <c r="G20000" s="93"/>
      <c r="H20000" s="93"/>
      <c r="I20000" s="99"/>
      <c r="J20000" s="99"/>
      <c r="K20000" s="99"/>
      <c r="L20000" s="44"/>
      <c r="M20000" s="44"/>
      <c r="N20000" s="99"/>
      <c r="O20000" s="99"/>
      <c r="P20000" s="99"/>
      <c r="Q20000" s="99"/>
      <c r="R20000" s="99"/>
      <c r="S20000" s="99"/>
      <c r="T20000" s="99"/>
      <c r="U20000" s="99"/>
      <c r="V20000" s="99"/>
      <c r="W20000" s="99"/>
      <c r="X20000" s="99"/>
      <c r="Y20000" s="99"/>
      <c r="Z20000" s="99"/>
      <c r="AA20000" s="99"/>
      <c r="AB20000" s="99"/>
      <c r="AC20000" s="99"/>
      <c r="AD20000" s="99"/>
      <c r="AE20000" s="99"/>
      <c r="AF20000" s="99"/>
      <c r="AG20000" s="99"/>
      <c r="AH20000" s="31"/>
      <c r="AI20000" s="31"/>
      <c r="AJ20000" s="31"/>
      <c r="AK20000" s="31"/>
      <c r="AL20000" s="31"/>
      <c r="AO20000" s="376"/>
    </row>
    <row r="20001" spans="1:41" x14ac:dyDescent="0.25">
      <c r="A20001" s="44" t="s">
        <v>7468</v>
      </c>
      <c r="B20001" s="44" t="s">
        <v>11201</v>
      </c>
      <c r="C20001" s="45" t="s">
        <v>11202</v>
      </c>
      <c r="D20001" s="45" t="s">
        <v>11204</v>
      </c>
      <c r="E20001" s="45" t="s">
        <v>11203</v>
      </c>
      <c r="F20001" s="93"/>
      <c r="G20001" s="93"/>
      <c r="H20001" s="93"/>
      <c r="I20001" s="99"/>
      <c r="J20001" s="99"/>
      <c r="K20001" s="99"/>
      <c r="L20001" s="99"/>
      <c r="M20001" s="99"/>
      <c r="N20001" s="99"/>
      <c r="O20001" s="99"/>
      <c r="P20001" s="99"/>
      <c r="Q20001" s="99"/>
      <c r="R20001" s="99"/>
      <c r="S20001" s="99"/>
      <c r="T20001" s="99"/>
      <c r="U20001" s="99"/>
      <c r="V20001" s="99"/>
      <c r="W20001" s="99"/>
      <c r="X20001" s="99"/>
      <c r="Y20001" s="99"/>
      <c r="Z20001" s="99"/>
      <c r="AA20001" s="99"/>
      <c r="AB20001" s="99"/>
      <c r="AC20001" s="99"/>
      <c r="AD20001" s="99"/>
      <c r="AE20001" s="99"/>
      <c r="AF20001" s="99"/>
      <c r="AG20001" s="99"/>
      <c r="AH20001" s="31"/>
      <c r="AI20001" s="31"/>
      <c r="AJ20001" s="31"/>
      <c r="AK20001" s="31"/>
      <c r="AL20001" s="31"/>
      <c r="AO20001" s="376"/>
    </row>
    <row r="20002" spans="1:41" x14ac:dyDescent="0.25">
      <c r="A20002" s="44" t="s">
        <v>7468</v>
      </c>
      <c r="B20002" s="44" t="s">
        <v>11201</v>
      </c>
      <c r="C20002" s="45" t="s">
        <v>11202</v>
      </c>
      <c r="D20002" s="93" t="s">
        <v>17443</v>
      </c>
      <c r="E20002" s="45" t="s">
        <v>11203</v>
      </c>
      <c r="F20002" s="93"/>
      <c r="G20002" s="93"/>
      <c r="H20002" s="93"/>
      <c r="I20002" s="99"/>
      <c r="J20002" s="99"/>
      <c r="K20002" s="99"/>
      <c r="L20002" s="99"/>
      <c r="M20002" s="99"/>
      <c r="N20002" s="99"/>
      <c r="O20002" s="99"/>
      <c r="P20002" s="99"/>
      <c r="Q20002" s="99"/>
      <c r="R20002" s="99"/>
      <c r="S20002" s="99"/>
      <c r="T20002" s="99"/>
      <c r="U20002" s="99"/>
      <c r="V20002" s="99"/>
      <c r="W20002" s="99"/>
      <c r="X20002" s="99"/>
      <c r="Y20002" s="99"/>
      <c r="Z20002" s="99"/>
      <c r="AA20002" s="99"/>
      <c r="AB20002" s="99"/>
      <c r="AC20002" s="99"/>
      <c r="AD20002" s="99"/>
      <c r="AE20002" s="99"/>
      <c r="AF20002" s="99"/>
      <c r="AG20002" s="99"/>
      <c r="AH20002" s="31"/>
      <c r="AI20002" s="31"/>
      <c r="AJ20002" s="31"/>
      <c r="AK20002" s="31"/>
      <c r="AL20002" s="31"/>
      <c r="AO20002" s="376"/>
    </row>
    <row r="20003" spans="1:41" x14ac:dyDescent="0.25">
      <c r="A20003" s="44" t="s">
        <v>4944</v>
      </c>
      <c r="B20003" s="44" t="s">
        <v>5565</v>
      </c>
      <c r="C20003" s="45" t="s">
        <v>8569</v>
      </c>
      <c r="D20003" s="32" t="s">
        <v>5559</v>
      </c>
      <c r="E20003" s="45" t="s">
        <v>11170</v>
      </c>
      <c r="F20003" s="32"/>
      <c r="G20003" s="32"/>
      <c r="H20003" s="32"/>
      <c r="I20003" s="31"/>
      <c r="J20003" s="31"/>
      <c r="K20003" s="31"/>
      <c r="L20003" s="31"/>
      <c r="M20003" s="31"/>
      <c r="N20003" s="31"/>
      <c r="O20003" s="31"/>
      <c r="P20003" s="31"/>
      <c r="Q20003" s="31"/>
      <c r="R20003" s="31"/>
      <c r="S20003" s="31"/>
      <c r="T20003" s="31"/>
      <c r="U20003" s="31"/>
      <c r="V20003" s="31"/>
      <c r="W20003" s="31"/>
      <c r="X20003" s="31"/>
      <c r="Y20003" s="31"/>
      <c r="Z20003" s="31"/>
      <c r="AA20003" s="31"/>
      <c r="AB20003" s="31"/>
      <c r="AC20003" s="31"/>
      <c r="AD20003" s="31"/>
      <c r="AE20003" s="31"/>
      <c r="AF20003" s="31"/>
      <c r="AG20003" s="31"/>
      <c r="AH20003" s="31"/>
      <c r="AI20003" s="31"/>
      <c r="AJ20003" s="31"/>
      <c r="AK20003" s="31"/>
      <c r="AL20003" s="31"/>
      <c r="AO20003" s="376"/>
    </row>
    <row r="20004" spans="1:41" x14ac:dyDescent="0.25">
      <c r="A20004" s="44" t="s">
        <v>22029</v>
      </c>
      <c r="B20004" s="44" t="s">
        <v>9248</v>
      </c>
      <c r="C20004" s="45">
        <v>260105</v>
      </c>
      <c r="D20004" s="45" t="s">
        <v>11363</v>
      </c>
      <c r="E20004" s="45" t="s">
        <v>17625</v>
      </c>
      <c r="AO20004" s="376"/>
    </row>
    <row r="20005" spans="1:41" x14ac:dyDescent="0.3">
      <c r="A20005" s="333" t="s">
        <v>18792</v>
      </c>
      <c r="B20005" s="333" t="s">
        <v>15582</v>
      </c>
      <c r="C20005" s="125" t="s">
        <v>12850</v>
      </c>
      <c r="D20005" s="32" t="s">
        <v>20309</v>
      </c>
      <c r="E20005" s="125" t="s">
        <v>5332</v>
      </c>
      <c r="F20005" s="125" t="s">
        <v>1189</v>
      </c>
      <c r="G20005" s="125" t="s">
        <v>1190</v>
      </c>
      <c r="AO20005" s="376"/>
    </row>
    <row r="20006" spans="1:41" x14ac:dyDescent="0.3">
      <c r="A20006" s="333" t="s">
        <v>18792</v>
      </c>
      <c r="B20006" s="333" t="s">
        <v>2301</v>
      </c>
      <c r="C20006" s="125" t="s">
        <v>18816</v>
      </c>
      <c r="D20006" s="32" t="s">
        <v>20309</v>
      </c>
      <c r="E20006" s="125" t="s">
        <v>8292</v>
      </c>
      <c r="F20006" s="125" t="s">
        <v>1189</v>
      </c>
      <c r="G20006" s="125" t="s">
        <v>1190</v>
      </c>
      <c r="AO20006" s="376"/>
    </row>
    <row r="20007" spans="1:41" x14ac:dyDescent="0.3">
      <c r="A20007" s="333" t="s">
        <v>4048</v>
      </c>
      <c r="B20007" s="333" t="s">
        <v>12848</v>
      </c>
      <c r="C20007" s="125" t="s">
        <v>12849</v>
      </c>
      <c r="D20007" s="32" t="s">
        <v>20309</v>
      </c>
      <c r="E20007" s="125" t="s">
        <v>5332</v>
      </c>
      <c r="F20007" s="125" t="s">
        <v>1189</v>
      </c>
      <c r="G20007" s="125" t="s">
        <v>1190</v>
      </c>
      <c r="AO20007" s="376"/>
    </row>
    <row r="20008" spans="1:41" x14ac:dyDescent="0.25">
      <c r="A20008" s="44" t="s">
        <v>22030</v>
      </c>
      <c r="B20008" s="44" t="s">
        <v>21470</v>
      </c>
      <c r="C20008" s="45">
        <v>260702</v>
      </c>
      <c r="D20008" s="45" t="s">
        <v>11363</v>
      </c>
      <c r="E20008" s="45" t="s">
        <v>11150</v>
      </c>
      <c r="AO20008" s="376"/>
    </row>
    <row r="20009" spans="1:41" x14ac:dyDescent="0.25">
      <c r="A20009" s="44" t="s">
        <v>22030</v>
      </c>
      <c r="B20009" s="44" t="s">
        <v>936</v>
      </c>
      <c r="C20009" s="45">
        <v>260703</v>
      </c>
      <c r="D20009" s="45" t="s">
        <v>11363</v>
      </c>
      <c r="E20009" s="45" t="s">
        <v>11150</v>
      </c>
      <c r="AO20009" s="376"/>
    </row>
    <row r="20010" spans="1:41" x14ac:dyDescent="0.25">
      <c r="A20010" s="149" t="s">
        <v>2044</v>
      </c>
      <c r="B20010" s="149" t="s">
        <v>2017</v>
      </c>
      <c r="C20010" s="106" t="s">
        <v>2045</v>
      </c>
      <c r="D20010" s="93" t="s">
        <v>1394</v>
      </c>
      <c r="E20010" s="168">
        <v>46691</v>
      </c>
      <c r="F20010" s="93"/>
      <c r="G20010" s="93"/>
      <c r="H20010" s="93"/>
      <c r="I20010" s="99"/>
      <c r="J20010" s="99"/>
      <c r="K20010" s="99"/>
      <c r="L20010" s="44"/>
      <c r="M20010" s="44"/>
      <c r="N20010" s="99"/>
      <c r="O20010" s="99"/>
      <c r="P20010" s="99"/>
      <c r="Q20010" s="99"/>
      <c r="R20010" s="99"/>
      <c r="S20010" s="99"/>
      <c r="T20010" s="99"/>
      <c r="U20010" s="99"/>
      <c r="V20010" s="99"/>
      <c r="W20010" s="99"/>
      <c r="X20010" s="99"/>
      <c r="Y20010" s="99"/>
      <c r="Z20010" s="99"/>
      <c r="AA20010" s="99"/>
      <c r="AB20010" s="99"/>
      <c r="AC20010" s="99"/>
      <c r="AD20010" s="99"/>
      <c r="AE20010" s="99"/>
      <c r="AF20010" s="99"/>
      <c r="AG20010" s="99"/>
      <c r="AH20010" s="31"/>
      <c r="AI20010" s="31"/>
      <c r="AJ20010" s="31"/>
      <c r="AK20010" s="31"/>
      <c r="AL20010" s="31"/>
      <c r="AO20010" s="376"/>
    </row>
    <row r="20011" spans="1:41" x14ac:dyDescent="0.3">
      <c r="A20011" s="333" t="s">
        <v>11552</v>
      </c>
      <c r="B20011" s="333" t="s">
        <v>15582</v>
      </c>
      <c r="C20011" s="125" t="s">
        <v>12850</v>
      </c>
      <c r="D20011" s="32" t="s">
        <v>20309</v>
      </c>
      <c r="E20011" s="125" t="s">
        <v>5332</v>
      </c>
      <c r="F20011" s="125" t="s">
        <v>1189</v>
      </c>
      <c r="G20011" s="125" t="s">
        <v>1190</v>
      </c>
      <c r="AO20011" s="376"/>
    </row>
    <row r="20012" spans="1:41" x14ac:dyDescent="0.25">
      <c r="A20012" s="44" t="s">
        <v>19480</v>
      </c>
      <c r="B20012" s="319" t="s">
        <v>19566</v>
      </c>
      <c r="C20012" s="318" t="s">
        <v>19896</v>
      </c>
      <c r="D20012" s="93" t="s">
        <v>19934</v>
      </c>
      <c r="E20012" s="320">
        <v>46996</v>
      </c>
      <c r="F20012" s="93"/>
      <c r="G20012" s="93"/>
      <c r="H20012" s="93"/>
      <c r="I20012" s="99"/>
      <c r="J20012" s="99"/>
      <c r="K20012" s="99"/>
      <c r="L20012" s="99"/>
      <c r="M20012" s="99"/>
      <c r="N20012" s="99"/>
      <c r="O20012" s="99"/>
      <c r="P20012" s="99"/>
      <c r="Q20012" s="99"/>
      <c r="R20012" s="99"/>
      <c r="S20012" s="99"/>
      <c r="T20012" s="99"/>
      <c r="U20012" s="99"/>
      <c r="V20012" s="99"/>
      <c r="W20012" s="99"/>
      <c r="X20012" s="99"/>
      <c r="Y20012" s="99"/>
      <c r="Z20012" s="99"/>
      <c r="AA20012" s="99"/>
      <c r="AB20012" s="99"/>
      <c r="AC20012" s="99"/>
      <c r="AD20012" s="99"/>
      <c r="AE20012" s="99"/>
      <c r="AF20012" s="99"/>
      <c r="AG20012" s="99"/>
      <c r="AH20012" s="31"/>
      <c r="AI20012" s="31"/>
      <c r="AJ20012" s="31"/>
      <c r="AK20012" s="31"/>
      <c r="AL20012" s="31"/>
      <c r="AO20012" s="376"/>
    </row>
    <row r="20013" spans="1:41" x14ac:dyDescent="0.3">
      <c r="A20013" s="333" t="s">
        <v>18793</v>
      </c>
      <c r="B20013" s="333" t="s">
        <v>2302</v>
      </c>
      <c r="C20013" s="125" t="s">
        <v>18818</v>
      </c>
      <c r="D20013" s="32" t="s">
        <v>20309</v>
      </c>
      <c r="E20013" s="125" t="s">
        <v>8292</v>
      </c>
      <c r="F20013" s="125" t="s">
        <v>1189</v>
      </c>
      <c r="G20013" s="125" t="s">
        <v>1190</v>
      </c>
      <c r="AO20013" s="376"/>
    </row>
    <row r="20014" spans="1:41" x14ac:dyDescent="0.25">
      <c r="A20014" s="44" t="s">
        <v>21010</v>
      </c>
      <c r="B20014" s="44" t="s">
        <v>21011</v>
      </c>
      <c r="C20014" s="45" t="s">
        <v>21109</v>
      </c>
      <c r="D20014" s="367" t="s">
        <v>3696</v>
      </c>
      <c r="E20014" s="328">
        <f>DATE(2030,4,10)</f>
        <v>47583</v>
      </c>
      <c r="F20014" s="32"/>
      <c r="G20014" s="32"/>
      <c r="H20014" s="32"/>
      <c r="I20014" s="31"/>
      <c r="J20014" s="31"/>
      <c r="K20014" s="31"/>
      <c r="L20014" s="31"/>
      <c r="M20014" s="31"/>
      <c r="N20014" s="31"/>
      <c r="O20014" s="31"/>
      <c r="P20014" s="31"/>
      <c r="Q20014" s="31"/>
      <c r="R20014" s="31"/>
      <c r="S20014" s="31"/>
      <c r="T20014" s="31"/>
      <c r="U20014" s="31"/>
      <c r="V20014" s="31"/>
      <c r="W20014" s="31"/>
      <c r="X20014" s="31"/>
      <c r="Y20014" s="31"/>
      <c r="Z20014" s="31"/>
      <c r="AA20014" s="31"/>
      <c r="AB20014" s="31"/>
      <c r="AC20014" s="31"/>
      <c r="AD20014" s="31"/>
      <c r="AE20014" s="31"/>
      <c r="AF20014" s="31"/>
      <c r="AG20014" s="31"/>
      <c r="AH20014" s="31"/>
      <c r="AI20014" s="31"/>
      <c r="AJ20014" s="31"/>
      <c r="AK20014" s="31"/>
      <c r="AL20014" s="31"/>
      <c r="AO20014" s="376"/>
    </row>
    <row r="20015" spans="1:41" x14ac:dyDescent="0.25">
      <c r="A20015" s="102" t="s">
        <v>11234</v>
      </c>
      <c r="B20015" s="92" t="s">
        <v>11243</v>
      </c>
      <c r="C20015" s="93" t="s">
        <v>11247</v>
      </c>
      <c r="D20015" s="93" t="s">
        <v>1201</v>
      </c>
      <c r="E20015" s="94">
        <v>46682</v>
      </c>
      <c r="F20015" s="93"/>
      <c r="G20015" s="93"/>
      <c r="H20015" s="93"/>
      <c r="I20015" s="99"/>
      <c r="J20015" s="99"/>
      <c r="K20015" s="99"/>
      <c r="L20015" s="44"/>
      <c r="M20015" s="44"/>
      <c r="N20015" s="99"/>
      <c r="O20015" s="99"/>
      <c r="P20015" s="99"/>
      <c r="Q20015" s="99"/>
      <c r="R20015" s="99"/>
      <c r="S20015" s="99"/>
      <c r="T20015" s="99"/>
      <c r="U20015" s="99"/>
      <c r="V20015" s="99"/>
      <c r="W20015" s="99"/>
      <c r="X20015" s="99"/>
      <c r="Y20015" s="99"/>
      <c r="Z20015" s="99"/>
      <c r="AA20015" s="99"/>
      <c r="AB20015" s="99"/>
      <c r="AC20015" s="99"/>
      <c r="AD20015" s="99"/>
      <c r="AE20015" s="99"/>
      <c r="AF20015" s="99"/>
      <c r="AG20015" s="99"/>
      <c r="AH20015" s="31"/>
      <c r="AI20015" s="31"/>
      <c r="AJ20015" s="31"/>
      <c r="AK20015" s="31"/>
      <c r="AL20015" s="31"/>
      <c r="AO20015" s="376"/>
    </row>
    <row r="20016" spans="1:41" x14ac:dyDescent="0.25">
      <c r="A20016" s="99" t="s">
        <v>11222</v>
      </c>
      <c r="B20016" s="92" t="s">
        <v>11233</v>
      </c>
      <c r="C20016" s="93" t="s">
        <v>11232</v>
      </c>
      <c r="D20016" s="93" t="s">
        <v>1201</v>
      </c>
      <c r="E20016" s="94">
        <v>46682</v>
      </c>
      <c r="F20016" s="93"/>
      <c r="G20016" s="93"/>
      <c r="H20016" s="93"/>
      <c r="I20016" s="99"/>
      <c r="J20016" s="99"/>
      <c r="K20016" s="99"/>
      <c r="L20016" s="44"/>
      <c r="M20016" s="44"/>
      <c r="N20016" s="99"/>
      <c r="O20016" s="99"/>
      <c r="P20016" s="99"/>
      <c r="Q20016" s="99"/>
      <c r="R20016" s="99"/>
      <c r="S20016" s="99"/>
      <c r="T20016" s="99"/>
      <c r="U20016" s="99"/>
      <c r="V20016" s="99"/>
      <c r="W20016" s="99"/>
      <c r="X20016" s="99"/>
      <c r="Y20016" s="99"/>
      <c r="Z20016" s="99"/>
      <c r="AA20016" s="99"/>
      <c r="AB20016" s="99"/>
      <c r="AC20016" s="99"/>
      <c r="AD20016" s="99"/>
      <c r="AE20016" s="99"/>
      <c r="AF20016" s="99"/>
      <c r="AG20016" s="99"/>
      <c r="AH20016" s="31"/>
      <c r="AI20016" s="31"/>
      <c r="AJ20016" s="31"/>
      <c r="AK20016" s="31"/>
      <c r="AL20016" s="31"/>
      <c r="AO20016" s="376"/>
    </row>
    <row r="20017" spans="1:41" x14ac:dyDescent="0.25">
      <c r="A20017" s="44" t="s">
        <v>1658</v>
      </c>
      <c r="B20017" s="44" t="s">
        <v>2350</v>
      </c>
      <c r="C20017" s="45">
        <v>230105</v>
      </c>
      <c r="D20017" s="45" t="s">
        <v>11363</v>
      </c>
      <c r="E20017" s="45" t="s">
        <v>5265</v>
      </c>
      <c r="AO20017" s="376"/>
    </row>
    <row r="20018" spans="1:41" x14ac:dyDescent="0.25">
      <c r="A20018" s="44" t="s">
        <v>16893</v>
      </c>
      <c r="B20018" s="44" t="s">
        <v>16894</v>
      </c>
      <c r="C20018" s="45" t="s">
        <v>17135</v>
      </c>
      <c r="D20018" s="367" t="s">
        <v>3696</v>
      </c>
      <c r="E20018" s="328">
        <f>DATE(2030,1,28)</f>
        <v>47511</v>
      </c>
      <c r="F20018" s="32"/>
      <c r="G20018" s="32"/>
      <c r="H20018" s="32"/>
      <c r="I20018" s="31"/>
      <c r="J20018" s="31"/>
      <c r="K20018" s="31"/>
      <c r="L20018" s="31"/>
      <c r="M20018" s="31"/>
      <c r="N20018" s="31"/>
      <c r="O20018" s="31"/>
      <c r="P20018" s="31"/>
      <c r="Q20018" s="31"/>
      <c r="R20018" s="31"/>
      <c r="S20018" s="31"/>
      <c r="T20018" s="31"/>
      <c r="U20018" s="31"/>
      <c r="V20018" s="31"/>
      <c r="W20018" s="31"/>
      <c r="X20018" s="31"/>
      <c r="Y20018" s="31"/>
      <c r="Z20018" s="31"/>
      <c r="AA20018" s="31"/>
      <c r="AB20018" s="31"/>
      <c r="AC20018" s="31"/>
      <c r="AD20018" s="31"/>
      <c r="AE20018" s="31"/>
      <c r="AF20018" s="31"/>
      <c r="AG20018" s="31"/>
      <c r="AH20018" s="31"/>
      <c r="AI20018" s="31"/>
      <c r="AJ20018" s="31"/>
      <c r="AK20018" s="31"/>
      <c r="AL20018" s="31"/>
      <c r="AO20018" s="376"/>
    </row>
    <row r="20019" spans="1:41" x14ac:dyDescent="0.25">
      <c r="A20019" s="44" t="s">
        <v>7634</v>
      </c>
      <c r="B20019" s="44" t="s">
        <v>4627</v>
      </c>
      <c r="C20019" s="45" t="s">
        <v>7635</v>
      </c>
      <c r="D20019" s="93" t="s">
        <v>17443</v>
      </c>
      <c r="E20019" s="45" t="s">
        <v>5131</v>
      </c>
      <c r="F20019" s="93"/>
      <c r="G20019" s="93"/>
      <c r="H20019" s="93"/>
      <c r="I20019" s="99"/>
      <c r="J20019" s="99"/>
      <c r="K20019" s="99"/>
      <c r="L20019" s="99"/>
      <c r="M20019" s="99"/>
      <c r="N20019" s="99"/>
      <c r="O20019" s="99"/>
      <c r="P20019" s="99"/>
      <c r="Q20019" s="99"/>
      <c r="R20019" s="99"/>
      <c r="S20019" s="99"/>
      <c r="T20019" s="99"/>
      <c r="U20019" s="99"/>
      <c r="V20019" s="99"/>
      <c r="W20019" s="99"/>
      <c r="X20019" s="99"/>
      <c r="Y20019" s="99"/>
      <c r="Z20019" s="99"/>
      <c r="AA20019" s="99"/>
      <c r="AB20019" s="99"/>
      <c r="AC20019" s="99"/>
      <c r="AD20019" s="99"/>
      <c r="AE20019" s="99"/>
      <c r="AF20019" s="99"/>
      <c r="AG20019" s="99"/>
      <c r="AH20019" s="31"/>
      <c r="AI20019" s="31"/>
      <c r="AJ20019" s="31"/>
      <c r="AK20019" s="31"/>
      <c r="AL20019" s="31"/>
      <c r="AO20019" s="376"/>
    </row>
    <row r="20020" spans="1:41" x14ac:dyDescent="0.25">
      <c r="A20020" s="44" t="s">
        <v>7634</v>
      </c>
      <c r="B20020" s="44" t="s">
        <v>4627</v>
      </c>
      <c r="C20020" s="45" t="s">
        <v>7635</v>
      </c>
      <c r="D20020" s="45" t="s">
        <v>9895</v>
      </c>
      <c r="E20020" s="46">
        <v>46873</v>
      </c>
      <c r="F20020" s="93"/>
      <c r="G20020" s="93"/>
      <c r="H20020" s="93"/>
      <c r="I20020" s="99"/>
      <c r="J20020" s="99"/>
      <c r="K20020" s="99"/>
      <c r="L20020" s="44"/>
      <c r="M20020" s="44"/>
      <c r="N20020" s="99"/>
      <c r="O20020" s="99"/>
      <c r="P20020" s="99"/>
      <c r="Q20020" s="99"/>
      <c r="R20020" s="99"/>
      <c r="S20020" s="99"/>
      <c r="T20020" s="99"/>
      <c r="U20020" s="99"/>
      <c r="V20020" s="99"/>
      <c r="W20020" s="99"/>
      <c r="X20020" s="99"/>
      <c r="Y20020" s="99"/>
      <c r="Z20020" s="99"/>
      <c r="AA20020" s="99"/>
      <c r="AB20020" s="99"/>
      <c r="AC20020" s="99"/>
      <c r="AD20020" s="99"/>
      <c r="AE20020" s="99"/>
      <c r="AF20020" s="99"/>
      <c r="AG20020" s="99"/>
      <c r="AH20020" s="31"/>
      <c r="AI20020" s="31"/>
      <c r="AJ20020" s="31"/>
      <c r="AK20020" s="31"/>
      <c r="AL20020" s="31"/>
      <c r="AO20020" s="376"/>
    </row>
    <row r="20021" spans="1:41" x14ac:dyDescent="0.25">
      <c r="A20021" s="44" t="s">
        <v>20456</v>
      </c>
      <c r="B20021" s="44" t="s">
        <v>20327</v>
      </c>
      <c r="C20021" s="45" t="s">
        <v>20457</v>
      </c>
      <c r="D20021" s="46" t="s">
        <v>21328</v>
      </c>
      <c r="E20021" s="46">
        <v>46554</v>
      </c>
      <c r="AO20021" s="376"/>
    </row>
    <row r="20022" spans="1:41" x14ac:dyDescent="0.25">
      <c r="A20022" s="44" t="s">
        <v>7089</v>
      </c>
      <c r="B20022" s="44" t="s">
        <v>2350</v>
      </c>
      <c r="C20022" s="45">
        <v>230105</v>
      </c>
      <c r="D20022" s="45" t="s">
        <v>11363</v>
      </c>
      <c r="E20022" s="45" t="s">
        <v>5265</v>
      </c>
      <c r="AO20022" s="376"/>
    </row>
    <row r="20023" spans="1:41" x14ac:dyDescent="0.25">
      <c r="A20023" s="99" t="s">
        <v>1196</v>
      </c>
      <c r="B20023" s="92" t="s">
        <v>1195</v>
      </c>
      <c r="C20023" s="93" t="s">
        <v>6197</v>
      </c>
      <c r="D20023" s="93" t="s">
        <v>1199</v>
      </c>
      <c r="E20023" s="94">
        <v>46322</v>
      </c>
      <c r="F20023" s="93"/>
      <c r="G20023" s="93"/>
      <c r="H20023" s="93" t="s">
        <v>1190</v>
      </c>
      <c r="I20023" s="99"/>
      <c r="J20023" s="99"/>
      <c r="K20023" s="99"/>
      <c r="L20023" s="44"/>
      <c r="M20023" s="44"/>
      <c r="N20023" s="99"/>
      <c r="O20023" s="99"/>
      <c r="P20023" s="99"/>
      <c r="Q20023" s="99"/>
      <c r="R20023" s="99"/>
      <c r="S20023" s="99"/>
      <c r="T20023" s="99"/>
      <c r="U20023" s="99"/>
      <c r="V20023" s="99"/>
      <c r="W20023" s="99"/>
      <c r="X20023" s="99"/>
      <c r="Y20023" s="99"/>
      <c r="Z20023" s="99"/>
      <c r="AA20023" s="99"/>
      <c r="AB20023" s="99"/>
      <c r="AC20023" s="99"/>
      <c r="AD20023" s="99"/>
      <c r="AE20023" s="99"/>
      <c r="AF20023" s="99"/>
      <c r="AG20023" s="99"/>
      <c r="AH20023" s="31"/>
      <c r="AI20023" s="31"/>
      <c r="AJ20023" s="31"/>
      <c r="AK20023" s="31"/>
      <c r="AL20023" s="31"/>
      <c r="AO20023" s="376"/>
    </row>
    <row r="20024" spans="1:41" x14ac:dyDescent="0.25">
      <c r="A20024" s="44" t="s">
        <v>21234</v>
      </c>
      <c r="B20024" s="92" t="s">
        <v>1195</v>
      </c>
      <c r="C20024" s="32" t="s">
        <v>21235</v>
      </c>
      <c r="D20024" s="32" t="s">
        <v>1705</v>
      </c>
      <c r="E20024" s="33">
        <v>47938</v>
      </c>
      <c r="AO20024" s="376"/>
    </row>
    <row r="20025" spans="1:41" x14ac:dyDescent="0.3">
      <c r="A20025" s="333" t="s">
        <v>19071</v>
      </c>
      <c r="B20025" s="333" t="s">
        <v>1174</v>
      </c>
      <c r="C20025" s="125" t="s">
        <v>19093</v>
      </c>
      <c r="D20025" s="32" t="s">
        <v>20309</v>
      </c>
      <c r="E20025" s="125" t="s">
        <v>9249</v>
      </c>
      <c r="F20025" s="125" t="s">
        <v>1189</v>
      </c>
      <c r="G20025" s="125" t="s">
        <v>1190</v>
      </c>
      <c r="AO20025" s="376"/>
    </row>
    <row r="20026" spans="1:41" x14ac:dyDescent="0.3">
      <c r="A20026" s="333" t="s">
        <v>1133</v>
      </c>
      <c r="B20026" s="333" t="s">
        <v>1184</v>
      </c>
      <c r="C20026" s="125" t="s">
        <v>21308</v>
      </c>
      <c r="D20026" s="32" t="s">
        <v>20309</v>
      </c>
      <c r="E20026" s="125" t="s">
        <v>9840</v>
      </c>
      <c r="F20026" s="125" t="s">
        <v>1189</v>
      </c>
      <c r="G20026" s="125" t="s">
        <v>1190</v>
      </c>
      <c r="AO20026" s="376"/>
    </row>
    <row r="20027" spans="1:41" x14ac:dyDescent="0.25">
      <c r="A20027" s="44" t="s">
        <v>3569</v>
      </c>
      <c r="B20027" s="44" t="s">
        <v>5321</v>
      </c>
      <c r="C20027" s="45">
        <v>26010401</v>
      </c>
      <c r="D20027" s="45" t="s">
        <v>11363</v>
      </c>
      <c r="E20027" s="45" t="s">
        <v>17459</v>
      </c>
      <c r="AO20027" s="376"/>
    </row>
    <row r="20028" spans="1:41" x14ac:dyDescent="0.25">
      <c r="A20028" s="44" t="s">
        <v>3569</v>
      </c>
      <c r="B20028" s="44" t="s">
        <v>3176</v>
      </c>
      <c r="C20028" s="45">
        <v>26010402</v>
      </c>
      <c r="D20028" s="45" t="s">
        <v>11363</v>
      </c>
      <c r="E20028" s="45" t="s">
        <v>17459</v>
      </c>
      <c r="AO20028" s="376"/>
    </row>
    <row r="20029" spans="1:41" x14ac:dyDescent="0.25">
      <c r="A20029" s="44" t="s">
        <v>12819</v>
      </c>
      <c r="B20029" s="44" t="s">
        <v>5134</v>
      </c>
      <c r="C20029" s="45">
        <v>240804</v>
      </c>
      <c r="D20029" s="45" t="s">
        <v>11363</v>
      </c>
      <c r="E20029" s="45" t="s">
        <v>11260</v>
      </c>
      <c r="AO20029" s="376"/>
    </row>
    <row r="20030" spans="1:41" x14ac:dyDescent="0.25">
      <c r="A20030" s="99" t="s">
        <v>7191</v>
      </c>
      <c r="B20030" s="92" t="s">
        <v>5748</v>
      </c>
      <c r="C20030" s="93" t="s">
        <v>7194</v>
      </c>
      <c r="D20030" s="93" t="s">
        <v>1201</v>
      </c>
      <c r="E20030" s="94">
        <v>46961</v>
      </c>
      <c r="F20030" s="93"/>
      <c r="G20030" s="93"/>
      <c r="H20030" s="93"/>
      <c r="I20030" s="99"/>
      <c r="J20030" s="99"/>
      <c r="K20030" s="99"/>
      <c r="L20030" s="44"/>
      <c r="M20030" s="44"/>
      <c r="N20030" s="99"/>
      <c r="O20030" s="99"/>
      <c r="P20030" s="99"/>
      <c r="Q20030" s="99"/>
      <c r="R20030" s="99"/>
      <c r="S20030" s="99"/>
      <c r="T20030" s="99"/>
      <c r="U20030" s="99"/>
      <c r="V20030" s="99"/>
      <c r="W20030" s="99"/>
      <c r="X20030" s="99"/>
      <c r="Y20030" s="99"/>
      <c r="Z20030" s="99"/>
      <c r="AA20030" s="99"/>
      <c r="AB20030" s="99"/>
      <c r="AC20030" s="99"/>
      <c r="AD20030" s="99"/>
      <c r="AE20030" s="99"/>
      <c r="AF20030" s="99"/>
      <c r="AG20030" s="99"/>
      <c r="AH20030" s="31"/>
      <c r="AI20030" s="31"/>
      <c r="AJ20030" s="31"/>
      <c r="AK20030" s="31"/>
      <c r="AL20030" s="31"/>
      <c r="AO20030" s="376"/>
    </row>
    <row r="20031" spans="1:41" x14ac:dyDescent="0.3">
      <c r="A20031" s="333" t="s">
        <v>11133</v>
      </c>
      <c r="B20031" s="333" t="s">
        <v>1154</v>
      </c>
      <c r="C20031" s="125" t="s">
        <v>10117</v>
      </c>
      <c r="D20031" s="32" t="s">
        <v>20309</v>
      </c>
      <c r="E20031" s="125" t="s">
        <v>5139</v>
      </c>
      <c r="F20031" s="125" t="s">
        <v>1189</v>
      </c>
      <c r="G20031" s="125" t="s">
        <v>1189</v>
      </c>
      <c r="AO20031" s="376"/>
    </row>
    <row r="20032" spans="1:41" x14ac:dyDescent="0.3">
      <c r="A20032" s="333" t="s">
        <v>6948</v>
      </c>
      <c r="B20032" s="333" t="s">
        <v>1159</v>
      </c>
      <c r="C20032" s="125" t="s">
        <v>19092</v>
      </c>
      <c r="D20032" s="32" t="s">
        <v>20309</v>
      </c>
      <c r="E20032" s="125" t="s">
        <v>9249</v>
      </c>
      <c r="F20032" s="125" t="s">
        <v>1189</v>
      </c>
      <c r="G20032" s="125" t="s">
        <v>1190</v>
      </c>
      <c r="AO20032" s="376"/>
    </row>
    <row r="20033" spans="1:41" x14ac:dyDescent="0.25">
      <c r="A20033" s="44" t="s">
        <v>16032</v>
      </c>
      <c r="B20033" s="44" t="s">
        <v>9248</v>
      </c>
      <c r="C20033" s="45">
        <v>260105</v>
      </c>
      <c r="D20033" s="45" t="s">
        <v>11363</v>
      </c>
      <c r="E20033" s="45" t="s">
        <v>17625</v>
      </c>
      <c r="AO20033" s="376"/>
    </row>
    <row r="20034" spans="1:41" x14ac:dyDescent="0.25">
      <c r="A20034" s="44" t="s">
        <v>10824</v>
      </c>
      <c r="B20034" s="44" t="s">
        <v>10382</v>
      </c>
      <c r="C20034" s="45">
        <v>24050301</v>
      </c>
      <c r="D20034" s="45" t="s">
        <v>11363</v>
      </c>
      <c r="E20034" s="45" t="s">
        <v>5155</v>
      </c>
      <c r="AO20034" s="376"/>
    </row>
    <row r="20035" spans="1:41" x14ac:dyDescent="0.25">
      <c r="A20035" s="44" t="s">
        <v>16033</v>
      </c>
      <c r="B20035" s="44" t="s">
        <v>15615</v>
      </c>
      <c r="C20035" s="45">
        <v>250902</v>
      </c>
      <c r="D20035" s="45" t="s">
        <v>11363</v>
      </c>
      <c r="E20035" s="45" t="s">
        <v>4972</v>
      </c>
      <c r="AO20035" s="376"/>
    </row>
    <row r="20036" spans="1:41" x14ac:dyDescent="0.25">
      <c r="A20036" s="44" t="s">
        <v>22031</v>
      </c>
      <c r="B20036" s="44" t="s">
        <v>21531</v>
      </c>
      <c r="C20036" s="45">
        <v>260704</v>
      </c>
      <c r="D20036" s="45" t="s">
        <v>11363</v>
      </c>
      <c r="E20036" s="45" t="s">
        <v>11150</v>
      </c>
      <c r="AO20036" s="376"/>
    </row>
    <row r="20037" spans="1:41" x14ac:dyDescent="0.25">
      <c r="A20037" s="44" t="s">
        <v>5433</v>
      </c>
      <c r="B20037" s="44" t="s">
        <v>3474</v>
      </c>
      <c r="C20037" s="45">
        <v>220605</v>
      </c>
      <c r="D20037" s="45" t="s">
        <v>11363</v>
      </c>
      <c r="E20037" s="45" t="s">
        <v>5155</v>
      </c>
      <c r="AO20037" s="376"/>
    </row>
    <row r="20038" spans="1:41" x14ac:dyDescent="0.25">
      <c r="A20038" s="44" t="s">
        <v>10825</v>
      </c>
      <c r="B20038" s="44" t="s">
        <v>9248</v>
      </c>
      <c r="C20038" s="45">
        <v>240101</v>
      </c>
      <c r="D20038" s="45" t="s">
        <v>11363</v>
      </c>
      <c r="E20038" s="45" t="s">
        <v>9249</v>
      </c>
      <c r="AO20038" s="376"/>
    </row>
    <row r="20039" spans="1:41" x14ac:dyDescent="0.25">
      <c r="A20039" s="44" t="s">
        <v>18872</v>
      </c>
      <c r="B20039" s="44" t="s">
        <v>21399</v>
      </c>
      <c r="C20039" s="45" t="s">
        <v>18888</v>
      </c>
      <c r="D20039" s="45" t="s">
        <v>21447</v>
      </c>
      <c r="E20039" s="46">
        <v>46507</v>
      </c>
      <c r="AO20039" s="376"/>
    </row>
    <row r="20040" spans="1:41" x14ac:dyDescent="0.25">
      <c r="A20040" s="44" t="s">
        <v>22032</v>
      </c>
      <c r="B20040" s="44" t="s">
        <v>9248</v>
      </c>
      <c r="C20040" s="45">
        <v>260105</v>
      </c>
      <c r="D20040" s="45" t="s">
        <v>11363</v>
      </c>
      <c r="E20040" s="45" t="s">
        <v>17625</v>
      </c>
      <c r="AO20040" s="376"/>
    </row>
    <row r="20041" spans="1:41" x14ac:dyDescent="0.25">
      <c r="A20041" s="44" t="s">
        <v>11354</v>
      </c>
      <c r="B20041" s="44" t="s">
        <v>5134</v>
      </c>
      <c r="C20041" s="45">
        <v>240804</v>
      </c>
      <c r="D20041" s="45" t="s">
        <v>11363</v>
      </c>
      <c r="E20041" s="45" t="s">
        <v>11260</v>
      </c>
      <c r="AO20041" s="376"/>
    </row>
    <row r="20042" spans="1:41" x14ac:dyDescent="0.25">
      <c r="A20042" s="44" t="s">
        <v>18533</v>
      </c>
      <c r="B20042" s="44" t="s">
        <v>3475</v>
      </c>
      <c r="C20042" s="45">
        <v>230301</v>
      </c>
      <c r="D20042" s="45" t="s">
        <v>11363</v>
      </c>
      <c r="E20042" s="45" t="s">
        <v>5265</v>
      </c>
      <c r="AO20042" s="376"/>
    </row>
    <row r="20043" spans="1:41" x14ac:dyDescent="0.25">
      <c r="A20043" s="44" t="s">
        <v>8246</v>
      </c>
      <c r="B20043" s="44" t="s">
        <v>8306</v>
      </c>
      <c r="C20043" s="45" t="s">
        <v>8307</v>
      </c>
      <c r="D20043" s="45" t="s">
        <v>11204</v>
      </c>
      <c r="E20043" s="45" t="s">
        <v>4151</v>
      </c>
      <c r="F20043" s="93"/>
      <c r="G20043" s="93"/>
      <c r="H20043" s="93"/>
      <c r="I20043" s="99"/>
      <c r="J20043" s="99"/>
      <c r="K20043" s="99"/>
      <c r="L20043" s="99"/>
      <c r="M20043" s="99"/>
      <c r="N20043" s="99"/>
      <c r="O20043" s="99"/>
      <c r="P20043" s="99"/>
      <c r="Q20043" s="99"/>
      <c r="R20043" s="99"/>
      <c r="S20043" s="99"/>
      <c r="T20043" s="99"/>
      <c r="U20043" s="99"/>
      <c r="V20043" s="99"/>
      <c r="W20043" s="99"/>
      <c r="X20043" s="99"/>
      <c r="Y20043" s="99"/>
      <c r="Z20043" s="99"/>
      <c r="AA20043" s="99"/>
      <c r="AB20043" s="99"/>
      <c r="AC20043" s="99"/>
      <c r="AD20043" s="99"/>
      <c r="AE20043" s="99"/>
      <c r="AF20043" s="99"/>
      <c r="AG20043" s="99"/>
      <c r="AH20043" s="31"/>
      <c r="AI20043" s="31"/>
      <c r="AJ20043" s="31"/>
      <c r="AK20043" s="31"/>
      <c r="AL20043" s="31"/>
      <c r="AO20043" s="376"/>
    </row>
    <row r="20044" spans="1:41" x14ac:dyDescent="0.25">
      <c r="A20044" s="44" t="s">
        <v>8246</v>
      </c>
      <c r="B20044" s="44" t="s">
        <v>2532</v>
      </c>
      <c r="C20044" s="45" t="s">
        <v>14094</v>
      </c>
      <c r="D20044" s="45" t="s">
        <v>11204</v>
      </c>
      <c r="E20044" s="45" t="s">
        <v>8619</v>
      </c>
      <c r="F20044" s="93"/>
      <c r="G20044" s="93"/>
      <c r="H20044" s="93"/>
      <c r="I20044" s="99"/>
      <c r="J20044" s="99"/>
      <c r="K20044" s="99"/>
      <c r="L20044" s="99"/>
      <c r="M20044" s="99"/>
      <c r="N20044" s="99"/>
      <c r="O20044" s="99"/>
      <c r="P20044" s="99"/>
      <c r="Q20044" s="99"/>
      <c r="R20044" s="99"/>
      <c r="S20044" s="99"/>
      <c r="T20044" s="99"/>
      <c r="U20044" s="99"/>
      <c r="V20044" s="99"/>
      <c r="W20044" s="99"/>
      <c r="X20044" s="99"/>
      <c r="Y20044" s="99"/>
      <c r="Z20044" s="99"/>
      <c r="AA20044" s="99"/>
      <c r="AB20044" s="99"/>
      <c r="AC20044" s="99"/>
      <c r="AD20044" s="99"/>
      <c r="AE20044" s="99"/>
      <c r="AF20044" s="99"/>
      <c r="AG20044" s="99"/>
      <c r="AH20044" s="31"/>
      <c r="AI20044" s="31"/>
      <c r="AJ20044" s="31"/>
      <c r="AK20044" s="31"/>
      <c r="AL20044" s="31"/>
      <c r="AO20044" s="376"/>
    </row>
    <row r="20045" spans="1:41" x14ac:dyDescent="0.25">
      <c r="A20045" s="44" t="s">
        <v>8246</v>
      </c>
      <c r="B20045" s="44" t="s">
        <v>4970</v>
      </c>
      <c r="C20045" s="45" t="s">
        <v>4971</v>
      </c>
      <c r="D20045" s="93" t="s">
        <v>17443</v>
      </c>
      <c r="E20045" s="45" t="s">
        <v>5131</v>
      </c>
      <c r="F20045" s="93"/>
      <c r="G20045" s="93"/>
      <c r="H20045" s="93"/>
      <c r="I20045" s="99"/>
      <c r="J20045" s="99"/>
      <c r="K20045" s="99"/>
      <c r="L20045" s="99"/>
      <c r="M20045" s="99"/>
      <c r="N20045" s="99"/>
      <c r="O20045" s="99"/>
      <c r="P20045" s="99"/>
      <c r="Q20045" s="99"/>
      <c r="R20045" s="99"/>
      <c r="S20045" s="99"/>
      <c r="T20045" s="99"/>
      <c r="U20045" s="99"/>
      <c r="V20045" s="99"/>
      <c r="W20045" s="99"/>
      <c r="X20045" s="99"/>
      <c r="Y20045" s="99"/>
      <c r="Z20045" s="99"/>
      <c r="AA20045" s="99"/>
      <c r="AB20045" s="99"/>
      <c r="AC20045" s="99"/>
      <c r="AD20045" s="99"/>
      <c r="AE20045" s="99"/>
      <c r="AF20045" s="99"/>
      <c r="AG20045" s="99"/>
      <c r="AH20045" s="31"/>
      <c r="AI20045" s="31"/>
      <c r="AJ20045" s="31"/>
      <c r="AK20045" s="31"/>
      <c r="AL20045" s="31"/>
      <c r="AO20045" s="376"/>
    </row>
    <row r="20046" spans="1:41" x14ac:dyDescent="0.25">
      <c r="A20046" s="44" t="s">
        <v>8246</v>
      </c>
      <c r="B20046" s="44" t="s">
        <v>2532</v>
      </c>
      <c r="C20046" s="45" t="s">
        <v>14094</v>
      </c>
      <c r="D20046" s="93" t="s">
        <v>17443</v>
      </c>
      <c r="E20046" s="45" t="s">
        <v>8619</v>
      </c>
      <c r="F20046" s="93"/>
      <c r="G20046" s="93"/>
      <c r="H20046" s="93"/>
      <c r="I20046" s="99"/>
      <c r="J20046" s="99"/>
      <c r="K20046" s="99"/>
      <c r="L20046" s="99"/>
      <c r="M20046" s="99"/>
      <c r="N20046" s="99"/>
      <c r="O20046" s="99"/>
      <c r="P20046" s="99"/>
      <c r="Q20046" s="99"/>
      <c r="R20046" s="99"/>
      <c r="S20046" s="99"/>
      <c r="T20046" s="99"/>
      <c r="U20046" s="99"/>
      <c r="V20046" s="99"/>
      <c r="W20046" s="99"/>
      <c r="X20046" s="99"/>
      <c r="Y20046" s="99"/>
      <c r="Z20046" s="99"/>
      <c r="AA20046" s="99"/>
      <c r="AB20046" s="99"/>
      <c r="AC20046" s="99"/>
      <c r="AD20046" s="99"/>
      <c r="AE20046" s="99"/>
      <c r="AF20046" s="99"/>
      <c r="AG20046" s="99"/>
      <c r="AH20046" s="31"/>
      <c r="AI20046" s="31"/>
      <c r="AJ20046" s="31"/>
      <c r="AK20046" s="31"/>
      <c r="AL20046" s="31"/>
      <c r="AO20046" s="376"/>
    </row>
    <row r="20047" spans="1:41" x14ac:dyDescent="0.25">
      <c r="A20047" s="44" t="s">
        <v>8246</v>
      </c>
      <c r="B20047" s="44" t="s">
        <v>17269</v>
      </c>
      <c r="C20047" s="45" t="s">
        <v>17354</v>
      </c>
      <c r="D20047" s="93" t="s">
        <v>17443</v>
      </c>
      <c r="E20047" s="45" t="s">
        <v>10349</v>
      </c>
      <c r="F20047" s="93"/>
      <c r="G20047" s="93"/>
      <c r="H20047" s="93"/>
      <c r="I20047" s="99"/>
      <c r="J20047" s="99"/>
      <c r="K20047" s="99"/>
      <c r="L20047" s="99"/>
      <c r="M20047" s="99"/>
      <c r="N20047" s="99"/>
      <c r="O20047" s="99"/>
      <c r="P20047" s="99"/>
      <c r="Q20047" s="99"/>
      <c r="R20047" s="99"/>
      <c r="S20047" s="99"/>
      <c r="T20047" s="99"/>
      <c r="U20047" s="99"/>
      <c r="V20047" s="99"/>
      <c r="W20047" s="99"/>
      <c r="X20047" s="99"/>
      <c r="Y20047" s="99"/>
      <c r="Z20047" s="99"/>
      <c r="AA20047" s="99"/>
      <c r="AB20047" s="99"/>
      <c r="AC20047" s="99"/>
      <c r="AD20047" s="99"/>
      <c r="AE20047" s="99"/>
      <c r="AF20047" s="99"/>
      <c r="AG20047" s="99"/>
      <c r="AH20047" s="31"/>
      <c r="AI20047" s="31"/>
      <c r="AJ20047" s="31"/>
      <c r="AK20047" s="31"/>
      <c r="AL20047" s="31"/>
      <c r="AO20047" s="376"/>
    </row>
    <row r="20048" spans="1:41" x14ac:dyDescent="0.25">
      <c r="A20048" s="44" t="s">
        <v>8246</v>
      </c>
      <c r="B20048" s="44" t="s">
        <v>8306</v>
      </c>
      <c r="C20048" s="45" t="s">
        <v>8307</v>
      </c>
      <c r="D20048" s="93" t="s">
        <v>17443</v>
      </c>
      <c r="E20048" s="45" t="s">
        <v>4151</v>
      </c>
      <c r="F20048" s="93"/>
      <c r="G20048" s="93"/>
      <c r="H20048" s="93"/>
      <c r="I20048" s="99"/>
      <c r="J20048" s="99"/>
      <c r="K20048" s="99"/>
      <c r="L20048" s="99"/>
      <c r="M20048" s="99"/>
      <c r="N20048" s="99"/>
      <c r="O20048" s="99"/>
      <c r="P20048" s="99"/>
      <c r="Q20048" s="99"/>
      <c r="R20048" s="99"/>
      <c r="S20048" s="99"/>
      <c r="T20048" s="99"/>
      <c r="U20048" s="99"/>
      <c r="V20048" s="99"/>
      <c r="W20048" s="99"/>
      <c r="X20048" s="99"/>
      <c r="Y20048" s="99"/>
      <c r="Z20048" s="99"/>
      <c r="AA20048" s="99"/>
      <c r="AB20048" s="99"/>
      <c r="AC20048" s="99"/>
      <c r="AD20048" s="99"/>
      <c r="AE20048" s="99"/>
      <c r="AF20048" s="99"/>
      <c r="AG20048" s="99"/>
      <c r="AH20048" s="31"/>
      <c r="AI20048" s="31"/>
      <c r="AJ20048" s="31"/>
      <c r="AK20048" s="31"/>
      <c r="AL20048" s="31"/>
      <c r="AO20048" s="376"/>
    </row>
    <row r="20049" spans="1:41" x14ac:dyDescent="0.25">
      <c r="A20049" s="44" t="s">
        <v>8246</v>
      </c>
      <c r="B20049" s="44" t="s">
        <v>318</v>
      </c>
      <c r="C20049" s="45" t="s">
        <v>17426</v>
      </c>
      <c r="D20049" s="93" t="s">
        <v>17443</v>
      </c>
      <c r="E20049" s="45" t="s">
        <v>17349</v>
      </c>
      <c r="F20049" s="93"/>
      <c r="G20049" s="93"/>
      <c r="H20049" s="93"/>
      <c r="I20049" s="99"/>
      <c r="J20049" s="99"/>
      <c r="K20049" s="99"/>
      <c r="L20049" s="99"/>
      <c r="M20049" s="99"/>
      <c r="N20049" s="99"/>
      <c r="O20049" s="99"/>
      <c r="P20049" s="99"/>
      <c r="Q20049" s="99"/>
      <c r="R20049" s="99"/>
      <c r="S20049" s="99"/>
      <c r="T20049" s="99"/>
      <c r="U20049" s="99"/>
      <c r="V20049" s="99"/>
      <c r="W20049" s="99"/>
      <c r="X20049" s="99"/>
      <c r="Y20049" s="99"/>
      <c r="Z20049" s="99"/>
      <c r="AA20049" s="99"/>
      <c r="AB20049" s="99"/>
      <c r="AC20049" s="99"/>
      <c r="AD20049" s="99"/>
      <c r="AE20049" s="99"/>
      <c r="AF20049" s="99"/>
      <c r="AG20049" s="99"/>
      <c r="AH20049" s="31"/>
      <c r="AI20049" s="31"/>
      <c r="AJ20049" s="31"/>
      <c r="AK20049" s="31"/>
      <c r="AL20049" s="31"/>
      <c r="AO20049" s="376"/>
    </row>
    <row r="20050" spans="1:41" x14ac:dyDescent="0.25">
      <c r="A20050" s="44" t="s">
        <v>8246</v>
      </c>
      <c r="B20050" s="44" t="s">
        <v>4970</v>
      </c>
      <c r="C20050" s="45" t="s">
        <v>4971</v>
      </c>
      <c r="D20050" s="45" t="s">
        <v>9895</v>
      </c>
      <c r="E20050" s="46">
        <v>46507</v>
      </c>
      <c r="F20050" s="93"/>
      <c r="G20050" s="93"/>
      <c r="H20050" s="93"/>
      <c r="I20050" s="99"/>
      <c r="J20050" s="99"/>
      <c r="K20050" s="99"/>
      <c r="L20050" s="44"/>
      <c r="M20050" s="44"/>
      <c r="N20050" s="99"/>
      <c r="O20050" s="99"/>
      <c r="P20050" s="99"/>
      <c r="Q20050" s="99"/>
      <c r="R20050" s="99"/>
      <c r="S20050" s="99"/>
      <c r="T20050" s="99"/>
      <c r="U20050" s="99"/>
      <c r="V20050" s="99"/>
      <c r="W20050" s="99"/>
      <c r="X20050" s="99"/>
      <c r="Y20050" s="99"/>
      <c r="Z20050" s="99"/>
      <c r="AA20050" s="99"/>
      <c r="AB20050" s="99"/>
      <c r="AC20050" s="99"/>
      <c r="AD20050" s="99"/>
      <c r="AE20050" s="99"/>
      <c r="AF20050" s="99"/>
      <c r="AG20050" s="99"/>
      <c r="AH20050" s="31"/>
      <c r="AI20050" s="31"/>
      <c r="AJ20050" s="31"/>
      <c r="AK20050" s="31"/>
      <c r="AL20050" s="31"/>
      <c r="AO20050" s="376"/>
    </row>
    <row r="20051" spans="1:41" x14ac:dyDescent="0.25">
      <c r="A20051" s="44" t="s">
        <v>8246</v>
      </c>
      <c r="B20051" s="44" t="s">
        <v>8306</v>
      </c>
      <c r="C20051" s="45" t="s">
        <v>8307</v>
      </c>
      <c r="D20051" s="45" t="s">
        <v>9895</v>
      </c>
      <c r="E20051" s="45" t="s">
        <v>4151</v>
      </c>
      <c r="F20051" s="93"/>
      <c r="G20051" s="93"/>
      <c r="H20051" s="93"/>
      <c r="I20051" s="99"/>
      <c r="J20051" s="99"/>
      <c r="K20051" s="99"/>
      <c r="L20051" s="44"/>
      <c r="M20051" s="44"/>
      <c r="N20051" s="99"/>
      <c r="O20051" s="99"/>
      <c r="P20051" s="99"/>
      <c r="Q20051" s="99"/>
      <c r="R20051" s="99"/>
      <c r="S20051" s="99"/>
      <c r="T20051" s="99"/>
      <c r="U20051" s="99"/>
      <c r="V20051" s="99"/>
      <c r="W20051" s="99"/>
      <c r="X20051" s="99"/>
      <c r="Y20051" s="99"/>
      <c r="Z20051" s="99"/>
      <c r="AA20051" s="99"/>
      <c r="AB20051" s="99"/>
      <c r="AC20051" s="99"/>
      <c r="AD20051" s="99"/>
      <c r="AE20051" s="99"/>
      <c r="AF20051" s="99"/>
      <c r="AG20051" s="99"/>
      <c r="AH20051" s="31"/>
      <c r="AI20051" s="31"/>
      <c r="AJ20051" s="31"/>
      <c r="AK20051" s="31"/>
      <c r="AL20051" s="31"/>
      <c r="AO20051" s="376"/>
    </row>
    <row r="20052" spans="1:41" x14ac:dyDescent="0.25">
      <c r="A20052" s="44" t="s">
        <v>8246</v>
      </c>
      <c r="B20052" s="44" t="s">
        <v>2532</v>
      </c>
      <c r="C20052" s="45" t="s">
        <v>14094</v>
      </c>
      <c r="D20052" s="45" t="s">
        <v>9895</v>
      </c>
      <c r="E20052" s="46">
        <v>47542</v>
      </c>
      <c r="F20052" s="93"/>
      <c r="G20052" s="93"/>
      <c r="H20052" s="93"/>
      <c r="I20052" s="99"/>
      <c r="J20052" s="99"/>
      <c r="K20052" s="99"/>
      <c r="L20052" s="44"/>
      <c r="M20052" s="44"/>
      <c r="N20052" s="99"/>
      <c r="O20052" s="99"/>
      <c r="P20052" s="99"/>
      <c r="Q20052" s="99"/>
      <c r="R20052" s="99"/>
      <c r="S20052" s="99"/>
      <c r="T20052" s="99"/>
      <c r="U20052" s="99"/>
      <c r="V20052" s="99"/>
      <c r="W20052" s="99"/>
      <c r="X20052" s="99"/>
      <c r="Y20052" s="99"/>
      <c r="Z20052" s="99"/>
      <c r="AA20052" s="99"/>
      <c r="AB20052" s="99"/>
      <c r="AC20052" s="99"/>
      <c r="AD20052" s="99"/>
      <c r="AE20052" s="99"/>
      <c r="AF20052" s="99"/>
      <c r="AG20052" s="99"/>
      <c r="AH20052" s="31"/>
      <c r="AI20052" s="31"/>
      <c r="AJ20052" s="31"/>
      <c r="AK20052" s="31"/>
      <c r="AL20052" s="31"/>
      <c r="AO20052" s="376"/>
    </row>
    <row r="20053" spans="1:41" x14ac:dyDescent="0.25">
      <c r="A20053" s="44" t="s">
        <v>18534</v>
      </c>
      <c r="B20053" s="44" t="s">
        <v>2350</v>
      </c>
      <c r="C20053" s="45">
        <v>250106</v>
      </c>
      <c r="D20053" s="45" t="s">
        <v>11363</v>
      </c>
      <c r="E20053" s="45" t="s">
        <v>11887</v>
      </c>
      <c r="AO20053" s="376"/>
    </row>
    <row r="20054" spans="1:41" x14ac:dyDescent="0.25">
      <c r="A20054" s="44" t="s">
        <v>20458</v>
      </c>
      <c r="B20054" s="44" t="s">
        <v>20321</v>
      </c>
      <c r="C20054" s="45" t="s">
        <v>20459</v>
      </c>
      <c r="D20054" s="46" t="s">
        <v>21328</v>
      </c>
      <c r="E20054" s="46">
        <v>46582</v>
      </c>
      <c r="AO20054" s="376"/>
    </row>
    <row r="20055" spans="1:41" x14ac:dyDescent="0.3">
      <c r="A20055" s="333" t="s">
        <v>18794</v>
      </c>
      <c r="B20055" s="333" t="s">
        <v>2302</v>
      </c>
      <c r="C20055" s="125" t="s">
        <v>18818</v>
      </c>
      <c r="D20055" s="32" t="s">
        <v>20309</v>
      </c>
      <c r="E20055" s="125" t="s">
        <v>8292</v>
      </c>
      <c r="F20055" s="125" t="s">
        <v>1189</v>
      </c>
      <c r="G20055" s="125" t="s">
        <v>1190</v>
      </c>
      <c r="AO20055" s="376"/>
    </row>
    <row r="20056" spans="1:41" x14ac:dyDescent="0.25">
      <c r="A20056" s="44" t="s">
        <v>12065</v>
      </c>
      <c r="B20056" s="92" t="s">
        <v>12068</v>
      </c>
      <c r="C20056" s="93" t="s">
        <v>12038</v>
      </c>
      <c r="D20056" s="93" t="s">
        <v>1201</v>
      </c>
      <c r="E20056" s="94">
        <v>47208</v>
      </c>
      <c r="F20056" s="93"/>
      <c r="G20056" s="93"/>
      <c r="H20056" s="93"/>
      <c r="I20056" s="99"/>
      <c r="J20056" s="99"/>
      <c r="K20056" s="99"/>
      <c r="L20056" s="99"/>
      <c r="M20056" s="99"/>
      <c r="N20056" s="99"/>
      <c r="O20056" s="99"/>
      <c r="P20056" s="99"/>
      <c r="Q20056" s="99"/>
      <c r="R20056" s="99"/>
      <c r="S20056" s="99"/>
      <c r="T20056" s="99"/>
      <c r="U20056" s="99"/>
      <c r="V20056" s="99"/>
      <c r="W20056" s="99"/>
      <c r="X20056" s="99"/>
      <c r="Y20056" s="99"/>
      <c r="Z20056" s="99"/>
      <c r="AA20056" s="99"/>
      <c r="AB20056" s="99"/>
      <c r="AC20056" s="99"/>
      <c r="AD20056" s="99"/>
      <c r="AE20056" s="99"/>
      <c r="AF20056" s="99"/>
      <c r="AG20056" s="99"/>
      <c r="AH20056" s="31"/>
      <c r="AI20056" s="31"/>
      <c r="AJ20056" s="31"/>
      <c r="AK20056" s="31"/>
      <c r="AL20056" s="31"/>
      <c r="AO20056" s="376"/>
    </row>
    <row r="20057" spans="1:41" x14ac:dyDescent="0.25">
      <c r="A20057" s="44" t="s">
        <v>18535</v>
      </c>
      <c r="B20057" s="44" t="s">
        <v>3475</v>
      </c>
      <c r="C20057" s="45">
        <v>230301</v>
      </c>
      <c r="D20057" s="45" t="s">
        <v>11363</v>
      </c>
      <c r="E20057" s="45" t="s">
        <v>5265</v>
      </c>
      <c r="AO20057" s="376"/>
    </row>
    <row r="20058" spans="1:41" x14ac:dyDescent="0.25">
      <c r="A20058" s="44" t="s">
        <v>18535</v>
      </c>
      <c r="B20058" s="44" t="s">
        <v>928</v>
      </c>
      <c r="C20058" s="45">
        <v>231104</v>
      </c>
      <c r="D20058" s="45" t="s">
        <v>11363</v>
      </c>
      <c r="E20058" s="45" t="s">
        <v>8334</v>
      </c>
      <c r="AO20058" s="376"/>
    </row>
    <row r="20059" spans="1:41" x14ac:dyDescent="0.25">
      <c r="A20059" s="44" t="s">
        <v>5434</v>
      </c>
      <c r="B20059" s="44" t="s">
        <v>925</v>
      </c>
      <c r="C20059" s="45">
        <v>220601</v>
      </c>
      <c r="D20059" s="45" t="s">
        <v>11363</v>
      </c>
      <c r="E20059" s="45" t="s">
        <v>4962</v>
      </c>
      <c r="AO20059" s="376"/>
    </row>
    <row r="20060" spans="1:41" x14ac:dyDescent="0.25">
      <c r="A20060" s="44" t="s">
        <v>899</v>
      </c>
      <c r="B20060" s="44" t="s">
        <v>3841</v>
      </c>
      <c r="C20060" s="45">
        <v>24060401</v>
      </c>
      <c r="D20060" s="45" t="s">
        <v>11363</v>
      </c>
      <c r="E20060" s="45" t="s">
        <v>4962</v>
      </c>
      <c r="AO20060" s="376"/>
    </row>
    <row r="20061" spans="1:41" x14ac:dyDescent="0.25">
      <c r="A20061" s="44" t="s">
        <v>899</v>
      </c>
      <c r="B20061" s="44" t="s">
        <v>926</v>
      </c>
      <c r="C20061" s="45">
        <v>24060402</v>
      </c>
      <c r="D20061" s="45" t="s">
        <v>11363</v>
      </c>
      <c r="E20061" s="45" t="s">
        <v>4962</v>
      </c>
      <c r="AO20061" s="376"/>
    </row>
    <row r="20062" spans="1:41" x14ac:dyDescent="0.25">
      <c r="A20062" s="44" t="s">
        <v>13715</v>
      </c>
      <c r="B20062" s="44" t="s">
        <v>12190</v>
      </c>
      <c r="C20062" s="45">
        <v>25.25</v>
      </c>
      <c r="D20062" s="45" t="s">
        <v>12549</v>
      </c>
      <c r="E20062" s="46">
        <v>47664</v>
      </c>
      <c r="F20062" s="45"/>
      <c r="G20062" s="93"/>
      <c r="H20062" s="93"/>
      <c r="I20062" s="99"/>
      <c r="J20062" s="99"/>
      <c r="K20062" s="99"/>
      <c r="L20062" s="99"/>
      <c r="M20062" s="99"/>
      <c r="N20062" s="99"/>
      <c r="O20062" s="99"/>
      <c r="P20062" s="99"/>
      <c r="Q20062" s="99"/>
      <c r="R20062" s="99"/>
      <c r="S20062" s="99"/>
      <c r="T20062" s="99"/>
      <c r="U20062" s="99"/>
      <c r="V20062" s="99"/>
      <c r="W20062" s="99"/>
      <c r="X20062" s="99"/>
      <c r="Y20062" s="99"/>
      <c r="Z20062" s="99"/>
      <c r="AA20062" s="99"/>
      <c r="AB20062" s="99"/>
      <c r="AC20062" s="99"/>
      <c r="AD20062" s="99"/>
      <c r="AE20062" s="99"/>
      <c r="AF20062" s="99"/>
      <c r="AG20062" s="99"/>
      <c r="AH20062" s="31"/>
      <c r="AI20062" s="31"/>
      <c r="AJ20062" s="31"/>
      <c r="AK20062" s="31"/>
      <c r="AL20062" s="31"/>
      <c r="AO20062" s="376"/>
    </row>
    <row r="20063" spans="1:41" x14ac:dyDescent="0.3">
      <c r="A20063" s="333" t="s">
        <v>15571</v>
      </c>
      <c r="B20063" s="333" t="s">
        <v>4815</v>
      </c>
      <c r="C20063" s="125" t="s">
        <v>15581</v>
      </c>
      <c r="D20063" s="32" t="s">
        <v>20309</v>
      </c>
      <c r="E20063" s="125" t="s">
        <v>9839</v>
      </c>
      <c r="F20063" s="125" t="s">
        <v>1189</v>
      </c>
      <c r="G20063" s="125" t="s">
        <v>1190</v>
      </c>
      <c r="AO20063" s="376"/>
    </row>
    <row r="20064" spans="1:41" x14ac:dyDescent="0.25">
      <c r="A20064" s="44" t="s">
        <v>6590</v>
      </c>
      <c r="B20064" s="44" t="s">
        <v>10350</v>
      </c>
      <c r="C20064" s="45">
        <v>24020301</v>
      </c>
      <c r="D20064" s="45" t="s">
        <v>11363</v>
      </c>
      <c r="E20064" s="45" t="s">
        <v>5131</v>
      </c>
      <c r="AO20064" s="376"/>
    </row>
    <row r="20065" spans="1:41" x14ac:dyDescent="0.25">
      <c r="A20065" s="44" t="s">
        <v>6590</v>
      </c>
      <c r="B20065" s="44" t="s">
        <v>3177</v>
      </c>
      <c r="C20065" s="45">
        <v>24020302</v>
      </c>
      <c r="D20065" s="45" t="s">
        <v>11363</v>
      </c>
      <c r="E20065" s="45" t="s">
        <v>5131</v>
      </c>
      <c r="AO20065" s="376"/>
    </row>
    <row r="20066" spans="1:41" x14ac:dyDescent="0.25">
      <c r="A20066" s="44" t="s">
        <v>6590</v>
      </c>
      <c r="B20066" s="44" t="s">
        <v>9248</v>
      </c>
      <c r="C20066" s="45">
        <v>260105</v>
      </c>
      <c r="D20066" s="45" t="s">
        <v>11363</v>
      </c>
      <c r="E20066" s="45" t="s">
        <v>17625</v>
      </c>
      <c r="AO20066" s="376"/>
    </row>
    <row r="20067" spans="1:41" x14ac:dyDescent="0.3">
      <c r="A20067" s="333" t="s">
        <v>18795</v>
      </c>
      <c r="B20067" s="333" t="s">
        <v>2302</v>
      </c>
      <c r="C20067" s="125" t="s">
        <v>18818</v>
      </c>
      <c r="D20067" s="32" t="s">
        <v>20309</v>
      </c>
      <c r="E20067" s="125" t="s">
        <v>8292</v>
      </c>
      <c r="F20067" s="125" t="s">
        <v>1189</v>
      </c>
      <c r="G20067" s="125" t="s">
        <v>1190</v>
      </c>
      <c r="AO20067" s="376"/>
    </row>
    <row r="20068" spans="1:41" x14ac:dyDescent="0.3">
      <c r="A20068" s="333" t="s">
        <v>18795</v>
      </c>
      <c r="B20068" s="333" t="s">
        <v>1167</v>
      </c>
      <c r="C20068" s="125" t="s">
        <v>17236</v>
      </c>
      <c r="D20068" s="32" t="s">
        <v>20309</v>
      </c>
      <c r="E20068" s="125" t="s">
        <v>8292</v>
      </c>
      <c r="F20068" s="125" t="s">
        <v>1189</v>
      </c>
      <c r="G20068" s="125" t="s">
        <v>1190</v>
      </c>
      <c r="AO20068" s="376"/>
    </row>
    <row r="20069" spans="1:41" x14ac:dyDescent="0.25">
      <c r="A20069" s="44" t="s">
        <v>18536</v>
      </c>
      <c r="B20069" s="44" t="s">
        <v>5321</v>
      </c>
      <c r="C20069" s="45">
        <v>26010401</v>
      </c>
      <c r="D20069" s="45" t="s">
        <v>11363</v>
      </c>
      <c r="E20069" s="45" t="s">
        <v>17459</v>
      </c>
      <c r="AO20069" s="376"/>
    </row>
    <row r="20070" spans="1:41" x14ac:dyDescent="0.25">
      <c r="A20070" s="44" t="s">
        <v>9987</v>
      </c>
      <c r="B20070" s="44" t="s">
        <v>6292</v>
      </c>
      <c r="C20070" s="45" t="s">
        <v>9988</v>
      </c>
      <c r="D20070" s="46" t="s">
        <v>21328</v>
      </c>
      <c r="E20070" s="46">
        <v>46568</v>
      </c>
      <c r="AO20070" s="376"/>
    </row>
    <row r="20071" spans="1:41" x14ac:dyDescent="0.25">
      <c r="A20071" s="44" t="s">
        <v>8444</v>
      </c>
      <c r="B20071" s="44" t="s">
        <v>3043</v>
      </c>
      <c r="C20071" s="45">
        <v>230901</v>
      </c>
      <c r="D20071" s="45" t="s">
        <v>11363</v>
      </c>
      <c r="E20071" s="45" t="s">
        <v>7871</v>
      </c>
      <c r="AO20071" s="376"/>
    </row>
    <row r="20072" spans="1:41" x14ac:dyDescent="0.25">
      <c r="A20072" s="44" t="s">
        <v>9582</v>
      </c>
      <c r="B20072" s="92" t="s">
        <v>9602</v>
      </c>
      <c r="C20072" s="77" t="s">
        <v>9336</v>
      </c>
      <c r="D20072" s="93" t="s">
        <v>9601</v>
      </c>
      <c r="E20072" s="94">
        <v>46568</v>
      </c>
      <c r="F20072" s="93"/>
      <c r="G20072" s="93"/>
      <c r="H20072" s="93"/>
      <c r="I20072" s="99"/>
      <c r="J20072" s="99"/>
      <c r="K20072" s="99"/>
      <c r="L20072" s="44"/>
      <c r="M20072" s="44"/>
      <c r="N20072" s="99"/>
      <c r="O20072" s="99"/>
      <c r="P20072" s="99"/>
      <c r="Q20072" s="99"/>
      <c r="R20072" s="99"/>
      <c r="S20072" s="99"/>
      <c r="T20072" s="99"/>
      <c r="U20072" s="99"/>
      <c r="V20072" s="99"/>
      <c r="W20072" s="99"/>
      <c r="X20072" s="99"/>
      <c r="Y20072" s="99"/>
      <c r="Z20072" s="99"/>
      <c r="AA20072" s="99"/>
      <c r="AB20072" s="99"/>
      <c r="AC20072" s="99"/>
      <c r="AD20072" s="99"/>
      <c r="AE20072" s="99"/>
      <c r="AF20072" s="99"/>
      <c r="AG20072" s="99"/>
      <c r="AH20072" s="31"/>
      <c r="AI20072" s="31"/>
      <c r="AJ20072" s="31"/>
      <c r="AK20072" s="31"/>
      <c r="AL20072" s="31"/>
      <c r="AO20072" s="376"/>
    </row>
    <row r="20073" spans="1:41" x14ac:dyDescent="0.25">
      <c r="A20073" s="44" t="s">
        <v>7090</v>
      </c>
      <c r="B20073" s="44" t="s">
        <v>2350</v>
      </c>
      <c r="C20073" s="45">
        <v>230105</v>
      </c>
      <c r="D20073" s="45" t="s">
        <v>11363</v>
      </c>
      <c r="E20073" s="45" t="s">
        <v>5265</v>
      </c>
      <c r="AO20073" s="376"/>
    </row>
    <row r="20074" spans="1:41" x14ac:dyDescent="0.25">
      <c r="A20074" s="44" t="s">
        <v>10826</v>
      </c>
      <c r="B20074" s="44" t="s">
        <v>925</v>
      </c>
      <c r="C20074" s="45">
        <v>240601</v>
      </c>
      <c r="D20074" s="45" t="s">
        <v>11363</v>
      </c>
      <c r="E20074" s="45" t="s">
        <v>9840</v>
      </c>
      <c r="AO20074" s="376"/>
    </row>
    <row r="20075" spans="1:41" x14ac:dyDescent="0.25">
      <c r="A20075" s="44" t="s">
        <v>16034</v>
      </c>
      <c r="B20075" s="44" t="s">
        <v>15615</v>
      </c>
      <c r="C20075" s="45">
        <v>250902</v>
      </c>
      <c r="D20075" s="45" t="s">
        <v>11363</v>
      </c>
      <c r="E20075" s="45" t="s">
        <v>4972</v>
      </c>
      <c r="AO20075" s="376"/>
    </row>
    <row r="20076" spans="1:41" x14ac:dyDescent="0.25">
      <c r="A20076" s="44" t="s">
        <v>12820</v>
      </c>
      <c r="B20076" s="44" t="s">
        <v>199</v>
      </c>
      <c r="C20076" s="45">
        <v>241001</v>
      </c>
      <c r="D20076" s="45" t="s">
        <v>11363</v>
      </c>
      <c r="E20076" s="45" t="s">
        <v>5332</v>
      </c>
      <c r="AO20076" s="376"/>
    </row>
    <row r="20077" spans="1:41" x14ac:dyDescent="0.25">
      <c r="A20077" s="44" t="s">
        <v>9749</v>
      </c>
      <c r="B20077" s="44" t="s">
        <v>21012</v>
      </c>
      <c r="C20077" s="45" t="s">
        <v>21110</v>
      </c>
      <c r="D20077" s="367" t="s">
        <v>3696</v>
      </c>
      <c r="E20077" s="328">
        <f>DATE(2030,6,22)</f>
        <v>47656</v>
      </c>
      <c r="F20077" s="32"/>
      <c r="G20077" s="32"/>
      <c r="H20077" s="32"/>
      <c r="I20077" s="31"/>
      <c r="J20077" s="31"/>
      <c r="K20077" s="31"/>
      <c r="L20077" s="31"/>
      <c r="M20077" s="31"/>
      <c r="N20077" s="31"/>
      <c r="O20077" s="31"/>
      <c r="P20077" s="31"/>
      <c r="Q20077" s="31"/>
      <c r="R20077" s="31"/>
      <c r="S20077" s="31"/>
      <c r="T20077" s="31"/>
      <c r="U20077" s="31"/>
      <c r="V20077" s="31"/>
      <c r="W20077" s="31"/>
      <c r="X20077" s="31"/>
      <c r="Y20077" s="31"/>
      <c r="Z20077" s="31"/>
      <c r="AA20077" s="31"/>
      <c r="AB20077" s="31"/>
      <c r="AC20077" s="31"/>
      <c r="AD20077" s="31"/>
      <c r="AE20077" s="31"/>
      <c r="AF20077" s="31"/>
      <c r="AG20077" s="31"/>
      <c r="AH20077" s="31"/>
      <c r="AI20077" s="31"/>
      <c r="AJ20077" s="31"/>
      <c r="AK20077" s="31"/>
      <c r="AL20077" s="31"/>
      <c r="AO20077" s="376"/>
    </row>
    <row r="20078" spans="1:41" x14ac:dyDescent="0.25">
      <c r="A20078" s="44" t="s">
        <v>12975</v>
      </c>
      <c r="B20078" s="44" t="s">
        <v>1877</v>
      </c>
      <c r="C20078" s="45" t="s">
        <v>10328</v>
      </c>
      <c r="D20078" s="46" t="s">
        <v>21328</v>
      </c>
      <c r="E20078" s="46">
        <v>46599</v>
      </c>
      <c r="AO20078" s="376"/>
    </row>
    <row r="20079" spans="1:41" x14ac:dyDescent="0.3">
      <c r="A20079" s="333" t="s">
        <v>16261</v>
      </c>
      <c r="B20079" s="333" t="s">
        <v>4810</v>
      </c>
      <c r="C20079" s="125" t="s">
        <v>16155</v>
      </c>
      <c r="D20079" s="32" t="s">
        <v>20309</v>
      </c>
      <c r="E20079" s="125" t="s">
        <v>4972</v>
      </c>
      <c r="F20079" s="125" t="s">
        <v>1189</v>
      </c>
      <c r="G20079" s="125" t="s">
        <v>1190</v>
      </c>
      <c r="AO20079" s="376"/>
    </row>
    <row r="20080" spans="1:41" x14ac:dyDescent="0.3">
      <c r="A20080" s="333" t="s">
        <v>19072</v>
      </c>
      <c r="B20080" s="333" t="s">
        <v>6928</v>
      </c>
      <c r="C20080" s="125" t="s">
        <v>19094</v>
      </c>
      <c r="D20080" s="32" t="s">
        <v>20309</v>
      </c>
      <c r="E20080" s="125" t="s">
        <v>9249</v>
      </c>
      <c r="F20080" s="125" t="s">
        <v>1189</v>
      </c>
      <c r="G20080" s="125" t="s">
        <v>1190</v>
      </c>
      <c r="AO20080" s="376"/>
    </row>
    <row r="20081" spans="1:41" x14ac:dyDescent="0.25">
      <c r="A20081" s="44" t="s">
        <v>4320</v>
      </c>
      <c r="B20081" s="44" t="s">
        <v>199</v>
      </c>
      <c r="C20081" s="45">
        <v>241001</v>
      </c>
      <c r="D20081" s="45" t="s">
        <v>11363</v>
      </c>
      <c r="E20081" s="45" t="s">
        <v>5332</v>
      </c>
      <c r="AO20081" s="376"/>
    </row>
    <row r="20082" spans="1:41" x14ac:dyDescent="0.25">
      <c r="A20082" s="57" t="s">
        <v>13048</v>
      </c>
      <c r="B20082" s="92" t="s">
        <v>3682</v>
      </c>
      <c r="C20082" s="93" t="s">
        <v>19106</v>
      </c>
      <c r="D20082" s="93" t="s">
        <v>3681</v>
      </c>
      <c r="E20082" s="94">
        <v>48029</v>
      </c>
      <c r="F20082" s="93"/>
      <c r="G20082" s="93"/>
      <c r="H20082" s="93"/>
      <c r="I20082" s="99"/>
      <c r="J20082" s="99"/>
      <c r="K20082" s="99"/>
      <c r="L20082" s="44"/>
      <c r="M20082" s="44"/>
      <c r="N20082" s="99"/>
      <c r="O20082" s="99"/>
      <c r="P20082" s="99"/>
      <c r="Q20082" s="99"/>
      <c r="R20082" s="99"/>
      <c r="S20082" s="99"/>
      <c r="T20082" s="99"/>
      <c r="U20082" s="99"/>
      <c r="V20082" s="99"/>
      <c r="W20082" s="99"/>
      <c r="X20082" s="99"/>
      <c r="Y20082" s="99"/>
      <c r="Z20082" s="99"/>
      <c r="AA20082" s="99"/>
      <c r="AB20082" s="99"/>
      <c r="AC20082" s="99"/>
      <c r="AD20082" s="99"/>
      <c r="AE20082" s="99"/>
      <c r="AF20082" s="99"/>
      <c r="AG20082" s="99"/>
      <c r="AH20082" s="31"/>
      <c r="AI20082" s="31"/>
      <c r="AJ20082" s="31"/>
      <c r="AK20082" s="31"/>
      <c r="AL20082" s="31"/>
      <c r="AO20082" s="376"/>
    </row>
    <row r="20083" spans="1:41" x14ac:dyDescent="0.25">
      <c r="A20083" s="329" t="s">
        <v>13048</v>
      </c>
      <c r="B20083" s="92" t="s">
        <v>13051</v>
      </c>
      <c r="C20083" s="93" t="s">
        <v>13052</v>
      </c>
      <c r="D20083" s="93" t="s">
        <v>1201</v>
      </c>
      <c r="E20083" s="94">
        <v>47223</v>
      </c>
      <c r="F20083" s="93"/>
      <c r="G20083" s="93"/>
      <c r="H20083" s="93"/>
      <c r="I20083" s="99"/>
      <c r="J20083" s="99"/>
      <c r="K20083" s="99"/>
      <c r="L20083" s="99"/>
      <c r="M20083" s="99"/>
      <c r="N20083" s="99"/>
      <c r="O20083" s="99"/>
      <c r="P20083" s="99"/>
      <c r="Q20083" s="99"/>
      <c r="R20083" s="99"/>
      <c r="S20083" s="99"/>
      <c r="T20083" s="99"/>
      <c r="U20083" s="99"/>
      <c r="V20083" s="99"/>
      <c r="W20083" s="99"/>
      <c r="X20083" s="99"/>
      <c r="Y20083" s="99"/>
      <c r="Z20083" s="99"/>
      <c r="AA20083" s="99"/>
      <c r="AB20083" s="99"/>
      <c r="AC20083" s="99"/>
      <c r="AD20083" s="99"/>
      <c r="AE20083" s="99"/>
      <c r="AF20083" s="99"/>
      <c r="AG20083" s="99"/>
      <c r="AH20083" s="31"/>
      <c r="AI20083" s="31"/>
      <c r="AJ20083" s="31"/>
      <c r="AK20083" s="31"/>
      <c r="AL20083" s="31"/>
      <c r="AO20083" s="376"/>
    </row>
    <row r="20084" spans="1:41" x14ac:dyDescent="0.25">
      <c r="A20084" s="80" t="s">
        <v>6174</v>
      </c>
      <c r="B20084" s="80" t="s">
        <v>5642</v>
      </c>
      <c r="C20084" s="314" t="s">
        <v>11206</v>
      </c>
      <c r="D20084" s="314" t="s">
        <v>1741</v>
      </c>
      <c r="E20084" s="413">
        <v>46294</v>
      </c>
      <c r="F20084" s="93"/>
      <c r="G20084" s="93"/>
      <c r="H20084" s="93"/>
      <c r="I20084" s="99"/>
      <c r="J20084" s="99"/>
      <c r="K20084" s="99"/>
      <c r="L20084" s="44"/>
      <c r="M20084" s="44"/>
      <c r="N20084" s="99"/>
      <c r="O20084" s="99"/>
      <c r="P20084" s="99"/>
      <c r="Q20084" s="99"/>
      <c r="R20084" s="99"/>
      <c r="S20084" s="99"/>
      <c r="T20084" s="99"/>
      <c r="U20084" s="99"/>
      <c r="V20084" s="99"/>
      <c r="W20084" s="99"/>
      <c r="X20084" s="99"/>
      <c r="Y20084" s="99"/>
      <c r="Z20084" s="99"/>
      <c r="AA20084" s="99"/>
      <c r="AB20084" s="99"/>
      <c r="AC20084" s="99"/>
      <c r="AD20084" s="99"/>
      <c r="AE20084" s="99"/>
      <c r="AF20084" s="99"/>
      <c r="AG20084" s="99"/>
      <c r="AH20084" s="31"/>
      <c r="AI20084" s="31"/>
      <c r="AJ20084" s="31"/>
      <c r="AK20084" s="31"/>
      <c r="AL20084" s="31"/>
      <c r="AO20084" s="376"/>
    </row>
    <row r="20085" spans="1:41" x14ac:dyDescent="0.25">
      <c r="A20085" s="44" t="s">
        <v>3729</v>
      </c>
      <c r="B20085" s="92" t="s">
        <v>3452</v>
      </c>
      <c r="C20085" s="93" t="s">
        <v>7817</v>
      </c>
      <c r="D20085" s="93" t="s">
        <v>1201</v>
      </c>
      <c r="E20085" s="94">
        <v>46496</v>
      </c>
      <c r="F20085" s="93"/>
      <c r="G20085" s="93"/>
      <c r="H20085" s="93"/>
      <c r="I20085" s="99"/>
      <c r="J20085" s="99"/>
      <c r="K20085" s="99"/>
      <c r="L20085" s="44"/>
      <c r="M20085" s="44"/>
      <c r="N20085" s="99"/>
      <c r="O20085" s="99"/>
      <c r="P20085" s="99"/>
      <c r="Q20085" s="99"/>
      <c r="R20085" s="99"/>
      <c r="S20085" s="99"/>
      <c r="T20085" s="99"/>
      <c r="U20085" s="99"/>
      <c r="V20085" s="99"/>
      <c r="W20085" s="99"/>
      <c r="X20085" s="99"/>
      <c r="Y20085" s="99"/>
      <c r="Z20085" s="99"/>
      <c r="AA20085" s="99"/>
      <c r="AB20085" s="99"/>
      <c r="AC20085" s="99"/>
      <c r="AD20085" s="99"/>
      <c r="AE20085" s="99"/>
      <c r="AF20085" s="99"/>
      <c r="AG20085" s="99"/>
      <c r="AH20085" s="31"/>
      <c r="AI20085" s="31"/>
      <c r="AJ20085" s="31"/>
      <c r="AK20085" s="31"/>
      <c r="AL20085" s="31"/>
      <c r="AO20085" s="376"/>
    </row>
    <row r="20086" spans="1:41" x14ac:dyDescent="0.25">
      <c r="A20086" s="44" t="s">
        <v>3570</v>
      </c>
      <c r="B20086" s="44" t="s">
        <v>939</v>
      </c>
      <c r="C20086" s="45">
        <v>241202</v>
      </c>
      <c r="D20086" s="45" t="s">
        <v>11363</v>
      </c>
      <c r="E20086" s="45" t="s">
        <v>12554</v>
      </c>
      <c r="AO20086" s="376"/>
    </row>
    <row r="20087" spans="1:41" x14ac:dyDescent="0.25">
      <c r="A20087" s="44" t="s">
        <v>7495</v>
      </c>
      <c r="B20087" s="44" t="s">
        <v>143</v>
      </c>
      <c r="C20087" s="45" t="s">
        <v>7496</v>
      </c>
      <c r="D20087" s="45" t="s">
        <v>11204</v>
      </c>
      <c r="E20087" s="45" t="s">
        <v>4146</v>
      </c>
      <c r="F20087" s="93"/>
      <c r="G20087" s="93"/>
      <c r="H20087" s="93"/>
      <c r="I20087" s="99"/>
      <c r="J20087" s="99"/>
      <c r="K20087" s="99"/>
      <c r="L20087" s="99"/>
      <c r="M20087" s="99"/>
      <c r="N20087" s="99"/>
      <c r="O20087" s="99"/>
      <c r="P20087" s="99"/>
      <c r="Q20087" s="99"/>
      <c r="R20087" s="99"/>
      <c r="S20087" s="99"/>
      <c r="T20087" s="99"/>
      <c r="U20087" s="99"/>
      <c r="V20087" s="99"/>
      <c r="W20087" s="99"/>
      <c r="X20087" s="99"/>
      <c r="Y20087" s="99"/>
      <c r="Z20087" s="99"/>
      <c r="AA20087" s="99"/>
      <c r="AB20087" s="99"/>
      <c r="AC20087" s="99"/>
      <c r="AD20087" s="99"/>
      <c r="AE20087" s="99"/>
      <c r="AF20087" s="99"/>
      <c r="AG20087" s="99"/>
      <c r="AH20087" s="31"/>
      <c r="AI20087" s="31"/>
      <c r="AJ20087" s="31"/>
      <c r="AK20087" s="31"/>
      <c r="AL20087" s="31"/>
      <c r="AO20087" s="376"/>
    </row>
    <row r="20088" spans="1:41" x14ac:dyDescent="0.25">
      <c r="A20088" s="44" t="s">
        <v>7495</v>
      </c>
      <c r="B20088" s="44" t="s">
        <v>143</v>
      </c>
      <c r="C20088" s="45" t="s">
        <v>7496</v>
      </c>
      <c r="D20088" s="93" t="s">
        <v>17443</v>
      </c>
      <c r="E20088" s="45" t="s">
        <v>4146</v>
      </c>
      <c r="F20088" s="93"/>
      <c r="G20088" s="93"/>
      <c r="H20088" s="93"/>
      <c r="I20088" s="99"/>
      <c r="J20088" s="99"/>
      <c r="K20088" s="99"/>
      <c r="L20088" s="99"/>
      <c r="M20088" s="99"/>
      <c r="N20088" s="99"/>
      <c r="O20088" s="99"/>
      <c r="P20088" s="99"/>
      <c r="Q20088" s="99"/>
      <c r="R20088" s="99"/>
      <c r="S20088" s="99"/>
      <c r="T20088" s="99"/>
      <c r="U20088" s="99"/>
      <c r="V20088" s="99"/>
      <c r="W20088" s="99"/>
      <c r="X20088" s="99"/>
      <c r="Y20088" s="99"/>
      <c r="Z20088" s="99"/>
      <c r="AA20088" s="99"/>
      <c r="AB20088" s="99"/>
      <c r="AC20088" s="99"/>
      <c r="AD20088" s="99"/>
      <c r="AE20088" s="99"/>
      <c r="AF20088" s="99"/>
      <c r="AG20088" s="99"/>
      <c r="AH20088" s="31"/>
      <c r="AI20088" s="31"/>
      <c r="AJ20088" s="31"/>
      <c r="AK20088" s="31"/>
      <c r="AL20088" s="31"/>
      <c r="AO20088" s="376"/>
    </row>
    <row r="20089" spans="1:41" x14ac:dyDescent="0.25">
      <c r="A20089" s="44" t="s">
        <v>7495</v>
      </c>
      <c r="B20089" s="44" t="s">
        <v>143</v>
      </c>
      <c r="C20089" s="45" t="s">
        <v>7496</v>
      </c>
      <c r="D20089" s="45" t="s">
        <v>9895</v>
      </c>
      <c r="E20089" s="46">
        <v>47756</v>
      </c>
      <c r="F20089" s="93"/>
      <c r="G20089" s="93"/>
      <c r="H20089" s="93"/>
      <c r="I20089" s="99"/>
      <c r="J20089" s="99"/>
      <c r="K20089" s="99"/>
      <c r="L20089" s="44"/>
      <c r="M20089" s="44"/>
      <c r="N20089" s="99"/>
      <c r="O20089" s="99"/>
      <c r="P20089" s="99"/>
      <c r="Q20089" s="99"/>
      <c r="R20089" s="99"/>
      <c r="S20089" s="99"/>
      <c r="T20089" s="99"/>
      <c r="U20089" s="99"/>
      <c r="V20089" s="99"/>
      <c r="W20089" s="99"/>
      <c r="X20089" s="99"/>
      <c r="Y20089" s="99"/>
      <c r="Z20089" s="99"/>
      <c r="AA20089" s="99"/>
      <c r="AB20089" s="99"/>
      <c r="AC20089" s="99"/>
      <c r="AD20089" s="99"/>
      <c r="AE20089" s="99"/>
      <c r="AF20089" s="99"/>
      <c r="AG20089" s="99"/>
      <c r="AH20089" s="31"/>
      <c r="AI20089" s="31"/>
      <c r="AJ20089" s="31"/>
      <c r="AK20089" s="31"/>
      <c r="AL20089" s="31"/>
      <c r="AO20089" s="376"/>
    </row>
    <row r="20090" spans="1:41" x14ac:dyDescent="0.25">
      <c r="A20090" s="44" t="s">
        <v>7091</v>
      </c>
      <c r="B20090" s="44" t="s">
        <v>3475</v>
      </c>
      <c r="C20090" s="45">
        <v>230301</v>
      </c>
      <c r="D20090" s="45" t="s">
        <v>11363</v>
      </c>
      <c r="E20090" s="45" t="s">
        <v>5265</v>
      </c>
      <c r="AO20090" s="376"/>
    </row>
    <row r="20091" spans="1:41" x14ac:dyDescent="0.25">
      <c r="A20091" s="91" t="s">
        <v>17200</v>
      </c>
      <c r="B20091" s="57" t="s">
        <v>17204</v>
      </c>
      <c r="C20091" s="62">
        <v>2515</v>
      </c>
      <c r="D20091" s="62" t="s">
        <v>20886</v>
      </c>
      <c r="E20091" s="60">
        <v>47149</v>
      </c>
      <c r="F20091" s="32"/>
      <c r="G20091" s="32"/>
      <c r="H20091" s="32"/>
      <c r="I20091" s="31"/>
      <c r="J20091" s="31"/>
      <c r="K20091" s="31"/>
      <c r="L20091" s="31"/>
      <c r="M20091" s="31"/>
      <c r="N20091" s="31"/>
      <c r="O20091" s="31"/>
      <c r="P20091" s="31"/>
      <c r="Q20091" s="31"/>
      <c r="R20091" s="31"/>
      <c r="S20091" s="31"/>
      <c r="T20091" s="31"/>
      <c r="U20091" s="31"/>
      <c r="V20091" s="31"/>
      <c r="W20091" s="31"/>
      <c r="X20091" s="31"/>
      <c r="Y20091" s="31"/>
      <c r="Z20091" s="31"/>
      <c r="AA20091" s="31"/>
      <c r="AB20091" s="31"/>
      <c r="AC20091" s="31"/>
      <c r="AD20091" s="31"/>
      <c r="AE20091" s="31"/>
      <c r="AF20091" s="31"/>
      <c r="AG20091" s="31"/>
      <c r="AH20091" s="31"/>
      <c r="AI20091" s="31"/>
      <c r="AJ20091" s="31"/>
      <c r="AK20091" s="31"/>
      <c r="AL20091" s="31"/>
      <c r="AO20091" s="376"/>
    </row>
    <row r="20092" spans="1:41" x14ac:dyDescent="0.25">
      <c r="A20092" s="44" t="s">
        <v>12821</v>
      </c>
      <c r="B20092" s="44" t="s">
        <v>199</v>
      </c>
      <c r="C20092" s="45">
        <v>241001</v>
      </c>
      <c r="D20092" s="45" t="s">
        <v>11363</v>
      </c>
      <c r="E20092" s="45" t="s">
        <v>5332</v>
      </c>
      <c r="AO20092" s="376"/>
    </row>
    <row r="20093" spans="1:41" x14ac:dyDescent="0.25">
      <c r="A20093" s="44" t="s">
        <v>9750</v>
      </c>
      <c r="B20093" s="44" t="s">
        <v>21013</v>
      </c>
      <c r="C20093" s="45" t="s">
        <v>9823</v>
      </c>
      <c r="D20093" s="367" t="s">
        <v>3696</v>
      </c>
      <c r="E20093" s="328">
        <f>DATE(2028,4,3)</f>
        <v>46846</v>
      </c>
      <c r="F20093" s="32"/>
      <c r="G20093" s="32"/>
      <c r="H20093" s="32"/>
      <c r="I20093" s="31"/>
      <c r="J20093" s="31"/>
      <c r="K20093" s="31"/>
      <c r="L20093" s="31"/>
      <c r="M20093" s="31"/>
      <c r="N20093" s="31"/>
      <c r="O20093" s="31"/>
      <c r="P20093" s="31"/>
      <c r="Q20093" s="31"/>
      <c r="R20093" s="31"/>
      <c r="S20093" s="31"/>
      <c r="T20093" s="31"/>
      <c r="U20093" s="31"/>
      <c r="V20093" s="31"/>
      <c r="W20093" s="31"/>
      <c r="X20093" s="31"/>
      <c r="Y20093" s="31"/>
      <c r="Z20093" s="31"/>
      <c r="AA20093" s="31"/>
      <c r="AB20093" s="31"/>
      <c r="AC20093" s="31"/>
      <c r="AD20093" s="31"/>
      <c r="AE20093" s="31"/>
      <c r="AF20093" s="31"/>
      <c r="AG20093" s="31"/>
      <c r="AH20093" s="31"/>
      <c r="AI20093" s="31"/>
      <c r="AJ20093" s="31"/>
      <c r="AK20093" s="31"/>
      <c r="AL20093" s="31"/>
      <c r="AO20093" s="376"/>
    </row>
    <row r="20094" spans="1:41" x14ac:dyDescent="0.25">
      <c r="A20094" s="44" t="s">
        <v>7171</v>
      </c>
      <c r="B20094" s="44" t="s">
        <v>153</v>
      </c>
      <c r="C20094" s="45" t="s">
        <v>7172</v>
      </c>
      <c r="D20094" s="46" t="s">
        <v>21328</v>
      </c>
      <c r="E20094" s="46">
        <v>46579</v>
      </c>
      <c r="AO20094" s="376"/>
    </row>
    <row r="20095" spans="1:41" x14ac:dyDescent="0.25">
      <c r="A20095" s="44" t="s">
        <v>7171</v>
      </c>
      <c r="B20095" s="44" t="s">
        <v>153</v>
      </c>
      <c r="C20095" s="45" t="s">
        <v>7172</v>
      </c>
      <c r="D20095" s="46" t="s">
        <v>21328</v>
      </c>
      <c r="E20095" s="46">
        <v>46579</v>
      </c>
      <c r="AO20095" s="376"/>
    </row>
    <row r="20096" spans="1:41" x14ac:dyDescent="0.3">
      <c r="A20096" s="333" t="s">
        <v>19073</v>
      </c>
      <c r="B20096" s="333" t="s">
        <v>1159</v>
      </c>
      <c r="C20096" s="125" t="s">
        <v>19092</v>
      </c>
      <c r="D20096" s="32" t="s">
        <v>20309</v>
      </c>
      <c r="E20096" s="125" t="s">
        <v>9249</v>
      </c>
      <c r="F20096" s="125" t="s">
        <v>1189</v>
      </c>
      <c r="G20096" s="125" t="s">
        <v>1190</v>
      </c>
      <c r="AO20096" s="376"/>
    </row>
    <row r="20097" spans="1:41" x14ac:dyDescent="0.25">
      <c r="A20097" s="44" t="s">
        <v>12822</v>
      </c>
      <c r="B20097" s="44" t="s">
        <v>926</v>
      </c>
      <c r="C20097" s="45">
        <v>24060402</v>
      </c>
      <c r="D20097" s="45" t="s">
        <v>11363</v>
      </c>
      <c r="E20097" s="45" t="s">
        <v>4962</v>
      </c>
      <c r="AO20097" s="376"/>
    </row>
    <row r="20098" spans="1:41" x14ac:dyDescent="0.25">
      <c r="A20098" s="44" t="s">
        <v>12822</v>
      </c>
      <c r="B20098" s="44" t="s">
        <v>199</v>
      </c>
      <c r="C20098" s="45">
        <v>241001</v>
      </c>
      <c r="D20098" s="45" t="s">
        <v>11363</v>
      </c>
      <c r="E20098" s="45" t="s">
        <v>5332</v>
      </c>
      <c r="AO20098" s="376"/>
    </row>
    <row r="20099" spans="1:41" x14ac:dyDescent="0.25">
      <c r="A20099" s="262" t="s">
        <v>8611</v>
      </c>
      <c r="B20099" s="262" t="s">
        <v>8583</v>
      </c>
      <c r="C20099" s="263">
        <v>791202303006</v>
      </c>
      <c r="D20099" s="263" t="s">
        <v>6271</v>
      </c>
      <c r="E20099" s="264">
        <v>48669</v>
      </c>
      <c r="F20099" s="93"/>
      <c r="G20099" s="93"/>
      <c r="H20099" s="93"/>
      <c r="I20099" s="99"/>
      <c r="J20099" s="99"/>
      <c r="K20099" s="99"/>
      <c r="L20099" s="44"/>
      <c r="M20099" s="44"/>
      <c r="N20099" s="99"/>
      <c r="O20099" s="99"/>
      <c r="P20099" s="99"/>
      <c r="Q20099" s="99"/>
      <c r="R20099" s="99"/>
      <c r="S20099" s="99"/>
      <c r="T20099" s="99"/>
      <c r="U20099" s="99"/>
      <c r="V20099" s="99"/>
      <c r="W20099" s="99"/>
      <c r="X20099" s="99"/>
      <c r="Y20099" s="99"/>
      <c r="Z20099" s="99"/>
      <c r="AA20099" s="99"/>
      <c r="AB20099" s="99"/>
      <c r="AC20099" s="99"/>
      <c r="AD20099" s="99"/>
      <c r="AE20099" s="99"/>
      <c r="AF20099" s="99"/>
      <c r="AG20099" s="99"/>
      <c r="AH20099" s="31"/>
      <c r="AI20099" s="31"/>
      <c r="AJ20099" s="31"/>
      <c r="AK20099" s="31"/>
      <c r="AL20099" s="31"/>
      <c r="AO20099" s="376"/>
    </row>
    <row r="20100" spans="1:41" x14ac:dyDescent="0.25">
      <c r="A20100" s="262" t="s">
        <v>8611</v>
      </c>
      <c r="B20100" s="262" t="s">
        <v>8581</v>
      </c>
      <c r="C20100" s="263">
        <v>791202303005</v>
      </c>
      <c r="D20100" s="263" t="s">
        <v>6271</v>
      </c>
      <c r="E20100" s="264">
        <v>47269</v>
      </c>
      <c r="F20100" s="93"/>
      <c r="G20100" s="93"/>
      <c r="H20100" s="93"/>
      <c r="I20100" s="99"/>
      <c r="J20100" s="99"/>
      <c r="K20100" s="99"/>
      <c r="L20100" s="44"/>
      <c r="M20100" s="44"/>
      <c r="N20100" s="99"/>
      <c r="O20100" s="99"/>
      <c r="P20100" s="99"/>
      <c r="Q20100" s="99"/>
      <c r="R20100" s="99"/>
      <c r="S20100" s="99"/>
      <c r="T20100" s="99"/>
      <c r="U20100" s="99"/>
      <c r="V20100" s="99"/>
      <c r="W20100" s="99"/>
      <c r="X20100" s="99"/>
      <c r="Y20100" s="99"/>
      <c r="Z20100" s="99"/>
      <c r="AA20100" s="99"/>
      <c r="AB20100" s="99"/>
      <c r="AC20100" s="99"/>
      <c r="AD20100" s="99"/>
      <c r="AE20100" s="99"/>
      <c r="AF20100" s="99"/>
      <c r="AG20100" s="99"/>
      <c r="AH20100" s="31"/>
      <c r="AI20100" s="31"/>
      <c r="AJ20100" s="31"/>
      <c r="AK20100" s="31"/>
      <c r="AL20100" s="31"/>
      <c r="AO20100" s="376"/>
    </row>
    <row r="20101" spans="1:41" x14ac:dyDescent="0.25">
      <c r="A20101" s="44" t="s">
        <v>18537</v>
      </c>
      <c r="B20101" s="44" t="s">
        <v>5321</v>
      </c>
      <c r="C20101" s="45">
        <v>26010401</v>
      </c>
      <c r="D20101" s="45" t="s">
        <v>11363</v>
      </c>
      <c r="E20101" s="45" t="s">
        <v>17459</v>
      </c>
      <c r="AO20101" s="376"/>
    </row>
    <row r="20102" spans="1:41" x14ac:dyDescent="0.25">
      <c r="A20102" s="44" t="s">
        <v>18537</v>
      </c>
      <c r="B20102" s="44" t="s">
        <v>3176</v>
      </c>
      <c r="C20102" s="45">
        <v>26010402</v>
      </c>
      <c r="D20102" s="45" t="s">
        <v>11363</v>
      </c>
      <c r="E20102" s="45" t="s">
        <v>17459</v>
      </c>
      <c r="AO20102" s="376"/>
    </row>
    <row r="20103" spans="1:41" x14ac:dyDescent="0.25">
      <c r="A20103" s="44" t="s">
        <v>9583</v>
      </c>
      <c r="B20103" s="92" t="s">
        <v>9602</v>
      </c>
      <c r="C20103" s="45" t="s">
        <v>9338</v>
      </c>
      <c r="D20103" s="93" t="s">
        <v>9601</v>
      </c>
      <c r="E20103" s="94">
        <v>46568</v>
      </c>
      <c r="F20103" s="93"/>
      <c r="G20103" s="93"/>
      <c r="H20103" s="93"/>
      <c r="I20103" s="99"/>
      <c r="J20103" s="99"/>
      <c r="K20103" s="99"/>
      <c r="L20103" s="44"/>
      <c r="M20103" s="44"/>
      <c r="N20103" s="99"/>
      <c r="O20103" s="99"/>
      <c r="P20103" s="99"/>
      <c r="Q20103" s="99"/>
      <c r="R20103" s="99"/>
      <c r="S20103" s="99"/>
      <c r="T20103" s="99"/>
      <c r="U20103" s="99"/>
      <c r="V20103" s="99"/>
      <c r="W20103" s="99"/>
      <c r="X20103" s="99"/>
      <c r="Y20103" s="99"/>
      <c r="Z20103" s="99"/>
      <c r="AA20103" s="99"/>
      <c r="AB20103" s="99"/>
      <c r="AC20103" s="99"/>
      <c r="AD20103" s="99"/>
      <c r="AE20103" s="99"/>
      <c r="AF20103" s="99"/>
      <c r="AG20103" s="99"/>
      <c r="AH20103" s="31"/>
      <c r="AI20103" s="31"/>
      <c r="AJ20103" s="31"/>
      <c r="AK20103" s="31"/>
      <c r="AL20103" s="31"/>
      <c r="AO20103" s="376"/>
    </row>
    <row r="20104" spans="1:41" x14ac:dyDescent="0.25">
      <c r="A20104" s="44" t="s">
        <v>552</v>
      </c>
      <c r="B20104" s="44" t="s">
        <v>21367</v>
      </c>
      <c r="C20104" s="45" t="s">
        <v>16511</v>
      </c>
      <c r="D20104" s="45" t="s">
        <v>21447</v>
      </c>
      <c r="E20104" s="46">
        <v>46418</v>
      </c>
      <c r="AO20104" s="376"/>
    </row>
    <row r="20105" spans="1:41" x14ac:dyDescent="0.25">
      <c r="A20105" s="44" t="s">
        <v>552</v>
      </c>
      <c r="B20105" s="44" t="s">
        <v>21402</v>
      </c>
      <c r="C20105" s="45" t="s">
        <v>5503</v>
      </c>
      <c r="D20105" s="45" t="s">
        <v>21447</v>
      </c>
      <c r="E20105" s="46">
        <v>46507</v>
      </c>
      <c r="AO20105" s="376"/>
    </row>
    <row r="20106" spans="1:41" x14ac:dyDescent="0.25">
      <c r="A20106" s="44" t="s">
        <v>10827</v>
      </c>
      <c r="B20106" s="44" t="s">
        <v>9237</v>
      </c>
      <c r="C20106" s="45">
        <v>24010401</v>
      </c>
      <c r="D20106" s="45" t="s">
        <v>11363</v>
      </c>
      <c r="E20106" s="45" t="s">
        <v>9238</v>
      </c>
      <c r="AO20106" s="376"/>
    </row>
    <row r="20107" spans="1:41" x14ac:dyDescent="0.25">
      <c r="A20107" s="44" t="s">
        <v>3030</v>
      </c>
      <c r="B20107" s="44" t="s">
        <v>925</v>
      </c>
      <c r="C20107" s="45">
        <v>230601</v>
      </c>
      <c r="D20107" s="45" t="s">
        <v>11363</v>
      </c>
      <c r="E20107" s="45" t="s">
        <v>7770</v>
      </c>
      <c r="AO20107" s="376"/>
    </row>
    <row r="20108" spans="1:41" x14ac:dyDescent="0.25">
      <c r="A20108" s="44" t="s">
        <v>16035</v>
      </c>
      <c r="B20108" s="44" t="s">
        <v>9237</v>
      </c>
      <c r="C20108" s="45">
        <v>24010401</v>
      </c>
      <c r="D20108" s="45" t="s">
        <v>11363</v>
      </c>
      <c r="E20108" s="45" t="s">
        <v>9238</v>
      </c>
      <c r="AO20108" s="376"/>
    </row>
    <row r="20109" spans="1:41" x14ac:dyDescent="0.25">
      <c r="A20109" s="44" t="s">
        <v>16035</v>
      </c>
      <c r="B20109" s="44" t="s">
        <v>3176</v>
      </c>
      <c r="C20109" s="45">
        <v>24010402</v>
      </c>
      <c r="D20109" s="45" t="s">
        <v>11363</v>
      </c>
      <c r="E20109" s="45" t="s">
        <v>9238</v>
      </c>
      <c r="AO20109" s="376"/>
    </row>
    <row r="20110" spans="1:41" x14ac:dyDescent="0.25">
      <c r="A20110" s="44" t="s">
        <v>16035</v>
      </c>
      <c r="B20110" s="44" t="s">
        <v>15669</v>
      </c>
      <c r="C20110" s="45">
        <v>25050402</v>
      </c>
      <c r="D20110" s="45" t="s">
        <v>11363</v>
      </c>
      <c r="E20110" s="45" t="s">
        <v>7105</v>
      </c>
      <c r="AO20110" s="376"/>
    </row>
    <row r="20111" spans="1:41" x14ac:dyDescent="0.25">
      <c r="A20111" s="44" t="s">
        <v>14665</v>
      </c>
      <c r="B20111" s="44" t="s">
        <v>145</v>
      </c>
      <c r="C20111" s="45" t="s">
        <v>14666</v>
      </c>
      <c r="D20111" s="46" t="s">
        <v>21328</v>
      </c>
      <c r="E20111" s="46">
        <v>46583</v>
      </c>
      <c r="AO20111" s="376"/>
    </row>
    <row r="20112" spans="1:41" x14ac:dyDescent="0.25">
      <c r="A20112" s="44" t="s">
        <v>18538</v>
      </c>
      <c r="B20112" s="44" t="s">
        <v>17463</v>
      </c>
      <c r="C20112" s="45">
        <v>260202</v>
      </c>
      <c r="D20112" s="45" t="s">
        <v>11363</v>
      </c>
      <c r="E20112" s="45" t="s">
        <v>9238</v>
      </c>
      <c r="AO20112" s="376"/>
    </row>
    <row r="20113" spans="1:41" x14ac:dyDescent="0.25">
      <c r="A20113" s="44" t="s">
        <v>18538</v>
      </c>
      <c r="B20113" s="44" t="s">
        <v>3040</v>
      </c>
      <c r="C20113" s="45">
        <v>260305</v>
      </c>
      <c r="D20113" s="45" t="s">
        <v>11363</v>
      </c>
      <c r="E20113" s="45" t="s">
        <v>9249</v>
      </c>
      <c r="AO20113" s="376"/>
    </row>
    <row r="20114" spans="1:41" x14ac:dyDescent="0.25">
      <c r="A20114" s="44" t="s">
        <v>9020</v>
      </c>
      <c r="B20114" s="44" t="s">
        <v>14782</v>
      </c>
      <c r="C20114" s="45" t="s">
        <v>6658</v>
      </c>
      <c r="D20114" s="380" t="s">
        <v>3696</v>
      </c>
      <c r="E20114" s="328">
        <f>DATE(2027,2,24)</f>
        <v>46442</v>
      </c>
      <c r="F20114" s="32"/>
      <c r="G20114" s="32"/>
      <c r="H20114" s="32"/>
      <c r="I20114" s="31"/>
      <c r="J20114" s="31"/>
      <c r="K20114" s="31"/>
      <c r="L20114" s="31"/>
      <c r="M20114" s="31"/>
      <c r="N20114" s="31"/>
      <c r="O20114" s="31"/>
      <c r="P20114" s="31"/>
      <c r="Q20114" s="31"/>
      <c r="R20114" s="31"/>
      <c r="S20114" s="31"/>
      <c r="T20114" s="31"/>
      <c r="U20114" s="31"/>
      <c r="V20114" s="31"/>
      <c r="W20114" s="31"/>
      <c r="X20114" s="31"/>
      <c r="Y20114" s="31"/>
      <c r="Z20114" s="31"/>
      <c r="AA20114" s="31"/>
      <c r="AB20114" s="31"/>
      <c r="AC20114" s="31"/>
      <c r="AD20114" s="31"/>
      <c r="AE20114" s="31"/>
      <c r="AF20114" s="31"/>
      <c r="AG20114" s="31"/>
      <c r="AH20114" s="31"/>
      <c r="AI20114" s="31"/>
      <c r="AJ20114" s="31"/>
      <c r="AK20114" s="31"/>
      <c r="AL20114" s="31"/>
      <c r="AO20114" s="376"/>
    </row>
    <row r="20115" spans="1:41" x14ac:dyDescent="0.25">
      <c r="A20115" s="44" t="s">
        <v>21247</v>
      </c>
      <c r="B20115" s="44" t="s">
        <v>3182</v>
      </c>
      <c r="C20115" s="414"/>
      <c r="D20115" s="380" t="s">
        <v>21248</v>
      </c>
      <c r="E20115" s="328">
        <v>46539</v>
      </c>
      <c r="F20115" s="32"/>
      <c r="G20115" s="32"/>
      <c r="H20115" s="32"/>
      <c r="I20115" s="31"/>
      <c r="J20115" s="31"/>
      <c r="K20115" s="31"/>
      <c r="L20115" s="31"/>
      <c r="M20115" s="31"/>
      <c r="N20115" s="31"/>
      <c r="O20115" s="31"/>
      <c r="P20115" s="31"/>
      <c r="Q20115" s="31"/>
      <c r="R20115" s="31"/>
      <c r="S20115" s="31"/>
      <c r="T20115" s="31"/>
      <c r="U20115" s="31"/>
      <c r="V20115" s="31"/>
      <c r="W20115" s="31"/>
      <c r="X20115" s="31"/>
      <c r="Y20115" s="31"/>
      <c r="Z20115" s="31"/>
      <c r="AA20115" s="31"/>
      <c r="AB20115" s="31"/>
      <c r="AC20115" s="31"/>
      <c r="AD20115" s="31"/>
      <c r="AE20115" s="31"/>
      <c r="AF20115" s="31"/>
      <c r="AG20115" s="31"/>
      <c r="AH20115" s="31"/>
      <c r="AI20115" s="31"/>
      <c r="AJ20115" s="31"/>
      <c r="AK20115" s="31"/>
      <c r="AL20115" s="31"/>
      <c r="AO20115" s="376"/>
    </row>
    <row r="20116" spans="1:41" x14ac:dyDescent="0.25">
      <c r="A20116" s="44" t="s">
        <v>6591</v>
      </c>
      <c r="B20116" s="44" t="s">
        <v>5129</v>
      </c>
      <c r="C20116" s="45">
        <v>25010502</v>
      </c>
      <c r="D20116" s="45" t="s">
        <v>11363</v>
      </c>
      <c r="E20116" s="45" t="s">
        <v>12551</v>
      </c>
      <c r="AO20116" s="376"/>
    </row>
    <row r="20117" spans="1:41" x14ac:dyDescent="0.25">
      <c r="A20117" s="44" t="s">
        <v>6591</v>
      </c>
      <c r="B20117" s="44" t="s">
        <v>5321</v>
      </c>
      <c r="C20117" s="45">
        <v>26010401</v>
      </c>
      <c r="D20117" s="45" t="s">
        <v>11363</v>
      </c>
      <c r="E20117" s="45" t="s">
        <v>17459</v>
      </c>
      <c r="AO20117" s="376"/>
    </row>
    <row r="20118" spans="1:41" x14ac:dyDescent="0.25">
      <c r="A20118" s="44" t="s">
        <v>6591</v>
      </c>
      <c r="B20118" s="44" t="s">
        <v>3176</v>
      </c>
      <c r="C20118" s="45">
        <v>26010402</v>
      </c>
      <c r="D20118" s="45" t="s">
        <v>11363</v>
      </c>
      <c r="E20118" s="45" t="s">
        <v>17459</v>
      </c>
      <c r="AO20118" s="376"/>
    </row>
    <row r="20119" spans="1:41" x14ac:dyDescent="0.25">
      <c r="A20119" s="44" t="s">
        <v>900</v>
      </c>
      <c r="B20119" s="44" t="s">
        <v>3841</v>
      </c>
      <c r="C20119" s="45">
        <v>24060401</v>
      </c>
      <c r="D20119" s="45" t="s">
        <v>11363</v>
      </c>
      <c r="E20119" s="45" t="s">
        <v>4962</v>
      </c>
      <c r="AO20119" s="376"/>
    </row>
    <row r="20120" spans="1:41" x14ac:dyDescent="0.25">
      <c r="A20120" s="44" t="s">
        <v>900</v>
      </c>
      <c r="B20120" s="44" t="s">
        <v>926</v>
      </c>
      <c r="C20120" s="45">
        <v>24060402</v>
      </c>
      <c r="D20120" s="45" t="s">
        <v>11363</v>
      </c>
      <c r="E20120" s="45" t="s">
        <v>4962</v>
      </c>
      <c r="AO20120" s="376"/>
    </row>
    <row r="20121" spans="1:41" x14ac:dyDescent="0.25">
      <c r="A20121" s="44" t="s">
        <v>900</v>
      </c>
      <c r="B20121" s="44" t="s">
        <v>5321</v>
      </c>
      <c r="C20121" s="45">
        <v>26010401</v>
      </c>
      <c r="D20121" s="45" t="s">
        <v>11363</v>
      </c>
      <c r="E20121" s="45" t="s">
        <v>17459</v>
      </c>
      <c r="AO20121" s="376"/>
    </row>
    <row r="20122" spans="1:41" x14ac:dyDescent="0.25">
      <c r="A20122" s="44" t="s">
        <v>900</v>
      </c>
      <c r="B20122" s="44" t="s">
        <v>3176</v>
      </c>
      <c r="C20122" s="45">
        <v>26010402</v>
      </c>
      <c r="D20122" s="45" t="s">
        <v>11363</v>
      </c>
      <c r="E20122" s="45" t="s">
        <v>17459</v>
      </c>
      <c r="AO20122" s="376"/>
    </row>
    <row r="20123" spans="1:41" x14ac:dyDescent="0.25">
      <c r="A20123" s="44" t="s">
        <v>10828</v>
      </c>
      <c r="B20123" s="44" t="s">
        <v>3841</v>
      </c>
      <c r="C20123" s="45">
        <v>24060401</v>
      </c>
      <c r="D20123" s="45" t="s">
        <v>11363</v>
      </c>
      <c r="E20123" s="45" t="s">
        <v>4962</v>
      </c>
      <c r="AO20123" s="376"/>
    </row>
    <row r="20124" spans="1:41" x14ac:dyDescent="0.25">
      <c r="A20124" s="44" t="s">
        <v>10828</v>
      </c>
      <c r="B20124" s="44" t="s">
        <v>926</v>
      </c>
      <c r="C20124" s="45">
        <v>24060402</v>
      </c>
      <c r="D20124" s="45" t="s">
        <v>11363</v>
      </c>
      <c r="E20124" s="45" t="s">
        <v>4962</v>
      </c>
      <c r="AO20124" s="376"/>
    </row>
    <row r="20125" spans="1:41" x14ac:dyDescent="0.25">
      <c r="A20125" s="44" t="s">
        <v>10829</v>
      </c>
      <c r="B20125" s="44" t="s">
        <v>945</v>
      </c>
      <c r="C20125" s="45">
        <v>240602</v>
      </c>
      <c r="D20125" s="45" t="s">
        <v>11363</v>
      </c>
      <c r="E20125" s="45" t="s">
        <v>4962</v>
      </c>
      <c r="AO20125" s="376"/>
    </row>
    <row r="20126" spans="1:41" x14ac:dyDescent="0.25">
      <c r="A20126" s="44" t="s">
        <v>10829</v>
      </c>
      <c r="B20126" s="44" t="s">
        <v>2350</v>
      </c>
      <c r="C20126" s="45">
        <v>250106</v>
      </c>
      <c r="D20126" s="45" t="s">
        <v>11363</v>
      </c>
      <c r="E20126" s="45" t="s">
        <v>11887</v>
      </c>
      <c r="AO20126" s="376"/>
    </row>
    <row r="20127" spans="1:41" x14ac:dyDescent="0.3">
      <c r="A20127" s="58" t="s">
        <v>1285</v>
      </c>
      <c r="B20127" s="58" t="s">
        <v>3909</v>
      </c>
      <c r="C20127" s="62">
        <v>23022</v>
      </c>
      <c r="D20127" s="62" t="s">
        <v>20886</v>
      </c>
      <c r="E20127" s="60">
        <v>46630</v>
      </c>
      <c r="F20127" s="32"/>
      <c r="G20127" s="32"/>
      <c r="H20127" s="32"/>
      <c r="I20127" s="31"/>
      <c r="J20127" s="31"/>
      <c r="K20127" s="31"/>
      <c r="L20127" s="31"/>
      <c r="M20127" s="31"/>
      <c r="N20127" s="31"/>
      <c r="O20127" s="31"/>
      <c r="P20127" s="31"/>
      <c r="Q20127" s="31"/>
      <c r="R20127" s="31"/>
      <c r="S20127" s="31"/>
      <c r="T20127" s="31"/>
      <c r="U20127" s="31"/>
      <c r="V20127" s="31"/>
      <c r="W20127" s="31"/>
      <c r="X20127" s="31"/>
      <c r="Y20127" s="31"/>
      <c r="Z20127" s="31"/>
      <c r="AA20127" s="31"/>
      <c r="AB20127" s="31"/>
      <c r="AC20127" s="31"/>
      <c r="AD20127" s="31"/>
      <c r="AE20127" s="31"/>
      <c r="AF20127" s="31"/>
      <c r="AG20127" s="31"/>
      <c r="AH20127" s="31"/>
      <c r="AI20127" s="31"/>
      <c r="AJ20127" s="31"/>
      <c r="AK20127" s="31"/>
      <c r="AL20127" s="31"/>
      <c r="AO20127" s="376"/>
    </row>
    <row r="20128" spans="1:41" x14ac:dyDescent="0.25">
      <c r="A20128" s="44" t="s">
        <v>3571</v>
      </c>
      <c r="B20128" s="44" t="s">
        <v>3176</v>
      </c>
      <c r="C20128" s="45">
        <v>26010402</v>
      </c>
      <c r="D20128" s="45" t="s">
        <v>11363</v>
      </c>
      <c r="E20128" s="45" t="s">
        <v>17459</v>
      </c>
      <c r="AO20128" s="376"/>
    </row>
    <row r="20129" spans="1:41" x14ac:dyDescent="0.3">
      <c r="A20129" s="99" t="s">
        <v>15306</v>
      </c>
      <c r="B20129" s="92" t="s">
        <v>15309</v>
      </c>
      <c r="C20129" s="93" t="s">
        <v>15310</v>
      </c>
      <c r="D20129" s="93" t="s">
        <v>10164</v>
      </c>
      <c r="E20129" s="94">
        <v>47361</v>
      </c>
      <c r="F20129" s="93"/>
      <c r="G20129" s="93"/>
      <c r="H20129" s="93"/>
      <c r="I20129" s="99"/>
      <c r="J20129" s="99"/>
      <c r="K20129" s="99"/>
      <c r="L20129" s="99"/>
      <c r="M20129" s="99"/>
      <c r="N20129" s="99"/>
      <c r="O20129" s="99"/>
      <c r="P20129" s="99"/>
      <c r="Q20129" s="99"/>
      <c r="R20129" s="99"/>
      <c r="S20129" s="99"/>
      <c r="T20129" s="99"/>
      <c r="U20129" s="99"/>
      <c r="V20129" s="99"/>
      <c r="W20129" s="99"/>
      <c r="X20129" s="99"/>
      <c r="Y20129" s="99"/>
      <c r="Z20129" s="99"/>
      <c r="AA20129" s="99"/>
      <c r="AB20129" s="99"/>
      <c r="AC20129" s="99"/>
      <c r="AD20129" s="99"/>
      <c r="AE20129" s="99"/>
      <c r="AF20129" s="99"/>
      <c r="AG20129" s="99"/>
      <c r="AH20129" s="31"/>
      <c r="AI20129" s="31"/>
      <c r="AJ20129" s="31"/>
      <c r="AK20129" s="31"/>
      <c r="AL20129" s="31"/>
      <c r="AO20129" s="376"/>
    </row>
    <row r="20130" spans="1:41" x14ac:dyDescent="0.25">
      <c r="A20130" s="44" t="s">
        <v>12513</v>
      </c>
      <c r="B20130" s="44" t="s">
        <v>12100</v>
      </c>
      <c r="C20130" s="45">
        <v>3.25</v>
      </c>
      <c r="D20130" s="45" t="s">
        <v>12549</v>
      </c>
      <c r="E20130" s="46">
        <v>47422</v>
      </c>
      <c r="F20130" s="45"/>
      <c r="G20130" s="93"/>
      <c r="H20130" s="93"/>
      <c r="I20130" s="99"/>
      <c r="J20130" s="99"/>
      <c r="K20130" s="99"/>
      <c r="L20130" s="99"/>
      <c r="M20130" s="99"/>
      <c r="N20130" s="99"/>
      <c r="O20130" s="99"/>
      <c r="P20130" s="99"/>
      <c r="Q20130" s="99"/>
      <c r="R20130" s="99"/>
      <c r="S20130" s="99"/>
      <c r="T20130" s="99"/>
      <c r="U20130" s="99"/>
      <c r="V20130" s="99"/>
      <c r="W20130" s="99"/>
      <c r="X20130" s="99"/>
      <c r="Y20130" s="99"/>
      <c r="Z20130" s="99"/>
      <c r="AA20130" s="99"/>
      <c r="AB20130" s="99"/>
      <c r="AC20130" s="99"/>
      <c r="AD20130" s="99"/>
      <c r="AE20130" s="99"/>
      <c r="AF20130" s="99"/>
      <c r="AG20130" s="99"/>
      <c r="AH20130" s="31"/>
      <c r="AI20130" s="31"/>
      <c r="AJ20130" s="31"/>
      <c r="AK20130" s="31"/>
      <c r="AL20130" s="31"/>
      <c r="AO20130" s="376"/>
    </row>
    <row r="20131" spans="1:41" x14ac:dyDescent="0.25">
      <c r="A20131" s="415" t="s">
        <v>13382</v>
      </c>
      <c r="B20131" s="415" t="s">
        <v>13383</v>
      </c>
      <c r="C20131" s="416" t="s">
        <v>13384</v>
      </c>
      <c r="D20131" s="64" t="s">
        <v>1712</v>
      </c>
      <c r="E20131" s="46">
        <v>47321</v>
      </c>
      <c r="F20131" s="97"/>
      <c r="G20131" s="93"/>
      <c r="H20131" s="93"/>
      <c r="I20131" s="99"/>
      <c r="J20131" s="99"/>
      <c r="K20131" s="99"/>
      <c r="L20131" s="99"/>
      <c r="M20131" s="99"/>
      <c r="N20131" s="99"/>
      <c r="O20131" s="99"/>
      <c r="P20131" s="99"/>
      <c r="Q20131" s="99"/>
      <c r="R20131" s="99"/>
      <c r="S20131" s="99"/>
      <c r="T20131" s="99"/>
      <c r="U20131" s="99"/>
      <c r="V20131" s="99"/>
      <c r="W20131" s="99"/>
      <c r="X20131" s="99"/>
      <c r="Y20131" s="99"/>
      <c r="Z20131" s="99"/>
      <c r="AA20131" s="99"/>
      <c r="AB20131" s="99"/>
      <c r="AC20131" s="99"/>
      <c r="AD20131" s="99"/>
      <c r="AE20131" s="99"/>
      <c r="AF20131" s="99"/>
      <c r="AG20131" s="99"/>
      <c r="AH20131" s="31"/>
      <c r="AI20131" s="31"/>
      <c r="AJ20131" s="31"/>
      <c r="AK20131" s="31"/>
      <c r="AL20131" s="31"/>
      <c r="AO20131" s="376"/>
    </row>
    <row r="20132" spans="1:41" x14ac:dyDescent="0.25">
      <c r="A20132" s="329" t="s">
        <v>72</v>
      </c>
      <c r="B20132" s="92" t="s">
        <v>13051</v>
      </c>
      <c r="C20132" s="93" t="s">
        <v>13052</v>
      </c>
      <c r="D20132" s="93" t="s">
        <v>1201</v>
      </c>
      <c r="E20132" s="94">
        <v>47223</v>
      </c>
      <c r="F20132" s="93"/>
      <c r="G20132" s="93"/>
      <c r="H20132" s="93"/>
      <c r="I20132" s="99"/>
      <c r="J20132" s="99"/>
      <c r="K20132" s="99"/>
      <c r="L20132" s="99"/>
      <c r="M20132" s="99"/>
      <c r="N20132" s="99"/>
      <c r="O20132" s="99"/>
      <c r="P20132" s="99"/>
      <c r="Q20132" s="99"/>
      <c r="R20132" s="99"/>
      <c r="S20132" s="99"/>
      <c r="T20132" s="99"/>
      <c r="U20132" s="99"/>
      <c r="V20132" s="99"/>
      <c r="W20132" s="99"/>
      <c r="X20132" s="99"/>
      <c r="Y20132" s="99"/>
      <c r="Z20132" s="99"/>
      <c r="AA20132" s="99"/>
      <c r="AB20132" s="99"/>
      <c r="AC20132" s="99"/>
      <c r="AD20132" s="99"/>
      <c r="AE20132" s="99"/>
      <c r="AF20132" s="99"/>
      <c r="AG20132" s="99"/>
      <c r="AH20132" s="31"/>
      <c r="AI20132" s="31"/>
      <c r="AJ20132" s="31"/>
      <c r="AK20132" s="31"/>
      <c r="AL20132" s="31"/>
      <c r="AO20132" s="376"/>
    </row>
    <row r="20133" spans="1:41" x14ac:dyDescent="0.25">
      <c r="A20133" s="44" t="s">
        <v>13130</v>
      </c>
      <c r="B20133" s="44" t="s">
        <v>21434</v>
      </c>
      <c r="C20133" s="45" t="s">
        <v>13058</v>
      </c>
      <c r="D20133" s="45" t="s">
        <v>21447</v>
      </c>
      <c r="E20133" s="46">
        <v>46418</v>
      </c>
      <c r="AO20133" s="376"/>
    </row>
    <row r="20134" spans="1:41" x14ac:dyDescent="0.25">
      <c r="A20134" s="44" t="s">
        <v>7938</v>
      </c>
      <c r="B20134" s="44" t="s">
        <v>925</v>
      </c>
      <c r="C20134" s="45">
        <v>230601</v>
      </c>
      <c r="D20134" s="45" t="s">
        <v>11363</v>
      </c>
      <c r="E20134" s="45" t="s">
        <v>7770</v>
      </c>
      <c r="AO20134" s="376"/>
    </row>
    <row r="20135" spans="1:41" x14ac:dyDescent="0.25">
      <c r="A20135" s="44" t="s">
        <v>10830</v>
      </c>
      <c r="B20135" s="44" t="s">
        <v>3176</v>
      </c>
      <c r="C20135" s="45">
        <v>24010402</v>
      </c>
      <c r="D20135" s="45" t="s">
        <v>11363</v>
      </c>
      <c r="E20135" s="45" t="s">
        <v>9238</v>
      </c>
      <c r="AO20135" s="376"/>
    </row>
    <row r="20136" spans="1:41" x14ac:dyDescent="0.25">
      <c r="A20136" s="44" t="s">
        <v>19481</v>
      </c>
      <c r="B20136" s="319" t="s">
        <v>19525</v>
      </c>
      <c r="C20136" s="318" t="s">
        <v>19746</v>
      </c>
      <c r="D20136" s="93" t="s">
        <v>19934</v>
      </c>
      <c r="E20136" s="320">
        <v>46660</v>
      </c>
      <c r="F20136" s="93"/>
      <c r="G20136" s="93"/>
      <c r="H20136" s="93"/>
      <c r="I20136" s="99"/>
      <c r="J20136" s="99"/>
      <c r="K20136" s="99"/>
      <c r="L20136" s="99"/>
      <c r="M20136" s="99"/>
      <c r="N20136" s="99"/>
      <c r="O20136" s="99"/>
      <c r="P20136" s="99"/>
      <c r="Q20136" s="99"/>
      <c r="R20136" s="99"/>
      <c r="S20136" s="99"/>
      <c r="T20136" s="99"/>
      <c r="U20136" s="99"/>
      <c r="V20136" s="99"/>
      <c r="W20136" s="99"/>
      <c r="X20136" s="99"/>
      <c r="Y20136" s="99"/>
      <c r="Z20136" s="99"/>
      <c r="AA20136" s="99"/>
      <c r="AB20136" s="99"/>
      <c r="AC20136" s="99"/>
      <c r="AD20136" s="99"/>
      <c r="AE20136" s="99"/>
      <c r="AF20136" s="99"/>
      <c r="AG20136" s="99"/>
      <c r="AH20136" s="31"/>
      <c r="AI20136" s="31"/>
      <c r="AJ20136" s="31"/>
      <c r="AK20136" s="31"/>
      <c r="AL20136" s="31"/>
      <c r="AO20136" s="376"/>
    </row>
    <row r="20137" spans="1:41" x14ac:dyDescent="0.25">
      <c r="A20137" s="44" t="s">
        <v>9584</v>
      </c>
      <c r="B20137" s="92" t="s">
        <v>9602</v>
      </c>
      <c r="C20137" s="45" t="s">
        <v>9338</v>
      </c>
      <c r="D20137" s="93" t="s">
        <v>9601</v>
      </c>
      <c r="E20137" s="94">
        <v>46568</v>
      </c>
      <c r="F20137" s="93"/>
      <c r="G20137" s="93"/>
      <c r="H20137" s="93"/>
      <c r="I20137" s="99"/>
      <c r="J20137" s="99"/>
      <c r="K20137" s="99"/>
      <c r="L20137" s="44"/>
      <c r="M20137" s="44"/>
      <c r="N20137" s="99"/>
      <c r="O20137" s="99"/>
      <c r="P20137" s="99"/>
      <c r="Q20137" s="99"/>
      <c r="R20137" s="99"/>
      <c r="S20137" s="99"/>
      <c r="T20137" s="99"/>
      <c r="U20137" s="99"/>
      <c r="V20137" s="99"/>
      <c r="W20137" s="99"/>
      <c r="X20137" s="99"/>
      <c r="Y20137" s="99"/>
      <c r="Z20137" s="99"/>
      <c r="AA20137" s="99"/>
      <c r="AB20137" s="99"/>
      <c r="AC20137" s="99"/>
      <c r="AD20137" s="99"/>
      <c r="AE20137" s="99"/>
      <c r="AF20137" s="99"/>
      <c r="AG20137" s="99"/>
      <c r="AH20137" s="31"/>
      <c r="AI20137" s="31"/>
      <c r="AJ20137" s="31"/>
      <c r="AK20137" s="31"/>
      <c r="AL20137" s="31"/>
      <c r="AO20137" s="376"/>
    </row>
    <row r="20138" spans="1:41" x14ac:dyDescent="0.3">
      <c r="A20138" s="333" t="s">
        <v>21303</v>
      </c>
      <c r="B20138" s="333" t="s">
        <v>2693</v>
      </c>
      <c r="C20138" s="125" t="s">
        <v>21306</v>
      </c>
      <c r="D20138" s="32" t="s">
        <v>20309</v>
      </c>
      <c r="E20138" s="125" t="s">
        <v>9840</v>
      </c>
      <c r="F20138" s="125" t="s">
        <v>1189</v>
      </c>
      <c r="G20138" s="125" t="s">
        <v>1190</v>
      </c>
      <c r="AO20138" s="376"/>
    </row>
    <row r="20139" spans="1:41" x14ac:dyDescent="0.25">
      <c r="A20139" s="44" t="s">
        <v>16895</v>
      </c>
      <c r="B20139" s="44" t="s">
        <v>14787</v>
      </c>
      <c r="C20139" s="45" t="s">
        <v>17136</v>
      </c>
      <c r="D20139" s="367" t="s">
        <v>3696</v>
      </c>
      <c r="E20139" s="328">
        <f>DATE(2029,10,27)</f>
        <v>47418</v>
      </c>
      <c r="F20139" s="32"/>
      <c r="G20139" s="32"/>
      <c r="H20139" s="32"/>
      <c r="I20139" s="31"/>
      <c r="J20139" s="31"/>
      <c r="K20139" s="31"/>
      <c r="L20139" s="31"/>
      <c r="M20139" s="31"/>
      <c r="N20139" s="31"/>
      <c r="O20139" s="31"/>
      <c r="P20139" s="31"/>
      <c r="Q20139" s="31"/>
      <c r="R20139" s="31"/>
      <c r="S20139" s="31"/>
      <c r="T20139" s="31"/>
      <c r="U20139" s="31"/>
      <c r="V20139" s="31"/>
      <c r="W20139" s="31"/>
      <c r="X20139" s="31"/>
      <c r="Y20139" s="31"/>
      <c r="Z20139" s="31"/>
      <c r="AA20139" s="31"/>
      <c r="AB20139" s="31"/>
      <c r="AC20139" s="31"/>
      <c r="AD20139" s="31"/>
      <c r="AE20139" s="31"/>
      <c r="AF20139" s="31"/>
      <c r="AG20139" s="31"/>
      <c r="AH20139" s="31"/>
      <c r="AI20139" s="31"/>
      <c r="AJ20139" s="31"/>
      <c r="AK20139" s="31"/>
      <c r="AL20139" s="31"/>
      <c r="AO20139" s="376"/>
    </row>
    <row r="20140" spans="1:41" x14ac:dyDescent="0.25">
      <c r="A20140" s="44" t="s">
        <v>16895</v>
      </c>
      <c r="B20140" s="44" t="s">
        <v>15236</v>
      </c>
      <c r="C20140" s="45" t="s">
        <v>11867</v>
      </c>
      <c r="D20140" s="367" t="s">
        <v>3696</v>
      </c>
      <c r="E20140" s="328">
        <f>DATE(2028,7,9)</f>
        <v>46943</v>
      </c>
      <c r="F20140" s="32"/>
      <c r="G20140" s="32"/>
      <c r="H20140" s="32"/>
      <c r="I20140" s="31"/>
      <c r="J20140" s="31"/>
      <c r="K20140" s="31"/>
      <c r="L20140" s="31"/>
      <c r="M20140" s="31"/>
      <c r="N20140" s="31"/>
      <c r="O20140" s="31"/>
      <c r="P20140" s="31"/>
      <c r="Q20140" s="31"/>
      <c r="R20140" s="31"/>
      <c r="S20140" s="31"/>
      <c r="T20140" s="31"/>
      <c r="U20140" s="31"/>
      <c r="V20140" s="31"/>
      <c r="W20140" s="31"/>
      <c r="X20140" s="31"/>
      <c r="Y20140" s="31"/>
      <c r="Z20140" s="31"/>
      <c r="AA20140" s="31"/>
      <c r="AB20140" s="31"/>
      <c r="AC20140" s="31"/>
      <c r="AD20140" s="31"/>
      <c r="AE20140" s="31"/>
      <c r="AF20140" s="31"/>
      <c r="AG20140" s="31"/>
      <c r="AH20140" s="31"/>
      <c r="AI20140" s="31"/>
      <c r="AJ20140" s="31"/>
      <c r="AK20140" s="31"/>
      <c r="AL20140" s="31"/>
      <c r="AO20140" s="376"/>
    </row>
    <row r="20141" spans="1:41" x14ac:dyDescent="0.25">
      <c r="A20141" s="44" t="s">
        <v>16895</v>
      </c>
      <c r="B20141" s="44" t="s">
        <v>15059</v>
      </c>
      <c r="C20141" s="45" t="s">
        <v>13957</v>
      </c>
      <c r="D20141" s="367" t="s">
        <v>3696</v>
      </c>
      <c r="E20141" s="328">
        <f>DATE(2029,2,24)</f>
        <v>47173</v>
      </c>
      <c r="F20141" s="32"/>
      <c r="G20141" s="32"/>
      <c r="H20141" s="32"/>
      <c r="I20141" s="31"/>
      <c r="J20141" s="31"/>
      <c r="K20141" s="31"/>
      <c r="L20141" s="31"/>
      <c r="M20141" s="31"/>
      <c r="N20141" s="31"/>
      <c r="O20141" s="31"/>
      <c r="P20141" s="31"/>
      <c r="Q20141" s="31"/>
      <c r="R20141" s="31"/>
      <c r="S20141" s="31"/>
      <c r="T20141" s="31"/>
      <c r="U20141" s="31"/>
      <c r="V20141" s="31"/>
      <c r="W20141" s="31"/>
      <c r="X20141" s="31"/>
      <c r="Y20141" s="31"/>
      <c r="Z20141" s="31"/>
      <c r="AA20141" s="31"/>
      <c r="AB20141" s="31"/>
      <c r="AC20141" s="31"/>
      <c r="AD20141" s="31"/>
      <c r="AE20141" s="31"/>
      <c r="AF20141" s="31"/>
      <c r="AG20141" s="31"/>
      <c r="AH20141" s="31"/>
      <c r="AI20141" s="31"/>
      <c r="AJ20141" s="31"/>
      <c r="AK20141" s="31"/>
      <c r="AL20141" s="31"/>
      <c r="AO20141" s="376"/>
    </row>
    <row r="20142" spans="1:41" x14ac:dyDescent="0.25">
      <c r="A20142" s="44" t="s">
        <v>20460</v>
      </c>
      <c r="B20142" s="44" t="s">
        <v>20321</v>
      </c>
      <c r="C20142" s="45" t="s">
        <v>20461</v>
      </c>
      <c r="D20142" s="46" t="s">
        <v>21328</v>
      </c>
      <c r="E20142" s="46">
        <v>46582</v>
      </c>
      <c r="AO20142" s="376"/>
    </row>
    <row r="20143" spans="1:41" x14ac:dyDescent="0.25">
      <c r="A20143" s="44" t="s">
        <v>9021</v>
      </c>
      <c r="B20143" s="44" t="s">
        <v>15237</v>
      </c>
      <c r="C20143" s="45" t="s">
        <v>11868</v>
      </c>
      <c r="D20143" s="367" t="s">
        <v>3696</v>
      </c>
      <c r="E20143" s="328">
        <f>DATE(2028,7,29)</f>
        <v>46963</v>
      </c>
      <c r="F20143" s="32"/>
      <c r="G20143" s="32"/>
      <c r="H20143" s="32"/>
      <c r="I20143" s="31"/>
      <c r="J20143" s="31"/>
      <c r="K20143" s="31"/>
      <c r="L20143" s="31"/>
      <c r="M20143" s="31"/>
      <c r="N20143" s="31"/>
      <c r="O20143" s="31"/>
      <c r="P20143" s="31"/>
      <c r="Q20143" s="31"/>
      <c r="R20143" s="31"/>
      <c r="S20143" s="31"/>
      <c r="T20143" s="31"/>
      <c r="U20143" s="31"/>
      <c r="V20143" s="31"/>
      <c r="W20143" s="31"/>
      <c r="X20143" s="31"/>
      <c r="Y20143" s="31"/>
      <c r="Z20143" s="31"/>
      <c r="AA20143" s="31"/>
      <c r="AB20143" s="31"/>
      <c r="AC20143" s="31"/>
      <c r="AD20143" s="31"/>
      <c r="AE20143" s="31"/>
      <c r="AF20143" s="31"/>
      <c r="AG20143" s="31"/>
      <c r="AH20143" s="31"/>
      <c r="AI20143" s="31"/>
      <c r="AJ20143" s="31"/>
      <c r="AK20143" s="31"/>
      <c r="AL20143" s="31"/>
      <c r="AO20143" s="376"/>
    </row>
    <row r="20144" spans="1:41" x14ac:dyDescent="0.25">
      <c r="A20144" s="44" t="s">
        <v>10831</v>
      </c>
      <c r="B20144" s="44" t="s">
        <v>944</v>
      </c>
      <c r="C20144" s="45">
        <v>240303</v>
      </c>
      <c r="D20144" s="45" t="s">
        <v>11363</v>
      </c>
      <c r="E20144" s="45" t="s">
        <v>2593</v>
      </c>
      <c r="AO20144" s="376"/>
    </row>
    <row r="20145" spans="1:41" x14ac:dyDescent="0.25">
      <c r="A20145" s="44" t="s">
        <v>10831</v>
      </c>
      <c r="B20145" s="44" t="s">
        <v>9248</v>
      </c>
      <c r="C20145" s="45">
        <v>260105</v>
      </c>
      <c r="D20145" s="45" t="s">
        <v>11363</v>
      </c>
      <c r="E20145" s="45" t="s">
        <v>17625</v>
      </c>
      <c r="AO20145" s="376"/>
    </row>
    <row r="20146" spans="1:41" x14ac:dyDescent="0.25">
      <c r="A20146" s="44" t="s">
        <v>19482</v>
      </c>
      <c r="B20146" s="319" t="s">
        <v>19584</v>
      </c>
      <c r="C20146" s="318" t="s">
        <v>19897</v>
      </c>
      <c r="D20146" s="93" t="s">
        <v>19934</v>
      </c>
      <c r="E20146" s="320">
        <v>46387</v>
      </c>
      <c r="F20146" s="93"/>
      <c r="G20146" s="93"/>
      <c r="H20146" s="93"/>
      <c r="I20146" s="99"/>
      <c r="J20146" s="99"/>
      <c r="K20146" s="99"/>
      <c r="L20146" s="99"/>
      <c r="M20146" s="99"/>
      <c r="N20146" s="99"/>
      <c r="O20146" s="99"/>
      <c r="P20146" s="99"/>
      <c r="Q20146" s="99"/>
      <c r="R20146" s="99"/>
      <c r="S20146" s="99"/>
      <c r="T20146" s="99"/>
      <c r="U20146" s="99"/>
      <c r="V20146" s="99"/>
      <c r="W20146" s="99"/>
      <c r="X20146" s="99"/>
      <c r="Y20146" s="99"/>
      <c r="Z20146" s="99"/>
      <c r="AA20146" s="99"/>
      <c r="AB20146" s="99"/>
      <c r="AC20146" s="99"/>
      <c r="AD20146" s="99"/>
      <c r="AE20146" s="99"/>
      <c r="AF20146" s="99"/>
      <c r="AG20146" s="99"/>
      <c r="AH20146" s="31"/>
      <c r="AI20146" s="31"/>
      <c r="AJ20146" s="31"/>
      <c r="AK20146" s="31"/>
      <c r="AL20146" s="31"/>
      <c r="AO20146" s="376"/>
    </row>
    <row r="20147" spans="1:41" x14ac:dyDescent="0.25">
      <c r="A20147" s="44" t="s">
        <v>485</v>
      </c>
      <c r="B20147" s="44" t="s">
        <v>12102</v>
      </c>
      <c r="C20147" s="45">
        <v>21.25</v>
      </c>
      <c r="D20147" s="45" t="s">
        <v>12549</v>
      </c>
      <c r="E20147" s="46">
        <v>47664</v>
      </c>
      <c r="F20147" s="45"/>
      <c r="G20147" s="93"/>
      <c r="H20147" s="93"/>
      <c r="I20147" s="99"/>
      <c r="J20147" s="99"/>
      <c r="K20147" s="99"/>
      <c r="L20147" s="99"/>
      <c r="M20147" s="99"/>
      <c r="N20147" s="99"/>
      <c r="O20147" s="99"/>
      <c r="P20147" s="99"/>
      <c r="Q20147" s="99"/>
      <c r="R20147" s="99"/>
      <c r="S20147" s="99"/>
      <c r="T20147" s="99"/>
      <c r="U20147" s="99"/>
      <c r="V20147" s="99"/>
      <c r="W20147" s="99"/>
      <c r="X20147" s="99"/>
      <c r="Y20147" s="99"/>
      <c r="Z20147" s="99"/>
      <c r="AA20147" s="99"/>
      <c r="AB20147" s="99"/>
      <c r="AC20147" s="99"/>
      <c r="AD20147" s="99"/>
      <c r="AE20147" s="99"/>
      <c r="AF20147" s="99"/>
      <c r="AG20147" s="99"/>
      <c r="AH20147" s="31"/>
      <c r="AI20147" s="31"/>
      <c r="AJ20147" s="31"/>
      <c r="AK20147" s="31"/>
      <c r="AL20147" s="31"/>
      <c r="AO20147" s="376"/>
    </row>
    <row r="20148" spans="1:41" x14ac:dyDescent="0.25">
      <c r="A20148" s="44" t="s">
        <v>485</v>
      </c>
      <c r="B20148" s="44" t="s">
        <v>12095</v>
      </c>
      <c r="C20148" s="45">
        <v>33.25</v>
      </c>
      <c r="D20148" s="45" t="s">
        <v>12549</v>
      </c>
      <c r="E20148" s="46">
        <v>47664</v>
      </c>
      <c r="F20148" s="45"/>
      <c r="G20148" s="93"/>
      <c r="H20148" s="93"/>
      <c r="I20148" s="99"/>
      <c r="J20148" s="99"/>
      <c r="K20148" s="99"/>
      <c r="L20148" s="99"/>
      <c r="M20148" s="99"/>
      <c r="N20148" s="99"/>
      <c r="O20148" s="99"/>
      <c r="P20148" s="99"/>
      <c r="Q20148" s="99"/>
      <c r="R20148" s="99"/>
      <c r="S20148" s="99"/>
      <c r="T20148" s="99"/>
      <c r="U20148" s="99"/>
      <c r="V20148" s="99"/>
      <c r="W20148" s="99"/>
      <c r="X20148" s="99"/>
      <c r="Y20148" s="99"/>
      <c r="Z20148" s="99"/>
      <c r="AA20148" s="99"/>
      <c r="AB20148" s="99"/>
      <c r="AC20148" s="99"/>
      <c r="AD20148" s="99"/>
      <c r="AE20148" s="99"/>
      <c r="AF20148" s="99"/>
      <c r="AG20148" s="99"/>
      <c r="AH20148" s="31"/>
      <c r="AI20148" s="31"/>
      <c r="AJ20148" s="31"/>
      <c r="AK20148" s="31"/>
      <c r="AL20148" s="31"/>
      <c r="AO20148" s="376"/>
    </row>
    <row r="20149" spans="1:41" x14ac:dyDescent="0.25">
      <c r="A20149" s="44" t="s">
        <v>485</v>
      </c>
      <c r="B20149" s="44" t="s">
        <v>21433</v>
      </c>
      <c r="C20149" s="45" t="s">
        <v>8135</v>
      </c>
      <c r="D20149" s="45" t="s">
        <v>21447</v>
      </c>
      <c r="E20149" s="46">
        <v>46418</v>
      </c>
      <c r="AO20149" s="376"/>
    </row>
    <row r="20150" spans="1:41" x14ac:dyDescent="0.25">
      <c r="A20150" s="44" t="s">
        <v>3031</v>
      </c>
      <c r="B20150" s="44" t="s">
        <v>2350</v>
      </c>
      <c r="C20150" s="45">
        <v>230105</v>
      </c>
      <c r="D20150" s="45" t="s">
        <v>11363</v>
      </c>
      <c r="E20150" s="45" t="s">
        <v>5265</v>
      </c>
      <c r="AO20150" s="376"/>
    </row>
    <row r="20151" spans="1:41" x14ac:dyDescent="0.25">
      <c r="A20151" s="44" t="s">
        <v>3031</v>
      </c>
      <c r="B20151" s="44" t="s">
        <v>925</v>
      </c>
      <c r="C20151" s="45">
        <v>230601</v>
      </c>
      <c r="D20151" s="45" t="s">
        <v>11363</v>
      </c>
      <c r="E20151" s="45" t="s">
        <v>7770</v>
      </c>
      <c r="AO20151" s="376"/>
    </row>
    <row r="20152" spans="1:41" x14ac:dyDescent="0.25">
      <c r="A20152" s="44" t="s">
        <v>11597</v>
      </c>
      <c r="B20152" s="44" t="s">
        <v>21331</v>
      </c>
      <c r="C20152" s="45" t="s">
        <v>11586</v>
      </c>
      <c r="D20152" s="45" t="s">
        <v>21447</v>
      </c>
      <c r="E20152" s="46">
        <v>46752</v>
      </c>
      <c r="AO20152" s="376"/>
    </row>
    <row r="20153" spans="1:41" x14ac:dyDescent="0.25">
      <c r="A20153" s="44" t="s">
        <v>20700</v>
      </c>
      <c r="B20153" s="44" t="s">
        <v>20685</v>
      </c>
      <c r="C20153" s="45" t="s">
        <v>20806</v>
      </c>
      <c r="D20153" s="32" t="s">
        <v>5559</v>
      </c>
      <c r="E20153" s="45" t="s">
        <v>20882</v>
      </c>
      <c r="F20153" s="32"/>
      <c r="G20153" s="32"/>
      <c r="H20153" s="32"/>
      <c r="I20153" s="31"/>
      <c r="J20153" s="31"/>
      <c r="K20153" s="31"/>
      <c r="L20153" s="31"/>
      <c r="M20153" s="31"/>
      <c r="N20153" s="31"/>
      <c r="O20153" s="31"/>
      <c r="P20153" s="31"/>
      <c r="Q20153" s="31"/>
      <c r="R20153" s="31"/>
      <c r="S20153" s="31"/>
      <c r="T20153" s="31"/>
      <c r="U20153" s="31"/>
      <c r="V20153" s="31"/>
      <c r="W20153" s="31"/>
      <c r="X20153" s="31"/>
      <c r="Y20153" s="31"/>
      <c r="Z20153" s="31"/>
      <c r="AA20153" s="31"/>
      <c r="AB20153" s="31"/>
      <c r="AC20153" s="31"/>
      <c r="AD20153" s="31"/>
      <c r="AE20153" s="31"/>
      <c r="AF20153" s="31"/>
      <c r="AG20153" s="31"/>
      <c r="AH20153" s="31"/>
      <c r="AI20153" s="31"/>
      <c r="AJ20153" s="31"/>
      <c r="AK20153" s="31"/>
      <c r="AL20153" s="31"/>
      <c r="AO20153" s="376"/>
    </row>
    <row r="20154" spans="1:41" x14ac:dyDescent="0.3">
      <c r="A20154" s="333" t="s">
        <v>8105</v>
      </c>
      <c r="B20154" s="333" t="s">
        <v>8025</v>
      </c>
      <c r="C20154" s="125" t="s">
        <v>8026</v>
      </c>
      <c r="D20154" s="32" t="s">
        <v>20309</v>
      </c>
      <c r="E20154" s="125" t="s">
        <v>7871</v>
      </c>
      <c r="F20154" s="125" t="s">
        <v>1189</v>
      </c>
      <c r="G20154" s="125" t="s">
        <v>1190</v>
      </c>
      <c r="AO20154" s="376"/>
    </row>
    <row r="20155" spans="1:41" x14ac:dyDescent="0.25">
      <c r="A20155" s="44" t="s">
        <v>13081</v>
      </c>
      <c r="B20155" s="44" t="s">
        <v>21380</v>
      </c>
      <c r="C20155" s="45" t="s">
        <v>13065</v>
      </c>
      <c r="D20155" s="45" t="s">
        <v>21447</v>
      </c>
      <c r="E20155" s="46">
        <v>46477</v>
      </c>
      <c r="AO20155" s="376"/>
    </row>
    <row r="20156" spans="1:41" x14ac:dyDescent="0.25">
      <c r="A20156" s="44" t="s">
        <v>1659</v>
      </c>
      <c r="B20156" s="44" t="s">
        <v>10347</v>
      </c>
      <c r="C20156" s="45">
        <v>240402</v>
      </c>
      <c r="D20156" s="45" t="s">
        <v>11363</v>
      </c>
      <c r="E20156" s="45" t="s">
        <v>5037</v>
      </c>
      <c r="AO20156" s="376"/>
    </row>
    <row r="20157" spans="1:41" x14ac:dyDescent="0.25">
      <c r="A20157" s="44" t="s">
        <v>1659</v>
      </c>
      <c r="B20157" s="44" t="s">
        <v>934</v>
      </c>
      <c r="C20157" s="45">
        <v>25010201</v>
      </c>
      <c r="D20157" s="45" t="s">
        <v>11363</v>
      </c>
      <c r="E20157" s="45" t="s">
        <v>12551</v>
      </c>
      <c r="AO20157" s="376"/>
    </row>
    <row r="20158" spans="1:41" x14ac:dyDescent="0.3">
      <c r="A20158" s="333" t="s">
        <v>18796</v>
      </c>
      <c r="B20158" s="333" t="s">
        <v>2301</v>
      </c>
      <c r="C20158" s="125" t="s">
        <v>18816</v>
      </c>
      <c r="D20158" s="32" t="s">
        <v>20309</v>
      </c>
      <c r="E20158" s="125" t="s">
        <v>8292</v>
      </c>
      <c r="F20158" s="125" t="s">
        <v>1189</v>
      </c>
      <c r="G20158" s="125" t="s">
        <v>1190</v>
      </c>
      <c r="AO20158" s="376"/>
    </row>
    <row r="20159" spans="1:41" x14ac:dyDescent="0.25">
      <c r="A20159" s="44" t="s">
        <v>9751</v>
      </c>
      <c r="B20159" s="44" t="s">
        <v>15238</v>
      </c>
      <c r="C20159" s="45" t="s">
        <v>9824</v>
      </c>
      <c r="D20159" s="367" t="s">
        <v>3696</v>
      </c>
      <c r="E20159" s="328">
        <f>DATE(2028,4,3)</f>
        <v>46846</v>
      </c>
      <c r="F20159" s="32"/>
      <c r="G20159" s="32"/>
      <c r="H20159" s="32"/>
      <c r="I20159" s="31"/>
      <c r="J20159" s="31"/>
      <c r="K20159" s="31"/>
      <c r="L20159" s="31"/>
      <c r="M20159" s="31"/>
      <c r="N20159" s="31"/>
      <c r="O20159" s="31"/>
      <c r="P20159" s="31"/>
      <c r="Q20159" s="31"/>
      <c r="R20159" s="31"/>
      <c r="S20159" s="31"/>
      <c r="T20159" s="31"/>
      <c r="U20159" s="31"/>
      <c r="V20159" s="31"/>
      <c r="W20159" s="31"/>
      <c r="X20159" s="31"/>
      <c r="Y20159" s="31"/>
      <c r="Z20159" s="31"/>
      <c r="AA20159" s="31"/>
      <c r="AB20159" s="31"/>
      <c r="AC20159" s="31"/>
      <c r="AD20159" s="31"/>
      <c r="AE20159" s="31"/>
      <c r="AF20159" s="31"/>
      <c r="AG20159" s="31"/>
      <c r="AH20159" s="31"/>
      <c r="AI20159" s="31"/>
      <c r="AJ20159" s="31"/>
      <c r="AK20159" s="31"/>
      <c r="AL20159" s="31"/>
      <c r="AO20159" s="376"/>
    </row>
    <row r="20160" spans="1:41" x14ac:dyDescent="0.3">
      <c r="A20160" s="333" t="s">
        <v>3138</v>
      </c>
      <c r="B20160" s="333" t="s">
        <v>1188</v>
      </c>
      <c r="C20160" s="125" t="s">
        <v>8618</v>
      </c>
      <c r="D20160" s="32" t="s">
        <v>20309</v>
      </c>
      <c r="E20160" s="125" t="s">
        <v>8619</v>
      </c>
      <c r="F20160" s="125" t="s">
        <v>1189</v>
      </c>
      <c r="G20160" s="125" t="s">
        <v>1190</v>
      </c>
      <c r="AO20160" s="376"/>
    </row>
    <row r="20161" spans="1:41" x14ac:dyDescent="0.25">
      <c r="A20161" s="44" t="s">
        <v>10832</v>
      </c>
      <c r="B20161" s="44" t="s">
        <v>9237</v>
      </c>
      <c r="C20161" s="45">
        <v>24010401</v>
      </c>
      <c r="D20161" s="45" t="s">
        <v>11363</v>
      </c>
      <c r="E20161" s="45" t="s">
        <v>9238</v>
      </c>
      <c r="AO20161" s="376"/>
    </row>
    <row r="20162" spans="1:41" x14ac:dyDescent="0.25">
      <c r="A20162" s="44" t="s">
        <v>13306</v>
      </c>
      <c r="B20162" s="44" t="s">
        <v>5321</v>
      </c>
      <c r="C20162" s="45">
        <v>25010401</v>
      </c>
      <c r="D20162" s="45" t="s">
        <v>11363</v>
      </c>
      <c r="E20162" s="45" t="s">
        <v>12564</v>
      </c>
      <c r="AO20162" s="376"/>
    </row>
    <row r="20163" spans="1:41" x14ac:dyDescent="0.25">
      <c r="A20163" s="44" t="s">
        <v>13306</v>
      </c>
      <c r="B20163" s="44" t="s">
        <v>3176</v>
      </c>
      <c r="C20163" s="45">
        <v>25010402</v>
      </c>
      <c r="D20163" s="45" t="s">
        <v>11363</v>
      </c>
      <c r="E20163" s="45" t="s">
        <v>12564</v>
      </c>
      <c r="AO20163" s="376"/>
    </row>
    <row r="20164" spans="1:41" x14ac:dyDescent="0.25">
      <c r="A20164" s="44" t="s">
        <v>11869</v>
      </c>
      <c r="B20164" s="319" t="s">
        <v>19508</v>
      </c>
      <c r="C20164" s="318" t="s">
        <v>19898</v>
      </c>
      <c r="D20164" s="93" t="s">
        <v>19934</v>
      </c>
      <c r="E20164" s="320">
        <v>46630</v>
      </c>
      <c r="F20164" s="93"/>
      <c r="G20164" s="93"/>
      <c r="H20164" s="93"/>
      <c r="I20164" s="99"/>
      <c r="J20164" s="99"/>
      <c r="K20164" s="99"/>
      <c r="L20164" s="99"/>
      <c r="M20164" s="99"/>
      <c r="N20164" s="99"/>
      <c r="O20164" s="99"/>
      <c r="P20164" s="99"/>
      <c r="Q20164" s="99"/>
      <c r="R20164" s="99"/>
      <c r="S20164" s="99"/>
      <c r="T20164" s="99"/>
      <c r="U20164" s="99"/>
      <c r="V20164" s="99"/>
      <c r="W20164" s="99"/>
      <c r="X20164" s="99"/>
      <c r="Y20164" s="99"/>
      <c r="Z20164" s="99"/>
      <c r="AA20164" s="99"/>
      <c r="AB20164" s="99"/>
      <c r="AC20164" s="99"/>
      <c r="AD20164" s="99"/>
      <c r="AE20164" s="99"/>
      <c r="AF20164" s="99"/>
      <c r="AG20164" s="99"/>
      <c r="AH20164" s="31"/>
      <c r="AI20164" s="31"/>
      <c r="AJ20164" s="31"/>
      <c r="AK20164" s="31"/>
      <c r="AL20164" s="31"/>
      <c r="AO20164" s="376"/>
    </row>
    <row r="20165" spans="1:41" x14ac:dyDescent="0.25">
      <c r="A20165" s="44" t="s">
        <v>11869</v>
      </c>
      <c r="B20165" s="44" t="s">
        <v>15239</v>
      </c>
      <c r="C20165" s="45" t="s">
        <v>11870</v>
      </c>
      <c r="D20165" s="367" t="s">
        <v>3696</v>
      </c>
      <c r="E20165" s="328">
        <f>DATE(2028,10,24)</f>
        <v>47050</v>
      </c>
      <c r="F20165" s="32"/>
      <c r="G20165" s="32"/>
      <c r="H20165" s="32"/>
      <c r="I20165" s="31"/>
      <c r="J20165" s="31"/>
      <c r="K20165" s="31"/>
      <c r="L20165" s="31"/>
      <c r="M20165" s="31"/>
      <c r="N20165" s="31"/>
      <c r="O20165" s="31"/>
      <c r="P20165" s="31"/>
      <c r="Q20165" s="31"/>
      <c r="R20165" s="31"/>
      <c r="S20165" s="31"/>
      <c r="T20165" s="31"/>
      <c r="U20165" s="31"/>
      <c r="V20165" s="31"/>
      <c r="W20165" s="31"/>
      <c r="X20165" s="31"/>
      <c r="Y20165" s="31"/>
      <c r="Z20165" s="31"/>
      <c r="AA20165" s="31"/>
      <c r="AB20165" s="31"/>
      <c r="AC20165" s="31"/>
      <c r="AD20165" s="31"/>
      <c r="AE20165" s="31"/>
      <c r="AF20165" s="31"/>
      <c r="AG20165" s="31"/>
      <c r="AH20165" s="31"/>
      <c r="AI20165" s="31"/>
      <c r="AJ20165" s="31"/>
      <c r="AK20165" s="31"/>
      <c r="AL20165" s="31"/>
      <c r="AO20165" s="376"/>
    </row>
    <row r="20166" spans="1:41" x14ac:dyDescent="0.25">
      <c r="A20166" s="44" t="s">
        <v>20718</v>
      </c>
      <c r="B20166" s="44" t="s">
        <v>20706</v>
      </c>
      <c r="C20166" s="45" t="s">
        <v>20829</v>
      </c>
      <c r="D20166" s="32" t="s">
        <v>5559</v>
      </c>
      <c r="E20166" s="45" t="s">
        <v>20882</v>
      </c>
      <c r="F20166" s="32"/>
      <c r="G20166" s="32"/>
      <c r="H20166" s="32"/>
      <c r="I20166" s="31"/>
      <c r="J20166" s="31"/>
      <c r="K20166" s="31"/>
      <c r="L20166" s="31"/>
      <c r="M20166" s="31"/>
      <c r="N20166" s="31"/>
      <c r="O20166" s="31"/>
      <c r="P20166" s="31"/>
      <c r="Q20166" s="31"/>
      <c r="R20166" s="31"/>
      <c r="S20166" s="31"/>
      <c r="T20166" s="31"/>
      <c r="U20166" s="31"/>
      <c r="V20166" s="31"/>
      <c r="W20166" s="31"/>
      <c r="X20166" s="31"/>
      <c r="Y20166" s="31"/>
      <c r="Z20166" s="31"/>
      <c r="AA20166" s="31"/>
      <c r="AB20166" s="31"/>
      <c r="AC20166" s="31"/>
      <c r="AD20166" s="31"/>
      <c r="AE20166" s="31"/>
      <c r="AF20166" s="31"/>
      <c r="AG20166" s="31"/>
      <c r="AH20166" s="31"/>
      <c r="AI20166" s="31"/>
      <c r="AJ20166" s="31"/>
      <c r="AK20166" s="31"/>
      <c r="AL20166" s="31"/>
      <c r="AO20166" s="376"/>
    </row>
    <row r="20167" spans="1:41" x14ac:dyDescent="0.25">
      <c r="A20167" s="44" t="s">
        <v>14667</v>
      </c>
      <c r="B20167" s="44" t="s">
        <v>3910</v>
      </c>
      <c r="C20167" s="45" t="s">
        <v>14668</v>
      </c>
      <c r="D20167" s="46" t="s">
        <v>21328</v>
      </c>
      <c r="E20167" s="46">
        <v>46583</v>
      </c>
      <c r="AO20167" s="376"/>
    </row>
    <row r="20168" spans="1:41" x14ac:dyDescent="0.25">
      <c r="A20168" s="44" t="s">
        <v>22033</v>
      </c>
      <c r="B20168" s="44" t="s">
        <v>936</v>
      </c>
      <c r="C20168" s="45">
        <v>260703</v>
      </c>
      <c r="D20168" s="45" t="s">
        <v>11363</v>
      </c>
      <c r="E20168" s="45" t="s">
        <v>11150</v>
      </c>
      <c r="AO20168" s="376"/>
    </row>
    <row r="20169" spans="1:41" x14ac:dyDescent="0.25">
      <c r="A20169" s="44" t="s">
        <v>7754</v>
      </c>
      <c r="B20169" s="44" t="s">
        <v>7766</v>
      </c>
      <c r="C20169" s="45">
        <v>230505</v>
      </c>
      <c r="D20169" s="45" t="s">
        <v>11363</v>
      </c>
      <c r="E20169" s="45" t="s">
        <v>7105</v>
      </c>
      <c r="AO20169" s="376"/>
    </row>
    <row r="20170" spans="1:41" x14ac:dyDescent="0.25">
      <c r="A20170" s="44" t="s">
        <v>7754</v>
      </c>
      <c r="B20170" s="44" t="s">
        <v>9237</v>
      </c>
      <c r="C20170" s="45">
        <v>24010401</v>
      </c>
      <c r="D20170" s="45" t="s">
        <v>11363</v>
      </c>
      <c r="E20170" s="45" t="s">
        <v>9238</v>
      </c>
      <c r="AO20170" s="376"/>
    </row>
    <row r="20171" spans="1:41" x14ac:dyDescent="0.25">
      <c r="A20171" s="44" t="s">
        <v>7754</v>
      </c>
      <c r="B20171" s="44" t="s">
        <v>3176</v>
      </c>
      <c r="C20171" s="45">
        <v>24010402</v>
      </c>
      <c r="D20171" s="45" t="s">
        <v>11363</v>
      </c>
      <c r="E20171" s="45" t="s">
        <v>9238</v>
      </c>
      <c r="AO20171" s="376"/>
    </row>
    <row r="20172" spans="1:41" x14ac:dyDescent="0.25">
      <c r="A20172" s="44" t="s">
        <v>7754</v>
      </c>
      <c r="B20172" s="44" t="s">
        <v>3841</v>
      </c>
      <c r="C20172" s="45">
        <v>24060401</v>
      </c>
      <c r="D20172" s="45" t="s">
        <v>11363</v>
      </c>
      <c r="E20172" s="45" t="s">
        <v>4962</v>
      </c>
      <c r="AO20172" s="376"/>
    </row>
    <row r="20173" spans="1:41" x14ac:dyDescent="0.25">
      <c r="A20173" s="44" t="s">
        <v>7754</v>
      </c>
      <c r="B20173" s="44" t="s">
        <v>926</v>
      </c>
      <c r="C20173" s="45">
        <v>24060402</v>
      </c>
      <c r="D20173" s="45" t="s">
        <v>11363</v>
      </c>
      <c r="E20173" s="45" t="s">
        <v>4962</v>
      </c>
      <c r="AO20173" s="376"/>
    </row>
    <row r="20174" spans="1:41" x14ac:dyDescent="0.25">
      <c r="A20174" s="44" t="s">
        <v>10833</v>
      </c>
      <c r="B20174" s="44" t="s">
        <v>10355</v>
      </c>
      <c r="C20174" s="45">
        <v>240403</v>
      </c>
      <c r="D20174" s="45" t="s">
        <v>11363</v>
      </c>
      <c r="E20174" s="45" t="s">
        <v>5037</v>
      </c>
      <c r="AO20174" s="376"/>
    </row>
    <row r="20175" spans="1:41" x14ac:dyDescent="0.25">
      <c r="A20175" s="44" t="s">
        <v>10833</v>
      </c>
      <c r="B20175" s="44" t="s">
        <v>925</v>
      </c>
      <c r="C20175" s="45">
        <v>240601</v>
      </c>
      <c r="D20175" s="45" t="s">
        <v>11363</v>
      </c>
      <c r="E20175" s="45" t="s">
        <v>9840</v>
      </c>
      <c r="AO20175" s="376"/>
    </row>
    <row r="20176" spans="1:41" x14ac:dyDescent="0.3">
      <c r="A20176" s="333" t="s">
        <v>10834</v>
      </c>
      <c r="B20176" s="333" t="s">
        <v>4810</v>
      </c>
      <c r="C20176" s="125" t="s">
        <v>16155</v>
      </c>
      <c r="D20176" s="32" t="s">
        <v>20309</v>
      </c>
      <c r="E20176" s="125" t="s">
        <v>4972</v>
      </c>
      <c r="F20176" s="125" t="s">
        <v>1190</v>
      </c>
      <c r="G20176" s="125" t="s">
        <v>1190</v>
      </c>
      <c r="AO20176" s="376"/>
    </row>
    <row r="20177" spans="1:41" x14ac:dyDescent="0.25">
      <c r="A20177" s="44" t="s">
        <v>10834</v>
      </c>
      <c r="B20177" s="44" t="s">
        <v>3475</v>
      </c>
      <c r="C20177" s="45">
        <v>240301</v>
      </c>
      <c r="D20177" s="45" t="s">
        <v>11363</v>
      </c>
      <c r="E20177" s="45" t="s">
        <v>9249</v>
      </c>
      <c r="AO20177" s="376"/>
    </row>
    <row r="20178" spans="1:41" x14ac:dyDescent="0.25">
      <c r="A20178" s="44" t="s">
        <v>5435</v>
      </c>
      <c r="B20178" s="44" t="s">
        <v>3474</v>
      </c>
      <c r="C20178" s="45">
        <v>220605</v>
      </c>
      <c r="D20178" s="45" t="s">
        <v>11363</v>
      </c>
      <c r="E20178" s="45" t="s">
        <v>5155</v>
      </c>
      <c r="AO20178" s="376"/>
    </row>
    <row r="20179" spans="1:41" x14ac:dyDescent="0.25">
      <c r="A20179" s="44" t="s">
        <v>562</v>
      </c>
      <c r="B20179" s="44" t="s">
        <v>10389</v>
      </c>
      <c r="C20179" s="45">
        <v>24020201</v>
      </c>
      <c r="D20179" s="45" t="s">
        <v>11363</v>
      </c>
      <c r="E20179" s="45" t="s">
        <v>5131</v>
      </c>
      <c r="AO20179" s="376"/>
    </row>
    <row r="20180" spans="1:41" x14ac:dyDescent="0.25">
      <c r="A20180" s="44" t="s">
        <v>562</v>
      </c>
      <c r="B20180" s="44" t="s">
        <v>10359</v>
      </c>
      <c r="C20180" s="45">
        <v>24020101</v>
      </c>
      <c r="D20180" s="45" t="s">
        <v>11363</v>
      </c>
      <c r="E20180" s="45" t="s">
        <v>9238</v>
      </c>
      <c r="AO20180" s="376"/>
    </row>
    <row r="20181" spans="1:41" x14ac:dyDescent="0.25">
      <c r="A20181" s="44" t="s">
        <v>562</v>
      </c>
      <c r="B20181" s="44" t="s">
        <v>1667</v>
      </c>
      <c r="C20181" s="45">
        <v>250301</v>
      </c>
      <c r="D20181" s="45" t="s">
        <v>11363</v>
      </c>
      <c r="E20181" s="45" t="s">
        <v>5265</v>
      </c>
      <c r="AO20181" s="376"/>
    </row>
    <row r="20182" spans="1:41" x14ac:dyDescent="0.3">
      <c r="A20182" s="333" t="s">
        <v>11134</v>
      </c>
      <c r="B20182" s="333" t="s">
        <v>3132</v>
      </c>
      <c r="C20182" s="125" t="s">
        <v>10974</v>
      </c>
      <c r="D20182" s="32" t="s">
        <v>20309</v>
      </c>
      <c r="E20182" s="125" t="s">
        <v>5139</v>
      </c>
      <c r="F20182" s="125" t="s">
        <v>1189</v>
      </c>
      <c r="G20182" s="125" t="s">
        <v>1189</v>
      </c>
      <c r="AO20182" s="376"/>
    </row>
    <row r="20183" spans="1:41" x14ac:dyDescent="0.25">
      <c r="A20183" s="44" t="s">
        <v>12514</v>
      </c>
      <c r="B20183" s="44" t="s">
        <v>12094</v>
      </c>
      <c r="C20183" s="45">
        <v>12.24</v>
      </c>
      <c r="D20183" s="45" t="s">
        <v>12549</v>
      </c>
      <c r="E20183" s="46">
        <v>47299</v>
      </c>
      <c r="F20183" s="45"/>
      <c r="G20183" s="93"/>
      <c r="H20183" s="93"/>
      <c r="I20183" s="99"/>
      <c r="J20183" s="99"/>
      <c r="K20183" s="99"/>
      <c r="L20183" s="99"/>
      <c r="M20183" s="99"/>
      <c r="N20183" s="99"/>
      <c r="O20183" s="99"/>
      <c r="P20183" s="99"/>
      <c r="Q20183" s="99"/>
      <c r="R20183" s="99"/>
      <c r="S20183" s="99"/>
      <c r="T20183" s="99"/>
      <c r="U20183" s="99"/>
      <c r="V20183" s="99"/>
      <c r="W20183" s="99"/>
      <c r="X20183" s="99"/>
      <c r="Y20183" s="99"/>
      <c r="Z20183" s="99"/>
      <c r="AA20183" s="99"/>
      <c r="AB20183" s="99"/>
      <c r="AC20183" s="99"/>
      <c r="AD20183" s="99"/>
      <c r="AE20183" s="99"/>
      <c r="AF20183" s="99"/>
      <c r="AG20183" s="99"/>
      <c r="AH20183" s="31"/>
      <c r="AI20183" s="31"/>
      <c r="AJ20183" s="31"/>
      <c r="AK20183" s="31"/>
      <c r="AL20183" s="31"/>
      <c r="AO20183" s="376"/>
    </row>
    <row r="20184" spans="1:41" x14ac:dyDescent="0.25">
      <c r="A20184" s="44" t="s">
        <v>8445</v>
      </c>
      <c r="B20184" s="44" t="s">
        <v>2350</v>
      </c>
      <c r="C20184" s="45">
        <v>230105</v>
      </c>
      <c r="D20184" s="45" t="s">
        <v>11363</v>
      </c>
      <c r="E20184" s="45" t="s">
        <v>5265</v>
      </c>
      <c r="AO20184" s="376"/>
    </row>
    <row r="20185" spans="1:41" x14ac:dyDescent="0.25">
      <c r="A20185" s="44" t="s">
        <v>8445</v>
      </c>
      <c r="B20185" s="44" t="s">
        <v>934</v>
      </c>
      <c r="C20185" s="45">
        <v>25010201</v>
      </c>
      <c r="D20185" s="45" t="s">
        <v>11363</v>
      </c>
      <c r="E20185" s="45" t="s">
        <v>12551</v>
      </c>
      <c r="AO20185" s="376"/>
    </row>
    <row r="20186" spans="1:41" x14ac:dyDescent="0.3">
      <c r="A20186" s="333" t="s">
        <v>10329</v>
      </c>
      <c r="B20186" s="333" t="s">
        <v>4814</v>
      </c>
      <c r="C20186" s="125" t="s">
        <v>15585</v>
      </c>
      <c r="D20186" s="32" t="s">
        <v>20309</v>
      </c>
      <c r="E20186" s="125" t="s">
        <v>9839</v>
      </c>
      <c r="F20186" s="125" t="s">
        <v>1189</v>
      </c>
      <c r="G20186" s="125" t="s">
        <v>1190</v>
      </c>
      <c r="AO20186" s="376"/>
    </row>
    <row r="20187" spans="1:41" x14ac:dyDescent="0.25">
      <c r="A20187" s="44" t="s">
        <v>10329</v>
      </c>
      <c r="B20187" s="44" t="s">
        <v>4903</v>
      </c>
      <c r="C20187" s="45" t="s">
        <v>4908</v>
      </c>
      <c r="D20187" s="46" t="s">
        <v>21328</v>
      </c>
      <c r="E20187" s="46">
        <v>46615</v>
      </c>
      <c r="AO20187" s="376"/>
    </row>
    <row r="20188" spans="1:41" x14ac:dyDescent="0.25">
      <c r="A20188" s="44" t="s">
        <v>16036</v>
      </c>
      <c r="B20188" s="44" t="s">
        <v>924</v>
      </c>
      <c r="C20188" s="45">
        <v>22010702</v>
      </c>
      <c r="D20188" s="45" t="s">
        <v>11363</v>
      </c>
      <c r="E20188" s="45" t="s">
        <v>5131</v>
      </c>
      <c r="AO20188" s="376"/>
    </row>
    <row r="20189" spans="1:41" x14ac:dyDescent="0.25">
      <c r="A20189" s="44" t="s">
        <v>16036</v>
      </c>
      <c r="B20189" s="44" t="s">
        <v>926</v>
      </c>
      <c r="C20189" s="45">
        <v>24060402</v>
      </c>
      <c r="D20189" s="45" t="s">
        <v>11363</v>
      </c>
      <c r="E20189" s="45" t="s">
        <v>4962</v>
      </c>
      <c r="AO20189" s="376"/>
    </row>
    <row r="20190" spans="1:41" x14ac:dyDescent="0.25">
      <c r="A20190" s="44" t="s">
        <v>16036</v>
      </c>
      <c r="B20190" s="44" t="s">
        <v>15617</v>
      </c>
      <c r="C20190" s="45">
        <v>25050102</v>
      </c>
      <c r="D20190" s="45" t="s">
        <v>11363</v>
      </c>
      <c r="E20190" s="45" t="s">
        <v>7105</v>
      </c>
      <c r="AO20190" s="376"/>
    </row>
    <row r="20191" spans="1:41" x14ac:dyDescent="0.3">
      <c r="A20191" s="333" t="s">
        <v>1134</v>
      </c>
      <c r="B20191" s="333" t="s">
        <v>4816</v>
      </c>
      <c r="C20191" s="125" t="s">
        <v>16160</v>
      </c>
      <c r="D20191" s="32" t="s">
        <v>20309</v>
      </c>
      <c r="E20191" s="125" t="s">
        <v>4972</v>
      </c>
      <c r="F20191" s="125" t="s">
        <v>1189</v>
      </c>
      <c r="G20191" s="125" t="s">
        <v>1189</v>
      </c>
      <c r="AO20191" s="376"/>
    </row>
    <row r="20192" spans="1:41" x14ac:dyDescent="0.25">
      <c r="A20192" s="44" t="s">
        <v>9585</v>
      </c>
      <c r="B20192" s="92" t="s">
        <v>9602</v>
      </c>
      <c r="C20192" s="45" t="s">
        <v>9343</v>
      </c>
      <c r="D20192" s="93" t="s">
        <v>9601</v>
      </c>
      <c r="E20192" s="94">
        <v>46568</v>
      </c>
      <c r="F20192" s="93"/>
      <c r="G20192" s="93"/>
      <c r="H20192" s="93"/>
      <c r="I20192" s="99"/>
      <c r="J20192" s="99"/>
      <c r="K20192" s="99"/>
      <c r="L20192" s="44"/>
      <c r="M20192" s="44"/>
      <c r="N20192" s="99"/>
      <c r="O20192" s="99"/>
      <c r="P20192" s="99"/>
      <c r="Q20192" s="99"/>
      <c r="R20192" s="99"/>
      <c r="S20192" s="99"/>
      <c r="T20192" s="99"/>
      <c r="U20192" s="99"/>
      <c r="V20192" s="99"/>
      <c r="W20192" s="99"/>
      <c r="X20192" s="99"/>
      <c r="Y20192" s="99"/>
      <c r="Z20192" s="99"/>
      <c r="AA20192" s="99"/>
      <c r="AB20192" s="99"/>
      <c r="AC20192" s="99"/>
      <c r="AD20192" s="99"/>
      <c r="AE20192" s="99"/>
      <c r="AF20192" s="99"/>
      <c r="AG20192" s="99"/>
      <c r="AH20192" s="31"/>
      <c r="AI20192" s="31"/>
      <c r="AJ20192" s="31"/>
      <c r="AK20192" s="31"/>
      <c r="AL20192" s="31"/>
      <c r="AO20192" s="376"/>
    </row>
    <row r="20193" spans="1:41" x14ac:dyDescent="0.3">
      <c r="A20193" s="333" t="s">
        <v>8238</v>
      </c>
      <c r="B20193" s="333" t="s">
        <v>15582</v>
      </c>
      <c r="C20193" s="125" t="s">
        <v>12850</v>
      </c>
      <c r="D20193" s="32" t="s">
        <v>20309</v>
      </c>
      <c r="E20193" s="125" t="s">
        <v>5332</v>
      </c>
      <c r="F20193" s="125" t="s">
        <v>1190</v>
      </c>
      <c r="G20193" s="125" t="s">
        <v>1190</v>
      </c>
      <c r="AO20193" s="376"/>
    </row>
    <row r="20194" spans="1:41" x14ac:dyDescent="0.25">
      <c r="A20194" s="44" t="s">
        <v>8238</v>
      </c>
      <c r="B20194" s="44" t="s">
        <v>21407</v>
      </c>
      <c r="C20194" s="45" t="s">
        <v>9307</v>
      </c>
      <c r="D20194" s="45" t="s">
        <v>21447</v>
      </c>
      <c r="E20194" s="46">
        <v>46507</v>
      </c>
      <c r="AO20194" s="376"/>
    </row>
    <row r="20195" spans="1:41" x14ac:dyDescent="0.25">
      <c r="A20195" s="44" t="s">
        <v>8238</v>
      </c>
      <c r="B20195" s="44" t="s">
        <v>21433</v>
      </c>
      <c r="C20195" s="45" t="s">
        <v>8135</v>
      </c>
      <c r="D20195" s="45" t="s">
        <v>21447</v>
      </c>
      <c r="E20195" s="46">
        <v>46418</v>
      </c>
      <c r="AO20195" s="376"/>
    </row>
    <row r="20196" spans="1:41" x14ac:dyDescent="0.25">
      <c r="A20196" s="44" t="s">
        <v>8238</v>
      </c>
      <c r="B20196" s="44" t="s">
        <v>9248</v>
      </c>
      <c r="C20196" s="45">
        <v>240101</v>
      </c>
      <c r="D20196" s="45" t="s">
        <v>11363</v>
      </c>
      <c r="E20196" s="45" t="s">
        <v>9249</v>
      </c>
      <c r="AO20196" s="376"/>
    </row>
    <row r="20197" spans="1:41" x14ac:dyDescent="0.25">
      <c r="A20197" s="44" t="s">
        <v>8238</v>
      </c>
      <c r="B20197" s="44" t="s">
        <v>10355</v>
      </c>
      <c r="C20197" s="45">
        <v>240403</v>
      </c>
      <c r="D20197" s="45" t="s">
        <v>11363</v>
      </c>
      <c r="E20197" s="45" t="s">
        <v>5037</v>
      </c>
      <c r="AO20197" s="376"/>
    </row>
    <row r="20198" spans="1:41" x14ac:dyDescent="0.25">
      <c r="A20198" s="44" t="s">
        <v>8238</v>
      </c>
      <c r="B20198" s="44" t="s">
        <v>925</v>
      </c>
      <c r="C20198" s="45">
        <v>240601</v>
      </c>
      <c r="D20198" s="45" t="s">
        <v>11363</v>
      </c>
      <c r="E20198" s="45" t="s">
        <v>9840</v>
      </c>
      <c r="AO20198" s="376"/>
    </row>
    <row r="20199" spans="1:41" x14ac:dyDescent="0.25">
      <c r="A20199" s="44" t="s">
        <v>6592</v>
      </c>
      <c r="B20199" s="44" t="s">
        <v>2350</v>
      </c>
      <c r="C20199" s="45">
        <v>230105</v>
      </c>
      <c r="D20199" s="45" t="s">
        <v>11363</v>
      </c>
      <c r="E20199" s="45" t="s">
        <v>5265</v>
      </c>
      <c r="AO20199" s="376"/>
    </row>
    <row r="20200" spans="1:41" x14ac:dyDescent="0.25">
      <c r="A20200" s="44" t="s">
        <v>6592</v>
      </c>
      <c r="B20200" s="44" t="s">
        <v>7107</v>
      </c>
      <c r="C20200" s="45">
        <v>260302</v>
      </c>
      <c r="D20200" s="45" t="s">
        <v>11363</v>
      </c>
      <c r="E20200" s="45" t="s">
        <v>9249</v>
      </c>
      <c r="AO20200" s="376"/>
    </row>
    <row r="20201" spans="1:41" x14ac:dyDescent="0.25">
      <c r="A20201" s="44" t="s">
        <v>6592</v>
      </c>
      <c r="B20201" s="44" t="s">
        <v>21449</v>
      </c>
      <c r="C20201" s="45">
        <v>260504</v>
      </c>
      <c r="D20201" s="45" t="s">
        <v>11363</v>
      </c>
      <c r="E20201" s="45" t="s">
        <v>21450</v>
      </c>
      <c r="AO20201" s="376"/>
    </row>
    <row r="20202" spans="1:41" x14ac:dyDescent="0.25">
      <c r="A20202" s="44" t="s">
        <v>12823</v>
      </c>
      <c r="B20202" s="44" t="s">
        <v>199</v>
      </c>
      <c r="C20202" s="45">
        <v>241001</v>
      </c>
      <c r="D20202" s="45" t="s">
        <v>11363</v>
      </c>
      <c r="E20202" s="45" t="s">
        <v>5332</v>
      </c>
      <c r="AO20202" s="376"/>
    </row>
    <row r="20203" spans="1:41" x14ac:dyDescent="0.25">
      <c r="A20203" s="44" t="s">
        <v>12823</v>
      </c>
      <c r="B20203" s="44" t="s">
        <v>5321</v>
      </c>
      <c r="C20203" s="45">
        <v>26010401</v>
      </c>
      <c r="D20203" s="45" t="s">
        <v>11363</v>
      </c>
      <c r="E20203" s="45" t="s">
        <v>17459</v>
      </c>
      <c r="AO20203" s="376"/>
    </row>
    <row r="20204" spans="1:41" x14ac:dyDescent="0.25">
      <c r="A20204" s="44" t="s">
        <v>12823</v>
      </c>
      <c r="B20204" s="44" t="s">
        <v>3176</v>
      </c>
      <c r="C20204" s="45">
        <v>26010402</v>
      </c>
      <c r="D20204" s="45" t="s">
        <v>11363</v>
      </c>
      <c r="E20204" s="45" t="s">
        <v>17459</v>
      </c>
      <c r="AO20204" s="376"/>
    </row>
    <row r="20205" spans="1:41" x14ac:dyDescent="0.25">
      <c r="A20205" s="44" t="s">
        <v>16506</v>
      </c>
      <c r="B20205" s="44" t="s">
        <v>21362</v>
      </c>
      <c r="C20205" s="45" t="s">
        <v>16468</v>
      </c>
      <c r="D20205" s="45" t="s">
        <v>21447</v>
      </c>
      <c r="E20205" s="46">
        <v>46752</v>
      </c>
      <c r="AO20205" s="376"/>
    </row>
    <row r="20206" spans="1:41" x14ac:dyDescent="0.25">
      <c r="A20206" s="103" t="s">
        <v>2515</v>
      </c>
      <c r="B20206" s="103" t="s">
        <v>1697</v>
      </c>
      <c r="C20206" s="147" t="s">
        <v>2742</v>
      </c>
      <c r="D20206" s="146" t="s">
        <v>1668</v>
      </c>
      <c r="E20206" s="116">
        <v>45838</v>
      </c>
      <c r="F20206" s="93"/>
      <c r="G20206" s="93"/>
      <c r="H20206" s="93"/>
      <c r="I20206" s="99"/>
      <c r="J20206" s="99"/>
      <c r="K20206" s="99"/>
      <c r="L20206" s="44"/>
      <c r="M20206" s="44"/>
      <c r="N20206" s="99"/>
      <c r="O20206" s="99"/>
      <c r="P20206" s="99"/>
      <c r="Q20206" s="99"/>
      <c r="R20206" s="99"/>
      <c r="S20206" s="99"/>
      <c r="T20206" s="99"/>
      <c r="U20206" s="99"/>
      <c r="V20206" s="99"/>
      <c r="W20206" s="99"/>
      <c r="X20206" s="99"/>
      <c r="Y20206" s="99"/>
      <c r="Z20206" s="99"/>
      <c r="AA20206" s="99"/>
      <c r="AB20206" s="99"/>
      <c r="AC20206" s="99"/>
      <c r="AD20206" s="99"/>
      <c r="AE20206" s="99"/>
      <c r="AF20206" s="99"/>
      <c r="AG20206" s="99"/>
      <c r="AH20206" s="31"/>
      <c r="AI20206" s="31"/>
      <c r="AJ20206" s="31"/>
      <c r="AK20206" s="31"/>
      <c r="AL20206" s="31"/>
      <c r="AO20206" s="376"/>
    </row>
    <row r="20207" spans="1:41" x14ac:dyDescent="0.25">
      <c r="A20207" s="44" t="s">
        <v>7939</v>
      </c>
      <c r="B20207" s="44" t="s">
        <v>5134</v>
      </c>
      <c r="C20207" s="45">
        <v>230807</v>
      </c>
      <c r="D20207" s="45" t="s">
        <v>11363</v>
      </c>
      <c r="E20207" s="45" t="s">
        <v>8282</v>
      </c>
      <c r="AO20207" s="376"/>
    </row>
    <row r="20208" spans="1:41" x14ac:dyDescent="0.25">
      <c r="A20208" s="44" t="s">
        <v>13551</v>
      </c>
      <c r="B20208" s="44" t="s">
        <v>21399</v>
      </c>
      <c r="C20208" s="45" t="s">
        <v>13524</v>
      </c>
      <c r="D20208" s="45" t="s">
        <v>21447</v>
      </c>
      <c r="E20208" s="46">
        <v>46507</v>
      </c>
      <c r="AO20208" s="376"/>
    </row>
    <row r="20209" spans="1:41" x14ac:dyDescent="0.25">
      <c r="A20209" s="44" t="s">
        <v>2463</v>
      </c>
      <c r="B20209" s="44" t="s">
        <v>6608</v>
      </c>
      <c r="C20209" s="45">
        <v>260203</v>
      </c>
      <c r="D20209" s="45" t="s">
        <v>11363</v>
      </c>
      <c r="E20209" s="45" t="s">
        <v>9238</v>
      </c>
      <c r="AO20209" s="376"/>
    </row>
    <row r="20210" spans="1:41" x14ac:dyDescent="0.25">
      <c r="A20210" s="44" t="s">
        <v>2463</v>
      </c>
      <c r="B20210" s="44" t="s">
        <v>17465</v>
      </c>
      <c r="C20210" s="45">
        <v>26020101</v>
      </c>
      <c r="D20210" s="45" t="s">
        <v>11363</v>
      </c>
      <c r="E20210" s="45" t="s">
        <v>9238</v>
      </c>
      <c r="AO20210" s="376"/>
    </row>
    <row r="20211" spans="1:41" x14ac:dyDescent="0.25">
      <c r="A20211" s="44" t="s">
        <v>2463</v>
      </c>
      <c r="B20211" s="44" t="s">
        <v>6609</v>
      </c>
      <c r="C20211" s="45">
        <v>26020102</v>
      </c>
      <c r="D20211" s="45" t="s">
        <v>11363</v>
      </c>
      <c r="E20211" s="45" t="s">
        <v>9238</v>
      </c>
      <c r="AO20211" s="376"/>
    </row>
    <row r="20212" spans="1:41" x14ac:dyDescent="0.25">
      <c r="A20212" s="44" t="s">
        <v>9586</v>
      </c>
      <c r="B20212" s="92" t="s">
        <v>9602</v>
      </c>
      <c r="C20212" s="45" t="s">
        <v>9346</v>
      </c>
      <c r="D20212" s="93" t="s">
        <v>9601</v>
      </c>
      <c r="E20212" s="94">
        <v>46568</v>
      </c>
      <c r="F20212" s="93"/>
      <c r="G20212" s="93"/>
      <c r="H20212" s="93"/>
      <c r="I20212" s="99"/>
      <c r="J20212" s="99"/>
      <c r="K20212" s="99"/>
      <c r="L20212" s="44"/>
      <c r="M20212" s="44"/>
      <c r="N20212" s="99"/>
      <c r="O20212" s="99"/>
      <c r="P20212" s="99"/>
      <c r="Q20212" s="99"/>
      <c r="R20212" s="99"/>
      <c r="S20212" s="99"/>
      <c r="T20212" s="99"/>
      <c r="U20212" s="99"/>
      <c r="V20212" s="99"/>
      <c r="W20212" s="99"/>
      <c r="X20212" s="99"/>
      <c r="Y20212" s="99"/>
      <c r="Z20212" s="99"/>
      <c r="AA20212" s="99"/>
      <c r="AB20212" s="99"/>
      <c r="AC20212" s="99"/>
      <c r="AD20212" s="99"/>
      <c r="AE20212" s="99"/>
      <c r="AF20212" s="99"/>
      <c r="AG20212" s="99"/>
      <c r="AH20212" s="31"/>
      <c r="AI20212" s="31"/>
      <c r="AJ20212" s="31"/>
      <c r="AK20212" s="31"/>
      <c r="AL20212" s="31"/>
      <c r="AO20212" s="376"/>
    </row>
    <row r="20213" spans="1:41" x14ac:dyDescent="0.3">
      <c r="A20213" s="333" t="s">
        <v>19074</v>
      </c>
      <c r="B20213" s="333" t="s">
        <v>6928</v>
      </c>
      <c r="C20213" s="125" t="s">
        <v>19094</v>
      </c>
      <c r="D20213" s="32" t="s">
        <v>20309</v>
      </c>
      <c r="E20213" s="125" t="s">
        <v>9249</v>
      </c>
      <c r="F20213" s="125" t="s">
        <v>1189</v>
      </c>
      <c r="G20213" s="125" t="s">
        <v>1190</v>
      </c>
      <c r="AO20213" s="376"/>
    </row>
    <row r="20214" spans="1:41" x14ac:dyDescent="0.25">
      <c r="A20214" s="44" t="s">
        <v>10835</v>
      </c>
      <c r="B20214" s="44" t="s">
        <v>9237</v>
      </c>
      <c r="C20214" s="45">
        <v>24010401</v>
      </c>
      <c r="D20214" s="45" t="s">
        <v>11363</v>
      </c>
      <c r="E20214" s="45" t="s">
        <v>9238</v>
      </c>
      <c r="AO20214" s="376"/>
    </row>
    <row r="20215" spans="1:41" x14ac:dyDescent="0.3">
      <c r="A20215" s="333" t="s">
        <v>1135</v>
      </c>
      <c r="B20215" s="333" t="s">
        <v>6930</v>
      </c>
      <c r="C20215" s="125" t="s">
        <v>19100</v>
      </c>
      <c r="D20215" s="32" t="s">
        <v>20309</v>
      </c>
      <c r="E20215" s="125" t="s">
        <v>9249</v>
      </c>
      <c r="F20215" s="125" t="s">
        <v>1189</v>
      </c>
      <c r="G20215" s="125" t="s">
        <v>1190</v>
      </c>
      <c r="AO20215" s="376"/>
    </row>
    <row r="20216" spans="1:41" x14ac:dyDescent="0.25">
      <c r="A20216" s="44" t="s">
        <v>4321</v>
      </c>
      <c r="B20216" s="44" t="s">
        <v>199</v>
      </c>
      <c r="C20216" s="45">
        <v>241001</v>
      </c>
      <c r="D20216" s="45" t="s">
        <v>11363</v>
      </c>
      <c r="E20216" s="45" t="s">
        <v>5332</v>
      </c>
      <c r="AO20216" s="376"/>
    </row>
    <row r="20217" spans="1:41" x14ac:dyDescent="0.25">
      <c r="A20217" s="44" t="s">
        <v>10836</v>
      </c>
      <c r="B20217" s="44" t="s">
        <v>10348</v>
      </c>
      <c r="C20217" s="45">
        <v>240501</v>
      </c>
      <c r="D20217" s="45" t="s">
        <v>11363</v>
      </c>
      <c r="E20217" s="45" t="s">
        <v>10349</v>
      </c>
      <c r="AO20217" s="376"/>
    </row>
    <row r="20218" spans="1:41" x14ac:dyDescent="0.25">
      <c r="A20218" s="44" t="s">
        <v>13566</v>
      </c>
      <c r="B20218" s="44" t="s">
        <v>21409</v>
      </c>
      <c r="C20218" s="45" t="s">
        <v>13562</v>
      </c>
      <c r="D20218" s="45" t="s">
        <v>21447</v>
      </c>
      <c r="E20218" s="46">
        <v>46507</v>
      </c>
      <c r="AO20218" s="376"/>
    </row>
    <row r="20219" spans="1:41" x14ac:dyDescent="0.25">
      <c r="A20219" s="44" t="s">
        <v>19483</v>
      </c>
      <c r="B20219" s="319" t="s">
        <v>19585</v>
      </c>
      <c r="C20219" s="318" t="s">
        <v>19899</v>
      </c>
      <c r="D20219" s="93" t="s">
        <v>19934</v>
      </c>
      <c r="E20219" s="320">
        <v>46752</v>
      </c>
      <c r="F20219" s="93"/>
      <c r="G20219" s="93"/>
      <c r="H20219" s="93"/>
      <c r="I20219" s="99"/>
      <c r="J20219" s="99"/>
      <c r="K20219" s="99"/>
      <c r="L20219" s="99"/>
      <c r="M20219" s="99"/>
      <c r="N20219" s="99"/>
      <c r="O20219" s="99"/>
      <c r="P20219" s="99"/>
      <c r="Q20219" s="99"/>
      <c r="R20219" s="99"/>
      <c r="S20219" s="99"/>
      <c r="T20219" s="99"/>
      <c r="U20219" s="99"/>
      <c r="V20219" s="99"/>
      <c r="W20219" s="99"/>
      <c r="X20219" s="99"/>
      <c r="Y20219" s="99"/>
      <c r="Z20219" s="99"/>
      <c r="AA20219" s="99"/>
      <c r="AB20219" s="99"/>
      <c r="AC20219" s="99"/>
      <c r="AD20219" s="99"/>
      <c r="AE20219" s="99"/>
      <c r="AF20219" s="99"/>
      <c r="AG20219" s="99"/>
      <c r="AH20219" s="31"/>
      <c r="AI20219" s="31"/>
      <c r="AJ20219" s="31"/>
      <c r="AK20219" s="31"/>
      <c r="AL20219" s="31"/>
      <c r="AO20219" s="376"/>
    </row>
    <row r="20220" spans="1:41" x14ac:dyDescent="0.25">
      <c r="A20220" s="44" t="s">
        <v>7469</v>
      </c>
      <c r="B20220" s="44" t="s">
        <v>4396</v>
      </c>
      <c r="C20220" s="45" t="s">
        <v>2892</v>
      </c>
      <c r="D20220" s="45" t="s">
        <v>11204</v>
      </c>
      <c r="E20220" s="45" t="s">
        <v>5137</v>
      </c>
      <c r="F20220" s="93"/>
      <c r="G20220" s="93"/>
      <c r="H20220" s="93"/>
      <c r="I20220" s="99"/>
      <c r="J20220" s="99"/>
      <c r="K20220" s="99"/>
      <c r="L20220" s="99"/>
      <c r="M20220" s="99"/>
      <c r="N20220" s="99"/>
      <c r="O20220" s="99"/>
      <c r="P20220" s="99"/>
      <c r="Q20220" s="99"/>
      <c r="R20220" s="99"/>
      <c r="S20220" s="99"/>
      <c r="T20220" s="99"/>
      <c r="U20220" s="99"/>
      <c r="V20220" s="99"/>
      <c r="W20220" s="99"/>
      <c r="X20220" s="99"/>
      <c r="Y20220" s="99"/>
      <c r="Z20220" s="99"/>
      <c r="AA20220" s="99"/>
      <c r="AB20220" s="99"/>
      <c r="AC20220" s="99"/>
      <c r="AD20220" s="99"/>
      <c r="AE20220" s="99"/>
      <c r="AF20220" s="99"/>
      <c r="AG20220" s="99"/>
      <c r="AH20220" s="31"/>
      <c r="AI20220" s="31"/>
      <c r="AJ20220" s="31"/>
      <c r="AK20220" s="31"/>
      <c r="AL20220" s="31"/>
      <c r="AO20220" s="376"/>
    </row>
    <row r="20221" spans="1:41" x14ac:dyDescent="0.25">
      <c r="A20221" s="44" t="s">
        <v>7469</v>
      </c>
      <c r="B20221" s="44" t="s">
        <v>17296</v>
      </c>
      <c r="C20221" s="45" t="s">
        <v>17395</v>
      </c>
      <c r="D20221" s="93" t="s">
        <v>17443</v>
      </c>
      <c r="E20221" s="45" t="s">
        <v>9839</v>
      </c>
      <c r="F20221" s="93"/>
      <c r="G20221" s="93"/>
      <c r="H20221" s="93"/>
      <c r="I20221" s="99"/>
      <c r="J20221" s="99"/>
      <c r="K20221" s="99"/>
      <c r="L20221" s="99"/>
      <c r="M20221" s="99"/>
      <c r="N20221" s="99"/>
      <c r="O20221" s="99"/>
      <c r="P20221" s="99"/>
      <c r="Q20221" s="99"/>
      <c r="R20221" s="99"/>
      <c r="S20221" s="99"/>
      <c r="T20221" s="99"/>
      <c r="U20221" s="99"/>
      <c r="V20221" s="99"/>
      <c r="W20221" s="99"/>
      <c r="X20221" s="99"/>
      <c r="Y20221" s="99"/>
      <c r="Z20221" s="99"/>
      <c r="AA20221" s="99"/>
      <c r="AB20221" s="99"/>
      <c r="AC20221" s="99"/>
      <c r="AD20221" s="99"/>
      <c r="AE20221" s="99"/>
      <c r="AF20221" s="99"/>
      <c r="AG20221" s="99"/>
      <c r="AH20221" s="31"/>
      <c r="AI20221" s="31"/>
      <c r="AJ20221" s="31"/>
      <c r="AK20221" s="31"/>
      <c r="AL20221" s="31"/>
      <c r="AO20221" s="376"/>
    </row>
    <row r="20222" spans="1:41" x14ac:dyDescent="0.25">
      <c r="A20222" s="44" t="s">
        <v>7469</v>
      </c>
      <c r="B20222" s="44" t="s">
        <v>4396</v>
      </c>
      <c r="C20222" s="45" t="s">
        <v>2892</v>
      </c>
      <c r="D20222" s="45" t="s">
        <v>9895</v>
      </c>
      <c r="E20222" s="45" t="s">
        <v>5137</v>
      </c>
      <c r="F20222" s="93"/>
      <c r="G20222" s="93"/>
      <c r="H20222" s="93"/>
      <c r="I20222" s="99"/>
      <c r="J20222" s="99"/>
      <c r="K20222" s="99"/>
      <c r="L20222" s="44"/>
      <c r="M20222" s="44"/>
      <c r="N20222" s="99"/>
      <c r="O20222" s="99"/>
      <c r="P20222" s="99"/>
      <c r="Q20222" s="99"/>
      <c r="R20222" s="99"/>
      <c r="S20222" s="99"/>
      <c r="T20222" s="99"/>
      <c r="U20222" s="99"/>
      <c r="V20222" s="99"/>
      <c r="W20222" s="99"/>
      <c r="X20222" s="99"/>
      <c r="Y20222" s="99"/>
      <c r="Z20222" s="99"/>
      <c r="AA20222" s="99"/>
      <c r="AB20222" s="99"/>
      <c r="AC20222" s="99"/>
      <c r="AD20222" s="99"/>
      <c r="AE20222" s="99"/>
      <c r="AF20222" s="99"/>
      <c r="AG20222" s="99"/>
      <c r="AH20222" s="31"/>
      <c r="AI20222" s="31"/>
      <c r="AJ20222" s="31"/>
      <c r="AK20222" s="31"/>
      <c r="AL20222" s="31"/>
      <c r="AO20222" s="376"/>
    </row>
    <row r="20223" spans="1:41" x14ac:dyDescent="0.25">
      <c r="A20223" s="44" t="s">
        <v>3572</v>
      </c>
      <c r="B20223" s="44" t="s">
        <v>9248</v>
      </c>
      <c r="C20223" s="45">
        <v>260105</v>
      </c>
      <c r="D20223" s="45" t="s">
        <v>11363</v>
      </c>
      <c r="E20223" s="45" t="s">
        <v>17625</v>
      </c>
      <c r="AO20223" s="376"/>
    </row>
    <row r="20224" spans="1:41" x14ac:dyDescent="0.25">
      <c r="A20224" s="44" t="s">
        <v>16037</v>
      </c>
      <c r="B20224" s="44" t="s">
        <v>2350</v>
      </c>
      <c r="C20224" s="45">
        <v>250106</v>
      </c>
      <c r="D20224" s="45" t="s">
        <v>11363</v>
      </c>
      <c r="E20224" s="45" t="s">
        <v>11887</v>
      </c>
      <c r="AO20224" s="376"/>
    </row>
    <row r="20225" spans="1:41" x14ac:dyDescent="0.25">
      <c r="A20225" s="44" t="s">
        <v>13716</v>
      </c>
      <c r="B20225" s="44" t="s">
        <v>12102</v>
      </c>
      <c r="C20225" s="45">
        <v>21.25</v>
      </c>
      <c r="D20225" s="45" t="s">
        <v>12549</v>
      </c>
      <c r="E20225" s="46">
        <v>47664</v>
      </c>
      <c r="F20225" s="45" t="s">
        <v>1335</v>
      </c>
      <c r="G20225" s="93"/>
      <c r="H20225" s="93"/>
      <c r="I20225" s="99"/>
      <c r="J20225" s="99"/>
      <c r="K20225" s="99"/>
      <c r="L20225" s="99"/>
      <c r="M20225" s="99"/>
      <c r="N20225" s="99"/>
      <c r="O20225" s="99"/>
      <c r="P20225" s="99"/>
      <c r="Q20225" s="99"/>
      <c r="R20225" s="99"/>
      <c r="S20225" s="99"/>
      <c r="T20225" s="99"/>
      <c r="U20225" s="99"/>
      <c r="V20225" s="99"/>
      <c r="W20225" s="99"/>
      <c r="X20225" s="99"/>
      <c r="Y20225" s="99"/>
      <c r="Z20225" s="99"/>
      <c r="AA20225" s="99"/>
      <c r="AB20225" s="99"/>
      <c r="AC20225" s="99"/>
      <c r="AD20225" s="99"/>
      <c r="AE20225" s="99"/>
      <c r="AF20225" s="99"/>
      <c r="AG20225" s="99"/>
      <c r="AH20225" s="31"/>
      <c r="AI20225" s="31"/>
      <c r="AJ20225" s="31"/>
      <c r="AK20225" s="31"/>
      <c r="AL20225" s="31"/>
      <c r="AO20225" s="376"/>
    </row>
    <row r="20226" spans="1:41" x14ac:dyDescent="0.25">
      <c r="A20226" s="44" t="s">
        <v>18539</v>
      </c>
      <c r="B20226" s="44" t="s">
        <v>2350</v>
      </c>
      <c r="C20226" s="45">
        <v>230105</v>
      </c>
      <c r="D20226" s="45" t="s">
        <v>11363</v>
      </c>
      <c r="E20226" s="45" t="s">
        <v>5265</v>
      </c>
      <c r="AO20226" s="376"/>
    </row>
    <row r="20227" spans="1:41" x14ac:dyDescent="0.25">
      <c r="A20227" s="44" t="s">
        <v>18539</v>
      </c>
      <c r="B20227" s="44" t="s">
        <v>17463</v>
      </c>
      <c r="C20227" s="45">
        <v>260202</v>
      </c>
      <c r="D20227" s="45" t="s">
        <v>11363</v>
      </c>
      <c r="E20227" s="45" t="s">
        <v>9238</v>
      </c>
      <c r="AO20227" s="376"/>
    </row>
    <row r="20228" spans="1:41" x14ac:dyDescent="0.25">
      <c r="A20228" s="44" t="s">
        <v>18539</v>
      </c>
      <c r="B20228" s="44" t="s">
        <v>3040</v>
      </c>
      <c r="C20228" s="45">
        <v>260305</v>
      </c>
      <c r="D20228" s="45" t="s">
        <v>11363</v>
      </c>
      <c r="E20228" s="45" t="s">
        <v>9249</v>
      </c>
      <c r="AO20228" s="376"/>
    </row>
    <row r="20229" spans="1:41" x14ac:dyDescent="0.25">
      <c r="A20229" s="44" t="s">
        <v>16560</v>
      </c>
      <c r="B20229" s="44" t="s">
        <v>21429</v>
      </c>
      <c r="C20229" s="45" t="s">
        <v>16553</v>
      </c>
      <c r="D20229" s="45" t="s">
        <v>21447</v>
      </c>
      <c r="E20229" s="46">
        <v>46446</v>
      </c>
      <c r="AO20229" s="376"/>
    </row>
    <row r="20230" spans="1:41" x14ac:dyDescent="0.25">
      <c r="A20230" s="44" t="s">
        <v>19484</v>
      </c>
      <c r="B20230" s="319" t="s">
        <v>19566</v>
      </c>
      <c r="C20230" s="318" t="s">
        <v>19900</v>
      </c>
      <c r="D20230" s="93" t="s">
        <v>19934</v>
      </c>
      <c r="E20230" s="320">
        <v>46387</v>
      </c>
      <c r="F20230" s="93"/>
      <c r="G20230" s="93"/>
      <c r="H20230" s="93"/>
      <c r="I20230" s="99"/>
      <c r="J20230" s="99"/>
      <c r="K20230" s="99"/>
      <c r="L20230" s="99"/>
      <c r="M20230" s="99"/>
      <c r="N20230" s="99"/>
      <c r="O20230" s="99"/>
      <c r="P20230" s="99"/>
      <c r="Q20230" s="99"/>
      <c r="R20230" s="99"/>
      <c r="S20230" s="99"/>
      <c r="T20230" s="99"/>
      <c r="U20230" s="99"/>
      <c r="V20230" s="99"/>
      <c r="W20230" s="99"/>
      <c r="X20230" s="99"/>
      <c r="Y20230" s="99"/>
      <c r="Z20230" s="99"/>
      <c r="AA20230" s="99"/>
      <c r="AB20230" s="99"/>
      <c r="AC20230" s="99"/>
      <c r="AD20230" s="99"/>
      <c r="AE20230" s="99"/>
      <c r="AF20230" s="99"/>
      <c r="AG20230" s="99"/>
      <c r="AH20230" s="31"/>
      <c r="AI20230" s="31"/>
      <c r="AJ20230" s="31"/>
      <c r="AK20230" s="31"/>
      <c r="AL20230" s="31"/>
      <c r="AO20230" s="376"/>
    </row>
    <row r="20231" spans="1:41" x14ac:dyDescent="0.25">
      <c r="A20231" s="44" t="s">
        <v>18540</v>
      </c>
      <c r="B20231" s="44" t="s">
        <v>5134</v>
      </c>
      <c r="C20231" s="45">
        <v>250802</v>
      </c>
      <c r="D20231" s="45" t="s">
        <v>11363</v>
      </c>
      <c r="E20231" s="45" t="s">
        <v>9880</v>
      </c>
      <c r="AO20231" s="376"/>
    </row>
    <row r="20232" spans="1:41" x14ac:dyDescent="0.25">
      <c r="A20232" s="44" t="s">
        <v>16038</v>
      </c>
      <c r="B20232" s="44" t="s">
        <v>21362</v>
      </c>
      <c r="C20232" s="45" t="s">
        <v>16468</v>
      </c>
      <c r="D20232" s="45" t="s">
        <v>21447</v>
      </c>
      <c r="E20232" s="46">
        <v>46752</v>
      </c>
      <c r="AO20232" s="376"/>
    </row>
    <row r="20233" spans="1:41" x14ac:dyDescent="0.25">
      <c r="A20233" s="44" t="s">
        <v>16038</v>
      </c>
      <c r="B20233" s="44" t="s">
        <v>5134</v>
      </c>
      <c r="C20233" s="45">
        <v>250802</v>
      </c>
      <c r="D20233" s="45" t="s">
        <v>11363</v>
      </c>
      <c r="E20233" s="45" t="s">
        <v>9880</v>
      </c>
      <c r="AO20233" s="376"/>
    </row>
    <row r="20234" spans="1:41" x14ac:dyDescent="0.25">
      <c r="A20234" s="44" t="s">
        <v>8196</v>
      </c>
      <c r="B20234" s="44" t="s">
        <v>21365</v>
      </c>
      <c r="C20234" s="45" t="s">
        <v>8133</v>
      </c>
      <c r="D20234" s="45" t="s">
        <v>21447</v>
      </c>
      <c r="E20234" s="46">
        <v>46752</v>
      </c>
      <c r="AO20234" s="376"/>
    </row>
    <row r="20235" spans="1:41" x14ac:dyDescent="0.25">
      <c r="A20235" s="99" t="s">
        <v>7179</v>
      </c>
      <c r="B20235" s="92" t="s">
        <v>5748</v>
      </c>
      <c r="C20235" s="93" t="s">
        <v>7194</v>
      </c>
      <c r="D20235" s="93" t="s">
        <v>1201</v>
      </c>
      <c r="E20235" s="94">
        <v>46961</v>
      </c>
      <c r="F20235" s="93"/>
      <c r="G20235" s="93"/>
      <c r="H20235" s="93"/>
      <c r="I20235" s="99"/>
      <c r="J20235" s="99"/>
      <c r="K20235" s="99"/>
      <c r="L20235" s="44"/>
      <c r="M20235" s="44"/>
      <c r="N20235" s="99"/>
      <c r="O20235" s="99"/>
      <c r="P20235" s="99"/>
      <c r="Q20235" s="99"/>
      <c r="R20235" s="99"/>
      <c r="S20235" s="99"/>
      <c r="T20235" s="99"/>
      <c r="U20235" s="99"/>
      <c r="V20235" s="99"/>
      <c r="W20235" s="99"/>
      <c r="X20235" s="99"/>
      <c r="Y20235" s="99"/>
      <c r="Z20235" s="99"/>
      <c r="AA20235" s="99"/>
      <c r="AB20235" s="99"/>
      <c r="AC20235" s="99"/>
      <c r="AD20235" s="99"/>
      <c r="AE20235" s="99"/>
      <c r="AF20235" s="99"/>
      <c r="AG20235" s="99"/>
      <c r="AH20235" s="31"/>
      <c r="AI20235" s="31"/>
      <c r="AJ20235" s="31"/>
      <c r="AK20235" s="31"/>
      <c r="AL20235" s="31"/>
      <c r="AO20235" s="376"/>
    </row>
    <row r="20236" spans="1:41" x14ac:dyDescent="0.25">
      <c r="A20236" s="44" t="s">
        <v>19485</v>
      </c>
      <c r="B20236" s="319" t="s">
        <v>19566</v>
      </c>
      <c r="C20236" s="318" t="s">
        <v>19901</v>
      </c>
      <c r="D20236" s="93" t="s">
        <v>19934</v>
      </c>
      <c r="E20236" s="320">
        <v>46387</v>
      </c>
      <c r="F20236" s="93"/>
      <c r="G20236" s="93"/>
      <c r="H20236" s="93"/>
      <c r="I20236" s="99"/>
      <c r="J20236" s="99"/>
      <c r="K20236" s="99"/>
      <c r="L20236" s="99"/>
      <c r="M20236" s="99"/>
      <c r="N20236" s="99"/>
      <c r="O20236" s="99"/>
      <c r="P20236" s="99"/>
      <c r="Q20236" s="99"/>
      <c r="R20236" s="99"/>
      <c r="S20236" s="99"/>
      <c r="T20236" s="99"/>
      <c r="U20236" s="99"/>
      <c r="V20236" s="99"/>
      <c r="W20236" s="99"/>
      <c r="X20236" s="99"/>
      <c r="Y20236" s="99"/>
      <c r="Z20236" s="99"/>
      <c r="AA20236" s="99"/>
      <c r="AB20236" s="99"/>
      <c r="AC20236" s="99"/>
      <c r="AD20236" s="99"/>
      <c r="AE20236" s="99"/>
      <c r="AF20236" s="99"/>
      <c r="AG20236" s="99"/>
      <c r="AH20236" s="31"/>
      <c r="AI20236" s="31"/>
      <c r="AJ20236" s="31"/>
      <c r="AK20236" s="31"/>
      <c r="AL20236" s="31"/>
      <c r="AO20236" s="376"/>
    </row>
    <row r="20237" spans="1:41" x14ac:dyDescent="0.25">
      <c r="A20237" s="44" t="s">
        <v>6871</v>
      </c>
      <c r="B20237" s="44" t="s">
        <v>12170</v>
      </c>
      <c r="C20237" s="45">
        <v>10.25</v>
      </c>
      <c r="D20237" s="45" t="s">
        <v>12549</v>
      </c>
      <c r="E20237" s="46">
        <v>47664</v>
      </c>
      <c r="F20237" s="45"/>
      <c r="G20237" s="93"/>
      <c r="H20237" s="93"/>
      <c r="I20237" s="99"/>
      <c r="J20237" s="99"/>
      <c r="K20237" s="99"/>
      <c r="L20237" s="99"/>
      <c r="M20237" s="99"/>
      <c r="N20237" s="99"/>
      <c r="O20237" s="99"/>
      <c r="P20237" s="99"/>
      <c r="Q20237" s="99"/>
      <c r="R20237" s="99"/>
      <c r="S20237" s="99"/>
      <c r="T20237" s="99"/>
      <c r="U20237" s="99"/>
      <c r="V20237" s="99"/>
      <c r="W20237" s="99"/>
      <c r="X20237" s="99"/>
      <c r="Y20237" s="99"/>
      <c r="Z20237" s="99"/>
      <c r="AA20237" s="99"/>
      <c r="AB20237" s="99"/>
      <c r="AC20237" s="99"/>
      <c r="AD20237" s="99"/>
      <c r="AE20237" s="99"/>
      <c r="AF20237" s="99"/>
      <c r="AG20237" s="99"/>
      <c r="AH20237" s="31"/>
      <c r="AI20237" s="31"/>
      <c r="AJ20237" s="31"/>
      <c r="AK20237" s="31"/>
      <c r="AL20237" s="31"/>
      <c r="AO20237" s="376"/>
    </row>
    <row r="20238" spans="1:41" x14ac:dyDescent="0.25">
      <c r="A20238" s="44" t="s">
        <v>6871</v>
      </c>
      <c r="B20238" s="44" t="s">
        <v>12189</v>
      </c>
      <c r="C20238" s="45">
        <v>35.229999999999997</v>
      </c>
      <c r="D20238" s="45" t="s">
        <v>12549</v>
      </c>
      <c r="E20238" s="46">
        <v>46934</v>
      </c>
      <c r="F20238" s="45"/>
      <c r="G20238" s="93"/>
      <c r="H20238" s="93"/>
      <c r="I20238" s="99"/>
      <c r="J20238" s="99"/>
      <c r="K20238" s="99"/>
      <c r="L20238" s="99"/>
      <c r="M20238" s="99"/>
      <c r="N20238" s="99"/>
      <c r="O20238" s="99"/>
      <c r="P20238" s="99"/>
      <c r="Q20238" s="99"/>
      <c r="R20238" s="99"/>
      <c r="S20238" s="99"/>
      <c r="T20238" s="99"/>
      <c r="U20238" s="99"/>
      <c r="V20238" s="99"/>
      <c r="W20238" s="99"/>
      <c r="X20238" s="99"/>
      <c r="Y20238" s="99"/>
      <c r="Z20238" s="99"/>
      <c r="AA20238" s="99"/>
      <c r="AB20238" s="99"/>
      <c r="AC20238" s="99"/>
      <c r="AD20238" s="99"/>
      <c r="AE20238" s="99"/>
      <c r="AF20238" s="99"/>
      <c r="AG20238" s="99"/>
      <c r="AH20238" s="31"/>
      <c r="AI20238" s="31"/>
      <c r="AJ20238" s="31"/>
      <c r="AK20238" s="31"/>
      <c r="AL20238" s="31"/>
      <c r="AO20238" s="376"/>
    </row>
    <row r="20239" spans="1:41" x14ac:dyDescent="0.3">
      <c r="A20239" s="333" t="s">
        <v>15455</v>
      </c>
      <c r="B20239" s="333" t="s">
        <v>1598</v>
      </c>
      <c r="C20239" s="125" t="s">
        <v>13387</v>
      </c>
      <c r="D20239" s="32" t="s">
        <v>20309</v>
      </c>
      <c r="E20239" s="125" t="s">
        <v>11886</v>
      </c>
      <c r="F20239" s="125" t="s">
        <v>1189</v>
      </c>
      <c r="G20239" s="125" t="s">
        <v>1190</v>
      </c>
      <c r="AO20239" s="376"/>
    </row>
    <row r="20240" spans="1:41" x14ac:dyDescent="0.25">
      <c r="A20240" s="44" t="s">
        <v>10837</v>
      </c>
      <c r="B20240" s="44" t="s">
        <v>3475</v>
      </c>
      <c r="C20240" s="45">
        <v>240301</v>
      </c>
      <c r="D20240" s="45" t="s">
        <v>11363</v>
      </c>
      <c r="E20240" s="45" t="s">
        <v>9249</v>
      </c>
      <c r="AO20240" s="376"/>
    </row>
    <row r="20241" spans="1:41" x14ac:dyDescent="0.25">
      <c r="A20241" s="44" t="s">
        <v>22034</v>
      </c>
      <c r="B20241" s="44" t="s">
        <v>3474</v>
      </c>
      <c r="C20241" s="45">
        <v>250503</v>
      </c>
      <c r="D20241" s="45" t="s">
        <v>11363</v>
      </c>
      <c r="E20241" s="45" t="s">
        <v>15608</v>
      </c>
      <c r="AO20241" s="376"/>
    </row>
    <row r="20242" spans="1:41" x14ac:dyDescent="0.25">
      <c r="A20242" s="44" t="s">
        <v>13717</v>
      </c>
      <c r="B20242" s="44" t="s">
        <v>13582</v>
      </c>
      <c r="C20242" s="45">
        <v>26.25</v>
      </c>
      <c r="D20242" s="45" t="s">
        <v>12549</v>
      </c>
      <c r="E20242" s="46">
        <v>47664</v>
      </c>
      <c r="F20242" s="45"/>
      <c r="G20242" s="93"/>
      <c r="H20242" s="93"/>
      <c r="I20242" s="99"/>
      <c r="J20242" s="99"/>
      <c r="K20242" s="99"/>
      <c r="L20242" s="99"/>
      <c r="M20242" s="99"/>
      <c r="N20242" s="99"/>
      <c r="O20242" s="99"/>
      <c r="P20242" s="99"/>
      <c r="Q20242" s="99"/>
      <c r="R20242" s="99"/>
      <c r="S20242" s="99"/>
      <c r="T20242" s="99"/>
      <c r="U20242" s="99"/>
      <c r="V20242" s="99"/>
      <c r="W20242" s="99"/>
      <c r="X20242" s="99"/>
      <c r="Y20242" s="99"/>
      <c r="Z20242" s="99"/>
      <c r="AA20242" s="99"/>
      <c r="AB20242" s="99"/>
      <c r="AC20242" s="99"/>
      <c r="AD20242" s="99"/>
      <c r="AE20242" s="99"/>
      <c r="AF20242" s="99"/>
      <c r="AG20242" s="99"/>
      <c r="AH20242" s="31"/>
      <c r="AI20242" s="31"/>
      <c r="AJ20242" s="31"/>
      <c r="AK20242" s="31"/>
      <c r="AL20242" s="31"/>
      <c r="AO20242" s="376"/>
    </row>
    <row r="20243" spans="1:41" x14ac:dyDescent="0.3">
      <c r="A20243" s="333" t="s">
        <v>11135</v>
      </c>
      <c r="B20243" s="333" t="s">
        <v>3455</v>
      </c>
      <c r="C20243" s="125" t="s">
        <v>10959</v>
      </c>
      <c r="D20243" s="32" t="s">
        <v>20309</v>
      </c>
      <c r="E20243" s="125" t="s">
        <v>2593</v>
      </c>
      <c r="F20243" s="125" t="s">
        <v>1189</v>
      </c>
      <c r="G20243" s="125" t="s">
        <v>1190</v>
      </c>
      <c r="AO20243" s="376"/>
    </row>
    <row r="20244" spans="1:41" x14ac:dyDescent="0.3">
      <c r="A20244" s="333" t="s">
        <v>18797</v>
      </c>
      <c r="B20244" s="333" t="s">
        <v>6836</v>
      </c>
      <c r="C20244" s="125" t="s">
        <v>18820</v>
      </c>
      <c r="D20244" s="32" t="s">
        <v>20309</v>
      </c>
      <c r="E20244" s="125" t="s">
        <v>8292</v>
      </c>
      <c r="F20244" s="125" t="s">
        <v>1189</v>
      </c>
      <c r="G20244" s="125" t="s">
        <v>1190</v>
      </c>
      <c r="AO20244" s="376"/>
    </row>
    <row r="20245" spans="1:41" x14ac:dyDescent="0.25">
      <c r="A20245" s="44" t="s">
        <v>16039</v>
      </c>
      <c r="B20245" s="44" t="s">
        <v>5134</v>
      </c>
      <c r="C20245" s="45">
        <v>250802</v>
      </c>
      <c r="D20245" s="45" t="s">
        <v>11363</v>
      </c>
      <c r="E20245" s="45" t="s">
        <v>9880</v>
      </c>
      <c r="AO20245" s="376"/>
    </row>
    <row r="20246" spans="1:41" x14ac:dyDescent="0.25">
      <c r="A20246" s="44" t="s">
        <v>12515</v>
      </c>
      <c r="B20246" s="44" t="s">
        <v>12102</v>
      </c>
      <c r="C20246" s="45">
        <v>21.23</v>
      </c>
      <c r="D20246" s="45" t="s">
        <v>12549</v>
      </c>
      <c r="E20246" s="46">
        <v>46934</v>
      </c>
      <c r="F20246" s="45"/>
      <c r="G20246" s="93"/>
      <c r="H20246" s="93"/>
      <c r="I20246" s="99"/>
      <c r="J20246" s="99"/>
      <c r="K20246" s="99"/>
      <c r="L20246" s="99"/>
      <c r="M20246" s="99"/>
      <c r="N20246" s="99"/>
      <c r="O20246" s="99"/>
      <c r="P20246" s="99"/>
      <c r="Q20246" s="99"/>
      <c r="R20246" s="99"/>
      <c r="S20246" s="99"/>
      <c r="T20246" s="99"/>
      <c r="U20246" s="99"/>
      <c r="V20246" s="99"/>
      <c r="W20246" s="99"/>
      <c r="X20246" s="99"/>
      <c r="Y20246" s="99"/>
      <c r="Z20246" s="99"/>
      <c r="AA20246" s="99"/>
      <c r="AB20246" s="99"/>
      <c r="AC20246" s="99"/>
      <c r="AD20246" s="99"/>
      <c r="AE20246" s="99"/>
      <c r="AF20246" s="99"/>
      <c r="AG20246" s="99"/>
      <c r="AH20246" s="31"/>
      <c r="AI20246" s="31"/>
      <c r="AJ20246" s="31"/>
      <c r="AK20246" s="31"/>
      <c r="AL20246" s="31"/>
      <c r="AO20246" s="376"/>
    </row>
    <row r="20247" spans="1:41" x14ac:dyDescent="0.25">
      <c r="A20247" s="44" t="s">
        <v>12515</v>
      </c>
      <c r="B20247" s="44" t="s">
        <v>2350</v>
      </c>
      <c r="C20247" s="45">
        <v>220105</v>
      </c>
      <c r="D20247" s="45" t="s">
        <v>11363</v>
      </c>
      <c r="E20247" s="45" t="s">
        <v>2593</v>
      </c>
      <c r="AO20247" s="376"/>
    </row>
    <row r="20248" spans="1:41" x14ac:dyDescent="0.25">
      <c r="A20248" s="44" t="s">
        <v>902</v>
      </c>
      <c r="B20248" s="44" t="s">
        <v>2350</v>
      </c>
      <c r="C20248" s="45">
        <v>230105</v>
      </c>
      <c r="D20248" s="45" t="s">
        <v>11363</v>
      </c>
      <c r="E20248" s="45" t="s">
        <v>5265</v>
      </c>
      <c r="AO20248" s="376"/>
    </row>
    <row r="20249" spans="1:41" x14ac:dyDescent="0.25">
      <c r="A20249" s="44" t="s">
        <v>22035</v>
      </c>
      <c r="B20249" s="44" t="s">
        <v>21449</v>
      </c>
      <c r="C20249" s="45">
        <v>260504</v>
      </c>
      <c r="D20249" s="45" t="s">
        <v>11363</v>
      </c>
      <c r="E20249" s="45" t="s">
        <v>21450</v>
      </c>
      <c r="AO20249" s="376"/>
    </row>
    <row r="20250" spans="1:41" x14ac:dyDescent="0.25">
      <c r="A20250" s="44" t="s">
        <v>16040</v>
      </c>
      <c r="B20250" s="44" t="s">
        <v>2350</v>
      </c>
      <c r="C20250" s="45">
        <v>250106</v>
      </c>
      <c r="D20250" s="45" t="s">
        <v>11363</v>
      </c>
      <c r="E20250" s="45" t="s">
        <v>11887</v>
      </c>
      <c r="AO20250" s="376"/>
    </row>
    <row r="20251" spans="1:41" x14ac:dyDescent="0.25">
      <c r="A20251" s="44" t="s">
        <v>16896</v>
      </c>
      <c r="B20251" s="44" t="s">
        <v>16897</v>
      </c>
      <c r="C20251" s="45" t="s">
        <v>17137</v>
      </c>
      <c r="D20251" s="367" t="s">
        <v>3696</v>
      </c>
      <c r="E20251" s="328">
        <f>DATE(2029,7,17)</f>
        <v>47316</v>
      </c>
      <c r="F20251" s="32"/>
      <c r="G20251" s="32"/>
      <c r="H20251" s="32"/>
      <c r="I20251" s="31"/>
      <c r="J20251" s="31"/>
      <c r="K20251" s="31"/>
      <c r="L20251" s="31"/>
      <c r="M20251" s="31"/>
      <c r="N20251" s="31"/>
      <c r="O20251" s="31"/>
      <c r="P20251" s="31"/>
      <c r="Q20251" s="31"/>
      <c r="R20251" s="31"/>
      <c r="S20251" s="31"/>
      <c r="T20251" s="31"/>
      <c r="U20251" s="31"/>
      <c r="V20251" s="31"/>
      <c r="W20251" s="31"/>
      <c r="X20251" s="31"/>
      <c r="Y20251" s="31"/>
      <c r="Z20251" s="31"/>
      <c r="AA20251" s="31"/>
      <c r="AB20251" s="31"/>
      <c r="AC20251" s="31"/>
      <c r="AD20251" s="31"/>
      <c r="AE20251" s="31"/>
      <c r="AF20251" s="31"/>
      <c r="AG20251" s="31"/>
      <c r="AH20251" s="31"/>
      <c r="AI20251" s="31"/>
      <c r="AJ20251" s="31"/>
      <c r="AK20251" s="31"/>
      <c r="AL20251" s="31"/>
      <c r="AO20251" s="376"/>
    </row>
    <row r="20252" spans="1:41" x14ac:dyDescent="0.25">
      <c r="A20252" s="91" t="s">
        <v>19273</v>
      </c>
      <c r="B20252" s="92" t="s">
        <v>19284</v>
      </c>
      <c r="C20252" s="93" t="s">
        <v>19285</v>
      </c>
      <c r="D20252" s="93" t="s">
        <v>1201</v>
      </c>
      <c r="E20252" s="94">
        <v>46582</v>
      </c>
      <c r="F20252" s="93"/>
      <c r="G20252" s="93"/>
      <c r="H20252" s="93"/>
      <c r="I20252" s="99"/>
      <c r="J20252" s="99"/>
      <c r="K20252" s="99"/>
      <c r="L20252" s="99"/>
      <c r="M20252" s="99"/>
      <c r="N20252" s="99"/>
      <c r="O20252" s="99"/>
      <c r="P20252" s="99"/>
      <c r="Q20252" s="99"/>
      <c r="R20252" s="99"/>
      <c r="S20252" s="99"/>
      <c r="T20252" s="99"/>
      <c r="U20252" s="99"/>
      <c r="V20252" s="99"/>
      <c r="W20252" s="99"/>
      <c r="X20252" s="99"/>
      <c r="Y20252" s="99"/>
      <c r="Z20252" s="99"/>
      <c r="AA20252" s="99"/>
      <c r="AB20252" s="99"/>
      <c r="AC20252" s="99"/>
      <c r="AD20252" s="99"/>
      <c r="AE20252" s="99"/>
      <c r="AF20252" s="99"/>
      <c r="AG20252" s="99"/>
      <c r="AH20252" s="31"/>
      <c r="AI20252" s="31"/>
      <c r="AJ20252" s="31"/>
      <c r="AK20252" s="31"/>
      <c r="AL20252" s="31"/>
      <c r="AO20252" s="376"/>
    </row>
    <row r="20253" spans="1:41" x14ac:dyDescent="0.25">
      <c r="A20253" s="44" t="s">
        <v>7940</v>
      </c>
      <c r="B20253" s="44" t="s">
        <v>936</v>
      </c>
      <c r="C20253" s="45">
        <v>260703</v>
      </c>
      <c r="D20253" s="45" t="s">
        <v>11363</v>
      </c>
      <c r="E20253" s="45" t="s">
        <v>11150</v>
      </c>
      <c r="AO20253" s="376"/>
    </row>
    <row r="20254" spans="1:41" x14ac:dyDescent="0.25">
      <c r="A20254" s="44" t="s">
        <v>8214</v>
      </c>
      <c r="B20254" s="44" t="s">
        <v>21385</v>
      </c>
      <c r="C20254" s="45" t="s">
        <v>8134</v>
      </c>
      <c r="D20254" s="45" t="s">
        <v>21447</v>
      </c>
      <c r="E20254" s="46">
        <v>46477</v>
      </c>
      <c r="AO20254" s="376"/>
    </row>
    <row r="20255" spans="1:41" x14ac:dyDescent="0.25">
      <c r="A20255" s="44" t="s">
        <v>54</v>
      </c>
      <c r="B20255" s="44" t="s">
        <v>5331</v>
      </c>
      <c r="C20255" s="45">
        <v>220904</v>
      </c>
      <c r="D20255" s="45" t="s">
        <v>11363</v>
      </c>
      <c r="E20255" s="45" t="s">
        <v>5332</v>
      </c>
      <c r="AO20255" s="376"/>
    </row>
    <row r="20256" spans="1:41" x14ac:dyDescent="0.25">
      <c r="A20256" s="44" t="s">
        <v>14669</v>
      </c>
      <c r="B20256" s="44" t="s">
        <v>14397</v>
      </c>
      <c r="C20256" s="45" t="s">
        <v>14670</v>
      </c>
      <c r="D20256" s="46" t="s">
        <v>21328</v>
      </c>
      <c r="E20256" s="46">
        <v>46583</v>
      </c>
      <c r="AO20256" s="376"/>
    </row>
    <row r="20257" spans="1:41" x14ac:dyDescent="0.25">
      <c r="A20257" s="44" t="s">
        <v>9022</v>
      </c>
      <c r="B20257" s="44" t="s">
        <v>15240</v>
      </c>
      <c r="C20257" s="45" t="s">
        <v>13958</v>
      </c>
      <c r="D20257" s="367" t="s">
        <v>3696</v>
      </c>
      <c r="E20257" s="328">
        <f>DATE(2028,10,25)</f>
        <v>47051</v>
      </c>
      <c r="F20257" s="32"/>
      <c r="G20257" s="32"/>
      <c r="H20257" s="32"/>
      <c r="I20257" s="31"/>
      <c r="J20257" s="31"/>
      <c r="K20257" s="31"/>
      <c r="L20257" s="31"/>
      <c r="M20257" s="31"/>
      <c r="N20257" s="31"/>
      <c r="O20257" s="31"/>
      <c r="P20257" s="31"/>
      <c r="Q20257" s="31"/>
      <c r="R20257" s="31"/>
      <c r="S20257" s="31"/>
      <c r="T20257" s="31"/>
      <c r="U20257" s="31"/>
      <c r="V20257" s="31"/>
      <c r="W20257" s="31"/>
      <c r="X20257" s="31"/>
      <c r="Y20257" s="31"/>
      <c r="Z20257" s="31"/>
      <c r="AA20257" s="31"/>
      <c r="AB20257" s="31"/>
      <c r="AC20257" s="31"/>
      <c r="AD20257" s="31"/>
      <c r="AE20257" s="31"/>
      <c r="AF20257" s="31"/>
      <c r="AG20257" s="31"/>
      <c r="AH20257" s="31"/>
      <c r="AI20257" s="31"/>
      <c r="AJ20257" s="31"/>
      <c r="AK20257" s="31"/>
      <c r="AL20257" s="31"/>
      <c r="AO20257" s="376"/>
    </row>
    <row r="20258" spans="1:41" x14ac:dyDescent="0.25">
      <c r="A20258" s="44" t="s">
        <v>22036</v>
      </c>
      <c r="B20258" s="44" t="s">
        <v>9248</v>
      </c>
      <c r="C20258" s="45">
        <v>260105</v>
      </c>
      <c r="D20258" s="45" t="s">
        <v>11363</v>
      </c>
      <c r="E20258" s="45" t="s">
        <v>17625</v>
      </c>
      <c r="AO20258" s="376"/>
    </row>
    <row r="20259" spans="1:41" x14ac:dyDescent="0.25">
      <c r="A20259" s="44" t="s">
        <v>9023</v>
      </c>
      <c r="B20259" s="44" t="s">
        <v>14714</v>
      </c>
      <c r="C20259" s="45" t="s">
        <v>6659</v>
      </c>
      <c r="D20259" s="367" t="s">
        <v>3696</v>
      </c>
      <c r="E20259" s="328">
        <f>DATE(2027,2,3)</f>
        <v>46421</v>
      </c>
      <c r="F20259" s="32"/>
      <c r="G20259" s="32"/>
      <c r="H20259" s="32"/>
      <c r="I20259" s="31"/>
      <c r="J20259" s="31"/>
      <c r="K20259" s="31"/>
      <c r="L20259" s="31"/>
      <c r="M20259" s="31"/>
      <c r="N20259" s="31"/>
      <c r="O20259" s="31"/>
      <c r="P20259" s="31"/>
      <c r="Q20259" s="31"/>
      <c r="R20259" s="31"/>
      <c r="S20259" s="31"/>
      <c r="T20259" s="31"/>
      <c r="U20259" s="31"/>
      <c r="V20259" s="31"/>
      <c r="W20259" s="31"/>
      <c r="X20259" s="31"/>
      <c r="Y20259" s="31"/>
      <c r="Z20259" s="31"/>
      <c r="AA20259" s="31"/>
      <c r="AB20259" s="31"/>
      <c r="AC20259" s="31"/>
      <c r="AD20259" s="31"/>
      <c r="AE20259" s="31"/>
      <c r="AF20259" s="31"/>
      <c r="AG20259" s="31"/>
      <c r="AH20259" s="31"/>
      <c r="AI20259" s="31"/>
      <c r="AJ20259" s="31"/>
      <c r="AK20259" s="31"/>
      <c r="AL20259" s="31"/>
      <c r="AO20259" s="376"/>
    </row>
    <row r="20260" spans="1:41" x14ac:dyDescent="0.25">
      <c r="A20260" s="44" t="s">
        <v>9023</v>
      </c>
      <c r="B20260" s="44" t="s">
        <v>16898</v>
      </c>
      <c r="C20260" s="45" t="s">
        <v>17138</v>
      </c>
      <c r="D20260" s="367" t="s">
        <v>3696</v>
      </c>
      <c r="E20260" s="328">
        <f>DATE(2029,10,27)</f>
        <v>47418</v>
      </c>
      <c r="F20260" s="32"/>
      <c r="G20260" s="32"/>
      <c r="H20260" s="32"/>
      <c r="I20260" s="31"/>
      <c r="J20260" s="31"/>
      <c r="K20260" s="31"/>
      <c r="L20260" s="31"/>
      <c r="M20260" s="31"/>
      <c r="N20260" s="31"/>
      <c r="O20260" s="31"/>
      <c r="P20260" s="31"/>
      <c r="Q20260" s="31"/>
      <c r="R20260" s="31"/>
      <c r="S20260" s="31"/>
      <c r="T20260" s="31"/>
      <c r="U20260" s="31"/>
      <c r="V20260" s="31"/>
      <c r="W20260" s="31"/>
      <c r="X20260" s="31"/>
      <c r="Y20260" s="31"/>
      <c r="Z20260" s="31"/>
      <c r="AA20260" s="31"/>
      <c r="AB20260" s="31"/>
      <c r="AC20260" s="31"/>
      <c r="AD20260" s="31"/>
      <c r="AE20260" s="31"/>
      <c r="AF20260" s="31"/>
      <c r="AG20260" s="31"/>
      <c r="AH20260" s="31"/>
      <c r="AI20260" s="31"/>
      <c r="AJ20260" s="31"/>
      <c r="AK20260" s="31"/>
      <c r="AL20260" s="31"/>
      <c r="AO20260" s="376"/>
    </row>
    <row r="20261" spans="1:41" x14ac:dyDescent="0.3">
      <c r="A20261" s="333" t="s">
        <v>1137</v>
      </c>
      <c r="B20261" s="333" t="s">
        <v>4812</v>
      </c>
      <c r="C20261" s="125" t="s">
        <v>16162</v>
      </c>
      <c r="D20261" s="32" t="s">
        <v>20309</v>
      </c>
      <c r="E20261" s="125" t="s">
        <v>4972</v>
      </c>
      <c r="F20261" s="125" t="s">
        <v>1189</v>
      </c>
      <c r="G20261" s="125" t="s">
        <v>1190</v>
      </c>
      <c r="AO20261" s="376"/>
    </row>
    <row r="20262" spans="1:41" x14ac:dyDescent="0.3">
      <c r="A20262" s="333" t="s">
        <v>18798</v>
      </c>
      <c r="B20262" s="333" t="s">
        <v>2301</v>
      </c>
      <c r="C20262" s="125" t="s">
        <v>18816</v>
      </c>
      <c r="D20262" s="32" t="s">
        <v>20309</v>
      </c>
      <c r="E20262" s="125" t="s">
        <v>8292</v>
      </c>
      <c r="F20262" s="125" t="s">
        <v>1189</v>
      </c>
      <c r="G20262" s="125" t="s">
        <v>1190</v>
      </c>
      <c r="AO20262" s="376"/>
    </row>
    <row r="20263" spans="1:41" x14ac:dyDescent="0.25">
      <c r="A20263" s="44" t="s">
        <v>6360</v>
      </c>
      <c r="B20263" s="44" t="s">
        <v>6292</v>
      </c>
      <c r="C20263" s="45" t="s">
        <v>9989</v>
      </c>
      <c r="D20263" s="46" t="s">
        <v>21328</v>
      </c>
      <c r="E20263" s="46">
        <v>46568</v>
      </c>
      <c r="AO20263" s="376"/>
    </row>
    <row r="20264" spans="1:41" x14ac:dyDescent="0.25">
      <c r="A20264" s="44" t="s">
        <v>6360</v>
      </c>
      <c r="B20264" s="44" t="s">
        <v>6292</v>
      </c>
      <c r="C20264" s="45" t="s">
        <v>9989</v>
      </c>
      <c r="D20264" s="46" t="s">
        <v>21328</v>
      </c>
      <c r="E20264" s="46">
        <v>46568</v>
      </c>
      <c r="AO20264" s="376"/>
    </row>
    <row r="20265" spans="1:41" x14ac:dyDescent="0.25">
      <c r="A20265" s="44" t="s">
        <v>18541</v>
      </c>
      <c r="B20265" s="44" t="s">
        <v>3176</v>
      </c>
      <c r="C20265" s="45">
        <v>26010402</v>
      </c>
      <c r="D20265" s="45" t="s">
        <v>11363</v>
      </c>
      <c r="E20265" s="45" t="s">
        <v>17459</v>
      </c>
      <c r="AO20265" s="376"/>
    </row>
    <row r="20266" spans="1:41" x14ac:dyDescent="0.25">
      <c r="A20266" s="44" t="s">
        <v>16041</v>
      </c>
      <c r="B20266" s="44" t="s">
        <v>2133</v>
      </c>
      <c r="C20266" s="45">
        <v>250702</v>
      </c>
      <c r="D20266" s="45" t="s">
        <v>11363</v>
      </c>
      <c r="E20266" s="45" t="s">
        <v>9839</v>
      </c>
      <c r="AO20266" s="376"/>
    </row>
    <row r="20267" spans="1:41" x14ac:dyDescent="0.25">
      <c r="A20267" s="44" t="s">
        <v>9649</v>
      </c>
      <c r="B20267" s="44" t="s">
        <v>21359</v>
      </c>
      <c r="C20267" s="45" t="s">
        <v>9701</v>
      </c>
      <c r="D20267" s="45" t="s">
        <v>21447</v>
      </c>
      <c r="E20267" s="46">
        <v>46752</v>
      </c>
      <c r="AO20267" s="376"/>
    </row>
    <row r="20268" spans="1:41" x14ac:dyDescent="0.25">
      <c r="A20268" s="91" t="s">
        <v>9649</v>
      </c>
      <c r="B20268" s="92" t="s">
        <v>5906</v>
      </c>
      <c r="C20268" s="93" t="s">
        <v>11246</v>
      </c>
      <c r="D20268" s="93" t="s">
        <v>1201</v>
      </c>
      <c r="E20268" s="94">
        <v>46682</v>
      </c>
      <c r="F20268" s="93"/>
      <c r="G20268" s="93"/>
      <c r="H20268" s="93"/>
      <c r="I20268" s="99"/>
      <c r="J20268" s="99"/>
      <c r="K20268" s="99"/>
      <c r="L20268" s="44"/>
      <c r="M20268" s="44"/>
      <c r="N20268" s="99"/>
      <c r="O20268" s="99"/>
      <c r="P20268" s="99"/>
      <c r="Q20268" s="99"/>
      <c r="R20268" s="99"/>
      <c r="S20268" s="99"/>
      <c r="T20268" s="99"/>
      <c r="U20268" s="99"/>
      <c r="V20268" s="99"/>
      <c r="W20268" s="99"/>
      <c r="X20268" s="99"/>
      <c r="Y20268" s="99"/>
      <c r="Z20268" s="99"/>
      <c r="AA20268" s="99"/>
      <c r="AB20268" s="99"/>
      <c r="AC20268" s="99"/>
      <c r="AD20268" s="99"/>
      <c r="AE20268" s="99"/>
      <c r="AF20268" s="99"/>
      <c r="AG20268" s="99"/>
      <c r="AH20268" s="31"/>
      <c r="AI20268" s="31"/>
      <c r="AJ20268" s="31"/>
      <c r="AK20268" s="31"/>
      <c r="AL20268" s="31"/>
      <c r="AO20268" s="376"/>
    </row>
    <row r="20269" spans="1:41" x14ac:dyDescent="0.25">
      <c r="A20269" s="44" t="s">
        <v>9024</v>
      </c>
      <c r="B20269" s="44" t="s">
        <v>14924</v>
      </c>
      <c r="C20269" s="45" t="s">
        <v>11871</v>
      </c>
      <c r="D20269" s="367" t="s">
        <v>3696</v>
      </c>
      <c r="E20269" s="328">
        <f>DATE(2028,12,23)</f>
        <v>47110</v>
      </c>
      <c r="F20269" s="32"/>
      <c r="G20269" s="32"/>
      <c r="H20269" s="32"/>
      <c r="I20269" s="31"/>
      <c r="J20269" s="31"/>
      <c r="K20269" s="31"/>
      <c r="L20269" s="31"/>
      <c r="M20269" s="31"/>
      <c r="N20269" s="31"/>
      <c r="O20269" s="31"/>
      <c r="P20269" s="31"/>
      <c r="Q20269" s="31"/>
      <c r="R20269" s="31"/>
      <c r="S20269" s="31"/>
      <c r="T20269" s="31"/>
      <c r="U20269" s="31"/>
      <c r="V20269" s="31"/>
      <c r="W20269" s="31"/>
      <c r="X20269" s="31"/>
      <c r="Y20269" s="31"/>
      <c r="Z20269" s="31"/>
      <c r="AA20269" s="31"/>
      <c r="AB20269" s="31"/>
      <c r="AC20269" s="31"/>
      <c r="AD20269" s="31"/>
      <c r="AE20269" s="31"/>
      <c r="AF20269" s="31"/>
      <c r="AG20269" s="31"/>
      <c r="AH20269" s="31"/>
      <c r="AI20269" s="31"/>
      <c r="AJ20269" s="31"/>
      <c r="AK20269" s="31"/>
      <c r="AL20269" s="31"/>
      <c r="AO20269" s="376"/>
    </row>
    <row r="20270" spans="1:41" x14ac:dyDescent="0.25">
      <c r="A20270" s="44" t="s">
        <v>5052</v>
      </c>
      <c r="B20270" s="44" t="s">
        <v>5053</v>
      </c>
      <c r="C20270" s="45" t="s">
        <v>5054</v>
      </c>
      <c r="D20270" s="45" t="s">
        <v>11204</v>
      </c>
      <c r="E20270" s="45" t="s">
        <v>6714</v>
      </c>
      <c r="F20270" s="93"/>
      <c r="G20270" s="93"/>
      <c r="H20270" s="93"/>
      <c r="I20270" s="99"/>
      <c r="J20270" s="99"/>
      <c r="K20270" s="99"/>
      <c r="L20270" s="99"/>
      <c r="M20270" s="99"/>
      <c r="N20270" s="99"/>
      <c r="O20270" s="99"/>
      <c r="P20270" s="99"/>
      <c r="Q20270" s="99"/>
      <c r="R20270" s="99"/>
      <c r="S20270" s="99"/>
      <c r="T20270" s="99"/>
      <c r="U20270" s="99"/>
      <c r="V20270" s="99"/>
      <c r="W20270" s="99"/>
      <c r="X20270" s="99"/>
      <c r="Y20270" s="99"/>
      <c r="Z20270" s="99"/>
      <c r="AA20270" s="99"/>
      <c r="AB20270" s="99"/>
      <c r="AC20270" s="99"/>
      <c r="AD20270" s="99"/>
      <c r="AE20270" s="99"/>
      <c r="AF20270" s="99"/>
      <c r="AG20270" s="99"/>
      <c r="AH20270" s="31"/>
      <c r="AI20270" s="31"/>
      <c r="AJ20270" s="31"/>
      <c r="AK20270" s="31"/>
      <c r="AL20270" s="31"/>
      <c r="AO20270" s="376"/>
    </row>
    <row r="20271" spans="1:41" x14ac:dyDescent="0.25">
      <c r="A20271" s="44" t="s">
        <v>5052</v>
      </c>
      <c r="B20271" s="44" t="s">
        <v>5053</v>
      </c>
      <c r="C20271" s="45" t="s">
        <v>5054</v>
      </c>
      <c r="D20271" s="93" t="s">
        <v>17443</v>
      </c>
      <c r="E20271" s="45" t="s">
        <v>6714</v>
      </c>
      <c r="F20271" s="93"/>
      <c r="G20271" s="93"/>
      <c r="H20271" s="93"/>
      <c r="I20271" s="99"/>
      <c r="J20271" s="99"/>
      <c r="K20271" s="99"/>
      <c r="L20271" s="99"/>
      <c r="M20271" s="99"/>
      <c r="N20271" s="99"/>
      <c r="O20271" s="99"/>
      <c r="P20271" s="99"/>
      <c r="Q20271" s="99"/>
      <c r="R20271" s="99"/>
      <c r="S20271" s="99"/>
      <c r="T20271" s="99"/>
      <c r="U20271" s="99"/>
      <c r="V20271" s="99"/>
      <c r="W20271" s="99"/>
      <c r="X20271" s="99"/>
      <c r="Y20271" s="99"/>
      <c r="Z20271" s="99"/>
      <c r="AA20271" s="99"/>
      <c r="AB20271" s="99"/>
      <c r="AC20271" s="99"/>
      <c r="AD20271" s="99"/>
      <c r="AE20271" s="99"/>
      <c r="AF20271" s="99"/>
      <c r="AG20271" s="99"/>
      <c r="AH20271" s="31"/>
      <c r="AI20271" s="31"/>
      <c r="AJ20271" s="31"/>
      <c r="AK20271" s="31"/>
      <c r="AL20271" s="31"/>
      <c r="AO20271" s="376"/>
    </row>
    <row r="20272" spans="1:41" x14ac:dyDescent="0.25">
      <c r="A20272" s="44" t="s">
        <v>5052</v>
      </c>
      <c r="B20272" s="44" t="s">
        <v>15241</v>
      </c>
      <c r="C20272" s="45" t="s">
        <v>15242</v>
      </c>
      <c r="D20272" s="367" t="s">
        <v>3696</v>
      </c>
      <c r="E20272" s="328">
        <f>DATE(2029,6,27)</f>
        <v>47296</v>
      </c>
      <c r="F20272" s="32"/>
      <c r="G20272" s="32"/>
      <c r="H20272" s="32"/>
      <c r="I20272" s="31"/>
      <c r="J20272" s="31"/>
      <c r="K20272" s="31"/>
      <c r="L20272" s="31"/>
      <c r="M20272" s="31"/>
      <c r="N20272" s="31"/>
      <c r="O20272" s="31"/>
      <c r="P20272" s="31"/>
      <c r="Q20272" s="31"/>
      <c r="R20272" s="31"/>
      <c r="S20272" s="31"/>
      <c r="T20272" s="31"/>
      <c r="U20272" s="31"/>
      <c r="V20272" s="31"/>
      <c r="W20272" s="31"/>
      <c r="X20272" s="31"/>
      <c r="Y20272" s="31"/>
      <c r="Z20272" s="31"/>
      <c r="AA20272" s="31"/>
      <c r="AB20272" s="31"/>
      <c r="AC20272" s="31"/>
      <c r="AD20272" s="31"/>
      <c r="AE20272" s="31"/>
      <c r="AF20272" s="31"/>
      <c r="AG20272" s="31"/>
      <c r="AH20272" s="31"/>
      <c r="AI20272" s="31"/>
      <c r="AJ20272" s="31"/>
      <c r="AK20272" s="31"/>
      <c r="AL20272" s="31"/>
      <c r="AO20272" s="376"/>
    </row>
    <row r="20273" spans="1:41" x14ac:dyDescent="0.25">
      <c r="A20273" s="44" t="s">
        <v>5052</v>
      </c>
      <c r="B20273" s="44" t="s">
        <v>5053</v>
      </c>
      <c r="C20273" s="45" t="s">
        <v>5054</v>
      </c>
      <c r="D20273" s="45" t="s">
        <v>9895</v>
      </c>
      <c r="E20273" s="45" t="s">
        <v>6714</v>
      </c>
      <c r="F20273" s="93"/>
      <c r="G20273" s="93"/>
      <c r="H20273" s="93"/>
      <c r="I20273" s="99"/>
      <c r="J20273" s="99"/>
      <c r="K20273" s="99"/>
      <c r="L20273" s="44"/>
      <c r="M20273" s="44"/>
      <c r="N20273" s="99"/>
      <c r="O20273" s="99"/>
      <c r="P20273" s="99"/>
      <c r="Q20273" s="99"/>
      <c r="R20273" s="99"/>
      <c r="S20273" s="99"/>
      <c r="T20273" s="99"/>
      <c r="U20273" s="99"/>
      <c r="V20273" s="99"/>
      <c r="W20273" s="99"/>
      <c r="X20273" s="99"/>
      <c r="Y20273" s="99"/>
      <c r="Z20273" s="99"/>
      <c r="AA20273" s="99"/>
      <c r="AB20273" s="99"/>
      <c r="AC20273" s="99"/>
      <c r="AD20273" s="99"/>
      <c r="AE20273" s="99"/>
      <c r="AF20273" s="99"/>
      <c r="AG20273" s="99"/>
      <c r="AH20273" s="31"/>
      <c r="AI20273" s="31"/>
      <c r="AJ20273" s="31"/>
      <c r="AK20273" s="31"/>
      <c r="AL20273" s="31"/>
      <c r="AO20273" s="376"/>
    </row>
    <row r="20274" spans="1:41" x14ac:dyDescent="0.25">
      <c r="A20274" s="44" t="s">
        <v>16596</v>
      </c>
      <c r="B20274" s="44" t="s">
        <v>21434</v>
      </c>
      <c r="C20274" s="45" t="s">
        <v>16562</v>
      </c>
      <c r="D20274" s="45" t="s">
        <v>21447</v>
      </c>
      <c r="E20274" s="46">
        <v>46418</v>
      </c>
      <c r="AO20274" s="376"/>
    </row>
    <row r="20275" spans="1:41" x14ac:dyDescent="0.25">
      <c r="A20275" s="44" t="s">
        <v>19486</v>
      </c>
      <c r="B20275" s="319" t="s">
        <v>19512</v>
      </c>
      <c r="C20275" s="318" t="s">
        <v>19902</v>
      </c>
      <c r="D20275" s="93" t="s">
        <v>19934</v>
      </c>
      <c r="E20275" s="320">
        <v>46387</v>
      </c>
      <c r="F20275" s="93"/>
      <c r="G20275" s="93"/>
      <c r="H20275" s="93"/>
      <c r="I20275" s="99"/>
      <c r="J20275" s="99"/>
      <c r="K20275" s="99"/>
      <c r="L20275" s="99"/>
      <c r="M20275" s="99"/>
      <c r="N20275" s="99"/>
      <c r="O20275" s="99"/>
      <c r="P20275" s="99"/>
      <c r="Q20275" s="99"/>
      <c r="R20275" s="99"/>
      <c r="S20275" s="99"/>
      <c r="T20275" s="99"/>
      <c r="U20275" s="99"/>
      <c r="V20275" s="99"/>
      <c r="W20275" s="99"/>
      <c r="X20275" s="99"/>
      <c r="Y20275" s="99"/>
      <c r="Z20275" s="99"/>
      <c r="AA20275" s="99"/>
      <c r="AB20275" s="99"/>
      <c r="AC20275" s="99"/>
      <c r="AD20275" s="99"/>
      <c r="AE20275" s="99"/>
      <c r="AF20275" s="99"/>
      <c r="AG20275" s="99"/>
      <c r="AH20275" s="31"/>
      <c r="AI20275" s="31"/>
      <c r="AJ20275" s="31"/>
      <c r="AK20275" s="31"/>
      <c r="AL20275" s="31"/>
      <c r="AO20275" s="376"/>
    </row>
    <row r="20276" spans="1:41" x14ac:dyDescent="0.25">
      <c r="A20276" s="100" t="s">
        <v>3451</v>
      </c>
      <c r="B20276" s="92" t="s">
        <v>3452</v>
      </c>
      <c r="C20276" s="93" t="s">
        <v>3453</v>
      </c>
      <c r="D20276" s="93" t="s">
        <v>1201</v>
      </c>
      <c r="E20276" s="94">
        <v>46496</v>
      </c>
      <c r="F20276" s="93"/>
      <c r="G20276" s="93"/>
      <c r="H20276" s="93"/>
      <c r="I20276" s="99"/>
      <c r="J20276" s="99"/>
      <c r="K20276" s="99"/>
      <c r="L20276" s="44"/>
      <c r="M20276" s="44"/>
      <c r="N20276" s="99"/>
      <c r="O20276" s="99"/>
      <c r="P20276" s="99"/>
      <c r="Q20276" s="99"/>
      <c r="R20276" s="99"/>
      <c r="S20276" s="99"/>
      <c r="T20276" s="99"/>
      <c r="U20276" s="99"/>
      <c r="V20276" s="99"/>
      <c r="W20276" s="99"/>
      <c r="X20276" s="99"/>
      <c r="Y20276" s="99"/>
      <c r="Z20276" s="99"/>
      <c r="AA20276" s="99"/>
      <c r="AB20276" s="99"/>
      <c r="AC20276" s="99"/>
      <c r="AD20276" s="99"/>
      <c r="AE20276" s="99"/>
      <c r="AF20276" s="99"/>
      <c r="AG20276" s="99"/>
      <c r="AH20276" s="31"/>
      <c r="AI20276" s="31"/>
      <c r="AJ20276" s="31"/>
      <c r="AK20276" s="31"/>
      <c r="AL20276" s="31"/>
      <c r="AO20276" s="376"/>
    </row>
    <row r="20277" spans="1:41" x14ac:dyDescent="0.25">
      <c r="A20277" s="91" t="s">
        <v>19274</v>
      </c>
      <c r="B20277" s="92" t="s">
        <v>19284</v>
      </c>
      <c r="C20277" s="93" t="s">
        <v>19285</v>
      </c>
      <c r="D20277" s="93" t="s">
        <v>1201</v>
      </c>
      <c r="E20277" s="94">
        <v>46582</v>
      </c>
      <c r="F20277" s="93"/>
      <c r="G20277" s="93"/>
      <c r="H20277" s="93"/>
      <c r="I20277" s="99"/>
      <c r="J20277" s="99"/>
      <c r="K20277" s="99"/>
      <c r="L20277" s="99"/>
      <c r="M20277" s="99"/>
      <c r="N20277" s="99"/>
      <c r="O20277" s="99"/>
      <c r="P20277" s="99"/>
      <c r="Q20277" s="99"/>
      <c r="R20277" s="99"/>
      <c r="S20277" s="99"/>
      <c r="T20277" s="99"/>
      <c r="U20277" s="99"/>
      <c r="V20277" s="99"/>
      <c r="W20277" s="99"/>
      <c r="X20277" s="99"/>
      <c r="Y20277" s="99"/>
      <c r="Z20277" s="99"/>
      <c r="AA20277" s="99"/>
      <c r="AB20277" s="99"/>
      <c r="AC20277" s="99"/>
      <c r="AD20277" s="99"/>
      <c r="AE20277" s="99"/>
      <c r="AF20277" s="99"/>
      <c r="AG20277" s="99"/>
      <c r="AH20277" s="31"/>
      <c r="AI20277" s="31"/>
      <c r="AJ20277" s="31"/>
      <c r="AK20277" s="31"/>
      <c r="AL20277" s="31"/>
      <c r="AO20277" s="376"/>
    </row>
    <row r="20278" spans="1:41" x14ac:dyDescent="0.25">
      <c r="A20278" s="44" t="s">
        <v>2520</v>
      </c>
      <c r="B20278" s="44" t="s">
        <v>2646</v>
      </c>
      <c r="C20278" s="56" t="s">
        <v>2644</v>
      </c>
      <c r="D20278" s="146" t="s">
        <v>1668</v>
      </c>
      <c r="E20278" s="69">
        <v>45535</v>
      </c>
      <c r="F20278" s="93"/>
      <c r="G20278" s="93"/>
      <c r="H20278" s="93"/>
      <c r="I20278" s="99"/>
      <c r="J20278" s="99"/>
      <c r="K20278" s="99"/>
      <c r="L20278" s="44"/>
      <c r="M20278" s="44"/>
      <c r="N20278" s="99"/>
      <c r="O20278" s="99"/>
      <c r="P20278" s="99"/>
      <c r="Q20278" s="99"/>
      <c r="R20278" s="99"/>
      <c r="S20278" s="99"/>
      <c r="T20278" s="99"/>
      <c r="U20278" s="99"/>
      <c r="V20278" s="99"/>
      <c r="W20278" s="99"/>
      <c r="X20278" s="99"/>
      <c r="Y20278" s="99"/>
      <c r="Z20278" s="99"/>
      <c r="AA20278" s="99"/>
      <c r="AB20278" s="99"/>
      <c r="AC20278" s="99"/>
      <c r="AD20278" s="99"/>
      <c r="AE20278" s="99"/>
      <c r="AF20278" s="99"/>
      <c r="AG20278" s="99"/>
      <c r="AH20278" s="31"/>
      <c r="AI20278" s="31"/>
      <c r="AJ20278" s="31"/>
      <c r="AK20278" s="31"/>
      <c r="AL20278" s="31"/>
      <c r="AO20278" s="376"/>
    </row>
    <row r="20279" spans="1:41" x14ac:dyDescent="0.25">
      <c r="A20279" s="44" t="s">
        <v>10838</v>
      </c>
      <c r="B20279" s="44" t="s">
        <v>10348</v>
      </c>
      <c r="C20279" s="45">
        <v>240501</v>
      </c>
      <c r="D20279" s="45" t="s">
        <v>11363</v>
      </c>
      <c r="E20279" s="45" t="s">
        <v>10349</v>
      </c>
      <c r="AO20279" s="376"/>
    </row>
    <row r="20280" spans="1:41" x14ac:dyDescent="0.25">
      <c r="A20280" s="44" t="s">
        <v>18542</v>
      </c>
      <c r="B20280" s="44" t="s">
        <v>9237</v>
      </c>
      <c r="C20280" s="45">
        <v>24010401</v>
      </c>
      <c r="D20280" s="45" t="s">
        <v>11363</v>
      </c>
      <c r="E20280" s="45" t="s">
        <v>9238</v>
      </c>
      <c r="AO20280" s="376"/>
    </row>
    <row r="20281" spans="1:41" x14ac:dyDescent="0.25">
      <c r="A20281" s="44" t="s">
        <v>18542</v>
      </c>
      <c r="B20281" s="44" t="s">
        <v>3841</v>
      </c>
      <c r="C20281" s="45">
        <v>24060401</v>
      </c>
      <c r="D20281" s="45" t="s">
        <v>11363</v>
      </c>
      <c r="E20281" s="45" t="s">
        <v>4962</v>
      </c>
      <c r="AO20281" s="376"/>
    </row>
    <row r="20282" spans="1:41" x14ac:dyDescent="0.25">
      <c r="A20282" s="44" t="s">
        <v>18542</v>
      </c>
      <c r="B20282" s="44" t="s">
        <v>926</v>
      </c>
      <c r="C20282" s="45">
        <v>24060402</v>
      </c>
      <c r="D20282" s="45" t="s">
        <v>11363</v>
      </c>
      <c r="E20282" s="45" t="s">
        <v>4962</v>
      </c>
      <c r="AO20282" s="376"/>
    </row>
    <row r="20283" spans="1:41" x14ac:dyDescent="0.25">
      <c r="A20283" s="44" t="s">
        <v>19487</v>
      </c>
      <c r="B20283" s="319" t="s">
        <v>19551</v>
      </c>
      <c r="C20283" s="318" t="s">
        <v>19903</v>
      </c>
      <c r="D20283" s="93" t="s">
        <v>19934</v>
      </c>
      <c r="E20283" s="320">
        <v>46387</v>
      </c>
      <c r="F20283" s="93"/>
      <c r="G20283" s="93"/>
      <c r="H20283" s="93"/>
      <c r="I20283" s="99"/>
      <c r="J20283" s="99"/>
      <c r="K20283" s="99"/>
      <c r="L20283" s="99"/>
      <c r="M20283" s="99"/>
      <c r="N20283" s="99"/>
      <c r="O20283" s="99"/>
      <c r="P20283" s="99"/>
      <c r="Q20283" s="99"/>
      <c r="R20283" s="99"/>
      <c r="S20283" s="99"/>
      <c r="T20283" s="99"/>
      <c r="U20283" s="99"/>
      <c r="V20283" s="99"/>
      <c r="W20283" s="99"/>
      <c r="X20283" s="99"/>
      <c r="Y20283" s="99"/>
      <c r="Z20283" s="99"/>
      <c r="AA20283" s="99"/>
      <c r="AB20283" s="99"/>
      <c r="AC20283" s="99"/>
      <c r="AD20283" s="99"/>
      <c r="AE20283" s="99"/>
      <c r="AF20283" s="99"/>
      <c r="AG20283" s="99"/>
      <c r="AH20283" s="31"/>
      <c r="AI20283" s="31"/>
      <c r="AJ20283" s="31"/>
      <c r="AK20283" s="31"/>
      <c r="AL20283" s="31"/>
      <c r="AO20283" s="376"/>
    </row>
    <row r="20284" spans="1:41" x14ac:dyDescent="0.25">
      <c r="A20284" s="44" t="s">
        <v>19487</v>
      </c>
      <c r="B20284" s="319" t="s">
        <v>19525</v>
      </c>
      <c r="C20284" s="318" t="s">
        <v>19904</v>
      </c>
      <c r="D20284" s="93" t="s">
        <v>19934</v>
      </c>
      <c r="E20284" s="320">
        <v>46934</v>
      </c>
      <c r="F20284" s="93"/>
      <c r="G20284" s="93"/>
      <c r="H20284" s="93"/>
      <c r="I20284" s="99"/>
      <c r="J20284" s="99"/>
      <c r="K20284" s="99"/>
      <c r="L20284" s="99"/>
      <c r="M20284" s="99"/>
      <c r="N20284" s="99"/>
      <c r="O20284" s="99"/>
      <c r="P20284" s="99"/>
      <c r="Q20284" s="99"/>
      <c r="R20284" s="99"/>
      <c r="S20284" s="99"/>
      <c r="T20284" s="99"/>
      <c r="U20284" s="99"/>
      <c r="V20284" s="99"/>
      <c r="W20284" s="99"/>
      <c r="X20284" s="99"/>
      <c r="Y20284" s="99"/>
      <c r="Z20284" s="99"/>
      <c r="AA20284" s="99"/>
      <c r="AB20284" s="99"/>
      <c r="AC20284" s="99"/>
      <c r="AD20284" s="99"/>
      <c r="AE20284" s="99"/>
      <c r="AF20284" s="99"/>
      <c r="AG20284" s="99"/>
      <c r="AH20284" s="31"/>
      <c r="AI20284" s="31"/>
      <c r="AJ20284" s="31"/>
      <c r="AK20284" s="31"/>
      <c r="AL20284" s="31"/>
      <c r="AO20284" s="376"/>
    </row>
    <row r="20285" spans="1:41" x14ac:dyDescent="0.25">
      <c r="A20285" s="44" t="s">
        <v>17286</v>
      </c>
      <c r="B20285" s="44" t="s">
        <v>17282</v>
      </c>
      <c r="C20285" s="45" t="s">
        <v>17370</v>
      </c>
      <c r="D20285" s="93" t="s">
        <v>17443</v>
      </c>
      <c r="E20285" s="45" t="s">
        <v>7105</v>
      </c>
      <c r="F20285" s="93"/>
      <c r="G20285" s="93"/>
      <c r="H20285" s="93"/>
      <c r="I20285" s="99"/>
      <c r="J20285" s="99"/>
      <c r="K20285" s="99"/>
      <c r="L20285" s="99"/>
      <c r="M20285" s="99"/>
      <c r="N20285" s="99"/>
      <c r="O20285" s="99"/>
      <c r="P20285" s="99"/>
      <c r="Q20285" s="99"/>
      <c r="R20285" s="99"/>
      <c r="S20285" s="99"/>
      <c r="T20285" s="99"/>
      <c r="U20285" s="99"/>
      <c r="V20285" s="99"/>
      <c r="W20285" s="99"/>
      <c r="X20285" s="99"/>
      <c r="Y20285" s="99"/>
      <c r="Z20285" s="99"/>
      <c r="AA20285" s="99"/>
      <c r="AB20285" s="99"/>
      <c r="AC20285" s="99"/>
      <c r="AD20285" s="99"/>
      <c r="AE20285" s="99"/>
      <c r="AF20285" s="99"/>
      <c r="AG20285" s="99"/>
      <c r="AH20285" s="31"/>
      <c r="AI20285" s="31"/>
      <c r="AJ20285" s="31"/>
      <c r="AK20285" s="31"/>
      <c r="AL20285" s="31"/>
      <c r="AO20285" s="376"/>
    </row>
    <row r="20286" spans="1:41" x14ac:dyDescent="0.25">
      <c r="A20286" s="44" t="s">
        <v>10839</v>
      </c>
      <c r="B20286" s="44" t="s">
        <v>10346</v>
      </c>
      <c r="C20286" s="45">
        <v>240507</v>
      </c>
      <c r="D20286" s="45" t="s">
        <v>11363</v>
      </c>
      <c r="E20286" s="45" t="s">
        <v>5155</v>
      </c>
      <c r="AO20286" s="376"/>
    </row>
    <row r="20287" spans="1:41" x14ac:dyDescent="0.25">
      <c r="A20287" s="44" t="s">
        <v>11355</v>
      </c>
      <c r="B20287" s="44" t="s">
        <v>7824</v>
      </c>
      <c r="C20287" s="45">
        <v>230804</v>
      </c>
      <c r="D20287" s="45" t="s">
        <v>11363</v>
      </c>
      <c r="E20287" s="45" t="s">
        <v>4151</v>
      </c>
      <c r="AO20287" s="376"/>
    </row>
    <row r="20288" spans="1:41" x14ac:dyDescent="0.25">
      <c r="A20288" s="44" t="s">
        <v>11355</v>
      </c>
      <c r="B20288" s="44" t="s">
        <v>3042</v>
      </c>
      <c r="C20288" s="45">
        <v>230903</v>
      </c>
      <c r="D20288" s="45" t="s">
        <v>11363</v>
      </c>
      <c r="E20288" s="45" t="s">
        <v>7871</v>
      </c>
      <c r="AO20288" s="376"/>
    </row>
    <row r="20289" spans="1:41" x14ac:dyDescent="0.25">
      <c r="A20289" s="44" t="s">
        <v>7092</v>
      </c>
      <c r="B20289" s="44" t="s">
        <v>2350</v>
      </c>
      <c r="C20289" s="45">
        <v>230105</v>
      </c>
      <c r="D20289" s="45" t="s">
        <v>11363</v>
      </c>
      <c r="E20289" s="45" t="s">
        <v>5265</v>
      </c>
      <c r="AO20289" s="376"/>
    </row>
    <row r="20290" spans="1:41" x14ac:dyDescent="0.25">
      <c r="A20290" s="44" t="s">
        <v>17449</v>
      </c>
      <c r="B20290" s="44" t="s">
        <v>16337</v>
      </c>
      <c r="C20290" s="45" t="s">
        <v>17450</v>
      </c>
      <c r="D20290" s="46" t="s">
        <v>21328</v>
      </c>
      <c r="E20290" s="46">
        <v>46344</v>
      </c>
      <c r="AO20290" s="376"/>
    </row>
    <row r="20291" spans="1:41" x14ac:dyDescent="0.25">
      <c r="A20291" s="44" t="s">
        <v>6593</v>
      </c>
      <c r="B20291" s="44" t="s">
        <v>2350</v>
      </c>
      <c r="C20291" s="45">
        <v>230105</v>
      </c>
      <c r="D20291" s="45" t="s">
        <v>11363</v>
      </c>
      <c r="E20291" s="45" t="s">
        <v>5265</v>
      </c>
      <c r="AO20291" s="376"/>
    </row>
    <row r="20292" spans="1:41" x14ac:dyDescent="0.25">
      <c r="A20292" s="44" t="s">
        <v>6681</v>
      </c>
      <c r="B20292" s="44" t="s">
        <v>1556</v>
      </c>
      <c r="C20292" s="45" t="s">
        <v>2560</v>
      </c>
      <c r="D20292" s="45" t="s">
        <v>11204</v>
      </c>
      <c r="E20292" s="45" t="s">
        <v>13990</v>
      </c>
      <c r="F20292" s="93"/>
      <c r="G20292" s="93"/>
      <c r="H20292" s="93"/>
      <c r="I20292" s="99"/>
      <c r="J20292" s="99"/>
      <c r="K20292" s="99"/>
      <c r="L20292" s="99"/>
      <c r="M20292" s="99"/>
      <c r="N20292" s="99"/>
      <c r="O20292" s="99"/>
      <c r="P20292" s="99"/>
      <c r="Q20292" s="99"/>
      <c r="R20292" s="99"/>
      <c r="S20292" s="99"/>
      <c r="T20292" s="99"/>
      <c r="U20292" s="99"/>
      <c r="V20292" s="99"/>
      <c r="W20292" s="99"/>
      <c r="X20292" s="99"/>
      <c r="Y20292" s="99"/>
      <c r="Z20292" s="99"/>
      <c r="AA20292" s="99"/>
      <c r="AB20292" s="99"/>
      <c r="AC20292" s="99"/>
      <c r="AD20292" s="99"/>
      <c r="AE20292" s="99"/>
      <c r="AF20292" s="99"/>
      <c r="AG20292" s="99"/>
      <c r="AH20292" s="31"/>
      <c r="AI20292" s="31"/>
      <c r="AJ20292" s="31"/>
      <c r="AK20292" s="31"/>
      <c r="AL20292" s="31"/>
      <c r="AO20292" s="376"/>
    </row>
    <row r="20293" spans="1:41" x14ac:dyDescent="0.25">
      <c r="A20293" s="44" t="s">
        <v>6681</v>
      </c>
      <c r="B20293" s="44" t="s">
        <v>17285</v>
      </c>
      <c r="C20293" s="45" t="s">
        <v>17369</v>
      </c>
      <c r="D20293" s="93" t="s">
        <v>17443</v>
      </c>
      <c r="E20293" s="45" t="s">
        <v>17346</v>
      </c>
      <c r="F20293" s="93"/>
      <c r="G20293" s="93"/>
      <c r="H20293" s="93"/>
      <c r="I20293" s="99"/>
      <c r="J20293" s="99"/>
      <c r="K20293" s="99"/>
      <c r="L20293" s="99"/>
      <c r="M20293" s="99"/>
      <c r="N20293" s="99"/>
      <c r="O20293" s="99"/>
      <c r="P20293" s="99"/>
      <c r="Q20293" s="99"/>
      <c r="R20293" s="99"/>
      <c r="S20293" s="99"/>
      <c r="T20293" s="99"/>
      <c r="U20293" s="99"/>
      <c r="V20293" s="99"/>
      <c r="W20293" s="99"/>
      <c r="X20293" s="99"/>
      <c r="Y20293" s="99"/>
      <c r="Z20293" s="99"/>
      <c r="AA20293" s="99"/>
      <c r="AB20293" s="99"/>
      <c r="AC20293" s="99"/>
      <c r="AD20293" s="99"/>
      <c r="AE20293" s="99"/>
      <c r="AF20293" s="99"/>
      <c r="AG20293" s="99"/>
      <c r="AH20293" s="31"/>
      <c r="AI20293" s="31"/>
      <c r="AJ20293" s="31"/>
      <c r="AK20293" s="31"/>
      <c r="AL20293" s="31"/>
      <c r="AO20293" s="376"/>
    </row>
    <row r="20294" spans="1:41" x14ac:dyDescent="0.25">
      <c r="A20294" s="99" t="s">
        <v>1731</v>
      </c>
      <c r="B20294" s="92" t="s">
        <v>19289</v>
      </c>
      <c r="C20294" s="93" t="s">
        <v>19286</v>
      </c>
      <c r="D20294" s="45" t="s">
        <v>6218</v>
      </c>
      <c r="E20294" s="94">
        <v>46881</v>
      </c>
      <c r="F20294" s="93"/>
      <c r="G20294" s="93"/>
      <c r="H20294" s="93"/>
      <c r="I20294" s="99"/>
      <c r="J20294" s="99"/>
      <c r="K20294" s="99"/>
      <c r="L20294" s="44"/>
      <c r="M20294" s="44"/>
      <c r="N20294" s="99"/>
      <c r="O20294" s="99"/>
      <c r="P20294" s="99"/>
      <c r="Q20294" s="99"/>
      <c r="R20294" s="99"/>
      <c r="S20294" s="99"/>
      <c r="T20294" s="99"/>
      <c r="U20294" s="99"/>
      <c r="V20294" s="99"/>
      <c r="W20294" s="99"/>
      <c r="X20294" s="99"/>
      <c r="Y20294" s="99"/>
      <c r="Z20294" s="99"/>
      <c r="AA20294" s="99"/>
      <c r="AB20294" s="99"/>
      <c r="AC20294" s="99"/>
      <c r="AD20294" s="99"/>
      <c r="AE20294" s="99"/>
      <c r="AF20294" s="99"/>
      <c r="AG20294" s="99"/>
      <c r="AH20294" s="31"/>
      <c r="AI20294" s="31"/>
      <c r="AJ20294" s="31"/>
      <c r="AK20294" s="31"/>
      <c r="AL20294" s="31"/>
      <c r="AO20294" s="376"/>
    </row>
    <row r="20295" spans="1:41" x14ac:dyDescent="0.25">
      <c r="A20295" s="99" t="s">
        <v>2643</v>
      </c>
      <c r="B20295" s="92" t="s">
        <v>2654</v>
      </c>
      <c r="C20295" s="96" t="s">
        <v>13384</v>
      </c>
      <c r="D20295" s="96" t="s">
        <v>1712</v>
      </c>
      <c r="E20295" s="94">
        <v>47321</v>
      </c>
      <c r="F20295" s="93"/>
      <c r="G20295" s="93"/>
      <c r="H20295" s="93"/>
      <c r="I20295" s="99"/>
      <c r="J20295" s="99"/>
      <c r="K20295" s="99"/>
      <c r="L20295" s="44"/>
      <c r="M20295" s="44"/>
      <c r="N20295" s="99"/>
      <c r="O20295" s="99"/>
      <c r="P20295" s="99"/>
      <c r="Q20295" s="99"/>
      <c r="R20295" s="99"/>
      <c r="S20295" s="99"/>
      <c r="T20295" s="99"/>
      <c r="U20295" s="99"/>
      <c r="V20295" s="99"/>
      <c r="W20295" s="99"/>
      <c r="X20295" s="99"/>
      <c r="Y20295" s="99"/>
      <c r="Z20295" s="99"/>
      <c r="AA20295" s="99"/>
      <c r="AB20295" s="99"/>
      <c r="AC20295" s="99"/>
      <c r="AD20295" s="99"/>
      <c r="AE20295" s="99"/>
      <c r="AF20295" s="99"/>
      <c r="AG20295" s="99"/>
      <c r="AH20295" s="31"/>
      <c r="AI20295" s="31"/>
      <c r="AJ20295" s="31"/>
      <c r="AK20295" s="31"/>
      <c r="AL20295" s="31"/>
      <c r="AO20295" s="376"/>
    </row>
    <row r="20296" spans="1:41" x14ac:dyDescent="0.25">
      <c r="A20296" s="44" t="s">
        <v>18543</v>
      </c>
      <c r="B20296" s="44" t="s">
        <v>944</v>
      </c>
      <c r="C20296" s="45">
        <v>240303</v>
      </c>
      <c r="D20296" s="45" t="s">
        <v>11363</v>
      </c>
      <c r="E20296" s="45" t="s">
        <v>2593</v>
      </c>
      <c r="AO20296" s="376"/>
    </row>
    <row r="20297" spans="1:41" x14ac:dyDescent="0.25">
      <c r="A20297" s="44" t="s">
        <v>19488</v>
      </c>
      <c r="B20297" s="319" t="s">
        <v>19510</v>
      </c>
      <c r="C20297" s="318" t="s">
        <v>19905</v>
      </c>
      <c r="D20297" s="93" t="s">
        <v>19934</v>
      </c>
      <c r="E20297" s="320">
        <v>46387</v>
      </c>
      <c r="F20297" s="93"/>
      <c r="G20297" s="93"/>
      <c r="H20297" s="93"/>
      <c r="I20297" s="99"/>
      <c r="J20297" s="99"/>
      <c r="K20297" s="99"/>
      <c r="L20297" s="99"/>
      <c r="M20297" s="99"/>
      <c r="N20297" s="99"/>
      <c r="O20297" s="99"/>
      <c r="P20297" s="99"/>
      <c r="Q20297" s="99"/>
      <c r="R20297" s="99"/>
      <c r="S20297" s="99"/>
      <c r="T20297" s="99"/>
      <c r="U20297" s="99"/>
      <c r="V20297" s="99"/>
      <c r="W20297" s="99"/>
      <c r="X20297" s="99"/>
      <c r="Y20297" s="99"/>
      <c r="Z20297" s="99"/>
      <c r="AA20297" s="99"/>
      <c r="AB20297" s="99"/>
      <c r="AC20297" s="99"/>
      <c r="AD20297" s="99"/>
      <c r="AE20297" s="99"/>
      <c r="AF20297" s="99"/>
      <c r="AG20297" s="99"/>
      <c r="AH20297" s="31"/>
      <c r="AI20297" s="31"/>
      <c r="AJ20297" s="31"/>
      <c r="AK20297" s="31"/>
      <c r="AL20297" s="31"/>
      <c r="AO20297" s="376"/>
    </row>
    <row r="20298" spans="1:41" x14ac:dyDescent="0.25">
      <c r="A20298" s="44" t="s">
        <v>9025</v>
      </c>
      <c r="B20298" s="44" t="s">
        <v>15243</v>
      </c>
      <c r="C20298" s="45" t="s">
        <v>9219</v>
      </c>
      <c r="D20298" s="367" t="s">
        <v>3696</v>
      </c>
      <c r="E20298" s="328">
        <f>DATE(2027,5,26)</f>
        <v>46533</v>
      </c>
      <c r="F20298" s="32"/>
      <c r="G20298" s="32"/>
      <c r="H20298" s="32"/>
      <c r="I20298" s="31"/>
      <c r="J20298" s="31"/>
      <c r="K20298" s="31"/>
      <c r="L20298" s="31"/>
      <c r="M20298" s="31"/>
      <c r="N20298" s="31"/>
      <c r="O20298" s="31"/>
      <c r="P20298" s="31"/>
      <c r="Q20298" s="31"/>
      <c r="R20298" s="31"/>
      <c r="S20298" s="31"/>
      <c r="T20298" s="31"/>
      <c r="U20298" s="31"/>
      <c r="V20298" s="31"/>
      <c r="W20298" s="31"/>
      <c r="X20298" s="31"/>
      <c r="Y20298" s="31"/>
      <c r="Z20298" s="31"/>
      <c r="AA20298" s="31"/>
      <c r="AB20298" s="31"/>
      <c r="AC20298" s="31"/>
      <c r="AD20298" s="31"/>
      <c r="AE20298" s="31"/>
      <c r="AF20298" s="31"/>
      <c r="AG20298" s="31"/>
      <c r="AH20298" s="31"/>
      <c r="AI20298" s="31"/>
      <c r="AJ20298" s="31"/>
      <c r="AK20298" s="31"/>
      <c r="AL20298" s="31"/>
      <c r="AO20298" s="376"/>
    </row>
    <row r="20299" spans="1:41" x14ac:dyDescent="0.3">
      <c r="A20299" s="333" t="s">
        <v>15572</v>
      </c>
      <c r="B20299" s="333" t="s">
        <v>4815</v>
      </c>
      <c r="C20299" s="125" t="s">
        <v>15581</v>
      </c>
      <c r="D20299" s="32" t="s">
        <v>20309</v>
      </c>
      <c r="E20299" s="125" t="s">
        <v>9839</v>
      </c>
      <c r="F20299" s="125" t="s">
        <v>1189</v>
      </c>
      <c r="G20299" s="125" t="s">
        <v>1190</v>
      </c>
      <c r="AO20299" s="376"/>
    </row>
    <row r="20300" spans="1:41" x14ac:dyDescent="0.25">
      <c r="A20300" s="44" t="s">
        <v>18544</v>
      </c>
      <c r="B20300" s="44" t="s">
        <v>925</v>
      </c>
      <c r="C20300" s="45">
        <v>250601</v>
      </c>
      <c r="D20300" s="45" t="s">
        <v>11363</v>
      </c>
      <c r="E20300" s="45" t="s">
        <v>15609</v>
      </c>
      <c r="AO20300" s="376"/>
    </row>
    <row r="20301" spans="1:41" x14ac:dyDescent="0.25">
      <c r="A20301" s="44" t="s">
        <v>18544</v>
      </c>
      <c r="B20301" s="44" t="s">
        <v>947</v>
      </c>
      <c r="C20301" s="45">
        <v>260102</v>
      </c>
      <c r="D20301" s="45" t="s">
        <v>11363</v>
      </c>
      <c r="E20301" s="45" t="s">
        <v>8292</v>
      </c>
      <c r="AO20301" s="376"/>
    </row>
    <row r="20302" spans="1:41" x14ac:dyDescent="0.25">
      <c r="A20302" s="44" t="s">
        <v>18544</v>
      </c>
      <c r="B20302" s="44" t="s">
        <v>5321</v>
      </c>
      <c r="C20302" s="45">
        <v>26010401</v>
      </c>
      <c r="D20302" s="45" t="s">
        <v>11363</v>
      </c>
      <c r="E20302" s="45" t="s">
        <v>17459</v>
      </c>
      <c r="AO20302" s="376"/>
    </row>
    <row r="20303" spans="1:41" x14ac:dyDescent="0.25">
      <c r="A20303" s="44" t="s">
        <v>18544</v>
      </c>
      <c r="B20303" s="44" t="s">
        <v>3176</v>
      </c>
      <c r="C20303" s="45">
        <v>26010402</v>
      </c>
      <c r="D20303" s="45" t="s">
        <v>11363</v>
      </c>
      <c r="E20303" s="45" t="s">
        <v>17459</v>
      </c>
      <c r="AO20303" s="376"/>
    </row>
    <row r="20304" spans="1:41" x14ac:dyDescent="0.25">
      <c r="A20304" s="44" t="s">
        <v>18544</v>
      </c>
      <c r="B20304" s="44" t="s">
        <v>9248</v>
      </c>
      <c r="C20304" s="45">
        <v>260105</v>
      </c>
      <c r="D20304" s="45" t="s">
        <v>11363</v>
      </c>
      <c r="E20304" s="45" t="s">
        <v>17625</v>
      </c>
      <c r="AO20304" s="376"/>
    </row>
    <row r="20305" spans="1:41" x14ac:dyDescent="0.25">
      <c r="A20305" s="44" t="s">
        <v>12005</v>
      </c>
      <c r="B20305" s="44" t="s">
        <v>199</v>
      </c>
      <c r="C20305" s="45">
        <v>241001</v>
      </c>
      <c r="D20305" s="45" t="s">
        <v>11363</v>
      </c>
      <c r="E20305" s="45" t="s">
        <v>5332</v>
      </c>
      <c r="AO20305" s="376"/>
    </row>
    <row r="20306" spans="1:41" x14ac:dyDescent="0.25">
      <c r="A20306" s="44" t="s">
        <v>9026</v>
      </c>
      <c r="B20306" s="44" t="s">
        <v>15244</v>
      </c>
      <c r="C20306" s="45" t="s">
        <v>9220</v>
      </c>
      <c r="D20306" s="367" t="s">
        <v>3696</v>
      </c>
      <c r="E20306" s="328">
        <f>DATE(2028,1,15)</f>
        <v>46767</v>
      </c>
      <c r="F20306" s="32"/>
      <c r="G20306" s="32"/>
      <c r="H20306" s="32"/>
      <c r="I20306" s="31"/>
      <c r="J20306" s="31"/>
      <c r="K20306" s="31"/>
      <c r="L20306" s="31"/>
      <c r="M20306" s="31"/>
      <c r="N20306" s="31"/>
      <c r="O20306" s="31"/>
      <c r="P20306" s="31"/>
      <c r="Q20306" s="31"/>
      <c r="R20306" s="31"/>
      <c r="S20306" s="31"/>
      <c r="T20306" s="31"/>
      <c r="U20306" s="31"/>
      <c r="V20306" s="31"/>
      <c r="W20306" s="31"/>
      <c r="X20306" s="31"/>
      <c r="Y20306" s="31"/>
      <c r="Z20306" s="31"/>
      <c r="AA20306" s="31"/>
      <c r="AB20306" s="31"/>
      <c r="AC20306" s="31"/>
      <c r="AD20306" s="31"/>
      <c r="AE20306" s="31"/>
      <c r="AF20306" s="31"/>
      <c r="AG20306" s="31"/>
      <c r="AH20306" s="31"/>
      <c r="AI20306" s="31"/>
      <c r="AJ20306" s="31"/>
      <c r="AK20306" s="31"/>
      <c r="AL20306" s="31"/>
      <c r="AO20306" s="376"/>
    </row>
    <row r="20307" spans="1:41" x14ac:dyDescent="0.25">
      <c r="A20307" s="44" t="s">
        <v>3243</v>
      </c>
      <c r="B20307" s="44" t="s">
        <v>21359</v>
      </c>
      <c r="C20307" s="45" t="s">
        <v>21182</v>
      </c>
      <c r="D20307" s="45" t="s">
        <v>21447</v>
      </c>
      <c r="E20307" s="46">
        <v>46752</v>
      </c>
      <c r="AO20307" s="376"/>
    </row>
    <row r="20308" spans="1:41" x14ac:dyDescent="0.25">
      <c r="A20308" s="44" t="s">
        <v>3243</v>
      </c>
      <c r="B20308" s="44" t="s">
        <v>925</v>
      </c>
      <c r="C20308" s="45">
        <v>260601</v>
      </c>
      <c r="D20308" s="45" t="s">
        <v>11363</v>
      </c>
      <c r="E20308" s="45" t="s">
        <v>17341</v>
      </c>
      <c r="AO20308" s="376"/>
    </row>
    <row r="20309" spans="1:41" x14ac:dyDescent="0.25">
      <c r="A20309" s="44" t="s">
        <v>12066</v>
      </c>
      <c r="B20309" s="92" t="s">
        <v>12068</v>
      </c>
      <c r="C20309" s="93" t="s">
        <v>12038</v>
      </c>
      <c r="D20309" s="93" t="s">
        <v>1201</v>
      </c>
      <c r="E20309" s="94">
        <v>47208</v>
      </c>
      <c r="F20309" s="93"/>
      <c r="G20309" s="93"/>
      <c r="H20309" s="93"/>
      <c r="I20309" s="99"/>
      <c r="J20309" s="99"/>
      <c r="K20309" s="99"/>
      <c r="L20309" s="99"/>
      <c r="M20309" s="99"/>
      <c r="N20309" s="99"/>
      <c r="O20309" s="99"/>
      <c r="P20309" s="99"/>
      <c r="Q20309" s="99"/>
      <c r="R20309" s="99"/>
      <c r="S20309" s="99"/>
      <c r="T20309" s="99"/>
      <c r="U20309" s="99"/>
      <c r="V20309" s="99"/>
      <c r="W20309" s="99"/>
      <c r="X20309" s="99"/>
      <c r="Y20309" s="99"/>
      <c r="Z20309" s="99"/>
      <c r="AA20309" s="99"/>
      <c r="AB20309" s="99"/>
      <c r="AC20309" s="99"/>
      <c r="AD20309" s="99"/>
      <c r="AE20309" s="99"/>
      <c r="AF20309" s="99"/>
      <c r="AG20309" s="99"/>
      <c r="AH20309" s="31"/>
      <c r="AI20309" s="31"/>
      <c r="AJ20309" s="31"/>
      <c r="AK20309" s="31"/>
      <c r="AL20309" s="31"/>
      <c r="AO20309" s="376"/>
    </row>
    <row r="20310" spans="1:41" x14ac:dyDescent="0.3">
      <c r="A20310" s="333" t="s">
        <v>12516</v>
      </c>
      <c r="B20310" s="333" t="s">
        <v>1168</v>
      </c>
      <c r="C20310" s="125" t="s">
        <v>19096</v>
      </c>
      <c r="D20310" s="32" t="s">
        <v>20309</v>
      </c>
      <c r="E20310" s="125" t="s">
        <v>9249</v>
      </c>
      <c r="F20310" s="125" t="s">
        <v>1190</v>
      </c>
      <c r="G20310" s="125" t="s">
        <v>1190</v>
      </c>
      <c r="AO20310" s="376"/>
    </row>
    <row r="20311" spans="1:41" x14ac:dyDescent="0.25">
      <c r="A20311" s="44" t="s">
        <v>12516</v>
      </c>
      <c r="B20311" s="44" t="s">
        <v>12138</v>
      </c>
      <c r="C20311" s="45">
        <v>18.239999999999998</v>
      </c>
      <c r="D20311" s="45" t="s">
        <v>12549</v>
      </c>
      <c r="E20311" s="46">
        <v>47299</v>
      </c>
      <c r="F20311" s="45" t="s">
        <v>1335</v>
      </c>
      <c r="G20311" s="93"/>
      <c r="H20311" s="93"/>
      <c r="I20311" s="99"/>
      <c r="J20311" s="99"/>
      <c r="K20311" s="99"/>
      <c r="L20311" s="99"/>
      <c r="M20311" s="99"/>
      <c r="N20311" s="99"/>
      <c r="O20311" s="99"/>
      <c r="P20311" s="99"/>
      <c r="Q20311" s="99"/>
      <c r="R20311" s="99"/>
      <c r="S20311" s="99"/>
      <c r="T20311" s="99"/>
      <c r="U20311" s="99"/>
      <c r="V20311" s="99"/>
      <c r="W20311" s="99"/>
      <c r="X20311" s="99"/>
      <c r="Y20311" s="99"/>
      <c r="Z20311" s="99"/>
      <c r="AA20311" s="99"/>
      <c r="AB20311" s="99"/>
      <c r="AC20311" s="99"/>
      <c r="AD20311" s="99"/>
      <c r="AE20311" s="99"/>
      <c r="AF20311" s="99"/>
      <c r="AG20311" s="99"/>
      <c r="AH20311" s="31"/>
      <c r="AI20311" s="31"/>
      <c r="AJ20311" s="31"/>
      <c r="AK20311" s="31"/>
      <c r="AL20311" s="31"/>
      <c r="AO20311" s="376"/>
    </row>
    <row r="20312" spans="1:41" x14ac:dyDescent="0.25">
      <c r="A20312" s="44" t="s">
        <v>18545</v>
      </c>
      <c r="B20312" s="44" t="s">
        <v>5134</v>
      </c>
      <c r="C20312" s="45">
        <v>220802</v>
      </c>
      <c r="D20312" s="45" t="s">
        <v>11363</v>
      </c>
      <c r="E20312" s="45" t="s">
        <v>4966</v>
      </c>
      <c r="AO20312" s="376"/>
    </row>
    <row r="20313" spans="1:41" x14ac:dyDescent="0.25">
      <c r="A20313" s="44" t="s">
        <v>18545</v>
      </c>
      <c r="B20313" s="44" t="s">
        <v>7824</v>
      </c>
      <c r="C20313" s="45">
        <v>230804</v>
      </c>
      <c r="D20313" s="45" t="s">
        <v>11363</v>
      </c>
      <c r="E20313" s="45" t="s">
        <v>4151</v>
      </c>
      <c r="AO20313" s="376"/>
    </row>
    <row r="20314" spans="1:41" x14ac:dyDescent="0.25">
      <c r="A20314" s="254" t="s">
        <v>7774</v>
      </c>
      <c r="B20314" s="254" t="s">
        <v>1291</v>
      </c>
      <c r="C20314" s="255" t="s">
        <v>7775</v>
      </c>
      <c r="D20314" s="93" t="s">
        <v>1721</v>
      </c>
      <c r="E20314" s="256">
        <v>46843</v>
      </c>
      <c r="F20314" s="93"/>
      <c r="G20314" s="93"/>
      <c r="H20314" s="93"/>
      <c r="I20314" s="99"/>
      <c r="J20314" s="99"/>
      <c r="K20314" s="99"/>
      <c r="L20314" s="44"/>
      <c r="M20314" s="44"/>
      <c r="N20314" s="99"/>
      <c r="O20314" s="99"/>
      <c r="P20314" s="99"/>
      <c r="Q20314" s="99"/>
      <c r="R20314" s="99"/>
      <c r="S20314" s="99"/>
      <c r="T20314" s="99"/>
      <c r="U20314" s="99"/>
      <c r="V20314" s="99"/>
      <c r="W20314" s="99"/>
      <c r="X20314" s="99"/>
      <c r="Y20314" s="99"/>
      <c r="Z20314" s="99"/>
      <c r="AA20314" s="99"/>
      <c r="AB20314" s="99"/>
      <c r="AC20314" s="99"/>
      <c r="AD20314" s="99"/>
      <c r="AE20314" s="99"/>
      <c r="AF20314" s="99"/>
      <c r="AG20314" s="99"/>
      <c r="AH20314" s="31"/>
      <c r="AI20314" s="31"/>
      <c r="AJ20314" s="31"/>
      <c r="AK20314" s="31"/>
      <c r="AL20314" s="31"/>
      <c r="AO20314" s="376"/>
    </row>
    <row r="20315" spans="1:41" x14ac:dyDescent="0.25">
      <c r="A20315" s="44" t="s">
        <v>19489</v>
      </c>
      <c r="B20315" s="319" t="s">
        <v>19526</v>
      </c>
      <c r="C20315" s="318" t="s">
        <v>19906</v>
      </c>
      <c r="D20315" s="93" t="s">
        <v>19934</v>
      </c>
      <c r="E20315" s="320">
        <v>46568</v>
      </c>
      <c r="F20315" s="93"/>
      <c r="G20315" s="93"/>
      <c r="H20315" s="93"/>
      <c r="I20315" s="99"/>
      <c r="J20315" s="99"/>
      <c r="K20315" s="99"/>
      <c r="L20315" s="99"/>
      <c r="M20315" s="99"/>
      <c r="N20315" s="99"/>
      <c r="O20315" s="99"/>
      <c r="P20315" s="99"/>
      <c r="Q20315" s="99"/>
      <c r="R20315" s="99"/>
      <c r="S20315" s="99"/>
      <c r="T20315" s="99"/>
      <c r="U20315" s="99"/>
      <c r="V20315" s="99"/>
      <c r="W20315" s="99"/>
      <c r="X20315" s="99"/>
      <c r="Y20315" s="99"/>
      <c r="Z20315" s="99"/>
      <c r="AA20315" s="99"/>
      <c r="AB20315" s="99"/>
      <c r="AC20315" s="99"/>
      <c r="AD20315" s="99"/>
      <c r="AE20315" s="99"/>
      <c r="AF20315" s="99"/>
      <c r="AG20315" s="99"/>
      <c r="AH20315" s="31"/>
      <c r="AI20315" s="31"/>
      <c r="AJ20315" s="31"/>
      <c r="AK20315" s="31"/>
      <c r="AL20315" s="31"/>
      <c r="AO20315" s="376"/>
    </row>
    <row r="20316" spans="1:41" x14ac:dyDescent="0.25">
      <c r="A20316" s="99" t="s">
        <v>7093</v>
      </c>
      <c r="B20316" s="92" t="s">
        <v>11208</v>
      </c>
      <c r="C20316" s="93" t="s">
        <v>11207</v>
      </c>
      <c r="D20316" s="93" t="s">
        <v>1201</v>
      </c>
      <c r="E20316" s="46">
        <v>46682</v>
      </c>
      <c r="F20316" s="93"/>
      <c r="G20316" s="93"/>
      <c r="H20316" s="93"/>
      <c r="I20316" s="99"/>
      <c r="J20316" s="99"/>
      <c r="K20316" s="99"/>
      <c r="L20316" s="44"/>
      <c r="M20316" s="44"/>
      <c r="N20316" s="99"/>
      <c r="O20316" s="99"/>
      <c r="P20316" s="99"/>
      <c r="Q20316" s="99"/>
      <c r="R20316" s="99"/>
      <c r="S20316" s="99"/>
      <c r="T20316" s="99"/>
      <c r="U20316" s="99"/>
      <c r="V20316" s="99"/>
      <c r="W20316" s="99"/>
      <c r="X20316" s="99"/>
      <c r="Y20316" s="99"/>
      <c r="Z20316" s="99"/>
      <c r="AA20316" s="99"/>
      <c r="AB20316" s="99"/>
      <c r="AC20316" s="99"/>
      <c r="AD20316" s="99"/>
      <c r="AE20316" s="99"/>
      <c r="AF20316" s="99"/>
      <c r="AG20316" s="99"/>
      <c r="AH20316" s="31"/>
      <c r="AI20316" s="31"/>
      <c r="AJ20316" s="31"/>
      <c r="AK20316" s="31"/>
      <c r="AL20316" s="31"/>
      <c r="AO20316" s="376"/>
    </row>
    <row r="20317" spans="1:41" x14ac:dyDescent="0.25">
      <c r="A20317" s="44" t="s">
        <v>7093</v>
      </c>
      <c r="B20317" s="44" t="s">
        <v>3474</v>
      </c>
      <c r="C20317" s="45">
        <v>220605</v>
      </c>
      <c r="D20317" s="45" t="s">
        <v>11363</v>
      </c>
      <c r="E20317" s="45" t="s">
        <v>5155</v>
      </c>
      <c r="AO20317" s="376"/>
    </row>
    <row r="20318" spans="1:41" x14ac:dyDescent="0.25">
      <c r="A20318" s="44" t="s">
        <v>1533</v>
      </c>
      <c r="B20318" s="44" t="s">
        <v>4593</v>
      </c>
      <c r="C20318" s="45" t="s">
        <v>8326</v>
      </c>
      <c r="D20318" s="45" t="s">
        <v>11204</v>
      </c>
      <c r="E20318" s="45" t="s">
        <v>2538</v>
      </c>
      <c r="F20318" s="93"/>
      <c r="G20318" s="93"/>
      <c r="H20318" s="93"/>
      <c r="I20318" s="99"/>
      <c r="J20318" s="99"/>
      <c r="K20318" s="99"/>
      <c r="L20318" s="99"/>
      <c r="M20318" s="99"/>
      <c r="N20318" s="99"/>
      <c r="O20318" s="99"/>
      <c r="P20318" s="99"/>
      <c r="Q20318" s="99"/>
      <c r="R20318" s="99"/>
      <c r="S20318" s="99"/>
      <c r="T20318" s="99"/>
      <c r="U20318" s="99"/>
      <c r="V20318" s="99"/>
      <c r="W20318" s="99"/>
      <c r="X20318" s="99"/>
      <c r="Y20318" s="99"/>
      <c r="Z20318" s="99"/>
      <c r="AA20318" s="99"/>
      <c r="AB20318" s="99"/>
      <c r="AC20318" s="99"/>
      <c r="AD20318" s="99"/>
      <c r="AE20318" s="99"/>
      <c r="AF20318" s="99"/>
      <c r="AG20318" s="99"/>
      <c r="AH20318" s="31"/>
      <c r="AI20318" s="31"/>
      <c r="AJ20318" s="31"/>
      <c r="AK20318" s="31"/>
      <c r="AL20318" s="31"/>
      <c r="AO20318" s="376"/>
    </row>
    <row r="20319" spans="1:41" x14ac:dyDescent="0.25">
      <c r="A20319" s="44" t="s">
        <v>1533</v>
      </c>
      <c r="B20319" s="44" t="s">
        <v>4593</v>
      </c>
      <c r="C20319" s="45" t="s">
        <v>8326</v>
      </c>
      <c r="D20319" s="93" t="s">
        <v>17443</v>
      </c>
      <c r="E20319" s="45" t="s">
        <v>2538</v>
      </c>
      <c r="F20319" s="93"/>
      <c r="G20319" s="93"/>
      <c r="H20319" s="93"/>
      <c r="I20319" s="99"/>
      <c r="J20319" s="99"/>
      <c r="K20319" s="99"/>
      <c r="L20319" s="99"/>
      <c r="M20319" s="99"/>
      <c r="N20319" s="99"/>
      <c r="O20319" s="99"/>
      <c r="P20319" s="99"/>
      <c r="Q20319" s="99"/>
      <c r="R20319" s="99"/>
      <c r="S20319" s="99"/>
      <c r="T20319" s="99"/>
      <c r="U20319" s="99"/>
      <c r="V20319" s="99"/>
      <c r="W20319" s="99"/>
      <c r="X20319" s="99"/>
      <c r="Y20319" s="99"/>
      <c r="Z20319" s="99"/>
      <c r="AA20319" s="99"/>
      <c r="AB20319" s="99"/>
      <c r="AC20319" s="99"/>
      <c r="AD20319" s="99"/>
      <c r="AE20319" s="99"/>
      <c r="AF20319" s="99"/>
      <c r="AG20319" s="99"/>
      <c r="AH20319" s="31"/>
      <c r="AI20319" s="31"/>
      <c r="AJ20319" s="31"/>
      <c r="AK20319" s="31"/>
      <c r="AL20319" s="31"/>
      <c r="AO20319" s="376"/>
    </row>
    <row r="20320" spans="1:41" x14ac:dyDescent="0.25">
      <c r="A20320" s="44" t="s">
        <v>1533</v>
      </c>
      <c r="B20320" s="44" t="s">
        <v>4593</v>
      </c>
      <c r="C20320" s="45" t="s">
        <v>8326</v>
      </c>
      <c r="D20320" s="45" t="s">
        <v>9895</v>
      </c>
      <c r="E20320" s="45" t="s">
        <v>2538</v>
      </c>
      <c r="F20320" s="93"/>
      <c r="G20320" s="93"/>
      <c r="H20320" s="93"/>
      <c r="I20320" s="99"/>
      <c r="J20320" s="99"/>
      <c r="K20320" s="99"/>
      <c r="L20320" s="44"/>
      <c r="M20320" s="44"/>
      <c r="N20320" s="99"/>
      <c r="O20320" s="99"/>
      <c r="P20320" s="99"/>
      <c r="Q20320" s="99"/>
      <c r="R20320" s="99"/>
      <c r="S20320" s="99"/>
      <c r="T20320" s="99"/>
      <c r="U20320" s="99"/>
      <c r="V20320" s="99"/>
      <c r="W20320" s="99"/>
      <c r="X20320" s="99"/>
      <c r="Y20320" s="99"/>
      <c r="Z20320" s="99"/>
      <c r="AA20320" s="99"/>
      <c r="AB20320" s="99"/>
      <c r="AC20320" s="99"/>
      <c r="AD20320" s="99"/>
      <c r="AE20320" s="99"/>
      <c r="AF20320" s="99"/>
      <c r="AG20320" s="99"/>
      <c r="AH20320" s="31"/>
      <c r="AI20320" s="31"/>
      <c r="AJ20320" s="31"/>
      <c r="AK20320" s="31"/>
      <c r="AL20320" s="31"/>
      <c r="AO20320" s="376"/>
    </row>
    <row r="20321" spans="1:41" x14ac:dyDescent="0.25">
      <c r="A20321" s="44" t="s">
        <v>6594</v>
      </c>
      <c r="B20321" s="44" t="s">
        <v>2350</v>
      </c>
      <c r="C20321" s="45">
        <v>230105</v>
      </c>
      <c r="D20321" s="45" t="s">
        <v>11363</v>
      </c>
      <c r="E20321" s="45" t="s">
        <v>5265</v>
      </c>
      <c r="AO20321" s="376"/>
    </row>
    <row r="20322" spans="1:41" x14ac:dyDescent="0.25">
      <c r="A20322" s="44" t="s">
        <v>2464</v>
      </c>
      <c r="B20322" s="44" t="s">
        <v>2350</v>
      </c>
      <c r="C20322" s="45">
        <v>230105</v>
      </c>
      <c r="D20322" s="45" t="s">
        <v>11363</v>
      </c>
      <c r="E20322" s="45" t="s">
        <v>5265</v>
      </c>
      <c r="AO20322" s="376"/>
    </row>
    <row r="20323" spans="1:41" x14ac:dyDescent="0.25">
      <c r="A20323" s="262" t="s">
        <v>8612</v>
      </c>
      <c r="B20323" s="262" t="s">
        <v>8592</v>
      </c>
      <c r="C20323" s="263">
        <v>791202303003</v>
      </c>
      <c r="D20323" s="263" t="s">
        <v>6271</v>
      </c>
      <c r="E20323" s="264" t="s">
        <v>3157</v>
      </c>
      <c r="F20323" s="93"/>
      <c r="G20323" s="93"/>
      <c r="H20323" s="93"/>
      <c r="I20323" s="99"/>
      <c r="J20323" s="99"/>
      <c r="K20323" s="99"/>
      <c r="L20323" s="44"/>
      <c r="M20323" s="44"/>
      <c r="N20323" s="99"/>
      <c r="O20323" s="99"/>
      <c r="P20323" s="99"/>
      <c r="Q20323" s="99"/>
      <c r="R20323" s="99"/>
      <c r="S20323" s="99"/>
      <c r="T20323" s="99"/>
      <c r="U20323" s="99"/>
      <c r="V20323" s="99"/>
      <c r="W20323" s="99"/>
      <c r="X20323" s="99"/>
      <c r="Y20323" s="99"/>
      <c r="Z20323" s="99"/>
      <c r="AA20323" s="99"/>
      <c r="AB20323" s="99"/>
      <c r="AC20323" s="99"/>
      <c r="AD20323" s="99"/>
      <c r="AE20323" s="99"/>
      <c r="AF20323" s="99"/>
      <c r="AG20323" s="99"/>
      <c r="AH20323" s="31"/>
      <c r="AI20323" s="31"/>
      <c r="AJ20323" s="31"/>
      <c r="AK20323" s="31"/>
      <c r="AL20323" s="31"/>
      <c r="AO20323" s="376"/>
    </row>
    <row r="20324" spans="1:41" x14ac:dyDescent="0.25">
      <c r="A20324" s="262" t="s">
        <v>8612</v>
      </c>
      <c r="B20324" s="262" t="s">
        <v>8578</v>
      </c>
      <c r="C20324" s="263">
        <v>791202303002</v>
      </c>
      <c r="D20324" s="263" t="s">
        <v>6271</v>
      </c>
      <c r="E20324" s="264" t="s">
        <v>3157</v>
      </c>
      <c r="F20324" s="93"/>
      <c r="G20324" s="93"/>
      <c r="H20324" s="93"/>
      <c r="I20324" s="99"/>
      <c r="J20324" s="99"/>
      <c r="K20324" s="99"/>
      <c r="L20324" s="44"/>
      <c r="M20324" s="44"/>
      <c r="N20324" s="99"/>
      <c r="O20324" s="99"/>
      <c r="P20324" s="99"/>
      <c r="Q20324" s="99"/>
      <c r="R20324" s="99"/>
      <c r="S20324" s="99"/>
      <c r="T20324" s="99"/>
      <c r="U20324" s="99"/>
      <c r="V20324" s="99"/>
      <c r="W20324" s="99"/>
      <c r="X20324" s="99"/>
      <c r="Y20324" s="99"/>
      <c r="Z20324" s="99"/>
      <c r="AA20324" s="99"/>
      <c r="AB20324" s="99"/>
      <c r="AC20324" s="99"/>
      <c r="AD20324" s="99"/>
      <c r="AE20324" s="99"/>
      <c r="AF20324" s="99"/>
      <c r="AG20324" s="99"/>
      <c r="AH20324" s="31"/>
      <c r="AI20324" s="31"/>
      <c r="AJ20324" s="31"/>
      <c r="AK20324" s="31"/>
      <c r="AL20324" s="31"/>
      <c r="AO20324" s="376"/>
    </row>
    <row r="20325" spans="1:41" x14ac:dyDescent="0.25">
      <c r="A20325" s="44" t="s">
        <v>9752</v>
      </c>
      <c r="B20325" s="44" t="s">
        <v>21397</v>
      </c>
      <c r="C20325" s="45" t="s">
        <v>15289</v>
      </c>
      <c r="D20325" s="45" t="s">
        <v>21447</v>
      </c>
      <c r="E20325" s="46">
        <v>46599</v>
      </c>
      <c r="AO20325" s="376"/>
    </row>
    <row r="20326" spans="1:41" x14ac:dyDescent="0.25">
      <c r="A20326" s="44" t="s">
        <v>9752</v>
      </c>
      <c r="B20326" s="44" t="s">
        <v>21446</v>
      </c>
      <c r="C20326" s="45" t="s">
        <v>11661</v>
      </c>
      <c r="D20326" s="45" t="s">
        <v>21447</v>
      </c>
      <c r="E20326" s="46">
        <v>46691</v>
      </c>
      <c r="AO20326" s="376"/>
    </row>
    <row r="20327" spans="1:41" x14ac:dyDescent="0.25">
      <c r="A20327" s="44" t="s">
        <v>9752</v>
      </c>
      <c r="B20327" s="44" t="s">
        <v>15245</v>
      </c>
      <c r="C20327" s="45" t="s">
        <v>9825</v>
      </c>
      <c r="D20327" s="367" t="s">
        <v>3696</v>
      </c>
      <c r="E20327" s="328">
        <f>DATE(2028,3,25)</f>
        <v>46837</v>
      </c>
      <c r="F20327" s="32"/>
      <c r="G20327" s="32"/>
      <c r="H20327" s="32"/>
      <c r="I20327" s="31"/>
      <c r="J20327" s="31"/>
      <c r="K20327" s="31"/>
      <c r="L20327" s="31"/>
      <c r="M20327" s="31"/>
      <c r="N20327" s="31"/>
      <c r="O20327" s="31"/>
      <c r="P20327" s="31"/>
      <c r="Q20327" s="31"/>
      <c r="R20327" s="31"/>
      <c r="S20327" s="31"/>
      <c r="T20327" s="31"/>
      <c r="U20327" s="31"/>
      <c r="V20327" s="31"/>
      <c r="W20327" s="31"/>
      <c r="X20327" s="31"/>
      <c r="Y20327" s="31"/>
      <c r="Z20327" s="31"/>
      <c r="AA20327" s="31"/>
      <c r="AB20327" s="31"/>
      <c r="AC20327" s="31"/>
      <c r="AD20327" s="31"/>
      <c r="AE20327" s="31"/>
      <c r="AF20327" s="31"/>
      <c r="AG20327" s="31"/>
      <c r="AH20327" s="31"/>
      <c r="AI20327" s="31"/>
      <c r="AJ20327" s="31"/>
      <c r="AK20327" s="31"/>
      <c r="AL20327" s="31"/>
      <c r="AO20327" s="376"/>
    </row>
    <row r="20328" spans="1:41" x14ac:dyDescent="0.25">
      <c r="A20328" s="44" t="s">
        <v>13085</v>
      </c>
      <c r="B20328" s="44" t="s">
        <v>21405</v>
      </c>
      <c r="C20328" s="45" t="s">
        <v>9704</v>
      </c>
      <c r="D20328" s="45" t="s">
        <v>21447</v>
      </c>
      <c r="E20328" s="46">
        <v>46538</v>
      </c>
      <c r="AO20328" s="376"/>
    </row>
    <row r="20329" spans="1:41" x14ac:dyDescent="0.3">
      <c r="A20329" s="333" t="s">
        <v>15456</v>
      </c>
      <c r="B20329" s="333" t="s">
        <v>1598</v>
      </c>
      <c r="C20329" s="125" t="s">
        <v>13387</v>
      </c>
      <c r="D20329" s="32" t="s">
        <v>20309</v>
      </c>
      <c r="E20329" s="125" t="s">
        <v>11886</v>
      </c>
      <c r="F20329" s="125" t="s">
        <v>1189</v>
      </c>
      <c r="G20329" s="125" t="s">
        <v>1190</v>
      </c>
      <c r="AO20329" s="376"/>
    </row>
    <row r="20330" spans="1:41" x14ac:dyDescent="0.3">
      <c r="A20330" s="57" t="s">
        <v>1286</v>
      </c>
      <c r="B20330" s="57" t="s">
        <v>1290</v>
      </c>
      <c r="C20330" s="62">
        <v>24027</v>
      </c>
      <c r="D20330" s="62" t="s">
        <v>20886</v>
      </c>
      <c r="E20330" s="60">
        <v>46873</v>
      </c>
      <c r="F20330" s="32"/>
      <c r="G20330" s="32"/>
      <c r="H20330" s="32"/>
      <c r="I20330" s="31"/>
      <c r="J20330" s="31"/>
      <c r="K20330" s="31"/>
      <c r="L20330" s="31"/>
      <c r="M20330" s="31"/>
      <c r="N20330" s="31"/>
      <c r="O20330" s="31"/>
      <c r="P20330" s="31"/>
      <c r="Q20330" s="31"/>
      <c r="R20330" s="31"/>
      <c r="S20330" s="31"/>
      <c r="T20330" s="31"/>
      <c r="U20330" s="31"/>
      <c r="V20330" s="31"/>
      <c r="W20330" s="31"/>
      <c r="X20330" s="31"/>
      <c r="Y20330" s="31"/>
      <c r="Z20330" s="31"/>
      <c r="AA20330" s="31"/>
      <c r="AB20330" s="31"/>
      <c r="AC20330" s="31"/>
      <c r="AD20330" s="31"/>
      <c r="AE20330" s="31"/>
      <c r="AF20330" s="31"/>
      <c r="AG20330" s="31"/>
      <c r="AH20330" s="31"/>
      <c r="AI20330" s="31"/>
      <c r="AJ20330" s="31"/>
      <c r="AK20330" s="31"/>
      <c r="AL20330" s="31"/>
      <c r="AO20330" s="376"/>
    </row>
    <row r="20331" spans="1:41" x14ac:dyDescent="0.25">
      <c r="A20331" s="44" t="s">
        <v>13018</v>
      </c>
      <c r="B20331" s="44" t="s">
        <v>13019</v>
      </c>
      <c r="C20331" s="45" t="s">
        <v>13020</v>
      </c>
      <c r="D20331" s="45" t="s">
        <v>1394</v>
      </c>
      <c r="E20331" s="46">
        <v>46965</v>
      </c>
      <c r="F20331" s="410"/>
      <c r="G20331" s="44"/>
      <c r="H20331" s="44"/>
      <c r="I20331" s="44"/>
      <c r="J20331" s="44"/>
      <c r="K20331" s="44"/>
      <c r="L20331" s="44"/>
      <c r="M20331" s="44"/>
      <c r="N20331" s="99"/>
      <c r="O20331" s="99"/>
      <c r="P20331" s="99"/>
      <c r="Q20331" s="99"/>
      <c r="R20331" s="99"/>
      <c r="S20331" s="99"/>
      <c r="T20331" s="99"/>
      <c r="U20331" s="99"/>
      <c r="V20331" s="99"/>
      <c r="W20331" s="99"/>
      <c r="X20331" s="99"/>
      <c r="Y20331" s="99"/>
      <c r="Z20331" s="99"/>
      <c r="AA20331" s="99"/>
      <c r="AB20331" s="99"/>
      <c r="AC20331" s="99"/>
      <c r="AD20331" s="99"/>
      <c r="AE20331" s="99"/>
      <c r="AF20331" s="99"/>
      <c r="AG20331" s="99"/>
      <c r="AH20331" s="31"/>
      <c r="AI20331" s="31"/>
      <c r="AJ20331" s="31"/>
      <c r="AK20331" s="31"/>
      <c r="AL20331" s="31"/>
      <c r="AO20331" s="376"/>
    </row>
    <row r="20332" spans="1:41" x14ac:dyDescent="0.25">
      <c r="A20332" s="44" t="s">
        <v>13018</v>
      </c>
      <c r="B20332" s="44" t="s">
        <v>12170</v>
      </c>
      <c r="C20332" s="45">
        <v>10.25</v>
      </c>
      <c r="D20332" s="45" t="s">
        <v>12549</v>
      </c>
      <c r="E20332" s="46">
        <v>47664</v>
      </c>
      <c r="F20332" s="45"/>
      <c r="G20332" s="93"/>
      <c r="H20332" s="93"/>
      <c r="I20332" s="99"/>
      <c r="J20332" s="99"/>
      <c r="K20332" s="99"/>
      <c r="L20332" s="99"/>
      <c r="M20332" s="99"/>
      <c r="N20332" s="99"/>
      <c r="O20332" s="99"/>
      <c r="P20332" s="99"/>
      <c r="Q20332" s="99"/>
      <c r="R20332" s="99"/>
      <c r="S20332" s="99"/>
      <c r="T20332" s="99"/>
      <c r="U20332" s="99"/>
      <c r="V20332" s="99"/>
      <c r="W20332" s="99"/>
      <c r="X20332" s="99"/>
      <c r="Y20332" s="99"/>
      <c r="Z20332" s="99"/>
      <c r="AA20332" s="99"/>
      <c r="AB20332" s="99"/>
      <c r="AC20332" s="99"/>
      <c r="AD20332" s="99"/>
      <c r="AE20332" s="99"/>
      <c r="AF20332" s="99"/>
      <c r="AG20332" s="99"/>
      <c r="AH20332" s="31"/>
      <c r="AI20332" s="31"/>
      <c r="AJ20332" s="31"/>
      <c r="AK20332" s="31"/>
      <c r="AL20332" s="31"/>
      <c r="AO20332" s="376"/>
    </row>
    <row r="20333" spans="1:41" x14ac:dyDescent="0.3">
      <c r="A20333" s="333" t="s">
        <v>3032</v>
      </c>
      <c r="B20333" s="333" t="s">
        <v>1162</v>
      </c>
      <c r="C20333" s="125" t="s">
        <v>8016</v>
      </c>
      <c r="D20333" s="32" t="s">
        <v>20309</v>
      </c>
      <c r="E20333" s="125" t="s">
        <v>7871</v>
      </c>
      <c r="F20333" s="125" t="s">
        <v>1189</v>
      </c>
      <c r="G20333" s="125" t="s">
        <v>1189</v>
      </c>
      <c r="AO20333" s="376"/>
    </row>
    <row r="20334" spans="1:41" x14ac:dyDescent="0.3">
      <c r="A20334" s="333" t="s">
        <v>3032</v>
      </c>
      <c r="B20334" s="333" t="s">
        <v>11372</v>
      </c>
      <c r="C20334" s="125" t="s">
        <v>11373</v>
      </c>
      <c r="D20334" s="32" t="s">
        <v>20309</v>
      </c>
      <c r="E20334" s="125" t="s">
        <v>4826</v>
      </c>
      <c r="F20334" s="125" t="s">
        <v>1189</v>
      </c>
      <c r="G20334" s="125" t="s">
        <v>1189</v>
      </c>
      <c r="AO20334" s="376"/>
    </row>
    <row r="20335" spans="1:41" x14ac:dyDescent="0.3">
      <c r="A20335" s="333" t="s">
        <v>3032</v>
      </c>
      <c r="B20335" s="333" t="s">
        <v>1178</v>
      </c>
      <c r="C20335" s="125" t="s">
        <v>18815</v>
      </c>
      <c r="D20335" s="32" t="s">
        <v>20309</v>
      </c>
      <c r="E20335" s="125" t="s">
        <v>8292</v>
      </c>
      <c r="F20335" s="125" t="s">
        <v>1189</v>
      </c>
      <c r="G20335" s="125" t="s">
        <v>1189</v>
      </c>
      <c r="AO20335" s="376"/>
    </row>
    <row r="20336" spans="1:41" x14ac:dyDescent="0.25">
      <c r="A20336" s="44" t="s">
        <v>3032</v>
      </c>
      <c r="B20336" s="44" t="s">
        <v>17452</v>
      </c>
      <c r="C20336" s="45">
        <v>25010501</v>
      </c>
      <c r="D20336" s="45" t="s">
        <v>11363</v>
      </c>
      <c r="E20336" s="45" t="s">
        <v>12551</v>
      </c>
      <c r="AO20336" s="376"/>
    </row>
    <row r="20337" spans="1:41" x14ac:dyDescent="0.25">
      <c r="A20337" s="44" t="s">
        <v>3032</v>
      </c>
      <c r="B20337" s="44" t="s">
        <v>5129</v>
      </c>
      <c r="C20337" s="45">
        <v>25010502</v>
      </c>
      <c r="D20337" s="45" t="s">
        <v>11363</v>
      </c>
      <c r="E20337" s="45" t="s">
        <v>12551</v>
      </c>
      <c r="AO20337" s="376"/>
    </row>
    <row r="20338" spans="1:41" x14ac:dyDescent="0.25">
      <c r="A20338" s="44" t="s">
        <v>3032</v>
      </c>
      <c r="B20338" s="44" t="s">
        <v>5321</v>
      </c>
      <c r="C20338" s="45">
        <v>25010401</v>
      </c>
      <c r="D20338" s="45" t="s">
        <v>11363</v>
      </c>
      <c r="E20338" s="45" t="s">
        <v>12564</v>
      </c>
      <c r="AO20338" s="376"/>
    </row>
    <row r="20339" spans="1:41" x14ac:dyDescent="0.25">
      <c r="A20339" s="44" t="s">
        <v>3032</v>
      </c>
      <c r="B20339" s="44" t="s">
        <v>3176</v>
      </c>
      <c r="C20339" s="45">
        <v>25010402</v>
      </c>
      <c r="D20339" s="45" t="s">
        <v>11363</v>
      </c>
      <c r="E20339" s="45" t="s">
        <v>12564</v>
      </c>
      <c r="AO20339" s="376"/>
    </row>
    <row r="20340" spans="1:41" x14ac:dyDescent="0.25">
      <c r="A20340" s="44" t="s">
        <v>2597</v>
      </c>
      <c r="B20340" s="44" t="s">
        <v>5000</v>
      </c>
      <c r="C20340" s="45" t="s">
        <v>5051</v>
      </c>
      <c r="D20340" s="45" t="s">
        <v>11204</v>
      </c>
      <c r="E20340" s="45" t="s">
        <v>7871</v>
      </c>
      <c r="F20340" s="93"/>
      <c r="G20340" s="93"/>
      <c r="H20340" s="93"/>
      <c r="I20340" s="99"/>
      <c r="J20340" s="99"/>
      <c r="K20340" s="99"/>
      <c r="L20340" s="99"/>
      <c r="M20340" s="99"/>
      <c r="N20340" s="99"/>
      <c r="O20340" s="99"/>
      <c r="P20340" s="99"/>
      <c r="Q20340" s="99"/>
      <c r="R20340" s="99"/>
      <c r="S20340" s="99"/>
      <c r="T20340" s="99"/>
      <c r="U20340" s="99"/>
      <c r="V20340" s="99"/>
      <c r="W20340" s="99"/>
      <c r="X20340" s="99"/>
      <c r="Y20340" s="99"/>
      <c r="Z20340" s="99"/>
      <c r="AA20340" s="99"/>
      <c r="AB20340" s="99"/>
      <c r="AC20340" s="99"/>
      <c r="AD20340" s="99"/>
      <c r="AE20340" s="99"/>
      <c r="AF20340" s="99"/>
      <c r="AG20340" s="99"/>
      <c r="AH20340" s="31"/>
      <c r="AI20340" s="31"/>
      <c r="AJ20340" s="31"/>
      <c r="AK20340" s="31"/>
      <c r="AL20340" s="31"/>
      <c r="AO20340" s="376"/>
    </row>
    <row r="20341" spans="1:41" x14ac:dyDescent="0.25">
      <c r="A20341" s="44" t="s">
        <v>2597</v>
      </c>
      <c r="B20341" s="44" t="s">
        <v>5000</v>
      </c>
      <c r="C20341" s="45" t="s">
        <v>5051</v>
      </c>
      <c r="D20341" s="93" t="s">
        <v>17443</v>
      </c>
      <c r="E20341" s="45" t="s">
        <v>7871</v>
      </c>
      <c r="F20341" s="93"/>
      <c r="G20341" s="93"/>
      <c r="H20341" s="93"/>
      <c r="I20341" s="99"/>
      <c r="J20341" s="99"/>
      <c r="K20341" s="99"/>
      <c r="L20341" s="99"/>
      <c r="M20341" s="99"/>
      <c r="N20341" s="99"/>
      <c r="O20341" s="99"/>
      <c r="P20341" s="99"/>
      <c r="Q20341" s="99"/>
      <c r="R20341" s="99"/>
      <c r="S20341" s="99"/>
      <c r="T20341" s="99"/>
      <c r="U20341" s="99"/>
      <c r="V20341" s="99"/>
      <c r="W20341" s="99"/>
      <c r="X20341" s="99"/>
      <c r="Y20341" s="99"/>
      <c r="Z20341" s="99"/>
      <c r="AA20341" s="99"/>
      <c r="AB20341" s="99"/>
      <c r="AC20341" s="99"/>
      <c r="AD20341" s="99"/>
      <c r="AE20341" s="99"/>
      <c r="AF20341" s="99"/>
      <c r="AG20341" s="99"/>
      <c r="AH20341" s="31"/>
      <c r="AI20341" s="31"/>
      <c r="AJ20341" s="31"/>
      <c r="AK20341" s="31"/>
      <c r="AL20341" s="31"/>
      <c r="AO20341" s="376"/>
    </row>
    <row r="20342" spans="1:41" x14ac:dyDescent="0.25">
      <c r="A20342" s="44" t="s">
        <v>4126</v>
      </c>
      <c r="B20342" s="44" t="s">
        <v>4117</v>
      </c>
      <c r="C20342" s="45" t="s">
        <v>4127</v>
      </c>
      <c r="D20342" s="45" t="s">
        <v>11204</v>
      </c>
      <c r="E20342" s="45" t="s">
        <v>4125</v>
      </c>
      <c r="F20342" s="93"/>
      <c r="G20342" s="93"/>
      <c r="H20342" s="93"/>
      <c r="I20342" s="99"/>
      <c r="J20342" s="99"/>
      <c r="K20342" s="99"/>
      <c r="L20342" s="99"/>
      <c r="M20342" s="99"/>
      <c r="N20342" s="99"/>
      <c r="O20342" s="99"/>
      <c r="P20342" s="99"/>
      <c r="Q20342" s="99"/>
      <c r="R20342" s="99"/>
      <c r="S20342" s="99"/>
      <c r="T20342" s="99"/>
      <c r="U20342" s="99"/>
      <c r="V20342" s="99"/>
      <c r="W20342" s="99"/>
      <c r="X20342" s="99"/>
      <c r="Y20342" s="99"/>
      <c r="Z20342" s="99"/>
      <c r="AA20342" s="99"/>
      <c r="AB20342" s="99"/>
      <c r="AC20342" s="99"/>
      <c r="AD20342" s="99"/>
      <c r="AE20342" s="99"/>
      <c r="AF20342" s="99"/>
      <c r="AG20342" s="99"/>
      <c r="AH20342" s="31"/>
      <c r="AI20342" s="31"/>
      <c r="AJ20342" s="31"/>
      <c r="AK20342" s="31"/>
      <c r="AL20342" s="31"/>
      <c r="AO20342" s="376"/>
    </row>
    <row r="20343" spans="1:41" x14ac:dyDescent="0.25">
      <c r="A20343" s="44" t="s">
        <v>4126</v>
      </c>
      <c r="B20343" s="44" t="s">
        <v>4117</v>
      </c>
      <c r="C20343" s="45" t="s">
        <v>4127</v>
      </c>
      <c r="D20343" s="93" t="s">
        <v>17443</v>
      </c>
      <c r="E20343" s="45" t="s">
        <v>11891</v>
      </c>
      <c r="F20343" s="93"/>
      <c r="G20343" s="93"/>
      <c r="H20343" s="93"/>
      <c r="I20343" s="99"/>
      <c r="J20343" s="99"/>
      <c r="K20343" s="99"/>
      <c r="L20343" s="99"/>
      <c r="M20343" s="99"/>
      <c r="N20343" s="99"/>
      <c r="O20343" s="99"/>
      <c r="P20343" s="99"/>
      <c r="Q20343" s="99"/>
      <c r="R20343" s="99"/>
      <c r="S20343" s="99"/>
      <c r="T20343" s="99"/>
      <c r="U20343" s="99"/>
      <c r="V20343" s="99"/>
      <c r="W20343" s="99"/>
      <c r="X20343" s="99"/>
      <c r="Y20343" s="99"/>
      <c r="Z20343" s="99"/>
      <c r="AA20343" s="99"/>
      <c r="AB20343" s="99"/>
      <c r="AC20343" s="99"/>
      <c r="AD20343" s="99"/>
      <c r="AE20343" s="99"/>
      <c r="AF20343" s="99"/>
      <c r="AG20343" s="99"/>
      <c r="AH20343" s="31"/>
      <c r="AI20343" s="31"/>
      <c r="AJ20343" s="31"/>
      <c r="AK20343" s="31"/>
      <c r="AL20343" s="31"/>
      <c r="AO20343" s="376"/>
    </row>
    <row r="20344" spans="1:41" x14ac:dyDescent="0.25">
      <c r="A20344" s="44" t="s">
        <v>4126</v>
      </c>
      <c r="B20344" s="44" t="s">
        <v>4117</v>
      </c>
      <c r="C20344" s="45" t="s">
        <v>4127</v>
      </c>
      <c r="D20344" s="45" t="s">
        <v>9895</v>
      </c>
      <c r="E20344" s="45" t="s">
        <v>4125</v>
      </c>
      <c r="F20344" s="93"/>
      <c r="G20344" s="93"/>
      <c r="H20344" s="93"/>
      <c r="I20344" s="99"/>
      <c r="J20344" s="99"/>
      <c r="K20344" s="99"/>
      <c r="L20344" s="44"/>
      <c r="M20344" s="44"/>
      <c r="N20344" s="99"/>
      <c r="O20344" s="99"/>
      <c r="P20344" s="99"/>
      <c r="Q20344" s="99"/>
      <c r="R20344" s="99"/>
      <c r="S20344" s="99"/>
      <c r="T20344" s="99"/>
      <c r="U20344" s="99"/>
      <c r="V20344" s="99"/>
      <c r="W20344" s="99"/>
      <c r="X20344" s="99"/>
      <c r="Y20344" s="99"/>
      <c r="Z20344" s="99"/>
      <c r="AA20344" s="99"/>
      <c r="AB20344" s="99"/>
      <c r="AC20344" s="99"/>
      <c r="AD20344" s="99"/>
      <c r="AE20344" s="99"/>
      <c r="AF20344" s="99"/>
      <c r="AG20344" s="99"/>
      <c r="AH20344" s="31"/>
      <c r="AI20344" s="31"/>
      <c r="AJ20344" s="31"/>
      <c r="AK20344" s="31"/>
      <c r="AL20344" s="31"/>
      <c r="AO20344" s="376"/>
    </row>
    <row r="20345" spans="1:41" x14ac:dyDescent="0.25">
      <c r="A20345" s="149" t="s">
        <v>2046</v>
      </c>
      <c r="B20345" s="149" t="s">
        <v>2047</v>
      </c>
      <c r="C20345" s="106" t="s">
        <v>17213</v>
      </c>
      <c r="D20345" s="93" t="s">
        <v>1394</v>
      </c>
      <c r="E20345" s="168">
        <v>47787</v>
      </c>
      <c r="F20345" s="93"/>
      <c r="G20345" s="93"/>
      <c r="H20345" s="93"/>
      <c r="I20345" s="99"/>
      <c r="J20345" s="99"/>
      <c r="K20345" s="99"/>
      <c r="L20345" s="44"/>
      <c r="M20345" s="44"/>
      <c r="N20345" s="99"/>
      <c r="O20345" s="99"/>
      <c r="P20345" s="99"/>
      <c r="Q20345" s="99"/>
      <c r="R20345" s="99"/>
      <c r="S20345" s="99"/>
      <c r="T20345" s="99"/>
      <c r="U20345" s="99"/>
      <c r="V20345" s="99"/>
      <c r="W20345" s="99"/>
      <c r="X20345" s="99"/>
      <c r="Y20345" s="99"/>
      <c r="Z20345" s="99"/>
      <c r="AA20345" s="99"/>
      <c r="AB20345" s="99"/>
      <c r="AC20345" s="99"/>
      <c r="AD20345" s="99"/>
      <c r="AE20345" s="99"/>
      <c r="AF20345" s="99"/>
      <c r="AG20345" s="99"/>
      <c r="AH20345" s="31"/>
      <c r="AI20345" s="31"/>
      <c r="AJ20345" s="31"/>
      <c r="AK20345" s="31"/>
      <c r="AL20345" s="31"/>
      <c r="AO20345" s="376"/>
    </row>
    <row r="20346" spans="1:41" x14ac:dyDescent="0.3">
      <c r="A20346" s="57" t="s">
        <v>903</v>
      </c>
      <c r="B20346" s="57" t="s">
        <v>1299</v>
      </c>
      <c r="C20346" s="62">
        <v>2511</v>
      </c>
      <c r="D20346" s="62" t="s">
        <v>20886</v>
      </c>
      <c r="E20346" s="60">
        <v>46326</v>
      </c>
      <c r="F20346" s="32"/>
      <c r="G20346" s="32"/>
      <c r="H20346" s="32"/>
      <c r="I20346" s="31"/>
      <c r="J20346" s="31"/>
      <c r="K20346" s="31"/>
      <c r="L20346" s="31"/>
      <c r="M20346" s="31"/>
      <c r="N20346" s="31"/>
      <c r="O20346" s="31"/>
      <c r="P20346" s="31"/>
      <c r="Q20346" s="31"/>
      <c r="R20346" s="31"/>
      <c r="S20346" s="31"/>
      <c r="T20346" s="31"/>
      <c r="U20346" s="31"/>
      <c r="V20346" s="31"/>
      <c r="W20346" s="31"/>
      <c r="X20346" s="31"/>
      <c r="Y20346" s="31"/>
      <c r="Z20346" s="31"/>
      <c r="AA20346" s="31"/>
      <c r="AB20346" s="31"/>
      <c r="AC20346" s="31"/>
      <c r="AD20346" s="31"/>
      <c r="AE20346" s="31"/>
      <c r="AF20346" s="31"/>
      <c r="AG20346" s="31"/>
      <c r="AH20346" s="31"/>
      <c r="AI20346" s="31"/>
      <c r="AJ20346" s="31"/>
      <c r="AK20346" s="31"/>
      <c r="AL20346" s="31"/>
      <c r="AO20346" s="376"/>
    </row>
    <row r="20347" spans="1:41" x14ac:dyDescent="0.25">
      <c r="A20347" s="44" t="s">
        <v>553</v>
      </c>
      <c r="B20347" s="92" t="s">
        <v>9602</v>
      </c>
      <c r="C20347" s="45" t="s">
        <v>9338</v>
      </c>
      <c r="D20347" s="93" t="s">
        <v>9601</v>
      </c>
      <c r="E20347" s="94">
        <v>46568</v>
      </c>
      <c r="F20347" s="93"/>
      <c r="G20347" s="93"/>
      <c r="H20347" s="93"/>
      <c r="I20347" s="99"/>
      <c r="J20347" s="99"/>
      <c r="K20347" s="99"/>
      <c r="L20347" s="44"/>
      <c r="M20347" s="44"/>
      <c r="N20347" s="99"/>
      <c r="O20347" s="99"/>
      <c r="P20347" s="99"/>
      <c r="Q20347" s="99"/>
      <c r="R20347" s="99"/>
      <c r="S20347" s="99"/>
      <c r="T20347" s="99"/>
      <c r="U20347" s="99"/>
      <c r="V20347" s="99"/>
      <c r="W20347" s="99"/>
      <c r="X20347" s="99"/>
      <c r="Y20347" s="99"/>
      <c r="Z20347" s="99"/>
      <c r="AA20347" s="99"/>
      <c r="AB20347" s="99"/>
      <c r="AC20347" s="99"/>
      <c r="AD20347" s="99"/>
      <c r="AE20347" s="99"/>
      <c r="AF20347" s="99"/>
      <c r="AG20347" s="99"/>
      <c r="AH20347" s="31"/>
      <c r="AI20347" s="31"/>
      <c r="AJ20347" s="31"/>
      <c r="AK20347" s="31"/>
      <c r="AL20347" s="31"/>
      <c r="AO20347" s="376"/>
    </row>
    <row r="20348" spans="1:41" x14ac:dyDescent="0.25">
      <c r="A20348" s="44" t="s">
        <v>553</v>
      </c>
      <c r="B20348" s="44" t="s">
        <v>21367</v>
      </c>
      <c r="C20348" s="45" t="s">
        <v>16511</v>
      </c>
      <c r="D20348" s="45" t="s">
        <v>21447</v>
      </c>
      <c r="E20348" s="46">
        <v>46418</v>
      </c>
      <c r="AO20348" s="376"/>
    </row>
    <row r="20349" spans="1:41" x14ac:dyDescent="0.25">
      <c r="A20349" s="44" t="s">
        <v>553</v>
      </c>
      <c r="B20349" s="44" t="s">
        <v>21402</v>
      </c>
      <c r="C20349" s="45" t="s">
        <v>5503</v>
      </c>
      <c r="D20349" s="45" t="s">
        <v>21447</v>
      </c>
      <c r="E20349" s="46">
        <v>46507</v>
      </c>
      <c r="AO20349" s="376"/>
    </row>
    <row r="20350" spans="1:41" x14ac:dyDescent="0.25">
      <c r="A20350" s="44" t="s">
        <v>553</v>
      </c>
      <c r="B20350" s="44" t="s">
        <v>21405</v>
      </c>
      <c r="C20350" s="45" t="s">
        <v>9704</v>
      </c>
      <c r="D20350" s="45" t="s">
        <v>21447</v>
      </c>
      <c r="E20350" s="46">
        <v>46538</v>
      </c>
      <c r="AO20350" s="376"/>
    </row>
    <row r="20351" spans="1:41" x14ac:dyDescent="0.25">
      <c r="A20351" s="91" t="s">
        <v>553</v>
      </c>
      <c r="B20351" s="92" t="s">
        <v>19284</v>
      </c>
      <c r="C20351" s="93" t="s">
        <v>19285</v>
      </c>
      <c r="D20351" s="93" t="s">
        <v>1201</v>
      </c>
      <c r="E20351" s="94">
        <v>46582</v>
      </c>
      <c r="F20351" s="93"/>
      <c r="G20351" s="93"/>
      <c r="H20351" s="93"/>
      <c r="I20351" s="99"/>
      <c r="J20351" s="99"/>
      <c r="K20351" s="99"/>
      <c r="L20351" s="99"/>
      <c r="M20351" s="99"/>
      <c r="N20351" s="99"/>
      <c r="O20351" s="99"/>
      <c r="P20351" s="99"/>
      <c r="Q20351" s="99"/>
      <c r="R20351" s="99"/>
      <c r="S20351" s="99"/>
      <c r="T20351" s="99"/>
      <c r="U20351" s="99"/>
      <c r="V20351" s="99"/>
      <c r="W20351" s="99"/>
      <c r="X20351" s="99"/>
      <c r="Y20351" s="99"/>
      <c r="Z20351" s="99"/>
      <c r="AA20351" s="99"/>
      <c r="AB20351" s="99"/>
      <c r="AC20351" s="99"/>
      <c r="AD20351" s="99"/>
      <c r="AE20351" s="99"/>
      <c r="AF20351" s="99"/>
      <c r="AG20351" s="99"/>
      <c r="AH20351" s="31"/>
      <c r="AI20351" s="31"/>
      <c r="AJ20351" s="31"/>
      <c r="AK20351" s="31"/>
      <c r="AL20351" s="31"/>
      <c r="AO20351" s="376"/>
    </row>
    <row r="20352" spans="1:41" x14ac:dyDescent="0.25">
      <c r="A20352" s="44" t="s">
        <v>553</v>
      </c>
      <c r="B20352" s="44" t="s">
        <v>7824</v>
      </c>
      <c r="C20352" s="45">
        <v>230804</v>
      </c>
      <c r="D20352" s="45" t="s">
        <v>11363</v>
      </c>
      <c r="E20352" s="45" t="s">
        <v>4151</v>
      </c>
      <c r="AO20352" s="376"/>
    </row>
    <row r="20353" spans="1:41" x14ac:dyDescent="0.25">
      <c r="A20353" s="44" t="s">
        <v>553</v>
      </c>
      <c r="B20353" s="44" t="s">
        <v>5134</v>
      </c>
      <c r="C20353" s="45">
        <v>230807</v>
      </c>
      <c r="D20353" s="45" t="s">
        <v>11363</v>
      </c>
      <c r="E20353" s="45" t="s">
        <v>8282</v>
      </c>
      <c r="AO20353" s="376"/>
    </row>
    <row r="20354" spans="1:41" x14ac:dyDescent="0.25">
      <c r="A20354" s="44" t="s">
        <v>553</v>
      </c>
      <c r="B20354" s="44" t="s">
        <v>3042</v>
      </c>
      <c r="C20354" s="45">
        <v>230903</v>
      </c>
      <c r="D20354" s="45" t="s">
        <v>11363</v>
      </c>
      <c r="E20354" s="45" t="s">
        <v>7871</v>
      </c>
      <c r="AO20354" s="376"/>
    </row>
    <row r="20355" spans="1:41" x14ac:dyDescent="0.25">
      <c r="A20355" s="44" t="s">
        <v>553</v>
      </c>
      <c r="B20355" s="44" t="s">
        <v>9235</v>
      </c>
      <c r="C20355" s="45">
        <v>240102</v>
      </c>
      <c r="D20355" s="45" t="s">
        <v>11363</v>
      </c>
      <c r="E20355" s="45" t="s">
        <v>5139</v>
      </c>
      <c r="AO20355" s="376"/>
    </row>
    <row r="20356" spans="1:41" x14ac:dyDescent="0.25">
      <c r="A20356" s="44" t="s">
        <v>553</v>
      </c>
      <c r="B20356" s="44" t="s">
        <v>10347</v>
      </c>
      <c r="C20356" s="45">
        <v>240402</v>
      </c>
      <c r="D20356" s="45" t="s">
        <v>11363</v>
      </c>
      <c r="E20356" s="45" t="s">
        <v>5037</v>
      </c>
      <c r="AO20356" s="376"/>
    </row>
    <row r="20357" spans="1:41" x14ac:dyDescent="0.25">
      <c r="A20357" s="44" t="s">
        <v>553</v>
      </c>
      <c r="B20357" s="44" t="s">
        <v>10348</v>
      </c>
      <c r="C20357" s="45">
        <v>240501</v>
      </c>
      <c r="D20357" s="45" t="s">
        <v>11363</v>
      </c>
      <c r="E20357" s="45" t="s">
        <v>10349</v>
      </c>
      <c r="AO20357" s="376"/>
    </row>
    <row r="20358" spans="1:41" x14ac:dyDescent="0.25">
      <c r="A20358" s="44" t="s">
        <v>553</v>
      </c>
      <c r="B20358" s="44" t="s">
        <v>1666</v>
      </c>
      <c r="C20358" s="45">
        <v>250101</v>
      </c>
      <c r="D20358" s="45" t="s">
        <v>11363</v>
      </c>
      <c r="E20358" s="45" t="s">
        <v>12551</v>
      </c>
      <c r="AO20358" s="376"/>
    </row>
    <row r="20359" spans="1:41" x14ac:dyDescent="0.25">
      <c r="A20359" s="44" t="s">
        <v>553</v>
      </c>
      <c r="B20359" s="44" t="s">
        <v>15615</v>
      </c>
      <c r="C20359" s="45">
        <v>250902</v>
      </c>
      <c r="D20359" s="45" t="s">
        <v>11363</v>
      </c>
      <c r="E20359" s="45" t="s">
        <v>4972</v>
      </c>
      <c r="AO20359" s="376"/>
    </row>
    <row r="20360" spans="1:41" x14ac:dyDescent="0.25">
      <c r="A20360" s="44" t="s">
        <v>553</v>
      </c>
      <c r="B20360" s="44" t="s">
        <v>938</v>
      </c>
      <c r="C20360" s="45">
        <v>260103</v>
      </c>
      <c r="D20360" s="45" t="s">
        <v>11363</v>
      </c>
      <c r="E20360" s="45" t="s">
        <v>8292</v>
      </c>
      <c r="AO20360" s="376"/>
    </row>
    <row r="20361" spans="1:41" x14ac:dyDescent="0.25">
      <c r="A20361" s="44" t="s">
        <v>553</v>
      </c>
      <c r="B20361" s="44" t="s">
        <v>7763</v>
      </c>
      <c r="C20361" s="45">
        <v>260401</v>
      </c>
      <c r="D20361" s="45" t="s">
        <v>11363</v>
      </c>
      <c r="E20361" s="45" t="s">
        <v>11152</v>
      </c>
      <c r="AO20361" s="376"/>
    </row>
    <row r="20362" spans="1:41" x14ac:dyDescent="0.3">
      <c r="A20362" s="333" t="s">
        <v>3866</v>
      </c>
      <c r="B20362" s="333" t="s">
        <v>1160</v>
      </c>
      <c r="C20362" s="125" t="s">
        <v>10947</v>
      </c>
      <c r="D20362" s="32" t="s">
        <v>20309</v>
      </c>
      <c r="E20362" s="125" t="s">
        <v>7420</v>
      </c>
      <c r="F20362" s="125" t="s">
        <v>1189</v>
      </c>
      <c r="G20362" s="125" t="s">
        <v>1190</v>
      </c>
      <c r="AO20362" s="376"/>
    </row>
    <row r="20363" spans="1:41" x14ac:dyDescent="0.25">
      <c r="A20363" s="76" t="s">
        <v>3866</v>
      </c>
      <c r="B20363" s="44" t="s">
        <v>12144</v>
      </c>
      <c r="C20363" s="45">
        <v>6.26</v>
      </c>
      <c r="D20363" s="45" t="s">
        <v>12549</v>
      </c>
      <c r="E20363" s="46">
        <v>47787</v>
      </c>
      <c r="F20363" s="45"/>
      <c r="G20363" s="93"/>
      <c r="H20363" s="93"/>
      <c r="I20363" s="99"/>
      <c r="J20363" s="99"/>
      <c r="K20363" s="99"/>
      <c r="L20363" s="99"/>
      <c r="M20363" s="99"/>
      <c r="N20363" s="99"/>
      <c r="O20363" s="99"/>
      <c r="P20363" s="99"/>
      <c r="Q20363" s="99"/>
      <c r="R20363" s="99"/>
      <c r="S20363" s="99"/>
      <c r="T20363" s="99"/>
      <c r="U20363" s="99"/>
      <c r="V20363" s="99"/>
      <c r="W20363" s="99"/>
      <c r="X20363" s="99"/>
      <c r="Y20363" s="99"/>
      <c r="Z20363" s="99"/>
      <c r="AA20363" s="99"/>
      <c r="AB20363" s="99"/>
      <c r="AC20363" s="99"/>
      <c r="AD20363" s="99"/>
      <c r="AE20363" s="99"/>
      <c r="AF20363" s="99"/>
      <c r="AG20363" s="99"/>
      <c r="AH20363" s="31"/>
      <c r="AI20363" s="31"/>
      <c r="AJ20363" s="31"/>
      <c r="AK20363" s="31"/>
      <c r="AL20363" s="31"/>
      <c r="AO20363" s="376"/>
    </row>
    <row r="20364" spans="1:41" x14ac:dyDescent="0.25">
      <c r="A20364" s="44" t="s">
        <v>3866</v>
      </c>
      <c r="B20364" s="44" t="s">
        <v>13584</v>
      </c>
      <c r="C20364" s="45">
        <v>34.25</v>
      </c>
      <c r="D20364" s="45" t="s">
        <v>12549</v>
      </c>
      <c r="E20364" s="46">
        <v>47664</v>
      </c>
      <c r="F20364" s="45"/>
      <c r="G20364" s="93"/>
      <c r="H20364" s="93"/>
      <c r="I20364" s="99"/>
      <c r="J20364" s="99"/>
      <c r="K20364" s="99"/>
      <c r="L20364" s="99"/>
      <c r="M20364" s="99"/>
      <c r="N20364" s="99"/>
      <c r="O20364" s="99"/>
      <c r="P20364" s="99"/>
      <c r="Q20364" s="99"/>
      <c r="R20364" s="99"/>
      <c r="S20364" s="99"/>
      <c r="T20364" s="99"/>
      <c r="U20364" s="99"/>
      <c r="V20364" s="99"/>
      <c r="W20364" s="99"/>
      <c r="X20364" s="99"/>
      <c r="Y20364" s="99"/>
      <c r="Z20364" s="99"/>
      <c r="AA20364" s="99"/>
      <c r="AB20364" s="99"/>
      <c r="AC20364" s="99"/>
      <c r="AD20364" s="99"/>
      <c r="AE20364" s="99"/>
      <c r="AF20364" s="99"/>
      <c r="AG20364" s="99"/>
      <c r="AH20364" s="31"/>
      <c r="AI20364" s="31"/>
      <c r="AJ20364" s="31"/>
      <c r="AK20364" s="31"/>
      <c r="AL20364" s="31"/>
      <c r="AO20364" s="376"/>
    </row>
    <row r="20365" spans="1:41" x14ac:dyDescent="0.25">
      <c r="A20365" s="44" t="s">
        <v>3866</v>
      </c>
      <c r="B20365" s="44" t="s">
        <v>12105</v>
      </c>
      <c r="C20365" s="45">
        <v>39.25</v>
      </c>
      <c r="D20365" s="45" t="s">
        <v>12549</v>
      </c>
      <c r="E20365" s="46">
        <v>47514</v>
      </c>
      <c r="F20365" s="45"/>
      <c r="G20365" s="93"/>
      <c r="H20365" s="93"/>
      <c r="I20365" s="99"/>
      <c r="J20365" s="99"/>
      <c r="K20365" s="99"/>
      <c r="L20365" s="99"/>
      <c r="M20365" s="99"/>
      <c r="N20365" s="99"/>
      <c r="O20365" s="99"/>
      <c r="P20365" s="99"/>
      <c r="Q20365" s="99"/>
      <c r="R20365" s="99"/>
      <c r="S20365" s="99"/>
      <c r="T20365" s="99"/>
      <c r="U20365" s="99"/>
      <c r="V20365" s="99"/>
      <c r="W20365" s="99"/>
      <c r="X20365" s="99"/>
      <c r="Y20365" s="99"/>
      <c r="Z20365" s="99"/>
      <c r="AA20365" s="99"/>
      <c r="AB20365" s="99"/>
      <c r="AC20365" s="99"/>
      <c r="AD20365" s="99"/>
      <c r="AE20365" s="99"/>
      <c r="AF20365" s="99"/>
      <c r="AG20365" s="99"/>
      <c r="AH20365" s="31"/>
      <c r="AI20365" s="31"/>
      <c r="AJ20365" s="31"/>
      <c r="AK20365" s="31"/>
      <c r="AL20365" s="31"/>
      <c r="AO20365" s="376"/>
    </row>
    <row r="20366" spans="1:41" x14ac:dyDescent="0.25">
      <c r="A20366" s="44" t="s">
        <v>16449</v>
      </c>
      <c r="B20366" s="44" t="s">
        <v>2522</v>
      </c>
      <c r="C20366" s="45" t="s">
        <v>14671</v>
      </c>
      <c r="D20366" s="46" t="s">
        <v>21328</v>
      </c>
      <c r="E20366" s="46">
        <v>46527</v>
      </c>
      <c r="AO20366" s="376"/>
    </row>
    <row r="20367" spans="1:41" x14ac:dyDescent="0.25">
      <c r="A20367" s="44" t="s">
        <v>16449</v>
      </c>
      <c r="B20367" s="44" t="s">
        <v>2522</v>
      </c>
      <c r="C20367" s="45" t="s">
        <v>14671</v>
      </c>
      <c r="D20367" s="46" t="s">
        <v>21328</v>
      </c>
      <c r="E20367" s="46">
        <v>46527</v>
      </c>
      <c r="AO20367" s="376"/>
    </row>
    <row r="20368" spans="1:41" x14ac:dyDescent="0.3">
      <c r="A20368" s="333" t="s">
        <v>12943</v>
      </c>
      <c r="B20368" s="333" t="s">
        <v>12848</v>
      </c>
      <c r="C20368" s="125" t="s">
        <v>12849</v>
      </c>
      <c r="D20368" s="32" t="s">
        <v>20309</v>
      </c>
      <c r="E20368" s="125" t="s">
        <v>5332</v>
      </c>
      <c r="F20368" s="125" t="s">
        <v>1190</v>
      </c>
      <c r="G20368" s="125" t="s">
        <v>1190</v>
      </c>
      <c r="AO20368" s="376"/>
    </row>
    <row r="20369" spans="1:41" x14ac:dyDescent="0.25">
      <c r="A20369" s="44" t="s">
        <v>12943</v>
      </c>
      <c r="B20369" s="44" t="s">
        <v>3040</v>
      </c>
      <c r="C20369" s="45">
        <v>260305</v>
      </c>
      <c r="D20369" s="45" t="s">
        <v>11363</v>
      </c>
      <c r="E20369" s="45" t="s">
        <v>9249</v>
      </c>
      <c r="AO20369" s="376"/>
    </row>
    <row r="20370" spans="1:41" x14ac:dyDescent="0.25">
      <c r="A20370" s="44" t="s">
        <v>5436</v>
      </c>
      <c r="B20370" s="44" t="s">
        <v>2350</v>
      </c>
      <c r="C20370" s="45">
        <v>220105</v>
      </c>
      <c r="D20370" s="45" t="s">
        <v>11363</v>
      </c>
      <c r="E20370" s="45" t="s">
        <v>2593</v>
      </c>
      <c r="AO20370" s="376"/>
    </row>
    <row r="20371" spans="1:41" x14ac:dyDescent="0.25">
      <c r="A20371" s="44" t="s">
        <v>10180</v>
      </c>
      <c r="B20371" s="44" t="s">
        <v>1291</v>
      </c>
      <c r="C20371" s="56" t="s">
        <v>10181</v>
      </c>
      <c r="D20371" s="56" t="s">
        <v>1741</v>
      </c>
      <c r="E20371" s="69">
        <v>45925</v>
      </c>
      <c r="F20371" s="93"/>
      <c r="G20371" s="93"/>
      <c r="H20371" s="93" t="s">
        <v>1190</v>
      </c>
      <c r="I20371" s="99"/>
      <c r="J20371" s="99"/>
      <c r="K20371" s="99"/>
      <c r="L20371" s="44"/>
      <c r="M20371" s="44"/>
      <c r="N20371" s="99"/>
      <c r="O20371" s="99"/>
      <c r="P20371" s="99"/>
      <c r="Q20371" s="99"/>
      <c r="R20371" s="99"/>
      <c r="S20371" s="99"/>
      <c r="T20371" s="99"/>
      <c r="U20371" s="99"/>
      <c r="V20371" s="99"/>
      <c r="W20371" s="99"/>
      <c r="X20371" s="99"/>
      <c r="Y20371" s="99"/>
      <c r="Z20371" s="99"/>
      <c r="AA20371" s="99"/>
      <c r="AB20371" s="99"/>
      <c r="AC20371" s="99"/>
      <c r="AD20371" s="99"/>
      <c r="AE20371" s="99"/>
      <c r="AF20371" s="99"/>
      <c r="AG20371" s="99"/>
      <c r="AH20371" s="31"/>
      <c r="AI20371" s="31"/>
      <c r="AJ20371" s="31"/>
      <c r="AK20371" s="31"/>
      <c r="AL20371" s="31"/>
      <c r="AO20371" s="376"/>
    </row>
    <row r="20372" spans="1:41" x14ac:dyDescent="0.3">
      <c r="A20372" s="333" t="s">
        <v>13355</v>
      </c>
      <c r="B20372" s="333" t="s">
        <v>15470</v>
      </c>
      <c r="C20372" s="125" t="s">
        <v>13319</v>
      </c>
      <c r="D20372" s="32" t="s">
        <v>20309</v>
      </c>
      <c r="E20372" s="125" t="s">
        <v>12551</v>
      </c>
      <c r="F20372" s="125" t="s">
        <v>1189</v>
      </c>
      <c r="G20372" s="125" t="s">
        <v>1190</v>
      </c>
      <c r="AO20372" s="376"/>
    </row>
    <row r="20373" spans="1:41" x14ac:dyDescent="0.3">
      <c r="A20373" s="333" t="s">
        <v>13355</v>
      </c>
      <c r="B20373" s="333" t="s">
        <v>13316</v>
      </c>
      <c r="C20373" s="125" t="s">
        <v>13317</v>
      </c>
      <c r="D20373" s="32" t="s">
        <v>20309</v>
      </c>
      <c r="E20373" s="125" t="s">
        <v>12551</v>
      </c>
      <c r="F20373" s="125" t="s">
        <v>1189</v>
      </c>
      <c r="G20373" s="125" t="s">
        <v>1190</v>
      </c>
      <c r="AO20373" s="376"/>
    </row>
    <row r="20374" spans="1:41" x14ac:dyDescent="0.25">
      <c r="A20374" s="44" t="s">
        <v>6595</v>
      </c>
      <c r="B20374" s="44" t="s">
        <v>5321</v>
      </c>
      <c r="C20374" s="45">
        <v>23010401</v>
      </c>
      <c r="D20374" s="45" t="s">
        <v>11363</v>
      </c>
      <c r="E20374" s="45" t="s">
        <v>5322</v>
      </c>
      <c r="AO20374" s="376"/>
    </row>
    <row r="20375" spans="1:41" x14ac:dyDescent="0.25">
      <c r="A20375" s="44" t="s">
        <v>6595</v>
      </c>
      <c r="B20375" s="44" t="s">
        <v>3176</v>
      </c>
      <c r="C20375" s="45">
        <v>23010402</v>
      </c>
      <c r="D20375" s="45" t="s">
        <v>11363</v>
      </c>
      <c r="E20375" s="45" t="s">
        <v>5322</v>
      </c>
      <c r="AO20375" s="376"/>
    </row>
    <row r="20376" spans="1:41" x14ac:dyDescent="0.25">
      <c r="A20376" s="44" t="s">
        <v>6595</v>
      </c>
      <c r="B20376" s="44" t="s">
        <v>2350</v>
      </c>
      <c r="C20376" s="45">
        <v>230105</v>
      </c>
      <c r="D20376" s="45" t="s">
        <v>11363</v>
      </c>
      <c r="E20376" s="45" t="s">
        <v>5265</v>
      </c>
      <c r="AO20376" s="376"/>
    </row>
    <row r="20377" spans="1:41" x14ac:dyDescent="0.25">
      <c r="A20377" s="44" t="s">
        <v>6268</v>
      </c>
      <c r="B20377" s="44" t="s">
        <v>5570</v>
      </c>
      <c r="C20377" s="45" t="s">
        <v>20747</v>
      </c>
      <c r="D20377" s="32" t="s">
        <v>5559</v>
      </c>
      <c r="E20377" s="45" t="s">
        <v>20872</v>
      </c>
      <c r="F20377" s="32"/>
      <c r="G20377" s="32"/>
      <c r="H20377" s="32"/>
      <c r="I20377" s="31"/>
      <c r="J20377" s="31"/>
      <c r="K20377" s="31"/>
      <c r="L20377" s="31"/>
      <c r="M20377" s="31"/>
      <c r="N20377" s="31"/>
      <c r="O20377" s="31"/>
      <c r="P20377" s="31"/>
      <c r="Q20377" s="31"/>
      <c r="R20377" s="31"/>
      <c r="S20377" s="31"/>
      <c r="T20377" s="31"/>
      <c r="U20377" s="31"/>
      <c r="V20377" s="31"/>
      <c r="W20377" s="31"/>
      <c r="X20377" s="31"/>
      <c r="Y20377" s="31"/>
      <c r="Z20377" s="31"/>
      <c r="AA20377" s="31"/>
      <c r="AB20377" s="31"/>
      <c r="AC20377" s="31"/>
      <c r="AD20377" s="31"/>
      <c r="AE20377" s="31"/>
      <c r="AF20377" s="31"/>
      <c r="AG20377" s="31"/>
      <c r="AH20377" s="31"/>
      <c r="AI20377" s="31"/>
      <c r="AJ20377" s="31"/>
      <c r="AK20377" s="31"/>
      <c r="AL20377" s="31"/>
      <c r="AO20377" s="376"/>
    </row>
    <row r="20378" spans="1:41" x14ac:dyDescent="0.25">
      <c r="A20378" s="44" t="s">
        <v>6268</v>
      </c>
      <c r="B20378" s="44" t="s">
        <v>4355</v>
      </c>
      <c r="C20378" s="45" t="s">
        <v>4632</v>
      </c>
      <c r="D20378" s="45" t="s">
        <v>11204</v>
      </c>
      <c r="E20378" s="46">
        <v>46387</v>
      </c>
      <c r="F20378" s="93"/>
      <c r="G20378" s="93"/>
      <c r="H20378" s="93"/>
      <c r="I20378" s="99"/>
      <c r="J20378" s="99"/>
      <c r="K20378" s="99"/>
      <c r="L20378" s="99"/>
      <c r="M20378" s="99"/>
      <c r="N20378" s="99"/>
      <c r="O20378" s="99"/>
      <c r="P20378" s="99"/>
      <c r="Q20378" s="99"/>
      <c r="R20378" s="99"/>
      <c r="S20378" s="99"/>
      <c r="T20378" s="99"/>
      <c r="U20378" s="99"/>
      <c r="V20378" s="99"/>
      <c r="W20378" s="99"/>
      <c r="X20378" s="99"/>
      <c r="Y20378" s="99"/>
      <c r="Z20378" s="99"/>
      <c r="AA20378" s="99"/>
      <c r="AB20378" s="99"/>
      <c r="AC20378" s="99"/>
      <c r="AD20378" s="99"/>
      <c r="AE20378" s="99"/>
      <c r="AF20378" s="99"/>
      <c r="AG20378" s="99"/>
      <c r="AH20378" s="31"/>
      <c r="AI20378" s="31"/>
      <c r="AJ20378" s="31"/>
      <c r="AK20378" s="31"/>
      <c r="AL20378" s="31"/>
      <c r="AO20378" s="376"/>
    </row>
    <row r="20379" spans="1:41" x14ac:dyDescent="0.25">
      <c r="A20379" s="44" t="s">
        <v>6268</v>
      </c>
      <c r="B20379" s="44" t="s">
        <v>3156</v>
      </c>
      <c r="C20379" s="45" t="s">
        <v>7470</v>
      </c>
      <c r="D20379" s="45" t="s">
        <v>11204</v>
      </c>
      <c r="E20379" s="45" t="s">
        <v>7871</v>
      </c>
      <c r="F20379" s="93"/>
      <c r="G20379" s="93"/>
      <c r="H20379" s="93"/>
      <c r="I20379" s="99"/>
      <c r="J20379" s="99"/>
      <c r="K20379" s="99"/>
      <c r="L20379" s="99"/>
      <c r="M20379" s="99"/>
      <c r="N20379" s="99"/>
      <c r="O20379" s="99"/>
      <c r="P20379" s="99"/>
      <c r="Q20379" s="99"/>
      <c r="R20379" s="99"/>
      <c r="S20379" s="99"/>
      <c r="T20379" s="99"/>
      <c r="U20379" s="99"/>
      <c r="V20379" s="99"/>
      <c r="W20379" s="99"/>
      <c r="X20379" s="99"/>
      <c r="Y20379" s="99"/>
      <c r="Z20379" s="99"/>
      <c r="AA20379" s="99"/>
      <c r="AB20379" s="99"/>
      <c r="AC20379" s="99"/>
      <c r="AD20379" s="99"/>
      <c r="AE20379" s="99"/>
      <c r="AF20379" s="99"/>
      <c r="AG20379" s="99"/>
      <c r="AH20379" s="31"/>
      <c r="AI20379" s="31"/>
      <c r="AJ20379" s="31"/>
      <c r="AK20379" s="31"/>
      <c r="AL20379" s="31"/>
      <c r="AO20379" s="376"/>
    </row>
    <row r="20380" spans="1:41" x14ac:dyDescent="0.25">
      <c r="A20380" s="44" t="s">
        <v>6268</v>
      </c>
      <c r="B20380" s="44" t="s">
        <v>4355</v>
      </c>
      <c r="C20380" s="45" t="s">
        <v>4632</v>
      </c>
      <c r="D20380" s="93" t="s">
        <v>17443</v>
      </c>
      <c r="E20380" s="45" t="s">
        <v>2538</v>
      </c>
      <c r="F20380" s="93"/>
      <c r="G20380" s="93"/>
      <c r="H20380" s="93"/>
      <c r="I20380" s="99"/>
      <c r="J20380" s="99"/>
      <c r="K20380" s="99"/>
      <c r="L20380" s="99"/>
      <c r="M20380" s="99"/>
      <c r="N20380" s="99"/>
      <c r="O20380" s="99"/>
      <c r="P20380" s="99"/>
      <c r="Q20380" s="99"/>
      <c r="R20380" s="99"/>
      <c r="S20380" s="99"/>
      <c r="T20380" s="99"/>
      <c r="U20380" s="99"/>
      <c r="V20380" s="99"/>
      <c r="W20380" s="99"/>
      <c r="X20380" s="99"/>
      <c r="Y20380" s="99"/>
      <c r="Z20380" s="99"/>
      <c r="AA20380" s="99"/>
      <c r="AB20380" s="99"/>
      <c r="AC20380" s="99"/>
      <c r="AD20380" s="99"/>
      <c r="AE20380" s="99"/>
      <c r="AF20380" s="99"/>
      <c r="AG20380" s="99"/>
      <c r="AH20380" s="31"/>
      <c r="AI20380" s="31"/>
      <c r="AJ20380" s="31"/>
      <c r="AK20380" s="31"/>
      <c r="AL20380" s="31"/>
      <c r="AO20380" s="376"/>
    </row>
    <row r="20381" spans="1:41" x14ac:dyDescent="0.25">
      <c r="A20381" s="44" t="s">
        <v>6268</v>
      </c>
      <c r="B20381" s="44" t="s">
        <v>3156</v>
      </c>
      <c r="C20381" s="45" t="s">
        <v>7470</v>
      </c>
      <c r="D20381" s="93" t="s">
        <v>17443</v>
      </c>
      <c r="E20381" s="45" t="s">
        <v>7871</v>
      </c>
      <c r="F20381" s="93"/>
      <c r="G20381" s="93"/>
      <c r="H20381" s="93"/>
      <c r="I20381" s="99"/>
      <c r="J20381" s="99"/>
      <c r="K20381" s="99"/>
      <c r="L20381" s="99"/>
      <c r="M20381" s="99"/>
      <c r="N20381" s="99"/>
      <c r="O20381" s="99"/>
      <c r="P20381" s="99"/>
      <c r="Q20381" s="99"/>
      <c r="R20381" s="99"/>
      <c r="S20381" s="99"/>
      <c r="T20381" s="99"/>
      <c r="U20381" s="99"/>
      <c r="V20381" s="99"/>
      <c r="W20381" s="99"/>
      <c r="X20381" s="99"/>
      <c r="Y20381" s="99"/>
      <c r="Z20381" s="99"/>
      <c r="AA20381" s="99"/>
      <c r="AB20381" s="99"/>
      <c r="AC20381" s="99"/>
      <c r="AD20381" s="99"/>
      <c r="AE20381" s="99"/>
      <c r="AF20381" s="99"/>
      <c r="AG20381" s="99"/>
      <c r="AH20381" s="31"/>
      <c r="AI20381" s="31"/>
      <c r="AJ20381" s="31"/>
      <c r="AK20381" s="31"/>
      <c r="AL20381" s="31"/>
      <c r="AO20381" s="376"/>
    </row>
    <row r="20382" spans="1:41" x14ac:dyDescent="0.25">
      <c r="A20382" s="44" t="s">
        <v>6268</v>
      </c>
      <c r="B20382" s="44" t="s">
        <v>3156</v>
      </c>
      <c r="C20382" s="45" t="s">
        <v>7470</v>
      </c>
      <c r="D20382" s="45" t="s">
        <v>9895</v>
      </c>
      <c r="E20382" s="45" t="s">
        <v>4823</v>
      </c>
      <c r="F20382" s="93"/>
      <c r="G20382" s="93"/>
      <c r="H20382" s="93"/>
      <c r="I20382" s="99"/>
      <c r="J20382" s="99"/>
      <c r="K20382" s="99"/>
      <c r="L20382" s="44"/>
      <c r="M20382" s="44"/>
      <c r="N20382" s="99"/>
      <c r="O20382" s="99"/>
      <c r="P20382" s="99"/>
      <c r="Q20382" s="99"/>
      <c r="R20382" s="99"/>
      <c r="S20382" s="99"/>
      <c r="T20382" s="99"/>
      <c r="U20382" s="99"/>
      <c r="V20382" s="99"/>
      <c r="W20382" s="99"/>
      <c r="X20382" s="99"/>
      <c r="Y20382" s="99"/>
      <c r="Z20382" s="99"/>
      <c r="AA20382" s="99"/>
      <c r="AB20382" s="99"/>
      <c r="AC20382" s="99"/>
      <c r="AD20382" s="99"/>
      <c r="AE20382" s="99"/>
      <c r="AF20382" s="99"/>
      <c r="AG20382" s="99"/>
      <c r="AH20382" s="31"/>
      <c r="AI20382" s="31"/>
      <c r="AJ20382" s="31"/>
      <c r="AK20382" s="31"/>
      <c r="AL20382" s="31"/>
      <c r="AO20382" s="376"/>
    </row>
    <row r="20383" spans="1:41" x14ac:dyDescent="0.25">
      <c r="A20383" s="99" t="s">
        <v>6221</v>
      </c>
      <c r="B20383" s="92" t="s">
        <v>1396</v>
      </c>
      <c r="C20383" s="93" t="s">
        <v>6220</v>
      </c>
      <c r="D20383" s="93" t="s">
        <v>1201</v>
      </c>
      <c r="E20383" s="94">
        <v>46488</v>
      </c>
      <c r="F20383" s="93"/>
      <c r="G20383" s="93"/>
      <c r="H20383" s="93" t="s">
        <v>1190</v>
      </c>
      <c r="I20383" s="99"/>
      <c r="J20383" s="99"/>
      <c r="K20383" s="99"/>
      <c r="L20383" s="44"/>
      <c r="M20383" s="44"/>
      <c r="N20383" s="99"/>
      <c r="O20383" s="99"/>
      <c r="P20383" s="99"/>
      <c r="Q20383" s="99"/>
      <c r="R20383" s="99"/>
      <c r="S20383" s="99"/>
      <c r="T20383" s="99"/>
      <c r="U20383" s="99"/>
      <c r="V20383" s="99"/>
      <c r="W20383" s="99"/>
      <c r="X20383" s="99"/>
      <c r="Y20383" s="99"/>
      <c r="Z20383" s="99"/>
      <c r="AA20383" s="99"/>
      <c r="AB20383" s="99"/>
      <c r="AC20383" s="99"/>
      <c r="AD20383" s="99"/>
      <c r="AE20383" s="99"/>
      <c r="AF20383" s="99"/>
      <c r="AG20383" s="99"/>
      <c r="AH20383" s="31"/>
      <c r="AI20383" s="31"/>
      <c r="AJ20383" s="31"/>
      <c r="AK20383" s="31"/>
      <c r="AL20383" s="31"/>
      <c r="AO20383" s="376"/>
    </row>
    <row r="20384" spans="1:41" x14ac:dyDescent="0.25">
      <c r="A20384" s="44" t="s">
        <v>7094</v>
      </c>
      <c r="B20384" s="44" t="s">
        <v>5321</v>
      </c>
      <c r="C20384" s="45">
        <v>23010401</v>
      </c>
      <c r="D20384" s="45" t="s">
        <v>11363</v>
      </c>
      <c r="E20384" s="45" t="s">
        <v>5322</v>
      </c>
      <c r="AO20384" s="376"/>
    </row>
    <row r="20385" spans="1:41" x14ac:dyDescent="0.25">
      <c r="A20385" s="44" t="s">
        <v>7094</v>
      </c>
      <c r="B20385" s="44" t="s">
        <v>3176</v>
      </c>
      <c r="C20385" s="45">
        <v>23010402</v>
      </c>
      <c r="D20385" s="45" t="s">
        <v>11363</v>
      </c>
      <c r="E20385" s="45" t="s">
        <v>5322</v>
      </c>
      <c r="AO20385" s="376"/>
    </row>
    <row r="20386" spans="1:41" x14ac:dyDescent="0.25">
      <c r="A20386" s="44" t="s">
        <v>22037</v>
      </c>
      <c r="B20386" s="44" t="s">
        <v>936</v>
      </c>
      <c r="C20386" s="45">
        <v>260703</v>
      </c>
      <c r="D20386" s="45" t="s">
        <v>11363</v>
      </c>
      <c r="E20386" s="45" t="s">
        <v>11150</v>
      </c>
      <c r="AO20386" s="376"/>
    </row>
    <row r="20387" spans="1:41" x14ac:dyDescent="0.25">
      <c r="A20387" s="44" t="s">
        <v>22038</v>
      </c>
      <c r="B20387" s="44" t="s">
        <v>936</v>
      </c>
      <c r="C20387" s="45">
        <v>260703</v>
      </c>
      <c r="D20387" s="45" t="s">
        <v>11363</v>
      </c>
      <c r="E20387" s="45" t="s">
        <v>11150</v>
      </c>
      <c r="AO20387" s="376"/>
    </row>
    <row r="20388" spans="1:41" x14ac:dyDescent="0.25">
      <c r="A20388" s="44" t="s">
        <v>10840</v>
      </c>
      <c r="B20388" s="44" t="s">
        <v>3042</v>
      </c>
      <c r="C20388" s="45">
        <v>230903</v>
      </c>
      <c r="D20388" s="45" t="s">
        <v>11363</v>
      </c>
      <c r="E20388" s="45" t="s">
        <v>7871</v>
      </c>
      <c r="AO20388" s="376"/>
    </row>
    <row r="20389" spans="1:41" x14ac:dyDescent="0.25">
      <c r="A20389" s="44" t="s">
        <v>10840</v>
      </c>
      <c r="B20389" s="44" t="s">
        <v>10348</v>
      </c>
      <c r="C20389" s="45">
        <v>240501</v>
      </c>
      <c r="D20389" s="45" t="s">
        <v>11363</v>
      </c>
      <c r="E20389" s="45" t="s">
        <v>10349</v>
      </c>
      <c r="AO20389" s="376"/>
    </row>
    <row r="20390" spans="1:41" x14ac:dyDescent="0.25">
      <c r="A20390" s="44" t="s">
        <v>16517</v>
      </c>
      <c r="B20390" s="44" t="s">
        <v>21367</v>
      </c>
      <c r="C20390" s="45" t="s">
        <v>16511</v>
      </c>
      <c r="D20390" s="45" t="s">
        <v>21447</v>
      </c>
      <c r="E20390" s="46">
        <v>46418</v>
      </c>
      <c r="AO20390" s="376"/>
    </row>
    <row r="20391" spans="1:41" x14ac:dyDescent="0.3">
      <c r="A20391" s="333" t="s">
        <v>8106</v>
      </c>
      <c r="B20391" s="333" t="s">
        <v>1162</v>
      </c>
      <c r="C20391" s="125" t="s">
        <v>8016</v>
      </c>
      <c r="D20391" s="32" t="s">
        <v>20309</v>
      </c>
      <c r="E20391" s="125" t="s">
        <v>7871</v>
      </c>
      <c r="F20391" s="125" t="s">
        <v>1189</v>
      </c>
      <c r="G20391" s="125" t="s">
        <v>1190</v>
      </c>
      <c r="AO20391" s="376"/>
    </row>
    <row r="20392" spans="1:41" x14ac:dyDescent="0.25">
      <c r="A20392" s="99" t="s">
        <v>1585</v>
      </c>
      <c r="B20392" s="92" t="s">
        <v>3885</v>
      </c>
      <c r="C20392" s="93" t="s">
        <v>14162</v>
      </c>
      <c r="D20392" s="93" t="s">
        <v>1479</v>
      </c>
      <c r="E20392" s="94">
        <v>46568</v>
      </c>
      <c r="F20392" s="93"/>
      <c r="G20392" s="93"/>
      <c r="H20392" s="93"/>
      <c r="I20392" s="99"/>
      <c r="J20392" s="99"/>
      <c r="K20392" s="99"/>
      <c r="L20392" s="44"/>
      <c r="M20392" s="44"/>
      <c r="N20392" s="99"/>
      <c r="O20392" s="99"/>
      <c r="P20392" s="99"/>
      <c r="Q20392" s="99"/>
      <c r="R20392" s="99"/>
      <c r="S20392" s="99"/>
      <c r="T20392" s="99"/>
      <c r="U20392" s="99"/>
      <c r="V20392" s="99"/>
      <c r="W20392" s="99"/>
      <c r="X20392" s="99"/>
      <c r="Y20392" s="99"/>
      <c r="Z20392" s="99"/>
      <c r="AA20392" s="99"/>
      <c r="AB20392" s="99"/>
      <c r="AC20392" s="99"/>
      <c r="AD20392" s="99"/>
      <c r="AE20392" s="99"/>
      <c r="AF20392" s="99"/>
      <c r="AG20392" s="99"/>
      <c r="AH20392" s="31"/>
      <c r="AI20392" s="31"/>
      <c r="AJ20392" s="31"/>
      <c r="AK20392" s="31"/>
      <c r="AL20392" s="31"/>
      <c r="AO20392" s="376"/>
    </row>
    <row r="20393" spans="1:41" x14ac:dyDescent="0.25">
      <c r="A20393" s="114" t="s">
        <v>133</v>
      </c>
      <c r="B20393" s="117" t="s">
        <v>2049</v>
      </c>
      <c r="C20393" s="106" t="s">
        <v>2050</v>
      </c>
      <c r="D20393" s="93" t="s">
        <v>1394</v>
      </c>
      <c r="E20393" s="115">
        <v>46568</v>
      </c>
      <c r="F20393" s="93"/>
      <c r="G20393" s="93"/>
      <c r="H20393" s="93"/>
      <c r="I20393" s="99"/>
      <c r="J20393" s="99"/>
      <c r="K20393" s="99"/>
      <c r="L20393" s="44"/>
      <c r="M20393" s="44"/>
      <c r="N20393" s="99"/>
      <c r="O20393" s="99"/>
      <c r="P20393" s="99"/>
      <c r="Q20393" s="99"/>
      <c r="R20393" s="99"/>
      <c r="S20393" s="99"/>
      <c r="T20393" s="99"/>
      <c r="U20393" s="99"/>
      <c r="V20393" s="99"/>
      <c r="W20393" s="99"/>
      <c r="X20393" s="99"/>
      <c r="Y20393" s="99"/>
      <c r="Z20393" s="99"/>
      <c r="AA20393" s="99"/>
      <c r="AB20393" s="99"/>
      <c r="AC20393" s="99"/>
      <c r="AD20393" s="99"/>
      <c r="AE20393" s="99"/>
      <c r="AF20393" s="99"/>
      <c r="AG20393" s="99"/>
      <c r="AH20393" s="31"/>
      <c r="AI20393" s="31"/>
      <c r="AJ20393" s="31"/>
      <c r="AK20393" s="31"/>
      <c r="AL20393" s="31"/>
      <c r="AO20393" s="376"/>
    </row>
    <row r="20394" spans="1:41" x14ac:dyDescent="0.25">
      <c r="A20394" s="44" t="s">
        <v>133</v>
      </c>
      <c r="B20394" s="44" t="s">
        <v>14799</v>
      </c>
      <c r="C20394" s="45" t="s">
        <v>9826</v>
      </c>
      <c r="D20394" s="367" t="s">
        <v>3696</v>
      </c>
      <c r="E20394" s="328">
        <f>DATE(2028,6,11)</f>
        <v>46915</v>
      </c>
      <c r="F20394" s="32"/>
      <c r="G20394" s="32"/>
      <c r="H20394" s="32"/>
      <c r="I20394" s="31"/>
      <c r="J20394" s="31"/>
      <c r="K20394" s="31"/>
      <c r="L20394" s="31"/>
      <c r="M20394" s="31"/>
      <c r="N20394" s="31"/>
      <c r="O20394" s="31"/>
      <c r="P20394" s="31"/>
      <c r="Q20394" s="31"/>
      <c r="R20394" s="31"/>
      <c r="S20394" s="31"/>
      <c r="T20394" s="31"/>
      <c r="U20394" s="31"/>
      <c r="V20394" s="31"/>
      <c r="W20394" s="31"/>
      <c r="X20394" s="31"/>
      <c r="Y20394" s="31"/>
      <c r="Z20394" s="31"/>
      <c r="AA20394" s="31"/>
      <c r="AB20394" s="31"/>
      <c r="AC20394" s="31"/>
      <c r="AD20394" s="31"/>
      <c r="AE20394" s="31"/>
      <c r="AF20394" s="31"/>
      <c r="AG20394" s="31"/>
      <c r="AH20394" s="31"/>
      <c r="AI20394" s="31"/>
      <c r="AJ20394" s="31"/>
      <c r="AK20394" s="31"/>
      <c r="AL20394" s="31"/>
      <c r="AO20394" s="376"/>
    </row>
    <row r="20395" spans="1:41" x14ac:dyDescent="0.25">
      <c r="A20395" s="44" t="s">
        <v>16450</v>
      </c>
      <c r="B20395" s="44" t="s">
        <v>156</v>
      </c>
      <c r="C20395" s="45" t="s">
        <v>4877</v>
      </c>
      <c r="D20395" s="46" t="s">
        <v>21328</v>
      </c>
      <c r="E20395" s="46">
        <v>46650</v>
      </c>
      <c r="AO20395" s="376"/>
    </row>
    <row r="20396" spans="1:41" x14ac:dyDescent="0.25">
      <c r="A20396" s="44" t="s">
        <v>16450</v>
      </c>
      <c r="B20396" s="44" t="s">
        <v>156</v>
      </c>
      <c r="C20396" s="45" t="s">
        <v>4877</v>
      </c>
      <c r="D20396" s="46" t="s">
        <v>21328</v>
      </c>
      <c r="E20396" s="46">
        <v>46650</v>
      </c>
      <c r="AO20396" s="376"/>
    </row>
    <row r="20397" spans="1:41" x14ac:dyDescent="0.25">
      <c r="A20397" s="44" t="s">
        <v>16450</v>
      </c>
      <c r="B20397" s="44" t="s">
        <v>156</v>
      </c>
      <c r="C20397" s="45" t="s">
        <v>4877</v>
      </c>
      <c r="D20397" s="46" t="s">
        <v>21328</v>
      </c>
      <c r="E20397" s="46">
        <v>46650</v>
      </c>
      <c r="AO20397" s="376"/>
    </row>
    <row r="20398" spans="1:41" x14ac:dyDescent="0.3">
      <c r="A20398" s="333" t="s">
        <v>19075</v>
      </c>
      <c r="B20398" s="333" t="s">
        <v>1166</v>
      </c>
      <c r="C20398" s="125" t="s">
        <v>19095</v>
      </c>
      <c r="D20398" s="32" t="s">
        <v>20309</v>
      </c>
      <c r="E20398" s="125" t="s">
        <v>9249</v>
      </c>
      <c r="F20398" s="125" t="s">
        <v>1189</v>
      </c>
      <c r="G20398" s="125" t="s">
        <v>1189</v>
      </c>
      <c r="AO20398" s="376"/>
    </row>
    <row r="20399" spans="1:41" x14ac:dyDescent="0.25">
      <c r="A20399" s="44" t="s">
        <v>9662</v>
      </c>
      <c r="B20399" s="44" t="s">
        <v>21396</v>
      </c>
      <c r="C20399" s="45" t="s">
        <v>9703</v>
      </c>
      <c r="D20399" s="45" t="s">
        <v>21447</v>
      </c>
      <c r="E20399" s="46">
        <v>46568</v>
      </c>
      <c r="AO20399" s="376"/>
    </row>
    <row r="20400" spans="1:41" x14ac:dyDescent="0.25">
      <c r="A20400" s="44" t="s">
        <v>13086</v>
      </c>
      <c r="B20400" s="44" t="s">
        <v>21367</v>
      </c>
      <c r="C20400" s="45" t="s">
        <v>16511</v>
      </c>
      <c r="D20400" s="45" t="s">
        <v>21447</v>
      </c>
      <c r="E20400" s="46">
        <v>46418</v>
      </c>
      <c r="AO20400" s="376"/>
    </row>
    <row r="20401" spans="1:41" x14ac:dyDescent="0.25">
      <c r="A20401" s="44" t="s">
        <v>13086</v>
      </c>
      <c r="B20401" s="44" t="s">
        <v>21411</v>
      </c>
      <c r="C20401" s="45" t="s">
        <v>16548</v>
      </c>
      <c r="D20401" s="45" t="s">
        <v>21447</v>
      </c>
      <c r="E20401" s="46">
        <v>46446</v>
      </c>
      <c r="AO20401" s="376"/>
    </row>
    <row r="20402" spans="1:41" x14ac:dyDescent="0.25">
      <c r="A20402" s="44" t="s">
        <v>19490</v>
      </c>
      <c r="B20402" s="319" t="s">
        <v>19515</v>
      </c>
      <c r="C20402" s="318" t="s">
        <v>19907</v>
      </c>
      <c r="D20402" s="93" t="s">
        <v>19934</v>
      </c>
      <c r="E20402" s="320">
        <v>46507</v>
      </c>
      <c r="F20402" s="93"/>
      <c r="G20402" s="93"/>
      <c r="H20402" s="93"/>
      <c r="I20402" s="99"/>
      <c r="J20402" s="99"/>
      <c r="K20402" s="99"/>
      <c r="L20402" s="99"/>
      <c r="M20402" s="99"/>
      <c r="N20402" s="99"/>
      <c r="O20402" s="99"/>
      <c r="P20402" s="99"/>
      <c r="Q20402" s="99"/>
      <c r="R20402" s="99"/>
      <c r="S20402" s="99"/>
      <c r="T20402" s="99"/>
      <c r="U20402" s="99"/>
      <c r="V20402" s="99"/>
      <c r="W20402" s="99"/>
      <c r="X20402" s="99"/>
      <c r="Y20402" s="99"/>
      <c r="Z20402" s="99"/>
      <c r="AA20402" s="99"/>
      <c r="AB20402" s="99"/>
      <c r="AC20402" s="99"/>
      <c r="AD20402" s="99"/>
      <c r="AE20402" s="99"/>
      <c r="AF20402" s="99"/>
      <c r="AG20402" s="99"/>
      <c r="AH20402" s="31"/>
      <c r="AI20402" s="31"/>
      <c r="AJ20402" s="31"/>
      <c r="AK20402" s="31"/>
      <c r="AL20402" s="31"/>
      <c r="AO20402" s="376"/>
    </row>
    <row r="20403" spans="1:41" x14ac:dyDescent="0.25">
      <c r="A20403" s="44" t="s">
        <v>904</v>
      </c>
      <c r="B20403" s="44" t="s">
        <v>17463</v>
      </c>
      <c r="C20403" s="45">
        <v>260202</v>
      </c>
      <c r="D20403" s="45" t="s">
        <v>11363</v>
      </c>
      <c r="E20403" s="45" t="s">
        <v>9238</v>
      </c>
      <c r="AO20403" s="376"/>
    </row>
    <row r="20404" spans="1:41" x14ac:dyDescent="0.25">
      <c r="A20404" s="44" t="s">
        <v>904</v>
      </c>
      <c r="B20404" s="44" t="s">
        <v>9248</v>
      </c>
      <c r="C20404" s="45">
        <v>260105</v>
      </c>
      <c r="D20404" s="45" t="s">
        <v>11363</v>
      </c>
      <c r="E20404" s="45" t="s">
        <v>17625</v>
      </c>
      <c r="AO20404" s="376"/>
    </row>
    <row r="20405" spans="1:41" x14ac:dyDescent="0.3">
      <c r="A20405" s="333" t="s">
        <v>15457</v>
      </c>
      <c r="B20405" s="333" t="s">
        <v>1599</v>
      </c>
      <c r="C20405" s="125" t="s">
        <v>15472</v>
      </c>
      <c r="D20405" s="32" t="s">
        <v>20309</v>
      </c>
      <c r="E20405" s="125" t="s">
        <v>5265</v>
      </c>
      <c r="F20405" s="125" t="s">
        <v>1189</v>
      </c>
      <c r="G20405" s="125" t="s">
        <v>1189</v>
      </c>
      <c r="AO20405" s="376"/>
    </row>
    <row r="20406" spans="1:41" x14ac:dyDescent="0.25">
      <c r="A20406" s="44" t="s">
        <v>18546</v>
      </c>
      <c r="B20406" s="44" t="s">
        <v>6609</v>
      </c>
      <c r="C20406" s="45">
        <v>26020102</v>
      </c>
      <c r="D20406" s="45" t="s">
        <v>11363</v>
      </c>
      <c r="E20406" s="45" t="s">
        <v>9238</v>
      </c>
      <c r="AO20406" s="376"/>
    </row>
    <row r="20407" spans="1:41" x14ac:dyDescent="0.25">
      <c r="A20407" s="44" t="s">
        <v>18546</v>
      </c>
      <c r="B20407" s="44" t="s">
        <v>5321</v>
      </c>
      <c r="C20407" s="45">
        <v>26010401</v>
      </c>
      <c r="D20407" s="45" t="s">
        <v>11363</v>
      </c>
      <c r="E20407" s="45" t="s">
        <v>17459</v>
      </c>
      <c r="AO20407" s="376"/>
    </row>
    <row r="20408" spans="1:41" x14ac:dyDescent="0.25">
      <c r="A20408" s="44" t="s">
        <v>18546</v>
      </c>
      <c r="B20408" s="44" t="s">
        <v>3176</v>
      </c>
      <c r="C20408" s="45">
        <v>26010402</v>
      </c>
      <c r="D20408" s="45" t="s">
        <v>11363</v>
      </c>
      <c r="E20408" s="45" t="s">
        <v>17459</v>
      </c>
      <c r="AO20408" s="376"/>
    </row>
    <row r="20409" spans="1:41" x14ac:dyDescent="0.25">
      <c r="A20409" s="44" t="s">
        <v>18546</v>
      </c>
      <c r="B20409" s="44" t="s">
        <v>17465</v>
      </c>
      <c r="C20409" s="45">
        <v>26020101</v>
      </c>
      <c r="D20409" s="45" t="s">
        <v>11363</v>
      </c>
      <c r="E20409" s="45" t="s">
        <v>9238</v>
      </c>
      <c r="AO20409" s="376"/>
    </row>
    <row r="20410" spans="1:41" x14ac:dyDescent="0.25">
      <c r="A20410" s="44" t="s">
        <v>16522</v>
      </c>
      <c r="B20410" s="44" t="s">
        <v>21378</v>
      </c>
      <c r="C20410" s="45" t="s">
        <v>16521</v>
      </c>
      <c r="D20410" s="45" t="s">
        <v>21447</v>
      </c>
      <c r="E20410" s="46">
        <v>46752</v>
      </c>
      <c r="AO20410" s="376"/>
    </row>
    <row r="20411" spans="1:41" x14ac:dyDescent="0.25">
      <c r="A20411" s="44" t="s">
        <v>16522</v>
      </c>
      <c r="B20411" s="44" t="s">
        <v>21183</v>
      </c>
      <c r="C20411" s="45" t="s">
        <v>21387</v>
      </c>
      <c r="D20411" s="45" t="s">
        <v>21447</v>
      </c>
      <c r="E20411" s="46">
        <v>46660</v>
      </c>
      <c r="AO20411" s="376"/>
    </row>
    <row r="20412" spans="1:41" x14ac:dyDescent="0.3">
      <c r="A20412" s="333" t="s">
        <v>13356</v>
      </c>
      <c r="B20412" s="333" t="s">
        <v>13333</v>
      </c>
      <c r="C20412" s="125" t="s">
        <v>13334</v>
      </c>
      <c r="D20412" s="32" t="s">
        <v>20309</v>
      </c>
      <c r="E20412" s="125" t="s">
        <v>12551</v>
      </c>
      <c r="F20412" s="125" t="s">
        <v>1190</v>
      </c>
      <c r="G20412" s="125" t="s">
        <v>1190</v>
      </c>
      <c r="AO20412" s="376"/>
    </row>
    <row r="20413" spans="1:41" x14ac:dyDescent="0.25">
      <c r="A20413" s="44" t="s">
        <v>22039</v>
      </c>
      <c r="B20413" s="44" t="s">
        <v>21452</v>
      </c>
      <c r="C20413" s="45">
        <v>26060201</v>
      </c>
      <c r="D20413" s="45" t="s">
        <v>11363</v>
      </c>
      <c r="E20413" s="45" t="s">
        <v>9840</v>
      </c>
      <c r="AO20413" s="376"/>
    </row>
    <row r="20414" spans="1:41" x14ac:dyDescent="0.25">
      <c r="A20414" s="44" t="s">
        <v>573</v>
      </c>
      <c r="B20414" s="44" t="s">
        <v>21421</v>
      </c>
      <c r="C20414" s="45" t="s">
        <v>21184</v>
      </c>
      <c r="D20414" s="45" t="s">
        <v>21447</v>
      </c>
      <c r="E20414" s="46">
        <v>46630</v>
      </c>
      <c r="AO20414" s="376"/>
    </row>
    <row r="20415" spans="1:41" x14ac:dyDescent="0.25">
      <c r="A20415" s="44" t="s">
        <v>6596</v>
      </c>
      <c r="B20415" s="44" t="s">
        <v>3176</v>
      </c>
      <c r="C20415" s="45">
        <v>23010402</v>
      </c>
      <c r="D20415" s="45" t="s">
        <v>11363</v>
      </c>
      <c r="E20415" s="45" t="s">
        <v>5322</v>
      </c>
      <c r="AO20415" s="376"/>
    </row>
    <row r="20416" spans="1:41" x14ac:dyDescent="0.25">
      <c r="A20416" s="44" t="s">
        <v>6596</v>
      </c>
      <c r="B20416" s="44" t="s">
        <v>5321</v>
      </c>
      <c r="C20416" s="45">
        <v>23010401</v>
      </c>
      <c r="D20416" s="45" t="s">
        <v>11363</v>
      </c>
      <c r="E20416" s="45" t="s">
        <v>5322</v>
      </c>
      <c r="AO20416" s="376"/>
    </row>
    <row r="20417" spans="1:41" x14ac:dyDescent="0.3">
      <c r="A20417" s="333" t="s">
        <v>20303</v>
      </c>
      <c r="B20417" s="333" t="s">
        <v>2690</v>
      </c>
      <c r="C20417" s="125" t="s">
        <v>21253</v>
      </c>
      <c r="D20417" s="32" t="s">
        <v>20309</v>
      </c>
      <c r="E20417" s="125" t="s">
        <v>21312</v>
      </c>
      <c r="F20417" s="125" t="s">
        <v>1189</v>
      </c>
      <c r="G20417" s="125" t="s">
        <v>1190</v>
      </c>
      <c r="AO20417" s="376"/>
    </row>
    <row r="20418" spans="1:41" x14ac:dyDescent="0.3">
      <c r="A20418" s="57" t="s">
        <v>3984</v>
      </c>
      <c r="B20418" s="57" t="s">
        <v>1297</v>
      </c>
      <c r="C20418" s="62">
        <v>2502</v>
      </c>
      <c r="D20418" s="62" t="s">
        <v>20886</v>
      </c>
      <c r="E20418" s="60">
        <v>46326</v>
      </c>
      <c r="F20418" s="32"/>
      <c r="G20418" s="32"/>
      <c r="H20418" s="32"/>
      <c r="I20418" s="31"/>
      <c r="J20418" s="31"/>
      <c r="K20418" s="31"/>
      <c r="L20418" s="31"/>
      <c r="M20418" s="31"/>
      <c r="N20418" s="31"/>
      <c r="O20418" s="31"/>
      <c r="P20418" s="31"/>
      <c r="Q20418" s="31"/>
      <c r="R20418" s="31"/>
      <c r="S20418" s="31"/>
      <c r="T20418" s="31"/>
      <c r="U20418" s="31"/>
      <c r="V20418" s="31"/>
      <c r="W20418" s="31"/>
      <c r="X20418" s="31"/>
      <c r="Y20418" s="31"/>
      <c r="Z20418" s="31"/>
      <c r="AA20418" s="31"/>
      <c r="AB20418" s="31"/>
      <c r="AC20418" s="31"/>
      <c r="AD20418" s="31"/>
      <c r="AE20418" s="31"/>
      <c r="AF20418" s="31"/>
      <c r="AG20418" s="31"/>
      <c r="AH20418" s="31"/>
      <c r="AI20418" s="31"/>
      <c r="AJ20418" s="31"/>
      <c r="AK20418" s="31"/>
      <c r="AL20418" s="31"/>
      <c r="AO20418" s="376"/>
    </row>
    <row r="20419" spans="1:41" x14ac:dyDescent="0.3">
      <c r="A20419" s="57" t="s">
        <v>3984</v>
      </c>
      <c r="B20419" s="57" t="s">
        <v>142</v>
      </c>
      <c r="C20419" s="62">
        <v>2503</v>
      </c>
      <c r="D20419" s="62" t="s">
        <v>20886</v>
      </c>
      <c r="E20419" s="60">
        <v>46326</v>
      </c>
      <c r="F20419" s="32"/>
      <c r="G20419" s="32"/>
      <c r="H20419" s="32"/>
      <c r="I20419" s="31"/>
      <c r="J20419" s="31"/>
      <c r="K20419" s="31"/>
      <c r="L20419" s="31"/>
      <c r="M20419" s="31"/>
      <c r="N20419" s="31"/>
      <c r="O20419" s="31"/>
      <c r="P20419" s="31"/>
      <c r="Q20419" s="31"/>
      <c r="R20419" s="31"/>
      <c r="S20419" s="31"/>
      <c r="T20419" s="31"/>
      <c r="U20419" s="31"/>
      <c r="V20419" s="31"/>
      <c r="W20419" s="31"/>
      <c r="X20419" s="31"/>
      <c r="Y20419" s="31"/>
      <c r="Z20419" s="31"/>
      <c r="AA20419" s="31"/>
      <c r="AB20419" s="31"/>
      <c r="AC20419" s="31"/>
      <c r="AD20419" s="31"/>
      <c r="AE20419" s="31"/>
      <c r="AF20419" s="31"/>
      <c r="AG20419" s="31"/>
      <c r="AH20419" s="31"/>
      <c r="AI20419" s="31"/>
      <c r="AJ20419" s="31"/>
      <c r="AK20419" s="31"/>
      <c r="AL20419" s="31"/>
      <c r="AO20419" s="376"/>
    </row>
    <row r="20420" spans="1:41" x14ac:dyDescent="0.3">
      <c r="A20420" s="57" t="s">
        <v>3984</v>
      </c>
      <c r="B20420" s="57" t="s">
        <v>1299</v>
      </c>
      <c r="C20420" s="62">
        <v>2511</v>
      </c>
      <c r="D20420" s="62" t="s">
        <v>20886</v>
      </c>
      <c r="E20420" s="60">
        <v>46326</v>
      </c>
      <c r="F20420" s="32"/>
      <c r="G20420" s="32"/>
      <c r="H20420" s="32"/>
      <c r="I20420" s="31"/>
      <c r="J20420" s="31"/>
      <c r="K20420" s="31"/>
      <c r="L20420" s="31"/>
      <c r="M20420" s="31"/>
      <c r="N20420" s="31"/>
      <c r="O20420" s="31"/>
      <c r="P20420" s="31"/>
      <c r="Q20420" s="31"/>
      <c r="R20420" s="31"/>
      <c r="S20420" s="31"/>
      <c r="T20420" s="31"/>
      <c r="U20420" s="31"/>
      <c r="V20420" s="31"/>
      <c r="W20420" s="31"/>
      <c r="X20420" s="31"/>
      <c r="Y20420" s="31"/>
      <c r="Z20420" s="31"/>
      <c r="AA20420" s="31"/>
      <c r="AB20420" s="31"/>
      <c r="AC20420" s="31"/>
      <c r="AD20420" s="31"/>
      <c r="AE20420" s="31"/>
      <c r="AF20420" s="31"/>
      <c r="AG20420" s="31"/>
      <c r="AH20420" s="31"/>
      <c r="AI20420" s="31"/>
      <c r="AJ20420" s="31"/>
      <c r="AK20420" s="31"/>
      <c r="AL20420" s="31"/>
      <c r="AO20420" s="376"/>
    </row>
    <row r="20421" spans="1:41" x14ac:dyDescent="0.25">
      <c r="A20421" s="44" t="s">
        <v>9587</v>
      </c>
      <c r="B20421" s="92" t="s">
        <v>9602</v>
      </c>
      <c r="C20421" s="45" t="s">
        <v>9343</v>
      </c>
      <c r="D20421" s="93" t="s">
        <v>9601</v>
      </c>
      <c r="E20421" s="94">
        <v>46568</v>
      </c>
      <c r="F20421" s="93"/>
      <c r="G20421" s="93"/>
      <c r="H20421" s="93"/>
      <c r="I20421" s="99"/>
      <c r="J20421" s="99"/>
      <c r="K20421" s="99"/>
      <c r="L20421" s="44"/>
      <c r="M20421" s="44"/>
      <c r="N20421" s="99"/>
      <c r="O20421" s="99"/>
      <c r="P20421" s="99"/>
      <c r="Q20421" s="99"/>
      <c r="R20421" s="99"/>
      <c r="S20421" s="99"/>
      <c r="T20421" s="99"/>
      <c r="U20421" s="99"/>
      <c r="V20421" s="99"/>
      <c r="W20421" s="99"/>
      <c r="X20421" s="99"/>
      <c r="Y20421" s="99"/>
      <c r="Z20421" s="99"/>
      <c r="AA20421" s="99"/>
      <c r="AB20421" s="99"/>
      <c r="AC20421" s="99"/>
      <c r="AD20421" s="99"/>
      <c r="AE20421" s="99"/>
      <c r="AF20421" s="99"/>
      <c r="AG20421" s="99"/>
      <c r="AH20421" s="31"/>
      <c r="AI20421" s="31"/>
      <c r="AJ20421" s="31"/>
      <c r="AK20421" s="31"/>
      <c r="AL20421" s="31"/>
      <c r="AO20421" s="376"/>
    </row>
    <row r="20422" spans="1:41" x14ac:dyDescent="0.25">
      <c r="A20422" s="44" t="s">
        <v>12006</v>
      </c>
      <c r="B20422" s="44" t="s">
        <v>4237</v>
      </c>
      <c r="C20422" s="45">
        <v>241002</v>
      </c>
      <c r="D20422" s="45" t="s">
        <v>11363</v>
      </c>
      <c r="E20422" s="45" t="s">
        <v>5332</v>
      </c>
      <c r="AO20422" s="376"/>
    </row>
    <row r="20423" spans="1:41" x14ac:dyDescent="0.3">
      <c r="A20423" s="333" t="s">
        <v>1138</v>
      </c>
      <c r="B20423" s="333" t="s">
        <v>1170</v>
      </c>
      <c r="C20423" s="125" t="s">
        <v>19097</v>
      </c>
      <c r="D20423" s="32" t="s">
        <v>20309</v>
      </c>
      <c r="E20423" s="125" t="s">
        <v>9249</v>
      </c>
      <c r="F20423" s="125" t="s">
        <v>1190</v>
      </c>
      <c r="G20423" s="125" t="s">
        <v>1190</v>
      </c>
      <c r="AO20423" s="376"/>
    </row>
    <row r="20424" spans="1:41" x14ac:dyDescent="0.25">
      <c r="A20424" s="44" t="s">
        <v>1138</v>
      </c>
      <c r="B20424" s="44" t="s">
        <v>20327</v>
      </c>
      <c r="C20424" s="45" t="s">
        <v>20462</v>
      </c>
      <c r="D20424" s="46" t="s">
        <v>21328</v>
      </c>
      <c r="E20424" s="46">
        <v>46554</v>
      </c>
      <c r="AO20424" s="376"/>
    </row>
    <row r="20425" spans="1:41" x14ac:dyDescent="0.25">
      <c r="A20425" s="44" t="s">
        <v>22040</v>
      </c>
      <c r="B20425" s="44" t="s">
        <v>936</v>
      </c>
      <c r="C20425" s="45">
        <v>260703</v>
      </c>
      <c r="D20425" s="45" t="s">
        <v>11363</v>
      </c>
      <c r="E20425" s="45" t="s">
        <v>11150</v>
      </c>
      <c r="AO20425" s="376"/>
    </row>
    <row r="20426" spans="1:41" x14ac:dyDescent="0.25">
      <c r="A20426" s="44" t="s">
        <v>18547</v>
      </c>
      <c r="B20426" s="44" t="s">
        <v>923</v>
      </c>
      <c r="C20426" s="45">
        <v>220303</v>
      </c>
      <c r="D20426" s="45" t="s">
        <v>11363</v>
      </c>
      <c r="E20426" s="45" t="s">
        <v>2593</v>
      </c>
      <c r="AO20426" s="376"/>
    </row>
    <row r="20427" spans="1:41" x14ac:dyDescent="0.25">
      <c r="A20427" s="44" t="s">
        <v>5437</v>
      </c>
      <c r="B20427" s="44" t="s">
        <v>930</v>
      </c>
      <c r="C20427" s="45">
        <v>240803</v>
      </c>
      <c r="D20427" s="45" t="s">
        <v>11363</v>
      </c>
      <c r="E20427" s="45" t="s">
        <v>4966</v>
      </c>
      <c r="AO20427" s="376"/>
    </row>
    <row r="20428" spans="1:41" x14ac:dyDescent="0.25">
      <c r="A20428" s="44" t="s">
        <v>9027</v>
      </c>
      <c r="B20428" s="44" t="s">
        <v>14710</v>
      </c>
      <c r="C20428" s="45" t="s">
        <v>6660</v>
      </c>
      <c r="D20428" s="367" t="s">
        <v>3696</v>
      </c>
      <c r="E20428" s="328">
        <f>DATE(2027,3,24)</f>
        <v>46470</v>
      </c>
      <c r="F20428" s="32"/>
      <c r="G20428" s="32"/>
      <c r="H20428" s="32"/>
      <c r="I20428" s="31"/>
      <c r="J20428" s="31"/>
      <c r="K20428" s="31"/>
      <c r="L20428" s="31"/>
      <c r="M20428" s="31"/>
      <c r="N20428" s="31"/>
      <c r="O20428" s="31"/>
      <c r="P20428" s="31"/>
      <c r="Q20428" s="31"/>
      <c r="R20428" s="31"/>
      <c r="S20428" s="31"/>
      <c r="T20428" s="31"/>
      <c r="U20428" s="31"/>
      <c r="V20428" s="31"/>
      <c r="W20428" s="31"/>
      <c r="X20428" s="31"/>
      <c r="Y20428" s="31"/>
      <c r="Z20428" s="31"/>
      <c r="AA20428" s="31"/>
      <c r="AB20428" s="31"/>
      <c r="AC20428" s="31"/>
      <c r="AD20428" s="31"/>
      <c r="AE20428" s="31"/>
      <c r="AF20428" s="31"/>
      <c r="AG20428" s="31"/>
      <c r="AH20428" s="31"/>
      <c r="AI20428" s="31"/>
      <c r="AJ20428" s="31"/>
      <c r="AK20428" s="31"/>
      <c r="AL20428" s="31"/>
      <c r="AO20428" s="376"/>
    </row>
    <row r="20429" spans="1:41" x14ac:dyDescent="0.25">
      <c r="A20429" s="44" t="s">
        <v>1661</v>
      </c>
      <c r="B20429" s="44" t="s">
        <v>9248</v>
      </c>
      <c r="C20429" s="45">
        <v>240101</v>
      </c>
      <c r="D20429" s="45" t="s">
        <v>11363</v>
      </c>
      <c r="E20429" s="45" t="s">
        <v>9249</v>
      </c>
      <c r="AO20429" s="376"/>
    </row>
    <row r="20430" spans="1:41" x14ac:dyDescent="0.25">
      <c r="A20430" s="44" t="s">
        <v>7941</v>
      </c>
      <c r="B20430" s="44" t="s">
        <v>925</v>
      </c>
      <c r="C20430" s="45">
        <v>230601</v>
      </c>
      <c r="D20430" s="45" t="s">
        <v>11363</v>
      </c>
      <c r="E20430" s="45" t="s">
        <v>7770</v>
      </c>
      <c r="AO20430" s="376"/>
    </row>
    <row r="20431" spans="1:41" x14ac:dyDescent="0.25">
      <c r="A20431" s="44" t="s">
        <v>7941</v>
      </c>
      <c r="B20431" s="44" t="s">
        <v>5134</v>
      </c>
      <c r="C20431" s="45">
        <v>240804</v>
      </c>
      <c r="D20431" s="45" t="s">
        <v>11363</v>
      </c>
      <c r="E20431" s="45" t="s">
        <v>11260</v>
      </c>
      <c r="AO20431" s="376"/>
    </row>
    <row r="20432" spans="1:41" x14ac:dyDescent="0.25">
      <c r="A20432" s="44" t="s">
        <v>7471</v>
      </c>
      <c r="B20432" s="44" t="s">
        <v>4634</v>
      </c>
      <c r="C20432" s="45" t="s">
        <v>4635</v>
      </c>
      <c r="D20432" s="45" t="s">
        <v>11204</v>
      </c>
      <c r="E20432" s="45" t="s">
        <v>5137</v>
      </c>
      <c r="F20432" s="93"/>
      <c r="G20432" s="93"/>
      <c r="H20432" s="93"/>
      <c r="I20432" s="99"/>
      <c r="J20432" s="99"/>
      <c r="K20432" s="99"/>
      <c r="L20432" s="99"/>
      <c r="M20432" s="99"/>
      <c r="N20432" s="99"/>
      <c r="O20432" s="99"/>
      <c r="P20432" s="99"/>
      <c r="Q20432" s="99"/>
      <c r="R20432" s="99"/>
      <c r="S20432" s="99"/>
      <c r="T20432" s="99"/>
      <c r="U20432" s="99"/>
      <c r="V20432" s="99"/>
      <c r="W20432" s="99"/>
      <c r="X20432" s="99"/>
      <c r="Y20432" s="99"/>
      <c r="Z20432" s="99"/>
      <c r="AA20432" s="99"/>
      <c r="AB20432" s="99"/>
      <c r="AC20432" s="99"/>
      <c r="AD20432" s="99"/>
      <c r="AE20432" s="99"/>
      <c r="AF20432" s="99"/>
      <c r="AG20432" s="99"/>
      <c r="AH20432" s="31"/>
      <c r="AI20432" s="31"/>
      <c r="AJ20432" s="31"/>
      <c r="AK20432" s="31"/>
      <c r="AL20432" s="31"/>
      <c r="AO20432" s="376"/>
    </row>
    <row r="20433" spans="1:41" x14ac:dyDescent="0.25">
      <c r="A20433" s="44" t="s">
        <v>7471</v>
      </c>
      <c r="B20433" s="44" t="s">
        <v>4634</v>
      </c>
      <c r="C20433" s="45" t="s">
        <v>4635</v>
      </c>
      <c r="D20433" s="45" t="s">
        <v>9895</v>
      </c>
      <c r="E20433" s="45" t="s">
        <v>5137</v>
      </c>
      <c r="F20433" s="93"/>
      <c r="G20433" s="93"/>
      <c r="H20433" s="93"/>
      <c r="I20433" s="99"/>
      <c r="J20433" s="99"/>
      <c r="K20433" s="99"/>
      <c r="L20433" s="44"/>
      <c r="M20433" s="44"/>
      <c r="N20433" s="99"/>
      <c r="O20433" s="99"/>
      <c r="P20433" s="99"/>
      <c r="Q20433" s="99"/>
      <c r="R20433" s="99"/>
      <c r="S20433" s="99"/>
      <c r="T20433" s="99"/>
      <c r="U20433" s="99"/>
      <c r="V20433" s="99"/>
      <c r="W20433" s="99"/>
      <c r="X20433" s="99"/>
      <c r="Y20433" s="99"/>
      <c r="Z20433" s="99"/>
      <c r="AA20433" s="99"/>
      <c r="AB20433" s="99"/>
      <c r="AC20433" s="99"/>
      <c r="AD20433" s="99"/>
      <c r="AE20433" s="99"/>
      <c r="AF20433" s="99"/>
      <c r="AG20433" s="99"/>
      <c r="AH20433" s="31"/>
      <c r="AI20433" s="31"/>
      <c r="AJ20433" s="31"/>
      <c r="AK20433" s="31"/>
      <c r="AL20433" s="31"/>
      <c r="AO20433" s="376"/>
    </row>
    <row r="20434" spans="1:41" x14ac:dyDescent="0.25">
      <c r="A20434" s="44" t="s">
        <v>16042</v>
      </c>
      <c r="B20434" s="44" t="s">
        <v>3474</v>
      </c>
      <c r="C20434" s="45">
        <v>250503</v>
      </c>
      <c r="D20434" s="45" t="s">
        <v>11363</v>
      </c>
      <c r="E20434" s="45" t="s">
        <v>15608</v>
      </c>
      <c r="AO20434" s="376"/>
    </row>
    <row r="20435" spans="1:41" x14ac:dyDescent="0.25">
      <c r="A20435" s="44" t="s">
        <v>16042</v>
      </c>
      <c r="B20435" s="44" t="s">
        <v>5321</v>
      </c>
      <c r="C20435" s="45">
        <v>26010401</v>
      </c>
      <c r="D20435" s="45" t="s">
        <v>11363</v>
      </c>
      <c r="E20435" s="45" t="s">
        <v>17459</v>
      </c>
      <c r="AO20435" s="376"/>
    </row>
    <row r="20436" spans="1:41" x14ac:dyDescent="0.25">
      <c r="A20436" s="44" t="s">
        <v>22041</v>
      </c>
      <c r="B20436" s="44" t="s">
        <v>3475</v>
      </c>
      <c r="C20436" s="45">
        <v>260301</v>
      </c>
      <c r="D20436" s="45" t="s">
        <v>11363</v>
      </c>
      <c r="E20436" s="45" t="s">
        <v>17625</v>
      </c>
      <c r="AO20436" s="376"/>
    </row>
    <row r="20437" spans="1:41" x14ac:dyDescent="0.25">
      <c r="A20437" s="44" t="s">
        <v>18548</v>
      </c>
      <c r="B20437" s="44" t="s">
        <v>3176</v>
      </c>
      <c r="C20437" s="45">
        <v>25010402</v>
      </c>
      <c r="D20437" s="45" t="s">
        <v>11363</v>
      </c>
      <c r="E20437" s="45" t="s">
        <v>12564</v>
      </c>
      <c r="AO20437" s="376"/>
    </row>
    <row r="20438" spans="1:41" x14ac:dyDescent="0.25">
      <c r="A20438" s="44" t="s">
        <v>22042</v>
      </c>
      <c r="B20438" s="44" t="s">
        <v>9248</v>
      </c>
      <c r="C20438" s="45">
        <v>260105</v>
      </c>
      <c r="D20438" s="45" t="s">
        <v>11363</v>
      </c>
      <c r="E20438" s="45" t="s">
        <v>17625</v>
      </c>
      <c r="AO20438" s="376"/>
    </row>
    <row r="20439" spans="1:41" x14ac:dyDescent="0.25">
      <c r="A20439" s="44" t="s">
        <v>9028</v>
      </c>
      <c r="B20439" s="44" t="s">
        <v>15246</v>
      </c>
      <c r="C20439" s="45" t="s">
        <v>4000</v>
      </c>
      <c r="D20439" s="367" t="s">
        <v>3696</v>
      </c>
      <c r="E20439" s="328">
        <f>DATE(2026,11,11)</f>
        <v>46337</v>
      </c>
      <c r="F20439" s="32"/>
      <c r="G20439" s="32"/>
      <c r="H20439" s="32"/>
      <c r="I20439" s="31"/>
      <c r="J20439" s="31"/>
      <c r="K20439" s="31"/>
      <c r="L20439" s="31"/>
      <c r="M20439" s="31"/>
      <c r="N20439" s="31"/>
      <c r="O20439" s="31"/>
      <c r="P20439" s="31"/>
      <c r="Q20439" s="31"/>
      <c r="R20439" s="31"/>
      <c r="S20439" s="31"/>
      <c r="T20439" s="31"/>
      <c r="U20439" s="31"/>
      <c r="V20439" s="31"/>
      <c r="W20439" s="31"/>
      <c r="X20439" s="31"/>
      <c r="Y20439" s="31"/>
      <c r="Z20439" s="31"/>
      <c r="AA20439" s="31"/>
      <c r="AB20439" s="31"/>
      <c r="AC20439" s="31"/>
      <c r="AD20439" s="31"/>
      <c r="AE20439" s="31"/>
      <c r="AF20439" s="31"/>
      <c r="AG20439" s="31"/>
      <c r="AH20439" s="31"/>
      <c r="AI20439" s="31"/>
      <c r="AJ20439" s="31"/>
      <c r="AK20439" s="31"/>
      <c r="AL20439" s="31"/>
      <c r="AO20439" s="376"/>
    </row>
    <row r="20440" spans="1:41" x14ac:dyDescent="0.25">
      <c r="A20440" s="44" t="s">
        <v>9028</v>
      </c>
      <c r="B20440" s="44" t="s">
        <v>16899</v>
      </c>
      <c r="C20440" s="45" t="s">
        <v>17139</v>
      </c>
      <c r="D20440" s="367" t="s">
        <v>3696</v>
      </c>
      <c r="E20440" s="328">
        <f>DATE(2030,1,28)</f>
        <v>47511</v>
      </c>
      <c r="F20440" s="32"/>
      <c r="G20440" s="32"/>
      <c r="H20440" s="32"/>
      <c r="I20440" s="31"/>
      <c r="J20440" s="31"/>
      <c r="K20440" s="31"/>
      <c r="L20440" s="31"/>
      <c r="M20440" s="31"/>
      <c r="N20440" s="31"/>
      <c r="O20440" s="31"/>
      <c r="P20440" s="31"/>
      <c r="Q20440" s="31"/>
      <c r="R20440" s="31"/>
      <c r="S20440" s="31"/>
      <c r="T20440" s="31"/>
      <c r="U20440" s="31"/>
      <c r="V20440" s="31"/>
      <c r="W20440" s="31"/>
      <c r="X20440" s="31"/>
      <c r="Y20440" s="31"/>
      <c r="Z20440" s="31"/>
      <c r="AA20440" s="31"/>
      <c r="AB20440" s="31"/>
      <c r="AC20440" s="31"/>
      <c r="AD20440" s="31"/>
      <c r="AE20440" s="31"/>
      <c r="AF20440" s="31"/>
      <c r="AG20440" s="31"/>
      <c r="AH20440" s="31"/>
      <c r="AI20440" s="31"/>
      <c r="AJ20440" s="31"/>
      <c r="AK20440" s="31"/>
      <c r="AL20440" s="31"/>
      <c r="AO20440" s="376"/>
    </row>
    <row r="20441" spans="1:41" x14ac:dyDescent="0.3">
      <c r="A20441" s="333" t="s">
        <v>11136</v>
      </c>
      <c r="B20441" s="333" t="s">
        <v>3132</v>
      </c>
      <c r="C20441" s="125" t="s">
        <v>10974</v>
      </c>
      <c r="D20441" s="32" t="s">
        <v>20309</v>
      </c>
      <c r="E20441" s="125" t="s">
        <v>5139</v>
      </c>
      <c r="F20441" s="125" t="s">
        <v>1189</v>
      </c>
      <c r="G20441" s="125" t="s">
        <v>1189</v>
      </c>
      <c r="AO20441" s="376"/>
    </row>
    <row r="20442" spans="1:41" x14ac:dyDescent="0.25">
      <c r="A20442" s="44" t="s">
        <v>5438</v>
      </c>
      <c r="B20442" s="44" t="s">
        <v>2350</v>
      </c>
      <c r="C20442" s="45">
        <v>220105</v>
      </c>
      <c r="D20442" s="45" t="s">
        <v>11363</v>
      </c>
      <c r="E20442" s="45" t="s">
        <v>2593</v>
      </c>
      <c r="AO20442" s="376"/>
    </row>
    <row r="20443" spans="1:41" x14ac:dyDescent="0.25">
      <c r="A20443" s="44" t="s">
        <v>9029</v>
      </c>
      <c r="B20443" s="44" t="s">
        <v>15247</v>
      </c>
      <c r="C20443" s="45" t="s">
        <v>9221</v>
      </c>
      <c r="D20443" s="367" t="s">
        <v>3696</v>
      </c>
      <c r="E20443" s="328">
        <f>DATE(2028,1,15)</f>
        <v>46767</v>
      </c>
      <c r="F20443" s="32"/>
      <c r="G20443" s="32"/>
      <c r="H20443" s="32"/>
      <c r="I20443" s="31"/>
      <c r="J20443" s="31"/>
      <c r="K20443" s="31"/>
      <c r="L20443" s="31"/>
      <c r="M20443" s="31"/>
      <c r="N20443" s="31"/>
      <c r="O20443" s="31"/>
      <c r="P20443" s="31"/>
      <c r="Q20443" s="31"/>
      <c r="R20443" s="31"/>
      <c r="S20443" s="31"/>
      <c r="T20443" s="31"/>
      <c r="U20443" s="31"/>
      <c r="V20443" s="31"/>
      <c r="W20443" s="31"/>
      <c r="X20443" s="31"/>
      <c r="Y20443" s="31"/>
      <c r="Z20443" s="31"/>
      <c r="AA20443" s="31"/>
      <c r="AB20443" s="31"/>
      <c r="AC20443" s="31"/>
      <c r="AD20443" s="31"/>
      <c r="AE20443" s="31"/>
      <c r="AF20443" s="31"/>
      <c r="AG20443" s="31"/>
      <c r="AH20443" s="31"/>
      <c r="AI20443" s="31"/>
      <c r="AJ20443" s="31"/>
      <c r="AK20443" s="31"/>
      <c r="AL20443" s="31"/>
      <c r="AO20443" s="376"/>
    </row>
    <row r="20444" spans="1:41" x14ac:dyDescent="0.25">
      <c r="A20444" s="44" t="s">
        <v>13959</v>
      </c>
      <c r="B20444" s="44" t="s">
        <v>15248</v>
      </c>
      <c r="C20444" s="45" t="s">
        <v>13960</v>
      </c>
      <c r="D20444" s="367" t="s">
        <v>3696</v>
      </c>
      <c r="E20444" s="328">
        <f>DATE(2029,4,18)</f>
        <v>47226</v>
      </c>
      <c r="F20444" s="32"/>
      <c r="G20444" s="32"/>
      <c r="H20444" s="32"/>
      <c r="I20444" s="31"/>
      <c r="J20444" s="31"/>
      <c r="K20444" s="31"/>
      <c r="L20444" s="31"/>
      <c r="M20444" s="31"/>
      <c r="N20444" s="31"/>
      <c r="O20444" s="31"/>
      <c r="P20444" s="31"/>
      <c r="Q20444" s="31"/>
      <c r="R20444" s="31"/>
      <c r="S20444" s="31"/>
      <c r="T20444" s="31"/>
      <c r="U20444" s="31"/>
      <c r="V20444" s="31"/>
      <c r="W20444" s="31"/>
      <c r="X20444" s="31"/>
      <c r="Y20444" s="31"/>
      <c r="Z20444" s="31"/>
      <c r="AA20444" s="31"/>
      <c r="AB20444" s="31"/>
      <c r="AC20444" s="31"/>
      <c r="AD20444" s="31"/>
      <c r="AE20444" s="31"/>
      <c r="AF20444" s="31"/>
      <c r="AG20444" s="31"/>
      <c r="AH20444" s="31"/>
      <c r="AI20444" s="31"/>
      <c r="AJ20444" s="31"/>
      <c r="AK20444" s="31"/>
      <c r="AL20444" s="31"/>
      <c r="AO20444" s="376"/>
    </row>
    <row r="20445" spans="1:41" x14ac:dyDescent="0.25">
      <c r="A20445" s="44" t="s">
        <v>16043</v>
      </c>
      <c r="B20445" s="44" t="s">
        <v>2350</v>
      </c>
      <c r="C20445" s="45">
        <v>250106</v>
      </c>
      <c r="D20445" s="45" t="s">
        <v>11363</v>
      </c>
      <c r="E20445" s="45" t="s">
        <v>11887</v>
      </c>
      <c r="AO20445" s="376"/>
    </row>
    <row r="20446" spans="1:41" x14ac:dyDescent="0.25">
      <c r="A20446" s="44" t="s">
        <v>16043</v>
      </c>
      <c r="B20446" s="44" t="s">
        <v>925</v>
      </c>
      <c r="C20446" s="45">
        <v>260601</v>
      </c>
      <c r="D20446" s="45" t="s">
        <v>11363</v>
      </c>
      <c r="E20446" s="45" t="s">
        <v>17341</v>
      </c>
      <c r="AO20446" s="376"/>
    </row>
    <row r="20447" spans="1:41" x14ac:dyDescent="0.25">
      <c r="A20447" s="44" t="s">
        <v>14672</v>
      </c>
      <c r="B20447" s="44" t="s">
        <v>2522</v>
      </c>
      <c r="C20447" s="45" t="s">
        <v>14673</v>
      </c>
      <c r="D20447" s="46" t="s">
        <v>21328</v>
      </c>
      <c r="E20447" s="46">
        <v>46527</v>
      </c>
      <c r="AO20447" s="376"/>
    </row>
    <row r="20448" spans="1:41" x14ac:dyDescent="0.3">
      <c r="A20448" s="333" t="s">
        <v>11137</v>
      </c>
      <c r="B20448" s="333" t="s">
        <v>11021</v>
      </c>
      <c r="C20448" s="125" t="s">
        <v>11022</v>
      </c>
      <c r="D20448" s="32" t="s">
        <v>20309</v>
      </c>
      <c r="E20448" s="125" t="s">
        <v>5139</v>
      </c>
      <c r="F20448" s="125" t="s">
        <v>1189</v>
      </c>
      <c r="G20448" s="125" t="s">
        <v>1189</v>
      </c>
      <c r="AO20448" s="376"/>
    </row>
    <row r="20449" spans="1:41" x14ac:dyDescent="0.25">
      <c r="A20449" s="44" t="s">
        <v>22043</v>
      </c>
      <c r="B20449" s="44" t="s">
        <v>5147</v>
      </c>
      <c r="C20449" s="45">
        <v>251003</v>
      </c>
      <c r="D20449" s="45" t="s">
        <v>11363</v>
      </c>
      <c r="E20449" s="45" t="s">
        <v>11146</v>
      </c>
      <c r="AO20449" s="376"/>
    </row>
    <row r="20450" spans="1:41" x14ac:dyDescent="0.25">
      <c r="A20450" s="44" t="s">
        <v>16451</v>
      </c>
      <c r="B20450" s="44" t="s">
        <v>16348</v>
      </c>
      <c r="C20450" s="45" t="s">
        <v>16452</v>
      </c>
      <c r="D20450" s="46" t="s">
        <v>21328</v>
      </c>
      <c r="E20450" s="46">
        <v>46639</v>
      </c>
      <c r="AO20450" s="376"/>
    </row>
    <row r="20451" spans="1:41" x14ac:dyDescent="0.25">
      <c r="A20451" s="44" t="s">
        <v>1376</v>
      </c>
      <c r="B20451" s="44" t="s">
        <v>2579</v>
      </c>
      <c r="C20451" s="45" t="s">
        <v>4210</v>
      </c>
      <c r="D20451" s="45" t="s">
        <v>11204</v>
      </c>
      <c r="E20451" s="45" t="s">
        <v>2593</v>
      </c>
      <c r="F20451" s="93"/>
      <c r="G20451" s="93"/>
      <c r="H20451" s="93"/>
      <c r="I20451" s="99"/>
      <c r="J20451" s="99"/>
      <c r="K20451" s="99"/>
      <c r="L20451" s="99"/>
      <c r="M20451" s="99"/>
      <c r="N20451" s="99"/>
      <c r="O20451" s="99"/>
      <c r="P20451" s="99"/>
      <c r="Q20451" s="99"/>
      <c r="R20451" s="99"/>
      <c r="S20451" s="99"/>
      <c r="T20451" s="99"/>
      <c r="U20451" s="99"/>
      <c r="V20451" s="99"/>
      <c r="W20451" s="99"/>
      <c r="X20451" s="99"/>
      <c r="Y20451" s="99"/>
      <c r="Z20451" s="99"/>
      <c r="AA20451" s="99"/>
      <c r="AB20451" s="99"/>
      <c r="AC20451" s="99"/>
      <c r="AD20451" s="99"/>
      <c r="AE20451" s="99"/>
      <c r="AF20451" s="99"/>
      <c r="AG20451" s="99"/>
      <c r="AH20451" s="31"/>
      <c r="AI20451" s="31"/>
      <c r="AJ20451" s="31"/>
      <c r="AK20451" s="31"/>
      <c r="AL20451" s="31"/>
      <c r="AO20451" s="376"/>
    </row>
    <row r="20452" spans="1:41" x14ac:dyDescent="0.25">
      <c r="A20452" s="44" t="s">
        <v>1376</v>
      </c>
      <c r="B20452" s="44" t="s">
        <v>2580</v>
      </c>
      <c r="C20452" s="45" t="s">
        <v>2218</v>
      </c>
      <c r="D20452" s="45" t="s">
        <v>11204</v>
      </c>
      <c r="E20452" s="45" t="s">
        <v>5037</v>
      </c>
      <c r="F20452" s="93"/>
      <c r="G20452" s="93"/>
      <c r="H20452" s="93"/>
      <c r="I20452" s="99"/>
      <c r="J20452" s="99"/>
      <c r="K20452" s="99"/>
      <c r="L20452" s="99"/>
      <c r="M20452" s="99"/>
      <c r="N20452" s="99"/>
      <c r="O20452" s="99"/>
      <c r="P20452" s="99"/>
      <c r="Q20452" s="99"/>
      <c r="R20452" s="99"/>
      <c r="S20452" s="99"/>
      <c r="T20452" s="99"/>
      <c r="U20452" s="99"/>
      <c r="V20452" s="99"/>
      <c r="W20452" s="99"/>
      <c r="X20452" s="99"/>
      <c r="Y20452" s="99"/>
      <c r="Z20452" s="99"/>
      <c r="AA20452" s="99"/>
      <c r="AB20452" s="99"/>
      <c r="AC20452" s="99"/>
      <c r="AD20452" s="99"/>
      <c r="AE20452" s="99"/>
      <c r="AF20452" s="99"/>
      <c r="AG20452" s="99"/>
      <c r="AH20452" s="31"/>
      <c r="AI20452" s="31"/>
      <c r="AJ20452" s="31"/>
      <c r="AK20452" s="31"/>
      <c r="AL20452" s="31"/>
      <c r="AO20452" s="376"/>
    </row>
    <row r="20453" spans="1:41" x14ac:dyDescent="0.25">
      <c r="A20453" s="44" t="s">
        <v>1376</v>
      </c>
      <c r="B20453" s="44" t="s">
        <v>4955</v>
      </c>
      <c r="C20453" s="45" t="s">
        <v>4956</v>
      </c>
      <c r="D20453" s="45" t="s">
        <v>11204</v>
      </c>
      <c r="E20453" s="45" t="s">
        <v>14001</v>
      </c>
      <c r="F20453" s="93"/>
      <c r="G20453" s="93"/>
      <c r="H20453" s="93"/>
      <c r="I20453" s="99"/>
      <c r="J20453" s="99"/>
      <c r="K20453" s="99"/>
      <c r="L20453" s="99"/>
      <c r="M20453" s="99"/>
      <c r="N20453" s="99"/>
      <c r="O20453" s="99"/>
      <c r="P20453" s="99"/>
      <c r="Q20453" s="99"/>
      <c r="R20453" s="99"/>
      <c r="S20453" s="99"/>
      <c r="T20453" s="99"/>
      <c r="U20453" s="99"/>
      <c r="V20453" s="99"/>
      <c r="W20453" s="99"/>
      <c r="X20453" s="99"/>
      <c r="Y20453" s="99"/>
      <c r="Z20453" s="99"/>
      <c r="AA20453" s="99"/>
      <c r="AB20453" s="99"/>
      <c r="AC20453" s="99"/>
      <c r="AD20453" s="99"/>
      <c r="AE20453" s="99"/>
      <c r="AF20453" s="99"/>
      <c r="AG20453" s="99"/>
      <c r="AH20453" s="31"/>
      <c r="AI20453" s="31"/>
      <c r="AJ20453" s="31"/>
      <c r="AK20453" s="31"/>
      <c r="AL20453" s="31"/>
      <c r="AO20453" s="376"/>
    </row>
    <row r="20454" spans="1:41" x14ac:dyDescent="0.25">
      <c r="A20454" s="44" t="s">
        <v>1376</v>
      </c>
      <c r="B20454" s="44" t="s">
        <v>4952</v>
      </c>
      <c r="C20454" s="45" t="s">
        <v>4953</v>
      </c>
      <c r="D20454" s="45" t="s">
        <v>11204</v>
      </c>
      <c r="E20454" s="45" t="s">
        <v>4954</v>
      </c>
      <c r="F20454" s="93"/>
      <c r="G20454" s="93"/>
      <c r="H20454" s="93"/>
      <c r="I20454" s="99"/>
      <c r="J20454" s="99"/>
      <c r="K20454" s="99"/>
      <c r="L20454" s="99"/>
      <c r="M20454" s="99"/>
      <c r="N20454" s="99"/>
      <c r="O20454" s="99"/>
      <c r="P20454" s="99"/>
      <c r="Q20454" s="99"/>
      <c r="R20454" s="99"/>
      <c r="S20454" s="99"/>
      <c r="T20454" s="99"/>
      <c r="U20454" s="99"/>
      <c r="V20454" s="99"/>
      <c r="W20454" s="99"/>
      <c r="X20454" s="99"/>
      <c r="Y20454" s="99"/>
      <c r="Z20454" s="99"/>
      <c r="AA20454" s="99"/>
      <c r="AB20454" s="99"/>
      <c r="AC20454" s="99"/>
      <c r="AD20454" s="99"/>
      <c r="AE20454" s="99"/>
      <c r="AF20454" s="99"/>
      <c r="AG20454" s="99"/>
      <c r="AH20454" s="31"/>
      <c r="AI20454" s="31"/>
      <c r="AJ20454" s="31"/>
      <c r="AK20454" s="31"/>
      <c r="AL20454" s="31"/>
      <c r="AO20454" s="376"/>
    </row>
    <row r="20455" spans="1:41" x14ac:dyDescent="0.25">
      <c r="A20455" s="44" t="s">
        <v>1376</v>
      </c>
      <c r="B20455" s="44" t="s">
        <v>2579</v>
      </c>
      <c r="C20455" s="45" t="s">
        <v>4210</v>
      </c>
      <c r="D20455" s="93" t="s">
        <v>17443</v>
      </c>
      <c r="E20455" s="45" t="s">
        <v>2593</v>
      </c>
      <c r="F20455" s="93"/>
      <c r="G20455" s="93"/>
      <c r="H20455" s="93"/>
      <c r="I20455" s="99"/>
      <c r="J20455" s="99"/>
      <c r="K20455" s="99"/>
      <c r="L20455" s="99"/>
      <c r="M20455" s="99"/>
      <c r="N20455" s="99"/>
      <c r="O20455" s="99"/>
      <c r="P20455" s="99"/>
      <c r="Q20455" s="99"/>
      <c r="R20455" s="99"/>
      <c r="S20455" s="99"/>
      <c r="T20455" s="99"/>
      <c r="U20455" s="99"/>
      <c r="V20455" s="99"/>
      <c r="W20455" s="99"/>
      <c r="X20455" s="99"/>
      <c r="Y20455" s="99"/>
      <c r="Z20455" s="99"/>
      <c r="AA20455" s="99"/>
      <c r="AB20455" s="99"/>
      <c r="AC20455" s="99"/>
      <c r="AD20455" s="99"/>
      <c r="AE20455" s="99"/>
      <c r="AF20455" s="99"/>
      <c r="AG20455" s="99"/>
      <c r="AH20455" s="31"/>
      <c r="AI20455" s="31"/>
      <c r="AJ20455" s="31"/>
      <c r="AK20455" s="31"/>
      <c r="AL20455" s="31"/>
      <c r="AO20455" s="376"/>
    </row>
    <row r="20456" spans="1:41" x14ac:dyDescent="0.25">
      <c r="A20456" s="44" t="s">
        <v>1376</v>
      </c>
      <c r="B20456" s="44" t="s">
        <v>4955</v>
      </c>
      <c r="C20456" s="45" t="s">
        <v>4956</v>
      </c>
      <c r="D20456" s="93" t="s">
        <v>17443</v>
      </c>
      <c r="E20456" s="45" t="s">
        <v>14001</v>
      </c>
      <c r="F20456" s="93"/>
      <c r="G20456" s="93"/>
      <c r="H20456" s="93"/>
      <c r="I20456" s="99"/>
      <c r="J20456" s="99"/>
      <c r="K20456" s="99"/>
      <c r="L20456" s="99"/>
      <c r="M20456" s="99"/>
      <c r="N20456" s="99"/>
      <c r="O20456" s="99"/>
      <c r="P20456" s="99"/>
      <c r="Q20456" s="99"/>
      <c r="R20456" s="99"/>
      <c r="S20456" s="99"/>
      <c r="T20456" s="99"/>
      <c r="U20456" s="99"/>
      <c r="V20456" s="99"/>
      <c r="W20456" s="99"/>
      <c r="X20456" s="99"/>
      <c r="Y20456" s="99"/>
      <c r="Z20456" s="99"/>
      <c r="AA20456" s="99"/>
      <c r="AB20456" s="99"/>
      <c r="AC20456" s="99"/>
      <c r="AD20456" s="99"/>
      <c r="AE20456" s="99"/>
      <c r="AF20456" s="99"/>
      <c r="AG20456" s="99"/>
      <c r="AH20456" s="31"/>
      <c r="AI20456" s="31"/>
      <c r="AJ20456" s="31"/>
      <c r="AK20456" s="31"/>
      <c r="AL20456" s="31"/>
      <c r="AO20456" s="376"/>
    </row>
    <row r="20457" spans="1:41" x14ac:dyDescent="0.25">
      <c r="A20457" s="44" t="s">
        <v>1376</v>
      </c>
      <c r="B20457" s="44" t="s">
        <v>4952</v>
      </c>
      <c r="C20457" s="45" t="s">
        <v>4953</v>
      </c>
      <c r="D20457" s="93" t="s">
        <v>17443</v>
      </c>
      <c r="E20457" s="45" t="s">
        <v>17328</v>
      </c>
      <c r="F20457" s="93"/>
      <c r="G20457" s="93"/>
      <c r="H20457" s="93"/>
      <c r="I20457" s="99"/>
      <c r="J20457" s="99"/>
      <c r="K20457" s="99"/>
      <c r="L20457" s="99"/>
      <c r="M20457" s="99"/>
      <c r="N20457" s="99"/>
      <c r="O20457" s="99"/>
      <c r="P20457" s="99"/>
      <c r="Q20457" s="99"/>
      <c r="R20457" s="99"/>
      <c r="S20457" s="99"/>
      <c r="T20457" s="99"/>
      <c r="U20457" s="99"/>
      <c r="V20457" s="99"/>
      <c r="W20457" s="99"/>
      <c r="X20457" s="99"/>
      <c r="Y20457" s="99"/>
      <c r="Z20457" s="99"/>
      <c r="AA20457" s="99"/>
      <c r="AB20457" s="99"/>
      <c r="AC20457" s="99"/>
      <c r="AD20457" s="99"/>
      <c r="AE20457" s="99"/>
      <c r="AF20457" s="99"/>
      <c r="AG20457" s="99"/>
      <c r="AH20457" s="31"/>
      <c r="AI20457" s="31"/>
      <c r="AJ20457" s="31"/>
      <c r="AK20457" s="31"/>
      <c r="AL20457" s="31"/>
      <c r="AO20457" s="376"/>
    </row>
    <row r="20458" spans="1:41" x14ac:dyDescent="0.25">
      <c r="A20458" s="44" t="s">
        <v>1376</v>
      </c>
      <c r="B20458" s="44" t="s">
        <v>2580</v>
      </c>
      <c r="C20458" s="45" t="s">
        <v>2218</v>
      </c>
      <c r="D20458" s="93" t="s">
        <v>17443</v>
      </c>
      <c r="E20458" s="45" t="s">
        <v>5037</v>
      </c>
      <c r="F20458" s="93"/>
      <c r="G20458" s="93"/>
      <c r="H20458" s="93"/>
      <c r="I20458" s="99"/>
      <c r="J20458" s="99"/>
      <c r="K20458" s="99"/>
      <c r="L20458" s="99"/>
      <c r="M20458" s="99"/>
      <c r="N20458" s="99"/>
      <c r="O20458" s="99"/>
      <c r="P20458" s="99"/>
      <c r="Q20458" s="99"/>
      <c r="R20458" s="99"/>
      <c r="S20458" s="99"/>
      <c r="T20458" s="99"/>
      <c r="U20458" s="99"/>
      <c r="V20458" s="99"/>
      <c r="W20458" s="99"/>
      <c r="X20458" s="99"/>
      <c r="Y20458" s="99"/>
      <c r="Z20458" s="99"/>
      <c r="AA20458" s="99"/>
      <c r="AB20458" s="99"/>
      <c r="AC20458" s="99"/>
      <c r="AD20458" s="99"/>
      <c r="AE20458" s="99"/>
      <c r="AF20458" s="99"/>
      <c r="AG20458" s="99"/>
      <c r="AH20458" s="31"/>
      <c r="AI20458" s="31"/>
      <c r="AJ20458" s="31"/>
      <c r="AK20458" s="31"/>
      <c r="AL20458" s="31"/>
      <c r="AO20458" s="376"/>
    </row>
    <row r="20459" spans="1:41" x14ac:dyDescent="0.25">
      <c r="A20459" s="44" t="s">
        <v>1376</v>
      </c>
      <c r="B20459" s="44" t="s">
        <v>15249</v>
      </c>
      <c r="C20459" s="45" t="s">
        <v>5124</v>
      </c>
      <c r="D20459" s="367" t="s">
        <v>3696</v>
      </c>
      <c r="E20459" s="328">
        <f>DATE(2027,6,3)</f>
        <v>46541</v>
      </c>
      <c r="F20459" s="32"/>
      <c r="G20459" s="32"/>
      <c r="H20459" s="32"/>
      <c r="I20459" s="31"/>
      <c r="J20459" s="31"/>
      <c r="K20459" s="31"/>
      <c r="L20459" s="31"/>
      <c r="M20459" s="31"/>
      <c r="N20459" s="31"/>
      <c r="O20459" s="31"/>
      <c r="P20459" s="31"/>
      <c r="Q20459" s="31"/>
      <c r="R20459" s="31"/>
      <c r="S20459" s="31"/>
      <c r="T20459" s="31"/>
      <c r="U20459" s="31"/>
      <c r="V20459" s="31"/>
      <c r="W20459" s="31"/>
      <c r="X20459" s="31"/>
      <c r="Y20459" s="31"/>
      <c r="Z20459" s="31"/>
      <c r="AA20459" s="31"/>
      <c r="AB20459" s="31"/>
      <c r="AC20459" s="31"/>
      <c r="AD20459" s="31"/>
      <c r="AE20459" s="31"/>
      <c r="AF20459" s="31"/>
      <c r="AG20459" s="31"/>
      <c r="AH20459" s="31"/>
      <c r="AI20459" s="31"/>
      <c r="AJ20459" s="31"/>
      <c r="AK20459" s="31"/>
      <c r="AL20459" s="31"/>
      <c r="AO20459" s="376"/>
    </row>
    <row r="20460" spans="1:41" x14ac:dyDescent="0.25">
      <c r="A20460" s="44" t="s">
        <v>1376</v>
      </c>
      <c r="B20460" s="44" t="s">
        <v>15250</v>
      </c>
      <c r="C20460" s="45" t="s">
        <v>4956</v>
      </c>
      <c r="D20460" s="367" t="s">
        <v>3696</v>
      </c>
      <c r="E20460" s="328">
        <f>DATE(2028,2,1)</f>
        <v>46784</v>
      </c>
      <c r="F20460" s="32"/>
      <c r="G20460" s="32"/>
      <c r="H20460" s="32"/>
      <c r="I20460" s="31"/>
      <c r="J20460" s="31"/>
      <c r="K20460" s="31"/>
      <c r="L20460" s="31"/>
      <c r="M20460" s="31"/>
      <c r="N20460" s="31"/>
      <c r="O20460" s="31"/>
      <c r="P20460" s="31"/>
      <c r="Q20460" s="31"/>
      <c r="R20460" s="31"/>
      <c r="S20460" s="31"/>
      <c r="T20460" s="31"/>
      <c r="U20460" s="31"/>
      <c r="V20460" s="31"/>
      <c r="W20460" s="31"/>
      <c r="X20460" s="31"/>
      <c r="Y20460" s="31"/>
      <c r="Z20460" s="31"/>
      <c r="AA20460" s="31"/>
      <c r="AB20460" s="31"/>
      <c r="AC20460" s="31"/>
      <c r="AD20460" s="31"/>
      <c r="AE20460" s="31"/>
      <c r="AF20460" s="31"/>
      <c r="AG20460" s="31"/>
      <c r="AH20460" s="31"/>
      <c r="AI20460" s="31"/>
      <c r="AJ20460" s="31"/>
      <c r="AK20460" s="31"/>
      <c r="AL20460" s="31"/>
      <c r="AO20460" s="376"/>
    </row>
    <row r="20461" spans="1:41" x14ac:dyDescent="0.25">
      <c r="A20461" s="44" t="s">
        <v>1376</v>
      </c>
      <c r="B20461" s="44" t="s">
        <v>4952</v>
      </c>
      <c r="C20461" s="45" t="s">
        <v>4953</v>
      </c>
      <c r="D20461" s="45" t="s">
        <v>9895</v>
      </c>
      <c r="E20461" s="45" t="s">
        <v>4954</v>
      </c>
      <c r="F20461" s="93"/>
      <c r="G20461" s="93"/>
      <c r="H20461" s="93"/>
      <c r="I20461" s="99"/>
      <c r="J20461" s="99"/>
      <c r="K20461" s="99"/>
      <c r="L20461" s="44"/>
      <c r="M20461" s="44"/>
      <c r="N20461" s="99"/>
      <c r="O20461" s="99"/>
      <c r="P20461" s="99"/>
      <c r="Q20461" s="99"/>
      <c r="R20461" s="99"/>
      <c r="S20461" s="99"/>
      <c r="T20461" s="99"/>
      <c r="U20461" s="99"/>
      <c r="V20461" s="99"/>
      <c r="W20461" s="99"/>
      <c r="X20461" s="99"/>
      <c r="Y20461" s="99"/>
      <c r="Z20461" s="99"/>
      <c r="AA20461" s="99"/>
      <c r="AB20461" s="99"/>
      <c r="AC20461" s="99"/>
      <c r="AD20461" s="99"/>
      <c r="AE20461" s="99"/>
      <c r="AF20461" s="99"/>
      <c r="AG20461" s="99"/>
      <c r="AH20461" s="31"/>
      <c r="AI20461" s="31"/>
      <c r="AJ20461" s="31"/>
      <c r="AK20461" s="31"/>
      <c r="AL20461" s="31"/>
      <c r="AO20461" s="376"/>
    </row>
    <row r="20462" spans="1:41" x14ac:dyDescent="0.25">
      <c r="A20462" s="44" t="s">
        <v>1376</v>
      </c>
      <c r="B20462" s="44" t="s">
        <v>21189</v>
      </c>
      <c r="C20462" s="45" t="s">
        <v>4210</v>
      </c>
      <c r="D20462" s="45" t="s">
        <v>9895</v>
      </c>
      <c r="E20462" s="46">
        <v>46568</v>
      </c>
      <c r="F20462" s="93"/>
      <c r="G20462" s="93"/>
      <c r="H20462" s="93"/>
      <c r="I20462" s="99"/>
      <c r="J20462" s="99"/>
      <c r="K20462" s="99"/>
      <c r="L20462" s="44"/>
      <c r="M20462" s="44"/>
      <c r="N20462" s="99"/>
      <c r="O20462" s="99"/>
      <c r="P20462" s="99"/>
      <c r="Q20462" s="99"/>
      <c r="R20462" s="99"/>
      <c r="S20462" s="99"/>
      <c r="T20462" s="99"/>
      <c r="U20462" s="99"/>
      <c r="V20462" s="99"/>
      <c r="W20462" s="99"/>
      <c r="X20462" s="99"/>
      <c r="Y20462" s="99"/>
      <c r="Z20462" s="99"/>
      <c r="AA20462" s="99"/>
      <c r="AB20462" s="99"/>
      <c r="AC20462" s="99"/>
      <c r="AD20462" s="99"/>
      <c r="AE20462" s="99"/>
      <c r="AF20462" s="99"/>
      <c r="AG20462" s="99"/>
      <c r="AH20462" s="31"/>
      <c r="AI20462" s="31"/>
      <c r="AJ20462" s="31"/>
      <c r="AK20462" s="31"/>
      <c r="AL20462" s="31"/>
      <c r="AO20462" s="376"/>
    </row>
    <row r="20463" spans="1:41" x14ac:dyDescent="0.3">
      <c r="A20463" s="57" t="s">
        <v>17201</v>
      </c>
      <c r="B20463" s="57" t="s">
        <v>4728</v>
      </c>
      <c r="C20463" s="62">
        <v>2509</v>
      </c>
      <c r="D20463" s="62" t="s">
        <v>20886</v>
      </c>
      <c r="E20463" s="60">
        <v>46374</v>
      </c>
      <c r="F20463" s="32"/>
      <c r="G20463" s="32"/>
      <c r="H20463" s="32"/>
      <c r="I20463" s="31"/>
      <c r="J20463" s="31"/>
      <c r="K20463" s="31"/>
      <c r="L20463" s="31"/>
      <c r="M20463" s="31"/>
      <c r="N20463" s="31"/>
      <c r="O20463" s="31"/>
      <c r="P20463" s="31"/>
      <c r="Q20463" s="31"/>
      <c r="R20463" s="31"/>
      <c r="S20463" s="31"/>
      <c r="T20463" s="31"/>
      <c r="U20463" s="31"/>
      <c r="V20463" s="31"/>
      <c r="W20463" s="31"/>
      <c r="X20463" s="31"/>
      <c r="Y20463" s="31"/>
      <c r="Z20463" s="31"/>
      <c r="AA20463" s="31"/>
      <c r="AB20463" s="31"/>
      <c r="AC20463" s="31"/>
      <c r="AD20463" s="31"/>
      <c r="AE20463" s="31"/>
      <c r="AF20463" s="31"/>
      <c r="AG20463" s="31"/>
      <c r="AH20463" s="31"/>
      <c r="AI20463" s="31"/>
      <c r="AJ20463" s="31"/>
      <c r="AK20463" s="31"/>
      <c r="AL20463" s="31"/>
      <c r="AO20463" s="376"/>
    </row>
    <row r="20464" spans="1:41" x14ac:dyDescent="0.25">
      <c r="A20464" s="44" t="s">
        <v>10841</v>
      </c>
      <c r="B20464" s="44" t="s">
        <v>9248</v>
      </c>
      <c r="C20464" s="45">
        <v>240101</v>
      </c>
      <c r="D20464" s="45" t="s">
        <v>11363</v>
      </c>
      <c r="E20464" s="45" t="s">
        <v>9249</v>
      </c>
      <c r="AO20464" s="376"/>
    </row>
    <row r="20465" spans="1:41" x14ac:dyDescent="0.25">
      <c r="A20465" s="44" t="s">
        <v>20626</v>
      </c>
      <c r="B20465" s="44" t="s">
        <v>14166</v>
      </c>
      <c r="C20465" s="45" t="s">
        <v>14308</v>
      </c>
      <c r="D20465" s="32" t="s">
        <v>5559</v>
      </c>
      <c r="E20465" s="45" t="s">
        <v>20866</v>
      </c>
      <c r="F20465" s="32"/>
      <c r="G20465" s="32"/>
      <c r="H20465" s="32"/>
      <c r="I20465" s="31"/>
      <c r="J20465" s="31"/>
      <c r="K20465" s="31"/>
      <c r="L20465" s="31"/>
      <c r="M20465" s="31"/>
      <c r="N20465" s="31"/>
      <c r="O20465" s="31"/>
      <c r="P20465" s="31"/>
      <c r="Q20465" s="31"/>
      <c r="R20465" s="31"/>
      <c r="S20465" s="31"/>
      <c r="T20465" s="31"/>
      <c r="U20465" s="31"/>
      <c r="V20465" s="31"/>
      <c r="W20465" s="31"/>
      <c r="X20465" s="31"/>
      <c r="Y20465" s="31"/>
      <c r="Z20465" s="31"/>
      <c r="AA20465" s="31"/>
      <c r="AB20465" s="31"/>
      <c r="AC20465" s="31"/>
      <c r="AD20465" s="31"/>
      <c r="AE20465" s="31"/>
      <c r="AF20465" s="31"/>
      <c r="AG20465" s="31"/>
      <c r="AH20465" s="31"/>
      <c r="AI20465" s="31"/>
      <c r="AJ20465" s="31"/>
      <c r="AK20465" s="31"/>
      <c r="AL20465" s="31"/>
      <c r="AO20465" s="376"/>
    </row>
    <row r="20466" spans="1:41" x14ac:dyDescent="0.25">
      <c r="A20466" s="44" t="s">
        <v>20552</v>
      </c>
      <c r="B20466" s="44" t="s">
        <v>5630</v>
      </c>
      <c r="C20466" s="45" t="s">
        <v>6922</v>
      </c>
      <c r="D20466" s="32" t="s">
        <v>5559</v>
      </c>
      <c r="E20466" s="45" t="s">
        <v>20847</v>
      </c>
      <c r="F20466" s="32"/>
      <c r="G20466" s="32"/>
      <c r="H20466" s="32"/>
      <c r="I20466" s="31"/>
      <c r="J20466" s="31"/>
      <c r="K20466" s="31"/>
      <c r="L20466" s="31"/>
      <c r="M20466" s="31"/>
      <c r="N20466" s="31"/>
      <c r="O20466" s="31"/>
      <c r="P20466" s="31"/>
      <c r="Q20466" s="31"/>
      <c r="R20466" s="31"/>
      <c r="S20466" s="31"/>
      <c r="T20466" s="31"/>
      <c r="U20466" s="31"/>
      <c r="V20466" s="31"/>
      <c r="W20466" s="31"/>
      <c r="X20466" s="31"/>
      <c r="Y20466" s="31"/>
      <c r="Z20466" s="31"/>
      <c r="AA20466" s="31"/>
      <c r="AB20466" s="31"/>
      <c r="AC20466" s="31"/>
      <c r="AD20466" s="31"/>
      <c r="AE20466" s="31"/>
      <c r="AF20466" s="31"/>
      <c r="AG20466" s="31"/>
      <c r="AH20466" s="31"/>
      <c r="AI20466" s="31"/>
      <c r="AJ20466" s="31"/>
      <c r="AK20466" s="31"/>
      <c r="AL20466" s="31"/>
      <c r="AO20466" s="376"/>
    </row>
    <row r="20467" spans="1:41" x14ac:dyDescent="0.25">
      <c r="A20467" s="44" t="s">
        <v>7942</v>
      </c>
      <c r="B20467" s="44" t="s">
        <v>7824</v>
      </c>
      <c r="C20467" s="45">
        <v>230804</v>
      </c>
      <c r="D20467" s="45" t="s">
        <v>11363</v>
      </c>
      <c r="E20467" s="45" t="s">
        <v>4151</v>
      </c>
      <c r="AO20467" s="376"/>
    </row>
    <row r="20468" spans="1:41" x14ac:dyDescent="0.25">
      <c r="A20468" s="99" t="s">
        <v>4228</v>
      </c>
      <c r="B20468" s="92" t="s">
        <v>10916</v>
      </c>
      <c r="C20468" s="93" t="s">
        <v>10933</v>
      </c>
      <c r="D20468" s="93" t="s">
        <v>1394</v>
      </c>
      <c r="E20468" s="94">
        <v>46389</v>
      </c>
      <c r="F20468" s="93"/>
      <c r="G20468" s="93"/>
      <c r="H20468" s="93"/>
      <c r="I20468" s="99"/>
      <c r="J20468" s="99"/>
      <c r="K20468" s="99"/>
      <c r="L20468" s="44"/>
      <c r="M20468" s="44"/>
      <c r="N20468" s="99"/>
      <c r="O20468" s="99"/>
      <c r="P20468" s="99"/>
      <c r="Q20468" s="99"/>
      <c r="R20468" s="99"/>
      <c r="S20468" s="99"/>
      <c r="T20468" s="99"/>
      <c r="U20468" s="99"/>
      <c r="V20468" s="99"/>
      <c r="W20468" s="99"/>
      <c r="X20468" s="99"/>
      <c r="Y20468" s="99"/>
      <c r="Z20468" s="99"/>
      <c r="AA20468" s="99"/>
      <c r="AB20468" s="99"/>
      <c r="AC20468" s="99"/>
      <c r="AD20468" s="99"/>
      <c r="AE20468" s="99"/>
      <c r="AF20468" s="99"/>
      <c r="AG20468" s="99"/>
      <c r="AH20468" s="31"/>
      <c r="AI20468" s="31"/>
      <c r="AJ20468" s="31"/>
      <c r="AK20468" s="31"/>
      <c r="AL20468" s="31"/>
      <c r="AO20468" s="376"/>
    </row>
    <row r="20469" spans="1:41" x14ac:dyDescent="0.25">
      <c r="A20469" s="44" t="s">
        <v>4228</v>
      </c>
      <c r="B20469" s="44" t="s">
        <v>4144</v>
      </c>
      <c r="C20469" s="45" t="s">
        <v>4229</v>
      </c>
      <c r="D20469" s="45" t="s">
        <v>11204</v>
      </c>
      <c r="E20469" s="45" t="s">
        <v>4146</v>
      </c>
      <c r="F20469" s="93"/>
      <c r="G20469" s="93"/>
      <c r="H20469" s="93"/>
      <c r="I20469" s="99"/>
      <c r="J20469" s="99"/>
      <c r="K20469" s="99"/>
      <c r="L20469" s="99"/>
      <c r="M20469" s="99"/>
      <c r="N20469" s="99"/>
      <c r="O20469" s="99"/>
      <c r="P20469" s="99"/>
      <c r="Q20469" s="99"/>
      <c r="R20469" s="99"/>
      <c r="S20469" s="99"/>
      <c r="T20469" s="99"/>
      <c r="U20469" s="99"/>
      <c r="V20469" s="99"/>
      <c r="W20469" s="99"/>
      <c r="X20469" s="99"/>
      <c r="Y20469" s="99"/>
      <c r="Z20469" s="99"/>
      <c r="AA20469" s="99"/>
      <c r="AB20469" s="99"/>
      <c r="AC20469" s="99"/>
      <c r="AD20469" s="99"/>
      <c r="AE20469" s="99"/>
      <c r="AF20469" s="99"/>
      <c r="AG20469" s="99"/>
      <c r="AH20469" s="31"/>
      <c r="AI20469" s="31"/>
      <c r="AJ20469" s="31"/>
      <c r="AK20469" s="31"/>
      <c r="AL20469" s="31"/>
      <c r="AO20469" s="376"/>
    </row>
    <row r="20470" spans="1:41" x14ac:dyDescent="0.25">
      <c r="A20470" s="44" t="s">
        <v>4228</v>
      </c>
      <c r="B20470" s="44" t="s">
        <v>4144</v>
      </c>
      <c r="C20470" s="45" t="s">
        <v>4229</v>
      </c>
      <c r="D20470" s="93" t="s">
        <v>17443</v>
      </c>
      <c r="E20470" s="45" t="s">
        <v>4146</v>
      </c>
      <c r="F20470" s="93"/>
      <c r="G20470" s="93"/>
      <c r="H20470" s="93"/>
      <c r="I20470" s="99"/>
      <c r="J20470" s="99"/>
      <c r="K20470" s="99"/>
      <c r="L20470" s="99"/>
      <c r="M20470" s="99"/>
      <c r="N20470" s="99"/>
      <c r="O20470" s="99"/>
      <c r="P20470" s="99"/>
      <c r="Q20470" s="99"/>
      <c r="R20470" s="99"/>
      <c r="S20470" s="99"/>
      <c r="T20470" s="99"/>
      <c r="U20470" s="99"/>
      <c r="V20470" s="99"/>
      <c r="W20470" s="99"/>
      <c r="X20470" s="99"/>
      <c r="Y20470" s="99"/>
      <c r="Z20470" s="99"/>
      <c r="AA20470" s="99"/>
      <c r="AB20470" s="99"/>
      <c r="AC20470" s="99"/>
      <c r="AD20470" s="99"/>
      <c r="AE20470" s="99"/>
      <c r="AF20470" s="99"/>
      <c r="AG20470" s="99"/>
      <c r="AH20470" s="31"/>
      <c r="AI20470" s="31"/>
      <c r="AJ20470" s="31"/>
      <c r="AK20470" s="31"/>
      <c r="AL20470" s="31"/>
      <c r="AO20470" s="376"/>
    </row>
    <row r="20471" spans="1:41" x14ac:dyDescent="0.25">
      <c r="A20471" s="44" t="s">
        <v>4228</v>
      </c>
      <c r="B20471" s="44" t="s">
        <v>4144</v>
      </c>
      <c r="C20471" s="45" t="s">
        <v>4229</v>
      </c>
      <c r="D20471" s="45" t="s">
        <v>9895</v>
      </c>
      <c r="E20471" s="45" t="s">
        <v>4146</v>
      </c>
      <c r="F20471" s="93"/>
      <c r="G20471" s="93"/>
      <c r="H20471" s="93"/>
      <c r="I20471" s="99"/>
      <c r="J20471" s="99"/>
      <c r="K20471" s="99"/>
      <c r="L20471" s="44"/>
      <c r="M20471" s="44"/>
      <c r="N20471" s="99"/>
      <c r="O20471" s="99"/>
      <c r="P20471" s="99"/>
      <c r="Q20471" s="99"/>
      <c r="R20471" s="99"/>
      <c r="S20471" s="99"/>
      <c r="T20471" s="99"/>
      <c r="U20471" s="99"/>
      <c r="V20471" s="99"/>
      <c r="W20471" s="99"/>
      <c r="X20471" s="99"/>
      <c r="Y20471" s="99"/>
      <c r="Z20471" s="99"/>
      <c r="AA20471" s="99"/>
      <c r="AB20471" s="99"/>
      <c r="AC20471" s="99"/>
      <c r="AD20471" s="99"/>
      <c r="AE20471" s="99"/>
      <c r="AF20471" s="99"/>
      <c r="AG20471" s="99"/>
      <c r="AH20471" s="31"/>
      <c r="AI20471" s="31"/>
      <c r="AJ20471" s="31"/>
      <c r="AK20471" s="31"/>
      <c r="AL20471" s="31"/>
      <c r="AO20471" s="376"/>
    </row>
    <row r="20472" spans="1:41" x14ac:dyDescent="0.3">
      <c r="A20472" s="57" t="s">
        <v>13166</v>
      </c>
      <c r="B20472" s="57" t="s">
        <v>1290</v>
      </c>
      <c r="C20472" s="62">
        <v>24027</v>
      </c>
      <c r="D20472" s="62" t="s">
        <v>20886</v>
      </c>
      <c r="E20472" s="60">
        <v>46873</v>
      </c>
      <c r="F20472" s="32"/>
      <c r="G20472" s="32"/>
      <c r="H20472" s="32"/>
      <c r="I20472" s="31"/>
      <c r="J20472" s="31"/>
      <c r="K20472" s="31"/>
      <c r="L20472" s="31"/>
      <c r="M20472" s="31"/>
      <c r="N20472" s="31"/>
      <c r="O20472" s="31"/>
      <c r="P20472" s="31"/>
      <c r="Q20472" s="31"/>
      <c r="R20472" s="31"/>
      <c r="S20472" s="31"/>
      <c r="T20472" s="31"/>
      <c r="U20472" s="31"/>
      <c r="V20472" s="31"/>
      <c r="W20472" s="31"/>
      <c r="X20472" s="31"/>
      <c r="Y20472" s="31"/>
      <c r="Z20472" s="31"/>
      <c r="AA20472" s="31"/>
      <c r="AB20472" s="31"/>
      <c r="AC20472" s="31"/>
      <c r="AD20472" s="31"/>
      <c r="AE20472" s="31"/>
      <c r="AF20472" s="31"/>
      <c r="AG20472" s="31"/>
      <c r="AH20472" s="31"/>
      <c r="AI20472" s="31"/>
      <c r="AJ20472" s="31"/>
      <c r="AK20472" s="31"/>
      <c r="AL20472" s="31"/>
      <c r="AO20472" s="376"/>
    </row>
    <row r="20473" spans="1:41" x14ac:dyDescent="0.3">
      <c r="A20473" s="333" t="s">
        <v>18799</v>
      </c>
      <c r="B20473" s="333" t="s">
        <v>13322</v>
      </c>
      <c r="C20473" s="125" t="s">
        <v>13323</v>
      </c>
      <c r="D20473" s="32" t="s">
        <v>20309</v>
      </c>
      <c r="E20473" s="125" t="s">
        <v>12551</v>
      </c>
      <c r="F20473" s="125" t="s">
        <v>1189</v>
      </c>
      <c r="G20473" s="125" t="s">
        <v>1190</v>
      </c>
      <c r="AO20473" s="376"/>
    </row>
    <row r="20474" spans="1:41" x14ac:dyDescent="0.25">
      <c r="A20474" s="44" t="s">
        <v>18840</v>
      </c>
      <c r="B20474" s="44" t="s">
        <v>21377</v>
      </c>
      <c r="C20474" s="45" t="s">
        <v>18887</v>
      </c>
      <c r="D20474" s="45" t="s">
        <v>21447</v>
      </c>
      <c r="E20474" s="46">
        <v>46507</v>
      </c>
      <c r="AO20474" s="376"/>
    </row>
    <row r="20475" spans="1:41" x14ac:dyDescent="0.3">
      <c r="A20475" s="333" t="s">
        <v>8107</v>
      </c>
      <c r="B20475" s="333" t="s">
        <v>1162</v>
      </c>
      <c r="C20475" s="125" t="s">
        <v>8016</v>
      </c>
      <c r="D20475" s="32" t="s">
        <v>20309</v>
      </c>
      <c r="E20475" s="125" t="s">
        <v>7871</v>
      </c>
      <c r="F20475" s="125" t="s">
        <v>1189</v>
      </c>
      <c r="G20475" s="125" t="s">
        <v>1190</v>
      </c>
      <c r="AO20475" s="376"/>
    </row>
    <row r="20476" spans="1:41" x14ac:dyDescent="0.25">
      <c r="A20476" s="44" t="s">
        <v>4322</v>
      </c>
      <c r="B20476" s="44" t="s">
        <v>3475</v>
      </c>
      <c r="C20476" s="45">
        <v>260301</v>
      </c>
      <c r="D20476" s="45" t="s">
        <v>11363</v>
      </c>
      <c r="E20476" s="45" t="s">
        <v>17625</v>
      </c>
      <c r="AO20476" s="376"/>
    </row>
    <row r="20477" spans="1:41" x14ac:dyDescent="0.25">
      <c r="A20477" s="44" t="s">
        <v>7472</v>
      </c>
      <c r="B20477" s="44" t="s">
        <v>4636</v>
      </c>
      <c r="C20477" s="45" t="s">
        <v>4637</v>
      </c>
      <c r="D20477" s="45" t="s">
        <v>11204</v>
      </c>
      <c r="E20477" s="45" t="s">
        <v>5137</v>
      </c>
      <c r="F20477" s="93"/>
      <c r="G20477" s="93"/>
      <c r="H20477" s="93"/>
      <c r="I20477" s="99"/>
      <c r="J20477" s="99"/>
      <c r="K20477" s="99"/>
      <c r="L20477" s="99"/>
      <c r="M20477" s="99"/>
      <c r="N20477" s="99"/>
      <c r="O20477" s="99"/>
      <c r="P20477" s="99"/>
      <c r="Q20477" s="99"/>
      <c r="R20477" s="99"/>
      <c r="S20477" s="99"/>
      <c r="T20477" s="99"/>
      <c r="U20477" s="99"/>
      <c r="V20477" s="99"/>
      <c r="W20477" s="99"/>
      <c r="X20477" s="99"/>
      <c r="Y20477" s="99"/>
      <c r="Z20477" s="99"/>
      <c r="AA20477" s="99"/>
      <c r="AB20477" s="99"/>
      <c r="AC20477" s="99"/>
      <c r="AD20477" s="99"/>
      <c r="AE20477" s="99"/>
      <c r="AF20477" s="99"/>
      <c r="AG20477" s="99"/>
      <c r="AH20477" s="31"/>
      <c r="AI20477" s="31"/>
      <c r="AJ20477" s="31"/>
      <c r="AK20477" s="31"/>
      <c r="AL20477" s="31"/>
      <c r="AO20477" s="376"/>
    </row>
    <row r="20478" spans="1:41" x14ac:dyDescent="0.25">
      <c r="A20478" s="44" t="s">
        <v>7472</v>
      </c>
      <c r="B20478" s="44" t="s">
        <v>4636</v>
      </c>
      <c r="C20478" s="45" t="s">
        <v>4637</v>
      </c>
      <c r="D20478" s="45" t="s">
        <v>9895</v>
      </c>
      <c r="E20478" s="45" t="s">
        <v>5137</v>
      </c>
      <c r="F20478" s="93"/>
      <c r="G20478" s="93"/>
      <c r="H20478" s="93"/>
      <c r="I20478" s="99"/>
      <c r="J20478" s="99"/>
      <c r="K20478" s="99"/>
      <c r="L20478" s="44"/>
      <c r="M20478" s="44"/>
      <c r="N20478" s="99"/>
      <c r="O20478" s="99"/>
      <c r="P20478" s="99"/>
      <c r="Q20478" s="99"/>
      <c r="R20478" s="99"/>
      <c r="S20478" s="99"/>
      <c r="T20478" s="99"/>
      <c r="U20478" s="99"/>
      <c r="V20478" s="99"/>
      <c r="W20478" s="99"/>
      <c r="X20478" s="99"/>
      <c r="Y20478" s="99"/>
      <c r="Z20478" s="99"/>
      <c r="AA20478" s="99"/>
      <c r="AB20478" s="99"/>
      <c r="AC20478" s="99"/>
      <c r="AD20478" s="99"/>
      <c r="AE20478" s="99"/>
      <c r="AF20478" s="99"/>
      <c r="AG20478" s="99"/>
      <c r="AH20478" s="31"/>
      <c r="AI20478" s="31"/>
      <c r="AJ20478" s="31"/>
      <c r="AK20478" s="31"/>
      <c r="AL20478" s="31"/>
      <c r="AO20478" s="376"/>
    </row>
    <row r="20479" spans="1:41" x14ac:dyDescent="0.25">
      <c r="A20479" s="44" t="s">
        <v>9753</v>
      </c>
      <c r="B20479" s="44" t="s">
        <v>15225</v>
      </c>
      <c r="C20479" s="45" t="s">
        <v>9827</v>
      </c>
      <c r="D20479" s="367" t="s">
        <v>3696</v>
      </c>
      <c r="E20479" s="328">
        <f>DATE(2028,5,8)</f>
        <v>46881</v>
      </c>
      <c r="F20479" s="32"/>
      <c r="G20479" s="32"/>
      <c r="H20479" s="32"/>
      <c r="I20479" s="31"/>
      <c r="J20479" s="31"/>
      <c r="K20479" s="31"/>
      <c r="L20479" s="31"/>
      <c r="M20479" s="31"/>
      <c r="N20479" s="31"/>
      <c r="O20479" s="31"/>
      <c r="P20479" s="31"/>
      <c r="Q20479" s="31"/>
      <c r="R20479" s="31"/>
      <c r="S20479" s="31"/>
      <c r="T20479" s="31"/>
      <c r="U20479" s="31"/>
      <c r="V20479" s="31"/>
      <c r="W20479" s="31"/>
      <c r="X20479" s="31"/>
      <c r="Y20479" s="31"/>
      <c r="Z20479" s="31"/>
      <c r="AA20479" s="31"/>
      <c r="AB20479" s="31"/>
      <c r="AC20479" s="31"/>
      <c r="AD20479" s="31"/>
      <c r="AE20479" s="31"/>
      <c r="AF20479" s="31"/>
      <c r="AG20479" s="31"/>
      <c r="AH20479" s="31"/>
      <c r="AI20479" s="31"/>
      <c r="AJ20479" s="31"/>
      <c r="AK20479" s="31"/>
      <c r="AL20479" s="31"/>
      <c r="AO20479" s="376"/>
    </row>
    <row r="20480" spans="1:41" x14ac:dyDescent="0.25">
      <c r="A20480" s="44" t="s">
        <v>13961</v>
      </c>
      <c r="B20480" s="44" t="s">
        <v>14892</v>
      </c>
      <c r="C20480" s="45" t="s">
        <v>13962</v>
      </c>
      <c r="D20480" s="367" t="s">
        <v>3696</v>
      </c>
      <c r="E20480" s="328">
        <f>DATE(2029,4,23)</f>
        <v>47231</v>
      </c>
      <c r="F20480" s="32"/>
      <c r="G20480" s="32"/>
      <c r="H20480" s="32"/>
      <c r="I20480" s="31"/>
      <c r="J20480" s="31"/>
      <c r="K20480" s="31"/>
      <c r="L20480" s="31"/>
      <c r="M20480" s="31"/>
      <c r="N20480" s="31"/>
      <c r="O20480" s="31"/>
      <c r="P20480" s="31"/>
      <c r="Q20480" s="31"/>
      <c r="R20480" s="31"/>
      <c r="S20480" s="31"/>
      <c r="T20480" s="31"/>
      <c r="U20480" s="31"/>
      <c r="V20480" s="31"/>
      <c r="W20480" s="31"/>
      <c r="X20480" s="31"/>
      <c r="Y20480" s="31"/>
      <c r="Z20480" s="31"/>
      <c r="AA20480" s="31"/>
      <c r="AB20480" s="31"/>
      <c r="AC20480" s="31"/>
      <c r="AD20480" s="31"/>
      <c r="AE20480" s="31"/>
      <c r="AF20480" s="31"/>
      <c r="AG20480" s="31"/>
      <c r="AH20480" s="31"/>
      <c r="AI20480" s="31"/>
      <c r="AJ20480" s="31"/>
      <c r="AK20480" s="31"/>
      <c r="AL20480" s="31"/>
      <c r="AO20480" s="376"/>
    </row>
    <row r="20481" spans="1:41" x14ac:dyDescent="0.25">
      <c r="A20481" s="44" t="s">
        <v>18549</v>
      </c>
      <c r="B20481" s="44" t="s">
        <v>10347</v>
      </c>
      <c r="C20481" s="45">
        <v>240402</v>
      </c>
      <c r="D20481" s="45" t="s">
        <v>11363</v>
      </c>
      <c r="E20481" s="45" t="s">
        <v>5037</v>
      </c>
      <c r="AO20481" s="376"/>
    </row>
    <row r="20482" spans="1:41" x14ac:dyDescent="0.25">
      <c r="A20482" s="44" t="s">
        <v>13718</v>
      </c>
      <c r="B20482" s="44" t="s">
        <v>12095</v>
      </c>
      <c r="C20482" s="45">
        <v>33.25</v>
      </c>
      <c r="D20482" s="45" t="s">
        <v>12549</v>
      </c>
      <c r="E20482" s="46">
        <v>47664</v>
      </c>
      <c r="F20482" s="45"/>
      <c r="G20482" s="93"/>
      <c r="H20482" s="93"/>
      <c r="I20482" s="99"/>
      <c r="J20482" s="99"/>
      <c r="K20482" s="99"/>
      <c r="L20482" s="99"/>
      <c r="M20482" s="99"/>
      <c r="N20482" s="99"/>
      <c r="O20482" s="99"/>
      <c r="P20482" s="99"/>
      <c r="Q20482" s="99"/>
      <c r="R20482" s="99"/>
      <c r="S20482" s="99"/>
      <c r="T20482" s="99"/>
      <c r="U20482" s="99"/>
      <c r="V20482" s="99"/>
      <c r="W20482" s="99"/>
      <c r="X20482" s="99"/>
      <c r="Y20482" s="99"/>
      <c r="Z20482" s="99"/>
      <c r="AA20482" s="99"/>
      <c r="AB20482" s="99"/>
      <c r="AC20482" s="99"/>
      <c r="AD20482" s="99"/>
      <c r="AE20482" s="99"/>
      <c r="AF20482" s="99"/>
      <c r="AG20482" s="99"/>
      <c r="AH20482" s="31"/>
      <c r="AI20482" s="31"/>
      <c r="AJ20482" s="31"/>
      <c r="AK20482" s="31"/>
      <c r="AL20482" s="31"/>
      <c r="AO20482" s="376"/>
    </row>
    <row r="20483" spans="1:41" x14ac:dyDescent="0.25">
      <c r="A20483" s="44" t="s">
        <v>13523</v>
      </c>
      <c r="B20483" s="44" t="s">
        <v>21395</v>
      </c>
      <c r="C20483" s="45" t="s">
        <v>13516</v>
      </c>
      <c r="D20483" s="45" t="s">
        <v>21447</v>
      </c>
      <c r="E20483" s="46">
        <v>46568</v>
      </c>
      <c r="AO20483" s="376"/>
    </row>
    <row r="20484" spans="1:41" x14ac:dyDescent="0.25">
      <c r="A20484" s="44" t="s">
        <v>21014</v>
      </c>
      <c r="B20484" s="44" t="s">
        <v>21015</v>
      </c>
      <c r="C20484" s="45" t="s">
        <v>21111</v>
      </c>
      <c r="D20484" s="367" t="s">
        <v>3696</v>
      </c>
      <c r="E20484" s="328">
        <f>DATE(2030,4,10)</f>
        <v>47583</v>
      </c>
      <c r="F20484" s="32"/>
      <c r="G20484" s="32"/>
      <c r="H20484" s="32"/>
      <c r="I20484" s="31"/>
      <c r="J20484" s="31"/>
      <c r="K20484" s="31"/>
      <c r="L20484" s="31"/>
      <c r="M20484" s="31"/>
      <c r="N20484" s="31"/>
      <c r="O20484" s="31"/>
      <c r="P20484" s="31"/>
      <c r="Q20484" s="31"/>
      <c r="R20484" s="31"/>
      <c r="S20484" s="31"/>
      <c r="T20484" s="31"/>
      <c r="U20484" s="31"/>
      <c r="V20484" s="31"/>
      <c r="W20484" s="31"/>
      <c r="X20484" s="31"/>
      <c r="Y20484" s="31"/>
      <c r="Z20484" s="31"/>
      <c r="AA20484" s="31"/>
      <c r="AB20484" s="31"/>
      <c r="AC20484" s="31"/>
      <c r="AD20484" s="31"/>
      <c r="AE20484" s="31"/>
      <c r="AF20484" s="31"/>
      <c r="AG20484" s="31"/>
      <c r="AH20484" s="31"/>
      <c r="AI20484" s="31"/>
      <c r="AJ20484" s="31"/>
      <c r="AK20484" s="31"/>
      <c r="AL20484" s="31"/>
      <c r="AO20484" s="376"/>
    </row>
    <row r="20485" spans="1:41" x14ac:dyDescent="0.25">
      <c r="A20485" s="44" t="s">
        <v>5439</v>
      </c>
      <c r="B20485" s="44" t="s">
        <v>5130</v>
      </c>
      <c r="C20485" s="45">
        <v>22010701</v>
      </c>
      <c r="D20485" s="45" t="s">
        <v>11363</v>
      </c>
      <c r="E20485" s="45" t="s">
        <v>5131</v>
      </c>
      <c r="AO20485" s="376"/>
    </row>
    <row r="20486" spans="1:41" x14ac:dyDescent="0.25">
      <c r="A20486" s="44" t="s">
        <v>5439</v>
      </c>
      <c r="B20486" s="44" t="s">
        <v>924</v>
      </c>
      <c r="C20486" s="45">
        <v>22010702</v>
      </c>
      <c r="D20486" s="45" t="s">
        <v>11363</v>
      </c>
      <c r="E20486" s="45" t="s">
        <v>5131</v>
      </c>
      <c r="AO20486" s="376"/>
    </row>
    <row r="20487" spans="1:41" x14ac:dyDescent="0.25">
      <c r="A20487" s="44" t="s">
        <v>22044</v>
      </c>
      <c r="B20487" s="44" t="s">
        <v>21449</v>
      </c>
      <c r="C20487" s="45">
        <v>260504</v>
      </c>
      <c r="D20487" s="45" t="s">
        <v>11363</v>
      </c>
      <c r="E20487" s="45" t="s">
        <v>21450</v>
      </c>
      <c r="AO20487" s="376"/>
    </row>
    <row r="20488" spans="1:41" x14ac:dyDescent="0.3">
      <c r="A20488" s="333" t="s">
        <v>6872</v>
      </c>
      <c r="B20488" s="333" t="s">
        <v>1167</v>
      </c>
      <c r="C20488" s="125" t="s">
        <v>17236</v>
      </c>
      <c r="D20488" s="32" t="s">
        <v>20309</v>
      </c>
      <c r="E20488" s="125" t="s">
        <v>8292</v>
      </c>
      <c r="F20488" s="125" t="s">
        <v>1189</v>
      </c>
      <c r="G20488" s="125" t="s">
        <v>1190</v>
      </c>
      <c r="AO20488" s="376"/>
    </row>
    <row r="20489" spans="1:41" x14ac:dyDescent="0.25">
      <c r="A20489" s="44" t="s">
        <v>18550</v>
      </c>
      <c r="B20489" s="44" t="s">
        <v>5321</v>
      </c>
      <c r="C20489" s="45">
        <v>26010401</v>
      </c>
      <c r="D20489" s="45" t="s">
        <v>11363</v>
      </c>
      <c r="E20489" s="45" t="s">
        <v>17459</v>
      </c>
      <c r="AO20489" s="376"/>
    </row>
    <row r="20490" spans="1:41" x14ac:dyDescent="0.25">
      <c r="A20490" s="44" t="s">
        <v>18550</v>
      </c>
      <c r="B20490" s="44" t="s">
        <v>3176</v>
      </c>
      <c r="C20490" s="45">
        <v>26010402</v>
      </c>
      <c r="D20490" s="45" t="s">
        <v>11363</v>
      </c>
      <c r="E20490" s="45" t="s">
        <v>17459</v>
      </c>
      <c r="AO20490" s="376"/>
    </row>
    <row r="20491" spans="1:41" x14ac:dyDescent="0.3">
      <c r="A20491" s="333" t="s">
        <v>1139</v>
      </c>
      <c r="B20491" s="333" t="s">
        <v>1179</v>
      </c>
      <c r="C20491" s="125" t="s">
        <v>10175</v>
      </c>
      <c r="D20491" s="32" t="s">
        <v>20309</v>
      </c>
      <c r="E20491" s="125" t="s">
        <v>7420</v>
      </c>
      <c r="F20491" s="125" t="s">
        <v>1189</v>
      </c>
      <c r="G20491" s="125" t="s">
        <v>1190</v>
      </c>
      <c r="AO20491" s="376"/>
    </row>
    <row r="20492" spans="1:41" x14ac:dyDescent="0.25">
      <c r="A20492" s="262" t="s">
        <v>10955</v>
      </c>
      <c r="B20492" s="262" t="s">
        <v>8583</v>
      </c>
      <c r="C20492" s="263">
        <v>791202303006</v>
      </c>
      <c r="D20492" s="263" t="s">
        <v>6271</v>
      </c>
      <c r="E20492" s="264">
        <v>48669</v>
      </c>
      <c r="F20492" s="93"/>
      <c r="G20492" s="93"/>
      <c r="H20492" s="93"/>
      <c r="I20492" s="99"/>
      <c r="J20492" s="99"/>
      <c r="K20492" s="99"/>
      <c r="L20492" s="44"/>
      <c r="M20492" s="44"/>
      <c r="N20492" s="99"/>
      <c r="O20492" s="99"/>
      <c r="P20492" s="99"/>
      <c r="Q20492" s="99"/>
      <c r="R20492" s="99"/>
      <c r="S20492" s="99"/>
      <c r="T20492" s="99"/>
      <c r="U20492" s="99"/>
      <c r="V20492" s="99"/>
      <c r="W20492" s="99"/>
      <c r="X20492" s="99"/>
      <c r="Y20492" s="99"/>
      <c r="Z20492" s="99"/>
      <c r="AA20492" s="99"/>
      <c r="AB20492" s="99"/>
      <c r="AC20492" s="99"/>
      <c r="AD20492" s="99"/>
      <c r="AE20492" s="99"/>
      <c r="AF20492" s="99"/>
      <c r="AG20492" s="99"/>
      <c r="AH20492" s="31"/>
      <c r="AI20492" s="31"/>
      <c r="AJ20492" s="31"/>
      <c r="AK20492" s="31"/>
      <c r="AL20492" s="31"/>
      <c r="AO20492" s="376"/>
    </row>
    <row r="20493" spans="1:41" x14ac:dyDescent="0.25">
      <c r="A20493" s="262" t="s">
        <v>10955</v>
      </c>
      <c r="B20493" s="262" t="s">
        <v>8584</v>
      </c>
      <c r="C20493" s="263">
        <v>791202303008</v>
      </c>
      <c r="D20493" s="263" t="s">
        <v>6271</v>
      </c>
      <c r="E20493" s="264" t="s">
        <v>5265</v>
      </c>
      <c r="F20493" s="93"/>
      <c r="G20493" s="93"/>
      <c r="H20493" s="93"/>
      <c r="I20493" s="99"/>
      <c r="J20493" s="99"/>
      <c r="K20493" s="99"/>
      <c r="L20493" s="44"/>
      <c r="M20493" s="44"/>
      <c r="N20493" s="99"/>
      <c r="O20493" s="99"/>
      <c r="P20493" s="99"/>
      <c r="Q20493" s="99"/>
      <c r="R20493" s="99"/>
      <c r="S20493" s="99"/>
      <c r="T20493" s="99"/>
      <c r="U20493" s="99"/>
      <c r="V20493" s="99"/>
      <c r="W20493" s="99"/>
      <c r="X20493" s="99"/>
      <c r="Y20493" s="99"/>
      <c r="Z20493" s="99"/>
      <c r="AA20493" s="99"/>
      <c r="AB20493" s="99"/>
      <c r="AC20493" s="99"/>
      <c r="AD20493" s="99"/>
      <c r="AE20493" s="99"/>
      <c r="AF20493" s="99"/>
      <c r="AG20493" s="99"/>
      <c r="AH20493" s="31"/>
      <c r="AI20493" s="31"/>
      <c r="AJ20493" s="31"/>
      <c r="AK20493" s="31"/>
      <c r="AL20493" s="31"/>
      <c r="AO20493" s="376"/>
    </row>
    <row r="20494" spans="1:41" x14ac:dyDescent="0.25">
      <c r="A20494" s="44" t="s">
        <v>10955</v>
      </c>
      <c r="B20494" s="44" t="s">
        <v>5321</v>
      </c>
      <c r="C20494" s="45">
        <v>25010401</v>
      </c>
      <c r="D20494" s="45" t="s">
        <v>11363</v>
      </c>
      <c r="E20494" s="45" t="s">
        <v>12564</v>
      </c>
      <c r="AO20494" s="376"/>
    </row>
    <row r="20495" spans="1:41" x14ac:dyDescent="0.25">
      <c r="A20495" s="44" t="s">
        <v>10955</v>
      </c>
      <c r="B20495" s="44" t="s">
        <v>3176</v>
      </c>
      <c r="C20495" s="45">
        <v>25010402</v>
      </c>
      <c r="D20495" s="45" t="s">
        <v>11363</v>
      </c>
      <c r="E20495" s="45" t="s">
        <v>12564</v>
      </c>
      <c r="AO20495" s="376"/>
    </row>
    <row r="20496" spans="1:41" x14ac:dyDescent="0.3">
      <c r="A20496" s="333" t="s">
        <v>4805</v>
      </c>
      <c r="B20496" s="333" t="s">
        <v>13322</v>
      </c>
      <c r="C20496" s="125" t="s">
        <v>13323</v>
      </c>
      <c r="D20496" s="32" t="s">
        <v>20309</v>
      </c>
      <c r="E20496" s="125" t="s">
        <v>12551</v>
      </c>
      <c r="F20496" s="125" t="s">
        <v>1189</v>
      </c>
      <c r="G20496" s="125" t="s">
        <v>1190</v>
      </c>
      <c r="AO20496" s="376"/>
    </row>
    <row r="20497" spans="1:41" x14ac:dyDescent="0.25">
      <c r="A20497" s="44" t="s">
        <v>8239</v>
      </c>
      <c r="B20497" s="44" t="s">
        <v>21433</v>
      </c>
      <c r="C20497" s="45" t="s">
        <v>8135</v>
      </c>
      <c r="D20497" s="45" t="s">
        <v>21447</v>
      </c>
      <c r="E20497" s="46">
        <v>46418</v>
      </c>
      <c r="AO20497" s="376"/>
    </row>
    <row r="20498" spans="1:41" x14ac:dyDescent="0.3">
      <c r="A20498" s="333" t="s">
        <v>11138</v>
      </c>
      <c r="B20498" s="333" t="s">
        <v>11377</v>
      </c>
      <c r="C20498" s="125" t="s">
        <v>11214</v>
      </c>
      <c r="D20498" s="32" t="s">
        <v>20309</v>
      </c>
      <c r="E20498" s="125" t="s">
        <v>4966</v>
      </c>
      <c r="F20498" s="125" t="s">
        <v>1189</v>
      </c>
      <c r="G20498" s="125" t="s">
        <v>1190</v>
      </c>
      <c r="AO20498" s="376"/>
    </row>
    <row r="20499" spans="1:41" x14ac:dyDescent="0.3">
      <c r="A20499" s="333" t="s">
        <v>11138</v>
      </c>
      <c r="B20499" s="333" t="s">
        <v>11217</v>
      </c>
      <c r="C20499" s="125" t="s">
        <v>11218</v>
      </c>
      <c r="D20499" s="32" t="s">
        <v>20309</v>
      </c>
      <c r="E20499" s="125" t="s">
        <v>4966</v>
      </c>
      <c r="F20499" s="125" t="s">
        <v>1189</v>
      </c>
      <c r="G20499" s="125" t="s">
        <v>1190</v>
      </c>
      <c r="AO20499" s="376"/>
    </row>
    <row r="20500" spans="1:41" x14ac:dyDescent="0.25">
      <c r="A20500" s="44" t="s">
        <v>12067</v>
      </c>
      <c r="B20500" s="92" t="s">
        <v>12068</v>
      </c>
      <c r="C20500" s="93" t="s">
        <v>12038</v>
      </c>
      <c r="D20500" s="93" t="s">
        <v>1201</v>
      </c>
      <c r="E20500" s="94">
        <v>47208</v>
      </c>
      <c r="F20500" s="93"/>
      <c r="G20500" s="93"/>
      <c r="H20500" s="93"/>
      <c r="I20500" s="99"/>
      <c r="J20500" s="99"/>
      <c r="K20500" s="99"/>
      <c r="L20500" s="99"/>
      <c r="M20500" s="99"/>
      <c r="N20500" s="99"/>
      <c r="O20500" s="99"/>
      <c r="P20500" s="99"/>
      <c r="Q20500" s="99"/>
      <c r="R20500" s="99"/>
      <c r="S20500" s="99"/>
      <c r="T20500" s="99"/>
      <c r="U20500" s="99"/>
      <c r="V20500" s="99"/>
      <c r="W20500" s="99"/>
      <c r="X20500" s="99"/>
      <c r="Y20500" s="99"/>
      <c r="Z20500" s="99"/>
      <c r="AA20500" s="99"/>
      <c r="AB20500" s="99"/>
      <c r="AC20500" s="99"/>
      <c r="AD20500" s="99"/>
      <c r="AE20500" s="99"/>
      <c r="AF20500" s="99"/>
      <c r="AG20500" s="99"/>
      <c r="AH20500" s="31"/>
      <c r="AI20500" s="31"/>
      <c r="AJ20500" s="31"/>
      <c r="AK20500" s="31"/>
      <c r="AL20500" s="31"/>
      <c r="AO20500" s="376"/>
    </row>
    <row r="20501" spans="1:41" x14ac:dyDescent="0.25">
      <c r="A20501" s="91" t="s">
        <v>12067</v>
      </c>
      <c r="B20501" s="92" t="s">
        <v>19284</v>
      </c>
      <c r="C20501" s="93" t="s">
        <v>19285</v>
      </c>
      <c r="D20501" s="93" t="s">
        <v>1201</v>
      </c>
      <c r="E20501" s="94">
        <v>46582</v>
      </c>
      <c r="F20501" s="93"/>
      <c r="G20501" s="93"/>
      <c r="H20501" s="93"/>
      <c r="I20501" s="99"/>
      <c r="J20501" s="99"/>
      <c r="K20501" s="99"/>
      <c r="L20501" s="99"/>
      <c r="M20501" s="99"/>
      <c r="N20501" s="99"/>
      <c r="O20501" s="99"/>
      <c r="P20501" s="99"/>
      <c r="Q20501" s="99"/>
      <c r="R20501" s="99"/>
      <c r="S20501" s="99"/>
      <c r="T20501" s="99"/>
      <c r="U20501" s="99"/>
      <c r="V20501" s="99"/>
      <c r="W20501" s="99"/>
      <c r="X20501" s="99"/>
      <c r="Y20501" s="99"/>
      <c r="Z20501" s="99"/>
      <c r="AA20501" s="99"/>
      <c r="AB20501" s="99"/>
      <c r="AC20501" s="99"/>
      <c r="AD20501" s="99"/>
      <c r="AE20501" s="99"/>
      <c r="AF20501" s="99"/>
      <c r="AG20501" s="99"/>
      <c r="AH20501" s="31"/>
      <c r="AI20501" s="31"/>
      <c r="AJ20501" s="31"/>
      <c r="AK20501" s="31"/>
      <c r="AL20501" s="31"/>
      <c r="AO20501" s="376"/>
    </row>
    <row r="20502" spans="1:41" x14ac:dyDescent="0.25">
      <c r="A20502" s="57" t="s">
        <v>20504</v>
      </c>
      <c r="B20502" s="92" t="s">
        <v>3682</v>
      </c>
      <c r="C20502" s="93" t="s">
        <v>19106</v>
      </c>
      <c r="D20502" s="93" t="s">
        <v>3681</v>
      </c>
      <c r="E20502" s="94">
        <v>48029</v>
      </c>
      <c r="F20502" s="93"/>
      <c r="G20502" s="93"/>
      <c r="H20502" s="93"/>
      <c r="I20502" s="99"/>
      <c r="J20502" s="99"/>
      <c r="K20502" s="99"/>
      <c r="L20502" s="44"/>
      <c r="M20502" s="44"/>
      <c r="N20502" s="99"/>
      <c r="O20502" s="99"/>
      <c r="P20502" s="99"/>
      <c r="Q20502" s="99"/>
      <c r="R20502" s="99"/>
      <c r="S20502" s="99"/>
      <c r="T20502" s="99"/>
      <c r="U20502" s="99"/>
      <c r="V20502" s="99"/>
      <c r="W20502" s="99"/>
      <c r="X20502" s="99"/>
      <c r="Y20502" s="99"/>
      <c r="Z20502" s="99"/>
      <c r="AA20502" s="99"/>
      <c r="AB20502" s="99"/>
      <c r="AC20502" s="99"/>
      <c r="AD20502" s="99"/>
      <c r="AE20502" s="99"/>
      <c r="AF20502" s="99"/>
      <c r="AG20502" s="99"/>
      <c r="AH20502" s="31"/>
      <c r="AI20502" s="31"/>
      <c r="AJ20502" s="31"/>
      <c r="AK20502" s="31"/>
      <c r="AL20502" s="31"/>
      <c r="AO20502" s="376"/>
    </row>
    <row r="20503" spans="1:41" x14ac:dyDescent="0.25">
      <c r="A20503" s="44" t="s">
        <v>5440</v>
      </c>
      <c r="B20503" s="44" t="s">
        <v>5130</v>
      </c>
      <c r="C20503" s="45">
        <v>22010701</v>
      </c>
      <c r="D20503" s="45" t="s">
        <v>11363</v>
      </c>
      <c r="E20503" s="45" t="s">
        <v>5131</v>
      </c>
      <c r="AO20503" s="376"/>
    </row>
    <row r="20504" spans="1:41" x14ac:dyDescent="0.25">
      <c r="A20504" s="44" t="s">
        <v>8197</v>
      </c>
      <c r="B20504" s="44" t="s">
        <v>21365</v>
      </c>
      <c r="C20504" s="45" t="s">
        <v>8133</v>
      </c>
      <c r="D20504" s="45" t="s">
        <v>21447</v>
      </c>
      <c r="E20504" s="46">
        <v>46752</v>
      </c>
      <c r="AO20504" s="376"/>
    </row>
    <row r="20505" spans="1:41" x14ac:dyDescent="0.25">
      <c r="A20505" s="44" t="s">
        <v>22045</v>
      </c>
      <c r="B20505" s="44" t="s">
        <v>9248</v>
      </c>
      <c r="C20505" s="45">
        <v>260105</v>
      </c>
      <c r="D20505" s="45" t="s">
        <v>11363</v>
      </c>
      <c r="E20505" s="45" t="s">
        <v>17625</v>
      </c>
      <c r="AO20505" s="376"/>
    </row>
    <row r="20506" spans="1:41" x14ac:dyDescent="0.25">
      <c r="A20506" s="262" t="s">
        <v>8613</v>
      </c>
      <c r="B20506" s="262" t="s">
        <v>8588</v>
      </c>
      <c r="C20506" s="263">
        <v>791202309002</v>
      </c>
      <c r="D20506" s="263" t="s">
        <v>6271</v>
      </c>
      <c r="E20506" s="264" t="s">
        <v>8615</v>
      </c>
      <c r="F20506" s="93"/>
      <c r="G20506" s="93"/>
      <c r="H20506" s="93"/>
      <c r="I20506" s="99"/>
      <c r="J20506" s="99"/>
      <c r="K20506" s="99"/>
      <c r="L20506" s="44"/>
      <c r="M20506" s="44"/>
      <c r="N20506" s="99"/>
      <c r="O20506" s="99"/>
      <c r="P20506" s="99"/>
      <c r="Q20506" s="99"/>
      <c r="R20506" s="99"/>
      <c r="S20506" s="99"/>
      <c r="T20506" s="99"/>
      <c r="U20506" s="99"/>
      <c r="V20506" s="99"/>
      <c r="W20506" s="99"/>
      <c r="X20506" s="99"/>
      <c r="Y20506" s="99"/>
      <c r="Z20506" s="99"/>
      <c r="AA20506" s="99"/>
      <c r="AB20506" s="99"/>
      <c r="AC20506" s="99"/>
      <c r="AD20506" s="99"/>
      <c r="AE20506" s="99"/>
      <c r="AF20506" s="99"/>
      <c r="AG20506" s="99"/>
      <c r="AH20506" s="31"/>
      <c r="AI20506" s="31"/>
      <c r="AJ20506" s="31"/>
      <c r="AK20506" s="31"/>
      <c r="AL20506" s="31"/>
      <c r="AO20506" s="376"/>
    </row>
    <row r="20507" spans="1:41" x14ac:dyDescent="0.25">
      <c r="A20507" s="44" t="s">
        <v>7755</v>
      </c>
      <c r="B20507" s="44" t="s">
        <v>7104</v>
      </c>
      <c r="C20507" s="45">
        <v>230504</v>
      </c>
      <c r="D20507" s="45" t="s">
        <v>11363</v>
      </c>
      <c r="E20507" s="45" t="s">
        <v>7105</v>
      </c>
      <c r="AO20507" s="376"/>
    </row>
    <row r="20508" spans="1:41" x14ac:dyDescent="0.25">
      <c r="A20508" s="44" t="s">
        <v>21400</v>
      </c>
      <c r="B20508" s="44" t="s">
        <v>21399</v>
      </c>
      <c r="C20508" s="45" t="s">
        <v>13524</v>
      </c>
      <c r="D20508" s="45" t="s">
        <v>21447</v>
      </c>
      <c r="E20508" s="46">
        <v>46507</v>
      </c>
      <c r="AO20508" s="376"/>
    </row>
    <row r="20509" spans="1:41" x14ac:dyDescent="0.25">
      <c r="A20509" s="44" t="s">
        <v>21400</v>
      </c>
      <c r="B20509" s="44" t="s">
        <v>21443</v>
      </c>
      <c r="C20509" s="45" t="s">
        <v>21444</v>
      </c>
      <c r="D20509" s="45" t="s">
        <v>21447</v>
      </c>
      <c r="E20509" s="46">
        <v>46507</v>
      </c>
      <c r="AO20509" s="376"/>
    </row>
    <row r="20510" spans="1:41" x14ac:dyDescent="0.3">
      <c r="A20510" s="333" t="s">
        <v>11139</v>
      </c>
      <c r="B20510" s="333" t="s">
        <v>3456</v>
      </c>
      <c r="C20510" s="125" t="s">
        <v>10963</v>
      </c>
      <c r="D20510" s="32" t="s">
        <v>20309</v>
      </c>
      <c r="E20510" s="125" t="s">
        <v>2593</v>
      </c>
      <c r="F20510" s="125" t="s">
        <v>1189</v>
      </c>
      <c r="G20510" s="125" t="s">
        <v>1190</v>
      </c>
      <c r="AO20510" s="376"/>
    </row>
    <row r="20511" spans="1:41" x14ac:dyDescent="0.25">
      <c r="A20511" s="44" t="s">
        <v>22047</v>
      </c>
      <c r="B20511" s="44" t="s">
        <v>21449</v>
      </c>
      <c r="C20511" s="45">
        <v>260504</v>
      </c>
      <c r="D20511" s="45" t="s">
        <v>11363</v>
      </c>
      <c r="E20511" s="45" t="s">
        <v>21450</v>
      </c>
      <c r="AO20511" s="376"/>
    </row>
    <row r="20512" spans="1:41" x14ac:dyDescent="0.25">
      <c r="A20512" s="44" t="s">
        <v>22046</v>
      </c>
      <c r="B20512" s="44" t="s">
        <v>21449</v>
      </c>
      <c r="C20512" s="45">
        <v>260504</v>
      </c>
      <c r="D20512" s="45" t="s">
        <v>11363</v>
      </c>
      <c r="E20512" s="45" t="s">
        <v>21450</v>
      </c>
      <c r="AO20512" s="376"/>
    </row>
    <row r="20513" spans="1:41" x14ac:dyDescent="0.25">
      <c r="A20513" s="44" t="s">
        <v>13131</v>
      </c>
      <c r="B20513" s="44" t="s">
        <v>21434</v>
      </c>
      <c r="C20513" s="45" t="s">
        <v>13058</v>
      </c>
      <c r="D20513" s="45" t="s">
        <v>21447</v>
      </c>
      <c r="E20513" s="46">
        <v>46418</v>
      </c>
      <c r="AO20513" s="376"/>
    </row>
    <row r="20514" spans="1:41" x14ac:dyDescent="0.25">
      <c r="A20514" s="44" t="s">
        <v>5067</v>
      </c>
      <c r="B20514" s="44" t="s">
        <v>21016</v>
      </c>
      <c r="C20514" s="45" t="s">
        <v>21112</v>
      </c>
      <c r="D20514" s="367" t="s">
        <v>3696</v>
      </c>
      <c r="E20514" s="328">
        <f>DATE(2030,6,11)</f>
        <v>47645</v>
      </c>
      <c r="F20514" s="32"/>
      <c r="G20514" s="32"/>
      <c r="H20514" s="32"/>
      <c r="I20514" s="31"/>
      <c r="J20514" s="31"/>
      <c r="K20514" s="31"/>
      <c r="L20514" s="31"/>
      <c r="M20514" s="31"/>
      <c r="N20514" s="31"/>
      <c r="O20514" s="31"/>
      <c r="P20514" s="31"/>
      <c r="Q20514" s="31"/>
      <c r="R20514" s="31"/>
      <c r="S20514" s="31"/>
      <c r="T20514" s="31"/>
      <c r="U20514" s="31"/>
      <c r="V20514" s="31"/>
      <c r="W20514" s="31"/>
      <c r="X20514" s="31"/>
      <c r="Y20514" s="31"/>
      <c r="Z20514" s="31"/>
      <c r="AA20514" s="31"/>
      <c r="AB20514" s="31"/>
      <c r="AC20514" s="31"/>
      <c r="AD20514" s="31"/>
      <c r="AE20514" s="31"/>
      <c r="AF20514" s="31"/>
      <c r="AG20514" s="31"/>
      <c r="AH20514" s="31"/>
      <c r="AI20514" s="31"/>
      <c r="AJ20514" s="31"/>
      <c r="AK20514" s="31"/>
      <c r="AL20514" s="31"/>
      <c r="AO20514" s="376"/>
    </row>
    <row r="20515" spans="1:41" x14ac:dyDescent="0.25">
      <c r="A20515" s="44" t="s">
        <v>5068</v>
      </c>
      <c r="B20515" s="44" t="s">
        <v>14943</v>
      </c>
      <c r="C20515" s="45" t="s">
        <v>5125</v>
      </c>
      <c r="D20515" s="367" t="s">
        <v>3696</v>
      </c>
      <c r="E20515" s="328">
        <f>DATE(2026,11,29)</f>
        <v>46355</v>
      </c>
      <c r="F20515" s="32"/>
      <c r="G20515" s="32"/>
      <c r="H20515" s="32"/>
      <c r="I20515" s="31"/>
      <c r="J20515" s="31"/>
      <c r="K20515" s="31"/>
      <c r="L20515" s="31"/>
      <c r="M20515" s="31"/>
      <c r="N20515" s="31"/>
      <c r="O20515" s="31"/>
      <c r="P20515" s="31"/>
      <c r="Q20515" s="31"/>
      <c r="R20515" s="31"/>
      <c r="S20515" s="31"/>
      <c r="T20515" s="31"/>
      <c r="U20515" s="31"/>
      <c r="V20515" s="31"/>
      <c r="W20515" s="31"/>
      <c r="X20515" s="31"/>
      <c r="Y20515" s="31"/>
      <c r="Z20515" s="31"/>
      <c r="AA20515" s="31"/>
      <c r="AB20515" s="31"/>
      <c r="AC20515" s="31"/>
      <c r="AD20515" s="31"/>
      <c r="AE20515" s="31"/>
      <c r="AF20515" s="31"/>
      <c r="AG20515" s="31"/>
      <c r="AH20515" s="31"/>
      <c r="AI20515" s="31"/>
      <c r="AJ20515" s="31"/>
      <c r="AK20515" s="31"/>
      <c r="AL20515" s="31"/>
      <c r="AO20515" s="376"/>
    </row>
    <row r="20516" spans="1:41" x14ac:dyDescent="0.25">
      <c r="A20516" s="44" t="s">
        <v>10842</v>
      </c>
      <c r="B20516" s="44" t="s">
        <v>10348</v>
      </c>
      <c r="C20516" s="45">
        <v>240501</v>
      </c>
      <c r="D20516" s="45" t="s">
        <v>11363</v>
      </c>
      <c r="E20516" s="45" t="s">
        <v>10349</v>
      </c>
      <c r="AO20516" s="376"/>
    </row>
    <row r="20517" spans="1:41" x14ac:dyDescent="0.25">
      <c r="A20517" s="44" t="s">
        <v>9588</v>
      </c>
      <c r="B20517" s="92" t="s">
        <v>9602</v>
      </c>
      <c r="C20517" s="45" t="s">
        <v>9334</v>
      </c>
      <c r="D20517" s="93" t="s">
        <v>9601</v>
      </c>
      <c r="E20517" s="94">
        <v>46568</v>
      </c>
      <c r="F20517" s="93"/>
      <c r="G20517" s="93"/>
      <c r="H20517" s="93"/>
      <c r="I20517" s="99"/>
      <c r="J20517" s="99"/>
      <c r="K20517" s="99"/>
      <c r="L20517" s="44"/>
      <c r="M20517" s="44"/>
      <c r="N20517" s="99"/>
      <c r="O20517" s="99"/>
      <c r="P20517" s="99"/>
      <c r="Q20517" s="99"/>
      <c r="R20517" s="99"/>
      <c r="S20517" s="99"/>
      <c r="T20517" s="99"/>
      <c r="U20517" s="99"/>
      <c r="V20517" s="99"/>
      <c r="W20517" s="99"/>
      <c r="X20517" s="99"/>
      <c r="Y20517" s="99"/>
      <c r="Z20517" s="99"/>
      <c r="AA20517" s="99"/>
      <c r="AB20517" s="99"/>
      <c r="AC20517" s="99"/>
      <c r="AD20517" s="99"/>
      <c r="AE20517" s="99"/>
      <c r="AF20517" s="99"/>
      <c r="AG20517" s="99"/>
      <c r="AH20517" s="31"/>
      <c r="AI20517" s="31"/>
      <c r="AJ20517" s="31"/>
      <c r="AK20517" s="31"/>
      <c r="AL20517" s="31"/>
      <c r="AO20517" s="376"/>
    </row>
    <row r="20518" spans="1:41" x14ac:dyDescent="0.3">
      <c r="A20518" s="57" t="s">
        <v>905</v>
      </c>
      <c r="B20518" s="57" t="s">
        <v>199</v>
      </c>
      <c r="C20518" s="62" t="s">
        <v>4751</v>
      </c>
      <c r="D20518" s="62" t="s">
        <v>20886</v>
      </c>
      <c r="E20518" s="368" t="s">
        <v>9707</v>
      </c>
      <c r="F20518" s="32"/>
      <c r="G20518" s="32"/>
      <c r="H20518" s="32"/>
      <c r="I20518" s="31"/>
      <c r="J20518" s="31"/>
      <c r="K20518" s="31"/>
      <c r="L20518" s="31"/>
      <c r="M20518" s="31"/>
      <c r="N20518" s="31"/>
      <c r="O20518" s="31"/>
      <c r="P20518" s="31"/>
      <c r="Q20518" s="31"/>
      <c r="R20518" s="31"/>
      <c r="S20518" s="31"/>
      <c r="T20518" s="31"/>
      <c r="U20518" s="31"/>
      <c r="V20518" s="31"/>
      <c r="W20518" s="31"/>
      <c r="X20518" s="31"/>
      <c r="Y20518" s="31"/>
      <c r="Z20518" s="31"/>
      <c r="AA20518" s="31"/>
      <c r="AB20518" s="31"/>
      <c r="AC20518" s="31"/>
      <c r="AD20518" s="31"/>
      <c r="AE20518" s="31"/>
      <c r="AF20518" s="31"/>
      <c r="AG20518" s="31"/>
      <c r="AH20518" s="31"/>
      <c r="AI20518" s="31"/>
      <c r="AJ20518" s="31"/>
      <c r="AK20518" s="31"/>
      <c r="AL20518" s="31"/>
      <c r="AO20518" s="376"/>
    </row>
    <row r="20519" spans="1:41" x14ac:dyDescent="0.3">
      <c r="A20519" s="92" t="s">
        <v>905</v>
      </c>
      <c r="B20519" s="92" t="s">
        <v>199</v>
      </c>
      <c r="C20519" s="318" t="s">
        <v>4751</v>
      </c>
      <c r="D20519" s="318" t="s">
        <v>13017</v>
      </c>
      <c r="E20519" s="320">
        <v>47118</v>
      </c>
      <c r="F20519" s="93"/>
      <c r="G20519" s="93"/>
      <c r="H20519" s="93"/>
      <c r="I20519" s="99"/>
      <c r="J20519" s="99"/>
      <c r="K20519" s="99"/>
      <c r="L20519" s="99"/>
      <c r="M20519" s="99"/>
      <c r="N20519" s="99"/>
      <c r="O20519" s="99"/>
      <c r="P20519" s="99"/>
      <c r="Q20519" s="99"/>
      <c r="R20519" s="99"/>
      <c r="S20519" s="99"/>
      <c r="T20519" s="99"/>
      <c r="U20519" s="99"/>
      <c r="V20519" s="99"/>
      <c r="W20519" s="99"/>
      <c r="X20519" s="99"/>
      <c r="Y20519" s="99"/>
      <c r="Z20519" s="99"/>
      <c r="AA20519" s="99"/>
      <c r="AB20519" s="99"/>
      <c r="AC20519" s="99"/>
      <c r="AD20519" s="99"/>
      <c r="AE20519" s="99"/>
      <c r="AF20519" s="99"/>
      <c r="AG20519" s="99"/>
      <c r="AH20519" s="31"/>
      <c r="AI20519" s="31"/>
      <c r="AJ20519" s="31"/>
      <c r="AK20519" s="31"/>
      <c r="AL20519" s="31"/>
      <c r="AO20519" s="376"/>
    </row>
    <row r="20520" spans="1:41" x14ac:dyDescent="0.25">
      <c r="A20520" s="44" t="s">
        <v>14674</v>
      </c>
      <c r="B20520" s="44" t="s">
        <v>145</v>
      </c>
      <c r="C20520" s="45" t="s">
        <v>14675</v>
      </c>
      <c r="D20520" s="46" t="s">
        <v>21328</v>
      </c>
      <c r="E20520" s="46">
        <v>46583</v>
      </c>
      <c r="AO20520" s="376"/>
    </row>
    <row r="20521" spans="1:41" x14ac:dyDescent="0.3">
      <c r="A20521" s="333" t="s">
        <v>15573</v>
      </c>
      <c r="B20521" s="333" t="s">
        <v>15583</v>
      </c>
      <c r="C20521" s="125" t="s">
        <v>15584</v>
      </c>
      <c r="D20521" s="32" t="s">
        <v>20309</v>
      </c>
      <c r="E20521" s="125" t="s">
        <v>15591</v>
      </c>
      <c r="F20521" s="125" t="s">
        <v>1190</v>
      </c>
      <c r="G20521" s="125" t="s">
        <v>1190</v>
      </c>
      <c r="AO20521" s="376"/>
    </row>
    <row r="20522" spans="1:41" x14ac:dyDescent="0.25">
      <c r="A20522" s="44" t="s">
        <v>16044</v>
      </c>
      <c r="B20522" s="44" t="s">
        <v>5204</v>
      </c>
      <c r="C20522" s="45">
        <v>250302</v>
      </c>
      <c r="D20522" s="45" t="s">
        <v>11363</v>
      </c>
      <c r="E20522" s="45" t="s">
        <v>5265</v>
      </c>
      <c r="AO20522" s="376"/>
    </row>
    <row r="20523" spans="1:41" x14ac:dyDescent="0.25">
      <c r="A20523" s="44" t="s">
        <v>18553</v>
      </c>
      <c r="B20523" s="44" t="s">
        <v>9237</v>
      </c>
      <c r="C20523" s="45">
        <v>24010401</v>
      </c>
      <c r="D20523" s="45" t="s">
        <v>11363</v>
      </c>
      <c r="E20523" s="45" t="s">
        <v>9238</v>
      </c>
      <c r="AO20523" s="376"/>
    </row>
    <row r="20524" spans="1:41" x14ac:dyDescent="0.3">
      <c r="A20524" s="57" t="s">
        <v>17202</v>
      </c>
      <c r="B20524" s="57" t="s">
        <v>1290</v>
      </c>
      <c r="C20524" s="62">
        <v>24027</v>
      </c>
      <c r="D20524" s="62" t="s">
        <v>20886</v>
      </c>
      <c r="E20524" s="60">
        <v>46873</v>
      </c>
      <c r="F20524" s="32"/>
      <c r="G20524" s="32"/>
      <c r="H20524" s="32"/>
      <c r="I20524" s="31"/>
      <c r="J20524" s="31"/>
      <c r="K20524" s="31"/>
      <c r="L20524" s="31"/>
      <c r="M20524" s="31"/>
      <c r="N20524" s="31"/>
      <c r="O20524" s="31"/>
      <c r="P20524" s="31"/>
      <c r="Q20524" s="31"/>
      <c r="R20524" s="31"/>
      <c r="S20524" s="31"/>
      <c r="T20524" s="31"/>
      <c r="U20524" s="31"/>
      <c r="V20524" s="31"/>
      <c r="W20524" s="31"/>
      <c r="X20524" s="31"/>
      <c r="Y20524" s="31"/>
      <c r="Z20524" s="31"/>
      <c r="AA20524" s="31"/>
      <c r="AB20524" s="31"/>
      <c r="AC20524" s="31"/>
      <c r="AD20524" s="31"/>
      <c r="AE20524" s="31"/>
      <c r="AF20524" s="31"/>
      <c r="AG20524" s="31"/>
      <c r="AH20524" s="31"/>
      <c r="AI20524" s="31"/>
      <c r="AJ20524" s="31"/>
      <c r="AK20524" s="31"/>
      <c r="AL20524" s="31"/>
      <c r="AO20524" s="376"/>
    </row>
    <row r="20525" spans="1:41" x14ac:dyDescent="0.25">
      <c r="A20525" s="44" t="s">
        <v>18554</v>
      </c>
      <c r="B20525" s="44" t="s">
        <v>938</v>
      </c>
      <c r="C20525" s="45">
        <v>260103</v>
      </c>
      <c r="D20525" s="45" t="s">
        <v>11363</v>
      </c>
      <c r="E20525" s="45" t="s">
        <v>8292</v>
      </c>
      <c r="AO20525" s="376"/>
    </row>
    <row r="20526" spans="1:41" x14ac:dyDescent="0.3">
      <c r="A20526" s="333" t="s">
        <v>20304</v>
      </c>
      <c r="B20526" s="333" t="s">
        <v>2690</v>
      </c>
      <c r="C20526" s="125" t="s">
        <v>21253</v>
      </c>
      <c r="D20526" s="32" t="s">
        <v>20309</v>
      </c>
      <c r="E20526" s="125" t="s">
        <v>21312</v>
      </c>
      <c r="F20526" s="125" t="s">
        <v>1189</v>
      </c>
      <c r="G20526" s="125" t="s">
        <v>1190</v>
      </c>
      <c r="AO20526" s="376"/>
    </row>
    <row r="20527" spans="1:41" x14ac:dyDescent="0.25">
      <c r="A20527" s="44" t="s">
        <v>16045</v>
      </c>
      <c r="B20527" s="44" t="s">
        <v>199</v>
      </c>
      <c r="C20527" s="45">
        <v>241001</v>
      </c>
      <c r="D20527" s="45" t="s">
        <v>11363</v>
      </c>
      <c r="E20527" s="45" t="s">
        <v>5332</v>
      </c>
      <c r="AO20527" s="376"/>
    </row>
    <row r="20528" spans="1:41" x14ac:dyDescent="0.25">
      <c r="A20528" s="44" t="s">
        <v>5441</v>
      </c>
      <c r="B20528" s="44" t="s">
        <v>15615</v>
      </c>
      <c r="C20528" s="45">
        <v>250902</v>
      </c>
      <c r="D20528" s="45" t="s">
        <v>11363</v>
      </c>
      <c r="E20528" s="45" t="s">
        <v>4972</v>
      </c>
      <c r="AO20528" s="376"/>
    </row>
    <row r="20529" spans="1:41" x14ac:dyDescent="0.3">
      <c r="A20529" s="333" t="s">
        <v>7796</v>
      </c>
      <c r="B20529" s="333" t="s">
        <v>6836</v>
      </c>
      <c r="C20529" s="125" t="s">
        <v>18820</v>
      </c>
      <c r="D20529" s="32" t="s">
        <v>20309</v>
      </c>
      <c r="E20529" s="125" t="s">
        <v>8292</v>
      </c>
      <c r="F20529" s="125" t="s">
        <v>1189</v>
      </c>
      <c r="G20529" s="125" t="s">
        <v>1190</v>
      </c>
      <c r="AO20529" s="376"/>
    </row>
    <row r="20530" spans="1:41" x14ac:dyDescent="0.25">
      <c r="A20530" s="44" t="s">
        <v>9754</v>
      </c>
      <c r="B20530" s="44" t="s">
        <v>11945</v>
      </c>
      <c r="C20530" s="45" t="s">
        <v>11946</v>
      </c>
      <c r="D20530" s="45" t="s">
        <v>11204</v>
      </c>
      <c r="E20530" s="45" t="s">
        <v>4966</v>
      </c>
      <c r="F20530" s="93"/>
      <c r="G20530" s="93"/>
      <c r="H20530" s="93"/>
      <c r="I20530" s="99"/>
      <c r="J20530" s="99"/>
      <c r="K20530" s="99"/>
      <c r="L20530" s="99"/>
      <c r="M20530" s="99"/>
      <c r="N20530" s="99"/>
      <c r="O20530" s="99"/>
      <c r="P20530" s="99"/>
      <c r="Q20530" s="99"/>
      <c r="R20530" s="99"/>
      <c r="S20530" s="99"/>
      <c r="T20530" s="99"/>
      <c r="U20530" s="99"/>
      <c r="V20530" s="99"/>
      <c r="W20530" s="99"/>
      <c r="X20530" s="99"/>
      <c r="Y20530" s="99"/>
      <c r="Z20530" s="99"/>
      <c r="AA20530" s="99"/>
      <c r="AB20530" s="99"/>
      <c r="AC20530" s="99"/>
      <c r="AD20530" s="99"/>
      <c r="AE20530" s="99"/>
      <c r="AF20530" s="99"/>
      <c r="AG20530" s="99"/>
      <c r="AH20530" s="31"/>
      <c r="AI20530" s="31"/>
      <c r="AJ20530" s="31"/>
      <c r="AK20530" s="31"/>
      <c r="AL20530" s="31"/>
      <c r="AO20530" s="376"/>
    </row>
    <row r="20531" spans="1:41" x14ac:dyDescent="0.25">
      <c r="A20531" s="44" t="s">
        <v>9754</v>
      </c>
      <c r="B20531" s="44" t="s">
        <v>11945</v>
      </c>
      <c r="C20531" s="45" t="s">
        <v>11946</v>
      </c>
      <c r="D20531" s="93" t="s">
        <v>17443</v>
      </c>
      <c r="E20531" s="45" t="s">
        <v>4966</v>
      </c>
      <c r="F20531" s="93"/>
      <c r="G20531" s="93"/>
      <c r="H20531" s="93"/>
      <c r="I20531" s="99"/>
      <c r="J20531" s="99"/>
      <c r="K20531" s="99"/>
      <c r="L20531" s="99"/>
      <c r="M20531" s="99"/>
      <c r="N20531" s="99"/>
      <c r="O20531" s="99"/>
      <c r="P20531" s="99"/>
      <c r="Q20531" s="99"/>
      <c r="R20531" s="99"/>
      <c r="S20531" s="99"/>
      <c r="T20531" s="99"/>
      <c r="U20531" s="99"/>
      <c r="V20531" s="99"/>
      <c r="W20531" s="99"/>
      <c r="X20531" s="99"/>
      <c r="Y20531" s="99"/>
      <c r="Z20531" s="99"/>
      <c r="AA20531" s="99"/>
      <c r="AB20531" s="99"/>
      <c r="AC20531" s="99"/>
      <c r="AD20531" s="99"/>
      <c r="AE20531" s="99"/>
      <c r="AF20531" s="99"/>
      <c r="AG20531" s="99"/>
      <c r="AH20531" s="31"/>
      <c r="AI20531" s="31"/>
      <c r="AJ20531" s="31"/>
      <c r="AK20531" s="31"/>
      <c r="AL20531" s="31"/>
      <c r="AO20531" s="376"/>
    </row>
    <row r="20532" spans="1:41" x14ac:dyDescent="0.25">
      <c r="A20532" s="44" t="s">
        <v>13963</v>
      </c>
      <c r="B20532" s="44" t="s">
        <v>15252</v>
      </c>
      <c r="C20532" s="45" t="s">
        <v>9828</v>
      </c>
      <c r="D20532" s="367" t="s">
        <v>3696</v>
      </c>
      <c r="E20532" s="328">
        <f>DATE(2028,5,13)</f>
        <v>46886</v>
      </c>
      <c r="F20532" s="32"/>
      <c r="G20532" s="32"/>
      <c r="H20532" s="32"/>
      <c r="I20532" s="31"/>
      <c r="J20532" s="31"/>
      <c r="K20532" s="31"/>
      <c r="L20532" s="31"/>
      <c r="M20532" s="31"/>
      <c r="N20532" s="31"/>
      <c r="O20532" s="31"/>
      <c r="P20532" s="31"/>
      <c r="Q20532" s="31"/>
      <c r="R20532" s="31"/>
      <c r="S20532" s="31"/>
      <c r="T20532" s="31"/>
      <c r="U20532" s="31"/>
      <c r="V20532" s="31"/>
      <c r="W20532" s="31"/>
      <c r="X20532" s="31"/>
      <c r="Y20532" s="31"/>
      <c r="Z20532" s="31"/>
      <c r="AA20532" s="31"/>
      <c r="AB20532" s="31"/>
      <c r="AC20532" s="31"/>
      <c r="AD20532" s="31"/>
      <c r="AE20532" s="31"/>
      <c r="AF20532" s="31"/>
      <c r="AG20532" s="31"/>
      <c r="AH20532" s="31"/>
      <c r="AI20532" s="31"/>
      <c r="AJ20532" s="31"/>
      <c r="AK20532" s="31"/>
      <c r="AL20532" s="31"/>
      <c r="AO20532" s="376"/>
    </row>
    <row r="20533" spans="1:41" x14ac:dyDescent="0.25">
      <c r="A20533" s="86" t="s">
        <v>16132</v>
      </c>
      <c r="B20533" s="44" t="s">
        <v>16074</v>
      </c>
      <c r="C20533" s="45">
        <v>8.26</v>
      </c>
      <c r="D20533" s="45" t="s">
        <v>12549</v>
      </c>
      <c r="E20533" s="46">
        <v>47787</v>
      </c>
      <c r="F20533" s="45"/>
      <c r="G20533" s="93"/>
      <c r="H20533" s="93"/>
      <c r="I20533" s="99"/>
      <c r="J20533" s="99"/>
      <c r="K20533" s="99"/>
      <c r="L20533" s="99"/>
      <c r="M20533" s="99"/>
      <c r="N20533" s="99"/>
      <c r="O20533" s="99"/>
      <c r="P20533" s="99"/>
      <c r="Q20533" s="99"/>
      <c r="R20533" s="99"/>
      <c r="S20533" s="99"/>
      <c r="T20533" s="99"/>
      <c r="U20533" s="99"/>
      <c r="V20533" s="99"/>
      <c r="W20533" s="99"/>
      <c r="X20533" s="99"/>
      <c r="Y20533" s="99"/>
      <c r="Z20533" s="99"/>
      <c r="AA20533" s="99"/>
      <c r="AB20533" s="99"/>
      <c r="AC20533" s="99"/>
      <c r="AD20533" s="99"/>
      <c r="AE20533" s="99"/>
      <c r="AF20533" s="99"/>
      <c r="AG20533" s="99"/>
      <c r="AH20533" s="31"/>
      <c r="AI20533" s="31"/>
      <c r="AJ20533" s="31"/>
      <c r="AK20533" s="31"/>
      <c r="AL20533" s="31"/>
      <c r="AO20533" s="376"/>
    </row>
    <row r="20534" spans="1:41" x14ac:dyDescent="0.25">
      <c r="A20534" s="44" t="s">
        <v>22048</v>
      </c>
      <c r="B20534" s="44" t="s">
        <v>925</v>
      </c>
      <c r="C20534" s="45">
        <v>260601</v>
      </c>
      <c r="D20534" s="45" t="s">
        <v>11363</v>
      </c>
      <c r="E20534" s="45" t="s">
        <v>17341</v>
      </c>
      <c r="AO20534" s="376"/>
    </row>
    <row r="20535" spans="1:41" x14ac:dyDescent="0.25">
      <c r="A20535" s="44" t="s">
        <v>9650</v>
      </c>
      <c r="B20535" s="44" t="s">
        <v>21359</v>
      </c>
      <c r="C20535" s="45" t="s">
        <v>9701</v>
      </c>
      <c r="D20535" s="45" t="s">
        <v>21447</v>
      </c>
      <c r="E20535" s="46">
        <v>46752</v>
      </c>
      <c r="AO20535" s="376"/>
    </row>
    <row r="20536" spans="1:41" x14ac:dyDescent="0.25">
      <c r="A20536" s="44" t="s">
        <v>10843</v>
      </c>
      <c r="B20536" s="44" t="s">
        <v>9237</v>
      </c>
      <c r="C20536" s="45">
        <v>24010401</v>
      </c>
      <c r="D20536" s="45" t="s">
        <v>11363</v>
      </c>
      <c r="E20536" s="45" t="s">
        <v>9238</v>
      </c>
      <c r="AO20536" s="376"/>
    </row>
    <row r="20537" spans="1:41" x14ac:dyDescent="0.25">
      <c r="A20537" s="44" t="s">
        <v>10843</v>
      </c>
      <c r="B20537" s="44" t="s">
        <v>3176</v>
      </c>
      <c r="C20537" s="45">
        <v>24010402</v>
      </c>
      <c r="D20537" s="45" t="s">
        <v>11363</v>
      </c>
      <c r="E20537" s="45" t="s">
        <v>9238</v>
      </c>
      <c r="AO20537" s="376"/>
    </row>
    <row r="20538" spans="1:41" x14ac:dyDescent="0.25">
      <c r="A20538" s="44" t="s">
        <v>18555</v>
      </c>
      <c r="B20538" s="44" t="s">
        <v>17773</v>
      </c>
      <c r="C20538" s="45">
        <v>240902</v>
      </c>
      <c r="D20538" s="45" t="s">
        <v>11363</v>
      </c>
      <c r="E20538" s="45" t="s">
        <v>4826</v>
      </c>
      <c r="AO20538" s="376"/>
    </row>
    <row r="20539" spans="1:41" x14ac:dyDescent="0.25">
      <c r="A20539" s="44" t="s">
        <v>18555</v>
      </c>
      <c r="B20539" s="44" t="s">
        <v>17605</v>
      </c>
      <c r="C20539" s="45">
        <v>240901</v>
      </c>
      <c r="D20539" s="45" t="s">
        <v>11363</v>
      </c>
      <c r="E20539" s="45" t="s">
        <v>4826</v>
      </c>
      <c r="AO20539" s="376"/>
    </row>
    <row r="20540" spans="1:41" x14ac:dyDescent="0.25">
      <c r="A20540" s="44" t="s">
        <v>18556</v>
      </c>
      <c r="B20540" s="44" t="s">
        <v>17477</v>
      </c>
      <c r="C20540" s="45">
        <v>25100201</v>
      </c>
      <c r="D20540" s="45" t="s">
        <v>11363</v>
      </c>
      <c r="E20540" s="45" t="s">
        <v>11146</v>
      </c>
      <c r="AO20540" s="376"/>
    </row>
    <row r="20541" spans="1:41" x14ac:dyDescent="0.25">
      <c r="A20541" s="44" t="s">
        <v>16046</v>
      </c>
      <c r="B20541" s="44" t="s">
        <v>9248</v>
      </c>
      <c r="C20541" s="45">
        <v>240101</v>
      </c>
      <c r="D20541" s="45" t="s">
        <v>11363</v>
      </c>
      <c r="E20541" s="45" t="s">
        <v>9249</v>
      </c>
      <c r="AO20541" s="376"/>
    </row>
    <row r="20542" spans="1:41" x14ac:dyDescent="0.25">
      <c r="A20542" s="44" t="s">
        <v>16453</v>
      </c>
      <c r="B20542" s="44" t="s">
        <v>16348</v>
      </c>
      <c r="C20542" s="45" t="s">
        <v>16454</v>
      </c>
      <c r="D20542" s="46" t="s">
        <v>21328</v>
      </c>
      <c r="E20542" s="46">
        <v>46639</v>
      </c>
      <c r="AO20542" s="376"/>
    </row>
    <row r="20543" spans="1:41" x14ac:dyDescent="0.25">
      <c r="A20543" s="99" t="s">
        <v>7316</v>
      </c>
      <c r="B20543" s="44" t="s">
        <v>6178</v>
      </c>
      <c r="C20543" s="45" t="s">
        <v>6179</v>
      </c>
      <c r="D20543" s="45" t="s">
        <v>1201</v>
      </c>
      <c r="E20543" s="46">
        <v>46439</v>
      </c>
      <c r="F20543" s="93"/>
      <c r="G20543" s="93"/>
      <c r="H20543" s="93"/>
      <c r="I20543" s="99"/>
      <c r="J20543" s="99"/>
      <c r="K20543" s="99"/>
      <c r="L20543" s="44"/>
      <c r="M20543" s="44"/>
      <c r="N20543" s="99"/>
      <c r="O20543" s="99"/>
      <c r="P20543" s="99"/>
      <c r="Q20543" s="99"/>
      <c r="R20543" s="99"/>
      <c r="S20543" s="99"/>
      <c r="T20543" s="99"/>
      <c r="U20543" s="99"/>
      <c r="V20543" s="99"/>
      <c r="W20543" s="99"/>
      <c r="X20543" s="99"/>
      <c r="Y20543" s="99"/>
      <c r="Z20543" s="99"/>
      <c r="AA20543" s="99"/>
      <c r="AB20543" s="99"/>
      <c r="AC20543" s="99"/>
      <c r="AD20543" s="99"/>
      <c r="AE20543" s="99"/>
      <c r="AF20543" s="99"/>
      <c r="AG20543" s="99"/>
      <c r="AH20543" s="31"/>
      <c r="AI20543" s="31"/>
      <c r="AJ20543" s="31"/>
      <c r="AK20543" s="31"/>
      <c r="AL20543" s="31"/>
      <c r="AO20543" s="376"/>
    </row>
    <row r="20544" spans="1:41" x14ac:dyDescent="0.25">
      <c r="A20544" s="44" t="s">
        <v>19491</v>
      </c>
      <c r="B20544" s="319" t="s">
        <v>19517</v>
      </c>
      <c r="C20544" s="318" t="s">
        <v>19908</v>
      </c>
      <c r="D20544" s="93" t="s">
        <v>19934</v>
      </c>
      <c r="E20544" s="320">
        <v>46752</v>
      </c>
      <c r="F20544" s="93"/>
      <c r="G20544" s="93"/>
      <c r="H20544" s="93"/>
      <c r="I20544" s="99"/>
      <c r="J20544" s="99"/>
      <c r="K20544" s="99"/>
      <c r="L20544" s="99"/>
      <c r="M20544" s="99"/>
      <c r="N20544" s="99"/>
      <c r="O20544" s="99"/>
      <c r="P20544" s="99"/>
      <c r="Q20544" s="99"/>
      <c r="R20544" s="99"/>
      <c r="S20544" s="99"/>
      <c r="T20544" s="99"/>
      <c r="U20544" s="99"/>
      <c r="V20544" s="99"/>
      <c r="W20544" s="99"/>
      <c r="X20544" s="99"/>
      <c r="Y20544" s="99"/>
      <c r="Z20544" s="99"/>
      <c r="AA20544" s="99"/>
      <c r="AB20544" s="99"/>
      <c r="AC20544" s="99"/>
      <c r="AD20544" s="99"/>
      <c r="AE20544" s="99"/>
      <c r="AF20544" s="99"/>
      <c r="AG20544" s="99"/>
      <c r="AH20544" s="31"/>
      <c r="AI20544" s="31"/>
      <c r="AJ20544" s="31"/>
      <c r="AK20544" s="31"/>
      <c r="AL20544" s="31"/>
      <c r="AO20544" s="376"/>
    </row>
    <row r="20545" spans="1:41" x14ac:dyDescent="0.25">
      <c r="A20545" s="44" t="s">
        <v>7380</v>
      </c>
      <c r="B20545" s="44" t="s">
        <v>5012</v>
      </c>
      <c r="C20545" s="45" t="s">
        <v>5056</v>
      </c>
      <c r="D20545" s="45" t="s">
        <v>11204</v>
      </c>
      <c r="E20545" s="45" t="s">
        <v>2538</v>
      </c>
      <c r="F20545" s="93"/>
      <c r="G20545" s="93"/>
      <c r="H20545" s="93"/>
      <c r="I20545" s="99"/>
      <c r="J20545" s="99"/>
      <c r="K20545" s="99"/>
      <c r="L20545" s="99"/>
      <c r="M20545" s="99"/>
      <c r="N20545" s="99"/>
      <c r="O20545" s="99"/>
      <c r="P20545" s="99"/>
      <c r="Q20545" s="99"/>
      <c r="R20545" s="99"/>
      <c r="S20545" s="99"/>
      <c r="T20545" s="99"/>
      <c r="U20545" s="99"/>
      <c r="V20545" s="99"/>
      <c r="W20545" s="99"/>
      <c r="X20545" s="99"/>
      <c r="Y20545" s="99"/>
      <c r="Z20545" s="99"/>
      <c r="AA20545" s="99"/>
      <c r="AB20545" s="99"/>
      <c r="AC20545" s="99"/>
      <c r="AD20545" s="99"/>
      <c r="AE20545" s="99"/>
      <c r="AF20545" s="99"/>
      <c r="AG20545" s="99"/>
      <c r="AH20545" s="31"/>
      <c r="AI20545" s="31"/>
      <c r="AJ20545" s="31"/>
      <c r="AK20545" s="31"/>
      <c r="AL20545" s="31"/>
      <c r="AO20545" s="376"/>
    </row>
    <row r="20546" spans="1:41" x14ac:dyDescent="0.25">
      <c r="A20546" s="44" t="s">
        <v>7380</v>
      </c>
      <c r="B20546" s="44" t="s">
        <v>5012</v>
      </c>
      <c r="C20546" s="45" t="s">
        <v>5056</v>
      </c>
      <c r="D20546" s="93" t="s">
        <v>17443</v>
      </c>
      <c r="E20546" s="45" t="s">
        <v>2538</v>
      </c>
      <c r="F20546" s="93"/>
      <c r="G20546" s="93"/>
      <c r="H20546" s="93"/>
      <c r="I20546" s="99"/>
      <c r="J20546" s="99"/>
      <c r="K20546" s="99"/>
      <c r="L20546" s="99"/>
      <c r="M20546" s="99"/>
      <c r="N20546" s="99"/>
      <c r="O20546" s="99"/>
      <c r="P20546" s="99"/>
      <c r="Q20546" s="99"/>
      <c r="R20546" s="99"/>
      <c r="S20546" s="99"/>
      <c r="T20546" s="99"/>
      <c r="U20546" s="99"/>
      <c r="V20546" s="99"/>
      <c r="W20546" s="99"/>
      <c r="X20546" s="99"/>
      <c r="Y20546" s="99"/>
      <c r="Z20546" s="99"/>
      <c r="AA20546" s="99"/>
      <c r="AB20546" s="99"/>
      <c r="AC20546" s="99"/>
      <c r="AD20546" s="99"/>
      <c r="AE20546" s="99"/>
      <c r="AF20546" s="99"/>
      <c r="AG20546" s="99"/>
      <c r="AH20546" s="31"/>
      <c r="AI20546" s="31"/>
      <c r="AJ20546" s="31"/>
      <c r="AK20546" s="31"/>
      <c r="AL20546" s="31"/>
      <c r="AO20546" s="376"/>
    </row>
    <row r="20547" spans="1:41" x14ac:dyDescent="0.25">
      <c r="A20547" s="44" t="s">
        <v>7380</v>
      </c>
      <c r="B20547" s="44" t="s">
        <v>5012</v>
      </c>
      <c r="C20547" s="45" t="s">
        <v>5056</v>
      </c>
      <c r="D20547" s="45" t="s">
        <v>9895</v>
      </c>
      <c r="E20547" s="45" t="s">
        <v>4125</v>
      </c>
      <c r="F20547" s="93"/>
      <c r="G20547" s="93"/>
      <c r="H20547" s="93"/>
      <c r="I20547" s="99"/>
      <c r="J20547" s="99"/>
      <c r="K20547" s="99"/>
      <c r="L20547" s="44"/>
      <c r="M20547" s="44"/>
      <c r="N20547" s="99"/>
      <c r="O20547" s="99"/>
      <c r="P20547" s="99"/>
      <c r="Q20547" s="99"/>
      <c r="R20547" s="99"/>
      <c r="S20547" s="99"/>
      <c r="T20547" s="99"/>
      <c r="U20547" s="99"/>
      <c r="V20547" s="99"/>
      <c r="W20547" s="99"/>
      <c r="X20547" s="99"/>
      <c r="Y20547" s="99"/>
      <c r="Z20547" s="99"/>
      <c r="AA20547" s="99"/>
      <c r="AB20547" s="99"/>
      <c r="AC20547" s="99"/>
      <c r="AD20547" s="99"/>
      <c r="AE20547" s="99"/>
      <c r="AF20547" s="99"/>
      <c r="AG20547" s="99"/>
      <c r="AH20547" s="31"/>
      <c r="AI20547" s="31"/>
      <c r="AJ20547" s="31"/>
      <c r="AK20547" s="31"/>
      <c r="AL20547" s="31"/>
      <c r="AO20547" s="376"/>
    </row>
    <row r="20548" spans="1:41" x14ac:dyDescent="0.25">
      <c r="A20548" s="44" t="s">
        <v>8506</v>
      </c>
      <c r="B20548" s="44" t="s">
        <v>5565</v>
      </c>
      <c r="C20548" s="45" t="s">
        <v>8570</v>
      </c>
      <c r="D20548" s="32" t="s">
        <v>5559</v>
      </c>
      <c r="E20548" s="45" t="s">
        <v>11170</v>
      </c>
      <c r="F20548" s="32"/>
      <c r="G20548" s="32"/>
      <c r="H20548" s="32"/>
      <c r="I20548" s="31"/>
      <c r="J20548" s="31"/>
      <c r="K20548" s="31"/>
      <c r="L20548" s="31"/>
      <c r="M20548" s="31"/>
      <c r="N20548" s="31"/>
      <c r="O20548" s="31"/>
      <c r="P20548" s="31"/>
      <c r="Q20548" s="31"/>
      <c r="R20548" s="31"/>
      <c r="S20548" s="31"/>
      <c r="T20548" s="31"/>
      <c r="U20548" s="31"/>
      <c r="V20548" s="31"/>
      <c r="W20548" s="31"/>
      <c r="X20548" s="31"/>
      <c r="Y20548" s="31"/>
      <c r="Z20548" s="31"/>
      <c r="AA20548" s="31"/>
      <c r="AB20548" s="31"/>
      <c r="AC20548" s="31"/>
      <c r="AD20548" s="31"/>
      <c r="AE20548" s="31"/>
      <c r="AF20548" s="31"/>
      <c r="AG20548" s="31"/>
      <c r="AH20548" s="31"/>
      <c r="AI20548" s="31"/>
      <c r="AJ20548" s="31"/>
      <c r="AK20548" s="31"/>
      <c r="AL20548" s="31"/>
      <c r="AO20548" s="376"/>
    </row>
    <row r="20549" spans="1:41" x14ac:dyDescent="0.3">
      <c r="A20549" s="333" t="s">
        <v>8506</v>
      </c>
      <c r="B20549" s="333" t="s">
        <v>1157</v>
      </c>
      <c r="C20549" s="125" t="s">
        <v>13318</v>
      </c>
      <c r="D20549" s="32" t="s">
        <v>20309</v>
      </c>
      <c r="E20549" s="125" t="s">
        <v>12551</v>
      </c>
      <c r="F20549" s="125" t="s">
        <v>1189</v>
      </c>
      <c r="G20549" s="125" t="s">
        <v>1190</v>
      </c>
      <c r="AO20549" s="376"/>
    </row>
    <row r="20550" spans="1:41" x14ac:dyDescent="0.25">
      <c r="A20550" s="44" t="s">
        <v>18557</v>
      </c>
      <c r="B20550" s="44" t="s">
        <v>3475</v>
      </c>
      <c r="C20550" s="45">
        <v>230301</v>
      </c>
      <c r="D20550" s="45" t="s">
        <v>11363</v>
      </c>
      <c r="E20550" s="45" t="s">
        <v>5265</v>
      </c>
      <c r="AO20550" s="376"/>
    </row>
    <row r="20551" spans="1:41" x14ac:dyDescent="0.25">
      <c r="A20551" s="44" t="s">
        <v>14208</v>
      </c>
      <c r="B20551" s="44" t="s">
        <v>5569</v>
      </c>
      <c r="C20551" s="45" t="s">
        <v>14309</v>
      </c>
      <c r="D20551" s="32" t="s">
        <v>5559</v>
      </c>
      <c r="E20551" s="45" t="s">
        <v>11200</v>
      </c>
      <c r="F20551" s="32"/>
      <c r="G20551" s="32"/>
      <c r="H20551" s="32"/>
      <c r="I20551" s="31"/>
      <c r="J20551" s="31"/>
      <c r="K20551" s="31"/>
      <c r="L20551" s="31"/>
      <c r="M20551" s="31"/>
      <c r="N20551" s="31"/>
      <c r="O20551" s="31"/>
      <c r="P20551" s="31"/>
      <c r="Q20551" s="31"/>
      <c r="R20551" s="31"/>
      <c r="S20551" s="31"/>
      <c r="T20551" s="31"/>
      <c r="U20551" s="31"/>
      <c r="V20551" s="31"/>
      <c r="W20551" s="31"/>
      <c r="X20551" s="31"/>
      <c r="Y20551" s="31"/>
      <c r="Z20551" s="31"/>
      <c r="AA20551" s="31"/>
      <c r="AB20551" s="31"/>
      <c r="AC20551" s="31"/>
      <c r="AD20551" s="31"/>
      <c r="AE20551" s="31"/>
      <c r="AF20551" s="31"/>
      <c r="AG20551" s="31"/>
      <c r="AH20551" s="31"/>
      <c r="AI20551" s="31"/>
      <c r="AJ20551" s="31"/>
      <c r="AK20551" s="31"/>
      <c r="AL20551" s="31"/>
      <c r="AO20551" s="376"/>
    </row>
    <row r="20552" spans="1:41" x14ac:dyDescent="0.25">
      <c r="A20552" s="44" t="s">
        <v>6827</v>
      </c>
      <c r="B20552" s="44" t="s">
        <v>21398</v>
      </c>
      <c r="C20552" s="45" t="s">
        <v>6810</v>
      </c>
      <c r="D20552" s="45" t="s">
        <v>21447</v>
      </c>
      <c r="E20552" s="46">
        <v>46507</v>
      </c>
      <c r="AO20552" s="376"/>
    </row>
    <row r="20553" spans="1:41" x14ac:dyDescent="0.25">
      <c r="A20553" s="44" t="s">
        <v>9030</v>
      </c>
      <c r="B20553" s="44" t="s">
        <v>14696</v>
      </c>
      <c r="C20553" s="45" t="s">
        <v>9222</v>
      </c>
      <c r="D20553" s="367" t="s">
        <v>3696</v>
      </c>
      <c r="E20553" s="328">
        <f>DATE(2027,5,30)</f>
        <v>46537</v>
      </c>
      <c r="F20553" s="32"/>
      <c r="G20553" s="32"/>
      <c r="H20553" s="32"/>
      <c r="I20553" s="31"/>
      <c r="J20553" s="31"/>
      <c r="K20553" s="31"/>
      <c r="L20553" s="31"/>
      <c r="M20553" s="31"/>
      <c r="N20553" s="31"/>
      <c r="O20553" s="31"/>
      <c r="P20553" s="31"/>
      <c r="Q20553" s="31"/>
      <c r="R20553" s="31"/>
      <c r="S20553" s="31"/>
      <c r="T20553" s="31"/>
      <c r="U20553" s="31"/>
      <c r="V20553" s="31"/>
      <c r="W20553" s="31"/>
      <c r="X20553" s="31"/>
      <c r="Y20553" s="31"/>
      <c r="Z20553" s="31"/>
      <c r="AA20553" s="31"/>
      <c r="AB20553" s="31"/>
      <c r="AC20553" s="31"/>
      <c r="AD20553" s="31"/>
      <c r="AE20553" s="31"/>
      <c r="AF20553" s="31"/>
      <c r="AG20553" s="31"/>
      <c r="AH20553" s="31"/>
      <c r="AI20553" s="31"/>
      <c r="AJ20553" s="31"/>
      <c r="AK20553" s="31"/>
      <c r="AL20553" s="31"/>
      <c r="AO20553" s="376"/>
    </row>
    <row r="20554" spans="1:41" x14ac:dyDescent="0.25">
      <c r="A20554" s="44" t="s">
        <v>4323</v>
      </c>
      <c r="B20554" s="44" t="s">
        <v>5134</v>
      </c>
      <c r="C20554" s="45">
        <v>250802</v>
      </c>
      <c r="D20554" s="45" t="s">
        <v>11363</v>
      </c>
      <c r="E20554" s="45" t="s">
        <v>9880</v>
      </c>
      <c r="AO20554" s="376"/>
    </row>
    <row r="20555" spans="1:41" x14ac:dyDescent="0.25">
      <c r="A20555" s="44" t="s">
        <v>4323</v>
      </c>
      <c r="B20555" s="44" t="s">
        <v>9248</v>
      </c>
      <c r="C20555" s="45">
        <v>260105</v>
      </c>
      <c r="D20555" s="45" t="s">
        <v>11363</v>
      </c>
      <c r="E20555" s="45" t="s">
        <v>17625</v>
      </c>
      <c r="AO20555" s="376"/>
    </row>
    <row r="20556" spans="1:41" x14ac:dyDescent="0.3">
      <c r="A20556" s="333" t="s">
        <v>11553</v>
      </c>
      <c r="B20556" s="333" t="s">
        <v>11371</v>
      </c>
      <c r="C20556" s="125" t="s">
        <v>11215</v>
      </c>
      <c r="D20556" s="32" t="s">
        <v>20309</v>
      </c>
      <c r="E20556" s="125" t="s">
        <v>4966</v>
      </c>
      <c r="F20556" s="125" t="s">
        <v>1189</v>
      </c>
      <c r="G20556" s="125" t="s">
        <v>1190</v>
      </c>
      <c r="AO20556" s="376"/>
    </row>
    <row r="20557" spans="1:41" x14ac:dyDescent="0.25">
      <c r="A20557" s="44" t="s">
        <v>12517</v>
      </c>
      <c r="B20557" s="44" t="s">
        <v>12091</v>
      </c>
      <c r="C20557" s="45">
        <v>9.24</v>
      </c>
      <c r="D20557" s="45" t="s">
        <v>12549</v>
      </c>
      <c r="E20557" s="46">
        <v>47299</v>
      </c>
      <c r="F20557" s="45"/>
      <c r="G20557" s="93"/>
      <c r="H20557" s="93"/>
      <c r="I20557" s="99"/>
      <c r="J20557" s="99"/>
      <c r="K20557" s="99"/>
      <c r="L20557" s="99"/>
      <c r="M20557" s="99"/>
      <c r="N20557" s="99"/>
      <c r="O20557" s="99"/>
      <c r="P20557" s="99"/>
      <c r="Q20557" s="99"/>
      <c r="R20557" s="99"/>
      <c r="S20557" s="99"/>
      <c r="T20557" s="99"/>
      <c r="U20557" s="99"/>
      <c r="V20557" s="99"/>
      <c r="W20557" s="99"/>
      <c r="X20557" s="99"/>
      <c r="Y20557" s="99"/>
      <c r="Z20557" s="99"/>
      <c r="AA20557" s="99"/>
      <c r="AB20557" s="99"/>
      <c r="AC20557" s="99"/>
      <c r="AD20557" s="99"/>
      <c r="AE20557" s="99"/>
      <c r="AF20557" s="99"/>
      <c r="AG20557" s="99"/>
      <c r="AH20557" s="31"/>
      <c r="AI20557" s="31"/>
      <c r="AJ20557" s="31"/>
      <c r="AK20557" s="31"/>
      <c r="AL20557" s="31"/>
      <c r="AO20557" s="376"/>
    </row>
    <row r="20558" spans="1:41" x14ac:dyDescent="0.25">
      <c r="A20558" s="44" t="s">
        <v>12517</v>
      </c>
      <c r="B20558" s="44" t="s">
        <v>12170</v>
      </c>
      <c r="C20558" s="45">
        <v>10.24</v>
      </c>
      <c r="D20558" s="45" t="s">
        <v>12549</v>
      </c>
      <c r="E20558" s="46">
        <v>47299</v>
      </c>
      <c r="F20558" s="45"/>
      <c r="G20558" s="93"/>
      <c r="H20558" s="93"/>
      <c r="I20558" s="99"/>
      <c r="J20558" s="99"/>
      <c r="K20558" s="99"/>
      <c r="L20558" s="99"/>
      <c r="M20558" s="99"/>
      <c r="N20558" s="99"/>
      <c r="O20558" s="99"/>
      <c r="P20558" s="99"/>
      <c r="Q20558" s="99"/>
      <c r="R20558" s="99"/>
      <c r="S20558" s="99"/>
      <c r="T20558" s="99"/>
      <c r="U20558" s="99"/>
      <c r="V20558" s="99"/>
      <c r="W20558" s="99"/>
      <c r="X20558" s="99"/>
      <c r="Y20558" s="99"/>
      <c r="Z20558" s="99"/>
      <c r="AA20558" s="99"/>
      <c r="AB20558" s="99"/>
      <c r="AC20558" s="99"/>
      <c r="AD20558" s="99"/>
      <c r="AE20558" s="99"/>
      <c r="AF20558" s="99"/>
      <c r="AG20558" s="99"/>
      <c r="AH20558" s="31"/>
      <c r="AI20558" s="31"/>
      <c r="AJ20558" s="31"/>
      <c r="AK20558" s="31"/>
      <c r="AL20558" s="31"/>
      <c r="AO20558" s="376"/>
    </row>
    <row r="20559" spans="1:41" x14ac:dyDescent="0.25">
      <c r="A20559" s="44" t="s">
        <v>12517</v>
      </c>
      <c r="B20559" s="44" t="s">
        <v>12101</v>
      </c>
      <c r="C20559" s="45">
        <v>11.24</v>
      </c>
      <c r="D20559" s="45" t="s">
        <v>12549</v>
      </c>
      <c r="E20559" s="46">
        <v>47299</v>
      </c>
      <c r="F20559" s="45"/>
      <c r="G20559" s="93"/>
      <c r="H20559" s="93"/>
      <c r="I20559" s="99"/>
      <c r="J20559" s="99"/>
      <c r="K20559" s="99"/>
      <c r="L20559" s="99"/>
      <c r="M20559" s="99"/>
      <c r="N20559" s="99"/>
      <c r="O20559" s="99"/>
      <c r="P20559" s="99"/>
      <c r="Q20559" s="99"/>
      <c r="R20559" s="99"/>
      <c r="S20559" s="99"/>
      <c r="T20559" s="99"/>
      <c r="U20559" s="99"/>
      <c r="V20559" s="99"/>
      <c r="W20559" s="99"/>
      <c r="X20559" s="99"/>
      <c r="Y20559" s="99"/>
      <c r="Z20559" s="99"/>
      <c r="AA20559" s="99"/>
      <c r="AB20559" s="99"/>
      <c r="AC20559" s="99"/>
      <c r="AD20559" s="99"/>
      <c r="AE20559" s="99"/>
      <c r="AF20559" s="99"/>
      <c r="AG20559" s="99"/>
      <c r="AH20559" s="31"/>
      <c r="AI20559" s="31"/>
      <c r="AJ20559" s="31"/>
      <c r="AK20559" s="31"/>
      <c r="AL20559" s="31"/>
      <c r="AO20559" s="376"/>
    </row>
    <row r="20560" spans="1:41" x14ac:dyDescent="0.25">
      <c r="A20560" s="44" t="s">
        <v>12517</v>
      </c>
      <c r="B20560" s="44" t="s">
        <v>12094</v>
      </c>
      <c r="C20560" s="45">
        <v>12.24</v>
      </c>
      <c r="D20560" s="45" t="s">
        <v>12549</v>
      </c>
      <c r="E20560" s="46">
        <v>47299</v>
      </c>
      <c r="F20560" s="45"/>
      <c r="G20560" s="93"/>
      <c r="H20560" s="93"/>
      <c r="I20560" s="99"/>
      <c r="J20560" s="99"/>
      <c r="K20560" s="99"/>
      <c r="L20560" s="99"/>
      <c r="M20560" s="99"/>
      <c r="N20560" s="99"/>
      <c r="O20560" s="99"/>
      <c r="P20560" s="99"/>
      <c r="Q20560" s="99"/>
      <c r="R20560" s="99"/>
      <c r="S20560" s="99"/>
      <c r="T20560" s="99"/>
      <c r="U20560" s="99"/>
      <c r="V20560" s="99"/>
      <c r="W20560" s="99"/>
      <c r="X20560" s="99"/>
      <c r="Y20560" s="99"/>
      <c r="Z20560" s="99"/>
      <c r="AA20560" s="99"/>
      <c r="AB20560" s="99"/>
      <c r="AC20560" s="99"/>
      <c r="AD20560" s="99"/>
      <c r="AE20560" s="99"/>
      <c r="AF20560" s="99"/>
      <c r="AG20560" s="99"/>
      <c r="AH20560" s="31"/>
      <c r="AI20560" s="31"/>
      <c r="AJ20560" s="31"/>
      <c r="AK20560" s="31"/>
      <c r="AL20560" s="31"/>
      <c r="AO20560" s="376"/>
    </row>
    <row r="20561" spans="1:41" x14ac:dyDescent="0.25">
      <c r="A20561" s="44" t="s">
        <v>12517</v>
      </c>
      <c r="B20561" s="44" t="s">
        <v>12128</v>
      </c>
      <c r="C20561" s="45">
        <v>17.239999999999998</v>
      </c>
      <c r="D20561" s="45" t="s">
        <v>12549</v>
      </c>
      <c r="E20561" s="46">
        <v>47299</v>
      </c>
      <c r="F20561" s="45"/>
      <c r="G20561" s="93"/>
      <c r="H20561" s="93"/>
      <c r="I20561" s="99"/>
      <c r="J20561" s="99"/>
      <c r="K20561" s="99"/>
      <c r="L20561" s="99"/>
      <c r="M20561" s="99"/>
      <c r="N20561" s="99"/>
      <c r="O20561" s="99"/>
      <c r="P20561" s="99"/>
      <c r="Q20561" s="99"/>
      <c r="R20561" s="99"/>
      <c r="S20561" s="99"/>
      <c r="T20561" s="99"/>
      <c r="U20561" s="99"/>
      <c r="V20561" s="99"/>
      <c r="W20561" s="99"/>
      <c r="X20561" s="99"/>
      <c r="Y20561" s="99"/>
      <c r="Z20561" s="99"/>
      <c r="AA20561" s="99"/>
      <c r="AB20561" s="99"/>
      <c r="AC20561" s="99"/>
      <c r="AD20561" s="99"/>
      <c r="AE20561" s="99"/>
      <c r="AF20561" s="99"/>
      <c r="AG20561" s="99"/>
      <c r="AH20561" s="31"/>
      <c r="AI20561" s="31"/>
      <c r="AJ20561" s="31"/>
      <c r="AK20561" s="31"/>
      <c r="AL20561" s="31"/>
      <c r="AO20561" s="376"/>
    </row>
    <row r="20562" spans="1:41" x14ac:dyDescent="0.25">
      <c r="A20562" s="44" t="s">
        <v>12517</v>
      </c>
      <c r="B20562" s="44" t="s">
        <v>12172</v>
      </c>
      <c r="C20562" s="45">
        <v>35.24</v>
      </c>
      <c r="D20562" s="45" t="s">
        <v>12549</v>
      </c>
      <c r="E20562" s="46">
        <v>47299</v>
      </c>
      <c r="F20562" s="45"/>
      <c r="G20562" s="93"/>
      <c r="H20562" s="93"/>
      <c r="I20562" s="99"/>
      <c r="J20562" s="99"/>
      <c r="K20562" s="99"/>
      <c r="L20562" s="99"/>
      <c r="M20562" s="99"/>
      <c r="N20562" s="99"/>
      <c r="O20562" s="99"/>
      <c r="P20562" s="99"/>
      <c r="Q20562" s="99"/>
      <c r="R20562" s="99"/>
      <c r="S20562" s="99"/>
      <c r="T20562" s="99"/>
      <c r="U20562" s="99"/>
      <c r="V20562" s="99"/>
      <c r="W20562" s="99"/>
      <c r="X20562" s="99"/>
      <c r="Y20562" s="99"/>
      <c r="Z20562" s="99"/>
      <c r="AA20562" s="99"/>
      <c r="AB20562" s="99"/>
      <c r="AC20562" s="99"/>
      <c r="AD20562" s="99"/>
      <c r="AE20562" s="99"/>
      <c r="AF20562" s="99"/>
      <c r="AG20562" s="99"/>
      <c r="AH20562" s="31"/>
      <c r="AI20562" s="31"/>
      <c r="AJ20562" s="31"/>
      <c r="AK20562" s="31"/>
      <c r="AL20562" s="31"/>
      <c r="AO20562" s="376"/>
    </row>
    <row r="20563" spans="1:41" x14ac:dyDescent="0.25">
      <c r="A20563" s="44" t="s">
        <v>12517</v>
      </c>
      <c r="B20563" s="44" t="s">
        <v>6608</v>
      </c>
      <c r="C20563" s="45">
        <v>260203</v>
      </c>
      <c r="D20563" s="45" t="s">
        <v>11363</v>
      </c>
      <c r="E20563" s="45" t="s">
        <v>9238</v>
      </c>
      <c r="AO20563" s="376"/>
    </row>
    <row r="20564" spans="1:41" x14ac:dyDescent="0.3">
      <c r="A20564" s="333" t="s">
        <v>11140</v>
      </c>
      <c r="B20564" s="333" t="s">
        <v>15470</v>
      </c>
      <c r="C20564" s="125" t="s">
        <v>13319</v>
      </c>
      <c r="D20564" s="32" t="s">
        <v>20309</v>
      </c>
      <c r="E20564" s="125" t="s">
        <v>12551</v>
      </c>
      <c r="F20564" s="125" t="s">
        <v>1189</v>
      </c>
      <c r="G20564" s="125" t="s">
        <v>1190</v>
      </c>
      <c r="AO20564" s="376"/>
    </row>
    <row r="20565" spans="1:41" x14ac:dyDescent="0.3">
      <c r="A20565" s="333" t="s">
        <v>11140</v>
      </c>
      <c r="B20565" s="333" t="s">
        <v>1598</v>
      </c>
      <c r="C20565" s="125" t="s">
        <v>13387</v>
      </c>
      <c r="D20565" s="32" t="s">
        <v>20309</v>
      </c>
      <c r="E20565" s="125" t="s">
        <v>11886</v>
      </c>
      <c r="F20565" s="125" t="s">
        <v>1189</v>
      </c>
      <c r="G20565" s="125" t="s">
        <v>1190</v>
      </c>
      <c r="AO20565" s="376"/>
    </row>
    <row r="20566" spans="1:41" x14ac:dyDescent="0.25">
      <c r="A20566" s="44" t="s">
        <v>7815</v>
      </c>
      <c r="B20566" s="92" t="s">
        <v>3452</v>
      </c>
      <c r="C20566" s="93" t="s">
        <v>7817</v>
      </c>
      <c r="D20566" s="93" t="s">
        <v>1201</v>
      </c>
      <c r="E20566" s="94">
        <v>46496</v>
      </c>
      <c r="F20566" s="93"/>
      <c r="G20566" s="93"/>
      <c r="H20566" s="93"/>
      <c r="I20566" s="99"/>
      <c r="J20566" s="99"/>
      <c r="K20566" s="99"/>
      <c r="L20566" s="44"/>
      <c r="M20566" s="99"/>
      <c r="N20566" s="99"/>
      <c r="O20566" s="99"/>
      <c r="P20566" s="99"/>
      <c r="Q20566" s="99"/>
      <c r="R20566" s="99"/>
      <c r="S20566" s="99"/>
      <c r="T20566" s="99"/>
      <c r="U20566" s="99"/>
      <c r="V20566" s="99"/>
      <c r="W20566" s="99"/>
      <c r="X20566" s="99"/>
      <c r="Y20566" s="99"/>
      <c r="Z20566" s="99"/>
      <c r="AA20566" s="99"/>
      <c r="AB20566" s="99"/>
      <c r="AC20566" s="99"/>
      <c r="AD20566" s="99"/>
      <c r="AE20566" s="99"/>
      <c r="AF20566" s="99"/>
      <c r="AG20566" s="99"/>
      <c r="AH20566" s="31"/>
      <c r="AI20566" s="31"/>
      <c r="AJ20566" s="31"/>
      <c r="AK20566" s="31"/>
      <c r="AL20566" s="31"/>
      <c r="AO20566" s="376"/>
    </row>
    <row r="20567" spans="1:41" x14ac:dyDescent="0.25">
      <c r="A20567" s="102" t="s">
        <v>12081</v>
      </c>
      <c r="B20567" s="92" t="s">
        <v>3452</v>
      </c>
      <c r="C20567" s="93" t="s">
        <v>12089</v>
      </c>
      <c r="D20567" s="93" t="s">
        <v>1201</v>
      </c>
      <c r="E20567" s="94">
        <v>46496</v>
      </c>
      <c r="F20567" s="93"/>
      <c r="G20567" s="93"/>
      <c r="H20567" s="93"/>
      <c r="I20567" s="99"/>
      <c r="J20567" s="99"/>
      <c r="K20567" s="99"/>
      <c r="L20567" s="99"/>
      <c r="M20567" s="99"/>
      <c r="N20567" s="99"/>
      <c r="O20567" s="99"/>
      <c r="P20567" s="99"/>
      <c r="Q20567" s="99"/>
      <c r="R20567" s="99"/>
      <c r="S20567" s="99"/>
      <c r="T20567" s="99"/>
      <c r="U20567" s="99"/>
      <c r="V20567" s="99"/>
      <c r="W20567" s="99"/>
      <c r="X20567" s="99"/>
      <c r="Y20567" s="99"/>
      <c r="Z20567" s="99"/>
      <c r="AA20567" s="99"/>
      <c r="AB20567" s="99"/>
      <c r="AC20567" s="99"/>
      <c r="AD20567" s="99"/>
      <c r="AE20567" s="99"/>
      <c r="AF20567" s="99"/>
      <c r="AG20567" s="99"/>
      <c r="AH20567" s="31"/>
      <c r="AI20567" s="31"/>
      <c r="AJ20567" s="31"/>
      <c r="AK20567" s="31"/>
      <c r="AL20567" s="31"/>
      <c r="AO20567" s="376"/>
    </row>
    <row r="20568" spans="1:41" x14ac:dyDescent="0.25">
      <c r="A20568" s="91" t="s">
        <v>12081</v>
      </c>
      <c r="B20568" s="92" t="s">
        <v>19284</v>
      </c>
      <c r="C20568" s="93" t="s">
        <v>19285</v>
      </c>
      <c r="D20568" s="93" t="s">
        <v>1201</v>
      </c>
      <c r="E20568" s="94">
        <v>46582</v>
      </c>
      <c r="F20568" s="93"/>
      <c r="G20568" s="93"/>
      <c r="H20568" s="93"/>
      <c r="I20568" s="99"/>
      <c r="J20568" s="99"/>
      <c r="K20568" s="99"/>
      <c r="L20568" s="99"/>
      <c r="M20568" s="99"/>
      <c r="N20568" s="99"/>
      <c r="O20568" s="99"/>
      <c r="P20568" s="99"/>
      <c r="Q20568" s="99"/>
      <c r="R20568" s="99"/>
      <c r="S20568" s="99"/>
      <c r="T20568" s="99"/>
      <c r="U20568" s="99"/>
      <c r="V20568" s="99"/>
      <c r="W20568" s="99"/>
      <c r="X20568" s="99"/>
      <c r="Y20568" s="99"/>
      <c r="Z20568" s="99"/>
      <c r="AA20568" s="99"/>
      <c r="AB20568" s="99"/>
      <c r="AC20568" s="99"/>
      <c r="AD20568" s="99"/>
      <c r="AE20568" s="99"/>
      <c r="AF20568" s="99"/>
      <c r="AG20568" s="99"/>
      <c r="AH20568" s="31"/>
      <c r="AI20568" s="31"/>
      <c r="AJ20568" s="31"/>
      <c r="AK20568" s="31"/>
      <c r="AL20568" s="31"/>
      <c r="AO20568" s="376"/>
    </row>
    <row r="20569" spans="1:41" x14ac:dyDescent="0.25">
      <c r="A20569" s="92" t="s">
        <v>10210</v>
      </c>
      <c r="B20569" s="92" t="s">
        <v>10212</v>
      </c>
      <c r="C20569" s="93" t="s">
        <v>10213</v>
      </c>
      <c r="D20569" s="93" t="s">
        <v>1201</v>
      </c>
      <c r="E20569" s="94">
        <v>47012</v>
      </c>
      <c r="F20569" s="93"/>
      <c r="G20569" s="93"/>
      <c r="H20569" s="93"/>
      <c r="I20569" s="99"/>
      <c r="J20569" s="99"/>
      <c r="K20569" s="99"/>
      <c r="L20569" s="44"/>
      <c r="M20569" s="99"/>
      <c r="N20569" s="99"/>
      <c r="O20569" s="99"/>
      <c r="P20569" s="99"/>
      <c r="Q20569" s="99"/>
      <c r="R20569" s="99"/>
      <c r="S20569" s="99"/>
      <c r="T20569" s="99"/>
      <c r="U20569" s="99"/>
      <c r="V20569" s="99"/>
      <c r="W20569" s="99"/>
      <c r="X20569" s="99"/>
      <c r="Y20569" s="99"/>
      <c r="Z20569" s="99"/>
      <c r="AA20569" s="99"/>
      <c r="AB20569" s="99"/>
      <c r="AC20569" s="99"/>
      <c r="AD20569" s="99"/>
      <c r="AE20569" s="99"/>
      <c r="AF20569" s="99"/>
      <c r="AG20569" s="99"/>
      <c r="AH20569" s="31"/>
      <c r="AI20569" s="31"/>
      <c r="AJ20569" s="31"/>
      <c r="AK20569" s="31"/>
      <c r="AL20569" s="31"/>
      <c r="AO20569" s="376"/>
    </row>
    <row r="20570" spans="1:41" x14ac:dyDescent="0.25">
      <c r="A20570" s="44" t="s">
        <v>10330</v>
      </c>
      <c r="B20570" s="44" t="s">
        <v>16073</v>
      </c>
      <c r="C20570" s="45">
        <v>44.26</v>
      </c>
      <c r="D20570" s="45" t="s">
        <v>12549</v>
      </c>
      <c r="E20570" s="46">
        <v>47787</v>
      </c>
      <c r="F20570" s="45"/>
      <c r="G20570" s="93"/>
      <c r="H20570" s="93"/>
      <c r="I20570" s="99"/>
      <c r="J20570" s="99"/>
      <c r="K20570" s="99"/>
      <c r="L20570" s="99"/>
      <c r="M20570" s="99"/>
      <c r="N20570" s="99"/>
      <c r="O20570" s="99"/>
      <c r="P20570" s="99"/>
      <c r="Q20570" s="99"/>
      <c r="R20570" s="99"/>
      <c r="S20570" s="99"/>
      <c r="T20570" s="99"/>
      <c r="U20570" s="99"/>
      <c r="V20570" s="99"/>
      <c r="W20570" s="99"/>
      <c r="X20570" s="99"/>
      <c r="Y20570" s="99"/>
      <c r="Z20570" s="99"/>
      <c r="AA20570" s="99"/>
      <c r="AB20570" s="99"/>
      <c r="AC20570" s="99"/>
      <c r="AD20570" s="99"/>
      <c r="AE20570" s="99"/>
      <c r="AF20570" s="99"/>
      <c r="AG20570" s="99"/>
      <c r="AH20570" s="31"/>
      <c r="AI20570" s="31"/>
      <c r="AJ20570" s="31"/>
      <c r="AK20570" s="31"/>
      <c r="AL20570" s="31"/>
      <c r="AO20570" s="376"/>
    </row>
    <row r="20571" spans="1:41" x14ac:dyDescent="0.25">
      <c r="A20571" s="44" t="s">
        <v>10330</v>
      </c>
      <c r="B20571" s="44" t="s">
        <v>21362</v>
      </c>
      <c r="C20571" s="45" t="s">
        <v>16468</v>
      </c>
      <c r="D20571" s="45" t="s">
        <v>21447</v>
      </c>
      <c r="E20571" s="46">
        <v>46752</v>
      </c>
      <c r="AO20571" s="376"/>
    </row>
    <row r="20572" spans="1:41" x14ac:dyDescent="0.25">
      <c r="A20572" s="44" t="s">
        <v>10330</v>
      </c>
      <c r="B20572" s="44" t="s">
        <v>5134</v>
      </c>
      <c r="C20572" s="45">
        <v>240804</v>
      </c>
      <c r="D20572" s="45" t="s">
        <v>11363</v>
      </c>
      <c r="E20572" s="45" t="s">
        <v>11260</v>
      </c>
      <c r="AO20572" s="376"/>
    </row>
    <row r="20573" spans="1:41" x14ac:dyDescent="0.25">
      <c r="A20573" s="44" t="s">
        <v>9990</v>
      </c>
      <c r="B20573" s="44" t="s">
        <v>1881</v>
      </c>
      <c r="C20573" s="45" t="s">
        <v>9991</v>
      </c>
      <c r="D20573" s="46" t="s">
        <v>21328</v>
      </c>
      <c r="E20573" s="46">
        <v>46404</v>
      </c>
      <c r="AO20573" s="376"/>
    </row>
    <row r="20574" spans="1:41" x14ac:dyDescent="0.25">
      <c r="A20574" s="44" t="s">
        <v>7626</v>
      </c>
      <c r="B20574" s="44" t="s">
        <v>9845</v>
      </c>
      <c r="C20574" s="45" t="s">
        <v>7627</v>
      </c>
      <c r="D20574" s="93" t="s">
        <v>17443</v>
      </c>
      <c r="E20574" s="45" t="s">
        <v>5131</v>
      </c>
      <c r="F20574" s="93"/>
      <c r="G20574" s="93"/>
      <c r="H20574" s="93"/>
      <c r="I20574" s="99"/>
      <c r="J20574" s="99"/>
      <c r="K20574" s="99"/>
      <c r="L20574" s="99"/>
      <c r="M20574" s="99"/>
      <c r="N20574" s="99"/>
      <c r="O20574" s="99"/>
      <c r="P20574" s="99"/>
      <c r="Q20574" s="99"/>
      <c r="R20574" s="99"/>
      <c r="S20574" s="99"/>
      <c r="T20574" s="99"/>
      <c r="U20574" s="99"/>
      <c r="V20574" s="99"/>
      <c r="W20574" s="99"/>
      <c r="X20574" s="99"/>
      <c r="Y20574" s="99"/>
      <c r="Z20574" s="99"/>
      <c r="AA20574" s="99"/>
      <c r="AB20574" s="99"/>
      <c r="AC20574" s="99"/>
      <c r="AD20574" s="99"/>
      <c r="AE20574" s="99"/>
      <c r="AF20574" s="99"/>
      <c r="AG20574" s="99"/>
      <c r="AH20574" s="31"/>
      <c r="AI20574" s="31"/>
      <c r="AJ20574" s="31"/>
      <c r="AK20574" s="31"/>
      <c r="AL20574" s="31"/>
      <c r="AO20574" s="376"/>
    </row>
    <row r="20575" spans="1:41" x14ac:dyDescent="0.25">
      <c r="A20575" s="44" t="s">
        <v>7626</v>
      </c>
      <c r="B20575" s="44" t="s">
        <v>9845</v>
      </c>
      <c r="C20575" s="45" t="s">
        <v>7627</v>
      </c>
      <c r="D20575" s="45" t="s">
        <v>9895</v>
      </c>
      <c r="E20575" s="46">
        <v>46873</v>
      </c>
      <c r="F20575" s="93"/>
      <c r="G20575" s="93"/>
      <c r="H20575" s="93"/>
      <c r="I20575" s="99"/>
      <c r="J20575" s="99"/>
      <c r="K20575" s="99"/>
      <c r="L20575" s="44"/>
      <c r="M20575" s="99"/>
      <c r="N20575" s="99"/>
      <c r="O20575" s="99"/>
      <c r="P20575" s="99"/>
      <c r="Q20575" s="99"/>
      <c r="R20575" s="99"/>
      <c r="S20575" s="99"/>
      <c r="T20575" s="99"/>
      <c r="U20575" s="99"/>
      <c r="V20575" s="99"/>
      <c r="W20575" s="99"/>
      <c r="X20575" s="99"/>
      <c r="Y20575" s="99"/>
      <c r="Z20575" s="99"/>
      <c r="AA20575" s="99"/>
      <c r="AB20575" s="99"/>
      <c r="AC20575" s="99"/>
      <c r="AD20575" s="99"/>
      <c r="AE20575" s="99"/>
      <c r="AF20575" s="99"/>
      <c r="AG20575" s="99"/>
      <c r="AH20575" s="31"/>
      <c r="AI20575" s="31"/>
      <c r="AJ20575" s="31"/>
      <c r="AK20575" s="31"/>
      <c r="AL20575" s="31"/>
      <c r="AO20575" s="376"/>
    </row>
    <row r="20576" spans="1:41" x14ac:dyDescent="0.25">
      <c r="A20576" s="44" t="s">
        <v>22049</v>
      </c>
      <c r="B20576" s="44" t="s">
        <v>9248</v>
      </c>
      <c r="C20576" s="45">
        <v>260105</v>
      </c>
      <c r="D20576" s="45" t="s">
        <v>11363</v>
      </c>
      <c r="E20576" s="45" t="s">
        <v>17625</v>
      </c>
      <c r="AO20576" s="376"/>
    </row>
    <row r="20577" spans="1:41" x14ac:dyDescent="0.25">
      <c r="A20577" s="44" t="s">
        <v>22050</v>
      </c>
      <c r="B20577" s="44" t="s">
        <v>936</v>
      </c>
      <c r="C20577" s="45">
        <v>260703</v>
      </c>
      <c r="D20577" s="45" t="s">
        <v>11363</v>
      </c>
      <c r="E20577" s="45" t="s">
        <v>11150</v>
      </c>
      <c r="AO20577" s="376"/>
    </row>
    <row r="20578" spans="1:41" x14ac:dyDescent="0.25">
      <c r="A20578" s="44" t="s">
        <v>36</v>
      </c>
      <c r="B20578" s="44" t="s">
        <v>145</v>
      </c>
      <c r="C20578" s="45" t="s">
        <v>8712</v>
      </c>
      <c r="D20578" s="46" t="s">
        <v>21328</v>
      </c>
      <c r="E20578" s="46">
        <v>46403</v>
      </c>
      <c r="AO20578" s="376"/>
    </row>
    <row r="20579" spans="1:41" x14ac:dyDescent="0.25">
      <c r="A20579" s="44" t="s">
        <v>36</v>
      </c>
      <c r="B20579" s="44" t="s">
        <v>145</v>
      </c>
      <c r="C20579" s="45" t="s">
        <v>8712</v>
      </c>
      <c r="D20579" s="46" t="s">
        <v>21328</v>
      </c>
      <c r="E20579" s="46">
        <v>46403</v>
      </c>
      <c r="AO20579" s="376"/>
    </row>
    <row r="20580" spans="1:41" x14ac:dyDescent="0.25">
      <c r="A20580" s="44" t="s">
        <v>36</v>
      </c>
      <c r="B20580" s="44" t="s">
        <v>145</v>
      </c>
      <c r="C20580" s="45" t="s">
        <v>14676</v>
      </c>
      <c r="D20580" s="46" t="s">
        <v>21328</v>
      </c>
      <c r="E20580" s="46">
        <v>46583</v>
      </c>
      <c r="AO20580" s="376"/>
    </row>
    <row r="20581" spans="1:41" x14ac:dyDescent="0.25">
      <c r="A20581" s="44" t="s">
        <v>36</v>
      </c>
      <c r="B20581" s="44" t="s">
        <v>2532</v>
      </c>
      <c r="C20581" s="45" t="s">
        <v>14079</v>
      </c>
      <c r="D20581" s="45" t="s">
        <v>11204</v>
      </c>
      <c r="E20581" s="45" t="s">
        <v>8619</v>
      </c>
      <c r="F20581" s="93"/>
      <c r="G20581" s="93"/>
      <c r="H20581" s="93"/>
      <c r="I20581" s="99"/>
      <c r="J20581" s="99"/>
      <c r="K20581" s="99"/>
      <c r="L20581" s="99"/>
      <c r="M20581" s="99"/>
      <c r="N20581" s="99"/>
      <c r="O20581" s="99"/>
      <c r="P20581" s="99"/>
      <c r="Q20581" s="99"/>
      <c r="R20581" s="99"/>
      <c r="S20581" s="99"/>
      <c r="T20581" s="99"/>
      <c r="U20581" s="99"/>
      <c r="V20581" s="99"/>
      <c r="W20581" s="99"/>
      <c r="X20581" s="99"/>
      <c r="Y20581" s="99"/>
      <c r="Z20581" s="99"/>
      <c r="AA20581" s="99"/>
      <c r="AB20581" s="99"/>
      <c r="AC20581" s="99"/>
      <c r="AD20581" s="99"/>
      <c r="AE20581" s="99"/>
      <c r="AF20581" s="99"/>
      <c r="AG20581" s="99"/>
      <c r="AH20581" s="31"/>
      <c r="AI20581" s="31"/>
      <c r="AJ20581" s="31"/>
      <c r="AK20581" s="31"/>
      <c r="AL20581" s="31"/>
      <c r="AO20581" s="376"/>
    </row>
    <row r="20582" spans="1:41" x14ac:dyDescent="0.25">
      <c r="A20582" s="44" t="s">
        <v>36</v>
      </c>
      <c r="B20582" s="44" t="s">
        <v>2532</v>
      </c>
      <c r="C20582" s="45" t="s">
        <v>14079</v>
      </c>
      <c r="D20582" s="93" t="s">
        <v>17443</v>
      </c>
      <c r="E20582" s="45" t="s">
        <v>8619</v>
      </c>
      <c r="F20582" s="93"/>
      <c r="G20582" s="93"/>
      <c r="H20582" s="93"/>
      <c r="I20582" s="99"/>
      <c r="J20582" s="99"/>
      <c r="K20582" s="99"/>
      <c r="L20582" s="99"/>
      <c r="M20582" s="99"/>
      <c r="N20582" s="99"/>
      <c r="O20582" s="99"/>
      <c r="P20582" s="99"/>
      <c r="Q20582" s="99"/>
      <c r="R20582" s="99"/>
      <c r="S20582" s="99"/>
      <c r="T20582" s="99"/>
      <c r="U20582" s="99"/>
      <c r="V20582" s="99"/>
      <c r="W20582" s="99"/>
      <c r="X20582" s="99"/>
      <c r="Y20582" s="99"/>
      <c r="Z20582" s="99"/>
      <c r="AA20582" s="99"/>
      <c r="AB20582" s="99"/>
      <c r="AC20582" s="99"/>
      <c r="AD20582" s="99"/>
      <c r="AE20582" s="99"/>
      <c r="AF20582" s="99"/>
      <c r="AG20582" s="99"/>
      <c r="AH20582" s="31"/>
      <c r="AI20582" s="31"/>
      <c r="AJ20582" s="31"/>
      <c r="AK20582" s="31"/>
      <c r="AL20582" s="31"/>
      <c r="AO20582" s="376"/>
    </row>
    <row r="20583" spans="1:41" x14ac:dyDescent="0.25">
      <c r="A20583" s="44" t="s">
        <v>36</v>
      </c>
      <c r="B20583" s="44" t="s">
        <v>2532</v>
      </c>
      <c r="C20583" s="45" t="s">
        <v>14079</v>
      </c>
      <c r="D20583" s="45" t="s">
        <v>9895</v>
      </c>
      <c r="E20583" s="46">
        <v>47542</v>
      </c>
      <c r="F20583" s="93"/>
      <c r="G20583" s="93"/>
      <c r="H20583" s="93"/>
      <c r="I20583" s="99"/>
      <c r="J20583" s="99"/>
      <c r="K20583" s="99"/>
      <c r="L20583" s="44"/>
      <c r="M20583" s="99"/>
      <c r="N20583" s="99"/>
      <c r="O20583" s="99"/>
      <c r="P20583" s="99"/>
      <c r="Q20583" s="99"/>
      <c r="R20583" s="99"/>
      <c r="S20583" s="99"/>
      <c r="T20583" s="99"/>
      <c r="U20583" s="99"/>
      <c r="V20583" s="99"/>
      <c r="W20583" s="99"/>
      <c r="X20583" s="99"/>
      <c r="Y20583" s="99"/>
      <c r="Z20583" s="99"/>
      <c r="AA20583" s="99"/>
      <c r="AB20583" s="99"/>
      <c r="AC20583" s="99"/>
      <c r="AD20583" s="99"/>
      <c r="AE20583" s="99"/>
      <c r="AF20583" s="99"/>
      <c r="AG20583" s="99"/>
      <c r="AH20583" s="31"/>
      <c r="AI20583" s="31"/>
      <c r="AJ20583" s="31"/>
      <c r="AK20583" s="31"/>
      <c r="AL20583" s="31"/>
      <c r="AO20583" s="376"/>
    </row>
    <row r="20584" spans="1:41" x14ac:dyDescent="0.25">
      <c r="A20584" s="44" t="s">
        <v>16507</v>
      </c>
      <c r="B20584" s="44" t="s">
        <v>21362</v>
      </c>
      <c r="C20584" s="45" t="s">
        <v>16468</v>
      </c>
      <c r="D20584" s="45" t="s">
        <v>21447</v>
      </c>
      <c r="E20584" s="46">
        <v>46752</v>
      </c>
      <c r="AO20584" s="376"/>
    </row>
    <row r="20585" spans="1:41" x14ac:dyDescent="0.25">
      <c r="A20585" s="44" t="s">
        <v>18558</v>
      </c>
      <c r="B20585" s="44" t="s">
        <v>5321</v>
      </c>
      <c r="C20585" s="45">
        <v>26010401</v>
      </c>
      <c r="D20585" s="45" t="s">
        <v>11363</v>
      </c>
      <c r="E20585" s="45" t="s">
        <v>17459</v>
      </c>
      <c r="AO20585" s="376"/>
    </row>
    <row r="20586" spans="1:41" x14ac:dyDescent="0.25">
      <c r="A20586" s="44" t="s">
        <v>18558</v>
      </c>
      <c r="B20586" s="44" t="s">
        <v>3176</v>
      </c>
      <c r="C20586" s="45">
        <v>26010402</v>
      </c>
      <c r="D20586" s="45" t="s">
        <v>11363</v>
      </c>
      <c r="E20586" s="45" t="s">
        <v>17459</v>
      </c>
      <c r="AO20586" s="376"/>
    </row>
    <row r="20587" spans="1:41" x14ac:dyDescent="0.25">
      <c r="A20587" s="44" t="s">
        <v>18551</v>
      </c>
      <c r="B20587" s="44" t="s">
        <v>2355</v>
      </c>
      <c r="C20587" s="45">
        <v>251001</v>
      </c>
      <c r="D20587" s="45" t="s">
        <v>11363</v>
      </c>
      <c r="E20587" s="45" t="s">
        <v>11146</v>
      </c>
      <c r="AO20587" s="376"/>
    </row>
    <row r="20588" spans="1:41" x14ac:dyDescent="0.3">
      <c r="A20588" s="333" t="s">
        <v>18800</v>
      </c>
      <c r="B20588" s="333" t="s">
        <v>6844</v>
      </c>
      <c r="C20588" s="125" t="s">
        <v>18819</v>
      </c>
      <c r="D20588" s="32" t="s">
        <v>20309</v>
      </c>
      <c r="E20588" s="125" t="s">
        <v>8292</v>
      </c>
      <c r="F20588" s="125" t="s">
        <v>1189</v>
      </c>
      <c r="G20588" s="125" t="s">
        <v>1190</v>
      </c>
      <c r="AO20588" s="376"/>
    </row>
    <row r="20589" spans="1:41" x14ac:dyDescent="0.25">
      <c r="A20589" s="44" t="s">
        <v>4140</v>
      </c>
      <c r="B20589" s="44" t="s">
        <v>15253</v>
      </c>
      <c r="C20589" s="45" t="s">
        <v>13964</v>
      </c>
      <c r="D20589" s="367" t="s">
        <v>3696</v>
      </c>
      <c r="E20589" s="328">
        <f>DATE(2029,1,10)</f>
        <v>47128</v>
      </c>
      <c r="F20589" s="32"/>
      <c r="G20589" s="32"/>
      <c r="H20589" s="32"/>
      <c r="I20589" s="31"/>
      <c r="J20589" s="31"/>
      <c r="K20589" s="31"/>
      <c r="L20589" s="31"/>
      <c r="M20589" s="31"/>
      <c r="N20589" s="31"/>
      <c r="O20589" s="31"/>
      <c r="P20589" s="31"/>
      <c r="Q20589" s="31"/>
      <c r="R20589" s="31"/>
      <c r="S20589" s="31"/>
      <c r="T20589" s="31"/>
      <c r="U20589" s="31"/>
      <c r="V20589" s="31"/>
      <c r="W20589" s="31"/>
      <c r="X20589" s="31"/>
      <c r="Y20589" s="31"/>
      <c r="Z20589" s="31"/>
      <c r="AA20589" s="31"/>
      <c r="AB20589" s="31"/>
      <c r="AC20589" s="31"/>
      <c r="AD20589" s="31"/>
      <c r="AE20589" s="31"/>
      <c r="AF20589" s="31"/>
      <c r="AG20589" s="31"/>
      <c r="AH20589" s="31"/>
      <c r="AI20589" s="31"/>
      <c r="AJ20589" s="31"/>
      <c r="AK20589" s="31"/>
      <c r="AL20589" s="31"/>
      <c r="AO20589" s="376"/>
    </row>
    <row r="20590" spans="1:41" x14ac:dyDescent="0.25">
      <c r="A20590" s="44" t="s">
        <v>22051</v>
      </c>
      <c r="B20590" s="44" t="s">
        <v>9248</v>
      </c>
      <c r="C20590" s="45">
        <v>260105</v>
      </c>
      <c r="D20590" s="45" t="s">
        <v>11363</v>
      </c>
      <c r="E20590" s="45" t="s">
        <v>17625</v>
      </c>
      <c r="AO20590" s="376"/>
    </row>
    <row r="20591" spans="1:41" x14ac:dyDescent="0.3">
      <c r="A20591" s="333" t="s">
        <v>2924</v>
      </c>
      <c r="B20591" s="333" t="s">
        <v>15582</v>
      </c>
      <c r="C20591" s="125" t="s">
        <v>12850</v>
      </c>
      <c r="D20591" s="32" t="s">
        <v>20309</v>
      </c>
      <c r="E20591" s="125" t="s">
        <v>5332</v>
      </c>
      <c r="F20591" s="125" t="s">
        <v>1190</v>
      </c>
      <c r="G20591" s="125" t="s">
        <v>1190</v>
      </c>
      <c r="AO20591" s="376"/>
    </row>
    <row r="20592" spans="1:41" x14ac:dyDescent="0.3">
      <c r="A20592" s="333" t="s">
        <v>2924</v>
      </c>
      <c r="B20592" s="333" t="s">
        <v>2301</v>
      </c>
      <c r="C20592" s="125" t="s">
        <v>18816</v>
      </c>
      <c r="D20592" s="32" t="s">
        <v>20309</v>
      </c>
      <c r="E20592" s="125" t="s">
        <v>8292</v>
      </c>
      <c r="F20592" s="125" t="s">
        <v>1190</v>
      </c>
      <c r="G20592" s="125" t="s">
        <v>1190</v>
      </c>
      <c r="AO20592" s="376"/>
    </row>
    <row r="20593" spans="1:41" x14ac:dyDescent="0.25">
      <c r="A20593" s="44" t="s">
        <v>2924</v>
      </c>
      <c r="B20593" s="44" t="s">
        <v>12102</v>
      </c>
      <c r="C20593" s="45">
        <v>21.25</v>
      </c>
      <c r="D20593" s="45" t="s">
        <v>12549</v>
      </c>
      <c r="E20593" s="46">
        <v>47664</v>
      </c>
      <c r="F20593" s="45" t="s">
        <v>1335</v>
      </c>
      <c r="G20593" s="93"/>
      <c r="H20593" s="93"/>
      <c r="I20593" s="99"/>
      <c r="J20593" s="99"/>
      <c r="K20593" s="99"/>
      <c r="L20593" s="99"/>
      <c r="M20593" s="99"/>
      <c r="N20593" s="99"/>
      <c r="O20593" s="99"/>
      <c r="P20593" s="99"/>
      <c r="Q20593" s="99"/>
      <c r="R20593" s="99"/>
      <c r="S20593" s="99"/>
      <c r="T20593" s="99"/>
      <c r="U20593" s="99"/>
      <c r="V20593" s="99"/>
      <c r="W20593" s="99"/>
      <c r="X20593" s="99"/>
      <c r="Y20593" s="99"/>
      <c r="Z20593" s="99"/>
      <c r="AA20593" s="99"/>
      <c r="AB20593" s="99"/>
      <c r="AC20593" s="99"/>
      <c r="AD20593" s="99"/>
      <c r="AE20593" s="99"/>
      <c r="AF20593" s="99"/>
      <c r="AG20593" s="99"/>
      <c r="AH20593" s="31"/>
      <c r="AI20593" s="31"/>
      <c r="AJ20593" s="31"/>
      <c r="AK20593" s="31"/>
      <c r="AL20593" s="31"/>
      <c r="AO20593" s="376"/>
    </row>
    <row r="20594" spans="1:41" x14ac:dyDescent="0.25">
      <c r="A20594" s="44" t="s">
        <v>2924</v>
      </c>
      <c r="B20594" s="44" t="s">
        <v>13591</v>
      </c>
      <c r="C20594" s="45">
        <v>22.25</v>
      </c>
      <c r="D20594" s="45" t="s">
        <v>12549</v>
      </c>
      <c r="E20594" s="46">
        <v>47664</v>
      </c>
      <c r="F20594" s="45" t="s">
        <v>1335</v>
      </c>
      <c r="G20594" s="93"/>
      <c r="H20594" s="93"/>
      <c r="I20594" s="99"/>
      <c r="J20594" s="99"/>
      <c r="K20594" s="99"/>
      <c r="L20594" s="99"/>
      <c r="M20594" s="99"/>
      <c r="N20594" s="99"/>
      <c r="O20594" s="99"/>
      <c r="P20594" s="99"/>
      <c r="Q20594" s="99"/>
      <c r="R20594" s="99"/>
      <c r="S20594" s="99"/>
      <c r="T20594" s="99"/>
      <c r="U20594" s="99"/>
      <c r="V20594" s="99"/>
      <c r="W20594" s="99"/>
      <c r="X20594" s="99"/>
      <c r="Y20594" s="99"/>
      <c r="Z20594" s="99"/>
      <c r="AA20594" s="99"/>
      <c r="AB20594" s="99"/>
      <c r="AC20594" s="99"/>
      <c r="AD20594" s="99"/>
      <c r="AE20594" s="99"/>
      <c r="AF20594" s="99"/>
      <c r="AG20594" s="99"/>
      <c r="AH20594" s="31"/>
      <c r="AI20594" s="31"/>
      <c r="AJ20594" s="31"/>
      <c r="AK20594" s="31"/>
      <c r="AL20594" s="31"/>
      <c r="AO20594" s="376"/>
    </row>
    <row r="20595" spans="1:41" x14ac:dyDescent="0.25">
      <c r="A20595" s="44" t="s">
        <v>2924</v>
      </c>
      <c r="B20595" s="319" t="s">
        <v>19513</v>
      </c>
      <c r="C20595" s="318" t="s">
        <v>19909</v>
      </c>
      <c r="D20595" s="93" t="s">
        <v>19934</v>
      </c>
      <c r="E20595" s="320">
        <v>46811</v>
      </c>
      <c r="F20595" s="93"/>
      <c r="G20595" s="93"/>
      <c r="H20595" s="93"/>
      <c r="I20595" s="99"/>
      <c r="J20595" s="99"/>
      <c r="K20595" s="99"/>
      <c r="L20595" s="99"/>
      <c r="M20595" s="99"/>
      <c r="N20595" s="99"/>
      <c r="O20595" s="99"/>
      <c r="P20595" s="99"/>
      <c r="Q20595" s="99"/>
      <c r="R20595" s="99"/>
      <c r="S20595" s="99"/>
      <c r="T20595" s="99"/>
      <c r="U20595" s="99"/>
      <c r="V20595" s="99"/>
      <c r="W20595" s="99"/>
      <c r="X20595" s="99"/>
      <c r="Y20595" s="99"/>
      <c r="Z20595" s="99"/>
      <c r="AA20595" s="99"/>
      <c r="AB20595" s="99"/>
      <c r="AC20595" s="99"/>
      <c r="AD20595" s="99"/>
      <c r="AE20595" s="99"/>
      <c r="AF20595" s="99"/>
      <c r="AG20595" s="99"/>
      <c r="AH20595" s="31"/>
      <c r="AI20595" s="31"/>
      <c r="AJ20595" s="31"/>
      <c r="AK20595" s="31"/>
      <c r="AL20595" s="31"/>
      <c r="AO20595" s="376"/>
    </row>
    <row r="20596" spans="1:41" x14ac:dyDescent="0.25">
      <c r="A20596" s="44" t="s">
        <v>2924</v>
      </c>
      <c r="B20596" s="44" t="s">
        <v>21419</v>
      </c>
      <c r="C20596" s="45" t="s">
        <v>16549</v>
      </c>
      <c r="D20596" s="45" t="s">
        <v>21447</v>
      </c>
      <c r="E20596" s="46">
        <v>46446</v>
      </c>
      <c r="AO20596" s="376"/>
    </row>
    <row r="20597" spans="1:41" x14ac:dyDescent="0.25">
      <c r="A20597" s="44" t="s">
        <v>2924</v>
      </c>
      <c r="B20597" s="44" t="s">
        <v>21434</v>
      </c>
      <c r="C20597" s="45" t="s">
        <v>13058</v>
      </c>
      <c r="D20597" s="45" t="s">
        <v>21447</v>
      </c>
      <c r="E20597" s="46">
        <v>46418</v>
      </c>
      <c r="AO20597" s="376"/>
    </row>
    <row r="20598" spans="1:41" x14ac:dyDescent="0.25">
      <c r="A20598" s="44" t="s">
        <v>18559</v>
      </c>
      <c r="B20598" s="44" t="s">
        <v>2350</v>
      </c>
      <c r="C20598" s="45">
        <v>230105</v>
      </c>
      <c r="D20598" s="45" t="s">
        <v>11363</v>
      </c>
      <c r="E20598" s="45" t="s">
        <v>5265</v>
      </c>
      <c r="AO20598" s="376"/>
    </row>
    <row r="20599" spans="1:41" x14ac:dyDescent="0.25">
      <c r="A20599" s="44" t="s">
        <v>11149</v>
      </c>
      <c r="B20599" s="44" t="s">
        <v>2234</v>
      </c>
      <c r="C20599" s="45" t="s">
        <v>2235</v>
      </c>
      <c r="D20599" s="45" t="s">
        <v>11204</v>
      </c>
      <c r="E20599" s="45" t="s">
        <v>11150</v>
      </c>
      <c r="F20599" s="93"/>
      <c r="G20599" s="93"/>
      <c r="H20599" s="93"/>
      <c r="I20599" s="99"/>
      <c r="J20599" s="99"/>
      <c r="K20599" s="99"/>
      <c r="L20599" s="99"/>
      <c r="M20599" s="99"/>
      <c r="N20599" s="99"/>
      <c r="O20599" s="99"/>
      <c r="P20599" s="99"/>
      <c r="Q20599" s="99"/>
      <c r="R20599" s="99"/>
      <c r="S20599" s="99"/>
      <c r="T20599" s="99"/>
      <c r="U20599" s="99"/>
      <c r="V20599" s="99"/>
      <c r="W20599" s="99"/>
      <c r="X20599" s="99"/>
      <c r="Y20599" s="99"/>
      <c r="Z20599" s="99"/>
      <c r="AA20599" s="99"/>
      <c r="AB20599" s="99"/>
      <c r="AC20599" s="99"/>
      <c r="AD20599" s="99"/>
      <c r="AE20599" s="99"/>
      <c r="AF20599" s="99"/>
      <c r="AG20599" s="99"/>
      <c r="AH20599" s="31"/>
      <c r="AI20599" s="31"/>
      <c r="AJ20599" s="31"/>
      <c r="AK20599" s="31"/>
      <c r="AL20599" s="31"/>
      <c r="AO20599" s="376"/>
    </row>
    <row r="20600" spans="1:41" x14ac:dyDescent="0.25">
      <c r="A20600" s="44" t="s">
        <v>11149</v>
      </c>
      <c r="B20600" s="44" t="s">
        <v>2234</v>
      </c>
      <c r="C20600" s="45" t="s">
        <v>2235</v>
      </c>
      <c r="D20600" s="93" t="s">
        <v>17443</v>
      </c>
      <c r="E20600" s="45" t="s">
        <v>11150</v>
      </c>
      <c r="F20600" s="93"/>
      <c r="G20600" s="93"/>
      <c r="H20600" s="93"/>
      <c r="I20600" s="99"/>
      <c r="J20600" s="99"/>
      <c r="K20600" s="99"/>
      <c r="L20600" s="99"/>
      <c r="M20600" s="99"/>
      <c r="N20600" s="99"/>
      <c r="O20600" s="99"/>
      <c r="P20600" s="99"/>
      <c r="Q20600" s="99"/>
      <c r="R20600" s="99"/>
      <c r="S20600" s="99"/>
      <c r="T20600" s="99"/>
      <c r="U20600" s="99"/>
      <c r="V20600" s="99"/>
      <c r="W20600" s="99"/>
      <c r="X20600" s="99"/>
      <c r="Y20600" s="99"/>
      <c r="Z20600" s="99"/>
      <c r="AA20600" s="99"/>
      <c r="AB20600" s="99"/>
      <c r="AC20600" s="99"/>
      <c r="AD20600" s="99"/>
      <c r="AE20600" s="99"/>
      <c r="AF20600" s="99"/>
      <c r="AG20600" s="99"/>
      <c r="AH20600" s="31"/>
      <c r="AI20600" s="31"/>
      <c r="AJ20600" s="31"/>
      <c r="AK20600" s="31"/>
      <c r="AL20600" s="31"/>
      <c r="AO20600" s="376"/>
    </row>
    <row r="20601" spans="1:41" x14ac:dyDescent="0.3">
      <c r="A20601" s="333" t="s">
        <v>18801</v>
      </c>
      <c r="B20601" s="333" t="s">
        <v>1167</v>
      </c>
      <c r="C20601" s="125" t="s">
        <v>17236</v>
      </c>
      <c r="D20601" s="32" t="s">
        <v>20309</v>
      </c>
      <c r="E20601" s="125" t="s">
        <v>8292</v>
      </c>
      <c r="F20601" s="125" t="s">
        <v>1189</v>
      </c>
      <c r="G20601" s="125" t="s">
        <v>1190</v>
      </c>
      <c r="AO20601" s="376"/>
    </row>
    <row r="20602" spans="1:41" x14ac:dyDescent="0.3">
      <c r="A20602" s="333" t="s">
        <v>11141</v>
      </c>
      <c r="B20602" s="333" t="s">
        <v>3455</v>
      </c>
      <c r="C20602" s="125" t="s">
        <v>10959</v>
      </c>
      <c r="D20602" s="32" t="s">
        <v>20309</v>
      </c>
      <c r="E20602" s="125" t="s">
        <v>2593</v>
      </c>
      <c r="F20602" s="125" t="s">
        <v>1189</v>
      </c>
      <c r="G20602" s="125" t="s">
        <v>1190</v>
      </c>
      <c r="AO20602" s="376"/>
    </row>
    <row r="20603" spans="1:41" x14ac:dyDescent="0.3">
      <c r="A20603" s="333" t="s">
        <v>11141</v>
      </c>
      <c r="B20603" s="333" t="s">
        <v>3456</v>
      </c>
      <c r="C20603" s="125" t="s">
        <v>10963</v>
      </c>
      <c r="D20603" s="32" t="s">
        <v>20309</v>
      </c>
      <c r="E20603" s="125" t="s">
        <v>2593</v>
      </c>
      <c r="F20603" s="125" t="s">
        <v>1189</v>
      </c>
      <c r="G20603" s="125" t="s">
        <v>1190</v>
      </c>
      <c r="AO20603" s="376"/>
    </row>
    <row r="20604" spans="1:41" x14ac:dyDescent="0.25">
      <c r="A20604" s="44" t="s">
        <v>11141</v>
      </c>
      <c r="B20604" s="44" t="s">
        <v>199</v>
      </c>
      <c r="C20604" s="45">
        <v>241001</v>
      </c>
      <c r="D20604" s="45" t="s">
        <v>11363</v>
      </c>
      <c r="E20604" s="45" t="s">
        <v>5332</v>
      </c>
      <c r="AO20604" s="376"/>
    </row>
    <row r="20605" spans="1:41" x14ac:dyDescent="0.25">
      <c r="A20605" s="44" t="s">
        <v>10844</v>
      </c>
      <c r="B20605" s="44" t="s">
        <v>9237</v>
      </c>
      <c r="C20605" s="45">
        <v>24010401</v>
      </c>
      <c r="D20605" s="45" t="s">
        <v>11363</v>
      </c>
      <c r="E20605" s="45" t="s">
        <v>9238</v>
      </c>
      <c r="AO20605" s="376"/>
    </row>
    <row r="20606" spans="1:41" x14ac:dyDescent="0.25">
      <c r="A20606" s="44" t="s">
        <v>10844</v>
      </c>
      <c r="B20606" s="44" t="s">
        <v>9248</v>
      </c>
      <c r="C20606" s="45">
        <v>240101</v>
      </c>
      <c r="D20606" s="45" t="s">
        <v>11363</v>
      </c>
      <c r="E20606" s="45" t="s">
        <v>9249</v>
      </c>
      <c r="AO20606" s="376"/>
    </row>
    <row r="20607" spans="1:41" x14ac:dyDescent="0.25">
      <c r="A20607" s="44" t="s">
        <v>9755</v>
      </c>
      <c r="B20607" s="44" t="s">
        <v>15254</v>
      </c>
      <c r="C20607" s="45" t="s">
        <v>9829</v>
      </c>
      <c r="D20607" s="367" t="s">
        <v>3696</v>
      </c>
      <c r="E20607" s="328">
        <f>DATE(2028,5,13)</f>
        <v>46886</v>
      </c>
      <c r="F20607" s="32"/>
      <c r="G20607" s="32"/>
      <c r="H20607" s="32"/>
      <c r="I20607" s="31"/>
      <c r="J20607" s="31"/>
      <c r="K20607" s="31"/>
      <c r="L20607" s="31"/>
      <c r="M20607" s="31"/>
      <c r="N20607" s="31"/>
      <c r="O20607" s="31"/>
      <c r="P20607" s="31"/>
      <c r="Q20607" s="31"/>
      <c r="R20607" s="31"/>
      <c r="S20607" s="31"/>
      <c r="T20607" s="31"/>
      <c r="U20607" s="31"/>
      <c r="V20607" s="31"/>
      <c r="W20607" s="31"/>
      <c r="X20607" s="31"/>
      <c r="Y20607" s="31"/>
      <c r="Z20607" s="31"/>
      <c r="AA20607" s="31"/>
      <c r="AB20607" s="31"/>
      <c r="AC20607" s="31"/>
      <c r="AD20607" s="31"/>
      <c r="AE20607" s="31"/>
      <c r="AF20607" s="31"/>
      <c r="AG20607" s="31"/>
      <c r="AH20607" s="31"/>
      <c r="AI20607" s="31"/>
      <c r="AJ20607" s="31"/>
      <c r="AK20607" s="31"/>
      <c r="AL20607" s="31"/>
      <c r="AO20607" s="376"/>
    </row>
    <row r="20608" spans="1:41" x14ac:dyDescent="0.25">
      <c r="A20608" s="44" t="s">
        <v>5442</v>
      </c>
      <c r="B20608" s="44" t="s">
        <v>2350</v>
      </c>
      <c r="C20608" s="45">
        <v>220105</v>
      </c>
      <c r="D20608" s="45" t="s">
        <v>11363</v>
      </c>
      <c r="E20608" s="45" t="s">
        <v>2593</v>
      </c>
      <c r="AO20608" s="376"/>
    </row>
    <row r="20609" spans="1:41" x14ac:dyDescent="0.25">
      <c r="A20609" s="44" t="s">
        <v>20624</v>
      </c>
      <c r="B20609" s="44" t="s">
        <v>14167</v>
      </c>
      <c r="C20609" s="45" t="s">
        <v>14310</v>
      </c>
      <c r="D20609" s="32" t="s">
        <v>5559</v>
      </c>
      <c r="E20609" s="45" t="s">
        <v>20865</v>
      </c>
      <c r="F20609" s="32"/>
      <c r="G20609" s="32"/>
      <c r="H20609" s="32"/>
      <c r="I20609" s="31"/>
      <c r="J20609" s="31"/>
      <c r="K20609" s="31"/>
      <c r="L20609" s="31"/>
      <c r="M20609" s="31"/>
      <c r="N20609" s="31"/>
      <c r="O20609" s="31"/>
      <c r="P20609" s="31"/>
      <c r="Q20609" s="31"/>
      <c r="R20609" s="31"/>
      <c r="S20609" s="31"/>
      <c r="T20609" s="31"/>
      <c r="U20609" s="31"/>
      <c r="V20609" s="31"/>
      <c r="W20609" s="31"/>
      <c r="X20609" s="31"/>
      <c r="Y20609" s="31"/>
      <c r="Z20609" s="31"/>
      <c r="AA20609" s="31"/>
      <c r="AB20609" s="31"/>
      <c r="AC20609" s="31"/>
      <c r="AD20609" s="31"/>
      <c r="AE20609" s="31"/>
      <c r="AF20609" s="31"/>
      <c r="AG20609" s="31"/>
      <c r="AH20609" s="31"/>
      <c r="AI20609" s="31"/>
      <c r="AJ20609" s="31"/>
      <c r="AK20609" s="31"/>
      <c r="AL20609" s="31"/>
      <c r="AO20609" s="376"/>
    </row>
    <row r="20610" spans="1:41" x14ac:dyDescent="0.25">
      <c r="A20610" s="44" t="s">
        <v>9031</v>
      </c>
      <c r="B20610" s="44" t="s">
        <v>15255</v>
      </c>
      <c r="C20610" s="45" t="s">
        <v>17140</v>
      </c>
      <c r="D20610" s="367" t="s">
        <v>3696</v>
      </c>
      <c r="E20610" s="328">
        <f>DATE(2029,7,17)</f>
        <v>47316</v>
      </c>
      <c r="F20610" s="32"/>
      <c r="G20610" s="32"/>
      <c r="H20610" s="32"/>
      <c r="I20610" s="31"/>
      <c r="J20610" s="31"/>
      <c r="K20610" s="31"/>
      <c r="L20610" s="31"/>
      <c r="M20610" s="31"/>
      <c r="N20610" s="31"/>
      <c r="O20610" s="31"/>
      <c r="P20610" s="31"/>
      <c r="Q20610" s="31"/>
      <c r="R20610" s="31"/>
      <c r="S20610" s="31"/>
      <c r="T20610" s="31"/>
      <c r="U20610" s="31"/>
      <c r="V20610" s="31"/>
      <c r="W20610" s="31"/>
      <c r="X20610" s="31"/>
      <c r="Y20610" s="31"/>
      <c r="Z20610" s="31"/>
      <c r="AA20610" s="31"/>
      <c r="AB20610" s="31"/>
      <c r="AC20610" s="31"/>
      <c r="AD20610" s="31"/>
      <c r="AE20610" s="31"/>
      <c r="AF20610" s="31"/>
      <c r="AG20610" s="31"/>
      <c r="AH20610" s="31"/>
      <c r="AI20610" s="31"/>
      <c r="AJ20610" s="31"/>
      <c r="AK20610" s="31"/>
      <c r="AL20610" s="31"/>
      <c r="AO20610" s="376"/>
    </row>
    <row r="20611" spans="1:41" x14ac:dyDescent="0.25">
      <c r="A20611" s="44" t="s">
        <v>12518</v>
      </c>
      <c r="B20611" s="44" t="s">
        <v>12102</v>
      </c>
      <c r="C20611" s="45">
        <v>21.23</v>
      </c>
      <c r="D20611" s="45" t="s">
        <v>12549</v>
      </c>
      <c r="E20611" s="46">
        <v>46934</v>
      </c>
      <c r="F20611" s="45"/>
      <c r="G20611" s="93"/>
      <c r="H20611" s="93"/>
      <c r="I20611" s="99"/>
      <c r="J20611" s="99"/>
      <c r="K20611" s="99"/>
      <c r="L20611" s="99"/>
      <c r="M20611" s="99"/>
      <c r="N20611" s="99"/>
      <c r="O20611" s="99"/>
      <c r="P20611" s="99"/>
      <c r="Q20611" s="99"/>
      <c r="R20611" s="99"/>
      <c r="S20611" s="99"/>
      <c r="T20611" s="99"/>
      <c r="U20611" s="99"/>
      <c r="V20611" s="99"/>
      <c r="W20611" s="99"/>
      <c r="X20611" s="99"/>
      <c r="Y20611" s="99"/>
      <c r="Z20611" s="99"/>
      <c r="AA20611" s="99"/>
      <c r="AB20611" s="99"/>
      <c r="AC20611" s="99"/>
      <c r="AD20611" s="99"/>
      <c r="AE20611" s="99"/>
      <c r="AF20611" s="99"/>
      <c r="AG20611" s="99"/>
      <c r="AH20611" s="31"/>
      <c r="AI20611" s="31"/>
      <c r="AJ20611" s="31"/>
      <c r="AK20611" s="31"/>
      <c r="AL20611" s="31"/>
      <c r="AO20611" s="376"/>
    </row>
    <row r="20612" spans="1:41" x14ac:dyDescent="0.25">
      <c r="A20612" s="44" t="s">
        <v>13307</v>
      </c>
      <c r="B20612" s="44" t="s">
        <v>1666</v>
      </c>
      <c r="C20612" s="45">
        <v>250101</v>
      </c>
      <c r="D20612" s="45" t="s">
        <v>11363</v>
      </c>
      <c r="E20612" s="45" t="s">
        <v>12551</v>
      </c>
      <c r="AO20612" s="376"/>
    </row>
    <row r="20613" spans="1:41" x14ac:dyDescent="0.25">
      <c r="A20613" s="44" t="s">
        <v>13552</v>
      </c>
      <c r="B20613" s="44" t="s">
        <v>21399</v>
      </c>
      <c r="C20613" s="45" t="s">
        <v>13524</v>
      </c>
      <c r="D20613" s="45" t="s">
        <v>21447</v>
      </c>
      <c r="E20613" s="46">
        <v>46507</v>
      </c>
      <c r="AO20613" s="376"/>
    </row>
    <row r="20614" spans="1:41" x14ac:dyDescent="0.25">
      <c r="A20614" s="44" t="s">
        <v>11356</v>
      </c>
      <c r="B20614" s="44" t="s">
        <v>17773</v>
      </c>
      <c r="C20614" s="45">
        <v>240902</v>
      </c>
      <c r="D20614" s="45" t="s">
        <v>11363</v>
      </c>
      <c r="E20614" s="45" t="s">
        <v>4826</v>
      </c>
      <c r="AO20614" s="376"/>
    </row>
    <row r="20615" spans="1:41" x14ac:dyDescent="0.25">
      <c r="A20615" s="44" t="s">
        <v>9756</v>
      </c>
      <c r="B20615" s="44" t="s">
        <v>15256</v>
      </c>
      <c r="C20615" s="45" t="s">
        <v>9830</v>
      </c>
      <c r="D20615" s="367" t="s">
        <v>3696</v>
      </c>
      <c r="E20615" s="328">
        <f>DATE(2028,5,13)</f>
        <v>46886</v>
      </c>
      <c r="F20615" s="32"/>
      <c r="G20615" s="32"/>
      <c r="H20615" s="32"/>
      <c r="I20615" s="31"/>
      <c r="J20615" s="31"/>
      <c r="K20615" s="31"/>
      <c r="L20615" s="31"/>
      <c r="M20615" s="31"/>
      <c r="N20615" s="31"/>
      <c r="O20615" s="31"/>
      <c r="P20615" s="31"/>
      <c r="Q20615" s="31"/>
      <c r="R20615" s="31"/>
      <c r="S20615" s="31"/>
      <c r="T20615" s="31"/>
      <c r="U20615" s="31"/>
      <c r="V20615" s="31"/>
      <c r="W20615" s="31"/>
      <c r="X20615" s="31"/>
      <c r="Y20615" s="31"/>
      <c r="Z20615" s="31"/>
      <c r="AA20615" s="31"/>
      <c r="AB20615" s="31"/>
      <c r="AC20615" s="31"/>
      <c r="AD20615" s="31"/>
      <c r="AE20615" s="31"/>
      <c r="AF20615" s="31"/>
      <c r="AG20615" s="31"/>
      <c r="AH20615" s="31"/>
      <c r="AI20615" s="31"/>
      <c r="AJ20615" s="31"/>
      <c r="AK20615" s="31"/>
      <c r="AL20615" s="31"/>
      <c r="AO20615" s="376"/>
    </row>
    <row r="20616" spans="1:41" x14ac:dyDescent="0.25">
      <c r="A20616" s="44" t="s">
        <v>906</v>
      </c>
      <c r="B20616" s="44" t="s">
        <v>5134</v>
      </c>
      <c r="C20616" s="45">
        <v>230807</v>
      </c>
      <c r="D20616" s="45" t="s">
        <v>11363</v>
      </c>
      <c r="E20616" s="45" t="s">
        <v>8282</v>
      </c>
      <c r="AO20616" s="376"/>
    </row>
    <row r="20617" spans="1:41" x14ac:dyDescent="0.25">
      <c r="A20617" s="44" t="s">
        <v>3930</v>
      </c>
      <c r="B20617" s="44" t="s">
        <v>21402</v>
      </c>
      <c r="C20617" s="45" t="s">
        <v>5503</v>
      </c>
      <c r="D20617" s="45" t="s">
        <v>21447</v>
      </c>
      <c r="E20617" s="46">
        <v>46507</v>
      </c>
      <c r="AO20617" s="376"/>
    </row>
    <row r="20618" spans="1:41" x14ac:dyDescent="0.25">
      <c r="A20618" s="44" t="s">
        <v>3930</v>
      </c>
      <c r="B20618" s="44" t="s">
        <v>21412</v>
      </c>
      <c r="C20618" s="45" t="s">
        <v>5516</v>
      </c>
      <c r="D20618" s="45" t="s">
        <v>21447</v>
      </c>
      <c r="E20618" s="46">
        <v>46599</v>
      </c>
      <c r="AO20618" s="376"/>
    </row>
    <row r="20619" spans="1:41" x14ac:dyDescent="0.25">
      <c r="A20619" s="44" t="s">
        <v>3930</v>
      </c>
      <c r="B20619" s="44" t="s">
        <v>21413</v>
      </c>
      <c r="C20619" s="45" t="s">
        <v>15294</v>
      </c>
      <c r="D20619" s="45" t="s">
        <v>21447</v>
      </c>
      <c r="E20619" s="46">
        <v>46599</v>
      </c>
      <c r="AO20619" s="376"/>
    </row>
    <row r="20620" spans="1:41" x14ac:dyDescent="0.25">
      <c r="A20620" s="44" t="s">
        <v>6361</v>
      </c>
      <c r="B20620" s="44" t="s">
        <v>12119</v>
      </c>
      <c r="C20620" s="45">
        <v>15.25</v>
      </c>
      <c r="D20620" s="45" t="s">
        <v>12549</v>
      </c>
      <c r="E20620" s="46">
        <v>47664</v>
      </c>
      <c r="F20620" s="45" t="s">
        <v>1335</v>
      </c>
      <c r="G20620" s="93"/>
      <c r="H20620" s="93"/>
      <c r="I20620" s="99"/>
      <c r="J20620" s="99"/>
      <c r="K20620" s="99"/>
      <c r="L20620" s="99"/>
      <c r="M20620" s="99"/>
      <c r="N20620" s="99"/>
      <c r="O20620" s="99"/>
      <c r="P20620" s="99"/>
      <c r="Q20620" s="99"/>
      <c r="R20620" s="99"/>
      <c r="S20620" s="99"/>
      <c r="T20620" s="99"/>
      <c r="U20620" s="99"/>
      <c r="V20620" s="99"/>
      <c r="W20620" s="99"/>
      <c r="X20620" s="99"/>
      <c r="Y20620" s="99"/>
      <c r="Z20620" s="99"/>
      <c r="AA20620" s="99"/>
      <c r="AB20620" s="99"/>
      <c r="AC20620" s="99"/>
      <c r="AD20620" s="99"/>
      <c r="AE20620" s="99"/>
      <c r="AF20620" s="99"/>
      <c r="AG20620" s="99"/>
      <c r="AH20620" s="31"/>
      <c r="AI20620" s="31"/>
      <c r="AJ20620" s="31"/>
      <c r="AK20620" s="31"/>
      <c r="AL20620" s="31"/>
      <c r="AO20620" s="376"/>
    </row>
    <row r="20621" spans="1:41" x14ac:dyDescent="0.25">
      <c r="A20621" s="44" t="s">
        <v>6361</v>
      </c>
      <c r="B20621" s="44" t="s">
        <v>13613</v>
      </c>
      <c r="C20621" s="45">
        <v>16.25</v>
      </c>
      <c r="D20621" s="45" t="s">
        <v>12549</v>
      </c>
      <c r="E20621" s="46">
        <v>47664</v>
      </c>
      <c r="F20621" s="45" t="s">
        <v>1335</v>
      </c>
      <c r="G20621" s="93"/>
      <c r="H20621" s="93"/>
      <c r="I20621" s="99"/>
      <c r="J20621" s="99"/>
      <c r="K20621" s="99"/>
      <c r="L20621" s="99"/>
      <c r="M20621" s="99"/>
      <c r="N20621" s="99"/>
      <c r="O20621" s="99"/>
      <c r="P20621" s="99"/>
      <c r="Q20621" s="99"/>
      <c r="R20621" s="99"/>
      <c r="S20621" s="99"/>
      <c r="T20621" s="99"/>
      <c r="U20621" s="99"/>
      <c r="V20621" s="99"/>
      <c r="W20621" s="99"/>
      <c r="X20621" s="99"/>
      <c r="Y20621" s="99"/>
      <c r="Z20621" s="99"/>
      <c r="AA20621" s="99"/>
      <c r="AB20621" s="99"/>
      <c r="AC20621" s="99"/>
      <c r="AD20621" s="99"/>
      <c r="AE20621" s="99"/>
      <c r="AF20621" s="99"/>
      <c r="AG20621" s="99"/>
      <c r="AH20621" s="31"/>
      <c r="AI20621" s="31"/>
      <c r="AJ20621" s="31"/>
      <c r="AK20621" s="31"/>
      <c r="AL20621" s="31"/>
      <c r="AO20621" s="376"/>
    </row>
    <row r="20622" spans="1:41" x14ac:dyDescent="0.25">
      <c r="A20622" s="44" t="s">
        <v>6361</v>
      </c>
      <c r="B20622" s="44" t="s">
        <v>1587</v>
      </c>
      <c r="C20622" s="45" t="s">
        <v>6362</v>
      </c>
      <c r="D20622" s="46" t="s">
        <v>21328</v>
      </c>
      <c r="E20622" s="46">
        <v>46495</v>
      </c>
      <c r="AO20622" s="376"/>
    </row>
    <row r="20623" spans="1:41" x14ac:dyDescent="0.25">
      <c r="A20623" s="44" t="s">
        <v>6361</v>
      </c>
      <c r="B20623" s="44" t="s">
        <v>1587</v>
      </c>
      <c r="C20623" s="45" t="s">
        <v>6362</v>
      </c>
      <c r="D20623" s="46" t="s">
        <v>21328</v>
      </c>
      <c r="E20623" s="46">
        <v>46495</v>
      </c>
      <c r="AO20623" s="376"/>
    </row>
    <row r="20624" spans="1:41" x14ac:dyDescent="0.25">
      <c r="A20624" s="44" t="s">
        <v>6361</v>
      </c>
      <c r="B20624" s="44" t="s">
        <v>1587</v>
      </c>
      <c r="C20624" s="45" t="s">
        <v>6362</v>
      </c>
      <c r="D20624" s="46" t="s">
        <v>21328</v>
      </c>
      <c r="E20624" s="46">
        <v>46495</v>
      </c>
      <c r="AO20624" s="376"/>
    </row>
    <row r="20625" spans="1:41" x14ac:dyDescent="0.25">
      <c r="A20625" s="44" t="s">
        <v>6361</v>
      </c>
      <c r="B20625" s="44" t="s">
        <v>1587</v>
      </c>
      <c r="C20625" s="45" t="s">
        <v>6362</v>
      </c>
      <c r="D20625" s="46" t="s">
        <v>21328</v>
      </c>
      <c r="E20625" s="46">
        <v>46495</v>
      </c>
      <c r="AO20625" s="376"/>
    </row>
    <row r="20626" spans="1:41" x14ac:dyDescent="0.25">
      <c r="A20626" s="44" t="s">
        <v>6361</v>
      </c>
      <c r="B20626" s="44" t="s">
        <v>1587</v>
      </c>
      <c r="C20626" s="45" t="s">
        <v>6362</v>
      </c>
      <c r="D20626" s="46" t="s">
        <v>21328</v>
      </c>
      <c r="E20626" s="46">
        <v>46495</v>
      </c>
      <c r="AO20626" s="376"/>
    </row>
    <row r="20627" spans="1:41" x14ac:dyDescent="0.25">
      <c r="A20627" s="44" t="s">
        <v>6361</v>
      </c>
      <c r="B20627" s="44" t="s">
        <v>1587</v>
      </c>
      <c r="C20627" s="45" t="s">
        <v>6362</v>
      </c>
      <c r="D20627" s="46" t="s">
        <v>21328</v>
      </c>
      <c r="E20627" s="46">
        <v>46495</v>
      </c>
      <c r="AO20627" s="376"/>
    </row>
    <row r="20628" spans="1:41" x14ac:dyDescent="0.25">
      <c r="A20628" s="44" t="s">
        <v>6361</v>
      </c>
      <c r="B20628" s="44" t="s">
        <v>1587</v>
      </c>
      <c r="C20628" s="45" t="s">
        <v>6362</v>
      </c>
      <c r="D20628" s="46" t="s">
        <v>21328</v>
      </c>
      <c r="E20628" s="46">
        <v>46495</v>
      </c>
      <c r="AO20628" s="376"/>
    </row>
    <row r="20629" spans="1:41" x14ac:dyDescent="0.25">
      <c r="A20629" s="44" t="s">
        <v>8318</v>
      </c>
      <c r="B20629" s="44" t="s">
        <v>8315</v>
      </c>
      <c r="C20629" s="45" t="s">
        <v>8319</v>
      </c>
      <c r="D20629" s="45" t="s">
        <v>11204</v>
      </c>
      <c r="E20629" s="45" t="s">
        <v>8317</v>
      </c>
      <c r="F20629" s="93"/>
      <c r="G20629" s="93"/>
      <c r="H20629" s="93"/>
      <c r="I20629" s="99"/>
      <c r="J20629" s="99"/>
      <c r="K20629" s="99"/>
      <c r="L20629" s="99"/>
      <c r="M20629" s="99"/>
      <c r="N20629" s="99"/>
      <c r="O20629" s="99"/>
      <c r="P20629" s="99"/>
      <c r="Q20629" s="99"/>
      <c r="R20629" s="99"/>
      <c r="S20629" s="99"/>
      <c r="T20629" s="99"/>
      <c r="U20629" s="99"/>
      <c r="V20629" s="99"/>
      <c r="W20629" s="99"/>
      <c r="X20629" s="99"/>
      <c r="Y20629" s="99"/>
      <c r="Z20629" s="99"/>
      <c r="AA20629" s="99"/>
      <c r="AB20629" s="99"/>
      <c r="AC20629" s="99"/>
      <c r="AD20629" s="99"/>
      <c r="AE20629" s="99"/>
      <c r="AF20629" s="99"/>
      <c r="AG20629" s="99"/>
      <c r="AH20629" s="31"/>
      <c r="AI20629" s="31"/>
      <c r="AJ20629" s="31"/>
      <c r="AK20629" s="31"/>
      <c r="AL20629" s="31"/>
      <c r="AO20629" s="376"/>
    </row>
    <row r="20630" spans="1:41" x14ac:dyDescent="0.25">
      <c r="A20630" s="44" t="s">
        <v>8318</v>
      </c>
      <c r="B20630" s="44" t="s">
        <v>8315</v>
      </c>
      <c r="C20630" s="45" t="s">
        <v>8319</v>
      </c>
      <c r="D20630" s="93" t="s">
        <v>17443</v>
      </c>
      <c r="E20630" s="45" t="s">
        <v>8317</v>
      </c>
      <c r="F20630" s="93"/>
      <c r="G20630" s="93"/>
      <c r="H20630" s="93"/>
      <c r="I20630" s="99"/>
      <c r="J20630" s="99"/>
      <c r="K20630" s="99"/>
      <c r="L20630" s="99"/>
      <c r="M20630" s="99"/>
      <c r="N20630" s="99"/>
      <c r="O20630" s="99"/>
      <c r="P20630" s="99"/>
      <c r="Q20630" s="99"/>
      <c r="R20630" s="99"/>
      <c r="S20630" s="99"/>
      <c r="T20630" s="99"/>
      <c r="U20630" s="99"/>
      <c r="V20630" s="99"/>
      <c r="W20630" s="99"/>
      <c r="X20630" s="99"/>
      <c r="Y20630" s="99"/>
      <c r="Z20630" s="99"/>
      <c r="AA20630" s="99"/>
      <c r="AB20630" s="99"/>
      <c r="AC20630" s="99"/>
      <c r="AD20630" s="99"/>
      <c r="AE20630" s="99"/>
      <c r="AF20630" s="99"/>
      <c r="AG20630" s="99"/>
      <c r="AH20630" s="31"/>
      <c r="AI20630" s="31"/>
      <c r="AJ20630" s="31"/>
      <c r="AK20630" s="31"/>
      <c r="AL20630" s="31"/>
      <c r="AO20630" s="376"/>
    </row>
    <row r="20631" spans="1:41" x14ac:dyDescent="0.25">
      <c r="A20631" s="44" t="s">
        <v>8318</v>
      </c>
      <c r="B20631" s="44" t="s">
        <v>8315</v>
      </c>
      <c r="C20631" s="45" t="s">
        <v>8319</v>
      </c>
      <c r="D20631" s="45" t="s">
        <v>9895</v>
      </c>
      <c r="E20631" s="45" t="s">
        <v>8317</v>
      </c>
      <c r="F20631" s="93"/>
      <c r="G20631" s="93"/>
      <c r="H20631" s="93"/>
      <c r="I20631" s="99"/>
      <c r="J20631" s="99"/>
      <c r="K20631" s="99"/>
      <c r="L20631" s="44"/>
      <c r="M20631" s="99"/>
      <c r="N20631" s="99"/>
      <c r="O20631" s="99"/>
      <c r="P20631" s="99"/>
      <c r="Q20631" s="99"/>
      <c r="R20631" s="99"/>
      <c r="S20631" s="99"/>
      <c r="T20631" s="99"/>
      <c r="U20631" s="99"/>
      <c r="V20631" s="99"/>
      <c r="W20631" s="99"/>
      <c r="X20631" s="99"/>
      <c r="Y20631" s="99"/>
      <c r="Z20631" s="99"/>
      <c r="AA20631" s="99"/>
      <c r="AB20631" s="99"/>
      <c r="AC20631" s="99"/>
      <c r="AD20631" s="99"/>
      <c r="AE20631" s="99"/>
      <c r="AF20631" s="99"/>
      <c r="AG20631" s="99"/>
      <c r="AH20631" s="31"/>
      <c r="AI20631" s="31"/>
      <c r="AJ20631" s="31"/>
      <c r="AK20631" s="31"/>
      <c r="AL20631" s="31"/>
      <c r="AO20631" s="376"/>
    </row>
    <row r="20632" spans="1:41" x14ac:dyDescent="0.25">
      <c r="A20632" s="44" t="s">
        <v>13965</v>
      </c>
      <c r="B20632" s="44" t="s">
        <v>15257</v>
      </c>
      <c r="C20632" s="45" t="s">
        <v>13966</v>
      </c>
      <c r="D20632" s="367" t="s">
        <v>3696</v>
      </c>
      <c r="E20632" s="328">
        <f>DATE(2029,4,23)</f>
        <v>47231</v>
      </c>
      <c r="F20632" s="32"/>
      <c r="G20632" s="32"/>
      <c r="H20632" s="32"/>
      <c r="I20632" s="31"/>
      <c r="J20632" s="31"/>
      <c r="K20632" s="31"/>
      <c r="L20632" s="31"/>
      <c r="M20632" s="31"/>
      <c r="N20632" s="31"/>
      <c r="O20632" s="31"/>
      <c r="P20632" s="31"/>
      <c r="Q20632" s="31"/>
      <c r="R20632" s="31"/>
      <c r="S20632" s="31"/>
      <c r="T20632" s="31"/>
      <c r="U20632" s="31"/>
      <c r="V20632" s="31"/>
      <c r="W20632" s="31"/>
      <c r="X20632" s="31"/>
      <c r="Y20632" s="31"/>
      <c r="Z20632" s="31"/>
      <c r="AA20632" s="31"/>
      <c r="AB20632" s="31"/>
      <c r="AC20632" s="31"/>
      <c r="AD20632" s="31"/>
      <c r="AE20632" s="31"/>
      <c r="AF20632" s="31"/>
      <c r="AG20632" s="31"/>
      <c r="AH20632" s="31"/>
      <c r="AI20632" s="31"/>
      <c r="AJ20632" s="31"/>
      <c r="AK20632" s="31"/>
      <c r="AL20632" s="31"/>
      <c r="AO20632" s="376"/>
    </row>
    <row r="20633" spans="1:41" x14ac:dyDescent="0.25">
      <c r="A20633" s="44" t="s">
        <v>10845</v>
      </c>
      <c r="B20633" s="44" t="s">
        <v>9248</v>
      </c>
      <c r="C20633" s="45">
        <v>240101</v>
      </c>
      <c r="D20633" s="45" t="s">
        <v>11363</v>
      </c>
      <c r="E20633" s="45" t="s">
        <v>9249</v>
      </c>
      <c r="AO20633" s="376"/>
    </row>
    <row r="20634" spans="1:41" x14ac:dyDescent="0.25">
      <c r="A20634" s="44" t="s">
        <v>9032</v>
      </c>
      <c r="B20634" s="44" t="s">
        <v>15226</v>
      </c>
      <c r="C20634" s="45" t="s">
        <v>13967</v>
      </c>
      <c r="D20634" s="367" t="s">
        <v>3696</v>
      </c>
      <c r="E20634" s="328">
        <f>DATE(2029,1,31)</f>
        <v>47149</v>
      </c>
      <c r="F20634" s="32"/>
      <c r="G20634" s="32"/>
      <c r="H20634" s="32"/>
      <c r="I20634" s="31"/>
      <c r="J20634" s="31"/>
      <c r="K20634" s="31"/>
      <c r="L20634" s="31"/>
      <c r="M20634" s="31"/>
      <c r="N20634" s="31"/>
      <c r="O20634" s="31"/>
      <c r="P20634" s="31"/>
      <c r="Q20634" s="31"/>
      <c r="R20634" s="31"/>
      <c r="S20634" s="31"/>
      <c r="T20634" s="31"/>
      <c r="U20634" s="31"/>
      <c r="V20634" s="31"/>
      <c r="W20634" s="31"/>
      <c r="X20634" s="31"/>
      <c r="Y20634" s="31"/>
      <c r="Z20634" s="31"/>
      <c r="AA20634" s="31"/>
      <c r="AB20634" s="31"/>
      <c r="AC20634" s="31"/>
      <c r="AD20634" s="31"/>
      <c r="AE20634" s="31"/>
      <c r="AF20634" s="31"/>
      <c r="AG20634" s="31"/>
      <c r="AH20634" s="31"/>
      <c r="AI20634" s="31"/>
      <c r="AJ20634" s="31"/>
      <c r="AK20634" s="31"/>
      <c r="AL20634" s="31"/>
      <c r="AO20634" s="376"/>
    </row>
    <row r="20635" spans="1:41" x14ac:dyDescent="0.25">
      <c r="A20635" s="44" t="s">
        <v>12824</v>
      </c>
      <c r="B20635" s="44" t="s">
        <v>5134</v>
      </c>
      <c r="C20635" s="45">
        <v>240804</v>
      </c>
      <c r="D20635" s="45" t="s">
        <v>11363</v>
      </c>
      <c r="E20635" s="45" t="s">
        <v>11260</v>
      </c>
      <c r="AO20635" s="376"/>
    </row>
    <row r="20636" spans="1:41" x14ac:dyDescent="0.25">
      <c r="A20636" s="44" t="s">
        <v>22052</v>
      </c>
      <c r="B20636" s="44" t="s">
        <v>3052</v>
      </c>
      <c r="C20636" s="45">
        <v>260502</v>
      </c>
      <c r="D20636" s="45" t="s">
        <v>11363</v>
      </c>
      <c r="E20636" s="45" t="s">
        <v>10349</v>
      </c>
      <c r="AO20636" s="376"/>
    </row>
    <row r="20637" spans="1:41" x14ac:dyDescent="0.3">
      <c r="A20637" s="333" t="s">
        <v>19076</v>
      </c>
      <c r="B20637" s="333" t="s">
        <v>6928</v>
      </c>
      <c r="C20637" s="125" t="s">
        <v>19094</v>
      </c>
      <c r="D20637" s="32" t="s">
        <v>20309</v>
      </c>
      <c r="E20637" s="125" t="s">
        <v>9249</v>
      </c>
      <c r="F20637" s="125" t="s">
        <v>1189</v>
      </c>
      <c r="G20637" s="125" t="s">
        <v>1190</v>
      </c>
      <c r="AO20637" s="376"/>
    </row>
    <row r="20638" spans="1:41" x14ac:dyDescent="0.25">
      <c r="A20638" s="44" t="s">
        <v>3155</v>
      </c>
      <c r="B20638" s="44" t="s">
        <v>928</v>
      </c>
      <c r="C20638" s="45">
        <v>231104</v>
      </c>
      <c r="D20638" s="45" t="s">
        <v>11363</v>
      </c>
      <c r="E20638" s="45" t="s">
        <v>8334</v>
      </c>
      <c r="AO20638" s="376"/>
    </row>
    <row r="20639" spans="1:41" x14ac:dyDescent="0.25">
      <c r="A20639" s="44" t="s">
        <v>3155</v>
      </c>
      <c r="B20639" s="44" t="s">
        <v>3475</v>
      </c>
      <c r="C20639" s="45">
        <v>260301</v>
      </c>
      <c r="D20639" s="45" t="s">
        <v>11363</v>
      </c>
      <c r="E20639" s="45" t="s">
        <v>17625</v>
      </c>
      <c r="AO20639" s="376"/>
    </row>
    <row r="20640" spans="1:41" x14ac:dyDescent="0.25">
      <c r="A20640" s="44" t="s">
        <v>5443</v>
      </c>
      <c r="B20640" s="44" t="s">
        <v>9248</v>
      </c>
      <c r="C20640" s="45">
        <v>260105</v>
      </c>
      <c r="D20640" s="45" t="s">
        <v>11363</v>
      </c>
      <c r="E20640" s="45" t="s">
        <v>17625</v>
      </c>
      <c r="AO20640" s="376"/>
    </row>
    <row r="20641" spans="1:41" x14ac:dyDescent="0.3">
      <c r="A20641" s="333" t="s">
        <v>18802</v>
      </c>
      <c r="B20641" s="333" t="s">
        <v>2301</v>
      </c>
      <c r="C20641" s="125" t="s">
        <v>18816</v>
      </c>
      <c r="D20641" s="32" t="s">
        <v>20309</v>
      </c>
      <c r="E20641" s="125" t="s">
        <v>8292</v>
      </c>
      <c r="F20641" s="125" t="s">
        <v>1189</v>
      </c>
      <c r="G20641" s="125" t="s">
        <v>1190</v>
      </c>
      <c r="AO20641" s="376"/>
    </row>
    <row r="20642" spans="1:41" x14ac:dyDescent="0.25">
      <c r="A20642" s="44" t="s">
        <v>22053</v>
      </c>
      <c r="B20642" s="44" t="s">
        <v>9248</v>
      </c>
      <c r="C20642" s="45">
        <v>260105</v>
      </c>
      <c r="D20642" s="45" t="s">
        <v>11363</v>
      </c>
      <c r="E20642" s="45" t="s">
        <v>17625</v>
      </c>
      <c r="AO20642" s="376"/>
    </row>
    <row r="20643" spans="1:41" x14ac:dyDescent="0.25">
      <c r="A20643" s="44" t="s">
        <v>18560</v>
      </c>
      <c r="B20643" s="44" t="s">
        <v>3047</v>
      </c>
      <c r="C20643" s="45">
        <v>25020102</v>
      </c>
      <c r="D20643" s="45" t="s">
        <v>11363</v>
      </c>
      <c r="E20643" s="45" t="s">
        <v>9238</v>
      </c>
      <c r="AO20643" s="376"/>
    </row>
    <row r="20644" spans="1:41" x14ac:dyDescent="0.25">
      <c r="A20644" s="44" t="s">
        <v>18560</v>
      </c>
      <c r="B20644" s="44" t="s">
        <v>17488</v>
      </c>
      <c r="C20644" s="45">
        <v>25020101</v>
      </c>
      <c r="D20644" s="45" t="s">
        <v>11363</v>
      </c>
      <c r="E20644" s="45" t="s">
        <v>9238</v>
      </c>
      <c r="AO20644" s="376"/>
    </row>
    <row r="20645" spans="1:41" x14ac:dyDescent="0.25">
      <c r="A20645" s="44" t="s">
        <v>16900</v>
      </c>
      <c r="B20645" s="44" t="s">
        <v>16901</v>
      </c>
      <c r="C20645" s="45" t="s">
        <v>17141</v>
      </c>
      <c r="D20645" s="367" t="s">
        <v>3696</v>
      </c>
      <c r="E20645" s="328">
        <f>DATE(2029,9,18)</f>
        <v>47379</v>
      </c>
      <c r="F20645" s="32"/>
      <c r="G20645" s="32"/>
      <c r="H20645" s="32"/>
      <c r="I20645" s="31"/>
      <c r="J20645" s="31"/>
      <c r="K20645" s="31"/>
      <c r="L20645" s="31"/>
      <c r="M20645" s="31"/>
      <c r="N20645" s="31"/>
      <c r="O20645" s="31"/>
      <c r="P20645" s="31"/>
      <c r="Q20645" s="31"/>
      <c r="R20645" s="31"/>
      <c r="S20645" s="31"/>
      <c r="T20645" s="31"/>
      <c r="U20645" s="31"/>
      <c r="V20645" s="31"/>
      <c r="W20645" s="31"/>
      <c r="X20645" s="31"/>
      <c r="Y20645" s="31"/>
      <c r="Z20645" s="31"/>
      <c r="AA20645" s="31"/>
      <c r="AB20645" s="31"/>
      <c r="AC20645" s="31"/>
      <c r="AD20645" s="31"/>
      <c r="AE20645" s="31"/>
      <c r="AF20645" s="31"/>
      <c r="AG20645" s="31"/>
      <c r="AH20645" s="31"/>
      <c r="AI20645" s="31"/>
      <c r="AJ20645" s="31"/>
      <c r="AK20645" s="31"/>
      <c r="AL20645" s="31"/>
      <c r="AO20645" s="376"/>
    </row>
    <row r="20646" spans="1:41" x14ac:dyDescent="0.25">
      <c r="A20646" s="44" t="s">
        <v>4806</v>
      </c>
      <c r="B20646" s="44" t="s">
        <v>20685</v>
      </c>
      <c r="C20646" s="45" t="s">
        <v>20807</v>
      </c>
      <c r="D20646" s="32" t="s">
        <v>5559</v>
      </c>
      <c r="E20646" s="45" t="s">
        <v>20882</v>
      </c>
      <c r="F20646" s="32"/>
      <c r="G20646" s="32"/>
      <c r="H20646" s="32"/>
      <c r="I20646" s="31"/>
      <c r="J20646" s="31"/>
      <c r="K20646" s="31"/>
      <c r="L20646" s="31"/>
      <c r="M20646" s="31"/>
      <c r="N20646" s="31"/>
      <c r="O20646" s="31"/>
      <c r="P20646" s="31"/>
      <c r="Q20646" s="31"/>
      <c r="R20646" s="31"/>
      <c r="S20646" s="31"/>
      <c r="T20646" s="31"/>
      <c r="U20646" s="31"/>
      <c r="V20646" s="31"/>
      <c r="W20646" s="31"/>
      <c r="X20646" s="31"/>
      <c r="Y20646" s="31"/>
      <c r="Z20646" s="31"/>
      <c r="AA20646" s="31"/>
      <c r="AB20646" s="31"/>
      <c r="AC20646" s="31"/>
      <c r="AD20646" s="31"/>
      <c r="AE20646" s="31"/>
      <c r="AF20646" s="31"/>
      <c r="AG20646" s="31"/>
      <c r="AH20646" s="31"/>
      <c r="AI20646" s="31"/>
      <c r="AJ20646" s="31"/>
      <c r="AK20646" s="31"/>
      <c r="AL20646" s="31"/>
      <c r="AO20646" s="376"/>
    </row>
    <row r="20647" spans="1:41" x14ac:dyDescent="0.3">
      <c r="A20647" s="57" t="s">
        <v>4806</v>
      </c>
      <c r="B20647" s="57" t="s">
        <v>17261</v>
      </c>
      <c r="C20647" s="62" t="s">
        <v>17265</v>
      </c>
      <c r="D20647" s="62" t="s">
        <v>20886</v>
      </c>
      <c r="E20647" s="368" t="s">
        <v>9707</v>
      </c>
      <c r="F20647" s="32"/>
      <c r="G20647" s="32"/>
      <c r="H20647" s="32"/>
      <c r="I20647" s="31"/>
      <c r="J20647" s="31"/>
      <c r="K20647" s="31"/>
      <c r="L20647" s="31"/>
      <c r="M20647" s="31"/>
      <c r="N20647" s="31"/>
      <c r="O20647" s="31"/>
      <c r="P20647" s="31"/>
      <c r="Q20647" s="31"/>
      <c r="R20647" s="31"/>
      <c r="S20647" s="31"/>
      <c r="T20647" s="31"/>
      <c r="U20647" s="31"/>
      <c r="V20647" s="31"/>
      <c r="W20647" s="31"/>
      <c r="X20647" s="31"/>
      <c r="Y20647" s="31"/>
      <c r="Z20647" s="31"/>
      <c r="AA20647" s="31"/>
      <c r="AB20647" s="31"/>
      <c r="AC20647" s="31"/>
      <c r="AD20647" s="31"/>
      <c r="AE20647" s="31"/>
      <c r="AF20647" s="31"/>
      <c r="AG20647" s="31"/>
      <c r="AH20647" s="31"/>
      <c r="AI20647" s="31"/>
      <c r="AJ20647" s="31"/>
      <c r="AK20647" s="31"/>
      <c r="AL20647" s="31"/>
      <c r="AO20647" s="376"/>
    </row>
    <row r="20648" spans="1:41" x14ac:dyDescent="0.25">
      <c r="A20648" s="44" t="s">
        <v>4806</v>
      </c>
      <c r="B20648" s="319" t="s">
        <v>19515</v>
      </c>
      <c r="C20648" s="318" t="s">
        <v>19910</v>
      </c>
      <c r="D20648" s="93" t="s">
        <v>19934</v>
      </c>
      <c r="E20648" s="320">
        <v>46507</v>
      </c>
      <c r="F20648" s="93"/>
      <c r="G20648" s="93"/>
      <c r="H20648" s="93"/>
      <c r="I20648" s="99"/>
      <c r="J20648" s="99"/>
      <c r="K20648" s="99"/>
      <c r="L20648" s="99"/>
      <c r="M20648" s="99"/>
      <c r="N20648" s="99"/>
      <c r="O20648" s="99"/>
      <c r="P20648" s="99"/>
      <c r="Q20648" s="99"/>
      <c r="R20648" s="99"/>
      <c r="S20648" s="99"/>
      <c r="T20648" s="99"/>
      <c r="U20648" s="99"/>
      <c r="V20648" s="99"/>
      <c r="W20648" s="99"/>
      <c r="X20648" s="99"/>
      <c r="Y20648" s="99"/>
      <c r="Z20648" s="99"/>
      <c r="AA20648" s="99"/>
      <c r="AB20648" s="99"/>
      <c r="AC20648" s="99"/>
      <c r="AD20648" s="99"/>
      <c r="AE20648" s="99"/>
      <c r="AF20648" s="99"/>
      <c r="AG20648" s="99"/>
      <c r="AH20648" s="31"/>
      <c r="AI20648" s="31"/>
      <c r="AJ20648" s="31"/>
      <c r="AK20648" s="31"/>
      <c r="AL20648" s="31"/>
      <c r="AO20648" s="376"/>
    </row>
    <row r="20649" spans="1:41" x14ac:dyDescent="0.25">
      <c r="A20649" s="44" t="s">
        <v>4806</v>
      </c>
      <c r="B20649" s="319" t="s">
        <v>19515</v>
      </c>
      <c r="C20649" s="318" t="s">
        <v>19911</v>
      </c>
      <c r="D20649" s="93" t="s">
        <v>19934</v>
      </c>
      <c r="E20649" s="320">
        <v>46691</v>
      </c>
      <c r="F20649" s="93"/>
      <c r="G20649" s="93"/>
      <c r="H20649" s="93"/>
      <c r="I20649" s="99"/>
      <c r="J20649" s="99"/>
      <c r="K20649" s="99"/>
      <c r="L20649" s="99"/>
      <c r="M20649" s="99"/>
      <c r="N20649" s="99"/>
      <c r="O20649" s="99"/>
      <c r="P20649" s="99"/>
      <c r="Q20649" s="99"/>
      <c r="R20649" s="99"/>
      <c r="S20649" s="99"/>
      <c r="T20649" s="99"/>
      <c r="U20649" s="99"/>
      <c r="V20649" s="99"/>
      <c r="W20649" s="99"/>
      <c r="X20649" s="99"/>
      <c r="Y20649" s="99"/>
      <c r="Z20649" s="99"/>
      <c r="AA20649" s="99"/>
      <c r="AB20649" s="99"/>
      <c r="AC20649" s="99"/>
      <c r="AD20649" s="99"/>
      <c r="AE20649" s="99"/>
      <c r="AF20649" s="99"/>
      <c r="AG20649" s="99"/>
      <c r="AH20649" s="31"/>
      <c r="AI20649" s="31"/>
      <c r="AJ20649" s="31"/>
      <c r="AK20649" s="31"/>
      <c r="AL20649" s="31"/>
      <c r="AO20649" s="376"/>
    </row>
    <row r="20650" spans="1:41" x14ac:dyDescent="0.25">
      <c r="A20650" s="44" t="s">
        <v>4806</v>
      </c>
      <c r="B20650" s="319" t="s">
        <v>19515</v>
      </c>
      <c r="C20650" s="318" t="s">
        <v>19912</v>
      </c>
      <c r="D20650" s="93" t="s">
        <v>19934</v>
      </c>
      <c r="E20650" s="320">
        <v>46752</v>
      </c>
      <c r="F20650" s="93"/>
      <c r="G20650" s="93"/>
      <c r="H20650" s="93"/>
      <c r="I20650" s="99"/>
      <c r="J20650" s="99"/>
      <c r="K20650" s="99"/>
      <c r="L20650" s="99"/>
      <c r="M20650" s="99"/>
      <c r="N20650" s="99"/>
      <c r="O20650" s="99"/>
      <c r="P20650" s="99"/>
      <c r="Q20650" s="99"/>
      <c r="R20650" s="99"/>
      <c r="S20650" s="99"/>
      <c r="T20650" s="99"/>
      <c r="U20650" s="99"/>
      <c r="V20650" s="99"/>
      <c r="W20650" s="99"/>
      <c r="X20650" s="99"/>
      <c r="Y20650" s="99"/>
      <c r="Z20650" s="99"/>
      <c r="AA20650" s="99"/>
      <c r="AB20650" s="99"/>
      <c r="AC20650" s="99"/>
      <c r="AD20650" s="99"/>
      <c r="AE20650" s="99"/>
      <c r="AF20650" s="99"/>
      <c r="AG20650" s="99"/>
      <c r="AH20650" s="31"/>
      <c r="AI20650" s="31"/>
      <c r="AJ20650" s="31"/>
      <c r="AK20650" s="31"/>
      <c r="AL20650" s="31"/>
      <c r="AO20650" s="376"/>
    </row>
    <row r="20651" spans="1:41" x14ac:dyDescent="0.25">
      <c r="A20651" s="44" t="s">
        <v>4806</v>
      </c>
      <c r="B20651" s="44" t="s">
        <v>163</v>
      </c>
      <c r="C20651" s="45" t="s">
        <v>367</v>
      </c>
      <c r="D20651" s="45" t="s">
        <v>11204</v>
      </c>
      <c r="E20651" s="45" t="s">
        <v>5158</v>
      </c>
      <c r="F20651" s="93"/>
      <c r="G20651" s="93"/>
      <c r="H20651" s="93"/>
      <c r="I20651" s="99"/>
      <c r="J20651" s="99"/>
      <c r="K20651" s="99"/>
      <c r="L20651" s="99"/>
      <c r="M20651" s="99"/>
      <c r="N20651" s="99"/>
      <c r="O20651" s="99"/>
      <c r="P20651" s="99"/>
      <c r="Q20651" s="99"/>
      <c r="R20651" s="99"/>
      <c r="S20651" s="99"/>
      <c r="T20651" s="99"/>
      <c r="U20651" s="99"/>
      <c r="V20651" s="99"/>
      <c r="W20651" s="99"/>
      <c r="X20651" s="99"/>
      <c r="Y20651" s="99"/>
      <c r="Z20651" s="99"/>
      <c r="AA20651" s="99"/>
      <c r="AB20651" s="99"/>
      <c r="AC20651" s="99"/>
      <c r="AD20651" s="99"/>
      <c r="AE20651" s="99"/>
      <c r="AF20651" s="99"/>
      <c r="AG20651" s="99"/>
      <c r="AH20651" s="31"/>
      <c r="AI20651" s="31"/>
      <c r="AJ20651" s="31"/>
      <c r="AK20651" s="31"/>
      <c r="AL20651" s="31"/>
      <c r="AO20651" s="376"/>
    </row>
    <row r="20652" spans="1:41" x14ac:dyDescent="0.25">
      <c r="A20652" s="44" t="s">
        <v>4806</v>
      </c>
      <c r="B20652" s="44" t="s">
        <v>14891</v>
      </c>
      <c r="C20652" s="45" t="s">
        <v>11872</v>
      </c>
      <c r="D20652" s="367" t="s">
        <v>3696</v>
      </c>
      <c r="E20652" s="328">
        <f>DATE(2028,9,25)</f>
        <v>47021</v>
      </c>
      <c r="F20652" s="32"/>
      <c r="G20652" s="32"/>
      <c r="H20652" s="32"/>
      <c r="I20652" s="31"/>
      <c r="J20652" s="31"/>
      <c r="K20652" s="31"/>
      <c r="L20652" s="31"/>
      <c r="M20652" s="31"/>
      <c r="N20652" s="31"/>
      <c r="O20652" s="31"/>
      <c r="P20652" s="31"/>
      <c r="Q20652" s="31"/>
      <c r="R20652" s="31"/>
      <c r="S20652" s="31"/>
      <c r="T20652" s="31"/>
      <c r="U20652" s="31"/>
      <c r="V20652" s="31"/>
      <c r="W20652" s="31"/>
      <c r="X20652" s="31"/>
      <c r="Y20652" s="31"/>
      <c r="Z20652" s="31"/>
      <c r="AA20652" s="31"/>
      <c r="AB20652" s="31"/>
      <c r="AC20652" s="31"/>
      <c r="AD20652" s="31"/>
      <c r="AE20652" s="31"/>
      <c r="AF20652" s="31"/>
      <c r="AG20652" s="31"/>
      <c r="AH20652" s="31"/>
      <c r="AI20652" s="31"/>
      <c r="AJ20652" s="31"/>
      <c r="AK20652" s="31"/>
      <c r="AL20652" s="31"/>
      <c r="AO20652" s="376"/>
    </row>
    <row r="20653" spans="1:41" x14ac:dyDescent="0.25">
      <c r="A20653" s="44" t="s">
        <v>4806</v>
      </c>
      <c r="B20653" s="44" t="s">
        <v>932</v>
      </c>
      <c r="C20653" s="45">
        <v>220104</v>
      </c>
      <c r="D20653" s="45" t="s">
        <v>11363</v>
      </c>
      <c r="E20653" s="45" t="s">
        <v>5139</v>
      </c>
      <c r="AO20653" s="376"/>
    </row>
    <row r="20654" spans="1:41" x14ac:dyDescent="0.25">
      <c r="A20654" s="44" t="s">
        <v>4806</v>
      </c>
      <c r="B20654" s="44" t="s">
        <v>8347</v>
      </c>
      <c r="C20654" s="45">
        <v>23100201</v>
      </c>
      <c r="D20654" s="45" t="s">
        <v>11363</v>
      </c>
      <c r="E20654" s="45" t="s">
        <v>2538</v>
      </c>
      <c r="AO20654" s="376"/>
    </row>
    <row r="20655" spans="1:41" x14ac:dyDescent="0.25">
      <c r="A20655" s="44" t="s">
        <v>4806</v>
      </c>
      <c r="B20655" s="44" t="s">
        <v>10359</v>
      </c>
      <c r="C20655" s="45">
        <v>24020101</v>
      </c>
      <c r="D20655" s="45" t="s">
        <v>11363</v>
      </c>
      <c r="E20655" s="45" t="s">
        <v>9238</v>
      </c>
      <c r="AO20655" s="376"/>
    </row>
    <row r="20656" spans="1:41" x14ac:dyDescent="0.25">
      <c r="A20656" s="44" t="s">
        <v>4806</v>
      </c>
      <c r="B20656" s="44" t="s">
        <v>10360</v>
      </c>
      <c r="C20656" s="45">
        <v>24020102</v>
      </c>
      <c r="D20656" s="45" t="s">
        <v>11363</v>
      </c>
      <c r="E20656" s="45" t="s">
        <v>9238</v>
      </c>
      <c r="AO20656" s="376"/>
    </row>
    <row r="20657" spans="1:41" x14ac:dyDescent="0.25">
      <c r="A20657" s="44" t="s">
        <v>4806</v>
      </c>
      <c r="B20657" s="44" t="s">
        <v>9237</v>
      </c>
      <c r="C20657" s="45">
        <v>24010401</v>
      </c>
      <c r="D20657" s="45" t="s">
        <v>11363</v>
      </c>
      <c r="E20657" s="45" t="s">
        <v>9238</v>
      </c>
      <c r="AO20657" s="376"/>
    </row>
    <row r="20658" spans="1:41" x14ac:dyDescent="0.25">
      <c r="A20658" s="44" t="s">
        <v>4806</v>
      </c>
      <c r="B20658" s="44" t="s">
        <v>3176</v>
      </c>
      <c r="C20658" s="45">
        <v>24010402</v>
      </c>
      <c r="D20658" s="45" t="s">
        <v>11363</v>
      </c>
      <c r="E20658" s="45" t="s">
        <v>9238</v>
      </c>
      <c r="AO20658" s="376"/>
    </row>
    <row r="20659" spans="1:41" x14ac:dyDescent="0.25">
      <c r="A20659" s="44" t="s">
        <v>4806</v>
      </c>
      <c r="B20659" s="44" t="s">
        <v>17497</v>
      </c>
      <c r="C20659" s="45">
        <v>24060301</v>
      </c>
      <c r="D20659" s="45" t="s">
        <v>11363</v>
      </c>
      <c r="E20659" s="45" t="s">
        <v>4962</v>
      </c>
      <c r="AO20659" s="376"/>
    </row>
    <row r="20660" spans="1:41" x14ac:dyDescent="0.25">
      <c r="A20660" s="44" t="s">
        <v>4806</v>
      </c>
      <c r="B20660" s="44" t="s">
        <v>10361</v>
      </c>
      <c r="C20660" s="45">
        <v>24060302</v>
      </c>
      <c r="D20660" s="45" t="s">
        <v>11363</v>
      </c>
      <c r="E20660" s="45" t="s">
        <v>4962</v>
      </c>
      <c r="AO20660" s="376"/>
    </row>
    <row r="20661" spans="1:41" x14ac:dyDescent="0.25">
      <c r="A20661" s="44" t="s">
        <v>4806</v>
      </c>
      <c r="B20661" s="44" t="s">
        <v>17529</v>
      </c>
      <c r="C20661" s="45">
        <v>24120301</v>
      </c>
      <c r="D20661" s="45" t="s">
        <v>11363</v>
      </c>
      <c r="E20661" s="45" t="s">
        <v>12554</v>
      </c>
      <c r="AO20661" s="376"/>
    </row>
    <row r="20662" spans="1:41" x14ac:dyDescent="0.25">
      <c r="A20662" s="44" t="s">
        <v>4806</v>
      </c>
      <c r="B20662" s="44" t="s">
        <v>3054</v>
      </c>
      <c r="C20662" s="45">
        <v>24120302</v>
      </c>
      <c r="D20662" s="45" t="s">
        <v>11363</v>
      </c>
      <c r="E20662" s="45" t="s">
        <v>12554</v>
      </c>
      <c r="AO20662" s="376"/>
    </row>
    <row r="20663" spans="1:41" x14ac:dyDescent="0.25">
      <c r="A20663" s="44" t="s">
        <v>4806</v>
      </c>
      <c r="B20663" s="44" t="s">
        <v>17452</v>
      </c>
      <c r="C20663" s="45">
        <v>25010501</v>
      </c>
      <c r="D20663" s="45" t="s">
        <v>11363</v>
      </c>
      <c r="E20663" s="45" t="s">
        <v>12551</v>
      </c>
      <c r="AO20663" s="376"/>
    </row>
    <row r="20664" spans="1:41" x14ac:dyDescent="0.25">
      <c r="A20664" s="44" t="s">
        <v>4806</v>
      </c>
      <c r="B20664" s="44" t="s">
        <v>5129</v>
      </c>
      <c r="C20664" s="45">
        <v>25010502</v>
      </c>
      <c r="D20664" s="45" t="s">
        <v>11363</v>
      </c>
      <c r="E20664" s="45" t="s">
        <v>12551</v>
      </c>
      <c r="AO20664" s="376"/>
    </row>
    <row r="20665" spans="1:41" x14ac:dyDescent="0.25">
      <c r="A20665" s="44" t="s">
        <v>4806</v>
      </c>
      <c r="B20665" s="44" t="s">
        <v>947</v>
      </c>
      <c r="C20665" s="45">
        <v>260102</v>
      </c>
      <c r="D20665" s="45" t="s">
        <v>11363</v>
      </c>
      <c r="E20665" s="45" t="s">
        <v>8292</v>
      </c>
      <c r="AO20665" s="376"/>
    </row>
    <row r="20666" spans="1:41" x14ac:dyDescent="0.25">
      <c r="A20666" s="44" t="s">
        <v>4806</v>
      </c>
      <c r="B20666" s="44" t="s">
        <v>163</v>
      </c>
      <c r="C20666" s="45" t="s">
        <v>367</v>
      </c>
      <c r="D20666" s="45" t="s">
        <v>9895</v>
      </c>
      <c r="E20666" s="45" t="s">
        <v>5158</v>
      </c>
      <c r="F20666" s="93"/>
      <c r="G20666" s="93"/>
      <c r="H20666" s="93"/>
      <c r="I20666" s="99"/>
      <c r="J20666" s="99"/>
      <c r="K20666" s="99"/>
      <c r="L20666" s="44"/>
      <c r="M20666" s="99"/>
      <c r="N20666" s="99"/>
      <c r="O20666" s="99"/>
      <c r="P20666" s="99"/>
      <c r="Q20666" s="99"/>
      <c r="R20666" s="99"/>
      <c r="S20666" s="99"/>
      <c r="T20666" s="99"/>
      <c r="U20666" s="99"/>
      <c r="V20666" s="99"/>
      <c r="W20666" s="99"/>
      <c r="X20666" s="99"/>
      <c r="Y20666" s="99"/>
      <c r="Z20666" s="99"/>
      <c r="AA20666" s="99"/>
      <c r="AB20666" s="99"/>
      <c r="AC20666" s="99"/>
      <c r="AD20666" s="99"/>
      <c r="AE20666" s="99"/>
      <c r="AF20666" s="99"/>
      <c r="AG20666" s="99"/>
      <c r="AH20666" s="31"/>
      <c r="AI20666" s="31"/>
      <c r="AJ20666" s="31"/>
      <c r="AK20666" s="31"/>
      <c r="AL20666" s="31"/>
      <c r="AO20666" s="376"/>
    </row>
    <row r="20667" spans="1:41" x14ac:dyDescent="0.25">
      <c r="A20667" s="44" t="s">
        <v>20523</v>
      </c>
      <c r="B20667" s="44" t="s">
        <v>5608</v>
      </c>
      <c r="C20667" s="45" t="s">
        <v>5633</v>
      </c>
      <c r="D20667" s="32" t="s">
        <v>5559</v>
      </c>
      <c r="E20667" s="45" t="s">
        <v>20834</v>
      </c>
      <c r="F20667" s="32"/>
      <c r="G20667" s="32"/>
      <c r="H20667" s="32"/>
      <c r="I20667" s="31"/>
      <c r="J20667" s="31"/>
      <c r="K20667" s="31"/>
      <c r="L20667" s="31"/>
      <c r="M20667" s="31"/>
      <c r="N20667" s="31"/>
      <c r="O20667" s="31"/>
      <c r="P20667" s="31"/>
      <c r="Q20667" s="31"/>
      <c r="R20667" s="31"/>
      <c r="S20667" s="31"/>
      <c r="T20667" s="31"/>
      <c r="U20667" s="31"/>
      <c r="V20667" s="31"/>
      <c r="W20667" s="31"/>
      <c r="X20667" s="31"/>
      <c r="Y20667" s="31"/>
      <c r="Z20667" s="31"/>
      <c r="AA20667" s="31"/>
      <c r="AB20667" s="31"/>
      <c r="AC20667" s="31"/>
      <c r="AD20667" s="31"/>
      <c r="AE20667" s="31"/>
      <c r="AF20667" s="31"/>
      <c r="AG20667" s="31"/>
      <c r="AH20667" s="31"/>
      <c r="AI20667" s="31"/>
      <c r="AJ20667" s="31"/>
      <c r="AK20667" s="31"/>
      <c r="AL20667" s="31"/>
      <c r="AO20667" s="376"/>
    </row>
    <row r="20668" spans="1:41" x14ac:dyDescent="0.25">
      <c r="A20668" s="44" t="s">
        <v>20523</v>
      </c>
      <c r="B20668" s="44" t="s">
        <v>20528</v>
      </c>
      <c r="C20668" s="45" t="s">
        <v>14311</v>
      </c>
      <c r="D20668" s="32" t="s">
        <v>5559</v>
      </c>
      <c r="E20668" s="45" t="s">
        <v>20835</v>
      </c>
      <c r="F20668" s="32"/>
      <c r="G20668" s="32"/>
      <c r="H20668" s="32"/>
      <c r="I20668" s="31"/>
      <c r="J20668" s="31"/>
      <c r="K20668" s="31"/>
      <c r="L20668" s="31"/>
      <c r="M20668" s="31"/>
      <c r="N20668" s="31"/>
      <c r="O20668" s="31"/>
      <c r="P20668" s="31"/>
      <c r="Q20668" s="31"/>
      <c r="R20668" s="31"/>
      <c r="S20668" s="31"/>
      <c r="T20668" s="31"/>
      <c r="U20668" s="31"/>
      <c r="V20668" s="31"/>
      <c r="W20668" s="31"/>
      <c r="X20668" s="31"/>
      <c r="Y20668" s="31"/>
      <c r="Z20668" s="31"/>
      <c r="AA20668" s="31"/>
      <c r="AB20668" s="31"/>
      <c r="AC20668" s="31"/>
      <c r="AD20668" s="31"/>
      <c r="AE20668" s="31"/>
      <c r="AF20668" s="31"/>
      <c r="AG20668" s="31"/>
      <c r="AH20668" s="31"/>
      <c r="AI20668" s="31"/>
      <c r="AJ20668" s="31"/>
      <c r="AK20668" s="31"/>
      <c r="AL20668" s="31"/>
      <c r="AO20668" s="376"/>
    </row>
    <row r="20669" spans="1:41" x14ac:dyDescent="0.25">
      <c r="A20669" s="44" t="s">
        <v>20523</v>
      </c>
      <c r="B20669" s="44" t="s">
        <v>5569</v>
      </c>
      <c r="C20669" s="45" t="s">
        <v>14312</v>
      </c>
      <c r="D20669" s="32" t="s">
        <v>5559</v>
      </c>
      <c r="E20669" s="45" t="s">
        <v>11200</v>
      </c>
      <c r="F20669" s="32"/>
      <c r="G20669" s="32"/>
      <c r="H20669" s="32"/>
      <c r="I20669" s="31"/>
      <c r="J20669" s="31"/>
      <c r="K20669" s="31"/>
      <c r="L20669" s="31"/>
      <c r="M20669" s="31"/>
      <c r="N20669" s="31"/>
      <c r="O20669" s="31"/>
      <c r="P20669" s="31"/>
      <c r="Q20669" s="31"/>
      <c r="R20669" s="31"/>
      <c r="S20669" s="31"/>
      <c r="T20669" s="31"/>
      <c r="U20669" s="31"/>
      <c r="V20669" s="31"/>
      <c r="W20669" s="31"/>
      <c r="X20669" s="31"/>
      <c r="Y20669" s="31"/>
      <c r="Z20669" s="31"/>
      <c r="AA20669" s="31"/>
      <c r="AB20669" s="31"/>
      <c r="AC20669" s="31"/>
      <c r="AD20669" s="31"/>
      <c r="AE20669" s="31"/>
      <c r="AF20669" s="31"/>
      <c r="AG20669" s="31"/>
      <c r="AH20669" s="31"/>
      <c r="AI20669" s="31"/>
      <c r="AJ20669" s="31"/>
      <c r="AK20669" s="31"/>
      <c r="AL20669" s="31"/>
      <c r="AO20669" s="376"/>
    </row>
    <row r="20670" spans="1:41" x14ac:dyDescent="0.25">
      <c r="A20670" s="44" t="s">
        <v>20523</v>
      </c>
      <c r="B20670" s="44" t="s">
        <v>14170</v>
      </c>
      <c r="C20670" s="45" t="s">
        <v>14313</v>
      </c>
      <c r="D20670" s="32" t="s">
        <v>5559</v>
      </c>
      <c r="E20670" s="45" t="s">
        <v>20867</v>
      </c>
      <c r="F20670" s="32"/>
      <c r="G20670" s="32"/>
      <c r="H20670" s="32"/>
      <c r="I20670" s="31"/>
      <c r="J20670" s="31"/>
      <c r="K20670" s="31"/>
      <c r="L20670" s="31"/>
      <c r="M20670" s="31"/>
      <c r="N20670" s="31"/>
      <c r="O20670" s="31"/>
      <c r="P20670" s="31"/>
      <c r="Q20670" s="31"/>
      <c r="R20670" s="31"/>
      <c r="S20670" s="31"/>
      <c r="T20670" s="31"/>
      <c r="U20670" s="31"/>
      <c r="V20670" s="31"/>
      <c r="W20670" s="31"/>
      <c r="X20670" s="31"/>
      <c r="Y20670" s="31"/>
      <c r="Z20670" s="31"/>
      <c r="AA20670" s="31"/>
      <c r="AB20670" s="31"/>
      <c r="AC20670" s="31"/>
      <c r="AD20670" s="31"/>
      <c r="AE20670" s="31"/>
      <c r="AF20670" s="31"/>
      <c r="AG20670" s="31"/>
      <c r="AH20670" s="31"/>
      <c r="AI20670" s="31"/>
      <c r="AJ20670" s="31"/>
      <c r="AK20670" s="31"/>
      <c r="AL20670" s="31"/>
      <c r="AO20670" s="376"/>
    </row>
    <row r="20671" spans="1:41" x14ac:dyDescent="0.25">
      <c r="A20671" s="44" t="s">
        <v>22054</v>
      </c>
      <c r="B20671" s="44" t="s">
        <v>9248</v>
      </c>
      <c r="C20671" s="45">
        <v>260105</v>
      </c>
      <c r="D20671" s="45" t="s">
        <v>11363</v>
      </c>
      <c r="E20671" s="45" t="s">
        <v>17625</v>
      </c>
      <c r="AO20671" s="376"/>
    </row>
    <row r="20672" spans="1:41" x14ac:dyDescent="0.25">
      <c r="A20672" s="44" t="s">
        <v>11873</v>
      </c>
      <c r="B20672" s="44" t="s">
        <v>14928</v>
      </c>
      <c r="C20672" s="45" t="s">
        <v>11874</v>
      </c>
      <c r="D20672" s="367" t="s">
        <v>3696</v>
      </c>
      <c r="E20672" s="328">
        <f>DATE(2028,10,31)</f>
        <v>47057</v>
      </c>
      <c r="F20672" s="32"/>
      <c r="G20672" s="32"/>
      <c r="H20672" s="32"/>
      <c r="I20672" s="31"/>
      <c r="J20672" s="31"/>
      <c r="K20672" s="31"/>
      <c r="L20672" s="31"/>
      <c r="M20672" s="31"/>
      <c r="N20672" s="31"/>
      <c r="O20672" s="31"/>
      <c r="P20672" s="31"/>
      <c r="Q20672" s="31"/>
      <c r="R20672" s="31"/>
      <c r="S20672" s="31"/>
      <c r="T20672" s="31"/>
      <c r="U20672" s="31"/>
      <c r="V20672" s="31"/>
      <c r="W20672" s="31"/>
      <c r="X20672" s="31"/>
      <c r="Y20672" s="31"/>
      <c r="Z20672" s="31"/>
      <c r="AA20672" s="31"/>
      <c r="AB20672" s="31"/>
      <c r="AC20672" s="31"/>
      <c r="AD20672" s="31"/>
      <c r="AE20672" s="31"/>
      <c r="AF20672" s="31"/>
      <c r="AG20672" s="31"/>
      <c r="AH20672" s="31"/>
      <c r="AI20672" s="31"/>
      <c r="AJ20672" s="31"/>
      <c r="AK20672" s="31"/>
      <c r="AL20672" s="31"/>
      <c r="AO20672" s="376"/>
    </row>
    <row r="20673" spans="1:41" x14ac:dyDescent="0.25">
      <c r="A20673" s="44" t="s">
        <v>50</v>
      </c>
      <c r="B20673" s="44" t="s">
        <v>5592</v>
      </c>
      <c r="C20673" s="45" t="s">
        <v>8571</v>
      </c>
      <c r="D20673" s="32" t="s">
        <v>5559</v>
      </c>
      <c r="E20673" s="45" t="s">
        <v>20854</v>
      </c>
      <c r="F20673" s="32"/>
      <c r="G20673" s="32"/>
      <c r="H20673" s="32"/>
      <c r="I20673" s="31"/>
      <c r="J20673" s="31"/>
      <c r="K20673" s="31"/>
      <c r="L20673" s="31"/>
      <c r="M20673" s="31"/>
      <c r="N20673" s="31"/>
      <c r="O20673" s="31"/>
      <c r="P20673" s="31"/>
      <c r="Q20673" s="31"/>
      <c r="R20673" s="31"/>
      <c r="S20673" s="31"/>
      <c r="T20673" s="31"/>
      <c r="U20673" s="31"/>
      <c r="V20673" s="31"/>
      <c r="W20673" s="31"/>
      <c r="X20673" s="31"/>
      <c r="Y20673" s="31"/>
      <c r="Z20673" s="31"/>
      <c r="AA20673" s="31"/>
      <c r="AB20673" s="31"/>
      <c r="AC20673" s="31"/>
      <c r="AD20673" s="31"/>
      <c r="AE20673" s="31"/>
      <c r="AF20673" s="31"/>
      <c r="AG20673" s="31"/>
      <c r="AH20673" s="31"/>
      <c r="AI20673" s="31"/>
      <c r="AJ20673" s="31"/>
      <c r="AK20673" s="31"/>
      <c r="AL20673" s="31"/>
      <c r="AO20673" s="376"/>
    </row>
    <row r="20674" spans="1:41" x14ac:dyDescent="0.3">
      <c r="A20674" s="31" t="s">
        <v>50</v>
      </c>
      <c r="B20674" s="369" t="s">
        <v>20507</v>
      </c>
      <c r="C20674" s="32" t="s">
        <v>20510</v>
      </c>
      <c r="D20674" s="32" t="s">
        <v>20511</v>
      </c>
      <c r="E20674" s="33">
        <v>47299</v>
      </c>
      <c r="F20674" s="32"/>
      <c r="G20674" s="32"/>
      <c r="H20674" s="32"/>
      <c r="I20674" s="31"/>
      <c r="J20674" s="31"/>
      <c r="K20674" s="31"/>
      <c r="L20674" s="31"/>
      <c r="M20674" s="31"/>
      <c r="N20674" s="31"/>
      <c r="O20674" s="31"/>
      <c r="P20674" s="31"/>
      <c r="Q20674" s="31"/>
      <c r="R20674" s="31"/>
      <c r="S20674" s="31"/>
      <c r="T20674" s="31"/>
      <c r="U20674" s="31"/>
      <c r="V20674" s="31"/>
      <c r="W20674" s="31"/>
      <c r="X20674" s="31"/>
      <c r="Y20674" s="31"/>
      <c r="Z20674" s="31"/>
      <c r="AA20674" s="31"/>
      <c r="AB20674" s="31"/>
      <c r="AC20674" s="31"/>
      <c r="AD20674" s="31"/>
      <c r="AE20674" s="31"/>
      <c r="AF20674" s="31"/>
      <c r="AG20674" s="31"/>
      <c r="AH20674" s="31"/>
      <c r="AI20674" s="31"/>
      <c r="AJ20674" s="31"/>
      <c r="AK20674" s="31"/>
      <c r="AL20674" s="31"/>
      <c r="AO20674" s="376"/>
    </row>
    <row r="20675" spans="1:41" x14ac:dyDescent="0.25">
      <c r="A20675" s="44" t="s">
        <v>50</v>
      </c>
      <c r="B20675" s="44" t="s">
        <v>13452</v>
      </c>
      <c r="C20675" s="45" t="s">
        <v>13462</v>
      </c>
      <c r="D20675" s="46" t="s">
        <v>21328</v>
      </c>
      <c r="E20675" s="46">
        <v>46527</v>
      </c>
      <c r="AO20675" s="376"/>
    </row>
    <row r="20676" spans="1:41" x14ac:dyDescent="0.25">
      <c r="A20676" s="44" t="s">
        <v>50</v>
      </c>
      <c r="B20676" s="44" t="s">
        <v>13452</v>
      </c>
      <c r="C20676" s="45" t="s">
        <v>13462</v>
      </c>
      <c r="D20676" s="46" t="s">
        <v>21328</v>
      </c>
      <c r="E20676" s="46">
        <v>46527</v>
      </c>
      <c r="AO20676" s="376"/>
    </row>
    <row r="20677" spans="1:41" x14ac:dyDescent="0.25">
      <c r="A20677" s="44" t="s">
        <v>50</v>
      </c>
      <c r="B20677" s="44" t="s">
        <v>13452</v>
      </c>
      <c r="C20677" s="45" t="s">
        <v>13462</v>
      </c>
      <c r="D20677" s="46" t="s">
        <v>21328</v>
      </c>
      <c r="E20677" s="46">
        <v>46527</v>
      </c>
      <c r="AO20677" s="376"/>
    </row>
    <row r="20678" spans="1:41" x14ac:dyDescent="0.25">
      <c r="A20678" s="44" t="s">
        <v>50</v>
      </c>
      <c r="B20678" s="44" t="s">
        <v>13452</v>
      </c>
      <c r="C20678" s="45" t="s">
        <v>13462</v>
      </c>
      <c r="D20678" s="46" t="s">
        <v>21328</v>
      </c>
      <c r="E20678" s="46">
        <v>46527</v>
      </c>
      <c r="AO20678" s="376"/>
    </row>
    <row r="20679" spans="1:41" x14ac:dyDescent="0.25">
      <c r="A20679" s="44" t="s">
        <v>50</v>
      </c>
      <c r="B20679" s="44" t="s">
        <v>943</v>
      </c>
      <c r="C20679" s="45">
        <v>241201</v>
      </c>
      <c r="D20679" s="45" t="s">
        <v>11363</v>
      </c>
      <c r="E20679" s="45" t="s">
        <v>12554</v>
      </c>
      <c r="AO20679" s="376"/>
    </row>
    <row r="20680" spans="1:41" x14ac:dyDescent="0.25">
      <c r="A20680" s="44" t="s">
        <v>50</v>
      </c>
      <c r="B20680" s="44" t="s">
        <v>938</v>
      </c>
      <c r="C20680" s="45">
        <v>260103</v>
      </c>
      <c r="D20680" s="45" t="s">
        <v>11363</v>
      </c>
      <c r="E20680" s="45" t="s">
        <v>8292</v>
      </c>
      <c r="AO20680" s="376"/>
    </row>
    <row r="20681" spans="1:41" x14ac:dyDescent="0.3">
      <c r="A20681" s="333" t="s">
        <v>19077</v>
      </c>
      <c r="B20681" s="333" t="s">
        <v>1166</v>
      </c>
      <c r="C20681" s="125" t="s">
        <v>19095</v>
      </c>
      <c r="D20681" s="32" t="s">
        <v>20309</v>
      </c>
      <c r="E20681" s="125" t="s">
        <v>9249</v>
      </c>
      <c r="F20681" s="125" t="s">
        <v>1189</v>
      </c>
      <c r="G20681" s="125" t="s">
        <v>1189</v>
      </c>
      <c r="AO20681" s="376"/>
    </row>
    <row r="20682" spans="1:41" x14ac:dyDescent="0.25">
      <c r="A20682" s="44" t="s">
        <v>907</v>
      </c>
      <c r="B20682" s="44" t="s">
        <v>936</v>
      </c>
      <c r="C20682" s="45">
        <v>260703</v>
      </c>
      <c r="D20682" s="45" t="s">
        <v>11363</v>
      </c>
      <c r="E20682" s="45" t="s">
        <v>11150</v>
      </c>
      <c r="AO20682" s="376"/>
    </row>
    <row r="20683" spans="1:41" x14ac:dyDescent="0.25">
      <c r="A20683" s="44" t="s">
        <v>1377</v>
      </c>
      <c r="B20683" s="44" t="s">
        <v>15258</v>
      </c>
      <c r="C20683" s="45" t="s">
        <v>13968</v>
      </c>
      <c r="D20683" s="367" t="s">
        <v>3696</v>
      </c>
      <c r="E20683" s="328">
        <f>DATE(2029,4,23)</f>
        <v>47231</v>
      </c>
      <c r="F20683" s="32"/>
      <c r="G20683" s="32"/>
      <c r="H20683" s="32"/>
      <c r="I20683" s="31"/>
      <c r="J20683" s="31"/>
      <c r="K20683" s="31"/>
      <c r="L20683" s="31"/>
      <c r="M20683" s="31"/>
      <c r="N20683" s="31"/>
      <c r="O20683" s="31"/>
      <c r="P20683" s="31"/>
      <c r="Q20683" s="31"/>
      <c r="R20683" s="31"/>
      <c r="S20683" s="31"/>
      <c r="T20683" s="31"/>
      <c r="U20683" s="31"/>
      <c r="V20683" s="31"/>
      <c r="W20683" s="31"/>
      <c r="X20683" s="31"/>
      <c r="Y20683" s="31"/>
      <c r="Z20683" s="31"/>
      <c r="AA20683" s="31"/>
      <c r="AB20683" s="31"/>
      <c r="AC20683" s="31"/>
      <c r="AD20683" s="31"/>
      <c r="AE20683" s="31"/>
      <c r="AF20683" s="31"/>
      <c r="AG20683" s="31"/>
      <c r="AH20683" s="31"/>
      <c r="AI20683" s="31"/>
      <c r="AJ20683" s="31"/>
      <c r="AK20683" s="31"/>
      <c r="AL20683" s="31"/>
      <c r="AO20683" s="376"/>
    </row>
    <row r="20684" spans="1:41" x14ac:dyDescent="0.25">
      <c r="A20684" s="44" t="s">
        <v>14076</v>
      </c>
      <c r="B20684" s="44" t="s">
        <v>14072</v>
      </c>
      <c r="C20684" s="45" t="s">
        <v>14077</v>
      </c>
      <c r="D20684" s="45" t="s">
        <v>11204</v>
      </c>
      <c r="E20684" s="45" t="s">
        <v>12551</v>
      </c>
      <c r="F20684" s="93"/>
      <c r="G20684" s="93"/>
      <c r="H20684" s="93"/>
      <c r="I20684" s="99"/>
      <c r="J20684" s="99"/>
      <c r="K20684" s="99"/>
      <c r="L20684" s="99"/>
      <c r="M20684" s="99"/>
      <c r="N20684" s="99"/>
      <c r="O20684" s="99"/>
      <c r="P20684" s="99"/>
      <c r="Q20684" s="99"/>
      <c r="R20684" s="99"/>
      <c r="S20684" s="99"/>
      <c r="T20684" s="99"/>
      <c r="U20684" s="99"/>
      <c r="V20684" s="99"/>
      <c r="W20684" s="99"/>
      <c r="X20684" s="99"/>
      <c r="Y20684" s="99"/>
      <c r="Z20684" s="99"/>
      <c r="AA20684" s="99"/>
      <c r="AB20684" s="99"/>
      <c r="AC20684" s="99"/>
      <c r="AD20684" s="99"/>
      <c r="AE20684" s="99"/>
      <c r="AF20684" s="99"/>
      <c r="AG20684" s="99"/>
      <c r="AH20684" s="31"/>
      <c r="AI20684" s="31"/>
      <c r="AJ20684" s="31"/>
      <c r="AK20684" s="31"/>
      <c r="AL20684" s="31"/>
      <c r="AO20684" s="376"/>
    </row>
    <row r="20685" spans="1:41" x14ac:dyDescent="0.25">
      <c r="A20685" s="44" t="s">
        <v>14076</v>
      </c>
      <c r="B20685" s="44" t="s">
        <v>14072</v>
      </c>
      <c r="C20685" s="45" t="s">
        <v>14077</v>
      </c>
      <c r="D20685" s="93" t="s">
        <v>17443</v>
      </c>
      <c r="E20685" s="45" t="s">
        <v>12551</v>
      </c>
      <c r="F20685" s="93"/>
      <c r="G20685" s="93"/>
      <c r="H20685" s="93"/>
      <c r="I20685" s="99"/>
      <c r="J20685" s="99"/>
      <c r="K20685" s="99"/>
      <c r="L20685" s="99"/>
      <c r="M20685" s="99"/>
      <c r="N20685" s="99"/>
      <c r="O20685" s="99"/>
      <c r="P20685" s="99"/>
      <c r="Q20685" s="99"/>
      <c r="R20685" s="99"/>
      <c r="S20685" s="99"/>
      <c r="T20685" s="99"/>
      <c r="U20685" s="99"/>
      <c r="V20685" s="99"/>
      <c r="W20685" s="99"/>
      <c r="X20685" s="99"/>
      <c r="Y20685" s="99"/>
      <c r="Z20685" s="99"/>
      <c r="AA20685" s="99"/>
      <c r="AB20685" s="99"/>
      <c r="AC20685" s="99"/>
      <c r="AD20685" s="99"/>
      <c r="AE20685" s="99"/>
      <c r="AF20685" s="99"/>
      <c r="AG20685" s="99"/>
      <c r="AH20685" s="31"/>
      <c r="AI20685" s="31"/>
      <c r="AJ20685" s="31"/>
      <c r="AK20685" s="31"/>
      <c r="AL20685" s="31"/>
      <c r="AO20685" s="376"/>
    </row>
    <row r="20686" spans="1:41" x14ac:dyDescent="0.25">
      <c r="A20686" s="44" t="s">
        <v>7095</v>
      </c>
      <c r="B20686" s="44" t="s">
        <v>2350</v>
      </c>
      <c r="C20686" s="45">
        <v>230105</v>
      </c>
      <c r="D20686" s="45" t="s">
        <v>11363</v>
      </c>
      <c r="E20686" s="45" t="s">
        <v>5265</v>
      </c>
      <c r="AO20686" s="376"/>
    </row>
    <row r="20687" spans="1:41" x14ac:dyDescent="0.25">
      <c r="A20687" s="44" t="s">
        <v>10846</v>
      </c>
      <c r="B20687" s="44" t="s">
        <v>3475</v>
      </c>
      <c r="C20687" s="45">
        <v>240301</v>
      </c>
      <c r="D20687" s="45" t="s">
        <v>11363</v>
      </c>
      <c r="E20687" s="45" t="s">
        <v>9249</v>
      </c>
      <c r="AO20687" s="376"/>
    </row>
    <row r="20688" spans="1:41" x14ac:dyDescent="0.25">
      <c r="A20688" s="44" t="s">
        <v>1378</v>
      </c>
      <c r="B20688" s="44" t="s">
        <v>15259</v>
      </c>
      <c r="C20688" s="45" t="s">
        <v>21113</v>
      </c>
      <c r="D20688" s="367" t="s">
        <v>3696</v>
      </c>
      <c r="E20688" s="328">
        <f>DATE(2030,4,9)</f>
        <v>47582</v>
      </c>
      <c r="F20688" s="32"/>
      <c r="G20688" s="32"/>
      <c r="H20688" s="32"/>
      <c r="I20688" s="31"/>
      <c r="J20688" s="31"/>
      <c r="K20688" s="31"/>
      <c r="L20688" s="31"/>
      <c r="M20688" s="31"/>
      <c r="N20688" s="31"/>
      <c r="O20688" s="31"/>
      <c r="P20688" s="31"/>
      <c r="Q20688" s="31"/>
      <c r="R20688" s="31"/>
      <c r="S20688" s="31"/>
      <c r="T20688" s="31"/>
      <c r="U20688" s="31"/>
      <c r="V20688" s="31"/>
      <c r="W20688" s="31"/>
      <c r="X20688" s="31"/>
      <c r="Y20688" s="31"/>
      <c r="Z20688" s="31"/>
      <c r="AA20688" s="31"/>
      <c r="AB20688" s="31"/>
      <c r="AC20688" s="31"/>
      <c r="AD20688" s="31"/>
      <c r="AE20688" s="31"/>
      <c r="AF20688" s="31"/>
      <c r="AG20688" s="31"/>
      <c r="AH20688" s="31"/>
      <c r="AI20688" s="31"/>
      <c r="AJ20688" s="31"/>
      <c r="AK20688" s="31"/>
      <c r="AL20688" s="31"/>
      <c r="AO20688" s="376"/>
    </row>
    <row r="20689" spans="1:41" x14ac:dyDescent="0.25">
      <c r="A20689" s="44" t="s">
        <v>1378</v>
      </c>
      <c r="B20689" s="44" t="s">
        <v>15060</v>
      </c>
      <c r="C20689" s="45" t="s">
        <v>13969</v>
      </c>
      <c r="D20689" s="367" t="s">
        <v>3696</v>
      </c>
      <c r="E20689" s="328">
        <f>DATE(2029,2,24)</f>
        <v>47173</v>
      </c>
      <c r="F20689" s="32"/>
      <c r="G20689" s="32"/>
      <c r="H20689" s="32"/>
      <c r="I20689" s="31"/>
      <c r="J20689" s="31"/>
      <c r="K20689" s="31"/>
      <c r="L20689" s="31"/>
      <c r="M20689" s="31"/>
      <c r="N20689" s="31"/>
      <c r="O20689" s="31"/>
      <c r="P20689" s="31"/>
      <c r="Q20689" s="31"/>
      <c r="R20689" s="31"/>
      <c r="S20689" s="31"/>
      <c r="T20689" s="31"/>
      <c r="U20689" s="31"/>
      <c r="V20689" s="31"/>
      <c r="W20689" s="31"/>
      <c r="X20689" s="31"/>
      <c r="Y20689" s="31"/>
      <c r="Z20689" s="31"/>
      <c r="AA20689" s="31"/>
      <c r="AB20689" s="31"/>
      <c r="AC20689" s="31"/>
      <c r="AD20689" s="31"/>
      <c r="AE20689" s="31"/>
      <c r="AF20689" s="31"/>
      <c r="AG20689" s="31"/>
      <c r="AH20689" s="31"/>
      <c r="AI20689" s="31"/>
      <c r="AJ20689" s="31"/>
      <c r="AK20689" s="31"/>
      <c r="AL20689" s="31"/>
      <c r="AO20689" s="376"/>
    </row>
    <row r="20690" spans="1:41" x14ac:dyDescent="0.25">
      <c r="A20690" s="44" t="s">
        <v>1378</v>
      </c>
      <c r="B20690" s="44" t="s">
        <v>15260</v>
      </c>
      <c r="C20690" s="45" t="s">
        <v>7679</v>
      </c>
      <c r="D20690" s="367" t="s">
        <v>3696</v>
      </c>
      <c r="E20690" s="328">
        <f>DATE(2027,5,3)</f>
        <v>46510</v>
      </c>
      <c r="F20690" s="32"/>
      <c r="G20690" s="32"/>
      <c r="H20690" s="32"/>
      <c r="I20690" s="31"/>
      <c r="J20690" s="31"/>
      <c r="K20690" s="31"/>
      <c r="L20690" s="31"/>
      <c r="M20690" s="31"/>
      <c r="N20690" s="31"/>
      <c r="O20690" s="31"/>
      <c r="P20690" s="31"/>
      <c r="Q20690" s="31"/>
      <c r="R20690" s="31"/>
      <c r="S20690" s="31"/>
      <c r="T20690" s="31"/>
      <c r="U20690" s="31"/>
      <c r="V20690" s="31"/>
      <c r="W20690" s="31"/>
      <c r="X20690" s="31"/>
      <c r="Y20690" s="31"/>
      <c r="Z20690" s="31"/>
      <c r="AA20690" s="31"/>
      <c r="AB20690" s="31"/>
      <c r="AC20690" s="31"/>
      <c r="AD20690" s="31"/>
      <c r="AE20690" s="31"/>
      <c r="AF20690" s="31"/>
      <c r="AG20690" s="31"/>
      <c r="AH20690" s="31"/>
      <c r="AI20690" s="31"/>
      <c r="AJ20690" s="31"/>
      <c r="AK20690" s="31"/>
      <c r="AL20690" s="31"/>
      <c r="AO20690" s="376"/>
    </row>
    <row r="20691" spans="1:41" x14ac:dyDescent="0.3">
      <c r="A20691" s="333" t="s">
        <v>16262</v>
      </c>
      <c r="B20691" s="333" t="s">
        <v>4812</v>
      </c>
      <c r="C20691" s="125" t="s">
        <v>16162</v>
      </c>
      <c r="D20691" s="32" t="s">
        <v>20309</v>
      </c>
      <c r="E20691" s="125" t="s">
        <v>4972</v>
      </c>
      <c r="F20691" s="125" t="s">
        <v>1189</v>
      </c>
      <c r="G20691" s="125" t="s">
        <v>1190</v>
      </c>
      <c r="AO20691" s="376"/>
    </row>
    <row r="20692" spans="1:41" x14ac:dyDescent="0.3">
      <c r="A20692" s="333" t="s">
        <v>16262</v>
      </c>
      <c r="B20692" s="333" t="s">
        <v>4818</v>
      </c>
      <c r="C20692" s="125" t="s">
        <v>16161</v>
      </c>
      <c r="D20692" s="32" t="s">
        <v>20309</v>
      </c>
      <c r="E20692" s="125" t="s">
        <v>4972</v>
      </c>
      <c r="F20692" s="125" t="s">
        <v>1189</v>
      </c>
      <c r="G20692" s="125" t="s">
        <v>1190</v>
      </c>
      <c r="AO20692" s="376"/>
    </row>
    <row r="20693" spans="1:41" x14ac:dyDescent="0.3">
      <c r="A20693" s="333" t="s">
        <v>16262</v>
      </c>
      <c r="B20693" s="333" t="s">
        <v>4816</v>
      </c>
      <c r="C20693" s="125" t="s">
        <v>16160</v>
      </c>
      <c r="D20693" s="32" t="s">
        <v>20309</v>
      </c>
      <c r="E20693" s="125" t="s">
        <v>4972</v>
      </c>
      <c r="F20693" s="125" t="s">
        <v>1189</v>
      </c>
      <c r="G20693" s="125" t="s">
        <v>1190</v>
      </c>
      <c r="AO20693" s="376"/>
    </row>
    <row r="20694" spans="1:41" x14ac:dyDescent="0.3">
      <c r="A20694" s="333" t="s">
        <v>11554</v>
      </c>
      <c r="B20694" s="333" t="s">
        <v>12848</v>
      </c>
      <c r="C20694" s="125" t="s">
        <v>12849</v>
      </c>
      <c r="D20694" s="32" t="s">
        <v>20309</v>
      </c>
      <c r="E20694" s="125" t="s">
        <v>5332</v>
      </c>
      <c r="F20694" s="125" t="s">
        <v>1189</v>
      </c>
      <c r="G20694" s="125" t="s">
        <v>1190</v>
      </c>
      <c r="AO20694" s="376"/>
    </row>
    <row r="20695" spans="1:41" x14ac:dyDescent="0.25">
      <c r="A20695" s="57" t="s">
        <v>3673</v>
      </c>
      <c r="B20695" s="92" t="s">
        <v>3682</v>
      </c>
      <c r="C20695" s="93" t="s">
        <v>19106</v>
      </c>
      <c r="D20695" s="93" t="s">
        <v>3681</v>
      </c>
      <c r="E20695" s="94">
        <v>48029</v>
      </c>
      <c r="F20695" s="93"/>
      <c r="G20695" s="93"/>
      <c r="H20695" s="93"/>
      <c r="I20695" s="99"/>
      <c r="J20695" s="99"/>
      <c r="K20695" s="99"/>
      <c r="L20695" s="44"/>
      <c r="M20695" s="99"/>
      <c r="N20695" s="99"/>
      <c r="O20695" s="99"/>
      <c r="P20695" s="99"/>
      <c r="Q20695" s="99"/>
      <c r="R20695" s="99"/>
      <c r="S20695" s="99"/>
      <c r="T20695" s="99"/>
      <c r="U20695" s="99"/>
      <c r="V20695" s="99"/>
      <c r="W20695" s="99"/>
      <c r="X20695" s="99"/>
      <c r="Y20695" s="99"/>
      <c r="Z20695" s="99"/>
      <c r="AA20695" s="99"/>
      <c r="AB20695" s="99"/>
      <c r="AC20695" s="99"/>
      <c r="AD20695" s="99"/>
      <c r="AE20695" s="99"/>
      <c r="AF20695" s="99"/>
      <c r="AG20695" s="99"/>
      <c r="AH20695" s="31"/>
      <c r="AI20695" s="31"/>
      <c r="AJ20695" s="31"/>
      <c r="AK20695" s="31"/>
      <c r="AL20695" s="31"/>
      <c r="AO20695" s="376"/>
    </row>
    <row r="20696" spans="1:41" x14ac:dyDescent="0.25">
      <c r="A20696" s="44" t="s">
        <v>1869</v>
      </c>
      <c r="B20696" s="44" t="s">
        <v>7139</v>
      </c>
      <c r="C20696" s="45" t="s">
        <v>7173</v>
      </c>
      <c r="D20696" s="46" t="s">
        <v>21328</v>
      </c>
      <c r="E20696" s="46">
        <v>46579</v>
      </c>
      <c r="AO20696" s="376"/>
    </row>
    <row r="20697" spans="1:41" x14ac:dyDescent="0.25">
      <c r="A20697" s="44" t="s">
        <v>1869</v>
      </c>
      <c r="B20697" s="44" t="s">
        <v>7139</v>
      </c>
      <c r="C20697" s="45" t="s">
        <v>7173</v>
      </c>
      <c r="D20697" s="46" t="s">
        <v>21328</v>
      </c>
      <c r="E20697" s="46">
        <v>46579</v>
      </c>
      <c r="AO20697" s="376"/>
    </row>
    <row r="20698" spans="1:41" x14ac:dyDescent="0.25">
      <c r="A20698" s="44" t="s">
        <v>1869</v>
      </c>
      <c r="B20698" s="44" t="s">
        <v>7139</v>
      </c>
      <c r="C20698" s="45" t="s">
        <v>7173</v>
      </c>
      <c r="D20698" s="46" t="s">
        <v>21328</v>
      </c>
      <c r="E20698" s="46">
        <v>46579</v>
      </c>
      <c r="AO20698" s="376"/>
    </row>
    <row r="20699" spans="1:41" x14ac:dyDescent="0.3">
      <c r="A20699" s="99" t="s">
        <v>13408</v>
      </c>
      <c r="B20699" s="92" t="s">
        <v>13413</v>
      </c>
      <c r="C20699" s="93" t="s">
        <v>13414</v>
      </c>
      <c r="D20699" s="93" t="s">
        <v>1201</v>
      </c>
      <c r="E20699" s="94">
        <v>47320</v>
      </c>
      <c r="F20699" s="93"/>
      <c r="G20699" s="93"/>
      <c r="H20699" s="93"/>
      <c r="I20699" s="99"/>
      <c r="J20699" s="99"/>
      <c r="K20699" s="99"/>
      <c r="L20699" s="99"/>
      <c r="M20699" s="99"/>
      <c r="N20699" s="99"/>
      <c r="O20699" s="99"/>
      <c r="P20699" s="99"/>
      <c r="Q20699" s="99"/>
      <c r="R20699" s="99"/>
      <c r="S20699" s="99"/>
      <c r="T20699" s="99"/>
      <c r="U20699" s="99"/>
      <c r="V20699" s="99"/>
      <c r="W20699" s="99"/>
      <c r="X20699" s="99"/>
      <c r="Y20699" s="99"/>
      <c r="Z20699" s="99"/>
      <c r="AA20699" s="99"/>
      <c r="AB20699" s="99"/>
      <c r="AC20699" s="99"/>
      <c r="AD20699" s="99"/>
      <c r="AE20699" s="99"/>
      <c r="AF20699" s="99"/>
      <c r="AG20699" s="99"/>
      <c r="AH20699" s="31"/>
      <c r="AI20699" s="31"/>
      <c r="AJ20699" s="31"/>
      <c r="AK20699" s="31"/>
      <c r="AL20699" s="31"/>
      <c r="AO20699" s="376"/>
    </row>
    <row r="20700" spans="1:41" x14ac:dyDescent="0.25">
      <c r="A20700" s="91" t="s">
        <v>13408</v>
      </c>
      <c r="B20700" s="92" t="s">
        <v>3182</v>
      </c>
      <c r="C20700" s="93" t="s">
        <v>19170</v>
      </c>
      <c r="D20700" s="93" t="s">
        <v>1201</v>
      </c>
      <c r="E20700" s="94">
        <v>46582</v>
      </c>
      <c r="F20700" s="93"/>
      <c r="G20700" s="93"/>
      <c r="H20700" s="93"/>
      <c r="I20700" s="99"/>
      <c r="J20700" s="99"/>
      <c r="K20700" s="99"/>
      <c r="L20700" s="99"/>
      <c r="M20700" s="99"/>
      <c r="N20700" s="99"/>
      <c r="O20700" s="99"/>
      <c r="P20700" s="99"/>
      <c r="Q20700" s="99"/>
      <c r="R20700" s="99"/>
      <c r="S20700" s="99"/>
      <c r="T20700" s="99"/>
      <c r="U20700" s="99"/>
      <c r="V20700" s="99"/>
      <c r="W20700" s="99"/>
      <c r="X20700" s="99"/>
      <c r="Y20700" s="99"/>
      <c r="Z20700" s="99"/>
      <c r="AA20700" s="99"/>
      <c r="AB20700" s="99"/>
      <c r="AC20700" s="99"/>
      <c r="AD20700" s="99"/>
      <c r="AE20700" s="99"/>
      <c r="AF20700" s="99"/>
      <c r="AG20700" s="99"/>
      <c r="AH20700" s="31"/>
      <c r="AI20700" s="31"/>
      <c r="AJ20700" s="31"/>
      <c r="AK20700" s="31"/>
      <c r="AL20700" s="31"/>
      <c r="AO20700" s="376"/>
    </row>
    <row r="20701" spans="1:41" x14ac:dyDescent="0.25">
      <c r="A20701" s="91" t="s">
        <v>13408</v>
      </c>
      <c r="B20701" s="92" t="s">
        <v>19284</v>
      </c>
      <c r="C20701" s="93" t="s">
        <v>19285</v>
      </c>
      <c r="D20701" s="93" t="s">
        <v>1201</v>
      </c>
      <c r="E20701" s="94">
        <v>46582</v>
      </c>
      <c r="F20701" s="93"/>
      <c r="G20701" s="93"/>
      <c r="H20701" s="93"/>
      <c r="I20701" s="99"/>
      <c r="J20701" s="99"/>
      <c r="K20701" s="99"/>
      <c r="L20701" s="99"/>
      <c r="M20701" s="99"/>
      <c r="N20701" s="99"/>
      <c r="O20701" s="99"/>
      <c r="P20701" s="99"/>
      <c r="Q20701" s="99"/>
      <c r="R20701" s="99"/>
      <c r="S20701" s="99"/>
      <c r="T20701" s="99"/>
      <c r="U20701" s="99"/>
      <c r="V20701" s="99"/>
      <c r="W20701" s="99"/>
      <c r="X20701" s="99"/>
      <c r="Y20701" s="99"/>
      <c r="Z20701" s="99"/>
      <c r="AA20701" s="99"/>
      <c r="AB20701" s="99"/>
      <c r="AC20701" s="99"/>
      <c r="AD20701" s="99"/>
      <c r="AE20701" s="99"/>
      <c r="AF20701" s="99"/>
      <c r="AG20701" s="99"/>
      <c r="AH20701" s="31"/>
      <c r="AI20701" s="31"/>
      <c r="AJ20701" s="31"/>
      <c r="AK20701" s="31"/>
      <c r="AL20701" s="31"/>
      <c r="AO20701" s="376"/>
    </row>
    <row r="20702" spans="1:41" x14ac:dyDescent="0.25">
      <c r="A20702" s="44" t="s">
        <v>21423</v>
      </c>
      <c r="B20702" s="44" t="s">
        <v>21421</v>
      </c>
      <c r="C20702" s="45" t="s">
        <v>21184</v>
      </c>
      <c r="D20702" s="45" t="s">
        <v>21447</v>
      </c>
      <c r="E20702" s="46">
        <v>46630</v>
      </c>
      <c r="AO20702" s="376"/>
    </row>
    <row r="20703" spans="1:41" x14ac:dyDescent="0.25">
      <c r="A20703" s="44" t="s">
        <v>21423</v>
      </c>
      <c r="B20703" s="44" t="s">
        <v>21531</v>
      </c>
      <c r="C20703" s="45">
        <v>260704</v>
      </c>
      <c r="D20703" s="45" t="s">
        <v>11363</v>
      </c>
      <c r="E20703" s="45" t="s">
        <v>11150</v>
      </c>
      <c r="AO20703" s="376"/>
    </row>
    <row r="20704" spans="1:41" x14ac:dyDescent="0.25">
      <c r="A20704" s="44" t="s">
        <v>9033</v>
      </c>
      <c r="B20704" s="44" t="s">
        <v>15261</v>
      </c>
      <c r="C20704" s="45" t="s">
        <v>9223</v>
      </c>
      <c r="D20704" s="367" t="s">
        <v>3696</v>
      </c>
      <c r="E20704" s="328">
        <f>DATE(2027,5,26)</f>
        <v>46533</v>
      </c>
      <c r="F20704" s="32"/>
      <c r="G20704" s="32"/>
      <c r="H20704" s="32"/>
      <c r="I20704" s="31"/>
      <c r="J20704" s="31"/>
      <c r="K20704" s="31"/>
      <c r="L20704" s="31"/>
      <c r="M20704" s="31"/>
      <c r="N20704" s="31"/>
      <c r="O20704" s="31"/>
      <c r="P20704" s="31"/>
      <c r="Q20704" s="31"/>
      <c r="R20704" s="31"/>
      <c r="S20704" s="31"/>
      <c r="T20704" s="31"/>
      <c r="U20704" s="31"/>
      <c r="V20704" s="31"/>
      <c r="W20704" s="31"/>
      <c r="X20704" s="31"/>
      <c r="Y20704" s="31"/>
      <c r="Z20704" s="31"/>
      <c r="AA20704" s="31"/>
      <c r="AB20704" s="31"/>
      <c r="AC20704" s="31"/>
      <c r="AD20704" s="31"/>
      <c r="AE20704" s="31"/>
      <c r="AF20704" s="31"/>
      <c r="AG20704" s="31"/>
      <c r="AH20704" s="31"/>
      <c r="AI20704" s="31"/>
      <c r="AJ20704" s="31"/>
      <c r="AK20704" s="31"/>
      <c r="AL20704" s="31"/>
      <c r="AO20704" s="376"/>
    </row>
    <row r="20705" spans="1:41" x14ac:dyDescent="0.25">
      <c r="A20705" s="44" t="s">
        <v>9034</v>
      </c>
      <c r="B20705" s="44" t="s">
        <v>21017</v>
      </c>
      <c r="C20705" s="45" t="s">
        <v>21114</v>
      </c>
      <c r="D20705" s="367" t="s">
        <v>3696</v>
      </c>
      <c r="E20705" s="328">
        <f>DATE(2030,4,9)</f>
        <v>47582</v>
      </c>
      <c r="F20705" s="32"/>
      <c r="G20705" s="32"/>
      <c r="H20705" s="32"/>
      <c r="I20705" s="31"/>
      <c r="J20705" s="31"/>
      <c r="K20705" s="31"/>
      <c r="L20705" s="31"/>
      <c r="M20705" s="31"/>
      <c r="N20705" s="31"/>
      <c r="O20705" s="31"/>
      <c r="P20705" s="31"/>
      <c r="Q20705" s="31"/>
      <c r="R20705" s="31"/>
      <c r="S20705" s="31"/>
      <c r="T20705" s="31"/>
      <c r="U20705" s="31"/>
      <c r="V20705" s="31"/>
      <c r="W20705" s="31"/>
      <c r="X20705" s="31"/>
      <c r="Y20705" s="31"/>
      <c r="Z20705" s="31"/>
      <c r="AA20705" s="31"/>
      <c r="AB20705" s="31"/>
      <c r="AC20705" s="31"/>
      <c r="AD20705" s="31"/>
      <c r="AE20705" s="31"/>
      <c r="AF20705" s="31"/>
      <c r="AG20705" s="31"/>
      <c r="AH20705" s="31"/>
      <c r="AI20705" s="31"/>
      <c r="AJ20705" s="31"/>
      <c r="AK20705" s="31"/>
      <c r="AL20705" s="31"/>
      <c r="AO20705" s="376"/>
    </row>
    <row r="20706" spans="1:41" x14ac:dyDescent="0.25">
      <c r="A20706" s="44" t="s">
        <v>22055</v>
      </c>
      <c r="B20706" s="44" t="s">
        <v>3475</v>
      </c>
      <c r="C20706" s="45">
        <v>260301</v>
      </c>
      <c r="D20706" s="45" t="s">
        <v>11363</v>
      </c>
      <c r="E20706" s="45" t="s">
        <v>17625</v>
      </c>
      <c r="AO20706" s="376"/>
    </row>
    <row r="20707" spans="1:41" x14ac:dyDescent="0.3">
      <c r="A20707" s="333" t="s">
        <v>15458</v>
      </c>
      <c r="B20707" s="333" t="s">
        <v>4815</v>
      </c>
      <c r="C20707" s="125" t="s">
        <v>15581</v>
      </c>
      <c r="D20707" s="32" t="s">
        <v>20309</v>
      </c>
      <c r="E20707" s="125" t="s">
        <v>9839</v>
      </c>
      <c r="F20707" s="125" t="s">
        <v>1189</v>
      </c>
      <c r="G20707" s="125" t="s">
        <v>1190</v>
      </c>
      <c r="AO20707" s="376"/>
    </row>
    <row r="20708" spans="1:41" x14ac:dyDescent="0.25">
      <c r="A20708" s="44" t="s">
        <v>7493</v>
      </c>
      <c r="B20708" s="44" t="s">
        <v>143</v>
      </c>
      <c r="C20708" s="45" t="s">
        <v>7494</v>
      </c>
      <c r="D20708" s="45" t="s">
        <v>11204</v>
      </c>
      <c r="E20708" s="45" t="s">
        <v>4146</v>
      </c>
      <c r="F20708" s="93"/>
      <c r="G20708" s="93"/>
      <c r="H20708" s="93"/>
      <c r="I20708" s="99"/>
      <c r="J20708" s="99"/>
      <c r="K20708" s="99"/>
      <c r="L20708" s="99"/>
      <c r="M20708" s="99"/>
      <c r="N20708" s="99"/>
      <c r="O20708" s="99"/>
      <c r="P20708" s="99"/>
      <c r="Q20708" s="99"/>
      <c r="R20708" s="99"/>
      <c r="S20708" s="99"/>
      <c r="T20708" s="99"/>
      <c r="U20708" s="99"/>
      <c r="V20708" s="99"/>
      <c r="W20708" s="99"/>
      <c r="X20708" s="99"/>
      <c r="Y20708" s="99"/>
      <c r="Z20708" s="99"/>
      <c r="AA20708" s="99"/>
      <c r="AB20708" s="99"/>
      <c r="AC20708" s="99"/>
      <c r="AD20708" s="99"/>
      <c r="AE20708" s="99"/>
      <c r="AF20708" s="99"/>
      <c r="AG20708" s="99"/>
      <c r="AH20708" s="31"/>
      <c r="AI20708" s="31"/>
      <c r="AJ20708" s="31"/>
      <c r="AK20708" s="31"/>
      <c r="AL20708" s="31"/>
      <c r="AO20708" s="376"/>
    </row>
    <row r="20709" spans="1:41" x14ac:dyDescent="0.25">
      <c r="A20709" s="44" t="s">
        <v>7493</v>
      </c>
      <c r="B20709" s="44" t="s">
        <v>143</v>
      </c>
      <c r="C20709" s="45" t="s">
        <v>7494</v>
      </c>
      <c r="D20709" s="93" t="s">
        <v>17443</v>
      </c>
      <c r="E20709" s="45" t="s">
        <v>4146</v>
      </c>
      <c r="F20709" s="93"/>
      <c r="G20709" s="93"/>
      <c r="H20709" s="93"/>
      <c r="I20709" s="99"/>
      <c r="J20709" s="99"/>
      <c r="K20709" s="99"/>
      <c r="L20709" s="99"/>
      <c r="M20709" s="99"/>
      <c r="N20709" s="99"/>
      <c r="O20709" s="99"/>
      <c r="P20709" s="99"/>
      <c r="Q20709" s="99"/>
      <c r="R20709" s="99"/>
      <c r="S20709" s="99"/>
      <c r="T20709" s="99"/>
      <c r="U20709" s="99"/>
      <c r="V20709" s="99"/>
      <c r="W20709" s="99"/>
      <c r="X20709" s="99"/>
      <c r="Y20709" s="99"/>
      <c r="Z20709" s="99"/>
      <c r="AA20709" s="99"/>
      <c r="AB20709" s="99"/>
      <c r="AC20709" s="99"/>
      <c r="AD20709" s="99"/>
      <c r="AE20709" s="99"/>
      <c r="AF20709" s="99"/>
      <c r="AG20709" s="99"/>
      <c r="AH20709" s="31"/>
      <c r="AI20709" s="31"/>
      <c r="AJ20709" s="31"/>
      <c r="AK20709" s="31"/>
      <c r="AL20709" s="31"/>
      <c r="AO20709" s="376"/>
    </row>
    <row r="20710" spans="1:41" x14ac:dyDescent="0.25">
      <c r="A20710" s="44" t="s">
        <v>7493</v>
      </c>
      <c r="B20710" s="44" t="s">
        <v>143</v>
      </c>
      <c r="C20710" s="45" t="s">
        <v>7494</v>
      </c>
      <c r="D20710" s="45" t="s">
        <v>9895</v>
      </c>
      <c r="E20710" s="46">
        <v>47756</v>
      </c>
      <c r="F20710" s="93"/>
      <c r="G20710" s="93"/>
      <c r="H20710" s="93"/>
      <c r="I20710" s="99"/>
      <c r="J20710" s="99"/>
      <c r="K20710" s="99"/>
      <c r="L20710" s="44"/>
      <c r="M20710" s="99"/>
      <c r="N20710" s="99"/>
      <c r="O20710" s="99"/>
      <c r="P20710" s="99"/>
      <c r="Q20710" s="99"/>
      <c r="R20710" s="99"/>
      <c r="S20710" s="99"/>
      <c r="T20710" s="99"/>
      <c r="U20710" s="99"/>
      <c r="V20710" s="99"/>
      <c r="W20710" s="99"/>
      <c r="X20710" s="99"/>
      <c r="Y20710" s="99"/>
      <c r="Z20710" s="99"/>
      <c r="AA20710" s="99"/>
      <c r="AB20710" s="99"/>
      <c r="AC20710" s="99"/>
      <c r="AD20710" s="99"/>
      <c r="AE20710" s="99"/>
      <c r="AF20710" s="99"/>
      <c r="AG20710" s="99"/>
      <c r="AH20710" s="31"/>
      <c r="AI20710" s="31"/>
      <c r="AJ20710" s="31"/>
      <c r="AK20710" s="31"/>
      <c r="AL20710" s="31"/>
      <c r="AO20710" s="376"/>
    </row>
    <row r="20711" spans="1:41" x14ac:dyDescent="0.25">
      <c r="A20711" s="44" t="s">
        <v>13553</v>
      </c>
      <c r="B20711" s="44" t="s">
        <v>21399</v>
      </c>
      <c r="C20711" s="45" t="s">
        <v>13524</v>
      </c>
      <c r="D20711" s="45" t="s">
        <v>21447</v>
      </c>
      <c r="E20711" s="46">
        <v>46507</v>
      </c>
      <c r="AO20711" s="376"/>
    </row>
    <row r="20712" spans="1:41" x14ac:dyDescent="0.25">
      <c r="A20712" s="44" t="s">
        <v>5444</v>
      </c>
      <c r="B20712" s="44" t="s">
        <v>9248</v>
      </c>
      <c r="C20712" s="45">
        <v>260105</v>
      </c>
      <c r="D20712" s="45" t="s">
        <v>11363</v>
      </c>
      <c r="E20712" s="45" t="s">
        <v>17625</v>
      </c>
      <c r="AO20712" s="376"/>
    </row>
    <row r="20713" spans="1:41" x14ac:dyDescent="0.3">
      <c r="A20713" s="29" t="s">
        <v>21246</v>
      </c>
      <c r="B20713" s="224" t="s">
        <v>1744</v>
      </c>
      <c r="C20713" s="30" t="s">
        <v>21238</v>
      </c>
      <c r="D20713" s="32" t="s">
        <v>3681</v>
      </c>
      <c r="E20713" s="379">
        <v>46973</v>
      </c>
      <c r="AO20713" s="376"/>
    </row>
    <row r="20714" spans="1:41" x14ac:dyDescent="0.25">
      <c r="A20714" s="44" t="s">
        <v>7616</v>
      </c>
      <c r="B20714" s="44" t="s">
        <v>188</v>
      </c>
      <c r="C20714" s="45" t="s">
        <v>7617</v>
      </c>
      <c r="D20714" s="93" t="s">
        <v>17443</v>
      </c>
      <c r="E20714" s="45" t="s">
        <v>5131</v>
      </c>
      <c r="F20714" s="93"/>
      <c r="G20714" s="93"/>
      <c r="H20714" s="93"/>
      <c r="I20714" s="99"/>
      <c r="J20714" s="99"/>
      <c r="K20714" s="99"/>
      <c r="L20714" s="99"/>
      <c r="M20714" s="99"/>
      <c r="N20714" s="99"/>
      <c r="O20714" s="99"/>
      <c r="P20714" s="99"/>
      <c r="Q20714" s="99"/>
      <c r="R20714" s="99"/>
      <c r="S20714" s="99"/>
      <c r="T20714" s="99"/>
      <c r="U20714" s="99"/>
      <c r="V20714" s="99"/>
      <c r="W20714" s="99"/>
      <c r="X20714" s="99"/>
      <c r="Y20714" s="99"/>
      <c r="Z20714" s="99"/>
      <c r="AA20714" s="99"/>
      <c r="AB20714" s="99"/>
      <c r="AC20714" s="99"/>
      <c r="AD20714" s="99"/>
      <c r="AE20714" s="99"/>
      <c r="AF20714" s="99"/>
      <c r="AG20714" s="99"/>
      <c r="AH20714" s="31"/>
      <c r="AI20714" s="31"/>
      <c r="AJ20714" s="31"/>
      <c r="AK20714" s="31"/>
      <c r="AL20714" s="31"/>
      <c r="AO20714" s="376"/>
    </row>
    <row r="20715" spans="1:41" x14ac:dyDescent="0.25">
      <c r="A20715" s="44" t="s">
        <v>7616</v>
      </c>
      <c r="B20715" s="44" t="s">
        <v>17296</v>
      </c>
      <c r="C20715" s="45" t="s">
        <v>17380</v>
      </c>
      <c r="D20715" s="93" t="s">
        <v>17443</v>
      </c>
      <c r="E20715" s="45" t="s">
        <v>9839</v>
      </c>
      <c r="F20715" s="93"/>
      <c r="G20715" s="93"/>
      <c r="H20715" s="93"/>
      <c r="I20715" s="99"/>
      <c r="J20715" s="99"/>
      <c r="K20715" s="99"/>
      <c r="L20715" s="99"/>
      <c r="M20715" s="99"/>
      <c r="N20715" s="99"/>
      <c r="O20715" s="99"/>
      <c r="P20715" s="99"/>
      <c r="Q20715" s="99"/>
      <c r="R20715" s="99"/>
      <c r="S20715" s="99"/>
      <c r="T20715" s="99"/>
      <c r="U20715" s="99"/>
      <c r="V20715" s="99"/>
      <c r="W20715" s="99"/>
      <c r="X20715" s="99"/>
      <c r="Y20715" s="99"/>
      <c r="Z20715" s="99"/>
      <c r="AA20715" s="99"/>
      <c r="AB20715" s="99"/>
      <c r="AC20715" s="99"/>
      <c r="AD20715" s="99"/>
      <c r="AE20715" s="99"/>
      <c r="AF20715" s="99"/>
      <c r="AG20715" s="99"/>
      <c r="AH20715" s="31"/>
      <c r="AI20715" s="31"/>
      <c r="AJ20715" s="31"/>
      <c r="AK20715" s="31"/>
      <c r="AL20715" s="31"/>
      <c r="AO20715" s="376"/>
    </row>
    <row r="20716" spans="1:41" x14ac:dyDescent="0.25">
      <c r="A20716" s="44" t="s">
        <v>7616</v>
      </c>
      <c r="B20716" s="44" t="s">
        <v>15262</v>
      </c>
      <c r="C20716" s="45" t="s">
        <v>11875</v>
      </c>
      <c r="D20716" s="367" t="s">
        <v>3696</v>
      </c>
      <c r="E20716" s="328">
        <f>DATE(2028,10,25)</f>
        <v>47051</v>
      </c>
      <c r="F20716" s="32"/>
      <c r="G20716" s="32"/>
      <c r="H20716" s="32"/>
      <c r="I20716" s="31"/>
      <c r="J20716" s="31"/>
      <c r="K20716" s="31"/>
      <c r="L20716" s="31"/>
      <c r="M20716" s="31"/>
      <c r="N20716" s="31"/>
      <c r="O20716" s="31"/>
      <c r="P20716" s="31"/>
      <c r="Q20716" s="31"/>
      <c r="R20716" s="31"/>
      <c r="S20716" s="31"/>
      <c r="T20716" s="31"/>
      <c r="U20716" s="31"/>
      <c r="V20716" s="31"/>
      <c r="W20716" s="31"/>
      <c r="X20716" s="31"/>
      <c r="Y20716" s="31"/>
      <c r="Z20716" s="31"/>
      <c r="AA20716" s="31"/>
      <c r="AB20716" s="31"/>
      <c r="AC20716" s="31"/>
      <c r="AD20716" s="31"/>
      <c r="AE20716" s="31"/>
      <c r="AF20716" s="31"/>
      <c r="AG20716" s="31"/>
      <c r="AH20716" s="31"/>
      <c r="AI20716" s="31"/>
      <c r="AJ20716" s="31"/>
      <c r="AK20716" s="31"/>
      <c r="AL20716" s="31"/>
      <c r="AO20716" s="376"/>
    </row>
    <row r="20717" spans="1:41" x14ac:dyDescent="0.25">
      <c r="A20717" s="44" t="s">
        <v>7616</v>
      </c>
      <c r="B20717" s="44" t="s">
        <v>188</v>
      </c>
      <c r="C20717" s="45" t="s">
        <v>7617</v>
      </c>
      <c r="D20717" s="45" t="s">
        <v>9895</v>
      </c>
      <c r="E20717" s="46">
        <v>46873</v>
      </c>
      <c r="F20717" s="93"/>
      <c r="G20717" s="93"/>
      <c r="H20717" s="93"/>
      <c r="I20717" s="99"/>
      <c r="J20717" s="99"/>
      <c r="K20717" s="99"/>
      <c r="L20717" s="44"/>
      <c r="M20717" s="99"/>
      <c r="N20717" s="99"/>
      <c r="O20717" s="99"/>
      <c r="P20717" s="99"/>
      <c r="Q20717" s="99"/>
      <c r="R20717" s="99"/>
      <c r="S20717" s="99"/>
      <c r="T20717" s="99"/>
      <c r="U20717" s="99"/>
      <c r="V20717" s="99"/>
      <c r="W20717" s="99"/>
      <c r="X20717" s="99"/>
      <c r="Y20717" s="99"/>
      <c r="Z20717" s="99"/>
      <c r="AA20717" s="99"/>
      <c r="AB20717" s="99"/>
      <c r="AC20717" s="99"/>
      <c r="AD20717" s="99"/>
      <c r="AE20717" s="99"/>
      <c r="AF20717" s="99"/>
      <c r="AG20717" s="99"/>
      <c r="AH20717" s="31"/>
      <c r="AI20717" s="31"/>
      <c r="AJ20717" s="31"/>
      <c r="AK20717" s="31"/>
      <c r="AL20717" s="31"/>
      <c r="AO20717" s="376"/>
    </row>
    <row r="20718" spans="1:41" x14ac:dyDescent="0.3">
      <c r="A20718" s="333" t="s">
        <v>1662</v>
      </c>
      <c r="B20718" s="333" t="s">
        <v>2301</v>
      </c>
      <c r="C20718" s="125" t="s">
        <v>18816</v>
      </c>
      <c r="D20718" s="32" t="s">
        <v>20309</v>
      </c>
      <c r="E20718" s="125" t="s">
        <v>8292</v>
      </c>
      <c r="F20718" s="125" t="s">
        <v>1189</v>
      </c>
      <c r="G20718" s="125" t="s">
        <v>1190</v>
      </c>
      <c r="AO20718" s="376"/>
    </row>
    <row r="20719" spans="1:41" x14ac:dyDescent="0.25">
      <c r="A20719" s="44" t="s">
        <v>1662</v>
      </c>
      <c r="B20719" s="44" t="s">
        <v>925</v>
      </c>
      <c r="C20719" s="45">
        <v>230601</v>
      </c>
      <c r="D20719" s="45" t="s">
        <v>11363</v>
      </c>
      <c r="E20719" s="45" t="s">
        <v>7770</v>
      </c>
      <c r="AO20719" s="376"/>
    </row>
    <row r="20720" spans="1:41" x14ac:dyDescent="0.25">
      <c r="A20720" s="44" t="s">
        <v>1662</v>
      </c>
      <c r="B20720" s="44" t="s">
        <v>2350</v>
      </c>
      <c r="C20720" s="45">
        <v>250106</v>
      </c>
      <c r="D20720" s="45" t="s">
        <v>11363</v>
      </c>
      <c r="E20720" s="45" t="s">
        <v>11887</v>
      </c>
      <c r="AO20720" s="376"/>
    </row>
    <row r="20721" spans="1:41" x14ac:dyDescent="0.25">
      <c r="A20721" s="44" t="s">
        <v>18561</v>
      </c>
      <c r="B20721" s="44" t="s">
        <v>17465</v>
      </c>
      <c r="C20721" s="45">
        <v>26020101</v>
      </c>
      <c r="D20721" s="45" t="s">
        <v>11363</v>
      </c>
      <c r="E20721" s="45" t="s">
        <v>9238</v>
      </c>
      <c r="AO20721" s="376"/>
    </row>
    <row r="20722" spans="1:41" x14ac:dyDescent="0.25">
      <c r="A20722" s="44" t="s">
        <v>18561</v>
      </c>
      <c r="B20722" s="44" t="s">
        <v>6609</v>
      </c>
      <c r="C20722" s="45">
        <v>26020102</v>
      </c>
      <c r="D20722" s="45" t="s">
        <v>11363</v>
      </c>
      <c r="E20722" s="45" t="s">
        <v>9238</v>
      </c>
      <c r="AO20722" s="376"/>
    </row>
    <row r="20723" spans="1:41" x14ac:dyDescent="0.25">
      <c r="A20723" s="44" t="s">
        <v>10847</v>
      </c>
      <c r="B20723" s="44" t="s">
        <v>9248</v>
      </c>
      <c r="C20723" s="45">
        <v>240101</v>
      </c>
      <c r="D20723" s="45" t="s">
        <v>11363</v>
      </c>
      <c r="E20723" s="45" t="s">
        <v>9249</v>
      </c>
      <c r="AO20723" s="376"/>
    </row>
    <row r="20724" spans="1:41" x14ac:dyDescent="0.25">
      <c r="A20724" s="44" t="s">
        <v>10847</v>
      </c>
      <c r="B20724" s="44" t="s">
        <v>944</v>
      </c>
      <c r="C20724" s="45">
        <v>240303</v>
      </c>
      <c r="D20724" s="45" t="s">
        <v>11363</v>
      </c>
      <c r="E20724" s="45" t="s">
        <v>2593</v>
      </c>
      <c r="AO20724" s="376"/>
    </row>
    <row r="20725" spans="1:41" x14ac:dyDescent="0.25">
      <c r="A20725" s="102" t="s">
        <v>1383</v>
      </c>
      <c r="B20725" s="92" t="s">
        <v>3452</v>
      </c>
      <c r="C20725" s="93" t="s">
        <v>12089</v>
      </c>
      <c r="D20725" s="93" t="s">
        <v>1201</v>
      </c>
      <c r="E20725" s="94">
        <v>46496</v>
      </c>
      <c r="F20725" s="93"/>
      <c r="G20725" s="93"/>
      <c r="H20725" s="93"/>
      <c r="I20725" s="99"/>
      <c r="J20725" s="99"/>
      <c r="K20725" s="99"/>
      <c r="L20725" s="99"/>
      <c r="M20725" s="99"/>
      <c r="N20725" s="99"/>
      <c r="O20725" s="99"/>
      <c r="P20725" s="99"/>
      <c r="Q20725" s="99"/>
      <c r="R20725" s="99"/>
      <c r="S20725" s="99"/>
      <c r="T20725" s="99"/>
      <c r="U20725" s="99"/>
      <c r="V20725" s="99"/>
      <c r="W20725" s="99"/>
      <c r="X20725" s="99"/>
      <c r="Y20725" s="99"/>
      <c r="Z20725" s="99"/>
      <c r="AA20725" s="99"/>
      <c r="AB20725" s="99"/>
      <c r="AC20725" s="99"/>
      <c r="AD20725" s="99"/>
      <c r="AE20725" s="99"/>
      <c r="AF20725" s="99"/>
      <c r="AG20725" s="99"/>
      <c r="AH20725" s="31"/>
      <c r="AI20725" s="31"/>
      <c r="AJ20725" s="31"/>
      <c r="AK20725" s="31"/>
      <c r="AL20725" s="31"/>
      <c r="AO20725" s="376"/>
    </row>
    <row r="20726" spans="1:41" x14ac:dyDescent="0.25">
      <c r="A20726" s="99" t="s">
        <v>1383</v>
      </c>
      <c r="B20726" s="92" t="s">
        <v>1334</v>
      </c>
      <c r="C20726" s="93" t="s">
        <v>10079</v>
      </c>
      <c r="D20726" s="93" t="s">
        <v>1201</v>
      </c>
      <c r="E20726" s="94">
        <v>46590</v>
      </c>
      <c r="F20726" s="93"/>
      <c r="G20726" s="93"/>
      <c r="H20726" s="93"/>
      <c r="I20726" s="99"/>
      <c r="J20726" s="99"/>
      <c r="K20726" s="99"/>
      <c r="L20726" s="44"/>
      <c r="M20726" s="99"/>
      <c r="N20726" s="99"/>
      <c r="O20726" s="99"/>
      <c r="P20726" s="99"/>
      <c r="Q20726" s="99"/>
      <c r="R20726" s="99"/>
      <c r="S20726" s="99"/>
      <c r="T20726" s="99"/>
      <c r="U20726" s="99"/>
      <c r="V20726" s="99"/>
      <c r="W20726" s="99"/>
      <c r="X20726" s="99"/>
      <c r="Y20726" s="99"/>
      <c r="Z20726" s="99"/>
      <c r="AA20726" s="99"/>
      <c r="AB20726" s="99"/>
      <c r="AC20726" s="99"/>
      <c r="AD20726" s="99"/>
      <c r="AE20726" s="99"/>
      <c r="AF20726" s="99"/>
      <c r="AG20726" s="99"/>
      <c r="AH20726" s="31"/>
      <c r="AI20726" s="31"/>
      <c r="AJ20726" s="31"/>
      <c r="AK20726" s="31"/>
      <c r="AL20726" s="31"/>
      <c r="AO20726" s="376"/>
    </row>
    <row r="20727" spans="1:41" x14ac:dyDescent="0.3">
      <c r="A20727" s="99" t="s">
        <v>1383</v>
      </c>
      <c r="B20727" s="92" t="s">
        <v>13413</v>
      </c>
      <c r="C20727" s="93" t="s">
        <v>13414</v>
      </c>
      <c r="D20727" s="93" t="s">
        <v>1201</v>
      </c>
      <c r="E20727" s="94">
        <v>47320</v>
      </c>
      <c r="F20727" s="93"/>
      <c r="G20727" s="93"/>
      <c r="H20727" s="93"/>
      <c r="I20727" s="99"/>
      <c r="J20727" s="99"/>
      <c r="K20727" s="99"/>
      <c r="L20727" s="99"/>
      <c r="M20727" s="99"/>
      <c r="N20727" s="99"/>
      <c r="O20727" s="99"/>
      <c r="P20727" s="99"/>
      <c r="Q20727" s="99"/>
      <c r="R20727" s="99"/>
      <c r="S20727" s="99"/>
      <c r="T20727" s="99"/>
      <c r="U20727" s="99"/>
      <c r="V20727" s="99"/>
      <c r="W20727" s="99"/>
      <c r="X20727" s="99"/>
      <c r="Y20727" s="99"/>
      <c r="Z20727" s="99"/>
      <c r="AA20727" s="99"/>
      <c r="AB20727" s="99"/>
      <c r="AC20727" s="99"/>
      <c r="AD20727" s="99"/>
      <c r="AE20727" s="99"/>
      <c r="AF20727" s="99"/>
      <c r="AG20727" s="99"/>
      <c r="AH20727" s="31"/>
      <c r="AI20727" s="31"/>
      <c r="AJ20727" s="31"/>
      <c r="AK20727" s="31"/>
      <c r="AL20727" s="31"/>
      <c r="AO20727" s="376"/>
    </row>
    <row r="20728" spans="1:41" x14ac:dyDescent="0.25">
      <c r="A20728" s="91" t="s">
        <v>1383</v>
      </c>
      <c r="B20728" s="92" t="s">
        <v>19284</v>
      </c>
      <c r="C20728" s="93" t="s">
        <v>19285</v>
      </c>
      <c r="D20728" s="93" t="s">
        <v>1201</v>
      </c>
      <c r="E20728" s="94">
        <v>46582</v>
      </c>
      <c r="F20728" s="93"/>
      <c r="G20728" s="93"/>
      <c r="H20728" s="93"/>
      <c r="I20728" s="99"/>
      <c r="J20728" s="99"/>
      <c r="K20728" s="99"/>
      <c r="L20728" s="99"/>
      <c r="M20728" s="99"/>
      <c r="N20728" s="99"/>
      <c r="O20728" s="99"/>
      <c r="P20728" s="99"/>
      <c r="Q20728" s="99"/>
      <c r="R20728" s="99"/>
      <c r="S20728" s="99"/>
      <c r="T20728" s="99"/>
      <c r="U20728" s="99"/>
      <c r="V20728" s="99"/>
      <c r="W20728" s="99"/>
      <c r="X20728" s="99"/>
      <c r="Y20728" s="99"/>
      <c r="Z20728" s="99"/>
      <c r="AA20728" s="99"/>
      <c r="AB20728" s="99"/>
      <c r="AC20728" s="99"/>
      <c r="AD20728" s="99"/>
      <c r="AE20728" s="99"/>
      <c r="AF20728" s="99"/>
      <c r="AG20728" s="99"/>
      <c r="AH20728" s="31"/>
      <c r="AI20728" s="31"/>
      <c r="AJ20728" s="31"/>
      <c r="AK20728" s="31"/>
      <c r="AL20728" s="31"/>
      <c r="AO20728" s="376"/>
    </row>
    <row r="20729" spans="1:41" x14ac:dyDescent="0.25">
      <c r="A20729" s="44" t="s">
        <v>19492</v>
      </c>
      <c r="B20729" s="319" t="s">
        <v>19512</v>
      </c>
      <c r="C20729" s="318" t="s">
        <v>19913</v>
      </c>
      <c r="D20729" s="93" t="s">
        <v>19934</v>
      </c>
      <c r="E20729" s="320">
        <v>46811</v>
      </c>
      <c r="F20729" s="93"/>
      <c r="G20729" s="93"/>
      <c r="H20729" s="93"/>
      <c r="I20729" s="99"/>
      <c r="J20729" s="99"/>
      <c r="K20729" s="99"/>
      <c r="L20729" s="99"/>
      <c r="M20729" s="99"/>
      <c r="N20729" s="99"/>
      <c r="O20729" s="99"/>
      <c r="P20729" s="99"/>
      <c r="Q20729" s="99"/>
      <c r="R20729" s="99"/>
      <c r="S20729" s="99"/>
      <c r="T20729" s="99"/>
      <c r="U20729" s="99"/>
      <c r="V20729" s="99"/>
      <c r="W20729" s="99"/>
      <c r="X20729" s="99"/>
      <c r="Y20729" s="99"/>
      <c r="Z20729" s="99"/>
      <c r="AA20729" s="99"/>
      <c r="AB20729" s="99"/>
      <c r="AC20729" s="99"/>
      <c r="AD20729" s="99"/>
      <c r="AE20729" s="99"/>
      <c r="AF20729" s="99"/>
      <c r="AG20729" s="99"/>
      <c r="AH20729" s="31"/>
      <c r="AI20729" s="31"/>
      <c r="AJ20729" s="31"/>
      <c r="AK20729" s="31"/>
      <c r="AL20729" s="31"/>
      <c r="AO20729" s="376"/>
    </row>
    <row r="20730" spans="1:41" x14ac:dyDescent="0.25">
      <c r="A20730" s="44" t="s">
        <v>9757</v>
      </c>
      <c r="B20730" s="44" t="s">
        <v>15263</v>
      </c>
      <c r="C20730" s="45" t="s">
        <v>9831</v>
      </c>
      <c r="D20730" s="367" t="s">
        <v>3696</v>
      </c>
      <c r="E20730" s="328">
        <f>DATE(2028,3,25)</f>
        <v>46837</v>
      </c>
      <c r="F20730" s="32"/>
      <c r="G20730" s="32"/>
      <c r="H20730" s="32"/>
      <c r="I20730" s="31"/>
      <c r="J20730" s="31"/>
      <c r="K20730" s="31"/>
      <c r="L20730" s="31"/>
      <c r="M20730" s="31"/>
      <c r="N20730" s="31"/>
      <c r="O20730" s="31"/>
      <c r="P20730" s="31"/>
      <c r="Q20730" s="31"/>
      <c r="R20730" s="31"/>
      <c r="S20730" s="31"/>
      <c r="T20730" s="31"/>
      <c r="U20730" s="31"/>
      <c r="V20730" s="31"/>
      <c r="W20730" s="31"/>
      <c r="X20730" s="31"/>
      <c r="Y20730" s="31"/>
      <c r="Z20730" s="31"/>
      <c r="AA20730" s="31"/>
      <c r="AB20730" s="31"/>
      <c r="AC20730" s="31"/>
      <c r="AD20730" s="31"/>
      <c r="AE20730" s="31"/>
      <c r="AF20730" s="31"/>
      <c r="AG20730" s="31"/>
      <c r="AH20730" s="31"/>
      <c r="AI20730" s="31"/>
      <c r="AJ20730" s="31"/>
      <c r="AK20730" s="31"/>
      <c r="AL20730" s="31"/>
      <c r="AO20730" s="376"/>
    </row>
    <row r="20731" spans="1:41" x14ac:dyDescent="0.3">
      <c r="A20731" s="333" t="s">
        <v>15574</v>
      </c>
      <c r="B20731" s="333" t="s">
        <v>4815</v>
      </c>
      <c r="C20731" s="125" t="s">
        <v>15581</v>
      </c>
      <c r="D20731" s="32" t="s">
        <v>20309</v>
      </c>
      <c r="E20731" s="125" t="s">
        <v>9839</v>
      </c>
      <c r="F20731" s="125" t="s">
        <v>1189</v>
      </c>
      <c r="G20731" s="125" t="s">
        <v>1190</v>
      </c>
      <c r="AO20731" s="376"/>
    </row>
    <row r="20732" spans="1:41" x14ac:dyDescent="0.25">
      <c r="A20732" s="44" t="s">
        <v>15574</v>
      </c>
      <c r="B20732" s="44" t="s">
        <v>3475</v>
      </c>
      <c r="C20732" s="45">
        <v>250303</v>
      </c>
      <c r="D20732" s="45" t="s">
        <v>11363</v>
      </c>
      <c r="E20732" s="45" t="s">
        <v>11887</v>
      </c>
      <c r="AO20732" s="376"/>
    </row>
    <row r="20733" spans="1:41" x14ac:dyDescent="0.25">
      <c r="A20733" s="44" t="s">
        <v>10848</v>
      </c>
      <c r="B20733" s="44" t="s">
        <v>10355</v>
      </c>
      <c r="C20733" s="45">
        <v>240403</v>
      </c>
      <c r="D20733" s="45" t="s">
        <v>11363</v>
      </c>
      <c r="E20733" s="45" t="s">
        <v>5037</v>
      </c>
      <c r="AO20733" s="376"/>
    </row>
    <row r="20734" spans="1:41" x14ac:dyDescent="0.25">
      <c r="A20734" s="44" t="s">
        <v>10848</v>
      </c>
      <c r="B20734" s="44" t="s">
        <v>925</v>
      </c>
      <c r="C20734" s="45">
        <v>240601</v>
      </c>
      <c r="D20734" s="45" t="s">
        <v>11363</v>
      </c>
      <c r="E20734" s="45" t="s">
        <v>9840</v>
      </c>
      <c r="AO20734" s="376"/>
    </row>
    <row r="20735" spans="1:41" x14ac:dyDescent="0.25">
      <c r="A20735" s="57" t="s">
        <v>13049</v>
      </c>
      <c r="B20735" s="92" t="s">
        <v>3682</v>
      </c>
      <c r="C20735" s="93" t="s">
        <v>19106</v>
      </c>
      <c r="D20735" s="93" t="s">
        <v>3681</v>
      </c>
      <c r="E20735" s="94">
        <v>48029</v>
      </c>
      <c r="F20735" s="93"/>
      <c r="G20735" s="93"/>
      <c r="H20735" s="93"/>
      <c r="I20735" s="99"/>
      <c r="J20735" s="99"/>
      <c r="K20735" s="99"/>
      <c r="L20735" s="44"/>
      <c r="M20735" s="44"/>
      <c r="N20735" s="99"/>
      <c r="O20735" s="99"/>
      <c r="P20735" s="99"/>
      <c r="Q20735" s="99"/>
      <c r="R20735" s="99"/>
      <c r="S20735" s="99"/>
      <c r="T20735" s="99"/>
      <c r="U20735" s="99"/>
      <c r="V20735" s="99"/>
      <c r="W20735" s="99"/>
      <c r="X20735" s="99"/>
      <c r="Y20735" s="99"/>
      <c r="Z20735" s="99"/>
      <c r="AA20735" s="99"/>
      <c r="AB20735" s="99"/>
      <c r="AC20735" s="99"/>
      <c r="AD20735" s="99"/>
      <c r="AE20735" s="99"/>
      <c r="AF20735" s="99"/>
      <c r="AG20735" s="99"/>
      <c r="AH20735" s="31"/>
      <c r="AI20735" s="31"/>
      <c r="AJ20735" s="31"/>
      <c r="AK20735" s="31"/>
      <c r="AL20735" s="31"/>
      <c r="AO20735" s="376"/>
    </row>
    <row r="20736" spans="1:41" x14ac:dyDescent="0.25">
      <c r="A20736" s="44" t="s">
        <v>13049</v>
      </c>
      <c r="B20736" s="44" t="s">
        <v>21434</v>
      </c>
      <c r="C20736" s="45" t="s">
        <v>16562</v>
      </c>
      <c r="D20736" s="45" t="s">
        <v>21447</v>
      </c>
      <c r="E20736" s="46">
        <v>46418</v>
      </c>
      <c r="AO20736" s="376"/>
    </row>
    <row r="20737" spans="1:41" x14ac:dyDescent="0.25">
      <c r="A20737" s="329" t="s">
        <v>13049</v>
      </c>
      <c r="B20737" s="92" t="s">
        <v>13051</v>
      </c>
      <c r="C20737" s="93" t="s">
        <v>13052</v>
      </c>
      <c r="D20737" s="93" t="s">
        <v>1201</v>
      </c>
      <c r="E20737" s="94">
        <v>47223</v>
      </c>
      <c r="F20737" s="93"/>
      <c r="G20737" s="93"/>
      <c r="H20737" s="93"/>
      <c r="I20737" s="99"/>
      <c r="J20737" s="99"/>
      <c r="K20737" s="99"/>
      <c r="L20737" s="99"/>
      <c r="M20737" s="99"/>
      <c r="N20737" s="99"/>
      <c r="O20737" s="99"/>
      <c r="P20737" s="99"/>
      <c r="Q20737" s="99"/>
      <c r="R20737" s="99"/>
      <c r="S20737" s="99"/>
      <c r="T20737" s="99"/>
      <c r="U20737" s="99"/>
      <c r="V20737" s="99"/>
      <c r="W20737" s="99"/>
      <c r="X20737" s="99"/>
      <c r="Y20737" s="99"/>
      <c r="Z20737" s="99"/>
      <c r="AA20737" s="99"/>
      <c r="AB20737" s="99"/>
      <c r="AC20737" s="99"/>
      <c r="AD20737" s="99"/>
      <c r="AE20737" s="99"/>
      <c r="AF20737" s="99"/>
      <c r="AG20737" s="99"/>
      <c r="AH20737" s="31"/>
      <c r="AI20737" s="31"/>
      <c r="AJ20737" s="31"/>
      <c r="AK20737" s="31"/>
      <c r="AL20737" s="31"/>
      <c r="AO20737" s="376"/>
    </row>
    <row r="20738" spans="1:41" x14ac:dyDescent="0.25">
      <c r="A20738" s="91" t="s">
        <v>13049</v>
      </c>
      <c r="B20738" s="92" t="s">
        <v>19284</v>
      </c>
      <c r="C20738" s="93" t="s">
        <v>19285</v>
      </c>
      <c r="D20738" s="93" t="s">
        <v>1201</v>
      </c>
      <c r="E20738" s="94">
        <v>46582</v>
      </c>
      <c r="F20738" s="93"/>
      <c r="G20738" s="93"/>
      <c r="H20738" s="93"/>
      <c r="I20738" s="99"/>
      <c r="J20738" s="99"/>
      <c r="K20738" s="99"/>
      <c r="L20738" s="99"/>
      <c r="M20738" s="99"/>
      <c r="N20738" s="99"/>
      <c r="O20738" s="99"/>
      <c r="P20738" s="99"/>
      <c r="Q20738" s="99"/>
      <c r="R20738" s="99"/>
      <c r="S20738" s="99"/>
      <c r="T20738" s="99"/>
      <c r="U20738" s="99"/>
      <c r="V20738" s="99"/>
      <c r="W20738" s="99"/>
      <c r="X20738" s="99"/>
      <c r="Y20738" s="99"/>
      <c r="Z20738" s="99"/>
      <c r="AA20738" s="99"/>
      <c r="AB20738" s="99"/>
      <c r="AC20738" s="99"/>
      <c r="AD20738" s="99"/>
      <c r="AE20738" s="99"/>
      <c r="AF20738" s="99"/>
      <c r="AG20738" s="99"/>
      <c r="AH20738" s="31"/>
      <c r="AI20738" s="31"/>
      <c r="AJ20738" s="31"/>
      <c r="AK20738" s="31"/>
      <c r="AL20738" s="31"/>
      <c r="AO20738" s="376"/>
    </row>
    <row r="20739" spans="1:41" x14ac:dyDescent="0.25">
      <c r="A20739" s="44" t="s">
        <v>11357</v>
      </c>
      <c r="B20739" s="44" t="s">
        <v>5134</v>
      </c>
      <c r="C20739" s="45">
        <v>240804</v>
      </c>
      <c r="D20739" s="45" t="s">
        <v>11363</v>
      </c>
      <c r="E20739" s="45" t="s">
        <v>11260</v>
      </c>
      <c r="AO20739" s="376"/>
    </row>
    <row r="20740" spans="1:41" x14ac:dyDescent="0.25">
      <c r="A20740" s="44" t="s">
        <v>11357</v>
      </c>
      <c r="B20740" s="44" t="s">
        <v>9248</v>
      </c>
      <c r="C20740" s="45">
        <v>260105</v>
      </c>
      <c r="D20740" s="45" t="s">
        <v>11363</v>
      </c>
      <c r="E20740" s="45" t="s">
        <v>17625</v>
      </c>
      <c r="AO20740" s="376"/>
    </row>
    <row r="20741" spans="1:41" x14ac:dyDescent="0.25">
      <c r="A20741" s="44" t="s">
        <v>13719</v>
      </c>
      <c r="B20741" s="44" t="s">
        <v>16074</v>
      </c>
      <c r="C20741" s="45">
        <v>8.26</v>
      </c>
      <c r="D20741" s="45" t="s">
        <v>12549</v>
      </c>
      <c r="E20741" s="46">
        <v>47787</v>
      </c>
      <c r="F20741" s="45"/>
      <c r="G20741" s="93"/>
      <c r="H20741" s="93"/>
      <c r="I20741" s="99"/>
      <c r="J20741" s="99"/>
      <c r="K20741" s="99"/>
      <c r="L20741" s="99"/>
      <c r="M20741" s="99"/>
      <c r="N20741" s="99"/>
      <c r="O20741" s="99"/>
      <c r="P20741" s="99"/>
      <c r="Q20741" s="99"/>
      <c r="R20741" s="99"/>
      <c r="S20741" s="99"/>
      <c r="T20741" s="99"/>
      <c r="U20741" s="99"/>
      <c r="V20741" s="99"/>
      <c r="W20741" s="99"/>
      <c r="X20741" s="99"/>
      <c r="Y20741" s="99"/>
      <c r="Z20741" s="99"/>
      <c r="AA20741" s="99"/>
      <c r="AB20741" s="99"/>
      <c r="AC20741" s="99"/>
      <c r="AD20741" s="99"/>
      <c r="AE20741" s="99"/>
      <c r="AF20741" s="99"/>
      <c r="AG20741" s="99"/>
      <c r="AH20741" s="31"/>
      <c r="AI20741" s="31"/>
      <c r="AJ20741" s="31"/>
      <c r="AK20741" s="31"/>
      <c r="AL20741" s="31"/>
      <c r="AO20741" s="376"/>
    </row>
    <row r="20742" spans="1:41" x14ac:dyDescent="0.25">
      <c r="A20742" s="44" t="s">
        <v>13719</v>
      </c>
      <c r="B20742" s="44" t="s">
        <v>12111</v>
      </c>
      <c r="C20742" s="45">
        <v>13.25</v>
      </c>
      <c r="D20742" s="45" t="s">
        <v>12549</v>
      </c>
      <c r="E20742" s="46">
        <v>47664</v>
      </c>
      <c r="F20742" s="45"/>
      <c r="G20742" s="93"/>
      <c r="H20742" s="93"/>
      <c r="I20742" s="99"/>
      <c r="J20742" s="99"/>
      <c r="K20742" s="99"/>
      <c r="L20742" s="99"/>
      <c r="M20742" s="99"/>
      <c r="N20742" s="99"/>
      <c r="O20742" s="99"/>
      <c r="P20742" s="99"/>
      <c r="Q20742" s="99"/>
      <c r="R20742" s="99"/>
      <c r="S20742" s="99"/>
      <c r="T20742" s="99"/>
      <c r="U20742" s="99"/>
      <c r="V20742" s="99"/>
      <c r="W20742" s="99"/>
      <c r="X20742" s="99"/>
      <c r="Y20742" s="99"/>
      <c r="Z20742" s="99"/>
      <c r="AA20742" s="99"/>
      <c r="AB20742" s="99"/>
      <c r="AC20742" s="99"/>
      <c r="AD20742" s="99"/>
      <c r="AE20742" s="99"/>
      <c r="AF20742" s="99"/>
      <c r="AG20742" s="99"/>
      <c r="AH20742" s="31"/>
      <c r="AI20742" s="31"/>
      <c r="AJ20742" s="31"/>
      <c r="AK20742" s="31"/>
      <c r="AL20742" s="31"/>
      <c r="AO20742" s="376"/>
    </row>
    <row r="20743" spans="1:41" x14ac:dyDescent="0.25">
      <c r="A20743" s="44" t="s">
        <v>13719</v>
      </c>
      <c r="B20743" s="44" t="s">
        <v>12102</v>
      </c>
      <c r="C20743" s="45">
        <v>21.25</v>
      </c>
      <c r="D20743" s="45" t="s">
        <v>12549</v>
      </c>
      <c r="E20743" s="46">
        <v>47664</v>
      </c>
      <c r="F20743" s="45"/>
      <c r="G20743" s="93"/>
      <c r="H20743" s="93"/>
      <c r="I20743" s="99"/>
      <c r="J20743" s="99"/>
      <c r="K20743" s="99"/>
      <c r="L20743" s="99"/>
      <c r="M20743" s="99"/>
      <c r="N20743" s="99"/>
      <c r="O20743" s="99"/>
      <c r="P20743" s="99"/>
      <c r="Q20743" s="99"/>
      <c r="R20743" s="99"/>
      <c r="S20743" s="99"/>
      <c r="T20743" s="99"/>
      <c r="U20743" s="99"/>
      <c r="V20743" s="99"/>
      <c r="W20743" s="99"/>
      <c r="X20743" s="99"/>
      <c r="Y20743" s="99"/>
      <c r="Z20743" s="99"/>
      <c r="AA20743" s="99"/>
      <c r="AB20743" s="99"/>
      <c r="AC20743" s="99"/>
      <c r="AD20743" s="99"/>
      <c r="AE20743" s="99"/>
      <c r="AF20743" s="99"/>
      <c r="AG20743" s="99"/>
      <c r="AH20743" s="31"/>
      <c r="AI20743" s="31"/>
      <c r="AJ20743" s="31"/>
      <c r="AK20743" s="31"/>
      <c r="AL20743" s="31"/>
      <c r="AO20743" s="376"/>
    </row>
    <row r="20744" spans="1:41" x14ac:dyDescent="0.25">
      <c r="A20744" s="44" t="s">
        <v>10849</v>
      </c>
      <c r="B20744" s="44" t="s">
        <v>944</v>
      </c>
      <c r="C20744" s="45">
        <v>240303</v>
      </c>
      <c r="D20744" s="45" t="s">
        <v>11363</v>
      </c>
      <c r="E20744" s="45" t="s">
        <v>2593</v>
      </c>
      <c r="AO20744" s="376"/>
    </row>
    <row r="20745" spans="1:41" x14ac:dyDescent="0.25">
      <c r="A20745" s="44" t="s">
        <v>908</v>
      </c>
      <c r="B20745" s="44" t="s">
        <v>2350</v>
      </c>
      <c r="C20745" s="45">
        <v>230105</v>
      </c>
      <c r="D20745" s="45" t="s">
        <v>11363</v>
      </c>
      <c r="E20745" s="45" t="s">
        <v>5265</v>
      </c>
      <c r="AO20745" s="376"/>
    </row>
    <row r="20746" spans="1:41" x14ac:dyDescent="0.25">
      <c r="A20746" s="44" t="s">
        <v>908</v>
      </c>
      <c r="B20746" s="44" t="s">
        <v>17463</v>
      </c>
      <c r="C20746" s="45">
        <v>260202</v>
      </c>
      <c r="D20746" s="45" t="s">
        <v>11363</v>
      </c>
      <c r="E20746" s="45" t="s">
        <v>9238</v>
      </c>
      <c r="AO20746" s="376"/>
    </row>
    <row r="20747" spans="1:41" x14ac:dyDescent="0.3">
      <c r="A20747" s="333" t="s">
        <v>11555</v>
      </c>
      <c r="B20747" s="333" t="s">
        <v>1153</v>
      </c>
      <c r="C20747" s="125" t="s">
        <v>11369</v>
      </c>
      <c r="D20747" s="32" t="s">
        <v>20309</v>
      </c>
      <c r="E20747" s="125" t="s">
        <v>4826</v>
      </c>
      <c r="F20747" s="125" t="s">
        <v>1189</v>
      </c>
      <c r="G20747" s="125" t="s">
        <v>1190</v>
      </c>
      <c r="AO20747" s="376"/>
    </row>
    <row r="20748" spans="1:41" x14ac:dyDescent="0.25">
      <c r="A20748" s="44" t="s">
        <v>7491</v>
      </c>
      <c r="B20748" s="44" t="s">
        <v>143</v>
      </c>
      <c r="C20748" s="45" t="s">
        <v>7492</v>
      </c>
      <c r="D20748" s="45" t="s">
        <v>11204</v>
      </c>
      <c r="E20748" s="45" t="s">
        <v>4146</v>
      </c>
      <c r="F20748" s="93"/>
      <c r="G20748" s="93"/>
      <c r="H20748" s="93"/>
      <c r="I20748" s="99"/>
      <c r="J20748" s="99"/>
      <c r="K20748" s="99"/>
      <c r="L20748" s="99"/>
      <c r="M20748" s="99"/>
      <c r="N20748" s="99"/>
      <c r="O20748" s="99"/>
      <c r="P20748" s="99"/>
      <c r="Q20748" s="99"/>
      <c r="R20748" s="99"/>
      <c r="S20748" s="99"/>
      <c r="T20748" s="99"/>
      <c r="U20748" s="99"/>
      <c r="V20748" s="99"/>
      <c r="W20748" s="99"/>
      <c r="X20748" s="99"/>
      <c r="Y20748" s="99"/>
      <c r="Z20748" s="99"/>
      <c r="AA20748" s="99"/>
      <c r="AB20748" s="99"/>
      <c r="AC20748" s="99"/>
      <c r="AD20748" s="99"/>
      <c r="AE20748" s="99"/>
      <c r="AF20748" s="99"/>
      <c r="AG20748" s="99"/>
      <c r="AH20748" s="31"/>
      <c r="AI20748" s="31"/>
      <c r="AJ20748" s="31"/>
      <c r="AK20748" s="31"/>
      <c r="AL20748" s="31"/>
      <c r="AO20748" s="376"/>
    </row>
    <row r="20749" spans="1:41" x14ac:dyDescent="0.25">
      <c r="A20749" s="44" t="s">
        <v>7491</v>
      </c>
      <c r="B20749" s="44" t="s">
        <v>143</v>
      </c>
      <c r="C20749" s="45" t="s">
        <v>7492</v>
      </c>
      <c r="D20749" s="93" t="s">
        <v>17443</v>
      </c>
      <c r="E20749" s="45" t="s">
        <v>4146</v>
      </c>
      <c r="F20749" s="93"/>
      <c r="G20749" s="93"/>
      <c r="H20749" s="93"/>
      <c r="I20749" s="99"/>
      <c r="J20749" s="99"/>
      <c r="K20749" s="99"/>
      <c r="L20749" s="99"/>
      <c r="M20749" s="99"/>
      <c r="N20749" s="99"/>
      <c r="O20749" s="99"/>
      <c r="P20749" s="99"/>
      <c r="Q20749" s="99"/>
      <c r="R20749" s="99"/>
      <c r="S20749" s="99"/>
      <c r="T20749" s="99"/>
      <c r="U20749" s="99"/>
      <c r="V20749" s="99"/>
      <c r="W20749" s="99"/>
      <c r="X20749" s="99"/>
      <c r="Y20749" s="99"/>
      <c r="Z20749" s="99"/>
      <c r="AA20749" s="99"/>
      <c r="AB20749" s="99"/>
      <c r="AC20749" s="99"/>
      <c r="AD20749" s="99"/>
      <c r="AE20749" s="99"/>
      <c r="AF20749" s="99"/>
      <c r="AG20749" s="99"/>
      <c r="AH20749" s="31"/>
      <c r="AI20749" s="31"/>
      <c r="AJ20749" s="31"/>
      <c r="AK20749" s="31"/>
      <c r="AL20749" s="31"/>
      <c r="AO20749" s="376"/>
    </row>
    <row r="20750" spans="1:41" x14ac:dyDescent="0.25">
      <c r="A20750" s="44" t="s">
        <v>7491</v>
      </c>
      <c r="B20750" s="44" t="s">
        <v>143</v>
      </c>
      <c r="C20750" s="45" t="s">
        <v>7492</v>
      </c>
      <c r="D20750" s="45" t="s">
        <v>9895</v>
      </c>
      <c r="E20750" s="46">
        <v>47756</v>
      </c>
      <c r="F20750" s="93"/>
      <c r="G20750" s="93"/>
      <c r="H20750" s="93"/>
      <c r="I20750" s="99"/>
      <c r="J20750" s="99"/>
      <c r="K20750" s="99"/>
      <c r="L20750" s="44"/>
      <c r="M20750" s="99"/>
      <c r="N20750" s="99"/>
      <c r="O20750" s="99"/>
      <c r="P20750" s="99"/>
      <c r="Q20750" s="99"/>
      <c r="R20750" s="99"/>
      <c r="S20750" s="99"/>
      <c r="T20750" s="99"/>
      <c r="U20750" s="99"/>
      <c r="V20750" s="99"/>
      <c r="W20750" s="99"/>
      <c r="X20750" s="99"/>
      <c r="Y20750" s="99"/>
      <c r="Z20750" s="99"/>
      <c r="AA20750" s="99"/>
      <c r="AB20750" s="99"/>
      <c r="AC20750" s="99"/>
      <c r="AD20750" s="99"/>
      <c r="AE20750" s="99"/>
      <c r="AF20750" s="99"/>
      <c r="AG20750" s="99"/>
      <c r="AH20750" s="31"/>
      <c r="AI20750" s="31"/>
      <c r="AJ20750" s="31"/>
      <c r="AK20750" s="31"/>
      <c r="AL20750" s="31"/>
      <c r="AO20750" s="376"/>
    </row>
    <row r="20751" spans="1:41" x14ac:dyDescent="0.25">
      <c r="A20751" s="44" t="s">
        <v>7096</v>
      </c>
      <c r="B20751" s="44" t="s">
        <v>3475</v>
      </c>
      <c r="C20751" s="45">
        <v>230301</v>
      </c>
      <c r="D20751" s="45" t="s">
        <v>11363</v>
      </c>
      <c r="E20751" s="45" t="s">
        <v>5265</v>
      </c>
      <c r="AO20751" s="376"/>
    </row>
    <row r="20752" spans="1:41" x14ac:dyDescent="0.25">
      <c r="A20752" s="44" t="s">
        <v>2466</v>
      </c>
      <c r="B20752" s="44" t="s">
        <v>2350</v>
      </c>
      <c r="C20752" s="45">
        <v>230105</v>
      </c>
      <c r="D20752" s="45" t="s">
        <v>11363</v>
      </c>
      <c r="E20752" s="45" t="s">
        <v>5265</v>
      </c>
      <c r="AO20752" s="376"/>
    </row>
    <row r="20753" spans="1:41" x14ac:dyDescent="0.25">
      <c r="A20753" s="44" t="s">
        <v>17281</v>
      </c>
      <c r="B20753" s="44" t="s">
        <v>17282</v>
      </c>
      <c r="C20753" s="45" t="s">
        <v>17363</v>
      </c>
      <c r="D20753" s="93" t="s">
        <v>17443</v>
      </c>
      <c r="E20753" s="45" t="s">
        <v>7105</v>
      </c>
      <c r="F20753" s="93"/>
      <c r="G20753" s="93"/>
      <c r="H20753" s="93"/>
      <c r="I20753" s="99"/>
      <c r="J20753" s="99"/>
      <c r="K20753" s="99"/>
      <c r="L20753" s="99"/>
      <c r="M20753" s="99"/>
      <c r="N20753" s="99"/>
      <c r="O20753" s="99"/>
      <c r="P20753" s="99"/>
      <c r="Q20753" s="99"/>
      <c r="R20753" s="99"/>
      <c r="S20753" s="99"/>
      <c r="T20753" s="99"/>
      <c r="U20753" s="99"/>
      <c r="V20753" s="99"/>
      <c r="W20753" s="99"/>
      <c r="X20753" s="99"/>
      <c r="Y20753" s="99"/>
      <c r="Z20753" s="99"/>
      <c r="AA20753" s="99"/>
      <c r="AB20753" s="99"/>
      <c r="AC20753" s="99"/>
      <c r="AD20753" s="99"/>
      <c r="AE20753" s="99"/>
      <c r="AF20753" s="99"/>
      <c r="AG20753" s="99"/>
      <c r="AH20753" s="31"/>
      <c r="AI20753" s="31"/>
      <c r="AJ20753" s="31"/>
      <c r="AK20753" s="31"/>
      <c r="AL20753" s="31"/>
      <c r="AO20753" s="376"/>
    </row>
    <row r="20754" spans="1:41" x14ac:dyDescent="0.25">
      <c r="A20754" s="262" t="s">
        <v>8614</v>
      </c>
      <c r="B20754" s="262" t="s">
        <v>8609</v>
      </c>
      <c r="C20754" s="263">
        <v>791202309001</v>
      </c>
      <c r="D20754" s="263" t="s">
        <v>6271</v>
      </c>
      <c r="E20754" s="264" t="s">
        <v>8616</v>
      </c>
      <c r="F20754" s="93"/>
      <c r="G20754" s="93"/>
      <c r="H20754" s="93"/>
      <c r="I20754" s="99"/>
      <c r="J20754" s="99"/>
      <c r="K20754" s="99"/>
      <c r="L20754" s="44"/>
      <c r="M20754" s="99"/>
      <c r="N20754" s="99"/>
      <c r="O20754" s="99"/>
      <c r="P20754" s="99"/>
      <c r="Q20754" s="99"/>
      <c r="R20754" s="99"/>
      <c r="S20754" s="99"/>
      <c r="T20754" s="99"/>
      <c r="U20754" s="99"/>
      <c r="V20754" s="99"/>
      <c r="W20754" s="99"/>
      <c r="X20754" s="99"/>
      <c r="Y20754" s="99"/>
      <c r="Z20754" s="99"/>
      <c r="AA20754" s="99"/>
      <c r="AB20754" s="99"/>
      <c r="AC20754" s="99"/>
      <c r="AD20754" s="99"/>
      <c r="AE20754" s="99"/>
      <c r="AF20754" s="99"/>
      <c r="AG20754" s="99"/>
      <c r="AH20754" s="31"/>
      <c r="AI20754" s="31"/>
      <c r="AJ20754" s="31"/>
      <c r="AK20754" s="31"/>
      <c r="AL20754" s="31"/>
      <c r="AO20754" s="376"/>
    </row>
    <row r="20755" spans="1:41" x14ac:dyDescent="0.25">
      <c r="A20755" s="262" t="s">
        <v>8614</v>
      </c>
      <c r="B20755" s="262" t="s">
        <v>8588</v>
      </c>
      <c r="C20755" s="263">
        <v>791202309002</v>
      </c>
      <c r="D20755" s="263" t="s">
        <v>6271</v>
      </c>
      <c r="E20755" s="264" t="s">
        <v>8615</v>
      </c>
      <c r="F20755" s="93"/>
      <c r="G20755" s="93"/>
      <c r="H20755" s="93"/>
      <c r="I20755" s="99"/>
      <c r="J20755" s="99"/>
      <c r="K20755" s="99"/>
      <c r="L20755" s="44"/>
      <c r="M20755" s="99"/>
      <c r="N20755" s="99"/>
      <c r="O20755" s="99"/>
      <c r="P20755" s="99"/>
      <c r="Q20755" s="99"/>
      <c r="R20755" s="99"/>
      <c r="S20755" s="99"/>
      <c r="T20755" s="99"/>
      <c r="U20755" s="99"/>
      <c r="V20755" s="99"/>
      <c r="W20755" s="99"/>
      <c r="X20755" s="99"/>
      <c r="Y20755" s="99"/>
      <c r="Z20755" s="99"/>
      <c r="AA20755" s="99"/>
      <c r="AB20755" s="99"/>
      <c r="AC20755" s="99"/>
      <c r="AD20755" s="99"/>
      <c r="AE20755" s="99"/>
      <c r="AF20755" s="99"/>
      <c r="AG20755" s="99"/>
      <c r="AH20755" s="31"/>
      <c r="AI20755" s="31"/>
      <c r="AJ20755" s="31"/>
      <c r="AK20755" s="31"/>
      <c r="AL20755" s="31"/>
      <c r="AO20755" s="376"/>
    </row>
    <row r="20756" spans="1:41" x14ac:dyDescent="0.25">
      <c r="A20756" s="44" t="s">
        <v>8614</v>
      </c>
      <c r="B20756" s="44" t="s">
        <v>9248</v>
      </c>
      <c r="C20756" s="45">
        <v>240101</v>
      </c>
      <c r="D20756" s="45" t="s">
        <v>11363</v>
      </c>
      <c r="E20756" s="45" t="s">
        <v>9249</v>
      </c>
      <c r="AO20756" s="376"/>
    </row>
    <row r="20757" spans="1:41" x14ac:dyDescent="0.25">
      <c r="A20757" s="44" t="s">
        <v>10850</v>
      </c>
      <c r="B20757" s="44" t="s">
        <v>10347</v>
      </c>
      <c r="C20757" s="45">
        <v>240402</v>
      </c>
      <c r="D20757" s="45" t="s">
        <v>11363</v>
      </c>
      <c r="E20757" s="45" t="s">
        <v>5037</v>
      </c>
      <c r="AO20757" s="376"/>
    </row>
    <row r="20758" spans="1:41" x14ac:dyDescent="0.25">
      <c r="A20758" s="44" t="s">
        <v>9758</v>
      </c>
      <c r="B20758" s="44" t="s">
        <v>15264</v>
      </c>
      <c r="C20758" s="45" t="s">
        <v>7676</v>
      </c>
      <c r="D20758" s="367" t="s">
        <v>3696</v>
      </c>
      <c r="E20758" s="328">
        <f>DATE(2027,5,3)</f>
        <v>46510</v>
      </c>
      <c r="F20758" s="32"/>
      <c r="G20758" s="32"/>
      <c r="H20758" s="32"/>
      <c r="I20758" s="31"/>
      <c r="J20758" s="31"/>
      <c r="K20758" s="31"/>
      <c r="L20758" s="31"/>
      <c r="M20758" s="31"/>
      <c r="N20758" s="31"/>
      <c r="O20758" s="31"/>
      <c r="P20758" s="31"/>
      <c r="Q20758" s="31"/>
      <c r="R20758" s="31"/>
      <c r="S20758" s="31"/>
      <c r="T20758" s="31"/>
      <c r="U20758" s="31"/>
      <c r="V20758" s="31"/>
      <c r="W20758" s="31"/>
      <c r="X20758" s="31"/>
      <c r="Y20758" s="31"/>
      <c r="Z20758" s="31"/>
      <c r="AA20758" s="31"/>
      <c r="AB20758" s="31"/>
      <c r="AC20758" s="31"/>
      <c r="AD20758" s="31"/>
      <c r="AE20758" s="31"/>
      <c r="AF20758" s="31"/>
      <c r="AG20758" s="31"/>
      <c r="AH20758" s="31"/>
      <c r="AI20758" s="31"/>
      <c r="AJ20758" s="31"/>
      <c r="AK20758" s="31"/>
      <c r="AL20758" s="31"/>
      <c r="AO20758" s="376"/>
    </row>
    <row r="20759" spans="1:41" x14ac:dyDescent="0.25">
      <c r="A20759" s="44" t="s">
        <v>2467</v>
      </c>
      <c r="B20759" s="44" t="s">
        <v>6608</v>
      </c>
      <c r="C20759" s="45">
        <v>260203</v>
      </c>
      <c r="D20759" s="45" t="s">
        <v>11363</v>
      </c>
      <c r="E20759" s="45" t="s">
        <v>9238</v>
      </c>
      <c r="AO20759" s="376"/>
    </row>
    <row r="20760" spans="1:41" x14ac:dyDescent="0.25">
      <c r="A20760" s="44" t="s">
        <v>2467</v>
      </c>
      <c r="B20760" s="44" t="s">
        <v>17465</v>
      </c>
      <c r="C20760" s="45">
        <v>26020101</v>
      </c>
      <c r="D20760" s="45" t="s">
        <v>11363</v>
      </c>
      <c r="E20760" s="45" t="s">
        <v>9238</v>
      </c>
      <c r="AO20760" s="376"/>
    </row>
    <row r="20761" spans="1:41" x14ac:dyDescent="0.25">
      <c r="A20761" s="44" t="s">
        <v>2467</v>
      </c>
      <c r="B20761" s="44" t="s">
        <v>6609</v>
      </c>
      <c r="C20761" s="45">
        <v>26020102</v>
      </c>
      <c r="D20761" s="45" t="s">
        <v>11363</v>
      </c>
      <c r="E20761" s="45" t="s">
        <v>9238</v>
      </c>
      <c r="AO20761" s="376"/>
    </row>
    <row r="20762" spans="1:41" x14ac:dyDescent="0.25">
      <c r="A20762" s="44" t="s">
        <v>2467</v>
      </c>
      <c r="B20762" s="44" t="s">
        <v>5321</v>
      </c>
      <c r="C20762" s="45">
        <v>26010401</v>
      </c>
      <c r="D20762" s="45" t="s">
        <v>11363</v>
      </c>
      <c r="E20762" s="45" t="s">
        <v>17459</v>
      </c>
      <c r="AO20762" s="376"/>
    </row>
    <row r="20763" spans="1:41" x14ac:dyDescent="0.3">
      <c r="A20763" s="333" t="s">
        <v>1140</v>
      </c>
      <c r="B20763" s="333" t="s">
        <v>3456</v>
      </c>
      <c r="C20763" s="125" t="s">
        <v>10963</v>
      </c>
      <c r="D20763" s="32" t="s">
        <v>20309</v>
      </c>
      <c r="E20763" s="125" t="s">
        <v>2593</v>
      </c>
      <c r="F20763" s="125" t="s">
        <v>1189</v>
      </c>
      <c r="G20763" s="125" t="s">
        <v>1190</v>
      </c>
      <c r="AO20763" s="376"/>
    </row>
    <row r="20764" spans="1:41" x14ac:dyDescent="0.25">
      <c r="A20764" s="44" t="s">
        <v>19493</v>
      </c>
      <c r="B20764" s="319" t="s">
        <v>19510</v>
      </c>
      <c r="C20764" s="318" t="s">
        <v>19914</v>
      </c>
      <c r="D20764" s="93" t="s">
        <v>19934</v>
      </c>
      <c r="E20764" s="320">
        <v>46387</v>
      </c>
      <c r="F20764" s="93"/>
      <c r="G20764" s="93"/>
      <c r="H20764" s="93"/>
      <c r="I20764" s="99"/>
      <c r="J20764" s="99"/>
      <c r="K20764" s="99"/>
      <c r="L20764" s="99"/>
      <c r="M20764" s="99"/>
      <c r="N20764" s="99"/>
      <c r="O20764" s="99"/>
      <c r="P20764" s="99"/>
      <c r="Q20764" s="99"/>
      <c r="R20764" s="99"/>
      <c r="S20764" s="99"/>
      <c r="T20764" s="99"/>
      <c r="U20764" s="99"/>
      <c r="V20764" s="99"/>
      <c r="W20764" s="99"/>
      <c r="X20764" s="99"/>
      <c r="Y20764" s="99"/>
      <c r="Z20764" s="99"/>
      <c r="AA20764" s="99"/>
      <c r="AB20764" s="99"/>
      <c r="AC20764" s="99"/>
      <c r="AD20764" s="99"/>
      <c r="AE20764" s="99"/>
      <c r="AF20764" s="99"/>
      <c r="AG20764" s="99"/>
      <c r="AH20764" s="31"/>
      <c r="AI20764" s="31"/>
      <c r="AJ20764" s="31"/>
      <c r="AK20764" s="31"/>
      <c r="AL20764" s="31"/>
      <c r="AO20764" s="376"/>
    </row>
    <row r="20765" spans="1:41" x14ac:dyDescent="0.3">
      <c r="A20765" s="333" t="s">
        <v>15459</v>
      </c>
      <c r="B20765" s="333" t="s">
        <v>4815</v>
      </c>
      <c r="C20765" s="125" t="s">
        <v>15581</v>
      </c>
      <c r="D20765" s="32" t="s">
        <v>20309</v>
      </c>
      <c r="E20765" s="125" t="s">
        <v>9839</v>
      </c>
      <c r="F20765" s="125" t="s">
        <v>1189</v>
      </c>
      <c r="G20765" s="125" t="s">
        <v>1190</v>
      </c>
      <c r="AO20765" s="376"/>
    </row>
    <row r="20766" spans="1:41" x14ac:dyDescent="0.3">
      <c r="A20766" s="333" t="s">
        <v>20305</v>
      </c>
      <c r="B20766" s="333" t="s">
        <v>1184</v>
      </c>
      <c r="C20766" s="125" t="s">
        <v>21308</v>
      </c>
      <c r="D20766" s="32" t="s">
        <v>20309</v>
      </c>
      <c r="E20766" s="125" t="s">
        <v>9840</v>
      </c>
      <c r="F20766" s="125" t="s">
        <v>1189</v>
      </c>
      <c r="G20766" s="125" t="s">
        <v>1190</v>
      </c>
      <c r="AO20766" s="376"/>
    </row>
    <row r="20767" spans="1:41" x14ac:dyDescent="0.25">
      <c r="A20767" s="44" t="s">
        <v>10851</v>
      </c>
      <c r="B20767" s="44" t="s">
        <v>9248</v>
      </c>
      <c r="C20767" s="45">
        <v>240101</v>
      </c>
      <c r="D20767" s="45" t="s">
        <v>11363</v>
      </c>
      <c r="E20767" s="45" t="s">
        <v>9249</v>
      </c>
      <c r="AO20767" s="376"/>
    </row>
    <row r="20768" spans="1:41" x14ac:dyDescent="0.25">
      <c r="A20768" s="44" t="s">
        <v>10851</v>
      </c>
      <c r="B20768" s="44" t="s">
        <v>9235</v>
      </c>
      <c r="C20768" s="45">
        <v>240102</v>
      </c>
      <c r="D20768" s="45" t="s">
        <v>11363</v>
      </c>
      <c r="E20768" s="45" t="s">
        <v>5139</v>
      </c>
      <c r="AO20768" s="376"/>
    </row>
    <row r="20769" spans="1:41" x14ac:dyDescent="0.25">
      <c r="A20769" s="102" t="s">
        <v>14158</v>
      </c>
      <c r="B20769" s="92" t="s">
        <v>14160</v>
      </c>
      <c r="C20769" s="93" t="s">
        <v>14161</v>
      </c>
      <c r="D20769" s="93" t="s">
        <v>1201</v>
      </c>
      <c r="E20769" s="94">
        <v>46590</v>
      </c>
      <c r="F20769" s="93"/>
      <c r="G20769" s="93"/>
      <c r="H20769" s="93"/>
      <c r="I20769" s="99"/>
      <c r="J20769" s="99"/>
      <c r="K20769" s="99"/>
      <c r="L20769" s="99"/>
      <c r="M20769" s="99"/>
      <c r="N20769" s="99"/>
      <c r="O20769" s="99"/>
      <c r="P20769" s="99"/>
      <c r="Q20769" s="99"/>
      <c r="R20769" s="99"/>
      <c r="S20769" s="99"/>
      <c r="T20769" s="99"/>
      <c r="U20769" s="99"/>
      <c r="V20769" s="99"/>
      <c r="W20769" s="99"/>
      <c r="X20769" s="99"/>
      <c r="Y20769" s="99"/>
      <c r="Z20769" s="99"/>
      <c r="AA20769" s="99"/>
      <c r="AB20769" s="99"/>
      <c r="AC20769" s="99"/>
      <c r="AD20769" s="99"/>
      <c r="AE20769" s="99"/>
      <c r="AF20769" s="99"/>
      <c r="AG20769" s="99"/>
      <c r="AH20769" s="31"/>
      <c r="AI20769" s="31"/>
      <c r="AJ20769" s="31"/>
      <c r="AK20769" s="31"/>
      <c r="AL20769" s="31"/>
      <c r="AO20769" s="376"/>
    </row>
    <row r="20770" spans="1:41" x14ac:dyDescent="0.25">
      <c r="A20770" s="44" t="s">
        <v>14111</v>
      </c>
      <c r="B20770" s="44" t="s">
        <v>14102</v>
      </c>
      <c r="C20770" s="45" t="s">
        <v>14112</v>
      </c>
      <c r="D20770" s="93" t="s">
        <v>17443</v>
      </c>
      <c r="E20770" s="45" t="s">
        <v>17345</v>
      </c>
      <c r="F20770" s="93"/>
      <c r="G20770" s="93"/>
      <c r="H20770" s="93"/>
      <c r="I20770" s="99"/>
      <c r="J20770" s="99"/>
      <c r="K20770" s="99"/>
      <c r="L20770" s="99"/>
      <c r="M20770" s="99"/>
      <c r="N20770" s="99"/>
      <c r="O20770" s="99"/>
      <c r="P20770" s="99"/>
      <c r="Q20770" s="99"/>
      <c r="R20770" s="99"/>
      <c r="S20770" s="99"/>
      <c r="T20770" s="99"/>
      <c r="U20770" s="99"/>
      <c r="V20770" s="99"/>
      <c r="W20770" s="99"/>
      <c r="X20770" s="99"/>
      <c r="Y20770" s="99"/>
      <c r="Z20770" s="99"/>
      <c r="AA20770" s="99"/>
      <c r="AB20770" s="99"/>
      <c r="AC20770" s="99"/>
      <c r="AD20770" s="99"/>
      <c r="AE20770" s="99"/>
      <c r="AF20770" s="99"/>
      <c r="AG20770" s="99"/>
      <c r="AH20770" s="31"/>
      <c r="AI20770" s="31"/>
      <c r="AJ20770" s="31"/>
      <c r="AK20770" s="31"/>
      <c r="AL20770" s="31"/>
      <c r="AO20770" s="376"/>
    </row>
    <row r="20771" spans="1:41" x14ac:dyDescent="0.3">
      <c r="A20771" s="333" t="s">
        <v>15460</v>
      </c>
      <c r="B20771" s="333" t="s">
        <v>1599</v>
      </c>
      <c r="C20771" s="125" t="s">
        <v>15472</v>
      </c>
      <c r="D20771" s="32" t="s">
        <v>20309</v>
      </c>
      <c r="E20771" s="125" t="s">
        <v>5265</v>
      </c>
      <c r="F20771" s="125" t="s">
        <v>1189</v>
      </c>
      <c r="G20771" s="125" t="s">
        <v>1189</v>
      </c>
      <c r="AO20771" s="376"/>
    </row>
    <row r="20772" spans="1:41" x14ac:dyDescent="0.25">
      <c r="A20772" s="44" t="s">
        <v>22056</v>
      </c>
      <c r="B20772" s="44" t="s">
        <v>9248</v>
      </c>
      <c r="C20772" s="45">
        <v>260105</v>
      </c>
      <c r="D20772" s="45" t="s">
        <v>11363</v>
      </c>
      <c r="E20772" s="45" t="s">
        <v>17625</v>
      </c>
      <c r="AO20772" s="376"/>
    </row>
    <row r="20773" spans="1:41" x14ac:dyDescent="0.25">
      <c r="A20773" s="44" t="s">
        <v>22057</v>
      </c>
      <c r="B20773" s="44" t="s">
        <v>17465</v>
      </c>
      <c r="C20773" s="45">
        <v>26020101</v>
      </c>
      <c r="D20773" s="45" t="s">
        <v>11363</v>
      </c>
      <c r="E20773" s="45" t="s">
        <v>9238</v>
      </c>
      <c r="AO20773" s="376"/>
    </row>
    <row r="20774" spans="1:41" x14ac:dyDescent="0.25">
      <c r="A20774" s="44" t="s">
        <v>22057</v>
      </c>
      <c r="B20774" s="44" t="s">
        <v>6609</v>
      </c>
      <c r="C20774" s="45">
        <v>26020102</v>
      </c>
      <c r="D20774" s="45" t="s">
        <v>11363</v>
      </c>
      <c r="E20774" s="45" t="s">
        <v>9238</v>
      </c>
      <c r="AO20774" s="376"/>
    </row>
    <row r="20775" spans="1:41" x14ac:dyDescent="0.3">
      <c r="A20775" s="333" t="s">
        <v>909</v>
      </c>
      <c r="B20775" s="333" t="s">
        <v>1161</v>
      </c>
      <c r="C20775" s="125" t="s">
        <v>10225</v>
      </c>
      <c r="D20775" s="32" t="s">
        <v>20309</v>
      </c>
      <c r="E20775" s="125" t="s">
        <v>2593</v>
      </c>
      <c r="F20775" s="125" t="s">
        <v>1189</v>
      </c>
      <c r="G20775" s="125" t="s">
        <v>1190</v>
      </c>
      <c r="AO20775" s="376"/>
    </row>
    <row r="20776" spans="1:41" x14ac:dyDescent="0.25">
      <c r="A20776" s="44" t="s">
        <v>909</v>
      </c>
      <c r="B20776" s="44" t="s">
        <v>3043</v>
      </c>
      <c r="C20776" s="45">
        <v>230901</v>
      </c>
      <c r="D20776" s="45" t="s">
        <v>11363</v>
      </c>
      <c r="E20776" s="45" t="s">
        <v>7871</v>
      </c>
      <c r="AO20776" s="376"/>
    </row>
    <row r="20777" spans="1:41" x14ac:dyDescent="0.25">
      <c r="A20777" s="44" t="s">
        <v>909</v>
      </c>
      <c r="B20777" s="44" t="s">
        <v>9248</v>
      </c>
      <c r="C20777" s="45">
        <v>260105</v>
      </c>
      <c r="D20777" s="45" t="s">
        <v>11363</v>
      </c>
      <c r="E20777" s="45" t="s">
        <v>17625</v>
      </c>
      <c r="AO20777" s="376"/>
    </row>
    <row r="20778" spans="1:41" x14ac:dyDescent="0.25">
      <c r="A20778" s="44" t="s">
        <v>13970</v>
      </c>
      <c r="B20778" s="44" t="s">
        <v>16902</v>
      </c>
      <c r="C20778" s="45" t="s">
        <v>15266</v>
      </c>
      <c r="D20778" s="367" t="s">
        <v>3696</v>
      </c>
      <c r="E20778" s="328">
        <f>DATE(2029,7,17)</f>
        <v>47316</v>
      </c>
      <c r="F20778" s="32"/>
      <c r="G20778" s="32"/>
      <c r="H20778" s="32"/>
      <c r="I20778" s="31"/>
      <c r="J20778" s="31"/>
      <c r="K20778" s="31"/>
      <c r="L20778" s="31"/>
      <c r="M20778" s="31"/>
      <c r="N20778" s="31"/>
      <c r="O20778" s="31"/>
      <c r="P20778" s="31"/>
      <c r="Q20778" s="31"/>
      <c r="R20778" s="31"/>
      <c r="S20778" s="31"/>
      <c r="T20778" s="31"/>
      <c r="U20778" s="31"/>
      <c r="V20778" s="31"/>
      <c r="W20778" s="31"/>
      <c r="X20778" s="31"/>
      <c r="Y20778" s="31"/>
      <c r="Z20778" s="31"/>
      <c r="AA20778" s="31"/>
      <c r="AB20778" s="31"/>
      <c r="AC20778" s="31"/>
      <c r="AD20778" s="31"/>
      <c r="AE20778" s="31"/>
      <c r="AF20778" s="31"/>
      <c r="AG20778" s="31"/>
      <c r="AH20778" s="31"/>
      <c r="AI20778" s="31"/>
      <c r="AJ20778" s="31"/>
      <c r="AK20778" s="31"/>
      <c r="AL20778" s="31"/>
      <c r="AO20778" s="376"/>
    </row>
    <row r="20779" spans="1:41" x14ac:dyDescent="0.25">
      <c r="A20779" s="44" t="s">
        <v>13970</v>
      </c>
      <c r="B20779" s="44" t="s">
        <v>15265</v>
      </c>
      <c r="C20779" s="45" t="s">
        <v>13971</v>
      </c>
      <c r="D20779" s="367" t="s">
        <v>3696</v>
      </c>
      <c r="E20779" s="328">
        <f>DATE(2029,3,31)</f>
        <v>47208</v>
      </c>
      <c r="F20779" s="32"/>
      <c r="G20779" s="32"/>
      <c r="H20779" s="32"/>
      <c r="I20779" s="31"/>
      <c r="J20779" s="31"/>
      <c r="K20779" s="31"/>
      <c r="L20779" s="31"/>
      <c r="M20779" s="31"/>
      <c r="N20779" s="31"/>
      <c r="O20779" s="31"/>
      <c r="P20779" s="31"/>
      <c r="Q20779" s="31"/>
      <c r="R20779" s="31"/>
      <c r="S20779" s="31"/>
      <c r="T20779" s="31"/>
      <c r="U20779" s="31"/>
      <c r="V20779" s="31"/>
      <c r="W20779" s="31"/>
      <c r="X20779" s="31"/>
      <c r="Y20779" s="31"/>
      <c r="Z20779" s="31"/>
      <c r="AA20779" s="31"/>
      <c r="AB20779" s="31"/>
      <c r="AC20779" s="31"/>
      <c r="AD20779" s="31"/>
      <c r="AE20779" s="31"/>
      <c r="AF20779" s="31"/>
      <c r="AG20779" s="31"/>
      <c r="AH20779" s="31"/>
      <c r="AI20779" s="31"/>
      <c r="AJ20779" s="31"/>
      <c r="AK20779" s="31"/>
      <c r="AL20779" s="31"/>
      <c r="AO20779" s="376"/>
    </row>
    <row r="20780" spans="1:41" x14ac:dyDescent="0.25">
      <c r="A20780" s="44" t="s">
        <v>14209</v>
      </c>
      <c r="B20780" s="44" t="s">
        <v>14173</v>
      </c>
      <c r="C20780" s="45" t="s">
        <v>14314</v>
      </c>
      <c r="D20780" s="32" t="s">
        <v>5559</v>
      </c>
      <c r="E20780" s="45" t="s">
        <v>20870</v>
      </c>
      <c r="F20780" s="32"/>
      <c r="G20780" s="32"/>
      <c r="H20780" s="32"/>
      <c r="I20780" s="31"/>
      <c r="J20780" s="31"/>
      <c r="K20780" s="31"/>
      <c r="L20780" s="31"/>
      <c r="M20780" s="31"/>
      <c r="N20780" s="31"/>
      <c r="O20780" s="31"/>
      <c r="P20780" s="31"/>
      <c r="Q20780" s="31"/>
      <c r="R20780" s="31"/>
      <c r="S20780" s="31"/>
      <c r="T20780" s="31"/>
      <c r="U20780" s="31"/>
      <c r="V20780" s="31"/>
      <c r="W20780" s="31"/>
      <c r="X20780" s="31"/>
      <c r="Y20780" s="31"/>
      <c r="Z20780" s="31"/>
      <c r="AA20780" s="31"/>
      <c r="AB20780" s="31"/>
      <c r="AC20780" s="31"/>
      <c r="AD20780" s="31"/>
      <c r="AE20780" s="31"/>
      <c r="AF20780" s="31"/>
      <c r="AG20780" s="31"/>
      <c r="AH20780" s="31"/>
      <c r="AI20780" s="31"/>
      <c r="AJ20780" s="31"/>
      <c r="AK20780" s="31"/>
      <c r="AL20780" s="31"/>
      <c r="AO20780" s="376"/>
    </row>
    <row r="20781" spans="1:41" x14ac:dyDescent="0.3">
      <c r="A20781" s="333" t="s">
        <v>18803</v>
      </c>
      <c r="B20781" s="333" t="s">
        <v>1167</v>
      </c>
      <c r="C20781" s="125" t="s">
        <v>17236</v>
      </c>
      <c r="D20781" s="32" t="s">
        <v>20309</v>
      </c>
      <c r="E20781" s="125" t="s">
        <v>8292</v>
      </c>
      <c r="F20781" s="125" t="s">
        <v>1190</v>
      </c>
      <c r="G20781" s="125" t="s">
        <v>1190</v>
      </c>
      <c r="AO20781" s="376"/>
    </row>
    <row r="20782" spans="1:41" x14ac:dyDescent="0.25">
      <c r="A20782" s="76" t="s">
        <v>910</v>
      </c>
      <c r="B20782" s="131" t="s">
        <v>5776</v>
      </c>
      <c r="C20782" s="96" t="s">
        <v>5777</v>
      </c>
      <c r="D20782" s="96" t="s">
        <v>1201</v>
      </c>
      <c r="E20782" s="112">
        <v>46341</v>
      </c>
      <c r="F20782" s="93"/>
      <c r="G20782" s="93"/>
      <c r="H20782" s="93"/>
      <c r="I20782" s="99"/>
      <c r="J20782" s="99"/>
      <c r="K20782" s="99"/>
      <c r="L20782" s="44"/>
      <c r="M20782" s="99"/>
      <c r="N20782" s="99"/>
      <c r="O20782" s="99"/>
      <c r="P20782" s="99"/>
      <c r="Q20782" s="99"/>
      <c r="R20782" s="99"/>
      <c r="S20782" s="99"/>
      <c r="T20782" s="99"/>
      <c r="U20782" s="99"/>
      <c r="V20782" s="99"/>
      <c r="W20782" s="99"/>
      <c r="X20782" s="99"/>
      <c r="Y20782" s="99"/>
      <c r="Z20782" s="99"/>
      <c r="AA20782" s="99"/>
      <c r="AB20782" s="99"/>
      <c r="AC20782" s="99"/>
      <c r="AD20782" s="99"/>
      <c r="AE20782" s="99"/>
      <c r="AF20782" s="99"/>
      <c r="AG20782" s="99"/>
      <c r="AH20782" s="31"/>
      <c r="AI20782" s="31"/>
      <c r="AJ20782" s="31"/>
      <c r="AK20782" s="31"/>
      <c r="AL20782" s="31"/>
      <c r="AO20782" s="376"/>
    </row>
    <row r="20783" spans="1:41" x14ac:dyDescent="0.25">
      <c r="A20783" s="44" t="s">
        <v>910</v>
      </c>
      <c r="B20783" s="44" t="s">
        <v>2350</v>
      </c>
      <c r="C20783" s="45">
        <v>230105</v>
      </c>
      <c r="D20783" s="45" t="s">
        <v>11363</v>
      </c>
      <c r="E20783" s="45" t="s">
        <v>5265</v>
      </c>
      <c r="AO20783" s="376"/>
    </row>
    <row r="20784" spans="1:41" x14ac:dyDescent="0.25">
      <c r="A20784" s="44" t="s">
        <v>2468</v>
      </c>
      <c r="B20784" s="44" t="s">
        <v>2350</v>
      </c>
      <c r="C20784" s="45">
        <v>230105</v>
      </c>
      <c r="D20784" s="45" t="s">
        <v>11363</v>
      </c>
      <c r="E20784" s="45" t="s">
        <v>5265</v>
      </c>
      <c r="AO20784" s="376"/>
    </row>
    <row r="20785" spans="1:41" x14ac:dyDescent="0.25">
      <c r="A20785" s="44" t="s">
        <v>18562</v>
      </c>
      <c r="B20785" s="44" t="s">
        <v>17463</v>
      </c>
      <c r="C20785" s="45">
        <v>260202</v>
      </c>
      <c r="D20785" s="45" t="s">
        <v>11363</v>
      </c>
      <c r="E20785" s="45" t="s">
        <v>9238</v>
      </c>
      <c r="AO20785" s="376"/>
    </row>
    <row r="20786" spans="1:41" x14ac:dyDescent="0.25">
      <c r="A20786" s="44" t="s">
        <v>18562</v>
      </c>
      <c r="B20786" s="44" t="s">
        <v>9248</v>
      </c>
      <c r="C20786" s="45">
        <v>260105</v>
      </c>
      <c r="D20786" s="45" t="s">
        <v>11363</v>
      </c>
      <c r="E20786" s="45" t="s">
        <v>17625</v>
      </c>
      <c r="AO20786" s="376"/>
    </row>
    <row r="20787" spans="1:41" x14ac:dyDescent="0.3">
      <c r="A20787" s="333" t="s">
        <v>13357</v>
      </c>
      <c r="B20787" s="333" t="s">
        <v>13322</v>
      </c>
      <c r="C20787" s="125" t="s">
        <v>13323</v>
      </c>
      <c r="D20787" s="32" t="s">
        <v>20309</v>
      </c>
      <c r="E20787" s="125" t="s">
        <v>12551</v>
      </c>
      <c r="F20787" s="125" t="s">
        <v>1189</v>
      </c>
      <c r="G20787" s="125" t="s">
        <v>1190</v>
      </c>
      <c r="AO20787" s="376"/>
    </row>
    <row r="20788" spans="1:41" x14ac:dyDescent="0.3">
      <c r="A20788" s="333" t="s">
        <v>18804</v>
      </c>
      <c r="B20788" s="333" t="s">
        <v>1167</v>
      </c>
      <c r="C20788" s="125" t="s">
        <v>17236</v>
      </c>
      <c r="D20788" s="32" t="s">
        <v>20309</v>
      </c>
      <c r="E20788" s="125" t="s">
        <v>8292</v>
      </c>
      <c r="F20788" s="125" t="s">
        <v>1189</v>
      </c>
      <c r="G20788" s="125" t="s">
        <v>1190</v>
      </c>
      <c r="AO20788" s="376"/>
    </row>
    <row r="20789" spans="1:41" x14ac:dyDescent="0.25">
      <c r="A20789" s="44" t="s">
        <v>9759</v>
      </c>
      <c r="B20789" s="44" t="s">
        <v>15267</v>
      </c>
      <c r="C20789" s="45" t="s">
        <v>9832</v>
      </c>
      <c r="D20789" s="367" t="s">
        <v>3696</v>
      </c>
      <c r="E20789" s="328">
        <f>DATE(2028,3,27)</f>
        <v>46839</v>
      </c>
      <c r="F20789" s="32"/>
      <c r="G20789" s="32"/>
      <c r="H20789" s="32"/>
      <c r="I20789" s="31"/>
      <c r="J20789" s="31"/>
      <c r="K20789" s="31"/>
      <c r="L20789" s="31"/>
      <c r="M20789" s="31"/>
      <c r="N20789" s="31"/>
      <c r="O20789" s="31"/>
      <c r="P20789" s="31"/>
      <c r="Q20789" s="31"/>
      <c r="R20789" s="31"/>
      <c r="S20789" s="31"/>
      <c r="T20789" s="31"/>
      <c r="U20789" s="31"/>
      <c r="V20789" s="31"/>
      <c r="W20789" s="31"/>
      <c r="X20789" s="31"/>
      <c r="Y20789" s="31"/>
      <c r="Z20789" s="31"/>
      <c r="AA20789" s="31"/>
      <c r="AB20789" s="31"/>
      <c r="AC20789" s="31"/>
      <c r="AD20789" s="31"/>
      <c r="AE20789" s="31"/>
      <c r="AF20789" s="31"/>
      <c r="AG20789" s="31"/>
      <c r="AH20789" s="31"/>
      <c r="AI20789" s="31"/>
      <c r="AJ20789" s="31"/>
      <c r="AK20789" s="31"/>
      <c r="AL20789" s="31"/>
      <c r="AO20789" s="376"/>
    </row>
    <row r="20790" spans="1:41" x14ac:dyDescent="0.25">
      <c r="A20790" s="44" t="s">
        <v>9759</v>
      </c>
      <c r="B20790" s="44" t="s">
        <v>21018</v>
      </c>
      <c r="C20790" s="45" t="s">
        <v>21115</v>
      </c>
      <c r="D20790" s="367" t="s">
        <v>3696</v>
      </c>
      <c r="E20790" s="328">
        <f>DATE(2030,1,28)</f>
        <v>47511</v>
      </c>
      <c r="F20790" s="32"/>
      <c r="G20790" s="32"/>
      <c r="H20790" s="32"/>
      <c r="I20790" s="31"/>
      <c r="J20790" s="31"/>
      <c r="K20790" s="31"/>
      <c r="L20790" s="31"/>
      <c r="M20790" s="31"/>
      <c r="N20790" s="31"/>
      <c r="O20790" s="31"/>
      <c r="P20790" s="31"/>
      <c r="Q20790" s="31"/>
      <c r="R20790" s="31"/>
      <c r="S20790" s="31"/>
      <c r="T20790" s="31"/>
      <c r="U20790" s="31"/>
      <c r="V20790" s="31"/>
      <c r="W20790" s="31"/>
      <c r="X20790" s="31"/>
      <c r="Y20790" s="31"/>
      <c r="Z20790" s="31"/>
      <c r="AA20790" s="31"/>
      <c r="AB20790" s="31"/>
      <c r="AC20790" s="31"/>
      <c r="AD20790" s="31"/>
      <c r="AE20790" s="31"/>
      <c r="AF20790" s="31"/>
      <c r="AG20790" s="31"/>
      <c r="AH20790" s="31"/>
      <c r="AI20790" s="31"/>
      <c r="AJ20790" s="31"/>
      <c r="AK20790" s="31"/>
      <c r="AL20790" s="31"/>
      <c r="AO20790" s="376"/>
    </row>
    <row r="20791" spans="1:41" x14ac:dyDescent="0.25">
      <c r="A20791" s="44" t="s">
        <v>9035</v>
      </c>
      <c r="B20791" s="44" t="s">
        <v>14738</v>
      </c>
      <c r="C20791" s="45" t="s">
        <v>5080</v>
      </c>
      <c r="D20791" s="367" t="s">
        <v>3696</v>
      </c>
      <c r="E20791" s="328">
        <f>DATE(2027,8,15)</f>
        <v>46614</v>
      </c>
      <c r="F20791" s="32"/>
      <c r="G20791" s="32"/>
      <c r="H20791" s="32"/>
      <c r="I20791" s="31"/>
      <c r="J20791" s="31"/>
      <c r="K20791" s="31"/>
      <c r="L20791" s="31"/>
      <c r="M20791" s="31"/>
      <c r="N20791" s="31"/>
      <c r="O20791" s="31"/>
      <c r="P20791" s="31"/>
      <c r="Q20791" s="31"/>
      <c r="R20791" s="31"/>
      <c r="S20791" s="31"/>
      <c r="T20791" s="31"/>
      <c r="U20791" s="31"/>
      <c r="V20791" s="31"/>
      <c r="W20791" s="31"/>
      <c r="X20791" s="31"/>
      <c r="Y20791" s="31"/>
      <c r="Z20791" s="31"/>
      <c r="AA20791" s="31"/>
      <c r="AB20791" s="31"/>
      <c r="AC20791" s="31"/>
      <c r="AD20791" s="31"/>
      <c r="AE20791" s="31"/>
      <c r="AF20791" s="31"/>
      <c r="AG20791" s="31"/>
      <c r="AH20791" s="31"/>
      <c r="AI20791" s="31"/>
      <c r="AJ20791" s="31"/>
      <c r="AK20791" s="31"/>
      <c r="AL20791" s="31"/>
      <c r="AO20791" s="376"/>
    </row>
    <row r="20792" spans="1:41" x14ac:dyDescent="0.25">
      <c r="A20792" s="44" t="s">
        <v>9035</v>
      </c>
      <c r="B20792" s="44" t="s">
        <v>14738</v>
      </c>
      <c r="C20792" s="45" t="s">
        <v>21116</v>
      </c>
      <c r="D20792" s="367" t="s">
        <v>3696</v>
      </c>
      <c r="E20792" s="328">
        <f>DATE(2030,6,11)</f>
        <v>47645</v>
      </c>
      <c r="F20792" s="32"/>
      <c r="G20792" s="32"/>
      <c r="H20792" s="32"/>
      <c r="I20792" s="31"/>
      <c r="J20792" s="31"/>
      <c r="K20792" s="31"/>
      <c r="L20792" s="31"/>
      <c r="M20792" s="31"/>
      <c r="N20792" s="31"/>
      <c r="O20792" s="31"/>
      <c r="P20792" s="31"/>
      <c r="Q20792" s="31"/>
      <c r="R20792" s="31"/>
      <c r="S20792" s="31"/>
      <c r="T20792" s="31"/>
      <c r="U20792" s="31"/>
      <c r="V20792" s="31"/>
      <c r="W20792" s="31"/>
      <c r="X20792" s="31"/>
      <c r="Y20792" s="31"/>
      <c r="Z20792" s="31"/>
      <c r="AA20792" s="31"/>
      <c r="AB20792" s="31"/>
      <c r="AC20792" s="31"/>
      <c r="AD20792" s="31"/>
      <c r="AE20792" s="31"/>
      <c r="AF20792" s="31"/>
      <c r="AG20792" s="31"/>
      <c r="AH20792" s="31"/>
      <c r="AI20792" s="31"/>
      <c r="AJ20792" s="31"/>
      <c r="AK20792" s="31"/>
      <c r="AL20792" s="31"/>
      <c r="AO20792" s="376"/>
    </row>
    <row r="20793" spans="1:41" x14ac:dyDescent="0.25">
      <c r="A20793" s="44" t="s">
        <v>18563</v>
      </c>
      <c r="B20793" s="44" t="s">
        <v>5321</v>
      </c>
      <c r="C20793" s="45">
        <v>26010401</v>
      </c>
      <c r="D20793" s="45" t="s">
        <v>11363</v>
      </c>
      <c r="E20793" s="45" t="s">
        <v>17459</v>
      </c>
      <c r="AO20793" s="376"/>
    </row>
    <row r="20794" spans="1:41" x14ac:dyDescent="0.25">
      <c r="A20794" s="44" t="s">
        <v>18563</v>
      </c>
      <c r="B20794" s="44" t="s">
        <v>3176</v>
      </c>
      <c r="C20794" s="45">
        <v>26010402</v>
      </c>
      <c r="D20794" s="45" t="s">
        <v>11363</v>
      </c>
      <c r="E20794" s="45" t="s">
        <v>17459</v>
      </c>
      <c r="AO20794" s="376"/>
    </row>
    <row r="20795" spans="1:41" x14ac:dyDescent="0.25">
      <c r="A20795" s="44" t="s">
        <v>22058</v>
      </c>
      <c r="B20795" s="44" t="s">
        <v>9248</v>
      </c>
      <c r="C20795" s="45">
        <v>260105</v>
      </c>
      <c r="D20795" s="45" t="s">
        <v>11363</v>
      </c>
      <c r="E20795" s="45" t="s">
        <v>17625</v>
      </c>
      <c r="AO20795" s="376"/>
    </row>
    <row r="20796" spans="1:41" x14ac:dyDescent="0.3">
      <c r="A20796" s="333" t="s">
        <v>7797</v>
      </c>
      <c r="B20796" s="333" t="s">
        <v>2690</v>
      </c>
      <c r="C20796" s="125" t="s">
        <v>21253</v>
      </c>
      <c r="D20796" s="32" t="s">
        <v>20309</v>
      </c>
      <c r="E20796" s="125" t="s">
        <v>21312</v>
      </c>
      <c r="F20796" s="125" t="s">
        <v>1190</v>
      </c>
      <c r="G20796" s="125" t="s">
        <v>1190</v>
      </c>
      <c r="AO20796" s="376"/>
    </row>
    <row r="20797" spans="1:41" x14ac:dyDescent="0.3">
      <c r="A20797" s="333" t="s">
        <v>6873</v>
      </c>
      <c r="B20797" s="333" t="s">
        <v>6862</v>
      </c>
      <c r="C20797" s="125" t="s">
        <v>18822</v>
      </c>
      <c r="D20797" s="32" t="s">
        <v>20309</v>
      </c>
      <c r="E20797" s="125" t="s">
        <v>8292</v>
      </c>
      <c r="F20797" s="125" t="s">
        <v>1189</v>
      </c>
      <c r="G20797" s="125" t="s">
        <v>1190</v>
      </c>
      <c r="AO20797" s="376"/>
    </row>
    <row r="20798" spans="1:41" x14ac:dyDescent="0.25">
      <c r="A20798" s="44" t="s">
        <v>9036</v>
      </c>
      <c r="B20798" s="44" t="s">
        <v>16903</v>
      </c>
      <c r="C20798" s="45" t="s">
        <v>17142</v>
      </c>
      <c r="D20798" s="367" t="s">
        <v>3696</v>
      </c>
      <c r="E20798" s="328">
        <f>DATE(2030,2,13)</f>
        <v>47527</v>
      </c>
      <c r="F20798" s="32"/>
      <c r="G20798" s="32"/>
      <c r="H20798" s="32"/>
      <c r="I20798" s="31"/>
      <c r="J20798" s="31"/>
      <c r="K20798" s="31"/>
      <c r="L20798" s="31"/>
      <c r="M20798" s="31"/>
      <c r="N20798" s="31"/>
      <c r="O20798" s="31"/>
      <c r="P20798" s="31"/>
      <c r="Q20798" s="31"/>
      <c r="R20798" s="31"/>
      <c r="S20798" s="31"/>
      <c r="T20798" s="31"/>
      <c r="U20798" s="31"/>
      <c r="V20798" s="31"/>
      <c r="W20798" s="31"/>
      <c r="X20798" s="31"/>
      <c r="Y20798" s="31"/>
      <c r="Z20798" s="31"/>
      <c r="AA20798" s="31"/>
      <c r="AB20798" s="31"/>
      <c r="AC20798" s="31"/>
      <c r="AD20798" s="31"/>
      <c r="AE20798" s="31"/>
      <c r="AF20798" s="31"/>
      <c r="AG20798" s="31"/>
      <c r="AH20798" s="31"/>
      <c r="AI20798" s="31"/>
      <c r="AJ20798" s="31"/>
      <c r="AK20798" s="31"/>
      <c r="AL20798" s="31"/>
      <c r="AO20798" s="376"/>
    </row>
    <row r="20799" spans="1:41" x14ac:dyDescent="0.25">
      <c r="A20799" s="44" t="s">
        <v>1534</v>
      </c>
      <c r="B20799" s="44" t="s">
        <v>1569</v>
      </c>
      <c r="C20799" s="45" t="s">
        <v>1763</v>
      </c>
      <c r="D20799" s="45" t="s">
        <v>11204</v>
      </c>
      <c r="E20799" s="45" t="s">
        <v>2538</v>
      </c>
      <c r="F20799" s="93"/>
      <c r="G20799" s="93"/>
      <c r="H20799" s="93"/>
      <c r="I20799" s="99"/>
      <c r="J20799" s="99"/>
      <c r="K20799" s="99"/>
      <c r="L20799" s="99"/>
      <c r="M20799" s="99"/>
      <c r="N20799" s="99"/>
      <c r="O20799" s="99"/>
      <c r="P20799" s="99"/>
      <c r="Q20799" s="99"/>
      <c r="R20799" s="99"/>
      <c r="S20799" s="99"/>
      <c r="T20799" s="99"/>
      <c r="U20799" s="99"/>
      <c r="V20799" s="99"/>
      <c r="W20799" s="99"/>
      <c r="X20799" s="99"/>
      <c r="Y20799" s="99"/>
      <c r="Z20799" s="99"/>
      <c r="AA20799" s="99"/>
      <c r="AB20799" s="99"/>
      <c r="AC20799" s="99"/>
      <c r="AD20799" s="99"/>
      <c r="AE20799" s="99"/>
      <c r="AF20799" s="99"/>
      <c r="AG20799" s="99"/>
      <c r="AH20799" s="31"/>
      <c r="AI20799" s="31"/>
      <c r="AJ20799" s="31"/>
      <c r="AK20799" s="31"/>
      <c r="AL20799" s="31"/>
      <c r="AO20799" s="376"/>
    </row>
    <row r="20800" spans="1:41" x14ac:dyDescent="0.25">
      <c r="A20800" s="44" t="s">
        <v>1534</v>
      </c>
      <c r="B20800" s="44" t="s">
        <v>1569</v>
      </c>
      <c r="C20800" s="45" t="s">
        <v>1763</v>
      </c>
      <c r="D20800" s="93" t="s">
        <v>17443</v>
      </c>
      <c r="E20800" s="45" t="s">
        <v>5037</v>
      </c>
      <c r="F20800" s="93"/>
      <c r="G20800" s="93"/>
      <c r="H20800" s="93"/>
      <c r="I20800" s="99"/>
      <c r="J20800" s="99"/>
      <c r="K20800" s="99"/>
      <c r="L20800" s="99"/>
      <c r="M20800" s="99"/>
      <c r="N20800" s="99"/>
      <c r="O20800" s="99"/>
      <c r="P20800" s="99"/>
      <c r="Q20800" s="99"/>
      <c r="R20800" s="99"/>
      <c r="S20800" s="99"/>
      <c r="T20800" s="99"/>
      <c r="U20800" s="99"/>
      <c r="V20800" s="99"/>
      <c r="W20800" s="99"/>
      <c r="X20800" s="99"/>
      <c r="Y20800" s="99"/>
      <c r="Z20800" s="99"/>
      <c r="AA20800" s="99"/>
      <c r="AB20800" s="99"/>
      <c r="AC20800" s="99"/>
      <c r="AD20800" s="99"/>
      <c r="AE20800" s="99"/>
      <c r="AF20800" s="99"/>
      <c r="AG20800" s="99"/>
      <c r="AH20800" s="31"/>
      <c r="AI20800" s="31"/>
      <c r="AJ20800" s="31"/>
      <c r="AK20800" s="31"/>
      <c r="AL20800" s="31"/>
      <c r="AO20800" s="376"/>
    </row>
    <row r="20801" spans="1:41" x14ac:dyDescent="0.25">
      <c r="A20801" s="91" t="s">
        <v>1663</v>
      </c>
      <c r="B20801" s="92" t="s">
        <v>19284</v>
      </c>
      <c r="C20801" s="93" t="s">
        <v>19285</v>
      </c>
      <c r="D20801" s="93" t="s">
        <v>1201</v>
      </c>
      <c r="E20801" s="94">
        <v>46582</v>
      </c>
      <c r="F20801" s="93"/>
      <c r="G20801" s="93"/>
      <c r="H20801" s="93"/>
      <c r="I20801" s="99"/>
      <c r="J20801" s="99"/>
      <c r="K20801" s="99"/>
      <c r="L20801" s="99"/>
      <c r="M20801" s="99"/>
      <c r="N20801" s="99"/>
      <c r="O20801" s="99"/>
      <c r="P20801" s="99"/>
      <c r="Q20801" s="99"/>
      <c r="R20801" s="99"/>
      <c r="S20801" s="99"/>
      <c r="T20801" s="99"/>
      <c r="U20801" s="99"/>
      <c r="V20801" s="99"/>
      <c r="W20801" s="99"/>
      <c r="X20801" s="99"/>
      <c r="Y20801" s="99"/>
      <c r="Z20801" s="99"/>
      <c r="AA20801" s="99"/>
      <c r="AB20801" s="99"/>
      <c r="AC20801" s="99"/>
      <c r="AD20801" s="99"/>
      <c r="AE20801" s="99"/>
      <c r="AF20801" s="99"/>
      <c r="AG20801" s="99"/>
      <c r="AH20801" s="31"/>
      <c r="AI20801" s="31"/>
      <c r="AJ20801" s="31"/>
      <c r="AK20801" s="31"/>
      <c r="AL20801" s="31"/>
      <c r="AO20801" s="376"/>
    </row>
    <row r="20802" spans="1:41" x14ac:dyDescent="0.25">
      <c r="A20802" s="44" t="s">
        <v>1663</v>
      </c>
      <c r="B20802" s="44" t="s">
        <v>3475</v>
      </c>
      <c r="C20802" s="45">
        <v>230301</v>
      </c>
      <c r="D20802" s="45" t="s">
        <v>11363</v>
      </c>
      <c r="E20802" s="45" t="s">
        <v>5265</v>
      </c>
      <c r="AO20802" s="376"/>
    </row>
    <row r="20803" spans="1:41" x14ac:dyDescent="0.25">
      <c r="A20803" s="160" t="s">
        <v>1379</v>
      </c>
      <c r="B20803" s="131" t="s">
        <v>5783</v>
      </c>
      <c r="C20803" s="93" t="s">
        <v>5784</v>
      </c>
      <c r="D20803" s="93" t="s">
        <v>1201</v>
      </c>
      <c r="E20803" s="94">
        <v>46341</v>
      </c>
      <c r="F20803" s="93"/>
      <c r="G20803" s="93"/>
      <c r="H20803" s="93"/>
      <c r="I20803" s="99"/>
      <c r="J20803" s="99"/>
      <c r="K20803" s="99"/>
      <c r="L20803" s="44"/>
      <c r="M20803" s="99"/>
      <c r="N20803" s="99"/>
      <c r="O20803" s="99"/>
      <c r="P20803" s="99"/>
      <c r="Q20803" s="99"/>
      <c r="R20803" s="99"/>
      <c r="S20803" s="99"/>
      <c r="T20803" s="99"/>
      <c r="U20803" s="99"/>
      <c r="V20803" s="99"/>
      <c r="W20803" s="99"/>
      <c r="X20803" s="99"/>
      <c r="Y20803" s="99"/>
      <c r="Z20803" s="99"/>
      <c r="AA20803" s="99"/>
      <c r="AB20803" s="99"/>
      <c r="AC20803" s="99"/>
      <c r="AD20803" s="99"/>
      <c r="AE20803" s="99"/>
      <c r="AF20803" s="99"/>
      <c r="AG20803" s="99"/>
      <c r="AH20803" s="31"/>
      <c r="AI20803" s="31"/>
      <c r="AJ20803" s="31"/>
      <c r="AK20803" s="31"/>
      <c r="AL20803" s="31"/>
      <c r="AO20803" s="376"/>
    </row>
    <row r="20804" spans="1:41" x14ac:dyDescent="0.25">
      <c r="A20804" s="44" t="s">
        <v>10852</v>
      </c>
      <c r="B20804" s="44" t="s">
        <v>3043</v>
      </c>
      <c r="C20804" s="45">
        <v>230901</v>
      </c>
      <c r="D20804" s="45" t="s">
        <v>11363</v>
      </c>
      <c r="E20804" s="45" t="s">
        <v>7871</v>
      </c>
      <c r="AO20804" s="376"/>
    </row>
    <row r="20805" spans="1:41" x14ac:dyDescent="0.25">
      <c r="A20805" s="44" t="s">
        <v>10852</v>
      </c>
      <c r="B20805" s="44" t="s">
        <v>9248</v>
      </c>
      <c r="C20805" s="45">
        <v>240101</v>
      </c>
      <c r="D20805" s="45" t="s">
        <v>11363</v>
      </c>
      <c r="E20805" s="45" t="s">
        <v>9249</v>
      </c>
      <c r="AO20805" s="376"/>
    </row>
    <row r="20806" spans="1:41" x14ac:dyDescent="0.25">
      <c r="A20806" s="44" t="s">
        <v>16047</v>
      </c>
      <c r="B20806" s="44" t="s">
        <v>2350</v>
      </c>
      <c r="C20806" s="45">
        <v>250106</v>
      </c>
      <c r="D20806" s="45" t="s">
        <v>11363</v>
      </c>
      <c r="E20806" s="45" t="s">
        <v>11887</v>
      </c>
      <c r="AO20806" s="376"/>
    </row>
    <row r="20807" spans="1:41" x14ac:dyDescent="0.25">
      <c r="A20807" s="44" t="s">
        <v>21019</v>
      </c>
      <c r="B20807" s="44" t="s">
        <v>21020</v>
      </c>
      <c r="C20807" s="45" t="s">
        <v>21117</v>
      </c>
      <c r="D20807" s="367" t="s">
        <v>3696</v>
      </c>
      <c r="E20807" s="328">
        <f>DATE(2030,6,11)</f>
        <v>47645</v>
      </c>
      <c r="F20807" s="32"/>
      <c r="G20807" s="32"/>
      <c r="H20807" s="32"/>
      <c r="I20807" s="31"/>
      <c r="J20807" s="31"/>
      <c r="K20807" s="31"/>
      <c r="L20807" s="31"/>
      <c r="M20807" s="31"/>
      <c r="N20807" s="31"/>
      <c r="O20807" s="31"/>
      <c r="P20807" s="31"/>
      <c r="Q20807" s="31"/>
      <c r="R20807" s="31"/>
      <c r="S20807" s="31"/>
      <c r="T20807" s="31"/>
      <c r="U20807" s="31"/>
      <c r="V20807" s="31"/>
      <c r="W20807" s="31"/>
      <c r="X20807" s="31"/>
      <c r="Y20807" s="31"/>
      <c r="Z20807" s="31"/>
      <c r="AA20807" s="31"/>
      <c r="AB20807" s="31"/>
      <c r="AC20807" s="31"/>
      <c r="AD20807" s="31"/>
      <c r="AE20807" s="31"/>
      <c r="AF20807" s="31"/>
      <c r="AG20807" s="31"/>
      <c r="AH20807" s="31"/>
      <c r="AI20807" s="31"/>
      <c r="AJ20807" s="31"/>
      <c r="AK20807" s="31"/>
      <c r="AL20807" s="31"/>
      <c r="AO20807" s="376"/>
    </row>
    <row r="20808" spans="1:41" x14ac:dyDescent="0.25">
      <c r="A20808" s="44" t="s">
        <v>7489</v>
      </c>
      <c r="B20808" s="44" t="s">
        <v>7481</v>
      </c>
      <c r="C20808" s="45" t="s">
        <v>7490</v>
      </c>
      <c r="D20808" s="45" t="s">
        <v>9895</v>
      </c>
      <c r="E20808" s="46">
        <v>46507</v>
      </c>
      <c r="F20808" s="93"/>
      <c r="G20808" s="93"/>
      <c r="H20808" s="93"/>
      <c r="I20808" s="99"/>
      <c r="J20808" s="99"/>
      <c r="K20808" s="99"/>
      <c r="L20808" s="44"/>
      <c r="M20808" s="99"/>
      <c r="N20808" s="99"/>
      <c r="O20808" s="99"/>
      <c r="P20808" s="99"/>
      <c r="Q20808" s="99"/>
      <c r="R20808" s="99"/>
      <c r="S20808" s="99"/>
      <c r="T20808" s="99"/>
      <c r="U20808" s="99"/>
      <c r="V20808" s="99"/>
      <c r="W20808" s="99"/>
      <c r="X20808" s="99"/>
      <c r="Y20808" s="99"/>
      <c r="Z20808" s="99"/>
      <c r="AA20808" s="99"/>
      <c r="AB20808" s="99"/>
      <c r="AC20808" s="99"/>
      <c r="AD20808" s="99"/>
      <c r="AE20808" s="99"/>
      <c r="AF20808" s="99"/>
      <c r="AG20808" s="99"/>
      <c r="AH20808" s="31"/>
      <c r="AI20808" s="31"/>
      <c r="AJ20808" s="31"/>
      <c r="AK20808" s="31"/>
      <c r="AL20808" s="31"/>
      <c r="AO20808" s="376"/>
    </row>
    <row r="20809" spans="1:41" x14ac:dyDescent="0.25">
      <c r="A20809" s="44" t="s">
        <v>7097</v>
      </c>
      <c r="B20809" s="44" t="s">
        <v>21336</v>
      </c>
      <c r="C20809" s="45" t="s">
        <v>9700</v>
      </c>
      <c r="D20809" s="45" t="s">
        <v>21447</v>
      </c>
      <c r="E20809" s="46">
        <v>46538</v>
      </c>
      <c r="AO20809" s="376"/>
    </row>
    <row r="20810" spans="1:41" x14ac:dyDescent="0.25">
      <c r="A20810" s="44" t="s">
        <v>7097</v>
      </c>
      <c r="B20810" s="44" t="s">
        <v>2350</v>
      </c>
      <c r="C20810" s="45">
        <v>230105</v>
      </c>
      <c r="D20810" s="45" t="s">
        <v>11363</v>
      </c>
      <c r="E20810" s="45" t="s">
        <v>5265</v>
      </c>
      <c r="AO20810" s="376"/>
    </row>
    <row r="20811" spans="1:41" x14ac:dyDescent="0.25">
      <c r="A20811" s="44" t="s">
        <v>5445</v>
      </c>
      <c r="B20811" s="44" t="s">
        <v>2350</v>
      </c>
      <c r="C20811" s="45">
        <v>220105</v>
      </c>
      <c r="D20811" s="45" t="s">
        <v>11363</v>
      </c>
      <c r="E20811" s="45" t="s">
        <v>2593</v>
      </c>
      <c r="AO20811" s="376"/>
    </row>
    <row r="20812" spans="1:41" x14ac:dyDescent="0.25">
      <c r="A20812" s="44" t="s">
        <v>12825</v>
      </c>
      <c r="B20812" s="44" t="s">
        <v>3840</v>
      </c>
      <c r="C20812" s="45">
        <v>24050302</v>
      </c>
      <c r="D20812" s="45" t="s">
        <v>11363</v>
      </c>
      <c r="E20812" s="45" t="s">
        <v>5155</v>
      </c>
      <c r="AO20812" s="376"/>
    </row>
    <row r="20813" spans="1:41" x14ac:dyDescent="0.25">
      <c r="A20813" s="44" t="s">
        <v>12825</v>
      </c>
      <c r="B20813" s="44" t="s">
        <v>10382</v>
      </c>
      <c r="C20813" s="45">
        <v>24050301</v>
      </c>
      <c r="D20813" s="45" t="s">
        <v>11363</v>
      </c>
      <c r="E20813" s="45" t="s">
        <v>5155</v>
      </c>
      <c r="AO20813" s="376"/>
    </row>
    <row r="20814" spans="1:41" x14ac:dyDescent="0.25">
      <c r="A20814" s="44" t="s">
        <v>1141</v>
      </c>
      <c r="B20814" s="319" t="s">
        <v>19513</v>
      </c>
      <c r="C20814" s="318" t="s">
        <v>19915</v>
      </c>
      <c r="D20814" s="93" t="s">
        <v>19934</v>
      </c>
      <c r="E20814" s="320">
        <v>46811</v>
      </c>
      <c r="F20814" s="93"/>
      <c r="G20814" s="93"/>
      <c r="H20814" s="93"/>
      <c r="I20814" s="99"/>
      <c r="J20814" s="99"/>
      <c r="K20814" s="99"/>
      <c r="L20814" s="99"/>
      <c r="M20814" s="99"/>
      <c r="N20814" s="99"/>
      <c r="O20814" s="99"/>
      <c r="P20814" s="99"/>
      <c r="Q20814" s="99"/>
      <c r="R20814" s="99"/>
      <c r="S20814" s="99"/>
      <c r="T20814" s="99"/>
      <c r="U20814" s="99"/>
      <c r="V20814" s="99"/>
      <c r="W20814" s="99"/>
      <c r="X20814" s="99"/>
      <c r="Y20814" s="99"/>
      <c r="Z20814" s="99"/>
      <c r="AA20814" s="99"/>
      <c r="AB20814" s="99"/>
      <c r="AC20814" s="99"/>
      <c r="AD20814" s="99"/>
      <c r="AE20814" s="99"/>
      <c r="AF20814" s="99"/>
      <c r="AG20814" s="99"/>
      <c r="AH20814" s="31"/>
      <c r="AI20814" s="31"/>
      <c r="AJ20814" s="31"/>
      <c r="AK20814" s="31"/>
      <c r="AL20814" s="31"/>
      <c r="AO20814" s="376"/>
    </row>
    <row r="20815" spans="1:41" x14ac:dyDescent="0.25">
      <c r="A20815" s="44" t="s">
        <v>1141</v>
      </c>
      <c r="B20815" s="44" t="s">
        <v>3043</v>
      </c>
      <c r="C20815" s="45">
        <v>230901</v>
      </c>
      <c r="D20815" s="45" t="s">
        <v>11363</v>
      </c>
      <c r="E20815" s="45" t="s">
        <v>7871</v>
      </c>
      <c r="AO20815" s="376"/>
    </row>
    <row r="20816" spans="1:41" x14ac:dyDescent="0.25">
      <c r="A20816" s="44" t="s">
        <v>1141</v>
      </c>
      <c r="B20816" s="44" t="s">
        <v>9248</v>
      </c>
      <c r="C20816" s="45">
        <v>240101</v>
      </c>
      <c r="D20816" s="45" t="s">
        <v>11363</v>
      </c>
      <c r="E20816" s="45" t="s">
        <v>9249</v>
      </c>
      <c r="AO20816" s="376"/>
    </row>
    <row r="20817" spans="1:41" x14ac:dyDescent="0.3">
      <c r="A20817" s="333" t="s">
        <v>11556</v>
      </c>
      <c r="B20817" s="333" t="s">
        <v>12848</v>
      </c>
      <c r="C20817" s="125" t="s">
        <v>12849</v>
      </c>
      <c r="D20817" s="32" t="s">
        <v>20309</v>
      </c>
      <c r="E20817" s="125" t="s">
        <v>5332</v>
      </c>
      <c r="F20817" s="125" t="s">
        <v>1190</v>
      </c>
      <c r="G20817" s="125" t="s">
        <v>1190</v>
      </c>
      <c r="AO20817" s="376"/>
    </row>
    <row r="20818" spans="1:41" x14ac:dyDescent="0.25">
      <c r="A20818" s="44" t="s">
        <v>12519</v>
      </c>
      <c r="B20818" s="44" t="s">
        <v>12103</v>
      </c>
      <c r="C20818" s="45">
        <v>22.24</v>
      </c>
      <c r="D20818" s="45" t="s">
        <v>12549</v>
      </c>
      <c r="E20818" s="46">
        <v>47299</v>
      </c>
      <c r="F20818" s="45"/>
      <c r="G20818" s="93"/>
      <c r="H20818" s="93"/>
      <c r="I20818" s="99"/>
      <c r="J20818" s="99"/>
      <c r="K20818" s="99"/>
      <c r="L20818" s="99"/>
      <c r="M20818" s="99"/>
      <c r="N20818" s="99"/>
      <c r="O20818" s="99"/>
      <c r="P20818" s="99"/>
      <c r="Q20818" s="99"/>
      <c r="R20818" s="99"/>
      <c r="S20818" s="99"/>
      <c r="T20818" s="99"/>
      <c r="U20818" s="99"/>
      <c r="V20818" s="99"/>
      <c r="W20818" s="99"/>
      <c r="X20818" s="99"/>
      <c r="Y20818" s="99"/>
      <c r="Z20818" s="99"/>
      <c r="AA20818" s="99"/>
      <c r="AB20818" s="99"/>
      <c r="AC20818" s="99"/>
      <c r="AD20818" s="99"/>
      <c r="AE20818" s="99"/>
      <c r="AF20818" s="99"/>
      <c r="AG20818" s="99"/>
      <c r="AH20818" s="31"/>
      <c r="AI20818" s="31"/>
      <c r="AJ20818" s="31"/>
      <c r="AK20818" s="31"/>
      <c r="AL20818" s="31"/>
      <c r="AO20818" s="376"/>
    </row>
    <row r="20819" spans="1:41" x14ac:dyDescent="0.25">
      <c r="A20819" s="44" t="s">
        <v>13050</v>
      </c>
      <c r="B20819" s="44" t="s">
        <v>16337</v>
      </c>
      <c r="C20819" s="45" t="s">
        <v>16455</v>
      </c>
      <c r="D20819" s="46" t="s">
        <v>21328</v>
      </c>
      <c r="E20819" s="46">
        <v>46344</v>
      </c>
      <c r="AO20819" s="376"/>
    </row>
    <row r="20820" spans="1:41" x14ac:dyDescent="0.25">
      <c r="A20820" s="44" t="s">
        <v>13050</v>
      </c>
      <c r="B20820" s="44" t="s">
        <v>16337</v>
      </c>
      <c r="C20820" s="45" t="s">
        <v>16455</v>
      </c>
      <c r="D20820" s="46" t="s">
        <v>21328</v>
      </c>
      <c r="E20820" s="46">
        <v>46344</v>
      </c>
      <c r="AO20820" s="376"/>
    </row>
    <row r="20821" spans="1:41" x14ac:dyDescent="0.25">
      <c r="A20821" s="329" t="s">
        <v>13050</v>
      </c>
      <c r="B20821" s="92" t="s">
        <v>13051</v>
      </c>
      <c r="C20821" s="93" t="s">
        <v>13052</v>
      </c>
      <c r="D20821" s="93" t="s">
        <v>1201</v>
      </c>
      <c r="E20821" s="94">
        <v>47223</v>
      </c>
      <c r="F20821" s="93"/>
      <c r="G20821" s="93"/>
      <c r="H20821" s="93"/>
      <c r="I20821" s="99"/>
      <c r="J20821" s="99"/>
      <c r="K20821" s="99"/>
      <c r="L20821" s="99"/>
      <c r="M20821" s="99"/>
      <c r="N20821" s="99"/>
      <c r="O20821" s="99"/>
      <c r="P20821" s="99"/>
      <c r="Q20821" s="99"/>
      <c r="R20821" s="99"/>
      <c r="S20821" s="99"/>
      <c r="T20821" s="99"/>
      <c r="U20821" s="99"/>
      <c r="V20821" s="99"/>
      <c r="W20821" s="99"/>
      <c r="X20821" s="99"/>
      <c r="Y20821" s="99"/>
      <c r="Z20821" s="99"/>
      <c r="AA20821" s="99"/>
      <c r="AB20821" s="99"/>
      <c r="AC20821" s="99"/>
      <c r="AD20821" s="99"/>
      <c r="AE20821" s="99"/>
      <c r="AF20821" s="99"/>
      <c r="AG20821" s="99"/>
      <c r="AH20821" s="31"/>
      <c r="AI20821" s="31"/>
      <c r="AJ20821" s="31"/>
      <c r="AK20821" s="31"/>
      <c r="AL20821" s="31"/>
      <c r="AO20821" s="376"/>
    </row>
    <row r="20822" spans="1:41" x14ac:dyDescent="0.25">
      <c r="A20822" s="44" t="s">
        <v>13175</v>
      </c>
      <c r="B20822" s="44" t="s">
        <v>145</v>
      </c>
      <c r="C20822" s="45" t="s">
        <v>8713</v>
      </c>
      <c r="D20822" s="46" t="s">
        <v>21328</v>
      </c>
      <c r="E20822" s="46">
        <v>46403</v>
      </c>
      <c r="AO20822" s="376"/>
    </row>
    <row r="20823" spans="1:41" x14ac:dyDescent="0.25">
      <c r="A20823" s="44" t="s">
        <v>6597</v>
      </c>
      <c r="B20823" s="44" t="s">
        <v>17463</v>
      </c>
      <c r="C20823" s="45">
        <v>260202</v>
      </c>
      <c r="D20823" s="45" t="s">
        <v>11363</v>
      </c>
      <c r="E20823" s="45" t="s">
        <v>9238</v>
      </c>
      <c r="AO20823" s="376"/>
    </row>
    <row r="20824" spans="1:41" x14ac:dyDescent="0.25">
      <c r="A20824" s="44" t="s">
        <v>13513</v>
      </c>
      <c r="B20824" s="44" t="s">
        <v>21362</v>
      </c>
      <c r="C20824" s="45" t="s">
        <v>13474</v>
      </c>
      <c r="D20824" s="45" t="s">
        <v>21447</v>
      </c>
      <c r="E20824" s="46">
        <v>46752</v>
      </c>
      <c r="AO20824" s="376"/>
    </row>
    <row r="20825" spans="1:41" x14ac:dyDescent="0.25">
      <c r="A20825" s="44" t="s">
        <v>16048</v>
      </c>
      <c r="B20825" s="44" t="s">
        <v>5321</v>
      </c>
      <c r="C20825" s="45">
        <v>25010401</v>
      </c>
      <c r="D20825" s="45" t="s">
        <v>11363</v>
      </c>
      <c r="E20825" s="45" t="s">
        <v>12564</v>
      </c>
      <c r="AO20825" s="376"/>
    </row>
    <row r="20826" spans="1:41" x14ac:dyDescent="0.25">
      <c r="A20826" s="44" t="s">
        <v>16048</v>
      </c>
      <c r="B20826" s="44" t="s">
        <v>3176</v>
      </c>
      <c r="C20826" s="45">
        <v>25010402</v>
      </c>
      <c r="D20826" s="45" t="s">
        <v>11363</v>
      </c>
      <c r="E20826" s="45" t="s">
        <v>12564</v>
      </c>
      <c r="AO20826" s="376"/>
    </row>
    <row r="20827" spans="1:41" x14ac:dyDescent="0.25">
      <c r="A20827" s="44" t="s">
        <v>8446</v>
      </c>
      <c r="B20827" s="44" t="s">
        <v>2350</v>
      </c>
      <c r="C20827" s="45">
        <v>230105</v>
      </c>
      <c r="D20827" s="45" t="s">
        <v>11363</v>
      </c>
      <c r="E20827" s="45" t="s">
        <v>5265</v>
      </c>
      <c r="AO20827" s="376"/>
    </row>
    <row r="20828" spans="1:41" x14ac:dyDescent="0.25">
      <c r="A20828" s="44" t="s">
        <v>8446</v>
      </c>
      <c r="B20828" s="44" t="s">
        <v>3043</v>
      </c>
      <c r="C20828" s="45">
        <v>230901</v>
      </c>
      <c r="D20828" s="45" t="s">
        <v>11363</v>
      </c>
      <c r="E20828" s="45" t="s">
        <v>7871</v>
      </c>
      <c r="AO20828" s="376"/>
    </row>
    <row r="20829" spans="1:41" x14ac:dyDescent="0.25">
      <c r="A20829" s="44" t="s">
        <v>20658</v>
      </c>
      <c r="B20829" s="44" t="s">
        <v>20652</v>
      </c>
      <c r="C20829" s="45" t="s">
        <v>20756</v>
      </c>
      <c r="D20829" s="32" t="s">
        <v>5559</v>
      </c>
      <c r="E20829" s="45" t="s">
        <v>20873</v>
      </c>
      <c r="F20829" s="32"/>
      <c r="G20829" s="32"/>
      <c r="H20829" s="32"/>
      <c r="I20829" s="31"/>
      <c r="J20829" s="31"/>
      <c r="K20829" s="31"/>
      <c r="L20829" s="31"/>
      <c r="M20829" s="31"/>
      <c r="N20829" s="31"/>
      <c r="O20829" s="31"/>
      <c r="P20829" s="31"/>
      <c r="Q20829" s="31"/>
      <c r="R20829" s="31"/>
      <c r="S20829" s="31"/>
      <c r="T20829" s="31"/>
      <c r="U20829" s="31"/>
      <c r="V20829" s="31"/>
      <c r="W20829" s="31"/>
      <c r="X20829" s="31"/>
      <c r="Y20829" s="31"/>
      <c r="Z20829" s="31"/>
      <c r="AA20829" s="31"/>
      <c r="AB20829" s="31"/>
      <c r="AC20829" s="31"/>
      <c r="AD20829" s="31"/>
      <c r="AE20829" s="31"/>
      <c r="AF20829" s="31"/>
      <c r="AG20829" s="31"/>
      <c r="AH20829" s="31"/>
      <c r="AI20829" s="31"/>
      <c r="AJ20829" s="31"/>
      <c r="AK20829" s="31"/>
      <c r="AL20829" s="31"/>
      <c r="AO20829" s="376"/>
    </row>
    <row r="20830" spans="1:41" x14ac:dyDescent="0.25">
      <c r="A20830" s="44" t="s">
        <v>5634</v>
      </c>
      <c r="B20830" s="44" t="s">
        <v>14167</v>
      </c>
      <c r="C20830" s="45" t="s">
        <v>14315</v>
      </c>
      <c r="D20830" s="32" t="s">
        <v>5559</v>
      </c>
      <c r="E20830" s="45" t="s">
        <v>20865</v>
      </c>
      <c r="F20830" s="32"/>
      <c r="G20830" s="32"/>
      <c r="H20830" s="32"/>
      <c r="I20830" s="31"/>
      <c r="J20830" s="31"/>
      <c r="K20830" s="31"/>
      <c r="L20830" s="31"/>
      <c r="M20830" s="31"/>
      <c r="N20830" s="31"/>
      <c r="O20830" s="31"/>
      <c r="P20830" s="31"/>
      <c r="Q20830" s="31"/>
      <c r="R20830" s="31"/>
      <c r="S20830" s="31"/>
      <c r="T20830" s="31"/>
      <c r="U20830" s="31"/>
      <c r="V20830" s="31"/>
      <c r="W20830" s="31"/>
      <c r="X20830" s="31"/>
      <c r="Y20830" s="31"/>
      <c r="Z20830" s="31"/>
      <c r="AA20830" s="31"/>
      <c r="AB20830" s="31"/>
      <c r="AC20830" s="31"/>
      <c r="AD20830" s="31"/>
      <c r="AE20830" s="31"/>
      <c r="AF20830" s="31"/>
      <c r="AG20830" s="31"/>
      <c r="AH20830" s="31"/>
      <c r="AI20830" s="31"/>
      <c r="AJ20830" s="31"/>
      <c r="AK20830" s="31"/>
      <c r="AL20830" s="31"/>
      <c r="AO20830" s="376"/>
    </row>
    <row r="20831" spans="1:41" x14ac:dyDescent="0.3">
      <c r="A20831" s="333" t="s">
        <v>10211</v>
      </c>
      <c r="B20831" s="333" t="s">
        <v>11377</v>
      </c>
      <c r="C20831" s="125" t="s">
        <v>11214</v>
      </c>
      <c r="D20831" s="32" t="s">
        <v>20309</v>
      </c>
      <c r="E20831" s="125" t="s">
        <v>4966</v>
      </c>
      <c r="F20831" s="125" t="s">
        <v>1189</v>
      </c>
      <c r="G20831" s="125" t="s">
        <v>1190</v>
      </c>
      <c r="AO20831" s="376"/>
    </row>
    <row r="20832" spans="1:41" x14ac:dyDescent="0.25">
      <c r="A20832" s="92" t="s">
        <v>10211</v>
      </c>
      <c r="B20832" s="92" t="s">
        <v>10212</v>
      </c>
      <c r="C20832" s="93" t="s">
        <v>10213</v>
      </c>
      <c r="D20832" s="93" t="s">
        <v>1201</v>
      </c>
      <c r="E20832" s="94">
        <v>47012</v>
      </c>
      <c r="F20832" s="93"/>
      <c r="G20832" s="93"/>
      <c r="H20832" s="93"/>
      <c r="I20832" s="99"/>
      <c r="J20832" s="99"/>
      <c r="K20832" s="99"/>
      <c r="L20832" s="44"/>
      <c r="M20832" s="99"/>
      <c r="N20832" s="99"/>
      <c r="O20832" s="99"/>
      <c r="P20832" s="99"/>
      <c r="Q20832" s="99"/>
      <c r="R20832" s="99"/>
      <c r="S20832" s="99"/>
      <c r="T20832" s="99"/>
      <c r="U20832" s="99"/>
      <c r="V20832" s="99"/>
      <c r="W20832" s="99"/>
      <c r="X20832" s="99"/>
      <c r="Y20832" s="99"/>
      <c r="Z20832" s="99"/>
      <c r="AA20832" s="99"/>
      <c r="AB20832" s="99"/>
      <c r="AC20832" s="99"/>
      <c r="AD20832" s="99"/>
      <c r="AE20832" s="99"/>
      <c r="AF20832" s="99"/>
      <c r="AG20832" s="99"/>
      <c r="AH20832" s="31"/>
      <c r="AI20832" s="31"/>
      <c r="AJ20832" s="31"/>
      <c r="AK20832" s="31"/>
      <c r="AL20832" s="31"/>
      <c r="AO20832" s="376"/>
    </row>
    <row r="20833" spans="1:41" x14ac:dyDescent="0.25">
      <c r="A20833" s="44" t="s">
        <v>3035</v>
      </c>
      <c r="B20833" s="44" t="s">
        <v>3039</v>
      </c>
      <c r="C20833" s="45">
        <v>230904</v>
      </c>
      <c r="D20833" s="45" t="s">
        <v>11363</v>
      </c>
      <c r="E20833" s="45" t="s">
        <v>7871</v>
      </c>
      <c r="AO20833" s="376"/>
    </row>
    <row r="20834" spans="1:41" x14ac:dyDescent="0.25">
      <c r="A20834" s="44" t="s">
        <v>12520</v>
      </c>
      <c r="B20834" s="44" t="s">
        <v>12103</v>
      </c>
      <c r="C20834" s="45">
        <v>22.24</v>
      </c>
      <c r="D20834" s="45" t="s">
        <v>12549</v>
      </c>
      <c r="E20834" s="46">
        <v>47299</v>
      </c>
      <c r="F20834" s="45" t="s">
        <v>1335</v>
      </c>
      <c r="G20834" s="93"/>
      <c r="H20834" s="93"/>
      <c r="I20834" s="99"/>
      <c r="J20834" s="99"/>
      <c r="K20834" s="99"/>
      <c r="L20834" s="99"/>
      <c r="M20834" s="99"/>
      <c r="N20834" s="99"/>
      <c r="O20834" s="99"/>
      <c r="P20834" s="99"/>
      <c r="Q20834" s="99"/>
      <c r="R20834" s="99"/>
      <c r="S20834" s="99"/>
      <c r="T20834" s="99"/>
      <c r="U20834" s="99"/>
      <c r="V20834" s="99"/>
      <c r="W20834" s="99"/>
      <c r="X20834" s="99"/>
      <c r="Y20834" s="99"/>
      <c r="Z20834" s="99"/>
      <c r="AA20834" s="99"/>
      <c r="AB20834" s="99"/>
      <c r="AC20834" s="99"/>
      <c r="AD20834" s="99"/>
      <c r="AE20834" s="99"/>
      <c r="AF20834" s="99"/>
      <c r="AG20834" s="99"/>
      <c r="AH20834" s="31"/>
      <c r="AI20834" s="31"/>
      <c r="AJ20834" s="31"/>
      <c r="AK20834" s="31"/>
      <c r="AL20834" s="31"/>
      <c r="AO20834" s="376"/>
    </row>
    <row r="20835" spans="1:41" x14ac:dyDescent="0.25">
      <c r="A20835" s="44" t="s">
        <v>11358</v>
      </c>
      <c r="B20835" s="44" t="s">
        <v>5134</v>
      </c>
      <c r="C20835" s="45">
        <v>240804</v>
      </c>
      <c r="D20835" s="45" t="s">
        <v>11363</v>
      </c>
      <c r="E20835" s="45" t="s">
        <v>11260</v>
      </c>
      <c r="AO20835" s="376"/>
    </row>
    <row r="20836" spans="1:41" x14ac:dyDescent="0.3">
      <c r="A20836" s="333" t="s">
        <v>19078</v>
      </c>
      <c r="B20836" s="333" t="s">
        <v>1159</v>
      </c>
      <c r="C20836" s="125" t="s">
        <v>19092</v>
      </c>
      <c r="D20836" s="32" t="s">
        <v>20309</v>
      </c>
      <c r="E20836" s="125" t="s">
        <v>9249</v>
      </c>
      <c r="F20836" s="125" t="s">
        <v>1190</v>
      </c>
      <c r="G20836" s="125" t="s">
        <v>1190</v>
      </c>
      <c r="AO20836" s="376"/>
    </row>
    <row r="20837" spans="1:41" x14ac:dyDescent="0.25">
      <c r="A20837" s="44" t="s">
        <v>911</v>
      </c>
      <c r="B20837" s="44" t="s">
        <v>9248</v>
      </c>
      <c r="C20837" s="45">
        <v>260105</v>
      </c>
      <c r="D20837" s="45" t="s">
        <v>11363</v>
      </c>
      <c r="E20837" s="45" t="s">
        <v>17625</v>
      </c>
      <c r="AO20837" s="376"/>
    </row>
    <row r="20838" spans="1:41" x14ac:dyDescent="0.25">
      <c r="A20838" s="44" t="s">
        <v>12521</v>
      </c>
      <c r="B20838" s="44" t="s">
        <v>12095</v>
      </c>
      <c r="C20838" s="45">
        <v>33.25</v>
      </c>
      <c r="D20838" s="45" t="s">
        <v>12549</v>
      </c>
      <c r="E20838" s="46">
        <v>47664</v>
      </c>
      <c r="F20838" s="45" t="s">
        <v>1335</v>
      </c>
      <c r="G20838" s="93"/>
      <c r="H20838" s="93"/>
      <c r="I20838" s="99"/>
      <c r="J20838" s="99"/>
      <c r="K20838" s="99"/>
      <c r="L20838" s="99"/>
      <c r="M20838" s="99"/>
      <c r="N20838" s="99"/>
      <c r="O20838" s="99"/>
      <c r="P20838" s="99"/>
      <c r="Q20838" s="99"/>
      <c r="R20838" s="99"/>
      <c r="S20838" s="99"/>
      <c r="T20838" s="99"/>
      <c r="U20838" s="99"/>
      <c r="V20838" s="99"/>
      <c r="W20838" s="99"/>
      <c r="X20838" s="99"/>
      <c r="Y20838" s="99"/>
      <c r="Z20838" s="99"/>
      <c r="AA20838" s="99"/>
      <c r="AB20838" s="99"/>
      <c r="AC20838" s="99"/>
      <c r="AD20838" s="99"/>
      <c r="AE20838" s="99"/>
      <c r="AF20838" s="99"/>
      <c r="AG20838" s="99"/>
      <c r="AH20838" s="31"/>
      <c r="AI20838" s="31"/>
      <c r="AJ20838" s="31"/>
      <c r="AK20838" s="31"/>
      <c r="AL20838" s="31"/>
      <c r="AO20838" s="376"/>
    </row>
    <row r="20839" spans="1:41" x14ac:dyDescent="0.25">
      <c r="A20839" s="44" t="s">
        <v>12007</v>
      </c>
      <c r="B20839" s="44" t="s">
        <v>4237</v>
      </c>
      <c r="C20839" s="45">
        <v>241002</v>
      </c>
      <c r="D20839" s="45" t="s">
        <v>11363</v>
      </c>
      <c r="E20839" s="45" t="s">
        <v>5332</v>
      </c>
      <c r="AO20839" s="376"/>
    </row>
    <row r="20840" spans="1:41" x14ac:dyDescent="0.25">
      <c r="A20840" s="44" t="s">
        <v>20463</v>
      </c>
      <c r="B20840" s="44" t="s">
        <v>20327</v>
      </c>
      <c r="C20840" s="45" t="s">
        <v>20464</v>
      </c>
      <c r="D20840" s="46" t="s">
        <v>21328</v>
      </c>
      <c r="E20840" s="46">
        <v>46554</v>
      </c>
      <c r="AO20840" s="376"/>
    </row>
    <row r="20841" spans="1:41" x14ac:dyDescent="0.25">
      <c r="A20841" s="44" t="s">
        <v>18564</v>
      </c>
      <c r="B20841" s="44" t="s">
        <v>9248</v>
      </c>
      <c r="C20841" s="45">
        <v>260105</v>
      </c>
      <c r="D20841" s="45" t="s">
        <v>11363</v>
      </c>
      <c r="E20841" s="45" t="s">
        <v>17625</v>
      </c>
      <c r="AO20841" s="376"/>
    </row>
    <row r="20842" spans="1:41" x14ac:dyDescent="0.3">
      <c r="A20842" s="57" t="s">
        <v>1664</v>
      </c>
      <c r="B20842" s="58" t="s">
        <v>3909</v>
      </c>
      <c r="C20842" s="62">
        <v>23022</v>
      </c>
      <c r="D20842" s="62" t="s">
        <v>20886</v>
      </c>
      <c r="E20842" s="60">
        <v>46630</v>
      </c>
      <c r="F20842" s="32"/>
      <c r="G20842" s="32"/>
      <c r="H20842" s="32"/>
      <c r="I20842" s="31"/>
      <c r="J20842" s="31"/>
      <c r="K20842" s="31"/>
      <c r="L20842" s="31"/>
      <c r="M20842" s="31"/>
      <c r="N20842" s="31"/>
      <c r="O20842" s="31"/>
      <c r="P20842" s="31"/>
      <c r="Q20842" s="31"/>
      <c r="R20842" s="31"/>
      <c r="S20842" s="31"/>
      <c r="T20842" s="31"/>
      <c r="U20842" s="31"/>
      <c r="V20842" s="31"/>
      <c r="W20842" s="31"/>
      <c r="X20842" s="31"/>
      <c r="Y20842" s="31"/>
      <c r="Z20842" s="31"/>
      <c r="AA20842" s="31"/>
      <c r="AB20842" s="31"/>
      <c r="AC20842" s="31"/>
      <c r="AD20842" s="31"/>
      <c r="AE20842" s="31"/>
      <c r="AF20842" s="31"/>
      <c r="AG20842" s="31"/>
      <c r="AH20842" s="31"/>
      <c r="AI20842" s="31"/>
      <c r="AJ20842" s="31"/>
      <c r="AK20842" s="31"/>
      <c r="AL20842" s="31"/>
      <c r="AO20842" s="376"/>
    </row>
    <row r="20843" spans="1:41" x14ac:dyDescent="0.3">
      <c r="A20843" s="333" t="s">
        <v>11557</v>
      </c>
      <c r="B20843" s="333" t="s">
        <v>1161</v>
      </c>
      <c r="C20843" s="125" t="s">
        <v>10225</v>
      </c>
      <c r="D20843" s="32" t="s">
        <v>20309</v>
      </c>
      <c r="E20843" s="125" t="s">
        <v>2593</v>
      </c>
      <c r="F20843" s="125" t="s">
        <v>1189</v>
      </c>
      <c r="G20843" s="125" t="s">
        <v>1190</v>
      </c>
      <c r="AO20843" s="376"/>
    </row>
    <row r="20844" spans="1:41" x14ac:dyDescent="0.3">
      <c r="A20844" s="333" t="s">
        <v>11557</v>
      </c>
      <c r="B20844" s="333" t="s">
        <v>12848</v>
      </c>
      <c r="C20844" s="125" t="s">
        <v>12849</v>
      </c>
      <c r="D20844" s="32" t="s">
        <v>20309</v>
      </c>
      <c r="E20844" s="125" t="s">
        <v>5332</v>
      </c>
      <c r="F20844" s="125" t="s">
        <v>1189</v>
      </c>
      <c r="G20844" s="125" t="s">
        <v>1190</v>
      </c>
      <c r="AO20844" s="376"/>
    </row>
    <row r="20845" spans="1:41" x14ac:dyDescent="0.25">
      <c r="A20845" s="44" t="s">
        <v>11557</v>
      </c>
      <c r="B20845" s="44" t="s">
        <v>3043</v>
      </c>
      <c r="C20845" s="45">
        <v>230901</v>
      </c>
      <c r="D20845" s="45" t="s">
        <v>11363</v>
      </c>
      <c r="E20845" s="45" t="s">
        <v>7871</v>
      </c>
      <c r="AO20845" s="376"/>
    </row>
    <row r="20846" spans="1:41" x14ac:dyDescent="0.25">
      <c r="A20846" s="44" t="s">
        <v>11557</v>
      </c>
      <c r="B20846" s="44" t="s">
        <v>934</v>
      </c>
      <c r="C20846" s="45">
        <v>25010201</v>
      </c>
      <c r="D20846" s="45" t="s">
        <v>11363</v>
      </c>
      <c r="E20846" s="45" t="s">
        <v>12551</v>
      </c>
      <c r="AO20846" s="376"/>
    </row>
    <row r="20847" spans="1:41" x14ac:dyDescent="0.25">
      <c r="A20847" s="44" t="s">
        <v>11557</v>
      </c>
      <c r="B20847" s="44" t="s">
        <v>1666</v>
      </c>
      <c r="C20847" s="45">
        <v>250101</v>
      </c>
      <c r="D20847" s="45" t="s">
        <v>11363</v>
      </c>
      <c r="E20847" s="45" t="s">
        <v>12551</v>
      </c>
      <c r="AO20847" s="376"/>
    </row>
    <row r="20848" spans="1:41" x14ac:dyDescent="0.25">
      <c r="A20848" s="44" t="s">
        <v>11557</v>
      </c>
      <c r="B20848" s="44" t="s">
        <v>2350</v>
      </c>
      <c r="C20848" s="45">
        <v>250106</v>
      </c>
      <c r="D20848" s="45" t="s">
        <v>11363</v>
      </c>
      <c r="E20848" s="45" t="s">
        <v>11887</v>
      </c>
      <c r="AO20848" s="376"/>
    </row>
    <row r="20849" spans="1:41" x14ac:dyDescent="0.25">
      <c r="A20849" s="44" t="s">
        <v>12522</v>
      </c>
      <c r="B20849" s="44" t="s">
        <v>12111</v>
      </c>
      <c r="C20849" s="45">
        <v>13.24</v>
      </c>
      <c r="D20849" s="45" t="s">
        <v>12549</v>
      </c>
      <c r="E20849" s="46">
        <v>47299</v>
      </c>
      <c r="F20849" s="45"/>
      <c r="G20849" s="93"/>
      <c r="H20849" s="93"/>
      <c r="I20849" s="99"/>
      <c r="J20849" s="99"/>
      <c r="K20849" s="99"/>
      <c r="L20849" s="99"/>
      <c r="M20849" s="99"/>
      <c r="N20849" s="99"/>
      <c r="O20849" s="99"/>
      <c r="P20849" s="99"/>
      <c r="Q20849" s="99"/>
      <c r="R20849" s="99"/>
      <c r="S20849" s="99"/>
      <c r="T20849" s="99"/>
      <c r="U20849" s="99"/>
      <c r="V20849" s="99"/>
      <c r="W20849" s="99"/>
      <c r="X20849" s="99"/>
      <c r="Y20849" s="99"/>
      <c r="Z20849" s="99"/>
      <c r="AA20849" s="99"/>
      <c r="AB20849" s="99"/>
      <c r="AC20849" s="99"/>
      <c r="AD20849" s="99"/>
      <c r="AE20849" s="99"/>
      <c r="AF20849" s="99"/>
      <c r="AG20849" s="99"/>
      <c r="AH20849" s="31"/>
      <c r="AI20849" s="31"/>
      <c r="AJ20849" s="31"/>
      <c r="AK20849" s="31"/>
      <c r="AL20849" s="31"/>
      <c r="AO20849" s="376"/>
    </row>
    <row r="20850" spans="1:41" x14ac:dyDescent="0.25">
      <c r="A20850" s="44" t="s">
        <v>12522</v>
      </c>
      <c r="B20850" s="44" t="s">
        <v>12180</v>
      </c>
      <c r="C20850" s="45">
        <v>15.23</v>
      </c>
      <c r="D20850" s="45" t="s">
        <v>12549</v>
      </c>
      <c r="E20850" s="46">
        <v>46934</v>
      </c>
      <c r="F20850" s="45"/>
      <c r="G20850" s="93"/>
      <c r="H20850" s="93"/>
      <c r="I20850" s="99"/>
      <c r="J20850" s="99"/>
      <c r="K20850" s="99"/>
      <c r="L20850" s="99"/>
      <c r="M20850" s="99"/>
      <c r="N20850" s="99"/>
      <c r="O20850" s="99"/>
      <c r="P20850" s="99"/>
      <c r="Q20850" s="99"/>
      <c r="R20850" s="99"/>
      <c r="S20850" s="99"/>
      <c r="T20850" s="99"/>
      <c r="U20850" s="99"/>
      <c r="V20850" s="99"/>
      <c r="W20850" s="99"/>
      <c r="X20850" s="99"/>
      <c r="Y20850" s="99"/>
      <c r="Z20850" s="99"/>
      <c r="AA20850" s="99"/>
      <c r="AB20850" s="99"/>
      <c r="AC20850" s="99"/>
      <c r="AD20850" s="99"/>
      <c r="AE20850" s="99"/>
      <c r="AF20850" s="99"/>
      <c r="AG20850" s="99"/>
      <c r="AH20850" s="31"/>
      <c r="AI20850" s="31"/>
      <c r="AJ20850" s="31"/>
      <c r="AK20850" s="31"/>
      <c r="AL20850" s="31"/>
      <c r="AO20850" s="376"/>
    </row>
    <row r="20851" spans="1:41" x14ac:dyDescent="0.25">
      <c r="A20851" s="44" t="s">
        <v>12522</v>
      </c>
      <c r="B20851" s="44" t="s">
        <v>12121</v>
      </c>
      <c r="C20851" s="45">
        <v>16.239999999999998</v>
      </c>
      <c r="D20851" s="45" t="s">
        <v>12549</v>
      </c>
      <c r="E20851" s="46">
        <v>47299</v>
      </c>
      <c r="F20851" s="45"/>
      <c r="G20851" s="93"/>
      <c r="H20851" s="93"/>
      <c r="I20851" s="99"/>
      <c r="J20851" s="99"/>
      <c r="K20851" s="99"/>
      <c r="L20851" s="99"/>
      <c r="M20851" s="99"/>
      <c r="N20851" s="99"/>
      <c r="O20851" s="99"/>
      <c r="P20851" s="99"/>
      <c r="Q20851" s="99"/>
      <c r="R20851" s="99"/>
      <c r="S20851" s="99"/>
      <c r="T20851" s="99"/>
      <c r="U20851" s="99"/>
      <c r="V20851" s="99"/>
      <c r="W20851" s="99"/>
      <c r="X20851" s="99"/>
      <c r="Y20851" s="99"/>
      <c r="Z20851" s="99"/>
      <c r="AA20851" s="99"/>
      <c r="AB20851" s="99"/>
      <c r="AC20851" s="99"/>
      <c r="AD20851" s="99"/>
      <c r="AE20851" s="99"/>
      <c r="AF20851" s="99"/>
      <c r="AG20851" s="99"/>
      <c r="AH20851" s="31"/>
      <c r="AI20851" s="31"/>
      <c r="AJ20851" s="31"/>
      <c r="AK20851" s="31"/>
      <c r="AL20851" s="31"/>
      <c r="AO20851" s="376"/>
    </row>
    <row r="20852" spans="1:41" x14ac:dyDescent="0.25">
      <c r="A20852" s="44" t="s">
        <v>12522</v>
      </c>
      <c r="B20852" s="44" t="s">
        <v>12102</v>
      </c>
      <c r="C20852" s="45">
        <v>21.24</v>
      </c>
      <c r="D20852" s="45" t="s">
        <v>12549</v>
      </c>
      <c r="E20852" s="46">
        <v>47299</v>
      </c>
      <c r="F20852" s="45"/>
      <c r="G20852" s="93"/>
      <c r="H20852" s="93"/>
      <c r="I20852" s="99"/>
      <c r="J20852" s="99"/>
      <c r="K20852" s="99"/>
      <c r="L20852" s="99"/>
      <c r="M20852" s="99"/>
      <c r="N20852" s="99"/>
      <c r="O20852" s="99"/>
      <c r="P20852" s="99"/>
      <c r="Q20852" s="99"/>
      <c r="R20852" s="99"/>
      <c r="S20852" s="99"/>
      <c r="T20852" s="99"/>
      <c r="U20852" s="99"/>
      <c r="V20852" s="99"/>
      <c r="W20852" s="99"/>
      <c r="X20852" s="99"/>
      <c r="Y20852" s="99"/>
      <c r="Z20852" s="99"/>
      <c r="AA20852" s="99"/>
      <c r="AB20852" s="99"/>
      <c r="AC20852" s="99"/>
      <c r="AD20852" s="99"/>
      <c r="AE20852" s="99"/>
      <c r="AF20852" s="99"/>
      <c r="AG20852" s="99"/>
      <c r="AH20852" s="31"/>
      <c r="AI20852" s="31"/>
      <c r="AJ20852" s="31"/>
      <c r="AK20852" s="31"/>
      <c r="AL20852" s="31"/>
      <c r="AO20852" s="376"/>
    </row>
    <row r="20853" spans="1:41" x14ac:dyDescent="0.25">
      <c r="A20853" s="44" t="s">
        <v>12522</v>
      </c>
      <c r="B20853" s="44" t="s">
        <v>12097</v>
      </c>
      <c r="C20853" s="45">
        <v>28.24</v>
      </c>
      <c r="D20853" s="45" t="s">
        <v>12549</v>
      </c>
      <c r="E20853" s="46">
        <v>47299</v>
      </c>
      <c r="F20853" s="45"/>
      <c r="G20853" s="93"/>
      <c r="H20853" s="93"/>
      <c r="I20853" s="99"/>
      <c r="J20853" s="99"/>
      <c r="K20853" s="99"/>
      <c r="L20853" s="99"/>
      <c r="M20853" s="99"/>
      <c r="N20853" s="99"/>
      <c r="O20853" s="99"/>
      <c r="P20853" s="99"/>
      <c r="Q20853" s="99"/>
      <c r="R20853" s="99"/>
      <c r="S20853" s="99"/>
      <c r="T20853" s="99"/>
      <c r="U20853" s="99"/>
      <c r="V20853" s="99"/>
      <c r="W20853" s="99"/>
      <c r="X20853" s="99"/>
      <c r="Y20853" s="99"/>
      <c r="Z20853" s="99"/>
      <c r="AA20853" s="99"/>
      <c r="AB20853" s="99"/>
      <c r="AC20853" s="99"/>
      <c r="AD20853" s="99"/>
      <c r="AE20853" s="99"/>
      <c r="AF20853" s="99"/>
      <c r="AG20853" s="99"/>
      <c r="AH20853" s="31"/>
      <c r="AI20853" s="31"/>
      <c r="AJ20853" s="31"/>
      <c r="AK20853" s="31"/>
      <c r="AL20853" s="31"/>
      <c r="AO20853" s="376"/>
    </row>
    <row r="20854" spans="1:41" x14ac:dyDescent="0.25">
      <c r="A20854" s="44" t="s">
        <v>19494</v>
      </c>
      <c r="B20854" s="319" t="s">
        <v>19513</v>
      </c>
      <c r="C20854" s="318" t="s">
        <v>19916</v>
      </c>
      <c r="D20854" s="93" t="s">
        <v>19934</v>
      </c>
      <c r="E20854" s="320">
        <v>47422</v>
      </c>
      <c r="F20854" s="93"/>
      <c r="G20854" s="93"/>
      <c r="H20854" s="93"/>
      <c r="I20854" s="99"/>
      <c r="J20854" s="99"/>
      <c r="K20854" s="99"/>
      <c r="L20854" s="99"/>
      <c r="M20854" s="99"/>
      <c r="N20854" s="99"/>
      <c r="O20854" s="99"/>
      <c r="P20854" s="99"/>
      <c r="Q20854" s="99"/>
      <c r="R20854" s="99"/>
      <c r="S20854" s="99"/>
      <c r="T20854" s="99"/>
      <c r="U20854" s="99"/>
      <c r="V20854" s="99"/>
      <c r="W20854" s="99"/>
      <c r="X20854" s="99"/>
      <c r="Y20854" s="99"/>
      <c r="Z20854" s="99"/>
      <c r="AA20854" s="99"/>
      <c r="AB20854" s="99"/>
      <c r="AC20854" s="99"/>
      <c r="AD20854" s="99"/>
      <c r="AE20854" s="99"/>
      <c r="AF20854" s="99"/>
      <c r="AG20854" s="99"/>
      <c r="AH20854" s="31"/>
      <c r="AI20854" s="31"/>
      <c r="AJ20854" s="31"/>
      <c r="AK20854" s="31"/>
      <c r="AL20854" s="31"/>
      <c r="AO20854" s="376"/>
    </row>
    <row r="20855" spans="1:41" x14ac:dyDescent="0.25">
      <c r="A20855" s="44" t="s">
        <v>22059</v>
      </c>
      <c r="B20855" s="44" t="s">
        <v>936</v>
      </c>
      <c r="C20855" s="45">
        <v>260703</v>
      </c>
      <c r="D20855" s="45" t="s">
        <v>11363</v>
      </c>
      <c r="E20855" s="45" t="s">
        <v>11150</v>
      </c>
      <c r="AO20855" s="376"/>
    </row>
    <row r="20856" spans="1:41" x14ac:dyDescent="0.25">
      <c r="A20856" s="44" t="s">
        <v>16049</v>
      </c>
      <c r="B20856" s="44" t="s">
        <v>2350</v>
      </c>
      <c r="C20856" s="45">
        <v>250106</v>
      </c>
      <c r="D20856" s="45" t="s">
        <v>11363</v>
      </c>
      <c r="E20856" s="45" t="s">
        <v>11887</v>
      </c>
      <c r="AO20856" s="376"/>
    </row>
    <row r="20857" spans="1:41" x14ac:dyDescent="0.25">
      <c r="A20857" s="76" t="s">
        <v>15461</v>
      </c>
      <c r="B20857" s="44" t="s">
        <v>16073</v>
      </c>
      <c r="C20857" s="45">
        <v>44.26</v>
      </c>
      <c r="D20857" s="45" t="s">
        <v>12549</v>
      </c>
      <c r="E20857" s="46">
        <v>47787</v>
      </c>
      <c r="F20857" s="45"/>
      <c r="G20857" s="93"/>
      <c r="H20857" s="93"/>
      <c r="I20857" s="99"/>
      <c r="J20857" s="99"/>
      <c r="K20857" s="99"/>
      <c r="L20857" s="99"/>
      <c r="M20857" s="99"/>
      <c r="N20857" s="99"/>
      <c r="O20857" s="99"/>
      <c r="P20857" s="99"/>
      <c r="Q20857" s="99"/>
      <c r="R20857" s="99"/>
      <c r="S20857" s="99"/>
      <c r="T20857" s="99"/>
      <c r="U20857" s="99"/>
      <c r="V20857" s="99"/>
      <c r="W20857" s="99"/>
      <c r="X20857" s="99"/>
      <c r="Y20857" s="99"/>
      <c r="Z20857" s="99"/>
      <c r="AA20857" s="99"/>
      <c r="AB20857" s="99"/>
      <c r="AC20857" s="99"/>
      <c r="AD20857" s="99"/>
      <c r="AE20857" s="99"/>
      <c r="AF20857" s="99"/>
      <c r="AG20857" s="99"/>
      <c r="AH20857" s="31"/>
      <c r="AI20857" s="31"/>
      <c r="AJ20857" s="31"/>
      <c r="AK20857" s="31"/>
      <c r="AL20857" s="31"/>
      <c r="AO20857" s="376"/>
    </row>
    <row r="20858" spans="1:41" x14ac:dyDescent="0.25">
      <c r="A20858" s="99" t="s">
        <v>1834</v>
      </c>
      <c r="B20858" s="92" t="s">
        <v>1744</v>
      </c>
      <c r="C20858" s="146" t="s">
        <v>1745</v>
      </c>
      <c r="D20858" s="146" t="s">
        <v>1741</v>
      </c>
      <c r="E20858" s="107">
        <v>45349</v>
      </c>
      <c r="F20858" s="93"/>
      <c r="G20858" s="93"/>
      <c r="H20858" s="93" t="s">
        <v>1190</v>
      </c>
      <c r="I20858" s="99"/>
      <c r="J20858" s="99"/>
      <c r="K20858" s="99"/>
      <c r="L20858" s="44"/>
      <c r="M20858" s="99"/>
      <c r="N20858" s="99"/>
      <c r="O20858" s="99"/>
      <c r="P20858" s="99"/>
      <c r="Q20858" s="99"/>
      <c r="R20858" s="99"/>
      <c r="S20858" s="99"/>
      <c r="T20858" s="99"/>
      <c r="U20858" s="99"/>
      <c r="V20858" s="99"/>
      <c r="W20858" s="99"/>
      <c r="X20858" s="99"/>
      <c r="Y20858" s="99"/>
      <c r="Z20858" s="99"/>
      <c r="AA20858" s="99"/>
      <c r="AB20858" s="99"/>
      <c r="AC20858" s="99"/>
      <c r="AD20858" s="99"/>
      <c r="AE20858" s="99"/>
      <c r="AF20858" s="99"/>
      <c r="AG20858" s="99"/>
      <c r="AH20858" s="31"/>
      <c r="AI20858" s="31"/>
      <c r="AJ20858" s="31"/>
      <c r="AK20858" s="31"/>
      <c r="AL20858" s="31"/>
      <c r="AO20858" s="376"/>
    </row>
    <row r="20859" spans="1:41" x14ac:dyDescent="0.25">
      <c r="A20859" s="76" t="s">
        <v>2469</v>
      </c>
      <c r="B20859" s="131" t="s">
        <v>1744</v>
      </c>
      <c r="C20859" s="146" t="s">
        <v>1745</v>
      </c>
      <c r="D20859" s="146" t="s">
        <v>1741</v>
      </c>
      <c r="E20859" s="107">
        <v>45349</v>
      </c>
      <c r="F20859" s="93"/>
      <c r="G20859" s="93"/>
      <c r="H20859" s="93"/>
      <c r="I20859" s="99"/>
      <c r="J20859" s="99"/>
      <c r="K20859" s="99"/>
      <c r="L20859" s="44"/>
      <c r="M20859" s="99"/>
      <c r="N20859" s="99"/>
      <c r="O20859" s="99"/>
      <c r="P20859" s="99"/>
      <c r="Q20859" s="99"/>
      <c r="R20859" s="99"/>
      <c r="S20859" s="99"/>
      <c r="T20859" s="99"/>
      <c r="U20859" s="99"/>
      <c r="V20859" s="99"/>
      <c r="W20859" s="99"/>
      <c r="X20859" s="99"/>
      <c r="Y20859" s="99"/>
      <c r="Z20859" s="99"/>
      <c r="AA20859" s="99"/>
      <c r="AB20859" s="99"/>
      <c r="AC20859" s="99"/>
      <c r="AD20859" s="99"/>
      <c r="AE20859" s="99"/>
      <c r="AF20859" s="99"/>
      <c r="AG20859" s="99"/>
      <c r="AH20859" s="31"/>
      <c r="AI20859" s="31"/>
      <c r="AJ20859" s="31"/>
      <c r="AK20859" s="31"/>
      <c r="AL20859" s="31"/>
      <c r="AO20859" s="376"/>
    </row>
    <row r="20860" spans="1:41" x14ac:dyDescent="0.25">
      <c r="A20860" s="44" t="s">
        <v>2469</v>
      </c>
      <c r="B20860" s="44" t="s">
        <v>21434</v>
      </c>
      <c r="C20860" s="45" t="s">
        <v>13058</v>
      </c>
      <c r="D20860" s="45" t="s">
        <v>21447</v>
      </c>
      <c r="E20860" s="46">
        <v>46418</v>
      </c>
      <c r="AO20860" s="376"/>
    </row>
    <row r="20861" spans="1:41" x14ac:dyDescent="0.25">
      <c r="A20861" s="44" t="s">
        <v>2469</v>
      </c>
      <c r="B20861" s="44" t="s">
        <v>2350</v>
      </c>
      <c r="C20861" s="45">
        <v>230105</v>
      </c>
      <c r="D20861" s="45" t="s">
        <v>11363</v>
      </c>
      <c r="E20861" s="45" t="s">
        <v>5265</v>
      </c>
      <c r="AO20861" s="376"/>
    </row>
    <row r="20862" spans="1:41" x14ac:dyDescent="0.25">
      <c r="A20862" s="44" t="s">
        <v>16050</v>
      </c>
      <c r="B20862" s="44" t="s">
        <v>2350</v>
      </c>
      <c r="C20862" s="45">
        <v>250106</v>
      </c>
      <c r="D20862" s="45" t="s">
        <v>11363</v>
      </c>
      <c r="E20862" s="45" t="s">
        <v>11887</v>
      </c>
      <c r="AO20862" s="376"/>
    </row>
    <row r="20863" spans="1:41" x14ac:dyDescent="0.25">
      <c r="A20863" s="44" t="s">
        <v>13720</v>
      </c>
      <c r="B20863" s="44" t="s">
        <v>12111</v>
      </c>
      <c r="C20863" s="45">
        <v>13.25</v>
      </c>
      <c r="D20863" s="45" t="s">
        <v>12549</v>
      </c>
      <c r="E20863" s="46">
        <v>47664</v>
      </c>
      <c r="F20863" s="45" t="s">
        <v>1335</v>
      </c>
      <c r="G20863" s="93"/>
      <c r="H20863" s="93"/>
      <c r="I20863" s="99"/>
      <c r="J20863" s="99"/>
      <c r="K20863" s="99"/>
      <c r="L20863" s="99"/>
      <c r="M20863" s="99"/>
      <c r="N20863" s="99"/>
      <c r="O20863" s="99"/>
      <c r="P20863" s="99"/>
      <c r="Q20863" s="99"/>
      <c r="R20863" s="99"/>
      <c r="S20863" s="99"/>
      <c r="T20863" s="99"/>
      <c r="U20863" s="99"/>
      <c r="V20863" s="99"/>
      <c r="W20863" s="99"/>
      <c r="X20863" s="99"/>
      <c r="Y20863" s="99"/>
      <c r="Z20863" s="99"/>
      <c r="AA20863" s="99"/>
      <c r="AB20863" s="99"/>
      <c r="AC20863" s="99"/>
      <c r="AD20863" s="99"/>
      <c r="AE20863" s="99"/>
      <c r="AF20863" s="99"/>
      <c r="AG20863" s="99"/>
      <c r="AH20863" s="31"/>
      <c r="AI20863" s="31"/>
      <c r="AJ20863" s="31"/>
      <c r="AK20863" s="31"/>
      <c r="AL20863" s="31"/>
      <c r="AO20863" s="376"/>
    </row>
    <row r="20864" spans="1:41" x14ac:dyDescent="0.25">
      <c r="A20864" s="86" t="s">
        <v>13720</v>
      </c>
      <c r="B20864" s="44" t="s">
        <v>16073</v>
      </c>
      <c r="C20864" s="45">
        <v>44.26</v>
      </c>
      <c r="D20864" s="45" t="s">
        <v>12549</v>
      </c>
      <c r="E20864" s="46">
        <v>47787</v>
      </c>
      <c r="F20864" s="45" t="s">
        <v>1335</v>
      </c>
      <c r="G20864" s="93"/>
      <c r="H20864" s="93"/>
      <c r="I20864" s="99"/>
      <c r="J20864" s="99"/>
      <c r="K20864" s="99"/>
      <c r="L20864" s="99"/>
      <c r="M20864" s="99"/>
      <c r="N20864" s="99"/>
      <c r="O20864" s="99"/>
      <c r="P20864" s="99"/>
      <c r="Q20864" s="99"/>
      <c r="R20864" s="99"/>
      <c r="S20864" s="99"/>
      <c r="T20864" s="99"/>
      <c r="U20864" s="99"/>
      <c r="V20864" s="99"/>
      <c r="W20864" s="99"/>
      <c r="X20864" s="99"/>
      <c r="Y20864" s="99"/>
      <c r="Z20864" s="99"/>
      <c r="AA20864" s="99"/>
      <c r="AB20864" s="99"/>
      <c r="AC20864" s="99"/>
      <c r="AD20864" s="99"/>
      <c r="AE20864" s="99"/>
      <c r="AF20864" s="99"/>
      <c r="AG20864" s="99"/>
      <c r="AH20864" s="31"/>
      <c r="AI20864" s="31"/>
      <c r="AJ20864" s="31"/>
      <c r="AK20864" s="31"/>
      <c r="AL20864" s="31"/>
      <c r="AO20864" s="376"/>
    </row>
    <row r="20865" spans="1:41" x14ac:dyDescent="0.25">
      <c r="A20865" s="44" t="s">
        <v>18565</v>
      </c>
      <c r="B20865" s="44" t="s">
        <v>2350</v>
      </c>
      <c r="C20865" s="45">
        <v>230105</v>
      </c>
      <c r="D20865" s="45" t="s">
        <v>11363</v>
      </c>
      <c r="E20865" s="45" t="s">
        <v>5265</v>
      </c>
      <c r="AO20865" s="376"/>
    </row>
    <row r="20866" spans="1:41" x14ac:dyDescent="0.25">
      <c r="A20866" s="44" t="s">
        <v>12523</v>
      </c>
      <c r="B20866" s="44" t="s">
        <v>12102</v>
      </c>
      <c r="C20866" s="45">
        <v>21.23</v>
      </c>
      <c r="D20866" s="45" t="s">
        <v>12549</v>
      </c>
      <c r="E20866" s="46">
        <v>46934</v>
      </c>
      <c r="F20866" s="45"/>
      <c r="G20866" s="93"/>
      <c r="H20866" s="93"/>
      <c r="I20866" s="99"/>
      <c r="J20866" s="99"/>
      <c r="K20866" s="99"/>
      <c r="L20866" s="99"/>
      <c r="M20866" s="99"/>
      <c r="N20866" s="99"/>
      <c r="O20866" s="99"/>
      <c r="P20866" s="99"/>
      <c r="Q20866" s="99"/>
      <c r="R20866" s="99"/>
      <c r="S20866" s="99"/>
      <c r="T20866" s="99"/>
      <c r="U20866" s="99"/>
      <c r="V20866" s="99"/>
      <c r="W20866" s="99"/>
      <c r="X20866" s="99"/>
      <c r="Y20866" s="99"/>
      <c r="Z20866" s="99"/>
      <c r="AA20866" s="99"/>
      <c r="AB20866" s="99"/>
      <c r="AC20866" s="99"/>
      <c r="AD20866" s="99"/>
      <c r="AE20866" s="99"/>
      <c r="AF20866" s="99"/>
      <c r="AG20866" s="99"/>
      <c r="AH20866" s="31"/>
      <c r="AI20866" s="31"/>
      <c r="AJ20866" s="31"/>
      <c r="AK20866" s="31"/>
      <c r="AL20866" s="31"/>
      <c r="AO20866" s="376"/>
    </row>
    <row r="20867" spans="1:41" x14ac:dyDescent="0.25">
      <c r="A20867" s="44" t="s">
        <v>9689</v>
      </c>
      <c r="B20867" s="44" t="s">
        <v>21398</v>
      </c>
      <c r="C20867" s="45" t="s">
        <v>9319</v>
      </c>
      <c r="D20867" s="45" t="s">
        <v>21447</v>
      </c>
      <c r="E20867" s="46">
        <v>46507</v>
      </c>
      <c r="AO20867" s="376"/>
    </row>
    <row r="20868" spans="1:41" x14ac:dyDescent="0.25">
      <c r="A20868" s="44" t="s">
        <v>7098</v>
      </c>
      <c r="B20868" s="44" t="s">
        <v>2350</v>
      </c>
      <c r="C20868" s="45">
        <v>230105</v>
      </c>
      <c r="D20868" s="45" t="s">
        <v>11363</v>
      </c>
      <c r="E20868" s="45" t="s">
        <v>5265</v>
      </c>
      <c r="AO20868" s="376"/>
    </row>
    <row r="20869" spans="1:41" x14ac:dyDescent="0.25">
      <c r="A20869" s="44" t="s">
        <v>12524</v>
      </c>
      <c r="B20869" s="44" t="s">
        <v>12144</v>
      </c>
      <c r="C20869" s="45">
        <v>6.24</v>
      </c>
      <c r="D20869" s="45" t="s">
        <v>12549</v>
      </c>
      <c r="E20869" s="46">
        <v>47057</v>
      </c>
      <c r="F20869" s="45"/>
      <c r="G20869" s="93"/>
      <c r="H20869" s="93"/>
      <c r="I20869" s="99"/>
      <c r="J20869" s="99"/>
      <c r="K20869" s="99"/>
      <c r="L20869" s="99"/>
      <c r="M20869" s="99"/>
      <c r="N20869" s="99"/>
      <c r="O20869" s="99"/>
      <c r="P20869" s="99"/>
      <c r="Q20869" s="99"/>
      <c r="R20869" s="99"/>
      <c r="S20869" s="99"/>
      <c r="T20869" s="99"/>
      <c r="U20869" s="99"/>
      <c r="V20869" s="99"/>
      <c r="W20869" s="99"/>
      <c r="X20869" s="99"/>
      <c r="Y20869" s="99"/>
      <c r="Z20869" s="99"/>
      <c r="AA20869" s="99"/>
      <c r="AB20869" s="99"/>
      <c r="AC20869" s="99"/>
      <c r="AD20869" s="99"/>
      <c r="AE20869" s="99"/>
      <c r="AF20869" s="99"/>
      <c r="AG20869" s="99"/>
      <c r="AH20869" s="31"/>
      <c r="AI20869" s="31"/>
      <c r="AJ20869" s="31"/>
      <c r="AK20869" s="31"/>
      <c r="AL20869" s="31"/>
      <c r="AO20869" s="376"/>
    </row>
    <row r="20870" spans="1:41" x14ac:dyDescent="0.25">
      <c r="A20870" s="44" t="s">
        <v>12524</v>
      </c>
      <c r="B20870" s="44" t="s">
        <v>13587</v>
      </c>
      <c r="C20870" s="45">
        <v>18.239999999999998</v>
      </c>
      <c r="D20870" s="45" t="s">
        <v>12549</v>
      </c>
      <c r="E20870" s="46">
        <v>47299</v>
      </c>
      <c r="F20870" s="45"/>
      <c r="G20870" s="93"/>
      <c r="H20870" s="93"/>
      <c r="I20870" s="99"/>
      <c r="J20870" s="99"/>
      <c r="K20870" s="99"/>
      <c r="L20870" s="99"/>
      <c r="M20870" s="99"/>
      <c r="N20870" s="99"/>
      <c r="O20870" s="99"/>
      <c r="P20870" s="99"/>
      <c r="Q20870" s="99"/>
      <c r="R20870" s="99"/>
      <c r="S20870" s="99"/>
      <c r="T20870" s="99"/>
      <c r="U20870" s="99"/>
      <c r="V20870" s="99"/>
      <c r="W20870" s="99"/>
      <c r="X20870" s="99"/>
      <c r="Y20870" s="99"/>
      <c r="Z20870" s="99"/>
      <c r="AA20870" s="99"/>
      <c r="AB20870" s="99"/>
      <c r="AC20870" s="99"/>
      <c r="AD20870" s="99"/>
      <c r="AE20870" s="99"/>
      <c r="AF20870" s="99"/>
      <c r="AG20870" s="99"/>
      <c r="AH20870" s="31"/>
      <c r="AI20870" s="31"/>
      <c r="AJ20870" s="31"/>
      <c r="AK20870" s="31"/>
      <c r="AL20870" s="31"/>
      <c r="AO20870" s="376"/>
    </row>
    <row r="20871" spans="1:41" x14ac:dyDescent="0.25">
      <c r="A20871" s="44" t="s">
        <v>7943</v>
      </c>
      <c r="B20871" s="44" t="s">
        <v>7824</v>
      </c>
      <c r="C20871" s="45">
        <v>230804</v>
      </c>
      <c r="D20871" s="45" t="s">
        <v>11363</v>
      </c>
      <c r="E20871" s="45" t="s">
        <v>4151</v>
      </c>
      <c r="AO20871" s="376"/>
    </row>
    <row r="20872" spans="1:41" x14ac:dyDescent="0.25">
      <c r="A20872" s="44" t="s">
        <v>18566</v>
      </c>
      <c r="B20872" s="44" t="s">
        <v>5134</v>
      </c>
      <c r="C20872" s="45">
        <v>250802</v>
      </c>
      <c r="D20872" s="45" t="s">
        <v>11363</v>
      </c>
      <c r="E20872" s="45" t="s">
        <v>9880</v>
      </c>
      <c r="AO20872" s="376"/>
    </row>
    <row r="20873" spans="1:41" x14ac:dyDescent="0.25">
      <c r="A20873" s="44" t="s">
        <v>4324</v>
      </c>
      <c r="B20873" s="44" t="s">
        <v>9248</v>
      </c>
      <c r="C20873" s="45">
        <v>260105</v>
      </c>
      <c r="D20873" s="45" t="s">
        <v>11363</v>
      </c>
      <c r="E20873" s="45" t="s">
        <v>17625</v>
      </c>
      <c r="AO20873" s="376"/>
    </row>
    <row r="20874" spans="1:41" x14ac:dyDescent="0.25">
      <c r="A20874" s="44" t="s">
        <v>16051</v>
      </c>
      <c r="B20874" s="44" t="s">
        <v>1666</v>
      </c>
      <c r="C20874" s="45">
        <v>250101</v>
      </c>
      <c r="D20874" s="45" t="s">
        <v>11363</v>
      </c>
      <c r="E20874" s="45" t="s">
        <v>12551</v>
      </c>
      <c r="AO20874" s="376"/>
    </row>
    <row r="20875" spans="1:41" x14ac:dyDescent="0.25">
      <c r="A20875" s="44" t="s">
        <v>16051</v>
      </c>
      <c r="B20875" s="44" t="s">
        <v>2350</v>
      </c>
      <c r="C20875" s="45">
        <v>250106</v>
      </c>
      <c r="D20875" s="45" t="s">
        <v>11363</v>
      </c>
      <c r="E20875" s="45" t="s">
        <v>11887</v>
      </c>
      <c r="AO20875" s="376"/>
    </row>
    <row r="20876" spans="1:41" x14ac:dyDescent="0.3">
      <c r="A20876" s="57" t="s">
        <v>17203</v>
      </c>
      <c r="B20876" s="58" t="s">
        <v>3909</v>
      </c>
      <c r="C20876" s="62" t="s">
        <v>17207</v>
      </c>
      <c r="D20876" s="62" t="s">
        <v>20886</v>
      </c>
      <c r="E20876" s="60">
        <v>46630</v>
      </c>
      <c r="F20876" s="32"/>
      <c r="G20876" s="32"/>
      <c r="H20876" s="32"/>
      <c r="I20876" s="31"/>
      <c r="J20876" s="31"/>
      <c r="K20876" s="31"/>
      <c r="L20876" s="31"/>
      <c r="M20876" s="31"/>
      <c r="N20876" s="31"/>
      <c r="O20876" s="31"/>
      <c r="P20876" s="31"/>
      <c r="Q20876" s="31"/>
      <c r="R20876" s="31"/>
      <c r="S20876" s="31"/>
      <c r="T20876" s="31"/>
      <c r="U20876" s="31"/>
      <c r="V20876" s="31"/>
      <c r="W20876" s="31"/>
      <c r="X20876" s="31"/>
      <c r="Y20876" s="31"/>
      <c r="Z20876" s="31"/>
      <c r="AA20876" s="31"/>
      <c r="AB20876" s="31"/>
      <c r="AC20876" s="31"/>
      <c r="AD20876" s="31"/>
      <c r="AE20876" s="31"/>
      <c r="AF20876" s="31"/>
      <c r="AG20876" s="31"/>
      <c r="AH20876" s="31"/>
      <c r="AI20876" s="31"/>
      <c r="AJ20876" s="31"/>
      <c r="AK20876" s="31"/>
      <c r="AL20876" s="31"/>
      <c r="AO20876" s="376"/>
    </row>
    <row r="20877" spans="1:41" x14ac:dyDescent="0.25">
      <c r="A20877" s="44" t="s">
        <v>9760</v>
      </c>
      <c r="B20877" s="44" t="s">
        <v>15268</v>
      </c>
      <c r="C20877" s="45" t="s">
        <v>9833</v>
      </c>
      <c r="D20877" s="367" t="s">
        <v>3696</v>
      </c>
      <c r="E20877" s="328">
        <f>DATE(2028,4,3)</f>
        <v>46846</v>
      </c>
      <c r="F20877" s="32"/>
      <c r="G20877" s="32"/>
      <c r="H20877" s="32"/>
      <c r="I20877" s="31"/>
      <c r="J20877" s="31"/>
      <c r="K20877" s="31"/>
      <c r="L20877" s="31"/>
      <c r="M20877" s="31"/>
      <c r="N20877" s="31"/>
      <c r="O20877" s="31"/>
      <c r="P20877" s="31"/>
      <c r="Q20877" s="31"/>
      <c r="R20877" s="31"/>
      <c r="S20877" s="31"/>
      <c r="T20877" s="31"/>
      <c r="U20877" s="31"/>
      <c r="V20877" s="31"/>
      <c r="W20877" s="31"/>
      <c r="X20877" s="31"/>
      <c r="Y20877" s="31"/>
      <c r="Z20877" s="31"/>
      <c r="AA20877" s="31"/>
      <c r="AB20877" s="31"/>
      <c r="AC20877" s="31"/>
      <c r="AD20877" s="31"/>
      <c r="AE20877" s="31"/>
      <c r="AF20877" s="31"/>
      <c r="AG20877" s="31"/>
      <c r="AH20877" s="31"/>
      <c r="AI20877" s="31"/>
      <c r="AJ20877" s="31"/>
      <c r="AK20877" s="31"/>
      <c r="AL20877" s="31"/>
      <c r="AO20877" s="376"/>
    </row>
    <row r="20878" spans="1:41" x14ac:dyDescent="0.3">
      <c r="A20878" s="333" t="s">
        <v>16263</v>
      </c>
      <c r="B20878" s="333" t="s">
        <v>15474</v>
      </c>
      <c r="C20878" s="125" t="s">
        <v>15475</v>
      </c>
      <c r="D20878" s="32" t="s">
        <v>20309</v>
      </c>
      <c r="E20878" s="125" t="s">
        <v>11886</v>
      </c>
      <c r="F20878" s="125" t="s">
        <v>1189</v>
      </c>
      <c r="G20878" s="125" t="s">
        <v>1190</v>
      </c>
      <c r="AO20878" s="376"/>
    </row>
    <row r="20879" spans="1:41" x14ac:dyDescent="0.3">
      <c r="A20879" s="333" t="s">
        <v>16263</v>
      </c>
      <c r="B20879" s="333" t="s">
        <v>4812</v>
      </c>
      <c r="C20879" s="125" t="s">
        <v>16162</v>
      </c>
      <c r="D20879" s="32" t="s">
        <v>20309</v>
      </c>
      <c r="E20879" s="125" t="s">
        <v>4972</v>
      </c>
      <c r="F20879" s="125" t="s">
        <v>1189</v>
      </c>
      <c r="G20879" s="125" t="s">
        <v>1190</v>
      </c>
      <c r="AO20879" s="376"/>
    </row>
    <row r="20880" spans="1:41" x14ac:dyDescent="0.25">
      <c r="A20880" s="44" t="s">
        <v>10853</v>
      </c>
      <c r="B20880" s="44" t="s">
        <v>3841</v>
      </c>
      <c r="C20880" s="45">
        <v>24060401</v>
      </c>
      <c r="D20880" s="45" t="s">
        <v>11363</v>
      </c>
      <c r="E20880" s="45" t="s">
        <v>4962</v>
      </c>
      <c r="AO20880" s="376"/>
    </row>
    <row r="20881" spans="1:41" x14ac:dyDescent="0.25">
      <c r="A20881" s="44" t="s">
        <v>10853</v>
      </c>
      <c r="B20881" s="44" t="s">
        <v>926</v>
      </c>
      <c r="C20881" s="45">
        <v>24060402</v>
      </c>
      <c r="D20881" s="45" t="s">
        <v>11363</v>
      </c>
      <c r="E20881" s="45" t="s">
        <v>4962</v>
      </c>
      <c r="AO20881" s="376"/>
    </row>
    <row r="20882" spans="1:41" x14ac:dyDescent="0.25">
      <c r="A20882" s="44" t="s">
        <v>12826</v>
      </c>
      <c r="B20882" s="44" t="s">
        <v>1666</v>
      </c>
      <c r="C20882" s="45">
        <v>250101</v>
      </c>
      <c r="D20882" s="45" t="s">
        <v>11363</v>
      </c>
      <c r="E20882" s="45" t="s">
        <v>12551</v>
      </c>
      <c r="AO20882" s="376"/>
    </row>
    <row r="20883" spans="1:41" x14ac:dyDescent="0.25">
      <c r="A20883" s="44" t="s">
        <v>9037</v>
      </c>
      <c r="B20883" s="44" t="s">
        <v>14710</v>
      </c>
      <c r="C20883" s="45" t="s">
        <v>6662</v>
      </c>
      <c r="D20883" s="367" t="s">
        <v>3696</v>
      </c>
      <c r="E20883" s="328">
        <f>DATE(2027,3,24)</f>
        <v>46470</v>
      </c>
      <c r="F20883" s="32"/>
      <c r="G20883" s="32"/>
      <c r="H20883" s="32"/>
      <c r="I20883" s="31"/>
      <c r="J20883" s="31"/>
      <c r="K20883" s="31"/>
      <c r="L20883" s="31"/>
      <c r="M20883" s="31"/>
      <c r="N20883" s="31"/>
      <c r="O20883" s="31"/>
      <c r="P20883" s="31"/>
      <c r="Q20883" s="31"/>
      <c r="R20883" s="31"/>
      <c r="S20883" s="31"/>
      <c r="T20883" s="31"/>
      <c r="U20883" s="31"/>
      <c r="V20883" s="31"/>
      <c r="W20883" s="31"/>
      <c r="X20883" s="31"/>
      <c r="Y20883" s="31"/>
      <c r="Z20883" s="31"/>
      <c r="AA20883" s="31"/>
      <c r="AB20883" s="31"/>
      <c r="AC20883" s="31"/>
      <c r="AD20883" s="31"/>
      <c r="AE20883" s="31"/>
      <c r="AF20883" s="31"/>
      <c r="AG20883" s="31"/>
      <c r="AH20883" s="31"/>
      <c r="AI20883" s="31"/>
      <c r="AJ20883" s="31"/>
      <c r="AK20883" s="31"/>
      <c r="AL20883" s="31"/>
      <c r="AO20883" s="376"/>
    </row>
    <row r="20884" spans="1:41" x14ac:dyDescent="0.25">
      <c r="A20884" s="44" t="s">
        <v>22060</v>
      </c>
      <c r="B20884" s="44" t="s">
        <v>21461</v>
      </c>
      <c r="C20884" s="45">
        <v>260405</v>
      </c>
      <c r="D20884" s="45" t="s">
        <v>11363</v>
      </c>
      <c r="E20884" s="45" t="s">
        <v>11152</v>
      </c>
      <c r="AO20884" s="376"/>
    </row>
    <row r="20885" spans="1:41" x14ac:dyDescent="0.25">
      <c r="A20885" s="44" t="s">
        <v>581</v>
      </c>
      <c r="B20885" s="44" t="s">
        <v>21402</v>
      </c>
      <c r="C20885" s="45" t="s">
        <v>5503</v>
      </c>
      <c r="D20885" s="45" t="s">
        <v>21447</v>
      </c>
      <c r="E20885" s="46">
        <v>46507</v>
      </c>
      <c r="AO20885" s="376"/>
    </row>
    <row r="20886" spans="1:41" x14ac:dyDescent="0.25">
      <c r="A20886" s="44" t="s">
        <v>16052</v>
      </c>
      <c r="B20886" s="44" t="s">
        <v>2350</v>
      </c>
      <c r="C20886" s="45">
        <v>250106</v>
      </c>
      <c r="D20886" s="45" t="s">
        <v>11363</v>
      </c>
      <c r="E20886" s="45" t="s">
        <v>11887</v>
      </c>
      <c r="AO20886" s="376"/>
    </row>
    <row r="20887" spans="1:41" x14ac:dyDescent="0.3">
      <c r="A20887" s="333" t="s">
        <v>15462</v>
      </c>
      <c r="B20887" s="333" t="s">
        <v>4811</v>
      </c>
      <c r="C20887" s="125" t="s">
        <v>15471</v>
      </c>
      <c r="D20887" s="32" t="s">
        <v>20309</v>
      </c>
      <c r="E20887" s="125" t="s">
        <v>11886</v>
      </c>
      <c r="F20887" s="125" t="s">
        <v>1190</v>
      </c>
      <c r="G20887" s="125" t="s">
        <v>1190</v>
      </c>
      <c r="AO20887" s="376"/>
    </row>
    <row r="20888" spans="1:41" x14ac:dyDescent="0.25">
      <c r="A20888" s="44" t="s">
        <v>22061</v>
      </c>
      <c r="B20888" s="44" t="s">
        <v>10355</v>
      </c>
      <c r="C20888" s="45">
        <v>240403</v>
      </c>
      <c r="D20888" s="45" t="s">
        <v>11363</v>
      </c>
      <c r="E20888" s="45" t="s">
        <v>5037</v>
      </c>
      <c r="AO20888" s="376"/>
    </row>
    <row r="20889" spans="1:41" x14ac:dyDescent="0.25">
      <c r="A20889" s="44" t="s">
        <v>22061</v>
      </c>
      <c r="B20889" s="44" t="s">
        <v>9248</v>
      </c>
      <c r="C20889" s="45">
        <v>260105</v>
      </c>
      <c r="D20889" s="45" t="s">
        <v>11363</v>
      </c>
      <c r="E20889" s="45" t="s">
        <v>17625</v>
      </c>
      <c r="AO20889" s="376"/>
    </row>
    <row r="20890" spans="1:41" x14ac:dyDescent="0.25">
      <c r="A20890" s="44" t="s">
        <v>22062</v>
      </c>
      <c r="B20890" s="44" t="s">
        <v>9248</v>
      </c>
      <c r="C20890" s="45">
        <v>260105</v>
      </c>
      <c r="D20890" s="45" t="s">
        <v>11363</v>
      </c>
      <c r="E20890" s="45" t="s">
        <v>17625</v>
      </c>
      <c r="AO20890" s="376"/>
    </row>
    <row r="20891" spans="1:41" x14ac:dyDescent="0.25">
      <c r="A20891" s="44" t="s">
        <v>14677</v>
      </c>
      <c r="B20891" s="44" t="s">
        <v>2522</v>
      </c>
      <c r="C20891" s="45" t="s">
        <v>14678</v>
      </c>
      <c r="D20891" s="46" t="s">
        <v>21328</v>
      </c>
      <c r="E20891" s="46">
        <v>46527</v>
      </c>
      <c r="AO20891" s="376"/>
    </row>
    <row r="20892" spans="1:41" x14ac:dyDescent="0.25">
      <c r="A20892" s="44" t="s">
        <v>1380</v>
      </c>
      <c r="B20892" s="44" t="s">
        <v>14797</v>
      </c>
      <c r="C20892" s="45" t="s">
        <v>9224</v>
      </c>
      <c r="D20892" s="367" t="s">
        <v>3696</v>
      </c>
      <c r="E20892" s="328">
        <f>DATE(2027,4,14)</f>
        <v>46491</v>
      </c>
      <c r="F20892" s="32"/>
      <c r="G20892" s="32"/>
      <c r="H20892" s="32"/>
      <c r="I20892" s="31"/>
      <c r="J20892" s="31"/>
      <c r="K20892" s="31"/>
      <c r="L20892" s="31"/>
      <c r="M20892" s="31"/>
      <c r="N20892" s="31"/>
      <c r="O20892" s="31"/>
      <c r="P20892" s="31"/>
      <c r="Q20892" s="31"/>
      <c r="R20892" s="31"/>
      <c r="S20892" s="31"/>
      <c r="T20892" s="31"/>
      <c r="U20892" s="31"/>
      <c r="V20892" s="31"/>
      <c r="W20892" s="31"/>
      <c r="X20892" s="31"/>
      <c r="Y20892" s="31"/>
      <c r="Z20892" s="31"/>
      <c r="AA20892" s="31"/>
      <c r="AB20892" s="31"/>
      <c r="AC20892" s="31"/>
      <c r="AD20892" s="31"/>
      <c r="AE20892" s="31"/>
      <c r="AF20892" s="31"/>
      <c r="AG20892" s="31"/>
      <c r="AH20892" s="31"/>
      <c r="AI20892" s="31"/>
      <c r="AJ20892" s="31"/>
      <c r="AK20892" s="31"/>
      <c r="AL20892" s="31"/>
      <c r="AO20892" s="376"/>
    </row>
    <row r="20893" spans="1:41" x14ac:dyDescent="0.25">
      <c r="A20893" s="44" t="s">
        <v>7944</v>
      </c>
      <c r="B20893" s="44" t="s">
        <v>3053</v>
      </c>
      <c r="C20893" s="45">
        <v>230802</v>
      </c>
      <c r="D20893" s="45" t="s">
        <v>11363</v>
      </c>
      <c r="E20893" s="45" t="s">
        <v>4151</v>
      </c>
      <c r="AO20893" s="376"/>
    </row>
    <row r="20894" spans="1:41" x14ac:dyDescent="0.3">
      <c r="A20894" s="333" t="s">
        <v>8108</v>
      </c>
      <c r="B20894" s="333" t="s">
        <v>8040</v>
      </c>
      <c r="C20894" s="125" t="s">
        <v>8041</v>
      </c>
      <c r="D20894" s="32" t="s">
        <v>20309</v>
      </c>
      <c r="E20894" s="125" t="s">
        <v>7871</v>
      </c>
      <c r="F20894" s="125" t="s">
        <v>1190</v>
      </c>
      <c r="G20894" s="125" t="s">
        <v>1190</v>
      </c>
      <c r="AO20894" s="376"/>
    </row>
    <row r="20895" spans="1:41" x14ac:dyDescent="0.25">
      <c r="A20895" s="102" t="s">
        <v>14157</v>
      </c>
      <c r="B20895" s="92" t="s">
        <v>14160</v>
      </c>
      <c r="C20895" s="93" t="s">
        <v>14161</v>
      </c>
      <c r="D20895" s="93" t="s">
        <v>1201</v>
      </c>
      <c r="E20895" s="94">
        <v>46590</v>
      </c>
      <c r="F20895" s="93"/>
      <c r="G20895" s="93"/>
      <c r="H20895" s="93" t="s">
        <v>1409</v>
      </c>
      <c r="I20895" s="99"/>
      <c r="J20895" s="99"/>
      <c r="K20895" s="99"/>
      <c r="L20895" s="99"/>
      <c r="M20895" s="99"/>
      <c r="N20895" s="99"/>
      <c r="O20895" s="99"/>
      <c r="P20895" s="99"/>
      <c r="Q20895" s="99"/>
      <c r="R20895" s="99"/>
      <c r="S20895" s="99"/>
      <c r="T20895" s="99"/>
      <c r="U20895" s="99"/>
      <c r="V20895" s="99"/>
      <c r="W20895" s="99"/>
      <c r="X20895" s="99"/>
      <c r="Y20895" s="99"/>
      <c r="Z20895" s="99"/>
      <c r="AA20895" s="99"/>
      <c r="AB20895" s="99"/>
      <c r="AC20895" s="99"/>
      <c r="AD20895" s="99"/>
      <c r="AE20895" s="99"/>
      <c r="AF20895" s="99"/>
      <c r="AG20895" s="99"/>
      <c r="AH20895" s="31"/>
      <c r="AI20895" s="31"/>
      <c r="AJ20895" s="31"/>
      <c r="AK20895" s="31"/>
      <c r="AL20895" s="31"/>
      <c r="AO20895" s="376"/>
    </row>
    <row r="20896" spans="1:41" x14ac:dyDescent="0.25">
      <c r="A20896" s="44" t="s">
        <v>16904</v>
      </c>
      <c r="B20896" s="44" t="s">
        <v>16905</v>
      </c>
      <c r="C20896" s="45" t="s">
        <v>17143</v>
      </c>
      <c r="D20896" s="367" t="s">
        <v>3696</v>
      </c>
      <c r="E20896" s="328">
        <f>DATE(2029,12,17)</f>
        <v>47469</v>
      </c>
      <c r="F20896" s="32"/>
      <c r="G20896" s="32"/>
      <c r="H20896" s="32"/>
      <c r="I20896" s="31"/>
      <c r="J20896" s="31"/>
      <c r="K20896" s="31"/>
      <c r="L20896" s="31"/>
      <c r="M20896" s="31"/>
      <c r="N20896" s="31"/>
      <c r="O20896" s="31"/>
      <c r="P20896" s="31"/>
      <c r="Q20896" s="31"/>
      <c r="R20896" s="31"/>
      <c r="S20896" s="31"/>
      <c r="T20896" s="31"/>
      <c r="U20896" s="31"/>
      <c r="V20896" s="31"/>
      <c r="W20896" s="31"/>
      <c r="X20896" s="31"/>
      <c r="Y20896" s="31"/>
      <c r="Z20896" s="31"/>
      <c r="AA20896" s="31"/>
      <c r="AB20896" s="31"/>
      <c r="AC20896" s="31"/>
      <c r="AD20896" s="31"/>
      <c r="AE20896" s="31"/>
      <c r="AF20896" s="31"/>
      <c r="AG20896" s="31"/>
      <c r="AH20896" s="31"/>
      <c r="AI20896" s="31"/>
      <c r="AJ20896" s="31"/>
      <c r="AK20896" s="31"/>
      <c r="AL20896" s="31"/>
      <c r="AO20896" s="376"/>
    </row>
    <row r="20897" spans="1:41" x14ac:dyDescent="0.25">
      <c r="A20897" s="44" t="s">
        <v>18567</v>
      </c>
      <c r="B20897" s="44" t="s">
        <v>17521</v>
      </c>
      <c r="C20897" s="45">
        <v>23110201</v>
      </c>
      <c r="D20897" s="45" t="s">
        <v>11363</v>
      </c>
      <c r="E20897" s="45" t="s">
        <v>8334</v>
      </c>
      <c r="AO20897" s="376"/>
    </row>
    <row r="20898" spans="1:41" x14ac:dyDescent="0.25">
      <c r="A20898" s="44" t="s">
        <v>18567</v>
      </c>
      <c r="B20898" s="44" t="s">
        <v>3055</v>
      </c>
      <c r="C20898" s="45">
        <v>23110202</v>
      </c>
      <c r="D20898" s="45" t="s">
        <v>11363</v>
      </c>
      <c r="E20898" s="45" t="s">
        <v>8334</v>
      </c>
      <c r="AO20898" s="376"/>
    </row>
    <row r="20899" spans="1:41" x14ac:dyDescent="0.25">
      <c r="A20899" s="44" t="s">
        <v>17303</v>
      </c>
      <c r="B20899" s="44" t="s">
        <v>17302</v>
      </c>
      <c r="C20899" s="45" t="s">
        <v>17400</v>
      </c>
      <c r="D20899" s="93" t="s">
        <v>17443</v>
      </c>
      <c r="E20899" s="45" t="s">
        <v>9839</v>
      </c>
      <c r="F20899" s="93"/>
      <c r="G20899" s="93"/>
      <c r="H20899" s="93"/>
      <c r="I20899" s="99"/>
      <c r="J20899" s="99"/>
      <c r="K20899" s="99"/>
      <c r="L20899" s="99"/>
      <c r="M20899" s="99"/>
      <c r="N20899" s="99"/>
      <c r="O20899" s="99"/>
      <c r="P20899" s="99"/>
      <c r="Q20899" s="99"/>
      <c r="R20899" s="99"/>
      <c r="S20899" s="99"/>
      <c r="T20899" s="99"/>
      <c r="U20899" s="99"/>
      <c r="V20899" s="99"/>
      <c r="W20899" s="99"/>
      <c r="X20899" s="99"/>
      <c r="Y20899" s="99"/>
      <c r="Z20899" s="99"/>
      <c r="AA20899" s="99"/>
      <c r="AB20899" s="99"/>
      <c r="AC20899" s="99"/>
      <c r="AD20899" s="99"/>
      <c r="AE20899" s="99"/>
      <c r="AF20899" s="99"/>
      <c r="AG20899" s="99"/>
      <c r="AH20899" s="31"/>
      <c r="AI20899" s="31"/>
      <c r="AJ20899" s="31"/>
      <c r="AK20899" s="31"/>
      <c r="AL20899" s="31"/>
      <c r="AO20899" s="376"/>
    </row>
    <row r="20900" spans="1:41" x14ac:dyDescent="0.3">
      <c r="A20900" s="333" t="s">
        <v>8674</v>
      </c>
      <c r="B20900" s="333" t="s">
        <v>11021</v>
      </c>
      <c r="C20900" s="125" t="s">
        <v>11022</v>
      </c>
      <c r="D20900" s="32" t="s">
        <v>20309</v>
      </c>
      <c r="E20900" s="125" t="s">
        <v>5139</v>
      </c>
      <c r="F20900" s="125" t="s">
        <v>1189</v>
      </c>
      <c r="G20900" s="125" t="s">
        <v>1189</v>
      </c>
      <c r="AO20900" s="376"/>
    </row>
    <row r="20901" spans="1:41" x14ac:dyDescent="0.3">
      <c r="A20901" s="333" t="s">
        <v>8674</v>
      </c>
      <c r="B20901" s="333" t="s">
        <v>11023</v>
      </c>
      <c r="C20901" s="125" t="s">
        <v>11024</v>
      </c>
      <c r="D20901" s="32" t="s">
        <v>20309</v>
      </c>
      <c r="E20901" s="125" t="s">
        <v>5139</v>
      </c>
      <c r="F20901" s="125" t="s">
        <v>1189</v>
      </c>
      <c r="G20901" s="125" t="s">
        <v>1189</v>
      </c>
      <c r="AO20901" s="376"/>
    </row>
    <row r="20902" spans="1:41" x14ac:dyDescent="0.3">
      <c r="A20902" s="333" t="s">
        <v>15575</v>
      </c>
      <c r="B20902" s="333" t="s">
        <v>4815</v>
      </c>
      <c r="C20902" s="125" t="s">
        <v>15581</v>
      </c>
      <c r="D20902" s="32" t="s">
        <v>20309</v>
      </c>
      <c r="E20902" s="125" t="s">
        <v>9839</v>
      </c>
      <c r="F20902" s="125" t="s">
        <v>1189</v>
      </c>
      <c r="G20902" s="125" t="s">
        <v>1190</v>
      </c>
      <c r="AO20902" s="376"/>
    </row>
    <row r="20903" spans="1:41" x14ac:dyDescent="0.25">
      <c r="A20903" s="44" t="s">
        <v>22063</v>
      </c>
      <c r="B20903" s="44" t="s">
        <v>2350</v>
      </c>
      <c r="C20903" s="45">
        <v>230105</v>
      </c>
      <c r="D20903" s="45" t="s">
        <v>11363</v>
      </c>
      <c r="E20903" s="45" t="s">
        <v>5265</v>
      </c>
      <c r="AO20903" s="376"/>
    </row>
    <row r="20904" spans="1:41" x14ac:dyDescent="0.3">
      <c r="A20904" s="333" t="s">
        <v>18805</v>
      </c>
      <c r="B20904" s="333" t="s">
        <v>11374</v>
      </c>
      <c r="C20904" s="125" t="s">
        <v>11375</v>
      </c>
      <c r="D20904" s="32" t="s">
        <v>20309</v>
      </c>
      <c r="E20904" s="125" t="s">
        <v>4826</v>
      </c>
      <c r="F20904" s="125" t="s">
        <v>1189</v>
      </c>
      <c r="G20904" s="125" t="s">
        <v>1189</v>
      </c>
      <c r="AO20904" s="376"/>
    </row>
    <row r="20905" spans="1:41" x14ac:dyDescent="0.3">
      <c r="A20905" s="333" t="s">
        <v>18805</v>
      </c>
      <c r="B20905" s="333" t="s">
        <v>4821</v>
      </c>
      <c r="C20905" s="125" t="s">
        <v>15589</v>
      </c>
      <c r="D20905" s="32" t="s">
        <v>20309</v>
      </c>
      <c r="E20905" s="125" t="s">
        <v>9839</v>
      </c>
      <c r="F20905" s="125" t="s">
        <v>1189</v>
      </c>
      <c r="G20905" s="125" t="s">
        <v>1189</v>
      </c>
      <c r="AO20905" s="376"/>
    </row>
    <row r="20906" spans="1:41" x14ac:dyDescent="0.3">
      <c r="A20906" s="333" t="s">
        <v>18805</v>
      </c>
      <c r="B20906" s="333" t="s">
        <v>1178</v>
      </c>
      <c r="C20906" s="125" t="s">
        <v>18815</v>
      </c>
      <c r="D20906" s="32" t="s">
        <v>20309</v>
      </c>
      <c r="E20906" s="125" t="s">
        <v>8292</v>
      </c>
      <c r="F20906" s="125" t="s">
        <v>1189</v>
      </c>
      <c r="G20906" s="125" t="s">
        <v>1189</v>
      </c>
      <c r="AO20906" s="376"/>
    </row>
    <row r="20907" spans="1:41" x14ac:dyDescent="0.25">
      <c r="A20907" s="44" t="s">
        <v>3858</v>
      </c>
      <c r="B20907" s="44" t="s">
        <v>259</v>
      </c>
      <c r="C20907" s="45" t="s">
        <v>3947</v>
      </c>
      <c r="D20907" s="93" t="s">
        <v>17443</v>
      </c>
      <c r="E20907" s="46">
        <v>46387</v>
      </c>
      <c r="F20907" s="93"/>
      <c r="G20907" s="93"/>
      <c r="H20907" s="93"/>
      <c r="I20907" s="99"/>
      <c r="J20907" s="99"/>
      <c r="K20907" s="99"/>
      <c r="L20907" s="99"/>
      <c r="M20907" s="99"/>
      <c r="N20907" s="99"/>
      <c r="O20907" s="99"/>
      <c r="P20907" s="99"/>
      <c r="Q20907" s="99"/>
      <c r="R20907" s="99"/>
      <c r="S20907" s="99"/>
      <c r="T20907" s="99"/>
      <c r="U20907" s="99"/>
      <c r="V20907" s="99"/>
      <c r="W20907" s="99"/>
      <c r="X20907" s="99"/>
      <c r="Y20907" s="99"/>
      <c r="Z20907" s="99"/>
      <c r="AA20907" s="99"/>
      <c r="AB20907" s="99"/>
      <c r="AC20907" s="99"/>
      <c r="AD20907" s="99"/>
      <c r="AE20907" s="99"/>
      <c r="AF20907" s="99"/>
      <c r="AG20907" s="99"/>
      <c r="AH20907" s="31"/>
      <c r="AI20907" s="31"/>
      <c r="AJ20907" s="31"/>
      <c r="AK20907" s="31"/>
      <c r="AL20907" s="31"/>
      <c r="AO20907" s="376"/>
    </row>
    <row r="20908" spans="1:41" x14ac:dyDescent="0.25">
      <c r="A20908" s="44" t="s">
        <v>12525</v>
      </c>
      <c r="B20908" s="44" t="s">
        <v>12105</v>
      </c>
      <c r="C20908" s="45">
        <v>39.25</v>
      </c>
      <c r="D20908" s="45" t="s">
        <v>12549</v>
      </c>
      <c r="E20908" s="46">
        <v>47514</v>
      </c>
      <c r="F20908" s="45"/>
      <c r="G20908" s="93"/>
      <c r="H20908" s="93"/>
      <c r="I20908" s="99"/>
      <c r="J20908" s="99"/>
      <c r="K20908" s="99"/>
      <c r="L20908" s="99"/>
      <c r="M20908" s="99"/>
      <c r="N20908" s="99"/>
      <c r="O20908" s="99"/>
      <c r="P20908" s="99"/>
      <c r="Q20908" s="99"/>
      <c r="R20908" s="99"/>
      <c r="S20908" s="99"/>
      <c r="T20908" s="99"/>
      <c r="U20908" s="99"/>
      <c r="V20908" s="99"/>
      <c r="W20908" s="99"/>
      <c r="X20908" s="99"/>
      <c r="Y20908" s="99"/>
      <c r="Z20908" s="99"/>
      <c r="AA20908" s="99"/>
      <c r="AB20908" s="99"/>
      <c r="AC20908" s="99"/>
      <c r="AD20908" s="99"/>
      <c r="AE20908" s="99"/>
      <c r="AF20908" s="99"/>
      <c r="AG20908" s="99"/>
      <c r="AH20908" s="31"/>
      <c r="AI20908" s="31"/>
      <c r="AJ20908" s="31"/>
      <c r="AK20908" s="31"/>
      <c r="AL20908" s="31"/>
      <c r="AO20908" s="376"/>
    </row>
    <row r="20909" spans="1:41" x14ac:dyDescent="0.25">
      <c r="A20909" s="91" t="s">
        <v>19167</v>
      </c>
      <c r="B20909" s="92" t="s">
        <v>3182</v>
      </c>
      <c r="C20909" s="93" t="s">
        <v>19170</v>
      </c>
      <c r="D20909" s="93" t="s">
        <v>1201</v>
      </c>
      <c r="E20909" s="94">
        <v>46582</v>
      </c>
      <c r="F20909" s="93"/>
      <c r="G20909" s="93"/>
      <c r="H20909" s="93"/>
      <c r="I20909" s="99"/>
      <c r="J20909" s="99"/>
      <c r="K20909" s="99"/>
      <c r="L20909" s="99"/>
      <c r="M20909" s="99"/>
      <c r="N20909" s="99"/>
      <c r="O20909" s="99"/>
      <c r="P20909" s="99"/>
      <c r="Q20909" s="99"/>
      <c r="R20909" s="99"/>
      <c r="S20909" s="99"/>
      <c r="T20909" s="99"/>
      <c r="U20909" s="99"/>
      <c r="V20909" s="99"/>
      <c r="W20909" s="99"/>
      <c r="X20909" s="99"/>
      <c r="Y20909" s="99"/>
      <c r="Z20909" s="99"/>
      <c r="AA20909" s="99"/>
      <c r="AB20909" s="99"/>
      <c r="AC20909" s="99"/>
      <c r="AD20909" s="99"/>
      <c r="AE20909" s="99"/>
      <c r="AF20909" s="99"/>
      <c r="AG20909" s="99"/>
      <c r="AH20909" s="31"/>
      <c r="AI20909" s="31"/>
      <c r="AJ20909" s="31"/>
      <c r="AK20909" s="31"/>
      <c r="AL20909" s="31"/>
      <c r="AO20909" s="376"/>
    </row>
    <row r="20910" spans="1:41" x14ac:dyDescent="0.25">
      <c r="A20910" s="91" t="s">
        <v>19167</v>
      </c>
      <c r="B20910" s="92" t="s">
        <v>19284</v>
      </c>
      <c r="C20910" s="93" t="s">
        <v>19285</v>
      </c>
      <c r="D20910" s="93" t="s">
        <v>1201</v>
      </c>
      <c r="E20910" s="94">
        <v>46582</v>
      </c>
      <c r="F20910" s="93"/>
      <c r="G20910" s="93"/>
      <c r="H20910" s="93"/>
      <c r="I20910" s="99"/>
      <c r="J20910" s="99"/>
      <c r="K20910" s="99"/>
      <c r="L20910" s="99"/>
      <c r="M20910" s="99"/>
      <c r="N20910" s="99"/>
      <c r="O20910" s="99"/>
      <c r="P20910" s="99"/>
      <c r="Q20910" s="99"/>
      <c r="R20910" s="99"/>
      <c r="S20910" s="99"/>
      <c r="T20910" s="99"/>
      <c r="U20910" s="99"/>
      <c r="V20910" s="99"/>
      <c r="W20910" s="99"/>
      <c r="X20910" s="99"/>
      <c r="Y20910" s="99"/>
      <c r="Z20910" s="99"/>
      <c r="AA20910" s="99"/>
      <c r="AB20910" s="99"/>
      <c r="AC20910" s="99"/>
      <c r="AD20910" s="99"/>
      <c r="AE20910" s="99"/>
      <c r="AF20910" s="99"/>
      <c r="AG20910" s="99"/>
      <c r="AH20910" s="31"/>
      <c r="AI20910" s="31"/>
      <c r="AJ20910" s="31"/>
      <c r="AK20910" s="31"/>
      <c r="AL20910" s="31"/>
      <c r="AO20910" s="376"/>
    </row>
    <row r="20911" spans="1:41" x14ac:dyDescent="0.25">
      <c r="A20911" s="44" t="s">
        <v>16053</v>
      </c>
      <c r="B20911" s="44" t="s">
        <v>3474</v>
      </c>
      <c r="C20911" s="45">
        <v>250503</v>
      </c>
      <c r="D20911" s="45" t="s">
        <v>11363</v>
      </c>
      <c r="E20911" s="45" t="s">
        <v>15608</v>
      </c>
      <c r="AO20911" s="376"/>
    </row>
    <row r="20912" spans="1:41" x14ac:dyDescent="0.25">
      <c r="A20912" s="44" t="s">
        <v>7945</v>
      </c>
      <c r="B20912" s="44" t="s">
        <v>7824</v>
      </c>
      <c r="C20912" s="45">
        <v>230804</v>
      </c>
      <c r="D20912" s="45" t="s">
        <v>11363</v>
      </c>
      <c r="E20912" s="45" t="s">
        <v>4151</v>
      </c>
      <c r="AO20912" s="376"/>
    </row>
    <row r="20913" spans="1:41" x14ac:dyDescent="0.25">
      <c r="A20913" s="44" t="s">
        <v>18568</v>
      </c>
      <c r="B20913" s="44" t="s">
        <v>938</v>
      </c>
      <c r="C20913" s="45">
        <v>260103</v>
      </c>
      <c r="D20913" s="45" t="s">
        <v>11363</v>
      </c>
      <c r="E20913" s="45" t="s">
        <v>8292</v>
      </c>
      <c r="AO20913" s="376"/>
    </row>
    <row r="20914" spans="1:41" x14ac:dyDescent="0.25">
      <c r="A20914" s="44" t="s">
        <v>18568</v>
      </c>
      <c r="B20914" s="44" t="s">
        <v>7763</v>
      </c>
      <c r="C20914" s="45">
        <v>260401</v>
      </c>
      <c r="D20914" s="45" t="s">
        <v>11363</v>
      </c>
      <c r="E20914" s="45" t="s">
        <v>11152</v>
      </c>
      <c r="AO20914" s="376"/>
    </row>
    <row r="20915" spans="1:41" x14ac:dyDescent="0.25">
      <c r="A20915" s="44" t="s">
        <v>18552</v>
      </c>
      <c r="B20915" s="44" t="s">
        <v>5134</v>
      </c>
      <c r="C20915" s="45">
        <v>220802</v>
      </c>
      <c r="D20915" s="45" t="s">
        <v>11363</v>
      </c>
      <c r="E20915" s="45" t="s">
        <v>4966</v>
      </c>
      <c r="AO20915" s="376"/>
    </row>
    <row r="20916" spans="1:41" x14ac:dyDescent="0.25">
      <c r="A20916" s="44" t="s">
        <v>18552</v>
      </c>
      <c r="B20916" s="44" t="s">
        <v>2350</v>
      </c>
      <c r="C20916" s="45">
        <v>230105</v>
      </c>
      <c r="D20916" s="45" t="s">
        <v>11363</v>
      </c>
      <c r="E20916" s="45" t="s">
        <v>5265</v>
      </c>
      <c r="AO20916" s="376"/>
    </row>
    <row r="20917" spans="1:41" x14ac:dyDescent="0.3">
      <c r="A20917" s="333" t="s">
        <v>7798</v>
      </c>
      <c r="B20917" s="333" t="s">
        <v>2696</v>
      </c>
      <c r="C20917" s="125" t="s">
        <v>21307</v>
      </c>
      <c r="D20917" s="32" t="s">
        <v>20309</v>
      </c>
      <c r="E20917" s="125" t="s">
        <v>9840</v>
      </c>
      <c r="F20917" s="125" t="s">
        <v>1189</v>
      </c>
      <c r="G20917" s="125" t="s">
        <v>1190</v>
      </c>
      <c r="AO20917" s="376"/>
    </row>
    <row r="20918" spans="1:41" x14ac:dyDescent="0.25">
      <c r="A20918" s="44" t="s">
        <v>16054</v>
      </c>
      <c r="B20918" s="44" t="s">
        <v>3474</v>
      </c>
      <c r="C20918" s="45">
        <v>250503</v>
      </c>
      <c r="D20918" s="45" t="s">
        <v>11363</v>
      </c>
      <c r="E20918" s="45" t="s">
        <v>15608</v>
      </c>
      <c r="AO20918" s="376"/>
    </row>
    <row r="20919" spans="1:41" x14ac:dyDescent="0.25">
      <c r="A20919" s="44" t="s">
        <v>21370</v>
      </c>
      <c r="B20919" s="44" t="s">
        <v>21369</v>
      </c>
      <c r="C20919" s="45" t="s">
        <v>10875</v>
      </c>
      <c r="D20919" s="45" t="s">
        <v>21447</v>
      </c>
      <c r="E20919" s="46">
        <v>46660</v>
      </c>
      <c r="AO20919" s="376"/>
    </row>
    <row r="20920" spans="1:41" x14ac:dyDescent="0.3">
      <c r="A20920" s="333" t="s">
        <v>11558</v>
      </c>
      <c r="B20920" s="333" t="s">
        <v>11371</v>
      </c>
      <c r="C20920" s="125" t="s">
        <v>11215</v>
      </c>
      <c r="D20920" s="32" t="s">
        <v>20309</v>
      </c>
      <c r="E20920" s="125" t="s">
        <v>4966</v>
      </c>
      <c r="F20920" s="125" t="s">
        <v>1189</v>
      </c>
      <c r="G20920" s="125" t="s">
        <v>1190</v>
      </c>
      <c r="AO20920" s="376"/>
    </row>
    <row r="20921" spans="1:41" x14ac:dyDescent="0.25">
      <c r="A20921" s="44" t="s">
        <v>1535</v>
      </c>
      <c r="B20921" s="44" t="s">
        <v>11947</v>
      </c>
      <c r="C20921" s="45" t="s">
        <v>14044</v>
      </c>
      <c r="D20921" s="45" t="s">
        <v>11204</v>
      </c>
      <c r="E20921" s="45" t="s">
        <v>6714</v>
      </c>
      <c r="F20921" s="93"/>
      <c r="G20921" s="93"/>
      <c r="H20921" s="93"/>
      <c r="I20921" s="99"/>
      <c r="J20921" s="99"/>
      <c r="K20921" s="99"/>
      <c r="L20921" s="99"/>
      <c r="M20921" s="99"/>
      <c r="N20921" s="99"/>
      <c r="O20921" s="99"/>
      <c r="P20921" s="99"/>
      <c r="Q20921" s="99"/>
      <c r="R20921" s="99"/>
      <c r="S20921" s="99"/>
      <c r="T20921" s="99"/>
      <c r="U20921" s="99"/>
      <c r="V20921" s="99"/>
      <c r="W20921" s="99"/>
      <c r="X20921" s="99"/>
      <c r="Y20921" s="99"/>
      <c r="Z20921" s="99"/>
      <c r="AA20921" s="99"/>
      <c r="AB20921" s="99"/>
      <c r="AC20921" s="99"/>
      <c r="AD20921" s="99"/>
      <c r="AE20921" s="99"/>
      <c r="AF20921" s="99"/>
      <c r="AG20921" s="99"/>
      <c r="AH20921" s="31"/>
      <c r="AI20921" s="31"/>
      <c r="AJ20921" s="31"/>
      <c r="AK20921" s="31"/>
      <c r="AL20921" s="31"/>
      <c r="AO20921" s="376"/>
    </row>
    <row r="20922" spans="1:41" x14ac:dyDescent="0.25">
      <c r="A20922" s="44" t="s">
        <v>1535</v>
      </c>
      <c r="B20922" s="44" t="s">
        <v>11947</v>
      </c>
      <c r="C20922" s="45" t="s">
        <v>14044</v>
      </c>
      <c r="D20922" s="93" t="s">
        <v>17443</v>
      </c>
      <c r="E20922" s="45" t="s">
        <v>6714</v>
      </c>
      <c r="F20922" s="93"/>
      <c r="G20922" s="93"/>
      <c r="H20922" s="93"/>
      <c r="I20922" s="99"/>
      <c r="J20922" s="99"/>
      <c r="K20922" s="99"/>
      <c r="L20922" s="99"/>
      <c r="M20922" s="99"/>
      <c r="N20922" s="99"/>
      <c r="O20922" s="99"/>
      <c r="P20922" s="99"/>
      <c r="Q20922" s="99"/>
      <c r="R20922" s="99"/>
      <c r="S20922" s="99"/>
      <c r="T20922" s="99"/>
      <c r="U20922" s="99"/>
      <c r="V20922" s="99"/>
      <c r="W20922" s="99"/>
      <c r="X20922" s="99"/>
      <c r="Y20922" s="99"/>
      <c r="Z20922" s="99"/>
      <c r="AA20922" s="99"/>
      <c r="AB20922" s="99"/>
      <c r="AC20922" s="99"/>
      <c r="AD20922" s="99"/>
      <c r="AE20922" s="99"/>
      <c r="AF20922" s="99"/>
      <c r="AG20922" s="99"/>
      <c r="AH20922" s="31"/>
      <c r="AI20922" s="31"/>
      <c r="AJ20922" s="31"/>
      <c r="AK20922" s="31"/>
      <c r="AL20922" s="31"/>
      <c r="AO20922" s="376"/>
    </row>
    <row r="20923" spans="1:41" x14ac:dyDescent="0.25">
      <c r="A20923" s="44" t="s">
        <v>1535</v>
      </c>
      <c r="B20923" s="44" t="s">
        <v>2529</v>
      </c>
      <c r="C20923" s="45" t="s">
        <v>14044</v>
      </c>
      <c r="D20923" s="45" t="s">
        <v>9895</v>
      </c>
      <c r="E20923" s="46">
        <v>47483</v>
      </c>
      <c r="F20923" s="93"/>
      <c r="G20923" s="93"/>
      <c r="H20923" s="93"/>
      <c r="I20923" s="99"/>
      <c r="J20923" s="99"/>
      <c r="K20923" s="99"/>
      <c r="L20923" s="44"/>
      <c r="M20923" s="99"/>
      <c r="N20923" s="99"/>
      <c r="O20923" s="99"/>
      <c r="P20923" s="99"/>
      <c r="Q20923" s="99"/>
      <c r="R20923" s="99"/>
      <c r="S20923" s="99"/>
      <c r="T20923" s="99"/>
      <c r="U20923" s="99"/>
      <c r="V20923" s="99"/>
      <c r="W20923" s="99"/>
      <c r="X20923" s="99"/>
      <c r="Y20923" s="99"/>
      <c r="Z20923" s="99"/>
      <c r="AA20923" s="99"/>
      <c r="AB20923" s="99"/>
      <c r="AC20923" s="99"/>
      <c r="AD20923" s="99"/>
      <c r="AE20923" s="99"/>
      <c r="AF20923" s="99"/>
      <c r="AG20923" s="99"/>
      <c r="AH20923" s="31"/>
      <c r="AI20923" s="31"/>
      <c r="AJ20923" s="31"/>
      <c r="AK20923" s="31"/>
      <c r="AL20923" s="31"/>
      <c r="AO20923" s="376"/>
    </row>
    <row r="20924" spans="1:41" x14ac:dyDescent="0.3">
      <c r="A20924" s="333" t="s">
        <v>4807</v>
      </c>
      <c r="B20924" s="333" t="s">
        <v>15470</v>
      </c>
      <c r="C20924" s="125" t="s">
        <v>13319</v>
      </c>
      <c r="D20924" s="32" t="s">
        <v>20309</v>
      </c>
      <c r="E20924" s="125" t="s">
        <v>12551</v>
      </c>
      <c r="F20924" s="125" t="s">
        <v>1189</v>
      </c>
      <c r="G20924" s="125" t="s">
        <v>1190</v>
      </c>
      <c r="AO20924" s="376"/>
    </row>
    <row r="20925" spans="1:41" x14ac:dyDescent="0.25">
      <c r="A20925" s="44" t="s">
        <v>4807</v>
      </c>
      <c r="B20925" s="92" t="s">
        <v>3452</v>
      </c>
      <c r="C20925" s="93" t="s">
        <v>7817</v>
      </c>
      <c r="D20925" s="93" t="s">
        <v>1201</v>
      </c>
      <c r="E20925" s="94">
        <v>46496</v>
      </c>
      <c r="F20925" s="93"/>
      <c r="G20925" s="93"/>
      <c r="H20925" s="93"/>
      <c r="I20925" s="99"/>
      <c r="J20925" s="99"/>
      <c r="K20925" s="99"/>
      <c r="L20925" s="44"/>
      <c r="M20925" s="99"/>
      <c r="N20925" s="99"/>
      <c r="O20925" s="99"/>
      <c r="P20925" s="99"/>
      <c r="Q20925" s="99"/>
      <c r="R20925" s="99"/>
      <c r="S20925" s="99"/>
      <c r="T20925" s="99"/>
      <c r="U20925" s="99"/>
      <c r="V20925" s="99"/>
      <c r="W20925" s="99"/>
      <c r="X20925" s="99"/>
      <c r="Y20925" s="99"/>
      <c r="Z20925" s="99"/>
      <c r="AA20925" s="99"/>
      <c r="AB20925" s="99"/>
      <c r="AC20925" s="99"/>
      <c r="AD20925" s="99"/>
      <c r="AE20925" s="99"/>
      <c r="AF20925" s="99"/>
      <c r="AG20925" s="99"/>
      <c r="AH20925" s="31"/>
      <c r="AI20925" s="31"/>
      <c r="AJ20925" s="31"/>
      <c r="AK20925" s="31"/>
      <c r="AL20925" s="31"/>
      <c r="AO20925" s="376"/>
    </row>
    <row r="20926" spans="1:41" x14ac:dyDescent="0.25">
      <c r="A20926" s="91" t="s">
        <v>4807</v>
      </c>
      <c r="B20926" s="92" t="s">
        <v>19284</v>
      </c>
      <c r="C20926" s="93" t="s">
        <v>19285</v>
      </c>
      <c r="D20926" s="93" t="s">
        <v>1201</v>
      </c>
      <c r="E20926" s="94">
        <v>46582</v>
      </c>
      <c r="F20926" s="93"/>
      <c r="G20926" s="93"/>
      <c r="H20926" s="93"/>
      <c r="I20926" s="99"/>
      <c r="J20926" s="99"/>
      <c r="K20926" s="99"/>
      <c r="L20926" s="99"/>
      <c r="M20926" s="99"/>
      <c r="N20926" s="99"/>
      <c r="O20926" s="99"/>
      <c r="P20926" s="99"/>
      <c r="Q20926" s="99"/>
      <c r="R20926" s="99"/>
      <c r="S20926" s="99"/>
      <c r="T20926" s="99"/>
      <c r="U20926" s="99"/>
      <c r="V20926" s="99"/>
      <c r="W20926" s="99"/>
      <c r="X20926" s="99"/>
      <c r="Y20926" s="99"/>
      <c r="Z20926" s="99"/>
      <c r="AA20926" s="99"/>
      <c r="AB20926" s="99"/>
      <c r="AC20926" s="99"/>
      <c r="AD20926" s="99"/>
      <c r="AE20926" s="99"/>
      <c r="AF20926" s="99"/>
      <c r="AG20926" s="99"/>
      <c r="AH20926" s="31"/>
      <c r="AI20926" s="31"/>
      <c r="AJ20926" s="31"/>
      <c r="AK20926" s="31"/>
      <c r="AL20926" s="31"/>
      <c r="AO20926" s="376"/>
    </row>
    <row r="20927" spans="1:41" x14ac:dyDescent="0.25">
      <c r="A20927" s="44" t="s">
        <v>3036</v>
      </c>
      <c r="B20927" s="44" t="s">
        <v>2350</v>
      </c>
      <c r="C20927" s="45">
        <v>230105</v>
      </c>
      <c r="D20927" s="45" t="s">
        <v>11363</v>
      </c>
      <c r="E20927" s="45" t="s">
        <v>5265</v>
      </c>
      <c r="AO20927" s="376"/>
    </row>
    <row r="20928" spans="1:41" x14ac:dyDescent="0.25">
      <c r="A20928" s="44" t="s">
        <v>3036</v>
      </c>
      <c r="B20928" s="44" t="s">
        <v>10350</v>
      </c>
      <c r="C20928" s="45">
        <v>24020301</v>
      </c>
      <c r="D20928" s="45" t="s">
        <v>11363</v>
      </c>
      <c r="E20928" s="45" t="s">
        <v>5131</v>
      </c>
      <c r="AO20928" s="376"/>
    </row>
    <row r="20929" spans="1:41" x14ac:dyDescent="0.25">
      <c r="A20929" s="44" t="s">
        <v>3036</v>
      </c>
      <c r="B20929" s="44" t="s">
        <v>3177</v>
      </c>
      <c r="C20929" s="45">
        <v>24020302</v>
      </c>
      <c r="D20929" s="45" t="s">
        <v>11363</v>
      </c>
      <c r="E20929" s="45" t="s">
        <v>5131</v>
      </c>
      <c r="AO20929" s="376"/>
    </row>
    <row r="20930" spans="1:41" x14ac:dyDescent="0.25">
      <c r="A20930" s="44" t="s">
        <v>3036</v>
      </c>
      <c r="B20930" s="44" t="s">
        <v>10382</v>
      </c>
      <c r="C20930" s="45">
        <v>24050301</v>
      </c>
      <c r="D20930" s="45" t="s">
        <v>11363</v>
      </c>
      <c r="E20930" s="45" t="s">
        <v>5155</v>
      </c>
      <c r="AO20930" s="376"/>
    </row>
    <row r="20931" spans="1:41" x14ac:dyDescent="0.25">
      <c r="A20931" s="44" t="s">
        <v>22064</v>
      </c>
      <c r="B20931" s="44" t="s">
        <v>9248</v>
      </c>
      <c r="C20931" s="45">
        <v>260105</v>
      </c>
      <c r="D20931" s="45" t="s">
        <v>11363</v>
      </c>
      <c r="E20931" s="45" t="s">
        <v>17625</v>
      </c>
      <c r="AO20931" s="376"/>
    </row>
    <row r="20932" spans="1:41" x14ac:dyDescent="0.25">
      <c r="A20932" s="44" t="s">
        <v>912</v>
      </c>
      <c r="B20932" s="44" t="s">
        <v>945</v>
      </c>
      <c r="C20932" s="45">
        <v>240602</v>
      </c>
      <c r="D20932" s="45" t="s">
        <v>11363</v>
      </c>
      <c r="E20932" s="45" t="s">
        <v>4962</v>
      </c>
      <c r="AO20932" s="376"/>
    </row>
    <row r="20933" spans="1:41" x14ac:dyDescent="0.25">
      <c r="A20933" s="44" t="s">
        <v>20662</v>
      </c>
      <c r="B20933" s="44" t="s">
        <v>20660</v>
      </c>
      <c r="C20933" s="45" t="s">
        <v>20759</v>
      </c>
      <c r="D20933" s="32" t="s">
        <v>5559</v>
      </c>
      <c r="E20933" s="45" t="s">
        <v>20874</v>
      </c>
      <c r="F20933" s="32"/>
      <c r="G20933" s="32"/>
      <c r="H20933" s="32"/>
      <c r="I20933" s="31"/>
      <c r="J20933" s="31"/>
      <c r="K20933" s="31"/>
      <c r="L20933" s="31"/>
      <c r="M20933" s="31"/>
      <c r="N20933" s="31"/>
      <c r="O20933" s="31"/>
      <c r="P20933" s="31"/>
      <c r="Q20933" s="31"/>
      <c r="R20933" s="31"/>
      <c r="S20933" s="31"/>
      <c r="T20933" s="31"/>
      <c r="U20933" s="31"/>
      <c r="V20933" s="31"/>
      <c r="W20933" s="31"/>
      <c r="X20933" s="31"/>
      <c r="Y20933" s="31"/>
      <c r="Z20933" s="31"/>
      <c r="AA20933" s="31"/>
      <c r="AB20933" s="31"/>
      <c r="AC20933" s="31"/>
      <c r="AD20933" s="31"/>
      <c r="AE20933" s="31"/>
      <c r="AF20933" s="31"/>
      <c r="AG20933" s="31"/>
      <c r="AH20933" s="31"/>
      <c r="AI20933" s="31"/>
      <c r="AJ20933" s="31"/>
      <c r="AK20933" s="31"/>
      <c r="AL20933" s="31"/>
      <c r="AO20933" s="376"/>
    </row>
    <row r="20934" spans="1:41" x14ac:dyDescent="0.25">
      <c r="A20934" s="44" t="s">
        <v>20719</v>
      </c>
      <c r="B20934" s="44" t="s">
        <v>20706</v>
      </c>
      <c r="C20934" s="45" t="s">
        <v>20830</v>
      </c>
      <c r="D20934" s="32" t="s">
        <v>5559</v>
      </c>
      <c r="E20934" s="45" t="s">
        <v>20882</v>
      </c>
      <c r="F20934" s="32"/>
      <c r="G20934" s="32"/>
      <c r="H20934" s="32"/>
      <c r="I20934" s="31"/>
      <c r="J20934" s="31"/>
      <c r="K20934" s="31"/>
      <c r="L20934" s="31"/>
      <c r="M20934" s="31"/>
      <c r="N20934" s="31"/>
      <c r="O20934" s="31"/>
      <c r="P20934" s="31"/>
      <c r="Q20934" s="31"/>
      <c r="R20934" s="31"/>
      <c r="S20934" s="31"/>
      <c r="T20934" s="31"/>
      <c r="U20934" s="31"/>
      <c r="V20934" s="31"/>
      <c r="W20934" s="31"/>
      <c r="X20934" s="31"/>
      <c r="Y20934" s="31"/>
      <c r="Z20934" s="31"/>
      <c r="AA20934" s="31"/>
      <c r="AB20934" s="31"/>
      <c r="AC20934" s="31"/>
      <c r="AD20934" s="31"/>
      <c r="AE20934" s="31"/>
      <c r="AF20934" s="31"/>
      <c r="AG20934" s="31"/>
      <c r="AH20934" s="31"/>
      <c r="AI20934" s="31"/>
      <c r="AJ20934" s="31"/>
      <c r="AK20934" s="31"/>
      <c r="AL20934" s="31"/>
      <c r="AO20934" s="376"/>
    </row>
    <row r="20935" spans="1:41" x14ac:dyDescent="0.25">
      <c r="A20935" s="44" t="s">
        <v>22065</v>
      </c>
      <c r="B20935" s="44" t="s">
        <v>9248</v>
      </c>
      <c r="C20935" s="45">
        <v>260105</v>
      </c>
      <c r="D20935" s="45" t="s">
        <v>11363</v>
      </c>
      <c r="E20935" s="45" t="s">
        <v>17625</v>
      </c>
      <c r="AO20935" s="376"/>
    </row>
    <row r="20936" spans="1:41" x14ac:dyDescent="0.3">
      <c r="A20936" s="333" t="s">
        <v>19079</v>
      </c>
      <c r="B20936" s="333" t="s">
        <v>6934</v>
      </c>
      <c r="C20936" s="125" t="s">
        <v>19099</v>
      </c>
      <c r="D20936" s="32" t="s">
        <v>20309</v>
      </c>
      <c r="E20936" s="125" t="s">
        <v>9249</v>
      </c>
      <c r="F20936" s="125" t="s">
        <v>1189</v>
      </c>
      <c r="G20936" s="125" t="s">
        <v>1190</v>
      </c>
      <c r="AO20936" s="376"/>
    </row>
    <row r="20937" spans="1:41" x14ac:dyDescent="0.3">
      <c r="A20937" s="333" t="s">
        <v>19080</v>
      </c>
      <c r="B20937" s="333" t="s">
        <v>1174</v>
      </c>
      <c r="C20937" s="125" t="s">
        <v>19093</v>
      </c>
      <c r="D20937" s="32" t="s">
        <v>20309</v>
      </c>
      <c r="E20937" s="125" t="s">
        <v>9249</v>
      </c>
      <c r="F20937" s="125" t="s">
        <v>1189</v>
      </c>
      <c r="G20937" s="125" t="s">
        <v>1190</v>
      </c>
      <c r="AO20937" s="376"/>
    </row>
    <row r="20938" spans="1:41" x14ac:dyDescent="0.3">
      <c r="A20938" s="333" t="s">
        <v>11559</v>
      </c>
      <c r="B20938" s="333" t="s">
        <v>11377</v>
      </c>
      <c r="C20938" s="125" t="s">
        <v>11214</v>
      </c>
      <c r="D20938" s="32" t="s">
        <v>20309</v>
      </c>
      <c r="E20938" s="125" t="s">
        <v>4966</v>
      </c>
      <c r="F20938" s="125" t="s">
        <v>1189</v>
      </c>
      <c r="G20938" s="125" t="s">
        <v>1190</v>
      </c>
      <c r="AO20938" s="376"/>
    </row>
    <row r="20939" spans="1:41" x14ac:dyDescent="0.25">
      <c r="A20939" s="57" t="s">
        <v>2171</v>
      </c>
      <c r="B20939" s="92" t="s">
        <v>3682</v>
      </c>
      <c r="C20939" s="93" t="s">
        <v>19106</v>
      </c>
      <c r="D20939" s="93" t="s">
        <v>3681</v>
      </c>
      <c r="E20939" s="94">
        <v>48029</v>
      </c>
      <c r="F20939" s="93"/>
      <c r="G20939" s="93"/>
      <c r="H20939" s="93"/>
      <c r="I20939" s="99"/>
      <c r="J20939" s="99"/>
      <c r="K20939" s="99"/>
      <c r="L20939" s="44"/>
      <c r="M20939" s="99"/>
      <c r="N20939" s="99"/>
      <c r="O20939" s="99"/>
      <c r="P20939" s="99"/>
      <c r="Q20939" s="99"/>
      <c r="R20939" s="99"/>
      <c r="S20939" s="99"/>
      <c r="T20939" s="99"/>
      <c r="U20939" s="99"/>
      <c r="V20939" s="99"/>
      <c r="W20939" s="99"/>
      <c r="X20939" s="99"/>
      <c r="Y20939" s="99"/>
      <c r="Z20939" s="99"/>
      <c r="AA20939" s="99"/>
      <c r="AB20939" s="99"/>
      <c r="AC20939" s="99"/>
      <c r="AD20939" s="99"/>
      <c r="AE20939" s="99"/>
      <c r="AF20939" s="99"/>
      <c r="AG20939" s="99"/>
      <c r="AH20939" s="31"/>
      <c r="AI20939" s="31"/>
      <c r="AJ20939" s="31"/>
      <c r="AK20939" s="31"/>
      <c r="AL20939" s="31"/>
      <c r="AO20939" s="376"/>
    </row>
    <row r="20940" spans="1:41" x14ac:dyDescent="0.25">
      <c r="A20940" s="44" t="s">
        <v>20550</v>
      </c>
      <c r="B20940" s="44" t="s">
        <v>6877</v>
      </c>
      <c r="C20940" s="45" t="s">
        <v>6923</v>
      </c>
      <c r="D20940" s="32" t="s">
        <v>5559</v>
      </c>
      <c r="E20940" s="45" t="s">
        <v>20846</v>
      </c>
      <c r="F20940" s="32"/>
      <c r="G20940" s="32"/>
      <c r="H20940" s="32"/>
      <c r="I20940" s="31"/>
      <c r="J20940" s="31"/>
      <c r="K20940" s="31"/>
      <c r="L20940" s="31"/>
      <c r="M20940" s="31"/>
      <c r="N20940" s="31"/>
      <c r="O20940" s="31"/>
      <c r="P20940" s="31"/>
      <c r="Q20940" s="31"/>
      <c r="R20940" s="31"/>
      <c r="S20940" s="31"/>
      <c r="T20940" s="31"/>
      <c r="U20940" s="31"/>
      <c r="V20940" s="31"/>
      <c r="W20940" s="31"/>
      <c r="X20940" s="31"/>
      <c r="Y20940" s="31"/>
      <c r="Z20940" s="31"/>
      <c r="AA20940" s="31"/>
      <c r="AB20940" s="31"/>
      <c r="AC20940" s="31"/>
      <c r="AD20940" s="31"/>
      <c r="AE20940" s="31"/>
      <c r="AF20940" s="31"/>
      <c r="AG20940" s="31"/>
      <c r="AH20940" s="31"/>
      <c r="AI20940" s="31"/>
      <c r="AJ20940" s="31"/>
      <c r="AK20940" s="31"/>
      <c r="AL20940" s="31"/>
      <c r="AO20940" s="376"/>
    </row>
    <row r="20941" spans="1:41" x14ac:dyDescent="0.25">
      <c r="A20941" s="57" t="s">
        <v>3676</v>
      </c>
      <c r="B20941" s="92" t="s">
        <v>3682</v>
      </c>
      <c r="C20941" s="93" t="s">
        <v>19106</v>
      </c>
      <c r="D20941" s="93" t="s">
        <v>3681</v>
      </c>
      <c r="E20941" s="94">
        <v>48029</v>
      </c>
      <c r="F20941" s="93"/>
      <c r="G20941" s="93"/>
      <c r="H20941" s="93"/>
      <c r="I20941" s="99"/>
      <c r="J20941" s="99"/>
      <c r="K20941" s="99"/>
      <c r="L20941" s="44"/>
      <c r="M20941" s="99"/>
      <c r="N20941" s="99"/>
      <c r="O20941" s="99"/>
      <c r="P20941" s="99"/>
      <c r="Q20941" s="99"/>
      <c r="R20941" s="99"/>
      <c r="S20941" s="99"/>
      <c r="T20941" s="99"/>
      <c r="U20941" s="99"/>
      <c r="V20941" s="99"/>
      <c r="W20941" s="99"/>
      <c r="X20941" s="99"/>
      <c r="Y20941" s="99"/>
      <c r="Z20941" s="99"/>
      <c r="AA20941" s="99"/>
      <c r="AB20941" s="99"/>
      <c r="AC20941" s="99"/>
      <c r="AD20941" s="99"/>
      <c r="AE20941" s="99"/>
      <c r="AF20941" s="99"/>
      <c r="AG20941" s="99"/>
      <c r="AH20941" s="31"/>
      <c r="AI20941" s="31"/>
      <c r="AJ20941" s="31"/>
      <c r="AK20941" s="31"/>
      <c r="AL20941" s="31"/>
      <c r="AO20941" s="376"/>
    </row>
    <row r="20942" spans="1:41" x14ac:dyDescent="0.25">
      <c r="A20942" s="44" t="s">
        <v>22066</v>
      </c>
      <c r="B20942" s="44" t="s">
        <v>936</v>
      </c>
      <c r="C20942" s="45">
        <v>260703</v>
      </c>
      <c r="D20942" s="45" t="s">
        <v>11363</v>
      </c>
      <c r="E20942" s="45" t="s">
        <v>11150</v>
      </c>
      <c r="AO20942" s="376"/>
    </row>
    <row r="20943" spans="1:41" x14ac:dyDescent="0.25">
      <c r="A20943" s="44" t="s">
        <v>9294</v>
      </c>
      <c r="B20943" s="44" t="s">
        <v>9237</v>
      </c>
      <c r="C20943" s="45">
        <v>24010401</v>
      </c>
      <c r="D20943" s="45" t="s">
        <v>11363</v>
      </c>
      <c r="E20943" s="45" t="s">
        <v>9238</v>
      </c>
      <c r="AO20943" s="376"/>
    </row>
    <row r="20944" spans="1:41" x14ac:dyDescent="0.25">
      <c r="A20944" s="44" t="s">
        <v>9294</v>
      </c>
      <c r="B20944" s="44" t="s">
        <v>3176</v>
      </c>
      <c r="C20944" s="45">
        <v>24010402</v>
      </c>
      <c r="D20944" s="45" t="s">
        <v>11363</v>
      </c>
      <c r="E20944" s="45" t="s">
        <v>9238</v>
      </c>
      <c r="AO20944" s="376"/>
    </row>
    <row r="20945" spans="1:41" ht="24" x14ac:dyDescent="0.3">
      <c r="A20945" s="99" t="s">
        <v>19495</v>
      </c>
      <c r="B20945" s="319" t="s">
        <v>19586</v>
      </c>
      <c r="C20945" s="318" t="s">
        <v>19917</v>
      </c>
      <c r="D20945" s="93" t="s">
        <v>19934</v>
      </c>
      <c r="E20945" s="320">
        <v>46446</v>
      </c>
      <c r="F20945" s="93"/>
      <c r="G20945" s="93"/>
      <c r="H20945" s="93"/>
      <c r="I20945" s="99"/>
      <c r="J20945" s="99"/>
      <c r="K20945" s="99"/>
      <c r="L20945" s="99"/>
      <c r="M20945" s="99"/>
      <c r="N20945" s="99"/>
      <c r="O20945" s="99"/>
      <c r="P20945" s="99"/>
      <c r="Q20945" s="99"/>
      <c r="R20945" s="99"/>
      <c r="S20945" s="99"/>
      <c r="T20945" s="99"/>
      <c r="U20945" s="99"/>
      <c r="V20945" s="99"/>
      <c r="W20945" s="99"/>
      <c r="X20945" s="99"/>
      <c r="Y20945" s="99"/>
      <c r="Z20945" s="99"/>
      <c r="AA20945" s="99"/>
      <c r="AB20945" s="99"/>
      <c r="AC20945" s="99"/>
      <c r="AD20945" s="99"/>
      <c r="AE20945" s="99"/>
      <c r="AF20945" s="99"/>
      <c r="AG20945" s="99"/>
      <c r="AH20945" s="31"/>
      <c r="AI20945" s="31"/>
      <c r="AJ20945" s="31"/>
      <c r="AK20945" s="31"/>
      <c r="AL20945" s="31"/>
      <c r="AO20945" s="376"/>
    </row>
    <row r="20946" spans="1:41" ht="24" x14ac:dyDescent="0.3">
      <c r="A20946" s="99" t="s">
        <v>19495</v>
      </c>
      <c r="B20946" s="319" t="s">
        <v>19521</v>
      </c>
      <c r="C20946" s="318" t="s">
        <v>19918</v>
      </c>
      <c r="D20946" s="93" t="s">
        <v>19934</v>
      </c>
      <c r="E20946" s="320">
        <v>47299</v>
      </c>
      <c r="F20946" s="93"/>
      <c r="G20946" s="93"/>
      <c r="H20946" s="93"/>
      <c r="I20946" s="99"/>
      <c r="J20946" s="99"/>
      <c r="K20946" s="99"/>
      <c r="L20946" s="99"/>
      <c r="M20946" s="99"/>
      <c r="N20946" s="99"/>
      <c r="O20946" s="99"/>
      <c r="P20946" s="99"/>
      <c r="Q20946" s="99"/>
      <c r="R20946" s="99"/>
      <c r="S20946" s="99"/>
      <c r="T20946" s="99"/>
      <c r="U20946" s="99"/>
      <c r="V20946" s="99"/>
      <c r="W20946" s="99"/>
      <c r="X20946" s="99"/>
      <c r="Y20946" s="99"/>
      <c r="Z20946" s="99"/>
      <c r="AA20946" s="99"/>
      <c r="AB20946" s="99"/>
      <c r="AC20946" s="99"/>
      <c r="AD20946" s="99"/>
      <c r="AE20946" s="99"/>
      <c r="AF20946" s="99"/>
      <c r="AG20946" s="99"/>
      <c r="AH20946" s="31"/>
      <c r="AI20946" s="31"/>
      <c r="AJ20946" s="31"/>
      <c r="AK20946" s="31"/>
      <c r="AL20946" s="31"/>
      <c r="AO20946" s="376"/>
    </row>
    <row r="20947" spans="1:41" ht="24" x14ac:dyDescent="0.3">
      <c r="A20947" s="99" t="s">
        <v>19495</v>
      </c>
      <c r="B20947" s="319" t="s">
        <v>19582</v>
      </c>
      <c r="C20947" s="318" t="s">
        <v>19919</v>
      </c>
      <c r="D20947" s="93" t="s">
        <v>19934</v>
      </c>
      <c r="E20947" s="320">
        <v>47542</v>
      </c>
      <c r="F20947" s="93"/>
      <c r="G20947" s="93"/>
      <c r="H20947" s="93"/>
      <c r="I20947" s="99"/>
      <c r="J20947" s="99"/>
      <c r="K20947" s="99"/>
      <c r="L20947" s="99"/>
      <c r="M20947" s="99"/>
      <c r="N20947" s="99"/>
      <c r="O20947" s="99"/>
      <c r="P20947" s="99"/>
      <c r="Q20947" s="99"/>
      <c r="R20947" s="99"/>
      <c r="S20947" s="99"/>
      <c r="T20947" s="99"/>
      <c r="U20947" s="99"/>
      <c r="V20947" s="99"/>
      <c r="W20947" s="99"/>
      <c r="X20947" s="99"/>
      <c r="Y20947" s="99"/>
      <c r="Z20947" s="99"/>
      <c r="AA20947" s="99"/>
      <c r="AB20947" s="99"/>
      <c r="AC20947" s="99"/>
      <c r="AD20947" s="99"/>
      <c r="AE20947" s="99"/>
      <c r="AF20947" s="99"/>
      <c r="AG20947" s="99"/>
      <c r="AH20947" s="31"/>
      <c r="AI20947" s="31"/>
      <c r="AJ20947" s="31"/>
      <c r="AK20947" s="31"/>
      <c r="AL20947" s="31"/>
      <c r="AO20947" s="376"/>
    </row>
    <row r="20948" spans="1:41" x14ac:dyDescent="0.25">
      <c r="A20948" s="44" t="s">
        <v>19496</v>
      </c>
      <c r="B20948" s="319" t="s">
        <v>19587</v>
      </c>
      <c r="C20948" s="318" t="s">
        <v>19920</v>
      </c>
      <c r="D20948" s="93" t="s">
        <v>19934</v>
      </c>
      <c r="E20948" s="320">
        <v>46752</v>
      </c>
      <c r="F20948" s="93"/>
      <c r="G20948" s="93"/>
      <c r="H20948" s="93"/>
      <c r="I20948" s="99"/>
      <c r="J20948" s="99"/>
      <c r="K20948" s="99"/>
      <c r="L20948" s="99"/>
      <c r="M20948" s="99"/>
      <c r="N20948" s="99"/>
      <c r="O20948" s="99"/>
      <c r="P20948" s="99"/>
      <c r="Q20948" s="99"/>
      <c r="R20948" s="99"/>
      <c r="S20948" s="99"/>
      <c r="T20948" s="99"/>
      <c r="U20948" s="99"/>
      <c r="V20948" s="99"/>
      <c r="W20948" s="99"/>
      <c r="X20948" s="99"/>
      <c r="Y20948" s="99"/>
      <c r="Z20948" s="99"/>
      <c r="AA20948" s="99"/>
      <c r="AB20948" s="99"/>
      <c r="AC20948" s="99"/>
      <c r="AD20948" s="99"/>
      <c r="AE20948" s="99"/>
      <c r="AF20948" s="99"/>
      <c r="AG20948" s="99"/>
      <c r="AH20948" s="31"/>
      <c r="AI20948" s="31"/>
      <c r="AJ20948" s="31"/>
      <c r="AK20948" s="31"/>
      <c r="AL20948" s="31"/>
      <c r="AO20948" s="376"/>
    </row>
    <row r="20949" spans="1:41" x14ac:dyDescent="0.3">
      <c r="A20949" s="333" t="s">
        <v>11142</v>
      </c>
      <c r="B20949" s="333" t="s">
        <v>3455</v>
      </c>
      <c r="C20949" s="125" t="s">
        <v>10959</v>
      </c>
      <c r="D20949" s="32" t="s">
        <v>20309</v>
      </c>
      <c r="E20949" s="125" t="s">
        <v>2593</v>
      </c>
      <c r="F20949" s="125" t="s">
        <v>1189</v>
      </c>
      <c r="G20949" s="125" t="s">
        <v>1190</v>
      </c>
      <c r="AO20949" s="376"/>
    </row>
    <row r="20950" spans="1:41" x14ac:dyDescent="0.25">
      <c r="A20950" s="44" t="s">
        <v>16906</v>
      </c>
      <c r="B20950" s="44" t="s">
        <v>16907</v>
      </c>
      <c r="C20950" s="45" t="s">
        <v>17144</v>
      </c>
      <c r="D20950" s="367" t="s">
        <v>3696</v>
      </c>
      <c r="E20950" s="328">
        <f>DATE(2029,12,8)</f>
        <v>47460</v>
      </c>
      <c r="F20950" s="32"/>
      <c r="G20950" s="32"/>
      <c r="H20950" s="32"/>
      <c r="I20950" s="31"/>
      <c r="J20950" s="31"/>
      <c r="K20950" s="31"/>
      <c r="L20950" s="31"/>
      <c r="M20950" s="31"/>
      <c r="N20950" s="31"/>
      <c r="O20950" s="31"/>
      <c r="P20950" s="31"/>
      <c r="Q20950" s="31"/>
      <c r="R20950" s="31"/>
      <c r="S20950" s="31"/>
      <c r="T20950" s="31"/>
      <c r="U20950" s="31"/>
      <c r="V20950" s="31"/>
      <c r="W20950" s="31"/>
      <c r="X20950" s="31"/>
      <c r="Y20950" s="31"/>
      <c r="Z20950" s="31"/>
      <c r="AA20950" s="31"/>
      <c r="AB20950" s="31"/>
      <c r="AC20950" s="31"/>
      <c r="AD20950" s="31"/>
      <c r="AE20950" s="31"/>
      <c r="AF20950" s="31"/>
      <c r="AG20950" s="31"/>
      <c r="AH20950" s="31"/>
      <c r="AI20950" s="31"/>
      <c r="AJ20950" s="31"/>
      <c r="AK20950" s="31"/>
      <c r="AL20950" s="31"/>
      <c r="AO20950" s="376"/>
    </row>
    <row r="20951" spans="1:41" x14ac:dyDescent="0.25">
      <c r="A20951" s="44" t="s">
        <v>12526</v>
      </c>
      <c r="B20951" s="44" t="s">
        <v>12110</v>
      </c>
      <c r="C20951" s="45">
        <v>14.24</v>
      </c>
      <c r="D20951" s="45" t="s">
        <v>12549</v>
      </c>
      <c r="E20951" s="46">
        <v>47299</v>
      </c>
      <c r="F20951" s="45"/>
      <c r="G20951" s="93"/>
      <c r="H20951" s="93"/>
      <c r="I20951" s="99"/>
      <c r="J20951" s="99"/>
      <c r="K20951" s="99"/>
      <c r="L20951" s="99"/>
      <c r="M20951" s="99"/>
      <c r="N20951" s="99"/>
      <c r="O20951" s="99"/>
      <c r="P20951" s="99"/>
      <c r="Q20951" s="99"/>
      <c r="R20951" s="99"/>
      <c r="S20951" s="99"/>
      <c r="T20951" s="99"/>
      <c r="U20951" s="99"/>
      <c r="V20951" s="99"/>
      <c r="W20951" s="99"/>
      <c r="X20951" s="99"/>
      <c r="Y20951" s="99"/>
      <c r="Z20951" s="99"/>
      <c r="AA20951" s="99"/>
      <c r="AB20951" s="99"/>
      <c r="AC20951" s="99"/>
      <c r="AD20951" s="99"/>
      <c r="AE20951" s="99"/>
      <c r="AF20951" s="99"/>
      <c r="AG20951" s="99"/>
      <c r="AH20951" s="31"/>
      <c r="AI20951" s="31"/>
      <c r="AJ20951" s="31"/>
      <c r="AK20951" s="31"/>
      <c r="AL20951" s="31"/>
      <c r="AO20951" s="376"/>
    </row>
    <row r="20952" spans="1:41" x14ac:dyDescent="0.25">
      <c r="A20952" s="91" t="s">
        <v>19275</v>
      </c>
      <c r="B20952" s="92" t="s">
        <v>19284</v>
      </c>
      <c r="C20952" s="93" t="s">
        <v>19285</v>
      </c>
      <c r="D20952" s="93" t="s">
        <v>1201</v>
      </c>
      <c r="E20952" s="94">
        <v>46582</v>
      </c>
      <c r="F20952" s="93"/>
      <c r="G20952" s="93"/>
      <c r="H20952" s="93"/>
      <c r="I20952" s="99"/>
      <c r="J20952" s="99"/>
      <c r="K20952" s="99"/>
      <c r="L20952" s="99"/>
      <c r="M20952" s="99"/>
      <c r="N20952" s="99"/>
      <c r="O20952" s="99"/>
      <c r="P20952" s="99"/>
      <c r="Q20952" s="99"/>
      <c r="R20952" s="99"/>
      <c r="S20952" s="99"/>
      <c r="T20952" s="99"/>
      <c r="U20952" s="99"/>
      <c r="V20952" s="99"/>
      <c r="W20952" s="99"/>
      <c r="X20952" s="99"/>
      <c r="Y20952" s="99"/>
      <c r="Z20952" s="99"/>
      <c r="AA20952" s="99"/>
      <c r="AB20952" s="99"/>
      <c r="AC20952" s="99"/>
      <c r="AD20952" s="99"/>
      <c r="AE20952" s="99"/>
      <c r="AF20952" s="99"/>
      <c r="AG20952" s="99"/>
      <c r="AH20952" s="31"/>
      <c r="AI20952" s="31"/>
      <c r="AJ20952" s="31"/>
      <c r="AK20952" s="31"/>
      <c r="AL20952" s="31"/>
      <c r="AO20952" s="376"/>
    </row>
    <row r="20953" spans="1:41" x14ac:dyDescent="0.3">
      <c r="A20953" s="333" t="s">
        <v>12944</v>
      </c>
      <c r="B20953" s="333" t="s">
        <v>11374</v>
      </c>
      <c r="C20953" s="125" t="s">
        <v>11375</v>
      </c>
      <c r="D20953" s="32" t="s">
        <v>20309</v>
      </c>
      <c r="E20953" s="125" t="s">
        <v>4826</v>
      </c>
      <c r="F20953" s="125" t="s">
        <v>1189</v>
      </c>
      <c r="G20953" s="125" t="s">
        <v>1190</v>
      </c>
      <c r="AO20953" s="376"/>
    </row>
    <row r="20954" spans="1:41" x14ac:dyDescent="0.25">
      <c r="A20954" s="44" t="s">
        <v>11359</v>
      </c>
      <c r="B20954" s="44" t="s">
        <v>5134</v>
      </c>
      <c r="C20954" s="45">
        <v>240804</v>
      </c>
      <c r="D20954" s="45" t="s">
        <v>11363</v>
      </c>
      <c r="E20954" s="45" t="s">
        <v>11260</v>
      </c>
      <c r="AO20954" s="376"/>
    </row>
    <row r="20955" spans="1:41" x14ac:dyDescent="0.25">
      <c r="A20955" s="44" t="s">
        <v>18569</v>
      </c>
      <c r="B20955" s="44" t="s">
        <v>9248</v>
      </c>
      <c r="C20955" s="45">
        <v>260105</v>
      </c>
      <c r="D20955" s="45" t="s">
        <v>11363</v>
      </c>
      <c r="E20955" s="45" t="s">
        <v>17625</v>
      </c>
      <c r="AO20955" s="376"/>
    </row>
    <row r="20956" spans="1:41" x14ac:dyDescent="0.25">
      <c r="A20956" s="44" t="s">
        <v>9038</v>
      </c>
      <c r="B20956" s="44" t="s">
        <v>16908</v>
      </c>
      <c r="C20956" s="45" t="s">
        <v>17145</v>
      </c>
      <c r="D20956" s="367" t="s">
        <v>3696</v>
      </c>
      <c r="E20956" s="328">
        <f>DATE(2029,12,17)</f>
        <v>47469</v>
      </c>
      <c r="F20956" s="32"/>
      <c r="G20956" s="32"/>
      <c r="H20956" s="32"/>
      <c r="I20956" s="31"/>
      <c r="J20956" s="31"/>
      <c r="K20956" s="31"/>
      <c r="L20956" s="31"/>
      <c r="M20956" s="31"/>
      <c r="N20956" s="31"/>
      <c r="O20956" s="31"/>
      <c r="P20956" s="31"/>
      <c r="Q20956" s="31"/>
      <c r="R20956" s="31"/>
      <c r="S20956" s="31"/>
      <c r="T20956" s="31"/>
      <c r="U20956" s="31"/>
      <c r="V20956" s="31"/>
      <c r="W20956" s="31"/>
      <c r="X20956" s="31"/>
      <c r="Y20956" s="31"/>
      <c r="Z20956" s="31"/>
      <c r="AA20956" s="31"/>
      <c r="AB20956" s="31"/>
      <c r="AC20956" s="31"/>
      <c r="AD20956" s="31"/>
      <c r="AE20956" s="31"/>
      <c r="AF20956" s="31"/>
      <c r="AG20956" s="31"/>
      <c r="AH20956" s="31"/>
      <c r="AI20956" s="31"/>
      <c r="AJ20956" s="31"/>
      <c r="AK20956" s="31"/>
      <c r="AL20956" s="31"/>
      <c r="AO20956" s="376"/>
    </row>
    <row r="20957" spans="1:41" x14ac:dyDescent="0.25">
      <c r="A20957" s="44" t="s">
        <v>16055</v>
      </c>
      <c r="B20957" s="44" t="s">
        <v>2350</v>
      </c>
      <c r="C20957" s="45">
        <v>250106</v>
      </c>
      <c r="D20957" s="45" t="s">
        <v>11363</v>
      </c>
      <c r="E20957" s="45" t="s">
        <v>11887</v>
      </c>
      <c r="AO20957" s="376"/>
    </row>
    <row r="20958" spans="1:41" x14ac:dyDescent="0.3">
      <c r="A20958" s="333" t="s">
        <v>16264</v>
      </c>
      <c r="B20958" s="333" t="s">
        <v>4810</v>
      </c>
      <c r="C20958" s="125" t="s">
        <v>16155</v>
      </c>
      <c r="D20958" s="32" t="s">
        <v>20309</v>
      </c>
      <c r="E20958" s="125" t="s">
        <v>4972</v>
      </c>
      <c r="F20958" s="125" t="s">
        <v>1189</v>
      </c>
      <c r="G20958" s="125" t="s">
        <v>1190</v>
      </c>
      <c r="AO20958" s="376"/>
    </row>
    <row r="20959" spans="1:41" x14ac:dyDescent="0.25">
      <c r="A20959" s="44" t="s">
        <v>9295</v>
      </c>
      <c r="B20959" s="44" t="s">
        <v>9235</v>
      </c>
      <c r="C20959" s="45">
        <v>240102</v>
      </c>
      <c r="D20959" s="45" t="s">
        <v>11363</v>
      </c>
      <c r="E20959" s="45" t="s">
        <v>5139</v>
      </c>
      <c r="AO20959" s="376"/>
    </row>
    <row r="20960" spans="1:41" x14ac:dyDescent="0.25">
      <c r="A20960" s="44" t="s">
        <v>9295</v>
      </c>
      <c r="B20960" s="44" t="s">
        <v>10350</v>
      </c>
      <c r="C20960" s="45">
        <v>24020301</v>
      </c>
      <c r="D20960" s="45" t="s">
        <v>11363</v>
      </c>
      <c r="E20960" s="45" t="s">
        <v>5131</v>
      </c>
      <c r="AO20960" s="376"/>
    </row>
    <row r="20961" spans="1:41" x14ac:dyDescent="0.25">
      <c r="A20961" s="44" t="s">
        <v>12827</v>
      </c>
      <c r="B20961" s="44" t="s">
        <v>5321</v>
      </c>
      <c r="C20961" s="45">
        <v>23010401</v>
      </c>
      <c r="D20961" s="45" t="s">
        <v>11363</v>
      </c>
      <c r="E20961" s="45" t="s">
        <v>5322</v>
      </c>
      <c r="AO20961" s="376"/>
    </row>
    <row r="20962" spans="1:41" x14ac:dyDescent="0.25">
      <c r="A20962" s="44" t="s">
        <v>12827</v>
      </c>
      <c r="B20962" s="44" t="s">
        <v>3176</v>
      </c>
      <c r="C20962" s="45">
        <v>23010402</v>
      </c>
      <c r="D20962" s="45" t="s">
        <v>11363</v>
      </c>
      <c r="E20962" s="45" t="s">
        <v>5322</v>
      </c>
      <c r="AO20962" s="376"/>
    </row>
    <row r="20963" spans="1:41" x14ac:dyDescent="0.25">
      <c r="A20963" s="44" t="s">
        <v>12827</v>
      </c>
      <c r="B20963" s="44" t="s">
        <v>942</v>
      </c>
      <c r="C20963" s="45">
        <v>230806</v>
      </c>
      <c r="D20963" s="45" t="s">
        <v>11363</v>
      </c>
      <c r="E20963" s="45" t="s">
        <v>4151</v>
      </c>
      <c r="AO20963" s="376"/>
    </row>
    <row r="20964" spans="1:41" x14ac:dyDescent="0.25">
      <c r="A20964" s="44" t="s">
        <v>12827</v>
      </c>
      <c r="B20964" s="44" t="s">
        <v>17452</v>
      </c>
      <c r="C20964" s="45">
        <v>25010501</v>
      </c>
      <c r="D20964" s="45" t="s">
        <v>11363</v>
      </c>
      <c r="E20964" s="45" t="s">
        <v>12551</v>
      </c>
      <c r="AO20964" s="376"/>
    </row>
    <row r="20965" spans="1:41" x14ac:dyDescent="0.25">
      <c r="A20965" s="44" t="s">
        <v>12827</v>
      </c>
      <c r="B20965" s="44" t="s">
        <v>5129</v>
      </c>
      <c r="C20965" s="45">
        <v>25010502</v>
      </c>
      <c r="D20965" s="45" t="s">
        <v>11363</v>
      </c>
      <c r="E20965" s="45" t="s">
        <v>12551</v>
      </c>
      <c r="AO20965" s="376"/>
    </row>
    <row r="20966" spans="1:41" x14ac:dyDescent="0.25">
      <c r="A20966" s="44" t="s">
        <v>11876</v>
      </c>
      <c r="B20966" s="44" t="s">
        <v>16909</v>
      </c>
      <c r="C20966" s="45" t="s">
        <v>11877</v>
      </c>
      <c r="D20966" s="367" t="s">
        <v>3696</v>
      </c>
      <c r="E20966" s="328">
        <f>DATE(2028,11,13)</f>
        <v>47070</v>
      </c>
      <c r="F20966" s="32"/>
      <c r="G20966" s="32"/>
      <c r="H20966" s="32"/>
      <c r="I20966" s="31"/>
      <c r="J20966" s="31"/>
      <c r="K20966" s="31"/>
      <c r="L20966" s="31"/>
      <c r="M20966" s="31"/>
      <c r="N20966" s="31"/>
      <c r="O20966" s="31"/>
      <c r="P20966" s="31"/>
      <c r="Q20966" s="31"/>
      <c r="R20966" s="31"/>
      <c r="S20966" s="31"/>
      <c r="T20966" s="31"/>
      <c r="U20966" s="31"/>
      <c r="V20966" s="31"/>
      <c r="W20966" s="31"/>
      <c r="X20966" s="31"/>
      <c r="Y20966" s="31"/>
      <c r="Z20966" s="31"/>
      <c r="AA20966" s="31"/>
      <c r="AB20966" s="31"/>
      <c r="AC20966" s="31"/>
      <c r="AD20966" s="31"/>
      <c r="AE20966" s="31"/>
      <c r="AF20966" s="31"/>
      <c r="AG20966" s="31"/>
      <c r="AH20966" s="31"/>
      <c r="AI20966" s="31"/>
      <c r="AJ20966" s="31"/>
      <c r="AK20966" s="31"/>
      <c r="AL20966" s="31"/>
      <c r="AO20966" s="376"/>
    </row>
    <row r="20967" spans="1:41" x14ac:dyDescent="0.25">
      <c r="A20967" s="44" t="s">
        <v>7099</v>
      </c>
      <c r="B20967" s="44" t="s">
        <v>2350</v>
      </c>
      <c r="C20967" s="45">
        <v>230105</v>
      </c>
      <c r="D20967" s="45" t="s">
        <v>11363</v>
      </c>
      <c r="E20967" s="45" t="s">
        <v>5265</v>
      </c>
      <c r="AO20967" s="376"/>
    </row>
    <row r="20968" spans="1:41" x14ac:dyDescent="0.25">
      <c r="A20968" s="44" t="s">
        <v>7099</v>
      </c>
      <c r="B20968" s="44" t="s">
        <v>17463</v>
      </c>
      <c r="C20968" s="45">
        <v>260202</v>
      </c>
      <c r="D20968" s="45" t="s">
        <v>11363</v>
      </c>
      <c r="E20968" s="45" t="s">
        <v>9238</v>
      </c>
      <c r="AO20968" s="376"/>
    </row>
    <row r="20969" spans="1:41" x14ac:dyDescent="0.25">
      <c r="A20969" s="44" t="s">
        <v>19497</v>
      </c>
      <c r="B20969" s="319" t="s">
        <v>19511</v>
      </c>
      <c r="C20969" s="318" t="s">
        <v>19921</v>
      </c>
      <c r="D20969" s="93" t="s">
        <v>19934</v>
      </c>
      <c r="E20969" s="320">
        <v>46507</v>
      </c>
      <c r="F20969" s="93"/>
      <c r="G20969" s="93"/>
      <c r="H20969" s="93"/>
      <c r="I20969" s="99"/>
      <c r="J20969" s="99"/>
      <c r="K20969" s="99"/>
      <c r="L20969" s="99"/>
      <c r="M20969" s="99"/>
      <c r="N20969" s="99"/>
      <c r="O20969" s="99"/>
      <c r="P20969" s="99"/>
      <c r="Q20969" s="99"/>
      <c r="R20969" s="99"/>
      <c r="S20969" s="99"/>
      <c r="T20969" s="99"/>
      <c r="U20969" s="99"/>
      <c r="V20969" s="99"/>
      <c r="W20969" s="99"/>
      <c r="X20969" s="99"/>
      <c r="Y20969" s="99"/>
      <c r="Z20969" s="99"/>
      <c r="AA20969" s="99"/>
      <c r="AB20969" s="99"/>
      <c r="AC20969" s="99"/>
      <c r="AD20969" s="99"/>
      <c r="AE20969" s="99"/>
      <c r="AF20969" s="99"/>
      <c r="AG20969" s="99"/>
      <c r="AH20969" s="31"/>
      <c r="AI20969" s="31"/>
      <c r="AJ20969" s="31"/>
      <c r="AK20969" s="31"/>
      <c r="AL20969" s="31"/>
      <c r="AO20969" s="376"/>
    </row>
    <row r="20970" spans="1:41" x14ac:dyDescent="0.25">
      <c r="A20970" s="44" t="s">
        <v>19498</v>
      </c>
      <c r="B20970" s="319" t="s">
        <v>19511</v>
      </c>
      <c r="C20970" s="318" t="s">
        <v>19922</v>
      </c>
      <c r="D20970" s="93" t="s">
        <v>19934</v>
      </c>
      <c r="E20970" s="320">
        <v>46387</v>
      </c>
      <c r="F20970" s="93"/>
      <c r="G20970" s="93"/>
      <c r="H20970" s="93"/>
      <c r="I20970" s="99"/>
      <c r="J20970" s="99"/>
      <c r="K20970" s="99"/>
      <c r="L20970" s="99"/>
      <c r="M20970" s="99"/>
      <c r="N20970" s="99"/>
      <c r="O20970" s="99"/>
      <c r="P20970" s="99"/>
      <c r="Q20970" s="99"/>
      <c r="R20970" s="99"/>
      <c r="S20970" s="99"/>
      <c r="T20970" s="99"/>
      <c r="U20970" s="99"/>
      <c r="V20970" s="99"/>
      <c r="W20970" s="99"/>
      <c r="X20970" s="99"/>
      <c r="Y20970" s="99"/>
      <c r="Z20970" s="99"/>
      <c r="AA20970" s="99"/>
      <c r="AB20970" s="99"/>
      <c r="AC20970" s="99"/>
      <c r="AD20970" s="99"/>
      <c r="AE20970" s="99"/>
      <c r="AF20970" s="99"/>
      <c r="AG20970" s="99"/>
      <c r="AH20970" s="31"/>
      <c r="AI20970" s="31"/>
      <c r="AJ20970" s="31"/>
      <c r="AK20970" s="31"/>
      <c r="AL20970" s="31"/>
      <c r="AO20970" s="376"/>
    </row>
    <row r="20971" spans="1:41" x14ac:dyDescent="0.25">
      <c r="A20971" s="44" t="s">
        <v>7473</v>
      </c>
      <c r="B20971" s="44" t="s">
        <v>4098</v>
      </c>
      <c r="C20971" s="45" t="s">
        <v>2726</v>
      </c>
      <c r="D20971" s="45" t="s">
        <v>11204</v>
      </c>
      <c r="E20971" s="45" t="s">
        <v>5158</v>
      </c>
      <c r="F20971" s="93"/>
      <c r="G20971" s="93"/>
      <c r="H20971" s="93"/>
      <c r="I20971" s="99"/>
      <c r="J20971" s="99"/>
      <c r="K20971" s="99"/>
      <c r="L20971" s="99"/>
      <c r="M20971" s="99"/>
      <c r="N20971" s="99"/>
      <c r="O20971" s="99"/>
      <c r="P20971" s="99"/>
      <c r="Q20971" s="99"/>
      <c r="R20971" s="99"/>
      <c r="S20971" s="99"/>
      <c r="T20971" s="99"/>
      <c r="U20971" s="99"/>
      <c r="V20971" s="99"/>
      <c r="W20971" s="99"/>
      <c r="X20971" s="99"/>
      <c r="Y20971" s="99"/>
      <c r="Z20971" s="99"/>
      <c r="AA20971" s="99"/>
      <c r="AB20971" s="99"/>
      <c r="AC20971" s="99"/>
      <c r="AD20971" s="99"/>
      <c r="AE20971" s="99"/>
      <c r="AF20971" s="99"/>
      <c r="AG20971" s="99"/>
      <c r="AH20971" s="31"/>
      <c r="AI20971" s="31"/>
      <c r="AJ20971" s="31"/>
      <c r="AK20971" s="31"/>
      <c r="AL20971" s="31"/>
      <c r="AO20971" s="376"/>
    </row>
    <row r="20972" spans="1:41" x14ac:dyDescent="0.25">
      <c r="A20972" s="44" t="s">
        <v>7473</v>
      </c>
      <c r="B20972" s="44" t="s">
        <v>4098</v>
      </c>
      <c r="C20972" s="45" t="s">
        <v>2726</v>
      </c>
      <c r="D20972" s="45" t="s">
        <v>9895</v>
      </c>
      <c r="E20972" s="45" t="s">
        <v>5158</v>
      </c>
      <c r="F20972" s="93"/>
      <c r="G20972" s="93"/>
      <c r="H20972" s="93"/>
      <c r="I20972" s="99"/>
      <c r="J20972" s="99"/>
      <c r="K20972" s="99"/>
      <c r="L20972" s="44"/>
      <c r="M20972" s="99"/>
      <c r="N20972" s="99"/>
      <c r="O20972" s="99"/>
      <c r="P20972" s="99"/>
      <c r="Q20972" s="99"/>
      <c r="R20972" s="99"/>
      <c r="S20972" s="99"/>
      <c r="T20972" s="99"/>
      <c r="U20972" s="99"/>
      <c r="V20972" s="99"/>
      <c r="W20972" s="99"/>
      <c r="X20972" s="99"/>
      <c r="Y20972" s="99"/>
      <c r="Z20972" s="99"/>
      <c r="AA20972" s="99"/>
      <c r="AB20972" s="99"/>
      <c r="AC20972" s="99"/>
      <c r="AD20972" s="99"/>
      <c r="AE20972" s="99"/>
      <c r="AF20972" s="99"/>
      <c r="AG20972" s="99"/>
      <c r="AH20972" s="31"/>
      <c r="AI20972" s="31"/>
      <c r="AJ20972" s="31"/>
      <c r="AK20972" s="31"/>
      <c r="AL20972" s="31"/>
      <c r="AO20972" s="376"/>
    </row>
    <row r="20973" spans="1:41" x14ac:dyDescent="0.25">
      <c r="A20973" s="44" t="s">
        <v>9651</v>
      </c>
      <c r="B20973" s="44" t="s">
        <v>21359</v>
      </c>
      <c r="C20973" s="45" t="s">
        <v>9701</v>
      </c>
      <c r="D20973" s="45" t="s">
        <v>21447</v>
      </c>
      <c r="E20973" s="46">
        <v>46752</v>
      </c>
      <c r="AO20973" s="376"/>
    </row>
    <row r="20974" spans="1:41" x14ac:dyDescent="0.25">
      <c r="A20974" s="44" t="s">
        <v>9651</v>
      </c>
      <c r="B20974" s="44" t="s">
        <v>7104</v>
      </c>
      <c r="C20974" s="45">
        <v>230504</v>
      </c>
      <c r="D20974" s="45" t="s">
        <v>11363</v>
      </c>
      <c r="E20974" s="45" t="s">
        <v>7105</v>
      </c>
      <c r="AO20974" s="376"/>
    </row>
    <row r="20975" spans="1:41" x14ac:dyDescent="0.3">
      <c r="A20975" s="333" t="s">
        <v>19081</v>
      </c>
      <c r="B20975" s="333" t="s">
        <v>6927</v>
      </c>
      <c r="C20975" s="125" t="s">
        <v>19098</v>
      </c>
      <c r="D20975" s="32" t="s">
        <v>20309</v>
      </c>
      <c r="E20975" s="125" t="s">
        <v>9249</v>
      </c>
      <c r="F20975" s="125" t="s">
        <v>1189</v>
      </c>
      <c r="G20975" s="125" t="s">
        <v>1190</v>
      </c>
      <c r="AO20975" s="376"/>
    </row>
    <row r="20976" spans="1:41" x14ac:dyDescent="0.25">
      <c r="A20976" s="44" t="s">
        <v>18570</v>
      </c>
      <c r="B20976" s="44" t="s">
        <v>5134</v>
      </c>
      <c r="C20976" s="45">
        <v>230807</v>
      </c>
      <c r="D20976" s="45" t="s">
        <v>11363</v>
      </c>
      <c r="E20976" s="45" t="s">
        <v>8282</v>
      </c>
      <c r="AO20976" s="376"/>
    </row>
    <row r="20977" spans="1:41" x14ac:dyDescent="0.25">
      <c r="A20977" s="44" t="s">
        <v>4325</v>
      </c>
      <c r="B20977" s="44" t="s">
        <v>199</v>
      </c>
      <c r="C20977" s="45">
        <v>241001</v>
      </c>
      <c r="D20977" s="45" t="s">
        <v>11363</v>
      </c>
      <c r="E20977" s="45" t="s">
        <v>5332</v>
      </c>
      <c r="AO20977" s="376"/>
    </row>
    <row r="20978" spans="1:41" x14ac:dyDescent="0.25">
      <c r="A20978" s="44" t="s">
        <v>13972</v>
      </c>
      <c r="B20978" s="44" t="s">
        <v>15269</v>
      </c>
      <c r="C20978" s="45" t="s">
        <v>13973</v>
      </c>
      <c r="D20978" s="367" t="s">
        <v>3696</v>
      </c>
      <c r="E20978" s="328">
        <f>DATE(2029,1,31)</f>
        <v>47149</v>
      </c>
      <c r="F20978" s="32"/>
      <c r="G20978" s="32"/>
      <c r="H20978" s="32"/>
      <c r="I20978" s="31"/>
      <c r="J20978" s="31"/>
      <c r="K20978" s="31"/>
      <c r="L20978" s="31"/>
      <c r="M20978" s="31"/>
      <c r="N20978" s="31"/>
      <c r="O20978" s="31"/>
      <c r="P20978" s="31"/>
      <c r="Q20978" s="31"/>
      <c r="R20978" s="31"/>
      <c r="S20978" s="31"/>
      <c r="T20978" s="31"/>
      <c r="U20978" s="31"/>
      <c r="V20978" s="31"/>
      <c r="W20978" s="31"/>
      <c r="X20978" s="31"/>
      <c r="Y20978" s="31"/>
      <c r="Z20978" s="31"/>
      <c r="AA20978" s="31"/>
      <c r="AB20978" s="31"/>
      <c r="AC20978" s="31"/>
      <c r="AD20978" s="31"/>
      <c r="AE20978" s="31"/>
      <c r="AF20978" s="31"/>
      <c r="AG20978" s="31"/>
      <c r="AH20978" s="31"/>
      <c r="AI20978" s="31"/>
      <c r="AJ20978" s="31"/>
      <c r="AK20978" s="31"/>
      <c r="AL20978" s="31"/>
      <c r="AO20978" s="376"/>
    </row>
    <row r="20979" spans="1:41" x14ac:dyDescent="0.25">
      <c r="A20979" s="44" t="s">
        <v>7756</v>
      </c>
      <c r="B20979" s="44" t="s">
        <v>925</v>
      </c>
      <c r="C20979" s="45">
        <v>230601</v>
      </c>
      <c r="D20979" s="45" t="s">
        <v>11363</v>
      </c>
      <c r="E20979" s="45" t="s">
        <v>7770</v>
      </c>
      <c r="AO20979" s="376"/>
    </row>
    <row r="20980" spans="1:41" x14ac:dyDescent="0.3">
      <c r="A20980" s="333" t="s">
        <v>94</v>
      </c>
      <c r="B20980" s="333" t="s">
        <v>4810</v>
      </c>
      <c r="C20980" s="125" t="s">
        <v>16155</v>
      </c>
      <c r="D20980" s="32" t="s">
        <v>20309</v>
      </c>
      <c r="E20980" s="125" t="s">
        <v>4972</v>
      </c>
      <c r="F20980" s="125" t="s">
        <v>1189</v>
      </c>
      <c r="G20980" s="125" t="s">
        <v>1190</v>
      </c>
      <c r="AO20980" s="376"/>
    </row>
    <row r="20981" spans="1:41" x14ac:dyDescent="0.3">
      <c r="A20981" s="333" t="s">
        <v>18806</v>
      </c>
      <c r="B20981" s="333" t="s">
        <v>2301</v>
      </c>
      <c r="C20981" s="125" t="s">
        <v>18816</v>
      </c>
      <c r="D20981" s="32" t="s">
        <v>20309</v>
      </c>
      <c r="E20981" s="125" t="s">
        <v>8292</v>
      </c>
      <c r="F20981" s="125" t="s">
        <v>1189</v>
      </c>
      <c r="G20981" s="125" t="s">
        <v>1190</v>
      </c>
      <c r="AO20981" s="376"/>
    </row>
    <row r="20982" spans="1:41" x14ac:dyDescent="0.25">
      <c r="A20982" s="44" t="s">
        <v>8243</v>
      </c>
      <c r="B20982" s="44" t="s">
        <v>8244</v>
      </c>
      <c r="C20982" s="45" t="s">
        <v>8245</v>
      </c>
      <c r="D20982" s="45" t="s">
        <v>11204</v>
      </c>
      <c r="E20982" s="45" t="s">
        <v>4235</v>
      </c>
      <c r="F20982" s="93"/>
      <c r="G20982" s="93"/>
      <c r="H20982" s="93"/>
      <c r="I20982" s="99"/>
      <c r="J20982" s="99"/>
      <c r="K20982" s="99"/>
      <c r="L20982" s="99"/>
      <c r="M20982" s="99"/>
      <c r="N20982" s="99"/>
      <c r="O20982" s="99"/>
      <c r="P20982" s="99"/>
      <c r="Q20982" s="99"/>
      <c r="R20982" s="99"/>
      <c r="S20982" s="99"/>
      <c r="T20982" s="99"/>
      <c r="U20982" s="99"/>
      <c r="V20982" s="99"/>
      <c r="W20982" s="99"/>
      <c r="X20982" s="99"/>
      <c r="Y20982" s="99"/>
      <c r="Z20982" s="99"/>
      <c r="AA20982" s="99"/>
      <c r="AB20982" s="99"/>
      <c r="AC20982" s="99"/>
      <c r="AD20982" s="99"/>
      <c r="AE20982" s="99"/>
      <c r="AF20982" s="99"/>
      <c r="AG20982" s="99"/>
      <c r="AH20982" s="31"/>
      <c r="AI20982" s="31"/>
      <c r="AJ20982" s="31"/>
      <c r="AK20982" s="31"/>
      <c r="AL20982" s="31"/>
      <c r="AO20982" s="376"/>
    </row>
    <row r="20983" spans="1:41" x14ac:dyDescent="0.25">
      <c r="A20983" s="44" t="s">
        <v>8243</v>
      </c>
      <c r="B20983" s="44" t="s">
        <v>8244</v>
      </c>
      <c r="C20983" s="45" t="s">
        <v>8245</v>
      </c>
      <c r="D20983" s="93" t="s">
        <v>17443</v>
      </c>
      <c r="E20983" s="45" t="s">
        <v>4962</v>
      </c>
      <c r="F20983" s="93"/>
      <c r="G20983" s="93"/>
      <c r="H20983" s="93"/>
      <c r="I20983" s="99"/>
      <c r="J20983" s="99"/>
      <c r="K20983" s="99"/>
      <c r="L20983" s="99"/>
      <c r="M20983" s="99"/>
      <c r="N20983" s="99"/>
      <c r="O20983" s="99"/>
      <c r="P20983" s="99"/>
      <c r="Q20983" s="99"/>
      <c r="R20983" s="99"/>
      <c r="S20983" s="99"/>
      <c r="T20983" s="99"/>
      <c r="U20983" s="99"/>
      <c r="V20983" s="99"/>
      <c r="W20983" s="99"/>
      <c r="X20983" s="99"/>
      <c r="Y20983" s="99"/>
      <c r="Z20983" s="99"/>
      <c r="AA20983" s="99"/>
      <c r="AB20983" s="99"/>
      <c r="AC20983" s="99"/>
      <c r="AD20983" s="99"/>
      <c r="AE20983" s="99"/>
      <c r="AF20983" s="99"/>
      <c r="AG20983" s="99"/>
      <c r="AH20983" s="31"/>
      <c r="AI20983" s="31"/>
      <c r="AJ20983" s="31"/>
      <c r="AK20983" s="31"/>
      <c r="AL20983" s="31"/>
      <c r="AO20983" s="376"/>
    </row>
    <row r="20984" spans="1:41" x14ac:dyDescent="0.25">
      <c r="A20984" s="44" t="s">
        <v>20465</v>
      </c>
      <c r="B20984" s="44" t="s">
        <v>20385</v>
      </c>
      <c r="C20984" s="45" t="s">
        <v>20466</v>
      </c>
      <c r="D20984" s="46" t="s">
        <v>21328</v>
      </c>
      <c r="E20984" s="46">
        <v>46492</v>
      </c>
      <c r="AO20984" s="376"/>
    </row>
    <row r="20985" spans="1:41" x14ac:dyDescent="0.25">
      <c r="A20985" s="44" t="s">
        <v>16546</v>
      </c>
      <c r="B20985" s="44" t="s">
        <v>21409</v>
      </c>
      <c r="C20985" s="45" t="s">
        <v>13562</v>
      </c>
      <c r="D20985" s="45" t="s">
        <v>21447</v>
      </c>
      <c r="E20985" s="46">
        <v>46507</v>
      </c>
      <c r="AO20985" s="376"/>
    </row>
    <row r="20986" spans="1:41" x14ac:dyDescent="0.25">
      <c r="A20986" s="44" t="s">
        <v>6363</v>
      </c>
      <c r="B20986" s="44" t="s">
        <v>1881</v>
      </c>
      <c r="C20986" s="45" t="s">
        <v>6364</v>
      </c>
      <c r="D20986" s="46" t="s">
        <v>21328</v>
      </c>
      <c r="E20986" s="46">
        <v>46404</v>
      </c>
      <c r="AO20986" s="376"/>
    </row>
    <row r="20987" spans="1:41" x14ac:dyDescent="0.25">
      <c r="A20987" s="44" t="s">
        <v>6363</v>
      </c>
      <c r="B20987" s="44" t="s">
        <v>1881</v>
      </c>
      <c r="C20987" s="45" t="s">
        <v>6364</v>
      </c>
      <c r="D20987" s="46" t="s">
        <v>21328</v>
      </c>
      <c r="E20987" s="46">
        <v>46404</v>
      </c>
      <c r="AO20987" s="376"/>
    </row>
    <row r="20988" spans="1:41" x14ac:dyDescent="0.25">
      <c r="A20988" s="44" t="s">
        <v>6363</v>
      </c>
      <c r="B20988" s="44" t="s">
        <v>1881</v>
      </c>
      <c r="C20988" s="45" t="s">
        <v>6364</v>
      </c>
      <c r="D20988" s="46" t="s">
        <v>21328</v>
      </c>
      <c r="E20988" s="46">
        <v>46404</v>
      </c>
      <c r="AO20988" s="376"/>
    </row>
    <row r="20989" spans="1:41" x14ac:dyDescent="0.25">
      <c r="A20989" s="44" t="s">
        <v>6363</v>
      </c>
      <c r="B20989" s="44" t="s">
        <v>1881</v>
      </c>
      <c r="C20989" s="45" t="s">
        <v>6364</v>
      </c>
      <c r="D20989" s="46" t="s">
        <v>21328</v>
      </c>
      <c r="E20989" s="46">
        <v>46404</v>
      </c>
      <c r="AO20989" s="376"/>
    </row>
    <row r="20990" spans="1:41" x14ac:dyDescent="0.25">
      <c r="A20990" s="44" t="s">
        <v>6363</v>
      </c>
      <c r="B20990" s="44" t="s">
        <v>1881</v>
      </c>
      <c r="C20990" s="45" t="s">
        <v>6364</v>
      </c>
      <c r="D20990" s="46" t="s">
        <v>21328</v>
      </c>
      <c r="E20990" s="46">
        <v>46404</v>
      </c>
      <c r="AO20990" s="376"/>
    </row>
    <row r="20991" spans="1:41" x14ac:dyDescent="0.25">
      <c r="A20991" s="44" t="s">
        <v>6363</v>
      </c>
      <c r="B20991" s="44" t="s">
        <v>1881</v>
      </c>
      <c r="C20991" s="45" t="s">
        <v>6364</v>
      </c>
      <c r="D20991" s="46" t="s">
        <v>21328</v>
      </c>
      <c r="E20991" s="46">
        <v>46404</v>
      </c>
      <c r="AO20991" s="376"/>
    </row>
    <row r="20992" spans="1:41" x14ac:dyDescent="0.25">
      <c r="A20992" s="44" t="s">
        <v>6363</v>
      </c>
      <c r="B20992" s="44" t="s">
        <v>1881</v>
      </c>
      <c r="C20992" s="45" t="s">
        <v>6364</v>
      </c>
      <c r="D20992" s="46" t="s">
        <v>21328</v>
      </c>
      <c r="E20992" s="46">
        <v>46404</v>
      </c>
      <c r="AO20992" s="376"/>
    </row>
    <row r="20993" spans="1:41" x14ac:dyDescent="0.25">
      <c r="A20993" s="44" t="s">
        <v>6363</v>
      </c>
      <c r="B20993" s="44" t="s">
        <v>1881</v>
      </c>
      <c r="C20993" s="45" t="s">
        <v>6364</v>
      </c>
      <c r="D20993" s="46" t="s">
        <v>21328</v>
      </c>
      <c r="E20993" s="46">
        <v>46404</v>
      </c>
      <c r="AO20993" s="376"/>
    </row>
    <row r="20994" spans="1:41" x14ac:dyDescent="0.25">
      <c r="A20994" s="44" t="s">
        <v>6363</v>
      </c>
      <c r="B20994" s="44" t="s">
        <v>1881</v>
      </c>
      <c r="C20994" s="45" t="s">
        <v>6364</v>
      </c>
      <c r="D20994" s="46" t="s">
        <v>21328</v>
      </c>
      <c r="E20994" s="46">
        <v>46404</v>
      </c>
      <c r="AO20994" s="376"/>
    </row>
    <row r="20995" spans="1:41" x14ac:dyDescent="0.25">
      <c r="A20995" s="44" t="s">
        <v>20573</v>
      </c>
      <c r="B20995" s="44" t="s">
        <v>8476</v>
      </c>
      <c r="C20995" s="45" t="s">
        <v>8572</v>
      </c>
      <c r="D20995" s="32" t="s">
        <v>5559</v>
      </c>
      <c r="E20995" s="45" t="s">
        <v>20853</v>
      </c>
      <c r="F20995" s="32"/>
      <c r="G20995" s="32"/>
      <c r="H20995" s="32"/>
      <c r="I20995" s="31"/>
      <c r="J20995" s="31"/>
      <c r="K20995" s="31"/>
      <c r="L20995" s="31"/>
      <c r="M20995" s="31"/>
      <c r="N20995" s="31"/>
      <c r="O20995" s="31"/>
      <c r="P20995" s="31"/>
      <c r="Q20995" s="31"/>
      <c r="R20995" s="31"/>
      <c r="S20995" s="31"/>
      <c r="T20995" s="31"/>
      <c r="U20995" s="31"/>
      <c r="V20995" s="31"/>
      <c r="W20995" s="31"/>
      <c r="X20995" s="31"/>
      <c r="Y20995" s="31"/>
      <c r="Z20995" s="31"/>
      <c r="AA20995" s="31"/>
      <c r="AB20995" s="31"/>
      <c r="AC20995" s="31"/>
      <c r="AD20995" s="31"/>
      <c r="AE20995" s="31"/>
      <c r="AF20995" s="31"/>
      <c r="AG20995" s="31"/>
      <c r="AH20995" s="31"/>
      <c r="AI20995" s="31"/>
      <c r="AJ20995" s="31"/>
      <c r="AK20995" s="31"/>
      <c r="AL20995" s="31"/>
      <c r="AO20995" s="376"/>
    </row>
    <row r="20996" spans="1:41" x14ac:dyDescent="0.3">
      <c r="A20996" s="333" t="s">
        <v>18807</v>
      </c>
      <c r="B20996" s="333" t="s">
        <v>15474</v>
      </c>
      <c r="C20996" s="125" t="s">
        <v>15475</v>
      </c>
      <c r="D20996" s="32" t="s">
        <v>20309</v>
      </c>
      <c r="E20996" s="125" t="s">
        <v>11886</v>
      </c>
      <c r="F20996" s="125" t="s">
        <v>1189</v>
      </c>
      <c r="G20996" s="125" t="s">
        <v>1190</v>
      </c>
      <c r="AO20996" s="376"/>
    </row>
    <row r="20997" spans="1:41" x14ac:dyDescent="0.3">
      <c r="A20997" s="333" t="s">
        <v>18807</v>
      </c>
      <c r="B20997" s="333" t="s">
        <v>1167</v>
      </c>
      <c r="C20997" s="125" t="s">
        <v>17236</v>
      </c>
      <c r="D20997" s="32" t="s">
        <v>20309</v>
      </c>
      <c r="E20997" s="125" t="s">
        <v>8292</v>
      </c>
      <c r="F20997" s="125" t="s">
        <v>1189</v>
      </c>
      <c r="G20997" s="125" t="s">
        <v>1190</v>
      </c>
      <c r="AO20997" s="376"/>
    </row>
    <row r="20998" spans="1:41" x14ac:dyDescent="0.25">
      <c r="A20998" s="44" t="s">
        <v>17275</v>
      </c>
      <c r="B20998" s="44" t="s">
        <v>11188</v>
      </c>
      <c r="C20998" s="45" t="s">
        <v>11189</v>
      </c>
      <c r="D20998" s="93" t="s">
        <v>17443</v>
      </c>
      <c r="E20998" s="45" t="s">
        <v>10349</v>
      </c>
      <c r="F20998" s="93"/>
      <c r="G20998" s="93"/>
      <c r="H20998" s="93"/>
      <c r="I20998" s="99"/>
      <c r="J20998" s="99"/>
      <c r="K20998" s="99"/>
      <c r="L20998" s="99"/>
      <c r="M20998" s="99"/>
      <c r="N20998" s="99"/>
      <c r="O20998" s="99"/>
      <c r="P20998" s="99"/>
      <c r="Q20998" s="99"/>
      <c r="R20998" s="99"/>
      <c r="S20998" s="99"/>
      <c r="T20998" s="99"/>
      <c r="U20998" s="99"/>
      <c r="V20998" s="99"/>
      <c r="W20998" s="99"/>
      <c r="X20998" s="99"/>
      <c r="Y20998" s="99"/>
      <c r="Z20998" s="99"/>
      <c r="AA20998" s="99"/>
      <c r="AB20998" s="99"/>
      <c r="AC20998" s="99"/>
      <c r="AD20998" s="99"/>
      <c r="AE20998" s="99"/>
      <c r="AF20998" s="99"/>
      <c r="AG20998" s="99"/>
      <c r="AH20998" s="31"/>
      <c r="AI20998" s="31"/>
      <c r="AJ20998" s="31"/>
      <c r="AK20998" s="31"/>
      <c r="AL20998" s="31"/>
      <c r="AO20998" s="376"/>
    </row>
    <row r="20999" spans="1:41" x14ac:dyDescent="0.25">
      <c r="A20999" s="44" t="s">
        <v>11187</v>
      </c>
      <c r="B20999" s="44" t="s">
        <v>11188</v>
      </c>
      <c r="C20999" s="45" t="s">
        <v>11189</v>
      </c>
      <c r="D20999" s="45" t="s">
        <v>11204</v>
      </c>
      <c r="E20999" s="45" t="s">
        <v>10349</v>
      </c>
      <c r="F20999" s="93"/>
      <c r="G20999" s="93"/>
      <c r="H20999" s="93"/>
      <c r="I20999" s="99"/>
      <c r="J20999" s="99"/>
      <c r="K20999" s="99"/>
      <c r="L20999" s="99"/>
      <c r="M20999" s="99"/>
      <c r="N20999" s="99"/>
      <c r="O20999" s="99"/>
      <c r="P20999" s="99"/>
      <c r="Q20999" s="99"/>
      <c r="R20999" s="99"/>
      <c r="S20999" s="99"/>
      <c r="T20999" s="99"/>
      <c r="U20999" s="99"/>
      <c r="V20999" s="99"/>
      <c r="W20999" s="99"/>
      <c r="X20999" s="99"/>
      <c r="Y20999" s="99"/>
      <c r="Z20999" s="99"/>
      <c r="AA20999" s="99"/>
      <c r="AB20999" s="99"/>
      <c r="AC20999" s="99"/>
      <c r="AD20999" s="99"/>
      <c r="AE20999" s="99"/>
      <c r="AF20999" s="99"/>
      <c r="AG20999" s="99"/>
      <c r="AH20999" s="31"/>
      <c r="AI20999" s="31"/>
      <c r="AJ20999" s="31"/>
      <c r="AK20999" s="31"/>
      <c r="AL20999" s="31"/>
      <c r="AO20999" s="376"/>
    </row>
    <row r="21000" spans="1:41" x14ac:dyDescent="0.25">
      <c r="A21000" s="44" t="s">
        <v>12008</v>
      </c>
      <c r="B21000" s="44" t="s">
        <v>199</v>
      </c>
      <c r="C21000" s="45">
        <v>241001</v>
      </c>
      <c r="D21000" s="45" t="s">
        <v>11363</v>
      </c>
      <c r="E21000" s="45" t="s">
        <v>5332</v>
      </c>
      <c r="AO21000" s="376"/>
    </row>
    <row r="21001" spans="1:41" x14ac:dyDescent="0.25">
      <c r="A21001" s="44" t="s">
        <v>12008</v>
      </c>
      <c r="B21001" s="44" t="s">
        <v>5321</v>
      </c>
      <c r="C21001" s="45">
        <v>26010401</v>
      </c>
      <c r="D21001" s="45" t="s">
        <v>11363</v>
      </c>
      <c r="E21001" s="45" t="s">
        <v>17459</v>
      </c>
      <c r="AO21001" s="376"/>
    </row>
    <row r="21002" spans="1:41" x14ac:dyDescent="0.25">
      <c r="A21002" s="44" t="s">
        <v>12008</v>
      </c>
      <c r="B21002" s="44" t="s">
        <v>3176</v>
      </c>
      <c r="C21002" s="45">
        <v>26010402</v>
      </c>
      <c r="D21002" s="45" t="s">
        <v>11363</v>
      </c>
      <c r="E21002" s="45" t="s">
        <v>17459</v>
      </c>
      <c r="AO21002" s="376"/>
    </row>
    <row r="21003" spans="1:41" x14ac:dyDescent="0.25">
      <c r="A21003" s="44" t="s">
        <v>16910</v>
      </c>
      <c r="B21003" s="44" t="s">
        <v>16911</v>
      </c>
      <c r="C21003" s="45" t="s">
        <v>17146</v>
      </c>
      <c r="D21003" s="367" t="s">
        <v>3696</v>
      </c>
      <c r="E21003" s="328">
        <f>DATE(2029,12,8)</f>
        <v>47460</v>
      </c>
      <c r="F21003" s="32"/>
      <c r="G21003" s="32"/>
      <c r="H21003" s="32"/>
      <c r="I21003" s="31"/>
      <c r="J21003" s="31"/>
      <c r="K21003" s="31"/>
      <c r="L21003" s="31"/>
      <c r="M21003" s="31"/>
      <c r="N21003" s="31"/>
      <c r="O21003" s="31"/>
      <c r="P21003" s="31"/>
      <c r="Q21003" s="31"/>
      <c r="R21003" s="31"/>
      <c r="S21003" s="31"/>
      <c r="T21003" s="31"/>
      <c r="U21003" s="31"/>
      <c r="V21003" s="31"/>
      <c r="W21003" s="31"/>
      <c r="X21003" s="31"/>
      <c r="Y21003" s="31"/>
      <c r="Z21003" s="31"/>
      <c r="AA21003" s="31"/>
      <c r="AB21003" s="31"/>
      <c r="AC21003" s="31"/>
      <c r="AD21003" s="31"/>
      <c r="AE21003" s="31"/>
      <c r="AF21003" s="31"/>
      <c r="AG21003" s="31"/>
      <c r="AH21003" s="31"/>
      <c r="AI21003" s="31"/>
      <c r="AJ21003" s="31"/>
      <c r="AK21003" s="31"/>
      <c r="AL21003" s="31"/>
      <c r="AO21003" s="376"/>
    </row>
    <row r="21004" spans="1:41" x14ac:dyDescent="0.25">
      <c r="A21004" s="44" t="s">
        <v>12527</v>
      </c>
      <c r="B21004" s="44" t="s">
        <v>12418</v>
      </c>
      <c r="C21004" s="45">
        <v>40.25</v>
      </c>
      <c r="D21004" s="45" t="s">
        <v>12549</v>
      </c>
      <c r="E21004" s="46">
        <v>47514</v>
      </c>
      <c r="F21004" s="45" t="s">
        <v>1335</v>
      </c>
      <c r="G21004" s="93"/>
      <c r="H21004" s="93"/>
      <c r="I21004" s="99"/>
      <c r="J21004" s="99"/>
      <c r="K21004" s="99"/>
      <c r="L21004" s="99"/>
      <c r="M21004" s="99"/>
      <c r="N21004" s="99"/>
      <c r="O21004" s="99"/>
      <c r="P21004" s="99"/>
      <c r="Q21004" s="99"/>
      <c r="R21004" s="99"/>
      <c r="S21004" s="99"/>
      <c r="T21004" s="99"/>
      <c r="U21004" s="99"/>
      <c r="V21004" s="99"/>
      <c r="W21004" s="99"/>
      <c r="X21004" s="99"/>
      <c r="Y21004" s="99"/>
      <c r="Z21004" s="99"/>
      <c r="AA21004" s="99"/>
      <c r="AB21004" s="99"/>
      <c r="AC21004" s="99"/>
      <c r="AD21004" s="99"/>
      <c r="AE21004" s="99"/>
      <c r="AF21004" s="99"/>
      <c r="AG21004" s="99"/>
      <c r="AH21004" s="31"/>
      <c r="AI21004" s="31"/>
      <c r="AJ21004" s="31"/>
      <c r="AK21004" s="31"/>
      <c r="AL21004" s="31"/>
      <c r="AO21004" s="376"/>
    </row>
    <row r="21005" spans="1:41" x14ac:dyDescent="0.25">
      <c r="A21005" s="44" t="s">
        <v>12527</v>
      </c>
      <c r="B21005" s="44" t="s">
        <v>199</v>
      </c>
      <c r="C21005" s="45">
        <v>241001</v>
      </c>
      <c r="D21005" s="45" t="s">
        <v>11363</v>
      </c>
      <c r="E21005" s="45" t="s">
        <v>5332</v>
      </c>
      <c r="AO21005" s="376"/>
    </row>
    <row r="21006" spans="1:41" x14ac:dyDescent="0.3">
      <c r="A21006" s="333" t="s">
        <v>18808</v>
      </c>
      <c r="B21006" s="333" t="s">
        <v>2301</v>
      </c>
      <c r="C21006" s="125" t="s">
        <v>18816</v>
      </c>
      <c r="D21006" s="32" t="s">
        <v>20309</v>
      </c>
      <c r="E21006" s="125" t="s">
        <v>8292</v>
      </c>
      <c r="F21006" s="125" t="s">
        <v>1189</v>
      </c>
      <c r="G21006" s="125" t="s">
        <v>1190</v>
      </c>
      <c r="AO21006" s="376"/>
    </row>
    <row r="21007" spans="1:41" x14ac:dyDescent="0.25">
      <c r="A21007" s="44" t="s">
        <v>8447</v>
      </c>
      <c r="B21007" s="44" t="s">
        <v>3043</v>
      </c>
      <c r="C21007" s="45">
        <v>230901</v>
      </c>
      <c r="D21007" s="45" t="s">
        <v>11363</v>
      </c>
      <c r="E21007" s="45" t="s">
        <v>7871</v>
      </c>
      <c r="AO21007" s="376"/>
    </row>
    <row r="21008" spans="1:41" x14ac:dyDescent="0.25">
      <c r="A21008" s="44" t="s">
        <v>8448</v>
      </c>
      <c r="B21008" s="44" t="s">
        <v>935</v>
      </c>
      <c r="C21008" s="45">
        <v>230805</v>
      </c>
      <c r="D21008" s="45" t="s">
        <v>11363</v>
      </c>
      <c r="E21008" s="45" t="s">
        <v>4151</v>
      </c>
      <c r="AO21008" s="376"/>
    </row>
    <row r="21009" spans="1:41" x14ac:dyDescent="0.25">
      <c r="A21009" s="91" t="s">
        <v>19276</v>
      </c>
      <c r="B21009" s="92" t="s">
        <v>19284</v>
      </c>
      <c r="C21009" s="93" t="s">
        <v>19285</v>
      </c>
      <c r="D21009" s="93" t="s">
        <v>1201</v>
      </c>
      <c r="E21009" s="94">
        <v>46582</v>
      </c>
      <c r="F21009" s="93"/>
      <c r="G21009" s="93"/>
      <c r="H21009" s="93"/>
      <c r="I21009" s="99"/>
      <c r="J21009" s="99"/>
      <c r="K21009" s="99"/>
      <c r="L21009" s="99"/>
      <c r="M21009" s="99"/>
      <c r="N21009" s="99"/>
      <c r="O21009" s="99"/>
      <c r="P21009" s="99"/>
      <c r="Q21009" s="99"/>
      <c r="R21009" s="99"/>
      <c r="S21009" s="99"/>
      <c r="T21009" s="99"/>
      <c r="U21009" s="99"/>
      <c r="V21009" s="99"/>
      <c r="W21009" s="99"/>
      <c r="X21009" s="99"/>
      <c r="Y21009" s="99"/>
      <c r="Z21009" s="99"/>
      <c r="AA21009" s="99"/>
      <c r="AB21009" s="99"/>
      <c r="AC21009" s="99"/>
      <c r="AD21009" s="99"/>
      <c r="AE21009" s="99"/>
      <c r="AF21009" s="99"/>
      <c r="AG21009" s="99"/>
      <c r="AH21009" s="31"/>
      <c r="AI21009" s="31"/>
      <c r="AJ21009" s="31"/>
      <c r="AK21009" s="31"/>
      <c r="AL21009" s="31"/>
      <c r="AO21009" s="376"/>
    </row>
    <row r="21010" spans="1:41" x14ac:dyDescent="0.25">
      <c r="A21010" s="44" t="s">
        <v>6598</v>
      </c>
      <c r="B21010" s="44" t="s">
        <v>3176</v>
      </c>
      <c r="C21010" s="45">
        <v>23010402</v>
      </c>
      <c r="D21010" s="45" t="s">
        <v>11363</v>
      </c>
      <c r="E21010" s="45" t="s">
        <v>5322</v>
      </c>
      <c r="AO21010" s="376"/>
    </row>
    <row r="21011" spans="1:41" x14ac:dyDescent="0.25">
      <c r="A21011" s="44" t="s">
        <v>18571</v>
      </c>
      <c r="B21011" s="44" t="s">
        <v>17463</v>
      </c>
      <c r="C21011" s="45">
        <v>260202</v>
      </c>
      <c r="D21011" s="45" t="s">
        <v>11363</v>
      </c>
      <c r="E21011" s="45" t="s">
        <v>9238</v>
      </c>
      <c r="AO21011" s="376"/>
    </row>
    <row r="21012" spans="1:41" x14ac:dyDescent="0.25">
      <c r="A21012" s="44" t="s">
        <v>18572</v>
      </c>
      <c r="B21012" s="44" t="s">
        <v>931</v>
      </c>
      <c r="C21012" s="45">
        <v>260101</v>
      </c>
      <c r="D21012" s="45" t="s">
        <v>11363</v>
      </c>
      <c r="E21012" s="45" t="s">
        <v>8292</v>
      </c>
      <c r="AO21012" s="376"/>
    </row>
    <row r="21013" spans="1:41" x14ac:dyDescent="0.25">
      <c r="A21013" s="44" t="s">
        <v>18572</v>
      </c>
      <c r="B21013" s="44" t="s">
        <v>9248</v>
      </c>
      <c r="C21013" s="45">
        <v>260105</v>
      </c>
      <c r="D21013" s="45" t="s">
        <v>11363</v>
      </c>
      <c r="E21013" s="45" t="s">
        <v>17625</v>
      </c>
      <c r="AO21013" s="376"/>
    </row>
    <row r="21014" spans="1:41" x14ac:dyDescent="0.25">
      <c r="A21014" s="44" t="s">
        <v>18572</v>
      </c>
      <c r="B21014" s="44" t="s">
        <v>3040</v>
      </c>
      <c r="C21014" s="45">
        <v>260305</v>
      </c>
      <c r="D21014" s="45" t="s">
        <v>11363</v>
      </c>
      <c r="E21014" s="45" t="s">
        <v>9249</v>
      </c>
      <c r="AO21014" s="376"/>
    </row>
    <row r="21015" spans="1:41" x14ac:dyDescent="0.3">
      <c r="A21015" s="333" t="s">
        <v>11560</v>
      </c>
      <c r="B21015" s="333" t="s">
        <v>12858</v>
      </c>
      <c r="C21015" s="125" t="s">
        <v>12859</v>
      </c>
      <c r="D21015" s="32" t="s">
        <v>20309</v>
      </c>
      <c r="E21015" s="125" t="s">
        <v>5332</v>
      </c>
      <c r="F21015" s="125" t="s">
        <v>1189</v>
      </c>
      <c r="G21015" s="125" t="s">
        <v>1190</v>
      </c>
      <c r="AO21015" s="376"/>
    </row>
    <row r="21016" spans="1:41" x14ac:dyDescent="0.3">
      <c r="A21016" s="333" t="s">
        <v>16265</v>
      </c>
      <c r="B21016" s="333" t="s">
        <v>3862</v>
      </c>
      <c r="C21016" s="125" t="s">
        <v>10972</v>
      </c>
      <c r="D21016" s="32" t="s">
        <v>20309</v>
      </c>
      <c r="E21016" s="125" t="s">
        <v>5037</v>
      </c>
      <c r="F21016" s="125" t="s">
        <v>1189</v>
      </c>
      <c r="G21016" s="125" t="s">
        <v>1190</v>
      </c>
      <c r="AO21016" s="376"/>
    </row>
    <row r="21017" spans="1:41" x14ac:dyDescent="0.3">
      <c r="A21017" s="333" t="s">
        <v>16265</v>
      </c>
      <c r="B21017" s="333" t="s">
        <v>4818</v>
      </c>
      <c r="C21017" s="125" t="s">
        <v>16161</v>
      </c>
      <c r="D21017" s="32" t="s">
        <v>20309</v>
      </c>
      <c r="E21017" s="125" t="s">
        <v>4972</v>
      </c>
      <c r="F21017" s="125" t="s">
        <v>1189</v>
      </c>
      <c r="G21017" s="125" t="s">
        <v>1190</v>
      </c>
      <c r="AO21017" s="376"/>
    </row>
    <row r="21018" spans="1:41" x14ac:dyDescent="0.3">
      <c r="A21018" s="333" t="s">
        <v>16265</v>
      </c>
      <c r="B21018" s="333" t="s">
        <v>4812</v>
      </c>
      <c r="C21018" s="125" t="s">
        <v>16162</v>
      </c>
      <c r="D21018" s="32" t="s">
        <v>20309</v>
      </c>
      <c r="E21018" s="125" t="s">
        <v>4972</v>
      </c>
      <c r="F21018" s="125" t="s">
        <v>1189</v>
      </c>
      <c r="G21018" s="125" t="s">
        <v>1190</v>
      </c>
      <c r="AO21018" s="376"/>
    </row>
    <row r="21019" spans="1:41" x14ac:dyDescent="0.3">
      <c r="A21019" s="333" t="s">
        <v>16266</v>
      </c>
      <c r="B21019" s="333" t="s">
        <v>4812</v>
      </c>
      <c r="C21019" s="125" t="s">
        <v>16162</v>
      </c>
      <c r="D21019" s="32" t="s">
        <v>20309</v>
      </c>
      <c r="E21019" s="125" t="s">
        <v>4972</v>
      </c>
      <c r="F21019" s="125" t="s">
        <v>1189</v>
      </c>
      <c r="G21019" s="125" t="s">
        <v>1190</v>
      </c>
      <c r="AO21019" s="376"/>
    </row>
    <row r="21020" spans="1:41" x14ac:dyDescent="0.25">
      <c r="A21020" s="44" t="s">
        <v>6828</v>
      </c>
      <c r="B21020" s="44" t="s">
        <v>21398</v>
      </c>
      <c r="C21020" s="45" t="s">
        <v>6810</v>
      </c>
      <c r="D21020" s="45" t="s">
        <v>21447</v>
      </c>
      <c r="E21020" s="46">
        <v>46507</v>
      </c>
      <c r="AO21020" s="376"/>
    </row>
    <row r="21021" spans="1:41" x14ac:dyDescent="0.3">
      <c r="A21021" s="57" t="s">
        <v>6</v>
      </c>
      <c r="B21021" s="57" t="s">
        <v>1290</v>
      </c>
      <c r="C21021" s="62">
        <v>24027</v>
      </c>
      <c r="D21021" s="62" t="s">
        <v>20886</v>
      </c>
      <c r="E21021" s="60">
        <v>46873</v>
      </c>
      <c r="F21021" s="32"/>
      <c r="G21021" s="32"/>
      <c r="H21021" s="32"/>
      <c r="I21021" s="31"/>
      <c r="J21021" s="31"/>
      <c r="K21021" s="31"/>
      <c r="L21021" s="31"/>
      <c r="M21021" s="31"/>
      <c r="N21021" s="31"/>
      <c r="O21021" s="31"/>
      <c r="P21021" s="31"/>
      <c r="Q21021" s="31"/>
      <c r="R21021" s="31"/>
      <c r="S21021" s="31"/>
      <c r="T21021" s="31"/>
      <c r="U21021" s="31"/>
      <c r="V21021" s="31"/>
      <c r="W21021" s="31"/>
      <c r="X21021" s="31"/>
      <c r="Y21021" s="31"/>
      <c r="Z21021" s="31"/>
      <c r="AA21021" s="31"/>
      <c r="AB21021" s="31"/>
      <c r="AC21021" s="31"/>
      <c r="AD21021" s="31"/>
      <c r="AE21021" s="31"/>
      <c r="AF21021" s="31"/>
      <c r="AG21021" s="31"/>
      <c r="AH21021" s="31"/>
      <c r="AI21021" s="31"/>
      <c r="AJ21021" s="31"/>
      <c r="AK21021" s="31"/>
      <c r="AL21021" s="31"/>
      <c r="AO21021" s="376"/>
    </row>
    <row r="21022" spans="1:41" x14ac:dyDescent="0.25">
      <c r="A21022" s="44" t="s">
        <v>6</v>
      </c>
      <c r="B21022" s="44" t="s">
        <v>12153</v>
      </c>
      <c r="C21022" s="45">
        <v>19.25</v>
      </c>
      <c r="D21022" s="45" t="s">
        <v>12549</v>
      </c>
      <c r="E21022" s="46">
        <v>47664</v>
      </c>
      <c r="F21022" s="45"/>
      <c r="G21022" s="93"/>
      <c r="H21022" s="93"/>
      <c r="I21022" s="99"/>
      <c r="J21022" s="99"/>
      <c r="K21022" s="99"/>
      <c r="L21022" s="99"/>
      <c r="M21022" s="99"/>
      <c r="N21022" s="99"/>
      <c r="O21022" s="99"/>
      <c r="P21022" s="99"/>
      <c r="Q21022" s="99"/>
      <c r="R21022" s="99"/>
      <c r="S21022" s="99"/>
      <c r="T21022" s="99"/>
      <c r="U21022" s="99"/>
      <c r="V21022" s="99"/>
      <c r="W21022" s="99"/>
      <c r="X21022" s="99"/>
      <c r="Y21022" s="99"/>
      <c r="Z21022" s="99"/>
      <c r="AA21022" s="99"/>
      <c r="AB21022" s="99"/>
      <c r="AC21022" s="99"/>
      <c r="AD21022" s="99"/>
      <c r="AE21022" s="99"/>
      <c r="AF21022" s="99"/>
      <c r="AG21022" s="99"/>
      <c r="AH21022" s="31"/>
      <c r="AI21022" s="31"/>
      <c r="AJ21022" s="31"/>
      <c r="AK21022" s="31"/>
      <c r="AL21022" s="31"/>
      <c r="AO21022" s="376"/>
    </row>
    <row r="21023" spans="1:41" x14ac:dyDescent="0.25">
      <c r="A21023" s="44" t="s">
        <v>6</v>
      </c>
      <c r="B21023" s="44" t="s">
        <v>13578</v>
      </c>
      <c r="C21023" s="45">
        <v>28.25</v>
      </c>
      <c r="D21023" s="45" t="s">
        <v>12549</v>
      </c>
      <c r="E21023" s="46">
        <v>47664</v>
      </c>
      <c r="F21023" s="45"/>
      <c r="G21023" s="93"/>
      <c r="H21023" s="93"/>
      <c r="I21023" s="99"/>
      <c r="J21023" s="99"/>
      <c r="K21023" s="99"/>
      <c r="L21023" s="99"/>
      <c r="M21023" s="99"/>
      <c r="N21023" s="99"/>
      <c r="O21023" s="99"/>
      <c r="P21023" s="99"/>
      <c r="Q21023" s="99"/>
      <c r="R21023" s="99"/>
      <c r="S21023" s="99"/>
      <c r="T21023" s="99"/>
      <c r="U21023" s="99"/>
      <c r="V21023" s="99"/>
      <c r="W21023" s="99"/>
      <c r="X21023" s="99"/>
      <c r="Y21023" s="99"/>
      <c r="Z21023" s="99"/>
      <c r="AA21023" s="99"/>
      <c r="AB21023" s="99"/>
      <c r="AC21023" s="99"/>
      <c r="AD21023" s="99"/>
      <c r="AE21023" s="99"/>
      <c r="AF21023" s="99"/>
      <c r="AG21023" s="99"/>
      <c r="AH21023" s="31"/>
      <c r="AI21023" s="31"/>
      <c r="AJ21023" s="31"/>
      <c r="AK21023" s="31"/>
      <c r="AL21023" s="31"/>
      <c r="AO21023" s="376"/>
    </row>
    <row r="21024" spans="1:41" x14ac:dyDescent="0.3">
      <c r="A21024" s="99" t="s">
        <v>6</v>
      </c>
      <c r="B21024" s="92" t="s">
        <v>15490</v>
      </c>
      <c r="C21024" s="93" t="s">
        <v>15491</v>
      </c>
      <c r="D21024" s="93" t="s">
        <v>1201</v>
      </c>
      <c r="E21024" s="94">
        <v>46681</v>
      </c>
      <c r="F21024" s="93"/>
      <c r="G21024" s="93"/>
      <c r="H21024" s="93"/>
      <c r="I21024" s="99"/>
      <c r="J21024" s="99"/>
      <c r="K21024" s="99"/>
      <c r="L21024" s="99"/>
      <c r="M21024" s="99"/>
      <c r="N21024" s="99"/>
      <c r="O21024" s="99"/>
      <c r="P21024" s="99"/>
      <c r="Q21024" s="99"/>
      <c r="R21024" s="99"/>
      <c r="S21024" s="99"/>
      <c r="T21024" s="99"/>
      <c r="U21024" s="99"/>
      <c r="V21024" s="99"/>
      <c r="W21024" s="99"/>
      <c r="X21024" s="99"/>
      <c r="Y21024" s="99"/>
      <c r="Z21024" s="99"/>
      <c r="AA21024" s="99"/>
      <c r="AB21024" s="99"/>
      <c r="AC21024" s="99"/>
      <c r="AD21024" s="99"/>
      <c r="AE21024" s="99"/>
      <c r="AF21024" s="99"/>
      <c r="AG21024" s="99"/>
      <c r="AH21024" s="31"/>
      <c r="AI21024" s="31"/>
      <c r="AJ21024" s="31"/>
      <c r="AK21024" s="31"/>
      <c r="AL21024" s="31"/>
      <c r="AO21024" s="376"/>
    </row>
    <row r="21025" spans="1:41" x14ac:dyDescent="0.25">
      <c r="A21025" s="91" t="s">
        <v>19277</v>
      </c>
      <c r="B21025" s="92" t="s">
        <v>19284</v>
      </c>
      <c r="C21025" s="93" t="s">
        <v>19285</v>
      </c>
      <c r="D21025" s="93" t="s">
        <v>1201</v>
      </c>
      <c r="E21025" s="94">
        <v>46582</v>
      </c>
      <c r="F21025" s="93"/>
      <c r="G21025" s="93"/>
      <c r="H21025" s="93"/>
      <c r="I21025" s="99"/>
      <c r="J21025" s="99"/>
      <c r="K21025" s="99"/>
      <c r="L21025" s="99"/>
      <c r="M21025" s="99"/>
      <c r="N21025" s="99"/>
      <c r="O21025" s="99"/>
      <c r="P21025" s="99"/>
      <c r="Q21025" s="99"/>
      <c r="R21025" s="99"/>
      <c r="S21025" s="99"/>
      <c r="T21025" s="99"/>
      <c r="U21025" s="99"/>
      <c r="V21025" s="99"/>
      <c r="W21025" s="99"/>
      <c r="X21025" s="99"/>
      <c r="Y21025" s="99"/>
      <c r="Z21025" s="99"/>
      <c r="AA21025" s="99"/>
      <c r="AB21025" s="99"/>
      <c r="AC21025" s="99"/>
      <c r="AD21025" s="99"/>
      <c r="AE21025" s="99"/>
      <c r="AF21025" s="99"/>
      <c r="AG21025" s="99"/>
      <c r="AH21025" s="31"/>
      <c r="AI21025" s="31"/>
      <c r="AJ21025" s="31"/>
      <c r="AK21025" s="31"/>
      <c r="AL21025" s="31"/>
      <c r="AO21025" s="376"/>
    </row>
    <row r="21026" spans="1:41" x14ac:dyDescent="0.25">
      <c r="A21026" s="99" t="s">
        <v>2763</v>
      </c>
      <c r="B21026" s="111" t="s">
        <v>1169</v>
      </c>
      <c r="C21026" s="56" t="s">
        <v>2745</v>
      </c>
      <c r="D21026" s="146" t="s">
        <v>2198</v>
      </c>
      <c r="E21026" s="69">
        <v>45227</v>
      </c>
      <c r="F21026" s="93"/>
      <c r="G21026" s="93"/>
      <c r="H21026" s="93"/>
      <c r="I21026" s="99"/>
      <c r="J21026" s="99"/>
      <c r="K21026" s="99"/>
      <c r="L21026" s="44"/>
      <c r="M21026" s="99"/>
      <c r="N21026" s="99"/>
      <c r="O21026" s="99"/>
      <c r="P21026" s="99"/>
      <c r="Q21026" s="99"/>
      <c r="R21026" s="99"/>
      <c r="S21026" s="99"/>
      <c r="T21026" s="99"/>
      <c r="U21026" s="99"/>
      <c r="V21026" s="99"/>
      <c r="W21026" s="99"/>
      <c r="X21026" s="99"/>
      <c r="Y21026" s="99"/>
      <c r="Z21026" s="99"/>
      <c r="AA21026" s="99"/>
      <c r="AB21026" s="99"/>
      <c r="AC21026" s="99"/>
      <c r="AD21026" s="99"/>
      <c r="AE21026" s="99"/>
      <c r="AF21026" s="99"/>
      <c r="AG21026" s="99"/>
      <c r="AH21026" s="31"/>
      <c r="AI21026" s="31"/>
      <c r="AJ21026" s="31"/>
      <c r="AK21026" s="31"/>
      <c r="AL21026" s="31"/>
      <c r="AO21026" s="376"/>
    </row>
    <row r="21027" spans="1:41" x14ac:dyDescent="0.25">
      <c r="A21027" s="44" t="s">
        <v>2230</v>
      </c>
      <c r="B21027" s="44" t="s">
        <v>11172</v>
      </c>
      <c r="C21027" s="45" t="s">
        <v>11173</v>
      </c>
      <c r="D21027" s="45" t="s">
        <v>11204</v>
      </c>
      <c r="E21027" s="45" t="s">
        <v>5037</v>
      </c>
      <c r="F21027" s="93"/>
      <c r="G21027" s="93"/>
      <c r="H21027" s="93"/>
      <c r="I21027" s="99"/>
      <c r="J21027" s="99"/>
      <c r="K21027" s="99"/>
      <c r="L21027" s="99"/>
      <c r="M21027" s="99"/>
      <c r="N21027" s="99"/>
      <c r="O21027" s="99"/>
      <c r="P21027" s="99"/>
      <c r="Q21027" s="99"/>
      <c r="R21027" s="99"/>
      <c r="S21027" s="99"/>
      <c r="T21027" s="99"/>
      <c r="U21027" s="99"/>
      <c r="V21027" s="99"/>
      <c r="W21027" s="99"/>
      <c r="X21027" s="99"/>
      <c r="Y21027" s="99"/>
      <c r="Z21027" s="99"/>
      <c r="AA21027" s="99"/>
      <c r="AB21027" s="99"/>
      <c r="AC21027" s="99"/>
      <c r="AD21027" s="99"/>
      <c r="AE21027" s="99"/>
      <c r="AF21027" s="99"/>
      <c r="AG21027" s="99"/>
      <c r="AH21027" s="31"/>
      <c r="AI21027" s="31"/>
      <c r="AJ21027" s="31"/>
      <c r="AK21027" s="31"/>
      <c r="AL21027" s="31"/>
      <c r="AO21027" s="376"/>
    </row>
    <row r="21028" spans="1:41" x14ac:dyDescent="0.25">
      <c r="A21028" s="44" t="s">
        <v>2230</v>
      </c>
      <c r="B21028" s="44" t="s">
        <v>11172</v>
      </c>
      <c r="C21028" s="45" t="s">
        <v>11173</v>
      </c>
      <c r="D21028" s="93" t="s">
        <v>17443</v>
      </c>
      <c r="E21028" s="45" t="s">
        <v>5037</v>
      </c>
      <c r="F21028" s="93"/>
      <c r="G21028" s="93"/>
      <c r="H21028" s="93"/>
      <c r="I21028" s="99"/>
      <c r="J21028" s="99"/>
      <c r="K21028" s="99"/>
      <c r="L21028" s="99"/>
      <c r="M21028" s="99"/>
      <c r="N21028" s="99"/>
      <c r="O21028" s="99"/>
      <c r="P21028" s="99"/>
      <c r="Q21028" s="99"/>
      <c r="R21028" s="99"/>
      <c r="S21028" s="99"/>
      <c r="T21028" s="99"/>
      <c r="U21028" s="99"/>
      <c r="V21028" s="99"/>
      <c r="W21028" s="99"/>
      <c r="X21028" s="99"/>
      <c r="Y21028" s="99"/>
      <c r="Z21028" s="99"/>
      <c r="AA21028" s="99"/>
      <c r="AB21028" s="99"/>
      <c r="AC21028" s="99"/>
      <c r="AD21028" s="99"/>
      <c r="AE21028" s="99"/>
      <c r="AF21028" s="99"/>
      <c r="AG21028" s="99"/>
      <c r="AH21028" s="31"/>
      <c r="AI21028" s="31"/>
      <c r="AJ21028" s="31"/>
      <c r="AK21028" s="31"/>
      <c r="AL21028" s="31"/>
      <c r="AO21028" s="376"/>
    </row>
    <row r="21029" spans="1:41" x14ac:dyDescent="0.25">
      <c r="A21029" s="44" t="s">
        <v>10854</v>
      </c>
      <c r="B21029" s="44" t="s">
        <v>10364</v>
      </c>
      <c r="C21029" s="45">
        <v>240302</v>
      </c>
      <c r="D21029" s="45" t="s">
        <v>11363</v>
      </c>
      <c r="E21029" s="45" t="s">
        <v>2593</v>
      </c>
      <c r="AO21029" s="376"/>
    </row>
    <row r="21030" spans="1:41" x14ac:dyDescent="0.3">
      <c r="A21030" s="333" t="s">
        <v>20306</v>
      </c>
      <c r="B21030" s="333" t="s">
        <v>2690</v>
      </c>
      <c r="C21030" s="125" t="s">
        <v>21253</v>
      </c>
      <c r="D21030" s="32" t="s">
        <v>20309</v>
      </c>
      <c r="E21030" s="125" t="s">
        <v>21312</v>
      </c>
      <c r="F21030" s="125" t="s">
        <v>1189</v>
      </c>
      <c r="G21030" s="125" t="s">
        <v>1190</v>
      </c>
      <c r="AO21030" s="376"/>
    </row>
    <row r="21031" spans="1:41" x14ac:dyDescent="0.25">
      <c r="A21031" s="44" t="s">
        <v>2913</v>
      </c>
      <c r="B21031" s="44" t="s">
        <v>2290</v>
      </c>
      <c r="C21031" s="45" t="s">
        <v>4920</v>
      </c>
      <c r="D21031" s="46" t="s">
        <v>21328</v>
      </c>
      <c r="E21031" s="46">
        <v>46524</v>
      </c>
      <c r="AO21031" s="376"/>
    </row>
    <row r="21032" spans="1:41" x14ac:dyDescent="0.3">
      <c r="A21032" s="333" t="s">
        <v>2183</v>
      </c>
      <c r="B21032" s="333" t="s">
        <v>4819</v>
      </c>
      <c r="C21032" s="125" t="s">
        <v>16273</v>
      </c>
      <c r="D21032" s="32" t="s">
        <v>20309</v>
      </c>
      <c r="E21032" s="125" t="s">
        <v>4972</v>
      </c>
      <c r="F21032" s="125" t="s">
        <v>1189</v>
      </c>
      <c r="G21032" s="125" t="s">
        <v>1190</v>
      </c>
      <c r="AO21032" s="376"/>
    </row>
    <row r="21033" spans="1:41" x14ac:dyDescent="0.3">
      <c r="A21033" s="57" t="s">
        <v>17258</v>
      </c>
      <c r="B21033" s="57" t="s">
        <v>1290</v>
      </c>
      <c r="C21033" s="62" t="s">
        <v>17262</v>
      </c>
      <c r="D21033" s="62" t="s">
        <v>20886</v>
      </c>
      <c r="E21033" s="60">
        <v>46873</v>
      </c>
      <c r="F21033" s="32"/>
      <c r="G21033" s="32"/>
      <c r="H21033" s="32"/>
      <c r="I21033" s="31"/>
      <c r="J21033" s="31"/>
      <c r="K21033" s="31"/>
      <c r="L21033" s="31"/>
      <c r="M21033" s="31"/>
      <c r="N21033" s="31"/>
      <c r="O21033" s="31"/>
      <c r="P21033" s="31"/>
      <c r="Q21033" s="31"/>
      <c r="R21033" s="31"/>
      <c r="S21033" s="31"/>
      <c r="T21033" s="31"/>
      <c r="U21033" s="31"/>
      <c r="V21033" s="31"/>
      <c r="W21033" s="31"/>
      <c r="X21033" s="31"/>
      <c r="Y21033" s="31"/>
      <c r="Z21033" s="31"/>
      <c r="AA21033" s="31"/>
      <c r="AB21033" s="31"/>
      <c r="AC21033" s="31"/>
      <c r="AD21033" s="31"/>
      <c r="AE21033" s="31"/>
      <c r="AF21033" s="31"/>
      <c r="AG21033" s="31"/>
      <c r="AH21033" s="31"/>
      <c r="AI21033" s="31"/>
      <c r="AJ21033" s="31"/>
      <c r="AK21033" s="31"/>
      <c r="AL21033" s="31"/>
      <c r="AO21033" s="376"/>
    </row>
    <row r="21034" spans="1:41" x14ac:dyDescent="0.25">
      <c r="A21034" s="44" t="s">
        <v>9039</v>
      </c>
      <c r="B21034" s="44" t="s">
        <v>14781</v>
      </c>
      <c r="C21034" s="45" t="s">
        <v>13974</v>
      </c>
      <c r="D21034" s="367" t="s">
        <v>3696</v>
      </c>
      <c r="E21034" s="328">
        <f>DATE(2029,5,19)</f>
        <v>47257</v>
      </c>
      <c r="F21034" s="32"/>
      <c r="G21034" s="32"/>
      <c r="H21034" s="32"/>
      <c r="I21034" s="31"/>
      <c r="J21034" s="31"/>
      <c r="K21034" s="31"/>
      <c r="L21034" s="31"/>
      <c r="M21034" s="31"/>
      <c r="N21034" s="31"/>
      <c r="O21034" s="31"/>
      <c r="P21034" s="31"/>
      <c r="Q21034" s="31"/>
      <c r="R21034" s="31"/>
      <c r="S21034" s="31"/>
      <c r="T21034" s="31"/>
      <c r="U21034" s="31"/>
      <c r="V21034" s="31"/>
      <c r="W21034" s="31"/>
      <c r="X21034" s="31"/>
      <c r="Y21034" s="31"/>
      <c r="Z21034" s="31"/>
      <c r="AA21034" s="31"/>
      <c r="AB21034" s="31"/>
      <c r="AC21034" s="31"/>
      <c r="AD21034" s="31"/>
      <c r="AE21034" s="31"/>
      <c r="AF21034" s="31"/>
      <c r="AG21034" s="31"/>
      <c r="AH21034" s="31"/>
      <c r="AI21034" s="31"/>
      <c r="AJ21034" s="31"/>
      <c r="AK21034" s="31"/>
      <c r="AL21034" s="31"/>
      <c r="AO21034" s="376"/>
    </row>
    <row r="21035" spans="1:41" x14ac:dyDescent="0.25">
      <c r="A21035" s="44" t="s">
        <v>16542</v>
      </c>
      <c r="B21035" s="44" t="s">
        <v>21394</v>
      </c>
      <c r="C21035" s="45" t="s">
        <v>16540</v>
      </c>
      <c r="D21035" s="45" t="s">
        <v>21447</v>
      </c>
      <c r="E21035" s="46">
        <v>46477</v>
      </c>
      <c r="AO21035" s="376"/>
    </row>
    <row r="21036" spans="1:41" x14ac:dyDescent="0.25">
      <c r="A21036" s="44" t="s">
        <v>16542</v>
      </c>
      <c r="B21036" s="44" t="s">
        <v>5321</v>
      </c>
      <c r="C21036" s="45">
        <v>26010401</v>
      </c>
      <c r="D21036" s="45" t="s">
        <v>11363</v>
      </c>
      <c r="E21036" s="45" t="s">
        <v>17459</v>
      </c>
      <c r="AO21036" s="376"/>
    </row>
    <row r="21037" spans="1:41" x14ac:dyDescent="0.3">
      <c r="A21037" s="333" t="s">
        <v>18809</v>
      </c>
      <c r="B21037" s="333" t="s">
        <v>1183</v>
      </c>
      <c r="C21037" s="125" t="s">
        <v>18817</v>
      </c>
      <c r="D21037" s="32" t="s">
        <v>20309</v>
      </c>
      <c r="E21037" s="125" t="s">
        <v>8292</v>
      </c>
      <c r="F21037" s="125" t="s">
        <v>1190</v>
      </c>
      <c r="G21037" s="125" t="s">
        <v>1190</v>
      </c>
      <c r="AO21037" s="376"/>
    </row>
    <row r="21038" spans="1:41" x14ac:dyDescent="0.25">
      <c r="A21038" s="44" t="s">
        <v>9040</v>
      </c>
      <c r="B21038" s="319" t="s">
        <v>19532</v>
      </c>
      <c r="C21038" s="318" t="s">
        <v>19923</v>
      </c>
      <c r="D21038" s="93" t="s">
        <v>19934</v>
      </c>
      <c r="E21038" s="320">
        <v>47177</v>
      </c>
      <c r="F21038" s="93"/>
      <c r="G21038" s="93"/>
      <c r="H21038" s="93"/>
      <c r="I21038" s="99"/>
      <c r="J21038" s="99"/>
      <c r="K21038" s="99"/>
      <c r="L21038" s="99"/>
      <c r="M21038" s="99"/>
      <c r="N21038" s="99"/>
      <c r="O21038" s="99"/>
      <c r="P21038" s="99"/>
      <c r="Q21038" s="99"/>
      <c r="R21038" s="99"/>
      <c r="S21038" s="99"/>
      <c r="T21038" s="99"/>
      <c r="U21038" s="99"/>
      <c r="V21038" s="99"/>
      <c r="W21038" s="99"/>
      <c r="X21038" s="99"/>
      <c r="Y21038" s="99"/>
      <c r="Z21038" s="99"/>
      <c r="AA21038" s="99"/>
      <c r="AB21038" s="99"/>
      <c r="AC21038" s="99"/>
      <c r="AD21038" s="99"/>
      <c r="AE21038" s="99"/>
      <c r="AF21038" s="99"/>
      <c r="AG21038" s="99"/>
      <c r="AH21038" s="31"/>
      <c r="AI21038" s="31"/>
      <c r="AJ21038" s="31"/>
      <c r="AK21038" s="31"/>
      <c r="AL21038" s="31"/>
      <c r="AO21038" s="376"/>
    </row>
    <row r="21039" spans="1:41" x14ac:dyDescent="0.25">
      <c r="A21039" s="44" t="s">
        <v>9040</v>
      </c>
      <c r="B21039" s="44" t="s">
        <v>14843</v>
      </c>
      <c r="C21039" s="45" t="s">
        <v>9225</v>
      </c>
      <c r="D21039" s="367" t="s">
        <v>3696</v>
      </c>
      <c r="E21039" s="328">
        <f>DATE(2027,5,25)</f>
        <v>46532</v>
      </c>
      <c r="F21039" s="32"/>
      <c r="G21039" s="32"/>
      <c r="H21039" s="32"/>
      <c r="I21039" s="31"/>
      <c r="J21039" s="31"/>
      <c r="K21039" s="31"/>
      <c r="L21039" s="31"/>
      <c r="M21039" s="31"/>
      <c r="N21039" s="31"/>
      <c r="O21039" s="31"/>
      <c r="P21039" s="31"/>
      <c r="Q21039" s="31"/>
      <c r="R21039" s="31"/>
      <c r="S21039" s="31"/>
      <c r="T21039" s="31"/>
      <c r="U21039" s="31"/>
      <c r="V21039" s="31"/>
      <c r="W21039" s="31"/>
      <c r="X21039" s="31"/>
      <c r="Y21039" s="31"/>
      <c r="Z21039" s="31"/>
      <c r="AA21039" s="31"/>
      <c r="AB21039" s="31"/>
      <c r="AC21039" s="31"/>
      <c r="AD21039" s="31"/>
      <c r="AE21039" s="31"/>
      <c r="AF21039" s="31"/>
      <c r="AG21039" s="31"/>
      <c r="AH21039" s="31"/>
      <c r="AI21039" s="31"/>
      <c r="AJ21039" s="31"/>
      <c r="AK21039" s="31"/>
      <c r="AL21039" s="31"/>
      <c r="AO21039" s="376"/>
    </row>
    <row r="21040" spans="1:41" x14ac:dyDescent="0.3">
      <c r="A21040" s="333" t="s">
        <v>15463</v>
      </c>
      <c r="B21040" s="333" t="s">
        <v>4814</v>
      </c>
      <c r="C21040" s="125" t="s">
        <v>15585</v>
      </c>
      <c r="D21040" s="32" t="s">
        <v>20309</v>
      </c>
      <c r="E21040" s="125" t="s">
        <v>9839</v>
      </c>
      <c r="F21040" s="125" t="s">
        <v>1189</v>
      </c>
      <c r="G21040" s="125" t="s">
        <v>1190</v>
      </c>
      <c r="AO21040" s="376"/>
    </row>
    <row r="21041" spans="1:41" x14ac:dyDescent="0.25">
      <c r="A21041" s="44" t="s">
        <v>4808</v>
      </c>
      <c r="B21041" s="44" t="s">
        <v>934</v>
      </c>
      <c r="C21041" s="45">
        <v>25010201</v>
      </c>
      <c r="D21041" s="45" t="s">
        <v>11363</v>
      </c>
      <c r="E21041" s="45" t="s">
        <v>12551</v>
      </c>
      <c r="AO21041" s="376"/>
    </row>
    <row r="21042" spans="1:41" x14ac:dyDescent="0.25">
      <c r="A21042" s="44" t="s">
        <v>16056</v>
      </c>
      <c r="B21042" s="44" t="s">
        <v>925</v>
      </c>
      <c r="C21042" s="45">
        <v>250601</v>
      </c>
      <c r="D21042" s="45" t="s">
        <v>11363</v>
      </c>
      <c r="E21042" s="45" t="s">
        <v>15609</v>
      </c>
      <c r="AO21042" s="376"/>
    </row>
    <row r="21043" spans="1:41" x14ac:dyDescent="0.25">
      <c r="A21043" s="44" t="s">
        <v>10855</v>
      </c>
      <c r="B21043" s="44" t="s">
        <v>9237</v>
      </c>
      <c r="C21043" s="45">
        <v>24010401</v>
      </c>
      <c r="D21043" s="45" t="s">
        <v>11363</v>
      </c>
      <c r="E21043" s="45" t="s">
        <v>9238</v>
      </c>
      <c r="AO21043" s="376"/>
    </row>
    <row r="21044" spans="1:41" x14ac:dyDescent="0.25">
      <c r="A21044" s="44" t="s">
        <v>10855</v>
      </c>
      <c r="B21044" s="44" t="s">
        <v>3176</v>
      </c>
      <c r="C21044" s="45">
        <v>24010402</v>
      </c>
      <c r="D21044" s="45" t="s">
        <v>11363</v>
      </c>
      <c r="E21044" s="45" t="s">
        <v>9238</v>
      </c>
      <c r="AO21044" s="376"/>
    </row>
    <row r="21045" spans="1:41" x14ac:dyDescent="0.25">
      <c r="A21045" s="44" t="s">
        <v>10855</v>
      </c>
      <c r="B21045" s="44" t="s">
        <v>17517</v>
      </c>
      <c r="C21045" s="45">
        <v>24070201</v>
      </c>
      <c r="D21045" s="45" t="s">
        <v>11363</v>
      </c>
      <c r="E21045" s="45" t="s">
        <v>7420</v>
      </c>
      <c r="AO21045" s="376"/>
    </row>
    <row r="21046" spans="1:41" x14ac:dyDescent="0.25">
      <c r="A21046" s="44" t="s">
        <v>10855</v>
      </c>
      <c r="B21046" s="44" t="s">
        <v>3048</v>
      </c>
      <c r="C21046" s="45">
        <v>24070202</v>
      </c>
      <c r="D21046" s="45" t="s">
        <v>11363</v>
      </c>
      <c r="E21046" s="45" t="s">
        <v>7420</v>
      </c>
      <c r="AO21046" s="376"/>
    </row>
    <row r="21047" spans="1:41" x14ac:dyDescent="0.25">
      <c r="A21047" s="44" t="s">
        <v>10856</v>
      </c>
      <c r="B21047" s="44" t="s">
        <v>10346</v>
      </c>
      <c r="C21047" s="45">
        <v>240507</v>
      </c>
      <c r="D21047" s="45" t="s">
        <v>11363</v>
      </c>
      <c r="E21047" s="45" t="s">
        <v>5155</v>
      </c>
      <c r="AO21047" s="376"/>
    </row>
    <row r="21048" spans="1:41" x14ac:dyDescent="0.25">
      <c r="A21048" s="44" t="s">
        <v>16912</v>
      </c>
      <c r="B21048" s="319" t="s">
        <v>19510</v>
      </c>
      <c r="C21048" s="318" t="s">
        <v>19924</v>
      </c>
      <c r="D21048" s="93" t="s">
        <v>19934</v>
      </c>
      <c r="E21048" s="320">
        <v>46387</v>
      </c>
      <c r="F21048" s="93"/>
      <c r="G21048" s="93"/>
      <c r="H21048" s="93"/>
      <c r="I21048" s="99"/>
      <c r="J21048" s="99"/>
      <c r="K21048" s="99"/>
      <c r="L21048" s="99"/>
      <c r="M21048" s="99"/>
      <c r="N21048" s="99"/>
      <c r="O21048" s="99"/>
      <c r="P21048" s="99"/>
      <c r="Q21048" s="99"/>
      <c r="R21048" s="99"/>
      <c r="S21048" s="99"/>
      <c r="T21048" s="99"/>
      <c r="U21048" s="99"/>
      <c r="V21048" s="99"/>
      <c r="W21048" s="99"/>
      <c r="X21048" s="99"/>
      <c r="Y21048" s="99"/>
      <c r="Z21048" s="99"/>
      <c r="AA21048" s="99"/>
      <c r="AB21048" s="99"/>
      <c r="AC21048" s="99"/>
      <c r="AD21048" s="99"/>
      <c r="AE21048" s="99"/>
      <c r="AF21048" s="99"/>
      <c r="AG21048" s="99"/>
      <c r="AH21048" s="31"/>
      <c r="AI21048" s="31"/>
      <c r="AJ21048" s="31"/>
      <c r="AK21048" s="31"/>
      <c r="AL21048" s="31"/>
      <c r="AO21048" s="376"/>
    </row>
    <row r="21049" spans="1:41" x14ac:dyDescent="0.25">
      <c r="A21049" s="44" t="s">
        <v>16912</v>
      </c>
      <c r="B21049" s="44" t="s">
        <v>16913</v>
      </c>
      <c r="C21049" s="45" t="s">
        <v>17147</v>
      </c>
      <c r="D21049" s="367" t="s">
        <v>3696</v>
      </c>
      <c r="E21049" s="328">
        <f>DATE(2029,12,17)</f>
        <v>47469</v>
      </c>
      <c r="F21049" s="32"/>
      <c r="G21049" s="32"/>
      <c r="H21049" s="32"/>
      <c r="I21049" s="31"/>
      <c r="J21049" s="31"/>
      <c r="K21049" s="31"/>
      <c r="L21049" s="31"/>
      <c r="M21049" s="31"/>
      <c r="N21049" s="31"/>
      <c r="O21049" s="31"/>
      <c r="P21049" s="31"/>
      <c r="Q21049" s="31"/>
      <c r="R21049" s="31"/>
      <c r="S21049" s="31"/>
      <c r="T21049" s="31"/>
      <c r="U21049" s="31"/>
      <c r="V21049" s="31"/>
      <c r="W21049" s="31"/>
      <c r="X21049" s="31"/>
      <c r="Y21049" s="31"/>
      <c r="Z21049" s="31"/>
      <c r="AA21049" s="31"/>
      <c r="AB21049" s="31"/>
      <c r="AC21049" s="31"/>
      <c r="AD21049" s="31"/>
      <c r="AE21049" s="31"/>
      <c r="AF21049" s="31"/>
      <c r="AG21049" s="31"/>
      <c r="AH21049" s="31"/>
      <c r="AI21049" s="31"/>
      <c r="AJ21049" s="31"/>
      <c r="AK21049" s="31"/>
      <c r="AL21049" s="31"/>
      <c r="AO21049" s="376"/>
    </row>
    <row r="21050" spans="1:41" x14ac:dyDescent="0.25">
      <c r="A21050" s="44" t="s">
        <v>1665</v>
      </c>
      <c r="B21050" s="92" t="s">
        <v>3452</v>
      </c>
      <c r="C21050" s="93" t="s">
        <v>7817</v>
      </c>
      <c r="D21050" s="93" t="s">
        <v>1201</v>
      </c>
      <c r="E21050" s="94">
        <v>46496</v>
      </c>
      <c r="F21050" s="93"/>
      <c r="G21050" s="93"/>
      <c r="H21050" s="93"/>
      <c r="I21050" s="99"/>
      <c r="J21050" s="99"/>
      <c r="K21050" s="99"/>
      <c r="L21050" s="44"/>
      <c r="M21050" s="99"/>
      <c r="N21050" s="99"/>
      <c r="O21050" s="99"/>
      <c r="P21050" s="99"/>
      <c r="Q21050" s="99"/>
      <c r="R21050" s="99"/>
      <c r="S21050" s="99"/>
      <c r="T21050" s="99"/>
      <c r="U21050" s="99"/>
      <c r="V21050" s="99"/>
      <c r="W21050" s="99"/>
      <c r="X21050" s="99"/>
      <c r="Y21050" s="99"/>
      <c r="Z21050" s="99"/>
      <c r="AA21050" s="99"/>
      <c r="AB21050" s="99"/>
      <c r="AC21050" s="99"/>
      <c r="AD21050" s="99"/>
      <c r="AE21050" s="99"/>
      <c r="AF21050" s="99"/>
      <c r="AG21050" s="99"/>
      <c r="AH21050" s="31"/>
      <c r="AI21050" s="31"/>
      <c r="AJ21050" s="31"/>
      <c r="AK21050" s="31"/>
      <c r="AL21050" s="31"/>
      <c r="AO21050" s="376"/>
    </row>
    <row r="21051" spans="1:41" x14ac:dyDescent="0.25">
      <c r="A21051" s="44" t="s">
        <v>1665</v>
      </c>
      <c r="B21051" s="44" t="s">
        <v>934</v>
      </c>
      <c r="C21051" s="45">
        <v>25010201</v>
      </c>
      <c r="D21051" s="45" t="s">
        <v>11363</v>
      </c>
      <c r="E21051" s="45" t="s">
        <v>12551</v>
      </c>
      <c r="AO21051" s="376"/>
    </row>
    <row r="21052" spans="1:41" x14ac:dyDescent="0.25">
      <c r="A21052" s="44" t="s">
        <v>12528</v>
      </c>
      <c r="B21052" s="44" t="s">
        <v>12111</v>
      </c>
      <c r="C21052" s="45">
        <v>13.24</v>
      </c>
      <c r="D21052" s="45" t="s">
        <v>12549</v>
      </c>
      <c r="E21052" s="46">
        <v>47299</v>
      </c>
      <c r="F21052" s="45"/>
      <c r="G21052" s="93"/>
      <c r="H21052" s="93"/>
      <c r="I21052" s="99"/>
      <c r="J21052" s="99"/>
      <c r="K21052" s="99"/>
      <c r="L21052" s="99"/>
      <c r="M21052" s="99"/>
      <c r="N21052" s="99"/>
      <c r="O21052" s="99"/>
      <c r="P21052" s="99"/>
      <c r="Q21052" s="99"/>
      <c r="R21052" s="99"/>
      <c r="S21052" s="99"/>
      <c r="T21052" s="99"/>
      <c r="U21052" s="99"/>
      <c r="V21052" s="99"/>
      <c r="W21052" s="99"/>
      <c r="X21052" s="99"/>
      <c r="Y21052" s="99"/>
      <c r="Z21052" s="99"/>
      <c r="AA21052" s="99"/>
      <c r="AB21052" s="99"/>
      <c r="AC21052" s="99"/>
      <c r="AD21052" s="99"/>
      <c r="AE21052" s="99"/>
      <c r="AF21052" s="99"/>
      <c r="AG21052" s="99"/>
      <c r="AH21052" s="31"/>
      <c r="AI21052" s="31"/>
      <c r="AJ21052" s="31"/>
      <c r="AK21052" s="31"/>
      <c r="AL21052" s="31"/>
      <c r="AO21052" s="376"/>
    </row>
    <row r="21053" spans="1:41" x14ac:dyDescent="0.25">
      <c r="A21053" s="44" t="s">
        <v>596</v>
      </c>
      <c r="B21053" s="44" t="s">
        <v>21359</v>
      </c>
      <c r="C21053" s="45" t="s">
        <v>9701</v>
      </c>
      <c r="D21053" s="45" t="s">
        <v>21447</v>
      </c>
      <c r="E21053" s="46">
        <v>46752</v>
      </c>
      <c r="AO21053" s="376"/>
    </row>
    <row r="21054" spans="1:41" x14ac:dyDescent="0.25">
      <c r="A21054" s="44" t="s">
        <v>596</v>
      </c>
      <c r="B21054" s="44" t="s">
        <v>10236</v>
      </c>
      <c r="C21054" s="45" t="s">
        <v>10125</v>
      </c>
      <c r="D21054" s="46" t="s">
        <v>21328</v>
      </c>
      <c r="E21054" s="46">
        <v>46596</v>
      </c>
      <c r="AO21054" s="376"/>
    </row>
    <row r="21055" spans="1:41" x14ac:dyDescent="0.25">
      <c r="A21055" s="44" t="s">
        <v>596</v>
      </c>
      <c r="B21055" s="44" t="s">
        <v>5134</v>
      </c>
      <c r="C21055" s="45">
        <v>240804</v>
      </c>
      <c r="D21055" s="45" t="s">
        <v>11363</v>
      </c>
      <c r="E21055" s="45" t="s">
        <v>11260</v>
      </c>
      <c r="AO21055" s="376"/>
    </row>
    <row r="21056" spans="1:41" x14ac:dyDescent="0.3">
      <c r="A21056" s="333" t="s">
        <v>8675</v>
      </c>
      <c r="B21056" s="333" t="s">
        <v>1171</v>
      </c>
      <c r="C21056" s="125" t="s">
        <v>10962</v>
      </c>
      <c r="D21056" s="32" t="s">
        <v>20309</v>
      </c>
      <c r="E21056" s="125" t="s">
        <v>8292</v>
      </c>
      <c r="F21056" s="125" t="s">
        <v>1189</v>
      </c>
      <c r="G21056" s="125" t="s">
        <v>1190</v>
      </c>
      <c r="AO21056" s="376"/>
    </row>
    <row r="21057" spans="1:41" x14ac:dyDescent="0.25">
      <c r="A21057" s="262" t="s">
        <v>6269</v>
      </c>
      <c r="B21057" s="262" t="s">
        <v>8583</v>
      </c>
      <c r="C21057" s="263">
        <v>791202303006</v>
      </c>
      <c r="D21057" s="263" t="s">
        <v>6271</v>
      </c>
      <c r="E21057" s="264">
        <v>48669</v>
      </c>
      <c r="F21057" s="93"/>
      <c r="G21057" s="93"/>
      <c r="H21057" s="93"/>
      <c r="I21057" s="99"/>
      <c r="J21057" s="99"/>
      <c r="K21057" s="99"/>
      <c r="L21057" s="44"/>
      <c r="M21057" s="99"/>
      <c r="N21057" s="99"/>
      <c r="O21057" s="99"/>
      <c r="P21057" s="99"/>
      <c r="Q21057" s="99"/>
      <c r="R21057" s="99"/>
      <c r="S21057" s="99"/>
      <c r="T21057" s="99"/>
      <c r="U21057" s="99"/>
      <c r="V21057" s="99"/>
      <c r="W21057" s="99"/>
      <c r="X21057" s="99"/>
      <c r="Y21057" s="99"/>
      <c r="Z21057" s="99"/>
      <c r="AA21057" s="99"/>
      <c r="AB21057" s="99"/>
      <c r="AC21057" s="99"/>
      <c r="AD21057" s="99"/>
      <c r="AE21057" s="99"/>
      <c r="AF21057" s="99"/>
      <c r="AG21057" s="99"/>
      <c r="AH21057" s="31"/>
      <c r="AI21057" s="31"/>
      <c r="AJ21057" s="31"/>
      <c r="AK21057" s="31"/>
      <c r="AL21057" s="31"/>
      <c r="AO21057" s="376"/>
    </row>
    <row r="21058" spans="1:41" x14ac:dyDescent="0.25">
      <c r="A21058" s="44" t="s">
        <v>16057</v>
      </c>
      <c r="B21058" s="44" t="s">
        <v>15615</v>
      </c>
      <c r="C21058" s="45">
        <v>250902</v>
      </c>
      <c r="D21058" s="45" t="s">
        <v>11363</v>
      </c>
      <c r="E21058" s="45" t="s">
        <v>4972</v>
      </c>
      <c r="AO21058" s="376"/>
    </row>
    <row r="21059" spans="1:41" x14ac:dyDescent="0.25">
      <c r="A21059" s="44" t="s">
        <v>9041</v>
      </c>
      <c r="B21059" s="44" t="s">
        <v>15270</v>
      </c>
      <c r="C21059" s="45" t="s">
        <v>17148</v>
      </c>
      <c r="D21059" s="367" t="s">
        <v>3696</v>
      </c>
      <c r="E21059" s="328">
        <f>DATE(2029,12,17)</f>
        <v>47469</v>
      </c>
      <c r="F21059" s="32"/>
      <c r="G21059" s="32"/>
      <c r="H21059" s="32"/>
      <c r="I21059" s="31"/>
      <c r="J21059" s="31"/>
      <c r="K21059" s="31"/>
      <c r="L21059" s="31"/>
      <c r="M21059" s="31"/>
      <c r="N21059" s="31"/>
      <c r="O21059" s="31"/>
      <c r="P21059" s="31"/>
      <c r="Q21059" s="31"/>
      <c r="R21059" s="31"/>
      <c r="S21059" s="31"/>
      <c r="T21059" s="31"/>
      <c r="U21059" s="31"/>
      <c r="V21059" s="31"/>
      <c r="W21059" s="31"/>
      <c r="X21059" s="31"/>
      <c r="Y21059" s="31"/>
      <c r="Z21059" s="31"/>
      <c r="AA21059" s="31"/>
      <c r="AB21059" s="31"/>
      <c r="AC21059" s="31"/>
      <c r="AD21059" s="31"/>
      <c r="AE21059" s="31"/>
      <c r="AF21059" s="31"/>
      <c r="AG21059" s="31"/>
      <c r="AH21059" s="31"/>
      <c r="AI21059" s="31"/>
      <c r="AJ21059" s="31"/>
      <c r="AK21059" s="31"/>
      <c r="AL21059" s="31"/>
      <c r="AO21059" s="376"/>
    </row>
    <row r="21060" spans="1:41" x14ac:dyDescent="0.25">
      <c r="A21060" s="44" t="s">
        <v>3037</v>
      </c>
      <c r="B21060" s="44" t="s">
        <v>8347</v>
      </c>
      <c r="C21060" s="45">
        <v>23100201</v>
      </c>
      <c r="D21060" s="45" t="s">
        <v>11363</v>
      </c>
      <c r="E21060" s="45" t="s">
        <v>2538</v>
      </c>
      <c r="AO21060" s="376"/>
    </row>
    <row r="21061" spans="1:41" x14ac:dyDescent="0.25">
      <c r="A21061" s="44" t="s">
        <v>7487</v>
      </c>
      <c r="B21061" s="44" t="s">
        <v>143</v>
      </c>
      <c r="C21061" s="45" t="s">
        <v>7488</v>
      </c>
      <c r="D21061" s="45" t="s">
        <v>11204</v>
      </c>
      <c r="E21061" s="45" t="s">
        <v>4146</v>
      </c>
      <c r="F21061" s="93"/>
      <c r="G21061" s="93"/>
      <c r="H21061" s="93"/>
      <c r="I21061" s="99"/>
      <c r="J21061" s="99"/>
      <c r="K21061" s="99"/>
      <c r="L21061" s="99"/>
      <c r="M21061" s="99"/>
      <c r="N21061" s="99"/>
      <c r="O21061" s="99"/>
      <c r="P21061" s="99"/>
      <c r="Q21061" s="99"/>
      <c r="R21061" s="99"/>
      <c r="S21061" s="99"/>
      <c r="T21061" s="99"/>
      <c r="U21061" s="99"/>
      <c r="V21061" s="99"/>
      <c r="W21061" s="99"/>
      <c r="X21061" s="99"/>
      <c r="Y21061" s="99"/>
      <c r="Z21061" s="99"/>
      <c r="AA21061" s="99"/>
      <c r="AB21061" s="99"/>
      <c r="AC21061" s="99"/>
      <c r="AD21061" s="99"/>
      <c r="AE21061" s="99"/>
      <c r="AF21061" s="99"/>
      <c r="AG21061" s="99"/>
      <c r="AH21061" s="31"/>
      <c r="AI21061" s="31"/>
      <c r="AJ21061" s="31"/>
      <c r="AK21061" s="31"/>
      <c r="AL21061" s="31"/>
      <c r="AO21061" s="376"/>
    </row>
    <row r="21062" spans="1:41" x14ac:dyDescent="0.25">
      <c r="A21062" s="44" t="s">
        <v>7487</v>
      </c>
      <c r="B21062" s="44" t="s">
        <v>143</v>
      </c>
      <c r="C21062" s="45" t="s">
        <v>7488</v>
      </c>
      <c r="D21062" s="93" t="s">
        <v>17443</v>
      </c>
      <c r="E21062" s="45" t="s">
        <v>4146</v>
      </c>
      <c r="F21062" s="93"/>
      <c r="G21062" s="93"/>
      <c r="H21062" s="93"/>
      <c r="I21062" s="99"/>
      <c r="J21062" s="99"/>
      <c r="K21062" s="99"/>
      <c r="L21062" s="99"/>
      <c r="M21062" s="99"/>
      <c r="N21062" s="99"/>
      <c r="O21062" s="99"/>
      <c r="P21062" s="99"/>
      <c r="Q21062" s="99"/>
      <c r="R21062" s="99"/>
      <c r="S21062" s="99"/>
      <c r="T21062" s="99"/>
      <c r="U21062" s="99"/>
      <c r="V21062" s="99"/>
      <c r="W21062" s="99"/>
      <c r="X21062" s="99"/>
      <c r="Y21062" s="99"/>
      <c r="Z21062" s="99"/>
      <c r="AA21062" s="99"/>
      <c r="AB21062" s="99"/>
      <c r="AC21062" s="99"/>
      <c r="AD21062" s="99"/>
      <c r="AE21062" s="99"/>
      <c r="AF21062" s="99"/>
      <c r="AG21062" s="99"/>
      <c r="AH21062" s="31"/>
      <c r="AI21062" s="31"/>
      <c r="AJ21062" s="31"/>
      <c r="AK21062" s="31"/>
      <c r="AL21062" s="31"/>
      <c r="AO21062" s="376"/>
    </row>
    <row r="21063" spans="1:41" x14ac:dyDescent="0.25">
      <c r="A21063" s="44" t="s">
        <v>7487</v>
      </c>
      <c r="B21063" s="44" t="s">
        <v>143</v>
      </c>
      <c r="C21063" s="45" t="s">
        <v>7488</v>
      </c>
      <c r="D21063" s="45" t="s">
        <v>9895</v>
      </c>
      <c r="E21063" s="46">
        <v>47756</v>
      </c>
      <c r="F21063" s="93"/>
      <c r="G21063" s="93"/>
      <c r="H21063" s="93"/>
      <c r="I21063" s="99"/>
      <c r="J21063" s="99"/>
      <c r="K21063" s="99"/>
      <c r="L21063" s="44"/>
      <c r="M21063" s="99"/>
      <c r="N21063" s="99"/>
      <c r="O21063" s="99"/>
      <c r="P21063" s="99"/>
      <c r="Q21063" s="99"/>
      <c r="R21063" s="99"/>
      <c r="S21063" s="99"/>
      <c r="T21063" s="99"/>
      <c r="U21063" s="99"/>
      <c r="V21063" s="99"/>
      <c r="W21063" s="99"/>
      <c r="X21063" s="99"/>
      <c r="Y21063" s="99"/>
      <c r="Z21063" s="99"/>
      <c r="AA21063" s="99"/>
      <c r="AB21063" s="99"/>
      <c r="AC21063" s="99"/>
      <c r="AD21063" s="99"/>
      <c r="AE21063" s="99"/>
      <c r="AF21063" s="99"/>
      <c r="AG21063" s="99"/>
      <c r="AH21063" s="31"/>
      <c r="AI21063" s="31"/>
      <c r="AJ21063" s="31"/>
      <c r="AK21063" s="31"/>
      <c r="AL21063" s="31"/>
      <c r="AO21063" s="376"/>
    </row>
    <row r="21064" spans="1:41" x14ac:dyDescent="0.25">
      <c r="A21064" s="44" t="s">
        <v>12828</v>
      </c>
      <c r="B21064" s="44" t="s">
        <v>199</v>
      </c>
      <c r="C21064" s="45">
        <v>241001</v>
      </c>
      <c r="D21064" s="45" t="s">
        <v>11363</v>
      </c>
      <c r="E21064" s="45" t="s">
        <v>5332</v>
      </c>
      <c r="AO21064" s="376"/>
    </row>
    <row r="21065" spans="1:41" x14ac:dyDescent="0.25">
      <c r="A21065" s="44" t="s">
        <v>18573</v>
      </c>
      <c r="B21065" s="44" t="s">
        <v>3176</v>
      </c>
      <c r="C21065" s="45">
        <v>26010402</v>
      </c>
      <c r="D21065" s="45" t="s">
        <v>11363</v>
      </c>
      <c r="E21065" s="45" t="s">
        <v>17459</v>
      </c>
      <c r="AO21065" s="376"/>
    </row>
    <row r="21066" spans="1:41" x14ac:dyDescent="0.25">
      <c r="A21066" s="44" t="s">
        <v>9589</v>
      </c>
      <c r="B21066" s="92" t="s">
        <v>9602</v>
      </c>
      <c r="C21066" s="77" t="s">
        <v>9336</v>
      </c>
      <c r="D21066" s="93" t="s">
        <v>9601</v>
      </c>
      <c r="E21066" s="94">
        <v>46568</v>
      </c>
      <c r="F21066" s="93"/>
      <c r="G21066" s="93"/>
      <c r="H21066" s="93"/>
      <c r="I21066" s="99"/>
      <c r="J21066" s="99"/>
      <c r="K21066" s="99"/>
      <c r="L21066" s="44"/>
      <c r="M21066" s="99"/>
      <c r="N21066" s="99"/>
      <c r="O21066" s="99"/>
      <c r="P21066" s="99"/>
      <c r="Q21066" s="99"/>
      <c r="R21066" s="99"/>
      <c r="S21066" s="99"/>
      <c r="T21066" s="99"/>
      <c r="U21066" s="99"/>
      <c r="V21066" s="99"/>
      <c r="W21066" s="99"/>
      <c r="X21066" s="99"/>
      <c r="Y21066" s="99"/>
      <c r="Z21066" s="99"/>
      <c r="AA21066" s="99"/>
      <c r="AB21066" s="99"/>
      <c r="AC21066" s="99"/>
      <c r="AD21066" s="99"/>
      <c r="AE21066" s="99"/>
      <c r="AF21066" s="99"/>
      <c r="AG21066" s="99"/>
      <c r="AH21066" s="31"/>
      <c r="AI21066" s="31"/>
      <c r="AJ21066" s="31"/>
      <c r="AK21066" s="31"/>
      <c r="AL21066" s="31"/>
      <c r="AO21066" s="376"/>
    </row>
    <row r="21067" spans="1:41" x14ac:dyDescent="0.25">
      <c r="A21067" s="44" t="s">
        <v>11878</v>
      </c>
      <c r="B21067" s="44" t="s">
        <v>14714</v>
      </c>
      <c r="C21067" s="45" t="s">
        <v>9226</v>
      </c>
      <c r="D21067" s="367" t="s">
        <v>3696</v>
      </c>
      <c r="E21067" s="328">
        <f>DATE(2027,2,3)</f>
        <v>46421</v>
      </c>
      <c r="F21067" s="32"/>
      <c r="G21067" s="32"/>
      <c r="H21067" s="32"/>
      <c r="I21067" s="31"/>
      <c r="J21067" s="31"/>
      <c r="K21067" s="31"/>
      <c r="L21067" s="31"/>
      <c r="M21067" s="31"/>
      <c r="N21067" s="31"/>
      <c r="O21067" s="31"/>
      <c r="P21067" s="31"/>
      <c r="Q21067" s="31"/>
      <c r="R21067" s="31"/>
      <c r="S21067" s="31"/>
      <c r="T21067" s="31"/>
      <c r="U21067" s="31"/>
      <c r="V21067" s="31"/>
      <c r="W21067" s="31"/>
      <c r="X21067" s="31"/>
      <c r="Y21067" s="31"/>
      <c r="Z21067" s="31"/>
      <c r="AA21067" s="31"/>
      <c r="AB21067" s="31"/>
      <c r="AC21067" s="31"/>
      <c r="AD21067" s="31"/>
      <c r="AE21067" s="31"/>
      <c r="AF21067" s="31"/>
      <c r="AG21067" s="31"/>
      <c r="AH21067" s="31"/>
      <c r="AI21067" s="31"/>
      <c r="AJ21067" s="31"/>
      <c r="AK21067" s="31"/>
      <c r="AL21067" s="31"/>
      <c r="AO21067" s="376"/>
    </row>
    <row r="21068" spans="1:41" x14ac:dyDescent="0.25">
      <c r="A21068" s="44" t="s">
        <v>21021</v>
      </c>
      <c r="B21068" s="44" t="s">
        <v>14738</v>
      </c>
      <c r="C21068" s="45" t="s">
        <v>21118</v>
      </c>
      <c r="D21068" s="367" t="s">
        <v>3696</v>
      </c>
      <c r="E21068" s="328">
        <f>DATE(2030,6,11)</f>
        <v>47645</v>
      </c>
      <c r="F21068" s="32"/>
      <c r="G21068" s="32"/>
      <c r="H21068" s="32"/>
      <c r="I21068" s="31"/>
      <c r="J21068" s="31"/>
      <c r="K21068" s="31"/>
      <c r="L21068" s="31"/>
      <c r="M21068" s="31"/>
      <c r="N21068" s="31"/>
      <c r="O21068" s="31"/>
      <c r="P21068" s="31"/>
      <c r="Q21068" s="31"/>
      <c r="R21068" s="31"/>
      <c r="S21068" s="31"/>
      <c r="T21068" s="31"/>
      <c r="U21068" s="31"/>
      <c r="V21068" s="31"/>
      <c r="W21068" s="31"/>
      <c r="X21068" s="31"/>
      <c r="Y21068" s="31"/>
      <c r="Z21068" s="31"/>
      <c r="AA21068" s="31"/>
      <c r="AB21068" s="31"/>
      <c r="AC21068" s="31"/>
      <c r="AD21068" s="31"/>
      <c r="AE21068" s="31"/>
      <c r="AF21068" s="31"/>
      <c r="AG21068" s="31"/>
      <c r="AH21068" s="31"/>
      <c r="AI21068" s="31"/>
      <c r="AJ21068" s="31"/>
      <c r="AK21068" s="31"/>
      <c r="AL21068" s="31"/>
      <c r="AO21068" s="376"/>
    </row>
    <row r="21069" spans="1:41" x14ac:dyDescent="0.25">
      <c r="A21069" s="262" t="s">
        <v>6270</v>
      </c>
      <c r="B21069" s="262" t="s">
        <v>6231</v>
      </c>
      <c r="C21069" s="263">
        <v>791202207008</v>
      </c>
      <c r="D21069" s="263" t="s">
        <v>6271</v>
      </c>
      <c r="E21069" s="264">
        <v>46630</v>
      </c>
      <c r="F21069" s="93"/>
      <c r="G21069" s="93"/>
      <c r="H21069" s="93"/>
      <c r="I21069" s="99"/>
      <c r="J21069" s="99"/>
      <c r="K21069" s="99"/>
      <c r="L21069" s="44"/>
      <c r="M21069" s="99"/>
      <c r="N21069" s="99"/>
      <c r="O21069" s="99"/>
      <c r="P21069" s="99"/>
      <c r="Q21069" s="99"/>
      <c r="R21069" s="99"/>
      <c r="S21069" s="99"/>
      <c r="T21069" s="99"/>
      <c r="U21069" s="99"/>
      <c r="V21069" s="99"/>
      <c r="W21069" s="99"/>
      <c r="X21069" s="99"/>
      <c r="Y21069" s="99"/>
      <c r="Z21069" s="99"/>
      <c r="AA21069" s="99"/>
      <c r="AB21069" s="99"/>
      <c r="AC21069" s="99"/>
      <c r="AD21069" s="99"/>
      <c r="AE21069" s="99"/>
      <c r="AF21069" s="99"/>
      <c r="AG21069" s="99"/>
      <c r="AH21069" s="31"/>
      <c r="AI21069" s="31"/>
      <c r="AJ21069" s="31"/>
      <c r="AK21069" s="31"/>
      <c r="AL21069" s="31"/>
      <c r="AO21069" s="376"/>
    </row>
    <row r="21070" spans="1:41" x14ac:dyDescent="0.3">
      <c r="A21070" s="333" t="s">
        <v>18810</v>
      </c>
      <c r="B21070" s="333" t="s">
        <v>6836</v>
      </c>
      <c r="C21070" s="125" t="s">
        <v>18820</v>
      </c>
      <c r="D21070" s="32" t="s">
        <v>20309</v>
      </c>
      <c r="E21070" s="125" t="s">
        <v>8292</v>
      </c>
      <c r="F21070" s="125" t="s">
        <v>1189</v>
      </c>
      <c r="G21070" s="125" t="s">
        <v>1190</v>
      </c>
      <c r="AO21070" s="376"/>
    </row>
    <row r="21071" spans="1:41" x14ac:dyDescent="0.25">
      <c r="A21071" s="44" t="s">
        <v>20577</v>
      </c>
      <c r="B21071" s="44" t="s">
        <v>5592</v>
      </c>
      <c r="C21071" s="45" t="s">
        <v>8573</v>
      </c>
      <c r="D21071" s="32" t="s">
        <v>5559</v>
      </c>
      <c r="E21071" s="45" t="s">
        <v>20854</v>
      </c>
      <c r="F21071" s="32"/>
      <c r="G21071" s="32"/>
      <c r="H21071" s="32"/>
      <c r="I21071" s="31"/>
      <c r="J21071" s="31"/>
      <c r="K21071" s="31"/>
      <c r="L21071" s="31"/>
      <c r="M21071" s="31"/>
      <c r="N21071" s="31"/>
      <c r="O21071" s="31"/>
      <c r="P21071" s="31"/>
      <c r="Q21071" s="31"/>
      <c r="R21071" s="31"/>
      <c r="S21071" s="31"/>
      <c r="T21071" s="31"/>
      <c r="U21071" s="31"/>
      <c r="V21071" s="31"/>
      <c r="W21071" s="31"/>
      <c r="X21071" s="31"/>
      <c r="Y21071" s="31"/>
      <c r="Z21071" s="31"/>
      <c r="AA21071" s="31"/>
      <c r="AB21071" s="31"/>
      <c r="AC21071" s="31"/>
      <c r="AD21071" s="31"/>
      <c r="AE21071" s="31"/>
      <c r="AF21071" s="31"/>
      <c r="AG21071" s="31"/>
      <c r="AH21071" s="31"/>
      <c r="AI21071" s="31"/>
      <c r="AJ21071" s="31"/>
      <c r="AK21071" s="31"/>
      <c r="AL21071" s="31"/>
      <c r="AO21071" s="376"/>
    </row>
    <row r="21072" spans="1:41" x14ac:dyDescent="0.25">
      <c r="A21072" s="44" t="s">
        <v>12829</v>
      </c>
      <c r="B21072" s="44" t="s">
        <v>932</v>
      </c>
      <c r="C21072" s="45">
        <v>220104</v>
      </c>
      <c r="D21072" s="45" t="s">
        <v>11363</v>
      </c>
      <c r="E21072" s="45" t="s">
        <v>5139</v>
      </c>
      <c r="AO21072" s="376"/>
    </row>
    <row r="21073" spans="1:41" x14ac:dyDescent="0.25">
      <c r="A21073" s="44" t="s">
        <v>12829</v>
      </c>
      <c r="B21073" s="44" t="s">
        <v>17452</v>
      </c>
      <c r="C21073" s="45">
        <v>25010501</v>
      </c>
      <c r="D21073" s="45" t="s">
        <v>11363</v>
      </c>
      <c r="E21073" s="45" t="s">
        <v>12551</v>
      </c>
      <c r="AO21073" s="376"/>
    </row>
    <row r="21074" spans="1:41" x14ac:dyDescent="0.25">
      <c r="A21074" s="44" t="s">
        <v>10857</v>
      </c>
      <c r="B21074" s="44" t="s">
        <v>3176</v>
      </c>
      <c r="C21074" s="45">
        <v>24010402</v>
      </c>
      <c r="D21074" s="45" t="s">
        <v>11363</v>
      </c>
      <c r="E21074" s="45" t="s">
        <v>9238</v>
      </c>
      <c r="AO21074" s="376"/>
    </row>
    <row r="21075" spans="1:41" x14ac:dyDescent="0.25">
      <c r="A21075" s="44" t="s">
        <v>10857</v>
      </c>
      <c r="B21075" s="44" t="s">
        <v>17452</v>
      </c>
      <c r="C21075" s="45">
        <v>25010501</v>
      </c>
      <c r="D21075" s="45" t="s">
        <v>11363</v>
      </c>
      <c r="E21075" s="45" t="s">
        <v>12551</v>
      </c>
      <c r="AO21075" s="376"/>
    </row>
    <row r="21076" spans="1:41" x14ac:dyDescent="0.25">
      <c r="A21076" s="44" t="s">
        <v>10857</v>
      </c>
      <c r="B21076" s="44" t="s">
        <v>5321</v>
      </c>
      <c r="C21076" s="45">
        <v>26010401</v>
      </c>
      <c r="D21076" s="45" t="s">
        <v>11363</v>
      </c>
      <c r="E21076" s="45" t="s">
        <v>17459</v>
      </c>
      <c r="AO21076" s="376"/>
    </row>
    <row r="21077" spans="1:41" x14ac:dyDescent="0.25">
      <c r="A21077" s="44" t="s">
        <v>18574</v>
      </c>
      <c r="B21077" s="44" t="s">
        <v>5321</v>
      </c>
      <c r="C21077" s="45">
        <v>26010401</v>
      </c>
      <c r="D21077" s="45" t="s">
        <v>11363</v>
      </c>
      <c r="E21077" s="45" t="s">
        <v>17459</v>
      </c>
      <c r="AO21077" s="376"/>
    </row>
    <row r="21078" spans="1:41" x14ac:dyDescent="0.25">
      <c r="A21078" s="44" t="s">
        <v>18574</v>
      </c>
      <c r="B21078" s="44" t="s">
        <v>3176</v>
      </c>
      <c r="C21078" s="45">
        <v>26010402</v>
      </c>
      <c r="D21078" s="45" t="s">
        <v>11363</v>
      </c>
      <c r="E21078" s="45" t="s">
        <v>17459</v>
      </c>
      <c r="AO21078" s="376"/>
    </row>
    <row r="21079" spans="1:41" x14ac:dyDescent="0.3">
      <c r="A21079" s="92" t="s">
        <v>13013</v>
      </c>
      <c r="B21079" s="92" t="s">
        <v>1311</v>
      </c>
      <c r="C21079" s="318" t="s">
        <v>4752</v>
      </c>
      <c r="D21079" s="318" t="s">
        <v>13017</v>
      </c>
      <c r="E21079" s="320">
        <v>47118</v>
      </c>
      <c r="F21079" s="93"/>
      <c r="G21079" s="93"/>
      <c r="H21079" s="93"/>
      <c r="I21079" s="99"/>
      <c r="J21079" s="99"/>
      <c r="K21079" s="99"/>
      <c r="L21079" s="99"/>
      <c r="M21079" s="99"/>
      <c r="N21079" s="99"/>
      <c r="O21079" s="99"/>
      <c r="P21079" s="99"/>
      <c r="Q21079" s="99"/>
      <c r="R21079" s="99"/>
      <c r="S21079" s="99"/>
      <c r="T21079" s="99"/>
      <c r="U21079" s="99"/>
      <c r="V21079" s="99"/>
      <c r="W21079" s="99"/>
      <c r="X21079" s="99"/>
      <c r="Y21079" s="99"/>
      <c r="Z21079" s="99"/>
      <c r="AA21079" s="99"/>
      <c r="AB21079" s="99"/>
      <c r="AC21079" s="99"/>
      <c r="AD21079" s="99"/>
      <c r="AE21079" s="99"/>
      <c r="AF21079" s="99"/>
      <c r="AG21079" s="99"/>
      <c r="AH21079" s="31"/>
      <c r="AI21079" s="31"/>
      <c r="AJ21079" s="31"/>
      <c r="AK21079" s="31"/>
      <c r="AL21079" s="31"/>
      <c r="AO21079" s="376"/>
    </row>
    <row r="21080" spans="1:41" x14ac:dyDescent="0.3">
      <c r="A21080" s="57" t="s">
        <v>1288</v>
      </c>
      <c r="B21080" s="57" t="s">
        <v>1311</v>
      </c>
      <c r="C21080" s="62" t="s">
        <v>4752</v>
      </c>
      <c r="D21080" s="62" t="s">
        <v>20886</v>
      </c>
      <c r="E21080" s="368" t="s">
        <v>9707</v>
      </c>
      <c r="F21080" s="32"/>
      <c r="G21080" s="32"/>
      <c r="H21080" s="32"/>
      <c r="I21080" s="31"/>
      <c r="J21080" s="31"/>
      <c r="K21080" s="31"/>
      <c r="L21080" s="31"/>
      <c r="M21080" s="31"/>
      <c r="N21080" s="31"/>
      <c r="O21080" s="31"/>
      <c r="P21080" s="31"/>
      <c r="Q21080" s="31"/>
      <c r="R21080" s="31"/>
      <c r="S21080" s="31"/>
      <c r="T21080" s="31"/>
      <c r="U21080" s="31"/>
      <c r="V21080" s="31"/>
      <c r="W21080" s="31"/>
      <c r="X21080" s="31"/>
      <c r="Y21080" s="31"/>
      <c r="Z21080" s="31"/>
      <c r="AA21080" s="31"/>
      <c r="AB21080" s="31"/>
      <c r="AC21080" s="31"/>
      <c r="AD21080" s="31"/>
      <c r="AE21080" s="31"/>
      <c r="AF21080" s="31"/>
      <c r="AG21080" s="31"/>
      <c r="AH21080" s="31"/>
      <c r="AI21080" s="31"/>
      <c r="AJ21080" s="31"/>
      <c r="AK21080" s="31"/>
      <c r="AL21080" s="31"/>
      <c r="AO21080" s="376"/>
    </row>
    <row r="21081" spans="1:41" x14ac:dyDescent="0.25">
      <c r="A21081" s="44" t="s">
        <v>7486</v>
      </c>
      <c r="B21081" s="44" t="s">
        <v>143</v>
      </c>
      <c r="C21081" s="45" t="s">
        <v>7351</v>
      </c>
      <c r="D21081" s="45" t="s">
        <v>11204</v>
      </c>
      <c r="E21081" s="45" t="s">
        <v>4146</v>
      </c>
      <c r="F21081" s="93"/>
      <c r="G21081" s="93"/>
      <c r="H21081" s="93"/>
      <c r="I21081" s="99"/>
      <c r="J21081" s="99"/>
      <c r="K21081" s="99"/>
      <c r="L21081" s="99"/>
      <c r="M21081" s="99"/>
      <c r="N21081" s="99"/>
      <c r="O21081" s="99"/>
      <c r="P21081" s="99"/>
      <c r="Q21081" s="99"/>
      <c r="R21081" s="99"/>
      <c r="S21081" s="99"/>
      <c r="T21081" s="99"/>
      <c r="U21081" s="99"/>
      <c r="V21081" s="99"/>
      <c r="W21081" s="99"/>
      <c r="X21081" s="99"/>
      <c r="Y21081" s="99"/>
      <c r="Z21081" s="99"/>
      <c r="AA21081" s="99"/>
      <c r="AB21081" s="99"/>
      <c r="AC21081" s="99"/>
      <c r="AD21081" s="99"/>
      <c r="AE21081" s="99"/>
      <c r="AF21081" s="99"/>
      <c r="AG21081" s="99"/>
      <c r="AH21081" s="31"/>
      <c r="AI21081" s="31"/>
      <c r="AJ21081" s="31"/>
      <c r="AK21081" s="31"/>
      <c r="AL21081" s="31"/>
      <c r="AO21081" s="376"/>
    </row>
    <row r="21082" spans="1:41" x14ac:dyDescent="0.25">
      <c r="A21082" s="44" t="s">
        <v>7486</v>
      </c>
      <c r="B21082" s="44" t="s">
        <v>143</v>
      </c>
      <c r="C21082" s="45" t="s">
        <v>7351</v>
      </c>
      <c r="D21082" s="93" t="s">
        <v>17443</v>
      </c>
      <c r="E21082" s="45" t="s">
        <v>4146</v>
      </c>
      <c r="F21082" s="93"/>
      <c r="G21082" s="93"/>
      <c r="H21082" s="93"/>
      <c r="I21082" s="99"/>
      <c r="J21082" s="99"/>
      <c r="K21082" s="99"/>
      <c r="L21082" s="99"/>
      <c r="M21082" s="99"/>
      <c r="N21082" s="99"/>
      <c r="O21082" s="99"/>
      <c r="P21082" s="99"/>
      <c r="Q21082" s="99"/>
      <c r="R21082" s="99"/>
      <c r="S21082" s="99"/>
      <c r="T21082" s="99"/>
      <c r="U21082" s="99"/>
      <c r="V21082" s="99"/>
      <c r="W21082" s="99"/>
      <c r="X21082" s="99"/>
      <c r="Y21082" s="99"/>
      <c r="Z21082" s="99"/>
      <c r="AA21082" s="99"/>
      <c r="AB21082" s="99"/>
      <c r="AC21082" s="99"/>
      <c r="AD21082" s="99"/>
      <c r="AE21082" s="99"/>
      <c r="AF21082" s="99"/>
      <c r="AG21082" s="99"/>
      <c r="AH21082" s="31"/>
      <c r="AI21082" s="31"/>
      <c r="AJ21082" s="31"/>
      <c r="AK21082" s="31"/>
      <c r="AL21082" s="31"/>
      <c r="AO21082" s="376"/>
    </row>
    <row r="21083" spans="1:41" x14ac:dyDescent="0.25">
      <c r="A21083" s="44" t="s">
        <v>7486</v>
      </c>
      <c r="B21083" s="44" t="s">
        <v>143</v>
      </c>
      <c r="C21083" s="45" t="s">
        <v>7351</v>
      </c>
      <c r="D21083" s="45" t="s">
        <v>9895</v>
      </c>
      <c r="E21083" s="46">
        <v>47756</v>
      </c>
      <c r="F21083" s="93"/>
      <c r="G21083" s="93"/>
      <c r="H21083" s="93"/>
      <c r="I21083" s="99"/>
      <c r="J21083" s="99"/>
      <c r="K21083" s="99"/>
      <c r="L21083" s="44"/>
      <c r="M21083" s="99"/>
      <c r="N21083" s="99"/>
      <c r="O21083" s="99"/>
      <c r="P21083" s="99"/>
      <c r="Q21083" s="99"/>
      <c r="R21083" s="99"/>
      <c r="S21083" s="99"/>
      <c r="T21083" s="99"/>
      <c r="U21083" s="99"/>
      <c r="V21083" s="99"/>
      <c r="W21083" s="99"/>
      <c r="X21083" s="99"/>
      <c r="Y21083" s="99"/>
      <c r="Z21083" s="99"/>
      <c r="AA21083" s="99"/>
      <c r="AB21083" s="99"/>
      <c r="AC21083" s="99"/>
      <c r="AD21083" s="99"/>
      <c r="AE21083" s="99"/>
      <c r="AF21083" s="99"/>
      <c r="AG21083" s="99"/>
      <c r="AH21083" s="31"/>
      <c r="AI21083" s="31"/>
      <c r="AJ21083" s="31"/>
      <c r="AK21083" s="31"/>
      <c r="AL21083" s="31"/>
      <c r="AO21083" s="376"/>
    </row>
    <row r="21084" spans="1:41" x14ac:dyDescent="0.25">
      <c r="A21084" s="44" t="s">
        <v>16058</v>
      </c>
      <c r="B21084" s="44" t="s">
        <v>5134</v>
      </c>
      <c r="C21084" s="45">
        <v>220802</v>
      </c>
      <c r="D21084" s="45" t="s">
        <v>11363</v>
      </c>
      <c r="E21084" s="45" t="s">
        <v>4966</v>
      </c>
      <c r="AO21084" s="376"/>
    </row>
    <row r="21085" spans="1:41" x14ac:dyDescent="0.25">
      <c r="A21085" s="44" t="s">
        <v>18575</v>
      </c>
      <c r="B21085" s="44" t="s">
        <v>5321</v>
      </c>
      <c r="C21085" s="45">
        <v>26010401</v>
      </c>
      <c r="D21085" s="45" t="s">
        <v>11363</v>
      </c>
      <c r="E21085" s="45" t="s">
        <v>17459</v>
      </c>
      <c r="AO21085" s="376"/>
    </row>
    <row r="21086" spans="1:41" x14ac:dyDescent="0.25">
      <c r="A21086" s="44" t="s">
        <v>18575</v>
      </c>
      <c r="B21086" s="44" t="s">
        <v>3176</v>
      </c>
      <c r="C21086" s="45">
        <v>26010402</v>
      </c>
      <c r="D21086" s="45" t="s">
        <v>11363</v>
      </c>
      <c r="E21086" s="45" t="s">
        <v>17459</v>
      </c>
      <c r="AO21086" s="376"/>
    </row>
    <row r="21087" spans="1:41" x14ac:dyDescent="0.25">
      <c r="A21087" s="44" t="s">
        <v>1142</v>
      </c>
      <c r="B21087" s="44" t="s">
        <v>2350</v>
      </c>
      <c r="C21087" s="45">
        <v>230105</v>
      </c>
      <c r="D21087" s="45" t="s">
        <v>11363</v>
      </c>
      <c r="E21087" s="45" t="s">
        <v>5265</v>
      </c>
      <c r="AO21087" s="376"/>
    </row>
    <row r="21088" spans="1:41" x14ac:dyDescent="0.25">
      <c r="A21088" s="44" t="s">
        <v>1142</v>
      </c>
      <c r="B21088" s="44" t="s">
        <v>10382</v>
      </c>
      <c r="C21088" s="45">
        <v>24050301</v>
      </c>
      <c r="D21088" s="45" t="s">
        <v>11363</v>
      </c>
      <c r="E21088" s="45" t="s">
        <v>5155</v>
      </c>
      <c r="AO21088" s="376"/>
    </row>
    <row r="21089" spans="1:41" x14ac:dyDescent="0.3">
      <c r="A21089" s="333" t="s">
        <v>11561</v>
      </c>
      <c r="B21089" s="333" t="s">
        <v>12858</v>
      </c>
      <c r="C21089" s="125" t="s">
        <v>12859</v>
      </c>
      <c r="D21089" s="32" t="s">
        <v>20309</v>
      </c>
      <c r="E21089" s="125" t="s">
        <v>5332</v>
      </c>
      <c r="F21089" s="125" t="s">
        <v>1189</v>
      </c>
      <c r="G21089" s="125" t="s">
        <v>1190</v>
      </c>
      <c r="AO21089" s="376"/>
    </row>
    <row r="21090" spans="1:41" x14ac:dyDescent="0.3">
      <c r="A21090" s="333" t="s">
        <v>11561</v>
      </c>
      <c r="B21090" s="333" t="s">
        <v>15582</v>
      </c>
      <c r="C21090" s="125" t="s">
        <v>12850</v>
      </c>
      <c r="D21090" s="32" t="s">
        <v>20309</v>
      </c>
      <c r="E21090" s="125" t="s">
        <v>5332</v>
      </c>
      <c r="F21090" s="125" t="s">
        <v>1189</v>
      </c>
      <c r="G21090" s="125" t="s">
        <v>1190</v>
      </c>
      <c r="AO21090" s="376"/>
    </row>
    <row r="21091" spans="1:41" x14ac:dyDescent="0.3">
      <c r="A21091" s="333" t="s">
        <v>11561</v>
      </c>
      <c r="B21091" s="333" t="s">
        <v>12848</v>
      </c>
      <c r="C21091" s="125" t="s">
        <v>12849</v>
      </c>
      <c r="D21091" s="32" t="s">
        <v>20309</v>
      </c>
      <c r="E21091" s="125" t="s">
        <v>5332</v>
      </c>
      <c r="F21091" s="125" t="s">
        <v>1189</v>
      </c>
      <c r="G21091" s="125" t="s">
        <v>1190</v>
      </c>
      <c r="AO21091" s="376"/>
    </row>
    <row r="21092" spans="1:41" x14ac:dyDescent="0.25">
      <c r="A21092" s="44" t="s">
        <v>126</v>
      </c>
      <c r="B21092" s="44" t="s">
        <v>20362</v>
      </c>
      <c r="C21092" s="45" t="s">
        <v>4899</v>
      </c>
      <c r="D21092" s="46" t="s">
        <v>21328</v>
      </c>
      <c r="E21092" s="46">
        <v>46615</v>
      </c>
      <c r="AO21092" s="376"/>
    </row>
    <row r="21093" spans="1:41" x14ac:dyDescent="0.25">
      <c r="A21093" s="44" t="s">
        <v>126</v>
      </c>
      <c r="B21093" s="44" t="s">
        <v>20362</v>
      </c>
      <c r="C21093" s="45" t="s">
        <v>4899</v>
      </c>
      <c r="D21093" s="46" t="s">
        <v>21328</v>
      </c>
      <c r="E21093" s="46">
        <v>46615</v>
      </c>
      <c r="AO21093" s="376"/>
    </row>
    <row r="21094" spans="1:41" x14ac:dyDescent="0.25">
      <c r="A21094" s="44" t="s">
        <v>126</v>
      </c>
      <c r="B21094" s="44" t="s">
        <v>7110</v>
      </c>
      <c r="C21094" s="45" t="s">
        <v>14679</v>
      </c>
      <c r="D21094" s="46" t="s">
        <v>21328</v>
      </c>
      <c r="E21094" s="46">
        <v>46523</v>
      </c>
      <c r="AO21094" s="376"/>
    </row>
    <row r="21095" spans="1:41" x14ac:dyDescent="0.25">
      <c r="A21095" s="44" t="s">
        <v>126</v>
      </c>
      <c r="B21095" s="44" t="s">
        <v>7110</v>
      </c>
      <c r="C21095" s="45" t="s">
        <v>14679</v>
      </c>
      <c r="D21095" s="46" t="s">
        <v>21328</v>
      </c>
      <c r="E21095" s="46">
        <v>46523</v>
      </c>
      <c r="AO21095" s="376"/>
    </row>
    <row r="21096" spans="1:41" x14ac:dyDescent="0.25">
      <c r="A21096" s="57" t="s">
        <v>3677</v>
      </c>
      <c r="B21096" s="92" t="s">
        <v>3682</v>
      </c>
      <c r="C21096" s="93" t="s">
        <v>19106</v>
      </c>
      <c r="D21096" s="93" t="s">
        <v>3681</v>
      </c>
      <c r="E21096" s="94">
        <v>48029</v>
      </c>
      <c r="F21096" s="93"/>
      <c r="G21096" s="93"/>
      <c r="H21096" s="93"/>
      <c r="I21096" s="99"/>
      <c r="J21096" s="99"/>
      <c r="K21096" s="99"/>
      <c r="L21096" s="44"/>
      <c r="M21096" s="99"/>
      <c r="N21096" s="99"/>
      <c r="O21096" s="99"/>
      <c r="P21096" s="99"/>
      <c r="Q21096" s="99"/>
      <c r="R21096" s="99"/>
      <c r="S21096" s="99"/>
      <c r="T21096" s="99"/>
      <c r="U21096" s="99"/>
      <c r="V21096" s="99"/>
      <c r="W21096" s="99"/>
      <c r="X21096" s="99"/>
      <c r="Y21096" s="99"/>
      <c r="Z21096" s="99"/>
      <c r="AA21096" s="99"/>
      <c r="AB21096" s="99"/>
      <c r="AC21096" s="99"/>
      <c r="AD21096" s="99"/>
      <c r="AE21096" s="99"/>
      <c r="AF21096" s="99"/>
      <c r="AG21096" s="99"/>
      <c r="AH21096" s="31"/>
      <c r="AI21096" s="31"/>
      <c r="AJ21096" s="31"/>
      <c r="AK21096" s="31"/>
      <c r="AL21096" s="31"/>
      <c r="AO21096" s="376"/>
    </row>
    <row r="21097" spans="1:41" x14ac:dyDescent="0.3">
      <c r="A21097" s="57" t="s">
        <v>1289</v>
      </c>
      <c r="B21097" s="58" t="s">
        <v>3909</v>
      </c>
      <c r="C21097" s="62">
        <v>23022</v>
      </c>
      <c r="D21097" s="62" t="s">
        <v>20886</v>
      </c>
      <c r="E21097" s="60">
        <v>46630</v>
      </c>
      <c r="F21097" s="32"/>
      <c r="G21097" s="32"/>
      <c r="H21097" s="32"/>
      <c r="I21097" s="31"/>
      <c r="J21097" s="31"/>
      <c r="K21097" s="31"/>
      <c r="L21097" s="31"/>
      <c r="M21097" s="31"/>
      <c r="N21097" s="31"/>
      <c r="O21097" s="31"/>
      <c r="P21097" s="31"/>
      <c r="Q21097" s="31"/>
      <c r="R21097" s="31"/>
      <c r="S21097" s="31"/>
      <c r="T21097" s="31"/>
      <c r="U21097" s="31"/>
      <c r="V21097" s="31"/>
      <c r="W21097" s="31"/>
      <c r="X21097" s="31"/>
      <c r="Y21097" s="31"/>
      <c r="Z21097" s="31"/>
      <c r="AA21097" s="31"/>
      <c r="AB21097" s="31"/>
      <c r="AC21097" s="31"/>
      <c r="AD21097" s="31"/>
      <c r="AE21097" s="31"/>
      <c r="AF21097" s="31"/>
      <c r="AG21097" s="31"/>
      <c r="AH21097" s="31"/>
      <c r="AI21097" s="31"/>
      <c r="AJ21097" s="31"/>
      <c r="AK21097" s="31"/>
      <c r="AL21097" s="31"/>
      <c r="AO21097" s="376"/>
    </row>
    <row r="21098" spans="1:41" x14ac:dyDescent="0.25">
      <c r="A21098" s="44" t="s">
        <v>8449</v>
      </c>
      <c r="B21098" s="44" t="s">
        <v>3043</v>
      </c>
      <c r="C21098" s="45">
        <v>230901</v>
      </c>
      <c r="D21098" s="45" t="s">
        <v>11363</v>
      </c>
      <c r="E21098" s="45" t="s">
        <v>7871</v>
      </c>
      <c r="AO21098" s="376"/>
    </row>
    <row r="21099" spans="1:41" x14ac:dyDescent="0.25">
      <c r="A21099" s="44" t="s">
        <v>12529</v>
      </c>
      <c r="B21099" s="44" t="s">
        <v>12121</v>
      </c>
      <c r="C21099" s="45">
        <v>16.239999999999998</v>
      </c>
      <c r="D21099" s="45" t="s">
        <v>12549</v>
      </c>
      <c r="E21099" s="46">
        <v>47299</v>
      </c>
      <c r="F21099" s="45"/>
      <c r="G21099" s="93"/>
      <c r="H21099" s="93"/>
      <c r="I21099" s="99"/>
      <c r="J21099" s="99"/>
      <c r="K21099" s="99"/>
      <c r="L21099" s="99"/>
      <c r="M21099" s="99"/>
      <c r="N21099" s="99"/>
      <c r="O21099" s="99"/>
      <c r="P21099" s="99"/>
      <c r="Q21099" s="99"/>
      <c r="R21099" s="99"/>
      <c r="S21099" s="99"/>
      <c r="T21099" s="99"/>
      <c r="U21099" s="99"/>
      <c r="V21099" s="99"/>
      <c r="W21099" s="99"/>
      <c r="X21099" s="99"/>
      <c r="Y21099" s="99"/>
      <c r="Z21099" s="99"/>
      <c r="AA21099" s="99"/>
      <c r="AB21099" s="99"/>
      <c r="AC21099" s="99"/>
      <c r="AD21099" s="99"/>
      <c r="AE21099" s="99"/>
      <c r="AF21099" s="99"/>
      <c r="AG21099" s="99"/>
      <c r="AH21099" s="31"/>
      <c r="AI21099" s="31"/>
      <c r="AJ21099" s="31"/>
      <c r="AK21099" s="31"/>
      <c r="AL21099" s="31"/>
      <c r="AO21099" s="376"/>
    </row>
    <row r="21100" spans="1:41" x14ac:dyDescent="0.25">
      <c r="A21100" s="44" t="s">
        <v>12529</v>
      </c>
      <c r="B21100" s="319" t="s">
        <v>19520</v>
      </c>
      <c r="C21100" s="318" t="s">
        <v>19925</v>
      </c>
      <c r="D21100" s="93" t="s">
        <v>19934</v>
      </c>
      <c r="E21100" s="320">
        <v>46934</v>
      </c>
      <c r="F21100" s="93"/>
      <c r="G21100" s="93"/>
      <c r="H21100" s="93"/>
      <c r="I21100" s="99"/>
      <c r="J21100" s="99"/>
      <c r="K21100" s="99"/>
      <c r="L21100" s="99"/>
      <c r="M21100" s="99"/>
      <c r="N21100" s="99"/>
      <c r="O21100" s="99"/>
      <c r="P21100" s="99"/>
      <c r="Q21100" s="99"/>
      <c r="R21100" s="99"/>
      <c r="S21100" s="99"/>
      <c r="T21100" s="99"/>
      <c r="U21100" s="99"/>
      <c r="V21100" s="99"/>
      <c r="W21100" s="99"/>
      <c r="X21100" s="99"/>
      <c r="Y21100" s="99"/>
      <c r="Z21100" s="99"/>
      <c r="AA21100" s="99"/>
      <c r="AB21100" s="99"/>
      <c r="AC21100" s="99"/>
      <c r="AD21100" s="99"/>
      <c r="AE21100" s="99"/>
      <c r="AF21100" s="99"/>
      <c r="AG21100" s="99"/>
      <c r="AH21100" s="31"/>
      <c r="AI21100" s="31"/>
      <c r="AJ21100" s="31"/>
      <c r="AK21100" s="31"/>
      <c r="AL21100" s="31"/>
      <c r="AO21100" s="376"/>
    </row>
    <row r="21101" spans="1:41" x14ac:dyDescent="0.25">
      <c r="A21101" s="44" t="s">
        <v>12529</v>
      </c>
      <c r="B21101" s="44" t="s">
        <v>11947</v>
      </c>
      <c r="C21101" s="45" t="s">
        <v>14020</v>
      </c>
      <c r="D21101" s="45" t="s">
        <v>11204</v>
      </c>
      <c r="E21101" s="45" t="s">
        <v>6714</v>
      </c>
      <c r="F21101" s="93"/>
      <c r="G21101" s="93"/>
      <c r="H21101" s="93"/>
      <c r="I21101" s="99"/>
      <c r="J21101" s="99"/>
      <c r="K21101" s="99"/>
      <c r="L21101" s="99"/>
      <c r="M21101" s="99"/>
      <c r="N21101" s="99"/>
      <c r="O21101" s="99"/>
      <c r="P21101" s="99"/>
      <c r="Q21101" s="99"/>
      <c r="R21101" s="99"/>
      <c r="S21101" s="99"/>
      <c r="T21101" s="99"/>
      <c r="U21101" s="99"/>
      <c r="V21101" s="99"/>
      <c r="W21101" s="99"/>
      <c r="X21101" s="99"/>
      <c r="Y21101" s="99"/>
      <c r="Z21101" s="99"/>
      <c r="AA21101" s="99"/>
      <c r="AB21101" s="99"/>
      <c r="AC21101" s="99"/>
      <c r="AD21101" s="99"/>
      <c r="AE21101" s="99"/>
      <c r="AF21101" s="99"/>
      <c r="AG21101" s="99"/>
      <c r="AH21101" s="31"/>
      <c r="AI21101" s="31"/>
      <c r="AJ21101" s="31"/>
      <c r="AK21101" s="31"/>
      <c r="AL21101" s="31"/>
      <c r="AO21101" s="376"/>
    </row>
    <row r="21102" spans="1:41" x14ac:dyDescent="0.25">
      <c r="A21102" s="44" t="s">
        <v>12529</v>
      </c>
      <c r="B21102" s="44" t="s">
        <v>11947</v>
      </c>
      <c r="C21102" s="45" t="s">
        <v>14020</v>
      </c>
      <c r="D21102" s="93" t="s">
        <v>17443</v>
      </c>
      <c r="E21102" s="45" t="s">
        <v>6714</v>
      </c>
      <c r="F21102" s="93"/>
      <c r="G21102" s="93"/>
      <c r="H21102" s="93"/>
      <c r="I21102" s="99"/>
      <c r="J21102" s="99"/>
      <c r="K21102" s="99"/>
      <c r="L21102" s="99"/>
      <c r="M21102" s="99"/>
      <c r="N21102" s="99"/>
      <c r="O21102" s="99"/>
      <c r="P21102" s="99"/>
      <c r="Q21102" s="99"/>
      <c r="R21102" s="99"/>
      <c r="S21102" s="99"/>
      <c r="T21102" s="99"/>
      <c r="U21102" s="99"/>
      <c r="V21102" s="99"/>
      <c r="W21102" s="99"/>
      <c r="X21102" s="99"/>
      <c r="Y21102" s="99"/>
      <c r="Z21102" s="99"/>
      <c r="AA21102" s="99"/>
      <c r="AB21102" s="99"/>
      <c r="AC21102" s="99"/>
      <c r="AD21102" s="99"/>
      <c r="AE21102" s="99"/>
      <c r="AF21102" s="99"/>
      <c r="AG21102" s="99"/>
      <c r="AH21102" s="31"/>
      <c r="AI21102" s="31"/>
      <c r="AJ21102" s="31"/>
      <c r="AK21102" s="31"/>
      <c r="AL21102" s="31"/>
      <c r="AO21102" s="376"/>
    </row>
    <row r="21103" spans="1:41" x14ac:dyDescent="0.25">
      <c r="A21103" s="44" t="s">
        <v>914</v>
      </c>
      <c r="B21103" s="44" t="s">
        <v>3475</v>
      </c>
      <c r="C21103" s="45">
        <v>260301</v>
      </c>
      <c r="D21103" s="45" t="s">
        <v>11363</v>
      </c>
      <c r="E21103" s="45" t="s">
        <v>17625</v>
      </c>
      <c r="AO21103" s="376"/>
    </row>
    <row r="21104" spans="1:41" x14ac:dyDescent="0.25">
      <c r="A21104" s="44" t="s">
        <v>7757</v>
      </c>
      <c r="B21104" s="44" t="s">
        <v>7766</v>
      </c>
      <c r="C21104" s="45">
        <v>230505</v>
      </c>
      <c r="D21104" s="45" t="s">
        <v>11363</v>
      </c>
      <c r="E21104" s="45" t="s">
        <v>7105</v>
      </c>
      <c r="AO21104" s="376"/>
    </row>
    <row r="21105" spans="1:41" x14ac:dyDescent="0.3">
      <c r="A21105" s="333" t="s">
        <v>18811</v>
      </c>
      <c r="B21105" s="333" t="s">
        <v>2301</v>
      </c>
      <c r="C21105" s="125" t="s">
        <v>18816</v>
      </c>
      <c r="D21105" s="32" t="s">
        <v>20309</v>
      </c>
      <c r="E21105" s="125" t="s">
        <v>8292</v>
      </c>
      <c r="F21105" s="125" t="s">
        <v>1189</v>
      </c>
      <c r="G21105" s="125" t="s">
        <v>1190</v>
      </c>
      <c r="AO21105" s="376"/>
    </row>
    <row r="21106" spans="1:41" x14ac:dyDescent="0.3">
      <c r="A21106" s="333" t="s">
        <v>19082</v>
      </c>
      <c r="B21106" s="333" t="s">
        <v>6928</v>
      </c>
      <c r="C21106" s="125" t="s">
        <v>19094</v>
      </c>
      <c r="D21106" s="32" t="s">
        <v>20309</v>
      </c>
      <c r="E21106" s="125" t="s">
        <v>9249</v>
      </c>
      <c r="F21106" s="125" t="s">
        <v>1189</v>
      </c>
      <c r="G21106" s="125" t="s">
        <v>1190</v>
      </c>
      <c r="AO21106" s="376"/>
    </row>
    <row r="21107" spans="1:41" x14ac:dyDescent="0.25">
      <c r="A21107" s="44" t="s">
        <v>6599</v>
      </c>
      <c r="B21107" s="44" t="s">
        <v>3176</v>
      </c>
      <c r="C21107" s="45">
        <v>23010402</v>
      </c>
      <c r="D21107" s="45" t="s">
        <v>11363</v>
      </c>
      <c r="E21107" s="45" t="s">
        <v>5322</v>
      </c>
      <c r="AO21107" s="376"/>
    </row>
    <row r="21108" spans="1:41" x14ac:dyDescent="0.25">
      <c r="A21108" s="44" t="s">
        <v>77</v>
      </c>
      <c r="B21108" s="44" t="s">
        <v>20314</v>
      </c>
      <c r="C21108" s="45" t="s">
        <v>20467</v>
      </c>
      <c r="D21108" s="46" t="s">
        <v>21328</v>
      </c>
      <c r="E21108" s="46">
        <v>46526</v>
      </c>
      <c r="AO21108" s="376"/>
    </row>
    <row r="21109" spans="1:41" x14ac:dyDescent="0.25">
      <c r="A21109" s="44" t="s">
        <v>77</v>
      </c>
      <c r="B21109" s="44" t="s">
        <v>5321</v>
      </c>
      <c r="C21109" s="45">
        <v>23010401</v>
      </c>
      <c r="D21109" s="45" t="s">
        <v>11363</v>
      </c>
      <c r="E21109" s="45" t="s">
        <v>5322</v>
      </c>
      <c r="AO21109" s="376"/>
    </row>
    <row r="21110" spans="1:41" x14ac:dyDescent="0.25">
      <c r="A21110" s="44" t="s">
        <v>77</v>
      </c>
      <c r="B21110" s="44" t="s">
        <v>3176</v>
      </c>
      <c r="C21110" s="45">
        <v>23010402</v>
      </c>
      <c r="D21110" s="45" t="s">
        <v>11363</v>
      </c>
      <c r="E21110" s="45" t="s">
        <v>5322</v>
      </c>
      <c r="AO21110" s="376"/>
    </row>
    <row r="21111" spans="1:41" x14ac:dyDescent="0.25">
      <c r="A21111" s="44" t="s">
        <v>20664</v>
      </c>
      <c r="B21111" s="44" t="s">
        <v>5587</v>
      </c>
      <c r="C21111" s="45" t="s">
        <v>20761</v>
      </c>
      <c r="D21111" s="32" t="s">
        <v>5559</v>
      </c>
      <c r="E21111" s="45" t="s">
        <v>20875</v>
      </c>
      <c r="F21111" s="32"/>
      <c r="G21111" s="32"/>
      <c r="H21111" s="32"/>
      <c r="I21111" s="31"/>
      <c r="J21111" s="31"/>
      <c r="K21111" s="31"/>
      <c r="L21111" s="31"/>
      <c r="M21111" s="31"/>
      <c r="N21111" s="31"/>
      <c r="O21111" s="31"/>
      <c r="P21111" s="31"/>
      <c r="Q21111" s="31"/>
      <c r="R21111" s="31"/>
      <c r="S21111" s="31"/>
      <c r="T21111" s="31"/>
      <c r="U21111" s="31"/>
      <c r="V21111" s="31"/>
      <c r="W21111" s="31"/>
      <c r="X21111" s="31"/>
      <c r="Y21111" s="31"/>
      <c r="Z21111" s="31"/>
      <c r="AA21111" s="31"/>
      <c r="AB21111" s="31"/>
      <c r="AC21111" s="31"/>
      <c r="AD21111" s="31"/>
      <c r="AE21111" s="31"/>
      <c r="AF21111" s="31"/>
      <c r="AG21111" s="31"/>
      <c r="AH21111" s="31"/>
      <c r="AI21111" s="31"/>
      <c r="AJ21111" s="31"/>
      <c r="AK21111" s="31"/>
      <c r="AL21111" s="31"/>
      <c r="AO21111" s="376"/>
    </row>
    <row r="21112" spans="1:41" x14ac:dyDescent="0.25">
      <c r="A21112" s="44" t="s">
        <v>18576</v>
      </c>
      <c r="B21112" s="44" t="s">
        <v>9237</v>
      </c>
      <c r="C21112" s="45">
        <v>24010401</v>
      </c>
      <c r="D21112" s="45" t="s">
        <v>11363</v>
      </c>
      <c r="E21112" s="45" t="s">
        <v>9238</v>
      </c>
      <c r="AO21112" s="376"/>
    </row>
    <row r="21113" spans="1:41" x14ac:dyDescent="0.25">
      <c r="A21113" s="44" t="s">
        <v>18576</v>
      </c>
      <c r="B21113" s="44" t="s">
        <v>3176</v>
      </c>
      <c r="C21113" s="45">
        <v>24010402</v>
      </c>
      <c r="D21113" s="45" t="s">
        <v>11363</v>
      </c>
      <c r="E21113" s="45" t="s">
        <v>9238</v>
      </c>
      <c r="AO21113" s="376"/>
    </row>
    <row r="21114" spans="1:41" x14ac:dyDescent="0.25">
      <c r="A21114" s="44" t="s">
        <v>18576</v>
      </c>
      <c r="B21114" s="44" t="s">
        <v>3841</v>
      </c>
      <c r="C21114" s="45">
        <v>24060401</v>
      </c>
      <c r="D21114" s="45" t="s">
        <v>11363</v>
      </c>
      <c r="E21114" s="45" t="s">
        <v>4962</v>
      </c>
      <c r="AO21114" s="376"/>
    </row>
    <row r="21115" spans="1:41" x14ac:dyDescent="0.25">
      <c r="A21115" s="44" t="s">
        <v>18576</v>
      </c>
      <c r="B21115" s="44" t="s">
        <v>926</v>
      </c>
      <c r="C21115" s="45">
        <v>24060402</v>
      </c>
      <c r="D21115" s="45" t="s">
        <v>11363</v>
      </c>
      <c r="E21115" s="45" t="s">
        <v>4962</v>
      </c>
      <c r="AO21115" s="376"/>
    </row>
    <row r="21116" spans="1:41" x14ac:dyDescent="0.25">
      <c r="A21116" s="44" t="s">
        <v>7484</v>
      </c>
      <c r="B21116" s="44" t="s">
        <v>270</v>
      </c>
      <c r="C21116" s="45" t="s">
        <v>7485</v>
      </c>
      <c r="D21116" s="45" t="s">
        <v>11204</v>
      </c>
      <c r="E21116" s="45" t="s">
        <v>11890</v>
      </c>
      <c r="F21116" s="93"/>
      <c r="G21116" s="93"/>
      <c r="H21116" s="93"/>
      <c r="I21116" s="99"/>
      <c r="J21116" s="99"/>
      <c r="K21116" s="99"/>
      <c r="L21116" s="99"/>
      <c r="M21116" s="99"/>
      <c r="N21116" s="99"/>
      <c r="O21116" s="99"/>
      <c r="P21116" s="99"/>
      <c r="Q21116" s="99"/>
      <c r="R21116" s="99"/>
      <c r="S21116" s="99"/>
      <c r="T21116" s="99"/>
      <c r="U21116" s="99"/>
      <c r="V21116" s="99"/>
      <c r="W21116" s="99"/>
      <c r="X21116" s="99"/>
      <c r="Y21116" s="99"/>
      <c r="Z21116" s="99"/>
      <c r="AA21116" s="99"/>
      <c r="AB21116" s="99"/>
      <c r="AC21116" s="99"/>
      <c r="AD21116" s="99"/>
      <c r="AE21116" s="99"/>
      <c r="AF21116" s="99"/>
      <c r="AG21116" s="99"/>
      <c r="AH21116" s="31"/>
      <c r="AI21116" s="31"/>
      <c r="AJ21116" s="31"/>
      <c r="AK21116" s="31"/>
      <c r="AL21116" s="31"/>
      <c r="AO21116" s="376"/>
    </row>
    <row r="21117" spans="1:41" x14ac:dyDescent="0.25">
      <c r="A21117" s="44" t="s">
        <v>7484</v>
      </c>
      <c r="B21117" s="44" t="s">
        <v>270</v>
      </c>
      <c r="C21117" s="45" t="s">
        <v>7485</v>
      </c>
      <c r="D21117" s="93" t="s">
        <v>17443</v>
      </c>
      <c r="E21117" s="45" t="s">
        <v>11890</v>
      </c>
      <c r="F21117" s="93"/>
      <c r="G21117" s="93"/>
      <c r="H21117" s="93"/>
      <c r="I21117" s="99"/>
      <c r="J21117" s="99"/>
      <c r="K21117" s="99"/>
      <c r="L21117" s="99"/>
      <c r="M21117" s="99"/>
      <c r="N21117" s="99"/>
      <c r="O21117" s="99"/>
      <c r="P21117" s="99"/>
      <c r="Q21117" s="99"/>
      <c r="R21117" s="99"/>
      <c r="S21117" s="99"/>
      <c r="T21117" s="99"/>
      <c r="U21117" s="99"/>
      <c r="V21117" s="99"/>
      <c r="W21117" s="99"/>
      <c r="X21117" s="99"/>
      <c r="Y21117" s="99"/>
      <c r="Z21117" s="99"/>
      <c r="AA21117" s="99"/>
      <c r="AB21117" s="99"/>
      <c r="AC21117" s="99"/>
      <c r="AD21117" s="99"/>
      <c r="AE21117" s="99"/>
      <c r="AF21117" s="99"/>
      <c r="AG21117" s="99"/>
      <c r="AH21117" s="31"/>
      <c r="AI21117" s="31"/>
      <c r="AJ21117" s="31"/>
      <c r="AK21117" s="31"/>
      <c r="AL21117" s="31"/>
      <c r="AO21117" s="376"/>
    </row>
    <row r="21118" spans="1:41" x14ac:dyDescent="0.25">
      <c r="A21118" s="44" t="s">
        <v>7484</v>
      </c>
      <c r="B21118" s="44" t="s">
        <v>10355</v>
      </c>
      <c r="C21118" s="45">
        <v>240403</v>
      </c>
      <c r="D21118" s="45" t="s">
        <v>11363</v>
      </c>
      <c r="E21118" s="45" t="s">
        <v>5037</v>
      </c>
      <c r="AO21118" s="376"/>
    </row>
    <row r="21119" spans="1:41" x14ac:dyDescent="0.25">
      <c r="A21119" s="44" t="s">
        <v>7484</v>
      </c>
      <c r="B21119" s="44" t="s">
        <v>270</v>
      </c>
      <c r="C21119" s="45" t="s">
        <v>7485</v>
      </c>
      <c r="D21119" s="45" t="s">
        <v>9895</v>
      </c>
      <c r="E21119" s="45" t="s">
        <v>4823</v>
      </c>
      <c r="F21119" s="93"/>
      <c r="G21119" s="93"/>
      <c r="H21119" s="93"/>
      <c r="I21119" s="99"/>
      <c r="J21119" s="99"/>
      <c r="K21119" s="99"/>
      <c r="L21119" s="44"/>
      <c r="M21119" s="99"/>
      <c r="N21119" s="99"/>
      <c r="O21119" s="99"/>
      <c r="P21119" s="99"/>
      <c r="Q21119" s="99"/>
      <c r="R21119" s="99"/>
      <c r="S21119" s="99"/>
      <c r="T21119" s="99"/>
      <c r="U21119" s="99"/>
      <c r="V21119" s="99"/>
      <c r="W21119" s="99"/>
      <c r="X21119" s="99"/>
      <c r="Y21119" s="99"/>
      <c r="Z21119" s="99"/>
      <c r="AA21119" s="99"/>
      <c r="AB21119" s="99"/>
      <c r="AC21119" s="99"/>
      <c r="AD21119" s="99"/>
      <c r="AE21119" s="99"/>
      <c r="AF21119" s="99"/>
      <c r="AG21119" s="99"/>
      <c r="AH21119" s="31"/>
      <c r="AI21119" s="31"/>
      <c r="AJ21119" s="31"/>
      <c r="AK21119" s="31"/>
      <c r="AL21119" s="31"/>
      <c r="AO21119" s="376"/>
    </row>
    <row r="21120" spans="1:41" x14ac:dyDescent="0.25">
      <c r="A21120" s="44" t="s">
        <v>18577</v>
      </c>
      <c r="B21120" s="44" t="s">
        <v>3176</v>
      </c>
      <c r="C21120" s="45">
        <v>26010402</v>
      </c>
      <c r="D21120" s="45" t="s">
        <v>11363</v>
      </c>
      <c r="E21120" s="45" t="s">
        <v>17459</v>
      </c>
      <c r="AO21120" s="376"/>
    </row>
    <row r="21121" spans="1:41" x14ac:dyDescent="0.25">
      <c r="A21121" s="44" t="s">
        <v>18577</v>
      </c>
      <c r="B21121" s="44" t="s">
        <v>925</v>
      </c>
      <c r="C21121" s="45">
        <v>260601</v>
      </c>
      <c r="D21121" s="45" t="s">
        <v>11363</v>
      </c>
      <c r="E21121" s="45" t="s">
        <v>17341</v>
      </c>
      <c r="AO21121" s="376"/>
    </row>
    <row r="21122" spans="1:41" x14ac:dyDescent="0.25">
      <c r="A21122" s="44" t="s">
        <v>20701</v>
      </c>
      <c r="B21122" s="44" t="s">
        <v>20685</v>
      </c>
      <c r="C21122" s="45" t="s">
        <v>20808</v>
      </c>
      <c r="D21122" s="32" t="s">
        <v>5559</v>
      </c>
      <c r="E21122" s="45" t="s">
        <v>20882</v>
      </c>
      <c r="F21122" s="32"/>
      <c r="G21122" s="32"/>
      <c r="H21122" s="32"/>
      <c r="I21122" s="31"/>
      <c r="J21122" s="31"/>
      <c r="K21122" s="31"/>
      <c r="L21122" s="31"/>
      <c r="M21122" s="31"/>
      <c r="N21122" s="31"/>
      <c r="O21122" s="31"/>
      <c r="P21122" s="31"/>
      <c r="Q21122" s="31"/>
      <c r="R21122" s="31"/>
      <c r="S21122" s="31"/>
      <c r="T21122" s="31"/>
      <c r="U21122" s="31"/>
      <c r="V21122" s="31"/>
      <c r="W21122" s="31"/>
      <c r="X21122" s="31"/>
      <c r="Y21122" s="31"/>
      <c r="Z21122" s="31"/>
      <c r="AA21122" s="31"/>
      <c r="AB21122" s="31"/>
      <c r="AC21122" s="31"/>
      <c r="AD21122" s="31"/>
      <c r="AE21122" s="31"/>
      <c r="AF21122" s="31"/>
      <c r="AG21122" s="31"/>
      <c r="AH21122" s="31"/>
      <c r="AI21122" s="31"/>
      <c r="AJ21122" s="31"/>
      <c r="AK21122" s="31"/>
      <c r="AL21122" s="31"/>
      <c r="AO21122" s="376"/>
    </row>
    <row r="21123" spans="1:41" x14ac:dyDescent="0.25">
      <c r="A21123" s="44" t="s">
        <v>915</v>
      </c>
      <c r="B21123" s="44" t="s">
        <v>2350</v>
      </c>
      <c r="C21123" s="45">
        <v>230105</v>
      </c>
      <c r="D21123" s="45" t="s">
        <v>11363</v>
      </c>
      <c r="E21123" s="45" t="s">
        <v>5265</v>
      </c>
      <c r="AO21123" s="376"/>
    </row>
    <row r="21124" spans="1:41" x14ac:dyDescent="0.3">
      <c r="A21124" s="333" t="s">
        <v>12945</v>
      </c>
      <c r="B21124" s="333" t="s">
        <v>1157</v>
      </c>
      <c r="C21124" s="125" t="s">
        <v>13318</v>
      </c>
      <c r="D21124" s="32" t="s">
        <v>20309</v>
      </c>
      <c r="E21124" s="125" t="s">
        <v>12551</v>
      </c>
      <c r="F21124" s="125" t="s">
        <v>1190</v>
      </c>
      <c r="G21124" s="125" t="s">
        <v>1190</v>
      </c>
      <c r="AO21124" s="376"/>
    </row>
    <row r="21125" spans="1:41" x14ac:dyDescent="0.3">
      <c r="A21125" s="333" t="s">
        <v>11143</v>
      </c>
      <c r="B21125" s="333" t="s">
        <v>1161</v>
      </c>
      <c r="C21125" s="125" t="s">
        <v>10225</v>
      </c>
      <c r="D21125" s="32" t="s">
        <v>20309</v>
      </c>
      <c r="E21125" s="125" t="s">
        <v>2593</v>
      </c>
      <c r="F21125" s="125" t="s">
        <v>1189</v>
      </c>
      <c r="G21125" s="125" t="s">
        <v>1190</v>
      </c>
      <c r="AO21125" s="376"/>
    </row>
    <row r="21126" spans="1:41" x14ac:dyDescent="0.25">
      <c r="A21126" s="44" t="s">
        <v>1536</v>
      </c>
      <c r="B21126" s="44" t="s">
        <v>4163</v>
      </c>
      <c r="C21126" s="45" t="s">
        <v>4230</v>
      </c>
      <c r="D21126" s="45" t="s">
        <v>11204</v>
      </c>
      <c r="E21126" s="45" t="s">
        <v>2538</v>
      </c>
      <c r="F21126" s="93"/>
      <c r="G21126" s="93"/>
      <c r="H21126" s="93"/>
      <c r="I21126" s="99"/>
      <c r="J21126" s="99"/>
      <c r="K21126" s="99"/>
      <c r="L21126" s="99"/>
      <c r="M21126" s="99"/>
      <c r="N21126" s="99"/>
      <c r="O21126" s="99"/>
      <c r="P21126" s="99"/>
      <c r="Q21126" s="99"/>
      <c r="R21126" s="99"/>
      <c r="S21126" s="99"/>
      <c r="T21126" s="99"/>
      <c r="U21126" s="99"/>
      <c r="V21126" s="99"/>
      <c r="W21126" s="99"/>
      <c r="X21126" s="99"/>
      <c r="Y21126" s="99"/>
      <c r="Z21126" s="99"/>
      <c r="AA21126" s="99"/>
      <c r="AB21126" s="99"/>
      <c r="AC21126" s="99"/>
      <c r="AD21126" s="99"/>
      <c r="AE21126" s="99"/>
      <c r="AF21126" s="99"/>
      <c r="AG21126" s="99"/>
      <c r="AH21126" s="31"/>
      <c r="AI21126" s="31"/>
      <c r="AJ21126" s="31"/>
      <c r="AK21126" s="31"/>
      <c r="AL21126" s="31"/>
      <c r="AO21126" s="376"/>
    </row>
    <row r="21127" spans="1:41" x14ac:dyDescent="0.25">
      <c r="A21127" s="44" t="s">
        <v>1536</v>
      </c>
      <c r="B21127" s="44" t="s">
        <v>4163</v>
      </c>
      <c r="C21127" s="45" t="s">
        <v>4230</v>
      </c>
      <c r="D21127" s="93" t="s">
        <v>17443</v>
      </c>
      <c r="E21127" s="45" t="s">
        <v>2538</v>
      </c>
      <c r="F21127" s="93"/>
      <c r="G21127" s="93"/>
      <c r="H21127" s="93"/>
      <c r="I21127" s="99"/>
      <c r="J21127" s="99"/>
      <c r="K21127" s="99"/>
      <c r="L21127" s="99"/>
      <c r="M21127" s="99"/>
      <c r="N21127" s="99"/>
      <c r="O21127" s="99"/>
      <c r="P21127" s="99"/>
      <c r="Q21127" s="99"/>
      <c r="R21127" s="99"/>
      <c r="S21127" s="99"/>
      <c r="T21127" s="99"/>
      <c r="U21127" s="99"/>
      <c r="V21127" s="99"/>
      <c r="W21127" s="99"/>
      <c r="X21127" s="99"/>
      <c r="Y21127" s="99"/>
      <c r="Z21127" s="99"/>
      <c r="AA21127" s="99"/>
      <c r="AB21127" s="99"/>
      <c r="AC21127" s="99"/>
      <c r="AD21127" s="99"/>
      <c r="AE21127" s="99"/>
      <c r="AF21127" s="99"/>
      <c r="AG21127" s="99"/>
      <c r="AH21127" s="31"/>
      <c r="AI21127" s="31"/>
      <c r="AJ21127" s="31"/>
      <c r="AK21127" s="31"/>
      <c r="AL21127" s="31"/>
      <c r="AO21127" s="376"/>
    </row>
    <row r="21128" spans="1:41" x14ac:dyDescent="0.25">
      <c r="A21128" s="44" t="s">
        <v>12530</v>
      </c>
      <c r="B21128" s="44" t="s">
        <v>12091</v>
      </c>
      <c r="C21128" s="45">
        <v>9.24</v>
      </c>
      <c r="D21128" s="45" t="s">
        <v>12549</v>
      </c>
      <c r="E21128" s="46">
        <v>47299</v>
      </c>
      <c r="F21128" s="45"/>
      <c r="G21128" s="93"/>
      <c r="H21128" s="93"/>
      <c r="I21128" s="99"/>
      <c r="J21128" s="99"/>
      <c r="K21128" s="99"/>
      <c r="L21128" s="99"/>
      <c r="M21128" s="99"/>
      <c r="N21128" s="99"/>
      <c r="O21128" s="99"/>
      <c r="P21128" s="99"/>
      <c r="Q21128" s="99"/>
      <c r="R21128" s="99"/>
      <c r="S21128" s="99"/>
      <c r="T21128" s="99"/>
      <c r="U21128" s="99"/>
      <c r="V21128" s="99"/>
      <c r="W21128" s="99"/>
      <c r="X21128" s="99"/>
      <c r="Y21128" s="99"/>
      <c r="Z21128" s="99"/>
      <c r="AA21128" s="99"/>
      <c r="AB21128" s="99"/>
      <c r="AC21128" s="99"/>
      <c r="AD21128" s="99"/>
      <c r="AE21128" s="99"/>
      <c r="AF21128" s="99"/>
      <c r="AG21128" s="99"/>
      <c r="AH21128" s="31"/>
      <c r="AI21128" s="31"/>
      <c r="AJ21128" s="31"/>
      <c r="AK21128" s="31"/>
      <c r="AL21128" s="31"/>
      <c r="AO21128" s="376"/>
    </row>
    <row r="21129" spans="1:41" x14ac:dyDescent="0.25">
      <c r="A21129" s="44" t="s">
        <v>12530</v>
      </c>
      <c r="B21129" s="44" t="s">
        <v>12170</v>
      </c>
      <c r="C21129" s="45">
        <v>10.24</v>
      </c>
      <c r="D21129" s="45" t="s">
        <v>12549</v>
      </c>
      <c r="E21129" s="46">
        <v>47299</v>
      </c>
      <c r="F21129" s="45"/>
      <c r="G21129" s="93"/>
      <c r="H21129" s="93"/>
      <c r="I21129" s="99"/>
      <c r="J21129" s="99"/>
      <c r="K21129" s="99"/>
      <c r="L21129" s="99"/>
      <c r="M21129" s="99"/>
      <c r="N21129" s="99"/>
      <c r="O21129" s="99"/>
      <c r="P21129" s="99"/>
      <c r="Q21129" s="99"/>
      <c r="R21129" s="99"/>
      <c r="S21129" s="99"/>
      <c r="T21129" s="99"/>
      <c r="U21129" s="99"/>
      <c r="V21129" s="99"/>
      <c r="W21129" s="99"/>
      <c r="X21129" s="99"/>
      <c r="Y21129" s="99"/>
      <c r="Z21129" s="99"/>
      <c r="AA21129" s="99"/>
      <c r="AB21129" s="99"/>
      <c r="AC21129" s="99"/>
      <c r="AD21129" s="99"/>
      <c r="AE21129" s="99"/>
      <c r="AF21129" s="99"/>
      <c r="AG21129" s="99"/>
      <c r="AH21129" s="31"/>
      <c r="AI21129" s="31"/>
      <c r="AJ21129" s="31"/>
      <c r="AK21129" s="31"/>
      <c r="AL21129" s="31"/>
      <c r="AO21129" s="376"/>
    </row>
    <row r="21130" spans="1:41" x14ac:dyDescent="0.25">
      <c r="A21130" s="44" t="s">
        <v>12530</v>
      </c>
      <c r="B21130" s="44" t="s">
        <v>12101</v>
      </c>
      <c r="C21130" s="45">
        <v>11.24</v>
      </c>
      <c r="D21130" s="45" t="s">
        <v>12549</v>
      </c>
      <c r="E21130" s="46">
        <v>47299</v>
      </c>
      <c r="F21130" s="45"/>
      <c r="G21130" s="93"/>
      <c r="H21130" s="93"/>
      <c r="I21130" s="99"/>
      <c r="J21130" s="99"/>
      <c r="K21130" s="99"/>
      <c r="L21130" s="99"/>
      <c r="M21130" s="99"/>
      <c r="N21130" s="99"/>
      <c r="O21130" s="99"/>
      <c r="P21130" s="99"/>
      <c r="Q21130" s="99"/>
      <c r="R21130" s="99"/>
      <c r="S21130" s="99"/>
      <c r="T21130" s="99"/>
      <c r="U21130" s="99"/>
      <c r="V21130" s="99"/>
      <c r="W21130" s="99"/>
      <c r="X21130" s="99"/>
      <c r="Y21130" s="99"/>
      <c r="Z21130" s="99"/>
      <c r="AA21130" s="99"/>
      <c r="AB21130" s="99"/>
      <c r="AC21130" s="99"/>
      <c r="AD21130" s="99"/>
      <c r="AE21130" s="99"/>
      <c r="AF21130" s="99"/>
      <c r="AG21130" s="99"/>
      <c r="AH21130" s="31"/>
      <c r="AI21130" s="31"/>
      <c r="AJ21130" s="31"/>
      <c r="AK21130" s="31"/>
      <c r="AL21130" s="31"/>
      <c r="AO21130" s="376"/>
    </row>
    <row r="21131" spans="1:41" x14ac:dyDescent="0.25">
      <c r="A21131" s="44" t="s">
        <v>12530</v>
      </c>
      <c r="B21131" s="44" t="s">
        <v>12128</v>
      </c>
      <c r="C21131" s="45">
        <v>17.239999999999998</v>
      </c>
      <c r="D21131" s="45" t="s">
        <v>12549</v>
      </c>
      <c r="E21131" s="46">
        <v>47299</v>
      </c>
      <c r="F21131" s="45"/>
      <c r="G21131" s="93"/>
      <c r="H21131" s="93"/>
      <c r="I21131" s="99"/>
      <c r="J21131" s="99"/>
      <c r="K21131" s="99"/>
      <c r="L21131" s="99"/>
      <c r="M21131" s="99"/>
      <c r="N21131" s="99"/>
      <c r="O21131" s="99"/>
      <c r="P21131" s="99"/>
      <c r="Q21131" s="99"/>
      <c r="R21131" s="99"/>
      <c r="S21131" s="99"/>
      <c r="T21131" s="99"/>
      <c r="U21131" s="99"/>
      <c r="V21131" s="99"/>
      <c r="W21131" s="99"/>
      <c r="X21131" s="99"/>
      <c r="Y21131" s="99"/>
      <c r="Z21131" s="99"/>
      <c r="AA21131" s="99"/>
      <c r="AB21131" s="99"/>
      <c r="AC21131" s="99"/>
      <c r="AD21131" s="99"/>
      <c r="AE21131" s="99"/>
      <c r="AF21131" s="99"/>
      <c r="AG21131" s="99"/>
      <c r="AH21131" s="31"/>
      <c r="AI21131" s="31"/>
      <c r="AJ21131" s="31"/>
      <c r="AK21131" s="31"/>
      <c r="AL21131" s="31"/>
      <c r="AO21131" s="376"/>
    </row>
    <row r="21132" spans="1:41" x14ac:dyDescent="0.25">
      <c r="A21132" s="44" t="s">
        <v>12530</v>
      </c>
      <c r="B21132" s="44" t="s">
        <v>12236</v>
      </c>
      <c r="C21132" s="45">
        <v>34.24</v>
      </c>
      <c r="D21132" s="45" t="s">
        <v>12549</v>
      </c>
      <c r="E21132" s="46">
        <v>47299</v>
      </c>
      <c r="F21132" s="45"/>
      <c r="G21132" s="93"/>
      <c r="H21132" s="93"/>
      <c r="I21132" s="99"/>
      <c r="J21132" s="99"/>
      <c r="K21132" s="99"/>
      <c r="L21132" s="99"/>
      <c r="M21132" s="99"/>
      <c r="N21132" s="99"/>
      <c r="O21132" s="99"/>
      <c r="P21132" s="99"/>
      <c r="Q21132" s="99"/>
      <c r="R21132" s="99"/>
      <c r="S21132" s="99"/>
      <c r="T21132" s="99"/>
      <c r="U21132" s="99"/>
      <c r="V21132" s="99"/>
      <c r="W21132" s="99"/>
      <c r="X21132" s="99"/>
      <c r="Y21132" s="99"/>
      <c r="Z21132" s="99"/>
      <c r="AA21132" s="99"/>
      <c r="AB21132" s="99"/>
      <c r="AC21132" s="99"/>
      <c r="AD21132" s="99"/>
      <c r="AE21132" s="99"/>
      <c r="AF21132" s="99"/>
      <c r="AG21132" s="99"/>
      <c r="AH21132" s="31"/>
      <c r="AI21132" s="31"/>
      <c r="AJ21132" s="31"/>
      <c r="AK21132" s="31"/>
      <c r="AL21132" s="31"/>
      <c r="AO21132" s="376"/>
    </row>
    <row r="21133" spans="1:41" x14ac:dyDescent="0.3">
      <c r="A21133" s="333" t="s">
        <v>12531</v>
      </c>
      <c r="B21133" s="333" t="s">
        <v>1598</v>
      </c>
      <c r="C21133" s="125" t="s">
        <v>13387</v>
      </c>
      <c r="D21133" s="32" t="s">
        <v>20309</v>
      </c>
      <c r="E21133" s="125" t="s">
        <v>11886</v>
      </c>
      <c r="F21133" s="125" t="s">
        <v>1189</v>
      </c>
      <c r="G21133" s="125" t="s">
        <v>1190</v>
      </c>
      <c r="AO21133" s="376"/>
    </row>
    <row r="21134" spans="1:41" x14ac:dyDescent="0.25">
      <c r="A21134" s="44" t="s">
        <v>12531</v>
      </c>
      <c r="B21134" s="44" t="s">
        <v>12094</v>
      </c>
      <c r="C21134" s="45">
        <v>12.24</v>
      </c>
      <c r="D21134" s="45" t="s">
        <v>12549</v>
      </c>
      <c r="E21134" s="46">
        <v>47299</v>
      </c>
      <c r="F21134" s="45"/>
      <c r="G21134" s="93"/>
      <c r="H21134" s="93"/>
      <c r="I21134" s="99"/>
      <c r="J21134" s="99"/>
      <c r="K21134" s="99"/>
      <c r="L21134" s="99"/>
      <c r="M21134" s="99"/>
      <c r="N21134" s="99"/>
      <c r="O21134" s="99"/>
      <c r="P21134" s="99"/>
      <c r="Q21134" s="99"/>
      <c r="R21134" s="99"/>
      <c r="S21134" s="99"/>
      <c r="T21134" s="99"/>
      <c r="U21134" s="99"/>
      <c r="V21134" s="99"/>
      <c r="W21134" s="99"/>
      <c r="X21134" s="99"/>
      <c r="Y21134" s="99"/>
      <c r="Z21134" s="99"/>
      <c r="AA21134" s="99"/>
      <c r="AB21134" s="99"/>
      <c r="AC21134" s="99"/>
      <c r="AD21134" s="99"/>
      <c r="AE21134" s="99"/>
      <c r="AF21134" s="99"/>
      <c r="AG21134" s="99"/>
      <c r="AH21134" s="31"/>
      <c r="AI21134" s="31"/>
      <c r="AJ21134" s="31"/>
      <c r="AK21134" s="31"/>
      <c r="AL21134" s="31"/>
      <c r="AO21134" s="376"/>
    </row>
    <row r="21135" spans="1:41" x14ac:dyDescent="0.25">
      <c r="A21135" s="44" t="s">
        <v>18578</v>
      </c>
      <c r="B21135" s="44" t="s">
        <v>5134</v>
      </c>
      <c r="C21135" s="45">
        <v>250802</v>
      </c>
      <c r="D21135" s="45" t="s">
        <v>11363</v>
      </c>
      <c r="E21135" s="45" t="s">
        <v>9880</v>
      </c>
      <c r="AO21135" s="376"/>
    </row>
    <row r="21136" spans="1:41" x14ac:dyDescent="0.25">
      <c r="A21136" s="44" t="s">
        <v>14680</v>
      </c>
      <c r="B21136" s="44" t="s">
        <v>2522</v>
      </c>
      <c r="C21136" s="45" t="s">
        <v>14681</v>
      </c>
      <c r="D21136" s="46" t="s">
        <v>21328</v>
      </c>
      <c r="E21136" s="46">
        <v>46527</v>
      </c>
      <c r="AO21136" s="376"/>
    </row>
    <row r="21137" spans="1:41" x14ac:dyDescent="0.3">
      <c r="A21137" s="333" t="s">
        <v>4809</v>
      </c>
      <c r="B21137" s="333" t="s">
        <v>4815</v>
      </c>
      <c r="C21137" s="125" t="s">
        <v>15581</v>
      </c>
      <c r="D21137" s="32" t="s">
        <v>20309</v>
      </c>
      <c r="E21137" s="125" t="s">
        <v>9839</v>
      </c>
      <c r="F21137" s="125" t="s">
        <v>1190</v>
      </c>
      <c r="G21137" s="125" t="s">
        <v>1190</v>
      </c>
      <c r="AO21137" s="376"/>
    </row>
    <row r="21138" spans="1:41" x14ac:dyDescent="0.25">
      <c r="A21138" s="91" t="s">
        <v>19278</v>
      </c>
      <c r="B21138" s="92" t="s">
        <v>19284</v>
      </c>
      <c r="C21138" s="93" t="s">
        <v>19285</v>
      </c>
      <c r="D21138" s="93" t="s">
        <v>1201</v>
      </c>
      <c r="E21138" s="94">
        <v>46582</v>
      </c>
      <c r="F21138" s="93"/>
      <c r="G21138" s="93"/>
      <c r="H21138" s="93"/>
      <c r="I21138" s="99"/>
      <c r="J21138" s="99"/>
      <c r="K21138" s="99"/>
      <c r="L21138" s="99"/>
      <c r="M21138" s="99"/>
      <c r="N21138" s="99"/>
      <c r="O21138" s="99"/>
      <c r="P21138" s="99"/>
      <c r="Q21138" s="99"/>
      <c r="R21138" s="99"/>
      <c r="S21138" s="99"/>
      <c r="T21138" s="99"/>
      <c r="U21138" s="99"/>
      <c r="V21138" s="99"/>
      <c r="W21138" s="99"/>
      <c r="X21138" s="99"/>
      <c r="Y21138" s="99"/>
      <c r="Z21138" s="99"/>
      <c r="AA21138" s="99"/>
      <c r="AB21138" s="99"/>
      <c r="AC21138" s="99"/>
      <c r="AD21138" s="99"/>
      <c r="AE21138" s="99"/>
      <c r="AF21138" s="99"/>
      <c r="AG21138" s="99"/>
      <c r="AH21138" s="31"/>
      <c r="AI21138" s="31"/>
      <c r="AJ21138" s="31"/>
      <c r="AK21138" s="31"/>
      <c r="AL21138" s="31"/>
      <c r="AO21138" s="376"/>
    </row>
    <row r="21139" spans="1:41" x14ac:dyDescent="0.25">
      <c r="A21139" s="44" t="s">
        <v>12830</v>
      </c>
      <c r="B21139" s="44" t="s">
        <v>7824</v>
      </c>
      <c r="C21139" s="45">
        <v>230804</v>
      </c>
      <c r="D21139" s="45" t="s">
        <v>11363</v>
      </c>
      <c r="E21139" s="45" t="s">
        <v>4151</v>
      </c>
      <c r="AO21139" s="376"/>
    </row>
    <row r="21140" spans="1:41" x14ac:dyDescent="0.25">
      <c r="A21140" s="44" t="s">
        <v>12830</v>
      </c>
      <c r="B21140" s="44" t="s">
        <v>3042</v>
      </c>
      <c r="C21140" s="45">
        <v>230903</v>
      </c>
      <c r="D21140" s="45" t="s">
        <v>11363</v>
      </c>
      <c r="E21140" s="45" t="s">
        <v>7871</v>
      </c>
      <c r="AO21140" s="376"/>
    </row>
    <row r="21141" spans="1:41" x14ac:dyDescent="0.25">
      <c r="A21141" s="44" t="s">
        <v>12830</v>
      </c>
      <c r="B21141" s="44" t="s">
        <v>10347</v>
      </c>
      <c r="C21141" s="45">
        <v>240402</v>
      </c>
      <c r="D21141" s="45" t="s">
        <v>11363</v>
      </c>
      <c r="E21141" s="45" t="s">
        <v>5037</v>
      </c>
      <c r="AO21141" s="376"/>
    </row>
    <row r="21142" spans="1:41" x14ac:dyDescent="0.25">
      <c r="A21142" s="44" t="s">
        <v>12830</v>
      </c>
      <c r="B21142" s="44" t="s">
        <v>1666</v>
      </c>
      <c r="C21142" s="45">
        <v>250101</v>
      </c>
      <c r="D21142" s="45" t="s">
        <v>11363</v>
      </c>
      <c r="E21142" s="45" t="s">
        <v>12551</v>
      </c>
      <c r="AO21142" s="376"/>
    </row>
    <row r="21143" spans="1:41" x14ac:dyDescent="0.25">
      <c r="A21143" s="44" t="s">
        <v>12830</v>
      </c>
      <c r="B21143" s="44" t="s">
        <v>938</v>
      </c>
      <c r="C21143" s="45">
        <v>260103</v>
      </c>
      <c r="D21143" s="45" t="s">
        <v>11363</v>
      </c>
      <c r="E21143" s="45" t="s">
        <v>8292</v>
      </c>
      <c r="AO21143" s="376"/>
    </row>
    <row r="21144" spans="1:41" x14ac:dyDescent="0.25">
      <c r="A21144" s="44" t="s">
        <v>12830</v>
      </c>
      <c r="B21144" s="44" t="s">
        <v>7763</v>
      </c>
      <c r="C21144" s="45">
        <v>260401</v>
      </c>
      <c r="D21144" s="45" t="s">
        <v>11363</v>
      </c>
      <c r="E21144" s="45" t="s">
        <v>11152</v>
      </c>
      <c r="AO21144" s="376"/>
    </row>
    <row r="21145" spans="1:41" x14ac:dyDescent="0.25">
      <c r="A21145" s="44" t="s">
        <v>5882</v>
      </c>
      <c r="B21145" s="92" t="s">
        <v>9602</v>
      </c>
      <c r="C21145" s="45" t="s">
        <v>9334</v>
      </c>
      <c r="D21145" s="93" t="s">
        <v>9601</v>
      </c>
      <c r="E21145" s="94">
        <v>46568</v>
      </c>
      <c r="F21145" s="93"/>
      <c r="G21145" s="93"/>
      <c r="H21145" s="93"/>
      <c r="I21145" s="99"/>
      <c r="J21145" s="99"/>
      <c r="K21145" s="99"/>
      <c r="L21145" s="44"/>
      <c r="M21145" s="99"/>
      <c r="N21145" s="99"/>
      <c r="O21145" s="99"/>
      <c r="P21145" s="99"/>
      <c r="Q21145" s="99"/>
      <c r="R21145" s="99"/>
      <c r="S21145" s="99"/>
      <c r="T21145" s="99"/>
      <c r="U21145" s="99"/>
      <c r="V21145" s="99"/>
      <c r="W21145" s="99"/>
      <c r="X21145" s="99"/>
      <c r="Y21145" s="99"/>
      <c r="Z21145" s="99"/>
      <c r="AA21145" s="99"/>
      <c r="AB21145" s="99"/>
      <c r="AC21145" s="99"/>
      <c r="AD21145" s="99"/>
      <c r="AE21145" s="99"/>
      <c r="AF21145" s="99"/>
      <c r="AG21145" s="99"/>
      <c r="AH21145" s="31"/>
      <c r="AI21145" s="31"/>
      <c r="AJ21145" s="31"/>
      <c r="AK21145" s="31"/>
      <c r="AL21145" s="31"/>
      <c r="AO21145" s="376"/>
    </row>
    <row r="21146" spans="1:41" x14ac:dyDescent="0.25">
      <c r="A21146" s="44" t="s">
        <v>9042</v>
      </c>
      <c r="B21146" s="44" t="s">
        <v>15271</v>
      </c>
      <c r="C21146" s="45" t="s">
        <v>21119</v>
      </c>
      <c r="D21146" s="367" t="s">
        <v>3696</v>
      </c>
      <c r="E21146" s="328">
        <f>DATE(2030,4,21)</f>
        <v>47594</v>
      </c>
      <c r="F21146" s="32"/>
      <c r="G21146" s="32"/>
      <c r="H21146" s="32"/>
      <c r="I21146" s="31"/>
      <c r="J21146" s="31"/>
      <c r="K21146" s="31"/>
      <c r="L21146" s="31"/>
      <c r="M21146" s="31"/>
      <c r="N21146" s="31"/>
      <c r="O21146" s="31"/>
      <c r="P21146" s="31"/>
      <c r="Q21146" s="31"/>
      <c r="R21146" s="31"/>
      <c r="S21146" s="31"/>
      <c r="T21146" s="31"/>
      <c r="U21146" s="31"/>
      <c r="V21146" s="31"/>
      <c r="W21146" s="31"/>
      <c r="X21146" s="31"/>
      <c r="Y21146" s="31"/>
      <c r="Z21146" s="31"/>
      <c r="AA21146" s="31"/>
      <c r="AB21146" s="31"/>
      <c r="AC21146" s="31"/>
      <c r="AD21146" s="31"/>
      <c r="AE21146" s="31"/>
      <c r="AF21146" s="31"/>
      <c r="AG21146" s="31"/>
      <c r="AH21146" s="31"/>
      <c r="AI21146" s="31"/>
      <c r="AJ21146" s="31"/>
      <c r="AK21146" s="31"/>
      <c r="AL21146" s="31"/>
      <c r="AO21146" s="376"/>
    </row>
    <row r="21147" spans="1:41" x14ac:dyDescent="0.3">
      <c r="A21147" s="333" t="s">
        <v>1143</v>
      </c>
      <c r="B21147" s="333" t="s">
        <v>1775</v>
      </c>
      <c r="C21147" s="125" t="s">
        <v>15469</v>
      </c>
      <c r="D21147" s="32" t="s">
        <v>20309</v>
      </c>
      <c r="E21147" s="125" t="s">
        <v>11886</v>
      </c>
      <c r="F21147" s="125" t="s">
        <v>1189</v>
      </c>
      <c r="G21147" s="125" t="s">
        <v>1190</v>
      </c>
      <c r="AO21147" s="376"/>
    </row>
    <row r="21148" spans="1:41" x14ac:dyDescent="0.25">
      <c r="A21148" s="48" t="s">
        <v>4035</v>
      </c>
      <c r="B21148" s="48" t="s">
        <v>4036</v>
      </c>
      <c r="C21148" s="167" t="s">
        <v>12010</v>
      </c>
      <c r="D21148" s="146" t="s">
        <v>1735</v>
      </c>
      <c r="E21148" s="66">
        <v>45991</v>
      </c>
      <c r="F21148" s="93"/>
      <c r="G21148" s="93"/>
      <c r="H21148" s="93"/>
      <c r="I21148" s="99"/>
      <c r="J21148" s="99"/>
      <c r="K21148" s="99"/>
      <c r="L21148" s="44"/>
      <c r="M21148" s="99"/>
      <c r="N21148" s="99"/>
      <c r="O21148" s="99"/>
      <c r="P21148" s="99"/>
      <c r="Q21148" s="99"/>
      <c r="R21148" s="99"/>
      <c r="S21148" s="99"/>
      <c r="T21148" s="99"/>
      <c r="U21148" s="99"/>
      <c r="V21148" s="99"/>
      <c r="W21148" s="99"/>
      <c r="X21148" s="99"/>
      <c r="Y21148" s="99"/>
      <c r="Z21148" s="99"/>
      <c r="AA21148" s="99"/>
      <c r="AB21148" s="99"/>
      <c r="AC21148" s="99"/>
      <c r="AD21148" s="99"/>
      <c r="AE21148" s="99"/>
      <c r="AF21148" s="99"/>
      <c r="AG21148" s="99"/>
      <c r="AH21148" s="31"/>
      <c r="AI21148" s="31"/>
      <c r="AJ21148" s="31"/>
      <c r="AK21148" s="31"/>
      <c r="AL21148" s="31"/>
      <c r="AO21148" s="376"/>
    </row>
    <row r="21149" spans="1:41" x14ac:dyDescent="0.3">
      <c r="A21149" s="333" t="s">
        <v>15464</v>
      </c>
      <c r="B21149" s="333" t="s">
        <v>1598</v>
      </c>
      <c r="C21149" s="125" t="s">
        <v>13387</v>
      </c>
      <c r="D21149" s="32" t="s">
        <v>20309</v>
      </c>
      <c r="E21149" s="125" t="s">
        <v>11886</v>
      </c>
      <c r="F21149" s="125" t="s">
        <v>1189</v>
      </c>
      <c r="G21149" s="125" t="s">
        <v>1190</v>
      </c>
      <c r="AO21149" s="376"/>
    </row>
    <row r="21150" spans="1:41" x14ac:dyDescent="0.25">
      <c r="A21150" s="44" t="s">
        <v>14210</v>
      </c>
      <c r="B21150" s="44" t="s">
        <v>14186</v>
      </c>
      <c r="C21150" s="45" t="s">
        <v>14316</v>
      </c>
      <c r="D21150" s="32" t="s">
        <v>5559</v>
      </c>
      <c r="E21150" s="45" t="s">
        <v>20868</v>
      </c>
      <c r="F21150" s="32"/>
      <c r="G21150" s="32"/>
      <c r="H21150" s="32"/>
      <c r="I21150" s="31"/>
      <c r="J21150" s="31"/>
      <c r="K21150" s="31"/>
      <c r="L21150" s="31"/>
      <c r="M21150" s="31"/>
      <c r="N21150" s="31"/>
      <c r="O21150" s="31"/>
      <c r="P21150" s="31"/>
      <c r="Q21150" s="31"/>
      <c r="R21150" s="31"/>
      <c r="S21150" s="31"/>
      <c r="T21150" s="31"/>
      <c r="U21150" s="31"/>
      <c r="V21150" s="31"/>
      <c r="W21150" s="31"/>
      <c r="X21150" s="31"/>
      <c r="Y21150" s="31"/>
      <c r="Z21150" s="31"/>
      <c r="AA21150" s="31"/>
      <c r="AB21150" s="31"/>
      <c r="AC21150" s="31"/>
      <c r="AD21150" s="31"/>
      <c r="AE21150" s="31"/>
      <c r="AF21150" s="31"/>
      <c r="AG21150" s="31"/>
      <c r="AH21150" s="31"/>
      <c r="AI21150" s="31"/>
      <c r="AJ21150" s="31"/>
      <c r="AK21150" s="31"/>
      <c r="AL21150" s="31"/>
      <c r="AO21150" s="376"/>
    </row>
    <row r="21151" spans="1:41" x14ac:dyDescent="0.25">
      <c r="A21151" s="44" t="s">
        <v>577</v>
      </c>
      <c r="B21151" s="160" t="s">
        <v>5687</v>
      </c>
      <c r="C21151" s="167" t="s">
        <v>5688</v>
      </c>
      <c r="D21151" s="146" t="s">
        <v>1735</v>
      </c>
      <c r="E21151" s="66">
        <v>45626</v>
      </c>
      <c r="F21151" s="93"/>
      <c r="G21151" s="93"/>
      <c r="H21151" s="93"/>
      <c r="I21151" s="99"/>
      <c r="J21151" s="99"/>
      <c r="K21151" s="99"/>
      <c r="L21151" s="44"/>
      <c r="M21151" s="99"/>
      <c r="N21151" s="99"/>
      <c r="O21151" s="99"/>
      <c r="P21151" s="99"/>
      <c r="Q21151" s="99"/>
      <c r="R21151" s="99"/>
      <c r="S21151" s="99"/>
      <c r="T21151" s="99"/>
      <c r="U21151" s="99"/>
      <c r="V21151" s="99"/>
      <c r="W21151" s="99"/>
      <c r="X21151" s="99"/>
      <c r="Y21151" s="99"/>
      <c r="Z21151" s="99"/>
      <c r="AA21151" s="99"/>
      <c r="AB21151" s="99"/>
      <c r="AC21151" s="99"/>
      <c r="AD21151" s="99"/>
      <c r="AE21151" s="99"/>
      <c r="AF21151" s="99"/>
      <c r="AG21151" s="99"/>
      <c r="AH21151" s="31"/>
      <c r="AI21151" s="31"/>
      <c r="AJ21151" s="31"/>
      <c r="AK21151" s="31"/>
      <c r="AL21151" s="31"/>
      <c r="AO21151" s="376"/>
    </row>
    <row r="21152" spans="1:41" x14ac:dyDescent="0.25">
      <c r="A21152" s="44" t="s">
        <v>577</v>
      </c>
      <c r="B21152" s="44" t="s">
        <v>12091</v>
      </c>
      <c r="C21152" s="45">
        <v>9.23</v>
      </c>
      <c r="D21152" s="45" t="s">
        <v>12549</v>
      </c>
      <c r="E21152" s="46">
        <v>46934</v>
      </c>
      <c r="F21152" s="45"/>
      <c r="G21152" s="93"/>
      <c r="H21152" s="93"/>
      <c r="I21152" s="99"/>
      <c r="J21152" s="99"/>
      <c r="K21152" s="99"/>
      <c r="L21152" s="99"/>
      <c r="M21152" s="99"/>
      <c r="N21152" s="99"/>
      <c r="O21152" s="99"/>
      <c r="P21152" s="99"/>
      <c r="Q21152" s="99"/>
      <c r="R21152" s="99"/>
      <c r="S21152" s="99"/>
      <c r="T21152" s="99"/>
      <c r="U21152" s="99"/>
      <c r="V21152" s="99"/>
      <c r="W21152" s="99"/>
      <c r="X21152" s="99"/>
      <c r="Y21152" s="99"/>
      <c r="Z21152" s="99"/>
      <c r="AA21152" s="99"/>
      <c r="AB21152" s="99"/>
      <c r="AC21152" s="99"/>
      <c r="AD21152" s="99"/>
      <c r="AE21152" s="99"/>
      <c r="AF21152" s="99"/>
      <c r="AG21152" s="99"/>
      <c r="AH21152" s="31"/>
      <c r="AI21152" s="31"/>
      <c r="AJ21152" s="31"/>
      <c r="AK21152" s="31"/>
      <c r="AL21152" s="31"/>
      <c r="AO21152" s="376"/>
    </row>
    <row r="21153" spans="1:41" x14ac:dyDescent="0.25">
      <c r="A21153" s="44" t="s">
        <v>577</v>
      </c>
      <c r="B21153" s="44" t="s">
        <v>12315</v>
      </c>
      <c r="C21153" s="45">
        <v>43.25</v>
      </c>
      <c r="D21153" s="45" t="s">
        <v>12549</v>
      </c>
      <c r="E21153" s="46">
        <v>47514</v>
      </c>
      <c r="F21153" s="45"/>
      <c r="G21153" s="93"/>
      <c r="H21153" s="93"/>
      <c r="I21153" s="99"/>
      <c r="J21153" s="99"/>
      <c r="K21153" s="99"/>
      <c r="L21153" s="99"/>
      <c r="M21153" s="99"/>
      <c r="N21153" s="99"/>
      <c r="O21153" s="99"/>
      <c r="P21153" s="99"/>
      <c r="Q21153" s="99"/>
      <c r="R21153" s="99"/>
      <c r="S21153" s="99"/>
      <c r="T21153" s="99"/>
      <c r="U21153" s="99"/>
      <c r="V21153" s="99"/>
      <c r="W21153" s="99"/>
      <c r="X21153" s="99"/>
      <c r="Y21153" s="99"/>
      <c r="Z21153" s="99"/>
      <c r="AA21153" s="99"/>
      <c r="AB21153" s="99"/>
      <c r="AC21153" s="99"/>
      <c r="AD21153" s="99"/>
      <c r="AE21153" s="99"/>
      <c r="AF21153" s="99"/>
      <c r="AG21153" s="99"/>
      <c r="AH21153" s="31"/>
      <c r="AI21153" s="31"/>
      <c r="AJ21153" s="31"/>
      <c r="AK21153" s="31"/>
      <c r="AL21153" s="31"/>
      <c r="AO21153" s="376"/>
    </row>
    <row r="21154" spans="1:41" x14ac:dyDescent="0.25">
      <c r="A21154" s="44" t="s">
        <v>18579</v>
      </c>
      <c r="B21154" s="44" t="s">
        <v>2350</v>
      </c>
      <c r="C21154" s="45">
        <v>250106</v>
      </c>
      <c r="D21154" s="45" t="s">
        <v>11363</v>
      </c>
      <c r="E21154" s="45" t="s">
        <v>11887</v>
      </c>
      <c r="AO21154" s="376"/>
    </row>
    <row r="21155" spans="1:41" x14ac:dyDescent="0.25">
      <c r="A21155" s="44" t="s">
        <v>18579</v>
      </c>
      <c r="B21155" s="44" t="s">
        <v>5321</v>
      </c>
      <c r="C21155" s="45">
        <v>26010401</v>
      </c>
      <c r="D21155" s="45" t="s">
        <v>11363</v>
      </c>
      <c r="E21155" s="45" t="s">
        <v>17459</v>
      </c>
      <c r="AO21155" s="376"/>
    </row>
    <row r="21156" spans="1:41" x14ac:dyDescent="0.25">
      <c r="A21156" s="44" t="s">
        <v>18579</v>
      </c>
      <c r="B21156" s="44" t="s">
        <v>3176</v>
      </c>
      <c r="C21156" s="45">
        <v>26010402</v>
      </c>
      <c r="D21156" s="45" t="s">
        <v>11363</v>
      </c>
      <c r="E21156" s="45" t="s">
        <v>17459</v>
      </c>
      <c r="AO21156" s="376"/>
    </row>
    <row r="21157" spans="1:41" x14ac:dyDescent="0.25">
      <c r="A21157" s="44" t="s">
        <v>10858</v>
      </c>
      <c r="B21157" s="44" t="s">
        <v>3176</v>
      </c>
      <c r="C21157" s="45">
        <v>26010402</v>
      </c>
      <c r="D21157" s="45" t="s">
        <v>11363</v>
      </c>
      <c r="E21157" s="45" t="s">
        <v>17459</v>
      </c>
      <c r="AO21157" s="376"/>
    </row>
    <row r="21158" spans="1:41" x14ac:dyDescent="0.25">
      <c r="A21158" s="44" t="s">
        <v>18580</v>
      </c>
      <c r="B21158" s="44" t="s">
        <v>932</v>
      </c>
      <c r="C21158" s="45">
        <v>220104</v>
      </c>
      <c r="D21158" s="45" t="s">
        <v>11363</v>
      </c>
      <c r="E21158" s="45" t="s">
        <v>5139</v>
      </c>
      <c r="AO21158" s="376"/>
    </row>
    <row r="21159" spans="1:41" x14ac:dyDescent="0.25">
      <c r="A21159" s="44" t="s">
        <v>18580</v>
      </c>
      <c r="B21159" s="44" t="s">
        <v>8347</v>
      </c>
      <c r="C21159" s="45">
        <v>23100201</v>
      </c>
      <c r="D21159" s="45" t="s">
        <v>11363</v>
      </c>
      <c r="E21159" s="45" t="s">
        <v>2538</v>
      </c>
      <c r="AO21159" s="376"/>
    </row>
    <row r="21160" spans="1:41" x14ac:dyDescent="0.25">
      <c r="A21160" s="44" t="s">
        <v>18580</v>
      </c>
      <c r="B21160" s="44" t="s">
        <v>2368</v>
      </c>
      <c r="C21160" s="45">
        <v>251004</v>
      </c>
      <c r="D21160" s="45" t="s">
        <v>11363</v>
      </c>
      <c r="E21160" s="45" t="s">
        <v>11146</v>
      </c>
      <c r="AO21160" s="376"/>
    </row>
    <row r="21161" spans="1:41" x14ac:dyDescent="0.25">
      <c r="A21161" s="44" t="s">
        <v>18580</v>
      </c>
      <c r="B21161" s="44" t="s">
        <v>3176</v>
      </c>
      <c r="C21161" s="45">
        <v>26010402</v>
      </c>
      <c r="D21161" s="45" t="s">
        <v>11363</v>
      </c>
      <c r="E21161" s="45" t="s">
        <v>17459</v>
      </c>
      <c r="AO21161" s="376"/>
    </row>
    <row r="21162" spans="1:41" x14ac:dyDescent="0.25">
      <c r="A21162" s="44" t="s">
        <v>22067</v>
      </c>
      <c r="B21162" s="44" t="s">
        <v>7106</v>
      </c>
      <c r="C21162" s="45">
        <v>260304</v>
      </c>
      <c r="D21162" s="45" t="s">
        <v>11363</v>
      </c>
      <c r="E21162" s="45" t="s">
        <v>9249</v>
      </c>
      <c r="AO21162" s="376"/>
    </row>
    <row r="21163" spans="1:41" x14ac:dyDescent="0.3">
      <c r="A21163" s="333" t="s">
        <v>916</v>
      </c>
      <c r="B21163" s="333" t="s">
        <v>15470</v>
      </c>
      <c r="C21163" s="125" t="s">
        <v>13319</v>
      </c>
      <c r="D21163" s="32" t="s">
        <v>20309</v>
      </c>
      <c r="E21163" s="125" t="s">
        <v>12551</v>
      </c>
      <c r="F21163" s="125" t="s">
        <v>1189</v>
      </c>
      <c r="G21163" s="125" t="s">
        <v>1190</v>
      </c>
      <c r="AO21163" s="376"/>
    </row>
    <row r="21164" spans="1:41" x14ac:dyDescent="0.3">
      <c r="A21164" s="333" t="s">
        <v>916</v>
      </c>
      <c r="B21164" s="333" t="s">
        <v>2690</v>
      </c>
      <c r="C21164" s="125" t="s">
        <v>21253</v>
      </c>
      <c r="D21164" s="32" t="s">
        <v>20309</v>
      </c>
      <c r="E21164" s="125" t="s">
        <v>21312</v>
      </c>
      <c r="F21164" s="125" t="s">
        <v>1189</v>
      </c>
      <c r="G21164" s="125" t="s">
        <v>1190</v>
      </c>
      <c r="AO21164" s="376"/>
    </row>
    <row r="21165" spans="1:41" x14ac:dyDescent="0.25">
      <c r="A21165" s="76" t="s">
        <v>916</v>
      </c>
      <c r="B21165" s="131" t="s">
        <v>5783</v>
      </c>
      <c r="C21165" s="93" t="s">
        <v>5784</v>
      </c>
      <c r="D21165" s="93" t="s">
        <v>1201</v>
      </c>
      <c r="E21165" s="94">
        <v>46341</v>
      </c>
      <c r="F21165" s="93"/>
      <c r="G21165" s="93"/>
      <c r="H21165" s="93"/>
      <c r="I21165" s="99"/>
      <c r="J21165" s="99"/>
      <c r="K21165" s="99"/>
      <c r="L21165" s="44"/>
      <c r="M21165" s="99"/>
      <c r="N21165" s="99"/>
      <c r="O21165" s="99"/>
      <c r="P21165" s="99"/>
      <c r="Q21165" s="99"/>
      <c r="R21165" s="99"/>
      <c r="S21165" s="99"/>
      <c r="T21165" s="99"/>
      <c r="U21165" s="99"/>
      <c r="V21165" s="99"/>
      <c r="W21165" s="99"/>
      <c r="X21165" s="99"/>
      <c r="Y21165" s="99"/>
      <c r="Z21165" s="99"/>
      <c r="AA21165" s="99"/>
      <c r="AB21165" s="99"/>
      <c r="AC21165" s="99"/>
      <c r="AD21165" s="99"/>
      <c r="AE21165" s="99"/>
      <c r="AF21165" s="99"/>
      <c r="AG21165" s="99"/>
      <c r="AH21165" s="31"/>
      <c r="AI21165" s="31"/>
      <c r="AJ21165" s="31"/>
      <c r="AK21165" s="31"/>
      <c r="AL21165" s="31"/>
      <c r="AO21165" s="376"/>
    </row>
    <row r="21166" spans="1:41" x14ac:dyDescent="0.25">
      <c r="A21166" s="91" t="s">
        <v>916</v>
      </c>
      <c r="B21166" s="92" t="s">
        <v>19284</v>
      </c>
      <c r="C21166" s="93" t="s">
        <v>19285</v>
      </c>
      <c r="D21166" s="93" t="s">
        <v>1201</v>
      </c>
      <c r="E21166" s="94">
        <v>46582</v>
      </c>
      <c r="F21166" s="93"/>
      <c r="G21166" s="93"/>
      <c r="H21166" s="93"/>
      <c r="I21166" s="99"/>
      <c r="J21166" s="99"/>
      <c r="K21166" s="99"/>
      <c r="L21166" s="99"/>
      <c r="M21166" s="99"/>
      <c r="N21166" s="99"/>
      <c r="O21166" s="99"/>
      <c r="P21166" s="99"/>
      <c r="Q21166" s="99"/>
      <c r="R21166" s="99"/>
      <c r="S21166" s="99"/>
      <c r="T21166" s="99"/>
      <c r="U21166" s="99"/>
      <c r="V21166" s="99"/>
      <c r="W21166" s="99"/>
      <c r="X21166" s="99"/>
      <c r="Y21166" s="99"/>
      <c r="Z21166" s="99"/>
      <c r="AA21166" s="99"/>
      <c r="AB21166" s="99"/>
      <c r="AC21166" s="99"/>
      <c r="AD21166" s="99"/>
      <c r="AE21166" s="99"/>
      <c r="AF21166" s="99"/>
      <c r="AG21166" s="99"/>
      <c r="AH21166" s="31"/>
      <c r="AI21166" s="31"/>
      <c r="AJ21166" s="31"/>
      <c r="AK21166" s="31"/>
      <c r="AL21166" s="31"/>
      <c r="AO21166" s="376"/>
    </row>
    <row r="21167" spans="1:41" x14ac:dyDescent="0.25">
      <c r="A21167" s="44" t="s">
        <v>916</v>
      </c>
      <c r="B21167" s="44" t="s">
        <v>11947</v>
      </c>
      <c r="C21167" s="45" t="s">
        <v>11948</v>
      </c>
      <c r="D21167" s="45" t="s">
        <v>11204</v>
      </c>
      <c r="E21167" s="45" t="s">
        <v>6714</v>
      </c>
      <c r="F21167" s="93"/>
      <c r="G21167" s="93"/>
      <c r="H21167" s="93"/>
      <c r="I21167" s="99"/>
      <c r="J21167" s="99"/>
      <c r="K21167" s="99"/>
      <c r="L21167" s="99"/>
      <c r="M21167" s="99"/>
      <c r="N21167" s="99"/>
      <c r="O21167" s="99"/>
      <c r="P21167" s="99"/>
      <c r="Q21167" s="99"/>
      <c r="R21167" s="99"/>
      <c r="S21167" s="99"/>
      <c r="T21167" s="99"/>
      <c r="U21167" s="99"/>
      <c r="V21167" s="99"/>
      <c r="W21167" s="99"/>
      <c r="X21167" s="99"/>
      <c r="Y21167" s="99"/>
      <c r="Z21167" s="99"/>
      <c r="AA21167" s="99"/>
      <c r="AB21167" s="99"/>
      <c r="AC21167" s="99"/>
      <c r="AD21167" s="99"/>
      <c r="AE21167" s="99"/>
      <c r="AF21167" s="99"/>
      <c r="AG21167" s="99"/>
      <c r="AH21167" s="31"/>
      <c r="AI21167" s="31"/>
      <c r="AJ21167" s="31"/>
      <c r="AK21167" s="31"/>
      <c r="AL21167" s="31"/>
      <c r="AO21167" s="376"/>
    </row>
    <row r="21168" spans="1:41" x14ac:dyDescent="0.25">
      <c r="A21168" s="44" t="s">
        <v>916</v>
      </c>
      <c r="B21168" s="44" t="s">
        <v>11947</v>
      </c>
      <c r="C21168" s="45" t="s">
        <v>11948</v>
      </c>
      <c r="D21168" s="93" t="s">
        <v>17443</v>
      </c>
      <c r="E21168" s="45" t="s">
        <v>6714</v>
      </c>
      <c r="F21168" s="93"/>
      <c r="G21168" s="93"/>
      <c r="H21168" s="93"/>
      <c r="I21168" s="99"/>
      <c r="J21168" s="99"/>
      <c r="K21168" s="99"/>
      <c r="L21168" s="99"/>
      <c r="M21168" s="99"/>
      <c r="N21168" s="99"/>
      <c r="O21168" s="99"/>
      <c r="P21168" s="99"/>
      <c r="Q21168" s="99"/>
      <c r="R21168" s="99"/>
      <c r="S21168" s="99"/>
      <c r="T21168" s="99"/>
      <c r="U21168" s="99"/>
      <c r="V21168" s="99"/>
      <c r="W21168" s="99"/>
      <c r="X21168" s="99"/>
      <c r="Y21168" s="99"/>
      <c r="Z21168" s="99"/>
      <c r="AA21168" s="99"/>
      <c r="AB21168" s="99"/>
      <c r="AC21168" s="99"/>
      <c r="AD21168" s="99"/>
      <c r="AE21168" s="99"/>
      <c r="AF21168" s="99"/>
      <c r="AG21168" s="99"/>
      <c r="AH21168" s="31"/>
      <c r="AI21168" s="31"/>
      <c r="AJ21168" s="31"/>
      <c r="AK21168" s="31"/>
      <c r="AL21168" s="31"/>
      <c r="AO21168" s="376"/>
    </row>
    <row r="21169" spans="1:41" x14ac:dyDescent="0.25">
      <c r="A21169" s="44" t="s">
        <v>12831</v>
      </c>
      <c r="B21169" s="44" t="s">
        <v>12639</v>
      </c>
      <c r="C21169" s="45">
        <v>250103</v>
      </c>
      <c r="D21169" s="45" t="s">
        <v>11363</v>
      </c>
      <c r="E21169" s="45" t="s">
        <v>12551</v>
      </c>
      <c r="AO21169" s="376"/>
    </row>
    <row r="21170" spans="1:41" x14ac:dyDescent="0.25">
      <c r="A21170" s="44" t="s">
        <v>12831</v>
      </c>
      <c r="B21170" s="44" t="s">
        <v>934</v>
      </c>
      <c r="C21170" s="45">
        <v>25010201</v>
      </c>
      <c r="D21170" s="45" t="s">
        <v>11363</v>
      </c>
      <c r="E21170" s="45" t="s">
        <v>12551</v>
      </c>
      <c r="AO21170" s="376"/>
    </row>
    <row r="21171" spans="1:41" x14ac:dyDescent="0.25">
      <c r="A21171" s="44" t="s">
        <v>12831</v>
      </c>
      <c r="B21171" s="44" t="s">
        <v>1666</v>
      </c>
      <c r="C21171" s="45">
        <v>250101</v>
      </c>
      <c r="D21171" s="45" t="s">
        <v>11363</v>
      </c>
      <c r="E21171" s="45" t="s">
        <v>12551</v>
      </c>
      <c r="AO21171" s="376"/>
    </row>
    <row r="21172" spans="1:41" x14ac:dyDescent="0.25">
      <c r="A21172" s="44" t="s">
        <v>12831</v>
      </c>
      <c r="B21172" s="44" t="s">
        <v>5321</v>
      </c>
      <c r="C21172" s="45">
        <v>25010401</v>
      </c>
      <c r="D21172" s="45" t="s">
        <v>11363</v>
      </c>
      <c r="E21172" s="45" t="s">
        <v>12564</v>
      </c>
      <c r="AO21172" s="376"/>
    </row>
    <row r="21173" spans="1:41" x14ac:dyDescent="0.25">
      <c r="A21173" s="44" t="s">
        <v>12831</v>
      </c>
      <c r="B21173" s="44" t="s">
        <v>5204</v>
      </c>
      <c r="C21173" s="45">
        <v>250302</v>
      </c>
      <c r="D21173" s="45" t="s">
        <v>11363</v>
      </c>
      <c r="E21173" s="45" t="s">
        <v>5265</v>
      </c>
      <c r="AO21173" s="376"/>
    </row>
    <row r="21174" spans="1:41" x14ac:dyDescent="0.25">
      <c r="A21174" s="44" t="s">
        <v>12831</v>
      </c>
      <c r="B21174" s="44" t="s">
        <v>3475</v>
      </c>
      <c r="C21174" s="45">
        <v>250303</v>
      </c>
      <c r="D21174" s="45" t="s">
        <v>11363</v>
      </c>
      <c r="E21174" s="45" t="s">
        <v>11887</v>
      </c>
      <c r="AO21174" s="376"/>
    </row>
    <row r="21175" spans="1:41" x14ac:dyDescent="0.25">
      <c r="A21175" s="44" t="s">
        <v>12831</v>
      </c>
      <c r="B21175" s="44" t="s">
        <v>2350</v>
      </c>
      <c r="C21175" s="45">
        <v>250106</v>
      </c>
      <c r="D21175" s="45" t="s">
        <v>11363</v>
      </c>
      <c r="E21175" s="45" t="s">
        <v>11887</v>
      </c>
      <c r="AO21175" s="376"/>
    </row>
    <row r="21176" spans="1:41" x14ac:dyDescent="0.25">
      <c r="A21176" s="44" t="s">
        <v>12831</v>
      </c>
      <c r="B21176" s="44" t="s">
        <v>15638</v>
      </c>
      <c r="C21176" s="45">
        <v>250401</v>
      </c>
      <c r="D21176" s="45" t="s">
        <v>11363</v>
      </c>
      <c r="E21176" s="45" t="s">
        <v>11886</v>
      </c>
      <c r="AO21176" s="376"/>
    </row>
    <row r="21177" spans="1:41" x14ac:dyDescent="0.25">
      <c r="A21177" s="44" t="s">
        <v>9043</v>
      </c>
      <c r="B21177" s="92" t="s">
        <v>9602</v>
      </c>
      <c r="C21177" s="45" t="s">
        <v>9346</v>
      </c>
      <c r="D21177" s="93" t="s">
        <v>9601</v>
      </c>
      <c r="E21177" s="94">
        <v>46568</v>
      </c>
      <c r="F21177" s="93"/>
      <c r="G21177" s="93"/>
      <c r="H21177" s="93"/>
      <c r="I21177" s="99"/>
      <c r="J21177" s="99"/>
      <c r="K21177" s="99"/>
      <c r="L21177" s="44"/>
      <c r="M21177" s="99"/>
      <c r="N21177" s="99"/>
      <c r="O21177" s="99"/>
      <c r="P21177" s="99"/>
      <c r="Q21177" s="99"/>
      <c r="R21177" s="99"/>
      <c r="S21177" s="99"/>
      <c r="T21177" s="99"/>
      <c r="U21177" s="99"/>
      <c r="V21177" s="99"/>
      <c r="W21177" s="99"/>
      <c r="X21177" s="99"/>
      <c r="Y21177" s="99"/>
      <c r="Z21177" s="99"/>
      <c r="AA21177" s="99"/>
      <c r="AB21177" s="99"/>
      <c r="AC21177" s="99"/>
      <c r="AD21177" s="99"/>
      <c r="AE21177" s="99"/>
      <c r="AF21177" s="99"/>
      <c r="AG21177" s="99"/>
      <c r="AH21177" s="31"/>
      <c r="AI21177" s="31"/>
      <c r="AJ21177" s="31"/>
      <c r="AK21177" s="31"/>
      <c r="AL21177" s="31"/>
      <c r="AO21177" s="376"/>
    </row>
    <row r="21178" spans="1:41" x14ac:dyDescent="0.25">
      <c r="A21178" s="44" t="s">
        <v>9761</v>
      </c>
      <c r="B21178" s="44" t="s">
        <v>15272</v>
      </c>
      <c r="C21178" s="45" t="s">
        <v>9227</v>
      </c>
      <c r="D21178" s="367" t="s">
        <v>3696</v>
      </c>
      <c r="E21178" s="328">
        <f>DATE(2027,11,8)</f>
        <v>46699</v>
      </c>
      <c r="F21178" s="32"/>
      <c r="G21178" s="32"/>
      <c r="H21178" s="32"/>
      <c r="I21178" s="31"/>
      <c r="J21178" s="31"/>
      <c r="K21178" s="31"/>
      <c r="L21178" s="31"/>
      <c r="M21178" s="31"/>
      <c r="N21178" s="31"/>
      <c r="O21178" s="31"/>
      <c r="P21178" s="31"/>
      <c r="Q21178" s="31"/>
      <c r="R21178" s="31"/>
      <c r="S21178" s="31"/>
      <c r="T21178" s="31"/>
      <c r="U21178" s="31"/>
      <c r="V21178" s="31"/>
      <c r="W21178" s="31"/>
      <c r="X21178" s="31"/>
      <c r="Y21178" s="31"/>
      <c r="Z21178" s="31"/>
      <c r="AA21178" s="31"/>
      <c r="AB21178" s="31"/>
      <c r="AC21178" s="31"/>
      <c r="AD21178" s="31"/>
      <c r="AE21178" s="31"/>
      <c r="AF21178" s="31"/>
      <c r="AG21178" s="31"/>
      <c r="AH21178" s="31"/>
      <c r="AI21178" s="31"/>
      <c r="AJ21178" s="31"/>
      <c r="AK21178" s="31"/>
      <c r="AL21178" s="31"/>
      <c r="AO21178" s="376"/>
    </row>
    <row r="21179" spans="1:41" x14ac:dyDescent="0.25">
      <c r="A21179" s="44" t="s">
        <v>7369</v>
      </c>
      <c r="B21179" s="44" t="s">
        <v>11934</v>
      </c>
      <c r="C21179" s="45" t="s">
        <v>11939</v>
      </c>
      <c r="D21179" s="45" t="s">
        <v>11204</v>
      </c>
      <c r="E21179" s="45" t="s">
        <v>4966</v>
      </c>
      <c r="F21179" s="93"/>
      <c r="G21179" s="93"/>
      <c r="H21179" s="93"/>
      <c r="I21179" s="99"/>
      <c r="J21179" s="99"/>
      <c r="K21179" s="99"/>
      <c r="L21179" s="99"/>
      <c r="M21179" s="99"/>
      <c r="N21179" s="99"/>
      <c r="O21179" s="99"/>
      <c r="P21179" s="99"/>
      <c r="Q21179" s="99"/>
      <c r="R21179" s="99"/>
      <c r="S21179" s="99"/>
      <c r="T21179" s="99"/>
      <c r="U21179" s="99"/>
      <c r="V21179" s="99"/>
      <c r="W21179" s="99"/>
      <c r="X21179" s="99"/>
      <c r="Y21179" s="99"/>
      <c r="Z21179" s="99"/>
      <c r="AA21179" s="99"/>
      <c r="AB21179" s="99"/>
      <c r="AC21179" s="99"/>
      <c r="AD21179" s="99"/>
      <c r="AE21179" s="99"/>
      <c r="AF21179" s="99"/>
      <c r="AG21179" s="99"/>
      <c r="AH21179" s="31"/>
      <c r="AI21179" s="31"/>
      <c r="AJ21179" s="31"/>
      <c r="AK21179" s="31"/>
      <c r="AL21179" s="31"/>
      <c r="AO21179" s="376"/>
    </row>
    <row r="21180" spans="1:41" x14ac:dyDescent="0.25">
      <c r="A21180" s="44" t="s">
        <v>7369</v>
      </c>
      <c r="B21180" s="44" t="s">
        <v>11934</v>
      </c>
      <c r="C21180" s="45" t="s">
        <v>11939</v>
      </c>
      <c r="D21180" s="93" t="s">
        <v>17443</v>
      </c>
      <c r="E21180" s="45" t="s">
        <v>4966</v>
      </c>
      <c r="F21180" s="93"/>
      <c r="G21180" s="93"/>
      <c r="H21180" s="93"/>
      <c r="I21180" s="99"/>
      <c r="J21180" s="99"/>
      <c r="K21180" s="99"/>
      <c r="L21180" s="99"/>
      <c r="M21180" s="99"/>
      <c r="N21180" s="99"/>
      <c r="O21180" s="99"/>
      <c r="P21180" s="99"/>
      <c r="Q21180" s="99"/>
      <c r="R21180" s="99"/>
      <c r="S21180" s="99"/>
      <c r="T21180" s="99"/>
      <c r="U21180" s="99"/>
      <c r="V21180" s="99"/>
      <c r="W21180" s="99"/>
      <c r="X21180" s="99"/>
      <c r="Y21180" s="99"/>
      <c r="Z21180" s="99"/>
      <c r="AA21180" s="99"/>
      <c r="AB21180" s="99"/>
      <c r="AC21180" s="99"/>
      <c r="AD21180" s="99"/>
      <c r="AE21180" s="99"/>
      <c r="AF21180" s="99"/>
      <c r="AG21180" s="99"/>
      <c r="AH21180" s="31"/>
      <c r="AI21180" s="31"/>
      <c r="AJ21180" s="31"/>
      <c r="AK21180" s="31"/>
      <c r="AL21180" s="31"/>
      <c r="AO21180" s="376"/>
    </row>
    <row r="21181" spans="1:41" x14ac:dyDescent="0.25">
      <c r="A21181" s="44" t="s">
        <v>7369</v>
      </c>
      <c r="B21181" s="44" t="s">
        <v>4108</v>
      </c>
      <c r="C21181" s="45" t="s">
        <v>11939</v>
      </c>
      <c r="D21181" s="45" t="s">
        <v>9895</v>
      </c>
      <c r="E21181" s="46">
        <v>47422</v>
      </c>
      <c r="F21181" s="93"/>
      <c r="G21181" s="93"/>
      <c r="H21181" s="93"/>
      <c r="I21181" s="99"/>
      <c r="J21181" s="99"/>
      <c r="K21181" s="99"/>
      <c r="L21181" s="44"/>
      <c r="M21181" s="99"/>
      <c r="N21181" s="99"/>
      <c r="O21181" s="99"/>
      <c r="P21181" s="99"/>
      <c r="Q21181" s="99"/>
      <c r="R21181" s="99"/>
      <c r="S21181" s="99"/>
      <c r="T21181" s="99"/>
      <c r="U21181" s="99"/>
      <c r="V21181" s="99"/>
      <c r="W21181" s="99"/>
      <c r="X21181" s="99"/>
      <c r="Y21181" s="99"/>
      <c r="Z21181" s="99"/>
      <c r="AA21181" s="99"/>
      <c r="AB21181" s="99"/>
      <c r="AC21181" s="99"/>
      <c r="AD21181" s="99"/>
      <c r="AE21181" s="99"/>
      <c r="AF21181" s="99"/>
      <c r="AG21181" s="99"/>
      <c r="AH21181" s="31"/>
      <c r="AI21181" s="31"/>
      <c r="AJ21181" s="31"/>
      <c r="AK21181" s="31"/>
      <c r="AL21181" s="31"/>
      <c r="AO21181" s="376"/>
    </row>
    <row r="21182" spans="1:41" x14ac:dyDescent="0.25">
      <c r="A21182" s="44" t="s">
        <v>9590</v>
      </c>
      <c r="B21182" s="92" t="s">
        <v>9602</v>
      </c>
      <c r="C21182" s="45" t="s">
        <v>9343</v>
      </c>
      <c r="D21182" s="93" t="s">
        <v>9601</v>
      </c>
      <c r="E21182" s="94">
        <v>46568</v>
      </c>
      <c r="F21182" s="93"/>
      <c r="G21182" s="93"/>
      <c r="H21182" s="93"/>
      <c r="I21182" s="99"/>
      <c r="J21182" s="99"/>
      <c r="K21182" s="99"/>
      <c r="L21182" s="44"/>
      <c r="M21182" s="99"/>
      <c r="N21182" s="99"/>
      <c r="O21182" s="99"/>
      <c r="P21182" s="99"/>
      <c r="Q21182" s="99"/>
      <c r="R21182" s="99"/>
      <c r="S21182" s="99"/>
      <c r="T21182" s="99"/>
      <c r="U21182" s="99"/>
      <c r="V21182" s="99"/>
      <c r="W21182" s="99"/>
      <c r="X21182" s="99"/>
      <c r="Y21182" s="99"/>
      <c r="Z21182" s="99"/>
      <c r="AA21182" s="99"/>
      <c r="AB21182" s="99"/>
      <c r="AC21182" s="99"/>
      <c r="AD21182" s="99"/>
      <c r="AE21182" s="99"/>
      <c r="AF21182" s="99"/>
      <c r="AG21182" s="99"/>
      <c r="AH21182" s="31"/>
      <c r="AI21182" s="31"/>
      <c r="AJ21182" s="31"/>
      <c r="AK21182" s="31"/>
      <c r="AL21182" s="31"/>
      <c r="AO21182" s="376"/>
    </row>
    <row r="21183" spans="1:41" x14ac:dyDescent="0.25">
      <c r="A21183" s="44" t="s">
        <v>17290</v>
      </c>
      <c r="B21183" s="44" t="s">
        <v>17291</v>
      </c>
      <c r="C21183" s="45" t="s">
        <v>17373</v>
      </c>
      <c r="D21183" s="93" t="s">
        <v>17443</v>
      </c>
      <c r="E21183" s="45" t="s">
        <v>5037</v>
      </c>
      <c r="F21183" s="93"/>
      <c r="G21183" s="93"/>
      <c r="H21183" s="93"/>
      <c r="I21183" s="99"/>
      <c r="J21183" s="99"/>
      <c r="K21183" s="99"/>
      <c r="L21183" s="99"/>
      <c r="M21183" s="99"/>
      <c r="N21183" s="99"/>
      <c r="O21183" s="99"/>
      <c r="P21183" s="99"/>
      <c r="Q21183" s="99"/>
      <c r="R21183" s="99"/>
      <c r="S21183" s="99"/>
      <c r="T21183" s="99"/>
      <c r="U21183" s="99"/>
      <c r="V21183" s="99"/>
      <c r="W21183" s="99"/>
      <c r="X21183" s="99"/>
      <c r="Y21183" s="99"/>
      <c r="Z21183" s="99"/>
      <c r="AA21183" s="99"/>
      <c r="AB21183" s="99"/>
      <c r="AC21183" s="99"/>
      <c r="AD21183" s="99"/>
      <c r="AE21183" s="99"/>
      <c r="AF21183" s="99"/>
      <c r="AG21183" s="99"/>
      <c r="AH21183" s="31"/>
      <c r="AI21183" s="31"/>
      <c r="AJ21183" s="31"/>
      <c r="AK21183" s="31"/>
      <c r="AL21183" s="31"/>
      <c r="AO21183" s="376"/>
    </row>
    <row r="21184" spans="1:41" x14ac:dyDescent="0.25">
      <c r="A21184" s="44" t="s">
        <v>8288</v>
      </c>
      <c r="B21184" s="44" t="s">
        <v>8286</v>
      </c>
      <c r="C21184" s="45" t="s">
        <v>8289</v>
      </c>
      <c r="D21184" s="45" t="s">
        <v>11204</v>
      </c>
      <c r="E21184" s="45" t="s">
        <v>4151</v>
      </c>
      <c r="F21184" s="93"/>
      <c r="G21184" s="93"/>
      <c r="H21184" s="93"/>
      <c r="I21184" s="99"/>
      <c r="J21184" s="99"/>
      <c r="K21184" s="99"/>
      <c r="L21184" s="99"/>
      <c r="M21184" s="99"/>
      <c r="N21184" s="99"/>
      <c r="O21184" s="99"/>
      <c r="P21184" s="99"/>
      <c r="Q21184" s="99"/>
      <c r="R21184" s="99"/>
      <c r="S21184" s="99"/>
      <c r="T21184" s="99"/>
      <c r="U21184" s="99"/>
      <c r="V21184" s="99"/>
      <c r="W21184" s="99"/>
      <c r="X21184" s="99"/>
      <c r="Y21184" s="99"/>
      <c r="Z21184" s="99"/>
      <c r="AA21184" s="99"/>
      <c r="AB21184" s="99"/>
      <c r="AC21184" s="99"/>
      <c r="AD21184" s="99"/>
      <c r="AE21184" s="99"/>
      <c r="AF21184" s="99"/>
      <c r="AG21184" s="99"/>
      <c r="AH21184" s="31"/>
      <c r="AI21184" s="31"/>
      <c r="AJ21184" s="31"/>
      <c r="AK21184" s="31"/>
      <c r="AL21184" s="31"/>
      <c r="AO21184" s="376"/>
    </row>
    <row r="21185" spans="1:41" x14ac:dyDescent="0.25">
      <c r="A21185" s="44" t="s">
        <v>8288</v>
      </c>
      <c r="B21185" s="44" t="s">
        <v>8286</v>
      </c>
      <c r="C21185" s="45" t="s">
        <v>8289</v>
      </c>
      <c r="D21185" s="93" t="s">
        <v>17443</v>
      </c>
      <c r="E21185" s="45" t="s">
        <v>4151</v>
      </c>
      <c r="F21185" s="93"/>
      <c r="G21185" s="93"/>
      <c r="H21185" s="93"/>
      <c r="I21185" s="99"/>
      <c r="J21185" s="99"/>
      <c r="K21185" s="99"/>
      <c r="L21185" s="99"/>
      <c r="M21185" s="99"/>
      <c r="N21185" s="99"/>
      <c r="O21185" s="99"/>
      <c r="P21185" s="99"/>
      <c r="Q21185" s="99"/>
      <c r="R21185" s="99"/>
      <c r="S21185" s="99"/>
      <c r="T21185" s="99"/>
      <c r="U21185" s="99"/>
      <c r="V21185" s="99"/>
      <c r="W21185" s="99"/>
      <c r="X21185" s="99"/>
      <c r="Y21185" s="99"/>
      <c r="Z21185" s="99"/>
      <c r="AA21185" s="99"/>
      <c r="AB21185" s="99"/>
      <c r="AC21185" s="99"/>
      <c r="AD21185" s="99"/>
      <c r="AE21185" s="99"/>
      <c r="AF21185" s="99"/>
      <c r="AG21185" s="99"/>
      <c r="AH21185" s="31"/>
      <c r="AI21185" s="31"/>
      <c r="AJ21185" s="31"/>
      <c r="AK21185" s="31"/>
      <c r="AL21185" s="31"/>
      <c r="AO21185" s="376"/>
    </row>
    <row r="21186" spans="1:41" x14ac:dyDescent="0.25">
      <c r="A21186" s="44" t="s">
        <v>8288</v>
      </c>
      <c r="B21186" s="44" t="s">
        <v>8286</v>
      </c>
      <c r="C21186" s="45" t="s">
        <v>8289</v>
      </c>
      <c r="D21186" s="45" t="s">
        <v>9895</v>
      </c>
      <c r="E21186" s="45" t="s">
        <v>4151</v>
      </c>
      <c r="F21186" s="93"/>
      <c r="G21186" s="93"/>
      <c r="H21186" s="93"/>
      <c r="I21186" s="99"/>
      <c r="J21186" s="99"/>
      <c r="K21186" s="99"/>
      <c r="L21186" s="44"/>
      <c r="M21186" s="99"/>
      <c r="N21186" s="99"/>
      <c r="O21186" s="99"/>
      <c r="P21186" s="99"/>
      <c r="Q21186" s="99"/>
      <c r="R21186" s="99"/>
      <c r="S21186" s="99"/>
      <c r="T21186" s="99"/>
      <c r="U21186" s="99"/>
      <c r="V21186" s="99"/>
      <c r="W21186" s="99"/>
      <c r="X21186" s="99"/>
      <c r="Y21186" s="99"/>
      <c r="Z21186" s="99"/>
      <c r="AA21186" s="99"/>
      <c r="AB21186" s="99"/>
      <c r="AC21186" s="99"/>
      <c r="AD21186" s="99"/>
      <c r="AE21186" s="99"/>
      <c r="AF21186" s="99"/>
      <c r="AG21186" s="99"/>
      <c r="AH21186" s="31"/>
      <c r="AI21186" s="31"/>
      <c r="AJ21186" s="31"/>
      <c r="AK21186" s="31"/>
      <c r="AL21186" s="31"/>
      <c r="AO21186" s="376"/>
    </row>
    <row r="21187" spans="1:41" x14ac:dyDescent="0.25">
      <c r="A21187" s="44" t="s">
        <v>7946</v>
      </c>
      <c r="B21187" s="44" t="s">
        <v>3053</v>
      </c>
      <c r="C21187" s="45">
        <v>230802</v>
      </c>
      <c r="D21187" s="45" t="s">
        <v>11363</v>
      </c>
      <c r="E21187" s="45" t="s">
        <v>4151</v>
      </c>
      <c r="AO21187" s="376"/>
    </row>
    <row r="21188" spans="1:41" x14ac:dyDescent="0.25">
      <c r="A21188" s="44" t="s">
        <v>2172</v>
      </c>
      <c r="B21188" s="44" t="s">
        <v>14180</v>
      </c>
      <c r="C21188" s="45" t="s">
        <v>14317</v>
      </c>
      <c r="D21188" s="32" t="s">
        <v>5559</v>
      </c>
      <c r="E21188" s="45" t="s">
        <v>20859</v>
      </c>
      <c r="F21188" s="32"/>
      <c r="G21188" s="32"/>
      <c r="H21188" s="32"/>
      <c r="I21188" s="31"/>
      <c r="J21188" s="31"/>
      <c r="K21188" s="31"/>
      <c r="L21188" s="31"/>
      <c r="M21188" s="31"/>
      <c r="N21188" s="31"/>
      <c r="O21188" s="31"/>
      <c r="P21188" s="31"/>
      <c r="Q21188" s="31"/>
      <c r="R21188" s="31"/>
      <c r="S21188" s="31"/>
      <c r="T21188" s="31"/>
      <c r="U21188" s="31"/>
      <c r="V21188" s="31"/>
      <c r="W21188" s="31"/>
      <c r="X21188" s="31"/>
      <c r="Y21188" s="31"/>
      <c r="Z21188" s="31"/>
      <c r="AA21188" s="31"/>
      <c r="AB21188" s="31"/>
      <c r="AC21188" s="31"/>
      <c r="AD21188" s="31"/>
      <c r="AE21188" s="31"/>
      <c r="AF21188" s="31"/>
      <c r="AG21188" s="31"/>
      <c r="AH21188" s="31"/>
      <c r="AI21188" s="31"/>
      <c r="AJ21188" s="31"/>
      <c r="AK21188" s="31"/>
      <c r="AL21188" s="31"/>
      <c r="AO21188" s="376"/>
    </row>
    <row r="21189" spans="1:41" x14ac:dyDescent="0.25">
      <c r="A21189" s="44" t="s">
        <v>1144</v>
      </c>
      <c r="B21189" s="44" t="s">
        <v>12153</v>
      </c>
      <c r="C21189" s="45">
        <v>19.25</v>
      </c>
      <c r="D21189" s="45" t="s">
        <v>12549</v>
      </c>
      <c r="E21189" s="46">
        <v>47664</v>
      </c>
      <c r="F21189" s="45"/>
      <c r="G21189" s="93"/>
      <c r="H21189" s="93"/>
      <c r="I21189" s="99"/>
      <c r="J21189" s="99"/>
      <c r="K21189" s="99"/>
      <c r="L21189" s="99"/>
      <c r="M21189" s="99"/>
      <c r="N21189" s="99"/>
      <c r="O21189" s="99"/>
      <c r="P21189" s="99"/>
      <c r="Q21189" s="99"/>
      <c r="R21189" s="99"/>
      <c r="S21189" s="99"/>
      <c r="T21189" s="99"/>
      <c r="U21189" s="99"/>
      <c r="V21189" s="99"/>
      <c r="W21189" s="99"/>
      <c r="X21189" s="99"/>
      <c r="Y21189" s="99"/>
      <c r="Z21189" s="99"/>
      <c r="AA21189" s="99"/>
      <c r="AB21189" s="99"/>
      <c r="AC21189" s="99"/>
      <c r="AD21189" s="99"/>
      <c r="AE21189" s="99"/>
      <c r="AF21189" s="99"/>
      <c r="AG21189" s="99"/>
      <c r="AH21189" s="31"/>
      <c r="AI21189" s="31"/>
      <c r="AJ21189" s="31"/>
      <c r="AK21189" s="31"/>
      <c r="AL21189" s="31"/>
      <c r="AO21189" s="376"/>
    </row>
    <row r="21190" spans="1:41" x14ac:dyDescent="0.25">
      <c r="A21190" s="44" t="s">
        <v>1144</v>
      </c>
      <c r="B21190" s="44" t="s">
        <v>6320</v>
      </c>
      <c r="C21190" s="45" t="s">
        <v>7125</v>
      </c>
      <c r="D21190" s="46" t="s">
        <v>21328</v>
      </c>
      <c r="E21190" s="46">
        <v>46523</v>
      </c>
      <c r="AO21190" s="376"/>
    </row>
    <row r="21191" spans="1:41" x14ac:dyDescent="0.25">
      <c r="A21191" s="91" t="s">
        <v>19279</v>
      </c>
      <c r="B21191" s="92" t="s">
        <v>19284</v>
      </c>
      <c r="C21191" s="93" t="s">
        <v>19285</v>
      </c>
      <c r="D21191" s="93" t="s">
        <v>1201</v>
      </c>
      <c r="E21191" s="94">
        <v>46582</v>
      </c>
      <c r="F21191" s="93"/>
      <c r="G21191" s="93"/>
      <c r="H21191" s="93"/>
      <c r="I21191" s="99"/>
      <c r="J21191" s="99"/>
      <c r="K21191" s="99"/>
      <c r="L21191" s="99"/>
      <c r="M21191" s="99"/>
      <c r="N21191" s="99"/>
      <c r="O21191" s="99"/>
      <c r="P21191" s="99"/>
      <c r="Q21191" s="99"/>
      <c r="R21191" s="99"/>
      <c r="S21191" s="99"/>
      <c r="T21191" s="99"/>
      <c r="U21191" s="99"/>
      <c r="V21191" s="99"/>
      <c r="W21191" s="99"/>
      <c r="X21191" s="99"/>
      <c r="Y21191" s="99"/>
      <c r="Z21191" s="99"/>
      <c r="AA21191" s="99"/>
      <c r="AB21191" s="99"/>
      <c r="AC21191" s="99"/>
      <c r="AD21191" s="99"/>
      <c r="AE21191" s="99"/>
      <c r="AF21191" s="99"/>
      <c r="AG21191" s="99"/>
      <c r="AH21191" s="31"/>
      <c r="AI21191" s="31"/>
      <c r="AJ21191" s="31"/>
      <c r="AK21191" s="31"/>
      <c r="AL21191" s="31"/>
      <c r="AO21191" s="376"/>
    </row>
    <row r="21192" spans="1:41" x14ac:dyDescent="0.3">
      <c r="A21192" s="333" t="s">
        <v>20307</v>
      </c>
      <c r="B21192" s="333" t="s">
        <v>2690</v>
      </c>
      <c r="C21192" s="125" t="s">
        <v>21253</v>
      </c>
      <c r="D21192" s="32" t="s">
        <v>20309</v>
      </c>
      <c r="E21192" s="125" t="s">
        <v>21312</v>
      </c>
      <c r="F21192" s="125" t="s">
        <v>1189</v>
      </c>
      <c r="G21192" s="125" t="s">
        <v>1190</v>
      </c>
      <c r="AO21192" s="376"/>
    </row>
    <row r="21193" spans="1:41" x14ac:dyDescent="0.25">
      <c r="A21193" s="44" t="s">
        <v>917</v>
      </c>
      <c r="B21193" s="44" t="s">
        <v>17452</v>
      </c>
      <c r="C21193" s="45">
        <v>25010501</v>
      </c>
      <c r="D21193" s="45" t="s">
        <v>11363</v>
      </c>
      <c r="E21193" s="45" t="s">
        <v>12551</v>
      </c>
      <c r="AO21193" s="376"/>
    </row>
    <row r="21194" spans="1:41" x14ac:dyDescent="0.25">
      <c r="A21194" s="44" t="s">
        <v>917</v>
      </c>
      <c r="B21194" s="44" t="s">
        <v>5129</v>
      </c>
      <c r="C21194" s="45">
        <v>25010502</v>
      </c>
      <c r="D21194" s="45" t="s">
        <v>11363</v>
      </c>
      <c r="E21194" s="45" t="s">
        <v>12551</v>
      </c>
      <c r="AO21194" s="376"/>
    </row>
    <row r="21195" spans="1:41" x14ac:dyDescent="0.3">
      <c r="A21195" s="333" t="s">
        <v>2910</v>
      </c>
      <c r="B21195" s="333" t="s">
        <v>1162</v>
      </c>
      <c r="C21195" s="125" t="s">
        <v>8016</v>
      </c>
      <c r="D21195" s="32" t="s">
        <v>20309</v>
      </c>
      <c r="E21195" s="125" t="s">
        <v>7871</v>
      </c>
      <c r="F21195" s="125" t="s">
        <v>1189</v>
      </c>
      <c r="G21195" s="125" t="s">
        <v>1190</v>
      </c>
      <c r="AO21195" s="376"/>
    </row>
    <row r="21196" spans="1:41" x14ac:dyDescent="0.3">
      <c r="A21196" s="333" t="s">
        <v>11562</v>
      </c>
      <c r="B21196" s="333" t="s">
        <v>1160</v>
      </c>
      <c r="C21196" s="125" t="s">
        <v>10947</v>
      </c>
      <c r="D21196" s="32" t="s">
        <v>20309</v>
      </c>
      <c r="E21196" s="125" t="s">
        <v>7420</v>
      </c>
      <c r="F21196" s="125" t="s">
        <v>1189</v>
      </c>
      <c r="G21196" s="125" t="s">
        <v>1190</v>
      </c>
      <c r="AO21196" s="376"/>
    </row>
    <row r="21197" spans="1:41" x14ac:dyDescent="0.3">
      <c r="A21197" s="333" t="s">
        <v>11562</v>
      </c>
      <c r="B21197" s="333" t="s">
        <v>11372</v>
      </c>
      <c r="C21197" s="125" t="s">
        <v>11373</v>
      </c>
      <c r="D21197" s="32" t="s">
        <v>20309</v>
      </c>
      <c r="E21197" s="125" t="s">
        <v>4826</v>
      </c>
      <c r="F21197" s="125" t="s">
        <v>1189</v>
      </c>
      <c r="G21197" s="125" t="s">
        <v>1190</v>
      </c>
      <c r="AO21197" s="376"/>
    </row>
    <row r="21198" spans="1:41" x14ac:dyDescent="0.25">
      <c r="A21198" s="44" t="s">
        <v>13554</v>
      </c>
      <c r="B21198" s="44" t="s">
        <v>21399</v>
      </c>
      <c r="C21198" s="45" t="s">
        <v>13524</v>
      </c>
      <c r="D21198" s="45" t="s">
        <v>21447</v>
      </c>
      <c r="E21198" s="46">
        <v>46507</v>
      </c>
      <c r="AO21198" s="376"/>
    </row>
    <row r="21199" spans="1:41" x14ac:dyDescent="0.25">
      <c r="A21199" s="44" t="s">
        <v>6600</v>
      </c>
      <c r="B21199" s="44" t="s">
        <v>5321</v>
      </c>
      <c r="C21199" s="45">
        <v>23010401</v>
      </c>
      <c r="D21199" s="45" t="s">
        <v>11363</v>
      </c>
      <c r="E21199" s="45" t="s">
        <v>5322</v>
      </c>
      <c r="AO21199" s="376"/>
    </row>
    <row r="21200" spans="1:41" x14ac:dyDescent="0.25">
      <c r="A21200" s="44" t="s">
        <v>6600</v>
      </c>
      <c r="B21200" s="44" t="s">
        <v>3176</v>
      </c>
      <c r="C21200" s="45">
        <v>23010402</v>
      </c>
      <c r="D21200" s="45" t="s">
        <v>11363</v>
      </c>
      <c r="E21200" s="45" t="s">
        <v>5322</v>
      </c>
      <c r="AO21200" s="376"/>
    </row>
    <row r="21201" spans="1:41" x14ac:dyDescent="0.25">
      <c r="A21201" s="44" t="s">
        <v>37</v>
      </c>
      <c r="B21201" s="44" t="s">
        <v>145</v>
      </c>
      <c r="C21201" s="45" t="s">
        <v>6365</v>
      </c>
      <c r="D21201" s="46" t="s">
        <v>21328</v>
      </c>
      <c r="E21201" s="46">
        <v>46441</v>
      </c>
      <c r="AO21201" s="376"/>
    </row>
    <row r="21202" spans="1:41" x14ac:dyDescent="0.25">
      <c r="A21202" s="44" t="s">
        <v>37</v>
      </c>
      <c r="B21202" s="44" t="s">
        <v>145</v>
      </c>
      <c r="C21202" s="45" t="s">
        <v>14682</v>
      </c>
      <c r="D21202" s="46" t="s">
        <v>21328</v>
      </c>
      <c r="E21202" s="46">
        <v>46583</v>
      </c>
      <c r="AO21202" s="376"/>
    </row>
    <row r="21203" spans="1:41" x14ac:dyDescent="0.25">
      <c r="A21203" s="44" t="s">
        <v>12832</v>
      </c>
      <c r="B21203" s="44" t="s">
        <v>199</v>
      </c>
      <c r="C21203" s="45">
        <v>241001</v>
      </c>
      <c r="D21203" s="45" t="s">
        <v>11363</v>
      </c>
      <c r="E21203" s="45" t="s">
        <v>5332</v>
      </c>
      <c r="AO21203" s="376"/>
    </row>
    <row r="21204" spans="1:41" x14ac:dyDescent="0.3">
      <c r="A21204" s="333" t="s">
        <v>8676</v>
      </c>
      <c r="B21204" s="333" t="s">
        <v>1154</v>
      </c>
      <c r="C21204" s="125" t="s">
        <v>10117</v>
      </c>
      <c r="D21204" s="32" t="s">
        <v>20309</v>
      </c>
      <c r="E21204" s="125" t="s">
        <v>5139</v>
      </c>
      <c r="F21204" s="125" t="s">
        <v>1190</v>
      </c>
      <c r="G21204" s="125" t="s">
        <v>1189</v>
      </c>
      <c r="AO21204" s="376"/>
    </row>
    <row r="21205" spans="1:41" x14ac:dyDescent="0.3">
      <c r="A21205" s="333" t="s">
        <v>12946</v>
      </c>
      <c r="B21205" s="333" t="s">
        <v>15470</v>
      </c>
      <c r="C21205" s="125" t="s">
        <v>13319</v>
      </c>
      <c r="D21205" s="32" t="s">
        <v>20309</v>
      </c>
      <c r="E21205" s="125" t="s">
        <v>12551</v>
      </c>
      <c r="F21205" s="125" t="s">
        <v>1189</v>
      </c>
      <c r="G21205" s="125" t="s">
        <v>1190</v>
      </c>
      <c r="AO21205" s="376"/>
    </row>
    <row r="21206" spans="1:41" x14ac:dyDescent="0.25">
      <c r="A21206" s="44" t="s">
        <v>12532</v>
      </c>
      <c r="B21206" s="44" t="s">
        <v>12091</v>
      </c>
      <c r="C21206" s="45">
        <v>9.23</v>
      </c>
      <c r="D21206" s="45" t="s">
        <v>12549</v>
      </c>
      <c r="E21206" s="46">
        <v>46934</v>
      </c>
      <c r="F21206" s="45"/>
      <c r="G21206" s="93"/>
      <c r="H21206" s="93"/>
      <c r="I21206" s="99"/>
      <c r="J21206" s="99"/>
      <c r="K21206" s="99"/>
      <c r="L21206" s="99"/>
      <c r="M21206" s="99"/>
      <c r="N21206" s="99"/>
      <c r="O21206" s="99"/>
      <c r="P21206" s="99"/>
      <c r="Q21206" s="99"/>
      <c r="R21206" s="99"/>
      <c r="S21206" s="99"/>
      <c r="T21206" s="99"/>
      <c r="U21206" s="99"/>
      <c r="V21206" s="99"/>
      <c r="W21206" s="99"/>
      <c r="X21206" s="99"/>
      <c r="Y21206" s="99"/>
      <c r="Z21206" s="99"/>
      <c r="AA21206" s="99"/>
      <c r="AB21206" s="99"/>
      <c r="AC21206" s="99"/>
      <c r="AD21206" s="99"/>
      <c r="AE21206" s="99"/>
      <c r="AF21206" s="99"/>
      <c r="AG21206" s="99"/>
      <c r="AH21206" s="31"/>
      <c r="AI21206" s="31"/>
      <c r="AJ21206" s="31"/>
      <c r="AK21206" s="31"/>
      <c r="AL21206" s="31"/>
      <c r="AO21206" s="376"/>
    </row>
    <row r="21207" spans="1:41" x14ac:dyDescent="0.25">
      <c r="A21207" s="44" t="s">
        <v>2295</v>
      </c>
      <c r="B21207" s="44" t="s">
        <v>8472</v>
      </c>
      <c r="C21207" s="45" t="s">
        <v>8574</v>
      </c>
      <c r="D21207" s="32" t="s">
        <v>5559</v>
      </c>
      <c r="E21207" s="45" t="s">
        <v>20851</v>
      </c>
      <c r="F21207" s="32"/>
      <c r="G21207" s="32"/>
      <c r="H21207" s="32"/>
      <c r="I21207" s="31"/>
      <c r="J21207" s="31"/>
      <c r="K21207" s="31"/>
      <c r="L21207" s="31"/>
      <c r="M21207" s="31"/>
      <c r="N21207" s="31"/>
      <c r="O21207" s="31"/>
      <c r="P21207" s="31"/>
      <c r="Q21207" s="31"/>
      <c r="R21207" s="31"/>
      <c r="S21207" s="31"/>
      <c r="T21207" s="31"/>
      <c r="U21207" s="31"/>
      <c r="V21207" s="31"/>
      <c r="W21207" s="31"/>
      <c r="X21207" s="31"/>
      <c r="Y21207" s="31"/>
      <c r="Z21207" s="31"/>
      <c r="AA21207" s="31"/>
      <c r="AB21207" s="31"/>
      <c r="AC21207" s="31"/>
      <c r="AD21207" s="31"/>
      <c r="AE21207" s="31"/>
      <c r="AF21207" s="31"/>
      <c r="AG21207" s="31"/>
      <c r="AH21207" s="31"/>
      <c r="AI21207" s="31"/>
      <c r="AJ21207" s="31"/>
      <c r="AK21207" s="31"/>
      <c r="AL21207" s="31"/>
      <c r="AO21207" s="376"/>
    </row>
    <row r="21208" spans="1:41" x14ac:dyDescent="0.25">
      <c r="A21208" s="44" t="s">
        <v>2295</v>
      </c>
      <c r="B21208" s="44" t="s">
        <v>12095</v>
      </c>
      <c r="C21208" s="45">
        <v>33.24</v>
      </c>
      <c r="D21208" s="45" t="s">
        <v>12549</v>
      </c>
      <c r="E21208" s="46">
        <v>47299</v>
      </c>
      <c r="F21208" s="45"/>
      <c r="G21208" s="93"/>
      <c r="H21208" s="93"/>
      <c r="I21208" s="99"/>
      <c r="J21208" s="99"/>
      <c r="K21208" s="99"/>
      <c r="L21208" s="99"/>
      <c r="M21208" s="99"/>
      <c r="N21208" s="99"/>
      <c r="O21208" s="99"/>
      <c r="P21208" s="99"/>
      <c r="Q21208" s="99"/>
      <c r="R21208" s="99"/>
      <c r="S21208" s="99"/>
      <c r="T21208" s="99"/>
      <c r="U21208" s="99"/>
      <c r="V21208" s="99"/>
      <c r="W21208" s="99"/>
      <c r="X21208" s="99"/>
      <c r="Y21208" s="99"/>
      <c r="Z21208" s="99"/>
      <c r="AA21208" s="99"/>
      <c r="AB21208" s="99"/>
      <c r="AC21208" s="99"/>
      <c r="AD21208" s="99"/>
      <c r="AE21208" s="99"/>
      <c r="AF21208" s="99"/>
      <c r="AG21208" s="99"/>
      <c r="AH21208" s="31"/>
      <c r="AI21208" s="31"/>
      <c r="AJ21208" s="31"/>
      <c r="AK21208" s="31"/>
      <c r="AL21208" s="31"/>
      <c r="AO21208" s="376"/>
    </row>
    <row r="21209" spans="1:41" x14ac:dyDescent="0.25">
      <c r="A21209" s="44" t="s">
        <v>2295</v>
      </c>
      <c r="B21209" s="44" t="s">
        <v>21362</v>
      </c>
      <c r="C21209" s="45" t="s">
        <v>11608</v>
      </c>
      <c r="D21209" s="45" t="s">
        <v>21447</v>
      </c>
      <c r="E21209" s="46">
        <v>46752</v>
      </c>
      <c r="AO21209" s="376"/>
    </row>
    <row r="21210" spans="1:41" x14ac:dyDescent="0.25">
      <c r="A21210" s="44" t="s">
        <v>2295</v>
      </c>
      <c r="B21210" s="92" t="s">
        <v>12068</v>
      </c>
      <c r="C21210" s="93" t="s">
        <v>12038</v>
      </c>
      <c r="D21210" s="93" t="s">
        <v>1201</v>
      </c>
      <c r="E21210" s="94">
        <v>47208</v>
      </c>
      <c r="F21210" s="93"/>
      <c r="G21210" s="93"/>
      <c r="H21210" s="93"/>
      <c r="I21210" s="99"/>
      <c r="J21210" s="99"/>
      <c r="K21210" s="99"/>
      <c r="L21210" s="99"/>
      <c r="M21210" s="99"/>
      <c r="N21210" s="99"/>
      <c r="O21210" s="99"/>
      <c r="P21210" s="99"/>
      <c r="Q21210" s="99"/>
      <c r="R21210" s="99"/>
      <c r="S21210" s="99"/>
      <c r="T21210" s="99"/>
      <c r="U21210" s="99"/>
      <c r="V21210" s="99"/>
      <c r="W21210" s="99"/>
      <c r="X21210" s="99"/>
      <c r="Y21210" s="99"/>
      <c r="Z21210" s="99"/>
      <c r="AA21210" s="99"/>
      <c r="AB21210" s="99"/>
      <c r="AC21210" s="99"/>
      <c r="AD21210" s="99"/>
      <c r="AE21210" s="99"/>
      <c r="AF21210" s="99"/>
      <c r="AG21210" s="99"/>
      <c r="AH21210" s="31"/>
      <c r="AI21210" s="31"/>
      <c r="AJ21210" s="31"/>
      <c r="AK21210" s="31"/>
      <c r="AL21210" s="31"/>
      <c r="AO21210" s="376"/>
    </row>
    <row r="21211" spans="1:41" x14ac:dyDescent="0.25">
      <c r="A21211" s="44" t="s">
        <v>12833</v>
      </c>
      <c r="B21211" s="44" t="s">
        <v>943</v>
      </c>
      <c r="C21211" s="45">
        <v>241201</v>
      </c>
      <c r="D21211" s="45" t="s">
        <v>11363</v>
      </c>
      <c r="E21211" s="45" t="s">
        <v>12554</v>
      </c>
      <c r="AO21211" s="376"/>
    </row>
    <row r="21212" spans="1:41" x14ac:dyDescent="0.3">
      <c r="A21212" s="57" t="s">
        <v>3057</v>
      </c>
      <c r="B21212" s="57" t="s">
        <v>1300</v>
      </c>
      <c r="C21212" s="62">
        <v>2501</v>
      </c>
      <c r="D21212" s="62" t="s">
        <v>20886</v>
      </c>
      <c r="E21212" s="60">
        <v>46356</v>
      </c>
      <c r="F21212" s="32"/>
      <c r="G21212" s="32"/>
      <c r="H21212" s="32"/>
      <c r="I21212" s="31"/>
      <c r="J21212" s="31"/>
      <c r="K21212" s="31"/>
      <c r="L21212" s="31"/>
      <c r="M21212" s="31"/>
      <c r="N21212" s="31"/>
      <c r="O21212" s="31"/>
      <c r="P21212" s="31"/>
      <c r="Q21212" s="31"/>
      <c r="R21212" s="31"/>
      <c r="S21212" s="31"/>
      <c r="T21212" s="31"/>
      <c r="U21212" s="31"/>
      <c r="V21212" s="31"/>
      <c r="W21212" s="31"/>
      <c r="X21212" s="31"/>
      <c r="Y21212" s="31"/>
      <c r="Z21212" s="31"/>
      <c r="AA21212" s="31"/>
      <c r="AB21212" s="31"/>
      <c r="AC21212" s="31"/>
      <c r="AD21212" s="31"/>
      <c r="AE21212" s="31"/>
      <c r="AF21212" s="31"/>
      <c r="AG21212" s="31"/>
      <c r="AH21212" s="31"/>
      <c r="AI21212" s="31"/>
      <c r="AJ21212" s="31"/>
      <c r="AK21212" s="31"/>
      <c r="AL21212" s="31"/>
      <c r="AO21212" s="376"/>
    </row>
    <row r="21213" spans="1:41" x14ac:dyDescent="0.3">
      <c r="A21213" s="31" t="s">
        <v>20506</v>
      </c>
      <c r="B21213" s="369" t="s">
        <v>20507</v>
      </c>
      <c r="C21213" s="32" t="s">
        <v>20510</v>
      </c>
      <c r="D21213" s="32" t="s">
        <v>20511</v>
      </c>
      <c r="E21213" s="33">
        <v>47299</v>
      </c>
      <c r="F21213" s="32"/>
      <c r="G21213" s="32"/>
      <c r="H21213" s="32"/>
      <c r="I21213" s="31"/>
      <c r="J21213" s="31"/>
      <c r="K21213" s="31"/>
      <c r="L21213" s="31"/>
      <c r="M21213" s="31"/>
      <c r="N21213" s="31"/>
      <c r="O21213" s="31"/>
      <c r="P21213" s="31"/>
      <c r="Q21213" s="31"/>
      <c r="R21213" s="31"/>
      <c r="S21213" s="31"/>
      <c r="T21213" s="31"/>
      <c r="U21213" s="31"/>
      <c r="V21213" s="31"/>
      <c r="W21213" s="31"/>
      <c r="X21213" s="31"/>
      <c r="Y21213" s="31"/>
      <c r="Z21213" s="31"/>
      <c r="AA21213" s="31"/>
      <c r="AB21213" s="31"/>
      <c r="AC21213" s="31"/>
      <c r="AD21213" s="31"/>
      <c r="AE21213" s="31"/>
      <c r="AF21213" s="31"/>
      <c r="AG21213" s="31"/>
      <c r="AH21213" s="31"/>
      <c r="AI21213" s="31"/>
      <c r="AJ21213" s="31"/>
      <c r="AK21213" s="31"/>
      <c r="AL21213" s="31"/>
      <c r="AO21213" s="376"/>
    </row>
    <row r="21214" spans="1:41" x14ac:dyDescent="0.25">
      <c r="A21214" s="44" t="s">
        <v>13132</v>
      </c>
      <c r="B21214" s="44" t="s">
        <v>13133</v>
      </c>
      <c r="C21214" s="45" t="s">
        <v>13134</v>
      </c>
      <c r="D21214" s="45" t="s">
        <v>2198</v>
      </c>
      <c r="E21214" s="46">
        <v>46539</v>
      </c>
      <c r="F21214" s="45"/>
      <c r="G21214" s="45"/>
      <c r="H21214" s="93"/>
      <c r="I21214" s="99"/>
      <c r="J21214" s="99"/>
      <c r="K21214" s="99"/>
      <c r="L21214" s="99"/>
      <c r="M21214" s="99"/>
      <c r="N21214" s="99"/>
      <c r="O21214" s="99"/>
      <c r="P21214" s="99"/>
      <c r="Q21214" s="99"/>
      <c r="R21214" s="99"/>
      <c r="S21214" s="99"/>
      <c r="T21214" s="99"/>
      <c r="U21214" s="99"/>
      <c r="V21214" s="99"/>
      <c r="W21214" s="99"/>
      <c r="X21214" s="99"/>
      <c r="Y21214" s="99"/>
      <c r="Z21214" s="99"/>
      <c r="AA21214" s="99"/>
      <c r="AB21214" s="99"/>
      <c r="AC21214" s="99"/>
      <c r="AD21214" s="99"/>
      <c r="AE21214" s="99"/>
      <c r="AF21214" s="99"/>
      <c r="AG21214" s="99"/>
      <c r="AH21214" s="31"/>
      <c r="AI21214" s="31"/>
      <c r="AJ21214" s="31"/>
      <c r="AK21214" s="31"/>
      <c r="AL21214" s="31"/>
      <c r="AO21214" s="376"/>
    </row>
    <row r="21215" spans="1:41" x14ac:dyDescent="0.25">
      <c r="A21215" s="44" t="s">
        <v>18581</v>
      </c>
      <c r="B21215" s="44" t="s">
        <v>3474</v>
      </c>
      <c r="C21215" s="45">
        <v>250503</v>
      </c>
      <c r="D21215" s="45" t="s">
        <v>11363</v>
      </c>
      <c r="E21215" s="45" t="s">
        <v>15608</v>
      </c>
      <c r="AO21215" s="376"/>
    </row>
    <row r="21216" spans="1:41" x14ac:dyDescent="0.25">
      <c r="A21216" s="91" t="s">
        <v>19168</v>
      </c>
      <c r="B21216" s="92" t="s">
        <v>3182</v>
      </c>
      <c r="C21216" s="93" t="s">
        <v>19170</v>
      </c>
      <c r="D21216" s="93" t="s">
        <v>1201</v>
      </c>
      <c r="E21216" s="94">
        <v>46582</v>
      </c>
      <c r="F21216" s="93"/>
      <c r="G21216" s="93"/>
      <c r="H21216" s="93"/>
      <c r="I21216" s="99"/>
      <c r="J21216" s="99"/>
      <c r="K21216" s="99"/>
      <c r="L21216" s="99"/>
      <c r="M21216" s="99"/>
      <c r="N21216" s="99"/>
      <c r="O21216" s="99"/>
      <c r="P21216" s="99"/>
      <c r="Q21216" s="99"/>
      <c r="R21216" s="99"/>
      <c r="S21216" s="99"/>
      <c r="T21216" s="99"/>
      <c r="U21216" s="99"/>
      <c r="V21216" s="99"/>
      <c r="W21216" s="99"/>
      <c r="X21216" s="99"/>
      <c r="Y21216" s="99"/>
      <c r="Z21216" s="99"/>
      <c r="AA21216" s="99"/>
      <c r="AB21216" s="99"/>
      <c r="AC21216" s="99"/>
      <c r="AD21216" s="99"/>
      <c r="AE21216" s="99"/>
      <c r="AF21216" s="99"/>
      <c r="AG21216" s="99"/>
      <c r="AH21216" s="31"/>
      <c r="AI21216" s="31"/>
      <c r="AJ21216" s="31"/>
      <c r="AK21216" s="31"/>
      <c r="AL21216" s="31"/>
      <c r="AO21216" s="376"/>
    </row>
    <row r="21217" spans="1:41" x14ac:dyDescent="0.25">
      <c r="A21217" s="44" t="s">
        <v>18582</v>
      </c>
      <c r="B21217" s="44" t="s">
        <v>3176</v>
      </c>
      <c r="C21217" s="45">
        <v>26010402</v>
      </c>
      <c r="D21217" s="45" t="s">
        <v>11363</v>
      </c>
      <c r="E21217" s="45" t="s">
        <v>17459</v>
      </c>
      <c r="AO21217" s="376"/>
    </row>
    <row r="21218" spans="1:41" x14ac:dyDescent="0.25">
      <c r="A21218" s="44" t="s">
        <v>18582</v>
      </c>
      <c r="B21218" s="44" t="s">
        <v>5321</v>
      </c>
      <c r="C21218" s="45">
        <v>26010401</v>
      </c>
      <c r="D21218" s="45" t="s">
        <v>11363</v>
      </c>
      <c r="E21218" s="45" t="s">
        <v>17459</v>
      </c>
      <c r="AO21218" s="376"/>
    </row>
    <row r="21219" spans="1:41" x14ac:dyDescent="0.3">
      <c r="A21219" s="333" t="s">
        <v>16267</v>
      </c>
      <c r="B21219" s="333" t="s">
        <v>4812</v>
      </c>
      <c r="C21219" s="125" t="s">
        <v>16162</v>
      </c>
      <c r="D21219" s="32" t="s">
        <v>20309</v>
      </c>
      <c r="E21219" s="125" t="s">
        <v>4972</v>
      </c>
      <c r="F21219" s="125" t="s">
        <v>1189</v>
      </c>
      <c r="G21219" s="125" t="s">
        <v>1189</v>
      </c>
      <c r="AO21219" s="376"/>
    </row>
    <row r="21220" spans="1:41" x14ac:dyDescent="0.25">
      <c r="A21220" s="44" t="s">
        <v>9044</v>
      </c>
      <c r="B21220" s="44" t="s">
        <v>15273</v>
      </c>
      <c r="C21220" s="45" t="s">
        <v>11879</v>
      </c>
      <c r="D21220" s="367" t="s">
        <v>3696</v>
      </c>
      <c r="E21220" s="328">
        <f>DATE(2028,11,18)</f>
        <v>47075</v>
      </c>
      <c r="F21220" s="32"/>
      <c r="G21220" s="32"/>
      <c r="H21220" s="32"/>
      <c r="I21220" s="31"/>
      <c r="J21220" s="31"/>
      <c r="K21220" s="31"/>
      <c r="L21220" s="31"/>
      <c r="M21220" s="31"/>
      <c r="N21220" s="31"/>
      <c r="O21220" s="31"/>
      <c r="P21220" s="31"/>
      <c r="Q21220" s="31"/>
      <c r="R21220" s="31"/>
      <c r="S21220" s="31"/>
      <c r="T21220" s="31"/>
      <c r="U21220" s="31"/>
      <c r="V21220" s="31"/>
      <c r="W21220" s="31"/>
      <c r="X21220" s="31"/>
      <c r="Y21220" s="31"/>
      <c r="Z21220" s="31"/>
      <c r="AA21220" s="31"/>
      <c r="AB21220" s="31"/>
      <c r="AC21220" s="31"/>
      <c r="AD21220" s="31"/>
      <c r="AE21220" s="31"/>
      <c r="AF21220" s="31"/>
      <c r="AG21220" s="31"/>
      <c r="AH21220" s="31"/>
      <c r="AI21220" s="31"/>
      <c r="AJ21220" s="31"/>
      <c r="AK21220" s="31"/>
      <c r="AL21220" s="31"/>
      <c r="AO21220" s="376"/>
    </row>
    <row r="21221" spans="1:41" x14ac:dyDescent="0.25">
      <c r="A21221" s="44" t="s">
        <v>9591</v>
      </c>
      <c r="B21221" s="92" t="s">
        <v>9602</v>
      </c>
      <c r="C21221" s="45" t="s">
        <v>9334</v>
      </c>
      <c r="D21221" s="93" t="s">
        <v>9601</v>
      </c>
      <c r="E21221" s="94">
        <v>46568</v>
      </c>
      <c r="F21221" s="93"/>
      <c r="G21221" s="93"/>
      <c r="H21221" s="93"/>
      <c r="I21221" s="99"/>
      <c r="J21221" s="99"/>
      <c r="K21221" s="99"/>
      <c r="L21221" s="44"/>
      <c r="M21221" s="99"/>
      <c r="N21221" s="99"/>
      <c r="O21221" s="99"/>
      <c r="P21221" s="99"/>
      <c r="Q21221" s="99"/>
      <c r="R21221" s="99"/>
      <c r="S21221" s="99"/>
      <c r="T21221" s="99"/>
      <c r="U21221" s="99"/>
      <c r="V21221" s="99"/>
      <c r="W21221" s="99"/>
      <c r="X21221" s="99"/>
      <c r="Y21221" s="99"/>
      <c r="Z21221" s="99"/>
      <c r="AA21221" s="99"/>
      <c r="AB21221" s="99"/>
      <c r="AC21221" s="99"/>
      <c r="AD21221" s="99"/>
      <c r="AE21221" s="99"/>
      <c r="AF21221" s="99"/>
      <c r="AG21221" s="99"/>
      <c r="AH21221" s="31"/>
      <c r="AI21221" s="31"/>
      <c r="AJ21221" s="31"/>
      <c r="AK21221" s="31"/>
      <c r="AL21221" s="31"/>
      <c r="AO21221" s="376"/>
    </row>
    <row r="21222" spans="1:41" x14ac:dyDescent="0.25">
      <c r="A21222" s="44" t="s">
        <v>9045</v>
      </c>
      <c r="B21222" s="44" t="s">
        <v>14738</v>
      </c>
      <c r="C21222" s="45" t="s">
        <v>21120</v>
      </c>
      <c r="D21222" s="367" t="s">
        <v>3696</v>
      </c>
      <c r="E21222" s="328">
        <f>DATE(2030,6,11)</f>
        <v>47645</v>
      </c>
      <c r="F21222" s="32"/>
      <c r="G21222" s="32"/>
      <c r="H21222" s="32"/>
      <c r="I21222" s="31"/>
      <c r="J21222" s="31"/>
      <c r="K21222" s="31"/>
      <c r="L21222" s="31"/>
      <c r="M21222" s="31"/>
      <c r="N21222" s="31"/>
      <c r="O21222" s="31"/>
      <c r="P21222" s="31"/>
      <c r="Q21222" s="31"/>
      <c r="R21222" s="31"/>
      <c r="S21222" s="31"/>
      <c r="T21222" s="31"/>
      <c r="U21222" s="31"/>
      <c r="V21222" s="31"/>
      <c r="W21222" s="31"/>
      <c r="X21222" s="31"/>
      <c r="Y21222" s="31"/>
      <c r="Z21222" s="31"/>
      <c r="AA21222" s="31"/>
      <c r="AB21222" s="31"/>
      <c r="AC21222" s="31"/>
      <c r="AD21222" s="31"/>
      <c r="AE21222" s="31"/>
      <c r="AF21222" s="31"/>
      <c r="AG21222" s="31"/>
      <c r="AH21222" s="31"/>
      <c r="AI21222" s="31"/>
      <c r="AJ21222" s="31"/>
      <c r="AK21222" s="31"/>
      <c r="AL21222" s="31"/>
      <c r="AO21222" s="376"/>
    </row>
    <row r="21223" spans="1:41" x14ac:dyDescent="0.25">
      <c r="A21223" s="44" t="s">
        <v>12834</v>
      </c>
      <c r="B21223" s="44" t="s">
        <v>199</v>
      </c>
      <c r="C21223" s="45">
        <v>241001</v>
      </c>
      <c r="D21223" s="45" t="s">
        <v>11363</v>
      </c>
      <c r="E21223" s="45" t="s">
        <v>5332</v>
      </c>
      <c r="AO21223" s="376"/>
    </row>
    <row r="21224" spans="1:41" x14ac:dyDescent="0.25">
      <c r="A21224" s="44" t="s">
        <v>12834</v>
      </c>
      <c r="B21224" s="44" t="s">
        <v>5321</v>
      </c>
      <c r="C21224" s="45">
        <v>26010401</v>
      </c>
      <c r="D21224" s="45" t="s">
        <v>11363</v>
      </c>
      <c r="E21224" s="45" t="s">
        <v>17459</v>
      </c>
      <c r="AO21224" s="376"/>
    </row>
    <row r="21225" spans="1:41" x14ac:dyDescent="0.25">
      <c r="A21225" s="44" t="s">
        <v>12834</v>
      </c>
      <c r="B21225" s="44" t="s">
        <v>3176</v>
      </c>
      <c r="C21225" s="45">
        <v>26010402</v>
      </c>
      <c r="D21225" s="45" t="s">
        <v>11363</v>
      </c>
      <c r="E21225" s="45" t="s">
        <v>17459</v>
      </c>
      <c r="AO21225" s="376"/>
    </row>
    <row r="21226" spans="1:41" x14ac:dyDescent="0.25">
      <c r="A21226" s="44" t="s">
        <v>6829</v>
      </c>
      <c r="B21226" s="44" t="s">
        <v>21398</v>
      </c>
      <c r="C21226" s="45" t="s">
        <v>6810</v>
      </c>
      <c r="D21226" s="45" t="s">
        <v>21447</v>
      </c>
      <c r="E21226" s="46">
        <v>46507</v>
      </c>
      <c r="AO21226" s="376"/>
    </row>
    <row r="21227" spans="1:41" x14ac:dyDescent="0.25">
      <c r="A21227" s="44" t="s">
        <v>9592</v>
      </c>
      <c r="B21227" s="92" t="s">
        <v>9602</v>
      </c>
      <c r="C21227" s="77" t="s">
        <v>9336</v>
      </c>
      <c r="D21227" s="93" t="s">
        <v>9601</v>
      </c>
      <c r="E21227" s="94">
        <v>46568</v>
      </c>
      <c r="F21227" s="93"/>
      <c r="G21227" s="93"/>
      <c r="H21227" s="93"/>
      <c r="I21227" s="99"/>
      <c r="J21227" s="99"/>
      <c r="K21227" s="99"/>
      <c r="L21227" s="44"/>
      <c r="M21227" s="99"/>
      <c r="N21227" s="99"/>
      <c r="O21227" s="99"/>
      <c r="P21227" s="99"/>
      <c r="Q21227" s="99"/>
      <c r="R21227" s="99"/>
      <c r="S21227" s="99"/>
      <c r="T21227" s="99"/>
      <c r="U21227" s="99"/>
      <c r="V21227" s="99"/>
      <c r="W21227" s="99"/>
      <c r="X21227" s="99"/>
      <c r="Y21227" s="99"/>
      <c r="Z21227" s="99"/>
      <c r="AA21227" s="99"/>
      <c r="AB21227" s="99"/>
      <c r="AC21227" s="99"/>
      <c r="AD21227" s="99"/>
      <c r="AE21227" s="99"/>
      <c r="AF21227" s="99"/>
      <c r="AG21227" s="99"/>
      <c r="AH21227" s="31"/>
      <c r="AI21227" s="31"/>
      <c r="AJ21227" s="31"/>
      <c r="AK21227" s="31"/>
      <c r="AL21227" s="31"/>
      <c r="AO21227" s="376"/>
    </row>
    <row r="21228" spans="1:41" x14ac:dyDescent="0.3">
      <c r="A21228" s="333" t="s">
        <v>13358</v>
      </c>
      <c r="B21228" s="333" t="s">
        <v>1160</v>
      </c>
      <c r="C21228" s="125" t="s">
        <v>10947</v>
      </c>
      <c r="D21228" s="32" t="s">
        <v>20309</v>
      </c>
      <c r="E21228" s="125" t="s">
        <v>7420</v>
      </c>
      <c r="F21228" s="125" t="s">
        <v>1189</v>
      </c>
      <c r="G21228" s="125" t="s">
        <v>1190</v>
      </c>
      <c r="AO21228" s="376"/>
    </row>
    <row r="21229" spans="1:41" x14ac:dyDescent="0.3">
      <c r="A21229" s="333" t="s">
        <v>19083</v>
      </c>
      <c r="B21229" s="333" t="s">
        <v>1166</v>
      </c>
      <c r="C21229" s="125" t="s">
        <v>19095</v>
      </c>
      <c r="D21229" s="32" t="s">
        <v>20309</v>
      </c>
      <c r="E21229" s="125" t="s">
        <v>9249</v>
      </c>
      <c r="F21229" s="125" t="s">
        <v>1189</v>
      </c>
      <c r="G21229" s="125" t="s">
        <v>1189</v>
      </c>
      <c r="AO21229" s="376"/>
    </row>
    <row r="21230" spans="1:41" x14ac:dyDescent="0.25">
      <c r="A21230" s="44" t="s">
        <v>18583</v>
      </c>
      <c r="B21230" s="44" t="s">
        <v>944</v>
      </c>
      <c r="C21230" s="45">
        <v>240303</v>
      </c>
      <c r="D21230" s="45" t="s">
        <v>11363</v>
      </c>
      <c r="E21230" s="45" t="s">
        <v>2593</v>
      </c>
      <c r="AO21230" s="376"/>
    </row>
    <row r="21231" spans="1:41" x14ac:dyDescent="0.25">
      <c r="A21231" s="44" t="s">
        <v>16059</v>
      </c>
      <c r="B21231" s="44" t="s">
        <v>3474</v>
      </c>
      <c r="C21231" s="45">
        <v>250503</v>
      </c>
      <c r="D21231" s="45" t="s">
        <v>11363</v>
      </c>
      <c r="E21231" s="45" t="s">
        <v>15608</v>
      </c>
      <c r="AO21231" s="376"/>
    </row>
    <row r="21232" spans="1:41" x14ac:dyDescent="0.25">
      <c r="A21232" s="44" t="s">
        <v>16059</v>
      </c>
      <c r="B21232" s="44" t="s">
        <v>15640</v>
      </c>
      <c r="C21232" s="45">
        <v>250903</v>
      </c>
      <c r="D21232" s="45" t="s">
        <v>11363</v>
      </c>
      <c r="E21232" s="45" t="s">
        <v>4972</v>
      </c>
      <c r="AO21232" s="376"/>
    </row>
    <row r="21233" spans="1:41" x14ac:dyDescent="0.3">
      <c r="A21233" s="333" t="s">
        <v>15576</v>
      </c>
      <c r="B21233" s="333" t="s">
        <v>15583</v>
      </c>
      <c r="C21233" s="125" t="s">
        <v>15584</v>
      </c>
      <c r="D21233" s="32" t="s">
        <v>20309</v>
      </c>
      <c r="E21233" s="125" t="s">
        <v>15591</v>
      </c>
      <c r="F21233" s="125" t="s">
        <v>1189</v>
      </c>
      <c r="G21233" s="125" t="s">
        <v>1190</v>
      </c>
      <c r="AO21233" s="376"/>
    </row>
    <row r="21234" spans="1:41" x14ac:dyDescent="0.25">
      <c r="A21234" s="44" t="s">
        <v>6611</v>
      </c>
      <c r="B21234" s="44" t="s">
        <v>15236</v>
      </c>
      <c r="C21234" s="45" t="s">
        <v>10890</v>
      </c>
      <c r="D21234" s="367" t="s">
        <v>3696</v>
      </c>
      <c r="E21234" s="328">
        <f>DATE(2028,7,9)</f>
        <v>46943</v>
      </c>
      <c r="F21234" s="32"/>
      <c r="G21234" s="32"/>
      <c r="H21234" s="32"/>
      <c r="I21234" s="31"/>
      <c r="J21234" s="31"/>
      <c r="K21234" s="31"/>
      <c r="L21234" s="31"/>
      <c r="M21234" s="31"/>
      <c r="N21234" s="31"/>
      <c r="O21234" s="31"/>
      <c r="P21234" s="31"/>
      <c r="Q21234" s="31"/>
      <c r="R21234" s="31"/>
      <c r="S21234" s="31"/>
      <c r="T21234" s="31"/>
      <c r="U21234" s="31"/>
      <c r="V21234" s="31"/>
      <c r="W21234" s="31"/>
      <c r="X21234" s="31"/>
      <c r="Y21234" s="31"/>
      <c r="Z21234" s="31"/>
      <c r="AA21234" s="31"/>
      <c r="AB21234" s="31"/>
      <c r="AC21234" s="31"/>
      <c r="AD21234" s="31"/>
      <c r="AE21234" s="31"/>
      <c r="AF21234" s="31"/>
      <c r="AG21234" s="31"/>
      <c r="AH21234" s="31"/>
      <c r="AI21234" s="31"/>
      <c r="AJ21234" s="31"/>
      <c r="AK21234" s="31"/>
      <c r="AL21234" s="31"/>
      <c r="AO21234" s="376"/>
    </row>
    <row r="21235" spans="1:41" x14ac:dyDescent="0.25">
      <c r="A21235" s="44" t="s">
        <v>6611</v>
      </c>
      <c r="B21235" s="44" t="s">
        <v>14725</v>
      </c>
      <c r="C21235" s="45" t="s">
        <v>5127</v>
      </c>
      <c r="D21235" s="367" t="s">
        <v>3696</v>
      </c>
      <c r="E21235" s="328">
        <f>DATE(2026,12,20)</f>
        <v>46376</v>
      </c>
      <c r="F21235" s="32"/>
      <c r="G21235" s="32"/>
      <c r="H21235" s="32"/>
      <c r="I21235" s="31"/>
      <c r="J21235" s="31"/>
      <c r="K21235" s="31"/>
      <c r="L21235" s="31"/>
      <c r="M21235" s="31"/>
      <c r="N21235" s="31"/>
      <c r="O21235" s="31"/>
      <c r="P21235" s="31"/>
      <c r="Q21235" s="31"/>
      <c r="R21235" s="31"/>
      <c r="S21235" s="31"/>
      <c r="T21235" s="31"/>
      <c r="U21235" s="31"/>
      <c r="V21235" s="31"/>
      <c r="W21235" s="31"/>
      <c r="X21235" s="31"/>
      <c r="Y21235" s="31"/>
      <c r="Z21235" s="31"/>
      <c r="AA21235" s="31"/>
      <c r="AB21235" s="31"/>
      <c r="AC21235" s="31"/>
      <c r="AD21235" s="31"/>
      <c r="AE21235" s="31"/>
      <c r="AF21235" s="31"/>
      <c r="AG21235" s="31"/>
      <c r="AH21235" s="31"/>
      <c r="AI21235" s="31"/>
      <c r="AJ21235" s="31"/>
      <c r="AK21235" s="31"/>
      <c r="AL21235" s="31"/>
      <c r="AO21235" s="376"/>
    </row>
    <row r="21236" spans="1:41" x14ac:dyDescent="0.25">
      <c r="A21236" s="44" t="s">
        <v>7480</v>
      </c>
      <c r="B21236" s="44" t="s">
        <v>4507</v>
      </c>
      <c r="C21236" s="45" t="s">
        <v>4644</v>
      </c>
      <c r="D21236" s="45" t="s">
        <v>11204</v>
      </c>
      <c r="E21236" s="45" t="s">
        <v>2538</v>
      </c>
      <c r="F21236" s="93"/>
      <c r="G21236" s="93"/>
      <c r="H21236" s="93"/>
      <c r="I21236" s="99"/>
      <c r="J21236" s="99"/>
      <c r="K21236" s="99"/>
      <c r="L21236" s="99"/>
      <c r="M21236" s="99"/>
      <c r="N21236" s="99"/>
      <c r="O21236" s="99"/>
      <c r="P21236" s="99"/>
      <c r="Q21236" s="99"/>
      <c r="R21236" s="99"/>
      <c r="S21236" s="99"/>
      <c r="T21236" s="99"/>
      <c r="U21236" s="99"/>
      <c r="V21236" s="99"/>
      <c r="W21236" s="99"/>
      <c r="X21236" s="99"/>
      <c r="Y21236" s="99"/>
      <c r="Z21236" s="99"/>
      <c r="AA21236" s="99"/>
      <c r="AB21236" s="99"/>
      <c r="AC21236" s="99"/>
      <c r="AD21236" s="99"/>
      <c r="AE21236" s="99"/>
      <c r="AF21236" s="99"/>
      <c r="AG21236" s="99"/>
      <c r="AH21236" s="31"/>
      <c r="AI21236" s="31"/>
      <c r="AJ21236" s="31"/>
      <c r="AK21236" s="31"/>
      <c r="AL21236" s="31"/>
      <c r="AO21236" s="376"/>
    </row>
    <row r="21237" spans="1:41" x14ac:dyDescent="0.25">
      <c r="A21237" s="44" t="s">
        <v>7480</v>
      </c>
      <c r="B21237" s="44" t="s">
        <v>4507</v>
      </c>
      <c r="C21237" s="45" t="s">
        <v>4644</v>
      </c>
      <c r="D21237" s="93" t="s">
        <v>17443</v>
      </c>
      <c r="E21237" s="45" t="s">
        <v>5139</v>
      </c>
      <c r="F21237" s="93"/>
      <c r="G21237" s="93"/>
      <c r="H21237" s="93"/>
      <c r="I21237" s="99"/>
      <c r="J21237" s="99"/>
      <c r="K21237" s="99"/>
      <c r="L21237" s="99"/>
      <c r="M21237" s="99"/>
      <c r="N21237" s="99"/>
      <c r="O21237" s="99"/>
      <c r="P21237" s="99"/>
      <c r="Q21237" s="99"/>
      <c r="R21237" s="99"/>
      <c r="S21237" s="99"/>
      <c r="T21237" s="99"/>
      <c r="U21237" s="99"/>
      <c r="V21237" s="99"/>
      <c r="W21237" s="99"/>
      <c r="X21237" s="99"/>
      <c r="Y21237" s="99"/>
      <c r="Z21237" s="99"/>
      <c r="AA21237" s="99"/>
      <c r="AB21237" s="99"/>
      <c r="AC21237" s="99"/>
      <c r="AD21237" s="99"/>
      <c r="AE21237" s="99"/>
      <c r="AF21237" s="99"/>
      <c r="AG21237" s="99"/>
      <c r="AH21237" s="31"/>
      <c r="AI21237" s="31"/>
      <c r="AJ21237" s="31"/>
      <c r="AK21237" s="31"/>
      <c r="AL21237" s="31"/>
      <c r="AO21237" s="376"/>
    </row>
    <row r="21238" spans="1:41" x14ac:dyDescent="0.25">
      <c r="A21238" s="44" t="s">
        <v>7480</v>
      </c>
      <c r="B21238" s="44" t="s">
        <v>4507</v>
      </c>
      <c r="C21238" s="45" t="s">
        <v>4644</v>
      </c>
      <c r="D21238" s="45" t="s">
        <v>9895</v>
      </c>
      <c r="E21238" s="45" t="s">
        <v>4125</v>
      </c>
      <c r="F21238" s="93"/>
      <c r="G21238" s="93"/>
      <c r="H21238" s="93"/>
      <c r="I21238" s="99"/>
      <c r="J21238" s="99"/>
      <c r="K21238" s="99"/>
      <c r="L21238" s="44"/>
      <c r="M21238" s="99"/>
      <c r="N21238" s="99"/>
      <c r="O21238" s="99"/>
      <c r="P21238" s="99"/>
      <c r="Q21238" s="99"/>
      <c r="R21238" s="99"/>
      <c r="S21238" s="99"/>
      <c r="T21238" s="99"/>
      <c r="U21238" s="99"/>
      <c r="V21238" s="99"/>
      <c r="W21238" s="99"/>
      <c r="X21238" s="99"/>
      <c r="Y21238" s="99"/>
      <c r="Z21238" s="99"/>
      <c r="AA21238" s="99"/>
      <c r="AB21238" s="99"/>
      <c r="AC21238" s="99"/>
      <c r="AD21238" s="99"/>
      <c r="AE21238" s="99"/>
      <c r="AF21238" s="99"/>
      <c r="AG21238" s="99"/>
      <c r="AH21238" s="31"/>
      <c r="AI21238" s="31"/>
      <c r="AJ21238" s="31"/>
      <c r="AK21238" s="31"/>
      <c r="AL21238" s="31"/>
      <c r="AO21238" s="376"/>
    </row>
    <row r="21239" spans="1:41" x14ac:dyDescent="0.25">
      <c r="A21239" s="44" t="s">
        <v>9046</v>
      </c>
      <c r="B21239" s="44" t="s">
        <v>16914</v>
      </c>
      <c r="C21239" s="45" t="s">
        <v>17149</v>
      </c>
      <c r="D21239" s="367" t="s">
        <v>3696</v>
      </c>
      <c r="E21239" s="328">
        <f>DATE(2029,7,24)</f>
        <v>47323</v>
      </c>
      <c r="F21239" s="32"/>
      <c r="G21239" s="32"/>
      <c r="H21239" s="32"/>
      <c r="I21239" s="31"/>
      <c r="J21239" s="31"/>
      <c r="K21239" s="31"/>
      <c r="L21239" s="31"/>
      <c r="M21239" s="31"/>
      <c r="N21239" s="31"/>
      <c r="O21239" s="31"/>
      <c r="P21239" s="31"/>
      <c r="Q21239" s="31"/>
      <c r="R21239" s="31"/>
      <c r="S21239" s="31"/>
      <c r="T21239" s="31"/>
      <c r="U21239" s="31"/>
      <c r="V21239" s="31"/>
      <c r="W21239" s="31"/>
      <c r="X21239" s="31"/>
      <c r="Y21239" s="31"/>
      <c r="Z21239" s="31"/>
      <c r="AA21239" s="31"/>
      <c r="AB21239" s="31"/>
      <c r="AC21239" s="31"/>
      <c r="AD21239" s="31"/>
      <c r="AE21239" s="31"/>
      <c r="AF21239" s="31"/>
      <c r="AG21239" s="31"/>
      <c r="AH21239" s="31"/>
      <c r="AI21239" s="31"/>
      <c r="AJ21239" s="31"/>
      <c r="AK21239" s="31"/>
      <c r="AL21239" s="31"/>
      <c r="AO21239" s="376"/>
    </row>
    <row r="21240" spans="1:41" x14ac:dyDescent="0.25">
      <c r="A21240" s="44" t="s">
        <v>563</v>
      </c>
      <c r="B21240" s="44" t="s">
        <v>21402</v>
      </c>
      <c r="C21240" s="45" t="s">
        <v>5503</v>
      </c>
      <c r="D21240" s="45" t="s">
        <v>21447</v>
      </c>
      <c r="E21240" s="46">
        <v>46507</v>
      </c>
      <c r="AO21240" s="376"/>
    </row>
    <row r="21241" spans="1:41" x14ac:dyDescent="0.25">
      <c r="A21241" s="44" t="s">
        <v>9047</v>
      </c>
      <c r="B21241" s="44" t="s">
        <v>15274</v>
      </c>
      <c r="C21241" s="45" t="s">
        <v>11880</v>
      </c>
      <c r="D21241" s="367" t="s">
        <v>3696</v>
      </c>
      <c r="E21241" s="328">
        <f>DATE(2028,11,13)</f>
        <v>47070</v>
      </c>
      <c r="F21241" s="32"/>
      <c r="G21241" s="32"/>
      <c r="H21241" s="32"/>
      <c r="I21241" s="31"/>
      <c r="J21241" s="31"/>
      <c r="K21241" s="31"/>
      <c r="L21241" s="31"/>
      <c r="M21241" s="31"/>
      <c r="N21241" s="31"/>
      <c r="O21241" s="31"/>
      <c r="P21241" s="31"/>
      <c r="Q21241" s="31"/>
      <c r="R21241" s="31"/>
      <c r="S21241" s="31"/>
      <c r="T21241" s="31"/>
      <c r="U21241" s="31"/>
      <c r="V21241" s="31"/>
      <c r="W21241" s="31"/>
      <c r="X21241" s="31"/>
      <c r="Y21241" s="31"/>
      <c r="Z21241" s="31"/>
      <c r="AA21241" s="31"/>
      <c r="AB21241" s="31"/>
      <c r="AC21241" s="31"/>
      <c r="AD21241" s="31"/>
      <c r="AE21241" s="31"/>
      <c r="AF21241" s="31"/>
      <c r="AG21241" s="31"/>
      <c r="AH21241" s="31"/>
      <c r="AI21241" s="31"/>
      <c r="AJ21241" s="31"/>
      <c r="AK21241" s="31"/>
      <c r="AL21241" s="31"/>
      <c r="AO21241" s="376"/>
    </row>
    <row r="21242" spans="1:41" x14ac:dyDescent="0.25">
      <c r="A21242" s="44" t="s">
        <v>19499</v>
      </c>
      <c r="B21242" s="319" t="s">
        <v>19513</v>
      </c>
      <c r="C21242" s="318" t="s">
        <v>19926</v>
      </c>
      <c r="D21242" s="93" t="s">
        <v>19934</v>
      </c>
      <c r="E21242" s="320">
        <v>46811</v>
      </c>
      <c r="F21242" s="93"/>
      <c r="G21242" s="93"/>
      <c r="H21242" s="93"/>
      <c r="I21242" s="99"/>
      <c r="J21242" s="99"/>
      <c r="K21242" s="99"/>
      <c r="L21242" s="99"/>
      <c r="M21242" s="99"/>
      <c r="N21242" s="99"/>
      <c r="O21242" s="99"/>
      <c r="P21242" s="99"/>
      <c r="Q21242" s="99"/>
      <c r="R21242" s="99"/>
      <c r="S21242" s="99"/>
      <c r="T21242" s="99"/>
      <c r="U21242" s="99"/>
      <c r="V21242" s="99"/>
      <c r="W21242" s="99"/>
      <c r="X21242" s="99"/>
      <c r="Y21242" s="99"/>
      <c r="Z21242" s="99"/>
      <c r="AA21242" s="99"/>
      <c r="AB21242" s="99"/>
      <c r="AC21242" s="99"/>
      <c r="AD21242" s="99"/>
      <c r="AE21242" s="99"/>
      <c r="AF21242" s="99"/>
      <c r="AG21242" s="99"/>
      <c r="AH21242" s="31"/>
      <c r="AI21242" s="31"/>
      <c r="AJ21242" s="31"/>
      <c r="AK21242" s="31"/>
      <c r="AL21242" s="31"/>
      <c r="AO21242" s="376"/>
    </row>
    <row r="21243" spans="1:41" x14ac:dyDescent="0.25">
      <c r="A21243" s="44" t="s">
        <v>7100</v>
      </c>
      <c r="B21243" s="44" t="s">
        <v>2350</v>
      </c>
      <c r="C21243" s="45">
        <v>230105</v>
      </c>
      <c r="D21243" s="45" t="s">
        <v>11363</v>
      </c>
      <c r="E21243" s="45" t="s">
        <v>5265</v>
      </c>
      <c r="AO21243" s="376"/>
    </row>
    <row r="21244" spans="1:41" x14ac:dyDescent="0.25">
      <c r="A21244" s="44" t="s">
        <v>14683</v>
      </c>
      <c r="B21244" s="44" t="s">
        <v>2522</v>
      </c>
      <c r="C21244" s="45" t="s">
        <v>14684</v>
      </c>
      <c r="D21244" s="46" t="s">
        <v>21328</v>
      </c>
      <c r="E21244" s="46">
        <v>46527</v>
      </c>
      <c r="AO21244" s="376"/>
    </row>
    <row r="21245" spans="1:41" x14ac:dyDescent="0.25">
      <c r="A21245" s="44" t="s">
        <v>7478</v>
      </c>
      <c r="B21245" s="44" t="s">
        <v>7397</v>
      </c>
      <c r="C21245" s="45" t="s">
        <v>7479</v>
      </c>
      <c r="D21245" s="45" t="s">
        <v>11204</v>
      </c>
      <c r="E21245" s="45" t="s">
        <v>7871</v>
      </c>
      <c r="F21245" s="93"/>
      <c r="G21245" s="93"/>
      <c r="H21245" s="93"/>
      <c r="I21245" s="99"/>
      <c r="J21245" s="99"/>
      <c r="K21245" s="99"/>
      <c r="L21245" s="99"/>
      <c r="M21245" s="99"/>
      <c r="N21245" s="99"/>
      <c r="O21245" s="99"/>
      <c r="P21245" s="99"/>
      <c r="Q21245" s="99"/>
      <c r="R21245" s="99"/>
      <c r="S21245" s="99"/>
      <c r="T21245" s="99"/>
      <c r="U21245" s="99"/>
      <c r="V21245" s="99"/>
      <c r="W21245" s="99"/>
      <c r="X21245" s="99"/>
      <c r="Y21245" s="99"/>
      <c r="Z21245" s="99"/>
      <c r="AA21245" s="99"/>
      <c r="AB21245" s="99"/>
      <c r="AC21245" s="99"/>
      <c r="AD21245" s="99"/>
      <c r="AE21245" s="99"/>
      <c r="AF21245" s="99"/>
      <c r="AG21245" s="99"/>
      <c r="AH21245" s="31"/>
      <c r="AI21245" s="31"/>
      <c r="AJ21245" s="31"/>
      <c r="AK21245" s="31"/>
      <c r="AL21245" s="31"/>
      <c r="AO21245" s="376"/>
    </row>
    <row r="21246" spans="1:41" x14ac:dyDescent="0.25">
      <c r="A21246" s="44" t="s">
        <v>7478</v>
      </c>
      <c r="B21246" s="44" t="s">
        <v>7397</v>
      </c>
      <c r="C21246" s="45" t="s">
        <v>7479</v>
      </c>
      <c r="D21246" s="93" t="s">
        <v>17443</v>
      </c>
      <c r="E21246" s="45" t="s">
        <v>7871</v>
      </c>
      <c r="F21246" s="93"/>
      <c r="G21246" s="93"/>
      <c r="H21246" s="93"/>
      <c r="I21246" s="99"/>
      <c r="J21246" s="99"/>
      <c r="K21246" s="99"/>
      <c r="L21246" s="99"/>
      <c r="M21246" s="99"/>
      <c r="N21246" s="99"/>
      <c r="O21246" s="99"/>
      <c r="P21246" s="99"/>
      <c r="Q21246" s="99"/>
      <c r="R21246" s="99"/>
      <c r="S21246" s="99"/>
      <c r="T21246" s="99"/>
      <c r="U21246" s="99"/>
      <c r="V21246" s="99"/>
      <c r="W21246" s="99"/>
      <c r="X21246" s="99"/>
      <c r="Y21246" s="99"/>
      <c r="Z21246" s="99"/>
      <c r="AA21246" s="99"/>
      <c r="AB21246" s="99"/>
      <c r="AC21246" s="99"/>
      <c r="AD21246" s="99"/>
      <c r="AE21246" s="99"/>
      <c r="AF21246" s="99"/>
      <c r="AG21246" s="99"/>
      <c r="AH21246" s="31"/>
      <c r="AI21246" s="31"/>
      <c r="AJ21246" s="31"/>
      <c r="AK21246" s="31"/>
      <c r="AL21246" s="31"/>
      <c r="AO21246" s="376"/>
    </row>
    <row r="21247" spans="1:41" x14ac:dyDescent="0.25">
      <c r="A21247" s="44" t="s">
        <v>7478</v>
      </c>
      <c r="B21247" s="44" t="s">
        <v>7397</v>
      </c>
      <c r="C21247" s="45" t="s">
        <v>7479</v>
      </c>
      <c r="D21247" s="45" t="s">
        <v>9895</v>
      </c>
      <c r="E21247" s="45" t="s">
        <v>4823</v>
      </c>
      <c r="F21247" s="93"/>
      <c r="G21247" s="93"/>
      <c r="H21247" s="93"/>
      <c r="I21247" s="99"/>
      <c r="J21247" s="99"/>
      <c r="K21247" s="99"/>
      <c r="L21247" s="44"/>
      <c r="M21247" s="99"/>
      <c r="N21247" s="99"/>
      <c r="O21247" s="99"/>
      <c r="P21247" s="99"/>
      <c r="Q21247" s="99"/>
      <c r="R21247" s="99"/>
      <c r="S21247" s="99"/>
      <c r="T21247" s="99"/>
      <c r="U21247" s="99"/>
      <c r="V21247" s="99"/>
      <c r="W21247" s="99"/>
      <c r="X21247" s="99"/>
      <c r="Y21247" s="99"/>
      <c r="Z21247" s="99"/>
      <c r="AA21247" s="99"/>
      <c r="AB21247" s="99"/>
      <c r="AC21247" s="99"/>
      <c r="AD21247" s="99"/>
      <c r="AE21247" s="99"/>
      <c r="AF21247" s="99"/>
      <c r="AG21247" s="99"/>
      <c r="AH21247" s="31"/>
      <c r="AI21247" s="31"/>
      <c r="AJ21247" s="31"/>
      <c r="AK21247" s="31"/>
      <c r="AL21247" s="31"/>
      <c r="AO21247" s="376"/>
    </row>
    <row r="21248" spans="1:41" x14ac:dyDescent="0.25">
      <c r="A21248" s="44" t="s">
        <v>3073</v>
      </c>
      <c r="B21248" s="44" t="s">
        <v>15275</v>
      </c>
      <c r="C21248" s="45" t="s">
        <v>15276</v>
      </c>
      <c r="D21248" s="367" t="s">
        <v>3696</v>
      </c>
      <c r="E21248" s="328">
        <f>DATE(2029,6,27)</f>
        <v>47296</v>
      </c>
      <c r="F21248" s="32"/>
      <c r="G21248" s="32"/>
      <c r="H21248" s="32"/>
      <c r="I21248" s="31"/>
      <c r="J21248" s="31"/>
      <c r="K21248" s="31"/>
      <c r="L21248" s="31"/>
      <c r="M21248" s="31"/>
      <c r="N21248" s="31"/>
      <c r="O21248" s="31"/>
      <c r="P21248" s="31"/>
      <c r="Q21248" s="31"/>
      <c r="R21248" s="31"/>
      <c r="S21248" s="31"/>
      <c r="T21248" s="31"/>
      <c r="U21248" s="31"/>
      <c r="V21248" s="31"/>
      <c r="W21248" s="31"/>
      <c r="X21248" s="31"/>
      <c r="Y21248" s="31"/>
      <c r="Z21248" s="31"/>
      <c r="AA21248" s="31"/>
      <c r="AB21248" s="31"/>
      <c r="AC21248" s="31"/>
      <c r="AD21248" s="31"/>
      <c r="AE21248" s="31"/>
      <c r="AF21248" s="31"/>
      <c r="AG21248" s="31"/>
      <c r="AH21248" s="31"/>
      <c r="AI21248" s="31"/>
      <c r="AJ21248" s="31"/>
      <c r="AK21248" s="31"/>
      <c r="AL21248" s="31"/>
      <c r="AO21248" s="376"/>
    </row>
    <row r="21249" spans="1:41" x14ac:dyDescent="0.25">
      <c r="A21249" s="44" t="s">
        <v>7975</v>
      </c>
      <c r="B21249" s="44" t="s">
        <v>1880</v>
      </c>
      <c r="C21249" s="45" t="s">
        <v>7976</v>
      </c>
      <c r="D21249" s="46" t="s">
        <v>21328</v>
      </c>
      <c r="E21249" s="46">
        <v>46369</v>
      </c>
      <c r="AO21249" s="376"/>
    </row>
    <row r="21250" spans="1:41" x14ac:dyDescent="0.25">
      <c r="A21250" s="44" t="s">
        <v>7975</v>
      </c>
      <c r="B21250" s="44" t="s">
        <v>1880</v>
      </c>
      <c r="C21250" s="45" t="s">
        <v>7976</v>
      </c>
      <c r="D21250" s="46" t="s">
        <v>21328</v>
      </c>
      <c r="E21250" s="46">
        <v>46369</v>
      </c>
      <c r="AO21250" s="376"/>
    </row>
    <row r="21251" spans="1:41" x14ac:dyDescent="0.25">
      <c r="A21251" s="44" t="s">
        <v>7977</v>
      </c>
      <c r="B21251" s="44" t="s">
        <v>1880</v>
      </c>
      <c r="C21251" s="45" t="s">
        <v>7978</v>
      </c>
      <c r="D21251" s="46" t="s">
        <v>21328</v>
      </c>
      <c r="E21251" s="46">
        <v>46369</v>
      </c>
      <c r="AO21251" s="376"/>
    </row>
    <row r="21252" spans="1:41" x14ac:dyDescent="0.25">
      <c r="A21252" s="44" t="s">
        <v>7977</v>
      </c>
      <c r="B21252" s="44" t="s">
        <v>1880</v>
      </c>
      <c r="C21252" s="45" t="s">
        <v>7978</v>
      </c>
      <c r="D21252" s="46" t="s">
        <v>21328</v>
      </c>
      <c r="E21252" s="46">
        <v>46369</v>
      </c>
      <c r="AO21252" s="376"/>
    </row>
    <row r="21253" spans="1:41" x14ac:dyDescent="0.25">
      <c r="A21253" s="44" t="s">
        <v>9048</v>
      </c>
      <c r="B21253" s="44" t="s">
        <v>14890</v>
      </c>
      <c r="C21253" s="45" t="s">
        <v>9229</v>
      </c>
      <c r="D21253" s="367" t="s">
        <v>3696</v>
      </c>
      <c r="E21253" s="328">
        <f>DATE(2028,2,5)</f>
        <v>46788</v>
      </c>
      <c r="F21253" s="32"/>
      <c r="G21253" s="32"/>
      <c r="H21253" s="32"/>
      <c r="I21253" s="31"/>
      <c r="J21253" s="31"/>
      <c r="K21253" s="31"/>
      <c r="L21253" s="31"/>
      <c r="M21253" s="31"/>
      <c r="N21253" s="31"/>
      <c r="O21253" s="31"/>
      <c r="P21253" s="31"/>
      <c r="Q21253" s="31"/>
      <c r="R21253" s="31"/>
      <c r="S21253" s="31"/>
      <c r="T21253" s="31"/>
      <c r="U21253" s="31"/>
      <c r="V21253" s="31"/>
      <c r="W21253" s="31"/>
      <c r="X21253" s="31"/>
      <c r="Y21253" s="31"/>
      <c r="Z21253" s="31"/>
      <c r="AA21253" s="31"/>
      <c r="AB21253" s="31"/>
      <c r="AC21253" s="31"/>
      <c r="AD21253" s="31"/>
      <c r="AE21253" s="31"/>
      <c r="AF21253" s="31"/>
      <c r="AG21253" s="31"/>
      <c r="AH21253" s="31"/>
      <c r="AI21253" s="31"/>
      <c r="AJ21253" s="31"/>
      <c r="AK21253" s="31"/>
      <c r="AL21253" s="31"/>
      <c r="AO21253" s="376"/>
    </row>
    <row r="21254" spans="1:41" x14ac:dyDescent="0.25">
      <c r="A21254" s="44" t="s">
        <v>9048</v>
      </c>
      <c r="B21254" s="44" t="s">
        <v>14735</v>
      </c>
      <c r="C21254" s="45" t="s">
        <v>9228</v>
      </c>
      <c r="D21254" s="367" t="s">
        <v>3696</v>
      </c>
      <c r="E21254" s="328">
        <f>DATE(2027,5,29)</f>
        <v>46536</v>
      </c>
      <c r="F21254" s="32"/>
      <c r="G21254" s="32"/>
      <c r="H21254" s="32"/>
      <c r="I21254" s="31"/>
      <c r="J21254" s="31"/>
      <c r="K21254" s="31"/>
      <c r="L21254" s="31"/>
      <c r="M21254" s="31"/>
      <c r="N21254" s="31"/>
      <c r="O21254" s="31"/>
      <c r="P21254" s="31"/>
      <c r="Q21254" s="31"/>
      <c r="R21254" s="31"/>
      <c r="S21254" s="31"/>
      <c r="T21254" s="31"/>
      <c r="U21254" s="31"/>
      <c r="V21254" s="31"/>
      <c r="W21254" s="31"/>
      <c r="X21254" s="31"/>
      <c r="Y21254" s="31"/>
      <c r="Z21254" s="31"/>
      <c r="AA21254" s="31"/>
      <c r="AB21254" s="31"/>
      <c r="AC21254" s="31"/>
      <c r="AD21254" s="31"/>
      <c r="AE21254" s="31"/>
      <c r="AF21254" s="31"/>
      <c r="AG21254" s="31"/>
      <c r="AH21254" s="31"/>
      <c r="AI21254" s="31"/>
      <c r="AJ21254" s="31"/>
      <c r="AK21254" s="31"/>
      <c r="AL21254" s="31"/>
      <c r="AO21254" s="376"/>
    </row>
    <row r="21255" spans="1:41" x14ac:dyDescent="0.25">
      <c r="A21255" s="44" t="s">
        <v>7474</v>
      </c>
      <c r="B21255" s="44" t="s">
        <v>7425</v>
      </c>
      <c r="C21255" s="45" t="s">
        <v>4645</v>
      </c>
      <c r="D21255" s="45" t="s">
        <v>11204</v>
      </c>
      <c r="E21255" s="45" t="s">
        <v>5137</v>
      </c>
      <c r="F21255" s="93"/>
      <c r="G21255" s="93"/>
      <c r="H21255" s="93"/>
      <c r="I21255" s="99"/>
      <c r="J21255" s="99"/>
      <c r="K21255" s="99"/>
      <c r="L21255" s="99"/>
      <c r="M21255" s="99"/>
      <c r="N21255" s="99"/>
      <c r="O21255" s="99"/>
      <c r="P21255" s="99"/>
      <c r="Q21255" s="99"/>
      <c r="R21255" s="99"/>
      <c r="S21255" s="99"/>
      <c r="T21255" s="99"/>
      <c r="U21255" s="99"/>
      <c r="V21255" s="99"/>
      <c r="W21255" s="99"/>
      <c r="X21255" s="99"/>
      <c r="Y21255" s="99"/>
      <c r="Z21255" s="99"/>
      <c r="AA21255" s="99"/>
      <c r="AB21255" s="99"/>
      <c r="AC21255" s="99"/>
      <c r="AD21255" s="99"/>
      <c r="AE21255" s="99"/>
      <c r="AF21255" s="99"/>
      <c r="AG21255" s="99"/>
      <c r="AH21255" s="31"/>
      <c r="AI21255" s="31"/>
      <c r="AJ21255" s="31"/>
      <c r="AK21255" s="31"/>
      <c r="AL21255" s="31"/>
      <c r="AO21255" s="376"/>
    </row>
    <row r="21256" spans="1:41" x14ac:dyDescent="0.25">
      <c r="A21256" s="44" t="s">
        <v>7474</v>
      </c>
      <c r="B21256" s="44" t="s">
        <v>7425</v>
      </c>
      <c r="C21256" s="45" t="s">
        <v>4645</v>
      </c>
      <c r="D21256" s="45" t="s">
        <v>9895</v>
      </c>
      <c r="E21256" s="45" t="s">
        <v>5137</v>
      </c>
      <c r="F21256" s="93"/>
      <c r="G21256" s="93"/>
      <c r="H21256" s="93"/>
      <c r="I21256" s="99"/>
      <c r="J21256" s="99"/>
      <c r="K21256" s="99"/>
      <c r="L21256" s="44"/>
      <c r="M21256" s="99"/>
      <c r="N21256" s="99"/>
      <c r="O21256" s="99"/>
      <c r="P21256" s="99"/>
      <c r="Q21256" s="99"/>
      <c r="R21256" s="99"/>
      <c r="S21256" s="99"/>
      <c r="T21256" s="99"/>
      <c r="U21256" s="99"/>
      <c r="V21256" s="99"/>
      <c r="W21256" s="99"/>
      <c r="X21256" s="99"/>
      <c r="Y21256" s="99"/>
      <c r="Z21256" s="99"/>
      <c r="AA21256" s="99"/>
      <c r="AB21256" s="99"/>
      <c r="AC21256" s="99"/>
      <c r="AD21256" s="99"/>
      <c r="AE21256" s="99"/>
      <c r="AF21256" s="99"/>
      <c r="AG21256" s="99"/>
      <c r="AH21256" s="31"/>
      <c r="AI21256" s="31"/>
      <c r="AJ21256" s="31"/>
      <c r="AK21256" s="31"/>
      <c r="AL21256" s="31"/>
      <c r="AO21256" s="376"/>
    </row>
    <row r="21257" spans="1:41" x14ac:dyDescent="0.25">
      <c r="A21257" s="44" t="s">
        <v>13975</v>
      </c>
      <c r="B21257" s="44" t="s">
        <v>16915</v>
      </c>
      <c r="C21257" s="45" t="s">
        <v>13976</v>
      </c>
      <c r="D21257" s="367" t="s">
        <v>3696</v>
      </c>
      <c r="E21257" s="328">
        <f>DATE(2029,2,24)</f>
        <v>47173</v>
      </c>
      <c r="F21257" s="32"/>
      <c r="G21257" s="32"/>
      <c r="H21257" s="32"/>
      <c r="I21257" s="31"/>
      <c r="J21257" s="31"/>
      <c r="K21257" s="31"/>
      <c r="L21257" s="31"/>
      <c r="M21257" s="31"/>
      <c r="N21257" s="31"/>
      <c r="O21257" s="31"/>
      <c r="P21257" s="31"/>
      <c r="Q21257" s="31"/>
      <c r="R21257" s="31"/>
      <c r="S21257" s="31"/>
      <c r="T21257" s="31"/>
      <c r="U21257" s="31"/>
      <c r="V21257" s="31"/>
      <c r="W21257" s="31"/>
      <c r="X21257" s="31"/>
      <c r="Y21257" s="31"/>
      <c r="Z21257" s="31"/>
      <c r="AA21257" s="31"/>
      <c r="AB21257" s="31"/>
      <c r="AC21257" s="31"/>
      <c r="AD21257" s="31"/>
      <c r="AE21257" s="31"/>
      <c r="AF21257" s="31"/>
      <c r="AG21257" s="31"/>
      <c r="AH21257" s="31"/>
      <c r="AI21257" s="31"/>
      <c r="AJ21257" s="31"/>
      <c r="AK21257" s="31"/>
      <c r="AL21257" s="31"/>
      <c r="AO21257" s="376"/>
    </row>
    <row r="21258" spans="1:41" x14ac:dyDescent="0.25">
      <c r="A21258" s="44" t="s">
        <v>19500</v>
      </c>
      <c r="B21258" s="319" t="s">
        <v>19526</v>
      </c>
      <c r="C21258" s="318" t="s">
        <v>19927</v>
      </c>
      <c r="D21258" s="93" t="s">
        <v>19934</v>
      </c>
      <c r="E21258" s="320">
        <v>46873</v>
      </c>
      <c r="F21258" s="93"/>
      <c r="G21258" s="93"/>
      <c r="H21258" s="93"/>
      <c r="I21258" s="99"/>
      <c r="J21258" s="99"/>
      <c r="K21258" s="99"/>
      <c r="L21258" s="99"/>
      <c r="M21258" s="99"/>
      <c r="N21258" s="99"/>
      <c r="O21258" s="99"/>
      <c r="P21258" s="99"/>
      <c r="Q21258" s="99"/>
      <c r="R21258" s="99"/>
      <c r="S21258" s="99"/>
      <c r="T21258" s="99"/>
      <c r="U21258" s="99"/>
      <c r="V21258" s="99"/>
      <c r="W21258" s="99"/>
      <c r="X21258" s="99"/>
      <c r="Y21258" s="99"/>
      <c r="Z21258" s="99"/>
      <c r="AA21258" s="99"/>
      <c r="AB21258" s="99"/>
      <c r="AC21258" s="99"/>
      <c r="AD21258" s="99"/>
      <c r="AE21258" s="99"/>
      <c r="AF21258" s="99"/>
      <c r="AG21258" s="99"/>
      <c r="AH21258" s="31"/>
      <c r="AI21258" s="31"/>
      <c r="AJ21258" s="31"/>
      <c r="AK21258" s="31"/>
      <c r="AL21258" s="31"/>
      <c r="AO21258" s="376"/>
    </row>
    <row r="21259" spans="1:41" x14ac:dyDescent="0.25">
      <c r="A21259" s="44" t="s">
        <v>4128</v>
      </c>
      <c r="B21259" s="44" t="s">
        <v>4117</v>
      </c>
      <c r="C21259" s="45" t="s">
        <v>4129</v>
      </c>
      <c r="D21259" s="45" t="s">
        <v>11204</v>
      </c>
      <c r="E21259" s="45" t="s">
        <v>4125</v>
      </c>
      <c r="F21259" s="93"/>
      <c r="G21259" s="93"/>
      <c r="H21259" s="93"/>
      <c r="I21259" s="99"/>
      <c r="J21259" s="99"/>
      <c r="K21259" s="99"/>
      <c r="L21259" s="99"/>
      <c r="M21259" s="99"/>
      <c r="N21259" s="99"/>
      <c r="O21259" s="99"/>
      <c r="P21259" s="99"/>
      <c r="Q21259" s="99"/>
      <c r="R21259" s="99"/>
      <c r="S21259" s="99"/>
      <c r="T21259" s="99"/>
      <c r="U21259" s="99"/>
      <c r="V21259" s="99"/>
      <c r="W21259" s="99"/>
      <c r="X21259" s="99"/>
      <c r="Y21259" s="99"/>
      <c r="Z21259" s="99"/>
      <c r="AA21259" s="99"/>
      <c r="AB21259" s="99"/>
      <c r="AC21259" s="99"/>
      <c r="AD21259" s="99"/>
      <c r="AE21259" s="99"/>
      <c r="AF21259" s="99"/>
      <c r="AG21259" s="99"/>
      <c r="AH21259" s="31"/>
      <c r="AI21259" s="31"/>
      <c r="AJ21259" s="31"/>
      <c r="AK21259" s="31"/>
      <c r="AL21259" s="31"/>
      <c r="AO21259" s="376"/>
    </row>
    <row r="21260" spans="1:41" x14ac:dyDescent="0.25">
      <c r="A21260" s="44" t="s">
        <v>4128</v>
      </c>
      <c r="B21260" s="44" t="s">
        <v>4117</v>
      </c>
      <c r="C21260" s="45" t="s">
        <v>4129</v>
      </c>
      <c r="D21260" s="93" t="s">
        <v>17443</v>
      </c>
      <c r="E21260" s="45" t="s">
        <v>11891</v>
      </c>
      <c r="F21260" s="93"/>
      <c r="G21260" s="93"/>
      <c r="H21260" s="93"/>
      <c r="I21260" s="99"/>
      <c r="J21260" s="99"/>
      <c r="K21260" s="99"/>
      <c r="L21260" s="99"/>
      <c r="M21260" s="99"/>
      <c r="N21260" s="99"/>
      <c r="O21260" s="99"/>
      <c r="P21260" s="99"/>
      <c r="Q21260" s="99"/>
      <c r="R21260" s="99"/>
      <c r="S21260" s="99"/>
      <c r="T21260" s="99"/>
      <c r="U21260" s="99"/>
      <c r="V21260" s="99"/>
      <c r="W21260" s="99"/>
      <c r="X21260" s="99"/>
      <c r="Y21260" s="99"/>
      <c r="Z21260" s="99"/>
      <c r="AA21260" s="99"/>
      <c r="AB21260" s="99"/>
      <c r="AC21260" s="99"/>
      <c r="AD21260" s="99"/>
      <c r="AE21260" s="99"/>
      <c r="AF21260" s="99"/>
      <c r="AG21260" s="99"/>
      <c r="AH21260" s="31"/>
      <c r="AI21260" s="31"/>
      <c r="AJ21260" s="31"/>
      <c r="AK21260" s="31"/>
      <c r="AL21260" s="31"/>
      <c r="AO21260" s="376"/>
    </row>
    <row r="21261" spans="1:41" x14ac:dyDescent="0.25">
      <c r="A21261" s="44" t="s">
        <v>4128</v>
      </c>
      <c r="B21261" s="44" t="s">
        <v>4117</v>
      </c>
      <c r="C21261" s="45" t="s">
        <v>4129</v>
      </c>
      <c r="D21261" s="45" t="s">
        <v>9895</v>
      </c>
      <c r="E21261" s="45" t="s">
        <v>4125</v>
      </c>
      <c r="F21261" s="93"/>
      <c r="G21261" s="93"/>
      <c r="H21261" s="93"/>
      <c r="I21261" s="99"/>
      <c r="J21261" s="99"/>
      <c r="K21261" s="99"/>
      <c r="L21261" s="44"/>
      <c r="M21261" s="99"/>
      <c r="N21261" s="99"/>
      <c r="O21261" s="99"/>
      <c r="P21261" s="99"/>
      <c r="Q21261" s="99"/>
      <c r="R21261" s="99"/>
      <c r="S21261" s="99"/>
      <c r="T21261" s="99"/>
      <c r="U21261" s="99"/>
      <c r="V21261" s="99"/>
      <c r="W21261" s="99"/>
      <c r="X21261" s="99"/>
      <c r="Y21261" s="99"/>
      <c r="Z21261" s="99"/>
      <c r="AA21261" s="99"/>
      <c r="AB21261" s="99"/>
      <c r="AC21261" s="99"/>
      <c r="AD21261" s="99"/>
      <c r="AE21261" s="99"/>
      <c r="AF21261" s="99"/>
      <c r="AG21261" s="99"/>
      <c r="AH21261" s="31"/>
      <c r="AI21261" s="31"/>
      <c r="AJ21261" s="31"/>
      <c r="AK21261" s="31"/>
      <c r="AL21261" s="31"/>
      <c r="AO21261" s="376"/>
    </row>
    <row r="21262" spans="1:41" x14ac:dyDescent="0.25">
      <c r="A21262" s="44" t="s">
        <v>21022</v>
      </c>
      <c r="B21262" s="44" t="s">
        <v>14967</v>
      </c>
      <c r="C21262" s="45" t="s">
        <v>9834</v>
      </c>
      <c r="D21262" s="367" t="s">
        <v>3696</v>
      </c>
      <c r="E21262" s="328">
        <f>DATE(2028,2,28)</f>
        <v>46811</v>
      </c>
      <c r="F21262" s="32"/>
      <c r="G21262" s="32"/>
      <c r="H21262" s="32"/>
      <c r="I21262" s="31"/>
      <c r="J21262" s="31"/>
      <c r="K21262" s="31"/>
      <c r="L21262" s="31"/>
      <c r="M21262" s="31"/>
      <c r="N21262" s="31"/>
      <c r="O21262" s="31"/>
      <c r="P21262" s="31"/>
      <c r="Q21262" s="31"/>
      <c r="R21262" s="31"/>
      <c r="S21262" s="31"/>
      <c r="T21262" s="31"/>
      <c r="U21262" s="31"/>
      <c r="V21262" s="31"/>
      <c r="W21262" s="31"/>
      <c r="X21262" s="31"/>
      <c r="Y21262" s="31"/>
      <c r="Z21262" s="31"/>
      <c r="AA21262" s="31"/>
      <c r="AB21262" s="31"/>
      <c r="AC21262" s="31"/>
      <c r="AD21262" s="31"/>
      <c r="AE21262" s="31"/>
      <c r="AF21262" s="31"/>
      <c r="AG21262" s="31"/>
      <c r="AH21262" s="31"/>
      <c r="AI21262" s="31"/>
      <c r="AJ21262" s="31"/>
      <c r="AK21262" s="31"/>
      <c r="AL21262" s="31"/>
      <c r="AO21262" s="376"/>
    </row>
    <row r="21263" spans="1:41" x14ac:dyDescent="0.25">
      <c r="A21263" s="44" t="s">
        <v>22068</v>
      </c>
      <c r="B21263" s="44" t="s">
        <v>948</v>
      </c>
      <c r="C21263" s="45">
        <v>260303</v>
      </c>
      <c r="D21263" s="45" t="s">
        <v>11363</v>
      </c>
      <c r="E21263" s="45" t="s">
        <v>9249</v>
      </c>
      <c r="AO21263" s="376"/>
    </row>
    <row r="21264" spans="1:41" x14ac:dyDescent="0.25">
      <c r="A21264" s="44" t="s">
        <v>9049</v>
      </c>
      <c r="B21264" s="44" t="s">
        <v>14705</v>
      </c>
      <c r="C21264" s="45" t="s">
        <v>5128</v>
      </c>
      <c r="D21264" s="367" t="s">
        <v>3696</v>
      </c>
      <c r="E21264" s="328">
        <f>DATE(2026,11,7)</f>
        <v>46333</v>
      </c>
      <c r="F21264" s="32"/>
      <c r="G21264" s="32"/>
      <c r="H21264" s="32"/>
      <c r="I21264" s="31"/>
      <c r="J21264" s="31"/>
      <c r="K21264" s="31"/>
      <c r="L21264" s="31"/>
      <c r="M21264" s="31"/>
      <c r="N21264" s="31"/>
      <c r="O21264" s="31"/>
      <c r="P21264" s="31"/>
      <c r="Q21264" s="31"/>
      <c r="R21264" s="31"/>
      <c r="S21264" s="31"/>
      <c r="T21264" s="31"/>
      <c r="U21264" s="31"/>
      <c r="V21264" s="31"/>
      <c r="W21264" s="31"/>
      <c r="X21264" s="31"/>
      <c r="Y21264" s="31"/>
      <c r="Z21264" s="31"/>
      <c r="AA21264" s="31"/>
      <c r="AB21264" s="31"/>
      <c r="AC21264" s="31"/>
      <c r="AD21264" s="31"/>
      <c r="AE21264" s="31"/>
      <c r="AF21264" s="31"/>
      <c r="AG21264" s="31"/>
      <c r="AH21264" s="31"/>
      <c r="AI21264" s="31"/>
      <c r="AJ21264" s="31"/>
      <c r="AK21264" s="31"/>
      <c r="AL21264" s="31"/>
      <c r="AO21264" s="376"/>
    </row>
    <row r="21265" spans="1:41" x14ac:dyDescent="0.25">
      <c r="A21265" s="44" t="s">
        <v>22069</v>
      </c>
      <c r="B21265" s="44" t="s">
        <v>9248</v>
      </c>
      <c r="C21265" s="45">
        <v>260105</v>
      </c>
      <c r="D21265" s="45" t="s">
        <v>11363</v>
      </c>
      <c r="E21265" s="45" t="s">
        <v>17625</v>
      </c>
      <c r="AO21265" s="376"/>
    </row>
    <row r="21266" spans="1:41" x14ac:dyDescent="0.3">
      <c r="A21266" s="333" t="s">
        <v>9593</v>
      </c>
      <c r="B21266" s="333" t="s">
        <v>4815</v>
      </c>
      <c r="C21266" s="125" t="s">
        <v>15581</v>
      </c>
      <c r="D21266" s="32" t="s">
        <v>20309</v>
      </c>
      <c r="E21266" s="125" t="s">
        <v>9839</v>
      </c>
      <c r="F21266" s="125" t="s">
        <v>1189</v>
      </c>
      <c r="G21266" s="125" t="s">
        <v>1190</v>
      </c>
      <c r="AO21266" s="376"/>
    </row>
    <row r="21267" spans="1:41" x14ac:dyDescent="0.25">
      <c r="A21267" s="44" t="s">
        <v>9593</v>
      </c>
      <c r="B21267" s="92" t="s">
        <v>9602</v>
      </c>
      <c r="C21267" s="45" t="s">
        <v>9334</v>
      </c>
      <c r="D21267" s="93" t="s">
        <v>9601</v>
      </c>
      <c r="E21267" s="94">
        <v>46568</v>
      </c>
      <c r="F21267" s="93"/>
      <c r="G21267" s="93"/>
      <c r="H21267" s="93"/>
      <c r="I21267" s="99"/>
      <c r="J21267" s="99"/>
      <c r="K21267" s="99"/>
      <c r="L21267" s="44"/>
      <c r="M21267" s="99"/>
      <c r="N21267" s="99"/>
      <c r="O21267" s="99"/>
      <c r="P21267" s="99"/>
      <c r="Q21267" s="99"/>
      <c r="R21267" s="99"/>
      <c r="S21267" s="99"/>
      <c r="T21267" s="99"/>
      <c r="U21267" s="99"/>
      <c r="V21267" s="99"/>
      <c r="W21267" s="99"/>
      <c r="X21267" s="99"/>
      <c r="Y21267" s="99"/>
      <c r="Z21267" s="99"/>
      <c r="AA21267" s="99"/>
      <c r="AB21267" s="99"/>
      <c r="AC21267" s="99"/>
      <c r="AD21267" s="99"/>
      <c r="AE21267" s="99"/>
      <c r="AF21267" s="99"/>
      <c r="AG21267" s="99"/>
      <c r="AH21267" s="31"/>
      <c r="AI21267" s="31"/>
      <c r="AJ21267" s="31"/>
      <c r="AK21267" s="31"/>
      <c r="AL21267" s="31"/>
      <c r="AO21267" s="376"/>
    </row>
    <row r="21268" spans="1:41" x14ac:dyDescent="0.25">
      <c r="A21268" s="44" t="s">
        <v>9593</v>
      </c>
      <c r="B21268" s="44" t="s">
        <v>5321</v>
      </c>
      <c r="C21268" s="45">
        <v>25010401</v>
      </c>
      <c r="D21268" s="45" t="s">
        <v>11363</v>
      </c>
      <c r="E21268" s="45" t="s">
        <v>12564</v>
      </c>
      <c r="AO21268" s="376"/>
    </row>
    <row r="21269" spans="1:41" x14ac:dyDescent="0.25">
      <c r="A21269" s="44" t="s">
        <v>9593</v>
      </c>
      <c r="B21269" s="44" t="s">
        <v>3176</v>
      </c>
      <c r="C21269" s="45">
        <v>25010402</v>
      </c>
      <c r="D21269" s="45" t="s">
        <v>11363</v>
      </c>
      <c r="E21269" s="45" t="s">
        <v>12564</v>
      </c>
      <c r="AO21269" s="376"/>
    </row>
    <row r="21270" spans="1:41" x14ac:dyDescent="0.25">
      <c r="A21270" s="44" t="s">
        <v>9050</v>
      </c>
      <c r="B21270" s="44" t="s">
        <v>15277</v>
      </c>
      <c r="C21270" s="45" t="s">
        <v>9230</v>
      </c>
      <c r="D21270" s="367" t="s">
        <v>3696</v>
      </c>
      <c r="E21270" s="328">
        <f>DATE(2027,11,8)</f>
        <v>46699</v>
      </c>
      <c r="F21270" s="32"/>
      <c r="G21270" s="32"/>
      <c r="H21270" s="32"/>
      <c r="I21270" s="31"/>
      <c r="J21270" s="31"/>
      <c r="K21270" s="31"/>
      <c r="L21270" s="31"/>
      <c r="M21270" s="31"/>
      <c r="N21270" s="31"/>
      <c r="O21270" s="31"/>
      <c r="P21270" s="31"/>
      <c r="Q21270" s="31"/>
      <c r="R21270" s="31"/>
      <c r="S21270" s="31"/>
      <c r="T21270" s="31"/>
      <c r="U21270" s="31"/>
      <c r="V21270" s="31"/>
      <c r="W21270" s="31"/>
      <c r="X21270" s="31"/>
      <c r="Y21270" s="31"/>
      <c r="Z21270" s="31"/>
      <c r="AA21270" s="31"/>
      <c r="AB21270" s="31"/>
      <c r="AC21270" s="31"/>
      <c r="AD21270" s="31"/>
      <c r="AE21270" s="31"/>
      <c r="AF21270" s="31"/>
      <c r="AG21270" s="31"/>
      <c r="AH21270" s="31"/>
      <c r="AI21270" s="31"/>
      <c r="AJ21270" s="31"/>
      <c r="AK21270" s="31"/>
      <c r="AL21270" s="31"/>
      <c r="AO21270" s="376"/>
    </row>
    <row r="21271" spans="1:41" x14ac:dyDescent="0.25">
      <c r="A21271" s="44" t="s">
        <v>9296</v>
      </c>
      <c r="B21271" s="44" t="s">
        <v>9234</v>
      </c>
      <c r="C21271" s="45">
        <v>240103</v>
      </c>
      <c r="D21271" s="45" t="s">
        <v>11363</v>
      </c>
      <c r="E21271" s="45" t="s">
        <v>5139</v>
      </c>
      <c r="AO21271" s="376"/>
    </row>
    <row r="21272" spans="1:41" x14ac:dyDescent="0.25">
      <c r="A21272" s="44" t="s">
        <v>18873</v>
      </c>
      <c r="B21272" s="44" t="s">
        <v>21399</v>
      </c>
      <c r="C21272" s="45" t="s">
        <v>18888</v>
      </c>
      <c r="D21272" s="45" t="s">
        <v>21447</v>
      </c>
      <c r="E21272" s="46">
        <v>46507</v>
      </c>
      <c r="AO21272" s="376"/>
    </row>
    <row r="21273" spans="1:41" x14ac:dyDescent="0.25">
      <c r="A21273" s="44" t="s">
        <v>18584</v>
      </c>
      <c r="B21273" s="44" t="s">
        <v>3840</v>
      </c>
      <c r="C21273" s="45">
        <v>24050302</v>
      </c>
      <c r="D21273" s="45" t="s">
        <v>11363</v>
      </c>
      <c r="E21273" s="45" t="s">
        <v>5155</v>
      </c>
      <c r="AO21273" s="376"/>
    </row>
    <row r="21274" spans="1:41" x14ac:dyDescent="0.25">
      <c r="A21274" s="44" t="s">
        <v>18584</v>
      </c>
      <c r="B21274" s="44" t="s">
        <v>10382</v>
      </c>
      <c r="C21274" s="45">
        <v>24050301</v>
      </c>
      <c r="D21274" s="45" t="s">
        <v>11363</v>
      </c>
      <c r="E21274" s="45" t="s">
        <v>5155</v>
      </c>
      <c r="AO21274" s="376"/>
    </row>
    <row r="21275" spans="1:41" x14ac:dyDescent="0.25">
      <c r="A21275" s="44" t="s">
        <v>18584</v>
      </c>
      <c r="B21275" s="44" t="s">
        <v>2350</v>
      </c>
      <c r="C21275" s="45">
        <v>250106</v>
      </c>
      <c r="D21275" s="45" t="s">
        <v>11363</v>
      </c>
      <c r="E21275" s="45" t="s">
        <v>11887</v>
      </c>
      <c r="AO21275" s="376"/>
    </row>
    <row r="21276" spans="1:41" x14ac:dyDescent="0.3">
      <c r="A21276" s="57" t="s">
        <v>2885</v>
      </c>
      <c r="B21276" s="57" t="s">
        <v>11572</v>
      </c>
      <c r="C21276" s="62" t="s">
        <v>11573</v>
      </c>
      <c r="D21276" s="62" t="s">
        <v>20886</v>
      </c>
      <c r="E21276" s="368" t="s">
        <v>9707</v>
      </c>
      <c r="F21276" s="32"/>
      <c r="G21276" s="32"/>
      <c r="H21276" s="32"/>
      <c r="I21276" s="31"/>
      <c r="J21276" s="31"/>
      <c r="K21276" s="31"/>
      <c r="L21276" s="31"/>
      <c r="M21276" s="31"/>
      <c r="N21276" s="31"/>
      <c r="O21276" s="31"/>
      <c r="P21276" s="31"/>
      <c r="Q21276" s="31"/>
      <c r="R21276" s="31"/>
      <c r="S21276" s="31"/>
      <c r="T21276" s="31"/>
      <c r="U21276" s="31"/>
      <c r="V21276" s="31"/>
      <c r="W21276" s="31"/>
      <c r="X21276" s="31"/>
      <c r="Y21276" s="31"/>
      <c r="Z21276" s="31"/>
      <c r="AA21276" s="31"/>
      <c r="AB21276" s="31"/>
      <c r="AC21276" s="31"/>
      <c r="AD21276" s="31"/>
      <c r="AE21276" s="31"/>
      <c r="AF21276" s="31"/>
      <c r="AG21276" s="31"/>
      <c r="AH21276" s="31"/>
      <c r="AI21276" s="31"/>
      <c r="AJ21276" s="31"/>
      <c r="AK21276" s="31"/>
      <c r="AL21276" s="31"/>
      <c r="AO21276" s="376"/>
    </row>
    <row r="21277" spans="1:41" x14ac:dyDescent="0.25">
      <c r="A21277" s="44" t="s">
        <v>3575</v>
      </c>
      <c r="B21277" s="44" t="s">
        <v>5134</v>
      </c>
      <c r="C21277" s="45">
        <v>220802</v>
      </c>
      <c r="D21277" s="45" t="s">
        <v>11363</v>
      </c>
      <c r="E21277" s="45" t="s">
        <v>4966</v>
      </c>
      <c r="AO21277" s="376"/>
    </row>
    <row r="21278" spans="1:41" x14ac:dyDescent="0.25">
      <c r="A21278" s="44" t="s">
        <v>3575</v>
      </c>
      <c r="B21278" s="44" t="s">
        <v>2350</v>
      </c>
      <c r="C21278" s="45">
        <v>230105</v>
      </c>
      <c r="D21278" s="45" t="s">
        <v>11363</v>
      </c>
      <c r="E21278" s="45" t="s">
        <v>5265</v>
      </c>
      <c r="AO21278" s="376"/>
    </row>
    <row r="21279" spans="1:41" x14ac:dyDescent="0.25">
      <c r="A21279" s="44" t="s">
        <v>16060</v>
      </c>
      <c r="B21279" s="44" t="s">
        <v>2186</v>
      </c>
      <c r="C21279" s="45">
        <v>25090101</v>
      </c>
      <c r="D21279" s="45" t="s">
        <v>11363</v>
      </c>
      <c r="E21279" s="45" t="s">
        <v>4972</v>
      </c>
      <c r="AO21279" s="376"/>
    </row>
    <row r="21280" spans="1:41" x14ac:dyDescent="0.25">
      <c r="A21280" s="44" t="s">
        <v>16060</v>
      </c>
      <c r="B21280" s="44" t="s">
        <v>3044</v>
      </c>
      <c r="C21280" s="45">
        <v>25090102</v>
      </c>
      <c r="D21280" s="45" t="s">
        <v>11363</v>
      </c>
      <c r="E21280" s="45" t="s">
        <v>4972</v>
      </c>
      <c r="AO21280" s="376"/>
    </row>
    <row r="21281" spans="1:41" x14ac:dyDescent="0.25">
      <c r="A21281" s="44" t="s">
        <v>16060</v>
      </c>
      <c r="B21281" s="44" t="s">
        <v>5321</v>
      </c>
      <c r="C21281" s="45">
        <v>26010401</v>
      </c>
      <c r="D21281" s="45" t="s">
        <v>11363</v>
      </c>
      <c r="E21281" s="45" t="s">
        <v>17459</v>
      </c>
      <c r="AO21281" s="376"/>
    </row>
    <row r="21282" spans="1:41" x14ac:dyDescent="0.25">
      <c r="A21282" s="44" t="s">
        <v>16060</v>
      </c>
      <c r="B21282" s="44" t="s">
        <v>3176</v>
      </c>
      <c r="C21282" s="45">
        <v>26010402</v>
      </c>
      <c r="D21282" s="45" t="s">
        <v>11363</v>
      </c>
      <c r="E21282" s="45" t="s">
        <v>17459</v>
      </c>
      <c r="AO21282" s="376"/>
    </row>
    <row r="21283" spans="1:41" x14ac:dyDescent="0.25">
      <c r="A21283" s="44" t="s">
        <v>22070</v>
      </c>
      <c r="B21283" s="44" t="s">
        <v>9248</v>
      </c>
      <c r="C21283" s="45">
        <v>260105</v>
      </c>
      <c r="D21283" s="45" t="s">
        <v>11363</v>
      </c>
      <c r="E21283" s="45" t="s">
        <v>17625</v>
      </c>
      <c r="AO21283" s="376"/>
    </row>
    <row r="21284" spans="1:41" x14ac:dyDescent="0.25">
      <c r="A21284" s="76" t="s">
        <v>12533</v>
      </c>
      <c r="B21284" s="44" t="s">
        <v>12100</v>
      </c>
      <c r="C21284" s="45">
        <v>3.26</v>
      </c>
      <c r="D21284" s="45" t="s">
        <v>12549</v>
      </c>
      <c r="E21284" s="46">
        <v>47787</v>
      </c>
      <c r="F21284" s="45"/>
      <c r="G21284" s="93"/>
      <c r="H21284" s="93"/>
      <c r="I21284" s="99"/>
      <c r="J21284" s="99"/>
      <c r="K21284" s="99"/>
      <c r="L21284" s="99"/>
      <c r="M21284" s="99"/>
      <c r="N21284" s="99"/>
      <c r="O21284" s="99"/>
      <c r="P21284" s="99"/>
      <c r="Q21284" s="99"/>
      <c r="R21284" s="99"/>
      <c r="S21284" s="99"/>
      <c r="T21284" s="99"/>
      <c r="U21284" s="99"/>
      <c r="V21284" s="99"/>
      <c r="W21284" s="99"/>
      <c r="X21284" s="99"/>
      <c r="Y21284" s="99"/>
      <c r="Z21284" s="99"/>
      <c r="AA21284" s="99"/>
      <c r="AB21284" s="99"/>
      <c r="AC21284" s="99"/>
      <c r="AD21284" s="99"/>
      <c r="AE21284" s="99"/>
      <c r="AF21284" s="99"/>
      <c r="AG21284" s="99"/>
      <c r="AH21284" s="31"/>
      <c r="AI21284" s="31"/>
      <c r="AJ21284" s="31"/>
      <c r="AK21284" s="31"/>
      <c r="AL21284" s="31"/>
      <c r="AO21284" s="376"/>
    </row>
    <row r="21285" spans="1:41" x14ac:dyDescent="0.25">
      <c r="A21285" s="44" t="s">
        <v>12533</v>
      </c>
      <c r="B21285" s="44" t="s">
        <v>12094</v>
      </c>
      <c r="C21285" s="45">
        <v>12.24</v>
      </c>
      <c r="D21285" s="45" t="s">
        <v>12549</v>
      </c>
      <c r="E21285" s="46">
        <v>47299</v>
      </c>
      <c r="F21285" s="45"/>
      <c r="G21285" s="93"/>
      <c r="H21285" s="93"/>
      <c r="I21285" s="99"/>
      <c r="J21285" s="99"/>
      <c r="K21285" s="99"/>
      <c r="L21285" s="99"/>
      <c r="M21285" s="99"/>
      <c r="N21285" s="99"/>
      <c r="O21285" s="99"/>
      <c r="P21285" s="99"/>
      <c r="Q21285" s="99"/>
      <c r="R21285" s="99"/>
      <c r="S21285" s="99"/>
      <c r="T21285" s="99"/>
      <c r="U21285" s="99"/>
      <c r="V21285" s="99"/>
      <c r="W21285" s="99"/>
      <c r="X21285" s="99"/>
      <c r="Y21285" s="99"/>
      <c r="Z21285" s="99"/>
      <c r="AA21285" s="99"/>
      <c r="AB21285" s="99"/>
      <c r="AC21285" s="99"/>
      <c r="AD21285" s="99"/>
      <c r="AE21285" s="99"/>
      <c r="AF21285" s="99"/>
      <c r="AG21285" s="99"/>
      <c r="AH21285" s="31"/>
      <c r="AI21285" s="31"/>
      <c r="AJ21285" s="31"/>
      <c r="AK21285" s="31"/>
      <c r="AL21285" s="31"/>
      <c r="AO21285" s="376"/>
    </row>
    <row r="21286" spans="1:41" x14ac:dyDescent="0.25">
      <c r="A21286" s="44" t="s">
        <v>12533</v>
      </c>
      <c r="B21286" s="44" t="s">
        <v>12315</v>
      </c>
      <c r="C21286" s="45">
        <v>43.25</v>
      </c>
      <c r="D21286" s="45" t="s">
        <v>12549</v>
      </c>
      <c r="E21286" s="46">
        <v>47514</v>
      </c>
      <c r="F21286" s="45"/>
      <c r="G21286" s="93"/>
      <c r="H21286" s="93"/>
      <c r="I21286" s="99"/>
      <c r="J21286" s="99"/>
      <c r="K21286" s="99"/>
      <c r="L21286" s="99"/>
      <c r="M21286" s="99"/>
      <c r="N21286" s="99"/>
      <c r="O21286" s="99"/>
      <c r="P21286" s="99"/>
      <c r="Q21286" s="99"/>
      <c r="R21286" s="99"/>
      <c r="S21286" s="99"/>
      <c r="T21286" s="99"/>
      <c r="U21286" s="99"/>
      <c r="V21286" s="99"/>
      <c r="W21286" s="99"/>
      <c r="X21286" s="99"/>
      <c r="Y21286" s="99"/>
      <c r="Z21286" s="99"/>
      <c r="AA21286" s="99"/>
      <c r="AB21286" s="99"/>
      <c r="AC21286" s="99"/>
      <c r="AD21286" s="99"/>
      <c r="AE21286" s="99"/>
      <c r="AF21286" s="99"/>
      <c r="AG21286" s="99"/>
      <c r="AH21286" s="31"/>
      <c r="AI21286" s="31"/>
      <c r="AJ21286" s="31"/>
      <c r="AK21286" s="31"/>
      <c r="AL21286" s="31"/>
      <c r="AO21286" s="376"/>
    </row>
    <row r="21287" spans="1:41" x14ac:dyDescent="0.25">
      <c r="A21287" s="44" t="s">
        <v>18585</v>
      </c>
      <c r="B21287" s="44" t="s">
        <v>938</v>
      </c>
      <c r="C21287" s="45">
        <v>260103</v>
      </c>
      <c r="D21287" s="45" t="s">
        <v>11363</v>
      </c>
      <c r="E21287" s="45" t="s">
        <v>8292</v>
      </c>
      <c r="AO21287" s="376"/>
    </row>
    <row r="21288" spans="1:41" x14ac:dyDescent="0.25">
      <c r="A21288" s="44" t="s">
        <v>22071</v>
      </c>
      <c r="B21288" s="44" t="s">
        <v>3475</v>
      </c>
      <c r="C21288" s="45">
        <v>260301</v>
      </c>
      <c r="D21288" s="45" t="s">
        <v>11363</v>
      </c>
      <c r="E21288" s="45" t="s">
        <v>17625</v>
      </c>
      <c r="AO21288" s="376"/>
    </row>
    <row r="21289" spans="1:41" x14ac:dyDescent="0.25">
      <c r="A21289" s="44" t="s">
        <v>16061</v>
      </c>
      <c r="B21289" s="44" t="s">
        <v>5134</v>
      </c>
      <c r="C21289" s="45">
        <v>250802</v>
      </c>
      <c r="D21289" s="45" t="s">
        <v>11363</v>
      </c>
      <c r="E21289" s="45" t="s">
        <v>9880</v>
      </c>
      <c r="AO21289" s="376"/>
    </row>
    <row r="21290" spans="1:41" x14ac:dyDescent="0.25">
      <c r="A21290" s="44" t="s">
        <v>16508</v>
      </c>
      <c r="B21290" s="44" t="s">
        <v>21362</v>
      </c>
      <c r="C21290" s="45" t="s">
        <v>16468</v>
      </c>
      <c r="D21290" s="45" t="s">
        <v>21447</v>
      </c>
      <c r="E21290" s="46">
        <v>46752</v>
      </c>
      <c r="AO21290" s="376"/>
    </row>
    <row r="21291" spans="1:41" x14ac:dyDescent="0.25">
      <c r="A21291" s="99" t="s">
        <v>5743</v>
      </c>
      <c r="B21291" s="92" t="s">
        <v>5748</v>
      </c>
      <c r="C21291" s="93" t="s">
        <v>5749</v>
      </c>
      <c r="D21291" s="93" t="s">
        <v>1201</v>
      </c>
      <c r="E21291" s="94">
        <v>46961</v>
      </c>
      <c r="F21291" s="93"/>
      <c r="G21291" s="93"/>
      <c r="H21291" s="93"/>
      <c r="I21291" s="99"/>
      <c r="J21291" s="99"/>
      <c r="K21291" s="99"/>
      <c r="L21291" s="44"/>
      <c r="M21291" s="99"/>
      <c r="N21291" s="99"/>
      <c r="O21291" s="99"/>
      <c r="P21291" s="99"/>
      <c r="Q21291" s="99"/>
      <c r="R21291" s="99"/>
      <c r="S21291" s="99"/>
      <c r="T21291" s="99"/>
      <c r="U21291" s="99"/>
      <c r="V21291" s="99"/>
      <c r="W21291" s="99"/>
      <c r="X21291" s="99"/>
      <c r="Y21291" s="99"/>
      <c r="Z21291" s="99"/>
      <c r="AA21291" s="99"/>
      <c r="AB21291" s="99"/>
      <c r="AC21291" s="99"/>
      <c r="AD21291" s="99"/>
      <c r="AE21291" s="99"/>
      <c r="AF21291" s="99"/>
      <c r="AG21291" s="99"/>
      <c r="AH21291" s="31"/>
      <c r="AI21291" s="31"/>
      <c r="AJ21291" s="31"/>
      <c r="AK21291" s="31"/>
      <c r="AL21291" s="31"/>
      <c r="AO21291" s="376"/>
    </row>
    <row r="21292" spans="1:41" x14ac:dyDescent="0.25">
      <c r="A21292" s="44" t="s">
        <v>4882</v>
      </c>
      <c r="B21292" s="44" t="s">
        <v>148</v>
      </c>
      <c r="C21292" s="45" t="s">
        <v>4883</v>
      </c>
      <c r="D21292" s="46" t="s">
        <v>21328</v>
      </c>
      <c r="E21292" s="46">
        <v>46524</v>
      </c>
      <c r="AO21292" s="376"/>
    </row>
    <row r="21293" spans="1:41" x14ac:dyDescent="0.25">
      <c r="A21293" s="44" t="s">
        <v>4882</v>
      </c>
      <c r="B21293" s="44" t="s">
        <v>148</v>
      </c>
      <c r="C21293" s="45" t="s">
        <v>4883</v>
      </c>
      <c r="D21293" s="46" t="s">
        <v>21328</v>
      </c>
      <c r="E21293" s="46">
        <v>46524</v>
      </c>
      <c r="AO21293" s="376"/>
    </row>
    <row r="21294" spans="1:41" x14ac:dyDescent="0.25">
      <c r="A21294" s="44" t="s">
        <v>4882</v>
      </c>
      <c r="B21294" s="44" t="s">
        <v>148</v>
      </c>
      <c r="C21294" s="45" t="s">
        <v>4883</v>
      </c>
      <c r="D21294" s="46" t="s">
        <v>21328</v>
      </c>
      <c r="E21294" s="46">
        <v>46524</v>
      </c>
      <c r="AO21294" s="376"/>
    </row>
    <row r="21295" spans="1:41" x14ac:dyDescent="0.25">
      <c r="A21295" s="44" t="s">
        <v>4882</v>
      </c>
      <c r="B21295" s="44" t="s">
        <v>148</v>
      </c>
      <c r="C21295" s="45" t="s">
        <v>4883</v>
      </c>
      <c r="D21295" s="46" t="s">
        <v>21328</v>
      </c>
      <c r="E21295" s="46">
        <v>46524</v>
      </c>
      <c r="AO21295" s="376"/>
    </row>
    <row r="21296" spans="1:41" x14ac:dyDescent="0.25">
      <c r="A21296" s="44" t="s">
        <v>4882</v>
      </c>
      <c r="B21296" s="44" t="s">
        <v>148</v>
      </c>
      <c r="C21296" s="45" t="s">
        <v>4883</v>
      </c>
      <c r="D21296" s="46" t="s">
        <v>21328</v>
      </c>
      <c r="E21296" s="46">
        <v>46524</v>
      </c>
      <c r="AO21296" s="376"/>
    </row>
    <row r="21297" spans="1:41" x14ac:dyDescent="0.25">
      <c r="A21297" s="44" t="s">
        <v>4882</v>
      </c>
      <c r="B21297" s="44" t="s">
        <v>148</v>
      </c>
      <c r="C21297" s="45" t="s">
        <v>4883</v>
      </c>
      <c r="D21297" s="46" t="s">
        <v>21328</v>
      </c>
      <c r="E21297" s="46">
        <v>46524</v>
      </c>
      <c r="AO21297" s="376"/>
    </row>
    <row r="21298" spans="1:41" x14ac:dyDescent="0.25">
      <c r="A21298" s="44" t="s">
        <v>4882</v>
      </c>
      <c r="B21298" s="44" t="s">
        <v>148</v>
      </c>
      <c r="C21298" s="45" t="s">
        <v>4883</v>
      </c>
      <c r="D21298" s="46" t="s">
        <v>21328</v>
      </c>
      <c r="E21298" s="46">
        <v>46524</v>
      </c>
      <c r="AO21298" s="376"/>
    </row>
    <row r="21299" spans="1:41" x14ac:dyDescent="0.3">
      <c r="A21299" s="333" t="s">
        <v>11563</v>
      </c>
      <c r="B21299" s="333" t="s">
        <v>11374</v>
      </c>
      <c r="C21299" s="125" t="s">
        <v>11375</v>
      </c>
      <c r="D21299" s="32" t="s">
        <v>20309</v>
      </c>
      <c r="E21299" s="125" t="s">
        <v>4826</v>
      </c>
      <c r="F21299" s="125" t="s">
        <v>1189</v>
      </c>
      <c r="G21299" s="125" t="s">
        <v>1190</v>
      </c>
      <c r="AO21299" s="376"/>
    </row>
    <row r="21300" spans="1:41" x14ac:dyDescent="0.25">
      <c r="A21300" s="44" t="s">
        <v>10859</v>
      </c>
      <c r="B21300" s="44" t="s">
        <v>10348</v>
      </c>
      <c r="C21300" s="45">
        <v>240501</v>
      </c>
      <c r="D21300" s="45" t="s">
        <v>11363</v>
      </c>
      <c r="E21300" s="45" t="s">
        <v>10349</v>
      </c>
      <c r="AO21300" s="376"/>
    </row>
    <row r="21301" spans="1:41" x14ac:dyDescent="0.25">
      <c r="A21301" s="44" t="s">
        <v>13721</v>
      </c>
      <c r="B21301" s="44" t="s">
        <v>13593</v>
      </c>
      <c r="C21301" s="45">
        <v>27.25</v>
      </c>
      <c r="D21301" s="45" t="s">
        <v>12549</v>
      </c>
      <c r="E21301" s="46">
        <v>47664</v>
      </c>
      <c r="F21301" s="45"/>
      <c r="G21301" s="93"/>
      <c r="H21301" s="93"/>
      <c r="I21301" s="99"/>
      <c r="J21301" s="99"/>
      <c r="K21301" s="99"/>
      <c r="L21301" s="99"/>
      <c r="M21301" s="99"/>
      <c r="N21301" s="99"/>
      <c r="O21301" s="99"/>
      <c r="P21301" s="99"/>
      <c r="Q21301" s="99"/>
      <c r="R21301" s="99"/>
      <c r="S21301" s="99"/>
      <c r="T21301" s="99"/>
      <c r="U21301" s="99"/>
      <c r="V21301" s="99"/>
      <c r="W21301" s="99"/>
      <c r="X21301" s="99"/>
      <c r="Y21301" s="99"/>
      <c r="Z21301" s="99"/>
      <c r="AA21301" s="99"/>
      <c r="AB21301" s="99"/>
      <c r="AC21301" s="99"/>
      <c r="AD21301" s="99"/>
      <c r="AE21301" s="99"/>
      <c r="AF21301" s="99"/>
      <c r="AG21301" s="99"/>
      <c r="AH21301" s="31"/>
      <c r="AI21301" s="31"/>
      <c r="AJ21301" s="31"/>
      <c r="AK21301" s="31"/>
      <c r="AL21301" s="31"/>
      <c r="AO21301" s="376"/>
    </row>
    <row r="21302" spans="1:41" x14ac:dyDescent="0.25">
      <c r="A21302" s="44" t="s">
        <v>18586</v>
      </c>
      <c r="B21302" s="44" t="s">
        <v>5321</v>
      </c>
      <c r="C21302" s="45">
        <v>26010401</v>
      </c>
      <c r="D21302" s="45" t="s">
        <v>11363</v>
      </c>
      <c r="E21302" s="45" t="s">
        <v>17459</v>
      </c>
      <c r="AO21302" s="376"/>
    </row>
    <row r="21303" spans="1:41" x14ac:dyDescent="0.25">
      <c r="A21303" s="44" t="s">
        <v>18586</v>
      </c>
      <c r="B21303" s="44" t="s">
        <v>3052</v>
      </c>
      <c r="C21303" s="45">
        <v>260502</v>
      </c>
      <c r="D21303" s="45" t="s">
        <v>11363</v>
      </c>
      <c r="E21303" s="45" t="s">
        <v>10349</v>
      </c>
      <c r="AO21303" s="376"/>
    </row>
    <row r="21304" spans="1:41" x14ac:dyDescent="0.25">
      <c r="A21304" s="44" t="s">
        <v>9051</v>
      </c>
      <c r="B21304" s="44" t="s">
        <v>16916</v>
      </c>
      <c r="C21304" s="45" t="s">
        <v>17150</v>
      </c>
      <c r="D21304" s="367" t="s">
        <v>3696</v>
      </c>
      <c r="E21304" s="328">
        <f>DATE(2030,2,13)</f>
        <v>47527</v>
      </c>
      <c r="F21304" s="32"/>
      <c r="G21304" s="32"/>
      <c r="H21304" s="32"/>
      <c r="I21304" s="31"/>
      <c r="J21304" s="31"/>
      <c r="K21304" s="31"/>
      <c r="L21304" s="31"/>
      <c r="M21304" s="31"/>
      <c r="N21304" s="31"/>
      <c r="O21304" s="31"/>
      <c r="P21304" s="31"/>
      <c r="Q21304" s="31"/>
      <c r="R21304" s="31"/>
      <c r="S21304" s="31"/>
      <c r="T21304" s="31"/>
      <c r="U21304" s="31"/>
      <c r="V21304" s="31"/>
      <c r="W21304" s="31"/>
      <c r="X21304" s="31"/>
      <c r="Y21304" s="31"/>
      <c r="Z21304" s="31"/>
      <c r="AA21304" s="31"/>
      <c r="AB21304" s="31"/>
      <c r="AC21304" s="31"/>
      <c r="AD21304" s="31"/>
      <c r="AE21304" s="31"/>
      <c r="AF21304" s="31"/>
      <c r="AG21304" s="31"/>
      <c r="AH21304" s="31"/>
      <c r="AI21304" s="31"/>
      <c r="AJ21304" s="31"/>
      <c r="AK21304" s="31"/>
      <c r="AL21304" s="31"/>
      <c r="AO21304" s="376"/>
    </row>
    <row r="21305" spans="1:41" x14ac:dyDescent="0.25">
      <c r="A21305" s="44" t="s">
        <v>12009</v>
      </c>
      <c r="B21305" s="44" t="s">
        <v>5134</v>
      </c>
      <c r="C21305" s="45">
        <v>250802</v>
      </c>
      <c r="D21305" s="45" t="s">
        <v>11363</v>
      </c>
      <c r="E21305" s="45" t="s">
        <v>9880</v>
      </c>
      <c r="AO21305" s="376"/>
    </row>
    <row r="21306" spans="1:41" x14ac:dyDescent="0.3">
      <c r="A21306" s="57" t="s">
        <v>13167</v>
      </c>
      <c r="B21306" s="57" t="s">
        <v>1290</v>
      </c>
      <c r="C21306" s="62">
        <v>24027</v>
      </c>
      <c r="D21306" s="62" t="s">
        <v>20886</v>
      </c>
      <c r="E21306" s="60">
        <v>46873</v>
      </c>
      <c r="F21306" s="32"/>
      <c r="G21306" s="32"/>
      <c r="H21306" s="32"/>
      <c r="I21306" s="31"/>
      <c r="J21306" s="31"/>
      <c r="K21306" s="31"/>
      <c r="L21306" s="31"/>
      <c r="M21306" s="31"/>
      <c r="N21306" s="31"/>
      <c r="O21306" s="31"/>
      <c r="P21306" s="31"/>
      <c r="Q21306" s="31"/>
      <c r="R21306" s="31"/>
      <c r="S21306" s="31"/>
      <c r="T21306" s="31"/>
      <c r="U21306" s="31"/>
      <c r="V21306" s="31"/>
      <c r="W21306" s="31"/>
      <c r="X21306" s="31"/>
      <c r="Y21306" s="31"/>
      <c r="Z21306" s="31"/>
      <c r="AA21306" s="31"/>
      <c r="AB21306" s="31"/>
      <c r="AC21306" s="31"/>
      <c r="AD21306" s="31"/>
      <c r="AE21306" s="31"/>
      <c r="AF21306" s="31"/>
      <c r="AG21306" s="31"/>
      <c r="AH21306" s="31"/>
      <c r="AI21306" s="31"/>
      <c r="AJ21306" s="31"/>
      <c r="AK21306" s="31"/>
      <c r="AL21306" s="31"/>
      <c r="AO21306" s="376"/>
    </row>
    <row r="21307" spans="1:41" x14ac:dyDescent="0.3">
      <c r="A21307" s="333" t="s">
        <v>15465</v>
      </c>
      <c r="B21307" s="333" t="s">
        <v>1598</v>
      </c>
      <c r="C21307" s="125" t="s">
        <v>13387</v>
      </c>
      <c r="D21307" s="32" t="s">
        <v>20309</v>
      </c>
      <c r="E21307" s="125" t="s">
        <v>11886</v>
      </c>
      <c r="F21307" s="125" t="s">
        <v>1189</v>
      </c>
      <c r="G21307" s="125" t="s">
        <v>1190</v>
      </c>
      <c r="AO21307" s="376"/>
    </row>
    <row r="21308" spans="1:41" x14ac:dyDescent="0.25">
      <c r="A21308" s="44" t="s">
        <v>13722</v>
      </c>
      <c r="B21308" s="44" t="s">
        <v>12150</v>
      </c>
      <c r="C21308" s="45">
        <v>38.25</v>
      </c>
      <c r="D21308" s="45" t="s">
        <v>12549</v>
      </c>
      <c r="E21308" s="46">
        <v>47664</v>
      </c>
      <c r="F21308" s="45"/>
      <c r="G21308" s="93"/>
      <c r="H21308" s="93"/>
      <c r="I21308" s="99"/>
      <c r="J21308" s="99"/>
      <c r="K21308" s="99"/>
      <c r="L21308" s="99"/>
      <c r="M21308" s="99"/>
      <c r="N21308" s="99"/>
      <c r="O21308" s="99"/>
      <c r="P21308" s="99"/>
      <c r="Q21308" s="99"/>
      <c r="R21308" s="99"/>
      <c r="S21308" s="99"/>
      <c r="T21308" s="99"/>
      <c r="U21308" s="99"/>
      <c r="V21308" s="99"/>
      <c r="W21308" s="99"/>
      <c r="X21308" s="99"/>
      <c r="Y21308" s="99"/>
      <c r="Z21308" s="99"/>
      <c r="AA21308" s="99"/>
      <c r="AB21308" s="99"/>
      <c r="AC21308" s="99"/>
      <c r="AD21308" s="99"/>
      <c r="AE21308" s="99"/>
      <c r="AF21308" s="99"/>
      <c r="AG21308" s="99"/>
      <c r="AH21308" s="31"/>
      <c r="AI21308" s="31"/>
      <c r="AJ21308" s="31"/>
      <c r="AK21308" s="31"/>
      <c r="AL21308" s="31"/>
      <c r="AO21308" s="376"/>
    </row>
    <row r="21309" spans="1:41" x14ac:dyDescent="0.25">
      <c r="A21309" s="44" t="s">
        <v>22072</v>
      </c>
      <c r="B21309" s="44" t="s">
        <v>5321</v>
      </c>
      <c r="C21309" s="45">
        <v>26010401</v>
      </c>
      <c r="D21309" s="45" t="s">
        <v>11363</v>
      </c>
      <c r="E21309" s="45" t="s">
        <v>17459</v>
      </c>
      <c r="AO21309" s="376"/>
    </row>
    <row r="21310" spans="1:41" x14ac:dyDescent="0.25">
      <c r="A21310" s="44" t="s">
        <v>22072</v>
      </c>
      <c r="B21310" s="44" t="s">
        <v>3176</v>
      </c>
      <c r="C21310" s="45">
        <v>26010402</v>
      </c>
      <c r="D21310" s="45" t="s">
        <v>11363</v>
      </c>
      <c r="E21310" s="45" t="s">
        <v>17459</v>
      </c>
      <c r="AO21310" s="376"/>
    </row>
    <row r="21311" spans="1:41" x14ac:dyDescent="0.25">
      <c r="A21311" s="44" t="s">
        <v>22073</v>
      </c>
      <c r="B21311" s="44" t="s">
        <v>21449</v>
      </c>
      <c r="C21311" s="45">
        <v>260504</v>
      </c>
      <c r="D21311" s="45" t="s">
        <v>11363</v>
      </c>
      <c r="E21311" s="45" t="s">
        <v>21450</v>
      </c>
      <c r="AO21311" s="376"/>
    </row>
    <row r="21312" spans="1:41" x14ac:dyDescent="0.3">
      <c r="A21312" s="333" t="s">
        <v>12947</v>
      </c>
      <c r="B21312" s="333" t="s">
        <v>1157</v>
      </c>
      <c r="C21312" s="125" t="s">
        <v>13318</v>
      </c>
      <c r="D21312" s="32" t="s">
        <v>20309</v>
      </c>
      <c r="E21312" s="125" t="s">
        <v>12551</v>
      </c>
      <c r="F21312" s="125" t="s">
        <v>1189</v>
      </c>
      <c r="G21312" s="125" t="s">
        <v>1190</v>
      </c>
      <c r="AO21312" s="376"/>
    </row>
    <row r="21313" spans="1:41" x14ac:dyDescent="0.25">
      <c r="A21313" s="44" t="s">
        <v>12534</v>
      </c>
      <c r="B21313" s="44" t="s">
        <v>12091</v>
      </c>
      <c r="C21313" s="45">
        <v>9.25</v>
      </c>
      <c r="D21313" s="45" t="s">
        <v>12549</v>
      </c>
      <c r="E21313" s="46">
        <v>47664</v>
      </c>
      <c r="F21313" s="45"/>
      <c r="G21313" s="93"/>
      <c r="H21313" s="93"/>
      <c r="I21313" s="99"/>
      <c r="J21313" s="99"/>
      <c r="K21313" s="99"/>
      <c r="L21313" s="99"/>
      <c r="M21313" s="99"/>
      <c r="N21313" s="99"/>
      <c r="O21313" s="99"/>
      <c r="P21313" s="99"/>
      <c r="Q21313" s="99"/>
      <c r="R21313" s="99"/>
      <c r="S21313" s="99"/>
      <c r="T21313" s="99"/>
      <c r="U21313" s="99"/>
      <c r="V21313" s="99"/>
      <c r="W21313" s="99"/>
      <c r="X21313" s="99"/>
      <c r="Y21313" s="99"/>
      <c r="Z21313" s="99"/>
      <c r="AA21313" s="99"/>
      <c r="AB21313" s="99"/>
      <c r="AC21313" s="99"/>
      <c r="AD21313" s="99"/>
      <c r="AE21313" s="99"/>
      <c r="AF21313" s="99"/>
      <c r="AG21313" s="99"/>
      <c r="AH21313" s="31"/>
      <c r="AI21313" s="31"/>
      <c r="AJ21313" s="31"/>
      <c r="AK21313" s="31"/>
      <c r="AL21313" s="31"/>
      <c r="AO21313" s="376"/>
    </row>
    <row r="21314" spans="1:41" x14ac:dyDescent="0.25">
      <c r="A21314" s="44" t="s">
        <v>12534</v>
      </c>
      <c r="B21314" s="44" t="s">
        <v>12119</v>
      </c>
      <c r="C21314" s="45">
        <v>15.24</v>
      </c>
      <c r="D21314" s="45" t="s">
        <v>12549</v>
      </c>
      <c r="E21314" s="46">
        <v>47299</v>
      </c>
      <c r="F21314" s="45"/>
      <c r="G21314" s="93"/>
      <c r="H21314" s="93"/>
      <c r="I21314" s="99"/>
      <c r="J21314" s="99"/>
      <c r="K21314" s="99"/>
      <c r="L21314" s="99"/>
      <c r="M21314" s="99"/>
      <c r="N21314" s="99"/>
      <c r="O21314" s="99"/>
      <c r="P21314" s="99"/>
      <c r="Q21314" s="99"/>
      <c r="R21314" s="99"/>
      <c r="S21314" s="99"/>
      <c r="T21314" s="99"/>
      <c r="U21314" s="99"/>
      <c r="V21314" s="99"/>
      <c r="W21314" s="99"/>
      <c r="X21314" s="99"/>
      <c r="Y21314" s="99"/>
      <c r="Z21314" s="99"/>
      <c r="AA21314" s="99"/>
      <c r="AB21314" s="99"/>
      <c r="AC21314" s="99"/>
      <c r="AD21314" s="99"/>
      <c r="AE21314" s="99"/>
      <c r="AF21314" s="99"/>
      <c r="AG21314" s="99"/>
      <c r="AH21314" s="31"/>
      <c r="AI21314" s="31"/>
      <c r="AJ21314" s="31"/>
      <c r="AK21314" s="31"/>
      <c r="AL21314" s="31"/>
      <c r="AO21314" s="376"/>
    </row>
    <row r="21315" spans="1:41" x14ac:dyDescent="0.25">
      <c r="A21315" s="44" t="s">
        <v>22074</v>
      </c>
      <c r="B21315" s="44" t="s">
        <v>9248</v>
      </c>
      <c r="C21315" s="45">
        <v>260105</v>
      </c>
      <c r="D21315" s="45" t="s">
        <v>11363</v>
      </c>
      <c r="E21315" s="45" t="s">
        <v>17625</v>
      </c>
      <c r="AO21315" s="376"/>
    </row>
    <row r="21316" spans="1:41" x14ac:dyDescent="0.25">
      <c r="A21316" s="44" t="s">
        <v>22075</v>
      </c>
      <c r="B21316" s="44" t="s">
        <v>925</v>
      </c>
      <c r="C21316" s="45">
        <v>260601</v>
      </c>
      <c r="D21316" s="45" t="s">
        <v>11363</v>
      </c>
      <c r="E21316" s="45" t="s">
        <v>17341</v>
      </c>
      <c r="AO21316" s="376"/>
    </row>
    <row r="21317" spans="1:41" x14ac:dyDescent="0.25">
      <c r="A21317" s="44" t="s">
        <v>22075</v>
      </c>
      <c r="B21317" s="44" t="s">
        <v>936</v>
      </c>
      <c r="C21317" s="45">
        <v>260703</v>
      </c>
      <c r="D21317" s="45" t="s">
        <v>11363</v>
      </c>
      <c r="E21317" s="45" t="s">
        <v>11150</v>
      </c>
      <c r="AO21317" s="376"/>
    </row>
    <row r="21318" spans="1:41" x14ac:dyDescent="0.25">
      <c r="A21318" s="44" t="s">
        <v>4326</v>
      </c>
      <c r="B21318" s="44" t="s">
        <v>199</v>
      </c>
      <c r="C21318" s="45">
        <v>241001</v>
      </c>
      <c r="D21318" s="45" t="s">
        <v>11363</v>
      </c>
      <c r="E21318" s="45" t="s">
        <v>5332</v>
      </c>
      <c r="AO21318" s="376"/>
    </row>
    <row r="21319" spans="1:41" x14ac:dyDescent="0.3">
      <c r="A21319" s="333" t="s">
        <v>16268</v>
      </c>
      <c r="B21319" s="333" t="s">
        <v>4819</v>
      </c>
      <c r="C21319" s="125" t="s">
        <v>16273</v>
      </c>
      <c r="D21319" s="32" t="s">
        <v>20309</v>
      </c>
      <c r="E21319" s="125" t="s">
        <v>4972</v>
      </c>
      <c r="F21319" s="125" t="s">
        <v>1189</v>
      </c>
      <c r="G21319" s="125" t="s">
        <v>1190</v>
      </c>
      <c r="AO21319" s="376"/>
    </row>
    <row r="21320" spans="1:41" x14ac:dyDescent="0.3">
      <c r="A21320" s="333" t="s">
        <v>8109</v>
      </c>
      <c r="B21320" s="333" t="s">
        <v>1162</v>
      </c>
      <c r="C21320" s="125" t="s">
        <v>8016</v>
      </c>
      <c r="D21320" s="32" t="s">
        <v>20309</v>
      </c>
      <c r="E21320" s="125" t="s">
        <v>7871</v>
      </c>
      <c r="F21320" s="125" t="s">
        <v>1189</v>
      </c>
      <c r="G21320" s="125" t="s">
        <v>1190</v>
      </c>
      <c r="AO21320" s="376"/>
    </row>
    <row r="21321" spans="1:41" x14ac:dyDescent="0.25">
      <c r="A21321" s="44" t="s">
        <v>12835</v>
      </c>
      <c r="B21321" s="44" t="s">
        <v>199</v>
      </c>
      <c r="C21321" s="45">
        <v>241001</v>
      </c>
      <c r="D21321" s="45" t="s">
        <v>11363</v>
      </c>
      <c r="E21321" s="45" t="s">
        <v>5332</v>
      </c>
      <c r="AO21321" s="376"/>
    </row>
    <row r="21322" spans="1:41" x14ac:dyDescent="0.25">
      <c r="A21322" s="44" t="s">
        <v>12835</v>
      </c>
      <c r="B21322" s="44" t="s">
        <v>17452</v>
      </c>
      <c r="C21322" s="45">
        <v>25010501</v>
      </c>
      <c r="D21322" s="45" t="s">
        <v>11363</v>
      </c>
      <c r="E21322" s="45" t="s">
        <v>12551</v>
      </c>
      <c r="AO21322" s="376"/>
    </row>
    <row r="21323" spans="1:41" x14ac:dyDescent="0.25">
      <c r="A21323" s="44" t="s">
        <v>5635</v>
      </c>
      <c r="B21323" s="44" t="s">
        <v>20528</v>
      </c>
      <c r="C21323" s="45" t="s">
        <v>14318</v>
      </c>
      <c r="D21323" s="32" t="s">
        <v>5559</v>
      </c>
      <c r="E21323" s="45" t="s">
        <v>20835</v>
      </c>
      <c r="F21323" s="32"/>
      <c r="G21323" s="32"/>
      <c r="H21323" s="32"/>
      <c r="I21323" s="31"/>
      <c r="J21323" s="31"/>
      <c r="K21323" s="31"/>
      <c r="L21323" s="31"/>
      <c r="M21323" s="31"/>
      <c r="N21323" s="31"/>
      <c r="O21323" s="31"/>
      <c r="P21323" s="31"/>
      <c r="Q21323" s="31"/>
      <c r="R21323" s="31"/>
      <c r="S21323" s="31"/>
      <c r="T21323" s="31"/>
      <c r="U21323" s="31"/>
      <c r="V21323" s="31"/>
      <c r="W21323" s="31"/>
      <c r="X21323" s="31"/>
      <c r="Y21323" s="31"/>
      <c r="Z21323" s="31"/>
      <c r="AA21323" s="31"/>
      <c r="AB21323" s="31"/>
      <c r="AC21323" s="31"/>
      <c r="AD21323" s="31"/>
      <c r="AE21323" s="31"/>
      <c r="AF21323" s="31"/>
      <c r="AG21323" s="31"/>
      <c r="AH21323" s="31"/>
      <c r="AI21323" s="31"/>
      <c r="AJ21323" s="31"/>
      <c r="AK21323" s="31"/>
      <c r="AL21323" s="31"/>
      <c r="AO21323" s="376"/>
    </row>
    <row r="21324" spans="1:41" x14ac:dyDescent="0.25">
      <c r="A21324" s="44" t="s">
        <v>5635</v>
      </c>
      <c r="B21324" s="44" t="s">
        <v>10422</v>
      </c>
      <c r="C21324" s="45">
        <v>240704</v>
      </c>
      <c r="D21324" s="45" t="s">
        <v>11363</v>
      </c>
      <c r="E21324" s="45" t="s">
        <v>5139</v>
      </c>
      <c r="AO21324" s="376"/>
    </row>
    <row r="21325" spans="1:41" x14ac:dyDescent="0.25">
      <c r="A21325" s="44" t="s">
        <v>5635</v>
      </c>
      <c r="B21325" s="44" t="s">
        <v>3176</v>
      </c>
      <c r="C21325" s="45">
        <v>25010402</v>
      </c>
      <c r="D21325" s="45" t="s">
        <v>11363</v>
      </c>
      <c r="E21325" s="45" t="s">
        <v>12564</v>
      </c>
      <c r="AO21325" s="376"/>
    </row>
    <row r="21326" spans="1:41" x14ac:dyDescent="0.25">
      <c r="A21326" s="44" t="s">
        <v>10331</v>
      </c>
      <c r="B21326" s="44" t="s">
        <v>1893</v>
      </c>
      <c r="C21326" s="45" t="s">
        <v>10332</v>
      </c>
      <c r="D21326" s="46" t="s">
        <v>21328</v>
      </c>
      <c r="E21326" s="46">
        <v>46619</v>
      </c>
      <c r="AO21326" s="376"/>
    </row>
    <row r="21327" spans="1:41" x14ac:dyDescent="0.25">
      <c r="A21327" s="44" t="s">
        <v>6612</v>
      </c>
      <c r="B21327" s="44" t="s">
        <v>14714</v>
      </c>
      <c r="C21327" s="45" t="s">
        <v>6663</v>
      </c>
      <c r="D21327" s="367" t="s">
        <v>3696</v>
      </c>
      <c r="E21327" s="328">
        <f>DATE(2027,2,3)</f>
        <v>46421</v>
      </c>
      <c r="F21327" s="32"/>
      <c r="G21327" s="32"/>
      <c r="H21327" s="32"/>
      <c r="I21327" s="31"/>
      <c r="J21327" s="31"/>
      <c r="K21327" s="31"/>
      <c r="L21327" s="31"/>
      <c r="M21327" s="31"/>
      <c r="N21327" s="31"/>
      <c r="O21327" s="31"/>
      <c r="P21327" s="31"/>
      <c r="Q21327" s="31"/>
      <c r="R21327" s="31"/>
      <c r="S21327" s="31"/>
      <c r="T21327" s="31"/>
      <c r="U21327" s="31"/>
      <c r="V21327" s="31"/>
      <c r="W21327" s="31"/>
      <c r="X21327" s="31"/>
      <c r="Y21327" s="31"/>
      <c r="Z21327" s="31"/>
      <c r="AA21327" s="31"/>
      <c r="AB21327" s="31"/>
      <c r="AC21327" s="31"/>
      <c r="AD21327" s="31"/>
      <c r="AE21327" s="31"/>
      <c r="AF21327" s="31"/>
      <c r="AG21327" s="31"/>
      <c r="AH21327" s="31"/>
      <c r="AI21327" s="31"/>
      <c r="AJ21327" s="31"/>
      <c r="AK21327" s="31"/>
      <c r="AL21327" s="31"/>
      <c r="AO21327" s="376"/>
    </row>
    <row r="21328" spans="1:41" x14ac:dyDescent="0.25">
      <c r="A21328" s="57" t="s">
        <v>3678</v>
      </c>
      <c r="B21328" s="92" t="s">
        <v>3682</v>
      </c>
      <c r="C21328" s="93" t="s">
        <v>19106</v>
      </c>
      <c r="D21328" s="93" t="s">
        <v>3681</v>
      </c>
      <c r="E21328" s="94">
        <v>48029</v>
      </c>
      <c r="F21328" s="93"/>
      <c r="G21328" s="93"/>
      <c r="H21328" s="93"/>
      <c r="I21328" s="99"/>
      <c r="J21328" s="99"/>
      <c r="K21328" s="99"/>
      <c r="L21328" s="44"/>
      <c r="M21328" s="99"/>
      <c r="N21328" s="99"/>
      <c r="O21328" s="99"/>
      <c r="P21328" s="99"/>
      <c r="Q21328" s="99"/>
      <c r="R21328" s="99"/>
      <c r="S21328" s="99"/>
      <c r="T21328" s="99"/>
      <c r="U21328" s="99"/>
      <c r="V21328" s="99"/>
      <c r="W21328" s="99"/>
      <c r="X21328" s="99"/>
      <c r="Y21328" s="99"/>
      <c r="Z21328" s="99"/>
      <c r="AA21328" s="99"/>
      <c r="AB21328" s="99"/>
      <c r="AC21328" s="99"/>
      <c r="AD21328" s="99"/>
      <c r="AE21328" s="99"/>
      <c r="AF21328" s="99"/>
      <c r="AG21328" s="99"/>
      <c r="AH21328" s="31"/>
      <c r="AI21328" s="31"/>
      <c r="AJ21328" s="31"/>
      <c r="AK21328" s="31"/>
      <c r="AL21328" s="31"/>
      <c r="AO21328" s="376"/>
    </row>
    <row r="21329" spans="1:41" x14ac:dyDescent="0.25">
      <c r="A21329" s="91" t="s">
        <v>19280</v>
      </c>
      <c r="B21329" s="92" t="s">
        <v>19284</v>
      </c>
      <c r="C21329" s="93" t="s">
        <v>19285</v>
      </c>
      <c r="D21329" s="93" t="s">
        <v>1201</v>
      </c>
      <c r="E21329" s="94">
        <v>46582</v>
      </c>
      <c r="F21329" s="93"/>
      <c r="G21329" s="93"/>
      <c r="H21329" s="93"/>
      <c r="I21329" s="99"/>
      <c r="J21329" s="99"/>
      <c r="K21329" s="99"/>
      <c r="L21329" s="99"/>
      <c r="M21329" s="99"/>
      <c r="N21329" s="99"/>
      <c r="O21329" s="99"/>
      <c r="P21329" s="99"/>
      <c r="Q21329" s="99"/>
      <c r="R21329" s="99"/>
      <c r="S21329" s="99"/>
      <c r="T21329" s="99"/>
      <c r="U21329" s="99"/>
      <c r="V21329" s="99"/>
      <c r="W21329" s="99"/>
      <c r="X21329" s="99"/>
      <c r="Y21329" s="99"/>
      <c r="Z21329" s="99"/>
      <c r="AA21329" s="99"/>
      <c r="AB21329" s="99"/>
      <c r="AC21329" s="99"/>
      <c r="AD21329" s="99"/>
      <c r="AE21329" s="99"/>
      <c r="AF21329" s="99"/>
      <c r="AG21329" s="99"/>
      <c r="AH21329" s="31"/>
      <c r="AI21329" s="31"/>
      <c r="AJ21329" s="31"/>
      <c r="AK21329" s="31"/>
      <c r="AL21329" s="31"/>
      <c r="AO21329" s="376"/>
    </row>
    <row r="21330" spans="1:41" x14ac:dyDescent="0.25">
      <c r="A21330" s="44" t="s">
        <v>486</v>
      </c>
      <c r="B21330" s="44" t="s">
        <v>21405</v>
      </c>
      <c r="C21330" s="45" t="s">
        <v>9704</v>
      </c>
      <c r="D21330" s="45" t="s">
        <v>21447</v>
      </c>
      <c r="E21330" s="46">
        <v>46538</v>
      </c>
      <c r="AO21330" s="376"/>
    </row>
    <row r="21331" spans="1:41" x14ac:dyDescent="0.25">
      <c r="A21331" s="91" t="s">
        <v>486</v>
      </c>
      <c r="B21331" s="92" t="s">
        <v>19284</v>
      </c>
      <c r="C21331" s="93" t="s">
        <v>19285</v>
      </c>
      <c r="D21331" s="93" t="s">
        <v>1201</v>
      </c>
      <c r="E21331" s="94">
        <v>46582</v>
      </c>
      <c r="F21331" s="93"/>
      <c r="G21331" s="93"/>
      <c r="H21331" s="93"/>
      <c r="I21331" s="99"/>
      <c r="J21331" s="99"/>
      <c r="K21331" s="99"/>
      <c r="L21331" s="99"/>
      <c r="M21331" s="99"/>
      <c r="N21331" s="99"/>
      <c r="O21331" s="99"/>
      <c r="P21331" s="99"/>
      <c r="Q21331" s="99"/>
      <c r="R21331" s="99"/>
      <c r="S21331" s="99"/>
      <c r="T21331" s="99"/>
      <c r="U21331" s="99"/>
      <c r="V21331" s="99"/>
      <c r="W21331" s="99"/>
      <c r="X21331" s="99"/>
      <c r="Y21331" s="99"/>
      <c r="Z21331" s="99"/>
      <c r="AA21331" s="99"/>
      <c r="AB21331" s="99"/>
      <c r="AC21331" s="99"/>
      <c r="AD21331" s="99"/>
      <c r="AE21331" s="99"/>
      <c r="AF21331" s="99"/>
      <c r="AG21331" s="99"/>
      <c r="AH21331" s="31"/>
      <c r="AI21331" s="31"/>
      <c r="AJ21331" s="31"/>
      <c r="AK21331" s="31"/>
      <c r="AL21331" s="31"/>
      <c r="AO21331" s="376"/>
    </row>
    <row r="21332" spans="1:41" x14ac:dyDescent="0.3">
      <c r="A21332" s="333" t="s">
        <v>19084</v>
      </c>
      <c r="B21332" s="333" t="s">
        <v>1168</v>
      </c>
      <c r="C21332" s="125" t="s">
        <v>19096</v>
      </c>
      <c r="D21332" s="32" t="s">
        <v>20309</v>
      </c>
      <c r="E21332" s="125" t="s">
        <v>9249</v>
      </c>
      <c r="F21332" s="125" t="s">
        <v>1189</v>
      </c>
      <c r="G21332" s="125" t="s">
        <v>1190</v>
      </c>
      <c r="AO21332" s="376"/>
    </row>
    <row r="21333" spans="1:41" x14ac:dyDescent="0.25">
      <c r="A21333" s="44" t="s">
        <v>22076</v>
      </c>
      <c r="B21333" s="44" t="s">
        <v>936</v>
      </c>
      <c r="C21333" s="45">
        <v>260703</v>
      </c>
      <c r="D21333" s="45" t="s">
        <v>11363</v>
      </c>
      <c r="E21333" s="45" t="s">
        <v>11150</v>
      </c>
      <c r="AO21333" s="376"/>
    </row>
    <row r="21334" spans="1:41" x14ac:dyDescent="0.25">
      <c r="A21334" s="44" t="s">
        <v>11360</v>
      </c>
      <c r="B21334" s="44" t="s">
        <v>5134</v>
      </c>
      <c r="C21334" s="45">
        <v>220802</v>
      </c>
      <c r="D21334" s="45" t="s">
        <v>11363</v>
      </c>
      <c r="E21334" s="45" t="s">
        <v>4966</v>
      </c>
      <c r="AO21334" s="376"/>
    </row>
    <row r="21335" spans="1:41" x14ac:dyDescent="0.25">
      <c r="A21335" s="44" t="s">
        <v>22077</v>
      </c>
      <c r="B21335" s="44" t="s">
        <v>21449</v>
      </c>
      <c r="C21335" s="45">
        <v>260504</v>
      </c>
      <c r="D21335" s="45" t="s">
        <v>11363</v>
      </c>
      <c r="E21335" s="45" t="s">
        <v>21450</v>
      </c>
      <c r="AO21335" s="376"/>
    </row>
    <row r="21336" spans="1:41" x14ac:dyDescent="0.3">
      <c r="A21336" s="333" t="s">
        <v>19085</v>
      </c>
      <c r="B21336" s="333" t="s">
        <v>6930</v>
      </c>
      <c r="C21336" s="125" t="s">
        <v>19100</v>
      </c>
      <c r="D21336" s="32" t="s">
        <v>20309</v>
      </c>
      <c r="E21336" s="125" t="s">
        <v>9249</v>
      </c>
      <c r="F21336" s="125" t="s">
        <v>1189</v>
      </c>
      <c r="G21336" s="125" t="s">
        <v>1190</v>
      </c>
      <c r="AO21336" s="376"/>
    </row>
    <row r="21337" spans="1:41" x14ac:dyDescent="0.25">
      <c r="A21337" s="44" t="s">
        <v>16062</v>
      </c>
      <c r="B21337" s="44" t="s">
        <v>924</v>
      </c>
      <c r="C21337" s="45">
        <v>22010702</v>
      </c>
      <c r="D21337" s="45" t="s">
        <v>11363</v>
      </c>
      <c r="E21337" s="45" t="s">
        <v>5131</v>
      </c>
      <c r="AO21337" s="376"/>
    </row>
    <row r="21338" spans="1:41" x14ac:dyDescent="0.25">
      <c r="A21338" s="44" t="s">
        <v>16062</v>
      </c>
      <c r="B21338" s="44" t="s">
        <v>17452</v>
      </c>
      <c r="C21338" s="45">
        <v>25010501</v>
      </c>
      <c r="D21338" s="45" t="s">
        <v>11363</v>
      </c>
      <c r="E21338" s="45" t="s">
        <v>12551</v>
      </c>
      <c r="AO21338" s="376"/>
    </row>
    <row r="21339" spans="1:41" x14ac:dyDescent="0.25">
      <c r="A21339" s="44" t="s">
        <v>16062</v>
      </c>
      <c r="B21339" s="44" t="s">
        <v>5321</v>
      </c>
      <c r="C21339" s="45">
        <v>25010401</v>
      </c>
      <c r="D21339" s="45" t="s">
        <v>11363</v>
      </c>
      <c r="E21339" s="45" t="s">
        <v>12564</v>
      </c>
      <c r="AO21339" s="376"/>
    </row>
    <row r="21340" spans="1:41" x14ac:dyDescent="0.25">
      <c r="A21340" s="44" t="s">
        <v>12535</v>
      </c>
      <c r="B21340" s="44" t="s">
        <v>12091</v>
      </c>
      <c r="C21340" s="45">
        <v>9.23</v>
      </c>
      <c r="D21340" s="45" t="s">
        <v>12549</v>
      </c>
      <c r="E21340" s="46">
        <v>46934</v>
      </c>
      <c r="F21340" s="45"/>
      <c r="G21340" s="93"/>
      <c r="H21340" s="93"/>
      <c r="I21340" s="99"/>
      <c r="J21340" s="99"/>
      <c r="K21340" s="99"/>
      <c r="L21340" s="99"/>
      <c r="M21340" s="99"/>
      <c r="N21340" s="99"/>
      <c r="O21340" s="99"/>
      <c r="P21340" s="99"/>
      <c r="Q21340" s="99"/>
      <c r="R21340" s="99"/>
      <c r="S21340" s="99"/>
      <c r="T21340" s="99"/>
      <c r="U21340" s="99"/>
      <c r="V21340" s="99"/>
      <c r="W21340" s="99"/>
      <c r="X21340" s="99"/>
      <c r="Y21340" s="99"/>
      <c r="Z21340" s="99"/>
      <c r="AA21340" s="99"/>
      <c r="AB21340" s="99"/>
      <c r="AC21340" s="99"/>
      <c r="AD21340" s="99"/>
      <c r="AE21340" s="99"/>
      <c r="AF21340" s="99"/>
      <c r="AG21340" s="99"/>
      <c r="AH21340" s="31"/>
      <c r="AI21340" s="31"/>
      <c r="AJ21340" s="31"/>
      <c r="AK21340" s="31"/>
      <c r="AL21340" s="31"/>
      <c r="AO21340" s="376"/>
    </row>
    <row r="21341" spans="1:41" x14ac:dyDescent="0.25">
      <c r="A21341" s="44" t="s">
        <v>12535</v>
      </c>
      <c r="B21341" s="44" t="s">
        <v>12094</v>
      </c>
      <c r="C21341" s="45">
        <v>12.23</v>
      </c>
      <c r="D21341" s="45" t="s">
        <v>12549</v>
      </c>
      <c r="E21341" s="46">
        <v>46934</v>
      </c>
      <c r="F21341" s="45"/>
      <c r="G21341" s="93"/>
      <c r="H21341" s="93"/>
      <c r="I21341" s="99"/>
      <c r="J21341" s="99"/>
      <c r="K21341" s="99"/>
      <c r="L21341" s="99"/>
      <c r="M21341" s="99"/>
      <c r="N21341" s="99"/>
      <c r="O21341" s="99"/>
      <c r="P21341" s="99"/>
      <c r="Q21341" s="99"/>
      <c r="R21341" s="99"/>
      <c r="S21341" s="99"/>
      <c r="T21341" s="99"/>
      <c r="U21341" s="99"/>
      <c r="V21341" s="99"/>
      <c r="W21341" s="99"/>
      <c r="X21341" s="99"/>
      <c r="Y21341" s="99"/>
      <c r="Z21341" s="99"/>
      <c r="AA21341" s="99"/>
      <c r="AB21341" s="99"/>
      <c r="AC21341" s="99"/>
      <c r="AD21341" s="99"/>
      <c r="AE21341" s="99"/>
      <c r="AF21341" s="99"/>
      <c r="AG21341" s="99"/>
      <c r="AH21341" s="31"/>
      <c r="AI21341" s="31"/>
      <c r="AJ21341" s="31"/>
      <c r="AK21341" s="31"/>
      <c r="AL21341" s="31"/>
      <c r="AO21341" s="376"/>
    </row>
    <row r="21342" spans="1:41" x14ac:dyDescent="0.25">
      <c r="A21342" s="44" t="s">
        <v>2598</v>
      </c>
      <c r="B21342" s="44" t="s">
        <v>4198</v>
      </c>
      <c r="C21342" s="45" t="s">
        <v>4231</v>
      </c>
      <c r="D21342" s="45" t="s">
        <v>11204</v>
      </c>
      <c r="E21342" s="45" t="s">
        <v>4146</v>
      </c>
      <c r="F21342" s="93"/>
      <c r="G21342" s="93"/>
      <c r="H21342" s="93"/>
      <c r="I21342" s="99"/>
      <c r="J21342" s="99"/>
      <c r="K21342" s="99"/>
      <c r="L21342" s="99"/>
      <c r="M21342" s="99"/>
      <c r="N21342" s="99"/>
      <c r="O21342" s="99"/>
      <c r="P21342" s="99"/>
      <c r="Q21342" s="99"/>
      <c r="R21342" s="99"/>
      <c r="S21342" s="99"/>
      <c r="T21342" s="99"/>
      <c r="U21342" s="99"/>
      <c r="V21342" s="99"/>
      <c r="W21342" s="99"/>
      <c r="X21342" s="99"/>
      <c r="Y21342" s="99"/>
      <c r="Z21342" s="99"/>
      <c r="AA21342" s="99"/>
      <c r="AB21342" s="99"/>
      <c r="AC21342" s="99"/>
      <c r="AD21342" s="99"/>
      <c r="AE21342" s="99"/>
      <c r="AF21342" s="99"/>
      <c r="AG21342" s="99"/>
      <c r="AH21342" s="31"/>
      <c r="AI21342" s="31"/>
      <c r="AJ21342" s="31"/>
      <c r="AK21342" s="31"/>
      <c r="AL21342" s="31"/>
      <c r="AO21342" s="376"/>
    </row>
    <row r="21343" spans="1:41" x14ac:dyDescent="0.25">
      <c r="A21343" s="44" t="s">
        <v>2598</v>
      </c>
      <c r="B21343" s="44" t="s">
        <v>4198</v>
      </c>
      <c r="C21343" s="45" t="s">
        <v>4231</v>
      </c>
      <c r="D21343" s="93" t="s">
        <v>17443</v>
      </c>
      <c r="E21343" s="45" t="s">
        <v>4146</v>
      </c>
      <c r="F21343" s="93"/>
      <c r="G21343" s="93"/>
      <c r="H21343" s="93"/>
      <c r="I21343" s="99"/>
      <c r="J21343" s="99"/>
      <c r="K21343" s="99"/>
      <c r="L21343" s="99"/>
      <c r="M21343" s="99"/>
      <c r="N21343" s="99"/>
      <c r="O21343" s="99"/>
      <c r="P21343" s="99"/>
      <c r="Q21343" s="99"/>
      <c r="R21343" s="99"/>
      <c r="S21343" s="99"/>
      <c r="T21343" s="99"/>
      <c r="U21343" s="99"/>
      <c r="V21343" s="99"/>
      <c r="W21343" s="99"/>
      <c r="X21343" s="99"/>
      <c r="Y21343" s="99"/>
      <c r="Z21343" s="99"/>
      <c r="AA21343" s="99"/>
      <c r="AB21343" s="99"/>
      <c r="AC21343" s="99"/>
      <c r="AD21343" s="99"/>
      <c r="AE21343" s="99"/>
      <c r="AF21343" s="99"/>
      <c r="AG21343" s="99"/>
      <c r="AH21343" s="31"/>
      <c r="AI21343" s="31"/>
      <c r="AJ21343" s="31"/>
      <c r="AK21343" s="31"/>
      <c r="AL21343" s="31"/>
      <c r="AO21343" s="376"/>
    </row>
    <row r="21344" spans="1:41" x14ac:dyDescent="0.25">
      <c r="A21344" s="44" t="s">
        <v>2598</v>
      </c>
      <c r="B21344" s="44" t="s">
        <v>4198</v>
      </c>
      <c r="C21344" s="45" t="s">
        <v>4231</v>
      </c>
      <c r="D21344" s="45" t="s">
        <v>9895</v>
      </c>
      <c r="E21344" s="45" t="s">
        <v>4824</v>
      </c>
      <c r="F21344" s="93"/>
      <c r="G21344" s="93"/>
      <c r="H21344" s="93"/>
      <c r="I21344" s="99"/>
      <c r="J21344" s="99"/>
      <c r="K21344" s="99"/>
      <c r="L21344" s="44"/>
      <c r="M21344" s="99"/>
      <c r="N21344" s="99"/>
      <c r="O21344" s="99"/>
      <c r="P21344" s="99"/>
      <c r="Q21344" s="99"/>
      <c r="R21344" s="99"/>
      <c r="S21344" s="99"/>
      <c r="T21344" s="99"/>
      <c r="U21344" s="99"/>
      <c r="V21344" s="99"/>
      <c r="W21344" s="99"/>
      <c r="X21344" s="99"/>
      <c r="Y21344" s="99"/>
      <c r="Z21344" s="99"/>
      <c r="AA21344" s="99"/>
      <c r="AB21344" s="99"/>
      <c r="AC21344" s="99"/>
      <c r="AD21344" s="99"/>
      <c r="AE21344" s="99"/>
      <c r="AF21344" s="99"/>
      <c r="AG21344" s="99"/>
      <c r="AH21344" s="31"/>
      <c r="AI21344" s="31"/>
      <c r="AJ21344" s="31"/>
      <c r="AK21344" s="31"/>
      <c r="AL21344" s="31"/>
      <c r="AO21344" s="376"/>
    </row>
    <row r="21345" spans="1:41" x14ac:dyDescent="0.25">
      <c r="A21345" s="44" t="s">
        <v>18587</v>
      </c>
      <c r="B21345" s="44" t="s">
        <v>924</v>
      </c>
      <c r="C21345" s="45">
        <v>22010702</v>
      </c>
      <c r="D21345" s="45" t="s">
        <v>11363</v>
      </c>
      <c r="E21345" s="45" t="s">
        <v>5131</v>
      </c>
      <c r="AO21345" s="376"/>
    </row>
    <row r="21346" spans="1:41" x14ac:dyDescent="0.3">
      <c r="A21346" s="333" t="s">
        <v>13359</v>
      </c>
      <c r="B21346" s="333" t="s">
        <v>1157</v>
      </c>
      <c r="C21346" s="125" t="s">
        <v>13318</v>
      </c>
      <c r="D21346" s="32" t="s">
        <v>20309</v>
      </c>
      <c r="E21346" s="125" t="s">
        <v>12551</v>
      </c>
      <c r="F21346" s="125" t="s">
        <v>1190</v>
      </c>
      <c r="G21346" s="125" t="s">
        <v>1190</v>
      </c>
      <c r="AO21346" s="376"/>
    </row>
    <row r="21347" spans="1:41" x14ac:dyDescent="0.25">
      <c r="A21347" s="44" t="s">
        <v>20613</v>
      </c>
      <c r="B21347" s="44" t="s">
        <v>14169</v>
      </c>
      <c r="C21347" s="45" t="s">
        <v>20734</v>
      </c>
      <c r="D21347" s="32" t="s">
        <v>5559</v>
      </c>
      <c r="E21347" s="45" t="s">
        <v>20863</v>
      </c>
      <c r="F21347" s="32"/>
      <c r="G21347" s="32"/>
      <c r="H21347" s="32"/>
      <c r="I21347" s="31"/>
      <c r="J21347" s="31"/>
      <c r="K21347" s="31"/>
      <c r="L21347" s="31"/>
      <c r="M21347" s="31"/>
      <c r="N21347" s="31"/>
      <c r="O21347" s="31"/>
      <c r="P21347" s="31"/>
      <c r="Q21347" s="31"/>
      <c r="R21347" s="31"/>
      <c r="S21347" s="31"/>
      <c r="T21347" s="31"/>
      <c r="U21347" s="31"/>
      <c r="V21347" s="31"/>
      <c r="W21347" s="31"/>
      <c r="X21347" s="31"/>
      <c r="Y21347" s="31"/>
      <c r="Z21347" s="31"/>
      <c r="AA21347" s="31"/>
      <c r="AB21347" s="31"/>
      <c r="AC21347" s="31"/>
      <c r="AD21347" s="31"/>
      <c r="AE21347" s="31"/>
      <c r="AF21347" s="31"/>
      <c r="AG21347" s="31"/>
      <c r="AH21347" s="31"/>
      <c r="AI21347" s="31"/>
      <c r="AJ21347" s="31"/>
      <c r="AK21347" s="31"/>
      <c r="AL21347" s="31"/>
      <c r="AO21347" s="376"/>
    </row>
    <row r="21348" spans="1:41" x14ac:dyDescent="0.25">
      <c r="A21348" s="44" t="s">
        <v>12536</v>
      </c>
      <c r="B21348" s="44" t="s">
        <v>12097</v>
      </c>
      <c r="C21348" s="45">
        <v>28.23</v>
      </c>
      <c r="D21348" s="45" t="s">
        <v>12549</v>
      </c>
      <c r="E21348" s="46">
        <v>46934</v>
      </c>
      <c r="F21348" s="45"/>
      <c r="G21348" s="93"/>
      <c r="H21348" s="93"/>
      <c r="I21348" s="99"/>
      <c r="J21348" s="99"/>
      <c r="K21348" s="99"/>
      <c r="L21348" s="99"/>
      <c r="M21348" s="99"/>
      <c r="N21348" s="99"/>
      <c r="O21348" s="99"/>
      <c r="P21348" s="99"/>
      <c r="Q21348" s="99"/>
      <c r="R21348" s="99"/>
      <c r="S21348" s="99"/>
      <c r="T21348" s="99"/>
      <c r="U21348" s="99"/>
      <c r="V21348" s="99"/>
      <c r="W21348" s="99"/>
      <c r="X21348" s="99"/>
      <c r="Y21348" s="99"/>
      <c r="Z21348" s="99"/>
      <c r="AA21348" s="99"/>
      <c r="AB21348" s="99"/>
      <c r="AC21348" s="99"/>
      <c r="AD21348" s="99"/>
      <c r="AE21348" s="99"/>
      <c r="AF21348" s="99"/>
      <c r="AG21348" s="99"/>
      <c r="AH21348" s="31"/>
      <c r="AI21348" s="31"/>
      <c r="AJ21348" s="31"/>
      <c r="AK21348" s="31"/>
      <c r="AL21348" s="31"/>
      <c r="AO21348" s="376"/>
    </row>
    <row r="21349" spans="1:41" x14ac:dyDescent="0.25">
      <c r="A21349" s="44" t="s">
        <v>12536</v>
      </c>
      <c r="B21349" s="44" t="s">
        <v>12224</v>
      </c>
      <c r="C21349" s="45">
        <v>34.229999999999997</v>
      </c>
      <c r="D21349" s="45" t="s">
        <v>12549</v>
      </c>
      <c r="E21349" s="46">
        <v>46934</v>
      </c>
      <c r="F21349" s="45"/>
      <c r="G21349" s="93"/>
      <c r="H21349" s="93"/>
      <c r="I21349" s="99"/>
      <c r="J21349" s="99"/>
      <c r="K21349" s="99"/>
      <c r="L21349" s="99"/>
      <c r="M21349" s="99"/>
      <c r="N21349" s="99"/>
      <c r="O21349" s="99"/>
      <c r="P21349" s="99"/>
      <c r="Q21349" s="99"/>
      <c r="R21349" s="99"/>
      <c r="S21349" s="99"/>
      <c r="T21349" s="99"/>
      <c r="U21349" s="99"/>
      <c r="V21349" s="99"/>
      <c r="W21349" s="99"/>
      <c r="X21349" s="99"/>
      <c r="Y21349" s="99"/>
      <c r="Z21349" s="99"/>
      <c r="AA21349" s="99"/>
      <c r="AB21349" s="99"/>
      <c r="AC21349" s="99"/>
      <c r="AD21349" s="99"/>
      <c r="AE21349" s="99"/>
      <c r="AF21349" s="99"/>
      <c r="AG21349" s="99"/>
      <c r="AH21349" s="31"/>
      <c r="AI21349" s="31"/>
      <c r="AJ21349" s="31"/>
      <c r="AK21349" s="31"/>
      <c r="AL21349" s="31"/>
      <c r="AO21349" s="376"/>
    </row>
    <row r="21350" spans="1:41" x14ac:dyDescent="0.25">
      <c r="A21350" s="44" t="s">
        <v>10333</v>
      </c>
      <c r="B21350" s="44" t="s">
        <v>10228</v>
      </c>
      <c r="C21350" s="45" t="s">
        <v>10334</v>
      </c>
      <c r="D21350" s="46" t="s">
        <v>21328</v>
      </c>
      <c r="E21350" s="46">
        <v>46556</v>
      </c>
      <c r="AO21350" s="376"/>
    </row>
    <row r="21351" spans="1:41" x14ac:dyDescent="0.3">
      <c r="A21351" s="57" t="s">
        <v>20885</v>
      </c>
      <c r="B21351" s="57" t="s">
        <v>1290</v>
      </c>
      <c r="C21351" s="62" t="s">
        <v>17262</v>
      </c>
      <c r="D21351" s="62" t="s">
        <v>20886</v>
      </c>
      <c r="E21351" s="60">
        <v>46873</v>
      </c>
      <c r="F21351" s="32"/>
      <c r="G21351" s="32"/>
      <c r="H21351" s="32"/>
      <c r="I21351" s="31"/>
      <c r="J21351" s="31"/>
      <c r="K21351" s="31"/>
      <c r="L21351" s="31"/>
      <c r="M21351" s="31"/>
      <c r="N21351" s="31"/>
      <c r="O21351" s="31"/>
      <c r="P21351" s="31"/>
      <c r="Q21351" s="31"/>
      <c r="R21351" s="31"/>
      <c r="S21351" s="31"/>
      <c r="T21351" s="31"/>
      <c r="U21351" s="31"/>
      <c r="V21351" s="31"/>
      <c r="W21351" s="31"/>
      <c r="X21351" s="31"/>
      <c r="Y21351" s="31"/>
      <c r="Z21351" s="31"/>
      <c r="AA21351" s="31"/>
      <c r="AB21351" s="31"/>
      <c r="AC21351" s="31"/>
      <c r="AD21351" s="31"/>
      <c r="AE21351" s="31"/>
      <c r="AF21351" s="31"/>
      <c r="AG21351" s="31"/>
      <c r="AH21351" s="31"/>
      <c r="AI21351" s="31"/>
      <c r="AJ21351" s="31"/>
      <c r="AK21351" s="31"/>
      <c r="AL21351" s="31"/>
      <c r="AO21351" s="376"/>
    </row>
    <row r="21352" spans="1:41" x14ac:dyDescent="0.3">
      <c r="A21352" s="333" t="s">
        <v>11564</v>
      </c>
      <c r="B21352" s="333" t="s">
        <v>11377</v>
      </c>
      <c r="C21352" s="125" t="s">
        <v>11214</v>
      </c>
      <c r="D21352" s="32" t="s">
        <v>20309</v>
      </c>
      <c r="E21352" s="125" t="s">
        <v>4966</v>
      </c>
      <c r="F21352" s="125" t="s">
        <v>1189</v>
      </c>
      <c r="G21352" s="125" t="s">
        <v>1190</v>
      </c>
      <c r="AO21352" s="376"/>
    </row>
    <row r="21353" spans="1:41" x14ac:dyDescent="0.25">
      <c r="A21353" s="44" t="s">
        <v>11564</v>
      </c>
      <c r="B21353" s="44" t="s">
        <v>21362</v>
      </c>
      <c r="C21353" s="45" t="s">
        <v>13474</v>
      </c>
      <c r="D21353" s="45" t="s">
        <v>21447</v>
      </c>
      <c r="E21353" s="46">
        <v>46752</v>
      </c>
      <c r="AO21353" s="376"/>
    </row>
    <row r="21354" spans="1:41" x14ac:dyDescent="0.25">
      <c r="A21354" s="44" t="s">
        <v>12537</v>
      </c>
      <c r="B21354" s="44" t="s">
        <v>12180</v>
      </c>
      <c r="C21354" s="45">
        <v>15.23</v>
      </c>
      <c r="D21354" s="45" t="s">
        <v>12549</v>
      </c>
      <c r="E21354" s="46">
        <v>46934</v>
      </c>
      <c r="F21354" s="45" t="s">
        <v>1335</v>
      </c>
      <c r="G21354" s="93"/>
      <c r="H21354" s="93"/>
      <c r="I21354" s="99"/>
      <c r="J21354" s="99"/>
      <c r="K21354" s="99"/>
      <c r="L21354" s="99"/>
      <c r="M21354" s="99"/>
      <c r="N21354" s="99"/>
      <c r="O21354" s="99"/>
      <c r="P21354" s="99"/>
      <c r="Q21354" s="99"/>
      <c r="R21354" s="99"/>
      <c r="S21354" s="99"/>
      <c r="T21354" s="99"/>
      <c r="U21354" s="99"/>
      <c r="V21354" s="99"/>
      <c r="W21354" s="99"/>
      <c r="X21354" s="99"/>
      <c r="Y21354" s="99"/>
      <c r="Z21354" s="99"/>
      <c r="AA21354" s="99"/>
      <c r="AB21354" s="99"/>
      <c r="AC21354" s="99"/>
      <c r="AD21354" s="99"/>
      <c r="AE21354" s="99"/>
      <c r="AF21354" s="99"/>
      <c r="AG21354" s="99"/>
      <c r="AH21354" s="31"/>
      <c r="AI21354" s="31"/>
      <c r="AJ21354" s="31"/>
      <c r="AK21354" s="31"/>
      <c r="AL21354" s="31"/>
      <c r="AO21354" s="376"/>
    </row>
    <row r="21355" spans="1:41" x14ac:dyDescent="0.25">
      <c r="A21355" s="44" t="s">
        <v>16063</v>
      </c>
      <c r="B21355" s="44" t="s">
        <v>5134</v>
      </c>
      <c r="C21355" s="45">
        <v>250802</v>
      </c>
      <c r="D21355" s="45" t="s">
        <v>11363</v>
      </c>
      <c r="E21355" s="45" t="s">
        <v>9880</v>
      </c>
      <c r="AO21355" s="376"/>
    </row>
    <row r="21356" spans="1:41" x14ac:dyDescent="0.25">
      <c r="A21356" s="44" t="s">
        <v>12836</v>
      </c>
      <c r="B21356" s="44" t="s">
        <v>1666</v>
      </c>
      <c r="C21356" s="45">
        <v>250101</v>
      </c>
      <c r="D21356" s="45" t="s">
        <v>11363</v>
      </c>
      <c r="E21356" s="45" t="s">
        <v>12551</v>
      </c>
      <c r="AO21356" s="376"/>
    </row>
    <row r="21357" spans="1:41" x14ac:dyDescent="0.25">
      <c r="A21357" s="44" t="s">
        <v>12837</v>
      </c>
      <c r="B21357" s="44" t="s">
        <v>199</v>
      </c>
      <c r="C21357" s="45">
        <v>241001</v>
      </c>
      <c r="D21357" s="45" t="s">
        <v>11363</v>
      </c>
      <c r="E21357" s="45" t="s">
        <v>5332</v>
      </c>
      <c r="AO21357" s="376"/>
    </row>
    <row r="21358" spans="1:41" x14ac:dyDescent="0.25">
      <c r="A21358" s="44" t="s">
        <v>12837</v>
      </c>
      <c r="B21358" s="44" t="s">
        <v>5321</v>
      </c>
      <c r="C21358" s="45">
        <v>26010401</v>
      </c>
      <c r="D21358" s="45" t="s">
        <v>11363</v>
      </c>
      <c r="E21358" s="45" t="s">
        <v>17459</v>
      </c>
      <c r="AO21358" s="376"/>
    </row>
    <row r="21359" spans="1:41" x14ac:dyDescent="0.25">
      <c r="A21359" s="44" t="s">
        <v>12837</v>
      </c>
      <c r="B21359" s="44" t="s">
        <v>3176</v>
      </c>
      <c r="C21359" s="45">
        <v>26010402</v>
      </c>
      <c r="D21359" s="45" t="s">
        <v>11363</v>
      </c>
      <c r="E21359" s="45" t="s">
        <v>17459</v>
      </c>
      <c r="AO21359" s="376"/>
    </row>
    <row r="21360" spans="1:41" x14ac:dyDescent="0.25">
      <c r="A21360" s="44" t="s">
        <v>918</v>
      </c>
      <c r="B21360" s="44" t="s">
        <v>2350</v>
      </c>
      <c r="C21360" s="45">
        <v>230105</v>
      </c>
      <c r="D21360" s="45" t="s">
        <v>11363</v>
      </c>
      <c r="E21360" s="45" t="s">
        <v>5265</v>
      </c>
      <c r="AO21360" s="376"/>
    </row>
    <row r="21361" spans="1:41" x14ac:dyDescent="0.25">
      <c r="A21361" s="44" t="s">
        <v>6601</v>
      </c>
      <c r="B21361" s="44" t="s">
        <v>5321</v>
      </c>
      <c r="C21361" s="45">
        <v>23010401</v>
      </c>
      <c r="D21361" s="45" t="s">
        <v>11363</v>
      </c>
      <c r="E21361" s="45" t="s">
        <v>5322</v>
      </c>
      <c r="AO21361" s="376"/>
    </row>
    <row r="21362" spans="1:41" x14ac:dyDescent="0.25">
      <c r="A21362" s="44" t="s">
        <v>6601</v>
      </c>
      <c r="B21362" s="44" t="s">
        <v>3176</v>
      </c>
      <c r="C21362" s="45">
        <v>23010402</v>
      </c>
      <c r="D21362" s="45" t="s">
        <v>11363</v>
      </c>
      <c r="E21362" s="45" t="s">
        <v>5322</v>
      </c>
      <c r="AO21362" s="376"/>
    </row>
    <row r="21363" spans="1:41" x14ac:dyDescent="0.25">
      <c r="A21363" s="44" t="s">
        <v>3923</v>
      </c>
      <c r="B21363" s="44" t="s">
        <v>21359</v>
      </c>
      <c r="C21363" s="45" t="s">
        <v>9701</v>
      </c>
      <c r="D21363" s="45" t="s">
        <v>21447</v>
      </c>
      <c r="E21363" s="46">
        <v>46752</v>
      </c>
      <c r="AO21363" s="376"/>
    </row>
    <row r="21364" spans="1:41" x14ac:dyDescent="0.25">
      <c r="A21364" s="44" t="s">
        <v>6602</v>
      </c>
      <c r="B21364" s="44" t="s">
        <v>5321</v>
      </c>
      <c r="C21364" s="45">
        <v>23010401</v>
      </c>
      <c r="D21364" s="45" t="s">
        <v>11363</v>
      </c>
      <c r="E21364" s="45" t="s">
        <v>5322</v>
      </c>
      <c r="AO21364" s="376"/>
    </row>
    <row r="21365" spans="1:41" x14ac:dyDescent="0.25">
      <c r="A21365" s="44" t="s">
        <v>16064</v>
      </c>
      <c r="B21365" s="44" t="s">
        <v>15620</v>
      </c>
      <c r="C21365" s="45">
        <v>25080301</v>
      </c>
      <c r="D21365" s="45" t="s">
        <v>11363</v>
      </c>
      <c r="E21365" s="45" t="s">
        <v>8282</v>
      </c>
      <c r="AO21365" s="376"/>
    </row>
    <row r="21366" spans="1:41" x14ac:dyDescent="0.25">
      <c r="A21366" s="44" t="s">
        <v>16064</v>
      </c>
      <c r="B21366" s="44" t="s">
        <v>15621</v>
      </c>
      <c r="C21366" s="45">
        <v>25080302</v>
      </c>
      <c r="D21366" s="45" t="s">
        <v>11363</v>
      </c>
      <c r="E21366" s="45" t="s">
        <v>8282</v>
      </c>
      <c r="AO21366" s="376"/>
    </row>
    <row r="21367" spans="1:41" x14ac:dyDescent="0.25">
      <c r="A21367" s="44" t="s">
        <v>22078</v>
      </c>
      <c r="B21367" s="44" t="s">
        <v>9248</v>
      </c>
      <c r="C21367" s="45">
        <v>260105</v>
      </c>
      <c r="D21367" s="45" t="s">
        <v>11363</v>
      </c>
      <c r="E21367" s="45" t="s">
        <v>17625</v>
      </c>
      <c r="AO21367" s="376"/>
    </row>
    <row r="21368" spans="1:41" x14ac:dyDescent="0.25">
      <c r="A21368" s="44" t="s">
        <v>20647</v>
      </c>
      <c r="B21368" s="44" t="s">
        <v>20645</v>
      </c>
      <c r="C21368" s="45" t="s">
        <v>20737</v>
      </c>
      <c r="D21368" s="32" t="s">
        <v>5559</v>
      </c>
      <c r="E21368" s="45" t="s">
        <v>20871</v>
      </c>
      <c r="F21368" s="32"/>
      <c r="G21368" s="32"/>
      <c r="H21368" s="32"/>
      <c r="I21368" s="31"/>
      <c r="J21368" s="31"/>
      <c r="K21368" s="31"/>
      <c r="L21368" s="31"/>
      <c r="M21368" s="31"/>
      <c r="N21368" s="31"/>
      <c r="O21368" s="31"/>
      <c r="P21368" s="31"/>
      <c r="Q21368" s="31"/>
      <c r="R21368" s="31"/>
      <c r="S21368" s="31"/>
      <c r="T21368" s="31"/>
      <c r="U21368" s="31"/>
      <c r="V21368" s="31"/>
      <c r="W21368" s="31"/>
      <c r="X21368" s="31"/>
      <c r="Y21368" s="31"/>
      <c r="Z21368" s="31"/>
      <c r="AA21368" s="31"/>
      <c r="AB21368" s="31"/>
      <c r="AC21368" s="31"/>
      <c r="AD21368" s="31"/>
      <c r="AE21368" s="31"/>
      <c r="AF21368" s="31"/>
      <c r="AG21368" s="31"/>
      <c r="AH21368" s="31"/>
      <c r="AI21368" s="31"/>
      <c r="AJ21368" s="31"/>
      <c r="AK21368" s="31"/>
      <c r="AL21368" s="31"/>
      <c r="AO21368" s="376"/>
    </row>
    <row r="21369" spans="1:41" x14ac:dyDescent="0.25">
      <c r="A21369" s="44" t="s">
        <v>1145</v>
      </c>
      <c r="B21369" s="92" t="s">
        <v>9602</v>
      </c>
      <c r="C21369" s="45" t="s">
        <v>9334</v>
      </c>
      <c r="D21369" s="93" t="s">
        <v>9601</v>
      </c>
      <c r="E21369" s="94">
        <v>46568</v>
      </c>
      <c r="F21369" s="93"/>
      <c r="G21369" s="93"/>
      <c r="H21369" s="93"/>
      <c r="I21369" s="99"/>
      <c r="J21369" s="99"/>
      <c r="K21369" s="99"/>
      <c r="L21369" s="44"/>
      <c r="M21369" s="99"/>
      <c r="N21369" s="99"/>
      <c r="O21369" s="99"/>
      <c r="P21369" s="99"/>
      <c r="Q21369" s="99"/>
      <c r="R21369" s="99"/>
      <c r="S21369" s="99"/>
      <c r="T21369" s="99"/>
      <c r="U21369" s="99"/>
      <c r="V21369" s="99"/>
      <c r="W21369" s="99"/>
      <c r="X21369" s="99"/>
      <c r="Y21369" s="99"/>
      <c r="Z21369" s="99"/>
      <c r="AA21369" s="99"/>
      <c r="AB21369" s="99"/>
      <c r="AC21369" s="99"/>
      <c r="AD21369" s="99"/>
      <c r="AE21369" s="99"/>
      <c r="AF21369" s="99"/>
      <c r="AG21369" s="99"/>
      <c r="AH21369" s="31"/>
      <c r="AI21369" s="31"/>
      <c r="AJ21369" s="31"/>
      <c r="AK21369" s="31"/>
      <c r="AL21369" s="31"/>
      <c r="AO21369" s="376"/>
    </row>
    <row r="21370" spans="1:41" x14ac:dyDescent="0.25">
      <c r="A21370" s="44" t="s">
        <v>1145</v>
      </c>
      <c r="B21370" s="44" t="s">
        <v>12148</v>
      </c>
      <c r="C21370" s="45">
        <v>31.23</v>
      </c>
      <c r="D21370" s="45" t="s">
        <v>12549</v>
      </c>
      <c r="E21370" s="46">
        <v>46934</v>
      </c>
      <c r="F21370" s="45" t="s">
        <v>1335</v>
      </c>
      <c r="G21370" s="93"/>
      <c r="H21370" s="93"/>
      <c r="I21370" s="99"/>
      <c r="J21370" s="99"/>
      <c r="K21370" s="99"/>
      <c r="L21370" s="99"/>
      <c r="M21370" s="99"/>
      <c r="N21370" s="99"/>
      <c r="O21370" s="99"/>
      <c r="P21370" s="99"/>
      <c r="Q21370" s="99"/>
      <c r="R21370" s="99"/>
      <c r="S21370" s="99"/>
      <c r="T21370" s="99"/>
      <c r="U21370" s="99"/>
      <c r="V21370" s="99"/>
      <c r="W21370" s="99"/>
      <c r="X21370" s="99"/>
      <c r="Y21370" s="99"/>
      <c r="Z21370" s="99"/>
      <c r="AA21370" s="99"/>
      <c r="AB21370" s="99"/>
      <c r="AC21370" s="99"/>
      <c r="AD21370" s="99"/>
      <c r="AE21370" s="99"/>
      <c r="AF21370" s="99"/>
      <c r="AG21370" s="99"/>
      <c r="AH21370" s="31"/>
      <c r="AI21370" s="31"/>
      <c r="AJ21370" s="31"/>
      <c r="AK21370" s="31"/>
      <c r="AL21370" s="31"/>
      <c r="AO21370" s="376"/>
    </row>
    <row r="21371" spans="1:41" x14ac:dyDescent="0.25">
      <c r="A21371" s="99" t="s">
        <v>1145</v>
      </c>
      <c r="B21371" s="99" t="s">
        <v>6181</v>
      </c>
      <c r="C21371" s="93" t="s">
        <v>6189</v>
      </c>
      <c r="D21371" s="93" t="s">
        <v>1201</v>
      </c>
      <c r="E21371" s="94">
        <v>46439</v>
      </c>
      <c r="F21371" s="93"/>
      <c r="G21371" s="93"/>
      <c r="H21371" s="93" t="s">
        <v>1789</v>
      </c>
      <c r="I21371" s="99"/>
      <c r="J21371" s="99"/>
      <c r="K21371" s="99"/>
      <c r="L21371" s="44"/>
      <c r="M21371" s="99"/>
      <c r="N21371" s="99"/>
      <c r="O21371" s="99"/>
      <c r="P21371" s="99"/>
      <c r="Q21371" s="99"/>
      <c r="R21371" s="99"/>
      <c r="S21371" s="99"/>
      <c r="T21371" s="99"/>
      <c r="U21371" s="99"/>
      <c r="V21371" s="99"/>
      <c r="W21371" s="99"/>
      <c r="X21371" s="99"/>
      <c r="Y21371" s="99"/>
      <c r="Z21371" s="99"/>
      <c r="AA21371" s="99"/>
      <c r="AB21371" s="99"/>
      <c r="AC21371" s="99"/>
      <c r="AD21371" s="99"/>
      <c r="AE21371" s="99"/>
      <c r="AF21371" s="99"/>
      <c r="AG21371" s="99"/>
      <c r="AH21371" s="31"/>
      <c r="AI21371" s="31"/>
      <c r="AJ21371" s="31"/>
      <c r="AK21371" s="31"/>
      <c r="AL21371" s="31"/>
      <c r="AO21371" s="376"/>
    </row>
    <row r="21372" spans="1:41" x14ac:dyDescent="0.25">
      <c r="A21372" s="99" t="s">
        <v>1145</v>
      </c>
      <c r="B21372" s="92" t="s">
        <v>2683</v>
      </c>
      <c r="C21372" s="93" t="s">
        <v>10083</v>
      </c>
      <c r="D21372" s="93" t="s">
        <v>1201</v>
      </c>
      <c r="E21372" s="94">
        <v>46590</v>
      </c>
      <c r="F21372" s="93"/>
      <c r="G21372" s="93"/>
      <c r="H21372" s="93"/>
      <c r="I21372" s="99"/>
      <c r="J21372" s="99"/>
      <c r="K21372" s="99"/>
      <c r="L21372" s="44"/>
      <c r="M21372" s="99"/>
      <c r="N21372" s="99"/>
      <c r="O21372" s="99"/>
      <c r="P21372" s="99"/>
      <c r="Q21372" s="99"/>
      <c r="R21372" s="99"/>
      <c r="S21372" s="99"/>
      <c r="T21372" s="99"/>
      <c r="U21372" s="99"/>
      <c r="V21372" s="99"/>
      <c r="W21372" s="99"/>
      <c r="X21372" s="99"/>
      <c r="Y21372" s="99"/>
      <c r="Z21372" s="99"/>
      <c r="AA21372" s="99"/>
      <c r="AB21372" s="99"/>
      <c r="AC21372" s="99"/>
      <c r="AD21372" s="99"/>
      <c r="AE21372" s="99"/>
      <c r="AF21372" s="99"/>
      <c r="AG21372" s="99"/>
      <c r="AH21372" s="31"/>
      <c r="AI21372" s="31"/>
      <c r="AJ21372" s="31"/>
      <c r="AK21372" s="31"/>
      <c r="AL21372" s="31"/>
      <c r="AO21372" s="376"/>
    </row>
    <row r="21373" spans="1:41" x14ac:dyDescent="0.25">
      <c r="A21373" s="44" t="s">
        <v>8216</v>
      </c>
      <c r="B21373" s="44" t="s">
        <v>21402</v>
      </c>
      <c r="C21373" s="45" t="s">
        <v>5503</v>
      </c>
      <c r="D21373" s="45" t="s">
        <v>21447</v>
      </c>
      <c r="E21373" s="46">
        <v>46507</v>
      </c>
      <c r="AO21373" s="376"/>
    </row>
    <row r="21374" spans="1:41" x14ac:dyDescent="0.3">
      <c r="A21374" s="333" t="s">
        <v>11565</v>
      </c>
      <c r="B21374" s="333" t="s">
        <v>11372</v>
      </c>
      <c r="C21374" s="125" t="s">
        <v>11373</v>
      </c>
      <c r="D21374" s="32" t="s">
        <v>20309</v>
      </c>
      <c r="E21374" s="125" t="s">
        <v>4826</v>
      </c>
      <c r="F21374" s="125" t="s">
        <v>1190</v>
      </c>
      <c r="G21374" s="125" t="s">
        <v>1190</v>
      </c>
      <c r="AO21374" s="376"/>
    </row>
    <row r="21375" spans="1:41" x14ac:dyDescent="0.3">
      <c r="A21375" s="333" t="s">
        <v>11565</v>
      </c>
      <c r="B21375" s="333" t="s">
        <v>11374</v>
      </c>
      <c r="C21375" s="125" t="s">
        <v>11375</v>
      </c>
      <c r="D21375" s="32" t="s">
        <v>20309</v>
      </c>
      <c r="E21375" s="125" t="s">
        <v>4826</v>
      </c>
      <c r="F21375" s="125" t="s">
        <v>1190</v>
      </c>
      <c r="G21375" s="125" t="s">
        <v>1190</v>
      </c>
      <c r="AO21375" s="376"/>
    </row>
    <row r="21376" spans="1:41" x14ac:dyDescent="0.25">
      <c r="A21376" s="91" t="s">
        <v>19169</v>
      </c>
      <c r="B21376" s="92" t="s">
        <v>3182</v>
      </c>
      <c r="C21376" s="93" t="s">
        <v>19170</v>
      </c>
      <c r="D21376" s="93" t="s">
        <v>1201</v>
      </c>
      <c r="E21376" s="94">
        <v>46582</v>
      </c>
      <c r="F21376" s="93"/>
      <c r="G21376" s="93"/>
      <c r="H21376" s="93"/>
      <c r="I21376" s="99"/>
      <c r="J21376" s="99"/>
      <c r="K21376" s="99"/>
      <c r="L21376" s="99"/>
      <c r="M21376" s="99"/>
      <c r="N21376" s="99"/>
      <c r="O21376" s="99"/>
      <c r="P21376" s="99"/>
      <c r="Q21376" s="99"/>
      <c r="R21376" s="99"/>
      <c r="S21376" s="99"/>
      <c r="T21376" s="99"/>
      <c r="U21376" s="99"/>
      <c r="V21376" s="99"/>
      <c r="W21376" s="99"/>
      <c r="X21376" s="99"/>
      <c r="Y21376" s="99"/>
      <c r="Z21376" s="99"/>
      <c r="AA21376" s="99"/>
      <c r="AB21376" s="99"/>
      <c r="AC21376" s="99"/>
      <c r="AD21376" s="99"/>
      <c r="AE21376" s="99"/>
      <c r="AF21376" s="99"/>
      <c r="AG21376" s="99"/>
      <c r="AH21376" s="31"/>
      <c r="AI21376" s="31"/>
      <c r="AJ21376" s="31"/>
      <c r="AK21376" s="31"/>
      <c r="AL21376" s="31"/>
      <c r="AO21376" s="376"/>
    </row>
    <row r="21377" spans="1:41" x14ac:dyDescent="0.25">
      <c r="A21377" s="91" t="s">
        <v>19169</v>
      </c>
      <c r="B21377" s="92" t="s">
        <v>19284</v>
      </c>
      <c r="C21377" s="93" t="s">
        <v>19285</v>
      </c>
      <c r="D21377" s="93" t="s">
        <v>1201</v>
      </c>
      <c r="E21377" s="94">
        <v>46582</v>
      </c>
      <c r="F21377" s="93"/>
      <c r="G21377" s="93"/>
      <c r="H21377" s="93"/>
      <c r="I21377" s="99"/>
      <c r="J21377" s="99"/>
      <c r="K21377" s="99"/>
      <c r="L21377" s="99"/>
      <c r="M21377" s="99"/>
      <c r="N21377" s="99"/>
      <c r="O21377" s="99"/>
      <c r="P21377" s="99"/>
      <c r="Q21377" s="99"/>
      <c r="R21377" s="99"/>
      <c r="S21377" s="99"/>
      <c r="T21377" s="99"/>
      <c r="U21377" s="99"/>
      <c r="V21377" s="99"/>
      <c r="W21377" s="99"/>
      <c r="X21377" s="99"/>
      <c r="Y21377" s="99"/>
      <c r="Z21377" s="99"/>
      <c r="AA21377" s="99"/>
      <c r="AB21377" s="99"/>
      <c r="AC21377" s="99"/>
      <c r="AD21377" s="99"/>
      <c r="AE21377" s="99"/>
      <c r="AF21377" s="99"/>
      <c r="AG21377" s="99"/>
      <c r="AH21377" s="31"/>
      <c r="AI21377" s="31"/>
      <c r="AJ21377" s="31"/>
      <c r="AK21377" s="31"/>
      <c r="AL21377" s="31"/>
      <c r="AO21377" s="376"/>
    </row>
    <row r="21378" spans="1:41" x14ac:dyDescent="0.25">
      <c r="A21378" s="44" t="s">
        <v>8217</v>
      </c>
      <c r="B21378" s="44" t="s">
        <v>21402</v>
      </c>
      <c r="C21378" s="45" t="s">
        <v>5503</v>
      </c>
      <c r="D21378" s="45" t="s">
        <v>21447</v>
      </c>
      <c r="E21378" s="46">
        <v>46507</v>
      </c>
      <c r="AO21378" s="376"/>
    </row>
    <row r="21379" spans="1:41" x14ac:dyDescent="0.3">
      <c r="A21379" s="333" t="s">
        <v>19086</v>
      </c>
      <c r="B21379" s="333" t="s">
        <v>6930</v>
      </c>
      <c r="C21379" s="125" t="s">
        <v>19100</v>
      </c>
      <c r="D21379" s="32" t="s">
        <v>20309</v>
      </c>
      <c r="E21379" s="125" t="s">
        <v>9249</v>
      </c>
      <c r="F21379" s="125" t="s">
        <v>1189</v>
      </c>
      <c r="G21379" s="125" t="s">
        <v>1190</v>
      </c>
      <c r="AO21379" s="376"/>
    </row>
    <row r="21380" spans="1:41" x14ac:dyDescent="0.25">
      <c r="A21380" s="44" t="s">
        <v>18588</v>
      </c>
      <c r="B21380" s="44" t="s">
        <v>5321</v>
      </c>
      <c r="C21380" s="45">
        <v>26010401</v>
      </c>
      <c r="D21380" s="45" t="s">
        <v>11363</v>
      </c>
      <c r="E21380" s="45" t="s">
        <v>17459</v>
      </c>
      <c r="AO21380" s="376"/>
    </row>
    <row r="21381" spans="1:41" x14ac:dyDescent="0.25">
      <c r="A21381" s="44" t="s">
        <v>10860</v>
      </c>
      <c r="B21381" s="44" t="s">
        <v>9237</v>
      </c>
      <c r="C21381" s="45">
        <v>24010401</v>
      </c>
      <c r="D21381" s="45" t="s">
        <v>11363</v>
      </c>
      <c r="E21381" s="45" t="s">
        <v>9238</v>
      </c>
      <c r="AO21381" s="376"/>
    </row>
    <row r="21382" spans="1:41" x14ac:dyDescent="0.25">
      <c r="A21382" s="44" t="s">
        <v>8218</v>
      </c>
      <c r="B21382" s="44" t="s">
        <v>21402</v>
      </c>
      <c r="C21382" s="45" t="s">
        <v>5503</v>
      </c>
      <c r="D21382" s="45" t="s">
        <v>21447</v>
      </c>
      <c r="E21382" s="46">
        <v>46507</v>
      </c>
      <c r="AO21382" s="376"/>
    </row>
    <row r="21383" spans="1:41" x14ac:dyDescent="0.25">
      <c r="A21383" s="44" t="s">
        <v>21023</v>
      </c>
      <c r="B21383" s="44" t="s">
        <v>21024</v>
      </c>
      <c r="C21383" s="45" t="s">
        <v>21121</v>
      </c>
      <c r="D21383" s="367" t="s">
        <v>3696</v>
      </c>
      <c r="E21383" s="328">
        <f>DATE(2030,6,11)</f>
        <v>47645</v>
      </c>
      <c r="F21383" s="32"/>
      <c r="G21383" s="32"/>
      <c r="H21383" s="32"/>
      <c r="I21383" s="31"/>
      <c r="J21383" s="31"/>
      <c r="K21383" s="31"/>
      <c r="L21383" s="31"/>
      <c r="M21383" s="31"/>
      <c r="N21383" s="31"/>
      <c r="O21383" s="31"/>
      <c r="P21383" s="31"/>
      <c r="Q21383" s="31"/>
      <c r="R21383" s="31"/>
      <c r="S21383" s="31"/>
      <c r="T21383" s="31"/>
      <c r="U21383" s="31"/>
      <c r="V21383" s="31"/>
      <c r="W21383" s="31"/>
      <c r="X21383" s="31"/>
      <c r="Y21383" s="31"/>
      <c r="Z21383" s="31"/>
      <c r="AA21383" s="31"/>
      <c r="AB21383" s="31"/>
      <c r="AC21383" s="31"/>
      <c r="AD21383" s="31"/>
      <c r="AE21383" s="31"/>
      <c r="AF21383" s="31"/>
      <c r="AG21383" s="31"/>
      <c r="AH21383" s="31"/>
      <c r="AI21383" s="31"/>
      <c r="AJ21383" s="31"/>
      <c r="AK21383" s="31"/>
      <c r="AL21383" s="31"/>
      <c r="AO21383" s="376"/>
    </row>
    <row r="21384" spans="1:41" x14ac:dyDescent="0.25">
      <c r="A21384" s="44" t="s">
        <v>18589</v>
      </c>
      <c r="B21384" s="44" t="s">
        <v>17465</v>
      </c>
      <c r="C21384" s="45">
        <v>26020101</v>
      </c>
      <c r="D21384" s="45" t="s">
        <v>11363</v>
      </c>
      <c r="E21384" s="45" t="s">
        <v>9238</v>
      </c>
      <c r="AO21384" s="376"/>
    </row>
    <row r="21385" spans="1:41" x14ac:dyDescent="0.25">
      <c r="A21385" s="44" t="s">
        <v>18589</v>
      </c>
      <c r="B21385" s="44" t="s">
        <v>6609</v>
      </c>
      <c r="C21385" s="45">
        <v>26020102</v>
      </c>
      <c r="D21385" s="45" t="s">
        <v>11363</v>
      </c>
      <c r="E21385" s="45" t="s">
        <v>9238</v>
      </c>
      <c r="AO21385" s="376"/>
    </row>
    <row r="21386" spans="1:41" x14ac:dyDescent="0.25">
      <c r="A21386" s="44" t="s">
        <v>10861</v>
      </c>
      <c r="B21386" s="44" t="s">
        <v>6877</v>
      </c>
      <c r="C21386" s="45" t="s">
        <v>6924</v>
      </c>
      <c r="D21386" s="32" t="s">
        <v>5559</v>
      </c>
      <c r="E21386" s="45" t="s">
        <v>20846</v>
      </c>
      <c r="F21386" s="32"/>
      <c r="G21386" s="32"/>
      <c r="H21386" s="32"/>
      <c r="I21386" s="31"/>
      <c r="J21386" s="31"/>
      <c r="K21386" s="31"/>
      <c r="L21386" s="31"/>
      <c r="M21386" s="31"/>
      <c r="N21386" s="31"/>
      <c r="O21386" s="31"/>
      <c r="P21386" s="31"/>
      <c r="Q21386" s="31"/>
      <c r="R21386" s="31"/>
      <c r="S21386" s="31"/>
      <c r="T21386" s="31"/>
      <c r="U21386" s="31"/>
      <c r="V21386" s="31"/>
      <c r="W21386" s="31"/>
      <c r="X21386" s="31"/>
      <c r="Y21386" s="31"/>
      <c r="Z21386" s="31"/>
      <c r="AA21386" s="31"/>
      <c r="AB21386" s="31"/>
      <c r="AC21386" s="31"/>
      <c r="AD21386" s="31"/>
      <c r="AE21386" s="31"/>
      <c r="AF21386" s="31"/>
      <c r="AG21386" s="31"/>
      <c r="AH21386" s="31"/>
      <c r="AI21386" s="31"/>
      <c r="AJ21386" s="31"/>
      <c r="AK21386" s="31"/>
      <c r="AL21386" s="31"/>
      <c r="AO21386" s="376"/>
    </row>
    <row r="21387" spans="1:41" x14ac:dyDescent="0.25">
      <c r="A21387" s="44" t="s">
        <v>10861</v>
      </c>
      <c r="B21387" s="44" t="s">
        <v>12111</v>
      </c>
      <c r="C21387" s="45">
        <v>13.24</v>
      </c>
      <c r="D21387" s="45" t="s">
        <v>12549</v>
      </c>
      <c r="E21387" s="46">
        <v>47299</v>
      </c>
      <c r="F21387" s="45" t="s">
        <v>1335</v>
      </c>
      <c r="G21387" s="93"/>
      <c r="H21387" s="93"/>
      <c r="I21387" s="99"/>
      <c r="J21387" s="99"/>
      <c r="K21387" s="99"/>
      <c r="L21387" s="99"/>
      <c r="M21387" s="99"/>
      <c r="N21387" s="99"/>
      <c r="O21387" s="99"/>
      <c r="P21387" s="99"/>
      <c r="Q21387" s="99"/>
      <c r="R21387" s="99"/>
      <c r="S21387" s="99"/>
      <c r="T21387" s="99"/>
      <c r="U21387" s="99"/>
      <c r="V21387" s="99"/>
      <c r="W21387" s="99"/>
      <c r="X21387" s="99"/>
      <c r="Y21387" s="99"/>
      <c r="Z21387" s="99"/>
      <c r="AA21387" s="99"/>
      <c r="AB21387" s="99"/>
      <c r="AC21387" s="99"/>
      <c r="AD21387" s="99"/>
      <c r="AE21387" s="99"/>
      <c r="AF21387" s="99"/>
      <c r="AG21387" s="99"/>
      <c r="AH21387" s="31"/>
      <c r="AI21387" s="31"/>
      <c r="AJ21387" s="31"/>
      <c r="AK21387" s="31"/>
      <c r="AL21387" s="31"/>
      <c r="AO21387" s="376"/>
    </row>
    <row r="21388" spans="1:41" x14ac:dyDescent="0.25">
      <c r="A21388" s="44" t="s">
        <v>10861</v>
      </c>
      <c r="B21388" s="44" t="s">
        <v>21380</v>
      </c>
      <c r="C21388" s="45" t="s">
        <v>13065</v>
      </c>
      <c r="D21388" s="45" t="s">
        <v>21447</v>
      </c>
      <c r="E21388" s="46">
        <v>46477</v>
      </c>
      <c r="AO21388" s="376"/>
    </row>
    <row r="21389" spans="1:41" x14ac:dyDescent="0.25">
      <c r="A21389" s="44" t="s">
        <v>10861</v>
      </c>
      <c r="B21389" s="44" t="s">
        <v>10350</v>
      </c>
      <c r="C21389" s="45">
        <v>24020301</v>
      </c>
      <c r="D21389" s="45" t="s">
        <v>11363</v>
      </c>
      <c r="E21389" s="45" t="s">
        <v>5131</v>
      </c>
      <c r="AO21389" s="376"/>
    </row>
    <row r="21390" spans="1:41" x14ac:dyDescent="0.25">
      <c r="A21390" s="44" t="s">
        <v>10861</v>
      </c>
      <c r="B21390" s="44" t="s">
        <v>5134</v>
      </c>
      <c r="C21390" s="45">
        <v>250802</v>
      </c>
      <c r="D21390" s="45" t="s">
        <v>11363</v>
      </c>
      <c r="E21390" s="45" t="s">
        <v>9880</v>
      </c>
      <c r="AO21390" s="376"/>
    </row>
    <row r="21391" spans="1:41" ht="24" x14ac:dyDescent="0.3">
      <c r="A21391" s="99" t="s">
        <v>19501</v>
      </c>
      <c r="B21391" s="319" t="s">
        <v>19565</v>
      </c>
      <c r="C21391" s="318" t="s">
        <v>19677</v>
      </c>
      <c r="D21391" s="93" t="s">
        <v>19934</v>
      </c>
      <c r="E21391" s="320">
        <v>46387</v>
      </c>
      <c r="F21391" s="93"/>
      <c r="G21391" s="93"/>
      <c r="H21391" s="93"/>
      <c r="I21391" s="99"/>
      <c r="J21391" s="99"/>
      <c r="K21391" s="99"/>
      <c r="L21391" s="99"/>
      <c r="M21391" s="99"/>
      <c r="N21391" s="99"/>
      <c r="O21391" s="99"/>
      <c r="P21391" s="99"/>
      <c r="Q21391" s="99"/>
      <c r="R21391" s="99"/>
      <c r="S21391" s="99"/>
      <c r="T21391" s="99"/>
      <c r="U21391" s="99"/>
      <c r="V21391" s="99"/>
      <c r="W21391" s="99"/>
      <c r="X21391" s="99"/>
      <c r="Y21391" s="99"/>
      <c r="Z21391" s="99"/>
      <c r="AA21391" s="99"/>
      <c r="AB21391" s="99"/>
      <c r="AC21391" s="99"/>
      <c r="AD21391" s="99"/>
      <c r="AE21391" s="99"/>
      <c r="AF21391" s="99"/>
      <c r="AG21391" s="99"/>
      <c r="AH21391" s="31"/>
      <c r="AI21391" s="31"/>
      <c r="AJ21391" s="31"/>
      <c r="AK21391" s="31"/>
      <c r="AL21391" s="31"/>
      <c r="AO21391" s="376"/>
    </row>
    <row r="21392" spans="1:41" x14ac:dyDescent="0.25">
      <c r="A21392" s="44" t="s">
        <v>18874</v>
      </c>
      <c r="B21392" s="44" t="s">
        <v>21399</v>
      </c>
      <c r="C21392" s="45" t="s">
        <v>18888</v>
      </c>
      <c r="D21392" s="45" t="s">
        <v>21447</v>
      </c>
      <c r="E21392" s="46">
        <v>46507</v>
      </c>
      <c r="AO21392" s="376"/>
    </row>
    <row r="21393" spans="1:41" x14ac:dyDescent="0.25">
      <c r="A21393" s="44" t="s">
        <v>7758</v>
      </c>
      <c r="B21393" s="44" t="s">
        <v>7104</v>
      </c>
      <c r="C21393" s="45">
        <v>230504</v>
      </c>
      <c r="D21393" s="45" t="s">
        <v>11363</v>
      </c>
      <c r="E21393" s="45" t="s">
        <v>7105</v>
      </c>
      <c r="AO21393" s="376"/>
    </row>
    <row r="21394" spans="1:41" x14ac:dyDescent="0.25">
      <c r="A21394" s="44" t="s">
        <v>9052</v>
      </c>
      <c r="B21394" s="44" t="s">
        <v>20904</v>
      </c>
      <c r="C21394" s="45" t="s">
        <v>21122</v>
      </c>
      <c r="D21394" s="367" t="s">
        <v>3696</v>
      </c>
      <c r="E21394" s="328">
        <f>DATE(2030,4,21)</f>
        <v>47594</v>
      </c>
      <c r="F21394" s="32"/>
      <c r="G21394" s="32"/>
      <c r="H21394" s="32"/>
      <c r="I21394" s="31"/>
      <c r="J21394" s="31"/>
      <c r="K21394" s="31"/>
      <c r="L21394" s="31"/>
      <c r="M21394" s="31"/>
      <c r="N21394" s="31"/>
      <c r="O21394" s="31"/>
      <c r="P21394" s="31"/>
      <c r="Q21394" s="31"/>
      <c r="R21394" s="31"/>
      <c r="S21394" s="31"/>
      <c r="T21394" s="31"/>
      <c r="U21394" s="31"/>
      <c r="V21394" s="31"/>
      <c r="W21394" s="31"/>
      <c r="X21394" s="31"/>
      <c r="Y21394" s="31"/>
      <c r="Z21394" s="31"/>
      <c r="AA21394" s="31"/>
      <c r="AB21394" s="31"/>
      <c r="AC21394" s="31"/>
      <c r="AD21394" s="31"/>
      <c r="AE21394" s="31"/>
      <c r="AF21394" s="31"/>
      <c r="AG21394" s="31"/>
      <c r="AH21394" s="31"/>
      <c r="AI21394" s="31"/>
      <c r="AJ21394" s="31"/>
      <c r="AK21394" s="31"/>
      <c r="AL21394" s="31"/>
      <c r="AO21394" s="376"/>
    </row>
    <row r="21395" spans="1:41" x14ac:dyDescent="0.3">
      <c r="A21395" s="333" t="s">
        <v>1146</v>
      </c>
      <c r="B21395" s="333" t="s">
        <v>4812</v>
      </c>
      <c r="C21395" s="125" t="s">
        <v>16162</v>
      </c>
      <c r="D21395" s="32" t="s">
        <v>20309</v>
      </c>
      <c r="E21395" s="125" t="s">
        <v>4972</v>
      </c>
      <c r="F21395" s="125" t="s">
        <v>1189</v>
      </c>
      <c r="G21395" s="125" t="s">
        <v>1190</v>
      </c>
      <c r="AO21395" s="376"/>
    </row>
    <row r="21396" spans="1:41" x14ac:dyDescent="0.25">
      <c r="A21396" s="44" t="s">
        <v>18590</v>
      </c>
      <c r="B21396" s="44" t="s">
        <v>17605</v>
      </c>
      <c r="C21396" s="45">
        <v>240901</v>
      </c>
      <c r="D21396" s="45" t="s">
        <v>11363</v>
      </c>
      <c r="E21396" s="45" t="s">
        <v>4826</v>
      </c>
      <c r="AO21396" s="376"/>
    </row>
    <row r="21397" spans="1:41" x14ac:dyDescent="0.25">
      <c r="A21397" s="44" t="s">
        <v>539</v>
      </c>
      <c r="B21397" s="44" t="s">
        <v>21394</v>
      </c>
      <c r="C21397" s="45" t="s">
        <v>16540</v>
      </c>
      <c r="D21397" s="45" t="s">
        <v>21447</v>
      </c>
      <c r="E21397" s="46">
        <v>46477</v>
      </c>
      <c r="AO21397" s="376"/>
    </row>
    <row r="21398" spans="1:41" x14ac:dyDescent="0.25">
      <c r="A21398" s="44" t="s">
        <v>539</v>
      </c>
      <c r="B21398" s="44" t="s">
        <v>21399</v>
      </c>
      <c r="C21398" s="45" t="s">
        <v>18888</v>
      </c>
      <c r="D21398" s="45" t="s">
        <v>21447</v>
      </c>
      <c r="E21398" s="46">
        <v>46507</v>
      </c>
      <c r="AO21398" s="376"/>
    </row>
    <row r="21399" spans="1:41" x14ac:dyDescent="0.25">
      <c r="A21399" s="44" t="s">
        <v>11650</v>
      </c>
      <c r="B21399" s="44" t="s">
        <v>21362</v>
      </c>
      <c r="C21399" s="45" t="s">
        <v>11608</v>
      </c>
      <c r="D21399" s="45" t="s">
        <v>21447</v>
      </c>
      <c r="E21399" s="46">
        <v>46752</v>
      </c>
      <c r="AO21399" s="376"/>
    </row>
    <row r="21400" spans="1:41" x14ac:dyDescent="0.3">
      <c r="A21400" s="333" t="s">
        <v>20308</v>
      </c>
      <c r="B21400" s="333" t="s">
        <v>4821</v>
      </c>
      <c r="C21400" s="125" t="s">
        <v>15589</v>
      </c>
      <c r="D21400" s="32" t="s">
        <v>20309</v>
      </c>
      <c r="E21400" s="125" t="s">
        <v>9839</v>
      </c>
      <c r="F21400" s="125" t="s">
        <v>1189</v>
      </c>
      <c r="G21400" s="125" t="s">
        <v>1190</v>
      </c>
      <c r="AO21400" s="376"/>
    </row>
    <row r="21401" spans="1:41" x14ac:dyDescent="0.3">
      <c r="A21401" s="333" t="s">
        <v>20308</v>
      </c>
      <c r="B21401" s="333" t="s">
        <v>1184</v>
      </c>
      <c r="C21401" s="125" t="s">
        <v>21308</v>
      </c>
      <c r="D21401" s="32" t="s">
        <v>20309</v>
      </c>
      <c r="E21401" s="125" t="s">
        <v>9840</v>
      </c>
      <c r="F21401" s="125" t="s">
        <v>1189</v>
      </c>
      <c r="G21401" s="125" t="s">
        <v>1190</v>
      </c>
      <c r="AO21401" s="376"/>
    </row>
    <row r="21402" spans="1:41" x14ac:dyDescent="0.25">
      <c r="A21402" s="44" t="s">
        <v>10862</v>
      </c>
      <c r="B21402" s="44" t="s">
        <v>17517</v>
      </c>
      <c r="C21402" s="45">
        <v>24070201</v>
      </c>
      <c r="D21402" s="45" t="s">
        <v>11363</v>
      </c>
      <c r="E21402" s="45" t="s">
        <v>7420</v>
      </c>
      <c r="AO21402" s="376"/>
    </row>
    <row r="21403" spans="1:41" x14ac:dyDescent="0.25">
      <c r="A21403" s="44" t="s">
        <v>18591</v>
      </c>
      <c r="B21403" s="44" t="s">
        <v>2355</v>
      </c>
      <c r="C21403" s="45">
        <v>251001</v>
      </c>
      <c r="D21403" s="45" t="s">
        <v>11363</v>
      </c>
      <c r="E21403" s="45" t="s">
        <v>11146</v>
      </c>
      <c r="AO21403" s="376"/>
    </row>
    <row r="21404" spans="1:41" x14ac:dyDescent="0.25">
      <c r="A21404" s="44" t="s">
        <v>20556</v>
      </c>
      <c r="B21404" s="44" t="s">
        <v>5576</v>
      </c>
      <c r="C21404" s="45" t="s">
        <v>20725</v>
      </c>
      <c r="D21404" s="32" t="s">
        <v>5559</v>
      </c>
      <c r="E21404" s="45" t="s">
        <v>20860</v>
      </c>
      <c r="F21404" s="32"/>
      <c r="G21404" s="32"/>
      <c r="H21404" s="32"/>
      <c r="I21404" s="31"/>
      <c r="J21404" s="31"/>
      <c r="K21404" s="31"/>
      <c r="L21404" s="31"/>
      <c r="M21404" s="31"/>
      <c r="N21404" s="31"/>
      <c r="O21404" s="31"/>
      <c r="P21404" s="31"/>
      <c r="Q21404" s="31"/>
      <c r="R21404" s="31"/>
      <c r="S21404" s="31"/>
      <c r="T21404" s="31"/>
      <c r="U21404" s="31"/>
      <c r="V21404" s="31"/>
      <c r="W21404" s="31"/>
      <c r="X21404" s="31"/>
      <c r="Y21404" s="31"/>
      <c r="Z21404" s="31"/>
      <c r="AA21404" s="31"/>
      <c r="AB21404" s="31"/>
      <c r="AC21404" s="31"/>
      <c r="AD21404" s="31"/>
      <c r="AE21404" s="31"/>
      <c r="AF21404" s="31"/>
      <c r="AG21404" s="31"/>
      <c r="AH21404" s="31"/>
      <c r="AI21404" s="31"/>
      <c r="AJ21404" s="31"/>
      <c r="AK21404" s="31"/>
      <c r="AL21404" s="31"/>
      <c r="AO21404" s="376"/>
    </row>
    <row r="21405" spans="1:41" x14ac:dyDescent="0.25">
      <c r="A21405" s="44" t="s">
        <v>9762</v>
      </c>
      <c r="B21405" s="44" t="s">
        <v>15278</v>
      </c>
      <c r="C21405" s="45" t="s">
        <v>9835</v>
      </c>
      <c r="D21405" s="367" t="s">
        <v>3696</v>
      </c>
      <c r="E21405" s="328">
        <f>DATE(2028,4,3)</f>
        <v>46846</v>
      </c>
      <c r="F21405" s="32"/>
      <c r="G21405" s="32"/>
      <c r="H21405" s="32"/>
      <c r="I21405" s="31"/>
      <c r="J21405" s="31"/>
      <c r="K21405" s="31"/>
      <c r="L21405" s="31"/>
      <c r="M21405" s="31"/>
      <c r="N21405" s="31"/>
      <c r="O21405" s="31"/>
      <c r="P21405" s="31"/>
      <c r="Q21405" s="31"/>
      <c r="R21405" s="31"/>
      <c r="S21405" s="31"/>
      <c r="T21405" s="31"/>
      <c r="U21405" s="31"/>
      <c r="V21405" s="31"/>
      <c r="W21405" s="31"/>
      <c r="X21405" s="31"/>
      <c r="Y21405" s="31"/>
      <c r="Z21405" s="31"/>
      <c r="AA21405" s="31"/>
      <c r="AB21405" s="31"/>
      <c r="AC21405" s="31"/>
      <c r="AD21405" s="31"/>
      <c r="AE21405" s="31"/>
      <c r="AF21405" s="31"/>
      <c r="AG21405" s="31"/>
      <c r="AH21405" s="31"/>
      <c r="AI21405" s="31"/>
      <c r="AJ21405" s="31"/>
      <c r="AK21405" s="31"/>
      <c r="AL21405" s="31"/>
      <c r="AO21405" s="376"/>
    </row>
    <row r="21406" spans="1:41" x14ac:dyDescent="0.25">
      <c r="A21406" s="44" t="s">
        <v>20635</v>
      </c>
      <c r="B21406" s="44" t="s">
        <v>5594</v>
      </c>
      <c r="C21406" s="45" t="s">
        <v>14319</v>
      </c>
      <c r="D21406" s="32" t="s">
        <v>5559</v>
      </c>
      <c r="E21406" s="45" t="s">
        <v>20869</v>
      </c>
      <c r="F21406" s="32"/>
      <c r="G21406" s="32"/>
      <c r="H21406" s="32"/>
      <c r="I21406" s="31"/>
      <c r="J21406" s="31"/>
      <c r="K21406" s="31"/>
      <c r="L21406" s="31"/>
      <c r="M21406" s="31"/>
      <c r="N21406" s="31"/>
      <c r="O21406" s="31"/>
      <c r="P21406" s="31"/>
      <c r="Q21406" s="31"/>
      <c r="R21406" s="31"/>
      <c r="S21406" s="31"/>
      <c r="T21406" s="31"/>
      <c r="U21406" s="31"/>
      <c r="V21406" s="31"/>
      <c r="W21406" s="31"/>
      <c r="X21406" s="31"/>
      <c r="Y21406" s="31"/>
      <c r="Z21406" s="31"/>
      <c r="AA21406" s="31"/>
      <c r="AB21406" s="31"/>
      <c r="AC21406" s="31"/>
      <c r="AD21406" s="31"/>
      <c r="AE21406" s="31"/>
      <c r="AF21406" s="31"/>
      <c r="AG21406" s="31"/>
      <c r="AH21406" s="31"/>
      <c r="AI21406" s="31"/>
      <c r="AJ21406" s="31"/>
      <c r="AK21406" s="31"/>
      <c r="AL21406" s="31"/>
      <c r="AO21406" s="376"/>
    </row>
    <row r="21407" spans="1:41" x14ac:dyDescent="0.25">
      <c r="A21407" s="44" t="s">
        <v>5446</v>
      </c>
      <c r="B21407" s="44" t="s">
        <v>5130</v>
      </c>
      <c r="C21407" s="45">
        <v>22010701</v>
      </c>
      <c r="D21407" s="45" t="s">
        <v>11363</v>
      </c>
      <c r="E21407" s="45" t="s">
        <v>5131</v>
      </c>
      <c r="AO21407" s="376"/>
    </row>
    <row r="21408" spans="1:41" x14ac:dyDescent="0.25">
      <c r="A21408" s="44" t="s">
        <v>5446</v>
      </c>
      <c r="B21408" s="44" t="s">
        <v>924</v>
      </c>
      <c r="C21408" s="45">
        <v>22010702</v>
      </c>
      <c r="D21408" s="45" t="s">
        <v>11363</v>
      </c>
      <c r="E21408" s="45" t="s">
        <v>5131</v>
      </c>
      <c r="AO21408" s="376"/>
    </row>
    <row r="21409" spans="1:41" x14ac:dyDescent="0.25">
      <c r="A21409" s="44" t="s">
        <v>22079</v>
      </c>
      <c r="B21409" s="44" t="s">
        <v>5134</v>
      </c>
      <c r="C21409" s="45">
        <v>250802</v>
      </c>
      <c r="D21409" s="45" t="s">
        <v>11363</v>
      </c>
      <c r="E21409" s="45" t="s">
        <v>9880</v>
      </c>
      <c r="AO21409" s="376"/>
    </row>
    <row r="21410" spans="1:41" x14ac:dyDescent="0.25">
      <c r="A21410" s="44" t="s">
        <v>22079</v>
      </c>
      <c r="B21410" s="44" t="s">
        <v>3475</v>
      </c>
      <c r="C21410" s="45">
        <v>260301</v>
      </c>
      <c r="D21410" s="45" t="s">
        <v>11363</v>
      </c>
      <c r="E21410" s="45" t="s">
        <v>17625</v>
      </c>
      <c r="AO21410" s="376"/>
    </row>
    <row r="21411" spans="1:41" x14ac:dyDescent="0.25">
      <c r="A21411" s="44" t="s">
        <v>919</v>
      </c>
      <c r="B21411" s="44" t="s">
        <v>3841</v>
      </c>
      <c r="C21411" s="45">
        <v>24060401</v>
      </c>
      <c r="D21411" s="45" t="s">
        <v>11363</v>
      </c>
      <c r="E21411" s="45" t="s">
        <v>4962</v>
      </c>
      <c r="AO21411" s="376"/>
    </row>
    <row r="21412" spans="1:41" x14ac:dyDescent="0.25">
      <c r="A21412" s="44" t="s">
        <v>919</v>
      </c>
      <c r="B21412" s="44" t="s">
        <v>926</v>
      </c>
      <c r="C21412" s="45">
        <v>24060402</v>
      </c>
      <c r="D21412" s="45" t="s">
        <v>11363</v>
      </c>
      <c r="E21412" s="45" t="s">
        <v>4962</v>
      </c>
      <c r="AO21412" s="376"/>
    </row>
    <row r="21413" spans="1:41" x14ac:dyDescent="0.25">
      <c r="A21413" s="44" t="s">
        <v>11607</v>
      </c>
      <c r="B21413" s="44" t="s">
        <v>21337</v>
      </c>
      <c r="C21413" s="45" t="s">
        <v>11602</v>
      </c>
      <c r="D21413" s="45" t="s">
        <v>21447</v>
      </c>
      <c r="E21413" s="46">
        <v>46752</v>
      </c>
      <c r="AO21413" s="376"/>
    </row>
    <row r="21414" spans="1:41" x14ac:dyDescent="0.3">
      <c r="A21414" s="333" t="s">
        <v>18812</v>
      </c>
      <c r="B21414" s="333" t="s">
        <v>2302</v>
      </c>
      <c r="C21414" s="125" t="s">
        <v>18818</v>
      </c>
      <c r="D21414" s="32" t="s">
        <v>20309</v>
      </c>
      <c r="E21414" s="125" t="s">
        <v>8292</v>
      </c>
      <c r="F21414" s="125" t="s">
        <v>1189</v>
      </c>
      <c r="G21414" s="125" t="s">
        <v>1190</v>
      </c>
      <c r="AO21414" s="376"/>
    </row>
    <row r="21415" spans="1:41" x14ac:dyDescent="0.25">
      <c r="A21415" s="44" t="s">
        <v>22080</v>
      </c>
      <c r="B21415" s="44" t="s">
        <v>7768</v>
      </c>
      <c r="C21415" s="45">
        <v>260503</v>
      </c>
      <c r="D21415" s="45" t="s">
        <v>11363</v>
      </c>
      <c r="E21415" s="45" t="s">
        <v>10349</v>
      </c>
      <c r="AO21415" s="376"/>
    </row>
    <row r="21416" spans="1:41" x14ac:dyDescent="0.25">
      <c r="A21416" s="44" t="s">
        <v>22080</v>
      </c>
      <c r="B21416" s="44" t="s">
        <v>21449</v>
      </c>
      <c r="C21416" s="45">
        <v>260504</v>
      </c>
      <c r="D21416" s="45" t="s">
        <v>11363</v>
      </c>
      <c r="E21416" s="45" t="s">
        <v>21450</v>
      </c>
      <c r="AO21416" s="376"/>
    </row>
    <row r="21417" spans="1:41" x14ac:dyDescent="0.25">
      <c r="A21417" s="44" t="s">
        <v>6603</v>
      </c>
      <c r="B21417" s="44" t="s">
        <v>5321</v>
      </c>
      <c r="C21417" s="45">
        <v>23010401</v>
      </c>
      <c r="D21417" s="45" t="s">
        <v>11363</v>
      </c>
      <c r="E21417" s="45" t="s">
        <v>5322</v>
      </c>
      <c r="AO21417" s="376"/>
    </row>
    <row r="21418" spans="1:41" x14ac:dyDescent="0.25">
      <c r="A21418" s="44" t="s">
        <v>18592</v>
      </c>
      <c r="B21418" s="44" t="s">
        <v>2350</v>
      </c>
      <c r="C21418" s="45">
        <v>230105</v>
      </c>
      <c r="D21418" s="45" t="s">
        <v>11363</v>
      </c>
      <c r="E21418" s="45" t="s">
        <v>5265</v>
      </c>
      <c r="AO21418" s="376"/>
    </row>
    <row r="21419" spans="1:41" x14ac:dyDescent="0.25">
      <c r="A21419" s="44" t="s">
        <v>6604</v>
      </c>
      <c r="B21419" s="44" t="s">
        <v>3176</v>
      </c>
      <c r="C21419" s="45">
        <v>23010402</v>
      </c>
      <c r="D21419" s="45" t="s">
        <v>11363</v>
      </c>
      <c r="E21419" s="45" t="s">
        <v>5322</v>
      </c>
      <c r="AO21419" s="376"/>
    </row>
    <row r="21420" spans="1:41" x14ac:dyDescent="0.25">
      <c r="A21420" s="44" t="s">
        <v>6604</v>
      </c>
      <c r="B21420" s="44" t="s">
        <v>5129</v>
      </c>
      <c r="C21420" s="45">
        <v>25010502</v>
      </c>
      <c r="D21420" s="45" t="s">
        <v>11363</v>
      </c>
      <c r="E21420" s="45" t="s">
        <v>12551</v>
      </c>
      <c r="AO21420" s="376"/>
    </row>
    <row r="21421" spans="1:41" x14ac:dyDescent="0.25">
      <c r="A21421" s="44" t="s">
        <v>18593</v>
      </c>
      <c r="B21421" s="44" t="s">
        <v>7766</v>
      </c>
      <c r="C21421" s="45">
        <v>230505</v>
      </c>
      <c r="D21421" s="45" t="s">
        <v>11363</v>
      </c>
      <c r="E21421" s="45" t="s">
        <v>7105</v>
      </c>
      <c r="AO21421" s="376"/>
    </row>
    <row r="21422" spans="1:41" x14ac:dyDescent="0.25">
      <c r="A21422" s="44" t="s">
        <v>18594</v>
      </c>
      <c r="B21422" s="44" t="s">
        <v>3475</v>
      </c>
      <c r="C21422" s="45">
        <v>230301</v>
      </c>
      <c r="D21422" s="45" t="s">
        <v>11363</v>
      </c>
      <c r="E21422" s="45" t="s">
        <v>5265</v>
      </c>
      <c r="AO21422" s="376"/>
    </row>
    <row r="21423" spans="1:41" x14ac:dyDescent="0.25">
      <c r="A21423" s="44" t="s">
        <v>920</v>
      </c>
      <c r="B21423" s="44" t="s">
        <v>3475</v>
      </c>
      <c r="C21423" s="45">
        <v>230301</v>
      </c>
      <c r="D21423" s="45" t="s">
        <v>11363</v>
      </c>
      <c r="E21423" s="45" t="s">
        <v>5265</v>
      </c>
      <c r="AO21423" s="376"/>
    </row>
    <row r="21424" spans="1:41" x14ac:dyDescent="0.25">
      <c r="A21424" s="44" t="s">
        <v>920</v>
      </c>
      <c r="B21424" s="44" t="s">
        <v>928</v>
      </c>
      <c r="C21424" s="45">
        <v>231104</v>
      </c>
      <c r="D21424" s="45" t="s">
        <v>11363</v>
      </c>
      <c r="E21424" s="45" t="s">
        <v>8334</v>
      </c>
      <c r="AO21424" s="376"/>
    </row>
    <row r="21425" spans="1:41" x14ac:dyDescent="0.25">
      <c r="A21425" s="44" t="s">
        <v>1362</v>
      </c>
      <c r="B21425" s="44" t="s">
        <v>12111</v>
      </c>
      <c r="C21425" s="45">
        <v>13.25</v>
      </c>
      <c r="D21425" s="45" t="s">
        <v>12549</v>
      </c>
      <c r="E21425" s="46">
        <v>47664</v>
      </c>
      <c r="F21425" s="45"/>
      <c r="G21425" s="93"/>
      <c r="H21425" s="93"/>
      <c r="I21425" s="99"/>
      <c r="J21425" s="99"/>
      <c r="K21425" s="99"/>
      <c r="L21425" s="99"/>
      <c r="M21425" s="99"/>
      <c r="N21425" s="99"/>
      <c r="O21425" s="99"/>
      <c r="P21425" s="99"/>
      <c r="Q21425" s="99"/>
      <c r="R21425" s="99"/>
      <c r="S21425" s="99"/>
      <c r="T21425" s="99"/>
      <c r="U21425" s="99"/>
      <c r="V21425" s="99"/>
      <c r="W21425" s="99"/>
      <c r="X21425" s="99"/>
      <c r="Y21425" s="99"/>
      <c r="Z21425" s="99"/>
      <c r="AA21425" s="99"/>
      <c r="AB21425" s="99"/>
      <c r="AC21425" s="99"/>
      <c r="AD21425" s="99"/>
      <c r="AE21425" s="99"/>
      <c r="AF21425" s="99"/>
      <c r="AG21425" s="99"/>
      <c r="AH21425" s="31"/>
      <c r="AI21425" s="31"/>
      <c r="AJ21425" s="31"/>
      <c r="AK21425" s="31"/>
      <c r="AL21425" s="31"/>
      <c r="AO21425" s="376"/>
    </row>
    <row r="21426" spans="1:41" x14ac:dyDescent="0.25">
      <c r="A21426" s="44" t="s">
        <v>1362</v>
      </c>
      <c r="B21426" s="44" t="s">
        <v>13613</v>
      </c>
      <c r="C21426" s="45">
        <v>16.25</v>
      </c>
      <c r="D21426" s="45" t="s">
        <v>12549</v>
      </c>
      <c r="E21426" s="46">
        <v>47664</v>
      </c>
      <c r="F21426" s="45"/>
      <c r="G21426" s="93"/>
      <c r="H21426" s="93"/>
      <c r="I21426" s="99"/>
      <c r="J21426" s="99"/>
      <c r="K21426" s="99"/>
      <c r="L21426" s="99"/>
      <c r="M21426" s="99"/>
      <c r="N21426" s="99"/>
      <c r="O21426" s="99"/>
      <c r="P21426" s="99"/>
      <c r="Q21426" s="99"/>
      <c r="R21426" s="99"/>
      <c r="S21426" s="99"/>
      <c r="T21426" s="99"/>
      <c r="U21426" s="99"/>
      <c r="V21426" s="99"/>
      <c r="W21426" s="99"/>
      <c r="X21426" s="99"/>
      <c r="Y21426" s="99"/>
      <c r="Z21426" s="99"/>
      <c r="AA21426" s="99"/>
      <c r="AB21426" s="99"/>
      <c r="AC21426" s="99"/>
      <c r="AD21426" s="99"/>
      <c r="AE21426" s="99"/>
      <c r="AF21426" s="99"/>
      <c r="AG21426" s="99"/>
      <c r="AH21426" s="31"/>
      <c r="AI21426" s="31"/>
      <c r="AJ21426" s="31"/>
      <c r="AK21426" s="31"/>
      <c r="AL21426" s="31"/>
      <c r="AO21426" s="376"/>
    </row>
    <row r="21427" spans="1:41" x14ac:dyDescent="0.25">
      <c r="A21427" s="159" t="s">
        <v>1362</v>
      </c>
      <c r="B21427" s="131" t="s">
        <v>5783</v>
      </c>
      <c r="C21427" s="93" t="s">
        <v>5784</v>
      </c>
      <c r="D21427" s="93" t="s">
        <v>1201</v>
      </c>
      <c r="E21427" s="94">
        <v>46341</v>
      </c>
      <c r="F21427" s="93"/>
      <c r="G21427" s="93"/>
      <c r="H21427" s="93"/>
      <c r="I21427" s="99"/>
      <c r="J21427" s="99"/>
      <c r="K21427" s="99"/>
      <c r="L21427" s="44"/>
      <c r="M21427" s="99"/>
      <c r="N21427" s="99"/>
      <c r="O21427" s="99"/>
      <c r="P21427" s="99"/>
      <c r="Q21427" s="99"/>
      <c r="R21427" s="99"/>
      <c r="S21427" s="99"/>
      <c r="T21427" s="99"/>
      <c r="U21427" s="99"/>
      <c r="V21427" s="99"/>
      <c r="W21427" s="99"/>
      <c r="X21427" s="99"/>
      <c r="Y21427" s="99"/>
      <c r="Z21427" s="99"/>
      <c r="AA21427" s="99"/>
      <c r="AB21427" s="99"/>
      <c r="AC21427" s="99"/>
      <c r="AD21427" s="99"/>
      <c r="AE21427" s="99"/>
      <c r="AF21427" s="99"/>
      <c r="AG21427" s="99"/>
      <c r="AH21427" s="31"/>
      <c r="AI21427" s="31"/>
      <c r="AJ21427" s="31"/>
      <c r="AK21427" s="31"/>
      <c r="AL21427" s="31"/>
      <c r="AO21427" s="376"/>
    </row>
    <row r="21428" spans="1:41" x14ac:dyDescent="0.25">
      <c r="A21428" s="91" t="s">
        <v>1362</v>
      </c>
      <c r="B21428" s="92" t="s">
        <v>19284</v>
      </c>
      <c r="C21428" s="93" t="s">
        <v>19285</v>
      </c>
      <c r="D21428" s="93" t="s">
        <v>1201</v>
      </c>
      <c r="E21428" s="94">
        <v>46582</v>
      </c>
      <c r="F21428" s="93"/>
      <c r="G21428" s="93"/>
      <c r="H21428" s="93"/>
      <c r="I21428" s="99"/>
      <c r="J21428" s="99"/>
      <c r="K21428" s="99"/>
      <c r="L21428" s="99"/>
      <c r="M21428" s="99"/>
      <c r="N21428" s="99"/>
      <c r="O21428" s="99"/>
      <c r="P21428" s="99"/>
      <c r="Q21428" s="99"/>
      <c r="R21428" s="99"/>
      <c r="S21428" s="99"/>
      <c r="T21428" s="99"/>
      <c r="U21428" s="99"/>
      <c r="V21428" s="99"/>
      <c r="W21428" s="99"/>
      <c r="X21428" s="99"/>
      <c r="Y21428" s="99"/>
      <c r="Z21428" s="99"/>
      <c r="AA21428" s="99"/>
      <c r="AB21428" s="99"/>
      <c r="AC21428" s="99"/>
      <c r="AD21428" s="99"/>
      <c r="AE21428" s="99"/>
      <c r="AF21428" s="99"/>
      <c r="AG21428" s="99"/>
      <c r="AH21428" s="31"/>
      <c r="AI21428" s="31"/>
      <c r="AJ21428" s="31"/>
      <c r="AK21428" s="31"/>
      <c r="AL21428" s="31"/>
      <c r="AO21428" s="376"/>
    </row>
    <row r="21429" spans="1:41" x14ac:dyDescent="0.25">
      <c r="A21429" s="44" t="s">
        <v>2630</v>
      </c>
      <c r="B21429" s="44" t="s">
        <v>21359</v>
      </c>
      <c r="C21429" s="45" t="s">
        <v>9701</v>
      </c>
      <c r="D21429" s="45" t="s">
        <v>21447</v>
      </c>
      <c r="E21429" s="46">
        <v>46752</v>
      </c>
      <c r="AO21429" s="376"/>
    </row>
    <row r="21430" spans="1:41" x14ac:dyDescent="0.25">
      <c r="A21430" s="44" t="s">
        <v>10863</v>
      </c>
      <c r="B21430" s="44" t="s">
        <v>9237</v>
      </c>
      <c r="C21430" s="45">
        <v>24010401</v>
      </c>
      <c r="D21430" s="45" t="s">
        <v>11363</v>
      </c>
      <c r="E21430" s="45" t="s">
        <v>9238</v>
      </c>
      <c r="AO21430" s="376"/>
    </row>
    <row r="21431" spans="1:41" x14ac:dyDescent="0.25">
      <c r="A21431" s="44" t="s">
        <v>10863</v>
      </c>
      <c r="B21431" s="44" t="s">
        <v>3176</v>
      </c>
      <c r="C21431" s="45">
        <v>24010402</v>
      </c>
      <c r="D21431" s="45" t="s">
        <v>11363</v>
      </c>
      <c r="E21431" s="45" t="s">
        <v>9238</v>
      </c>
      <c r="AO21431" s="376"/>
    </row>
    <row r="21432" spans="1:41" x14ac:dyDescent="0.25">
      <c r="A21432" s="44" t="s">
        <v>1691</v>
      </c>
      <c r="B21432" s="92" t="s">
        <v>9602</v>
      </c>
      <c r="C21432" s="56" t="s">
        <v>10161</v>
      </c>
      <c r="D21432" s="146" t="s">
        <v>1721</v>
      </c>
      <c r="E21432" s="107">
        <v>45822</v>
      </c>
      <c r="F21432" s="93"/>
      <c r="G21432" s="93"/>
      <c r="H21432" s="93"/>
      <c r="I21432" s="99"/>
      <c r="J21432" s="99"/>
      <c r="K21432" s="99"/>
      <c r="L21432" s="44"/>
      <c r="M21432" s="99"/>
      <c r="N21432" s="99"/>
      <c r="O21432" s="99"/>
      <c r="P21432" s="99"/>
      <c r="Q21432" s="99"/>
      <c r="R21432" s="99"/>
      <c r="S21432" s="99"/>
      <c r="T21432" s="99"/>
      <c r="U21432" s="99"/>
      <c r="V21432" s="99"/>
      <c r="W21432" s="99"/>
      <c r="X21432" s="99"/>
      <c r="Y21432" s="99"/>
      <c r="Z21432" s="99"/>
      <c r="AA21432" s="99"/>
      <c r="AB21432" s="99"/>
      <c r="AC21432" s="99"/>
      <c r="AD21432" s="99"/>
      <c r="AE21432" s="99"/>
      <c r="AF21432" s="99"/>
      <c r="AG21432" s="99"/>
      <c r="AH21432" s="31"/>
      <c r="AI21432" s="31"/>
      <c r="AJ21432" s="31"/>
      <c r="AK21432" s="31"/>
      <c r="AL21432" s="31"/>
      <c r="AO21432" s="376"/>
    </row>
    <row r="21433" spans="1:41" x14ac:dyDescent="0.25">
      <c r="A21433" s="44" t="s">
        <v>1691</v>
      </c>
      <c r="B21433" s="92" t="s">
        <v>9602</v>
      </c>
      <c r="C21433" s="45" t="s">
        <v>9334</v>
      </c>
      <c r="D21433" s="93" t="s">
        <v>9601</v>
      </c>
      <c r="E21433" s="94">
        <v>46568</v>
      </c>
      <c r="F21433" s="93"/>
      <c r="G21433" s="93"/>
      <c r="H21433" s="93"/>
      <c r="I21433" s="99"/>
      <c r="J21433" s="99"/>
      <c r="K21433" s="99"/>
      <c r="L21433" s="44"/>
      <c r="M21433" s="99"/>
      <c r="N21433" s="99"/>
      <c r="O21433" s="99"/>
      <c r="P21433" s="99"/>
      <c r="Q21433" s="99"/>
      <c r="R21433" s="99"/>
      <c r="S21433" s="99"/>
      <c r="T21433" s="99"/>
      <c r="U21433" s="99"/>
      <c r="V21433" s="99"/>
      <c r="W21433" s="99"/>
      <c r="X21433" s="99"/>
      <c r="Y21433" s="99"/>
      <c r="Z21433" s="99"/>
      <c r="AA21433" s="99"/>
      <c r="AB21433" s="99"/>
      <c r="AC21433" s="99"/>
      <c r="AD21433" s="99"/>
      <c r="AE21433" s="99"/>
      <c r="AF21433" s="99"/>
      <c r="AG21433" s="99"/>
      <c r="AH21433" s="31"/>
      <c r="AI21433" s="31"/>
      <c r="AJ21433" s="31"/>
      <c r="AK21433" s="31"/>
      <c r="AL21433" s="31"/>
      <c r="AO21433" s="376"/>
    </row>
    <row r="21434" spans="1:41" x14ac:dyDescent="0.25">
      <c r="A21434" s="44" t="s">
        <v>6830</v>
      </c>
      <c r="B21434" s="44" t="s">
        <v>21396</v>
      </c>
      <c r="C21434" s="45" t="s">
        <v>9703</v>
      </c>
      <c r="D21434" s="45" t="s">
        <v>21447</v>
      </c>
      <c r="E21434" s="46">
        <v>46568</v>
      </c>
      <c r="AO21434" s="376"/>
    </row>
    <row r="21435" spans="1:41" x14ac:dyDescent="0.25">
      <c r="A21435" s="44" t="s">
        <v>6830</v>
      </c>
      <c r="B21435" s="44" t="s">
        <v>21398</v>
      </c>
      <c r="C21435" s="45" t="s">
        <v>6810</v>
      </c>
      <c r="D21435" s="45" t="s">
        <v>21447</v>
      </c>
      <c r="E21435" s="46">
        <v>46507</v>
      </c>
      <c r="AO21435" s="376"/>
    </row>
    <row r="21436" spans="1:41" x14ac:dyDescent="0.3">
      <c r="A21436" s="333" t="s">
        <v>1147</v>
      </c>
      <c r="B21436" s="333" t="s">
        <v>11377</v>
      </c>
      <c r="C21436" s="125" t="s">
        <v>11214</v>
      </c>
      <c r="D21436" s="32" t="s">
        <v>20309</v>
      </c>
      <c r="E21436" s="125" t="s">
        <v>4966</v>
      </c>
      <c r="F21436" s="125" t="s">
        <v>1189</v>
      </c>
      <c r="G21436" s="125" t="s">
        <v>1190</v>
      </c>
      <c r="AO21436" s="376"/>
    </row>
    <row r="21437" spans="1:41" x14ac:dyDescent="0.25">
      <c r="A21437" s="44" t="s">
        <v>9594</v>
      </c>
      <c r="B21437" s="92" t="s">
        <v>9602</v>
      </c>
      <c r="C21437" s="45" t="s">
        <v>9338</v>
      </c>
      <c r="D21437" s="93" t="s">
        <v>9601</v>
      </c>
      <c r="E21437" s="94">
        <v>46568</v>
      </c>
      <c r="F21437" s="93"/>
      <c r="G21437" s="93"/>
      <c r="H21437" s="93"/>
      <c r="I21437" s="99"/>
      <c r="J21437" s="99"/>
      <c r="K21437" s="99"/>
      <c r="L21437" s="44"/>
      <c r="M21437" s="99"/>
      <c r="N21437" s="99"/>
      <c r="O21437" s="99"/>
      <c r="P21437" s="99"/>
      <c r="Q21437" s="99"/>
      <c r="R21437" s="99"/>
      <c r="S21437" s="99"/>
      <c r="T21437" s="99"/>
      <c r="U21437" s="99"/>
      <c r="V21437" s="99"/>
      <c r="W21437" s="99"/>
      <c r="X21437" s="99"/>
      <c r="Y21437" s="99"/>
      <c r="Z21437" s="99"/>
      <c r="AA21437" s="99"/>
      <c r="AB21437" s="99"/>
      <c r="AC21437" s="99"/>
      <c r="AD21437" s="99"/>
      <c r="AE21437" s="99"/>
      <c r="AF21437" s="99"/>
      <c r="AG21437" s="99"/>
      <c r="AH21437" s="31"/>
      <c r="AI21437" s="31"/>
      <c r="AJ21437" s="31"/>
      <c r="AK21437" s="31"/>
      <c r="AL21437" s="31"/>
      <c r="AO21437" s="376"/>
    </row>
    <row r="21438" spans="1:41" x14ac:dyDescent="0.25">
      <c r="A21438" s="44" t="s">
        <v>12538</v>
      </c>
      <c r="B21438" s="44" t="s">
        <v>12094</v>
      </c>
      <c r="C21438" s="45">
        <v>12.24</v>
      </c>
      <c r="D21438" s="45" t="s">
        <v>12549</v>
      </c>
      <c r="E21438" s="46">
        <v>47299</v>
      </c>
      <c r="F21438" s="45"/>
      <c r="G21438" s="93"/>
      <c r="H21438" s="93"/>
      <c r="I21438" s="99"/>
      <c r="J21438" s="99"/>
      <c r="K21438" s="99"/>
      <c r="L21438" s="99"/>
      <c r="M21438" s="99"/>
      <c r="N21438" s="99"/>
      <c r="O21438" s="99"/>
      <c r="P21438" s="99"/>
      <c r="Q21438" s="99"/>
      <c r="R21438" s="99"/>
      <c r="S21438" s="99"/>
      <c r="T21438" s="99"/>
      <c r="U21438" s="99"/>
      <c r="V21438" s="99"/>
      <c r="W21438" s="99"/>
      <c r="X21438" s="99"/>
      <c r="Y21438" s="99"/>
      <c r="Z21438" s="99"/>
      <c r="AA21438" s="99"/>
      <c r="AB21438" s="99"/>
      <c r="AC21438" s="99"/>
      <c r="AD21438" s="99"/>
      <c r="AE21438" s="99"/>
      <c r="AF21438" s="99"/>
      <c r="AG21438" s="99"/>
      <c r="AH21438" s="31"/>
      <c r="AI21438" s="31"/>
      <c r="AJ21438" s="31"/>
      <c r="AK21438" s="31"/>
      <c r="AL21438" s="31"/>
      <c r="AO21438" s="376"/>
    </row>
    <row r="21439" spans="1:41" x14ac:dyDescent="0.25">
      <c r="A21439" s="44" t="s">
        <v>12539</v>
      </c>
      <c r="B21439" s="44" t="s">
        <v>12101</v>
      </c>
      <c r="C21439" s="45">
        <v>11.24</v>
      </c>
      <c r="D21439" s="45" t="s">
        <v>12549</v>
      </c>
      <c r="E21439" s="46">
        <v>47299</v>
      </c>
      <c r="F21439" s="45"/>
      <c r="G21439" s="93"/>
      <c r="H21439" s="93"/>
      <c r="I21439" s="99"/>
      <c r="J21439" s="99"/>
      <c r="K21439" s="99"/>
      <c r="L21439" s="99"/>
      <c r="M21439" s="99"/>
      <c r="N21439" s="99"/>
      <c r="O21439" s="99"/>
      <c r="P21439" s="99"/>
      <c r="Q21439" s="99"/>
      <c r="R21439" s="99"/>
      <c r="S21439" s="99"/>
      <c r="T21439" s="99"/>
      <c r="U21439" s="99"/>
      <c r="V21439" s="99"/>
      <c r="W21439" s="99"/>
      <c r="X21439" s="99"/>
      <c r="Y21439" s="99"/>
      <c r="Z21439" s="99"/>
      <c r="AA21439" s="99"/>
      <c r="AB21439" s="99"/>
      <c r="AC21439" s="99"/>
      <c r="AD21439" s="99"/>
      <c r="AE21439" s="99"/>
      <c r="AF21439" s="99"/>
      <c r="AG21439" s="99"/>
      <c r="AH21439" s="31"/>
      <c r="AI21439" s="31"/>
      <c r="AJ21439" s="31"/>
      <c r="AK21439" s="31"/>
      <c r="AL21439" s="31"/>
      <c r="AO21439" s="376"/>
    </row>
    <row r="21440" spans="1:41" x14ac:dyDescent="0.25">
      <c r="A21440" s="44" t="s">
        <v>12539</v>
      </c>
      <c r="B21440" s="44" t="s">
        <v>12094</v>
      </c>
      <c r="C21440" s="45">
        <v>12.24</v>
      </c>
      <c r="D21440" s="45" t="s">
        <v>12549</v>
      </c>
      <c r="E21440" s="46">
        <v>47299</v>
      </c>
      <c r="F21440" s="45"/>
      <c r="G21440" s="93"/>
      <c r="H21440" s="93"/>
      <c r="I21440" s="99"/>
      <c r="J21440" s="99"/>
      <c r="K21440" s="99"/>
      <c r="L21440" s="99"/>
      <c r="M21440" s="99"/>
      <c r="N21440" s="99"/>
      <c r="O21440" s="99"/>
      <c r="P21440" s="99"/>
      <c r="Q21440" s="99"/>
      <c r="R21440" s="99"/>
      <c r="S21440" s="99"/>
      <c r="T21440" s="99"/>
      <c r="U21440" s="99"/>
      <c r="V21440" s="99"/>
      <c r="W21440" s="99"/>
      <c r="X21440" s="99"/>
      <c r="Y21440" s="99"/>
      <c r="Z21440" s="99"/>
      <c r="AA21440" s="99"/>
      <c r="AB21440" s="99"/>
      <c r="AC21440" s="99"/>
      <c r="AD21440" s="99"/>
      <c r="AE21440" s="99"/>
      <c r="AF21440" s="99"/>
      <c r="AG21440" s="99"/>
      <c r="AH21440" s="31"/>
      <c r="AI21440" s="31"/>
      <c r="AJ21440" s="31"/>
      <c r="AK21440" s="31"/>
      <c r="AL21440" s="31"/>
      <c r="AO21440" s="376"/>
    </row>
    <row r="21441" spans="1:41" x14ac:dyDescent="0.3">
      <c r="A21441" s="333" t="s">
        <v>6703</v>
      </c>
      <c r="B21441" s="333" t="s">
        <v>6928</v>
      </c>
      <c r="C21441" s="125" t="s">
        <v>19094</v>
      </c>
      <c r="D21441" s="32" t="s">
        <v>20309</v>
      </c>
      <c r="E21441" s="125" t="s">
        <v>9249</v>
      </c>
      <c r="F21441" s="125" t="s">
        <v>1189</v>
      </c>
      <c r="G21441" s="125" t="s">
        <v>1190</v>
      </c>
      <c r="AO21441" s="376"/>
    </row>
    <row r="21442" spans="1:41" x14ac:dyDescent="0.25">
      <c r="A21442" s="44" t="s">
        <v>6703</v>
      </c>
      <c r="B21442" s="44" t="s">
        <v>4205</v>
      </c>
      <c r="C21442" s="45" t="s">
        <v>6712</v>
      </c>
      <c r="D21442" s="45" t="s">
        <v>11204</v>
      </c>
      <c r="E21442" s="45" t="s">
        <v>11892</v>
      </c>
      <c r="F21442" s="93"/>
      <c r="G21442" s="93"/>
      <c r="H21442" s="93"/>
      <c r="I21442" s="99"/>
      <c r="J21442" s="99"/>
      <c r="K21442" s="99"/>
      <c r="L21442" s="99"/>
      <c r="M21442" s="99"/>
      <c r="N21442" s="99"/>
      <c r="O21442" s="99"/>
      <c r="P21442" s="99"/>
      <c r="Q21442" s="99"/>
      <c r="R21442" s="99"/>
      <c r="S21442" s="99"/>
      <c r="T21442" s="99"/>
      <c r="U21442" s="99"/>
      <c r="V21442" s="99"/>
      <c r="W21442" s="99"/>
      <c r="X21442" s="99"/>
      <c r="Y21442" s="99"/>
      <c r="Z21442" s="99"/>
      <c r="AA21442" s="99"/>
      <c r="AB21442" s="99"/>
      <c r="AC21442" s="99"/>
      <c r="AD21442" s="99"/>
      <c r="AE21442" s="99"/>
      <c r="AF21442" s="99"/>
      <c r="AG21442" s="99"/>
      <c r="AH21442" s="31"/>
      <c r="AI21442" s="31"/>
      <c r="AJ21442" s="31"/>
      <c r="AK21442" s="31"/>
      <c r="AL21442" s="31"/>
      <c r="AO21442" s="376"/>
    </row>
    <row r="21443" spans="1:41" x14ac:dyDescent="0.25">
      <c r="A21443" s="417" t="s">
        <v>2704</v>
      </c>
      <c r="B21443" s="111" t="s">
        <v>1169</v>
      </c>
      <c r="C21443" s="56" t="s">
        <v>2745</v>
      </c>
      <c r="D21443" s="146" t="s">
        <v>2198</v>
      </c>
      <c r="E21443" s="69">
        <v>45227</v>
      </c>
      <c r="F21443" s="93"/>
      <c r="G21443" s="93"/>
      <c r="H21443" s="93"/>
      <c r="I21443" s="99"/>
      <c r="J21443" s="99"/>
      <c r="K21443" s="99"/>
      <c r="L21443" s="44"/>
      <c r="M21443" s="99"/>
      <c r="N21443" s="99"/>
      <c r="O21443" s="99"/>
      <c r="P21443" s="99"/>
      <c r="Q21443" s="99"/>
      <c r="R21443" s="99"/>
      <c r="S21443" s="99"/>
      <c r="T21443" s="99"/>
      <c r="U21443" s="99"/>
      <c r="V21443" s="99"/>
      <c r="W21443" s="99"/>
      <c r="X21443" s="99"/>
      <c r="Y21443" s="99"/>
      <c r="Z21443" s="99"/>
      <c r="AA21443" s="99"/>
      <c r="AB21443" s="99"/>
      <c r="AC21443" s="99"/>
      <c r="AD21443" s="99"/>
      <c r="AE21443" s="99"/>
      <c r="AF21443" s="99"/>
      <c r="AG21443" s="99"/>
      <c r="AH21443" s="31"/>
      <c r="AI21443" s="31"/>
      <c r="AJ21443" s="31"/>
      <c r="AK21443" s="31"/>
      <c r="AL21443" s="31"/>
      <c r="AO21443" s="376"/>
    </row>
    <row r="21444" spans="1:41" x14ac:dyDescent="0.25">
      <c r="A21444" s="253" t="s">
        <v>16133</v>
      </c>
      <c r="B21444" s="44" t="s">
        <v>12111</v>
      </c>
      <c r="C21444" s="45">
        <v>13.24</v>
      </c>
      <c r="D21444" s="45" t="s">
        <v>12549</v>
      </c>
      <c r="E21444" s="46">
        <v>47299</v>
      </c>
      <c r="F21444" s="45" t="s">
        <v>1335</v>
      </c>
      <c r="G21444" s="93"/>
      <c r="H21444" s="93"/>
      <c r="I21444" s="99"/>
      <c r="J21444" s="99"/>
      <c r="K21444" s="99"/>
      <c r="L21444" s="99"/>
      <c r="M21444" s="99"/>
      <c r="N21444" s="99"/>
      <c r="O21444" s="99"/>
      <c r="P21444" s="99"/>
      <c r="Q21444" s="99"/>
      <c r="R21444" s="99"/>
      <c r="S21444" s="99"/>
      <c r="T21444" s="99"/>
      <c r="U21444" s="99"/>
      <c r="V21444" s="99"/>
      <c r="W21444" s="99"/>
      <c r="X21444" s="99"/>
      <c r="Y21444" s="99"/>
      <c r="Z21444" s="99"/>
      <c r="AA21444" s="99"/>
      <c r="AB21444" s="99"/>
      <c r="AC21444" s="99"/>
      <c r="AD21444" s="99"/>
      <c r="AE21444" s="99"/>
      <c r="AF21444" s="99"/>
      <c r="AG21444" s="99"/>
      <c r="AH21444" s="31"/>
      <c r="AI21444" s="31"/>
      <c r="AJ21444" s="31"/>
      <c r="AK21444" s="31"/>
      <c r="AL21444" s="31"/>
      <c r="AO21444" s="376"/>
    </row>
    <row r="21445" spans="1:41" x14ac:dyDescent="0.25">
      <c r="A21445" s="86" t="s">
        <v>16133</v>
      </c>
      <c r="B21445" s="44" t="s">
        <v>16073</v>
      </c>
      <c r="C21445" s="45">
        <v>44.26</v>
      </c>
      <c r="D21445" s="45" t="s">
        <v>12549</v>
      </c>
      <c r="E21445" s="46">
        <v>47787</v>
      </c>
      <c r="F21445" s="45" t="s">
        <v>1335</v>
      </c>
      <c r="G21445" s="93"/>
      <c r="H21445" s="93"/>
      <c r="I21445" s="99"/>
      <c r="J21445" s="99"/>
      <c r="K21445" s="99"/>
      <c r="L21445" s="99"/>
      <c r="M21445" s="99"/>
      <c r="N21445" s="99"/>
      <c r="O21445" s="99"/>
      <c r="P21445" s="99"/>
      <c r="Q21445" s="99"/>
      <c r="R21445" s="99"/>
      <c r="S21445" s="99"/>
      <c r="T21445" s="99"/>
      <c r="U21445" s="99"/>
      <c r="V21445" s="99"/>
      <c r="W21445" s="99"/>
      <c r="X21445" s="99"/>
      <c r="Y21445" s="99"/>
      <c r="Z21445" s="99"/>
      <c r="AA21445" s="99"/>
      <c r="AB21445" s="99"/>
      <c r="AC21445" s="99"/>
      <c r="AD21445" s="99"/>
      <c r="AE21445" s="99"/>
      <c r="AF21445" s="99"/>
      <c r="AG21445" s="99"/>
      <c r="AH21445" s="31"/>
      <c r="AI21445" s="31"/>
      <c r="AJ21445" s="31"/>
      <c r="AK21445" s="31"/>
      <c r="AL21445" s="31"/>
      <c r="AO21445" s="376"/>
    </row>
    <row r="21446" spans="1:41" x14ac:dyDescent="0.25">
      <c r="A21446" s="44" t="s">
        <v>12540</v>
      </c>
      <c r="B21446" s="44" t="s">
        <v>21434</v>
      </c>
      <c r="C21446" s="45" t="s">
        <v>13058</v>
      </c>
      <c r="D21446" s="45" t="s">
        <v>21447</v>
      </c>
      <c r="E21446" s="46">
        <v>46418</v>
      </c>
      <c r="AO21446" s="376"/>
    </row>
    <row r="21447" spans="1:41" x14ac:dyDescent="0.25">
      <c r="A21447" s="44" t="s">
        <v>13308</v>
      </c>
      <c r="B21447" s="44" t="s">
        <v>5134</v>
      </c>
      <c r="C21447" s="45">
        <v>220802</v>
      </c>
      <c r="D21447" s="45" t="s">
        <v>11363</v>
      </c>
      <c r="E21447" s="45" t="s">
        <v>4966</v>
      </c>
      <c r="AO21447" s="376"/>
    </row>
    <row r="21448" spans="1:41" x14ac:dyDescent="0.25">
      <c r="A21448" s="44" t="s">
        <v>13308</v>
      </c>
      <c r="B21448" s="44" t="s">
        <v>9248</v>
      </c>
      <c r="C21448" s="45">
        <v>260105</v>
      </c>
      <c r="D21448" s="45" t="s">
        <v>11363</v>
      </c>
      <c r="E21448" s="45" t="s">
        <v>17625</v>
      </c>
      <c r="AO21448" s="376"/>
    </row>
    <row r="21449" spans="1:41" x14ac:dyDescent="0.25">
      <c r="A21449" s="44" t="s">
        <v>11881</v>
      </c>
      <c r="B21449" s="44" t="s">
        <v>15279</v>
      </c>
      <c r="C21449" s="45" t="s">
        <v>11882</v>
      </c>
      <c r="D21449" s="367" t="s">
        <v>3696</v>
      </c>
      <c r="E21449" s="328">
        <f>DATE(2028,7,9)</f>
        <v>46943</v>
      </c>
      <c r="F21449" s="32"/>
      <c r="G21449" s="32"/>
      <c r="H21449" s="32"/>
      <c r="I21449" s="31"/>
      <c r="J21449" s="31"/>
      <c r="K21449" s="31"/>
      <c r="L21449" s="31"/>
      <c r="M21449" s="31"/>
      <c r="N21449" s="31"/>
      <c r="O21449" s="31"/>
      <c r="P21449" s="31"/>
      <c r="Q21449" s="31"/>
      <c r="R21449" s="31"/>
      <c r="S21449" s="31"/>
      <c r="T21449" s="31"/>
      <c r="U21449" s="31"/>
      <c r="V21449" s="31"/>
      <c r="W21449" s="31"/>
      <c r="X21449" s="31"/>
      <c r="Y21449" s="31"/>
      <c r="Z21449" s="31"/>
      <c r="AA21449" s="31"/>
      <c r="AB21449" s="31"/>
      <c r="AC21449" s="31"/>
      <c r="AD21449" s="31"/>
      <c r="AE21449" s="31"/>
      <c r="AF21449" s="31"/>
      <c r="AG21449" s="31"/>
      <c r="AH21449" s="31"/>
      <c r="AI21449" s="31"/>
      <c r="AJ21449" s="31"/>
      <c r="AK21449" s="31"/>
      <c r="AL21449" s="31"/>
      <c r="AO21449" s="376"/>
    </row>
    <row r="21450" spans="1:41" x14ac:dyDescent="0.25">
      <c r="A21450" s="44" t="s">
        <v>5057</v>
      </c>
      <c r="B21450" s="44" t="s">
        <v>5012</v>
      </c>
      <c r="C21450" s="45" t="s">
        <v>5058</v>
      </c>
      <c r="D21450" s="45" t="s">
        <v>11204</v>
      </c>
      <c r="E21450" s="45" t="s">
        <v>2538</v>
      </c>
      <c r="F21450" s="93"/>
      <c r="G21450" s="93"/>
      <c r="H21450" s="93"/>
      <c r="I21450" s="99"/>
      <c r="J21450" s="99"/>
      <c r="K21450" s="99"/>
      <c r="L21450" s="99"/>
      <c r="M21450" s="99"/>
      <c r="N21450" s="99"/>
      <c r="O21450" s="99"/>
      <c r="P21450" s="99"/>
      <c r="Q21450" s="99"/>
      <c r="R21450" s="99"/>
      <c r="S21450" s="99"/>
      <c r="T21450" s="99"/>
      <c r="U21450" s="99"/>
      <c r="V21450" s="99"/>
      <c r="W21450" s="99"/>
      <c r="X21450" s="99"/>
      <c r="Y21450" s="99"/>
      <c r="Z21450" s="99"/>
      <c r="AA21450" s="99"/>
      <c r="AB21450" s="99"/>
      <c r="AC21450" s="99"/>
      <c r="AD21450" s="99"/>
      <c r="AE21450" s="99"/>
      <c r="AF21450" s="99"/>
      <c r="AG21450" s="99"/>
      <c r="AH21450" s="31"/>
      <c r="AI21450" s="31"/>
      <c r="AJ21450" s="31"/>
      <c r="AK21450" s="31"/>
      <c r="AL21450" s="31"/>
      <c r="AO21450" s="376"/>
    </row>
    <row r="21451" spans="1:41" x14ac:dyDescent="0.25">
      <c r="A21451" s="44" t="s">
        <v>5057</v>
      </c>
      <c r="B21451" s="44" t="s">
        <v>5012</v>
      </c>
      <c r="C21451" s="45" t="s">
        <v>5058</v>
      </c>
      <c r="D21451" s="93" t="s">
        <v>17443</v>
      </c>
      <c r="E21451" s="45" t="s">
        <v>2538</v>
      </c>
      <c r="F21451" s="93"/>
      <c r="G21451" s="93"/>
      <c r="H21451" s="93"/>
      <c r="I21451" s="99"/>
      <c r="J21451" s="99"/>
      <c r="K21451" s="99"/>
      <c r="L21451" s="99"/>
      <c r="M21451" s="99"/>
      <c r="N21451" s="99"/>
      <c r="O21451" s="99"/>
      <c r="P21451" s="99"/>
      <c r="Q21451" s="99"/>
      <c r="R21451" s="99"/>
      <c r="S21451" s="99"/>
      <c r="T21451" s="99"/>
      <c r="U21451" s="99"/>
      <c r="V21451" s="99"/>
      <c r="W21451" s="99"/>
      <c r="X21451" s="99"/>
      <c r="Y21451" s="99"/>
      <c r="Z21451" s="99"/>
      <c r="AA21451" s="99"/>
      <c r="AB21451" s="99"/>
      <c r="AC21451" s="99"/>
      <c r="AD21451" s="99"/>
      <c r="AE21451" s="99"/>
      <c r="AF21451" s="99"/>
      <c r="AG21451" s="99"/>
      <c r="AH21451" s="31"/>
      <c r="AI21451" s="31"/>
      <c r="AJ21451" s="31"/>
      <c r="AK21451" s="31"/>
      <c r="AL21451" s="31"/>
      <c r="AO21451" s="376"/>
    </row>
    <row r="21452" spans="1:41" x14ac:dyDescent="0.25">
      <c r="A21452" s="44" t="s">
        <v>5057</v>
      </c>
      <c r="B21452" s="44" t="s">
        <v>5012</v>
      </c>
      <c r="C21452" s="45" t="s">
        <v>5058</v>
      </c>
      <c r="D21452" s="45" t="s">
        <v>9895</v>
      </c>
      <c r="E21452" s="45" t="s">
        <v>4125</v>
      </c>
      <c r="F21452" s="93"/>
      <c r="G21452" s="93"/>
      <c r="H21452" s="93"/>
      <c r="I21452" s="99"/>
      <c r="J21452" s="99"/>
      <c r="K21452" s="99"/>
      <c r="L21452" s="44"/>
      <c r="M21452" s="99"/>
      <c r="N21452" s="99"/>
      <c r="O21452" s="99"/>
      <c r="P21452" s="99"/>
      <c r="Q21452" s="99"/>
      <c r="R21452" s="99"/>
      <c r="S21452" s="99"/>
      <c r="T21452" s="99"/>
      <c r="U21452" s="99"/>
      <c r="V21452" s="99"/>
      <c r="W21452" s="99"/>
      <c r="X21452" s="99"/>
      <c r="Y21452" s="99"/>
      <c r="Z21452" s="99"/>
      <c r="AA21452" s="99"/>
      <c r="AB21452" s="99"/>
      <c r="AC21452" s="99"/>
      <c r="AD21452" s="99"/>
      <c r="AE21452" s="99"/>
      <c r="AF21452" s="99"/>
      <c r="AG21452" s="99"/>
      <c r="AH21452" s="31"/>
      <c r="AI21452" s="31"/>
      <c r="AJ21452" s="31"/>
      <c r="AK21452" s="31"/>
      <c r="AL21452" s="31"/>
      <c r="AO21452" s="376"/>
    </row>
    <row r="21453" spans="1:41" x14ac:dyDescent="0.25">
      <c r="A21453" s="44" t="s">
        <v>18595</v>
      </c>
      <c r="B21453" s="44" t="s">
        <v>3475</v>
      </c>
      <c r="C21453" s="45">
        <v>230301</v>
      </c>
      <c r="D21453" s="45" t="s">
        <v>11363</v>
      </c>
      <c r="E21453" s="45" t="s">
        <v>5265</v>
      </c>
      <c r="AO21453" s="376"/>
    </row>
    <row r="21454" spans="1:41" x14ac:dyDescent="0.25">
      <c r="A21454" s="44" t="s">
        <v>22081</v>
      </c>
      <c r="B21454" s="44" t="s">
        <v>3475</v>
      </c>
      <c r="C21454" s="45">
        <v>230301</v>
      </c>
      <c r="D21454" s="45" t="s">
        <v>11363</v>
      </c>
      <c r="E21454" s="45" t="s">
        <v>5265</v>
      </c>
      <c r="AO21454" s="376"/>
    </row>
    <row r="21455" spans="1:41" x14ac:dyDescent="0.25">
      <c r="A21455" s="44" t="s">
        <v>16065</v>
      </c>
      <c r="B21455" s="44" t="s">
        <v>3475</v>
      </c>
      <c r="C21455" s="45">
        <v>250303</v>
      </c>
      <c r="D21455" s="45" t="s">
        <v>11363</v>
      </c>
      <c r="E21455" s="45" t="s">
        <v>11887</v>
      </c>
      <c r="AO21455" s="376"/>
    </row>
    <row r="21456" spans="1:41" x14ac:dyDescent="0.25">
      <c r="A21456" s="44" t="s">
        <v>2661</v>
      </c>
      <c r="B21456" s="44" t="s">
        <v>12110</v>
      </c>
      <c r="C21456" s="45">
        <v>14.25</v>
      </c>
      <c r="D21456" s="45" t="s">
        <v>12549</v>
      </c>
      <c r="E21456" s="46">
        <v>47664</v>
      </c>
      <c r="F21456" s="45"/>
      <c r="G21456" s="93"/>
      <c r="H21456" s="93"/>
      <c r="I21456" s="99"/>
      <c r="J21456" s="99"/>
      <c r="K21456" s="99"/>
      <c r="L21456" s="99"/>
      <c r="M21456" s="99"/>
      <c r="N21456" s="99"/>
      <c r="O21456" s="99"/>
      <c r="P21456" s="99"/>
      <c r="Q21456" s="99"/>
      <c r="R21456" s="99"/>
      <c r="S21456" s="99"/>
      <c r="T21456" s="99"/>
      <c r="U21456" s="99"/>
      <c r="V21456" s="99"/>
      <c r="W21456" s="99"/>
      <c r="X21456" s="99"/>
      <c r="Y21456" s="99"/>
      <c r="Z21456" s="99"/>
      <c r="AA21456" s="99"/>
      <c r="AB21456" s="99"/>
      <c r="AC21456" s="99"/>
      <c r="AD21456" s="99"/>
      <c r="AE21456" s="99"/>
      <c r="AF21456" s="99"/>
      <c r="AG21456" s="99"/>
      <c r="AH21456" s="31"/>
      <c r="AI21456" s="31"/>
      <c r="AJ21456" s="31"/>
      <c r="AK21456" s="31"/>
      <c r="AL21456" s="31"/>
      <c r="AO21456" s="376"/>
    </row>
    <row r="21457" spans="1:41" x14ac:dyDescent="0.25">
      <c r="A21457" s="44" t="s">
        <v>19502</v>
      </c>
      <c r="B21457" s="319" t="s">
        <v>19512</v>
      </c>
      <c r="C21457" s="318" t="s">
        <v>19928</v>
      </c>
      <c r="D21457" s="93" t="s">
        <v>19934</v>
      </c>
      <c r="E21457" s="320">
        <v>46387</v>
      </c>
      <c r="F21457" s="93"/>
      <c r="G21457" s="93"/>
      <c r="H21457" s="93"/>
      <c r="I21457" s="99"/>
      <c r="J21457" s="99"/>
      <c r="K21457" s="99"/>
      <c r="L21457" s="99"/>
      <c r="M21457" s="99"/>
      <c r="N21457" s="99"/>
      <c r="O21457" s="99"/>
      <c r="P21457" s="99"/>
      <c r="Q21457" s="99"/>
      <c r="R21457" s="99"/>
      <c r="S21457" s="99"/>
      <c r="T21457" s="99"/>
      <c r="U21457" s="99"/>
      <c r="V21457" s="99"/>
      <c r="W21457" s="99"/>
      <c r="X21457" s="99"/>
      <c r="Y21457" s="99"/>
      <c r="Z21457" s="99"/>
      <c r="AA21457" s="99"/>
      <c r="AB21457" s="99"/>
      <c r="AC21457" s="99"/>
      <c r="AD21457" s="99"/>
      <c r="AE21457" s="99"/>
      <c r="AF21457" s="99"/>
      <c r="AG21457" s="99"/>
      <c r="AH21457" s="31"/>
      <c r="AI21457" s="31"/>
      <c r="AJ21457" s="31"/>
      <c r="AK21457" s="31"/>
      <c r="AL21457" s="31"/>
      <c r="AO21457" s="376"/>
    </row>
    <row r="21458" spans="1:41" x14ac:dyDescent="0.25">
      <c r="A21458" s="44" t="s">
        <v>1148</v>
      </c>
      <c r="B21458" s="44" t="s">
        <v>10347</v>
      </c>
      <c r="C21458" s="45">
        <v>240402</v>
      </c>
      <c r="D21458" s="45" t="s">
        <v>11363</v>
      </c>
      <c r="E21458" s="45" t="s">
        <v>5037</v>
      </c>
      <c r="AO21458" s="376"/>
    </row>
    <row r="21459" spans="1:41" x14ac:dyDescent="0.25">
      <c r="A21459" s="44" t="s">
        <v>1148</v>
      </c>
      <c r="B21459" s="44" t="s">
        <v>9248</v>
      </c>
      <c r="C21459" s="45">
        <v>260105</v>
      </c>
      <c r="D21459" s="45" t="s">
        <v>11363</v>
      </c>
      <c r="E21459" s="45" t="s">
        <v>17625</v>
      </c>
      <c r="AO21459" s="376"/>
    </row>
    <row r="21460" spans="1:41" x14ac:dyDescent="0.25">
      <c r="A21460" s="44" t="s">
        <v>4121</v>
      </c>
      <c r="B21460" s="44" t="s">
        <v>3156</v>
      </c>
      <c r="C21460" s="45" t="s">
        <v>4122</v>
      </c>
      <c r="D21460" s="45" t="s">
        <v>11204</v>
      </c>
      <c r="E21460" s="45" t="s">
        <v>3157</v>
      </c>
      <c r="F21460" s="93"/>
      <c r="G21460" s="93"/>
      <c r="H21460" s="93"/>
      <c r="I21460" s="99"/>
      <c r="J21460" s="99"/>
      <c r="K21460" s="99"/>
      <c r="L21460" s="99"/>
      <c r="M21460" s="99"/>
      <c r="N21460" s="99"/>
      <c r="O21460" s="99"/>
      <c r="P21460" s="99"/>
      <c r="Q21460" s="99"/>
      <c r="R21460" s="99"/>
      <c r="S21460" s="99"/>
      <c r="T21460" s="99"/>
      <c r="U21460" s="99"/>
      <c r="V21460" s="99"/>
      <c r="W21460" s="99"/>
      <c r="X21460" s="99"/>
      <c r="Y21460" s="99"/>
      <c r="Z21460" s="99"/>
      <c r="AA21460" s="99"/>
      <c r="AB21460" s="99"/>
      <c r="AC21460" s="99"/>
      <c r="AD21460" s="99"/>
      <c r="AE21460" s="99"/>
      <c r="AF21460" s="99"/>
      <c r="AG21460" s="99"/>
      <c r="AH21460" s="31"/>
      <c r="AI21460" s="31"/>
      <c r="AJ21460" s="31"/>
      <c r="AK21460" s="31"/>
      <c r="AL21460" s="31"/>
      <c r="AO21460" s="376"/>
    </row>
    <row r="21461" spans="1:41" x14ac:dyDescent="0.25">
      <c r="A21461" s="44" t="s">
        <v>4121</v>
      </c>
      <c r="B21461" s="44" t="s">
        <v>3156</v>
      </c>
      <c r="C21461" s="45" t="s">
        <v>4122</v>
      </c>
      <c r="D21461" s="93" t="s">
        <v>17443</v>
      </c>
      <c r="E21461" s="45" t="s">
        <v>3157</v>
      </c>
      <c r="F21461" s="93"/>
      <c r="G21461" s="93"/>
      <c r="H21461" s="93"/>
      <c r="I21461" s="99"/>
      <c r="J21461" s="99"/>
      <c r="K21461" s="99"/>
      <c r="L21461" s="99"/>
      <c r="M21461" s="99"/>
      <c r="N21461" s="99"/>
      <c r="O21461" s="99"/>
      <c r="P21461" s="99"/>
      <c r="Q21461" s="99"/>
      <c r="R21461" s="99"/>
      <c r="S21461" s="99"/>
      <c r="T21461" s="99"/>
      <c r="U21461" s="99"/>
      <c r="V21461" s="99"/>
      <c r="W21461" s="99"/>
      <c r="X21461" s="99"/>
      <c r="Y21461" s="99"/>
      <c r="Z21461" s="99"/>
      <c r="AA21461" s="99"/>
      <c r="AB21461" s="99"/>
      <c r="AC21461" s="99"/>
      <c r="AD21461" s="99"/>
      <c r="AE21461" s="99"/>
      <c r="AF21461" s="99"/>
      <c r="AG21461" s="99"/>
      <c r="AH21461" s="31"/>
      <c r="AI21461" s="31"/>
      <c r="AJ21461" s="31"/>
      <c r="AK21461" s="31"/>
      <c r="AL21461" s="31"/>
      <c r="AO21461" s="376"/>
    </row>
    <row r="21462" spans="1:41" x14ac:dyDescent="0.25">
      <c r="A21462" s="44" t="s">
        <v>4121</v>
      </c>
      <c r="B21462" s="44" t="s">
        <v>3156</v>
      </c>
      <c r="C21462" s="45" t="s">
        <v>17434</v>
      </c>
      <c r="D21462" s="93" t="s">
        <v>17443</v>
      </c>
      <c r="E21462" s="45" t="s">
        <v>17352</v>
      </c>
      <c r="F21462" s="93"/>
      <c r="G21462" s="93"/>
      <c r="H21462" s="93"/>
      <c r="I21462" s="99"/>
      <c r="J21462" s="99"/>
      <c r="K21462" s="99"/>
      <c r="L21462" s="99"/>
      <c r="M21462" s="99"/>
      <c r="N21462" s="99"/>
      <c r="O21462" s="99"/>
      <c r="P21462" s="99"/>
      <c r="Q21462" s="99"/>
      <c r="R21462" s="99"/>
      <c r="S21462" s="99"/>
      <c r="T21462" s="99"/>
      <c r="U21462" s="99"/>
      <c r="V21462" s="99"/>
      <c r="W21462" s="99"/>
      <c r="X21462" s="99"/>
      <c r="Y21462" s="99"/>
      <c r="Z21462" s="99"/>
      <c r="AA21462" s="99"/>
      <c r="AB21462" s="99"/>
      <c r="AC21462" s="99"/>
      <c r="AD21462" s="99"/>
      <c r="AE21462" s="99"/>
      <c r="AF21462" s="99"/>
      <c r="AG21462" s="99"/>
      <c r="AH21462" s="31"/>
      <c r="AI21462" s="31"/>
      <c r="AJ21462" s="31"/>
      <c r="AK21462" s="31"/>
      <c r="AL21462" s="31"/>
      <c r="AO21462" s="376"/>
    </row>
    <row r="21463" spans="1:41" x14ac:dyDescent="0.25">
      <c r="A21463" s="44" t="s">
        <v>4121</v>
      </c>
      <c r="B21463" s="44" t="s">
        <v>15280</v>
      </c>
      <c r="C21463" s="45" t="s">
        <v>13977</v>
      </c>
      <c r="D21463" s="367" t="s">
        <v>3696</v>
      </c>
      <c r="E21463" s="328">
        <f>DATE(2029,3,31)</f>
        <v>47208</v>
      </c>
      <c r="F21463" s="32"/>
      <c r="G21463" s="32"/>
      <c r="H21463" s="32"/>
      <c r="I21463" s="31"/>
      <c r="J21463" s="31"/>
      <c r="K21463" s="31"/>
      <c r="L21463" s="31"/>
      <c r="M21463" s="31"/>
      <c r="N21463" s="31"/>
      <c r="O21463" s="31"/>
      <c r="P21463" s="31"/>
      <c r="Q21463" s="31"/>
      <c r="R21463" s="31"/>
      <c r="S21463" s="31"/>
      <c r="T21463" s="31"/>
      <c r="U21463" s="31"/>
      <c r="V21463" s="31"/>
      <c r="W21463" s="31"/>
      <c r="X21463" s="31"/>
      <c r="Y21463" s="31"/>
      <c r="Z21463" s="31"/>
      <c r="AA21463" s="31"/>
      <c r="AB21463" s="31"/>
      <c r="AC21463" s="31"/>
      <c r="AD21463" s="31"/>
      <c r="AE21463" s="31"/>
      <c r="AF21463" s="31"/>
      <c r="AG21463" s="31"/>
      <c r="AH21463" s="31"/>
      <c r="AI21463" s="31"/>
      <c r="AJ21463" s="31"/>
      <c r="AK21463" s="31"/>
      <c r="AL21463" s="31"/>
      <c r="AO21463" s="376"/>
    </row>
    <row r="21464" spans="1:41" x14ac:dyDescent="0.25">
      <c r="A21464" s="44" t="s">
        <v>4121</v>
      </c>
      <c r="B21464" s="44" t="s">
        <v>3156</v>
      </c>
      <c r="C21464" s="45" t="s">
        <v>4122</v>
      </c>
      <c r="D21464" s="45" t="s">
        <v>9895</v>
      </c>
      <c r="E21464" s="45" t="s">
        <v>4825</v>
      </c>
      <c r="F21464" s="93"/>
      <c r="G21464" s="93"/>
      <c r="H21464" s="93"/>
      <c r="I21464" s="99"/>
      <c r="J21464" s="99"/>
      <c r="K21464" s="99"/>
      <c r="L21464" s="44"/>
      <c r="M21464" s="99"/>
      <c r="N21464" s="99"/>
      <c r="O21464" s="99"/>
      <c r="P21464" s="99"/>
      <c r="Q21464" s="99"/>
      <c r="R21464" s="99"/>
      <c r="S21464" s="99"/>
      <c r="T21464" s="99"/>
      <c r="U21464" s="99"/>
      <c r="V21464" s="99"/>
      <c r="W21464" s="99"/>
      <c r="X21464" s="99"/>
      <c r="Y21464" s="99"/>
      <c r="Z21464" s="99"/>
      <c r="AA21464" s="99"/>
      <c r="AB21464" s="99"/>
      <c r="AC21464" s="99"/>
      <c r="AD21464" s="99"/>
      <c r="AE21464" s="99"/>
      <c r="AF21464" s="99"/>
      <c r="AG21464" s="99"/>
      <c r="AH21464" s="31"/>
      <c r="AI21464" s="31"/>
      <c r="AJ21464" s="31"/>
      <c r="AK21464" s="31"/>
      <c r="AL21464" s="31"/>
      <c r="AO21464" s="376"/>
    </row>
    <row r="21465" spans="1:41" x14ac:dyDescent="0.25">
      <c r="A21465" s="44" t="s">
        <v>7101</v>
      </c>
      <c r="B21465" s="44" t="s">
        <v>2350</v>
      </c>
      <c r="C21465" s="45">
        <v>230105</v>
      </c>
      <c r="D21465" s="45" t="s">
        <v>11363</v>
      </c>
      <c r="E21465" s="45" t="s">
        <v>5265</v>
      </c>
      <c r="AO21465" s="376"/>
    </row>
    <row r="21466" spans="1:41" x14ac:dyDescent="0.25">
      <c r="A21466" s="44" t="s">
        <v>7101</v>
      </c>
      <c r="B21466" s="44" t="s">
        <v>7104</v>
      </c>
      <c r="C21466" s="45">
        <v>230504</v>
      </c>
      <c r="D21466" s="45" t="s">
        <v>11363</v>
      </c>
      <c r="E21466" s="45" t="s">
        <v>7105</v>
      </c>
      <c r="AO21466" s="376"/>
    </row>
    <row r="21467" spans="1:41" x14ac:dyDescent="0.25">
      <c r="A21467" s="44" t="s">
        <v>22082</v>
      </c>
      <c r="B21467" s="44" t="s">
        <v>7764</v>
      </c>
      <c r="C21467" s="45">
        <v>260604</v>
      </c>
      <c r="D21467" s="45" t="s">
        <v>11363</v>
      </c>
      <c r="E21467" s="45" t="s">
        <v>9840</v>
      </c>
      <c r="AO21467" s="376"/>
    </row>
    <row r="21468" spans="1:41" x14ac:dyDescent="0.25">
      <c r="A21468" s="44" t="s">
        <v>12541</v>
      </c>
      <c r="B21468" s="44" t="s">
        <v>12091</v>
      </c>
      <c r="C21468" s="45">
        <v>9.24</v>
      </c>
      <c r="D21468" s="45" t="s">
        <v>12549</v>
      </c>
      <c r="E21468" s="46">
        <v>47299</v>
      </c>
      <c r="F21468" s="45"/>
      <c r="G21468" s="93"/>
      <c r="H21468" s="93"/>
      <c r="I21468" s="99"/>
      <c r="J21468" s="99"/>
      <c r="K21468" s="99"/>
      <c r="L21468" s="99"/>
      <c r="M21468" s="99"/>
      <c r="N21468" s="99"/>
      <c r="O21468" s="99"/>
      <c r="P21468" s="99"/>
      <c r="Q21468" s="99"/>
      <c r="R21468" s="99"/>
      <c r="S21468" s="99"/>
      <c r="T21468" s="99"/>
      <c r="U21468" s="99"/>
      <c r="V21468" s="99"/>
      <c r="W21468" s="99"/>
      <c r="X21468" s="99"/>
      <c r="Y21468" s="99"/>
      <c r="Z21468" s="99"/>
      <c r="AA21468" s="99"/>
      <c r="AB21468" s="99"/>
      <c r="AC21468" s="99"/>
      <c r="AD21468" s="99"/>
      <c r="AE21468" s="99"/>
      <c r="AF21468" s="99"/>
      <c r="AG21468" s="99"/>
      <c r="AH21468" s="31"/>
      <c r="AI21468" s="31"/>
      <c r="AJ21468" s="31"/>
      <c r="AK21468" s="31"/>
      <c r="AL21468" s="31"/>
      <c r="AO21468" s="376"/>
    </row>
    <row r="21469" spans="1:41" x14ac:dyDescent="0.3">
      <c r="A21469" s="333" t="s">
        <v>19087</v>
      </c>
      <c r="B21469" s="333" t="s">
        <v>1170</v>
      </c>
      <c r="C21469" s="125" t="s">
        <v>19097</v>
      </c>
      <c r="D21469" s="32" t="s">
        <v>20309</v>
      </c>
      <c r="E21469" s="125" t="s">
        <v>9249</v>
      </c>
      <c r="F21469" s="125" t="s">
        <v>1190</v>
      </c>
      <c r="G21469" s="125" t="s">
        <v>1190</v>
      </c>
      <c r="AO21469" s="376"/>
    </row>
    <row r="21470" spans="1:41" x14ac:dyDescent="0.25">
      <c r="A21470" s="44" t="s">
        <v>20468</v>
      </c>
      <c r="B21470" s="44" t="s">
        <v>20327</v>
      </c>
      <c r="C21470" s="45" t="s">
        <v>20469</v>
      </c>
      <c r="D21470" s="46" t="s">
        <v>21328</v>
      </c>
      <c r="E21470" s="46">
        <v>46554</v>
      </c>
      <c r="AO21470" s="376"/>
    </row>
    <row r="21471" spans="1:41" x14ac:dyDescent="0.25">
      <c r="A21471" s="44" t="s">
        <v>4232</v>
      </c>
      <c r="B21471" s="44" t="s">
        <v>4163</v>
      </c>
      <c r="C21471" s="45" t="s">
        <v>4233</v>
      </c>
      <c r="D21471" s="45" t="s">
        <v>11204</v>
      </c>
      <c r="E21471" s="45" t="s">
        <v>4125</v>
      </c>
      <c r="F21471" s="93"/>
      <c r="G21471" s="93"/>
      <c r="H21471" s="93"/>
      <c r="I21471" s="99"/>
      <c r="J21471" s="99"/>
      <c r="K21471" s="99"/>
      <c r="L21471" s="99"/>
      <c r="M21471" s="99"/>
      <c r="N21471" s="99"/>
      <c r="O21471" s="99"/>
      <c r="P21471" s="99"/>
      <c r="Q21471" s="99"/>
      <c r="R21471" s="99"/>
      <c r="S21471" s="99"/>
      <c r="T21471" s="99"/>
      <c r="U21471" s="99"/>
      <c r="V21471" s="99"/>
      <c r="W21471" s="99"/>
      <c r="X21471" s="99"/>
      <c r="Y21471" s="99"/>
      <c r="Z21471" s="99"/>
      <c r="AA21471" s="99"/>
      <c r="AB21471" s="99"/>
      <c r="AC21471" s="99"/>
      <c r="AD21471" s="99"/>
      <c r="AE21471" s="99"/>
      <c r="AF21471" s="99"/>
      <c r="AG21471" s="99"/>
      <c r="AH21471" s="31"/>
      <c r="AI21471" s="31"/>
      <c r="AJ21471" s="31"/>
      <c r="AK21471" s="31"/>
      <c r="AL21471" s="31"/>
      <c r="AO21471" s="376"/>
    </row>
    <row r="21472" spans="1:41" x14ac:dyDescent="0.25">
      <c r="A21472" s="44" t="s">
        <v>2471</v>
      </c>
      <c r="B21472" s="44" t="s">
        <v>2355</v>
      </c>
      <c r="C21472" s="45">
        <v>251001</v>
      </c>
      <c r="D21472" s="45" t="s">
        <v>11363</v>
      </c>
      <c r="E21472" s="45" t="s">
        <v>11146</v>
      </c>
      <c r="AO21472" s="376"/>
    </row>
    <row r="21473" spans="1:41" x14ac:dyDescent="0.25">
      <c r="A21473" s="44" t="s">
        <v>18596</v>
      </c>
      <c r="B21473" s="44" t="s">
        <v>5321</v>
      </c>
      <c r="C21473" s="45">
        <v>26010401</v>
      </c>
      <c r="D21473" s="45" t="s">
        <v>11363</v>
      </c>
      <c r="E21473" s="45" t="s">
        <v>17459</v>
      </c>
      <c r="AO21473" s="376"/>
    </row>
    <row r="21474" spans="1:41" x14ac:dyDescent="0.25">
      <c r="A21474" s="44" t="s">
        <v>18596</v>
      </c>
      <c r="B21474" s="44" t="s">
        <v>3176</v>
      </c>
      <c r="C21474" s="45">
        <v>26010402</v>
      </c>
      <c r="D21474" s="45" t="s">
        <v>11363</v>
      </c>
      <c r="E21474" s="45" t="s">
        <v>17459</v>
      </c>
      <c r="AO21474" s="376"/>
    </row>
    <row r="21475" spans="1:41" x14ac:dyDescent="0.25">
      <c r="A21475" s="44" t="s">
        <v>5447</v>
      </c>
      <c r="B21475" s="44" t="s">
        <v>5147</v>
      </c>
      <c r="C21475" s="45">
        <v>251003</v>
      </c>
      <c r="D21475" s="45" t="s">
        <v>11363</v>
      </c>
      <c r="E21475" s="45" t="s">
        <v>11146</v>
      </c>
      <c r="AO21475" s="376"/>
    </row>
    <row r="21476" spans="1:41" x14ac:dyDescent="0.25">
      <c r="A21476" s="44" t="s">
        <v>5447</v>
      </c>
      <c r="B21476" s="44" t="s">
        <v>9248</v>
      </c>
      <c r="C21476" s="45">
        <v>260105</v>
      </c>
      <c r="D21476" s="45" t="s">
        <v>11363</v>
      </c>
      <c r="E21476" s="45" t="s">
        <v>17625</v>
      </c>
      <c r="AO21476" s="376"/>
    </row>
    <row r="21477" spans="1:41" x14ac:dyDescent="0.25">
      <c r="A21477" s="44" t="s">
        <v>68</v>
      </c>
      <c r="B21477" s="44" t="s">
        <v>4922</v>
      </c>
      <c r="C21477" s="45" t="s">
        <v>4925</v>
      </c>
      <c r="D21477" s="46" t="s">
        <v>21328</v>
      </c>
      <c r="E21477" s="46">
        <v>46524</v>
      </c>
      <c r="AO21477" s="376"/>
    </row>
    <row r="21478" spans="1:41" x14ac:dyDescent="0.3">
      <c r="A21478" s="333" t="s">
        <v>16269</v>
      </c>
      <c r="B21478" s="333" t="s">
        <v>4818</v>
      </c>
      <c r="C21478" s="125" t="s">
        <v>16161</v>
      </c>
      <c r="D21478" s="32" t="s">
        <v>20309</v>
      </c>
      <c r="E21478" s="125" t="s">
        <v>4972</v>
      </c>
      <c r="F21478" s="125" t="s">
        <v>1190</v>
      </c>
      <c r="G21478" s="125" t="s">
        <v>1190</v>
      </c>
      <c r="AO21478" s="376"/>
    </row>
    <row r="21479" spans="1:41" x14ac:dyDescent="0.3">
      <c r="A21479" s="333" t="s">
        <v>12948</v>
      </c>
      <c r="B21479" s="333" t="s">
        <v>1157</v>
      </c>
      <c r="C21479" s="125" t="s">
        <v>13318</v>
      </c>
      <c r="D21479" s="32" t="s">
        <v>20309</v>
      </c>
      <c r="E21479" s="125" t="s">
        <v>12551</v>
      </c>
      <c r="F21479" s="125" t="s">
        <v>1189</v>
      </c>
      <c r="G21479" s="125" t="s">
        <v>1190</v>
      </c>
      <c r="AO21479" s="376"/>
    </row>
    <row r="21480" spans="1:41" x14ac:dyDescent="0.3">
      <c r="A21480" s="57" t="s">
        <v>1149</v>
      </c>
      <c r="B21480" s="57" t="s">
        <v>1290</v>
      </c>
      <c r="C21480" s="62">
        <v>24027</v>
      </c>
      <c r="D21480" s="62" t="s">
        <v>20886</v>
      </c>
      <c r="E21480" s="60">
        <v>46873</v>
      </c>
      <c r="F21480" s="32"/>
      <c r="G21480" s="32"/>
      <c r="H21480" s="32"/>
      <c r="I21480" s="31"/>
      <c r="J21480" s="31"/>
      <c r="K21480" s="31"/>
      <c r="L21480" s="31"/>
      <c r="M21480" s="31"/>
      <c r="N21480" s="31"/>
      <c r="O21480" s="31"/>
      <c r="P21480" s="31"/>
      <c r="Q21480" s="31"/>
      <c r="R21480" s="31"/>
      <c r="S21480" s="31"/>
      <c r="T21480" s="31"/>
      <c r="U21480" s="31"/>
      <c r="V21480" s="31"/>
      <c r="W21480" s="31"/>
      <c r="X21480" s="31"/>
      <c r="Y21480" s="31"/>
      <c r="Z21480" s="31"/>
      <c r="AA21480" s="31"/>
      <c r="AB21480" s="31"/>
      <c r="AC21480" s="31"/>
      <c r="AD21480" s="31"/>
      <c r="AE21480" s="31"/>
      <c r="AF21480" s="31"/>
      <c r="AG21480" s="31"/>
      <c r="AH21480" s="31"/>
      <c r="AI21480" s="31"/>
      <c r="AJ21480" s="31"/>
      <c r="AK21480" s="31"/>
      <c r="AL21480" s="31"/>
      <c r="AO21480" s="376"/>
    </row>
    <row r="21481" spans="1:41" x14ac:dyDescent="0.25">
      <c r="A21481" s="44" t="s">
        <v>1149</v>
      </c>
      <c r="B21481" s="44" t="s">
        <v>3475</v>
      </c>
      <c r="C21481" s="45">
        <v>230301</v>
      </c>
      <c r="D21481" s="45" t="s">
        <v>11363</v>
      </c>
      <c r="E21481" s="45" t="s">
        <v>5265</v>
      </c>
      <c r="AO21481" s="376"/>
    </row>
    <row r="21482" spans="1:41" x14ac:dyDescent="0.25">
      <c r="A21482" s="44" t="s">
        <v>9654</v>
      </c>
      <c r="B21482" s="44" t="s">
        <v>21377</v>
      </c>
      <c r="C21482" s="45" t="s">
        <v>18887</v>
      </c>
      <c r="D21482" s="45" t="s">
        <v>21447</v>
      </c>
      <c r="E21482" s="46">
        <v>46507</v>
      </c>
      <c r="AO21482" s="376"/>
    </row>
    <row r="21483" spans="1:41" x14ac:dyDescent="0.3">
      <c r="A21483" s="333" t="s">
        <v>12949</v>
      </c>
      <c r="B21483" s="333" t="s">
        <v>1157</v>
      </c>
      <c r="C21483" s="125" t="s">
        <v>13318</v>
      </c>
      <c r="D21483" s="32" t="s">
        <v>20309</v>
      </c>
      <c r="E21483" s="125" t="s">
        <v>12551</v>
      </c>
      <c r="F21483" s="125" t="s">
        <v>1189</v>
      </c>
      <c r="G21483" s="125" t="s">
        <v>1190</v>
      </c>
      <c r="AO21483" s="376"/>
    </row>
    <row r="21484" spans="1:41" x14ac:dyDescent="0.25">
      <c r="A21484" s="44" t="s">
        <v>18597</v>
      </c>
      <c r="B21484" s="44" t="s">
        <v>15611</v>
      </c>
      <c r="C21484" s="45">
        <v>25050401</v>
      </c>
      <c r="D21484" s="45" t="s">
        <v>11363</v>
      </c>
      <c r="E21484" s="45" t="s">
        <v>7105</v>
      </c>
      <c r="AO21484" s="376"/>
    </row>
    <row r="21485" spans="1:41" x14ac:dyDescent="0.25">
      <c r="A21485" s="44" t="s">
        <v>18598</v>
      </c>
      <c r="B21485" s="44" t="s">
        <v>5147</v>
      </c>
      <c r="C21485" s="45">
        <v>251003</v>
      </c>
      <c r="D21485" s="45" t="s">
        <v>11363</v>
      </c>
      <c r="E21485" s="45" t="s">
        <v>11146</v>
      </c>
      <c r="AO21485" s="376"/>
    </row>
    <row r="21486" spans="1:41" x14ac:dyDescent="0.25">
      <c r="A21486" s="44" t="s">
        <v>18598</v>
      </c>
      <c r="B21486" s="44" t="s">
        <v>17463</v>
      </c>
      <c r="C21486" s="45">
        <v>260202</v>
      </c>
      <c r="D21486" s="45" t="s">
        <v>11363</v>
      </c>
      <c r="E21486" s="45" t="s">
        <v>9238</v>
      </c>
      <c r="AO21486" s="376"/>
    </row>
    <row r="21487" spans="1:41" x14ac:dyDescent="0.25">
      <c r="A21487" s="44" t="s">
        <v>18598</v>
      </c>
      <c r="B21487" s="44" t="s">
        <v>9248</v>
      </c>
      <c r="C21487" s="45">
        <v>260105</v>
      </c>
      <c r="D21487" s="45" t="s">
        <v>11363</v>
      </c>
      <c r="E21487" s="45" t="s">
        <v>17625</v>
      </c>
      <c r="AO21487" s="376"/>
    </row>
    <row r="21488" spans="1:41" x14ac:dyDescent="0.25">
      <c r="A21488" s="44" t="s">
        <v>18599</v>
      </c>
      <c r="B21488" s="44" t="s">
        <v>5321</v>
      </c>
      <c r="C21488" s="45">
        <v>23010401</v>
      </c>
      <c r="D21488" s="45" t="s">
        <v>11363</v>
      </c>
      <c r="E21488" s="45" t="s">
        <v>5322</v>
      </c>
      <c r="AO21488" s="376"/>
    </row>
    <row r="21489" spans="1:41" x14ac:dyDescent="0.25">
      <c r="A21489" s="44" t="s">
        <v>18599</v>
      </c>
      <c r="B21489" s="44" t="s">
        <v>3176</v>
      </c>
      <c r="C21489" s="45">
        <v>23010402</v>
      </c>
      <c r="D21489" s="45" t="s">
        <v>11363</v>
      </c>
      <c r="E21489" s="45" t="s">
        <v>5322</v>
      </c>
      <c r="AO21489" s="376"/>
    </row>
    <row r="21490" spans="1:41" x14ac:dyDescent="0.25">
      <c r="A21490" s="44" t="s">
        <v>9595</v>
      </c>
      <c r="B21490" s="92" t="s">
        <v>9602</v>
      </c>
      <c r="C21490" s="45" t="s">
        <v>9334</v>
      </c>
      <c r="D21490" s="93" t="s">
        <v>9601</v>
      </c>
      <c r="E21490" s="94">
        <v>46568</v>
      </c>
      <c r="F21490" s="93"/>
      <c r="G21490" s="93"/>
      <c r="H21490" s="93"/>
      <c r="I21490" s="99"/>
      <c r="J21490" s="99"/>
      <c r="K21490" s="99"/>
      <c r="L21490" s="44"/>
      <c r="M21490" s="99"/>
      <c r="N21490" s="99"/>
      <c r="O21490" s="99"/>
      <c r="P21490" s="99"/>
      <c r="Q21490" s="99"/>
      <c r="R21490" s="99"/>
      <c r="S21490" s="99"/>
      <c r="T21490" s="99"/>
      <c r="U21490" s="99"/>
      <c r="V21490" s="99"/>
      <c r="W21490" s="99"/>
      <c r="X21490" s="99"/>
      <c r="Y21490" s="99"/>
      <c r="Z21490" s="99"/>
      <c r="AA21490" s="99"/>
      <c r="AB21490" s="99"/>
      <c r="AC21490" s="99"/>
      <c r="AD21490" s="99"/>
      <c r="AE21490" s="99"/>
      <c r="AF21490" s="99"/>
      <c r="AG21490" s="99"/>
      <c r="AH21490" s="31"/>
      <c r="AI21490" s="31"/>
      <c r="AJ21490" s="31"/>
      <c r="AK21490" s="31"/>
      <c r="AL21490" s="31"/>
      <c r="AO21490" s="376"/>
    </row>
    <row r="21491" spans="1:41" x14ac:dyDescent="0.25">
      <c r="A21491" s="44" t="s">
        <v>22083</v>
      </c>
      <c r="B21491" s="44" t="s">
        <v>925</v>
      </c>
      <c r="C21491" s="45">
        <v>260601</v>
      </c>
      <c r="D21491" s="45" t="s">
        <v>11363</v>
      </c>
      <c r="E21491" s="45" t="s">
        <v>17341</v>
      </c>
      <c r="AO21491" s="376"/>
    </row>
    <row r="21492" spans="1:41" x14ac:dyDescent="0.25">
      <c r="A21492" s="44" t="s">
        <v>19503</v>
      </c>
      <c r="B21492" s="319" t="s">
        <v>19522</v>
      </c>
      <c r="C21492" s="318" t="s">
        <v>19929</v>
      </c>
      <c r="D21492" s="93" t="s">
        <v>19934</v>
      </c>
      <c r="E21492" s="320">
        <v>46568</v>
      </c>
      <c r="F21492" s="93"/>
      <c r="G21492" s="93"/>
      <c r="H21492" s="93"/>
      <c r="I21492" s="99"/>
      <c r="J21492" s="99"/>
      <c r="K21492" s="99"/>
      <c r="L21492" s="99"/>
      <c r="M21492" s="99"/>
      <c r="N21492" s="99"/>
      <c r="O21492" s="99"/>
      <c r="P21492" s="99"/>
      <c r="Q21492" s="99"/>
      <c r="R21492" s="99"/>
      <c r="S21492" s="99"/>
      <c r="T21492" s="99"/>
      <c r="U21492" s="99"/>
      <c r="V21492" s="99"/>
      <c r="W21492" s="99"/>
      <c r="X21492" s="99"/>
      <c r="Y21492" s="99"/>
      <c r="Z21492" s="99"/>
      <c r="AA21492" s="99"/>
      <c r="AB21492" s="99"/>
      <c r="AC21492" s="99"/>
      <c r="AD21492" s="99"/>
      <c r="AE21492" s="99"/>
      <c r="AF21492" s="99"/>
      <c r="AG21492" s="99"/>
      <c r="AH21492" s="31"/>
      <c r="AI21492" s="31"/>
      <c r="AJ21492" s="31"/>
      <c r="AK21492" s="31"/>
      <c r="AL21492" s="31"/>
      <c r="AO21492" s="376"/>
    </row>
    <row r="21493" spans="1:41" x14ac:dyDescent="0.3">
      <c r="A21493" s="333" t="s">
        <v>19088</v>
      </c>
      <c r="B21493" s="333" t="s">
        <v>6928</v>
      </c>
      <c r="C21493" s="125" t="s">
        <v>19094</v>
      </c>
      <c r="D21493" s="32" t="s">
        <v>20309</v>
      </c>
      <c r="E21493" s="125" t="s">
        <v>9249</v>
      </c>
      <c r="F21493" s="125" t="s">
        <v>1189</v>
      </c>
      <c r="G21493" s="125" t="s">
        <v>1190</v>
      </c>
      <c r="AO21493" s="376"/>
    </row>
    <row r="21494" spans="1:41" x14ac:dyDescent="0.25">
      <c r="A21494" s="44" t="s">
        <v>13978</v>
      </c>
      <c r="B21494" s="44" t="s">
        <v>15281</v>
      </c>
      <c r="C21494" s="45" t="s">
        <v>13979</v>
      </c>
      <c r="D21494" s="367" t="s">
        <v>3696</v>
      </c>
      <c r="E21494" s="328">
        <f>DATE(2029,1,31)</f>
        <v>47149</v>
      </c>
      <c r="F21494" s="32"/>
      <c r="G21494" s="32"/>
      <c r="H21494" s="32"/>
      <c r="I21494" s="31"/>
      <c r="J21494" s="31"/>
      <c r="K21494" s="31"/>
      <c r="L21494" s="31"/>
      <c r="M21494" s="31"/>
      <c r="N21494" s="31"/>
      <c r="O21494" s="31"/>
      <c r="P21494" s="31"/>
      <c r="Q21494" s="31"/>
      <c r="R21494" s="31"/>
      <c r="S21494" s="31"/>
      <c r="T21494" s="31"/>
      <c r="U21494" s="31"/>
      <c r="V21494" s="31"/>
      <c r="W21494" s="31"/>
      <c r="X21494" s="31"/>
      <c r="Y21494" s="31"/>
      <c r="Z21494" s="31"/>
      <c r="AA21494" s="31"/>
      <c r="AB21494" s="31"/>
      <c r="AC21494" s="31"/>
      <c r="AD21494" s="31"/>
      <c r="AE21494" s="31"/>
      <c r="AF21494" s="31"/>
      <c r="AG21494" s="31"/>
      <c r="AH21494" s="31"/>
      <c r="AI21494" s="31"/>
      <c r="AJ21494" s="31"/>
      <c r="AK21494" s="31"/>
      <c r="AL21494" s="31"/>
      <c r="AO21494" s="376"/>
    </row>
    <row r="21495" spans="1:41" x14ac:dyDescent="0.25">
      <c r="A21495" s="44" t="s">
        <v>13309</v>
      </c>
      <c r="B21495" s="44" t="s">
        <v>3176</v>
      </c>
      <c r="C21495" s="45">
        <v>25010402</v>
      </c>
      <c r="D21495" s="45" t="s">
        <v>11363</v>
      </c>
      <c r="E21495" s="45" t="s">
        <v>12564</v>
      </c>
      <c r="AO21495" s="376"/>
    </row>
    <row r="21496" spans="1:41" x14ac:dyDescent="0.25">
      <c r="A21496" s="44" t="s">
        <v>113</v>
      </c>
      <c r="B21496" s="44" t="s">
        <v>5134</v>
      </c>
      <c r="C21496" s="45">
        <v>250802</v>
      </c>
      <c r="D21496" s="45" t="s">
        <v>11363</v>
      </c>
      <c r="E21496" s="45" t="s">
        <v>9880</v>
      </c>
      <c r="AO21496" s="376"/>
    </row>
    <row r="21497" spans="1:41" x14ac:dyDescent="0.25">
      <c r="A21497" s="44" t="s">
        <v>7368</v>
      </c>
      <c r="B21497" s="44" t="s">
        <v>11934</v>
      </c>
      <c r="C21497" s="45" t="s">
        <v>11940</v>
      </c>
      <c r="D21497" s="45" t="s">
        <v>11204</v>
      </c>
      <c r="E21497" s="45" t="s">
        <v>4966</v>
      </c>
      <c r="F21497" s="93"/>
      <c r="G21497" s="93"/>
      <c r="H21497" s="93"/>
      <c r="I21497" s="99"/>
      <c r="J21497" s="99"/>
      <c r="K21497" s="99"/>
      <c r="L21497" s="99"/>
      <c r="M21497" s="99"/>
      <c r="N21497" s="99"/>
      <c r="O21497" s="99"/>
      <c r="P21497" s="99"/>
      <c r="Q21497" s="99"/>
      <c r="R21497" s="99"/>
      <c r="S21497" s="99"/>
      <c r="T21497" s="99"/>
      <c r="U21497" s="99"/>
      <c r="V21497" s="99"/>
      <c r="W21497" s="99"/>
      <c r="X21497" s="99"/>
      <c r="Y21497" s="99"/>
      <c r="Z21497" s="99"/>
      <c r="AA21497" s="99"/>
      <c r="AB21497" s="99"/>
      <c r="AC21497" s="99"/>
      <c r="AD21497" s="99"/>
      <c r="AE21497" s="99"/>
      <c r="AF21497" s="99"/>
      <c r="AG21497" s="99"/>
      <c r="AH21497" s="31"/>
      <c r="AI21497" s="31"/>
      <c r="AJ21497" s="31"/>
      <c r="AK21497" s="31"/>
      <c r="AL21497" s="31"/>
      <c r="AO21497" s="376"/>
    </row>
    <row r="21498" spans="1:41" x14ac:dyDescent="0.25">
      <c r="A21498" s="44" t="s">
        <v>7368</v>
      </c>
      <c r="B21498" s="44" t="s">
        <v>11934</v>
      </c>
      <c r="C21498" s="45" t="s">
        <v>11940</v>
      </c>
      <c r="D21498" s="93" t="s">
        <v>17443</v>
      </c>
      <c r="E21498" s="45" t="s">
        <v>4966</v>
      </c>
      <c r="F21498" s="93"/>
      <c r="G21498" s="93"/>
      <c r="H21498" s="93"/>
      <c r="I21498" s="99"/>
      <c r="J21498" s="99"/>
      <c r="K21498" s="99"/>
      <c r="L21498" s="99"/>
      <c r="M21498" s="99"/>
      <c r="N21498" s="99"/>
      <c r="O21498" s="99"/>
      <c r="P21498" s="99"/>
      <c r="Q21498" s="99"/>
      <c r="R21498" s="99"/>
      <c r="S21498" s="99"/>
      <c r="T21498" s="99"/>
      <c r="U21498" s="99"/>
      <c r="V21498" s="99"/>
      <c r="W21498" s="99"/>
      <c r="X21498" s="99"/>
      <c r="Y21498" s="99"/>
      <c r="Z21498" s="99"/>
      <c r="AA21498" s="99"/>
      <c r="AB21498" s="99"/>
      <c r="AC21498" s="99"/>
      <c r="AD21498" s="99"/>
      <c r="AE21498" s="99"/>
      <c r="AF21498" s="99"/>
      <c r="AG21498" s="99"/>
      <c r="AH21498" s="31"/>
      <c r="AI21498" s="31"/>
      <c r="AJ21498" s="31"/>
      <c r="AK21498" s="31"/>
      <c r="AL21498" s="31"/>
      <c r="AO21498" s="376"/>
    </row>
    <row r="21499" spans="1:41" x14ac:dyDescent="0.25">
      <c r="A21499" s="44" t="s">
        <v>7368</v>
      </c>
      <c r="B21499" s="44" t="s">
        <v>4076</v>
      </c>
      <c r="C21499" s="45" t="s">
        <v>11940</v>
      </c>
      <c r="D21499" s="45" t="s">
        <v>9895</v>
      </c>
      <c r="E21499" s="46">
        <v>47422</v>
      </c>
      <c r="F21499" s="93"/>
      <c r="G21499" s="93"/>
      <c r="H21499" s="93"/>
      <c r="I21499" s="99"/>
      <c r="J21499" s="99"/>
      <c r="K21499" s="99"/>
      <c r="L21499" s="44"/>
      <c r="M21499" s="99"/>
      <c r="N21499" s="99"/>
      <c r="O21499" s="99"/>
      <c r="P21499" s="99"/>
      <c r="Q21499" s="99"/>
      <c r="R21499" s="99"/>
      <c r="S21499" s="99"/>
      <c r="T21499" s="99"/>
      <c r="U21499" s="99"/>
      <c r="V21499" s="99"/>
      <c r="W21499" s="99"/>
      <c r="X21499" s="99"/>
      <c r="Y21499" s="99"/>
      <c r="Z21499" s="99"/>
      <c r="AA21499" s="99"/>
      <c r="AB21499" s="99"/>
      <c r="AC21499" s="99"/>
      <c r="AD21499" s="99"/>
      <c r="AE21499" s="99"/>
      <c r="AF21499" s="99"/>
      <c r="AG21499" s="99"/>
      <c r="AH21499" s="31"/>
      <c r="AI21499" s="31"/>
      <c r="AJ21499" s="31"/>
      <c r="AK21499" s="31"/>
      <c r="AL21499" s="31"/>
      <c r="AO21499" s="376"/>
    </row>
    <row r="21500" spans="1:41" x14ac:dyDescent="0.25">
      <c r="A21500" s="44" t="s">
        <v>3160</v>
      </c>
      <c r="B21500" s="44" t="s">
        <v>2911</v>
      </c>
      <c r="C21500" s="45" t="s">
        <v>21198</v>
      </c>
      <c r="D21500" s="45" t="s">
        <v>1833</v>
      </c>
      <c r="E21500" s="46">
        <v>46516</v>
      </c>
      <c r="F21500" s="93"/>
      <c r="G21500" s="93"/>
      <c r="H21500" s="93"/>
      <c r="I21500" s="99"/>
      <c r="J21500" s="99"/>
      <c r="K21500" s="99"/>
      <c r="L21500" s="44"/>
      <c r="M21500" s="99"/>
      <c r="N21500" s="99"/>
      <c r="O21500" s="99"/>
      <c r="P21500" s="99"/>
      <c r="Q21500" s="99"/>
      <c r="R21500" s="99"/>
      <c r="S21500" s="99"/>
      <c r="T21500" s="99"/>
      <c r="U21500" s="99"/>
      <c r="V21500" s="99"/>
      <c r="W21500" s="99"/>
      <c r="X21500" s="99"/>
      <c r="Y21500" s="99"/>
      <c r="Z21500" s="99"/>
      <c r="AA21500" s="99"/>
      <c r="AB21500" s="99"/>
      <c r="AC21500" s="99"/>
      <c r="AD21500" s="99"/>
      <c r="AE21500" s="99"/>
      <c r="AF21500" s="99"/>
      <c r="AG21500" s="99"/>
      <c r="AH21500" s="31"/>
      <c r="AI21500" s="31"/>
      <c r="AJ21500" s="31"/>
      <c r="AK21500" s="31"/>
      <c r="AL21500" s="31"/>
      <c r="AO21500" s="376"/>
    </row>
    <row r="21501" spans="1:41" x14ac:dyDescent="0.25">
      <c r="A21501" s="44" t="s">
        <v>7759</v>
      </c>
      <c r="B21501" s="44" t="s">
        <v>7766</v>
      </c>
      <c r="C21501" s="45">
        <v>230505</v>
      </c>
      <c r="D21501" s="45" t="s">
        <v>11363</v>
      </c>
      <c r="E21501" s="45" t="s">
        <v>7105</v>
      </c>
      <c r="AO21501" s="376"/>
    </row>
    <row r="21502" spans="1:41" x14ac:dyDescent="0.25">
      <c r="A21502" s="44" t="s">
        <v>7760</v>
      </c>
      <c r="B21502" s="44" t="s">
        <v>7765</v>
      </c>
      <c r="C21502" s="45">
        <v>260501</v>
      </c>
      <c r="D21502" s="45" t="s">
        <v>11363</v>
      </c>
      <c r="E21502" s="45" t="s">
        <v>10349</v>
      </c>
      <c r="AO21502" s="376"/>
    </row>
    <row r="21503" spans="1:41" x14ac:dyDescent="0.25">
      <c r="A21503" s="91" t="s">
        <v>19281</v>
      </c>
      <c r="B21503" s="92" t="s">
        <v>19284</v>
      </c>
      <c r="C21503" s="93" t="s">
        <v>19285</v>
      </c>
      <c r="D21503" s="93" t="s">
        <v>1201</v>
      </c>
      <c r="E21503" s="94">
        <v>46582</v>
      </c>
      <c r="F21503" s="93"/>
      <c r="G21503" s="93"/>
      <c r="H21503" s="93"/>
      <c r="I21503" s="99"/>
      <c r="J21503" s="99"/>
      <c r="K21503" s="99"/>
      <c r="L21503" s="99"/>
      <c r="M21503" s="99"/>
      <c r="N21503" s="99"/>
      <c r="O21503" s="99"/>
      <c r="P21503" s="99"/>
      <c r="Q21503" s="99"/>
      <c r="R21503" s="99"/>
      <c r="S21503" s="99"/>
      <c r="T21503" s="99"/>
      <c r="U21503" s="99"/>
      <c r="V21503" s="99"/>
      <c r="W21503" s="99"/>
      <c r="X21503" s="99"/>
      <c r="Y21503" s="99"/>
      <c r="Z21503" s="99"/>
      <c r="AA21503" s="99"/>
      <c r="AB21503" s="99"/>
      <c r="AC21503" s="99"/>
      <c r="AD21503" s="99"/>
      <c r="AE21503" s="99"/>
      <c r="AF21503" s="99"/>
      <c r="AG21503" s="99"/>
      <c r="AH21503" s="31"/>
      <c r="AI21503" s="31"/>
      <c r="AJ21503" s="31"/>
      <c r="AK21503" s="31"/>
      <c r="AL21503" s="31"/>
      <c r="AO21503" s="376"/>
    </row>
    <row r="21504" spans="1:41" x14ac:dyDescent="0.25">
      <c r="A21504" s="44" t="s">
        <v>3245</v>
      </c>
      <c r="B21504" s="92" t="s">
        <v>12068</v>
      </c>
      <c r="C21504" s="93" t="s">
        <v>12038</v>
      </c>
      <c r="D21504" s="93" t="s">
        <v>1201</v>
      </c>
      <c r="E21504" s="94">
        <v>47208</v>
      </c>
      <c r="F21504" s="93"/>
      <c r="G21504" s="93"/>
      <c r="H21504" s="93"/>
      <c r="I21504" s="99"/>
      <c r="J21504" s="99"/>
      <c r="K21504" s="99"/>
      <c r="L21504" s="99"/>
      <c r="M21504" s="99"/>
      <c r="N21504" s="99"/>
      <c r="O21504" s="99"/>
      <c r="P21504" s="99"/>
      <c r="Q21504" s="99"/>
      <c r="R21504" s="99"/>
      <c r="S21504" s="99"/>
      <c r="T21504" s="99"/>
      <c r="U21504" s="99"/>
      <c r="V21504" s="99"/>
      <c r="W21504" s="99"/>
      <c r="X21504" s="99"/>
      <c r="Y21504" s="99"/>
      <c r="Z21504" s="99"/>
      <c r="AA21504" s="99"/>
      <c r="AB21504" s="99"/>
      <c r="AC21504" s="99"/>
      <c r="AD21504" s="99"/>
      <c r="AE21504" s="99"/>
      <c r="AF21504" s="99"/>
      <c r="AG21504" s="99"/>
      <c r="AH21504" s="31"/>
      <c r="AI21504" s="31"/>
      <c r="AJ21504" s="31"/>
      <c r="AK21504" s="31"/>
      <c r="AL21504" s="31"/>
      <c r="AO21504" s="376"/>
    </row>
    <row r="21505" spans="1:41" x14ac:dyDescent="0.25">
      <c r="A21505" s="44" t="s">
        <v>18600</v>
      </c>
      <c r="B21505" s="44" t="s">
        <v>3475</v>
      </c>
      <c r="C21505" s="45">
        <v>240301</v>
      </c>
      <c r="D21505" s="45" t="s">
        <v>11363</v>
      </c>
      <c r="E21505" s="45" t="s">
        <v>9249</v>
      </c>
      <c r="AO21505" s="376"/>
    </row>
    <row r="21506" spans="1:41" x14ac:dyDescent="0.25">
      <c r="A21506" s="44" t="s">
        <v>10864</v>
      </c>
      <c r="B21506" s="44" t="s">
        <v>9248</v>
      </c>
      <c r="C21506" s="45">
        <v>240101</v>
      </c>
      <c r="D21506" s="45" t="s">
        <v>11363</v>
      </c>
      <c r="E21506" s="45" t="s">
        <v>9249</v>
      </c>
      <c r="AO21506" s="376"/>
    </row>
    <row r="21507" spans="1:41" x14ac:dyDescent="0.25">
      <c r="A21507" s="44" t="s">
        <v>14685</v>
      </c>
      <c r="B21507" s="44" t="s">
        <v>2522</v>
      </c>
      <c r="C21507" s="45" t="s">
        <v>14686</v>
      </c>
      <c r="D21507" s="46" t="s">
        <v>21328</v>
      </c>
      <c r="E21507" s="46">
        <v>46527</v>
      </c>
      <c r="AO21507" s="376"/>
    </row>
    <row r="21508" spans="1:41" x14ac:dyDescent="0.25">
      <c r="A21508" s="44" t="s">
        <v>14685</v>
      </c>
      <c r="B21508" s="44" t="s">
        <v>2522</v>
      </c>
      <c r="C21508" s="45" t="s">
        <v>14686</v>
      </c>
      <c r="D21508" s="46" t="s">
        <v>21328</v>
      </c>
      <c r="E21508" s="46">
        <v>46527</v>
      </c>
      <c r="AO21508" s="376"/>
    </row>
    <row r="21509" spans="1:41" x14ac:dyDescent="0.25">
      <c r="A21509" s="44" t="s">
        <v>487</v>
      </c>
      <c r="B21509" s="44" t="s">
        <v>21402</v>
      </c>
      <c r="C21509" s="45" t="s">
        <v>5503</v>
      </c>
      <c r="D21509" s="45" t="s">
        <v>21447</v>
      </c>
      <c r="E21509" s="46">
        <v>46507</v>
      </c>
      <c r="AO21509" s="376"/>
    </row>
    <row r="21510" spans="1:41" x14ac:dyDescent="0.25">
      <c r="A21510" s="99" t="s">
        <v>1198</v>
      </c>
      <c r="B21510" s="92" t="s">
        <v>1195</v>
      </c>
      <c r="C21510" s="93" t="s">
        <v>6197</v>
      </c>
      <c r="D21510" s="93" t="s">
        <v>1199</v>
      </c>
      <c r="E21510" s="94">
        <v>46322</v>
      </c>
      <c r="F21510" s="93"/>
      <c r="G21510" s="93"/>
      <c r="H21510" s="93" t="s">
        <v>1190</v>
      </c>
      <c r="I21510" s="99"/>
      <c r="J21510" s="99"/>
      <c r="K21510" s="99"/>
      <c r="L21510" s="44"/>
      <c r="M21510" s="99"/>
      <c r="N21510" s="99"/>
      <c r="O21510" s="99"/>
      <c r="P21510" s="99"/>
      <c r="Q21510" s="99"/>
      <c r="R21510" s="99"/>
      <c r="S21510" s="99"/>
      <c r="T21510" s="99"/>
      <c r="U21510" s="99"/>
      <c r="V21510" s="99"/>
      <c r="W21510" s="99"/>
      <c r="X21510" s="99"/>
      <c r="Y21510" s="99"/>
      <c r="Z21510" s="99"/>
      <c r="AA21510" s="99"/>
      <c r="AB21510" s="99"/>
      <c r="AC21510" s="99"/>
      <c r="AD21510" s="99"/>
      <c r="AE21510" s="99"/>
      <c r="AF21510" s="99"/>
      <c r="AG21510" s="99"/>
      <c r="AH21510" s="31"/>
      <c r="AI21510" s="31"/>
      <c r="AJ21510" s="31"/>
      <c r="AK21510" s="31"/>
      <c r="AL21510" s="31"/>
      <c r="AO21510" s="376"/>
    </row>
    <row r="21511" spans="1:41" x14ac:dyDescent="0.3">
      <c r="A21511" s="333" t="s">
        <v>12950</v>
      </c>
      <c r="B21511" s="333" t="s">
        <v>13314</v>
      </c>
      <c r="C21511" s="125" t="s">
        <v>13315</v>
      </c>
      <c r="D21511" s="32" t="s">
        <v>20309</v>
      </c>
      <c r="E21511" s="125" t="s">
        <v>12551</v>
      </c>
      <c r="F21511" s="125" t="s">
        <v>1189</v>
      </c>
      <c r="G21511" s="125" t="s">
        <v>1190</v>
      </c>
      <c r="AO21511" s="376"/>
    </row>
    <row r="21512" spans="1:41" x14ac:dyDescent="0.3">
      <c r="A21512" s="333" t="s">
        <v>13360</v>
      </c>
      <c r="B21512" s="333" t="s">
        <v>15470</v>
      </c>
      <c r="C21512" s="125" t="s">
        <v>13319</v>
      </c>
      <c r="D21512" s="32" t="s">
        <v>20309</v>
      </c>
      <c r="E21512" s="125" t="s">
        <v>12551</v>
      </c>
      <c r="F21512" s="125" t="s">
        <v>1189</v>
      </c>
      <c r="G21512" s="125" t="s">
        <v>1190</v>
      </c>
      <c r="AO21512" s="376"/>
    </row>
    <row r="21513" spans="1:41" x14ac:dyDescent="0.25">
      <c r="A21513" s="44" t="s">
        <v>10865</v>
      </c>
      <c r="B21513" s="44" t="s">
        <v>7104</v>
      </c>
      <c r="C21513" s="45">
        <v>230504</v>
      </c>
      <c r="D21513" s="45" t="s">
        <v>11363</v>
      </c>
      <c r="E21513" s="45" t="s">
        <v>7105</v>
      </c>
      <c r="AO21513" s="376"/>
    </row>
    <row r="21514" spans="1:41" x14ac:dyDescent="0.25">
      <c r="A21514" s="44" t="s">
        <v>10865</v>
      </c>
      <c r="B21514" s="44" t="s">
        <v>17463</v>
      </c>
      <c r="C21514" s="45">
        <v>260202</v>
      </c>
      <c r="D21514" s="45" t="s">
        <v>11363</v>
      </c>
      <c r="E21514" s="45" t="s">
        <v>9238</v>
      </c>
      <c r="AO21514" s="376"/>
    </row>
    <row r="21515" spans="1:41" x14ac:dyDescent="0.25">
      <c r="A21515" s="44" t="s">
        <v>8198</v>
      </c>
      <c r="B21515" s="44" t="s">
        <v>21365</v>
      </c>
      <c r="C21515" s="45" t="s">
        <v>8133</v>
      </c>
      <c r="D21515" s="45" t="s">
        <v>21447</v>
      </c>
      <c r="E21515" s="46">
        <v>46752</v>
      </c>
      <c r="AO21515" s="376"/>
    </row>
    <row r="21516" spans="1:41" x14ac:dyDescent="0.25">
      <c r="A21516" s="44" t="s">
        <v>16066</v>
      </c>
      <c r="B21516" s="44" t="s">
        <v>2350</v>
      </c>
      <c r="C21516" s="45">
        <v>250106</v>
      </c>
      <c r="D21516" s="45" t="s">
        <v>11363</v>
      </c>
      <c r="E21516" s="45" t="s">
        <v>11887</v>
      </c>
      <c r="AO21516" s="376"/>
    </row>
    <row r="21517" spans="1:41" x14ac:dyDescent="0.25">
      <c r="A21517" s="44" t="s">
        <v>11598</v>
      </c>
      <c r="B21517" s="44" t="s">
        <v>21331</v>
      </c>
      <c r="C21517" s="45" t="s">
        <v>11586</v>
      </c>
      <c r="D21517" s="45" t="s">
        <v>21447</v>
      </c>
      <c r="E21517" s="46">
        <v>46752</v>
      </c>
      <c r="AO21517" s="376"/>
    </row>
    <row r="21518" spans="1:41" x14ac:dyDescent="0.25">
      <c r="A21518" s="44" t="s">
        <v>22084</v>
      </c>
      <c r="B21518" s="44" t="s">
        <v>9248</v>
      </c>
      <c r="C21518" s="45">
        <v>260105</v>
      </c>
      <c r="D21518" s="45" t="s">
        <v>11363</v>
      </c>
      <c r="E21518" s="45" t="s">
        <v>17625</v>
      </c>
      <c r="AO21518" s="376"/>
    </row>
    <row r="21519" spans="1:41" x14ac:dyDescent="0.25">
      <c r="A21519" s="44" t="s">
        <v>9053</v>
      </c>
      <c r="B21519" s="44" t="s">
        <v>14753</v>
      </c>
      <c r="C21519" s="45" t="s">
        <v>6664</v>
      </c>
      <c r="D21519" s="367" t="s">
        <v>3696</v>
      </c>
      <c r="E21519" s="328">
        <f>DATE(2027,4,17)</f>
        <v>46494</v>
      </c>
      <c r="F21519" s="32"/>
      <c r="G21519" s="32"/>
      <c r="H21519" s="32"/>
      <c r="I21519" s="31"/>
      <c r="J21519" s="31"/>
      <c r="K21519" s="31"/>
      <c r="L21519" s="31"/>
      <c r="M21519" s="31"/>
      <c r="N21519" s="31"/>
      <c r="O21519" s="31"/>
      <c r="P21519" s="31"/>
      <c r="Q21519" s="31"/>
      <c r="R21519" s="31"/>
      <c r="S21519" s="31"/>
      <c r="T21519" s="31"/>
      <c r="U21519" s="31"/>
      <c r="V21519" s="31"/>
      <c r="W21519" s="31"/>
      <c r="X21519" s="31"/>
      <c r="Y21519" s="31"/>
      <c r="Z21519" s="31"/>
      <c r="AA21519" s="31"/>
      <c r="AB21519" s="31"/>
      <c r="AC21519" s="31"/>
      <c r="AD21519" s="31"/>
      <c r="AE21519" s="31"/>
      <c r="AF21519" s="31"/>
      <c r="AG21519" s="31"/>
      <c r="AH21519" s="31"/>
      <c r="AI21519" s="31"/>
      <c r="AJ21519" s="31"/>
      <c r="AK21519" s="31"/>
      <c r="AL21519" s="31"/>
      <c r="AO21519" s="376"/>
    </row>
    <row r="21520" spans="1:41" x14ac:dyDescent="0.25">
      <c r="A21520" s="44" t="s">
        <v>18601</v>
      </c>
      <c r="B21520" s="44" t="s">
        <v>17475</v>
      </c>
      <c r="C21520" s="45">
        <v>260205</v>
      </c>
      <c r="D21520" s="45" t="s">
        <v>11363</v>
      </c>
      <c r="E21520" s="45" t="s">
        <v>9238</v>
      </c>
      <c r="AO21520" s="376"/>
    </row>
    <row r="21521" spans="1:41" x14ac:dyDescent="0.25">
      <c r="A21521" s="44" t="s">
        <v>7102</v>
      </c>
      <c r="B21521" s="44" t="s">
        <v>2350</v>
      </c>
      <c r="C21521" s="45">
        <v>230105</v>
      </c>
      <c r="D21521" s="45" t="s">
        <v>11363</v>
      </c>
      <c r="E21521" s="45" t="s">
        <v>5265</v>
      </c>
      <c r="AO21521" s="376"/>
    </row>
    <row r="21522" spans="1:41" x14ac:dyDescent="0.3">
      <c r="A21522" s="333" t="s">
        <v>8199</v>
      </c>
      <c r="B21522" s="333" t="s">
        <v>2301</v>
      </c>
      <c r="C21522" s="125" t="s">
        <v>18816</v>
      </c>
      <c r="D21522" s="32" t="s">
        <v>20309</v>
      </c>
      <c r="E21522" s="125" t="s">
        <v>8292</v>
      </c>
      <c r="F21522" s="125" t="s">
        <v>1189</v>
      </c>
      <c r="G21522" s="125" t="s">
        <v>1190</v>
      </c>
      <c r="AO21522" s="376"/>
    </row>
    <row r="21523" spans="1:41" x14ac:dyDescent="0.25">
      <c r="A21523" s="44" t="s">
        <v>8199</v>
      </c>
      <c r="B21523" s="44" t="s">
        <v>21365</v>
      </c>
      <c r="C21523" s="45" t="s">
        <v>8133</v>
      </c>
      <c r="D21523" s="45" t="s">
        <v>21447</v>
      </c>
      <c r="E21523" s="46">
        <v>46752</v>
      </c>
      <c r="AO21523" s="376"/>
    </row>
    <row r="21524" spans="1:41" x14ac:dyDescent="0.25">
      <c r="A21524" s="100" t="s">
        <v>921</v>
      </c>
      <c r="B21524" s="92" t="s">
        <v>3452</v>
      </c>
      <c r="C21524" s="93" t="s">
        <v>3453</v>
      </c>
      <c r="D21524" s="93" t="s">
        <v>1201</v>
      </c>
      <c r="E21524" s="94">
        <v>46496</v>
      </c>
      <c r="F21524" s="93"/>
      <c r="G21524" s="93"/>
      <c r="H21524" s="93"/>
      <c r="I21524" s="99"/>
      <c r="J21524" s="99"/>
      <c r="K21524" s="99"/>
      <c r="L21524" s="44"/>
      <c r="M21524" s="99"/>
      <c r="N21524" s="99"/>
      <c r="O21524" s="99"/>
      <c r="P21524" s="99"/>
      <c r="Q21524" s="99"/>
      <c r="R21524" s="99"/>
      <c r="S21524" s="99"/>
      <c r="T21524" s="99"/>
      <c r="U21524" s="99"/>
      <c r="V21524" s="99"/>
      <c r="W21524" s="99"/>
      <c r="X21524" s="99"/>
      <c r="Y21524" s="99"/>
      <c r="Z21524" s="99"/>
      <c r="AA21524" s="99"/>
      <c r="AB21524" s="99"/>
      <c r="AC21524" s="99"/>
      <c r="AD21524" s="99"/>
      <c r="AE21524" s="99"/>
      <c r="AF21524" s="99"/>
      <c r="AG21524" s="99"/>
      <c r="AH21524" s="31"/>
      <c r="AI21524" s="31"/>
      <c r="AJ21524" s="31"/>
      <c r="AK21524" s="31"/>
      <c r="AL21524" s="31"/>
      <c r="AO21524" s="376"/>
    </row>
    <row r="21525" spans="1:41" x14ac:dyDescent="0.25">
      <c r="A21525" s="44" t="s">
        <v>6665</v>
      </c>
      <c r="B21525" s="44" t="s">
        <v>4068</v>
      </c>
      <c r="C21525" s="45" t="s">
        <v>4074</v>
      </c>
      <c r="D21525" s="45" t="s">
        <v>11204</v>
      </c>
      <c r="E21525" s="45" t="s">
        <v>4075</v>
      </c>
      <c r="F21525" s="93"/>
      <c r="G21525" s="93"/>
      <c r="H21525" s="93"/>
      <c r="I21525" s="99"/>
      <c r="J21525" s="99"/>
      <c r="K21525" s="99"/>
      <c r="L21525" s="99"/>
      <c r="M21525" s="99"/>
      <c r="N21525" s="99"/>
      <c r="O21525" s="99"/>
      <c r="P21525" s="99"/>
      <c r="Q21525" s="99"/>
      <c r="R21525" s="99"/>
      <c r="S21525" s="99"/>
      <c r="T21525" s="99"/>
      <c r="U21525" s="99"/>
      <c r="V21525" s="99"/>
      <c r="W21525" s="99"/>
      <c r="X21525" s="99"/>
      <c r="Y21525" s="99"/>
      <c r="Z21525" s="99"/>
      <c r="AA21525" s="99"/>
      <c r="AB21525" s="99"/>
      <c r="AC21525" s="99"/>
      <c r="AD21525" s="99"/>
      <c r="AE21525" s="99"/>
      <c r="AF21525" s="99"/>
      <c r="AG21525" s="99"/>
      <c r="AH21525" s="31"/>
      <c r="AI21525" s="31"/>
      <c r="AJ21525" s="31"/>
      <c r="AK21525" s="31"/>
      <c r="AL21525" s="31"/>
      <c r="AO21525" s="376"/>
    </row>
    <row r="21526" spans="1:41" x14ac:dyDescent="0.25">
      <c r="A21526" s="44" t="s">
        <v>6665</v>
      </c>
      <c r="B21526" s="44" t="s">
        <v>14067</v>
      </c>
      <c r="C21526" s="45" t="s">
        <v>14071</v>
      </c>
      <c r="D21526" s="45" t="s">
        <v>11204</v>
      </c>
      <c r="E21526" s="45" t="s">
        <v>11887</v>
      </c>
      <c r="F21526" s="93"/>
      <c r="G21526" s="93"/>
      <c r="H21526" s="93"/>
      <c r="I21526" s="99"/>
      <c r="J21526" s="99"/>
      <c r="K21526" s="99"/>
      <c r="L21526" s="99"/>
      <c r="M21526" s="99"/>
      <c r="N21526" s="99"/>
      <c r="O21526" s="99"/>
      <c r="P21526" s="99"/>
      <c r="Q21526" s="99"/>
      <c r="R21526" s="99"/>
      <c r="S21526" s="99"/>
      <c r="T21526" s="99"/>
      <c r="U21526" s="99"/>
      <c r="V21526" s="99"/>
      <c r="W21526" s="99"/>
      <c r="X21526" s="99"/>
      <c r="Y21526" s="99"/>
      <c r="Z21526" s="99"/>
      <c r="AA21526" s="99"/>
      <c r="AB21526" s="99"/>
      <c r="AC21526" s="99"/>
      <c r="AD21526" s="99"/>
      <c r="AE21526" s="99"/>
      <c r="AF21526" s="99"/>
      <c r="AG21526" s="99"/>
      <c r="AH21526" s="31"/>
      <c r="AI21526" s="31"/>
      <c r="AJ21526" s="31"/>
      <c r="AK21526" s="31"/>
      <c r="AL21526" s="31"/>
      <c r="AO21526" s="376"/>
    </row>
    <row r="21527" spans="1:41" x14ac:dyDescent="0.25">
      <c r="A21527" s="44" t="s">
        <v>6665</v>
      </c>
      <c r="B21527" s="44" t="s">
        <v>4068</v>
      </c>
      <c r="C21527" s="45" t="s">
        <v>4074</v>
      </c>
      <c r="D21527" s="93" t="s">
        <v>17443</v>
      </c>
      <c r="E21527" s="45" t="s">
        <v>17332</v>
      </c>
      <c r="F21527" s="93"/>
      <c r="G21527" s="93"/>
      <c r="H21527" s="93"/>
      <c r="I21527" s="99"/>
      <c r="J21527" s="99"/>
      <c r="K21527" s="99"/>
      <c r="L21527" s="99"/>
      <c r="M21527" s="99"/>
      <c r="N21527" s="99"/>
      <c r="O21527" s="99"/>
      <c r="P21527" s="99"/>
      <c r="Q21527" s="99"/>
      <c r="R21527" s="99"/>
      <c r="S21527" s="99"/>
      <c r="T21527" s="99"/>
      <c r="U21527" s="99"/>
      <c r="V21527" s="99"/>
      <c r="W21527" s="99"/>
      <c r="X21527" s="99"/>
      <c r="Y21527" s="99"/>
      <c r="Z21527" s="99"/>
      <c r="AA21527" s="99"/>
      <c r="AB21527" s="99"/>
      <c r="AC21527" s="99"/>
      <c r="AD21527" s="99"/>
      <c r="AE21527" s="99"/>
      <c r="AF21527" s="99"/>
      <c r="AG21527" s="99"/>
      <c r="AH21527" s="31"/>
      <c r="AI21527" s="31"/>
      <c r="AJ21527" s="31"/>
      <c r="AK21527" s="31"/>
      <c r="AL21527" s="31"/>
      <c r="AO21527" s="376"/>
    </row>
    <row r="21528" spans="1:41" x14ac:dyDescent="0.25">
      <c r="A21528" s="44" t="s">
        <v>6665</v>
      </c>
      <c r="B21528" s="44" t="s">
        <v>14067</v>
      </c>
      <c r="C21528" s="45" t="s">
        <v>14071</v>
      </c>
      <c r="D21528" s="93" t="s">
        <v>17443</v>
      </c>
      <c r="E21528" s="45" t="s">
        <v>11887</v>
      </c>
      <c r="F21528" s="93"/>
      <c r="G21528" s="93"/>
      <c r="H21528" s="93"/>
      <c r="I21528" s="99"/>
      <c r="J21528" s="99"/>
      <c r="K21528" s="99"/>
      <c r="L21528" s="99"/>
      <c r="M21528" s="99"/>
      <c r="N21528" s="99"/>
      <c r="O21528" s="99"/>
      <c r="P21528" s="99"/>
      <c r="Q21528" s="99"/>
      <c r="R21528" s="99"/>
      <c r="S21528" s="99"/>
      <c r="T21528" s="99"/>
      <c r="U21528" s="99"/>
      <c r="V21528" s="99"/>
      <c r="W21528" s="99"/>
      <c r="X21528" s="99"/>
      <c r="Y21528" s="99"/>
      <c r="Z21528" s="99"/>
      <c r="AA21528" s="99"/>
      <c r="AB21528" s="99"/>
      <c r="AC21528" s="99"/>
      <c r="AD21528" s="99"/>
      <c r="AE21528" s="99"/>
      <c r="AF21528" s="99"/>
      <c r="AG21528" s="99"/>
      <c r="AH21528" s="31"/>
      <c r="AI21528" s="31"/>
      <c r="AJ21528" s="31"/>
      <c r="AK21528" s="31"/>
      <c r="AL21528" s="31"/>
      <c r="AO21528" s="376"/>
    </row>
    <row r="21529" spans="1:41" x14ac:dyDescent="0.25">
      <c r="A21529" s="44" t="s">
        <v>6665</v>
      </c>
      <c r="B21529" s="44" t="s">
        <v>4068</v>
      </c>
      <c r="C21529" s="45" t="s">
        <v>4074</v>
      </c>
      <c r="D21529" s="45" t="s">
        <v>9895</v>
      </c>
      <c r="E21529" s="45" t="s">
        <v>4075</v>
      </c>
      <c r="F21529" s="93"/>
      <c r="G21529" s="93"/>
      <c r="H21529" s="93"/>
      <c r="I21529" s="99"/>
      <c r="J21529" s="99"/>
      <c r="K21529" s="99"/>
      <c r="L21529" s="44"/>
      <c r="M21529" s="99"/>
      <c r="N21529" s="99"/>
      <c r="O21529" s="99"/>
      <c r="P21529" s="99"/>
      <c r="Q21529" s="99"/>
      <c r="R21529" s="99"/>
      <c r="S21529" s="99"/>
      <c r="T21529" s="99"/>
      <c r="U21529" s="99"/>
      <c r="V21529" s="99"/>
      <c r="W21529" s="99"/>
      <c r="X21529" s="99"/>
      <c r="Y21529" s="99"/>
      <c r="Z21529" s="99"/>
      <c r="AA21529" s="99"/>
      <c r="AB21529" s="99"/>
      <c r="AC21529" s="99"/>
      <c r="AD21529" s="99"/>
      <c r="AE21529" s="99"/>
      <c r="AF21529" s="99"/>
      <c r="AG21529" s="99"/>
      <c r="AH21529" s="31"/>
      <c r="AI21529" s="31"/>
      <c r="AJ21529" s="31"/>
      <c r="AK21529" s="31"/>
      <c r="AL21529" s="31"/>
      <c r="AO21529" s="376"/>
    </row>
    <row r="21530" spans="1:41" x14ac:dyDescent="0.25">
      <c r="A21530" s="44" t="s">
        <v>19504</v>
      </c>
      <c r="B21530" s="319" t="s">
        <v>19533</v>
      </c>
      <c r="C21530" s="318" t="s">
        <v>19930</v>
      </c>
      <c r="D21530" s="93" t="s">
        <v>19934</v>
      </c>
      <c r="E21530" s="320">
        <v>46691</v>
      </c>
      <c r="F21530" s="93"/>
      <c r="G21530" s="93"/>
      <c r="H21530" s="93"/>
      <c r="I21530" s="99"/>
      <c r="J21530" s="99"/>
      <c r="K21530" s="99"/>
      <c r="L21530" s="99"/>
      <c r="M21530" s="99"/>
      <c r="N21530" s="99"/>
      <c r="O21530" s="99"/>
      <c r="P21530" s="99"/>
      <c r="Q21530" s="99"/>
      <c r="R21530" s="99"/>
      <c r="S21530" s="99"/>
      <c r="T21530" s="99"/>
      <c r="U21530" s="99"/>
      <c r="V21530" s="99"/>
      <c r="W21530" s="99"/>
      <c r="X21530" s="99"/>
      <c r="Y21530" s="99"/>
      <c r="Z21530" s="99"/>
      <c r="AA21530" s="99"/>
      <c r="AB21530" s="99"/>
      <c r="AC21530" s="99"/>
      <c r="AD21530" s="99"/>
      <c r="AE21530" s="99"/>
      <c r="AF21530" s="99"/>
      <c r="AG21530" s="99"/>
      <c r="AH21530" s="31"/>
      <c r="AI21530" s="31"/>
      <c r="AJ21530" s="31"/>
      <c r="AK21530" s="31"/>
      <c r="AL21530" s="31"/>
      <c r="AO21530" s="376"/>
    </row>
    <row r="21531" spans="1:41" x14ac:dyDescent="0.25">
      <c r="A21531" s="44" t="s">
        <v>20470</v>
      </c>
      <c r="B21531" s="44" t="s">
        <v>2522</v>
      </c>
      <c r="C21531" s="45" t="s">
        <v>13463</v>
      </c>
      <c r="D21531" s="46" t="s">
        <v>21328</v>
      </c>
      <c r="E21531" s="46">
        <v>46527</v>
      </c>
      <c r="AO21531" s="376"/>
    </row>
    <row r="21532" spans="1:41" x14ac:dyDescent="0.3">
      <c r="A21532" s="92" t="s">
        <v>534</v>
      </c>
      <c r="B21532" s="92" t="s">
        <v>13014</v>
      </c>
      <c r="C21532" s="318" t="s">
        <v>4746</v>
      </c>
      <c r="D21532" s="318" t="s">
        <v>13017</v>
      </c>
      <c r="E21532" s="320">
        <v>47118</v>
      </c>
      <c r="F21532" s="93"/>
      <c r="G21532" s="93"/>
      <c r="H21532" s="93"/>
      <c r="I21532" s="99"/>
      <c r="J21532" s="99"/>
      <c r="K21532" s="99"/>
      <c r="L21532" s="99"/>
      <c r="M21532" s="99"/>
      <c r="N21532" s="99"/>
      <c r="O21532" s="99"/>
      <c r="P21532" s="99"/>
      <c r="Q21532" s="99"/>
      <c r="R21532" s="99"/>
      <c r="S21532" s="99"/>
      <c r="T21532" s="99"/>
      <c r="U21532" s="99"/>
      <c r="V21532" s="99"/>
      <c r="W21532" s="99"/>
      <c r="X21532" s="99"/>
      <c r="Y21532" s="99"/>
      <c r="Z21532" s="99"/>
      <c r="AA21532" s="99"/>
      <c r="AB21532" s="99"/>
      <c r="AC21532" s="99"/>
      <c r="AD21532" s="99"/>
      <c r="AE21532" s="99"/>
      <c r="AF21532" s="99"/>
      <c r="AG21532" s="99"/>
      <c r="AH21532" s="31"/>
      <c r="AI21532" s="31"/>
      <c r="AJ21532" s="31"/>
      <c r="AK21532" s="31"/>
      <c r="AL21532" s="31"/>
      <c r="AO21532" s="376"/>
    </row>
    <row r="21533" spans="1:41" x14ac:dyDescent="0.25">
      <c r="A21533" s="44" t="s">
        <v>5502</v>
      </c>
      <c r="B21533" s="44" t="s">
        <v>21392</v>
      </c>
      <c r="C21533" s="45" t="s">
        <v>3934</v>
      </c>
      <c r="D21533" s="45" t="s">
        <v>21447</v>
      </c>
      <c r="E21533" s="46">
        <v>46326</v>
      </c>
      <c r="AO21533" s="376"/>
    </row>
    <row r="21534" spans="1:41" x14ac:dyDescent="0.25">
      <c r="A21534" s="44" t="s">
        <v>5502</v>
      </c>
      <c r="B21534" s="44" t="s">
        <v>21410</v>
      </c>
      <c r="C21534" s="45" t="s">
        <v>5515</v>
      </c>
      <c r="D21534" s="45" t="s">
        <v>21447</v>
      </c>
      <c r="E21534" s="46">
        <v>46630</v>
      </c>
      <c r="AO21534" s="376"/>
    </row>
    <row r="21535" spans="1:41" x14ac:dyDescent="0.25">
      <c r="A21535" s="44" t="s">
        <v>1381</v>
      </c>
      <c r="B21535" s="44" t="s">
        <v>15282</v>
      </c>
      <c r="C21535" s="45" t="s">
        <v>13980</v>
      </c>
      <c r="D21535" s="367" t="s">
        <v>3696</v>
      </c>
      <c r="E21535" s="328">
        <f>DATE(2029,1,10)</f>
        <v>47128</v>
      </c>
      <c r="F21535" s="32"/>
      <c r="G21535" s="32"/>
      <c r="H21535" s="32"/>
      <c r="I21535" s="31"/>
      <c r="J21535" s="31"/>
      <c r="K21535" s="31"/>
      <c r="L21535" s="31"/>
      <c r="M21535" s="31"/>
      <c r="N21535" s="31"/>
      <c r="O21535" s="31"/>
      <c r="P21535" s="31"/>
      <c r="Q21535" s="31"/>
      <c r="R21535" s="31"/>
      <c r="S21535" s="31"/>
      <c r="T21535" s="31"/>
      <c r="U21535" s="31"/>
      <c r="V21535" s="31"/>
      <c r="W21535" s="31"/>
      <c r="X21535" s="31"/>
      <c r="Y21535" s="31"/>
      <c r="Z21535" s="31"/>
      <c r="AA21535" s="31"/>
      <c r="AB21535" s="31"/>
      <c r="AC21535" s="31"/>
      <c r="AD21535" s="31"/>
      <c r="AE21535" s="31"/>
      <c r="AF21535" s="31"/>
      <c r="AG21535" s="31"/>
      <c r="AH21535" s="31"/>
      <c r="AI21535" s="31"/>
      <c r="AJ21535" s="31"/>
      <c r="AK21535" s="31"/>
      <c r="AL21535" s="31"/>
      <c r="AO21535" s="376"/>
    </row>
    <row r="21536" spans="1:41" x14ac:dyDescent="0.25">
      <c r="A21536" s="44" t="s">
        <v>1381</v>
      </c>
      <c r="B21536" s="44" t="s">
        <v>9234</v>
      </c>
      <c r="C21536" s="45">
        <v>240103</v>
      </c>
      <c r="D21536" s="45" t="s">
        <v>11363</v>
      </c>
      <c r="E21536" s="45" t="s">
        <v>5139</v>
      </c>
      <c r="AO21536" s="376"/>
    </row>
    <row r="21537" spans="1:41" x14ac:dyDescent="0.25">
      <c r="A21537" s="44" t="s">
        <v>16067</v>
      </c>
      <c r="B21537" s="44" t="s">
        <v>2350</v>
      </c>
      <c r="C21537" s="45">
        <v>230105</v>
      </c>
      <c r="D21537" s="45" t="s">
        <v>11363</v>
      </c>
      <c r="E21537" s="45" t="s">
        <v>5265</v>
      </c>
      <c r="AO21537" s="376"/>
    </row>
    <row r="21538" spans="1:41" x14ac:dyDescent="0.25">
      <c r="A21538" s="44" t="s">
        <v>22085</v>
      </c>
      <c r="B21538" s="44" t="s">
        <v>2350</v>
      </c>
      <c r="C21538" s="45">
        <v>250106</v>
      </c>
      <c r="D21538" s="45" t="s">
        <v>11363</v>
      </c>
      <c r="E21538" s="45" t="s">
        <v>11887</v>
      </c>
      <c r="AO21538" s="376"/>
    </row>
    <row r="21539" spans="1:41" x14ac:dyDescent="0.25">
      <c r="A21539" s="44" t="s">
        <v>6605</v>
      </c>
      <c r="B21539" s="44" t="s">
        <v>2350</v>
      </c>
      <c r="C21539" s="45">
        <v>230105</v>
      </c>
      <c r="D21539" s="45" t="s">
        <v>11363</v>
      </c>
      <c r="E21539" s="45" t="s">
        <v>5265</v>
      </c>
      <c r="AO21539" s="376"/>
    </row>
    <row r="21540" spans="1:41" x14ac:dyDescent="0.25">
      <c r="A21540" s="44" t="s">
        <v>6605</v>
      </c>
      <c r="B21540" s="44" t="s">
        <v>17463</v>
      </c>
      <c r="C21540" s="45">
        <v>260202</v>
      </c>
      <c r="D21540" s="45" t="s">
        <v>11363</v>
      </c>
      <c r="E21540" s="45" t="s">
        <v>9238</v>
      </c>
      <c r="AO21540" s="376"/>
    </row>
    <row r="21541" spans="1:41" x14ac:dyDescent="0.3">
      <c r="A21541" s="333" t="s">
        <v>15577</v>
      </c>
      <c r="B21541" s="333" t="s">
        <v>4815</v>
      </c>
      <c r="C21541" s="125" t="s">
        <v>15581</v>
      </c>
      <c r="D21541" s="32" t="s">
        <v>20309</v>
      </c>
      <c r="E21541" s="125" t="s">
        <v>9839</v>
      </c>
      <c r="F21541" s="125" t="s">
        <v>1189</v>
      </c>
      <c r="G21541" s="125" t="s">
        <v>1190</v>
      </c>
      <c r="AO21541" s="376"/>
    </row>
    <row r="21542" spans="1:41" x14ac:dyDescent="0.25">
      <c r="A21542" s="44" t="s">
        <v>22086</v>
      </c>
      <c r="B21542" s="44" t="s">
        <v>7768</v>
      </c>
      <c r="C21542" s="45">
        <v>260503</v>
      </c>
      <c r="D21542" s="45" t="s">
        <v>11363</v>
      </c>
      <c r="E21542" s="45" t="s">
        <v>10349</v>
      </c>
      <c r="AO21542" s="376"/>
    </row>
    <row r="21543" spans="1:41" x14ac:dyDescent="0.25">
      <c r="A21543" s="44" t="s">
        <v>9596</v>
      </c>
      <c r="B21543" s="92" t="s">
        <v>9602</v>
      </c>
      <c r="C21543" s="45" t="s">
        <v>9334</v>
      </c>
      <c r="D21543" s="93" t="s">
        <v>9601</v>
      </c>
      <c r="E21543" s="94">
        <v>46568</v>
      </c>
      <c r="F21543" s="93"/>
      <c r="G21543" s="93"/>
      <c r="H21543" s="93"/>
      <c r="I21543" s="99"/>
      <c r="J21543" s="99"/>
      <c r="K21543" s="99"/>
      <c r="L21543" s="44"/>
      <c r="M21543" s="99"/>
      <c r="N21543" s="99"/>
      <c r="O21543" s="99"/>
      <c r="P21543" s="99"/>
      <c r="Q21543" s="99"/>
      <c r="R21543" s="99"/>
      <c r="S21543" s="99"/>
      <c r="T21543" s="99"/>
      <c r="U21543" s="99"/>
      <c r="V21543" s="99"/>
      <c r="W21543" s="99"/>
      <c r="X21543" s="99"/>
      <c r="Y21543" s="99"/>
      <c r="Z21543" s="99"/>
      <c r="AA21543" s="99"/>
      <c r="AB21543" s="99"/>
      <c r="AC21543" s="99"/>
      <c r="AD21543" s="99"/>
      <c r="AE21543" s="99"/>
      <c r="AF21543" s="99"/>
      <c r="AG21543" s="99"/>
      <c r="AH21543" s="31"/>
      <c r="AI21543" s="31"/>
      <c r="AJ21543" s="31"/>
      <c r="AK21543" s="31"/>
      <c r="AL21543" s="31"/>
      <c r="AO21543" s="376"/>
    </row>
    <row r="21544" spans="1:41" x14ac:dyDescent="0.3">
      <c r="A21544" s="333" t="s">
        <v>8110</v>
      </c>
      <c r="B21544" s="333" t="s">
        <v>8018</v>
      </c>
      <c r="C21544" s="125" t="s">
        <v>8019</v>
      </c>
      <c r="D21544" s="32" t="s">
        <v>20309</v>
      </c>
      <c r="E21544" s="125" t="s">
        <v>7871</v>
      </c>
      <c r="F21544" s="125" t="s">
        <v>1189</v>
      </c>
      <c r="G21544" s="125" t="s">
        <v>1190</v>
      </c>
      <c r="AO21544" s="376"/>
    </row>
    <row r="21545" spans="1:41" x14ac:dyDescent="0.25">
      <c r="A21545" s="44" t="s">
        <v>16917</v>
      </c>
      <c r="B21545" s="44" t="s">
        <v>16918</v>
      </c>
      <c r="C21545" s="45" t="s">
        <v>17151</v>
      </c>
      <c r="D21545" s="367" t="s">
        <v>3696</v>
      </c>
      <c r="E21545" s="328">
        <f>DATE(2029,8,11)</f>
        <v>47341</v>
      </c>
      <c r="F21545" s="32"/>
      <c r="G21545" s="32"/>
      <c r="H21545" s="32"/>
      <c r="I21545" s="31"/>
      <c r="J21545" s="31"/>
      <c r="K21545" s="31"/>
      <c r="L21545" s="31"/>
      <c r="M21545" s="31"/>
      <c r="N21545" s="31"/>
      <c r="O21545" s="31"/>
      <c r="P21545" s="31"/>
      <c r="Q21545" s="31"/>
      <c r="R21545" s="31"/>
      <c r="S21545" s="31"/>
      <c r="T21545" s="31"/>
      <c r="U21545" s="31"/>
      <c r="V21545" s="31"/>
      <c r="W21545" s="31"/>
      <c r="X21545" s="31"/>
      <c r="Y21545" s="31"/>
      <c r="Z21545" s="31"/>
      <c r="AA21545" s="31"/>
      <c r="AB21545" s="31"/>
      <c r="AC21545" s="31"/>
      <c r="AD21545" s="31"/>
      <c r="AE21545" s="31"/>
      <c r="AF21545" s="31"/>
      <c r="AG21545" s="31"/>
      <c r="AH21545" s="31"/>
      <c r="AI21545" s="31"/>
      <c r="AJ21545" s="31"/>
      <c r="AK21545" s="31"/>
      <c r="AL21545" s="31"/>
      <c r="AO21545" s="376"/>
    </row>
    <row r="21546" spans="1:41" x14ac:dyDescent="0.25">
      <c r="A21546" s="44" t="s">
        <v>13981</v>
      </c>
      <c r="B21546" s="44" t="s">
        <v>14763</v>
      </c>
      <c r="C21546" s="45" t="s">
        <v>13982</v>
      </c>
      <c r="D21546" s="367" t="s">
        <v>3696</v>
      </c>
      <c r="E21546" s="328">
        <f>DATE(2029,4,18)</f>
        <v>47226</v>
      </c>
      <c r="F21546" s="32"/>
      <c r="G21546" s="32"/>
      <c r="H21546" s="32"/>
      <c r="I21546" s="31"/>
      <c r="J21546" s="31"/>
      <c r="K21546" s="31"/>
      <c r="L21546" s="31"/>
      <c r="M21546" s="31"/>
      <c r="N21546" s="31"/>
      <c r="O21546" s="31"/>
      <c r="P21546" s="31"/>
      <c r="Q21546" s="31"/>
      <c r="R21546" s="31"/>
      <c r="S21546" s="31"/>
      <c r="T21546" s="31"/>
      <c r="U21546" s="31"/>
      <c r="V21546" s="31"/>
      <c r="W21546" s="31"/>
      <c r="X21546" s="31"/>
      <c r="Y21546" s="31"/>
      <c r="Z21546" s="31"/>
      <c r="AA21546" s="31"/>
      <c r="AB21546" s="31"/>
      <c r="AC21546" s="31"/>
      <c r="AD21546" s="31"/>
      <c r="AE21546" s="31"/>
      <c r="AF21546" s="31"/>
      <c r="AG21546" s="31"/>
      <c r="AH21546" s="31"/>
      <c r="AI21546" s="31"/>
      <c r="AJ21546" s="31"/>
      <c r="AK21546" s="31"/>
      <c r="AL21546" s="31"/>
      <c r="AO21546" s="376"/>
    </row>
    <row r="21547" spans="1:41" x14ac:dyDescent="0.25">
      <c r="A21547" s="44" t="s">
        <v>19505</v>
      </c>
      <c r="B21547" s="319" t="s">
        <v>19554</v>
      </c>
      <c r="C21547" s="318" t="s">
        <v>19931</v>
      </c>
      <c r="D21547" s="93" t="s">
        <v>19934</v>
      </c>
      <c r="E21547" s="320">
        <v>46507</v>
      </c>
      <c r="F21547" s="93"/>
      <c r="G21547" s="93"/>
      <c r="H21547" s="93"/>
      <c r="I21547" s="99"/>
      <c r="J21547" s="99"/>
      <c r="K21547" s="99"/>
      <c r="L21547" s="99"/>
      <c r="M21547" s="99"/>
      <c r="N21547" s="99"/>
      <c r="O21547" s="99"/>
      <c r="P21547" s="99"/>
      <c r="Q21547" s="99"/>
      <c r="R21547" s="99"/>
      <c r="S21547" s="99"/>
      <c r="T21547" s="99"/>
      <c r="U21547" s="99"/>
      <c r="V21547" s="99"/>
      <c r="W21547" s="99"/>
      <c r="X21547" s="99"/>
      <c r="Y21547" s="99"/>
      <c r="Z21547" s="99"/>
      <c r="AA21547" s="99"/>
      <c r="AB21547" s="99"/>
      <c r="AC21547" s="99"/>
      <c r="AD21547" s="99"/>
      <c r="AE21547" s="99"/>
      <c r="AF21547" s="99"/>
      <c r="AG21547" s="99"/>
      <c r="AH21547" s="31"/>
      <c r="AI21547" s="31"/>
      <c r="AJ21547" s="31"/>
      <c r="AK21547" s="31"/>
      <c r="AL21547" s="31"/>
      <c r="AO21547" s="376"/>
    </row>
    <row r="21548" spans="1:41" x14ac:dyDescent="0.25">
      <c r="A21548" s="44" t="s">
        <v>12838</v>
      </c>
      <c r="B21548" s="44" t="s">
        <v>1666</v>
      </c>
      <c r="C21548" s="45">
        <v>250101</v>
      </c>
      <c r="D21548" s="45" t="s">
        <v>11363</v>
      </c>
      <c r="E21548" s="45" t="s">
        <v>12551</v>
      </c>
      <c r="AO21548" s="376"/>
    </row>
    <row r="21549" spans="1:41" x14ac:dyDescent="0.25">
      <c r="A21549" s="44" t="s">
        <v>12838</v>
      </c>
      <c r="B21549" s="44" t="s">
        <v>15611</v>
      </c>
      <c r="C21549" s="45">
        <v>25050401</v>
      </c>
      <c r="D21549" s="45" t="s">
        <v>11363</v>
      </c>
      <c r="E21549" s="45" t="s">
        <v>7105</v>
      </c>
      <c r="AO21549" s="376"/>
    </row>
    <row r="21550" spans="1:41" x14ac:dyDescent="0.25">
      <c r="A21550" s="44" t="s">
        <v>12542</v>
      </c>
      <c r="B21550" s="44" t="s">
        <v>12170</v>
      </c>
      <c r="C21550" s="45">
        <v>10.25</v>
      </c>
      <c r="D21550" s="45" t="s">
        <v>12549</v>
      </c>
      <c r="E21550" s="46">
        <v>47664</v>
      </c>
      <c r="F21550" s="45"/>
      <c r="G21550" s="93"/>
      <c r="H21550" s="93"/>
      <c r="I21550" s="99"/>
      <c r="J21550" s="99"/>
      <c r="K21550" s="99"/>
      <c r="L21550" s="99"/>
      <c r="M21550" s="99"/>
      <c r="N21550" s="99"/>
      <c r="O21550" s="99"/>
      <c r="P21550" s="99"/>
      <c r="Q21550" s="99"/>
      <c r="R21550" s="99"/>
      <c r="S21550" s="99"/>
      <c r="T21550" s="99"/>
      <c r="U21550" s="99"/>
      <c r="V21550" s="99"/>
      <c r="W21550" s="99"/>
      <c r="X21550" s="99"/>
      <c r="Y21550" s="99"/>
      <c r="Z21550" s="99"/>
      <c r="AA21550" s="99"/>
      <c r="AB21550" s="99"/>
      <c r="AC21550" s="99"/>
      <c r="AD21550" s="99"/>
      <c r="AE21550" s="99"/>
      <c r="AF21550" s="99"/>
      <c r="AG21550" s="99"/>
      <c r="AH21550" s="31"/>
      <c r="AI21550" s="31"/>
      <c r="AJ21550" s="31"/>
      <c r="AK21550" s="31"/>
      <c r="AL21550" s="31"/>
      <c r="AO21550" s="376"/>
    </row>
    <row r="21551" spans="1:41" x14ac:dyDescent="0.25">
      <c r="A21551" s="44" t="s">
        <v>12542</v>
      </c>
      <c r="B21551" s="44" t="s">
        <v>12094</v>
      </c>
      <c r="C21551" s="45">
        <v>12.25</v>
      </c>
      <c r="D21551" s="45" t="s">
        <v>12549</v>
      </c>
      <c r="E21551" s="46">
        <v>47664</v>
      </c>
      <c r="F21551" s="45"/>
      <c r="G21551" s="93"/>
      <c r="H21551" s="93"/>
      <c r="I21551" s="99"/>
      <c r="J21551" s="99"/>
      <c r="K21551" s="99"/>
      <c r="L21551" s="99"/>
      <c r="M21551" s="99"/>
      <c r="N21551" s="99"/>
      <c r="O21551" s="99"/>
      <c r="P21551" s="99"/>
      <c r="Q21551" s="99"/>
      <c r="R21551" s="99"/>
      <c r="S21551" s="99"/>
      <c r="T21551" s="99"/>
      <c r="U21551" s="99"/>
      <c r="V21551" s="99"/>
      <c r="W21551" s="99"/>
      <c r="X21551" s="99"/>
      <c r="Y21551" s="99"/>
      <c r="Z21551" s="99"/>
      <c r="AA21551" s="99"/>
      <c r="AB21551" s="99"/>
      <c r="AC21551" s="99"/>
      <c r="AD21551" s="99"/>
      <c r="AE21551" s="99"/>
      <c r="AF21551" s="99"/>
      <c r="AG21551" s="99"/>
      <c r="AH21551" s="31"/>
      <c r="AI21551" s="31"/>
      <c r="AJ21551" s="31"/>
      <c r="AK21551" s="31"/>
      <c r="AL21551" s="31"/>
      <c r="AO21551" s="376"/>
    </row>
    <row r="21552" spans="1:41" x14ac:dyDescent="0.3">
      <c r="A21552" s="333" t="s">
        <v>15578</v>
      </c>
      <c r="B21552" s="333" t="s">
        <v>1164</v>
      </c>
      <c r="C21552" s="125" t="s">
        <v>15586</v>
      </c>
      <c r="D21552" s="32" t="s">
        <v>20309</v>
      </c>
      <c r="E21552" s="125" t="s">
        <v>9839</v>
      </c>
      <c r="F21552" s="125" t="s">
        <v>1189</v>
      </c>
      <c r="G21552" s="125" t="s">
        <v>1190</v>
      </c>
      <c r="AO21552" s="376"/>
    </row>
    <row r="21553" spans="1:41" x14ac:dyDescent="0.25">
      <c r="A21553" s="44" t="s">
        <v>10866</v>
      </c>
      <c r="B21553" s="44" t="s">
        <v>9237</v>
      </c>
      <c r="C21553" s="45">
        <v>24010401</v>
      </c>
      <c r="D21553" s="45" t="s">
        <v>11363</v>
      </c>
      <c r="E21553" s="45" t="s">
        <v>9238</v>
      </c>
      <c r="AO21553" s="376"/>
    </row>
    <row r="21554" spans="1:41" x14ac:dyDescent="0.25">
      <c r="A21554" s="44" t="s">
        <v>16561</v>
      </c>
      <c r="B21554" s="44" t="s">
        <v>21429</v>
      </c>
      <c r="C21554" s="45" t="s">
        <v>16553</v>
      </c>
      <c r="D21554" s="45" t="s">
        <v>21447</v>
      </c>
      <c r="E21554" s="46">
        <v>46446</v>
      </c>
      <c r="AO21554" s="376"/>
    </row>
    <row r="21555" spans="1:41" x14ac:dyDescent="0.3">
      <c r="A21555" s="333" t="s">
        <v>13361</v>
      </c>
      <c r="B21555" s="333" t="s">
        <v>15470</v>
      </c>
      <c r="C21555" s="125" t="s">
        <v>13319</v>
      </c>
      <c r="D21555" s="32" t="s">
        <v>20309</v>
      </c>
      <c r="E21555" s="125" t="s">
        <v>12551</v>
      </c>
      <c r="F21555" s="125" t="s">
        <v>1189</v>
      </c>
      <c r="G21555" s="125" t="s">
        <v>1190</v>
      </c>
      <c r="AO21555" s="376"/>
    </row>
    <row r="21556" spans="1:41" x14ac:dyDescent="0.25">
      <c r="A21556" s="44" t="s">
        <v>6606</v>
      </c>
      <c r="B21556" s="44" t="s">
        <v>5321</v>
      </c>
      <c r="C21556" s="45">
        <v>23010401</v>
      </c>
      <c r="D21556" s="45" t="s">
        <v>11363</v>
      </c>
      <c r="E21556" s="45" t="s">
        <v>5322</v>
      </c>
      <c r="AO21556" s="376"/>
    </row>
    <row r="21557" spans="1:41" x14ac:dyDescent="0.25">
      <c r="A21557" s="44" t="s">
        <v>6606</v>
      </c>
      <c r="B21557" s="44" t="s">
        <v>3176</v>
      </c>
      <c r="C21557" s="45">
        <v>23010402</v>
      </c>
      <c r="D21557" s="45" t="s">
        <v>11363</v>
      </c>
      <c r="E21557" s="45" t="s">
        <v>5322</v>
      </c>
      <c r="AO21557" s="376"/>
    </row>
    <row r="21558" spans="1:41" x14ac:dyDescent="0.25">
      <c r="A21558" s="44" t="s">
        <v>7103</v>
      </c>
      <c r="B21558" s="44" t="s">
        <v>21359</v>
      </c>
      <c r="C21558" s="45" t="s">
        <v>21182</v>
      </c>
      <c r="D21558" s="45" t="s">
        <v>21447</v>
      </c>
      <c r="E21558" s="46">
        <v>46752</v>
      </c>
      <c r="AO21558" s="376"/>
    </row>
    <row r="21559" spans="1:41" x14ac:dyDescent="0.25">
      <c r="A21559" s="44" t="s">
        <v>7103</v>
      </c>
      <c r="B21559" s="44" t="s">
        <v>2350</v>
      </c>
      <c r="C21559" s="45">
        <v>230105</v>
      </c>
      <c r="D21559" s="45" t="s">
        <v>11363</v>
      </c>
      <c r="E21559" s="45" t="s">
        <v>5265</v>
      </c>
      <c r="AO21559" s="376"/>
    </row>
    <row r="21560" spans="1:41" x14ac:dyDescent="0.25">
      <c r="A21560" s="44" t="s">
        <v>13310</v>
      </c>
      <c r="B21560" s="44" t="s">
        <v>5321</v>
      </c>
      <c r="C21560" s="45">
        <v>25010401</v>
      </c>
      <c r="D21560" s="45" t="s">
        <v>11363</v>
      </c>
      <c r="E21560" s="45" t="s">
        <v>12564</v>
      </c>
      <c r="AO21560" s="376"/>
    </row>
    <row r="21561" spans="1:41" x14ac:dyDescent="0.25">
      <c r="A21561" s="44" t="s">
        <v>13310</v>
      </c>
      <c r="B21561" s="44" t="s">
        <v>3474</v>
      </c>
      <c r="C21561" s="45">
        <v>250503</v>
      </c>
      <c r="D21561" s="45" t="s">
        <v>11363</v>
      </c>
      <c r="E21561" s="45" t="s">
        <v>15608</v>
      </c>
      <c r="AO21561" s="376"/>
    </row>
    <row r="21562" spans="1:41" x14ac:dyDescent="0.3">
      <c r="A21562" s="333" t="s">
        <v>16270</v>
      </c>
      <c r="B21562" s="333" t="s">
        <v>4812</v>
      </c>
      <c r="C21562" s="125" t="s">
        <v>16162</v>
      </c>
      <c r="D21562" s="32" t="s">
        <v>20309</v>
      </c>
      <c r="E21562" s="125" t="s">
        <v>4972</v>
      </c>
      <c r="F21562" s="125" t="s">
        <v>1189</v>
      </c>
      <c r="G21562" s="125" t="s">
        <v>1190</v>
      </c>
      <c r="AO21562" s="376"/>
    </row>
    <row r="21563" spans="1:41" x14ac:dyDescent="0.25">
      <c r="A21563" s="44" t="s">
        <v>18602</v>
      </c>
      <c r="B21563" s="44" t="s">
        <v>2350</v>
      </c>
      <c r="C21563" s="45">
        <v>230105</v>
      </c>
      <c r="D21563" s="45" t="s">
        <v>11363</v>
      </c>
      <c r="E21563" s="45" t="s">
        <v>5265</v>
      </c>
      <c r="AO21563" s="376"/>
    </row>
    <row r="21564" spans="1:41" x14ac:dyDescent="0.25">
      <c r="A21564" s="44" t="s">
        <v>18602</v>
      </c>
      <c r="B21564" s="44" t="s">
        <v>17463</v>
      </c>
      <c r="C21564" s="45">
        <v>260202</v>
      </c>
      <c r="D21564" s="45" t="s">
        <v>11363</v>
      </c>
      <c r="E21564" s="45" t="s">
        <v>9238</v>
      </c>
      <c r="AO21564" s="376"/>
    </row>
    <row r="21565" spans="1:41" x14ac:dyDescent="0.3">
      <c r="A21565" s="333" t="s">
        <v>13362</v>
      </c>
      <c r="B21565" s="333" t="s">
        <v>15470</v>
      </c>
      <c r="C21565" s="125" t="s">
        <v>13319</v>
      </c>
      <c r="D21565" s="32" t="s">
        <v>20309</v>
      </c>
      <c r="E21565" s="125" t="s">
        <v>12551</v>
      </c>
      <c r="F21565" s="125" t="s">
        <v>1190</v>
      </c>
      <c r="G21565" s="125" t="s">
        <v>1190</v>
      </c>
      <c r="AO21565" s="376"/>
    </row>
    <row r="21566" spans="1:41" x14ac:dyDescent="0.25">
      <c r="A21566" s="100" t="s">
        <v>3415</v>
      </c>
      <c r="B21566" s="92" t="s">
        <v>3452</v>
      </c>
      <c r="C21566" s="93" t="s">
        <v>3453</v>
      </c>
      <c r="D21566" s="93" t="s">
        <v>1201</v>
      </c>
      <c r="E21566" s="94">
        <v>46496</v>
      </c>
      <c r="F21566" s="93"/>
      <c r="G21566" s="93"/>
      <c r="H21566" s="93"/>
      <c r="I21566" s="99"/>
      <c r="J21566" s="99"/>
      <c r="K21566" s="99"/>
      <c r="L21566" s="44"/>
      <c r="M21566" s="99"/>
      <c r="N21566" s="99"/>
      <c r="O21566" s="99"/>
      <c r="P21566" s="99"/>
      <c r="Q21566" s="99"/>
      <c r="R21566" s="99"/>
      <c r="S21566" s="99"/>
      <c r="T21566" s="99"/>
      <c r="U21566" s="99"/>
      <c r="V21566" s="99"/>
      <c r="W21566" s="99"/>
      <c r="X21566" s="99"/>
      <c r="Y21566" s="99"/>
      <c r="Z21566" s="99"/>
      <c r="AA21566" s="99"/>
      <c r="AB21566" s="99"/>
      <c r="AC21566" s="99"/>
      <c r="AD21566" s="99"/>
      <c r="AE21566" s="99"/>
      <c r="AF21566" s="99"/>
      <c r="AG21566" s="99"/>
      <c r="AH21566" s="31"/>
      <c r="AI21566" s="31"/>
      <c r="AJ21566" s="31"/>
      <c r="AK21566" s="31"/>
      <c r="AL21566" s="31"/>
      <c r="AO21566" s="376"/>
    </row>
    <row r="21567" spans="1:41" x14ac:dyDescent="0.25">
      <c r="A21567" s="44" t="s">
        <v>12543</v>
      </c>
      <c r="B21567" s="44" t="s">
        <v>12091</v>
      </c>
      <c r="C21567" s="45">
        <v>9.23</v>
      </c>
      <c r="D21567" s="45" t="s">
        <v>12549</v>
      </c>
      <c r="E21567" s="46">
        <v>46934</v>
      </c>
      <c r="F21567" s="45" t="s">
        <v>1335</v>
      </c>
      <c r="G21567" s="93"/>
      <c r="H21567" s="93"/>
      <c r="I21567" s="99"/>
      <c r="J21567" s="99"/>
      <c r="K21567" s="99"/>
      <c r="L21567" s="99"/>
      <c r="M21567" s="99"/>
      <c r="N21567" s="99"/>
      <c r="O21567" s="99"/>
      <c r="P21567" s="99"/>
      <c r="Q21567" s="99"/>
      <c r="R21567" s="99"/>
      <c r="S21567" s="99"/>
      <c r="T21567" s="99"/>
      <c r="U21567" s="99"/>
      <c r="V21567" s="99"/>
      <c r="W21567" s="99"/>
      <c r="X21567" s="99"/>
      <c r="Y21567" s="99"/>
      <c r="Z21567" s="99"/>
      <c r="AA21567" s="99"/>
      <c r="AB21567" s="99"/>
      <c r="AC21567" s="99"/>
      <c r="AD21567" s="99"/>
      <c r="AE21567" s="99"/>
      <c r="AF21567" s="99"/>
      <c r="AG21567" s="99"/>
      <c r="AH21567" s="31"/>
      <c r="AI21567" s="31"/>
      <c r="AJ21567" s="31"/>
      <c r="AK21567" s="31"/>
      <c r="AL21567" s="31"/>
      <c r="AO21567" s="376"/>
    </row>
    <row r="21568" spans="1:41" x14ac:dyDescent="0.25">
      <c r="A21568" s="44" t="s">
        <v>12543</v>
      </c>
      <c r="B21568" s="44" t="s">
        <v>12107</v>
      </c>
      <c r="C21568" s="45">
        <v>10.23</v>
      </c>
      <c r="D21568" s="45" t="s">
        <v>12549</v>
      </c>
      <c r="E21568" s="46">
        <v>46934</v>
      </c>
      <c r="F21568" s="45" t="s">
        <v>1335</v>
      </c>
      <c r="G21568" s="93"/>
      <c r="H21568" s="93"/>
      <c r="I21568" s="99"/>
      <c r="J21568" s="99"/>
      <c r="K21568" s="99"/>
      <c r="L21568" s="99"/>
      <c r="M21568" s="99"/>
      <c r="N21568" s="99"/>
      <c r="O21568" s="99"/>
      <c r="P21568" s="99"/>
      <c r="Q21568" s="99"/>
      <c r="R21568" s="99"/>
      <c r="S21568" s="99"/>
      <c r="T21568" s="99"/>
      <c r="U21568" s="99"/>
      <c r="V21568" s="99"/>
      <c r="W21568" s="99"/>
      <c r="X21568" s="99"/>
      <c r="Y21568" s="99"/>
      <c r="Z21568" s="99"/>
      <c r="AA21568" s="99"/>
      <c r="AB21568" s="99"/>
      <c r="AC21568" s="99"/>
      <c r="AD21568" s="99"/>
      <c r="AE21568" s="99"/>
      <c r="AF21568" s="99"/>
      <c r="AG21568" s="99"/>
      <c r="AH21568" s="31"/>
      <c r="AI21568" s="31"/>
      <c r="AJ21568" s="31"/>
      <c r="AK21568" s="31"/>
      <c r="AL21568" s="31"/>
      <c r="AO21568" s="376"/>
    </row>
    <row r="21569" spans="1:41" x14ac:dyDescent="0.25">
      <c r="A21569" s="44" t="s">
        <v>12543</v>
      </c>
      <c r="B21569" s="44" t="s">
        <v>12094</v>
      </c>
      <c r="C21569" s="45">
        <v>12.23</v>
      </c>
      <c r="D21569" s="45" t="s">
        <v>12549</v>
      </c>
      <c r="E21569" s="46">
        <v>46934</v>
      </c>
      <c r="F21569" s="45" t="s">
        <v>1335</v>
      </c>
      <c r="G21569" s="93"/>
      <c r="H21569" s="93"/>
      <c r="I21569" s="99"/>
      <c r="J21569" s="99"/>
      <c r="K21569" s="99"/>
      <c r="L21569" s="99"/>
      <c r="M21569" s="99"/>
      <c r="N21569" s="99"/>
      <c r="O21569" s="99"/>
      <c r="P21569" s="99"/>
      <c r="Q21569" s="99"/>
      <c r="R21569" s="99"/>
      <c r="S21569" s="99"/>
      <c r="T21569" s="99"/>
      <c r="U21569" s="99"/>
      <c r="V21569" s="99"/>
      <c r="W21569" s="99"/>
      <c r="X21569" s="99"/>
      <c r="Y21569" s="99"/>
      <c r="Z21569" s="99"/>
      <c r="AA21569" s="99"/>
      <c r="AB21569" s="99"/>
      <c r="AC21569" s="99"/>
      <c r="AD21569" s="99"/>
      <c r="AE21569" s="99"/>
      <c r="AF21569" s="99"/>
      <c r="AG21569" s="99"/>
      <c r="AH21569" s="31"/>
      <c r="AI21569" s="31"/>
      <c r="AJ21569" s="31"/>
      <c r="AK21569" s="31"/>
      <c r="AL21569" s="31"/>
      <c r="AO21569" s="376"/>
    </row>
    <row r="21570" spans="1:41" x14ac:dyDescent="0.3">
      <c r="A21570" s="333" t="s">
        <v>1150</v>
      </c>
      <c r="B21570" s="333" t="s">
        <v>1775</v>
      </c>
      <c r="C21570" s="125" t="s">
        <v>15469</v>
      </c>
      <c r="D21570" s="32" t="s">
        <v>20309</v>
      </c>
      <c r="E21570" s="125" t="s">
        <v>11886</v>
      </c>
      <c r="F21570" s="125" t="s">
        <v>1189</v>
      </c>
      <c r="G21570" s="125" t="s">
        <v>1190</v>
      </c>
      <c r="AO21570" s="376"/>
    </row>
    <row r="21571" spans="1:41" x14ac:dyDescent="0.25">
      <c r="A21571" s="44" t="s">
        <v>13983</v>
      </c>
      <c r="B21571" s="44" t="s">
        <v>15283</v>
      </c>
      <c r="C21571" s="45" t="s">
        <v>13984</v>
      </c>
      <c r="D21571" s="367" t="s">
        <v>3696</v>
      </c>
      <c r="E21571" s="328">
        <f>DATE(2028,11,26)</f>
        <v>47083</v>
      </c>
      <c r="F21571" s="32"/>
      <c r="G21571" s="32"/>
      <c r="H21571" s="32"/>
      <c r="I21571" s="31"/>
      <c r="J21571" s="31"/>
      <c r="K21571" s="31"/>
      <c r="L21571" s="31"/>
      <c r="M21571" s="31"/>
      <c r="N21571" s="31"/>
      <c r="O21571" s="31"/>
      <c r="P21571" s="31"/>
      <c r="Q21571" s="31"/>
      <c r="R21571" s="31"/>
      <c r="S21571" s="31"/>
      <c r="T21571" s="31"/>
      <c r="U21571" s="31"/>
      <c r="V21571" s="31"/>
      <c r="W21571" s="31"/>
      <c r="X21571" s="31"/>
      <c r="Y21571" s="31"/>
      <c r="Z21571" s="31"/>
      <c r="AA21571" s="31"/>
      <c r="AB21571" s="31"/>
      <c r="AC21571" s="31"/>
      <c r="AD21571" s="31"/>
      <c r="AE21571" s="31"/>
      <c r="AF21571" s="31"/>
      <c r="AG21571" s="31"/>
      <c r="AH21571" s="31"/>
      <c r="AI21571" s="31"/>
      <c r="AJ21571" s="31"/>
      <c r="AK21571" s="31"/>
      <c r="AL21571" s="31"/>
      <c r="AO21571" s="376"/>
    </row>
    <row r="21572" spans="1:41" x14ac:dyDescent="0.25">
      <c r="A21572" s="102" t="s">
        <v>11237</v>
      </c>
      <c r="B21572" s="92" t="s">
        <v>11243</v>
      </c>
      <c r="C21572" s="93" t="s">
        <v>11247</v>
      </c>
      <c r="D21572" s="93" t="s">
        <v>1201</v>
      </c>
      <c r="E21572" s="94">
        <v>46682</v>
      </c>
      <c r="F21572" s="93"/>
      <c r="G21572" s="93"/>
      <c r="H21572" s="93"/>
      <c r="I21572" s="99"/>
      <c r="J21572" s="99"/>
      <c r="K21572" s="99"/>
      <c r="L21572" s="44"/>
      <c r="M21572" s="99"/>
      <c r="N21572" s="99"/>
      <c r="O21572" s="99"/>
      <c r="P21572" s="99"/>
      <c r="Q21572" s="99"/>
      <c r="R21572" s="99"/>
      <c r="S21572" s="99"/>
      <c r="T21572" s="99"/>
      <c r="U21572" s="99"/>
      <c r="V21572" s="99"/>
      <c r="W21572" s="99"/>
      <c r="X21572" s="99"/>
      <c r="Y21572" s="99"/>
      <c r="Z21572" s="99"/>
      <c r="AA21572" s="99"/>
      <c r="AB21572" s="99"/>
      <c r="AC21572" s="99"/>
      <c r="AD21572" s="99"/>
      <c r="AE21572" s="99"/>
      <c r="AF21572" s="99"/>
      <c r="AG21572" s="99"/>
      <c r="AH21572" s="31"/>
      <c r="AI21572" s="31"/>
      <c r="AJ21572" s="31"/>
      <c r="AK21572" s="31"/>
      <c r="AL21572" s="31"/>
      <c r="AO21572" s="376"/>
    </row>
    <row r="21573" spans="1:41" x14ac:dyDescent="0.25">
      <c r="A21573" s="44" t="s">
        <v>12544</v>
      </c>
      <c r="B21573" s="44" t="s">
        <v>12111</v>
      </c>
      <c r="C21573" s="45">
        <v>13.24</v>
      </c>
      <c r="D21573" s="45" t="s">
        <v>12549</v>
      </c>
      <c r="E21573" s="46">
        <v>47299</v>
      </c>
      <c r="F21573" s="45"/>
      <c r="G21573" s="93"/>
      <c r="H21573" s="93"/>
      <c r="I21573" s="99"/>
      <c r="J21573" s="99"/>
      <c r="K21573" s="99"/>
      <c r="L21573" s="99"/>
      <c r="M21573" s="99"/>
      <c r="N21573" s="99"/>
      <c r="O21573" s="99"/>
      <c r="P21573" s="99"/>
      <c r="Q21573" s="99"/>
      <c r="R21573" s="99"/>
      <c r="S21573" s="99"/>
      <c r="T21573" s="99"/>
      <c r="U21573" s="99"/>
      <c r="V21573" s="99"/>
      <c r="W21573" s="99"/>
      <c r="X21573" s="99"/>
      <c r="Y21573" s="99"/>
      <c r="Z21573" s="99"/>
      <c r="AA21573" s="99"/>
      <c r="AB21573" s="99"/>
      <c r="AC21573" s="99"/>
      <c r="AD21573" s="99"/>
      <c r="AE21573" s="99"/>
      <c r="AF21573" s="99"/>
      <c r="AG21573" s="99"/>
      <c r="AH21573" s="31"/>
      <c r="AI21573" s="31"/>
      <c r="AJ21573" s="31"/>
      <c r="AK21573" s="31"/>
      <c r="AL21573" s="31"/>
      <c r="AO21573" s="376"/>
    </row>
    <row r="21574" spans="1:41" x14ac:dyDescent="0.25">
      <c r="A21574" s="44" t="s">
        <v>11651</v>
      </c>
      <c r="B21574" s="44" t="s">
        <v>21362</v>
      </c>
      <c r="C21574" s="45" t="s">
        <v>11608</v>
      </c>
      <c r="D21574" s="45" t="s">
        <v>21447</v>
      </c>
      <c r="E21574" s="46">
        <v>46752</v>
      </c>
      <c r="AO21574" s="376"/>
    </row>
    <row r="21575" spans="1:41" x14ac:dyDescent="0.25">
      <c r="A21575" s="44" t="s">
        <v>11883</v>
      </c>
      <c r="B21575" s="44" t="s">
        <v>15216</v>
      </c>
      <c r="C21575" s="45" t="s">
        <v>11884</v>
      </c>
      <c r="D21575" s="367" t="s">
        <v>3696</v>
      </c>
      <c r="E21575" s="328">
        <f>DATE(2028,11,13)</f>
        <v>47070</v>
      </c>
      <c r="F21575" s="32"/>
      <c r="G21575" s="32"/>
      <c r="H21575" s="32"/>
      <c r="I21575" s="31"/>
      <c r="J21575" s="31"/>
      <c r="K21575" s="31"/>
      <c r="L21575" s="31"/>
      <c r="M21575" s="31"/>
      <c r="N21575" s="31"/>
      <c r="O21575" s="31"/>
      <c r="P21575" s="31"/>
      <c r="Q21575" s="31"/>
      <c r="R21575" s="31"/>
      <c r="S21575" s="31"/>
      <c r="T21575" s="31"/>
      <c r="U21575" s="31"/>
      <c r="V21575" s="31"/>
      <c r="W21575" s="31"/>
      <c r="X21575" s="31"/>
      <c r="Y21575" s="31"/>
      <c r="Z21575" s="31"/>
      <c r="AA21575" s="31"/>
      <c r="AB21575" s="31"/>
      <c r="AC21575" s="31"/>
      <c r="AD21575" s="31"/>
      <c r="AE21575" s="31"/>
      <c r="AF21575" s="31"/>
      <c r="AG21575" s="31"/>
      <c r="AH21575" s="31"/>
      <c r="AI21575" s="31"/>
      <c r="AJ21575" s="31"/>
      <c r="AK21575" s="31"/>
      <c r="AL21575" s="31"/>
      <c r="AO21575" s="376"/>
    </row>
    <row r="21576" spans="1:41" x14ac:dyDescent="0.3">
      <c r="A21576" s="333" t="s">
        <v>19089</v>
      </c>
      <c r="B21576" s="333" t="s">
        <v>6928</v>
      </c>
      <c r="C21576" s="125" t="s">
        <v>19094</v>
      </c>
      <c r="D21576" s="32" t="s">
        <v>20309</v>
      </c>
      <c r="E21576" s="125" t="s">
        <v>9249</v>
      </c>
      <c r="F21576" s="125" t="s">
        <v>1189</v>
      </c>
      <c r="G21576" s="125" t="s">
        <v>1190</v>
      </c>
      <c r="AO21576" s="376"/>
    </row>
    <row r="21577" spans="1:41" x14ac:dyDescent="0.25">
      <c r="A21577" s="44" t="s">
        <v>19506</v>
      </c>
      <c r="B21577" s="319" t="s">
        <v>19525</v>
      </c>
      <c r="C21577" s="318" t="s">
        <v>19932</v>
      </c>
      <c r="D21577" s="93" t="s">
        <v>19934</v>
      </c>
      <c r="E21577" s="320">
        <v>46811</v>
      </c>
      <c r="F21577" s="93"/>
      <c r="G21577" s="93"/>
      <c r="H21577" s="93"/>
      <c r="I21577" s="99"/>
      <c r="J21577" s="99"/>
      <c r="K21577" s="99"/>
      <c r="L21577" s="99"/>
      <c r="M21577" s="99"/>
      <c r="N21577" s="99"/>
      <c r="O21577" s="99"/>
      <c r="P21577" s="99"/>
      <c r="Q21577" s="99"/>
      <c r="R21577" s="99"/>
      <c r="S21577" s="99"/>
      <c r="T21577" s="99"/>
      <c r="U21577" s="99"/>
      <c r="V21577" s="99"/>
      <c r="W21577" s="99"/>
      <c r="X21577" s="99"/>
      <c r="Y21577" s="99"/>
      <c r="Z21577" s="99"/>
      <c r="AA21577" s="99"/>
      <c r="AB21577" s="99"/>
      <c r="AC21577" s="99"/>
      <c r="AD21577" s="99"/>
      <c r="AE21577" s="99"/>
      <c r="AF21577" s="99"/>
      <c r="AG21577" s="99"/>
      <c r="AH21577" s="31"/>
      <c r="AI21577" s="31"/>
      <c r="AJ21577" s="31"/>
      <c r="AK21577" s="31"/>
      <c r="AL21577" s="31"/>
      <c r="AO21577" s="376"/>
    </row>
    <row r="21578" spans="1:41" x14ac:dyDescent="0.25">
      <c r="A21578" s="44" t="s">
        <v>16068</v>
      </c>
      <c r="B21578" s="44" t="s">
        <v>17452</v>
      </c>
      <c r="C21578" s="45">
        <v>25010501</v>
      </c>
      <c r="D21578" s="45" t="s">
        <v>11363</v>
      </c>
      <c r="E21578" s="45" t="s">
        <v>12551</v>
      </c>
      <c r="AO21578" s="376"/>
    </row>
    <row r="21579" spans="1:41" x14ac:dyDescent="0.25">
      <c r="A21579" s="44" t="s">
        <v>16068</v>
      </c>
      <c r="B21579" s="44" t="s">
        <v>5129</v>
      </c>
      <c r="C21579" s="45">
        <v>25010502</v>
      </c>
      <c r="D21579" s="45" t="s">
        <v>11363</v>
      </c>
      <c r="E21579" s="45" t="s">
        <v>12551</v>
      </c>
      <c r="AO21579" s="376"/>
    </row>
    <row r="21580" spans="1:41" x14ac:dyDescent="0.25">
      <c r="A21580" s="44" t="s">
        <v>16069</v>
      </c>
      <c r="B21580" s="44" t="s">
        <v>925</v>
      </c>
      <c r="C21580" s="45">
        <v>250601</v>
      </c>
      <c r="D21580" s="45" t="s">
        <v>11363</v>
      </c>
      <c r="E21580" s="45" t="s">
        <v>15609</v>
      </c>
      <c r="AO21580" s="376"/>
    </row>
    <row r="21581" spans="1:41" x14ac:dyDescent="0.25">
      <c r="A21581" s="44" t="s">
        <v>9054</v>
      </c>
      <c r="B21581" s="44" t="s">
        <v>15284</v>
      </c>
      <c r="C21581" s="45" t="s">
        <v>9231</v>
      </c>
      <c r="D21581" s="367" t="s">
        <v>3696</v>
      </c>
      <c r="E21581" s="328">
        <f>DATE(2027,8,18)</f>
        <v>46617</v>
      </c>
      <c r="F21581" s="32"/>
      <c r="G21581" s="32"/>
      <c r="H21581" s="32"/>
      <c r="I21581" s="31"/>
      <c r="J21581" s="31"/>
      <c r="K21581" s="31"/>
      <c r="L21581" s="31"/>
      <c r="M21581" s="31"/>
      <c r="N21581" s="31"/>
      <c r="O21581" s="31"/>
      <c r="P21581" s="31"/>
      <c r="Q21581" s="31"/>
      <c r="R21581" s="31"/>
      <c r="S21581" s="31"/>
      <c r="T21581" s="31"/>
      <c r="U21581" s="31"/>
      <c r="V21581" s="31"/>
      <c r="W21581" s="31"/>
      <c r="X21581" s="31"/>
      <c r="Y21581" s="31"/>
      <c r="Z21581" s="31"/>
      <c r="AA21581" s="31"/>
      <c r="AB21581" s="31"/>
      <c r="AC21581" s="31"/>
      <c r="AD21581" s="31"/>
      <c r="AE21581" s="31"/>
      <c r="AF21581" s="31"/>
      <c r="AG21581" s="31"/>
      <c r="AH21581" s="31"/>
      <c r="AI21581" s="31"/>
      <c r="AJ21581" s="31"/>
      <c r="AK21581" s="31"/>
      <c r="AL21581" s="31"/>
      <c r="AO21581" s="376"/>
    </row>
    <row r="21582" spans="1:41" x14ac:dyDescent="0.25">
      <c r="A21582" s="44" t="s">
        <v>4327</v>
      </c>
      <c r="B21582" s="44" t="s">
        <v>2350</v>
      </c>
      <c r="C21582" s="45">
        <v>230105</v>
      </c>
      <c r="D21582" s="45" t="s">
        <v>11363</v>
      </c>
      <c r="E21582" s="45" t="s">
        <v>5265</v>
      </c>
      <c r="AO21582" s="376"/>
    </row>
    <row r="21583" spans="1:41" x14ac:dyDescent="0.25">
      <c r="A21583" s="44" t="s">
        <v>4327</v>
      </c>
      <c r="B21583" s="44" t="s">
        <v>4248</v>
      </c>
      <c r="C21583" s="45">
        <v>240903</v>
      </c>
      <c r="D21583" s="45" t="s">
        <v>11363</v>
      </c>
      <c r="E21583" s="45" t="s">
        <v>4826</v>
      </c>
      <c r="AO21583" s="376"/>
    </row>
    <row r="21584" spans="1:41" x14ac:dyDescent="0.3">
      <c r="A21584" s="333" t="s">
        <v>16271</v>
      </c>
      <c r="B21584" s="333" t="s">
        <v>4812</v>
      </c>
      <c r="C21584" s="125" t="s">
        <v>16162</v>
      </c>
      <c r="D21584" s="32" t="s">
        <v>20309</v>
      </c>
      <c r="E21584" s="125" t="s">
        <v>4972</v>
      </c>
      <c r="F21584" s="125" t="s">
        <v>1189</v>
      </c>
      <c r="G21584" s="125" t="s">
        <v>1189</v>
      </c>
      <c r="AO21584" s="376"/>
    </row>
    <row r="21585" spans="1:41" x14ac:dyDescent="0.25">
      <c r="A21585" s="44" t="s">
        <v>10867</v>
      </c>
      <c r="B21585" s="44" t="s">
        <v>9237</v>
      </c>
      <c r="C21585" s="45">
        <v>24010401</v>
      </c>
      <c r="D21585" s="45" t="s">
        <v>11363</v>
      </c>
      <c r="E21585" s="45" t="s">
        <v>9238</v>
      </c>
      <c r="AO21585" s="376"/>
    </row>
    <row r="21586" spans="1:41" x14ac:dyDescent="0.25">
      <c r="A21586" s="44" t="s">
        <v>10335</v>
      </c>
      <c r="B21586" s="44" t="s">
        <v>14166</v>
      </c>
      <c r="C21586" s="45" t="s">
        <v>14320</v>
      </c>
      <c r="D21586" s="32" t="s">
        <v>5559</v>
      </c>
      <c r="E21586" s="45" t="s">
        <v>20866</v>
      </c>
      <c r="F21586" s="32"/>
      <c r="G21586" s="32"/>
      <c r="H21586" s="32"/>
      <c r="I21586" s="31"/>
      <c r="J21586" s="31"/>
      <c r="K21586" s="31"/>
      <c r="L21586" s="31"/>
      <c r="M21586" s="31"/>
      <c r="N21586" s="31"/>
      <c r="O21586" s="31"/>
      <c r="P21586" s="31"/>
      <c r="Q21586" s="31"/>
      <c r="R21586" s="31"/>
      <c r="S21586" s="31"/>
      <c r="T21586" s="31"/>
      <c r="U21586" s="31"/>
      <c r="V21586" s="31"/>
      <c r="W21586" s="31"/>
      <c r="X21586" s="31"/>
      <c r="Y21586" s="31"/>
      <c r="Z21586" s="31"/>
      <c r="AA21586" s="31"/>
      <c r="AB21586" s="31"/>
      <c r="AC21586" s="31"/>
      <c r="AD21586" s="31"/>
      <c r="AE21586" s="31"/>
      <c r="AF21586" s="31"/>
      <c r="AG21586" s="31"/>
      <c r="AH21586" s="31"/>
      <c r="AI21586" s="31"/>
      <c r="AJ21586" s="31"/>
      <c r="AK21586" s="31"/>
      <c r="AL21586" s="31"/>
      <c r="AO21586" s="376"/>
    </row>
    <row r="21587" spans="1:41" x14ac:dyDescent="0.25">
      <c r="A21587" s="44" t="s">
        <v>10335</v>
      </c>
      <c r="B21587" s="44" t="s">
        <v>10243</v>
      </c>
      <c r="C21587" s="45" t="s">
        <v>10336</v>
      </c>
      <c r="D21587" s="46" t="s">
        <v>21328</v>
      </c>
      <c r="E21587" s="46">
        <v>46596</v>
      </c>
      <c r="AO21587" s="376"/>
    </row>
    <row r="21588" spans="1:41" x14ac:dyDescent="0.25">
      <c r="A21588" s="44" t="s">
        <v>10335</v>
      </c>
      <c r="B21588" s="44" t="s">
        <v>3474</v>
      </c>
      <c r="C21588" s="45">
        <v>250503</v>
      </c>
      <c r="D21588" s="45" t="s">
        <v>11363</v>
      </c>
      <c r="E21588" s="45" t="s">
        <v>15608</v>
      </c>
      <c r="AO21588" s="376"/>
    </row>
    <row r="21589" spans="1:41" x14ac:dyDescent="0.25">
      <c r="A21589" s="44" t="s">
        <v>13567</v>
      </c>
      <c r="B21589" s="44" t="s">
        <v>21409</v>
      </c>
      <c r="C21589" s="45" t="s">
        <v>13562</v>
      </c>
      <c r="D21589" s="45" t="s">
        <v>21447</v>
      </c>
      <c r="E21589" s="46">
        <v>46507</v>
      </c>
      <c r="AO21589" s="376"/>
    </row>
    <row r="21590" spans="1:41" x14ac:dyDescent="0.3">
      <c r="A21590" s="333" t="s">
        <v>15466</v>
      </c>
      <c r="B21590" s="333" t="s">
        <v>1774</v>
      </c>
      <c r="C21590" s="125" t="s">
        <v>15318</v>
      </c>
      <c r="D21590" s="32" t="s">
        <v>20309</v>
      </c>
      <c r="E21590" s="125" t="s">
        <v>11886</v>
      </c>
      <c r="F21590" s="125" t="s">
        <v>1190</v>
      </c>
      <c r="G21590" s="125" t="s">
        <v>1190</v>
      </c>
      <c r="AO21590" s="376"/>
    </row>
    <row r="21591" spans="1:41" x14ac:dyDescent="0.25">
      <c r="A21591" s="44" t="s">
        <v>12839</v>
      </c>
      <c r="B21591" s="44" t="s">
        <v>199</v>
      </c>
      <c r="C21591" s="45">
        <v>241001</v>
      </c>
      <c r="D21591" s="45" t="s">
        <v>11363</v>
      </c>
      <c r="E21591" s="45" t="s">
        <v>5332</v>
      </c>
      <c r="AO21591" s="376"/>
    </row>
    <row r="21592" spans="1:41" x14ac:dyDescent="0.25">
      <c r="A21592" s="44" t="s">
        <v>7816</v>
      </c>
      <c r="B21592" s="92" t="s">
        <v>3452</v>
      </c>
      <c r="C21592" s="93" t="s">
        <v>7817</v>
      </c>
      <c r="D21592" s="93" t="s">
        <v>1201</v>
      </c>
      <c r="E21592" s="94">
        <v>46496</v>
      </c>
      <c r="F21592" s="93"/>
      <c r="G21592" s="93"/>
      <c r="H21592" s="93"/>
      <c r="I21592" s="99"/>
      <c r="J21592" s="99"/>
      <c r="K21592" s="99"/>
      <c r="L21592" s="44"/>
      <c r="M21592" s="99"/>
      <c r="N21592" s="99"/>
      <c r="O21592" s="99"/>
      <c r="P21592" s="99"/>
      <c r="Q21592" s="99"/>
      <c r="R21592" s="99"/>
      <c r="S21592" s="99"/>
      <c r="T21592" s="99"/>
      <c r="U21592" s="99"/>
      <c r="V21592" s="99"/>
      <c r="W21592" s="99"/>
      <c r="X21592" s="99"/>
      <c r="Y21592" s="99"/>
      <c r="Z21592" s="99"/>
      <c r="AA21592" s="99"/>
      <c r="AB21592" s="99"/>
      <c r="AC21592" s="99"/>
      <c r="AD21592" s="99"/>
      <c r="AE21592" s="99"/>
      <c r="AF21592" s="99"/>
      <c r="AG21592" s="99"/>
      <c r="AH21592" s="31"/>
      <c r="AI21592" s="31"/>
      <c r="AJ21592" s="31"/>
      <c r="AK21592" s="31"/>
      <c r="AL21592" s="31"/>
      <c r="AO21592" s="376"/>
    </row>
    <row r="21593" spans="1:41" x14ac:dyDescent="0.25">
      <c r="A21593" s="44" t="s">
        <v>11652</v>
      </c>
      <c r="B21593" s="44" t="s">
        <v>21362</v>
      </c>
      <c r="C21593" s="45" t="s">
        <v>11608</v>
      </c>
      <c r="D21593" s="45" t="s">
        <v>21447</v>
      </c>
      <c r="E21593" s="46">
        <v>46752</v>
      </c>
      <c r="AO21593" s="376"/>
    </row>
    <row r="21594" spans="1:41" x14ac:dyDescent="0.3">
      <c r="A21594" s="333" t="s">
        <v>10868</v>
      </c>
      <c r="B21594" s="333" t="s">
        <v>11217</v>
      </c>
      <c r="C21594" s="125" t="s">
        <v>11218</v>
      </c>
      <c r="D21594" s="32" t="s">
        <v>20309</v>
      </c>
      <c r="E21594" s="125" t="s">
        <v>4966</v>
      </c>
      <c r="F21594" s="125" t="s">
        <v>1189</v>
      </c>
      <c r="G21594" s="125" t="s">
        <v>1190</v>
      </c>
      <c r="AO21594" s="376"/>
    </row>
    <row r="21595" spans="1:41" x14ac:dyDescent="0.25">
      <c r="A21595" s="44" t="s">
        <v>10868</v>
      </c>
      <c r="B21595" s="44" t="s">
        <v>21434</v>
      </c>
      <c r="C21595" s="45" t="s">
        <v>16562</v>
      </c>
      <c r="D21595" s="45" t="s">
        <v>21447</v>
      </c>
      <c r="E21595" s="46">
        <v>46418</v>
      </c>
      <c r="AO21595" s="376"/>
    </row>
    <row r="21596" spans="1:41" x14ac:dyDescent="0.25">
      <c r="A21596" s="44" t="s">
        <v>10868</v>
      </c>
      <c r="B21596" s="44" t="s">
        <v>9248</v>
      </c>
      <c r="C21596" s="45">
        <v>240101</v>
      </c>
      <c r="D21596" s="45" t="s">
        <v>11363</v>
      </c>
      <c r="E21596" s="45" t="s">
        <v>9249</v>
      </c>
      <c r="AO21596" s="376"/>
    </row>
    <row r="21597" spans="1:41" x14ac:dyDescent="0.25">
      <c r="A21597" s="44" t="s">
        <v>8240</v>
      </c>
      <c r="B21597" s="44" t="s">
        <v>21433</v>
      </c>
      <c r="C21597" s="45" t="s">
        <v>8135</v>
      </c>
      <c r="D21597" s="45" t="s">
        <v>21447</v>
      </c>
      <c r="E21597" s="46">
        <v>46418</v>
      </c>
      <c r="AO21597" s="376"/>
    </row>
    <row r="21598" spans="1:41" x14ac:dyDescent="0.3">
      <c r="A21598" s="333" t="s">
        <v>19090</v>
      </c>
      <c r="B21598" s="333" t="s">
        <v>1166</v>
      </c>
      <c r="C21598" s="125" t="s">
        <v>19095</v>
      </c>
      <c r="D21598" s="32" t="s">
        <v>20309</v>
      </c>
      <c r="E21598" s="125" t="s">
        <v>9249</v>
      </c>
      <c r="F21598" s="125" t="s">
        <v>1189</v>
      </c>
      <c r="G21598" s="125" t="s">
        <v>1189</v>
      </c>
      <c r="AO21598" s="376"/>
    </row>
    <row r="21599" spans="1:41" x14ac:dyDescent="0.25">
      <c r="A21599" s="44" t="s">
        <v>18603</v>
      </c>
      <c r="B21599" s="44" t="s">
        <v>3176</v>
      </c>
      <c r="C21599" s="45">
        <v>26010402</v>
      </c>
      <c r="D21599" s="45" t="s">
        <v>11363</v>
      </c>
      <c r="E21599" s="45" t="s">
        <v>17459</v>
      </c>
      <c r="AO21599" s="376"/>
    </row>
    <row r="21600" spans="1:41" x14ac:dyDescent="0.25">
      <c r="A21600" s="44" t="s">
        <v>18603</v>
      </c>
      <c r="B21600" s="44" t="s">
        <v>5321</v>
      </c>
      <c r="C21600" s="45">
        <v>26010401</v>
      </c>
      <c r="D21600" s="45" t="s">
        <v>11363</v>
      </c>
      <c r="E21600" s="45" t="s">
        <v>17459</v>
      </c>
      <c r="AO21600" s="376"/>
    </row>
    <row r="21601" spans="1:41" x14ac:dyDescent="0.25">
      <c r="A21601" s="44" t="s">
        <v>12545</v>
      </c>
      <c r="B21601" s="44" t="s">
        <v>12107</v>
      </c>
      <c r="C21601" s="45">
        <v>10.23</v>
      </c>
      <c r="D21601" s="45" t="s">
        <v>12549</v>
      </c>
      <c r="E21601" s="46">
        <v>46934</v>
      </c>
      <c r="F21601" s="45"/>
      <c r="G21601" s="93"/>
      <c r="H21601" s="93"/>
      <c r="I21601" s="99"/>
      <c r="J21601" s="99"/>
      <c r="K21601" s="99"/>
      <c r="L21601" s="99"/>
      <c r="M21601" s="99"/>
      <c r="N21601" s="99"/>
      <c r="O21601" s="99"/>
      <c r="P21601" s="99"/>
      <c r="Q21601" s="99"/>
      <c r="R21601" s="99"/>
      <c r="S21601" s="99"/>
      <c r="T21601" s="99"/>
      <c r="U21601" s="99"/>
      <c r="V21601" s="99"/>
      <c r="W21601" s="99"/>
      <c r="X21601" s="99"/>
      <c r="Y21601" s="99"/>
      <c r="Z21601" s="99"/>
      <c r="AA21601" s="99"/>
      <c r="AB21601" s="99"/>
      <c r="AC21601" s="99"/>
      <c r="AD21601" s="99"/>
      <c r="AE21601" s="99"/>
      <c r="AF21601" s="99"/>
      <c r="AG21601" s="99"/>
      <c r="AH21601" s="31"/>
      <c r="AI21601" s="31"/>
      <c r="AJ21601" s="31"/>
      <c r="AK21601" s="31"/>
      <c r="AL21601" s="31"/>
      <c r="AO21601" s="376"/>
    </row>
    <row r="21602" spans="1:41" x14ac:dyDescent="0.25">
      <c r="A21602" s="44" t="s">
        <v>12545</v>
      </c>
      <c r="B21602" s="44" t="s">
        <v>12094</v>
      </c>
      <c r="C21602" s="45">
        <v>12.23</v>
      </c>
      <c r="D21602" s="45" t="s">
        <v>12549</v>
      </c>
      <c r="E21602" s="46">
        <v>46934</v>
      </c>
      <c r="F21602" s="45"/>
      <c r="G21602" s="93"/>
      <c r="H21602" s="93"/>
      <c r="I21602" s="99"/>
      <c r="J21602" s="99"/>
      <c r="K21602" s="99"/>
      <c r="L21602" s="99"/>
      <c r="M21602" s="99"/>
      <c r="N21602" s="99"/>
      <c r="O21602" s="99"/>
      <c r="P21602" s="99"/>
      <c r="Q21602" s="99"/>
      <c r="R21602" s="99"/>
      <c r="S21602" s="99"/>
      <c r="T21602" s="99"/>
      <c r="U21602" s="99"/>
      <c r="V21602" s="99"/>
      <c r="W21602" s="99"/>
      <c r="X21602" s="99"/>
      <c r="Y21602" s="99"/>
      <c r="Z21602" s="99"/>
      <c r="AA21602" s="99"/>
      <c r="AB21602" s="99"/>
      <c r="AC21602" s="99"/>
      <c r="AD21602" s="99"/>
      <c r="AE21602" s="99"/>
      <c r="AF21602" s="99"/>
      <c r="AG21602" s="99"/>
      <c r="AH21602" s="31"/>
      <c r="AI21602" s="31"/>
      <c r="AJ21602" s="31"/>
      <c r="AK21602" s="31"/>
      <c r="AL21602" s="31"/>
      <c r="AO21602" s="376"/>
    </row>
    <row r="21603" spans="1:41" x14ac:dyDescent="0.3">
      <c r="A21603" s="333" t="s">
        <v>8677</v>
      </c>
      <c r="B21603" s="333" t="s">
        <v>1172</v>
      </c>
      <c r="C21603" s="125" t="s">
        <v>8628</v>
      </c>
      <c r="D21603" s="32" t="s">
        <v>20309</v>
      </c>
      <c r="E21603" s="125" t="s">
        <v>8619</v>
      </c>
      <c r="F21603" s="125" t="s">
        <v>1189</v>
      </c>
      <c r="G21603" s="125" t="s">
        <v>1190</v>
      </c>
      <c r="AO21603" s="376"/>
    </row>
    <row r="21604" spans="1:41" x14ac:dyDescent="0.25">
      <c r="A21604" s="44" t="s">
        <v>18604</v>
      </c>
      <c r="B21604" s="44" t="s">
        <v>5321</v>
      </c>
      <c r="C21604" s="45">
        <v>26010401</v>
      </c>
      <c r="D21604" s="45" t="s">
        <v>11363</v>
      </c>
      <c r="E21604" s="45" t="s">
        <v>17459</v>
      </c>
      <c r="AO21604" s="376"/>
    </row>
    <row r="21605" spans="1:41" x14ac:dyDescent="0.25">
      <c r="A21605" s="44" t="s">
        <v>9652</v>
      </c>
      <c r="B21605" s="44" t="s">
        <v>21359</v>
      </c>
      <c r="C21605" s="45" t="s">
        <v>9701</v>
      </c>
      <c r="D21605" s="45" t="s">
        <v>21447</v>
      </c>
      <c r="E21605" s="46">
        <v>46752</v>
      </c>
      <c r="AO21605" s="376"/>
    </row>
    <row r="21606" spans="1:41" x14ac:dyDescent="0.25">
      <c r="A21606" s="44" t="s">
        <v>10869</v>
      </c>
      <c r="B21606" s="44" t="s">
        <v>10346</v>
      </c>
      <c r="C21606" s="45">
        <v>240507</v>
      </c>
      <c r="D21606" s="45" t="s">
        <v>11363</v>
      </c>
      <c r="E21606" s="45" t="s">
        <v>5155</v>
      </c>
      <c r="AO21606" s="376"/>
    </row>
    <row r="21607" spans="1:41" x14ac:dyDescent="0.25">
      <c r="A21607" s="44" t="s">
        <v>22087</v>
      </c>
      <c r="B21607" s="44" t="s">
        <v>9248</v>
      </c>
      <c r="C21607" s="45">
        <v>260105</v>
      </c>
      <c r="D21607" s="45" t="s">
        <v>11363</v>
      </c>
      <c r="E21607" s="45" t="s">
        <v>17625</v>
      </c>
      <c r="AO21607" s="376"/>
    </row>
    <row r="21608" spans="1:41" x14ac:dyDescent="0.25">
      <c r="A21608" s="44" t="s">
        <v>12546</v>
      </c>
      <c r="B21608" s="44" t="s">
        <v>12099</v>
      </c>
      <c r="C21608" s="45">
        <v>8.25</v>
      </c>
      <c r="D21608" s="45" t="s">
        <v>12549</v>
      </c>
      <c r="E21608" s="46">
        <v>47057</v>
      </c>
      <c r="F21608" s="45"/>
      <c r="G21608" s="93"/>
      <c r="H21608" s="93"/>
      <c r="I21608" s="99"/>
      <c r="J21608" s="99"/>
      <c r="K21608" s="99"/>
      <c r="L21608" s="99"/>
      <c r="M21608" s="99"/>
      <c r="N21608" s="99"/>
      <c r="O21608" s="99"/>
      <c r="P21608" s="99"/>
      <c r="Q21608" s="99"/>
      <c r="R21608" s="99"/>
      <c r="S21608" s="99"/>
      <c r="T21608" s="99"/>
      <c r="U21608" s="99"/>
      <c r="V21608" s="99"/>
      <c r="W21608" s="99"/>
      <c r="X21608" s="99"/>
      <c r="Y21608" s="99"/>
      <c r="Z21608" s="99"/>
      <c r="AA21608" s="99"/>
      <c r="AB21608" s="99"/>
      <c r="AC21608" s="99"/>
      <c r="AD21608" s="99"/>
      <c r="AE21608" s="99"/>
      <c r="AF21608" s="99"/>
      <c r="AG21608" s="99"/>
      <c r="AH21608" s="31"/>
      <c r="AI21608" s="31"/>
      <c r="AJ21608" s="31"/>
      <c r="AK21608" s="31"/>
      <c r="AL21608" s="31"/>
      <c r="AO21608" s="376"/>
    </row>
    <row r="21609" spans="1:41" x14ac:dyDescent="0.25">
      <c r="A21609" s="99" t="s">
        <v>18892</v>
      </c>
      <c r="B21609" s="92" t="s">
        <v>5748</v>
      </c>
      <c r="C21609" s="93" t="s">
        <v>5749</v>
      </c>
      <c r="D21609" s="93" t="s">
        <v>1201</v>
      </c>
      <c r="E21609" s="94">
        <v>46961</v>
      </c>
      <c r="F21609" s="93"/>
      <c r="G21609" s="93"/>
      <c r="H21609" s="93"/>
      <c r="I21609" s="99"/>
      <c r="J21609" s="99"/>
      <c r="K21609" s="99"/>
      <c r="L21609" s="99"/>
      <c r="M21609" s="99"/>
      <c r="N21609" s="44"/>
      <c r="O21609" s="44"/>
      <c r="P21609" s="99"/>
      <c r="Q21609" s="99"/>
      <c r="R21609" s="99"/>
      <c r="S21609" s="99"/>
      <c r="T21609" s="99"/>
      <c r="U21609" s="99"/>
      <c r="V21609" s="99"/>
      <c r="W21609" s="99"/>
      <c r="X21609" s="99"/>
      <c r="Y21609" s="99"/>
      <c r="Z21609" s="99"/>
      <c r="AA21609" s="99"/>
      <c r="AB21609" s="99"/>
      <c r="AC21609" s="99"/>
      <c r="AD21609" s="99"/>
      <c r="AE21609" s="99"/>
      <c r="AF21609" s="99"/>
      <c r="AG21609" s="99"/>
      <c r="AH21609" s="31"/>
      <c r="AI21609" s="31"/>
      <c r="AJ21609" s="31"/>
      <c r="AK21609" s="31"/>
      <c r="AL21609" s="31"/>
      <c r="AO21609" s="376"/>
    </row>
    <row r="21610" spans="1:41" x14ac:dyDescent="0.25">
      <c r="A21610" s="99" t="s">
        <v>1197</v>
      </c>
      <c r="B21610" s="92" t="s">
        <v>1195</v>
      </c>
      <c r="C21610" s="93" t="s">
        <v>6197</v>
      </c>
      <c r="D21610" s="93" t="s">
        <v>1199</v>
      </c>
      <c r="E21610" s="94">
        <v>46322</v>
      </c>
      <c r="F21610" s="93"/>
      <c r="G21610" s="93"/>
      <c r="H21610" s="93" t="s">
        <v>1190</v>
      </c>
      <c r="I21610" s="99"/>
      <c r="J21610" s="99"/>
      <c r="K21610" s="99"/>
      <c r="L21610" s="44"/>
      <c r="M21610" s="99"/>
      <c r="N21610" s="99"/>
      <c r="O21610" s="99"/>
      <c r="P21610" s="99"/>
      <c r="Q21610" s="99"/>
      <c r="R21610" s="99"/>
      <c r="S21610" s="99"/>
      <c r="T21610" s="99"/>
      <c r="U21610" s="99"/>
      <c r="V21610" s="99"/>
      <c r="W21610" s="99"/>
      <c r="X21610" s="99"/>
      <c r="Y21610" s="99"/>
      <c r="Z21610" s="99"/>
      <c r="AA21610" s="99"/>
      <c r="AB21610" s="99"/>
      <c r="AC21610" s="99"/>
      <c r="AD21610" s="99"/>
      <c r="AE21610" s="99"/>
      <c r="AF21610" s="99"/>
      <c r="AG21610" s="99"/>
      <c r="AH21610" s="31"/>
      <c r="AI21610" s="31"/>
      <c r="AJ21610" s="31"/>
      <c r="AK21610" s="31"/>
      <c r="AL21610" s="31"/>
      <c r="AO21610" s="376"/>
    </row>
    <row r="21611" spans="1:41" x14ac:dyDescent="0.25">
      <c r="A21611" s="44" t="s">
        <v>2631</v>
      </c>
      <c r="B21611" s="44" t="s">
        <v>12111</v>
      </c>
      <c r="C21611" s="45">
        <v>13.25</v>
      </c>
      <c r="D21611" s="45" t="s">
        <v>12549</v>
      </c>
      <c r="E21611" s="46">
        <v>47664</v>
      </c>
      <c r="F21611" s="45"/>
      <c r="G21611" s="93"/>
      <c r="H21611" s="93"/>
      <c r="I21611" s="99"/>
      <c r="J21611" s="99"/>
      <c r="K21611" s="99"/>
      <c r="L21611" s="99"/>
      <c r="M21611" s="99"/>
      <c r="N21611" s="99"/>
      <c r="O21611" s="99"/>
      <c r="P21611" s="99"/>
      <c r="Q21611" s="99"/>
      <c r="R21611" s="99"/>
      <c r="S21611" s="99"/>
      <c r="T21611" s="99"/>
      <c r="U21611" s="99"/>
      <c r="V21611" s="99"/>
      <c r="W21611" s="99"/>
      <c r="X21611" s="99"/>
      <c r="Y21611" s="99"/>
      <c r="Z21611" s="99"/>
      <c r="AA21611" s="99"/>
      <c r="AB21611" s="99"/>
      <c r="AC21611" s="99"/>
      <c r="AD21611" s="99"/>
      <c r="AE21611" s="99"/>
      <c r="AF21611" s="99"/>
      <c r="AG21611" s="99"/>
      <c r="AH21611" s="31"/>
      <c r="AI21611" s="31"/>
      <c r="AJ21611" s="31"/>
      <c r="AK21611" s="31"/>
      <c r="AL21611" s="31"/>
      <c r="AO21611" s="376"/>
    </row>
    <row r="21612" spans="1:41" x14ac:dyDescent="0.25">
      <c r="A21612" s="44" t="s">
        <v>2631</v>
      </c>
      <c r="B21612" s="44" t="s">
        <v>12110</v>
      </c>
      <c r="C21612" s="45">
        <v>14.25</v>
      </c>
      <c r="D21612" s="45" t="s">
        <v>12549</v>
      </c>
      <c r="E21612" s="46">
        <v>47664</v>
      </c>
      <c r="F21612" s="45"/>
      <c r="G21612" s="93"/>
      <c r="H21612" s="93"/>
      <c r="I21612" s="99"/>
      <c r="J21612" s="99"/>
      <c r="K21612" s="99"/>
      <c r="L21612" s="99"/>
      <c r="M21612" s="99"/>
      <c r="N21612" s="99"/>
      <c r="O21612" s="99"/>
      <c r="P21612" s="99"/>
      <c r="Q21612" s="99"/>
      <c r="R21612" s="99"/>
      <c r="S21612" s="99"/>
      <c r="T21612" s="99"/>
      <c r="U21612" s="99"/>
      <c r="V21612" s="99"/>
      <c r="W21612" s="99"/>
      <c r="X21612" s="99"/>
      <c r="Y21612" s="99"/>
      <c r="Z21612" s="99"/>
      <c r="AA21612" s="99"/>
      <c r="AB21612" s="99"/>
      <c r="AC21612" s="99"/>
      <c r="AD21612" s="99"/>
      <c r="AE21612" s="99"/>
      <c r="AF21612" s="99"/>
      <c r="AG21612" s="99"/>
      <c r="AH21612" s="31"/>
      <c r="AI21612" s="31"/>
      <c r="AJ21612" s="31"/>
      <c r="AK21612" s="31"/>
      <c r="AL21612" s="31"/>
      <c r="AO21612" s="376"/>
    </row>
    <row r="21613" spans="1:41" x14ac:dyDescent="0.25">
      <c r="A21613" s="57" t="s">
        <v>3679</v>
      </c>
      <c r="B21613" s="92" t="s">
        <v>3682</v>
      </c>
      <c r="C21613" s="93" t="s">
        <v>19106</v>
      </c>
      <c r="D21613" s="93" t="s">
        <v>3681</v>
      </c>
      <c r="E21613" s="94">
        <v>48029</v>
      </c>
      <c r="F21613" s="93"/>
      <c r="G21613" s="93"/>
      <c r="H21613" s="93"/>
      <c r="I21613" s="99"/>
      <c r="J21613" s="99"/>
      <c r="K21613" s="99"/>
      <c r="L21613" s="44"/>
      <c r="M21613" s="99"/>
      <c r="N21613" s="99"/>
      <c r="O21613" s="99"/>
      <c r="P21613" s="99"/>
      <c r="Q21613" s="99"/>
      <c r="R21613" s="99"/>
      <c r="S21613" s="99"/>
      <c r="T21613" s="99"/>
      <c r="U21613" s="99"/>
      <c r="V21613" s="99"/>
      <c r="W21613" s="99"/>
      <c r="X21613" s="99"/>
      <c r="Y21613" s="99"/>
      <c r="Z21613" s="99"/>
      <c r="AA21613" s="99"/>
      <c r="AB21613" s="99"/>
      <c r="AC21613" s="99"/>
      <c r="AD21613" s="99"/>
      <c r="AE21613" s="99"/>
      <c r="AF21613" s="99"/>
      <c r="AG21613" s="99"/>
      <c r="AH21613" s="31"/>
      <c r="AI21613" s="31"/>
      <c r="AJ21613" s="31"/>
      <c r="AK21613" s="31"/>
      <c r="AL21613" s="31"/>
      <c r="AO21613" s="376"/>
    </row>
    <row r="21614" spans="1:41" x14ac:dyDescent="0.25">
      <c r="A21614" s="44" t="s">
        <v>19282</v>
      </c>
      <c r="B21614" s="44" t="s">
        <v>21359</v>
      </c>
      <c r="C21614" s="45" t="s">
        <v>21182</v>
      </c>
      <c r="D21614" s="45" t="s">
        <v>21447</v>
      </c>
      <c r="E21614" s="46">
        <v>46752</v>
      </c>
      <c r="AO21614" s="376"/>
    </row>
    <row r="21615" spans="1:41" x14ac:dyDescent="0.25">
      <c r="A21615" s="91" t="s">
        <v>19282</v>
      </c>
      <c r="B21615" s="92" t="s">
        <v>19284</v>
      </c>
      <c r="C21615" s="93" t="s">
        <v>19285</v>
      </c>
      <c r="D21615" s="93" t="s">
        <v>1201</v>
      </c>
      <c r="E21615" s="94">
        <v>46582</v>
      </c>
      <c r="F21615" s="93"/>
      <c r="G21615" s="93"/>
      <c r="H21615" s="93"/>
      <c r="I21615" s="99"/>
      <c r="J21615" s="99"/>
      <c r="K21615" s="99"/>
      <c r="L21615" s="99"/>
      <c r="M21615" s="99"/>
      <c r="N21615" s="99"/>
      <c r="O21615" s="99"/>
      <c r="P21615" s="99"/>
      <c r="Q21615" s="99"/>
      <c r="R21615" s="99"/>
      <c r="S21615" s="99"/>
      <c r="T21615" s="99"/>
      <c r="U21615" s="99"/>
      <c r="V21615" s="99"/>
      <c r="W21615" s="99"/>
      <c r="X21615" s="99"/>
      <c r="Y21615" s="99"/>
      <c r="Z21615" s="99"/>
      <c r="AA21615" s="99"/>
      <c r="AB21615" s="99"/>
      <c r="AC21615" s="99"/>
      <c r="AD21615" s="99"/>
      <c r="AE21615" s="99"/>
      <c r="AF21615" s="99"/>
      <c r="AG21615" s="99"/>
      <c r="AH21615" s="31"/>
      <c r="AI21615" s="31"/>
      <c r="AJ21615" s="31"/>
      <c r="AK21615" s="31"/>
      <c r="AL21615" s="31"/>
      <c r="AO21615" s="376"/>
    </row>
    <row r="21616" spans="1:41" x14ac:dyDescent="0.25">
      <c r="A21616" s="99" t="s">
        <v>10214</v>
      </c>
      <c r="B21616" s="92" t="s">
        <v>10212</v>
      </c>
      <c r="C21616" s="93" t="s">
        <v>10213</v>
      </c>
      <c r="D21616" s="93" t="s">
        <v>1201</v>
      </c>
      <c r="E21616" s="94">
        <v>47012</v>
      </c>
      <c r="F21616" s="93"/>
      <c r="G21616" s="93"/>
      <c r="H21616" s="93"/>
      <c r="I21616" s="99"/>
      <c r="J21616" s="99"/>
      <c r="K21616" s="99"/>
      <c r="L21616" s="44"/>
      <c r="M21616" s="99"/>
      <c r="N21616" s="99"/>
      <c r="O21616" s="99"/>
      <c r="P21616" s="99"/>
      <c r="Q21616" s="99"/>
      <c r="R21616" s="99"/>
      <c r="S21616" s="99"/>
      <c r="T21616" s="99"/>
      <c r="U21616" s="99"/>
      <c r="V21616" s="99"/>
      <c r="W21616" s="99"/>
      <c r="X21616" s="99"/>
      <c r="Y21616" s="99"/>
      <c r="Z21616" s="99"/>
      <c r="AA21616" s="99"/>
      <c r="AB21616" s="99"/>
      <c r="AC21616" s="99"/>
      <c r="AD21616" s="99"/>
      <c r="AE21616" s="99"/>
      <c r="AF21616" s="99"/>
      <c r="AG21616" s="99"/>
      <c r="AH21616" s="31"/>
      <c r="AI21616" s="31"/>
      <c r="AJ21616" s="31"/>
      <c r="AK21616" s="31"/>
      <c r="AL21616" s="31"/>
      <c r="AO21616" s="376"/>
    </row>
    <row r="21617" spans="1:41" x14ac:dyDescent="0.25">
      <c r="A21617" s="44" t="s">
        <v>6754</v>
      </c>
      <c r="B21617" s="44" t="s">
        <v>6744</v>
      </c>
      <c r="C21617" s="45" t="s">
        <v>6755</v>
      </c>
      <c r="D21617" s="93" t="s">
        <v>17443</v>
      </c>
      <c r="E21617" s="45" t="s">
        <v>5131</v>
      </c>
      <c r="F21617" s="93"/>
      <c r="G21617" s="93"/>
      <c r="H21617" s="93"/>
      <c r="I21617" s="99"/>
      <c r="J21617" s="99"/>
      <c r="K21617" s="99"/>
      <c r="L21617" s="99"/>
      <c r="M21617" s="99"/>
      <c r="N21617" s="99"/>
      <c r="O21617" s="99"/>
      <c r="P21617" s="99"/>
      <c r="Q21617" s="99"/>
      <c r="R21617" s="99"/>
      <c r="S21617" s="99"/>
      <c r="T21617" s="99"/>
      <c r="U21617" s="99"/>
      <c r="V21617" s="99"/>
      <c r="W21617" s="99"/>
      <c r="X21617" s="99"/>
      <c r="Y21617" s="99"/>
      <c r="Z21617" s="99"/>
      <c r="AA21617" s="99"/>
      <c r="AB21617" s="99"/>
      <c r="AC21617" s="99"/>
      <c r="AD21617" s="99"/>
      <c r="AE21617" s="99"/>
      <c r="AF21617" s="99"/>
      <c r="AG21617" s="99"/>
      <c r="AH21617" s="31"/>
      <c r="AI21617" s="31"/>
      <c r="AJ21617" s="31"/>
      <c r="AK21617" s="31"/>
      <c r="AL21617" s="31"/>
      <c r="AO21617" s="376"/>
    </row>
    <row r="21618" spans="1:41" x14ac:dyDescent="0.25">
      <c r="A21618" s="44" t="s">
        <v>6754</v>
      </c>
      <c r="B21618" s="44" t="s">
        <v>6744</v>
      </c>
      <c r="C21618" s="45" t="s">
        <v>6755</v>
      </c>
      <c r="D21618" s="45" t="s">
        <v>9895</v>
      </c>
      <c r="E21618" s="46">
        <v>46507</v>
      </c>
      <c r="F21618" s="93"/>
      <c r="G21618" s="93"/>
      <c r="H21618" s="93"/>
      <c r="I21618" s="99"/>
      <c r="J21618" s="99"/>
      <c r="K21618" s="99"/>
      <c r="L21618" s="44"/>
      <c r="M21618" s="99"/>
      <c r="N21618" s="99"/>
      <c r="O21618" s="99"/>
      <c r="P21618" s="99"/>
      <c r="Q21618" s="99"/>
      <c r="R21618" s="99"/>
      <c r="S21618" s="99"/>
      <c r="T21618" s="99"/>
      <c r="U21618" s="99"/>
      <c r="V21618" s="99"/>
      <c r="W21618" s="99"/>
      <c r="X21618" s="99"/>
      <c r="Y21618" s="99"/>
      <c r="Z21618" s="99"/>
      <c r="AA21618" s="99"/>
      <c r="AB21618" s="99"/>
      <c r="AC21618" s="99"/>
      <c r="AD21618" s="99"/>
      <c r="AE21618" s="99"/>
      <c r="AF21618" s="99"/>
      <c r="AG21618" s="99"/>
      <c r="AH21618" s="31"/>
      <c r="AI21618" s="31"/>
      <c r="AJ21618" s="31"/>
      <c r="AK21618" s="31"/>
      <c r="AL21618" s="31"/>
      <c r="AO21618" s="376"/>
    </row>
    <row r="21619" spans="1:41" x14ac:dyDescent="0.25">
      <c r="A21619" s="44" t="s">
        <v>2299</v>
      </c>
      <c r="B21619" s="44" t="s">
        <v>21434</v>
      </c>
      <c r="C21619" s="45" t="s">
        <v>13058</v>
      </c>
      <c r="D21619" s="45" t="s">
        <v>21447</v>
      </c>
      <c r="E21619" s="46">
        <v>46418</v>
      </c>
      <c r="AO21619" s="376"/>
    </row>
    <row r="21620" spans="1:41" x14ac:dyDescent="0.25">
      <c r="A21620" s="44" t="s">
        <v>21325</v>
      </c>
      <c r="B21620" s="44" t="s">
        <v>21326</v>
      </c>
      <c r="C21620" s="45" t="s">
        <v>21327</v>
      </c>
      <c r="D21620" s="46" t="s">
        <v>21328</v>
      </c>
      <c r="E21620" s="46">
        <v>46599</v>
      </c>
      <c r="AO21620" s="376"/>
    </row>
    <row r="21621" spans="1:41" x14ac:dyDescent="0.25">
      <c r="A21621" s="44" t="s">
        <v>11361</v>
      </c>
      <c r="B21621" s="44" t="s">
        <v>12091</v>
      </c>
      <c r="C21621" s="45">
        <v>9.24</v>
      </c>
      <c r="D21621" s="45" t="s">
        <v>12549</v>
      </c>
      <c r="E21621" s="46">
        <v>47299</v>
      </c>
      <c r="F21621" s="45"/>
      <c r="G21621" s="93"/>
      <c r="H21621" s="93"/>
      <c r="I21621" s="99"/>
      <c r="J21621" s="99"/>
      <c r="K21621" s="99"/>
      <c r="L21621" s="99"/>
      <c r="M21621" s="99"/>
      <c r="N21621" s="99"/>
      <c r="O21621" s="99"/>
      <c r="P21621" s="99"/>
      <c r="Q21621" s="99"/>
      <c r="R21621" s="99"/>
      <c r="S21621" s="99"/>
      <c r="T21621" s="99"/>
      <c r="U21621" s="99"/>
      <c r="V21621" s="99"/>
      <c r="W21621" s="99"/>
      <c r="X21621" s="99"/>
      <c r="Y21621" s="99"/>
      <c r="Z21621" s="99"/>
      <c r="AA21621" s="99"/>
      <c r="AB21621" s="99"/>
      <c r="AC21621" s="99"/>
      <c r="AD21621" s="99"/>
      <c r="AE21621" s="99"/>
      <c r="AF21621" s="99"/>
      <c r="AG21621" s="99"/>
      <c r="AH21621" s="31"/>
      <c r="AI21621" s="31"/>
      <c r="AJ21621" s="31"/>
      <c r="AK21621" s="31"/>
      <c r="AL21621" s="31"/>
      <c r="AO21621" s="376"/>
    </row>
    <row r="21622" spans="1:41" x14ac:dyDescent="0.25">
      <c r="A21622" s="44" t="s">
        <v>11361</v>
      </c>
      <c r="B21622" s="44" t="s">
        <v>12170</v>
      </c>
      <c r="C21622" s="45">
        <v>10.25</v>
      </c>
      <c r="D21622" s="45" t="s">
        <v>12549</v>
      </c>
      <c r="E21622" s="46">
        <v>47664</v>
      </c>
      <c r="F21622" s="45"/>
      <c r="G21622" s="93"/>
      <c r="H21622" s="93"/>
      <c r="I21622" s="99"/>
      <c r="J21622" s="99"/>
      <c r="K21622" s="99"/>
      <c r="L21622" s="99"/>
      <c r="M21622" s="99"/>
      <c r="N21622" s="99"/>
      <c r="O21622" s="99"/>
      <c r="P21622" s="99"/>
      <c r="Q21622" s="99"/>
      <c r="R21622" s="99"/>
      <c r="S21622" s="99"/>
      <c r="T21622" s="99"/>
      <c r="U21622" s="99"/>
      <c r="V21622" s="99"/>
      <c r="W21622" s="99"/>
      <c r="X21622" s="99"/>
      <c r="Y21622" s="99"/>
      <c r="Z21622" s="99"/>
      <c r="AA21622" s="99"/>
      <c r="AB21622" s="99"/>
      <c r="AC21622" s="99"/>
      <c r="AD21622" s="99"/>
      <c r="AE21622" s="99"/>
      <c r="AF21622" s="99"/>
      <c r="AG21622" s="99"/>
      <c r="AH21622" s="31"/>
      <c r="AI21622" s="31"/>
      <c r="AJ21622" s="31"/>
      <c r="AK21622" s="31"/>
      <c r="AL21622" s="31"/>
      <c r="AO21622" s="376"/>
    </row>
    <row r="21623" spans="1:41" x14ac:dyDescent="0.25">
      <c r="A21623" s="44" t="s">
        <v>11361</v>
      </c>
      <c r="B21623" s="44" t="s">
        <v>930</v>
      </c>
      <c r="C21623" s="45">
        <v>240803</v>
      </c>
      <c r="D21623" s="45" t="s">
        <v>11363</v>
      </c>
      <c r="E21623" s="45" t="s">
        <v>4966</v>
      </c>
      <c r="AO21623" s="376"/>
    </row>
    <row r="21624" spans="1:41" x14ac:dyDescent="0.25">
      <c r="A21624" s="44" t="s">
        <v>3576</v>
      </c>
      <c r="B21624" s="44" t="s">
        <v>3176</v>
      </c>
      <c r="C21624" s="45">
        <v>26010402</v>
      </c>
      <c r="D21624" s="45" t="s">
        <v>11363</v>
      </c>
      <c r="E21624" s="45" t="s">
        <v>17459</v>
      </c>
      <c r="AO21624" s="376"/>
    </row>
    <row r="21625" spans="1:41" x14ac:dyDescent="0.25">
      <c r="A21625" s="44" t="s">
        <v>12840</v>
      </c>
      <c r="B21625" s="44" t="s">
        <v>4244</v>
      </c>
      <c r="C21625" s="45">
        <v>240906</v>
      </c>
      <c r="D21625" s="45" t="s">
        <v>11363</v>
      </c>
      <c r="E21625" s="45" t="s">
        <v>4826</v>
      </c>
      <c r="AO21625" s="376"/>
    </row>
    <row r="21626" spans="1:41" x14ac:dyDescent="0.25">
      <c r="A21626" s="44" t="s">
        <v>12840</v>
      </c>
      <c r="B21626" s="44" t="s">
        <v>11956</v>
      </c>
      <c r="C21626" s="45">
        <v>24090701</v>
      </c>
      <c r="D21626" s="45" t="s">
        <v>11363</v>
      </c>
      <c r="E21626" s="45" t="s">
        <v>4826</v>
      </c>
      <c r="AO21626" s="376"/>
    </row>
    <row r="21627" spans="1:41" x14ac:dyDescent="0.25">
      <c r="A21627" s="44" t="s">
        <v>12840</v>
      </c>
      <c r="B21627" s="44" t="s">
        <v>4243</v>
      </c>
      <c r="C21627" s="45">
        <v>24090702</v>
      </c>
      <c r="D21627" s="45" t="s">
        <v>11363</v>
      </c>
      <c r="E21627" s="45" t="s">
        <v>4826</v>
      </c>
      <c r="AO21627" s="376"/>
    </row>
    <row r="21628" spans="1:41" x14ac:dyDescent="0.25">
      <c r="A21628" s="44" t="s">
        <v>12840</v>
      </c>
      <c r="B21628" s="44" t="s">
        <v>199</v>
      </c>
      <c r="C21628" s="45">
        <v>241001</v>
      </c>
      <c r="D21628" s="45" t="s">
        <v>11363</v>
      </c>
      <c r="E21628" s="45" t="s">
        <v>5332</v>
      </c>
      <c r="AO21628" s="376"/>
    </row>
    <row r="21629" spans="1:41" x14ac:dyDescent="0.3">
      <c r="A21629" s="333" t="s">
        <v>11144</v>
      </c>
      <c r="B21629" s="333" t="s">
        <v>3456</v>
      </c>
      <c r="C21629" s="125" t="s">
        <v>10963</v>
      </c>
      <c r="D21629" s="32" t="s">
        <v>20309</v>
      </c>
      <c r="E21629" s="125" t="s">
        <v>2593</v>
      </c>
      <c r="F21629" s="125" t="s">
        <v>1189</v>
      </c>
      <c r="G21629" s="125" t="s">
        <v>1190</v>
      </c>
      <c r="AO21629" s="376"/>
    </row>
    <row r="21630" spans="1:41" x14ac:dyDescent="0.25">
      <c r="A21630" s="44" t="s">
        <v>5448</v>
      </c>
      <c r="B21630" s="44" t="s">
        <v>2350</v>
      </c>
      <c r="C21630" s="45">
        <v>220105</v>
      </c>
      <c r="D21630" s="45" t="s">
        <v>11363</v>
      </c>
      <c r="E21630" s="45" t="s">
        <v>2593</v>
      </c>
      <c r="AO21630" s="376"/>
    </row>
    <row r="21631" spans="1:41" x14ac:dyDescent="0.25">
      <c r="A21631" s="44" t="s">
        <v>9055</v>
      </c>
      <c r="B21631" s="44" t="s">
        <v>14760</v>
      </c>
      <c r="C21631" s="45" t="s">
        <v>17152</v>
      </c>
      <c r="D21631" s="367" t="s">
        <v>3696</v>
      </c>
      <c r="E21631" s="328">
        <f>DATE(2029,10,13)</f>
        <v>47404</v>
      </c>
      <c r="F21631" s="32"/>
      <c r="G21631" s="32"/>
      <c r="H21631" s="32"/>
      <c r="I21631" s="31"/>
      <c r="J21631" s="31"/>
      <c r="K21631" s="31"/>
      <c r="L21631" s="31"/>
      <c r="M21631" s="31"/>
      <c r="N21631" s="31"/>
      <c r="O21631" s="31"/>
      <c r="P21631" s="31"/>
      <c r="Q21631" s="31"/>
      <c r="R21631" s="31"/>
      <c r="S21631" s="31"/>
      <c r="T21631" s="31"/>
      <c r="U21631" s="31"/>
      <c r="V21631" s="31"/>
      <c r="W21631" s="31"/>
      <c r="X21631" s="31"/>
      <c r="Y21631" s="31"/>
      <c r="Z21631" s="31"/>
      <c r="AA21631" s="31"/>
      <c r="AB21631" s="31"/>
      <c r="AC21631" s="31"/>
      <c r="AD21631" s="31"/>
      <c r="AE21631" s="31"/>
      <c r="AF21631" s="31"/>
      <c r="AG21631" s="31"/>
      <c r="AH21631" s="31"/>
      <c r="AI21631" s="31"/>
      <c r="AJ21631" s="31"/>
      <c r="AK21631" s="31"/>
      <c r="AL21631" s="31"/>
      <c r="AO21631" s="376"/>
    </row>
    <row r="21632" spans="1:41" x14ac:dyDescent="0.25">
      <c r="A21632" s="44" t="s">
        <v>12841</v>
      </c>
      <c r="B21632" s="44" t="s">
        <v>199</v>
      </c>
      <c r="C21632" s="45">
        <v>241001</v>
      </c>
      <c r="D21632" s="45" t="s">
        <v>11363</v>
      </c>
      <c r="E21632" s="45" t="s">
        <v>5332</v>
      </c>
      <c r="AO21632" s="376"/>
    </row>
    <row r="21633" spans="1:41" x14ac:dyDescent="0.25">
      <c r="A21633" s="44" t="s">
        <v>12841</v>
      </c>
      <c r="B21633" s="44" t="s">
        <v>5321</v>
      </c>
      <c r="C21633" s="45">
        <v>26010401</v>
      </c>
      <c r="D21633" s="45" t="s">
        <v>11363</v>
      </c>
      <c r="E21633" s="45" t="s">
        <v>17459</v>
      </c>
      <c r="AO21633" s="376"/>
    </row>
    <row r="21634" spans="1:41" x14ac:dyDescent="0.25">
      <c r="A21634" s="44" t="s">
        <v>12841</v>
      </c>
      <c r="B21634" s="44" t="s">
        <v>3176</v>
      </c>
      <c r="C21634" s="45">
        <v>26010402</v>
      </c>
      <c r="D21634" s="45" t="s">
        <v>11363</v>
      </c>
      <c r="E21634" s="45" t="s">
        <v>17459</v>
      </c>
      <c r="AO21634" s="376"/>
    </row>
    <row r="21635" spans="1:41" x14ac:dyDescent="0.25">
      <c r="A21635" s="44" t="s">
        <v>8450</v>
      </c>
      <c r="B21635" s="44" t="s">
        <v>3039</v>
      </c>
      <c r="C21635" s="45">
        <v>230904</v>
      </c>
      <c r="D21635" s="45" t="s">
        <v>11363</v>
      </c>
      <c r="E21635" s="45" t="s">
        <v>7871</v>
      </c>
      <c r="AO21635" s="376"/>
    </row>
    <row r="21636" spans="1:41" x14ac:dyDescent="0.25">
      <c r="A21636" s="44" t="s">
        <v>8450</v>
      </c>
      <c r="B21636" s="44" t="s">
        <v>5134</v>
      </c>
      <c r="C21636" s="45">
        <v>250802</v>
      </c>
      <c r="D21636" s="45" t="s">
        <v>11363</v>
      </c>
      <c r="E21636" s="45" t="s">
        <v>9880</v>
      </c>
      <c r="AO21636" s="376"/>
    </row>
    <row r="21637" spans="1:41" x14ac:dyDescent="0.25">
      <c r="A21637" s="91" t="s">
        <v>19283</v>
      </c>
      <c r="B21637" s="92" t="s">
        <v>19284</v>
      </c>
      <c r="C21637" s="93" t="s">
        <v>19285</v>
      </c>
      <c r="D21637" s="93" t="s">
        <v>1201</v>
      </c>
      <c r="E21637" s="94">
        <v>46582</v>
      </c>
      <c r="F21637" s="93"/>
      <c r="G21637" s="93"/>
      <c r="H21637" s="93"/>
      <c r="I21637" s="99"/>
      <c r="J21637" s="99"/>
      <c r="K21637" s="99"/>
      <c r="L21637" s="99"/>
      <c r="M21637" s="99"/>
      <c r="N21637" s="99"/>
      <c r="O21637" s="99"/>
      <c r="P21637" s="99"/>
      <c r="Q21637" s="99"/>
      <c r="R21637" s="99"/>
      <c r="S21637" s="99"/>
      <c r="T21637" s="99"/>
      <c r="U21637" s="99"/>
      <c r="V21637" s="99"/>
      <c r="W21637" s="99"/>
      <c r="X21637" s="99"/>
      <c r="Y21637" s="99"/>
      <c r="Z21637" s="99"/>
      <c r="AA21637" s="99"/>
      <c r="AB21637" s="99"/>
      <c r="AC21637" s="99"/>
      <c r="AD21637" s="99"/>
      <c r="AE21637" s="99"/>
      <c r="AF21637" s="99"/>
      <c r="AG21637" s="99"/>
      <c r="AH21637" s="31"/>
      <c r="AI21637" s="31"/>
      <c r="AJ21637" s="31"/>
      <c r="AK21637" s="31"/>
      <c r="AL21637" s="31"/>
      <c r="AO21637" s="376"/>
    </row>
    <row r="21638" spans="1:41" x14ac:dyDescent="0.25">
      <c r="A21638" s="57" t="s">
        <v>20505</v>
      </c>
      <c r="B21638" s="92" t="s">
        <v>3682</v>
      </c>
      <c r="C21638" s="93" t="s">
        <v>19106</v>
      </c>
      <c r="D21638" s="93" t="s">
        <v>3681</v>
      </c>
      <c r="E21638" s="94">
        <v>48029</v>
      </c>
      <c r="F21638" s="93"/>
      <c r="G21638" s="93"/>
      <c r="H21638" s="93"/>
      <c r="I21638" s="99"/>
      <c r="J21638" s="99"/>
      <c r="K21638" s="99"/>
      <c r="L21638" s="44"/>
      <c r="M21638" s="99"/>
      <c r="N21638" s="99"/>
      <c r="O21638" s="99"/>
      <c r="P21638" s="99"/>
      <c r="Q21638" s="99"/>
      <c r="R21638" s="99"/>
      <c r="S21638" s="99"/>
      <c r="T21638" s="99"/>
      <c r="U21638" s="99"/>
      <c r="V21638" s="99"/>
      <c r="W21638" s="99"/>
      <c r="X21638" s="99"/>
      <c r="Y21638" s="99"/>
      <c r="Z21638" s="99"/>
      <c r="AA21638" s="99"/>
      <c r="AB21638" s="99"/>
      <c r="AC21638" s="99"/>
      <c r="AD21638" s="99"/>
      <c r="AE21638" s="99"/>
      <c r="AF21638" s="99"/>
      <c r="AG21638" s="99"/>
      <c r="AH21638" s="31"/>
      <c r="AI21638" s="31"/>
      <c r="AJ21638" s="31"/>
      <c r="AK21638" s="31"/>
      <c r="AL21638" s="31"/>
      <c r="AO21638" s="376"/>
    </row>
    <row r="21639" spans="1:41" x14ac:dyDescent="0.3">
      <c r="A21639" s="333" t="s">
        <v>1151</v>
      </c>
      <c r="B21639" s="333" t="s">
        <v>11377</v>
      </c>
      <c r="C21639" s="125" t="s">
        <v>11214</v>
      </c>
      <c r="D21639" s="32" t="s">
        <v>20309</v>
      </c>
      <c r="E21639" s="125" t="s">
        <v>4966</v>
      </c>
      <c r="F21639" s="125" t="s">
        <v>1189</v>
      </c>
      <c r="G21639" s="125" t="s">
        <v>1190</v>
      </c>
      <c r="AO21639" s="376"/>
    </row>
    <row r="21640" spans="1:41" x14ac:dyDescent="0.25">
      <c r="A21640" s="44" t="s">
        <v>1151</v>
      </c>
      <c r="B21640" s="44" t="s">
        <v>12111</v>
      </c>
      <c r="C21640" s="45">
        <v>13.24</v>
      </c>
      <c r="D21640" s="45" t="s">
        <v>12549</v>
      </c>
      <c r="E21640" s="46">
        <v>47299</v>
      </c>
      <c r="F21640" s="45"/>
      <c r="G21640" s="93"/>
      <c r="H21640" s="93"/>
      <c r="I21640" s="99"/>
      <c r="J21640" s="99"/>
      <c r="K21640" s="99"/>
      <c r="L21640" s="99"/>
      <c r="M21640" s="99"/>
      <c r="N21640" s="99"/>
      <c r="O21640" s="99"/>
      <c r="P21640" s="99"/>
      <c r="Q21640" s="99"/>
      <c r="R21640" s="99"/>
      <c r="S21640" s="99"/>
      <c r="T21640" s="99"/>
      <c r="U21640" s="99"/>
      <c r="V21640" s="99"/>
      <c r="W21640" s="99"/>
      <c r="X21640" s="99"/>
      <c r="Y21640" s="99"/>
      <c r="Z21640" s="99"/>
      <c r="AA21640" s="99"/>
      <c r="AB21640" s="99"/>
      <c r="AC21640" s="99"/>
      <c r="AD21640" s="99"/>
      <c r="AE21640" s="99"/>
      <c r="AF21640" s="99"/>
      <c r="AG21640" s="99"/>
      <c r="AH21640" s="31"/>
      <c r="AI21640" s="31"/>
      <c r="AJ21640" s="31"/>
      <c r="AK21640" s="31"/>
      <c r="AL21640" s="31"/>
      <c r="AO21640" s="376"/>
    </row>
    <row r="21641" spans="1:41" x14ac:dyDescent="0.25">
      <c r="A21641" s="44" t="s">
        <v>21354</v>
      </c>
      <c r="B21641" s="44" t="s">
        <v>21351</v>
      </c>
      <c r="C21641" s="45" t="s">
        <v>21355</v>
      </c>
      <c r="D21641" s="45" t="s">
        <v>21447</v>
      </c>
      <c r="E21641" s="46">
        <v>46326</v>
      </c>
      <c r="AO21641" s="376"/>
    </row>
    <row r="21642" spans="1:41" x14ac:dyDescent="0.3">
      <c r="A21642" s="333" t="s">
        <v>19091</v>
      </c>
      <c r="B21642" s="333" t="s">
        <v>1166</v>
      </c>
      <c r="C21642" s="125" t="s">
        <v>19095</v>
      </c>
      <c r="D21642" s="32" t="s">
        <v>20309</v>
      </c>
      <c r="E21642" s="125" t="s">
        <v>9249</v>
      </c>
      <c r="F21642" s="125" t="s">
        <v>1190</v>
      </c>
      <c r="G21642" s="125" t="s">
        <v>1189</v>
      </c>
      <c r="AO21642" s="376"/>
    </row>
    <row r="21643" spans="1:41" x14ac:dyDescent="0.25">
      <c r="A21643" s="44" t="s">
        <v>12842</v>
      </c>
      <c r="B21643" s="44" t="s">
        <v>9235</v>
      </c>
      <c r="C21643" s="45">
        <v>240102</v>
      </c>
      <c r="D21643" s="45" t="s">
        <v>11363</v>
      </c>
      <c r="E21643" s="45" t="s">
        <v>5139</v>
      </c>
      <c r="AO21643" s="376"/>
    </row>
    <row r="21644" spans="1:41" x14ac:dyDescent="0.25">
      <c r="A21644" s="44" t="s">
        <v>12842</v>
      </c>
      <c r="B21644" s="44" t="s">
        <v>1666</v>
      </c>
      <c r="C21644" s="45">
        <v>250101</v>
      </c>
      <c r="D21644" s="45" t="s">
        <v>11363</v>
      </c>
      <c r="E21644" s="45" t="s">
        <v>12551</v>
      </c>
      <c r="AO21644" s="376"/>
    </row>
    <row r="21645" spans="1:41" x14ac:dyDescent="0.25">
      <c r="A21645" s="44" t="s">
        <v>12842</v>
      </c>
      <c r="B21645" s="44" t="s">
        <v>17463</v>
      </c>
      <c r="C21645" s="45">
        <v>260202</v>
      </c>
      <c r="D21645" s="45" t="s">
        <v>11363</v>
      </c>
      <c r="E21645" s="45" t="s">
        <v>9238</v>
      </c>
      <c r="AO21645" s="376"/>
    </row>
    <row r="21646" spans="1:41" x14ac:dyDescent="0.25">
      <c r="A21646" s="44" t="s">
        <v>2300</v>
      </c>
      <c r="B21646" s="44" t="s">
        <v>21398</v>
      </c>
      <c r="C21646" s="45" t="s">
        <v>9319</v>
      </c>
      <c r="D21646" s="45" t="s">
        <v>21447</v>
      </c>
      <c r="E21646" s="46">
        <v>46507</v>
      </c>
      <c r="AO21646" s="376"/>
    </row>
    <row r="21647" spans="1:41" x14ac:dyDescent="0.25">
      <c r="A21647" s="44" t="s">
        <v>2300</v>
      </c>
      <c r="B21647" s="44" t="s">
        <v>21434</v>
      </c>
      <c r="C21647" s="45" t="s">
        <v>13058</v>
      </c>
      <c r="D21647" s="45" t="s">
        <v>21447</v>
      </c>
      <c r="E21647" s="46">
        <v>46418</v>
      </c>
      <c r="AO21647" s="376"/>
    </row>
    <row r="21648" spans="1:41" x14ac:dyDescent="0.25">
      <c r="A21648" s="44" t="s">
        <v>21163</v>
      </c>
      <c r="B21648" s="44" t="s">
        <v>21359</v>
      </c>
      <c r="C21648" s="45" t="s">
        <v>21182</v>
      </c>
      <c r="D21648" s="45" t="s">
        <v>21447</v>
      </c>
      <c r="E21648" s="46">
        <v>46752</v>
      </c>
      <c r="AO21648" s="376"/>
    </row>
    <row r="21649" spans="1:41" x14ac:dyDescent="0.25">
      <c r="A21649" s="44" t="s">
        <v>9609</v>
      </c>
      <c r="B21649" s="44" t="s">
        <v>21356</v>
      </c>
      <c r="C21649" s="45" t="s">
        <v>7984</v>
      </c>
      <c r="D21649" s="45" t="s">
        <v>21447</v>
      </c>
      <c r="E21649" s="46">
        <v>46326</v>
      </c>
      <c r="AO21649" s="376"/>
    </row>
    <row r="21650" spans="1:41" x14ac:dyDescent="0.25">
      <c r="A21650" s="44" t="s">
        <v>19507</v>
      </c>
      <c r="B21650" s="319" t="s">
        <v>19554</v>
      </c>
      <c r="C21650" s="318" t="s">
        <v>19933</v>
      </c>
      <c r="D21650" s="93" t="s">
        <v>19934</v>
      </c>
      <c r="E21650" s="320">
        <v>47177</v>
      </c>
      <c r="F21650" s="93"/>
      <c r="G21650" s="93"/>
      <c r="H21650" s="93"/>
      <c r="I21650" s="99"/>
      <c r="J21650" s="99"/>
      <c r="K21650" s="99"/>
      <c r="L21650" s="99"/>
      <c r="M21650" s="99"/>
      <c r="N21650" s="99"/>
      <c r="O21650" s="99"/>
      <c r="P21650" s="99"/>
      <c r="Q21650" s="99"/>
      <c r="R21650" s="99"/>
      <c r="S21650" s="99"/>
      <c r="T21650" s="99"/>
      <c r="U21650" s="99"/>
      <c r="V21650" s="99"/>
      <c r="W21650" s="99"/>
      <c r="X21650" s="99"/>
      <c r="Y21650" s="99"/>
      <c r="Z21650" s="99"/>
      <c r="AA21650" s="99"/>
      <c r="AB21650" s="99"/>
      <c r="AC21650" s="99"/>
      <c r="AD21650" s="99"/>
      <c r="AE21650" s="99"/>
      <c r="AF21650" s="99"/>
      <c r="AG21650" s="99"/>
      <c r="AH21650" s="31"/>
      <c r="AI21650" s="31"/>
      <c r="AJ21650" s="31"/>
      <c r="AK21650" s="31"/>
      <c r="AL21650" s="31"/>
      <c r="AO21650" s="376"/>
    </row>
    <row r="21651" spans="1:41" x14ac:dyDescent="0.25">
      <c r="A21651" s="44" t="s">
        <v>16070</v>
      </c>
      <c r="B21651" s="44" t="s">
        <v>2350</v>
      </c>
      <c r="C21651" s="45">
        <v>220105</v>
      </c>
      <c r="D21651" s="45" t="s">
        <v>11363</v>
      </c>
      <c r="E21651" s="45" t="s">
        <v>2593</v>
      </c>
      <c r="AO21651" s="376"/>
    </row>
    <row r="21652" spans="1:41" x14ac:dyDescent="0.25">
      <c r="A21652" s="44" t="s">
        <v>7761</v>
      </c>
      <c r="B21652" s="44" t="s">
        <v>7104</v>
      </c>
      <c r="C21652" s="45">
        <v>230504</v>
      </c>
      <c r="D21652" s="45" t="s">
        <v>11363</v>
      </c>
      <c r="E21652" s="45" t="s">
        <v>7105</v>
      </c>
      <c r="AO21652" s="376"/>
    </row>
    <row r="21653" spans="1:41" x14ac:dyDescent="0.25">
      <c r="A21653" s="44" t="s">
        <v>7761</v>
      </c>
      <c r="B21653" s="44" t="s">
        <v>936</v>
      </c>
      <c r="C21653" s="45">
        <v>260703</v>
      </c>
      <c r="D21653" s="45" t="s">
        <v>11363</v>
      </c>
      <c r="E21653" s="45" t="s">
        <v>11150</v>
      </c>
      <c r="AO21653" s="376"/>
    </row>
    <row r="21654" spans="1:41" x14ac:dyDescent="0.3">
      <c r="A21654" s="333" t="s">
        <v>18813</v>
      </c>
      <c r="B21654" s="333" t="s">
        <v>2301</v>
      </c>
      <c r="C21654" s="125" t="s">
        <v>18816</v>
      </c>
      <c r="D21654" s="32" t="s">
        <v>20309</v>
      </c>
      <c r="E21654" s="125" t="s">
        <v>8292</v>
      </c>
      <c r="F21654" s="125" t="s">
        <v>1189</v>
      </c>
      <c r="G21654" s="125" t="s">
        <v>1190</v>
      </c>
      <c r="AO21654" s="376"/>
    </row>
    <row r="21655" spans="1:41" x14ac:dyDescent="0.25">
      <c r="A21655" s="44" t="s">
        <v>13311</v>
      </c>
      <c r="B21655" s="44" t="s">
        <v>10348</v>
      </c>
      <c r="C21655" s="45">
        <v>240501</v>
      </c>
      <c r="D21655" s="45" t="s">
        <v>11363</v>
      </c>
      <c r="E21655" s="45" t="s">
        <v>10349</v>
      </c>
      <c r="AO21655" s="376"/>
    </row>
    <row r="21656" spans="1:41" x14ac:dyDescent="0.25">
      <c r="A21656" s="44" t="s">
        <v>13311</v>
      </c>
      <c r="B21656" s="44" t="s">
        <v>1666</v>
      </c>
      <c r="C21656" s="45">
        <v>250101</v>
      </c>
      <c r="D21656" s="45" t="s">
        <v>11363</v>
      </c>
      <c r="E21656" s="45" t="s">
        <v>12551</v>
      </c>
      <c r="AO21656" s="376"/>
    </row>
    <row r="21657" spans="1:41" x14ac:dyDescent="0.25">
      <c r="A21657" s="44" t="s">
        <v>13311</v>
      </c>
      <c r="B21657" s="44" t="s">
        <v>5321</v>
      </c>
      <c r="C21657" s="45">
        <v>25010401</v>
      </c>
      <c r="D21657" s="45" t="s">
        <v>11363</v>
      </c>
      <c r="E21657" s="45" t="s">
        <v>12564</v>
      </c>
      <c r="AO21657" s="376"/>
    </row>
    <row r="21658" spans="1:41" x14ac:dyDescent="0.25">
      <c r="A21658" s="44" t="s">
        <v>12843</v>
      </c>
      <c r="B21658" s="44" t="s">
        <v>925</v>
      </c>
      <c r="C21658" s="45">
        <v>230601</v>
      </c>
      <c r="D21658" s="45" t="s">
        <v>11363</v>
      </c>
      <c r="E21658" s="45" t="s">
        <v>7770</v>
      </c>
      <c r="AO21658" s="376"/>
    </row>
    <row r="21659" spans="1:41" x14ac:dyDescent="0.25">
      <c r="A21659" s="44" t="s">
        <v>12843</v>
      </c>
      <c r="B21659" s="44" t="s">
        <v>5134</v>
      </c>
      <c r="C21659" s="45">
        <v>230807</v>
      </c>
      <c r="D21659" s="45" t="s">
        <v>11363</v>
      </c>
      <c r="E21659" s="45" t="s">
        <v>8282</v>
      </c>
      <c r="AO21659" s="376"/>
    </row>
    <row r="21660" spans="1:41" x14ac:dyDescent="0.25">
      <c r="A21660" s="44" t="s">
        <v>12843</v>
      </c>
      <c r="B21660" s="44" t="s">
        <v>939</v>
      </c>
      <c r="C21660" s="45">
        <v>241202</v>
      </c>
      <c r="D21660" s="45" t="s">
        <v>11363</v>
      </c>
      <c r="E21660" s="45" t="s">
        <v>12554</v>
      </c>
      <c r="AO21660" s="376"/>
    </row>
    <row r="21661" spans="1:41" x14ac:dyDescent="0.25">
      <c r="A21661" s="44" t="s">
        <v>16071</v>
      </c>
      <c r="B21661" s="44" t="s">
        <v>925</v>
      </c>
      <c r="C21661" s="45">
        <v>250601</v>
      </c>
      <c r="D21661" s="45" t="s">
        <v>11363</v>
      </c>
      <c r="E21661" s="45" t="s">
        <v>15609</v>
      </c>
      <c r="AO21661" s="376"/>
    </row>
    <row r="21662" spans="1:41" x14ac:dyDescent="0.3">
      <c r="A21662" s="333" t="s">
        <v>18814</v>
      </c>
      <c r="B21662" s="333" t="s">
        <v>2301</v>
      </c>
      <c r="C21662" s="125" t="s">
        <v>18816</v>
      </c>
      <c r="D21662" s="32" t="s">
        <v>20309</v>
      </c>
      <c r="E21662" s="125" t="s">
        <v>8292</v>
      </c>
      <c r="F21662" s="125" t="s">
        <v>1189</v>
      </c>
      <c r="G21662" s="125" t="s">
        <v>1190</v>
      </c>
      <c r="AO21662" s="376"/>
    </row>
    <row r="21663" spans="1:41" x14ac:dyDescent="0.25">
      <c r="A21663" s="44" t="s">
        <v>22088</v>
      </c>
      <c r="B21663" s="44" t="s">
        <v>936</v>
      </c>
      <c r="C21663" s="45">
        <v>260703</v>
      </c>
      <c r="D21663" s="45" t="s">
        <v>11363</v>
      </c>
      <c r="E21663" s="45" t="s">
        <v>11150</v>
      </c>
      <c r="AO21663" s="376"/>
    </row>
    <row r="21664" spans="1:41" x14ac:dyDescent="0.25">
      <c r="A21664" s="44" t="s">
        <v>13985</v>
      </c>
      <c r="B21664" s="44" t="s">
        <v>15285</v>
      </c>
      <c r="C21664" s="45" t="s">
        <v>13986</v>
      </c>
      <c r="D21664" s="367" t="s">
        <v>3696</v>
      </c>
      <c r="E21664" s="328">
        <f>DATE(2029,4,23)</f>
        <v>47231</v>
      </c>
      <c r="F21664" s="32"/>
      <c r="G21664" s="32"/>
      <c r="H21664" s="32"/>
      <c r="I21664" s="31"/>
      <c r="J21664" s="31"/>
      <c r="K21664" s="31"/>
      <c r="L21664" s="31"/>
      <c r="M21664" s="31"/>
      <c r="N21664" s="31"/>
      <c r="O21664" s="31"/>
      <c r="P21664" s="31"/>
      <c r="Q21664" s="31"/>
      <c r="R21664" s="31"/>
      <c r="S21664" s="31"/>
      <c r="T21664" s="31"/>
      <c r="U21664" s="31"/>
      <c r="V21664" s="31"/>
      <c r="W21664" s="31"/>
      <c r="X21664" s="31"/>
      <c r="Y21664" s="31"/>
      <c r="Z21664" s="31"/>
      <c r="AA21664" s="31"/>
      <c r="AB21664" s="31"/>
      <c r="AC21664" s="31"/>
      <c r="AD21664" s="31"/>
      <c r="AE21664" s="31"/>
      <c r="AF21664" s="31"/>
      <c r="AG21664" s="31"/>
      <c r="AH21664" s="31"/>
      <c r="AI21664" s="31"/>
      <c r="AJ21664" s="31"/>
      <c r="AK21664" s="31"/>
      <c r="AL21664" s="31"/>
      <c r="AO21664" s="376"/>
    </row>
    <row r="21665" spans="1:41" x14ac:dyDescent="0.25">
      <c r="A21665" s="44" t="s">
        <v>9597</v>
      </c>
      <c r="B21665" s="92" t="s">
        <v>9602</v>
      </c>
      <c r="C21665" s="77" t="s">
        <v>9336</v>
      </c>
      <c r="D21665" s="93" t="s">
        <v>9601</v>
      </c>
      <c r="E21665" s="94">
        <v>46568</v>
      </c>
      <c r="F21665" s="93"/>
      <c r="G21665" s="93"/>
      <c r="H21665" s="93"/>
      <c r="I21665" s="99"/>
      <c r="J21665" s="99"/>
      <c r="K21665" s="99"/>
      <c r="L21665" s="44"/>
      <c r="M21665" s="99"/>
      <c r="N21665" s="99"/>
      <c r="O21665" s="99"/>
      <c r="P21665" s="99"/>
      <c r="Q21665" s="99"/>
      <c r="R21665" s="99"/>
      <c r="S21665" s="99"/>
      <c r="T21665" s="99"/>
      <c r="U21665" s="99"/>
      <c r="V21665" s="99"/>
      <c r="W21665" s="99"/>
      <c r="X21665" s="99"/>
      <c r="Y21665" s="99"/>
      <c r="Z21665" s="99"/>
      <c r="AA21665" s="99"/>
      <c r="AB21665" s="99"/>
      <c r="AC21665" s="99"/>
      <c r="AD21665" s="99"/>
      <c r="AE21665" s="99"/>
      <c r="AF21665" s="99"/>
      <c r="AG21665" s="99"/>
      <c r="AH21665" s="31"/>
      <c r="AI21665" s="31"/>
      <c r="AJ21665" s="31"/>
      <c r="AK21665" s="31"/>
      <c r="AL21665" s="31"/>
      <c r="AO21665" s="376"/>
    </row>
    <row r="21666" spans="1:41" x14ac:dyDescent="0.25">
      <c r="A21666" s="44" t="s">
        <v>2472</v>
      </c>
      <c r="B21666" s="44" t="s">
        <v>3176</v>
      </c>
      <c r="C21666" s="45">
        <v>26010402</v>
      </c>
      <c r="D21666" s="45" t="s">
        <v>11363</v>
      </c>
      <c r="E21666" s="45" t="s">
        <v>17459</v>
      </c>
      <c r="AO21666" s="376"/>
    </row>
    <row r="21667" spans="1:41" x14ac:dyDescent="0.3">
      <c r="A21667" s="333" t="s">
        <v>8111</v>
      </c>
      <c r="B21667" s="333" t="s">
        <v>8021</v>
      </c>
      <c r="C21667" s="125" t="s">
        <v>8022</v>
      </c>
      <c r="D21667" s="32" t="s">
        <v>20309</v>
      </c>
      <c r="E21667" s="125" t="s">
        <v>7871</v>
      </c>
      <c r="F21667" s="125" t="s">
        <v>1189</v>
      </c>
      <c r="G21667" s="125" t="s">
        <v>1190</v>
      </c>
      <c r="AO21667" s="376"/>
    </row>
    <row r="21668" spans="1:41" x14ac:dyDescent="0.25">
      <c r="A21668" s="44" t="s">
        <v>12547</v>
      </c>
      <c r="B21668" s="44" t="s">
        <v>12102</v>
      </c>
      <c r="C21668" s="45">
        <v>21.24</v>
      </c>
      <c r="D21668" s="45" t="s">
        <v>12549</v>
      </c>
      <c r="E21668" s="46">
        <v>47299</v>
      </c>
      <c r="F21668" s="45"/>
      <c r="G21668" s="93"/>
      <c r="H21668" s="93"/>
      <c r="I21668" s="99"/>
      <c r="J21668" s="99"/>
      <c r="K21668" s="99"/>
      <c r="L21668" s="99"/>
      <c r="M21668" s="99"/>
      <c r="N21668" s="99"/>
      <c r="O21668" s="99"/>
      <c r="P21668" s="99"/>
      <c r="Q21668" s="99"/>
      <c r="R21668" s="99"/>
      <c r="S21668" s="99"/>
      <c r="T21668" s="99"/>
      <c r="U21668" s="99"/>
      <c r="V21668" s="99"/>
      <c r="W21668" s="99"/>
      <c r="X21668" s="99"/>
      <c r="Y21668" s="99"/>
      <c r="Z21668" s="99"/>
      <c r="AA21668" s="99"/>
      <c r="AB21668" s="99"/>
      <c r="AC21668" s="99"/>
      <c r="AD21668" s="99"/>
      <c r="AE21668" s="99"/>
      <c r="AF21668" s="99"/>
      <c r="AG21668" s="99"/>
      <c r="AH21668" s="31"/>
      <c r="AI21668" s="31"/>
      <c r="AJ21668" s="31"/>
      <c r="AK21668" s="31"/>
      <c r="AL21668" s="31"/>
      <c r="AO21668" s="376"/>
    </row>
    <row r="21669" spans="1:41" x14ac:dyDescent="0.25">
      <c r="A21669" s="44" t="s">
        <v>12547</v>
      </c>
      <c r="B21669" s="44" t="s">
        <v>12095</v>
      </c>
      <c r="C21669" s="45">
        <v>33.24</v>
      </c>
      <c r="D21669" s="45" t="s">
        <v>12549</v>
      </c>
      <c r="E21669" s="46">
        <v>47299</v>
      </c>
      <c r="F21669" s="45"/>
      <c r="G21669" s="93"/>
      <c r="H21669" s="93"/>
      <c r="I21669" s="99"/>
      <c r="J21669" s="99"/>
      <c r="K21669" s="99"/>
      <c r="L21669" s="99"/>
      <c r="M21669" s="99"/>
      <c r="N21669" s="99"/>
      <c r="O21669" s="99"/>
      <c r="P21669" s="99"/>
      <c r="Q21669" s="99"/>
      <c r="R21669" s="99"/>
      <c r="S21669" s="99"/>
      <c r="T21669" s="99"/>
      <c r="U21669" s="99"/>
      <c r="V21669" s="99"/>
      <c r="W21669" s="99"/>
      <c r="X21669" s="99"/>
      <c r="Y21669" s="99"/>
      <c r="Z21669" s="99"/>
      <c r="AA21669" s="99"/>
      <c r="AB21669" s="99"/>
      <c r="AC21669" s="99"/>
      <c r="AD21669" s="99"/>
      <c r="AE21669" s="99"/>
      <c r="AF21669" s="99"/>
      <c r="AG21669" s="99"/>
      <c r="AH21669" s="31"/>
      <c r="AI21669" s="31"/>
      <c r="AJ21669" s="31"/>
      <c r="AK21669" s="31"/>
      <c r="AL21669" s="31"/>
      <c r="AO21669" s="376"/>
    </row>
    <row r="21670" spans="1:41" x14ac:dyDescent="0.25">
      <c r="A21670" s="44" t="s">
        <v>12548</v>
      </c>
      <c r="B21670" s="44" t="s">
        <v>12103</v>
      </c>
      <c r="C21670" s="45">
        <v>22.24</v>
      </c>
      <c r="D21670" s="45" t="s">
        <v>12549</v>
      </c>
      <c r="E21670" s="46">
        <v>47299</v>
      </c>
      <c r="F21670" s="45"/>
      <c r="G21670" s="93"/>
      <c r="H21670" s="93"/>
      <c r="I21670" s="99"/>
      <c r="J21670" s="99"/>
      <c r="K21670" s="99"/>
      <c r="L21670" s="99"/>
      <c r="M21670" s="99"/>
      <c r="N21670" s="99"/>
      <c r="O21670" s="99"/>
      <c r="P21670" s="99"/>
      <c r="Q21670" s="99"/>
      <c r="R21670" s="99"/>
      <c r="S21670" s="99"/>
      <c r="T21670" s="99"/>
      <c r="U21670" s="99"/>
      <c r="V21670" s="99"/>
      <c r="W21670" s="99"/>
      <c r="X21670" s="99"/>
      <c r="Y21670" s="99"/>
      <c r="Z21670" s="99"/>
      <c r="AA21670" s="99"/>
      <c r="AB21670" s="99"/>
      <c r="AC21670" s="99"/>
      <c r="AD21670" s="99"/>
      <c r="AE21670" s="99"/>
      <c r="AF21670" s="99"/>
      <c r="AG21670" s="99"/>
      <c r="AH21670" s="31"/>
      <c r="AI21670" s="31"/>
      <c r="AJ21670" s="31"/>
      <c r="AK21670" s="31"/>
      <c r="AL21670" s="31"/>
      <c r="AO21670" s="376"/>
    </row>
    <row r="21671" spans="1:41" x14ac:dyDescent="0.25">
      <c r="A21671" s="44" t="s">
        <v>7475</v>
      </c>
      <c r="B21671" s="44" t="s">
        <v>9888</v>
      </c>
      <c r="C21671" s="45" t="s">
        <v>9889</v>
      </c>
      <c r="D21671" s="45" t="s">
        <v>11204</v>
      </c>
      <c r="E21671" s="45" t="s">
        <v>2593</v>
      </c>
      <c r="F21671" s="93"/>
      <c r="G21671" s="93"/>
      <c r="H21671" s="93"/>
      <c r="I21671" s="99"/>
      <c r="J21671" s="99"/>
      <c r="K21671" s="99"/>
      <c r="L21671" s="99"/>
      <c r="M21671" s="99"/>
      <c r="N21671" s="99"/>
      <c r="O21671" s="99"/>
      <c r="P21671" s="99"/>
      <c r="Q21671" s="99"/>
      <c r="R21671" s="99"/>
      <c r="S21671" s="99"/>
      <c r="T21671" s="99"/>
      <c r="U21671" s="99"/>
      <c r="V21671" s="99"/>
      <c r="W21671" s="99"/>
      <c r="X21671" s="99"/>
      <c r="Y21671" s="99"/>
      <c r="Z21671" s="99"/>
      <c r="AA21671" s="99"/>
      <c r="AB21671" s="99"/>
      <c r="AC21671" s="99"/>
      <c r="AD21671" s="99"/>
      <c r="AE21671" s="99"/>
      <c r="AF21671" s="99"/>
      <c r="AG21671" s="99"/>
      <c r="AH21671" s="31"/>
      <c r="AI21671" s="31"/>
      <c r="AJ21671" s="31"/>
      <c r="AK21671" s="31"/>
      <c r="AL21671" s="31"/>
      <c r="AO21671" s="376"/>
    </row>
    <row r="21672" spans="1:41" x14ac:dyDescent="0.25">
      <c r="A21672" s="44" t="s">
        <v>7475</v>
      </c>
      <c r="B21672" s="44" t="s">
        <v>9888</v>
      </c>
      <c r="C21672" s="45" t="s">
        <v>9889</v>
      </c>
      <c r="D21672" s="93" t="s">
        <v>17443</v>
      </c>
      <c r="E21672" s="45" t="s">
        <v>2593</v>
      </c>
      <c r="F21672" s="93"/>
      <c r="G21672" s="93"/>
      <c r="H21672" s="93"/>
      <c r="I21672" s="99"/>
      <c r="J21672" s="99"/>
      <c r="K21672" s="99"/>
      <c r="L21672" s="99"/>
      <c r="M21672" s="99"/>
      <c r="N21672" s="99"/>
      <c r="O21672" s="99"/>
      <c r="P21672" s="99"/>
      <c r="Q21672" s="99"/>
      <c r="R21672" s="99"/>
      <c r="S21672" s="99"/>
      <c r="T21672" s="99"/>
      <c r="U21672" s="99"/>
      <c r="V21672" s="99"/>
      <c r="W21672" s="99"/>
      <c r="X21672" s="99"/>
      <c r="Y21672" s="99"/>
      <c r="Z21672" s="99"/>
      <c r="AA21672" s="99"/>
      <c r="AB21672" s="99"/>
      <c r="AC21672" s="99"/>
      <c r="AD21672" s="99"/>
      <c r="AE21672" s="99"/>
      <c r="AF21672" s="99"/>
      <c r="AG21672" s="99"/>
      <c r="AH21672" s="31"/>
      <c r="AI21672" s="31"/>
      <c r="AJ21672" s="31"/>
      <c r="AK21672" s="31"/>
      <c r="AL21672" s="31"/>
      <c r="AO21672" s="376"/>
    </row>
    <row r="21673" spans="1:41" x14ac:dyDescent="0.25">
      <c r="A21673" s="44" t="s">
        <v>7475</v>
      </c>
      <c r="B21673" s="44" t="s">
        <v>320</v>
      </c>
      <c r="C21673" s="45">
        <v>152609</v>
      </c>
      <c r="D21673" s="45" t="s">
        <v>9895</v>
      </c>
      <c r="E21673" s="46">
        <v>47269</v>
      </c>
      <c r="F21673" s="93"/>
      <c r="G21673" s="93"/>
      <c r="H21673" s="93"/>
      <c r="I21673" s="99"/>
      <c r="J21673" s="99"/>
      <c r="K21673" s="99"/>
      <c r="L21673" s="44"/>
      <c r="M21673" s="99"/>
      <c r="N21673" s="99"/>
      <c r="O21673" s="99"/>
      <c r="P21673" s="99"/>
      <c r="Q21673" s="99"/>
      <c r="R21673" s="99"/>
      <c r="S21673" s="99"/>
      <c r="T21673" s="99"/>
      <c r="U21673" s="99"/>
      <c r="V21673" s="99"/>
      <c r="W21673" s="99"/>
      <c r="X21673" s="99"/>
      <c r="Y21673" s="99"/>
      <c r="Z21673" s="99"/>
      <c r="AA21673" s="99"/>
      <c r="AB21673" s="99"/>
      <c r="AC21673" s="99"/>
      <c r="AD21673" s="99"/>
      <c r="AE21673" s="99"/>
      <c r="AF21673" s="99"/>
      <c r="AG21673" s="99"/>
      <c r="AH21673" s="31"/>
      <c r="AI21673" s="31"/>
      <c r="AJ21673" s="31"/>
      <c r="AK21673" s="31"/>
      <c r="AL21673" s="31"/>
      <c r="AO21673" s="376"/>
    </row>
    <row r="21674" spans="1:41" x14ac:dyDescent="0.25">
      <c r="A21674" s="44" t="s">
        <v>7475</v>
      </c>
      <c r="B21674" s="44" t="s">
        <v>9888</v>
      </c>
      <c r="C21674" s="45" t="s">
        <v>9889</v>
      </c>
      <c r="D21674" s="45" t="s">
        <v>9895</v>
      </c>
      <c r="E21674" s="45" t="s">
        <v>2593</v>
      </c>
      <c r="F21674" s="93"/>
      <c r="G21674" s="93"/>
      <c r="H21674" s="93"/>
      <c r="I21674" s="99"/>
      <c r="J21674" s="99"/>
      <c r="K21674" s="99"/>
      <c r="L21674" s="44"/>
      <c r="M21674" s="99"/>
      <c r="N21674" s="99"/>
      <c r="O21674" s="99"/>
      <c r="P21674" s="99"/>
      <c r="Q21674" s="99"/>
      <c r="R21674" s="99"/>
      <c r="S21674" s="99"/>
      <c r="T21674" s="99"/>
      <c r="U21674" s="99"/>
      <c r="V21674" s="99"/>
      <c r="W21674" s="99"/>
      <c r="X21674" s="99"/>
      <c r="Y21674" s="99"/>
      <c r="Z21674" s="99"/>
      <c r="AA21674" s="99"/>
      <c r="AB21674" s="99"/>
      <c r="AC21674" s="99"/>
      <c r="AD21674" s="99"/>
      <c r="AE21674" s="99"/>
      <c r="AF21674" s="99"/>
      <c r="AG21674" s="99"/>
      <c r="AH21674" s="31"/>
      <c r="AI21674" s="31"/>
      <c r="AJ21674" s="31"/>
      <c r="AK21674" s="31"/>
      <c r="AL21674" s="31"/>
      <c r="AO21674" s="376"/>
    </row>
    <row r="21675" spans="1:41" x14ac:dyDescent="0.25">
      <c r="A21675" s="44" t="s">
        <v>5449</v>
      </c>
      <c r="B21675" s="44" t="s">
        <v>2350</v>
      </c>
      <c r="C21675" s="45">
        <v>230105</v>
      </c>
      <c r="D21675" s="45" t="s">
        <v>11363</v>
      </c>
      <c r="E21675" s="45" t="s">
        <v>5265</v>
      </c>
      <c r="AO21675" s="376"/>
    </row>
    <row r="21676" spans="1:41" x14ac:dyDescent="0.25">
      <c r="A21676" s="44" t="s">
        <v>5450</v>
      </c>
      <c r="B21676" s="44" t="s">
        <v>5147</v>
      </c>
      <c r="C21676" s="45">
        <v>251003</v>
      </c>
      <c r="D21676" s="45" t="s">
        <v>11363</v>
      </c>
      <c r="E21676" s="45" t="s">
        <v>11146</v>
      </c>
      <c r="AO21676" s="376"/>
    </row>
    <row r="21677" spans="1:41" x14ac:dyDescent="0.25">
      <c r="A21677" s="44" t="s">
        <v>5450</v>
      </c>
      <c r="B21677" s="44" t="s">
        <v>3040</v>
      </c>
      <c r="C21677" s="45">
        <v>260305</v>
      </c>
      <c r="D21677" s="45" t="s">
        <v>11363</v>
      </c>
      <c r="E21677" s="45" t="s">
        <v>9249</v>
      </c>
      <c r="AO21677" s="376"/>
    </row>
    <row r="21678" spans="1:41" x14ac:dyDescent="0.25">
      <c r="A21678" s="44" t="s">
        <v>18605</v>
      </c>
      <c r="B21678" s="44" t="s">
        <v>2350</v>
      </c>
      <c r="C21678" s="45">
        <v>230105</v>
      </c>
      <c r="D21678" s="45" t="s">
        <v>11363</v>
      </c>
      <c r="E21678" s="45" t="s">
        <v>5265</v>
      </c>
      <c r="AO21678" s="376"/>
    </row>
    <row r="21679" spans="1:41" x14ac:dyDescent="0.25">
      <c r="A21679" s="44" t="s">
        <v>13312</v>
      </c>
      <c r="B21679" s="44" t="s">
        <v>17488</v>
      </c>
      <c r="C21679" s="45">
        <v>25020101</v>
      </c>
      <c r="D21679" s="45" t="s">
        <v>11363</v>
      </c>
      <c r="E21679" s="45" t="s">
        <v>9238</v>
      </c>
      <c r="AO21679" s="376"/>
    </row>
    <row r="21680" spans="1:41" x14ac:dyDescent="0.25">
      <c r="A21680" s="44" t="s">
        <v>13312</v>
      </c>
      <c r="B21680" s="44" t="s">
        <v>5321</v>
      </c>
      <c r="C21680" s="45">
        <v>26010401</v>
      </c>
      <c r="D21680" s="45" t="s">
        <v>11363</v>
      </c>
      <c r="E21680" s="45" t="s">
        <v>17459</v>
      </c>
      <c r="AO21680" s="376"/>
    </row>
    <row r="21681" spans="1:41" x14ac:dyDescent="0.25">
      <c r="A21681" s="44" t="s">
        <v>13312</v>
      </c>
      <c r="B21681" s="44" t="s">
        <v>3176</v>
      </c>
      <c r="C21681" s="45">
        <v>26010402</v>
      </c>
      <c r="D21681" s="45" t="s">
        <v>11363</v>
      </c>
      <c r="E21681" s="45" t="s">
        <v>17459</v>
      </c>
      <c r="AO21681" s="376"/>
    </row>
    <row r="21682" spans="1:41" x14ac:dyDescent="0.25">
      <c r="A21682" s="44" t="s">
        <v>13312</v>
      </c>
      <c r="B21682" s="44" t="s">
        <v>925</v>
      </c>
      <c r="C21682" s="45">
        <v>260601</v>
      </c>
      <c r="D21682" s="45" t="s">
        <v>11363</v>
      </c>
      <c r="E21682" s="45" t="s">
        <v>17341</v>
      </c>
      <c r="AO21682" s="376"/>
    </row>
    <row r="21683" spans="1:41" x14ac:dyDescent="0.25">
      <c r="A21683" s="44" t="s">
        <v>5451</v>
      </c>
      <c r="B21683" s="44" t="s">
        <v>7462</v>
      </c>
      <c r="C21683" s="45" t="s">
        <v>6780</v>
      </c>
      <c r="D21683" s="45" t="s">
        <v>11204</v>
      </c>
      <c r="E21683" s="45" t="s">
        <v>4823</v>
      </c>
      <c r="F21683" s="93"/>
      <c r="G21683" s="93"/>
      <c r="H21683" s="93"/>
      <c r="I21683" s="99"/>
      <c r="J21683" s="99"/>
      <c r="K21683" s="99"/>
      <c r="L21683" s="99"/>
      <c r="M21683" s="99"/>
      <c r="N21683" s="99"/>
      <c r="O21683" s="99"/>
      <c r="P21683" s="99"/>
      <c r="Q21683" s="99"/>
      <c r="R21683" s="99"/>
      <c r="S21683" s="99"/>
      <c r="T21683" s="99"/>
      <c r="U21683" s="99"/>
      <c r="V21683" s="99"/>
      <c r="W21683" s="99"/>
      <c r="X21683" s="99"/>
      <c r="Y21683" s="99"/>
      <c r="Z21683" s="99"/>
      <c r="AA21683" s="99"/>
      <c r="AB21683" s="99"/>
      <c r="AC21683" s="99"/>
      <c r="AD21683" s="99"/>
      <c r="AE21683" s="99"/>
      <c r="AF21683" s="99"/>
      <c r="AG21683" s="99"/>
      <c r="AH21683" s="31"/>
      <c r="AI21683" s="31"/>
      <c r="AJ21683" s="31"/>
      <c r="AK21683" s="31"/>
      <c r="AL21683" s="31"/>
      <c r="AO21683" s="376"/>
    </row>
    <row r="21684" spans="1:41" x14ac:dyDescent="0.25">
      <c r="A21684" s="44" t="s">
        <v>5451</v>
      </c>
      <c r="B21684" s="44" t="s">
        <v>7462</v>
      </c>
      <c r="C21684" s="45" t="s">
        <v>6780</v>
      </c>
      <c r="D21684" s="93" t="s">
        <v>17443</v>
      </c>
      <c r="E21684" s="45" t="s">
        <v>7871</v>
      </c>
      <c r="F21684" s="93"/>
      <c r="G21684" s="93"/>
      <c r="H21684" s="93"/>
      <c r="I21684" s="99"/>
      <c r="J21684" s="99"/>
      <c r="K21684" s="99"/>
      <c r="L21684" s="99"/>
      <c r="M21684" s="99"/>
      <c r="N21684" s="99"/>
      <c r="O21684" s="99"/>
      <c r="P21684" s="99"/>
      <c r="Q21684" s="99"/>
      <c r="R21684" s="99"/>
      <c r="S21684" s="99"/>
      <c r="T21684" s="99"/>
      <c r="U21684" s="99"/>
      <c r="V21684" s="99"/>
      <c r="W21684" s="99"/>
      <c r="X21684" s="99"/>
      <c r="Y21684" s="99"/>
      <c r="Z21684" s="99"/>
      <c r="AA21684" s="99"/>
      <c r="AB21684" s="99"/>
      <c r="AC21684" s="99"/>
      <c r="AD21684" s="99"/>
      <c r="AE21684" s="99"/>
      <c r="AF21684" s="99"/>
      <c r="AG21684" s="99"/>
      <c r="AH21684" s="31"/>
      <c r="AI21684" s="31"/>
      <c r="AJ21684" s="31"/>
      <c r="AK21684" s="31"/>
      <c r="AL21684" s="31"/>
      <c r="AO21684" s="376"/>
    </row>
    <row r="21685" spans="1:41" x14ac:dyDescent="0.25">
      <c r="A21685" s="44" t="s">
        <v>5451</v>
      </c>
      <c r="B21685" s="44" t="s">
        <v>1666</v>
      </c>
      <c r="C21685" s="45">
        <v>250101</v>
      </c>
      <c r="D21685" s="45" t="s">
        <v>11363</v>
      </c>
      <c r="E21685" s="45" t="s">
        <v>12551</v>
      </c>
      <c r="AO21685" s="376"/>
    </row>
    <row r="21686" spans="1:41" x14ac:dyDescent="0.25">
      <c r="A21686" s="44" t="s">
        <v>5451</v>
      </c>
      <c r="B21686" s="44" t="s">
        <v>2350</v>
      </c>
      <c r="C21686" s="45">
        <v>250106</v>
      </c>
      <c r="D21686" s="45" t="s">
        <v>11363</v>
      </c>
      <c r="E21686" s="45" t="s">
        <v>11887</v>
      </c>
      <c r="AO21686" s="376"/>
    </row>
    <row r="21687" spans="1:41" x14ac:dyDescent="0.25">
      <c r="A21687" s="44" t="s">
        <v>5451</v>
      </c>
      <c r="B21687" s="44" t="s">
        <v>7462</v>
      </c>
      <c r="C21687" s="45" t="s">
        <v>6780</v>
      </c>
      <c r="D21687" s="45" t="s">
        <v>9895</v>
      </c>
      <c r="E21687" s="45" t="s">
        <v>4823</v>
      </c>
      <c r="F21687" s="93"/>
      <c r="G21687" s="93"/>
      <c r="H21687" s="93"/>
      <c r="I21687" s="99"/>
      <c r="J21687" s="99"/>
      <c r="K21687" s="99"/>
      <c r="L21687" s="44"/>
      <c r="M21687" s="99"/>
      <c r="N21687" s="99"/>
      <c r="O21687" s="99"/>
      <c r="P21687" s="99"/>
      <c r="Q21687" s="99"/>
      <c r="R21687" s="99"/>
      <c r="S21687" s="99"/>
      <c r="T21687" s="99"/>
      <c r="U21687" s="99"/>
      <c r="V21687" s="99"/>
      <c r="W21687" s="99"/>
      <c r="X21687" s="99"/>
      <c r="Y21687" s="99"/>
      <c r="Z21687" s="99"/>
      <c r="AA21687" s="99"/>
      <c r="AB21687" s="99"/>
      <c r="AC21687" s="99"/>
      <c r="AD21687" s="99"/>
      <c r="AE21687" s="99"/>
      <c r="AF21687" s="99"/>
      <c r="AG21687" s="99"/>
      <c r="AH21687" s="31"/>
      <c r="AI21687" s="31"/>
      <c r="AJ21687" s="31"/>
      <c r="AK21687" s="31"/>
      <c r="AL21687" s="31"/>
      <c r="AO21687" s="376"/>
    </row>
    <row r="21688" spans="1:41" x14ac:dyDescent="0.25">
      <c r="A21688" s="44" t="s">
        <v>16072</v>
      </c>
      <c r="B21688" s="44" t="s">
        <v>5321</v>
      </c>
      <c r="C21688" s="45">
        <v>23010401</v>
      </c>
      <c r="D21688" s="45" t="s">
        <v>11363</v>
      </c>
      <c r="E21688" s="45" t="s">
        <v>5322</v>
      </c>
      <c r="AO21688" s="376"/>
    </row>
    <row r="21689" spans="1:41" x14ac:dyDescent="0.25">
      <c r="A21689" s="44" t="s">
        <v>16072</v>
      </c>
      <c r="B21689" s="44" t="s">
        <v>2350</v>
      </c>
      <c r="C21689" s="45">
        <v>230105</v>
      </c>
      <c r="D21689" s="45" t="s">
        <v>11363</v>
      </c>
      <c r="E21689" s="45" t="s">
        <v>5265</v>
      </c>
      <c r="AO21689" s="376"/>
    </row>
    <row r="21690" spans="1:41" x14ac:dyDescent="0.25">
      <c r="A21690" s="44" t="s">
        <v>16072</v>
      </c>
      <c r="B21690" s="44" t="s">
        <v>10350</v>
      </c>
      <c r="C21690" s="45">
        <v>24020301</v>
      </c>
      <c r="D21690" s="45" t="s">
        <v>11363</v>
      </c>
      <c r="E21690" s="45" t="s">
        <v>5131</v>
      </c>
      <c r="AO21690" s="376"/>
    </row>
    <row r="21691" spans="1:41" x14ac:dyDescent="0.25">
      <c r="A21691" s="44" t="s">
        <v>16072</v>
      </c>
      <c r="B21691" s="44" t="s">
        <v>944</v>
      </c>
      <c r="C21691" s="45">
        <v>240303</v>
      </c>
      <c r="D21691" s="45" t="s">
        <v>11363</v>
      </c>
      <c r="E21691" s="45" t="s">
        <v>2593</v>
      </c>
      <c r="AO21691" s="376"/>
    </row>
    <row r="21692" spans="1:41" x14ac:dyDescent="0.25">
      <c r="A21692" s="44" t="s">
        <v>16072</v>
      </c>
      <c r="B21692" s="44" t="s">
        <v>10382</v>
      </c>
      <c r="C21692" s="45">
        <v>24050301</v>
      </c>
      <c r="D21692" s="45" t="s">
        <v>11363</v>
      </c>
      <c r="E21692" s="45" t="s">
        <v>5155</v>
      </c>
      <c r="AO21692" s="376"/>
    </row>
    <row r="21693" spans="1:41" x14ac:dyDescent="0.25">
      <c r="A21693" s="44" t="s">
        <v>16072</v>
      </c>
      <c r="B21693" s="44" t="s">
        <v>17497</v>
      </c>
      <c r="C21693" s="45">
        <v>24060301</v>
      </c>
      <c r="D21693" s="45" t="s">
        <v>11363</v>
      </c>
      <c r="E21693" s="45" t="s">
        <v>4962</v>
      </c>
      <c r="AO21693" s="376"/>
    </row>
    <row r="21694" spans="1:41" x14ac:dyDescent="0.25">
      <c r="A21694" s="44" t="s">
        <v>16072</v>
      </c>
      <c r="B21694" s="44" t="s">
        <v>11258</v>
      </c>
      <c r="C21694" s="45">
        <v>240801</v>
      </c>
      <c r="D21694" s="45" t="s">
        <v>11363</v>
      </c>
      <c r="E21694" s="45" t="s">
        <v>4966</v>
      </c>
      <c r="AO21694" s="376"/>
    </row>
    <row r="21695" spans="1:41" x14ac:dyDescent="0.25">
      <c r="A21695" s="44" t="s">
        <v>16072</v>
      </c>
      <c r="B21695" s="44" t="s">
        <v>17463</v>
      </c>
      <c r="C21695" s="45">
        <v>260202</v>
      </c>
      <c r="D21695" s="45" t="s">
        <v>11363</v>
      </c>
      <c r="E21695" s="45" t="s">
        <v>9238</v>
      </c>
      <c r="AO21695" s="376"/>
    </row>
    <row r="21696" spans="1:41" x14ac:dyDescent="0.25">
      <c r="A21696" s="44" t="s">
        <v>16072</v>
      </c>
      <c r="B21696" s="44" t="s">
        <v>3040</v>
      </c>
      <c r="C21696" s="45">
        <v>260305</v>
      </c>
      <c r="D21696" s="45" t="s">
        <v>11363</v>
      </c>
      <c r="E21696" s="45" t="s">
        <v>9249</v>
      </c>
      <c r="AO21696" s="376"/>
    </row>
    <row r="21697" spans="1:41" x14ac:dyDescent="0.25">
      <c r="A21697" s="44" t="s">
        <v>9056</v>
      </c>
      <c r="B21697" s="44" t="s">
        <v>15286</v>
      </c>
      <c r="C21697" s="45" t="s">
        <v>15287</v>
      </c>
      <c r="D21697" s="367" t="s">
        <v>3696</v>
      </c>
      <c r="E21697" s="328">
        <f>DATE(2029,7,24)</f>
        <v>47323</v>
      </c>
      <c r="F21697" s="32"/>
      <c r="G21697" s="32"/>
      <c r="H21697" s="32"/>
      <c r="I21697" s="31"/>
      <c r="J21697" s="31"/>
      <c r="K21697" s="31"/>
      <c r="L21697" s="31"/>
      <c r="M21697" s="31"/>
      <c r="N21697" s="31"/>
      <c r="O21697" s="31"/>
      <c r="P21697" s="31"/>
      <c r="Q21697" s="31"/>
      <c r="R21697" s="31"/>
      <c r="S21697" s="31"/>
      <c r="T21697" s="31"/>
      <c r="U21697" s="31"/>
      <c r="V21697" s="31"/>
      <c r="W21697" s="31"/>
      <c r="X21697" s="31"/>
      <c r="Y21697" s="31"/>
      <c r="Z21697" s="31"/>
      <c r="AA21697" s="31"/>
      <c r="AB21697" s="31"/>
      <c r="AC21697" s="31"/>
      <c r="AD21697" s="31"/>
      <c r="AE21697" s="31"/>
      <c r="AF21697" s="31"/>
      <c r="AG21697" s="31"/>
      <c r="AH21697" s="31"/>
      <c r="AI21697" s="31"/>
      <c r="AJ21697" s="31"/>
      <c r="AK21697" s="31"/>
      <c r="AL21697" s="31"/>
      <c r="AO21697" s="376"/>
    </row>
    <row r="21698" spans="1:41" x14ac:dyDescent="0.3">
      <c r="A21698" s="333" t="s">
        <v>15579</v>
      </c>
      <c r="B21698" s="333" t="s">
        <v>1164</v>
      </c>
      <c r="C21698" s="125" t="s">
        <v>15586</v>
      </c>
      <c r="D21698" s="32" t="s">
        <v>20309</v>
      </c>
      <c r="E21698" s="125" t="s">
        <v>9839</v>
      </c>
      <c r="F21698" s="125" t="s">
        <v>1189</v>
      </c>
      <c r="G21698" s="125" t="s">
        <v>1190</v>
      </c>
      <c r="AO21698" s="376"/>
    </row>
    <row r="21699" spans="1:41" x14ac:dyDescent="0.25">
      <c r="A21699" s="44" t="s">
        <v>12844</v>
      </c>
      <c r="B21699" s="44" t="s">
        <v>17452</v>
      </c>
      <c r="C21699" s="45">
        <v>25010501</v>
      </c>
      <c r="D21699" s="45" t="s">
        <v>11363</v>
      </c>
      <c r="E21699" s="45" t="s">
        <v>12551</v>
      </c>
      <c r="AO21699" s="376"/>
    </row>
    <row r="21700" spans="1:41" x14ac:dyDescent="0.25">
      <c r="A21700" s="91" t="s">
        <v>9598</v>
      </c>
      <c r="B21700" s="92" t="s">
        <v>19284</v>
      </c>
      <c r="C21700" s="93" t="s">
        <v>19285</v>
      </c>
      <c r="D21700" s="93" t="s">
        <v>1201</v>
      </c>
      <c r="E21700" s="94">
        <v>46582</v>
      </c>
      <c r="F21700" s="93"/>
      <c r="G21700" s="93"/>
      <c r="H21700" s="93"/>
      <c r="I21700" s="99"/>
      <c r="J21700" s="99"/>
      <c r="K21700" s="99"/>
      <c r="L21700" s="99"/>
      <c r="M21700" s="99"/>
      <c r="N21700" s="99"/>
      <c r="O21700" s="99"/>
      <c r="P21700" s="99"/>
      <c r="Q21700" s="99"/>
      <c r="R21700" s="99"/>
      <c r="S21700" s="99"/>
      <c r="T21700" s="99"/>
      <c r="U21700" s="99"/>
      <c r="V21700" s="99"/>
      <c r="W21700" s="99"/>
      <c r="X21700" s="99"/>
      <c r="Y21700" s="99"/>
      <c r="Z21700" s="99"/>
      <c r="AA21700" s="99"/>
      <c r="AB21700" s="99"/>
      <c r="AC21700" s="99"/>
      <c r="AD21700" s="99"/>
      <c r="AE21700" s="99"/>
      <c r="AF21700" s="99"/>
      <c r="AG21700" s="99"/>
      <c r="AH21700" s="31"/>
      <c r="AI21700" s="31"/>
      <c r="AJ21700" s="31"/>
      <c r="AK21700" s="31"/>
      <c r="AL21700" s="31"/>
      <c r="AO21700" s="376"/>
    </row>
    <row r="21701" spans="1:41" x14ac:dyDescent="0.25">
      <c r="A21701" s="44" t="s">
        <v>14164</v>
      </c>
      <c r="B21701" s="92" t="s">
        <v>9602</v>
      </c>
      <c r="C21701" s="45" t="s">
        <v>9334</v>
      </c>
      <c r="D21701" s="93" t="s">
        <v>9601</v>
      </c>
      <c r="E21701" s="94">
        <v>46568</v>
      </c>
      <c r="F21701" s="93"/>
      <c r="G21701" s="93"/>
      <c r="H21701" s="93"/>
      <c r="I21701" s="99"/>
      <c r="J21701" s="99"/>
      <c r="K21701" s="99"/>
      <c r="L21701" s="44"/>
      <c r="M21701" s="99"/>
      <c r="N21701" s="99"/>
      <c r="O21701" s="99"/>
      <c r="P21701" s="99"/>
      <c r="Q21701" s="99"/>
      <c r="R21701" s="99"/>
      <c r="S21701" s="99"/>
      <c r="T21701" s="99"/>
      <c r="U21701" s="99"/>
      <c r="V21701" s="99"/>
      <c r="W21701" s="99"/>
      <c r="X21701" s="99"/>
      <c r="Y21701" s="99"/>
      <c r="Z21701" s="99"/>
      <c r="AA21701" s="99"/>
      <c r="AB21701" s="99"/>
      <c r="AC21701" s="99"/>
      <c r="AD21701" s="99"/>
      <c r="AE21701" s="99"/>
      <c r="AF21701" s="99"/>
      <c r="AG21701" s="99"/>
      <c r="AH21701" s="31"/>
      <c r="AI21701" s="31"/>
      <c r="AJ21701" s="31"/>
      <c r="AK21701" s="31"/>
      <c r="AL21701" s="31"/>
      <c r="AO21701" s="376"/>
    </row>
    <row r="21702" spans="1:41" x14ac:dyDescent="0.25">
      <c r="A21702" s="44" t="s">
        <v>14687</v>
      </c>
      <c r="B21702" s="44" t="s">
        <v>3910</v>
      </c>
      <c r="C21702" s="45" t="s">
        <v>14688</v>
      </c>
      <c r="D21702" s="46" t="s">
        <v>21328</v>
      </c>
      <c r="E21702" s="46">
        <v>46583</v>
      </c>
      <c r="AO21702" s="376"/>
    </row>
    <row r="21703" spans="1:41" x14ac:dyDescent="0.25">
      <c r="A21703" s="44" t="s">
        <v>16456</v>
      </c>
      <c r="B21703" s="44" t="s">
        <v>16361</v>
      </c>
      <c r="C21703" s="45" t="s">
        <v>16457</v>
      </c>
      <c r="D21703" s="46" t="s">
        <v>21328</v>
      </c>
      <c r="E21703" s="46">
        <v>46640</v>
      </c>
      <c r="AO21703" s="376"/>
    </row>
    <row r="21704" spans="1:41" x14ac:dyDescent="0.3">
      <c r="A21704" s="333" t="s">
        <v>15580</v>
      </c>
      <c r="B21704" s="333" t="s">
        <v>4821</v>
      </c>
      <c r="C21704" s="125" t="s">
        <v>15589</v>
      </c>
      <c r="D21704" s="32" t="s">
        <v>20309</v>
      </c>
      <c r="E21704" s="125" t="s">
        <v>9839</v>
      </c>
      <c r="F21704" s="125" t="s">
        <v>1190</v>
      </c>
      <c r="G21704" s="125" t="s">
        <v>1190</v>
      </c>
      <c r="AO21704" s="376"/>
    </row>
    <row r="21705" spans="1:41" x14ac:dyDescent="0.25">
      <c r="A21705" s="44" t="s">
        <v>13313</v>
      </c>
      <c r="B21705" s="44" t="s">
        <v>3176</v>
      </c>
      <c r="C21705" s="45">
        <v>26010402</v>
      </c>
      <c r="D21705" s="45" t="s">
        <v>11363</v>
      </c>
      <c r="E21705" s="45" t="s">
        <v>17459</v>
      </c>
      <c r="AO21705" s="376"/>
    </row>
    <row r="21706" spans="1:41" x14ac:dyDescent="0.25">
      <c r="A21706" s="44" t="s">
        <v>922</v>
      </c>
      <c r="B21706" s="44" t="s">
        <v>11956</v>
      </c>
      <c r="C21706" s="45">
        <v>24090701</v>
      </c>
      <c r="D21706" s="45" t="s">
        <v>11363</v>
      </c>
      <c r="E21706" s="45" t="s">
        <v>4826</v>
      </c>
      <c r="AO21706" s="376"/>
    </row>
    <row r="21707" spans="1:41" x14ac:dyDescent="0.25">
      <c r="A21707" s="44" t="s">
        <v>922</v>
      </c>
      <c r="B21707" s="44" t="s">
        <v>17465</v>
      </c>
      <c r="C21707" s="45">
        <v>26020101</v>
      </c>
      <c r="D21707" s="45" t="s">
        <v>11363</v>
      </c>
      <c r="E21707" s="45" t="s">
        <v>9238</v>
      </c>
      <c r="AO21707" s="376"/>
    </row>
    <row r="21708" spans="1:41" x14ac:dyDescent="0.25">
      <c r="A21708" s="44" t="s">
        <v>922</v>
      </c>
      <c r="B21708" s="44" t="s">
        <v>6609</v>
      </c>
      <c r="C21708" s="45">
        <v>26020102</v>
      </c>
      <c r="D21708" s="45" t="s">
        <v>11363</v>
      </c>
      <c r="E21708" s="45" t="s">
        <v>9238</v>
      </c>
      <c r="AO21708" s="376"/>
    </row>
    <row r="21709" spans="1:41" x14ac:dyDescent="0.3">
      <c r="A21709" s="333" t="s">
        <v>11566</v>
      </c>
      <c r="B21709" s="333" t="s">
        <v>15582</v>
      </c>
      <c r="C21709" s="125" t="s">
        <v>12850</v>
      </c>
      <c r="D21709" s="32" t="s">
        <v>20309</v>
      </c>
      <c r="E21709" s="125" t="s">
        <v>5332</v>
      </c>
      <c r="F21709" s="125" t="s">
        <v>1190</v>
      </c>
      <c r="G21709" s="125" t="s">
        <v>1190</v>
      </c>
      <c r="AO21709" s="376"/>
    </row>
    <row r="21710" spans="1:41" x14ac:dyDescent="0.25">
      <c r="A21710" s="44" t="s">
        <v>16509</v>
      </c>
      <c r="B21710" s="44" t="s">
        <v>21362</v>
      </c>
      <c r="C21710" s="45" t="s">
        <v>16468</v>
      </c>
      <c r="D21710" s="45" t="s">
        <v>21447</v>
      </c>
      <c r="E21710" s="46">
        <v>46752</v>
      </c>
      <c r="AO21710" s="376"/>
    </row>
    <row r="21711" spans="1:41" x14ac:dyDescent="0.25">
      <c r="A21711" s="44" t="s">
        <v>9057</v>
      </c>
      <c r="B21711" s="44" t="s">
        <v>15288</v>
      </c>
      <c r="C21711" s="45" t="s">
        <v>9232</v>
      </c>
      <c r="D21711" s="367" t="s">
        <v>3696</v>
      </c>
      <c r="E21711" s="328">
        <f>DATE(2027,6,30)</f>
        <v>46568</v>
      </c>
      <c r="F21711" s="32"/>
      <c r="G21711" s="32"/>
      <c r="H21711" s="32"/>
      <c r="I21711" s="31"/>
      <c r="J21711" s="31"/>
      <c r="K21711" s="31"/>
      <c r="L21711" s="31"/>
      <c r="M21711" s="31"/>
      <c r="N21711" s="31"/>
      <c r="O21711" s="31"/>
      <c r="P21711" s="31"/>
      <c r="Q21711" s="31"/>
      <c r="R21711" s="31"/>
      <c r="S21711" s="31"/>
      <c r="T21711" s="31"/>
      <c r="U21711" s="31"/>
      <c r="V21711" s="31"/>
      <c r="W21711" s="31"/>
      <c r="X21711" s="31"/>
      <c r="Y21711" s="31"/>
      <c r="Z21711" s="31"/>
      <c r="AA21711" s="31"/>
      <c r="AB21711" s="31"/>
      <c r="AC21711" s="31"/>
      <c r="AD21711" s="31"/>
      <c r="AE21711" s="31"/>
      <c r="AF21711" s="31"/>
      <c r="AG21711" s="31"/>
      <c r="AH21711" s="31"/>
      <c r="AI21711" s="31"/>
      <c r="AJ21711" s="31"/>
      <c r="AK21711" s="31"/>
      <c r="AL21711" s="31"/>
      <c r="AO21711" s="376"/>
    </row>
    <row r="21712" spans="1:41" x14ac:dyDescent="0.25">
      <c r="A21712" s="44" t="s">
        <v>18876</v>
      </c>
      <c r="B21712" s="44" t="s">
        <v>21404</v>
      </c>
      <c r="C21712" s="45" t="s">
        <v>18889</v>
      </c>
      <c r="D21712" s="45" t="s">
        <v>21447</v>
      </c>
      <c r="E21712" s="46">
        <v>46538</v>
      </c>
      <c r="AO21712" s="376"/>
    </row>
    <row r="21713" spans="1:41" x14ac:dyDescent="0.25">
      <c r="A21713" s="44" t="s">
        <v>3038</v>
      </c>
      <c r="B21713" s="44" t="s">
        <v>2350</v>
      </c>
      <c r="C21713" s="45">
        <v>230105</v>
      </c>
      <c r="D21713" s="45" t="s">
        <v>11363</v>
      </c>
      <c r="E21713" s="45" t="s">
        <v>5265</v>
      </c>
      <c r="AO21713" s="376"/>
    </row>
    <row r="21714" spans="1:41" x14ac:dyDescent="0.3">
      <c r="A21714" s="333" t="s">
        <v>2326</v>
      </c>
      <c r="B21714" s="333" t="s">
        <v>2302</v>
      </c>
      <c r="C21714" s="125" t="s">
        <v>18818</v>
      </c>
      <c r="D21714" s="32" t="s">
        <v>20309</v>
      </c>
      <c r="E21714" s="125" t="s">
        <v>8292</v>
      </c>
      <c r="F21714" s="125" t="s">
        <v>1189</v>
      </c>
      <c r="G21714" s="125" t="s">
        <v>1190</v>
      </c>
      <c r="AO21714" s="376"/>
    </row>
    <row r="21715" spans="1:41" x14ac:dyDescent="0.25">
      <c r="A21715" s="44" t="s">
        <v>2326</v>
      </c>
      <c r="B21715" s="44" t="s">
        <v>14937</v>
      </c>
      <c r="C21715" s="45" t="s">
        <v>13987</v>
      </c>
      <c r="D21715" s="367" t="s">
        <v>3696</v>
      </c>
      <c r="E21715" s="328">
        <f>DATE(2029,4,23)</f>
        <v>47231</v>
      </c>
      <c r="F21715" s="32"/>
      <c r="G21715" s="32"/>
      <c r="H21715" s="32"/>
      <c r="I21715" s="31"/>
      <c r="J21715" s="31"/>
      <c r="K21715" s="31"/>
      <c r="L21715" s="31"/>
      <c r="M21715" s="31"/>
      <c r="N21715" s="31"/>
      <c r="O21715" s="31"/>
      <c r="P21715" s="31"/>
      <c r="Q21715" s="31"/>
      <c r="R21715" s="31"/>
      <c r="S21715" s="31"/>
      <c r="T21715" s="31"/>
      <c r="U21715" s="31"/>
      <c r="V21715" s="31"/>
      <c r="W21715" s="31"/>
      <c r="X21715" s="31"/>
      <c r="Y21715" s="31"/>
      <c r="Z21715" s="31"/>
      <c r="AA21715" s="31"/>
      <c r="AB21715" s="31"/>
      <c r="AC21715" s="31"/>
      <c r="AD21715" s="31"/>
      <c r="AE21715" s="31"/>
      <c r="AF21715" s="31"/>
      <c r="AG21715" s="31"/>
      <c r="AH21715" s="31"/>
      <c r="AI21715" s="31"/>
      <c r="AJ21715" s="31"/>
      <c r="AK21715" s="31"/>
      <c r="AL21715" s="31"/>
      <c r="AO21715" s="376"/>
    </row>
    <row r="21716" spans="1:41" x14ac:dyDescent="0.25">
      <c r="A21716" s="44" t="s">
        <v>4328</v>
      </c>
      <c r="B21716" s="44" t="s">
        <v>925</v>
      </c>
      <c r="C21716" s="45">
        <v>260601</v>
      </c>
      <c r="D21716" s="45" t="s">
        <v>11363</v>
      </c>
      <c r="E21716" s="45" t="s">
        <v>17341</v>
      </c>
      <c r="AO21716" s="376"/>
    </row>
    <row r="21717" spans="1:41" x14ac:dyDescent="0.3">
      <c r="A21717" s="333" t="s">
        <v>15467</v>
      </c>
      <c r="B21717" s="333" t="s">
        <v>1775</v>
      </c>
      <c r="C21717" s="125" t="s">
        <v>15469</v>
      </c>
      <c r="D21717" s="32" t="s">
        <v>20309</v>
      </c>
      <c r="E21717" s="125" t="s">
        <v>11886</v>
      </c>
      <c r="F21717" s="125" t="s">
        <v>1189</v>
      </c>
      <c r="G21717" s="125" t="s">
        <v>1190</v>
      </c>
      <c r="AO21717" s="376"/>
    </row>
    <row r="21718" spans="1:41" x14ac:dyDescent="0.25">
      <c r="A21718" s="44" t="s">
        <v>7476</v>
      </c>
      <c r="B21718" s="44" t="s">
        <v>3156</v>
      </c>
      <c r="C21718" s="45" t="s">
        <v>7477</v>
      </c>
      <c r="D21718" s="45" t="s">
        <v>11204</v>
      </c>
      <c r="E21718" s="45" t="s">
        <v>7871</v>
      </c>
      <c r="F21718" s="93"/>
      <c r="G21718" s="93"/>
      <c r="H21718" s="93"/>
      <c r="I21718" s="99"/>
      <c r="J21718" s="99"/>
      <c r="K21718" s="99"/>
      <c r="L21718" s="99"/>
      <c r="M21718" s="99"/>
      <c r="N21718" s="99"/>
      <c r="O21718" s="99"/>
      <c r="P21718" s="99"/>
      <c r="Q21718" s="99"/>
      <c r="R21718" s="99"/>
      <c r="S21718" s="99"/>
      <c r="T21718" s="99"/>
      <c r="U21718" s="99"/>
      <c r="V21718" s="99"/>
      <c r="W21718" s="99"/>
      <c r="X21718" s="99"/>
      <c r="Y21718" s="99"/>
      <c r="Z21718" s="99"/>
      <c r="AA21718" s="99"/>
      <c r="AB21718" s="99"/>
      <c r="AC21718" s="99"/>
      <c r="AD21718" s="99"/>
      <c r="AE21718" s="99"/>
      <c r="AF21718" s="99"/>
      <c r="AG21718" s="99"/>
      <c r="AH21718" s="31"/>
      <c r="AI21718" s="31"/>
      <c r="AJ21718" s="31"/>
      <c r="AK21718" s="31"/>
      <c r="AL21718" s="31"/>
      <c r="AO21718" s="376"/>
    </row>
    <row r="21719" spans="1:41" x14ac:dyDescent="0.25">
      <c r="A21719" s="44" t="s">
        <v>7476</v>
      </c>
      <c r="B21719" s="44" t="s">
        <v>3156</v>
      </c>
      <c r="C21719" s="45" t="s">
        <v>7477</v>
      </c>
      <c r="D21719" s="93" t="s">
        <v>17443</v>
      </c>
      <c r="E21719" s="45" t="s">
        <v>7871</v>
      </c>
      <c r="F21719" s="93"/>
      <c r="G21719" s="93"/>
      <c r="H21719" s="93"/>
      <c r="I21719" s="99"/>
      <c r="J21719" s="99"/>
      <c r="K21719" s="99"/>
      <c r="L21719" s="99"/>
      <c r="M21719" s="99"/>
      <c r="N21719" s="99"/>
      <c r="O21719" s="99"/>
      <c r="P21719" s="99"/>
      <c r="Q21719" s="99"/>
      <c r="R21719" s="99"/>
      <c r="S21719" s="99"/>
      <c r="T21719" s="99"/>
      <c r="U21719" s="99"/>
      <c r="V21719" s="99"/>
      <c r="W21719" s="99"/>
      <c r="X21719" s="99"/>
      <c r="Y21719" s="99"/>
      <c r="Z21719" s="99"/>
      <c r="AA21719" s="99"/>
      <c r="AB21719" s="99"/>
      <c r="AC21719" s="99"/>
      <c r="AD21719" s="99"/>
      <c r="AE21719" s="99"/>
      <c r="AF21719" s="99"/>
      <c r="AG21719" s="99"/>
      <c r="AH21719" s="31"/>
      <c r="AI21719" s="31"/>
      <c r="AJ21719" s="31"/>
      <c r="AK21719" s="31"/>
      <c r="AL21719" s="31"/>
      <c r="AO21719" s="376"/>
    </row>
    <row r="21720" spans="1:41" x14ac:dyDescent="0.25">
      <c r="A21720" s="44" t="s">
        <v>7476</v>
      </c>
      <c r="B21720" s="44" t="s">
        <v>3156</v>
      </c>
      <c r="C21720" s="45" t="s">
        <v>7477</v>
      </c>
      <c r="D21720" s="45" t="s">
        <v>9895</v>
      </c>
      <c r="E21720" s="45" t="s">
        <v>4823</v>
      </c>
      <c r="F21720" s="93"/>
      <c r="G21720" s="93"/>
      <c r="H21720" s="93"/>
      <c r="I21720" s="99"/>
      <c r="J21720" s="99"/>
      <c r="K21720" s="99"/>
      <c r="L21720" s="44"/>
      <c r="M21720" s="99"/>
      <c r="N21720" s="99"/>
      <c r="O21720" s="99"/>
      <c r="P21720" s="99"/>
      <c r="Q21720" s="99"/>
      <c r="R21720" s="99"/>
      <c r="S21720" s="99"/>
      <c r="T21720" s="99"/>
      <c r="U21720" s="99"/>
      <c r="V21720" s="99"/>
      <c r="W21720" s="99"/>
      <c r="X21720" s="99"/>
      <c r="Y21720" s="99"/>
      <c r="Z21720" s="99"/>
      <c r="AA21720" s="99"/>
      <c r="AB21720" s="99"/>
      <c r="AC21720" s="99"/>
      <c r="AD21720" s="99"/>
      <c r="AE21720" s="99"/>
      <c r="AF21720" s="99"/>
      <c r="AG21720" s="99"/>
      <c r="AH21720" s="31"/>
      <c r="AI21720" s="31"/>
      <c r="AJ21720" s="31"/>
      <c r="AK21720" s="31"/>
      <c r="AL21720" s="31"/>
      <c r="AO21720" s="376"/>
    </row>
    <row r="21721" spans="1:41" x14ac:dyDescent="0.25">
      <c r="A21721" s="44" t="s">
        <v>3577</v>
      </c>
      <c r="B21721" s="44" t="s">
        <v>13591</v>
      </c>
      <c r="C21721" s="45">
        <v>22.25</v>
      </c>
      <c r="D21721" s="45" t="s">
        <v>12549</v>
      </c>
      <c r="E21721" s="46">
        <v>47664</v>
      </c>
      <c r="F21721" s="45" t="s">
        <v>1335</v>
      </c>
      <c r="G21721" s="93"/>
      <c r="H21721" s="93"/>
      <c r="I21721" s="99"/>
      <c r="J21721" s="99"/>
      <c r="K21721" s="99"/>
      <c r="L21721" s="99"/>
      <c r="M21721" s="99"/>
      <c r="N21721" s="99"/>
      <c r="O21721" s="99"/>
      <c r="P21721" s="99"/>
      <c r="Q21721" s="99"/>
      <c r="R21721" s="99"/>
      <c r="S21721" s="99"/>
      <c r="T21721" s="99"/>
      <c r="U21721" s="99"/>
      <c r="V21721" s="99"/>
      <c r="W21721" s="99"/>
      <c r="X21721" s="99"/>
      <c r="Y21721" s="99"/>
      <c r="Z21721" s="99"/>
      <c r="AA21721" s="99"/>
      <c r="AB21721" s="99"/>
      <c r="AC21721" s="99"/>
      <c r="AD21721" s="99"/>
      <c r="AE21721" s="99"/>
      <c r="AF21721" s="99"/>
      <c r="AG21721" s="99"/>
      <c r="AH21721" s="31"/>
      <c r="AI21721" s="31"/>
      <c r="AJ21721" s="31"/>
      <c r="AK21721" s="31"/>
      <c r="AL21721" s="31"/>
      <c r="AO21721" s="376"/>
    </row>
    <row r="21722" spans="1:41" x14ac:dyDescent="0.25">
      <c r="A21722" s="44" t="s">
        <v>3577</v>
      </c>
      <c r="B21722" s="44" t="s">
        <v>2350</v>
      </c>
      <c r="C21722" s="45">
        <v>230105</v>
      </c>
      <c r="D21722" s="45" t="s">
        <v>11363</v>
      </c>
      <c r="E21722" s="45" t="s">
        <v>5265</v>
      </c>
      <c r="AO21722" s="376"/>
    </row>
    <row r="21723" spans="1:41" x14ac:dyDescent="0.25">
      <c r="A21723" s="44" t="s">
        <v>7947</v>
      </c>
      <c r="B21723" s="44" t="s">
        <v>5134</v>
      </c>
      <c r="C21723" s="45">
        <v>230807</v>
      </c>
      <c r="D21723" s="45" t="s">
        <v>11363</v>
      </c>
      <c r="E21723" s="45" t="s">
        <v>8282</v>
      </c>
      <c r="AO21723" s="376"/>
    </row>
    <row r="21724" spans="1:41" x14ac:dyDescent="0.25">
      <c r="A21724" s="44" t="s">
        <v>20551</v>
      </c>
      <c r="B21724" s="44" t="s">
        <v>6877</v>
      </c>
      <c r="C21724" s="45" t="s">
        <v>6925</v>
      </c>
      <c r="D21724" s="32" t="s">
        <v>5559</v>
      </c>
      <c r="E21724" s="45" t="s">
        <v>20846</v>
      </c>
      <c r="F21724" s="32"/>
      <c r="G21724" s="32"/>
      <c r="H21724" s="32"/>
      <c r="I21724" s="31"/>
      <c r="J21724" s="31"/>
      <c r="K21724" s="31"/>
      <c r="L21724" s="31"/>
      <c r="M21724" s="31"/>
      <c r="N21724" s="31"/>
      <c r="O21724" s="31"/>
      <c r="P21724" s="31"/>
      <c r="Q21724" s="31"/>
      <c r="R21724" s="31"/>
      <c r="S21724" s="31"/>
      <c r="T21724" s="31"/>
      <c r="U21724" s="31"/>
      <c r="V21724" s="31"/>
      <c r="W21724" s="31"/>
      <c r="X21724" s="31"/>
      <c r="Y21724" s="31"/>
      <c r="Z21724" s="31"/>
      <c r="AA21724" s="31"/>
      <c r="AB21724" s="31"/>
      <c r="AC21724" s="31"/>
      <c r="AD21724" s="31"/>
      <c r="AE21724" s="31"/>
      <c r="AF21724" s="31"/>
      <c r="AG21724" s="31"/>
      <c r="AH21724" s="31"/>
      <c r="AI21724" s="31"/>
      <c r="AJ21724" s="31"/>
      <c r="AK21724" s="31"/>
      <c r="AL21724" s="31"/>
      <c r="AO21724" s="376"/>
    </row>
    <row r="21725" spans="1:41" x14ac:dyDescent="0.25">
      <c r="A21725" s="44" t="s">
        <v>7762</v>
      </c>
      <c r="B21725" s="44" t="s">
        <v>2350</v>
      </c>
      <c r="C21725" s="45">
        <v>230105</v>
      </c>
      <c r="D21725" s="45" t="s">
        <v>11363</v>
      </c>
      <c r="E21725" s="45" t="s">
        <v>5265</v>
      </c>
      <c r="AO21725" s="376"/>
    </row>
    <row r="21726" spans="1:41" x14ac:dyDescent="0.25">
      <c r="A21726" s="44" t="s">
        <v>18606</v>
      </c>
      <c r="B21726" s="44" t="s">
        <v>5134</v>
      </c>
      <c r="C21726" s="45">
        <v>250802</v>
      </c>
      <c r="D21726" s="45" t="s">
        <v>11363</v>
      </c>
      <c r="E21726" s="45" t="s">
        <v>9880</v>
      </c>
      <c r="AO21726" s="376"/>
    </row>
    <row r="21727" spans="1:41" x14ac:dyDescent="0.25">
      <c r="A21727" s="44" t="s">
        <v>11362</v>
      </c>
      <c r="B21727" s="44" t="s">
        <v>5134</v>
      </c>
      <c r="C21727" s="45">
        <v>240804</v>
      </c>
      <c r="D21727" s="45" t="s">
        <v>11363</v>
      </c>
      <c r="E21727" s="45" t="s">
        <v>11260</v>
      </c>
      <c r="AO21727" s="376"/>
    </row>
    <row r="21728" spans="1:41" x14ac:dyDescent="0.25">
      <c r="A21728" s="44" t="s">
        <v>11362</v>
      </c>
      <c r="B21728" s="44" t="s">
        <v>925</v>
      </c>
      <c r="C21728" s="45">
        <v>260601</v>
      </c>
      <c r="D21728" s="45" t="s">
        <v>11363</v>
      </c>
      <c r="E21728" s="45" t="s">
        <v>17341</v>
      </c>
      <c r="AO21728" s="376"/>
    </row>
    <row r="21729" spans="1:41" x14ac:dyDescent="0.25">
      <c r="A21729" s="44" t="s">
        <v>8200</v>
      </c>
      <c r="B21729" s="44" t="s">
        <v>21365</v>
      </c>
      <c r="C21729" s="45" t="s">
        <v>8133</v>
      </c>
      <c r="D21729" s="45" t="s">
        <v>21447</v>
      </c>
      <c r="E21729" s="46">
        <v>46752</v>
      </c>
      <c r="AO21729" s="376"/>
    </row>
    <row r="21730" spans="1:41" x14ac:dyDescent="0.25">
      <c r="A21730" s="44" t="s">
        <v>7614</v>
      </c>
      <c r="B21730" s="44" t="s">
        <v>7597</v>
      </c>
      <c r="C21730" s="45" t="s">
        <v>7615</v>
      </c>
      <c r="D21730" s="45" t="s">
        <v>11204</v>
      </c>
      <c r="E21730" s="45" t="s">
        <v>4824</v>
      </c>
      <c r="F21730" s="93"/>
      <c r="G21730" s="93"/>
      <c r="H21730" s="93"/>
      <c r="I21730" s="99"/>
      <c r="J21730" s="99"/>
      <c r="K21730" s="99"/>
      <c r="L21730" s="99"/>
      <c r="M21730" s="99"/>
      <c r="N21730" s="99"/>
      <c r="O21730" s="99"/>
      <c r="P21730" s="99"/>
      <c r="Q21730" s="99"/>
      <c r="R21730" s="99"/>
      <c r="S21730" s="99"/>
      <c r="T21730" s="99"/>
      <c r="U21730" s="99"/>
      <c r="V21730" s="99"/>
      <c r="W21730" s="99"/>
      <c r="X21730" s="99"/>
      <c r="Y21730" s="99"/>
      <c r="Z21730" s="99"/>
      <c r="AA21730" s="99"/>
      <c r="AB21730" s="99"/>
      <c r="AC21730" s="99"/>
      <c r="AD21730" s="99"/>
      <c r="AE21730" s="99"/>
      <c r="AF21730" s="99"/>
      <c r="AG21730" s="99"/>
      <c r="AH21730" s="31"/>
      <c r="AI21730" s="31"/>
      <c r="AJ21730" s="31"/>
      <c r="AK21730" s="31"/>
      <c r="AL21730" s="31"/>
      <c r="AO21730" s="376"/>
    </row>
    <row r="21731" spans="1:41" x14ac:dyDescent="0.25">
      <c r="A21731" s="44" t="s">
        <v>7614</v>
      </c>
      <c r="B21731" s="44" t="s">
        <v>7597</v>
      </c>
      <c r="C21731" s="45" t="s">
        <v>7615</v>
      </c>
      <c r="D21731" s="45" t="s">
        <v>9895</v>
      </c>
      <c r="E21731" s="45" t="s">
        <v>4824</v>
      </c>
      <c r="F21731" s="93"/>
      <c r="G21731" s="93"/>
      <c r="H21731" s="93"/>
      <c r="I21731" s="99"/>
      <c r="J21731" s="99"/>
      <c r="K21731" s="99"/>
      <c r="L21731" s="44"/>
      <c r="M21731" s="99"/>
      <c r="N21731" s="99"/>
      <c r="O21731" s="99"/>
      <c r="P21731" s="99"/>
      <c r="Q21731" s="99"/>
      <c r="R21731" s="99"/>
      <c r="S21731" s="99"/>
      <c r="T21731" s="99"/>
      <c r="U21731" s="99"/>
      <c r="V21731" s="99"/>
      <c r="W21731" s="99"/>
      <c r="X21731" s="99"/>
      <c r="Y21731" s="99"/>
      <c r="Z21731" s="99"/>
      <c r="AA21731" s="99"/>
      <c r="AB21731" s="99"/>
      <c r="AC21731" s="99"/>
      <c r="AD21731" s="99"/>
      <c r="AE21731" s="99"/>
      <c r="AF21731" s="99"/>
      <c r="AG21731" s="99"/>
      <c r="AH21731" s="31"/>
      <c r="AI21731" s="31"/>
      <c r="AJ21731" s="31"/>
      <c r="AK21731" s="31"/>
      <c r="AL21731" s="31"/>
      <c r="AO21731" s="376"/>
    </row>
    <row r="21732" spans="1:41" x14ac:dyDescent="0.25">
      <c r="A21732" s="44" t="s">
        <v>22089</v>
      </c>
      <c r="B21732" s="44" t="s">
        <v>9248</v>
      </c>
      <c r="C21732" s="45">
        <v>260105</v>
      </c>
      <c r="D21732" s="45" t="s">
        <v>11363</v>
      </c>
      <c r="E21732" s="45" t="s">
        <v>17625</v>
      </c>
      <c r="AO21732" s="376"/>
    </row>
    <row r="21733" spans="1:41" x14ac:dyDescent="0.3">
      <c r="A21733" s="333" t="s">
        <v>15468</v>
      </c>
      <c r="B21733" s="333" t="s">
        <v>13316</v>
      </c>
      <c r="C21733" s="125" t="s">
        <v>13317</v>
      </c>
      <c r="D21733" s="32" t="s">
        <v>20309</v>
      </c>
      <c r="E21733" s="125" t="s">
        <v>12551</v>
      </c>
      <c r="F21733" s="125" t="s">
        <v>1189</v>
      </c>
      <c r="G21733" s="125" t="s">
        <v>1190</v>
      </c>
      <c r="AO21733" s="376"/>
    </row>
    <row r="21734" spans="1:41" x14ac:dyDescent="0.25">
      <c r="A21734" s="44" t="s">
        <v>6607</v>
      </c>
      <c r="B21734" s="44" t="s">
        <v>938</v>
      </c>
      <c r="C21734" s="45">
        <v>260103</v>
      </c>
      <c r="D21734" s="45" t="s">
        <v>11363</v>
      </c>
      <c r="E21734" s="45" t="s">
        <v>8292</v>
      </c>
      <c r="AO21734" s="376"/>
    </row>
  </sheetData>
  <autoFilter ref="A3:K21734" xr:uid="{358DC386-ED03-4AC8-9671-FBE459C7E73A}">
    <sortState xmlns:xlrd2="http://schemas.microsoft.com/office/spreadsheetml/2017/richdata2" ref="A4:K10">
      <sortCondition ref="A4:A10"/>
      <sortCondition ref="D4:D10"/>
    </sortState>
  </autoFilter>
  <sortState xmlns:xlrd2="http://schemas.microsoft.com/office/spreadsheetml/2017/richdata2" ref="A4:AO21779">
    <sortCondition ref="A4:A21779"/>
    <sortCondition ref="D4:D21779"/>
  </sortState>
  <mergeCells count="2">
    <mergeCell ref="F1:H1"/>
    <mergeCell ref="C1:E1"/>
  </mergeCells>
  <phoneticPr fontId="19" type="noConversion"/>
  <hyperlinks>
    <hyperlink ref="A303" r:id="rId1" display="https://pace.esc20.net/apps/pages/index.jsp?uREC_ID=1658602&amp;type=d&amp;pREC_ID=1806586" xr:uid="{79817FB0-A8AB-4CE8-8202-7579389C92BF}"/>
    <hyperlink ref="A18855" r:id="rId2" display="http://portal.esc20.net/portal/page/portal/PACE/PACEAwardsContracts/TD Industries" xr:uid="{4F1E58A4-8F2F-4AF8-A063-1B7053294ACA}"/>
    <hyperlink ref="A7373" r:id="rId3" display="http://portal.esc20.net/portal/page/portal/PACE/PACEAwardsContracts/FBS" xr:uid="{A5184A03-1560-4DA0-B609-3B831242906A}"/>
    <hyperlink ref="A3648" r:id="rId4" display="http://portal.esc20.net/portal/page/portal/PACE/PACEAwardsContracts/CASO" xr:uid="{AF1A8422-3421-48A6-83EB-27AB8670491E}"/>
    <hyperlink ref="A5948" r:id="rId5" display="http://portal.esc20.net/portal/page/portal/PACE/PACEAwardsContracts/DomtarWestern" xr:uid="{D92BE195-C848-4405-9B49-40C826A66471}"/>
    <hyperlink ref="A16060" r:id="rId6" display="http://portal.esc20.net/portal/page/portal/PACE/PACEAwardsContracts/Republic" xr:uid="{2A613221-D858-44C9-9120-213ED8D29A73}"/>
    <hyperlink ref="A12533" r:id="rId7" display="http://portal.esc20.net/portal/page/portal/PACE/PACEAwardsContracts/MBM-Landscaping" xr:uid="{37C2B0F1-BB5A-4909-8F8A-AD9D29B62E44}"/>
    <hyperlink ref="A12532" r:id="rId8" display="http://portal.esc20.net/portal/page/portal/PACE/PACEAwardsContracts/MBM" xr:uid="{48B0DC70-FAFF-4953-B274-86A619EC5308}"/>
    <hyperlink ref="A498" r:id="rId9" display="https://pace.esc20.net/apps/pages/ace-sports" xr:uid="{1F200666-C09C-44B0-978A-604DD75064CC}"/>
    <hyperlink ref="A637" r:id="rId10" display="https://pace.esc20.net/apps/pages/adorama" xr:uid="{5BD541B4-D26B-4012-9635-1F248E85DC3C}"/>
    <hyperlink ref="A1595" r:id="rId11" display="https://pace.esc20.net/apps/pages/apple" xr:uid="{B63FB21B-6200-48DB-B1E4-98E21354BC4F}"/>
    <hyperlink ref="A1747" r:id="rId12" display="https://pace.esc20.net/apps/pages/index.jsp?uREC_ID=1658602&amp;type=d&amp;pREC_ID=1806195" xr:uid="{111DE46F-4BF6-4EF7-A763-D170D84973B6}"/>
    <hyperlink ref="A2149" r:id="rId13" display="https://pace.esc20.net/apps/pages/aztec-software" xr:uid="{74A279A4-6746-45C9-819B-6CCED1CEF1C1}"/>
    <hyperlink ref="A2304" r:id="rId14" display="https://pace.esc20.net/apps/pages/index.jsp?uREC_ID=1658602&amp;type=d&amp;pREC_ID=1806700" xr:uid="{2D6E45D4-1C1F-4C62-9C79-C11568777860}"/>
    <hyperlink ref="A2459" r:id="rId15" display="https://pace.esc20.net/apps/pages/index.jsp?uREC_ID=1658602&amp;type=d&amp;pREC_ID=1806196" xr:uid="{1907A196-B8F4-4489-85DF-131E33E88B81}"/>
    <hyperlink ref="A2614" r:id="rId16" display="https://pace.esc20.net/apps/pages/binyod-llc" xr:uid="{6A8A58F6-7509-4BAC-A615-4B1F1C14CAC2}"/>
    <hyperlink ref="A3089" r:id="rId17" display="https://pace.esc20.net/apps/pages/brook-mays-music-company" xr:uid="{2A0A561C-1C58-4549-9304-16E46E9A5140}"/>
    <hyperlink ref="A3491" r:id="rId18" display="https://pace.esc20.net/apps/pages/capstone" xr:uid="{189272E8-A0C9-4860-A59F-8B0DD4713885}"/>
    <hyperlink ref="A3647" r:id="rId19" display="https://pace.esc20.net/apps/pages/index.jsp?uREC_ID=1658602&amp;type=d&amp;pREC_ID=1806203" xr:uid="{3B419755-20AC-4334-817A-BFD22BBD6E29}"/>
    <hyperlink ref="A3728" r:id="rId20" display="https://pace.esc20.net/apps/pages/ccs-presentation-systems" xr:uid="{B94823C0-7332-413A-9E7D-E1E761BDCC7B}"/>
    <hyperlink ref="A3738" r:id="rId21" display="https://pace.esc20.net/apps/pages/index.jsp?uREC_ID=1658602&amp;type=d&amp;pREC_ID=1806206" xr:uid="{25510614-0A80-48C2-9F62-6D005418D231}"/>
    <hyperlink ref="A4088" r:id="rId22" display="https://pace.esc20.net/apps/pages/chuck-levins-washington-music-center" xr:uid="{4125BA30-97AA-4D3E-A30D-CEC516E4ED0B}"/>
    <hyperlink ref="A4569" r:id="rId23" display="https://pace.esc20.net/apps/pages/index.jsp?uREC_ID=1658602&amp;type=d&amp;pREC_ID=1806216" xr:uid="{DBF43081-AD71-4BFE-9525-1C1B15D05BC1}"/>
    <hyperlink ref="A5253" r:id="rId24" display="https://pace.esc20.net/apps/pages/index.jsp?uREC_ID=1658602&amp;type=d&amp;pREC_ID=1806223" xr:uid="{DE090D60-2DAC-4030-A5D1-06E7D4DE3DAF}"/>
    <hyperlink ref="A5273" r:id="rId25" display="https://pace.esc20.net/apps/pages/daktronics" xr:uid="{BE65B368-70C3-4C9D-97DD-E57DCBF8415B}"/>
    <hyperlink ref="A5807" r:id="rId26" display="https://pace.esc20.net/apps/pages/discount-school-supply" xr:uid="{FFD87391-361D-445B-9A6B-7B84128740B1}"/>
    <hyperlink ref="A14239" r:id="rId27" display="https://pace.esc20.net/apps/pages/index.jsp?uREC_ID=1658602&amp;type=d&amp;pREC_ID=1806231" xr:uid="{C1EA1692-7907-4F91-AA47-61A76F57222B}"/>
    <hyperlink ref="A6278" r:id="rId28" display="https://pace.esc20.net/apps/pages/ecm-today" xr:uid="{0D909FFA-A406-483A-862E-7F1AC1098C9B}"/>
    <hyperlink ref="A7708" r:id="rId29" display="https://pace.esc20.net/apps/pages/fliplok" xr:uid="{FDAE9139-B235-405D-8609-3D1313694DEB}"/>
    <hyperlink ref="A8017" r:id="rId30" display="https://pace.esc20.net/apps/pages/fun-function" xr:uid="{C7F93701-5ED8-4B03-A6D5-A35BD1636C15}"/>
    <hyperlink ref="A8065" r:id="rId31" display="https://pace.esc20.net/apps/pages/g2-general-contractors" xr:uid="{88A4A259-CB53-46F0-AC29-F750FD395FE4}"/>
    <hyperlink ref="A8838" r:id="rId32" display="https://pace.esc20.net/apps/pages/index.jsp?uREC_ID=1658602&amp;type=d&amp;pREC_ID=1806245" xr:uid="{A9D2A793-5C1B-4418-94BE-7580F520996A}"/>
    <hyperlink ref="A9089" r:id="rId33" display="https://pace.esc20.net/apps/pages/heartland-play" xr:uid="{9F39B969-3C0B-4C89-B117-96AF25BA1E6C}"/>
    <hyperlink ref="A9098" r:id="rId34" display="https://pace.esc20.net/apps/pages/index.jsp?uREC_ID=1658602&amp;type=d&amp;pREC_ID=1806249" xr:uid="{24032CAD-3284-45F3-99F1-9135BDC35091}"/>
    <hyperlink ref="A9156" r:id="rId35" display="https://pace.esc20.net/apps/pages/henthorn-commercial-construction-llc" xr:uid="{568B71B8-CC80-40EF-8ABB-16CF83B406A7}"/>
    <hyperlink ref="A9217" r:id="rId36" display="https://pace.esc20.net/apps/pages/higginbotham" xr:uid="{8C55469B-DECB-4FF9-92B0-319380A53992}"/>
    <hyperlink ref="A10221" r:id="rId37" display="https://pace.esc20.net/apps/pages/it1-source" xr:uid="{0C4924C4-CD74-4D9A-BA1F-18BFEFF4EB6D}"/>
    <hyperlink ref="A10662" r:id="rId38" display="https://pace.esc20.net/apps/pages/just-right-reader" xr:uid="{9307501B-DB14-446B-9B25-880453E25B4A}"/>
    <hyperlink ref="A10765" r:id="rId39" display="https://pace.esc20.net/apps/pages/kaplan" xr:uid="{97DB7206-F253-4ED3-83A3-3522D47A3997}"/>
    <hyperlink ref="A11265" r:id="rId40" display="https://pace.esc20.net/apps/pages/index.jsp?uREC_ID=1658602&amp;type=d&amp;pREC_ID=1806464" xr:uid="{054FBD0D-D089-4AC7-B653-01DD733C650A}"/>
    <hyperlink ref="A11586" r:id="rId41" display="https://pace.esc20.net/apps/pages/index.jsp?uREC_ID=1658602&amp;type=d&amp;pREC_ID=1806466" xr:uid="{9B73C35D-6575-4E66-B9CA-BA167B992714}"/>
    <hyperlink ref="A11829" r:id="rId42" display="https://pace.esc20.net/apps/pages/index.jsp?uREC_ID=1658602&amp;type=d&amp;pREC_ID=1806708" xr:uid="{43D9B1BC-F256-49FF-BC0B-190EFE8DD073}"/>
    <hyperlink ref="A12412" r:id="rId43" display="https://pace.esc20.net/apps/pages/maxi-aids" xr:uid="{DA8B4F02-CED3-4C6A-8CC6-BD943E12ECF8}"/>
    <hyperlink ref="A12530" r:id="rId44" display="https://pace.esc20.net/apps/pages/mclemore-building-maintenance" xr:uid="{EF23C947-E0FA-408F-93F4-1F109D5935A7}"/>
    <hyperlink ref="A12531" r:id="rId45" display="https://pace.esc20.net/apps/pages/mclemore-building-maintenance" xr:uid="{16783B24-01B2-4FC6-8672-33C25DFA79FA}"/>
    <hyperlink ref="A12614" r:id="rId46" display="https://pace.esc20.net/apps/pages/medicaleshop-inc" xr:uid="{9665B4DF-758D-400F-AF9C-98F93B7FD910}"/>
    <hyperlink ref="A12781" r:id="rId47" display="https://pace.esc20.net/apps/pages/index.jsp?uREC_ID=1658602&amp;type=d&amp;pREC_ID=1806550" xr:uid="{3F549BF4-E754-4C92-A58A-29031062E2F3}"/>
    <hyperlink ref="A12823" r:id="rId48" display="https://pace.esc20.net/apps/pages/index.jsp?uREC_ID=1658602&amp;type=d&amp;pREC_ID=1806709" xr:uid="{744D6E5C-5A7A-4B8E-88CD-E0A99113CEB8}"/>
    <hyperlink ref="A13207" r:id="rId49" display="https://pace.esc20.net/apps/pages/mtech-mechanical-technical-services-inc" xr:uid="{D78FB31D-48FE-4F95-A3EA-DABF21B95EAB}"/>
    <hyperlink ref="A13274" r:id="rId50" display="https://pace.esc20.net/apps/pages/music-and-arts" xr:uid="{F8C123D2-84AB-4136-B74E-8FBCAD107B3F}"/>
    <hyperlink ref="A13641" r:id="rId51" display="https://pace.esc20.net/apps/pages/new-school-hero-cellocked" xr:uid="{6F9B88C0-C741-42B1-A9B9-8C05BD7B8285}"/>
    <hyperlink ref="A13862" r:id="rId52" display="https://pace.esc20.net/apps/pages/novium-group-llc" xr:uid="{C0C313F1-3D43-4414-85E6-070754057C00}"/>
    <hyperlink ref="A15183" r:id="rId53" display="https://pace.esc20.net/apps/pages/primary-arms-llc" xr:uid="{E1FEEC88-4E0D-4C2F-AF8B-AF4C4B854744}"/>
    <hyperlink ref="A15695" r:id="rId54" display="https://pace.esc20.net/apps/pages/index.jsp?uREC_ID=1658602&amp;type=d&amp;pREC_ID=1806570" xr:uid="{0C6E8C0D-7EC5-4C76-B2CD-EB6C30C39AD2}"/>
    <hyperlink ref="A16234" r:id="rId55" display="https://pace.esc20.net/apps/pages/riddell" xr:uid="{BF3688CE-62E3-4BA4-8B91-6BB38F0C296E}"/>
    <hyperlink ref="A16059" r:id="rId56" display="https://pace.esc20.net/apps/pages/index.jsp?uREC_ID=1658602&amp;type=d&amp;pREC_ID=1806573" xr:uid="{BFBABB58-39EB-4753-8000-D3D542B5E45F}"/>
    <hyperlink ref="A16724" r:id="rId57" display="https://pace.esc20.net/apps/pages/index.jsp?uREC_ID=1658602&amp;type=d&amp;pREC_ID=1806576" xr:uid="{52C37A28-C797-4AE8-A48C-F383466D453F}"/>
    <hyperlink ref="A16904" r:id="rId58" display="https://pace.esc20.net/apps/pages/school-nurse-supply" xr:uid="{958A74CC-408A-445C-85DA-44D507235933}"/>
    <hyperlink ref="A17336" r:id="rId59" display="https://pace.esc20.net/apps/pages/index.jsp?uREC_ID=1658602&amp;type=d&amp;pREC_ID=1806586" xr:uid="{5749C1AA-C4D0-4D92-8D94-19E25087B82F}"/>
    <hyperlink ref="A17934" r:id="rId60" display="https://pace.esc20.net/apps/pages/index.jsp?uREC_ID=1658602&amp;type=d&amp;pREC_ID=1806711" xr:uid="{2A58C7EE-1D86-4C7D-9D11-B76444661688}"/>
    <hyperlink ref="A18840" r:id="rId61" display="https://pace.esc20.net/apps/pages/index.jsp?uREC_ID=1658602&amp;type=d&amp;pREC_ID=1806589" xr:uid="{CCCCE530-A4B0-4FD3-BE4B-43D33211D309}"/>
    <hyperlink ref="A18896" r:id="rId62" display="https://pace.esc20.net/apps/pages/teachers-discovery" xr:uid="{A6B2C5A7-F786-4057-BA09-BAD3EA5BBEF5}"/>
    <hyperlink ref="A20518" r:id="rId63" display="https://pace.esc20.net/apps/pages/index.jsp?uREC_ID=1658602&amp;type=d&amp;pREC_ID=1806713" xr:uid="{EF84731D-0935-4142-9FEF-C5FA2DE0E017}"/>
    <hyperlink ref="A21080" r:id="rId64" display="https://pace.esc20.net/apps/pages/index.jsp?uREC_ID=1658602&amp;type=d&amp;pREC_ID=1806593" xr:uid="{42DDBDAF-703D-4A5E-84BF-F7F8A4EC79D6}"/>
    <hyperlink ref="A21276" r:id="rId65" display="https://pace.esc20.net/apps/pages/white-rock-technology" xr:uid="{A6506978-594B-456C-800B-DF5675513833}"/>
    <hyperlink ref="E498" r:id="rId66" xr:uid="{BB57294F-09FA-4F9F-9CB5-423ADE796D47}"/>
    <hyperlink ref="E637" r:id="rId67" xr:uid="{9E933880-A598-48D4-B7C2-B4C2F3C232B1}"/>
    <hyperlink ref="E1595" r:id="rId68" xr:uid="{68DBAC3F-5D7C-48CF-B03E-83FC56594D73}"/>
    <hyperlink ref="E1747" r:id="rId69" xr:uid="{48152630-E2FF-48ED-8B07-049E45445755}"/>
    <hyperlink ref="E2149" r:id="rId70" xr:uid="{443D0998-EADD-4826-9C47-A9093E1CF3E2}"/>
    <hyperlink ref="E2304" r:id="rId71" xr:uid="{8233E64C-4818-4213-9F09-CDFB31585529}"/>
    <hyperlink ref="E2459" r:id="rId72" xr:uid="{769FDAFF-3AAB-4C51-9290-55525E7F6E7E}"/>
    <hyperlink ref="E2614" r:id="rId73" xr:uid="{013AEE2C-FB4A-42DE-862C-D52AE7001495}"/>
    <hyperlink ref="E3089" r:id="rId74" xr:uid="{071FED4D-23AB-447D-B231-F8103C5D3B5D}"/>
    <hyperlink ref="E3491" r:id="rId75" xr:uid="{109F5FFE-8B9B-4632-B1B8-E5B63FE6D420}"/>
    <hyperlink ref="E3647" r:id="rId76" xr:uid="{DD226228-DD08-4DC9-8976-932CF90F6CBB}"/>
    <hyperlink ref="E3728" r:id="rId77" xr:uid="{A55954EC-4311-40E1-867C-2A7BD99F0AE0}"/>
    <hyperlink ref="E3738" r:id="rId78" xr:uid="{4DD2B9A1-546C-402D-818B-45FF6D78EC9F}"/>
    <hyperlink ref="E4088" r:id="rId79" xr:uid="{327AD634-957B-4138-AA2E-619BC5FBC914}"/>
    <hyperlink ref="E4569" r:id="rId80" xr:uid="{AB27E1F4-4844-4066-A679-4E93BD223403}"/>
    <hyperlink ref="E5253" r:id="rId81" xr:uid="{D4E0F724-845D-4BA6-A201-27B0CDC74340}"/>
    <hyperlink ref="E5273" r:id="rId82" xr:uid="{DD19E363-AFCC-4AA6-962B-33BDD4E76BAD}"/>
    <hyperlink ref="E5807" r:id="rId83" xr:uid="{3C2BA2CA-21E8-43FA-81A4-D7D8BEDF1E68}"/>
    <hyperlink ref="E14239" r:id="rId84" xr:uid="{9254CA70-5B6E-43CC-A7FD-0ADD25973B25}"/>
    <hyperlink ref="E6278" r:id="rId85" xr:uid="{4E5C5DD3-94D3-4CF5-9E73-44194DF861C5}"/>
    <hyperlink ref="E7708" r:id="rId86" xr:uid="{C82045DA-3784-4D59-B804-788DFAB708D8}"/>
    <hyperlink ref="E8017" r:id="rId87" xr:uid="{4EFC08BB-C005-494A-B93C-02A0A9165077}"/>
    <hyperlink ref="E8065" r:id="rId88" xr:uid="{C1813286-2073-4EBE-9ADD-CF1F14D24DB8}"/>
    <hyperlink ref="E8838" r:id="rId89" xr:uid="{D7410AC8-879B-4337-82DE-AF75AC027B6F}"/>
    <hyperlink ref="E9089" r:id="rId90" xr:uid="{128B2CED-5DE9-40C5-99F0-6830AA7A5B24}"/>
    <hyperlink ref="E9098" r:id="rId91" xr:uid="{2931598F-896A-4844-AE7D-B09220653DF8}"/>
    <hyperlink ref="E9156" r:id="rId92" xr:uid="{3D9F5C44-2ECF-41E7-8E6F-DA3A9A0D4408}"/>
    <hyperlink ref="E9217" r:id="rId93" xr:uid="{8ED3EF82-910B-45B5-A741-F42C64A3C676}"/>
    <hyperlink ref="E10221" r:id="rId94" xr:uid="{59E064E9-8A4D-4740-8A03-324494A2C714}"/>
    <hyperlink ref="E10662" r:id="rId95" xr:uid="{5D028310-1E8D-426A-AD33-ADD4219B214C}"/>
    <hyperlink ref="E10765" r:id="rId96" xr:uid="{2FAB254E-D7FF-4548-B5F1-BFAA58052E18}"/>
    <hyperlink ref="E11265" r:id="rId97" xr:uid="{A2EBE4C0-681C-4B18-A406-51F0EE0BEC47}"/>
    <hyperlink ref="E11586" r:id="rId98" xr:uid="{208A8E52-85B8-43C1-9A32-7C0524E5476E}"/>
    <hyperlink ref="E11829" r:id="rId99" xr:uid="{B7482A6E-5AD6-4D56-8619-AF8386B0B365}"/>
    <hyperlink ref="E12412" r:id="rId100" xr:uid="{C04F1774-C204-486B-8D35-42082A183113}"/>
    <hyperlink ref="E12530" r:id="rId101" xr:uid="{FF371F17-5CC9-449A-BB18-146585BB412F}"/>
    <hyperlink ref="E12531" r:id="rId102" xr:uid="{32071BF8-7D50-4F1D-A217-F968C8A8E884}"/>
    <hyperlink ref="E12614" r:id="rId103" xr:uid="{40B8F11F-BF49-40BE-90C9-1C4FB6EE957A}"/>
    <hyperlink ref="E12781" r:id="rId104" xr:uid="{30A4B392-5757-4B5A-AF69-747E69D45B39}"/>
    <hyperlink ref="E12823" r:id="rId105" xr:uid="{F737DA74-C18B-466F-B8C5-2CC16D2D586A}"/>
    <hyperlink ref="E13207" r:id="rId106" xr:uid="{2017AD3E-1150-450A-80A0-E93E40177B32}"/>
    <hyperlink ref="E13274" r:id="rId107" xr:uid="{C300EDCC-7163-44E7-992E-BFAAAF724985}"/>
    <hyperlink ref="E13641" r:id="rId108" xr:uid="{2898C6BA-548B-474A-AAAF-EC42AB4DC1A7}"/>
    <hyperlink ref="E13862" r:id="rId109" xr:uid="{7C4E20F1-2346-4AD0-B5BF-FB2CE5F2EB89}"/>
    <hyperlink ref="E15183" r:id="rId110" xr:uid="{F8F42D3C-E822-4E1B-B069-E04C54DBC96A}"/>
    <hyperlink ref="E15695" r:id="rId111" xr:uid="{8AFE0904-BE95-432A-8904-569ED373B749}"/>
    <hyperlink ref="E16059" r:id="rId112" xr:uid="{05EBB5D9-58A8-493B-AB0F-C887F0D0A122}"/>
    <hyperlink ref="E16234" r:id="rId113" xr:uid="{59D752C3-0570-4965-8AFE-5BF966F66FA5}"/>
    <hyperlink ref="E16724" r:id="rId114" xr:uid="{3248DF45-532C-4CE3-913C-18E91F907C9A}"/>
    <hyperlink ref="E16904" r:id="rId115" xr:uid="{EA321F51-D5F9-4B29-8922-F9CABFFCFF4F}"/>
    <hyperlink ref="E17336" r:id="rId116" xr:uid="{614B0BE0-5B66-4205-9FE5-55FFC77A69AB}"/>
    <hyperlink ref="E17934" r:id="rId117" xr:uid="{ABDA3FB4-1690-4CEC-9ECC-F913BD28D567}"/>
    <hyperlink ref="E18840" r:id="rId118" xr:uid="{F4E94643-0118-453A-92C8-9E32FC15D952}"/>
    <hyperlink ref="E18896" r:id="rId119" xr:uid="{DE1D33E0-C15D-45F2-A145-0FA4BB384432}"/>
    <hyperlink ref="E20518" r:id="rId120" xr:uid="{9AA307A5-B1D9-4715-AE98-9A15B2AE400E}"/>
    <hyperlink ref="E21080" r:id="rId121" xr:uid="{9465D8B2-677C-4DAA-A8CD-D91175CB4415}"/>
    <hyperlink ref="E21276" r:id="rId122" xr:uid="{9CEDC83E-D2F0-4812-9AA1-A1F8D783D65E}"/>
    <hyperlink ref="E868" r:id="rId123" xr:uid="{4C5A133C-275F-41B2-9B3F-733DFA73C5E7}"/>
    <hyperlink ref="E11045" r:id="rId124" xr:uid="{A67B2B6D-6F13-400D-B676-2F072E8C8145}"/>
    <hyperlink ref="E3848" r:id="rId125" xr:uid="{7C6BE34E-B329-4989-9961-59D9CD110DB2}"/>
    <hyperlink ref="E13639" r:id="rId126" xr:uid="{3D23D9E3-4D70-4D80-9040-73591D587CDF}"/>
    <hyperlink ref="E7720" r:id="rId127" xr:uid="{22D6E54C-0B85-48E8-B726-EDD7B56A3834}"/>
    <hyperlink ref="E18470" r:id="rId128" xr:uid="{74166C5B-5644-4F7D-A790-F87594FF47C3}"/>
    <hyperlink ref="E19236" r:id="rId129" xr:uid="{DB4307AB-BB03-4901-BF70-C16F5BB8E21C}"/>
    <hyperlink ref="E20647" r:id="rId130" xr:uid="{94063104-28F1-4D22-8CED-3BC1E4F115C6}"/>
  </hyperlinks>
  <pageMargins left="0.25" right="0.25" top="0.75" bottom="0.75" header="0.3" footer="0.3"/>
  <pageSetup scale="28" fitToHeight="0" orientation="portrait" r:id="rId1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15DB4-D493-47E5-ACCE-CCDC029714DB}">
  <dimension ref="A1:G24"/>
  <sheetViews>
    <sheetView workbookViewId="0">
      <selection activeCell="C3" sqref="C3"/>
    </sheetView>
  </sheetViews>
  <sheetFormatPr defaultRowHeight="39.6" customHeight="1" x14ac:dyDescent="0.3"/>
  <cols>
    <col min="1" max="1" width="21.88671875" style="15" customWidth="1"/>
    <col min="2" max="2" width="32.44140625" customWidth="1"/>
    <col min="3" max="3" width="60.6640625" style="240" bestFit="1" customWidth="1"/>
    <col min="4" max="4" width="21.44140625" hidden="1" customWidth="1"/>
    <col min="5" max="5" width="20.88671875" style="23" hidden="1" customWidth="1"/>
    <col min="6" max="6" width="29.44140625" hidden="1" customWidth="1"/>
    <col min="7" max="7" width="42.6640625" hidden="1" customWidth="1"/>
  </cols>
  <sheetData>
    <row r="1" spans="1:7" ht="14.4" x14ac:dyDescent="0.3">
      <c r="A1" s="231" t="s">
        <v>7199</v>
      </c>
      <c r="B1" s="231" t="s">
        <v>7200</v>
      </c>
      <c r="C1" s="231" t="s">
        <v>7201</v>
      </c>
      <c r="D1" s="232" t="s">
        <v>7202</v>
      </c>
      <c r="E1" s="233" t="s">
        <v>7203</v>
      </c>
      <c r="F1" s="232" t="s">
        <v>7204</v>
      </c>
      <c r="G1" s="234" t="s">
        <v>7205</v>
      </c>
    </row>
    <row r="2" spans="1:7" ht="14.4" x14ac:dyDescent="0.3">
      <c r="A2" s="235" t="s">
        <v>7206</v>
      </c>
      <c r="B2" s="235" t="s">
        <v>7206</v>
      </c>
      <c r="C2" s="276" t="s">
        <v>7207</v>
      </c>
      <c r="D2" s="235" t="s">
        <v>7208</v>
      </c>
      <c r="E2" s="26" t="s">
        <v>7209</v>
      </c>
      <c r="F2" s="235" t="s">
        <v>7210</v>
      </c>
      <c r="G2" s="236"/>
    </row>
    <row r="3" spans="1:7" ht="28.8" x14ac:dyDescent="0.3">
      <c r="A3" s="237" t="s">
        <v>7211</v>
      </c>
      <c r="B3" s="237" t="s">
        <v>7212</v>
      </c>
      <c r="C3" s="330" t="s">
        <v>7213</v>
      </c>
      <c r="D3" s="235" t="s">
        <v>7214</v>
      </c>
      <c r="E3" s="26" t="s">
        <v>7215</v>
      </c>
      <c r="F3" s="235" t="s">
        <v>7216</v>
      </c>
      <c r="G3" s="236" t="s">
        <v>7217</v>
      </c>
    </row>
    <row r="4" spans="1:7" ht="28.8" x14ac:dyDescent="0.3">
      <c r="A4" s="237" t="s">
        <v>7218</v>
      </c>
      <c r="B4" s="238" t="s">
        <v>7219</v>
      </c>
      <c r="C4" s="276" t="s">
        <v>7220</v>
      </c>
      <c r="D4" s="235" t="s">
        <v>7208</v>
      </c>
      <c r="E4" s="37">
        <v>43003</v>
      </c>
      <c r="F4" s="235" t="s">
        <v>7210</v>
      </c>
      <c r="G4" s="236" t="s">
        <v>7221</v>
      </c>
    </row>
    <row r="5" spans="1:7" ht="14.4" x14ac:dyDescent="0.3">
      <c r="A5" s="235" t="s">
        <v>7222</v>
      </c>
      <c r="B5" s="25" t="s">
        <v>7223</v>
      </c>
      <c r="C5" s="276" t="s">
        <v>7224</v>
      </c>
      <c r="D5" s="235" t="s">
        <v>7208</v>
      </c>
      <c r="E5" s="37">
        <v>41512</v>
      </c>
      <c r="F5" s="235" t="s">
        <v>7210</v>
      </c>
      <c r="G5" s="236" t="s">
        <v>7225</v>
      </c>
    </row>
    <row r="6" spans="1:7" ht="57.6" x14ac:dyDescent="0.3">
      <c r="A6" s="237" t="s">
        <v>7226</v>
      </c>
      <c r="B6" s="235" t="s">
        <v>7227</v>
      </c>
      <c r="C6" s="331" t="s">
        <v>5922</v>
      </c>
      <c r="D6" s="235" t="s">
        <v>7228</v>
      </c>
      <c r="E6" s="26"/>
      <c r="F6" s="235" t="s">
        <v>7216</v>
      </c>
      <c r="G6" s="236" t="s">
        <v>7225</v>
      </c>
    </row>
    <row r="7" spans="1:7" ht="28.8" x14ac:dyDescent="0.3">
      <c r="A7" s="237" t="s">
        <v>1193</v>
      </c>
      <c r="B7" s="237" t="s">
        <v>7229</v>
      </c>
      <c r="C7" s="330" t="s">
        <v>7230</v>
      </c>
      <c r="D7" s="235" t="s">
        <v>7231</v>
      </c>
      <c r="E7" s="26" t="s">
        <v>7232</v>
      </c>
      <c r="F7" s="235" t="s">
        <v>7232</v>
      </c>
      <c r="G7" s="236"/>
    </row>
    <row r="8" spans="1:7" ht="14.4" x14ac:dyDescent="0.3">
      <c r="A8" s="237" t="s">
        <v>12549</v>
      </c>
      <c r="B8" s="237" t="s">
        <v>12846</v>
      </c>
      <c r="C8" s="330" t="s">
        <v>12845</v>
      </c>
      <c r="D8" s="235"/>
      <c r="E8" s="26"/>
      <c r="F8" s="235"/>
      <c r="G8" s="236"/>
    </row>
    <row r="9" spans="1:7" ht="43.2" x14ac:dyDescent="0.3">
      <c r="A9" s="237" t="s">
        <v>7233</v>
      </c>
      <c r="B9" s="237" t="s">
        <v>7234</v>
      </c>
      <c r="C9" s="330" t="s">
        <v>7235</v>
      </c>
      <c r="D9" s="235" t="s">
        <v>7236</v>
      </c>
      <c r="E9" s="26" t="s">
        <v>7237</v>
      </c>
      <c r="F9" s="235" t="s">
        <v>7210</v>
      </c>
      <c r="G9" s="236"/>
    </row>
    <row r="10" spans="1:7" ht="28.8" x14ac:dyDescent="0.3">
      <c r="A10" s="237" t="s">
        <v>7238</v>
      </c>
      <c r="B10" s="235" t="s">
        <v>7239</v>
      </c>
      <c r="C10" s="332" t="s">
        <v>7240</v>
      </c>
      <c r="D10" s="235" t="s">
        <v>7208</v>
      </c>
      <c r="E10" s="26"/>
      <c r="F10" s="235" t="s">
        <v>7210</v>
      </c>
      <c r="G10" s="236" t="s">
        <v>7241</v>
      </c>
    </row>
    <row r="11" spans="1:7" ht="14.4" x14ac:dyDescent="0.3">
      <c r="A11" s="235" t="s">
        <v>7242</v>
      </c>
      <c r="B11" s="25" t="s">
        <v>7243</v>
      </c>
      <c r="C11" s="276" t="s">
        <v>7244</v>
      </c>
      <c r="D11" s="235" t="s">
        <v>7208</v>
      </c>
      <c r="E11" s="26"/>
      <c r="F11" s="235"/>
      <c r="G11" s="236" t="s">
        <v>7245</v>
      </c>
    </row>
    <row r="12" spans="1:7" ht="28.8" x14ac:dyDescent="0.3">
      <c r="A12" s="235" t="s">
        <v>7246</v>
      </c>
      <c r="B12" s="235" t="s">
        <v>7247</v>
      </c>
      <c r="C12" s="276" t="s">
        <v>7248</v>
      </c>
      <c r="D12" s="235" t="s">
        <v>7208</v>
      </c>
      <c r="E12" s="37">
        <v>41401</v>
      </c>
      <c r="F12" s="235" t="s">
        <v>7210</v>
      </c>
      <c r="G12" s="236"/>
    </row>
    <row r="13" spans="1:7" ht="39.6" customHeight="1" x14ac:dyDescent="0.3">
      <c r="A13" s="237" t="s">
        <v>7249</v>
      </c>
      <c r="B13" s="237" t="s">
        <v>7250</v>
      </c>
      <c r="C13" s="331" t="s">
        <v>7251</v>
      </c>
      <c r="D13" s="235" t="s">
        <v>7208</v>
      </c>
      <c r="E13" s="26"/>
      <c r="F13" s="235" t="s">
        <v>7210</v>
      </c>
      <c r="G13" s="236"/>
    </row>
    <row r="14" spans="1:7" ht="39.6" customHeight="1" x14ac:dyDescent="0.3">
      <c r="A14" s="237" t="s">
        <v>7252</v>
      </c>
      <c r="B14" s="237" t="s">
        <v>7253</v>
      </c>
      <c r="C14" s="331" t="s">
        <v>7254</v>
      </c>
      <c r="D14" s="235" t="s">
        <v>7208</v>
      </c>
      <c r="E14" s="26"/>
      <c r="F14" s="235" t="s">
        <v>7210</v>
      </c>
      <c r="G14" s="236"/>
    </row>
    <row r="15" spans="1:7" ht="39.6" customHeight="1" x14ac:dyDescent="0.3">
      <c r="A15" s="237" t="s">
        <v>398</v>
      </c>
      <c r="B15" s="235" t="s">
        <v>7255</v>
      </c>
      <c r="C15" s="331" t="s">
        <v>7256</v>
      </c>
      <c r="D15" s="235" t="s">
        <v>7208</v>
      </c>
      <c r="E15" s="26"/>
      <c r="F15" s="235" t="s">
        <v>7210</v>
      </c>
      <c r="G15" s="236"/>
    </row>
    <row r="16" spans="1:7" ht="39.6" customHeight="1" x14ac:dyDescent="0.3">
      <c r="A16" s="237" t="s">
        <v>7257</v>
      </c>
      <c r="B16" s="237" t="s">
        <v>7258</v>
      </c>
      <c r="C16" s="330" t="s">
        <v>7259</v>
      </c>
      <c r="D16" s="235" t="s">
        <v>7260</v>
      </c>
      <c r="E16" s="37">
        <v>44827</v>
      </c>
      <c r="F16" s="235" t="s">
        <v>7216</v>
      </c>
      <c r="G16" s="239" t="s">
        <v>7261</v>
      </c>
    </row>
    <row r="17" spans="1:7" ht="39.6" customHeight="1" x14ac:dyDescent="0.3">
      <c r="A17" s="237" t="s">
        <v>7262</v>
      </c>
      <c r="B17" s="237" t="s">
        <v>7263</v>
      </c>
      <c r="C17" s="330" t="s">
        <v>7264</v>
      </c>
      <c r="D17" s="235" t="s">
        <v>7208</v>
      </c>
      <c r="E17" s="26"/>
      <c r="F17" s="235" t="s">
        <v>7210</v>
      </c>
      <c r="G17" s="236"/>
    </row>
    <row r="18" spans="1:7" ht="39.6" customHeight="1" x14ac:dyDescent="0.3">
      <c r="A18" s="237" t="s">
        <v>7265</v>
      </c>
      <c r="B18" s="235" t="s">
        <v>3696</v>
      </c>
      <c r="C18" s="332" t="s">
        <v>5923</v>
      </c>
      <c r="D18" s="235" t="s">
        <v>7260</v>
      </c>
      <c r="E18" s="37">
        <v>44827</v>
      </c>
      <c r="F18" s="235" t="s">
        <v>7216</v>
      </c>
      <c r="G18" s="239" t="s">
        <v>7261</v>
      </c>
    </row>
    <row r="19" spans="1:7" ht="39.6" customHeight="1" x14ac:dyDescent="0.3">
      <c r="A19" s="237" t="s">
        <v>7266</v>
      </c>
      <c r="B19" s="237" t="s">
        <v>7267</v>
      </c>
      <c r="C19" s="330" t="s">
        <v>7268</v>
      </c>
      <c r="D19" s="235" t="s">
        <v>7208</v>
      </c>
      <c r="E19" s="26"/>
      <c r="F19" s="235"/>
      <c r="G19" s="236" t="s">
        <v>7269</v>
      </c>
    </row>
    <row r="20" spans="1:7" ht="39.6" customHeight="1" x14ac:dyDescent="0.3">
      <c r="A20" s="237" t="s">
        <v>7270</v>
      </c>
      <c r="B20" s="237" t="s">
        <v>7271</v>
      </c>
      <c r="C20" s="330" t="s">
        <v>7272</v>
      </c>
      <c r="D20" s="235" t="s">
        <v>7260</v>
      </c>
      <c r="E20" s="37">
        <v>44827</v>
      </c>
      <c r="F20" s="235" t="s">
        <v>7216</v>
      </c>
      <c r="G20" s="239" t="s">
        <v>7261</v>
      </c>
    </row>
    <row r="21" spans="1:7" ht="39.6" customHeight="1" x14ac:dyDescent="0.3">
      <c r="A21" s="237" t="s">
        <v>7273</v>
      </c>
      <c r="B21" s="237" t="s">
        <v>7274</v>
      </c>
      <c r="C21" s="330" t="s">
        <v>7275</v>
      </c>
      <c r="D21" s="235" t="s">
        <v>7276</v>
      </c>
      <c r="E21" s="37">
        <v>44827</v>
      </c>
      <c r="F21" s="235" t="s">
        <v>7216</v>
      </c>
      <c r="G21" s="239" t="s">
        <v>7261</v>
      </c>
    </row>
    <row r="22" spans="1:7" ht="39.6" customHeight="1" x14ac:dyDescent="0.3">
      <c r="A22" s="237" t="s">
        <v>7277</v>
      </c>
      <c r="B22" s="237" t="s">
        <v>7278</v>
      </c>
      <c r="C22" s="330" t="s">
        <v>7279</v>
      </c>
      <c r="D22" s="235" t="s">
        <v>7208</v>
      </c>
      <c r="E22" s="37">
        <v>43703</v>
      </c>
      <c r="F22" s="235" t="s">
        <v>7216</v>
      </c>
      <c r="G22" s="236"/>
    </row>
    <row r="23" spans="1:7" ht="39.6" customHeight="1" x14ac:dyDescent="0.3">
      <c r="A23" s="237" t="s">
        <v>7280</v>
      </c>
      <c r="B23" s="237" t="s">
        <v>7281</v>
      </c>
      <c r="C23" s="332" t="s">
        <v>7282</v>
      </c>
      <c r="D23" s="235" t="s">
        <v>7208</v>
      </c>
      <c r="E23" s="26"/>
      <c r="F23" s="235" t="s">
        <v>7216</v>
      </c>
      <c r="G23" s="236"/>
    </row>
    <row r="24" spans="1:7" ht="39.6" customHeight="1" x14ac:dyDescent="0.3">
      <c r="A24" s="237" t="s">
        <v>7283</v>
      </c>
      <c r="B24" s="237" t="s">
        <v>7284</v>
      </c>
      <c r="C24" s="330" t="s">
        <v>7285</v>
      </c>
      <c r="D24" s="235" t="s">
        <v>7286</v>
      </c>
      <c r="E24" s="26"/>
      <c r="F24" s="25"/>
      <c r="G24" s="25"/>
    </row>
  </sheetData>
  <hyperlinks>
    <hyperlink ref="C9" r:id="rId1" xr:uid="{7967755B-0A5D-4F50-8588-0A80B63B4E4F}"/>
    <hyperlink ref="C22" r:id="rId2" xr:uid="{E5D8F0A6-E3F3-423D-8EF2-1F65393AE190}"/>
    <hyperlink ref="C7" r:id="rId3" xr:uid="{A60722EB-48F3-4C03-88A2-2B391CFD38AA}"/>
    <hyperlink ref="C24" r:id="rId4" xr:uid="{38A7E9BD-95D6-4AB3-8429-FB1F105BF1CE}"/>
    <hyperlink ref="C13" r:id="rId5" xr:uid="{1CA3982F-E833-41A1-949E-F95E1AC7F4A6}"/>
    <hyperlink ref="C23" r:id="rId6" xr:uid="{69D35F18-E25C-40C8-838B-C276ACCB7705}"/>
    <hyperlink ref="C18" r:id="rId7" xr:uid="{3C48D920-13E7-4FCE-9FF4-43EB03B79EA6}"/>
    <hyperlink ref="C6" r:id="rId8" xr:uid="{5B0CCD14-9651-4963-8225-41771479D874}"/>
    <hyperlink ref="C10" r:id="rId9" xr:uid="{76B60285-FB66-4C4F-84C7-FE04529036A2}"/>
    <hyperlink ref="C15" r:id="rId10" xr:uid="{482248FD-B03C-4BDB-8A6F-826BFD56985A}"/>
    <hyperlink ref="C20" r:id="rId11" xr:uid="{1058F56F-E4F2-4A5B-B1F2-57E40EFD1AB1}"/>
    <hyperlink ref="C16" r:id="rId12" xr:uid="{1B881E34-C99C-478C-941D-5424975FC696}"/>
    <hyperlink ref="C14" r:id="rId13" xr:uid="{08F1BEAE-40E8-487C-94A7-D0E8CA12196D}"/>
    <hyperlink ref="C21" r:id="rId14" xr:uid="{F9124F07-A7DE-4992-A722-ABF02C3F4441}"/>
    <hyperlink ref="C19" r:id="rId15" xr:uid="{A1ED3492-461A-4BB3-878E-BA5AEE70A48A}"/>
    <hyperlink ref="C17" r:id="rId16" xr:uid="{7EBD9032-C347-44E6-9AE9-574ED69BBE5F}"/>
    <hyperlink ref="C5" r:id="rId17" xr:uid="{F0154728-7573-4AC6-BA49-5D442C6419A9}"/>
    <hyperlink ref="C11" r:id="rId18" xr:uid="{46E90D40-47FF-49F4-A489-F78E8CC4BCB2}"/>
    <hyperlink ref="C12" r:id="rId19" xr:uid="{A557CA2B-8924-4951-9F50-19B41857A424}"/>
    <hyperlink ref="C3" r:id="rId20" xr:uid="{CCF155D3-4C50-4825-903F-E8E1D55BEB45}"/>
    <hyperlink ref="C2" r:id="rId21" display="https://urldefense.com/v3/__http:/www.1gpa.org/__;!!CUSciUoK5FE!NHdPabKQbUDYOat3GTIDlhyweA0xwmUMIt6-CcZ7SpdYbJGBrcHELRdimPV0lqNHu0brfVQyIf-HMGENzmo$" xr:uid="{9BCA0907-68E9-4202-864C-0D671AA7D4CF}"/>
    <hyperlink ref="C4" r:id="rId22" xr:uid="{C112DB2C-0B4B-4859-ABB1-2C8DA7E973B0}"/>
  </hyperlinks>
  <pageMargins left="0.7" right="0.7" top="0.75" bottom="0.75" header="0.3" footer="0.3"/>
  <pageSetup orientation="portrait"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1FB78-A7D8-4FAB-9DAE-A4749CC49940}">
  <dimension ref="A1:H14"/>
  <sheetViews>
    <sheetView workbookViewId="0">
      <selection activeCell="B5" sqref="B5"/>
    </sheetView>
  </sheetViews>
  <sheetFormatPr defaultColWidth="8.88671875" defaultRowHeight="13.2" x14ac:dyDescent="0.25"/>
  <cols>
    <col min="1" max="1" width="37.44140625" style="17" customWidth="1"/>
    <col min="2" max="2" width="8.88671875" style="17" bestFit="1"/>
    <col min="3" max="3" width="23.88671875" style="17" bestFit="1" customWidth="1"/>
    <col min="4" max="4" width="56.33203125" style="17" bestFit="1" customWidth="1"/>
    <col min="5" max="5" width="37.33203125" style="17" customWidth="1"/>
    <col min="6" max="6" width="18.33203125" style="17" customWidth="1"/>
    <col min="7" max="7" width="14.6640625" style="17" customWidth="1"/>
    <col min="8" max="8" width="7.33203125" style="17" bestFit="1" customWidth="1"/>
    <col min="9" max="16384" width="8.88671875" style="17"/>
  </cols>
  <sheetData>
    <row r="1" spans="1:8" ht="93" customHeight="1" x14ac:dyDescent="0.25">
      <c r="A1" s="383" t="s">
        <v>6211</v>
      </c>
      <c r="B1" s="383"/>
      <c r="C1" s="383"/>
      <c r="D1" s="383"/>
      <c r="E1" s="16"/>
      <c r="F1" s="16"/>
      <c r="G1" s="16"/>
      <c r="H1" s="16"/>
    </row>
    <row r="2" spans="1:8" x14ac:dyDescent="0.25">
      <c r="A2" s="18" t="s">
        <v>1430</v>
      </c>
      <c r="B2" s="19" t="s">
        <v>1431</v>
      </c>
      <c r="C2" s="18" t="s">
        <v>1432</v>
      </c>
      <c r="D2" s="18" t="s">
        <v>1435</v>
      </c>
      <c r="E2" s="18" t="s">
        <v>1436</v>
      </c>
      <c r="F2" s="18" t="s">
        <v>1437</v>
      </c>
      <c r="G2" s="18" t="s">
        <v>1193</v>
      </c>
    </row>
    <row r="3" spans="1:8" s="14" customFormat="1" ht="31.2" customHeight="1" x14ac:dyDescent="0.3">
      <c r="A3" s="279" t="s">
        <v>10037</v>
      </c>
      <c r="B3" s="280">
        <v>708830</v>
      </c>
      <c r="C3" s="279" t="s">
        <v>3282</v>
      </c>
      <c r="D3" s="276" t="s">
        <v>3284</v>
      </c>
      <c r="E3" s="279"/>
      <c r="F3" s="280" t="s">
        <v>10038</v>
      </c>
      <c r="G3" s="280" t="s">
        <v>1190</v>
      </c>
    </row>
    <row r="4" spans="1:8" s="14" customFormat="1" ht="31.2" customHeight="1" x14ac:dyDescent="0.3">
      <c r="A4" s="279" t="s">
        <v>10039</v>
      </c>
      <c r="B4" s="280">
        <v>724581</v>
      </c>
      <c r="C4" s="279" t="s">
        <v>10040</v>
      </c>
      <c r="D4" s="276" t="s">
        <v>3774</v>
      </c>
      <c r="E4" s="279" t="s">
        <v>10041</v>
      </c>
      <c r="F4" s="280" t="s">
        <v>10042</v>
      </c>
      <c r="G4" s="280" t="s">
        <v>1190</v>
      </c>
    </row>
    <row r="5" spans="1:8" s="14" customFormat="1" ht="31.2" customHeight="1" x14ac:dyDescent="0.3">
      <c r="A5" s="279" t="s">
        <v>10043</v>
      </c>
      <c r="B5" s="280">
        <v>718278</v>
      </c>
      <c r="C5" s="281" t="s">
        <v>10044</v>
      </c>
      <c r="D5" s="276" t="s">
        <v>3750</v>
      </c>
      <c r="E5" s="229" t="s">
        <v>10045</v>
      </c>
      <c r="F5" s="280" t="s">
        <v>10046</v>
      </c>
      <c r="G5" s="280" t="s">
        <v>1190</v>
      </c>
    </row>
    <row r="6" spans="1:8" s="14" customFormat="1" ht="31.2" customHeight="1" x14ac:dyDescent="0.3">
      <c r="A6" s="279" t="s">
        <v>10047</v>
      </c>
      <c r="B6" s="280">
        <v>713108</v>
      </c>
      <c r="C6" s="279" t="s">
        <v>10048</v>
      </c>
      <c r="D6" s="282" t="s">
        <v>10049</v>
      </c>
      <c r="E6" s="279" t="s">
        <v>10050</v>
      </c>
      <c r="F6" s="280" t="s">
        <v>2649</v>
      </c>
      <c r="G6" s="280" t="s">
        <v>1190</v>
      </c>
    </row>
    <row r="7" spans="1:8" s="14" customFormat="1" ht="31.2" customHeight="1" x14ac:dyDescent="0.3">
      <c r="A7" s="279" t="s">
        <v>10051</v>
      </c>
      <c r="B7" s="274">
        <v>608120</v>
      </c>
      <c r="C7" s="283" t="s">
        <v>10052</v>
      </c>
      <c r="D7" s="284" t="s">
        <v>10053</v>
      </c>
      <c r="E7" s="276" t="s">
        <v>10054</v>
      </c>
      <c r="F7" s="285" t="s">
        <v>10055</v>
      </c>
      <c r="G7" s="285" t="s">
        <v>1190</v>
      </c>
    </row>
    <row r="8" spans="1:8" s="14" customFormat="1" ht="31.2" customHeight="1" x14ac:dyDescent="0.3">
      <c r="A8" s="279" t="s">
        <v>10056</v>
      </c>
      <c r="B8" s="274">
        <v>616968</v>
      </c>
      <c r="C8" s="283" t="s">
        <v>10057</v>
      </c>
      <c r="D8" s="282" t="s">
        <v>10058</v>
      </c>
      <c r="E8" s="276" t="s">
        <v>10059</v>
      </c>
      <c r="F8" s="285" t="s">
        <v>10060</v>
      </c>
      <c r="G8" s="285" t="s">
        <v>10061</v>
      </c>
    </row>
    <row r="9" spans="1:8" s="14" customFormat="1" ht="31.2" customHeight="1" x14ac:dyDescent="0.3">
      <c r="A9" s="279" t="s">
        <v>1332</v>
      </c>
      <c r="B9" s="280">
        <v>720213</v>
      </c>
      <c r="C9" s="279" t="s">
        <v>2651</v>
      </c>
      <c r="D9" s="276" t="s">
        <v>2652</v>
      </c>
      <c r="E9" s="229" t="s">
        <v>10062</v>
      </c>
      <c r="F9" s="280" t="s">
        <v>2653</v>
      </c>
      <c r="G9" s="280" t="s">
        <v>1190</v>
      </c>
    </row>
    <row r="10" spans="1:8" s="14" customFormat="1" ht="31.2" customHeight="1" x14ac:dyDescent="0.3">
      <c r="A10" s="279" t="s">
        <v>2525</v>
      </c>
      <c r="B10" s="274">
        <v>705284</v>
      </c>
      <c r="C10" s="272" t="s">
        <v>10133</v>
      </c>
      <c r="D10" s="276" t="s">
        <v>10132</v>
      </c>
      <c r="E10" s="276" t="s">
        <v>10063</v>
      </c>
      <c r="F10" s="285" t="s">
        <v>10151</v>
      </c>
      <c r="G10" s="285" t="s">
        <v>1190</v>
      </c>
    </row>
    <row r="11" spans="1:8" s="14" customFormat="1" ht="31.2" customHeight="1" x14ac:dyDescent="0.3">
      <c r="A11" s="279" t="s">
        <v>1333</v>
      </c>
      <c r="B11" s="280">
        <v>609726</v>
      </c>
      <c r="C11" s="279" t="s">
        <v>1439</v>
      </c>
      <c r="D11" s="276" t="s">
        <v>1440</v>
      </c>
      <c r="E11" s="276" t="s">
        <v>10064</v>
      </c>
      <c r="F11" s="280" t="s">
        <v>10065</v>
      </c>
      <c r="G11" s="280" t="s">
        <v>1190</v>
      </c>
    </row>
    <row r="12" spans="1:8" s="14" customFormat="1" ht="31.2" customHeight="1" x14ac:dyDescent="0.3">
      <c r="A12" s="279" t="s">
        <v>10066</v>
      </c>
      <c r="B12" s="280">
        <v>723186</v>
      </c>
      <c r="C12" s="279" t="s">
        <v>10067</v>
      </c>
      <c r="D12" s="229" t="s">
        <v>10068</v>
      </c>
      <c r="E12" s="276" t="s">
        <v>10069</v>
      </c>
      <c r="F12" s="280" t="s">
        <v>10070</v>
      </c>
      <c r="G12" s="280" t="s">
        <v>1190</v>
      </c>
    </row>
    <row r="13" spans="1:8" s="14" customFormat="1" ht="31.2" customHeight="1" x14ac:dyDescent="0.3">
      <c r="A13" s="279" t="s">
        <v>10071</v>
      </c>
      <c r="B13" s="274">
        <v>710992</v>
      </c>
      <c r="C13" s="272" t="s">
        <v>10072</v>
      </c>
      <c r="D13" s="276" t="s">
        <v>10073</v>
      </c>
      <c r="E13" s="272" t="s">
        <v>10074</v>
      </c>
      <c r="F13" s="285" t="s">
        <v>10075</v>
      </c>
      <c r="G13" s="285" t="s">
        <v>1190</v>
      </c>
    </row>
    <row r="14" spans="1:8" x14ac:dyDescent="0.25">
      <c r="A14" s="21"/>
      <c r="B14" s="21"/>
      <c r="C14" s="21"/>
    </row>
  </sheetData>
  <mergeCells count="1">
    <mergeCell ref="A1:D1"/>
  </mergeCells>
  <hyperlinks>
    <hyperlink ref="D12" r:id="rId1" display="mailto:info@liteam.com" xr:uid="{89922CB7-4EE3-4CD0-83D2-B484FF98A740}"/>
    <hyperlink ref="D4" r:id="rId2" xr:uid="{F7BD7225-1ABF-40B7-B829-BECB3AD48C72}"/>
    <hyperlink ref="D5" r:id="rId3" xr:uid="{EC991BB7-AB9F-4777-BA4A-881756D4F62C}"/>
    <hyperlink ref="D6" r:id="rId4" display="mail@dfwimpression.com / " xr:uid="{3CEB77CA-82D0-44CE-9AE7-8B26CA2EA4F3}"/>
    <hyperlink ref="D7" r:id="rId5" xr:uid="{09FD9303-9FDD-4F49-8B7F-10ACFBA1E143}"/>
    <hyperlink ref="D8" r:id="rId6" display="cambrey.hardy@gandyink.com / " xr:uid="{3854B32B-C6DA-400A-AAD4-40F85F1F84A2}"/>
    <hyperlink ref="D13" r:id="rId7" xr:uid="{555DCC49-9658-41D0-BE7D-2BC607557977}"/>
    <hyperlink ref="E10" r:id="rId8" xr:uid="{482996A0-EA0D-4600-A470-95C1E3F5FDC4}"/>
    <hyperlink ref="E7" r:id="rId9" xr:uid="{6200012D-D549-4DCA-936D-6A9861CD5784}"/>
    <hyperlink ref="E8" r:id="rId10" xr:uid="{F3194276-5A8D-45EE-9FD7-E10D3EB67F3B}"/>
    <hyperlink ref="D10" r:id="rId11" xr:uid="{EEDCA3D8-B4D7-4F55-AE5C-CE33F8218D63}"/>
  </hyperlinks>
  <pageMargins left="0.7" right="0.7" top="0.75" bottom="0.75" header="0.3" footer="0.3"/>
  <pageSetup orientation="portrait"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A4A4-E9F0-49D6-BA5D-6203AC10CED8}">
  <dimension ref="A1:F82"/>
  <sheetViews>
    <sheetView topLeftCell="A10" workbookViewId="0">
      <selection activeCell="D8" sqref="D8"/>
    </sheetView>
  </sheetViews>
  <sheetFormatPr defaultColWidth="8.88671875" defaultRowHeight="14.4" x14ac:dyDescent="0.3"/>
  <cols>
    <col min="1" max="1" width="39.44140625" style="25" customWidth="1"/>
    <col min="2" max="2" width="27.5546875" style="25" customWidth="1"/>
    <col min="3" max="3" width="43.88671875" style="25" customWidth="1"/>
    <col min="4" max="4" width="19.5546875" style="25" customWidth="1"/>
    <col min="5" max="5" width="13.109375" style="25" customWidth="1"/>
    <col min="6" max="6" width="15.6640625" style="26" customWidth="1"/>
    <col min="7" max="7" width="4.5546875" style="25" customWidth="1"/>
    <col min="8" max="16384" width="8.88671875" style="25"/>
  </cols>
  <sheetData>
    <row r="1" spans="1:6" ht="18" x14ac:dyDescent="0.35">
      <c r="A1" s="384" t="s">
        <v>13412</v>
      </c>
      <c r="B1" s="384"/>
      <c r="C1" s="384"/>
      <c r="D1" s="384"/>
    </row>
    <row r="2" spans="1:6" ht="18" x14ac:dyDescent="0.35">
      <c r="A2" s="225"/>
      <c r="B2" s="225"/>
      <c r="C2" s="225"/>
      <c r="D2" s="225"/>
    </row>
    <row r="3" spans="1:6" ht="38.25" customHeight="1" x14ac:dyDescent="0.35">
      <c r="A3" s="385" t="s">
        <v>13057</v>
      </c>
      <c r="B3" s="386"/>
      <c r="C3" s="386"/>
      <c r="D3" s="386"/>
    </row>
    <row r="4" spans="1:6" ht="18" x14ac:dyDescent="0.35">
      <c r="A4" s="225"/>
      <c r="B4" s="225"/>
      <c r="C4" s="225"/>
      <c r="D4" s="225"/>
    </row>
    <row r="6" spans="1:6" x14ac:dyDescent="0.3">
      <c r="A6" s="24" t="s">
        <v>1451</v>
      </c>
      <c r="B6" s="24" t="s">
        <v>1452</v>
      </c>
      <c r="C6" s="24" t="s">
        <v>1454</v>
      </c>
      <c r="D6" s="24" t="s">
        <v>1453</v>
      </c>
      <c r="E6" s="24" t="s">
        <v>1192</v>
      </c>
      <c r="F6" s="226" t="s">
        <v>1193</v>
      </c>
    </row>
    <row r="7" spans="1:6" x14ac:dyDescent="0.3">
      <c r="A7" s="227" t="s">
        <v>1671</v>
      </c>
      <c r="B7" s="228" t="s">
        <v>3732</v>
      </c>
      <c r="C7" s="229" t="s">
        <v>3733</v>
      </c>
      <c r="D7" s="25" t="s">
        <v>3734</v>
      </c>
      <c r="E7" s="26" t="s">
        <v>1190</v>
      </c>
      <c r="F7" s="26" t="s">
        <v>1335</v>
      </c>
    </row>
    <row r="8" spans="1:6" x14ac:dyDescent="0.3">
      <c r="A8" s="227" t="s">
        <v>3713</v>
      </c>
      <c r="B8" s="228" t="s">
        <v>19104</v>
      </c>
      <c r="C8" s="229" t="s">
        <v>19105</v>
      </c>
      <c r="D8" s="25" t="s">
        <v>3735</v>
      </c>
      <c r="E8" s="26" t="s">
        <v>1190</v>
      </c>
      <c r="F8" s="26" t="s">
        <v>1335</v>
      </c>
    </row>
    <row r="9" spans="1:6" x14ac:dyDescent="0.3">
      <c r="A9" s="227" t="s">
        <v>1204</v>
      </c>
      <c r="B9" s="228" t="s">
        <v>3736</v>
      </c>
      <c r="C9" s="229" t="s">
        <v>3737</v>
      </c>
      <c r="D9" s="25" t="s">
        <v>3738</v>
      </c>
      <c r="E9" s="26" t="s">
        <v>1190</v>
      </c>
      <c r="F9" s="26" t="s">
        <v>1335</v>
      </c>
    </row>
    <row r="10" spans="1:6" x14ac:dyDescent="0.3">
      <c r="A10" s="227" t="s">
        <v>3714</v>
      </c>
      <c r="B10" s="228" t="s">
        <v>3739</v>
      </c>
      <c r="C10" s="229" t="s">
        <v>3284</v>
      </c>
      <c r="D10" s="25" t="s">
        <v>3283</v>
      </c>
      <c r="E10" s="26" t="s">
        <v>1190</v>
      </c>
      <c r="F10" s="26" t="s">
        <v>1335</v>
      </c>
    </row>
    <row r="11" spans="1:6" x14ac:dyDescent="0.3">
      <c r="A11" s="227" t="s">
        <v>1769</v>
      </c>
      <c r="B11" s="228" t="s">
        <v>3740</v>
      </c>
      <c r="C11" s="229" t="s">
        <v>3741</v>
      </c>
      <c r="D11" s="25" t="s">
        <v>3742</v>
      </c>
      <c r="E11" s="26" t="s">
        <v>1190</v>
      </c>
      <c r="F11" s="26" t="s">
        <v>1335</v>
      </c>
    </row>
    <row r="12" spans="1:6" x14ac:dyDescent="0.3">
      <c r="A12" s="227" t="s">
        <v>636</v>
      </c>
      <c r="B12" s="228" t="s">
        <v>3743</v>
      </c>
      <c r="C12" s="229" t="s">
        <v>3744</v>
      </c>
      <c r="D12" s="25" t="s">
        <v>3745</v>
      </c>
      <c r="E12" s="26" t="s">
        <v>1190</v>
      </c>
      <c r="F12" s="26" t="s">
        <v>1335</v>
      </c>
    </row>
    <row r="13" spans="1:6" x14ac:dyDescent="0.3">
      <c r="A13" s="227" t="s">
        <v>3715</v>
      </c>
      <c r="B13" s="228" t="s">
        <v>3746</v>
      </c>
      <c r="C13" s="229" t="s">
        <v>3747</v>
      </c>
      <c r="D13" s="25" t="s">
        <v>3748</v>
      </c>
      <c r="E13" s="26" t="s">
        <v>1190</v>
      </c>
      <c r="F13" s="26" t="s">
        <v>1335</v>
      </c>
    </row>
    <row r="14" spans="1:6" x14ac:dyDescent="0.3">
      <c r="A14" s="227" t="s">
        <v>1711</v>
      </c>
      <c r="B14" s="228" t="s">
        <v>3749</v>
      </c>
      <c r="C14" s="229" t="s">
        <v>3750</v>
      </c>
      <c r="D14" s="25" t="s">
        <v>3751</v>
      </c>
      <c r="E14" s="26" t="s">
        <v>1190</v>
      </c>
      <c r="F14" s="26" t="s">
        <v>1335</v>
      </c>
    </row>
    <row r="15" spans="1:6" x14ac:dyDescent="0.3">
      <c r="A15" s="227" t="s">
        <v>3716</v>
      </c>
      <c r="B15" s="228" t="s">
        <v>3752</v>
      </c>
      <c r="C15" s="229" t="s">
        <v>3753</v>
      </c>
      <c r="D15" s="25" t="s">
        <v>3754</v>
      </c>
      <c r="E15" s="26" t="s">
        <v>1190</v>
      </c>
      <c r="F15" s="26" t="s">
        <v>1335</v>
      </c>
    </row>
    <row r="16" spans="1:6" x14ac:dyDescent="0.3">
      <c r="A16" s="227" t="s">
        <v>3717</v>
      </c>
      <c r="B16" s="228" t="s">
        <v>3755</v>
      </c>
      <c r="C16" s="229" t="s">
        <v>1466</v>
      </c>
      <c r="D16" s="25" t="s">
        <v>1467</v>
      </c>
      <c r="E16" s="26" t="s">
        <v>1190</v>
      </c>
      <c r="F16" s="26" t="s">
        <v>1335</v>
      </c>
    </row>
    <row r="17" spans="1:6" x14ac:dyDescent="0.3">
      <c r="A17" s="227" t="s">
        <v>1220</v>
      </c>
      <c r="B17" s="228" t="s">
        <v>3756</v>
      </c>
      <c r="C17" s="229" t="s">
        <v>3757</v>
      </c>
      <c r="D17" s="25" t="s">
        <v>3758</v>
      </c>
      <c r="E17" s="26" t="s">
        <v>1190</v>
      </c>
      <c r="F17" s="26" t="s">
        <v>1335</v>
      </c>
    </row>
    <row r="18" spans="1:6" x14ac:dyDescent="0.3">
      <c r="A18" s="227" t="s">
        <v>3718</v>
      </c>
      <c r="B18" s="228" t="s">
        <v>3759</v>
      </c>
      <c r="C18" s="229" t="s">
        <v>3760</v>
      </c>
      <c r="D18" s="25" t="s">
        <v>3761</v>
      </c>
      <c r="E18" s="26" t="s">
        <v>1190</v>
      </c>
      <c r="F18" s="26" t="s">
        <v>1335</v>
      </c>
    </row>
    <row r="19" spans="1:6" x14ac:dyDescent="0.3">
      <c r="A19" s="227" t="s">
        <v>3719</v>
      </c>
      <c r="B19" s="228" t="s">
        <v>3762</v>
      </c>
      <c r="C19" s="229" t="s">
        <v>3763</v>
      </c>
      <c r="D19" s="25" t="s">
        <v>3764</v>
      </c>
      <c r="E19" s="26" t="s">
        <v>1190</v>
      </c>
      <c r="F19" s="26" t="s">
        <v>1335</v>
      </c>
    </row>
    <row r="20" spans="1:6" x14ac:dyDescent="0.3">
      <c r="A20" s="227" t="s">
        <v>3720</v>
      </c>
      <c r="B20" s="228" t="s">
        <v>3765</v>
      </c>
      <c r="C20" s="229" t="s">
        <v>3766</v>
      </c>
      <c r="D20" s="25" t="s">
        <v>3767</v>
      </c>
      <c r="E20" s="26" t="s">
        <v>1190</v>
      </c>
      <c r="F20" s="26" t="s">
        <v>1335</v>
      </c>
    </row>
    <row r="21" spans="1:6" x14ac:dyDescent="0.3">
      <c r="A21" s="227" t="s">
        <v>1233</v>
      </c>
      <c r="B21" s="228" t="s">
        <v>3768</v>
      </c>
      <c r="C21" s="229" t="s">
        <v>3769</v>
      </c>
      <c r="D21" s="25" t="s">
        <v>3770</v>
      </c>
      <c r="E21" s="26" t="s">
        <v>1190</v>
      </c>
      <c r="F21" s="26" t="s">
        <v>1335</v>
      </c>
    </row>
    <row r="22" spans="1:6" x14ac:dyDescent="0.3">
      <c r="A22" s="227" t="s">
        <v>2525</v>
      </c>
      <c r="B22" s="228" t="s">
        <v>3771</v>
      </c>
      <c r="C22" s="229" t="s">
        <v>2650</v>
      </c>
      <c r="D22" s="25" t="s">
        <v>3772</v>
      </c>
      <c r="E22" s="26" t="s">
        <v>1190</v>
      </c>
      <c r="F22" s="26" t="s">
        <v>1335</v>
      </c>
    </row>
    <row r="23" spans="1:6" x14ac:dyDescent="0.3">
      <c r="A23" s="229" t="s">
        <v>3721</v>
      </c>
      <c r="B23" s="228" t="s">
        <v>3773</v>
      </c>
      <c r="C23" s="229" t="s">
        <v>3774</v>
      </c>
      <c r="D23" s="25" t="s">
        <v>3775</v>
      </c>
      <c r="E23" s="26" t="s">
        <v>1190</v>
      </c>
      <c r="F23" s="26" t="s">
        <v>1335</v>
      </c>
    </row>
    <row r="24" spans="1:6" x14ac:dyDescent="0.3">
      <c r="A24" s="227" t="s">
        <v>3722</v>
      </c>
      <c r="B24" s="228" t="s">
        <v>3776</v>
      </c>
      <c r="C24" s="229" t="s">
        <v>3777</v>
      </c>
      <c r="D24" s="25" t="s">
        <v>3778</v>
      </c>
      <c r="E24" s="26" t="s">
        <v>1190</v>
      </c>
      <c r="F24" s="26" t="s">
        <v>1335</v>
      </c>
    </row>
    <row r="25" spans="1:6" x14ac:dyDescent="0.3">
      <c r="A25" s="227" t="s">
        <v>1053</v>
      </c>
      <c r="B25" s="228" t="s">
        <v>3779</v>
      </c>
      <c r="C25" s="229" t="s">
        <v>3780</v>
      </c>
      <c r="D25" s="25" t="s">
        <v>3781</v>
      </c>
      <c r="E25" s="26" t="s">
        <v>1190</v>
      </c>
      <c r="F25" s="26" t="s">
        <v>1335</v>
      </c>
    </row>
    <row r="26" spans="1:6" x14ac:dyDescent="0.3">
      <c r="A26" s="227" t="s">
        <v>3723</v>
      </c>
      <c r="B26" s="228" t="s">
        <v>3782</v>
      </c>
      <c r="C26" s="229" t="s">
        <v>3783</v>
      </c>
      <c r="D26" s="25" t="s">
        <v>3784</v>
      </c>
      <c r="E26" s="26" t="s">
        <v>1190</v>
      </c>
      <c r="F26" s="26" t="s">
        <v>1335</v>
      </c>
    </row>
    <row r="27" spans="1:6" x14ac:dyDescent="0.3">
      <c r="A27" s="227" t="s">
        <v>3724</v>
      </c>
      <c r="B27" s="228" t="s">
        <v>3785</v>
      </c>
      <c r="C27" s="229" t="s">
        <v>3786</v>
      </c>
      <c r="D27" s="25" t="s">
        <v>3787</v>
      </c>
      <c r="E27" s="26" t="s">
        <v>1190</v>
      </c>
      <c r="F27" s="230" t="s">
        <v>1336</v>
      </c>
    </row>
    <row r="28" spans="1:6" x14ac:dyDescent="0.3">
      <c r="A28" s="227" t="s">
        <v>1777</v>
      </c>
      <c r="B28" s="228" t="s">
        <v>3788</v>
      </c>
      <c r="C28" s="229" t="s">
        <v>3789</v>
      </c>
      <c r="D28" s="25" t="s">
        <v>3790</v>
      </c>
      <c r="E28" s="26" t="s">
        <v>1190</v>
      </c>
      <c r="F28" s="26" t="s">
        <v>1335</v>
      </c>
    </row>
    <row r="29" spans="1:6" x14ac:dyDescent="0.3">
      <c r="A29" s="227" t="s">
        <v>3725</v>
      </c>
      <c r="B29" s="228" t="s">
        <v>3791</v>
      </c>
      <c r="C29" s="229" t="s">
        <v>3792</v>
      </c>
      <c r="D29" s="25" t="s">
        <v>3793</v>
      </c>
      <c r="E29" s="26" t="s">
        <v>1190</v>
      </c>
      <c r="F29" s="26" t="s">
        <v>1335</v>
      </c>
    </row>
    <row r="30" spans="1:6" x14ac:dyDescent="0.3">
      <c r="A30" s="227" t="s">
        <v>2801</v>
      </c>
      <c r="B30" s="228" t="s">
        <v>3794</v>
      </c>
      <c r="C30" s="229" t="s">
        <v>1468</v>
      </c>
      <c r="D30" s="25" t="s">
        <v>3795</v>
      </c>
      <c r="E30" s="26" t="s">
        <v>1190</v>
      </c>
      <c r="F30" s="26" t="s">
        <v>1335</v>
      </c>
    </row>
    <row r="31" spans="1:6" x14ac:dyDescent="0.3">
      <c r="A31" s="227" t="s">
        <v>3726</v>
      </c>
      <c r="B31" s="228" t="s">
        <v>3796</v>
      </c>
      <c r="C31" s="229" t="s">
        <v>3797</v>
      </c>
      <c r="D31" s="25" t="s">
        <v>3798</v>
      </c>
      <c r="E31" s="26" t="s">
        <v>1190</v>
      </c>
      <c r="F31" s="26" t="s">
        <v>1335</v>
      </c>
    </row>
    <row r="32" spans="1:6" x14ac:dyDescent="0.3">
      <c r="A32" s="227" t="s">
        <v>1358</v>
      </c>
      <c r="B32" s="228" t="s">
        <v>3799</v>
      </c>
      <c r="C32" s="229" t="s">
        <v>3800</v>
      </c>
      <c r="D32" s="25" t="s">
        <v>3801</v>
      </c>
      <c r="E32" s="26" t="s">
        <v>1190</v>
      </c>
      <c r="F32" s="26" t="s">
        <v>1335</v>
      </c>
    </row>
    <row r="33" spans="1:6" x14ac:dyDescent="0.3">
      <c r="A33" s="227" t="s">
        <v>1896</v>
      </c>
      <c r="B33" s="228" t="s">
        <v>3802</v>
      </c>
      <c r="C33" s="229" t="s">
        <v>3803</v>
      </c>
      <c r="D33" s="25" t="s">
        <v>3804</v>
      </c>
      <c r="E33" s="26" t="s">
        <v>1190</v>
      </c>
      <c r="F33" s="26" t="s">
        <v>1335</v>
      </c>
    </row>
    <row r="34" spans="1:6" x14ac:dyDescent="0.3">
      <c r="A34" s="227" t="s">
        <v>828</v>
      </c>
      <c r="B34" s="228" t="s">
        <v>3805</v>
      </c>
      <c r="C34" s="229" t="s">
        <v>3806</v>
      </c>
      <c r="D34" s="25" t="s">
        <v>3807</v>
      </c>
      <c r="E34" s="26" t="s">
        <v>1190</v>
      </c>
      <c r="F34" s="26" t="s">
        <v>1335</v>
      </c>
    </row>
    <row r="35" spans="1:6" x14ac:dyDescent="0.3">
      <c r="A35" s="227" t="s">
        <v>3727</v>
      </c>
      <c r="B35" s="228" t="s">
        <v>3808</v>
      </c>
      <c r="C35" s="229" t="s">
        <v>1469</v>
      </c>
      <c r="D35" s="25" t="s">
        <v>1470</v>
      </c>
      <c r="E35" s="26" t="s">
        <v>1190</v>
      </c>
      <c r="F35" s="26" t="s">
        <v>1335</v>
      </c>
    </row>
    <row r="36" spans="1:6" x14ac:dyDescent="0.3">
      <c r="A36" s="227" t="s">
        <v>1267</v>
      </c>
      <c r="B36" s="228" t="s">
        <v>3756</v>
      </c>
      <c r="C36" s="229" t="s">
        <v>3809</v>
      </c>
      <c r="D36" s="25" t="s">
        <v>3810</v>
      </c>
      <c r="E36" s="26" t="s">
        <v>1190</v>
      </c>
      <c r="F36" s="26" t="s">
        <v>1335</v>
      </c>
    </row>
    <row r="37" spans="1:6" x14ac:dyDescent="0.3">
      <c r="A37" s="227" t="s">
        <v>1382</v>
      </c>
      <c r="B37" s="228" t="s">
        <v>3811</v>
      </c>
      <c r="C37" s="229" t="s">
        <v>1471</v>
      </c>
      <c r="D37" s="25" t="s">
        <v>1472</v>
      </c>
      <c r="E37" s="26" t="s">
        <v>1190</v>
      </c>
      <c r="F37" s="26" t="s">
        <v>1335</v>
      </c>
    </row>
    <row r="38" spans="1:6" x14ac:dyDescent="0.3">
      <c r="A38" s="227" t="s">
        <v>1373</v>
      </c>
      <c r="B38" s="228" t="s">
        <v>3812</v>
      </c>
      <c r="C38" s="229" t="s">
        <v>3813</v>
      </c>
      <c r="D38" s="25" t="s">
        <v>3814</v>
      </c>
      <c r="E38" s="26" t="s">
        <v>1190</v>
      </c>
      <c r="F38" s="26" t="s">
        <v>1335</v>
      </c>
    </row>
    <row r="39" spans="1:6" x14ac:dyDescent="0.3">
      <c r="A39" s="227" t="s">
        <v>2673</v>
      </c>
      <c r="B39" s="228" t="s">
        <v>3815</v>
      </c>
      <c r="C39" s="229" t="s">
        <v>3816</v>
      </c>
      <c r="D39" s="25" t="s">
        <v>3817</v>
      </c>
      <c r="E39" s="26" t="s">
        <v>1190</v>
      </c>
      <c r="F39" s="26" t="s">
        <v>1335</v>
      </c>
    </row>
    <row r="40" spans="1:6" x14ac:dyDescent="0.3">
      <c r="A40" s="227" t="s">
        <v>3728</v>
      </c>
      <c r="B40" s="228" t="s">
        <v>3818</v>
      </c>
      <c r="C40" s="229" t="s">
        <v>3819</v>
      </c>
      <c r="D40" s="25" t="s">
        <v>3820</v>
      </c>
      <c r="E40" s="26" t="s">
        <v>1190</v>
      </c>
      <c r="F40" s="26" t="s">
        <v>1335</v>
      </c>
    </row>
    <row r="41" spans="1:6" x14ac:dyDescent="0.3">
      <c r="A41" s="227" t="s">
        <v>499</v>
      </c>
      <c r="B41" s="228" t="s">
        <v>3821</v>
      </c>
      <c r="C41" s="229" t="s">
        <v>2109</v>
      </c>
      <c r="D41" s="25" t="s">
        <v>3822</v>
      </c>
      <c r="E41" s="26" t="s">
        <v>1190</v>
      </c>
      <c r="F41" s="26" t="s">
        <v>1335</v>
      </c>
    </row>
    <row r="42" spans="1:6" x14ac:dyDescent="0.3">
      <c r="A42" s="227" t="s">
        <v>3729</v>
      </c>
      <c r="B42" s="228" t="s">
        <v>3823</v>
      </c>
      <c r="C42" s="229" t="s">
        <v>3824</v>
      </c>
      <c r="D42" s="25" t="s">
        <v>3825</v>
      </c>
      <c r="E42" s="26" t="s">
        <v>1190</v>
      </c>
      <c r="F42" s="26" t="s">
        <v>1335</v>
      </c>
    </row>
    <row r="43" spans="1:6" x14ac:dyDescent="0.3">
      <c r="A43" s="227" t="s">
        <v>1383</v>
      </c>
      <c r="B43" s="228" t="s">
        <v>3826</v>
      </c>
      <c r="C43" s="229" t="s">
        <v>1473</v>
      </c>
      <c r="D43" s="25" t="s">
        <v>1474</v>
      </c>
      <c r="E43" s="26" t="s">
        <v>1190</v>
      </c>
      <c r="F43" s="26" t="s">
        <v>1335</v>
      </c>
    </row>
    <row r="44" spans="1:6" x14ac:dyDescent="0.3">
      <c r="A44" s="227"/>
      <c r="B44" s="228"/>
      <c r="C44" s="229"/>
      <c r="E44" s="26"/>
    </row>
    <row r="46" spans="1:6" x14ac:dyDescent="0.3">
      <c r="A46" s="327" t="s">
        <v>13402</v>
      </c>
    </row>
    <row r="47" spans="1:6" x14ac:dyDescent="0.3">
      <c r="A47" s="327" t="s">
        <v>3713</v>
      </c>
    </row>
    <row r="48" spans="1:6" x14ac:dyDescent="0.3">
      <c r="A48" s="327" t="s">
        <v>12071</v>
      </c>
    </row>
    <row r="49" spans="1:1" x14ac:dyDescent="0.3">
      <c r="A49" s="327" t="s">
        <v>3281</v>
      </c>
    </row>
    <row r="50" spans="1:1" x14ac:dyDescent="0.3">
      <c r="A50" s="327" t="s">
        <v>13407</v>
      </c>
    </row>
    <row r="51" spans="1:1" x14ac:dyDescent="0.3">
      <c r="A51" s="327" t="s">
        <v>1711</v>
      </c>
    </row>
    <row r="52" spans="1:1" x14ac:dyDescent="0.3">
      <c r="A52" s="327" t="s">
        <v>13392</v>
      </c>
    </row>
    <row r="53" spans="1:1" x14ac:dyDescent="0.3">
      <c r="A53" s="327" t="s">
        <v>3717</v>
      </c>
    </row>
    <row r="54" spans="1:1" x14ac:dyDescent="0.3">
      <c r="A54" s="327" t="s">
        <v>1220</v>
      </c>
    </row>
    <row r="55" spans="1:1" x14ac:dyDescent="0.3">
      <c r="A55" s="327" t="s">
        <v>12261</v>
      </c>
    </row>
    <row r="56" spans="1:1" x14ac:dyDescent="0.3">
      <c r="A56" s="327" t="s">
        <v>13393</v>
      </c>
    </row>
    <row r="57" spans="1:1" x14ac:dyDescent="0.3">
      <c r="A57" s="327" t="s">
        <v>13411</v>
      </c>
    </row>
    <row r="58" spans="1:1" x14ac:dyDescent="0.3">
      <c r="A58" s="327" t="s">
        <v>13394</v>
      </c>
    </row>
    <row r="59" spans="1:1" x14ac:dyDescent="0.3">
      <c r="A59" s="327" t="s">
        <v>13395</v>
      </c>
    </row>
    <row r="60" spans="1:1" x14ac:dyDescent="0.3">
      <c r="A60" s="327" t="s">
        <v>2525</v>
      </c>
    </row>
    <row r="61" spans="1:1" x14ac:dyDescent="0.3">
      <c r="A61" s="327" t="s">
        <v>13409</v>
      </c>
    </row>
    <row r="62" spans="1:1" x14ac:dyDescent="0.3">
      <c r="A62" s="327" t="s">
        <v>13404</v>
      </c>
    </row>
    <row r="63" spans="1:1" x14ac:dyDescent="0.3">
      <c r="A63" s="327" t="s">
        <v>3721</v>
      </c>
    </row>
    <row r="64" spans="1:1" x14ac:dyDescent="0.3">
      <c r="A64" s="327" t="s">
        <v>13403</v>
      </c>
    </row>
    <row r="65" spans="1:1" x14ac:dyDescent="0.3">
      <c r="A65" s="327" t="s">
        <v>13390</v>
      </c>
    </row>
    <row r="66" spans="1:1" x14ac:dyDescent="0.3">
      <c r="A66" s="327" t="s">
        <v>1053</v>
      </c>
    </row>
    <row r="67" spans="1:1" x14ac:dyDescent="0.3">
      <c r="A67" s="327" t="s">
        <v>13391</v>
      </c>
    </row>
    <row r="68" spans="1:1" x14ac:dyDescent="0.3">
      <c r="A68" s="327" t="s">
        <v>13410</v>
      </c>
    </row>
    <row r="69" spans="1:1" x14ac:dyDescent="0.3">
      <c r="A69" s="327" t="s">
        <v>13400</v>
      </c>
    </row>
    <row r="70" spans="1:1" x14ac:dyDescent="0.3">
      <c r="A70" s="327" t="s">
        <v>1777</v>
      </c>
    </row>
    <row r="71" spans="1:1" x14ac:dyDescent="0.3">
      <c r="A71" s="327" t="s">
        <v>13401</v>
      </c>
    </row>
    <row r="72" spans="1:1" x14ac:dyDescent="0.3">
      <c r="A72" s="327" t="s">
        <v>13396</v>
      </c>
    </row>
    <row r="73" spans="1:1" x14ac:dyDescent="0.3">
      <c r="A73" s="327" t="s">
        <v>13406</v>
      </c>
    </row>
    <row r="74" spans="1:1" x14ac:dyDescent="0.3">
      <c r="A74" s="327" t="s">
        <v>828</v>
      </c>
    </row>
    <row r="75" spans="1:1" x14ac:dyDescent="0.3">
      <c r="A75" s="327" t="s">
        <v>13399</v>
      </c>
    </row>
    <row r="76" spans="1:1" x14ac:dyDescent="0.3">
      <c r="A76" s="327" t="s">
        <v>1382</v>
      </c>
    </row>
    <row r="77" spans="1:1" x14ac:dyDescent="0.3">
      <c r="A77" s="327" t="s">
        <v>13397</v>
      </c>
    </row>
    <row r="78" spans="1:1" x14ac:dyDescent="0.3">
      <c r="A78" s="327" t="s">
        <v>12792</v>
      </c>
    </row>
    <row r="79" spans="1:1" x14ac:dyDescent="0.3">
      <c r="A79" s="327" t="s">
        <v>13405</v>
      </c>
    </row>
    <row r="80" spans="1:1" x14ac:dyDescent="0.3">
      <c r="A80" s="327" t="s">
        <v>13398</v>
      </c>
    </row>
    <row r="81" spans="1:1" x14ac:dyDescent="0.3">
      <c r="A81" s="327" t="s">
        <v>13408</v>
      </c>
    </row>
    <row r="82" spans="1:1" x14ac:dyDescent="0.3">
      <c r="A82" s="327" t="s">
        <v>1383</v>
      </c>
    </row>
  </sheetData>
  <sortState xmlns:xlrd2="http://schemas.microsoft.com/office/spreadsheetml/2017/richdata2" ref="A46:A82">
    <sortCondition ref="A46:A82"/>
  </sortState>
  <mergeCells count="2">
    <mergeCell ref="A1:D1"/>
    <mergeCell ref="A3:D3"/>
  </mergeCells>
  <hyperlinks>
    <hyperlink ref="A23" r:id="rId1" display="https://urldefense.com/v3/__https:/www.branded1st.com__;!!CUSciUoK5FE!dlxz-_r2pevcNlJbb6iWEk1vfV27BFU9L5tCjr7g4RfudTvl-dUxibOG2Ikj2GjOZ5U$" xr:uid="{5E37908A-90D9-4F66-ADC6-17F74AA06F47}"/>
    <hyperlink ref="C38" r:id="rId2" display="mailto:connie.sutton@staples.com" xr:uid="{BB8C0084-4C60-41B1-9AA3-E0336BEA0576}"/>
    <hyperlink ref="C31" r:id="rId3" display="mailto:npsbids@oriental.com" xr:uid="{1E4948BC-46AB-4BAB-B1FD-B863F7BAA5F7}"/>
    <hyperlink ref="C17" r:id="rId4" display="mailto:Bids@customsportswear.net" xr:uid="{9AC5298A-1FFA-41D6-814A-3BD03ED9BFB7}"/>
    <hyperlink ref="C36" r:id="rId5" display="mailto:Bids@schoolteefactory.com" xr:uid="{F9BCEA99-D782-4550-8EB0-A4E07BDDF04A}"/>
    <hyperlink ref="C27" r:id="rId6" display="mailto:service@leapinleos.com" xr:uid="{3F4BFD0C-3364-4F69-A49C-0EC817F19855}"/>
    <hyperlink ref="C28" r:id="rId7" display="mailto:Allen@lendanmktg.com" xr:uid="{7ADC7610-F4CD-43FD-8F19-9B75D7F9E5C9}"/>
    <hyperlink ref="C16" r:id="rId8" display="mailto:covenantrophies@verizon.net" xr:uid="{5CF48DC2-7A78-43DE-B831-393B01845C96}"/>
    <hyperlink ref="C41" r:id="rId9" display="mailto:bids@masterteacher.com" xr:uid="{C515731A-13E2-4030-8171-7BFDC2AE3268}"/>
    <hyperlink ref="C22" r:id="rId10" display="mailto:mchambers@groggydogonline.com" xr:uid="{DC5D8BED-B15A-434A-A946-A413DBB260FA}"/>
    <hyperlink ref="C39" r:id="rId11" display="mailto:angela@tmftoursandtravel.com" xr:uid="{0C778398-2C84-43DD-986A-A9C560C4AB32}"/>
    <hyperlink ref="C33" r:id="rId12" display="mailto:SHERI.MCBRIDE@PROFORMA.COM" xr:uid="{0A24F20F-5E7C-4323-88E2-26C41E7D8C6B}"/>
    <hyperlink ref="C40" r:id="rId13" display="mailto:gareth.hughes@theglitchco.com" xr:uid="{9D44E860-F196-46F8-831A-DB0BD445B71B}"/>
    <hyperlink ref="C15" r:id="rId14" display="mailto:mhk-gtmbids@hanes.com" xr:uid="{068CFD3D-B7FB-4158-9546-49AB101EC933}"/>
    <hyperlink ref="C14" r:id="rId15" display="mailto:rudy@bullmarketpromotions.com" xr:uid="{440CE5A2-AB2D-43AC-9F7A-330CA67EA59D}"/>
    <hyperlink ref="C34" r:id="rId16" display="mailto:stacy.nwpromo@att.net" xr:uid="{726EF279-65F7-4EE8-AC57-8091F1A4A8B4}"/>
    <hyperlink ref="C23" r:id="rId17" display="mailto:derrell@branded1st.com" xr:uid="{8D0DB28B-25AE-4F15-A134-6C6F0D4DB726}"/>
    <hyperlink ref="C21" r:id="rId18" display="mailto:bids@gandyink.com" xr:uid="{A5A70678-4199-4B6B-87B9-34EED746E987}"/>
    <hyperlink ref="C7" r:id="rId19" display="mailto:bids@4imprint.com" xr:uid="{FEA7A312-F747-49AA-8CE3-6D3D1D95E84F}"/>
    <hyperlink ref="C19" r:id="rId20" display="mailto:rgray@advanced-online.com" xr:uid="{A303017E-3728-4C0D-BBAC-4A751CE0A334}"/>
    <hyperlink ref="C20" r:id="rId21" display="mailto:larry@gamechangingimage.com" xr:uid="{1BE8A750-A1F3-4C54-9AD8-1A999BA7170E}"/>
    <hyperlink ref="C11" r:id="rId22" display="mailto:peter@authenticpromotions.com" xr:uid="{0C051E36-9CB4-43EE-B5C0-9052929FB047}"/>
    <hyperlink ref="C10" r:id="rId23" display="mailto:arkdesigns3@att.net" xr:uid="{86BAB943-4149-43F6-8A7F-E4DA67E5C338}"/>
    <hyperlink ref="C42" r:id="rId24" display="mailto:casey@tegroup.biz" xr:uid="{81B2AAB2-63FB-4672-A481-819488664589}"/>
    <hyperlink ref="C26" r:id="rId25" display="mailto:javaughn1973@gmail.com" xr:uid="{E54C5ACF-A45B-41D3-AE93-267D03660474}"/>
    <hyperlink ref="C29" r:id="rId26" display="mailto:lonestarathletic@gmail.com" xr:uid="{E7F0D299-61E2-40DE-B442-CD5AF7B7C50F}"/>
    <hyperlink ref="C9" r:id="rId27" display="mailto:mark@ahitexas.com" xr:uid="{CC6D6D94-47F2-4591-A38B-4F029B2E130E}"/>
    <hyperlink ref="C30" r:id="rId28" display="mailto:mmartin@mtmrecognition.com" xr:uid="{5A497ACF-668E-4939-B88B-F7FAF4F16956}"/>
    <hyperlink ref="C12" r:id="rId29" display="mailto:bids@baypromo.net" xr:uid="{E6CF8995-A109-47D6-B0ED-8AC5D7D16F30}"/>
    <hyperlink ref="C25" r:id="rId30" display="mailto:bids@jostens.com" xr:uid="{F7EB2113-0E7F-45C9-A8F8-1FC1D673AC54}"/>
    <hyperlink ref="C8" r:id="rId31" xr:uid="{84274AE0-E59D-449F-9DFC-0138B7AE2673}"/>
    <hyperlink ref="C37" r:id="rId32" display="mailto:luis@spiritmonkey.com" xr:uid="{6F230FBA-EAE8-48AA-A0D7-14C3F054C8D9}"/>
    <hyperlink ref="C35" r:id="rId33" display="mailto:juli@schoollife.com" xr:uid="{6606493E-983A-4E35-98E5-19F4E90FB186}"/>
    <hyperlink ref="C43" r:id="rId34" display="mailto:cedric@vestigeinternational.com" xr:uid="{091F9E27-31DB-427D-AC9D-9D41409F85A8}"/>
    <hyperlink ref="C18" r:id="rId35" display="mailto:Bids@fancloth.com" xr:uid="{0E2DABF5-4685-4AA1-B5A7-8E6C7170A72C}"/>
    <hyperlink ref="C13" r:id="rId36" display="mailto:info@blueribbontrophies.com" xr:uid="{A81C5EA5-44A8-487E-B0FB-0AF74ACDF2ED}"/>
    <hyperlink ref="C32" r:id="rId37" display="mailto:bids@positivepromotions.com" xr:uid="{76BB1C95-8854-4EE8-BA64-D570DEBEE79C}"/>
    <hyperlink ref="C24" r:id="rId38" display="mailto:michelle@imagesourceteam.com" xr:uid="{9D58A0A5-2191-438B-AA0C-5874CDB0017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82A58-AFBC-4758-9B8D-33F488639362}">
  <dimension ref="A1:F52"/>
  <sheetViews>
    <sheetView topLeftCell="A16" workbookViewId="0">
      <selection activeCell="A22" sqref="A22"/>
    </sheetView>
  </sheetViews>
  <sheetFormatPr defaultRowHeight="14.4" x14ac:dyDescent="0.3"/>
  <cols>
    <col min="1" max="1" width="31.88671875" style="14" customWidth="1"/>
    <col min="2" max="2" width="9" style="267" bestFit="1" customWidth="1"/>
    <col min="3" max="3" width="122" style="15" bestFit="1" customWidth="1"/>
    <col min="4" max="4" width="21.44140625" customWidth="1"/>
    <col min="5" max="5" width="31.6640625" customWidth="1"/>
    <col min="6" max="6" width="12.44140625" bestFit="1" customWidth="1"/>
  </cols>
  <sheetData>
    <row r="1" spans="1:6" ht="18" x14ac:dyDescent="0.3">
      <c r="A1" s="269" t="s">
        <v>10007</v>
      </c>
    </row>
    <row r="3" spans="1:6" ht="21" x14ac:dyDescent="0.3">
      <c r="A3" s="270" t="s">
        <v>5698</v>
      </c>
    </row>
    <row r="4" spans="1:6" ht="18" x14ac:dyDescent="0.35">
      <c r="A4" s="13" t="s">
        <v>1430</v>
      </c>
      <c r="B4" s="266" t="s">
        <v>1431</v>
      </c>
      <c r="C4" s="242" t="s">
        <v>1441</v>
      </c>
      <c r="D4" s="241" t="s">
        <v>1432</v>
      </c>
      <c r="E4" s="241" t="s">
        <v>5699</v>
      </c>
      <c r="F4" s="241" t="s">
        <v>1442</v>
      </c>
    </row>
    <row r="5" spans="1:6" s="14" customFormat="1" ht="28.2" customHeight="1" x14ac:dyDescent="0.3">
      <c r="A5" s="272" t="s">
        <v>5700</v>
      </c>
      <c r="B5" s="274"/>
      <c r="C5" s="275" t="s">
        <v>5701</v>
      </c>
      <c r="D5" s="272" t="s">
        <v>5702</v>
      </c>
      <c r="E5" s="276" t="s">
        <v>1446</v>
      </c>
      <c r="F5" s="272"/>
    </row>
    <row r="6" spans="1:6" s="14" customFormat="1" ht="28.2" customHeight="1" x14ac:dyDescent="0.3">
      <c r="A6" s="272" t="s">
        <v>5703</v>
      </c>
      <c r="B6" s="274">
        <v>722448</v>
      </c>
      <c r="C6" s="275" t="s">
        <v>5704</v>
      </c>
      <c r="D6" s="272" t="s">
        <v>5705</v>
      </c>
      <c r="E6" s="276" t="s">
        <v>5706</v>
      </c>
      <c r="F6" s="272" t="s">
        <v>5707</v>
      </c>
    </row>
    <row r="7" spans="1:6" s="14" customFormat="1" ht="28.2" customHeight="1" x14ac:dyDescent="0.3">
      <c r="A7" s="272" t="s">
        <v>18892</v>
      </c>
      <c r="B7" s="274">
        <v>605010</v>
      </c>
      <c r="C7" s="275" t="s">
        <v>5708</v>
      </c>
      <c r="D7" s="272" t="s">
        <v>5709</v>
      </c>
      <c r="E7" s="276" t="s">
        <v>5710</v>
      </c>
      <c r="F7" s="272" t="s">
        <v>5711</v>
      </c>
    </row>
    <row r="8" spans="1:6" s="14" customFormat="1" ht="28.2" customHeight="1" x14ac:dyDescent="0.3">
      <c r="A8" s="272" t="s">
        <v>1338</v>
      </c>
      <c r="B8" s="274"/>
      <c r="C8" s="275" t="s">
        <v>5712</v>
      </c>
      <c r="D8" s="272" t="s">
        <v>5713</v>
      </c>
      <c r="E8" s="276" t="s">
        <v>5714</v>
      </c>
      <c r="F8" s="272" t="s">
        <v>5715</v>
      </c>
    </row>
    <row r="11" spans="1:6" ht="18" x14ac:dyDescent="0.3">
      <c r="A11" s="178" t="s">
        <v>10006</v>
      </c>
    </row>
    <row r="12" spans="1:6" ht="18" x14ac:dyDescent="0.3">
      <c r="A12" s="178" t="s">
        <v>5698</v>
      </c>
    </row>
    <row r="13" spans="1:6" ht="18" x14ac:dyDescent="0.35">
      <c r="A13" s="13" t="s">
        <v>7288</v>
      </c>
      <c r="B13" s="268" t="s">
        <v>1431</v>
      </c>
      <c r="C13" s="243" t="s">
        <v>7289</v>
      </c>
      <c r="D13" s="241" t="s">
        <v>7290</v>
      </c>
      <c r="E13" s="241" t="s">
        <v>7291</v>
      </c>
      <c r="F13" s="241" t="s">
        <v>1442</v>
      </c>
    </row>
    <row r="14" spans="1:6" s="14" customFormat="1" ht="27" customHeight="1" x14ac:dyDescent="0.3">
      <c r="A14" s="272" t="s">
        <v>7292</v>
      </c>
      <c r="B14" s="274"/>
      <c r="C14" s="275" t="s">
        <v>7293</v>
      </c>
      <c r="D14" s="272" t="s">
        <v>7294</v>
      </c>
      <c r="E14" s="272" t="s">
        <v>7189</v>
      </c>
      <c r="F14" s="272" t="s">
        <v>7190</v>
      </c>
    </row>
    <row r="15" spans="1:6" s="14" customFormat="1" ht="27" customHeight="1" x14ac:dyDescent="0.3">
      <c r="A15" s="272" t="s">
        <v>7295</v>
      </c>
      <c r="B15" s="274">
        <v>722538</v>
      </c>
      <c r="C15" s="275" t="s">
        <v>7296</v>
      </c>
      <c r="D15" s="272" t="s">
        <v>7297</v>
      </c>
      <c r="E15" s="276" t="s">
        <v>7298</v>
      </c>
      <c r="F15" s="272" t="s">
        <v>7185</v>
      </c>
    </row>
    <row r="16" spans="1:6" s="14" customFormat="1" ht="27" customHeight="1" x14ac:dyDescent="0.3">
      <c r="A16" s="272" t="s">
        <v>7299</v>
      </c>
      <c r="B16" s="274"/>
      <c r="C16" s="275" t="s">
        <v>7300</v>
      </c>
      <c r="D16" s="272" t="s">
        <v>7301</v>
      </c>
      <c r="E16" s="276" t="s">
        <v>7181</v>
      </c>
      <c r="F16" s="272" t="s">
        <v>7302</v>
      </c>
    </row>
    <row r="18" spans="1:6" ht="23.4" x14ac:dyDescent="0.3">
      <c r="A18" s="271" t="s">
        <v>5716</v>
      </c>
    </row>
    <row r="19" spans="1:6" ht="18" x14ac:dyDescent="0.35">
      <c r="A19" s="13" t="s">
        <v>1430</v>
      </c>
      <c r="B19" s="266" t="s">
        <v>1431</v>
      </c>
      <c r="C19" s="242" t="s">
        <v>1441</v>
      </c>
      <c r="D19" s="241" t="s">
        <v>1432</v>
      </c>
      <c r="E19" s="241" t="s">
        <v>5699</v>
      </c>
      <c r="F19" s="241" t="s">
        <v>1442</v>
      </c>
    </row>
    <row r="20" spans="1:6" ht="43.2" x14ac:dyDescent="0.3">
      <c r="A20" s="272" t="s">
        <v>1339</v>
      </c>
      <c r="B20" s="274">
        <v>709130</v>
      </c>
      <c r="C20" s="275" t="s">
        <v>5717</v>
      </c>
      <c r="D20" s="272" t="s">
        <v>1447</v>
      </c>
      <c r="E20" s="276" t="s">
        <v>1448</v>
      </c>
      <c r="F20" s="272"/>
    </row>
    <row r="21" spans="1:6" ht="22.8" customHeight="1" x14ac:dyDescent="0.3">
      <c r="A21" s="272" t="s">
        <v>2843</v>
      </c>
      <c r="B21" s="274">
        <v>718224</v>
      </c>
      <c r="C21" s="275" t="s">
        <v>5718</v>
      </c>
      <c r="D21" s="272" t="s">
        <v>1443</v>
      </c>
      <c r="E21" s="272" t="s">
        <v>1444</v>
      </c>
      <c r="F21" s="272" t="s">
        <v>5719</v>
      </c>
    </row>
    <row r="22" spans="1:6" ht="26.4" customHeight="1" x14ac:dyDescent="0.3">
      <c r="A22" s="272" t="s">
        <v>1340</v>
      </c>
      <c r="B22" s="274">
        <v>706678</v>
      </c>
      <c r="C22" s="275" t="s">
        <v>10089</v>
      </c>
      <c r="D22" s="272" t="s">
        <v>8126</v>
      </c>
      <c r="E22" s="276" t="s">
        <v>8128</v>
      </c>
      <c r="F22" s="272" t="s">
        <v>8127</v>
      </c>
    </row>
    <row r="23" spans="1:6" ht="28.8" x14ac:dyDescent="0.3">
      <c r="A23" s="272" t="s">
        <v>5721</v>
      </c>
      <c r="B23" s="274">
        <v>721014</v>
      </c>
      <c r="C23" s="275" t="s">
        <v>5722</v>
      </c>
      <c r="D23" s="272"/>
      <c r="E23" s="272"/>
      <c r="F23" s="272"/>
    </row>
    <row r="24" spans="1:6" ht="34.799999999999997" customHeight="1" x14ac:dyDescent="0.3">
      <c r="A24" s="272" t="s">
        <v>5723</v>
      </c>
      <c r="B24" s="274">
        <v>723165</v>
      </c>
      <c r="C24" s="275" t="s">
        <v>5724</v>
      </c>
      <c r="D24" s="272" t="s">
        <v>9992</v>
      </c>
      <c r="E24" s="276" t="s">
        <v>9993</v>
      </c>
      <c r="F24" s="272" t="s">
        <v>9994</v>
      </c>
    </row>
    <row r="25" spans="1:6" ht="43.2" x14ac:dyDescent="0.3">
      <c r="A25" s="272" t="s">
        <v>5725</v>
      </c>
      <c r="B25" s="274">
        <v>722449</v>
      </c>
      <c r="C25" s="275" t="s">
        <v>10090</v>
      </c>
      <c r="D25" s="272"/>
      <c r="E25" s="272"/>
      <c r="F25" s="272"/>
    </row>
    <row r="26" spans="1:6" ht="24" customHeight="1" x14ac:dyDescent="0.3">
      <c r="A26" s="272" t="s">
        <v>5726</v>
      </c>
      <c r="B26" s="274">
        <v>603882</v>
      </c>
      <c r="C26" s="275"/>
      <c r="D26" s="272"/>
      <c r="E26" s="272"/>
      <c r="F26" s="272"/>
    </row>
    <row r="27" spans="1:6" ht="24" customHeight="1" x14ac:dyDescent="0.3">
      <c r="A27" s="272" t="s">
        <v>5727</v>
      </c>
      <c r="B27" s="274"/>
      <c r="C27" s="275" t="s">
        <v>5728</v>
      </c>
      <c r="D27" s="272" t="s">
        <v>5729</v>
      </c>
      <c r="E27" s="276" t="s">
        <v>5730</v>
      </c>
      <c r="F27" s="272" t="s">
        <v>5731</v>
      </c>
    </row>
    <row r="28" spans="1:6" ht="28.8" x14ac:dyDescent="0.3">
      <c r="A28" s="272" t="s">
        <v>1341</v>
      </c>
      <c r="B28" s="274">
        <v>708615</v>
      </c>
      <c r="C28" s="275" t="s">
        <v>5732</v>
      </c>
      <c r="D28" s="272" t="s">
        <v>5733</v>
      </c>
      <c r="E28" s="276" t="s">
        <v>5734</v>
      </c>
      <c r="F28" s="275" t="s">
        <v>5735</v>
      </c>
    </row>
    <row r="29" spans="1:6" ht="57.6" x14ac:dyDescent="0.3">
      <c r="A29" s="272" t="s">
        <v>5736</v>
      </c>
      <c r="B29" s="274">
        <v>716846</v>
      </c>
      <c r="C29" s="275" t="s">
        <v>7303</v>
      </c>
      <c r="D29" s="272" t="s">
        <v>5737</v>
      </c>
      <c r="E29" s="276" t="s">
        <v>5738</v>
      </c>
      <c r="F29" s="272" t="s">
        <v>5739</v>
      </c>
    </row>
    <row r="30" spans="1:6" ht="43.2" x14ac:dyDescent="0.3">
      <c r="A30" s="272" t="s">
        <v>1342</v>
      </c>
      <c r="B30" s="274">
        <v>722445</v>
      </c>
      <c r="C30" s="275" t="s">
        <v>5740</v>
      </c>
      <c r="D30" s="272" t="s">
        <v>1449</v>
      </c>
      <c r="E30" s="276" t="s">
        <v>1450</v>
      </c>
      <c r="F30" s="272" t="s">
        <v>5741</v>
      </c>
    </row>
    <row r="31" spans="1:6" ht="26.4" customHeight="1" x14ac:dyDescent="0.3">
      <c r="A31" s="272" t="s">
        <v>5743</v>
      </c>
      <c r="B31" s="274"/>
      <c r="C31" s="275" t="s">
        <v>5744</v>
      </c>
      <c r="D31" s="272" t="s">
        <v>5745</v>
      </c>
      <c r="E31" s="276" t="s">
        <v>5746</v>
      </c>
      <c r="F31" s="272" t="s">
        <v>5747</v>
      </c>
    </row>
    <row r="33" spans="1:6" ht="18" x14ac:dyDescent="0.3">
      <c r="A33" s="273" t="s">
        <v>10005</v>
      </c>
    </row>
    <row r="34" spans="1:6" ht="18" x14ac:dyDescent="0.3">
      <c r="A34" s="178" t="s">
        <v>7304</v>
      </c>
    </row>
    <row r="35" spans="1:6" ht="18" x14ac:dyDescent="0.35">
      <c r="A35" s="178" t="s">
        <v>7288</v>
      </c>
      <c r="B35" s="268" t="s">
        <v>1431</v>
      </c>
      <c r="C35" s="242" t="s">
        <v>1441</v>
      </c>
      <c r="D35" s="241" t="s">
        <v>1432</v>
      </c>
      <c r="E35" s="241" t="s">
        <v>7305</v>
      </c>
      <c r="F35" s="241" t="s">
        <v>1442</v>
      </c>
    </row>
    <row r="36" spans="1:6" s="14" customFormat="1" ht="34.200000000000003" customHeight="1" x14ac:dyDescent="0.3">
      <c r="A36" s="272" t="s">
        <v>7306</v>
      </c>
      <c r="B36" s="274"/>
      <c r="C36" s="275" t="s">
        <v>7307</v>
      </c>
      <c r="D36" s="272" t="s">
        <v>7186</v>
      </c>
      <c r="E36" s="276" t="s">
        <v>7187</v>
      </c>
      <c r="F36" s="272" t="s">
        <v>7188</v>
      </c>
    </row>
    <row r="37" spans="1:6" s="14" customFormat="1" ht="34.200000000000003" customHeight="1" x14ac:dyDescent="0.3">
      <c r="A37" s="272" t="s">
        <v>7308</v>
      </c>
      <c r="B37" s="274">
        <v>712206</v>
      </c>
      <c r="C37" s="275" t="s">
        <v>7309</v>
      </c>
      <c r="D37" s="272" t="s">
        <v>7310</v>
      </c>
      <c r="E37" s="276" t="s">
        <v>7182</v>
      </c>
      <c r="F37" s="272" t="s">
        <v>7183</v>
      </c>
    </row>
    <row r="38" spans="1:6" s="14" customFormat="1" ht="34.200000000000003" customHeight="1" x14ac:dyDescent="0.3">
      <c r="A38" s="272" t="s">
        <v>7311</v>
      </c>
      <c r="B38" s="274">
        <v>722287</v>
      </c>
      <c r="C38" s="275" t="s">
        <v>7312</v>
      </c>
      <c r="D38" s="272" t="s">
        <v>7313</v>
      </c>
      <c r="E38" s="276" t="s">
        <v>7184</v>
      </c>
      <c r="F38" s="272"/>
    </row>
    <row r="39" spans="1:6" s="14" customFormat="1" ht="34.200000000000003" customHeight="1" x14ac:dyDescent="0.3">
      <c r="A39" s="272" t="s">
        <v>7178</v>
      </c>
      <c r="B39" s="274">
        <v>721398</v>
      </c>
      <c r="C39" s="277" t="s">
        <v>7314</v>
      </c>
      <c r="D39" s="272" t="s">
        <v>7310</v>
      </c>
      <c r="E39" s="276" t="s">
        <v>7182</v>
      </c>
      <c r="F39" s="272" t="s">
        <v>7180</v>
      </c>
    </row>
    <row r="41" spans="1:6" ht="18" x14ac:dyDescent="0.3">
      <c r="A41" s="273" t="s">
        <v>9995</v>
      </c>
    </row>
    <row r="42" spans="1:6" ht="18" x14ac:dyDescent="0.3">
      <c r="A42" s="178" t="s">
        <v>5698</v>
      </c>
    </row>
    <row r="43" spans="1:6" ht="18" x14ac:dyDescent="0.3">
      <c r="A43" s="13" t="s">
        <v>7288</v>
      </c>
    </row>
    <row r="44" spans="1:6" s="14" customFormat="1" ht="43.8" customHeight="1" x14ac:dyDescent="0.3">
      <c r="A44" s="272" t="s">
        <v>10004</v>
      </c>
      <c r="B44" s="274">
        <v>721781</v>
      </c>
      <c r="C44" s="92" t="s">
        <v>10076</v>
      </c>
      <c r="D44" s="278" t="s">
        <v>10023</v>
      </c>
      <c r="E44" s="275" t="s">
        <v>10028</v>
      </c>
      <c r="F44" s="278" t="s">
        <v>10027</v>
      </c>
    </row>
    <row r="45" spans="1:6" s="14" customFormat="1" ht="43.8" customHeight="1" x14ac:dyDescent="0.3">
      <c r="A45" s="275" t="s">
        <v>9999</v>
      </c>
      <c r="B45" s="274">
        <v>723191</v>
      </c>
      <c r="C45" s="275" t="s">
        <v>10019</v>
      </c>
      <c r="D45" s="278" t="s">
        <v>10025</v>
      </c>
      <c r="E45" s="272" t="s">
        <v>10024</v>
      </c>
      <c r="F45" s="272" t="s">
        <v>10026</v>
      </c>
    </row>
    <row r="46" spans="1:6" s="14" customFormat="1" ht="43.8" customHeight="1" x14ac:dyDescent="0.3">
      <c r="A46" s="275" t="s">
        <v>9996</v>
      </c>
      <c r="B46" s="274">
        <v>713111</v>
      </c>
      <c r="C46" s="275" t="s">
        <v>10077</v>
      </c>
      <c r="D46" s="278" t="s">
        <v>10014</v>
      </c>
      <c r="E46" s="272" t="s">
        <v>10013</v>
      </c>
      <c r="F46" s="272" t="s">
        <v>10015</v>
      </c>
    </row>
    <row r="47" spans="1:6" s="14" customFormat="1" ht="43.8" customHeight="1" x14ac:dyDescent="0.3">
      <c r="A47" s="275" t="s">
        <v>10000</v>
      </c>
      <c r="B47" s="274">
        <v>716815</v>
      </c>
      <c r="C47" s="275" t="s">
        <v>10078</v>
      </c>
      <c r="D47" s="272" t="s">
        <v>10033</v>
      </c>
      <c r="E47" s="272"/>
      <c r="F47" s="272"/>
    </row>
    <row r="48" spans="1:6" s="14" customFormat="1" ht="43.8" customHeight="1" x14ac:dyDescent="0.3">
      <c r="A48" s="275" t="s">
        <v>10001</v>
      </c>
      <c r="B48" s="274"/>
      <c r="C48" s="275" t="s">
        <v>10020</v>
      </c>
      <c r="D48" s="272" t="s">
        <v>10029</v>
      </c>
      <c r="E48" s="272"/>
      <c r="F48" s="272"/>
    </row>
    <row r="49" spans="1:6" s="14" customFormat="1" ht="43.8" customHeight="1" x14ac:dyDescent="0.3">
      <c r="A49" s="275" t="s">
        <v>9997</v>
      </c>
      <c r="B49" s="274">
        <v>722204</v>
      </c>
      <c r="C49" s="275" t="s">
        <v>10018</v>
      </c>
      <c r="D49" s="272" t="s">
        <v>10016</v>
      </c>
      <c r="E49" s="276" t="s">
        <v>10017</v>
      </c>
      <c r="F49" s="272"/>
    </row>
    <row r="50" spans="1:6" s="14" customFormat="1" ht="43.8" customHeight="1" x14ac:dyDescent="0.3">
      <c r="A50" s="272" t="s">
        <v>10002</v>
      </c>
      <c r="B50" s="274">
        <v>723192</v>
      </c>
      <c r="C50" s="275" t="s">
        <v>10021</v>
      </c>
      <c r="D50" s="272" t="s">
        <v>10030</v>
      </c>
      <c r="E50" s="272"/>
      <c r="F50" s="272"/>
    </row>
    <row r="51" spans="1:6" s="14" customFormat="1" ht="43.8" customHeight="1" x14ac:dyDescent="0.3">
      <c r="A51" s="272" t="s">
        <v>9998</v>
      </c>
      <c r="B51" s="274">
        <v>718821</v>
      </c>
      <c r="C51" s="275" t="s">
        <v>10018</v>
      </c>
      <c r="D51" s="272" t="s">
        <v>10031</v>
      </c>
      <c r="E51" s="272"/>
      <c r="F51" s="272"/>
    </row>
    <row r="52" spans="1:6" s="14" customFormat="1" ht="43.8" customHeight="1" x14ac:dyDescent="0.3">
      <c r="A52" s="272" t="s">
        <v>10003</v>
      </c>
      <c r="B52" s="274">
        <v>715336</v>
      </c>
      <c r="C52" s="275" t="s">
        <v>10022</v>
      </c>
      <c r="D52" s="272" t="s">
        <v>10032</v>
      </c>
      <c r="E52" s="272"/>
      <c r="F52" s="272"/>
    </row>
  </sheetData>
  <sortState xmlns:xlrd2="http://schemas.microsoft.com/office/spreadsheetml/2017/richdata2" ref="A44:F52">
    <sortCondition ref="A44:A52"/>
  </sortState>
  <hyperlinks>
    <hyperlink ref="E20" r:id="rId1" xr:uid="{536A814C-A27B-44E8-A4D4-EC2D059A1121}"/>
    <hyperlink ref="E24" r:id="rId2" xr:uid="{C266735D-D6B3-49F5-88B8-60BA48FB8610}"/>
    <hyperlink ref="E31" r:id="rId3" xr:uid="{10208252-EDE0-4CD8-ADDB-FCEC1086F47A}"/>
    <hyperlink ref="E30" r:id="rId4" xr:uid="{F3C854DD-A0F9-4C42-A15D-1B32ED718159}"/>
    <hyperlink ref="E29" r:id="rId5" xr:uid="{695B7DF0-3573-405B-99EB-C14EEE80917A}"/>
    <hyperlink ref="E28" r:id="rId6" xr:uid="{31581B6C-87AA-465B-9BDF-921F39BD9D23}"/>
    <hyperlink ref="E27" r:id="rId7" xr:uid="{74165869-72B6-409F-BDD5-8B9D3281B104}"/>
    <hyperlink ref="E8" r:id="rId8" xr:uid="{329090B3-8C10-42D6-B6C7-6442EC8B6DAA}"/>
    <hyperlink ref="E7" r:id="rId9" xr:uid="{CB504178-D1D2-41FA-AA7E-B73067F4F3E5}"/>
    <hyperlink ref="E6" r:id="rId10" xr:uid="{D53C0987-D569-4DC9-887B-A8002FD9358C}"/>
    <hyperlink ref="E5" r:id="rId11" xr:uid="{5C6A4997-9E02-4625-B064-7D729C10306D}"/>
    <hyperlink ref="E16" r:id="rId12" xr:uid="{FAB97023-22A4-4D04-9205-53A96694CB7E}"/>
    <hyperlink ref="E15" r:id="rId13" xr:uid="{8287EA79-58CE-4459-9491-50D08798EAF9}"/>
    <hyperlink ref="E36" r:id="rId14" xr:uid="{57A0159A-4F4B-48B2-ABD7-CBB8135F2220}"/>
    <hyperlink ref="E37" r:id="rId15" xr:uid="{48793865-8158-4567-A1C9-3E0D67D04231}"/>
    <hyperlink ref="E39" r:id="rId16" xr:uid="{EA60578A-22ED-43BA-BF34-001748019B73}"/>
    <hyperlink ref="E38" r:id="rId17" xr:uid="{8D82B893-74C4-41A6-B209-C8FE832C1548}"/>
    <hyperlink ref="E22" r:id="rId18" display="mailto:Waterguy3286@yahoo.com" xr:uid="{EC6989F2-A533-4CC9-B24E-808AD4C3E548}"/>
    <hyperlink ref="E49" r:id="rId19" xr:uid="{D0B632F0-30D5-4918-9C49-EAA040F53B09}"/>
  </hyperlinks>
  <pageMargins left="0.7" right="0.7" top="0.75" bottom="0.75" header="0.3" footer="0.3"/>
  <pageSetup orientation="portrait" r:id="rId2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F1FF2-F2A8-41FC-98A6-F3891281BAB2}">
  <dimension ref="B1:G68"/>
  <sheetViews>
    <sheetView topLeftCell="A24" workbookViewId="0">
      <selection activeCell="E44" sqref="E44"/>
    </sheetView>
  </sheetViews>
  <sheetFormatPr defaultColWidth="9.109375" defaultRowHeight="14.4" x14ac:dyDescent="0.3"/>
  <cols>
    <col min="2" max="2" width="61.109375" style="27" customWidth="1"/>
    <col min="3" max="3" width="9.6640625" customWidth="1"/>
    <col min="4" max="4" width="19" bestFit="1" customWidth="1"/>
    <col min="5" max="5" width="17.33203125" customWidth="1"/>
    <col min="6" max="6" width="33.88671875" customWidth="1"/>
    <col min="7" max="7" width="13.5546875" customWidth="1"/>
  </cols>
  <sheetData>
    <row r="1" spans="2:7" ht="21" x14ac:dyDescent="0.4">
      <c r="B1" s="387" t="s">
        <v>13026</v>
      </c>
      <c r="C1" s="387"/>
      <c r="D1" s="387"/>
      <c r="E1" s="387"/>
      <c r="F1" s="387"/>
    </row>
    <row r="2" spans="2:7" x14ac:dyDescent="0.3">
      <c r="B2" s="321" t="s">
        <v>13027</v>
      </c>
      <c r="C2" s="25"/>
      <c r="D2" s="25"/>
      <c r="E2" s="25"/>
      <c r="F2" s="25"/>
    </row>
    <row r="3" spans="2:7" x14ac:dyDescent="0.3">
      <c r="B3" s="39" t="s">
        <v>3268</v>
      </c>
      <c r="C3" s="25"/>
      <c r="D3" s="25" t="s">
        <v>3269</v>
      </c>
      <c r="E3" s="25" t="s">
        <v>3270</v>
      </c>
      <c r="F3" s="20" t="s">
        <v>3271</v>
      </c>
    </row>
    <row r="4" spans="2:7" x14ac:dyDescent="0.3">
      <c r="B4" s="39" t="s">
        <v>529</v>
      </c>
      <c r="C4" s="25"/>
      <c r="D4" s="25" t="s">
        <v>3272</v>
      </c>
      <c r="E4" s="25" t="s">
        <v>3273</v>
      </c>
      <c r="F4" s="20" t="s">
        <v>3274</v>
      </c>
    </row>
    <row r="5" spans="2:7" x14ac:dyDescent="0.3">
      <c r="B5" s="39" t="s">
        <v>3275</v>
      </c>
      <c r="C5" s="25"/>
      <c r="D5" s="25" t="s">
        <v>3276</v>
      </c>
      <c r="E5" s="25" t="s">
        <v>3277</v>
      </c>
      <c r="F5" s="20" t="s">
        <v>3278</v>
      </c>
    </row>
    <row r="6" spans="2:7" x14ac:dyDescent="0.3">
      <c r="B6" s="39" t="s">
        <v>2843</v>
      </c>
      <c r="C6" s="25"/>
      <c r="D6" s="25" t="s">
        <v>3279</v>
      </c>
      <c r="E6" s="25" t="s">
        <v>1445</v>
      </c>
      <c r="F6" s="20" t="s">
        <v>1444</v>
      </c>
    </row>
    <row r="7" spans="2:7" x14ac:dyDescent="0.3">
      <c r="B7" s="321" t="s">
        <v>12073</v>
      </c>
      <c r="C7" s="25"/>
      <c r="D7" s="25"/>
      <c r="E7" s="25"/>
      <c r="F7" s="25"/>
    </row>
    <row r="8" spans="2:7" x14ac:dyDescent="0.3">
      <c r="B8" s="39" t="s">
        <v>3280</v>
      </c>
      <c r="C8" s="25"/>
      <c r="D8" s="25"/>
      <c r="E8" s="25"/>
      <c r="F8" s="25"/>
    </row>
    <row r="9" spans="2:7" x14ac:dyDescent="0.3">
      <c r="B9" s="39" t="s">
        <v>969</v>
      </c>
      <c r="C9" s="25"/>
      <c r="D9" s="25" t="s">
        <v>1455</v>
      </c>
      <c r="E9" s="25" t="s">
        <v>3285</v>
      </c>
      <c r="F9" s="20" t="s">
        <v>3286</v>
      </c>
    </row>
    <row r="10" spans="2:7" x14ac:dyDescent="0.3">
      <c r="B10" s="38" t="s">
        <v>1451</v>
      </c>
      <c r="C10" s="25"/>
      <c r="D10" s="24" t="s">
        <v>1452</v>
      </c>
      <c r="E10" s="24" t="s">
        <v>1453</v>
      </c>
      <c r="F10" s="24" t="s">
        <v>1454</v>
      </c>
      <c r="G10" s="8" t="s">
        <v>3294</v>
      </c>
    </row>
    <row r="11" spans="2:7" x14ac:dyDescent="0.3">
      <c r="B11" s="321" t="s">
        <v>13028</v>
      </c>
      <c r="C11" s="25"/>
      <c r="D11" s="25"/>
      <c r="E11" s="25"/>
      <c r="F11" s="25"/>
    </row>
    <row r="12" spans="2:7" x14ac:dyDescent="0.3">
      <c r="B12" s="321" t="s">
        <v>13029</v>
      </c>
      <c r="C12" s="25"/>
      <c r="D12" s="25"/>
      <c r="E12" s="25"/>
      <c r="F12" s="25"/>
    </row>
    <row r="13" spans="2:7" x14ac:dyDescent="0.3">
      <c r="B13" s="321" t="s">
        <v>13030</v>
      </c>
      <c r="C13" s="25"/>
      <c r="D13" s="25"/>
      <c r="E13" s="25"/>
      <c r="F13" s="25"/>
    </row>
    <row r="14" spans="2:7" x14ac:dyDescent="0.3">
      <c r="B14" s="321" t="s">
        <v>13031</v>
      </c>
      <c r="C14" s="25"/>
      <c r="D14" s="25"/>
      <c r="E14" s="25"/>
      <c r="F14" s="25"/>
    </row>
    <row r="15" spans="2:7" x14ac:dyDescent="0.3">
      <c r="B15" s="39" t="s">
        <v>989</v>
      </c>
      <c r="C15" s="25"/>
      <c r="D15" s="25" t="s">
        <v>3289</v>
      </c>
      <c r="E15" s="25" t="s">
        <v>3290</v>
      </c>
      <c r="F15" s="20" t="s">
        <v>3291</v>
      </c>
    </row>
    <row r="16" spans="2:7" x14ac:dyDescent="0.3">
      <c r="B16" s="39" t="s">
        <v>427</v>
      </c>
      <c r="C16" s="25"/>
      <c r="D16" s="25" t="s">
        <v>2101</v>
      </c>
      <c r="E16" s="25" t="s">
        <v>3292</v>
      </c>
      <c r="F16" s="20" t="s">
        <v>3293</v>
      </c>
    </row>
    <row r="17" spans="2:6" x14ac:dyDescent="0.3">
      <c r="B17" s="321" t="s">
        <v>13032</v>
      </c>
      <c r="C17" s="25"/>
      <c r="D17" s="25"/>
      <c r="E17" s="25"/>
      <c r="F17" s="25"/>
    </row>
    <row r="18" spans="2:6" x14ac:dyDescent="0.3">
      <c r="B18" s="321" t="s">
        <v>13033</v>
      </c>
      <c r="C18" s="25"/>
      <c r="D18" s="25"/>
      <c r="E18" s="25"/>
      <c r="F18" s="25"/>
    </row>
    <row r="19" spans="2:6" x14ac:dyDescent="0.3">
      <c r="B19" s="321" t="s">
        <v>13034</v>
      </c>
      <c r="C19" s="25"/>
      <c r="D19" s="25"/>
      <c r="E19" s="25"/>
      <c r="F19" s="25"/>
    </row>
    <row r="20" spans="2:6" x14ac:dyDescent="0.3">
      <c r="B20" s="39" t="s">
        <v>678</v>
      </c>
      <c r="C20" s="25"/>
      <c r="D20" s="25" t="s">
        <v>3295</v>
      </c>
      <c r="E20" s="25" t="s">
        <v>3296</v>
      </c>
      <c r="F20" s="20" t="s">
        <v>3297</v>
      </c>
    </row>
    <row r="21" spans="2:6" x14ac:dyDescent="0.3">
      <c r="B21" s="39" t="s">
        <v>3298</v>
      </c>
      <c r="C21" s="25"/>
      <c r="D21" s="25" t="s">
        <v>3299</v>
      </c>
      <c r="E21" s="25" t="s">
        <v>3300</v>
      </c>
      <c r="F21" s="20" t="s">
        <v>3301</v>
      </c>
    </row>
    <row r="22" spans="2:6" x14ac:dyDescent="0.3">
      <c r="B22" s="321" t="s">
        <v>5471</v>
      </c>
      <c r="C22" s="25"/>
      <c r="D22" s="25"/>
      <c r="E22" s="25"/>
      <c r="F22" s="25"/>
    </row>
    <row r="23" spans="2:6" x14ac:dyDescent="0.3">
      <c r="B23" s="39" t="s">
        <v>3303</v>
      </c>
      <c r="C23" s="25"/>
      <c r="D23" s="25"/>
      <c r="E23" s="25"/>
      <c r="F23" s="25"/>
    </row>
    <row r="24" spans="2:6" x14ac:dyDescent="0.3">
      <c r="B24" s="39" t="s">
        <v>3304</v>
      </c>
      <c r="C24" s="25"/>
      <c r="D24" s="25" t="s">
        <v>3305</v>
      </c>
      <c r="E24" s="25" t="s">
        <v>3306</v>
      </c>
      <c r="F24" s="20" t="s">
        <v>3307</v>
      </c>
    </row>
    <row r="25" spans="2:6" x14ac:dyDescent="0.3">
      <c r="B25" s="39" t="s">
        <v>3309</v>
      </c>
      <c r="C25" s="25"/>
      <c r="D25" s="25" t="s">
        <v>3310</v>
      </c>
      <c r="E25" s="25"/>
      <c r="F25" s="20" t="s">
        <v>1456</v>
      </c>
    </row>
    <row r="26" spans="2:6" x14ac:dyDescent="0.3">
      <c r="B26" s="321" t="s">
        <v>13035</v>
      </c>
      <c r="C26" s="25"/>
      <c r="D26" s="25"/>
      <c r="E26" s="25"/>
      <c r="F26" s="25"/>
    </row>
    <row r="27" spans="2:6" x14ac:dyDescent="0.3">
      <c r="B27" s="39" t="s">
        <v>3311</v>
      </c>
      <c r="C27" s="25"/>
      <c r="D27" s="25" t="s">
        <v>3312</v>
      </c>
      <c r="E27" s="25" t="s">
        <v>3313</v>
      </c>
      <c r="F27" s="20" t="s">
        <v>3314</v>
      </c>
    </row>
    <row r="28" spans="2:6" x14ac:dyDescent="0.3">
      <c r="B28" s="321" t="s">
        <v>13036</v>
      </c>
      <c r="C28" s="25"/>
      <c r="D28" s="25"/>
      <c r="E28" s="25"/>
      <c r="F28" s="25"/>
    </row>
    <row r="29" spans="2:6" x14ac:dyDescent="0.3">
      <c r="B29" s="39" t="s">
        <v>3317</v>
      </c>
      <c r="C29" s="25"/>
      <c r="D29" s="25" t="s">
        <v>3318</v>
      </c>
      <c r="E29" s="25" t="s">
        <v>3319</v>
      </c>
      <c r="F29" s="20" t="s">
        <v>3320</v>
      </c>
    </row>
    <row r="30" spans="2:6" x14ac:dyDescent="0.3">
      <c r="B30" s="321" t="s">
        <v>13037</v>
      </c>
      <c r="C30" s="25"/>
      <c r="D30" s="25"/>
      <c r="E30" s="25"/>
      <c r="F30" s="25"/>
    </row>
    <row r="31" spans="2:6" x14ac:dyDescent="0.3">
      <c r="B31" s="321" t="s">
        <v>13038</v>
      </c>
      <c r="C31" s="25"/>
      <c r="D31" s="25"/>
      <c r="E31" s="25"/>
      <c r="F31" s="25"/>
    </row>
    <row r="32" spans="2:6" x14ac:dyDescent="0.3">
      <c r="B32" s="321" t="s">
        <v>13039</v>
      </c>
      <c r="C32" s="25"/>
      <c r="D32" s="25"/>
      <c r="E32" s="25"/>
      <c r="F32" s="25"/>
    </row>
    <row r="33" spans="2:6" x14ac:dyDescent="0.3">
      <c r="B33" s="321" t="s">
        <v>13040</v>
      </c>
      <c r="C33" s="25"/>
      <c r="D33" s="25"/>
      <c r="E33" s="25"/>
      <c r="F33" s="25"/>
    </row>
    <row r="34" spans="2:6" x14ac:dyDescent="0.3">
      <c r="B34" s="39" t="s">
        <v>3323</v>
      </c>
      <c r="C34" s="25"/>
      <c r="D34" s="25" t="s">
        <v>1457</v>
      </c>
      <c r="E34" s="25" t="s">
        <v>3324</v>
      </c>
      <c r="F34" s="20" t="s">
        <v>1458</v>
      </c>
    </row>
    <row r="35" spans="2:6" x14ac:dyDescent="0.3">
      <c r="B35" s="321" t="s">
        <v>11235</v>
      </c>
      <c r="C35" s="25"/>
      <c r="D35" s="25"/>
      <c r="E35" s="25"/>
      <c r="F35" s="25"/>
    </row>
    <row r="36" spans="2:6" x14ac:dyDescent="0.3">
      <c r="B36" s="321" t="s">
        <v>13041</v>
      </c>
      <c r="C36" s="25"/>
      <c r="D36" s="25"/>
      <c r="E36" s="25"/>
      <c r="F36" s="25"/>
    </row>
    <row r="37" spans="2:6" x14ac:dyDescent="0.3">
      <c r="B37" s="321" t="s">
        <v>13042</v>
      </c>
      <c r="C37" s="25"/>
      <c r="D37" s="25"/>
      <c r="E37" s="25"/>
      <c r="F37" s="25"/>
    </row>
    <row r="38" spans="2:6" x14ac:dyDescent="0.3">
      <c r="B38" s="321" t="s">
        <v>13043</v>
      </c>
      <c r="C38" s="25"/>
      <c r="D38" s="25"/>
      <c r="E38" s="25"/>
      <c r="F38" s="25"/>
    </row>
    <row r="39" spans="2:6" x14ac:dyDescent="0.3">
      <c r="B39" s="39" t="s">
        <v>2869</v>
      </c>
      <c r="C39" s="25"/>
      <c r="D39" s="25" t="s">
        <v>3325</v>
      </c>
      <c r="E39" s="25" t="s">
        <v>3326</v>
      </c>
      <c r="F39" s="20" t="s">
        <v>3327</v>
      </c>
    </row>
    <row r="40" spans="2:6" x14ac:dyDescent="0.3">
      <c r="B40" s="39" t="s">
        <v>2154</v>
      </c>
      <c r="C40" s="25"/>
      <c r="D40" s="25"/>
      <c r="E40" s="25"/>
      <c r="F40" s="25"/>
    </row>
    <row r="41" spans="2:6" x14ac:dyDescent="0.3">
      <c r="B41" s="39" t="s">
        <v>3328</v>
      </c>
      <c r="C41" s="25"/>
      <c r="D41" s="25" t="s">
        <v>3329</v>
      </c>
      <c r="E41" s="25" t="s">
        <v>3330</v>
      </c>
      <c r="F41" s="20" t="s">
        <v>3331</v>
      </c>
    </row>
    <row r="42" spans="2:6" x14ac:dyDescent="0.3">
      <c r="B42" s="39" t="s">
        <v>3332</v>
      </c>
      <c r="C42" s="25"/>
      <c r="D42" s="25" t="s">
        <v>3333</v>
      </c>
      <c r="E42" s="25" t="s">
        <v>3334</v>
      </c>
      <c r="F42" s="20" t="s">
        <v>1459</v>
      </c>
    </row>
    <row r="43" spans="2:6" x14ac:dyDescent="0.3">
      <c r="B43" s="39" t="s">
        <v>3335</v>
      </c>
      <c r="C43" s="25"/>
      <c r="D43" s="25" t="s">
        <v>3336</v>
      </c>
      <c r="E43" s="25" t="s">
        <v>3337</v>
      </c>
      <c r="F43" s="20" t="s">
        <v>3338</v>
      </c>
    </row>
    <row r="44" spans="2:6" x14ac:dyDescent="0.3">
      <c r="B44" s="39" t="s">
        <v>3340</v>
      </c>
      <c r="C44" s="25"/>
      <c r="D44" s="25"/>
      <c r="E44" s="25" t="s">
        <v>15604</v>
      </c>
      <c r="F44" s="20" t="s">
        <v>15603</v>
      </c>
    </row>
    <row r="45" spans="2:6" x14ac:dyDescent="0.3">
      <c r="B45" s="321" t="s">
        <v>13044</v>
      </c>
      <c r="C45" s="25"/>
      <c r="D45" s="25"/>
      <c r="E45" s="25"/>
      <c r="F45" s="25"/>
    </row>
    <row r="46" spans="2:6" x14ac:dyDescent="0.3">
      <c r="B46" s="39" t="s">
        <v>3343</v>
      </c>
      <c r="C46" s="25"/>
      <c r="D46" s="25" t="s">
        <v>1460</v>
      </c>
      <c r="E46" s="25" t="s">
        <v>3344</v>
      </c>
      <c r="F46" s="20" t="s">
        <v>1461</v>
      </c>
    </row>
    <row r="47" spans="2:6" x14ac:dyDescent="0.3">
      <c r="B47" s="321" t="s">
        <v>11641</v>
      </c>
      <c r="C47" s="25"/>
      <c r="D47" s="25"/>
      <c r="E47" s="25"/>
      <c r="F47" s="25"/>
    </row>
    <row r="48" spans="2:6" x14ac:dyDescent="0.3">
      <c r="B48" s="39" t="s">
        <v>1088</v>
      </c>
      <c r="C48" s="25"/>
      <c r="D48" s="25" t="s">
        <v>3345</v>
      </c>
      <c r="E48" s="25" t="s">
        <v>3346</v>
      </c>
      <c r="F48" s="20" t="s">
        <v>3347</v>
      </c>
    </row>
    <row r="49" spans="2:6" x14ac:dyDescent="0.3">
      <c r="B49" s="39" t="s">
        <v>3349</v>
      </c>
      <c r="C49" s="25"/>
      <c r="D49" s="25" t="s">
        <v>3350</v>
      </c>
      <c r="E49" s="25" t="s">
        <v>3351</v>
      </c>
      <c r="F49" s="20" t="s">
        <v>1463</v>
      </c>
    </row>
    <row r="50" spans="2:6" x14ac:dyDescent="0.3">
      <c r="B50" s="39" t="s">
        <v>3352</v>
      </c>
      <c r="C50" s="25"/>
      <c r="D50" s="25"/>
      <c r="E50" s="25"/>
      <c r="F50" s="25"/>
    </row>
    <row r="51" spans="2:6" x14ac:dyDescent="0.3">
      <c r="B51" s="321" t="s">
        <v>3352</v>
      </c>
      <c r="C51" s="25"/>
      <c r="D51" s="25"/>
      <c r="E51" s="25"/>
      <c r="F51" s="25"/>
    </row>
    <row r="52" spans="2:6" x14ac:dyDescent="0.3">
      <c r="B52" s="321" t="s">
        <v>4708</v>
      </c>
      <c r="C52" s="25"/>
      <c r="D52" s="25"/>
      <c r="E52" s="25"/>
      <c r="F52" s="25"/>
    </row>
    <row r="53" spans="2:6" x14ac:dyDescent="0.3">
      <c r="B53" s="39" t="s">
        <v>3234</v>
      </c>
      <c r="C53" s="25"/>
      <c r="D53" s="25" t="s">
        <v>3353</v>
      </c>
      <c r="E53" s="25" t="s">
        <v>3354</v>
      </c>
      <c r="F53" s="20" t="s">
        <v>3355</v>
      </c>
    </row>
    <row r="54" spans="2:6" x14ac:dyDescent="0.3">
      <c r="B54" s="321" t="s">
        <v>12078</v>
      </c>
      <c r="C54" s="25"/>
      <c r="D54" s="25"/>
      <c r="E54" s="25"/>
      <c r="F54" s="25"/>
    </row>
    <row r="55" spans="2:6" x14ac:dyDescent="0.3">
      <c r="B55" s="39" t="s">
        <v>3356</v>
      </c>
      <c r="C55" s="25"/>
      <c r="D55" s="25" t="s">
        <v>3357</v>
      </c>
      <c r="E55" s="25" t="s">
        <v>3358</v>
      </c>
      <c r="F55" s="20" t="s">
        <v>3359</v>
      </c>
    </row>
    <row r="56" spans="2:6" x14ac:dyDescent="0.3">
      <c r="B56" s="39" t="s">
        <v>3364</v>
      </c>
      <c r="C56" s="25"/>
      <c r="D56" s="25" t="s">
        <v>1462</v>
      </c>
      <c r="E56" s="25" t="s">
        <v>3365</v>
      </c>
      <c r="F56" s="20" t="s">
        <v>3366</v>
      </c>
    </row>
    <row r="57" spans="2:6" x14ac:dyDescent="0.3">
      <c r="B57" s="39" t="s">
        <v>400</v>
      </c>
      <c r="C57" s="25"/>
      <c r="D57" s="25" t="s">
        <v>3368</v>
      </c>
      <c r="E57" s="25"/>
      <c r="F57" s="20" t="s">
        <v>1464</v>
      </c>
    </row>
    <row r="58" spans="2:6" x14ac:dyDescent="0.3">
      <c r="B58" s="321" t="s">
        <v>13045</v>
      </c>
      <c r="C58" s="25"/>
      <c r="D58" s="25"/>
      <c r="E58" s="25"/>
      <c r="F58" s="25"/>
    </row>
    <row r="59" spans="2:6" x14ac:dyDescent="0.3">
      <c r="B59" s="321" t="s">
        <v>13046</v>
      </c>
      <c r="C59" s="25"/>
      <c r="D59" s="25"/>
      <c r="E59" s="25"/>
      <c r="F59" s="25"/>
    </row>
    <row r="60" spans="2:6" x14ac:dyDescent="0.3">
      <c r="B60" s="39" t="s">
        <v>2880</v>
      </c>
      <c r="C60" s="25"/>
      <c r="D60" s="25" t="s">
        <v>3369</v>
      </c>
      <c r="E60" s="25" t="s">
        <v>3370</v>
      </c>
      <c r="F60" s="20" t="s">
        <v>3371</v>
      </c>
    </row>
    <row r="61" spans="2:6" x14ac:dyDescent="0.3">
      <c r="B61" s="321" t="s">
        <v>11536</v>
      </c>
      <c r="C61" s="25"/>
      <c r="D61" s="25"/>
      <c r="E61" s="25"/>
      <c r="F61" s="25"/>
    </row>
    <row r="62" spans="2:6" x14ac:dyDescent="0.3">
      <c r="B62" s="39" t="s">
        <v>3373</v>
      </c>
      <c r="C62" s="25"/>
      <c r="D62" s="25" t="s">
        <v>3374</v>
      </c>
      <c r="E62" s="25" t="s">
        <v>3375</v>
      </c>
      <c r="F62" s="20" t="s">
        <v>3376</v>
      </c>
    </row>
    <row r="63" spans="2:6" x14ac:dyDescent="0.3">
      <c r="B63" s="39" t="s">
        <v>3377</v>
      </c>
      <c r="C63" s="25"/>
      <c r="D63" s="25" t="s">
        <v>3378</v>
      </c>
      <c r="E63" s="25" t="s">
        <v>3379</v>
      </c>
      <c r="F63" s="20" t="s">
        <v>3380</v>
      </c>
    </row>
    <row r="64" spans="2:6" x14ac:dyDescent="0.3">
      <c r="B64" s="321" t="s">
        <v>13047</v>
      </c>
      <c r="C64" s="25"/>
      <c r="D64" s="25"/>
      <c r="E64" s="25"/>
      <c r="F64" s="25"/>
    </row>
    <row r="65" spans="2:6" x14ac:dyDescent="0.3">
      <c r="B65" s="321" t="s">
        <v>13048</v>
      </c>
      <c r="C65" s="25"/>
      <c r="D65" s="25"/>
      <c r="E65" s="25"/>
      <c r="F65" s="25"/>
    </row>
    <row r="66" spans="2:6" x14ac:dyDescent="0.3">
      <c r="B66" s="321" t="s">
        <v>72</v>
      </c>
      <c r="C66" s="25"/>
      <c r="D66" s="25"/>
      <c r="E66" s="25"/>
      <c r="F66" s="25"/>
    </row>
    <row r="67" spans="2:6" x14ac:dyDescent="0.3">
      <c r="B67" s="321" t="s">
        <v>13049</v>
      </c>
      <c r="C67" s="25"/>
      <c r="D67" s="25"/>
      <c r="E67" s="25"/>
      <c r="F67" s="25"/>
    </row>
    <row r="68" spans="2:6" x14ac:dyDescent="0.3">
      <c r="B68" s="321" t="s">
        <v>13050</v>
      </c>
      <c r="C68" s="25"/>
      <c r="D68" s="25"/>
      <c r="E68" s="25"/>
      <c r="F68" s="25"/>
    </row>
  </sheetData>
  <sortState xmlns:xlrd2="http://schemas.microsoft.com/office/spreadsheetml/2017/richdata2" ref="B2:F68">
    <sortCondition ref="B2:B68"/>
  </sortState>
  <mergeCells count="1">
    <mergeCell ref="B1:F1"/>
  </mergeCells>
  <hyperlinks>
    <hyperlink ref="G10" r:id="rId1" display="sara@completebook.com" xr:uid="{94947439-F3AC-4D53-9BFC-3CD7D2ABF0F4}"/>
    <hyperlink ref="F3" r:id="rId2" xr:uid="{01BD7C6F-ECB9-4547-A0FD-85CB2083C4F0}"/>
    <hyperlink ref="F39" r:id="rId3" xr:uid="{231A3873-43AE-4CAB-8DFD-27F91A9019EE}"/>
    <hyperlink ref="F41" r:id="rId4" xr:uid="{3BD007A0-65E0-425B-8DBF-B55E1B167B63}"/>
    <hyperlink ref="F46" r:id="rId5" xr:uid="{3BF0304D-904A-4593-99E6-AB08DBE65CB0}"/>
    <hyperlink ref="F55" r:id="rId6" xr:uid="{DDF348EA-4902-4155-8D0D-9386E4214951}"/>
    <hyperlink ref="F56" r:id="rId7" xr:uid="{57B114CE-0B55-4BEB-9AE6-E99A887A94E7}"/>
    <hyperlink ref="F57" r:id="rId8" xr:uid="{10C117B7-0355-4A7A-BA75-C7E114EA6A39}"/>
    <hyperlink ref="F60" r:id="rId9" xr:uid="{BBD2C7B2-D00F-4869-ACBE-01601A0A9FDF}"/>
    <hyperlink ref="F63" r:id="rId10" xr:uid="{3CC46A8F-CED3-4F7E-B307-4AEDEF20EB88}"/>
    <hyperlink ref="F48" r:id="rId11" xr:uid="{2056A015-B5DD-4D73-98DD-811FC9A71BB3}"/>
    <hyperlink ref="F27" r:id="rId12" xr:uid="{9DE4EA78-D68E-4173-8205-2536B202119A}"/>
    <hyperlink ref="F4" r:id="rId13" xr:uid="{174C500B-95A8-43A3-A683-34C40D9E835E}"/>
    <hyperlink ref="F6" r:id="rId14" xr:uid="{56EDFCA3-0D4F-4886-A52C-61B91436883C}"/>
    <hyperlink ref="F25" r:id="rId15" xr:uid="{4D8B2CA0-7F48-4189-9678-F22754F0DC29}"/>
    <hyperlink ref="F16" r:id="rId16" xr:uid="{DCEC3CF8-C999-4597-B17F-B42132B9C098}"/>
    <hyperlink ref="F15" r:id="rId17" xr:uid="{F1BE6BB7-6A66-4370-8CFD-2DE6F8431F02}"/>
    <hyperlink ref="F24" r:id="rId18" xr:uid="{82E7E2E3-7E35-4BBE-8185-FCD82C67ECF7}"/>
    <hyperlink ref="F5" r:id="rId19" xr:uid="{E229E4B3-3749-4F32-B4D3-3A358C0241FB}"/>
    <hyperlink ref="F53" r:id="rId20" xr:uid="{F2DF251B-3CD9-4ECC-8CA8-E797D2FA64E0}"/>
    <hyperlink ref="F20" r:id="rId21" xr:uid="{55A68DA9-DA46-4C94-BDE1-F1ED5A47C92C}"/>
    <hyperlink ref="F62" r:id="rId22" xr:uid="{838DB37D-8718-4D60-A443-B11B0CE25E66}"/>
    <hyperlink ref="F9" r:id="rId23" xr:uid="{E80D18DE-A3F3-49A2-89BE-3FA7D14BA0A0}"/>
    <hyperlink ref="F42" r:id="rId24" xr:uid="{86FB3F43-8F35-4969-9714-EA67B58A7509}"/>
    <hyperlink ref="F34" r:id="rId25" xr:uid="{0136E6D8-E326-4C37-B545-7E510B73A75A}"/>
    <hyperlink ref="F43" r:id="rId26" xr:uid="{A5FF9ADF-D1EB-44EB-81C1-95B8B89FC4FB}"/>
    <hyperlink ref="F21" r:id="rId27" xr:uid="{084C15D6-3AD2-45B4-B888-4D366BBDFA7B}"/>
    <hyperlink ref="F29" r:id="rId28" xr:uid="{17D09DB4-0D74-47A7-9315-EF5130F3FAAD}"/>
    <hyperlink ref="F49" r:id="rId29" xr:uid="{B1AB3AA6-E264-4DE3-8846-90DEC018B19B}"/>
    <hyperlink ref="F44" r:id="rId30" xr:uid="{BF739462-7413-41C1-BFDE-199901C64EC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2CB57-796E-4C34-AD9C-4C78622792DB}">
  <dimension ref="A1:F160"/>
  <sheetViews>
    <sheetView topLeftCell="A27" workbookViewId="0">
      <selection activeCell="B37" sqref="B37"/>
    </sheetView>
  </sheetViews>
  <sheetFormatPr defaultRowHeight="14.4" x14ac:dyDescent="0.3"/>
  <cols>
    <col min="2" max="2" width="63.5546875" customWidth="1"/>
    <col min="3" max="3" width="21.44140625" customWidth="1"/>
    <col min="4" max="4" width="18.109375" bestFit="1" customWidth="1"/>
    <col min="5" max="5" width="39.33203125" bestFit="1" customWidth="1"/>
    <col min="6" max="6" width="42.33203125" bestFit="1" customWidth="1"/>
  </cols>
  <sheetData>
    <row r="1" spans="1:6" s="22" customFormat="1" ht="42.75" customHeight="1" x14ac:dyDescent="0.35">
      <c r="B1" s="178" t="s">
        <v>5924</v>
      </c>
    </row>
    <row r="2" spans="1:6" s="22" customFormat="1" ht="18" x14ac:dyDescent="0.35">
      <c r="B2" s="390" t="s">
        <v>5925</v>
      </c>
      <c r="C2" s="390"/>
    </row>
    <row r="3" spans="1:6" s="38" customFormat="1" x14ac:dyDescent="0.3">
      <c r="A3" s="38" t="s">
        <v>1431</v>
      </c>
      <c r="B3" s="179" t="s">
        <v>1426</v>
      </c>
      <c r="C3" s="179" t="s">
        <v>5926</v>
      </c>
    </row>
    <row r="4" spans="1:6" s="177" customFormat="1" ht="18" x14ac:dyDescent="0.3">
      <c r="A4" s="180">
        <v>721930</v>
      </c>
      <c r="B4" s="181" t="s">
        <v>5782</v>
      </c>
      <c r="C4" s="25" t="s">
        <v>5927</v>
      </c>
      <c r="D4" s="25" t="s">
        <v>5928</v>
      </c>
      <c r="E4" s="20" t="s">
        <v>5929</v>
      </c>
      <c r="F4" s="182" t="s">
        <v>5930</v>
      </c>
    </row>
    <row r="5" spans="1:6" s="177" customFormat="1" ht="18" x14ac:dyDescent="0.3">
      <c r="A5" s="180">
        <v>618344</v>
      </c>
      <c r="B5" s="181" t="s">
        <v>5785</v>
      </c>
      <c r="C5" s="25" t="s">
        <v>5931</v>
      </c>
      <c r="D5" s="25" t="s">
        <v>5932</v>
      </c>
      <c r="E5" s="20" t="s">
        <v>5933</v>
      </c>
      <c r="F5" s="182" t="s">
        <v>5934</v>
      </c>
    </row>
    <row r="6" spans="1:6" s="177" customFormat="1" ht="18" x14ac:dyDescent="0.3">
      <c r="A6" s="180">
        <v>721931</v>
      </c>
      <c r="B6" s="181" t="s">
        <v>5786</v>
      </c>
      <c r="C6" s="25" t="s">
        <v>5935</v>
      </c>
      <c r="D6" s="25" t="s">
        <v>5936</v>
      </c>
      <c r="E6" s="20" t="s">
        <v>5937</v>
      </c>
      <c r="F6" s="182" t="s">
        <v>5938</v>
      </c>
    </row>
    <row r="7" spans="1:6" s="177" customFormat="1" ht="18" x14ac:dyDescent="0.3">
      <c r="A7" s="180">
        <v>707082</v>
      </c>
      <c r="B7" s="181" t="s">
        <v>90</v>
      </c>
      <c r="C7" s="25" t="s">
        <v>3360</v>
      </c>
      <c r="D7" s="25" t="s">
        <v>5939</v>
      </c>
      <c r="E7" s="20" t="s">
        <v>3361</v>
      </c>
      <c r="F7" s="182" t="s">
        <v>5940</v>
      </c>
    </row>
    <row r="8" spans="1:6" s="177" customFormat="1" ht="18" x14ac:dyDescent="0.3">
      <c r="A8" s="180">
        <v>716088</v>
      </c>
      <c r="B8" s="181" t="s">
        <v>5941</v>
      </c>
      <c r="C8" s="25" t="s">
        <v>5942</v>
      </c>
      <c r="D8" s="25" t="s">
        <v>5943</v>
      </c>
      <c r="E8" s="20" t="s">
        <v>5944</v>
      </c>
      <c r="F8" s="182" t="s">
        <v>5945</v>
      </c>
    </row>
    <row r="9" spans="1:6" s="177" customFormat="1" ht="18" x14ac:dyDescent="0.3">
      <c r="A9" s="180">
        <v>721767</v>
      </c>
      <c r="B9" s="181" t="s">
        <v>5946</v>
      </c>
      <c r="C9" s="25" t="s">
        <v>5947</v>
      </c>
      <c r="D9" s="25" t="s">
        <v>5948</v>
      </c>
      <c r="E9" s="20" t="s">
        <v>5949</v>
      </c>
      <c r="F9" s="182" t="s">
        <v>5950</v>
      </c>
    </row>
    <row r="10" spans="1:6" s="177" customFormat="1" ht="18" x14ac:dyDescent="0.3">
      <c r="A10" s="180">
        <v>606655</v>
      </c>
      <c r="B10" s="181" t="s">
        <v>7</v>
      </c>
      <c r="C10" s="25" t="s">
        <v>5951</v>
      </c>
      <c r="D10" s="25" t="s">
        <v>5952</v>
      </c>
      <c r="E10" s="20" t="s">
        <v>5953</v>
      </c>
      <c r="F10" s="20" t="s">
        <v>5954</v>
      </c>
    </row>
    <row r="11" spans="1:6" s="177" customFormat="1" ht="18" x14ac:dyDescent="0.3">
      <c r="A11" s="180">
        <v>721350</v>
      </c>
      <c r="B11" s="181" t="s">
        <v>9</v>
      </c>
      <c r="C11" s="25" t="s">
        <v>5955</v>
      </c>
      <c r="D11" s="25" t="s">
        <v>5956</v>
      </c>
      <c r="E11" s="20" t="s">
        <v>5957</v>
      </c>
      <c r="F11" s="20" t="s">
        <v>5958</v>
      </c>
    </row>
    <row r="12" spans="1:6" s="177" customFormat="1" ht="18" x14ac:dyDescent="0.3">
      <c r="A12" s="180">
        <v>721932</v>
      </c>
      <c r="B12" s="181" t="s">
        <v>5959</v>
      </c>
      <c r="C12" s="25" t="s">
        <v>5960</v>
      </c>
      <c r="D12" s="25" t="s">
        <v>5961</v>
      </c>
      <c r="E12" s="20" t="s">
        <v>5962</v>
      </c>
      <c r="F12" s="182" t="s">
        <v>5963</v>
      </c>
    </row>
    <row r="13" spans="1:6" s="177" customFormat="1" ht="18" x14ac:dyDescent="0.3">
      <c r="A13" s="180">
        <v>721933</v>
      </c>
      <c r="B13" s="181" t="s">
        <v>5791</v>
      </c>
      <c r="C13" s="25" t="s">
        <v>5964</v>
      </c>
      <c r="D13" s="25" t="s">
        <v>5965</v>
      </c>
      <c r="E13" s="20" t="s">
        <v>5966</v>
      </c>
      <c r="F13" s="182" t="s">
        <v>5967</v>
      </c>
    </row>
    <row r="14" spans="1:6" s="177" customFormat="1" ht="18" x14ac:dyDescent="0.3">
      <c r="A14" s="180">
        <v>721934</v>
      </c>
      <c r="B14" s="181" t="s">
        <v>803</v>
      </c>
      <c r="C14" s="25" t="s">
        <v>5968</v>
      </c>
      <c r="D14" s="25" t="s">
        <v>5969</v>
      </c>
      <c r="E14" s="20" t="s">
        <v>5970</v>
      </c>
      <c r="F14" s="25" t="s">
        <v>5971</v>
      </c>
    </row>
    <row r="15" spans="1:6" s="177" customFormat="1" ht="18" x14ac:dyDescent="0.3">
      <c r="A15" s="180">
        <v>707977</v>
      </c>
      <c r="B15" s="181" t="s">
        <v>5972</v>
      </c>
      <c r="C15" s="25" t="s">
        <v>5973</v>
      </c>
      <c r="D15" s="25" t="s">
        <v>5974</v>
      </c>
      <c r="E15" s="20" t="s">
        <v>5975</v>
      </c>
      <c r="F15" s="182" t="s">
        <v>5976</v>
      </c>
    </row>
    <row r="16" spans="1:6" s="177" customFormat="1" ht="18" x14ac:dyDescent="0.3">
      <c r="A16" s="180">
        <v>605632</v>
      </c>
      <c r="B16" s="181" t="s">
        <v>296</v>
      </c>
      <c r="C16" s="25" t="s">
        <v>3360</v>
      </c>
      <c r="D16" s="25" t="s">
        <v>5939</v>
      </c>
      <c r="E16" s="20" t="s">
        <v>3361</v>
      </c>
      <c r="F16" s="20" t="s">
        <v>5977</v>
      </c>
    </row>
    <row r="17" spans="1:6" s="177" customFormat="1" ht="18" x14ac:dyDescent="0.3">
      <c r="A17" s="180">
        <v>603747</v>
      </c>
      <c r="B17" s="181" t="s">
        <v>444</v>
      </c>
      <c r="C17" s="25" t="s">
        <v>5978</v>
      </c>
      <c r="D17" s="25" t="s">
        <v>2105</v>
      </c>
      <c r="E17" s="20" t="s">
        <v>5979</v>
      </c>
      <c r="F17" s="20" t="s">
        <v>5980</v>
      </c>
    </row>
    <row r="18" spans="1:6" s="177" customFormat="1" ht="18" x14ac:dyDescent="0.3">
      <c r="A18" s="180">
        <v>701164</v>
      </c>
      <c r="B18" s="181" t="s">
        <v>852</v>
      </c>
      <c r="C18" s="25" t="s">
        <v>5981</v>
      </c>
      <c r="D18" s="25" t="s">
        <v>5982</v>
      </c>
      <c r="E18" s="20" t="s">
        <v>5983</v>
      </c>
      <c r="F18" s="20" t="s">
        <v>5984</v>
      </c>
    </row>
    <row r="19" spans="1:6" s="177" customFormat="1" ht="18" x14ac:dyDescent="0.3">
      <c r="A19" s="180">
        <v>609060</v>
      </c>
      <c r="B19" s="181" t="s">
        <v>4089</v>
      </c>
      <c r="C19" s="25" t="s">
        <v>5985</v>
      </c>
      <c r="D19" s="25" t="s">
        <v>5986</v>
      </c>
      <c r="E19" s="20" t="s">
        <v>5987</v>
      </c>
      <c r="F19" s="182" t="s">
        <v>5988</v>
      </c>
    </row>
    <row r="20" spans="1:6" s="177" customFormat="1" ht="18" x14ac:dyDescent="0.3">
      <c r="A20" s="180">
        <v>685032</v>
      </c>
      <c r="B20" s="181" t="s">
        <v>5793</v>
      </c>
      <c r="C20" s="25" t="s">
        <v>5989</v>
      </c>
      <c r="D20" s="25" t="s">
        <v>5990</v>
      </c>
      <c r="E20" s="20" t="s">
        <v>5991</v>
      </c>
      <c r="F20" s="182" t="s">
        <v>5992</v>
      </c>
    </row>
    <row r="21" spans="1:6" s="177" customFormat="1" ht="18" x14ac:dyDescent="0.3">
      <c r="A21" s="180">
        <v>720921</v>
      </c>
      <c r="B21" s="181" t="s">
        <v>5993</v>
      </c>
      <c r="C21" s="25" t="s">
        <v>5994</v>
      </c>
      <c r="D21" s="25" t="s">
        <v>5995</v>
      </c>
      <c r="E21" s="20" t="s">
        <v>5996</v>
      </c>
      <c r="F21" s="182" t="s">
        <v>5997</v>
      </c>
    </row>
    <row r="22" spans="1:6" s="177" customFormat="1" ht="18" x14ac:dyDescent="0.3">
      <c r="A22" s="180">
        <v>604613</v>
      </c>
      <c r="B22" s="181" t="s">
        <v>5998</v>
      </c>
      <c r="C22" s="25" t="s">
        <v>5999</v>
      </c>
      <c r="D22" s="25" t="s">
        <v>6000</v>
      </c>
      <c r="E22" s="20" t="s">
        <v>6001</v>
      </c>
      <c r="F22" s="182" t="s">
        <v>6002</v>
      </c>
    </row>
    <row r="23" spans="1:6" s="177" customFormat="1" ht="18" x14ac:dyDescent="0.3">
      <c r="A23" s="180">
        <v>677400</v>
      </c>
      <c r="B23" s="181" t="s">
        <v>916</v>
      </c>
      <c r="C23" s="25" t="s">
        <v>6003</v>
      </c>
      <c r="D23" s="25" t="s">
        <v>6004</v>
      </c>
      <c r="E23" s="20" t="s">
        <v>6005</v>
      </c>
      <c r="F23" s="182" t="s">
        <v>6006</v>
      </c>
    </row>
    <row r="24" spans="1:6" s="177" customFormat="1" ht="18" x14ac:dyDescent="0.3">
      <c r="A24" s="180">
        <v>713596</v>
      </c>
      <c r="B24" s="181" t="s">
        <v>6007</v>
      </c>
      <c r="C24" s="25" t="s">
        <v>6008</v>
      </c>
      <c r="D24" s="25" t="s">
        <v>6009</v>
      </c>
      <c r="E24" s="20" t="s">
        <v>6010</v>
      </c>
      <c r="F24" s="20" t="s">
        <v>6011</v>
      </c>
    </row>
    <row r="26" spans="1:6" ht="15.6" x14ac:dyDescent="0.3">
      <c r="A26" s="391" t="s">
        <v>6012</v>
      </c>
      <c r="B26" s="392"/>
      <c r="C26" s="393"/>
      <c r="D26" s="394"/>
    </row>
    <row r="27" spans="1:6" ht="28.8" x14ac:dyDescent="0.3">
      <c r="A27" s="183"/>
      <c r="B27" s="184" t="s">
        <v>6013</v>
      </c>
      <c r="C27" s="185" t="s">
        <v>6014</v>
      </c>
      <c r="D27" s="185" t="s">
        <v>6015</v>
      </c>
    </row>
    <row r="28" spans="1:6" ht="15.6" x14ac:dyDescent="0.3">
      <c r="A28" s="395" t="s">
        <v>2552</v>
      </c>
      <c r="B28" s="396"/>
      <c r="C28" s="397"/>
      <c r="D28" s="398"/>
    </row>
    <row r="29" spans="1:6" ht="18" x14ac:dyDescent="0.3">
      <c r="A29" s="186">
        <v>1</v>
      </c>
      <c r="B29" s="181" t="s">
        <v>5782</v>
      </c>
      <c r="C29" s="187" t="s">
        <v>6016</v>
      </c>
      <c r="D29" s="188">
        <v>150</v>
      </c>
      <c r="E29" t="s">
        <v>6017</v>
      </c>
    </row>
    <row r="30" spans="1:6" ht="18" x14ac:dyDescent="0.3">
      <c r="A30" s="186">
        <v>2</v>
      </c>
      <c r="B30" s="181" t="s">
        <v>5785</v>
      </c>
      <c r="C30" s="189">
        <v>0.41</v>
      </c>
      <c r="D30" s="188">
        <v>40</v>
      </c>
      <c r="E30" s="8" t="s">
        <v>6018</v>
      </c>
    </row>
    <row r="31" spans="1:6" ht="18" x14ac:dyDescent="0.3">
      <c r="A31" s="190">
        <v>3</v>
      </c>
      <c r="B31" s="181" t="s">
        <v>5786</v>
      </c>
      <c r="C31" s="187" t="s">
        <v>6019</v>
      </c>
      <c r="D31" s="188">
        <v>125</v>
      </c>
      <c r="E31" t="s">
        <v>6020</v>
      </c>
    </row>
    <row r="32" spans="1:6" ht="18" x14ac:dyDescent="0.3">
      <c r="A32" s="190">
        <v>4</v>
      </c>
      <c r="B32" s="181" t="s">
        <v>90</v>
      </c>
      <c r="C32" s="189">
        <v>0.03</v>
      </c>
      <c r="D32" s="188">
        <v>0</v>
      </c>
      <c r="E32" t="s">
        <v>6021</v>
      </c>
    </row>
    <row r="33" spans="1:5" ht="18" x14ac:dyDescent="0.3">
      <c r="A33" s="186">
        <v>6</v>
      </c>
      <c r="B33" s="181" t="s">
        <v>5941</v>
      </c>
      <c r="C33" s="187" t="s">
        <v>6022</v>
      </c>
      <c r="D33" s="188">
        <v>37.5</v>
      </c>
      <c r="E33" t="s">
        <v>6023</v>
      </c>
    </row>
    <row r="34" spans="1:5" ht="18" x14ac:dyDescent="0.3">
      <c r="A34" s="186">
        <v>7</v>
      </c>
      <c r="B34" s="181" t="s">
        <v>5959</v>
      </c>
      <c r="C34" s="187" t="s">
        <v>6024</v>
      </c>
      <c r="D34" s="188">
        <v>0</v>
      </c>
      <c r="E34" t="s">
        <v>6025</v>
      </c>
    </row>
    <row r="35" spans="1:5" ht="18" x14ac:dyDescent="0.3">
      <c r="A35" s="186">
        <v>8</v>
      </c>
      <c r="B35" s="181" t="s">
        <v>803</v>
      </c>
      <c r="C35" s="187" t="s">
        <v>6026</v>
      </c>
      <c r="D35" s="188">
        <v>55</v>
      </c>
      <c r="E35" t="s">
        <v>6027</v>
      </c>
    </row>
    <row r="36" spans="1:5" ht="18" x14ac:dyDescent="0.3">
      <c r="A36" s="186">
        <v>9</v>
      </c>
      <c r="B36" s="181" t="s">
        <v>5972</v>
      </c>
      <c r="C36" s="189">
        <v>0.57999999999999996</v>
      </c>
      <c r="D36" s="188">
        <v>55</v>
      </c>
      <c r="E36" t="s">
        <v>6028</v>
      </c>
    </row>
    <row r="37" spans="1:5" ht="18" x14ac:dyDescent="0.3">
      <c r="A37" s="186">
        <v>10</v>
      </c>
      <c r="B37" s="181" t="s">
        <v>296</v>
      </c>
      <c r="C37" s="189">
        <v>0.03</v>
      </c>
      <c r="D37" s="188">
        <v>0</v>
      </c>
      <c r="E37" t="s">
        <v>6029</v>
      </c>
    </row>
    <row r="38" spans="1:5" ht="18" x14ac:dyDescent="0.3">
      <c r="A38" s="186">
        <v>11</v>
      </c>
      <c r="B38" s="181" t="s">
        <v>852</v>
      </c>
      <c r="C38" s="189">
        <v>0.02</v>
      </c>
      <c r="D38" s="188">
        <v>0</v>
      </c>
      <c r="E38" t="s">
        <v>6030</v>
      </c>
    </row>
    <row r="39" spans="1:5" ht="18" x14ac:dyDescent="0.3">
      <c r="A39" s="186">
        <v>12</v>
      </c>
      <c r="B39" s="181" t="s">
        <v>4089</v>
      </c>
      <c r="C39" s="187" t="s">
        <v>6031</v>
      </c>
      <c r="D39" s="188">
        <v>147</v>
      </c>
      <c r="E39" t="s">
        <v>6032</v>
      </c>
    </row>
    <row r="40" spans="1:5" ht="18" x14ac:dyDescent="0.3">
      <c r="A40" s="186">
        <v>13</v>
      </c>
      <c r="B40" s="181" t="s">
        <v>5793</v>
      </c>
      <c r="C40" s="189">
        <v>0.05</v>
      </c>
      <c r="D40" s="188">
        <v>0</v>
      </c>
      <c r="E40" t="s">
        <v>6033</v>
      </c>
    </row>
    <row r="41" spans="1:5" ht="18" x14ac:dyDescent="0.3">
      <c r="A41" s="186">
        <v>14</v>
      </c>
      <c r="B41" s="181" t="s">
        <v>5993</v>
      </c>
      <c r="C41" s="187" t="s">
        <v>6034</v>
      </c>
      <c r="D41" s="188">
        <v>75</v>
      </c>
      <c r="E41" t="s">
        <v>6035</v>
      </c>
    </row>
    <row r="42" spans="1:5" ht="18" x14ac:dyDescent="0.3">
      <c r="A42" s="190">
        <v>15</v>
      </c>
      <c r="B42" s="181" t="s">
        <v>5998</v>
      </c>
      <c r="C42" s="187">
        <v>0.68</v>
      </c>
      <c r="D42" s="188">
        <v>50</v>
      </c>
      <c r="E42" t="s">
        <v>6036</v>
      </c>
    </row>
    <row r="43" spans="1:5" ht="15.6" x14ac:dyDescent="0.3">
      <c r="A43" s="395" t="s">
        <v>1569</v>
      </c>
      <c r="B43" s="399"/>
      <c r="C43" s="399"/>
      <c r="D43" s="400"/>
    </row>
    <row r="44" spans="1:5" ht="18" x14ac:dyDescent="0.3">
      <c r="A44" s="186">
        <v>1</v>
      </c>
      <c r="B44" s="181" t="s">
        <v>5782</v>
      </c>
      <c r="C44" s="187" t="s">
        <v>6016</v>
      </c>
      <c r="D44" s="188">
        <v>150</v>
      </c>
      <c r="E44" t="s">
        <v>6017</v>
      </c>
    </row>
    <row r="45" spans="1:5" ht="18" x14ac:dyDescent="0.3">
      <c r="A45" s="186">
        <v>2</v>
      </c>
      <c r="B45" s="181" t="s">
        <v>5785</v>
      </c>
      <c r="C45" s="189">
        <v>0.41</v>
      </c>
      <c r="D45" s="188">
        <v>40</v>
      </c>
      <c r="E45" t="s">
        <v>6018</v>
      </c>
    </row>
    <row r="46" spans="1:5" ht="18" x14ac:dyDescent="0.3">
      <c r="A46" s="186">
        <v>3</v>
      </c>
      <c r="B46" s="181" t="s">
        <v>5786</v>
      </c>
      <c r="C46" s="187" t="s">
        <v>6019</v>
      </c>
      <c r="D46" s="188">
        <v>125</v>
      </c>
      <c r="E46" t="s">
        <v>6020</v>
      </c>
    </row>
    <row r="47" spans="1:5" ht="18" x14ac:dyDescent="0.3">
      <c r="A47" s="186">
        <v>4</v>
      </c>
      <c r="B47" s="181" t="s">
        <v>90</v>
      </c>
      <c r="C47" s="189">
        <v>0.03</v>
      </c>
      <c r="D47" s="188">
        <v>0</v>
      </c>
      <c r="E47" t="s">
        <v>6021</v>
      </c>
    </row>
    <row r="48" spans="1:5" ht="18" x14ac:dyDescent="0.3">
      <c r="A48" s="186">
        <v>5</v>
      </c>
      <c r="B48" s="181" t="s">
        <v>5941</v>
      </c>
      <c r="C48" s="187" t="s">
        <v>6022</v>
      </c>
      <c r="D48" s="188">
        <v>37.5</v>
      </c>
      <c r="E48" t="s">
        <v>6037</v>
      </c>
    </row>
    <row r="49" spans="1:5" ht="18" x14ac:dyDescent="0.3">
      <c r="A49" s="186">
        <v>6</v>
      </c>
      <c r="B49" s="181" t="s">
        <v>7</v>
      </c>
      <c r="C49" s="189">
        <v>0.15</v>
      </c>
      <c r="D49" s="188">
        <v>0</v>
      </c>
      <c r="E49" t="s">
        <v>6038</v>
      </c>
    </row>
    <row r="50" spans="1:5" ht="18" x14ac:dyDescent="0.3">
      <c r="A50" s="186">
        <v>7</v>
      </c>
      <c r="B50" s="181" t="s">
        <v>9</v>
      </c>
      <c r="C50" s="189">
        <v>0.05</v>
      </c>
      <c r="D50" s="188">
        <v>0</v>
      </c>
      <c r="E50" t="s">
        <v>6039</v>
      </c>
    </row>
    <row r="51" spans="1:5" ht="18" x14ac:dyDescent="0.3">
      <c r="A51" s="186">
        <v>8</v>
      </c>
      <c r="B51" s="181" t="s">
        <v>5959</v>
      </c>
      <c r="C51" s="187" t="s">
        <v>6024</v>
      </c>
      <c r="D51" s="188">
        <v>0</v>
      </c>
      <c r="E51" t="s">
        <v>6025</v>
      </c>
    </row>
    <row r="52" spans="1:5" ht="18" x14ac:dyDescent="0.3">
      <c r="A52" s="186">
        <v>9</v>
      </c>
      <c r="B52" s="181" t="s">
        <v>803</v>
      </c>
      <c r="C52" s="187" t="s">
        <v>6026</v>
      </c>
      <c r="D52" s="188">
        <v>55</v>
      </c>
      <c r="E52" t="s">
        <v>6027</v>
      </c>
    </row>
    <row r="53" spans="1:5" ht="18" x14ac:dyDescent="0.3">
      <c r="A53" s="186">
        <v>10</v>
      </c>
      <c r="B53" s="181" t="s">
        <v>5972</v>
      </c>
      <c r="C53" s="189">
        <v>0.57999999999999996</v>
      </c>
      <c r="D53" s="188">
        <v>55</v>
      </c>
      <c r="E53" t="s">
        <v>6028</v>
      </c>
    </row>
    <row r="54" spans="1:5" ht="18" x14ac:dyDescent="0.3">
      <c r="A54" s="186">
        <v>11</v>
      </c>
      <c r="B54" s="181" t="s">
        <v>296</v>
      </c>
      <c r="C54" s="189">
        <v>0.03</v>
      </c>
      <c r="D54" s="188">
        <v>0</v>
      </c>
      <c r="E54" t="s">
        <v>6029</v>
      </c>
    </row>
    <row r="55" spans="1:5" ht="18" x14ac:dyDescent="0.3">
      <c r="A55" s="186">
        <v>12</v>
      </c>
      <c r="B55" s="181" t="s">
        <v>444</v>
      </c>
      <c r="C55" s="189">
        <v>0.1</v>
      </c>
      <c r="D55" s="188">
        <v>0</v>
      </c>
      <c r="E55" t="s">
        <v>6040</v>
      </c>
    </row>
    <row r="56" spans="1:5" ht="18" x14ac:dyDescent="0.3">
      <c r="A56" s="186">
        <v>13</v>
      </c>
      <c r="B56" s="181" t="s">
        <v>852</v>
      </c>
      <c r="C56" s="189">
        <v>0.02</v>
      </c>
      <c r="D56" s="188">
        <v>0</v>
      </c>
      <c r="E56" t="s">
        <v>6030</v>
      </c>
    </row>
    <row r="57" spans="1:5" ht="18" x14ac:dyDescent="0.3">
      <c r="A57" s="186">
        <v>14</v>
      </c>
      <c r="B57" s="181" t="s">
        <v>4089</v>
      </c>
      <c r="C57" s="187" t="s">
        <v>6031</v>
      </c>
      <c r="D57" s="188">
        <v>147</v>
      </c>
      <c r="E57" t="s">
        <v>6032</v>
      </c>
    </row>
    <row r="58" spans="1:5" ht="18" x14ac:dyDescent="0.3">
      <c r="A58" s="186">
        <v>15</v>
      </c>
      <c r="B58" s="181" t="s">
        <v>5793</v>
      </c>
      <c r="C58" s="189">
        <v>0.05</v>
      </c>
      <c r="D58" s="188">
        <v>0</v>
      </c>
      <c r="E58" t="s">
        <v>6033</v>
      </c>
    </row>
    <row r="59" spans="1:5" ht="18" x14ac:dyDescent="0.3">
      <c r="A59" s="186">
        <v>16</v>
      </c>
      <c r="B59" s="181" t="s">
        <v>5993</v>
      </c>
      <c r="C59" s="187" t="s">
        <v>6034</v>
      </c>
      <c r="D59" s="188">
        <v>75</v>
      </c>
      <c r="E59" t="s">
        <v>6035</v>
      </c>
    </row>
    <row r="60" spans="1:5" ht="18" x14ac:dyDescent="0.3">
      <c r="A60" s="186">
        <v>17</v>
      </c>
      <c r="B60" s="181" t="s">
        <v>5998</v>
      </c>
      <c r="C60" s="187">
        <v>0.68</v>
      </c>
      <c r="D60" s="188">
        <v>50</v>
      </c>
      <c r="E60" t="s">
        <v>6036</v>
      </c>
    </row>
    <row r="61" spans="1:5" ht="18" x14ac:dyDescent="0.3">
      <c r="A61" s="186">
        <v>18</v>
      </c>
      <c r="B61" s="181" t="s">
        <v>916</v>
      </c>
      <c r="C61" s="187">
        <v>0.05</v>
      </c>
      <c r="D61" s="188">
        <v>0</v>
      </c>
      <c r="E61" t="s">
        <v>6041</v>
      </c>
    </row>
    <row r="62" spans="1:5" ht="18" x14ac:dyDescent="0.3">
      <c r="A62" s="186">
        <v>19</v>
      </c>
      <c r="B62" s="181" t="s">
        <v>6007</v>
      </c>
      <c r="C62" s="187" t="s">
        <v>6042</v>
      </c>
      <c r="D62" s="188">
        <v>40</v>
      </c>
      <c r="E62" t="s">
        <v>6043</v>
      </c>
    </row>
    <row r="63" spans="1:5" ht="15.6" x14ac:dyDescent="0.3">
      <c r="A63" s="395" t="s">
        <v>6044</v>
      </c>
      <c r="B63" s="399"/>
      <c r="C63" s="399"/>
      <c r="D63" s="400"/>
    </row>
    <row r="64" spans="1:5" ht="18" x14ac:dyDescent="0.3">
      <c r="A64" s="186">
        <v>1</v>
      </c>
      <c r="B64" s="181" t="s">
        <v>5782</v>
      </c>
      <c r="C64" s="187" t="s">
        <v>6016</v>
      </c>
      <c r="D64" s="188">
        <v>150</v>
      </c>
      <c r="E64" t="s">
        <v>6017</v>
      </c>
    </row>
    <row r="65" spans="1:5" ht="18" x14ac:dyDescent="0.3">
      <c r="A65" s="186">
        <v>2</v>
      </c>
      <c r="B65" s="181" t="s">
        <v>5785</v>
      </c>
      <c r="C65" s="189">
        <v>0.41</v>
      </c>
      <c r="D65" s="188">
        <v>40</v>
      </c>
      <c r="E65" t="s">
        <v>6018</v>
      </c>
    </row>
    <row r="66" spans="1:5" ht="18" x14ac:dyDescent="0.3">
      <c r="A66" s="186">
        <v>3</v>
      </c>
      <c r="B66" s="181" t="s">
        <v>5786</v>
      </c>
      <c r="C66" s="187" t="s">
        <v>6019</v>
      </c>
      <c r="D66" s="188">
        <v>125</v>
      </c>
      <c r="E66" t="s">
        <v>6020</v>
      </c>
    </row>
    <row r="67" spans="1:5" ht="18" x14ac:dyDescent="0.3">
      <c r="A67" s="186">
        <v>4</v>
      </c>
      <c r="B67" s="181" t="s">
        <v>90</v>
      </c>
      <c r="C67" s="189">
        <v>0.03</v>
      </c>
      <c r="D67" s="188">
        <v>0</v>
      </c>
      <c r="E67" t="s">
        <v>6021</v>
      </c>
    </row>
    <row r="68" spans="1:5" ht="18" x14ac:dyDescent="0.3">
      <c r="A68" s="186">
        <v>5</v>
      </c>
      <c r="B68" s="181" t="s">
        <v>5941</v>
      </c>
      <c r="C68" s="187" t="s">
        <v>6022</v>
      </c>
      <c r="D68" s="188">
        <v>37.5</v>
      </c>
      <c r="E68" t="s">
        <v>6037</v>
      </c>
    </row>
    <row r="69" spans="1:5" ht="18" x14ac:dyDescent="0.3">
      <c r="A69" s="186">
        <v>6</v>
      </c>
      <c r="B69" s="181" t="s">
        <v>9</v>
      </c>
      <c r="C69" s="189">
        <v>0.05</v>
      </c>
      <c r="D69" s="188">
        <v>0</v>
      </c>
      <c r="E69" t="s">
        <v>6039</v>
      </c>
    </row>
    <row r="70" spans="1:5" ht="18" x14ac:dyDescent="0.3">
      <c r="A70" s="186">
        <v>7</v>
      </c>
      <c r="B70" s="181" t="s">
        <v>5959</v>
      </c>
      <c r="C70" s="187" t="s">
        <v>6024</v>
      </c>
      <c r="D70" s="188">
        <v>0</v>
      </c>
      <c r="E70" t="s">
        <v>6025</v>
      </c>
    </row>
    <row r="71" spans="1:5" ht="18" x14ac:dyDescent="0.3">
      <c r="A71" s="186">
        <v>8</v>
      </c>
      <c r="B71" s="181" t="s">
        <v>5791</v>
      </c>
      <c r="C71" s="189">
        <v>0.3</v>
      </c>
      <c r="D71" s="188">
        <v>55</v>
      </c>
      <c r="E71" t="s">
        <v>6045</v>
      </c>
    </row>
    <row r="72" spans="1:5" ht="18" x14ac:dyDescent="0.3">
      <c r="A72" s="186">
        <v>9</v>
      </c>
      <c r="B72" s="181" t="s">
        <v>803</v>
      </c>
      <c r="C72" s="187" t="s">
        <v>6026</v>
      </c>
      <c r="D72" s="188">
        <v>55</v>
      </c>
      <c r="E72" t="s">
        <v>6027</v>
      </c>
    </row>
    <row r="73" spans="1:5" ht="18" x14ac:dyDescent="0.3">
      <c r="A73" s="186">
        <v>10</v>
      </c>
      <c r="B73" s="181" t="s">
        <v>5972</v>
      </c>
      <c r="C73" s="189">
        <v>0.57999999999999996</v>
      </c>
      <c r="D73" s="188">
        <v>55</v>
      </c>
      <c r="E73" t="s">
        <v>6028</v>
      </c>
    </row>
    <row r="74" spans="1:5" ht="18" x14ac:dyDescent="0.3">
      <c r="A74" s="186">
        <v>11</v>
      </c>
      <c r="B74" s="181" t="s">
        <v>296</v>
      </c>
      <c r="C74" s="189">
        <v>0.03</v>
      </c>
      <c r="D74" s="188">
        <v>0</v>
      </c>
      <c r="E74" t="s">
        <v>6029</v>
      </c>
    </row>
    <row r="75" spans="1:5" ht="18" x14ac:dyDescent="0.3">
      <c r="A75" s="186">
        <v>12</v>
      </c>
      <c r="B75" s="181" t="s">
        <v>852</v>
      </c>
      <c r="C75" s="189">
        <v>0.02</v>
      </c>
      <c r="D75" s="188">
        <v>0</v>
      </c>
      <c r="E75" t="s">
        <v>6030</v>
      </c>
    </row>
    <row r="76" spans="1:5" ht="18" x14ac:dyDescent="0.3">
      <c r="A76" s="186">
        <v>13</v>
      </c>
      <c r="B76" s="181" t="s">
        <v>4089</v>
      </c>
      <c r="C76" s="187" t="s">
        <v>6031</v>
      </c>
      <c r="D76" s="188">
        <v>147</v>
      </c>
      <c r="E76" t="s">
        <v>6032</v>
      </c>
    </row>
    <row r="77" spans="1:5" ht="18" x14ac:dyDescent="0.3">
      <c r="A77" s="186">
        <v>14</v>
      </c>
      <c r="B77" s="181" t="s">
        <v>5793</v>
      </c>
      <c r="C77" s="189">
        <v>0.05</v>
      </c>
      <c r="D77" s="188">
        <v>0</v>
      </c>
      <c r="E77" t="s">
        <v>6033</v>
      </c>
    </row>
    <row r="78" spans="1:5" ht="18" x14ac:dyDescent="0.3">
      <c r="A78" s="186">
        <v>15</v>
      </c>
      <c r="B78" s="181" t="s">
        <v>5993</v>
      </c>
      <c r="C78" s="187" t="s">
        <v>6034</v>
      </c>
      <c r="D78" s="188">
        <v>75</v>
      </c>
      <c r="E78" t="s">
        <v>6035</v>
      </c>
    </row>
    <row r="79" spans="1:5" ht="18" x14ac:dyDescent="0.3">
      <c r="A79" s="186">
        <v>16</v>
      </c>
      <c r="B79" s="181" t="s">
        <v>5998</v>
      </c>
      <c r="C79" s="187">
        <v>0.68</v>
      </c>
      <c r="D79" s="188">
        <v>50</v>
      </c>
      <c r="E79" t="s">
        <v>6036</v>
      </c>
    </row>
    <row r="80" spans="1:5" ht="15.6" x14ac:dyDescent="0.3">
      <c r="A80" s="388" t="s">
        <v>6046</v>
      </c>
      <c r="B80" s="388"/>
      <c r="C80" s="389"/>
      <c r="D80" s="389"/>
      <c r="E80" s="177"/>
    </row>
    <row r="81" spans="1:5" ht="18" x14ac:dyDescent="0.3">
      <c r="A81" s="186">
        <v>1</v>
      </c>
      <c r="B81" s="181" t="s">
        <v>5782</v>
      </c>
      <c r="C81" s="187" t="s">
        <v>6016</v>
      </c>
      <c r="D81" s="188">
        <v>150</v>
      </c>
      <c r="E81" t="s">
        <v>6017</v>
      </c>
    </row>
    <row r="82" spans="1:5" ht="18" x14ac:dyDescent="0.3">
      <c r="A82" s="186">
        <v>2</v>
      </c>
      <c r="B82" s="181" t="s">
        <v>5785</v>
      </c>
      <c r="C82" s="189">
        <v>0.41</v>
      </c>
      <c r="D82" s="188">
        <v>40</v>
      </c>
      <c r="E82" t="s">
        <v>6018</v>
      </c>
    </row>
    <row r="83" spans="1:5" ht="18" x14ac:dyDescent="0.3">
      <c r="A83" s="186">
        <v>3</v>
      </c>
      <c r="B83" s="181" t="s">
        <v>5786</v>
      </c>
      <c r="C83" s="187" t="s">
        <v>6019</v>
      </c>
      <c r="D83" s="188">
        <v>125</v>
      </c>
      <c r="E83" t="s">
        <v>6020</v>
      </c>
    </row>
    <row r="84" spans="1:5" ht="18" x14ac:dyDescent="0.3">
      <c r="A84" s="186">
        <v>4</v>
      </c>
      <c r="B84" s="181" t="s">
        <v>90</v>
      </c>
      <c r="C84" s="189">
        <v>0.03</v>
      </c>
      <c r="D84" s="188">
        <v>0</v>
      </c>
      <c r="E84" t="s">
        <v>6021</v>
      </c>
    </row>
    <row r="85" spans="1:5" ht="18" x14ac:dyDescent="0.3">
      <c r="A85" s="186">
        <v>5</v>
      </c>
      <c r="B85" s="181" t="s">
        <v>5941</v>
      </c>
      <c r="C85" s="187" t="s">
        <v>6022</v>
      </c>
      <c r="D85" s="188">
        <v>37.5</v>
      </c>
      <c r="E85" t="s">
        <v>6037</v>
      </c>
    </row>
    <row r="86" spans="1:5" ht="18" x14ac:dyDescent="0.3">
      <c r="A86" s="186">
        <v>6</v>
      </c>
      <c r="B86" s="181" t="s">
        <v>9</v>
      </c>
      <c r="C86" s="189">
        <v>0.05</v>
      </c>
      <c r="D86" s="188">
        <v>0</v>
      </c>
      <c r="E86" t="s">
        <v>6039</v>
      </c>
    </row>
    <row r="87" spans="1:5" ht="18" x14ac:dyDescent="0.3">
      <c r="A87" s="186">
        <v>7</v>
      </c>
      <c r="B87" s="181" t="s">
        <v>5959</v>
      </c>
      <c r="C87" s="187" t="s">
        <v>6024</v>
      </c>
      <c r="D87" s="188">
        <v>0</v>
      </c>
      <c r="E87" t="s">
        <v>6025</v>
      </c>
    </row>
    <row r="88" spans="1:5" ht="18" x14ac:dyDescent="0.3">
      <c r="A88" s="186">
        <v>8</v>
      </c>
      <c r="B88" s="181" t="s">
        <v>803</v>
      </c>
      <c r="C88" s="187" t="s">
        <v>6026</v>
      </c>
      <c r="D88" s="188">
        <v>55</v>
      </c>
      <c r="E88" t="s">
        <v>6027</v>
      </c>
    </row>
    <row r="89" spans="1:5" ht="18" x14ac:dyDescent="0.3">
      <c r="A89" s="186">
        <v>9</v>
      </c>
      <c r="B89" s="181" t="s">
        <v>5972</v>
      </c>
      <c r="C89" s="189">
        <v>0.57999999999999996</v>
      </c>
      <c r="D89" s="188">
        <v>55</v>
      </c>
      <c r="E89" t="s">
        <v>6028</v>
      </c>
    </row>
    <row r="90" spans="1:5" ht="18" x14ac:dyDescent="0.3">
      <c r="A90" s="186">
        <v>10</v>
      </c>
      <c r="B90" s="181" t="s">
        <v>296</v>
      </c>
      <c r="C90" s="189">
        <v>0.03</v>
      </c>
      <c r="D90" s="188">
        <v>0</v>
      </c>
      <c r="E90" t="s">
        <v>6029</v>
      </c>
    </row>
    <row r="91" spans="1:5" ht="18" x14ac:dyDescent="0.3">
      <c r="A91" s="186">
        <v>11</v>
      </c>
      <c r="B91" s="181" t="s">
        <v>852</v>
      </c>
      <c r="C91" s="189">
        <v>0.02</v>
      </c>
      <c r="D91" s="188">
        <v>0</v>
      </c>
      <c r="E91" t="s">
        <v>6030</v>
      </c>
    </row>
    <row r="92" spans="1:5" ht="18" x14ac:dyDescent="0.3">
      <c r="A92" s="186">
        <v>12</v>
      </c>
      <c r="B92" s="181" t="s">
        <v>4089</v>
      </c>
      <c r="C92" s="187" t="s">
        <v>6031</v>
      </c>
      <c r="D92" s="188">
        <v>147</v>
      </c>
      <c r="E92" t="s">
        <v>6032</v>
      </c>
    </row>
    <row r="93" spans="1:5" ht="18" x14ac:dyDescent="0.3">
      <c r="A93" s="186">
        <v>13</v>
      </c>
      <c r="B93" s="181" t="s">
        <v>5793</v>
      </c>
      <c r="C93" s="189">
        <v>0.05</v>
      </c>
      <c r="D93" s="188">
        <v>0</v>
      </c>
      <c r="E93" t="s">
        <v>6033</v>
      </c>
    </row>
    <row r="94" spans="1:5" ht="18" x14ac:dyDescent="0.3">
      <c r="A94" s="186">
        <v>14</v>
      </c>
      <c r="B94" s="181" t="s">
        <v>5993</v>
      </c>
      <c r="C94" s="187" t="s">
        <v>6034</v>
      </c>
      <c r="D94" s="188">
        <v>75</v>
      </c>
      <c r="E94" t="s">
        <v>6035</v>
      </c>
    </row>
    <row r="95" spans="1:5" ht="18" x14ac:dyDescent="0.3">
      <c r="A95" s="186">
        <v>15</v>
      </c>
      <c r="B95" s="181" t="s">
        <v>5998</v>
      </c>
      <c r="C95" s="187">
        <v>0.68</v>
      </c>
      <c r="D95" s="188">
        <v>50</v>
      </c>
      <c r="E95" t="s">
        <v>6036</v>
      </c>
    </row>
    <row r="96" spans="1:5" ht="18" x14ac:dyDescent="0.3">
      <c r="A96" s="186">
        <v>16</v>
      </c>
      <c r="B96" s="181" t="s">
        <v>6007</v>
      </c>
      <c r="C96" s="187" t="s">
        <v>6042</v>
      </c>
      <c r="D96" s="188">
        <v>40</v>
      </c>
      <c r="E96" t="s">
        <v>6043</v>
      </c>
    </row>
    <row r="97" spans="1:5" ht="15.6" x14ac:dyDescent="0.3">
      <c r="A97" s="388" t="s">
        <v>6047</v>
      </c>
      <c r="B97" s="388"/>
      <c r="C97" s="389"/>
      <c r="D97" s="389"/>
      <c r="E97" s="177"/>
    </row>
    <row r="98" spans="1:5" ht="18" x14ac:dyDescent="0.3">
      <c r="A98" s="186">
        <v>1</v>
      </c>
      <c r="B98" s="181" t="s">
        <v>5782</v>
      </c>
      <c r="C98" s="187" t="s">
        <v>6016</v>
      </c>
      <c r="D98" s="188">
        <v>150</v>
      </c>
      <c r="E98" t="s">
        <v>6017</v>
      </c>
    </row>
    <row r="99" spans="1:5" ht="18" x14ac:dyDescent="0.3">
      <c r="A99" s="186">
        <v>2</v>
      </c>
      <c r="B99" s="181" t="s">
        <v>5785</v>
      </c>
      <c r="C99" s="189">
        <v>0.41</v>
      </c>
      <c r="D99" s="188">
        <v>40</v>
      </c>
      <c r="E99" t="s">
        <v>6018</v>
      </c>
    </row>
    <row r="100" spans="1:5" ht="18" x14ac:dyDescent="0.3">
      <c r="A100" s="186">
        <v>3</v>
      </c>
      <c r="B100" s="181" t="s">
        <v>5786</v>
      </c>
      <c r="C100" s="187" t="s">
        <v>6019</v>
      </c>
      <c r="D100" s="188">
        <v>125</v>
      </c>
      <c r="E100" t="s">
        <v>6020</v>
      </c>
    </row>
    <row r="101" spans="1:5" ht="18" x14ac:dyDescent="0.3">
      <c r="A101" s="186">
        <v>4</v>
      </c>
      <c r="B101" s="181" t="s">
        <v>5941</v>
      </c>
      <c r="C101" s="187" t="s">
        <v>6022</v>
      </c>
      <c r="D101" s="188">
        <v>37.5</v>
      </c>
      <c r="E101" t="s">
        <v>6037</v>
      </c>
    </row>
    <row r="102" spans="1:5" ht="18" x14ac:dyDescent="0.3">
      <c r="A102" s="186">
        <v>5</v>
      </c>
      <c r="B102" s="181" t="s">
        <v>9</v>
      </c>
      <c r="C102" s="189">
        <v>0.05</v>
      </c>
      <c r="D102" s="188">
        <v>0</v>
      </c>
      <c r="E102" t="s">
        <v>6039</v>
      </c>
    </row>
    <row r="103" spans="1:5" ht="18" x14ac:dyDescent="0.3">
      <c r="A103" s="186">
        <v>6</v>
      </c>
      <c r="B103" s="181" t="s">
        <v>5959</v>
      </c>
      <c r="C103" s="187" t="s">
        <v>6024</v>
      </c>
      <c r="D103" s="188">
        <v>0</v>
      </c>
      <c r="E103" t="s">
        <v>6025</v>
      </c>
    </row>
    <row r="104" spans="1:5" ht="18" x14ac:dyDescent="0.3">
      <c r="A104" s="186">
        <v>7</v>
      </c>
      <c r="B104" s="181" t="s">
        <v>803</v>
      </c>
      <c r="C104" s="187" t="s">
        <v>6026</v>
      </c>
      <c r="D104" s="188">
        <v>55</v>
      </c>
      <c r="E104" t="s">
        <v>6027</v>
      </c>
    </row>
    <row r="105" spans="1:5" ht="18" x14ac:dyDescent="0.3">
      <c r="A105" s="186">
        <v>8</v>
      </c>
      <c r="B105" s="181" t="s">
        <v>5972</v>
      </c>
      <c r="C105" s="189">
        <v>0.57999999999999996</v>
      </c>
      <c r="D105" s="188">
        <v>55</v>
      </c>
      <c r="E105" t="s">
        <v>6028</v>
      </c>
    </row>
    <row r="106" spans="1:5" ht="18" x14ac:dyDescent="0.3">
      <c r="A106" s="186">
        <v>9</v>
      </c>
      <c r="B106" s="181" t="s">
        <v>852</v>
      </c>
      <c r="C106" s="189">
        <v>0.02</v>
      </c>
      <c r="D106" s="188">
        <v>0</v>
      </c>
      <c r="E106" t="s">
        <v>6030</v>
      </c>
    </row>
    <row r="107" spans="1:5" ht="18" x14ac:dyDescent="0.3">
      <c r="A107" s="186">
        <v>10</v>
      </c>
      <c r="B107" s="181" t="s">
        <v>4089</v>
      </c>
      <c r="C107" s="187" t="s">
        <v>6031</v>
      </c>
      <c r="D107" s="188">
        <v>147</v>
      </c>
      <c r="E107" t="s">
        <v>6032</v>
      </c>
    </row>
    <row r="108" spans="1:5" ht="18" x14ac:dyDescent="0.3">
      <c r="A108" s="186">
        <v>11</v>
      </c>
      <c r="B108" s="181" t="s">
        <v>5793</v>
      </c>
      <c r="C108" s="189">
        <v>0.05</v>
      </c>
      <c r="D108" s="188">
        <v>0</v>
      </c>
      <c r="E108" t="s">
        <v>6033</v>
      </c>
    </row>
    <row r="109" spans="1:5" ht="18" x14ac:dyDescent="0.3">
      <c r="A109" s="186">
        <v>12</v>
      </c>
      <c r="B109" s="181" t="s">
        <v>5993</v>
      </c>
      <c r="C109" s="187" t="s">
        <v>6034</v>
      </c>
      <c r="D109" s="188">
        <v>75</v>
      </c>
      <c r="E109" t="s">
        <v>6035</v>
      </c>
    </row>
    <row r="110" spans="1:5" ht="18" x14ac:dyDescent="0.3">
      <c r="A110" s="186">
        <v>13</v>
      </c>
      <c r="B110" s="181" t="s">
        <v>5998</v>
      </c>
      <c r="C110" s="187">
        <v>0.68</v>
      </c>
      <c r="D110" s="188">
        <v>50</v>
      </c>
      <c r="E110" t="s">
        <v>6036</v>
      </c>
    </row>
    <row r="111" spans="1:5" ht="15.6" x14ac:dyDescent="0.3">
      <c r="A111" s="388" t="s">
        <v>6048</v>
      </c>
      <c r="B111" s="388"/>
      <c r="C111" s="389"/>
      <c r="D111" s="389"/>
      <c r="E111" s="177"/>
    </row>
    <row r="112" spans="1:5" ht="18" x14ac:dyDescent="0.3">
      <c r="A112" s="186">
        <v>1</v>
      </c>
      <c r="B112" s="181" t="s">
        <v>5782</v>
      </c>
      <c r="C112" s="187" t="s">
        <v>6016</v>
      </c>
      <c r="D112" s="188">
        <v>150</v>
      </c>
      <c r="E112" t="s">
        <v>6017</v>
      </c>
    </row>
    <row r="113" spans="1:5" ht="18" x14ac:dyDescent="0.3">
      <c r="A113" s="186">
        <v>2</v>
      </c>
      <c r="B113" s="181" t="s">
        <v>5785</v>
      </c>
      <c r="C113" s="189">
        <v>0.41</v>
      </c>
      <c r="D113" s="188">
        <v>40</v>
      </c>
      <c r="E113" t="s">
        <v>6018</v>
      </c>
    </row>
    <row r="114" spans="1:5" ht="18" x14ac:dyDescent="0.3">
      <c r="A114" s="186">
        <v>3</v>
      </c>
      <c r="B114" s="181" t="s">
        <v>5786</v>
      </c>
      <c r="C114" s="187" t="s">
        <v>6019</v>
      </c>
      <c r="D114" s="188">
        <v>125</v>
      </c>
      <c r="E114" t="s">
        <v>6020</v>
      </c>
    </row>
    <row r="115" spans="1:5" ht="18" x14ac:dyDescent="0.3">
      <c r="A115" s="186">
        <v>4</v>
      </c>
      <c r="B115" s="181" t="s">
        <v>90</v>
      </c>
      <c r="C115" s="189">
        <v>0.03</v>
      </c>
      <c r="D115" s="188">
        <v>0</v>
      </c>
      <c r="E115" t="s">
        <v>6021</v>
      </c>
    </row>
    <row r="116" spans="1:5" ht="18" x14ac:dyDescent="0.3">
      <c r="A116" s="186">
        <v>5</v>
      </c>
      <c r="B116" s="181" t="s">
        <v>5941</v>
      </c>
      <c r="C116" s="187" t="s">
        <v>6022</v>
      </c>
      <c r="D116" s="188">
        <v>37.5</v>
      </c>
      <c r="E116" t="s">
        <v>6037</v>
      </c>
    </row>
    <row r="117" spans="1:5" ht="18" x14ac:dyDescent="0.3">
      <c r="A117" s="186">
        <v>6</v>
      </c>
      <c r="B117" s="181" t="s">
        <v>5959</v>
      </c>
      <c r="C117" s="187" t="s">
        <v>6024</v>
      </c>
      <c r="D117" s="188">
        <v>0</v>
      </c>
      <c r="E117" t="s">
        <v>6025</v>
      </c>
    </row>
    <row r="118" spans="1:5" ht="18" x14ac:dyDescent="0.3">
      <c r="A118" s="186">
        <v>7</v>
      </c>
      <c r="B118" s="181" t="s">
        <v>803</v>
      </c>
      <c r="C118" s="187" t="s">
        <v>6026</v>
      </c>
      <c r="D118" s="188">
        <v>55</v>
      </c>
      <c r="E118" t="s">
        <v>6027</v>
      </c>
    </row>
    <row r="119" spans="1:5" ht="18" x14ac:dyDescent="0.3">
      <c r="A119" s="186">
        <v>8</v>
      </c>
      <c r="B119" s="181" t="s">
        <v>5972</v>
      </c>
      <c r="C119" s="189">
        <v>0.57999999999999996</v>
      </c>
      <c r="D119" s="188">
        <v>55</v>
      </c>
      <c r="E119" t="s">
        <v>6028</v>
      </c>
    </row>
    <row r="120" spans="1:5" ht="18" x14ac:dyDescent="0.3">
      <c r="A120" s="186">
        <v>9</v>
      </c>
      <c r="B120" s="181" t="s">
        <v>296</v>
      </c>
      <c r="C120" s="189">
        <v>0.03</v>
      </c>
      <c r="D120" s="188">
        <v>0</v>
      </c>
      <c r="E120" t="s">
        <v>6029</v>
      </c>
    </row>
    <row r="121" spans="1:5" ht="18" x14ac:dyDescent="0.3">
      <c r="A121" s="186">
        <v>10</v>
      </c>
      <c r="B121" s="181" t="s">
        <v>852</v>
      </c>
      <c r="C121" s="189">
        <v>0.02</v>
      </c>
      <c r="D121" s="188">
        <v>0</v>
      </c>
      <c r="E121" t="s">
        <v>6030</v>
      </c>
    </row>
    <row r="122" spans="1:5" ht="18" x14ac:dyDescent="0.3">
      <c r="A122" s="186">
        <v>11</v>
      </c>
      <c r="B122" s="181" t="s">
        <v>4089</v>
      </c>
      <c r="C122" s="187" t="s">
        <v>6031</v>
      </c>
      <c r="D122" s="188">
        <v>147</v>
      </c>
      <c r="E122" t="s">
        <v>6032</v>
      </c>
    </row>
    <row r="123" spans="1:5" ht="18" x14ac:dyDescent="0.3">
      <c r="A123" s="186">
        <v>12</v>
      </c>
      <c r="B123" s="181" t="s">
        <v>5793</v>
      </c>
      <c r="C123" s="189">
        <v>0.05</v>
      </c>
      <c r="D123" s="188">
        <v>0</v>
      </c>
      <c r="E123" t="s">
        <v>6033</v>
      </c>
    </row>
    <row r="124" spans="1:5" ht="18" x14ac:dyDescent="0.3">
      <c r="A124" s="186">
        <v>13</v>
      </c>
      <c r="B124" s="181" t="s">
        <v>5993</v>
      </c>
      <c r="C124" s="187" t="s">
        <v>6034</v>
      </c>
      <c r="D124" s="188">
        <v>75</v>
      </c>
      <c r="E124" t="s">
        <v>6035</v>
      </c>
    </row>
    <row r="125" spans="1:5" ht="18" x14ac:dyDescent="0.3">
      <c r="A125" s="186">
        <v>14</v>
      </c>
      <c r="B125" s="181" t="s">
        <v>5998</v>
      </c>
      <c r="C125" s="187">
        <v>0.68</v>
      </c>
      <c r="D125" s="188">
        <v>50</v>
      </c>
      <c r="E125" t="s">
        <v>6036</v>
      </c>
    </row>
    <row r="126" spans="1:5" ht="15.6" x14ac:dyDescent="0.3">
      <c r="A126" s="388" t="s">
        <v>6049</v>
      </c>
      <c r="B126" s="388"/>
      <c r="C126" s="389"/>
      <c r="D126" s="389"/>
      <c r="E126" s="177"/>
    </row>
    <row r="127" spans="1:5" ht="18" x14ac:dyDescent="0.3">
      <c r="A127" s="186">
        <v>1</v>
      </c>
      <c r="B127" s="181" t="s">
        <v>5782</v>
      </c>
      <c r="C127" s="187" t="s">
        <v>6016</v>
      </c>
      <c r="D127" s="188">
        <v>150</v>
      </c>
      <c r="E127" t="s">
        <v>6017</v>
      </c>
    </row>
    <row r="128" spans="1:5" ht="18" x14ac:dyDescent="0.3">
      <c r="A128" s="186">
        <v>2</v>
      </c>
      <c r="B128" s="181" t="s">
        <v>5786</v>
      </c>
      <c r="C128" s="187" t="s">
        <v>6019</v>
      </c>
      <c r="D128" s="188">
        <v>125</v>
      </c>
      <c r="E128" t="s">
        <v>6020</v>
      </c>
    </row>
    <row r="129" spans="1:5" ht="18" x14ac:dyDescent="0.3">
      <c r="A129" s="186">
        <v>3</v>
      </c>
      <c r="B129" s="181" t="s">
        <v>5941</v>
      </c>
      <c r="C129" s="187" t="s">
        <v>6022</v>
      </c>
      <c r="D129" s="188">
        <v>37.5</v>
      </c>
      <c r="E129" t="s">
        <v>6037</v>
      </c>
    </row>
    <row r="130" spans="1:5" ht="18" x14ac:dyDescent="0.3">
      <c r="A130" s="186">
        <v>4</v>
      </c>
      <c r="B130" s="181" t="s">
        <v>9</v>
      </c>
      <c r="C130" s="189">
        <v>0.05</v>
      </c>
      <c r="D130" s="188">
        <v>0</v>
      </c>
      <c r="E130" t="s">
        <v>6039</v>
      </c>
    </row>
    <row r="131" spans="1:5" ht="18" x14ac:dyDescent="0.3">
      <c r="A131" s="186">
        <v>5</v>
      </c>
      <c r="B131" s="181" t="s">
        <v>5959</v>
      </c>
      <c r="C131" s="187" t="s">
        <v>6024</v>
      </c>
      <c r="D131" s="188">
        <v>0</v>
      </c>
      <c r="E131" t="s">
        <v>6025</v>
      </c>
    </row>
    <row r="132" spans="1:5" ht="18" x14ac:dyDescent="0.3">
      <c r="A132" s="186">
        <v>6</v>
      </c>
      <c r="B132" s="181" t="s">
        <v>803</v>
      </c>
      <c r="C132" s="187" t="s">
        <v>6026</v>
      </c>
      <c r="D132" s="188">
        <v>55</v>
      </c>
      <c r="E132" t="s">
        <v>6027</v>
      </c>
    </row>
    <row r="133" spans="1:5" ht="18" x14ac:dyDescent="0.3">
      <c r="A133" s="186">
        <v>7</v>
      </c>
      <c r="B133" s="181" t="s">
        <v>5972</v>
      </c>
      <c r="C133" s="189">
        <v>0.57999999999999996</v>
      </c>
      <c r="D133" s="188">
        <v>55</v>
      </c>
      <c r="E133" t="s">
        <v>6028</v>
      </c>
    </row>
    <row r="134" spans="1:5" ht="18" x14ac:dyDescent="0.3">
      <c r="A134" s="186">
        <v>8</v>
      </c>
      <c r="B134" s="181" t="s">
        <v>852</v>
      </c>
      <c r="C134" s="189">
        <v>0.02</v>
      </c>
      <c r="D134" s="188">
        <v>0</v>
      </c>
      <c r="E134" t="s">
        <v>6030</v>
      </c>
    </row>
    <row r="135" spans="1:5" ht="18" x14ac:dyDescent="0.3">
      <c r="A135" s="186">
        <v>9</v>
      </c>
      <c r="B135" s="181" t="s">
        <v>4089</v>
      </c>
      <c r="C135" s="187" t="s">
        <v>6031</v>
      </c>
      <c r="D135" s="188">
        <v>147</v>
      </c>
      <c r="E135" t="s">
        <v>6032</v>
      </c>
    </row>
    <row r="136" spans="1:5" ht="18" x14ac:dyDescent="0.3">
      <c r="A136" s="186">
        <v>10</v>
      </c>
      <c r="B136" s="181" t="s">
        <v>5793</v>
      </c>
      <c r="C136" s="189">
        <v>0.05</v>
      </c>
      <c r="D136" s="188">
        <v>0</v>
      </c>
      <c r="E136" t="s">
        <v>6033</v>
      </c>
    </row>
    <row r="137" spans="1:5" ht="18" x14ac:dyDescent="0.3">
      <c r="A137" s="186">
        <v>11</v>
      </c>
      <c r="B137" s="181" t="s">
        <v>5993</v>
      </c>
      <c r="C137" s="187" t="s">
        <v>6034</v>
      </c>
      <c r="D137" s="188">
        <v>75</v>
      </c>
      <c r="E137" t="s">
        <v>6035</v>
      </c>
    </row>
    <row r="138" spans="1:5" ht="18" x14ac:dyDescent="0.3">
      <c r="A138" s="186">
        <v>12</v>
      </c>
      <c r="B138" s="181" t="s">
        <v>5998</v>
      </c>
      <c r="C138" s="187">
        <v>0.68</v>
      </c>
      <c r="D138" s="188">
        <v>50</v>
      </c>
      <c r="E138" t="s">
        <v>6036</v>
      </c>
    </row>
    <row r="139" spans="1:5" ht="18" x14ac:dyDescent="0.3">
      <c r="A139" s="186">
        <v>13</v>
      </c>
      <c r="B139" s="181" t="s">
        <v>916</v>
      </c>
      <c r="C139" s="187">
        <v>0.05</v>
      </c>
      <c r="D139" s="188">
        <v>0</v>
      </c>
      <c r="E139" t="s">
        <v>6041</v>
      </c>
    </row>
    <row r="140" spans="1:5" ht="18" x14ac:dyDescent="0.3">
      <c r="A140" s="186">
        <v>14</v>
      </c>
      <c r="B140" s="181" t="s">
        <v>6007</v>
      </c>
      <c r="C140" s="187" t="s">
        <v>6042</v>
      </c>
      <c r="D140" s="188">
        <v>40</v>
      </c>
      <c r="E140" t="s">
        <v>6043</v>
      </c>
    </row>
    <row r="141" spans="1:5" ht="15.6" x14ac:dyDescent="0.3">
      <c r="A141" s="388" t="s">
        <v>6050</v>
      </c>
      <c r="B141" s="388"/>
      <c r="C141" s="389"/>
      <c r="D141" s="389"/>
    </row>
    <row r="142" spans="1:5" ht="18" x14ac:dyDescent="0.3">
      <c r="A142" s="186">
        <v>1</v>
      </c>
      <c r="B142" s="181" t="s">
        <v>5782</v>
      </c>
      <c r="C142" s="187" t="s">
        <v>6016</v>
      </c>
      <c r="D142" s="188">
        <v>150</v>
      </c>
      <c r="E142" t="s">
        <v>6017</v>
      </c>
    </row>
    <row r="143" spans="1:5" ht="18" x14ac:dyDescent="0.3">
      <c r="A143" s="186">
        <v>2</v>
      </c>
      <c r="B143" s="181" t="s">
        <v>5785</v>
      </c>
      <c r="C143" s="189">
        <v>0.41</v>
      </c>
      <c r="D143" s="188">
        <v>40</v>
      </c>
      <c r="E143" t="s">
        <v>6018</v>
      </c>
    </row>
    <row r="144" spans="1:5" ht="18" x14ac:dyDescent="0.3">
      <c r="A144" s="186">
        <v>3</v>
      </c>
      <c r="B144" s="181" t="s">
        <v>5786</v>
      </c>
      <c r="C144" s="187" t="s">
        <v>6019</v>
      </c>
      <c r="D144" s="188">
        <v>125</v>
      </c>
      <c r="E144" t="s">
        <v>6020</v>
      </c>
    </row>
    <row r="145" spans="1:5" ht="18" x14ac:dyDescent="0.3">
      <c r="A145" s="186">
        <v>4</v>
      </c>
      <c r="B145" s="181" t="s">
        <v>90</v>
      </c>
      <c r="C145" s="189">
        <v>0.03</v>
      </c>
      <c r="D145" s="188">
        <v>0</v>
      </c>
      <c r="E145" t="s">
        <v>6021</v>
      </c>
    </row>
    <row r="146" spans="1:5" ht="18" x14ac:dyDescent="0.3">
      <c r="A146" s="186">
        <v>5</v>
      </c>
      <c r="B146" s="181" t="s">
        <v>5941</v>
      </c>
      <c r="C146" s="187" t="s">
        <v>6022</v>
      </c>
      <c r="D146" s="188">
        <v>37.5</v>
      </c>
      <c r="E146" t="s">
        <v>6037</v>
      </c>
    </row>
    <row r="147" spans="1:5" ht="18" x14ac:dyDescent="0.3">
      <c r="A147" s="186">
        <v>6</v>
      </c>
      <c r="B147" s="181" t="s">
        <v>7</v>
      </c>
      <c r="C147" s="189">
        <v>0.15</v>
      </c>
      <c r="D147" s="188">
        <v>0</v>
      </c>
      <c r="E147" t="s">
        <v>6038</v>
      </c>
    </row>
    <row r="148" spans="1:5" ht="18" x14ac:dyDescent="0.3">
      <c r="A148" s="186">
        <v>7</v>
      </c>
      <c r="B148" s="181" t="s">
        <v>9</v>
      </c>
      <c r="C148" s="189">
        <v>0.05</v>
      </c>
      <c r="D148" s="188">
        <v>0</v>
      </c>
      <c r="E148" t="s">
        <v>6039</v>
      </c>
    </row>
    <row r="149" spans="1:5" ht="18" x14ac:dyDescent="0.3">
      <c r="A149" s="186">
        <v>8</v>
      </c>
      <c r="B149" s="181" t="s">
        <v>5959</v>
      </c>
      <c r="C149" s="187" t="s">
        <v>6024</v>
      </c>
      <c r="D149" s="188">
        <v>0</v>
      </c>
      <c r="E149" t="s">
        <v>6025</v>
      </c>
    </row>
    <row r="150" spans="1:5" ht="18" x14ac:dyDescent="0.3">
      <c r="A150" s="186">
        <v>9</v>
      </c>
      <c r="B150" s="181" t="s">
        <v>803</v>
      </c>
      <c r="C150" s="187" t="s">
        <v>6026</v>
      </c>
      <c r="D150" s="188">
        <v>55</v>
      </c>
      <c r="E150" t="s">
        <v>6027</v>
      </c>
    </row>
    <row r="151" spans="1:5" ht="18" x14ac:dyDescent="0.3">
      <c r="A151" s="186">
        <v>10</v>
      </c>
      <c r="B151" s="181" t="s">
        <v>296</v>
      </c>
      <c r="C151" s="189">
        <v>0.03</v>
      </c>
      <c r="D151" s="188">
        <v>0</v>
      </c>
      <c r="E151" t="s">
        <v>6029</v>
      </c>
    </row>
    <row r="152" spans="1:5" ht="18" x14ac:dyDescent="0.3">
      <c r="A152" s="186">
        <v>11</v>
      </c>
      <c r="B152" s="181" t="s">
        <v>444</v>
      </c>
      <c r="C152" s="189">
        <v>0.1</v>
      </c>
      <c r="D152" s="188">
        <v>0</v>
      </c>
      <c r="E152" t="s">
        <v>6040</v>
      </c>
    </row>
    <row r="153" spans="1:5" ht="18" x14ac:dyDescent="0.3">
      <c r="A153" s="186">
        <v>12</v>
      </c>
      <c r="B153" s="181" t="s">
        <v>852</v>
      </c>
      <c r="C153" s="189">
        <v>0.02</v>
      </c>
      <c r="D153" s="188">
        <v>0</v>
      </c>
      <c r="E153" t="s">
        <v>6030</v>
      </c>
    </row>
    <row r="154" spans="1:5" ht="18" x14ac:dyDescent="0.3">
      <c r="A154" s="186">
        <v>13</v>
      </c>
      <c r="B154" s="181" t="s">
        <v>4089</v>
      </c>
      <c r="C154" s="187" t="s">
        <v>6031</v>
      </c>
      <c r="D154" s="188">
        <v>147</v>
      </c>
      <c r="E154" t="s">
        <v>6032</v>
      </c>
    </row>
    <row r="155" spans="1:5" ht="18" x14ac:dyDescent="0.3">
      <c r="A155" s="186">
        <v>14</v>
      </c>
      <c r="B155" s="181" t="s">
        <v>5793</v>
      </c>
      <c r="C155" s="189">
        <v>0.05</v>
      </c>
      <c r="D155" s="188">
        <v>0</v>
      </c>
      <c r="E155" t="s">
        <v>6033</v>
      </c>
    </row>
    <row r="156" spans="1:5" ht="18" x14ac:dyDescent="0.3">
      <c r="A156" s="186">
        <v>15</v>
      </c>
      <c r="B156" s="181" t="s">
        <v>5993</v>
      </c>
      <c r="C156" s="187" t="s">
        <v>6034</v>
      </c>
      <c r="D156" s="188">
        <v>75</v>
      </c>
      <c r="E156" t="s">
        <v>6035</v>
      </c>
    </row>
    <row r="157" spans="1:5" ht="18" x14ac:dyDescent="0.3">
      <c r="A157" s="186">
        <v>16</v>
      </c>
      <c r="B157" s="181" t="s">
        <v>5998</v>
      </c>
      <c r="C157" s="187">
        <v>0.68</v>
      </c>
      <c r="D157" s="188">
        <v>50</v>
      </c>
      <c r="E157" t="s">
        <v>6036</v>
      </c>
    </row>
    <row r="158" spans="1:5" ht="18" x14ac:dyDescent="0.3">
      <c r="A158" s="186">
        <v>17</v>
      </c>
      <c r="B158" s="181" t="s">
        <v>6007</v>
      </c>
      <c r="C158" s="187" t="s">
        <v>6042</v>
      </c>
      <c r="D158" s="188">
        <v>40</v>
      </c>
      <c r="E158" t="s">
        <v>6043</v>
      </c>
    </row>
    <row r="159" spans="1:5" ht="15.6" x14ac:dyDescent="0.3">
      <c r="A159" s="388" t="s">
        <v>6051</v>
      </c>
      <c r="B159" s="388"/>
      <c r="C159" s="389"/>
      <c r="D159" s="389"/>
      <c r="E159" s="177"/>
    </row>
    <row r="160" spans="1:5" ht="18" x14ac:dyDescent="0.3">
      <c r="A160" s="186">
        <v>1</v>
      </c>
      <c r="B160" s="181" t="s">
        <v>5946</v>
      </c>
      <c r="C160" s="189">
        <v>0</v>
      </c>
      <c r="D160" s="188">
        <v>23</v>
      </c>
      <c r="E160" t="s">
        <v>6052</v>
      </c>
    </row>
  </sheetData>
  <mergeCells count="11">
    <mergeCell ref="A80:D80"/>
    <mergeCell ref="B2:C2"/>
    <mergeCell ref="A26:D26"/>
    <mergeCell ref="A28:D28"/>
    <mergeCell ref="A43:D43"/>
    <mergeCell ref="A63:D63"/>
    <mergeCell ref="A97:D97"/>
    <mergeCell ref="A111:D111"/>
    <mergeCell ref="A126:D126"/>
    <mergeCell ref="A141:D141"/>
    <mergeCell ref="A159:D159"/>
  </mergeCells>
  <hyperlinks>
    <hyperlink ref="E24" r:id="rId1" xr:uid="{F5A09E36-FFD7-465E-913B-AD4989C03A7A}"/>
    <hyperlink ref="E8" r:id="rId2" xr:uid="{B3076977-9B04-4EAB-BB2E-8B5CDDFD1BB0}"/>
    <hyperlink ref="E23" r:id="rId3" xr:uid="{D28D6A65-44AA-48ED-903F-04813822EBC9}"/>
    <hyperlink ref="E22" r:id="rId4" xr:uid="{677F403E-8584-4D79-AE63-1EE0141925A7}"/>
    <hyperlink ref="E21" r:id="rId5" xr:uid="{F9593359-120E-4E29-9914-0CE4C1C695FB}"/>
    <hyperlink ref="E20" r:id="rId6" xr:uid="{741CAB00-E845-4EA1-9822-642E578E2948}"/>
    <hyperlink ref="E19" r:id="rId7" xr:uid="{9CB0C9F7-107F-4663-9A40-C1FDD9F48F71}"/>
    <hyperlink ref="E18" r:id="rId8" xr:uid="{6F51BC06-32F0-4863-B7D2-02AEAF6879C5}"/>
    <hyperlink ref="E17" r:id="rId9" xr:uid="{8C2C145D-33F9-4C91-B295-BD466F486BD8}"/>
    <hyperlink ref="E16" r:id="rId10" xr:uid="{172D1A69-32EB-419E-8A8E-C5F68C9D8E2E}"/>
    <hyperlink ref="E15" r:id="rId11" xr:uid="{C56C5A75-00D2-426D-8A0F-E1AC106C0C55}"/>
    <hyperlink ref="E14" r:id="rId12" xr:uid="{22032544-03BE-4663-86E8-6CF0ABBA3711}"/>
    <hyperlink ref="E13" r:id="rId13" xr:uid="{BF8DE981-F544-4155-A5EE-830C6343957D}"/>
    <hyperlink ref="E12" r:id="rId14" xr:uid="{E1BE8A73-41C6-4084-98A8-4CC94E1D13CE}"/>
    <hyperlink ref="E11" r:id="rId15" xr:uid="{0C98F38A-9B9F-475B-B3F5-9068FD5712E6}"/>
    <hyperlink ref="E10" r:id="rId16" xr:uid="{EE570E6D-4D34-499C-8020-A4EBF1964E78}"/>
    <hyperlink ref="E9" r:id="rId17" xr:uid="{EE98801D-B169-4889-88CE-5AA829B32373}"/>
    <hyperlink ref="E7" r:id="rId18" xr:uid="{8D180CFF-9026-403A-B723-34EE0681641D}"/>
    <hyperlink ref="E6" r:id="rId19" xr:uid="{3EF5A8A0-188D-41CD-B0E9-C00935B5517A}"/>
    <hyperlink ref="E5" r:id="rId20" xr:uid="{744DFC83-BD91-4BC2-A660-E19A219ABEB7}"/>
    <hyperlink ref="E4" r:id="rId21" xr:uid="{A168E154-9DFA-45A2-969C-C6DAE0663912}"/>
    <hyperlink ref="F4" r:id="rId22" xr:uid="{65725BEC-23CF-44DF-8EF1-335BA1062051}"/>
    <hyperlink ref="F5" r:id="rId23" xr:uid="{21FBF7F4-0D4B-413D-BC43-C3A628628272}"/>
    <hyperlink ref="F6" r:id="rId24" xr:uid="{74A559E5-719E-4C50-A5C0-26D160B690DE}"/>
    <hyperlink ref="F7" r:id="rId25" xr:uid="{01D4D289-2222-4BD9-ABDA-70DEDCD087A1}"/>
    <hyperlink ref="F8" r:id="rId26" xr:uid="{C5FE689B-1378-4FBA-9AAA-C7FF63C1C1D5}"/>
    <hyperlink ref="F9" r:id="rId27" xr:uid="{0C8FBE96-84C3-436B-B535-EA5173F147BC}"/>
    <hyperlink ref="F10" r:id="rId28" xr:uid="{29DA2B17-832F-4CF5-88DB-1F4C9C7796FF}"/>
    <hyperlink ref="F11" r:id="rId29" xr:uid="{516A2AE8-04E8-43BF-A810-058D244A37D4}"/>
    <hyperlink ref="F12" r:id="rId30" xr:uid="{E35E5C28-CEBC-4EF5-9D6A-FE304E1D6987}"/>
    <hyperlink ref="F13" r:id="rId31" xr:uid="{26CE4A2C-13B4-4909-9504-6061A34EB330}"/>
    <hyperlink ref="F15" r:id="rId32" xr:uid="{87CDAB3E-CBCB-4F93-A7F9-9B8449215245}"/>
    <hyperlink ref="F16" r:id="rId33" xr:uid="{6CC5FECD-76AB-4C77-AB15-4D86EA6D5F09}"/>
    <hyperlink ref="F17" r:id="rId34" xr:uid="{6EAE74F0-3A14-45CC-AFDB-5BA8C07BD8EB}"/>
    <hyperlink ref="F18" r:id="rId35" xr:uid="{BC36A0DD-83F5-4E56-B114-D5579DAF16D1}"/>
    <hyperlink ref="F19" r:id="rId36" xr:uid="{0668A37B-4493-45C3-8AEE-A61501609078}"/>
    <hyperlink ref="F20" r:id="rId37" xr:uid="{C84A2548-20FC-4B2E-A93A-02AE2363156C}"/>
    <hyperlink ref="F21" r:id="rId38" xr:uid="{B32A5DF0-94A3-440B-9CED-A527B8988E04}"/>
    <hyperlink ref="F22" r:id="rId39" xr:uid="{36FC877E-4842-44F8-A39D-CEBC5A73DB13}"/>
    <hyperlink ref="F23" r:id="rId40" xr:uid="{818791B2-7BC8-4E80-9E3B-27E29E3D9E15}"/>
    <hyperlink ref="F24" r:id="rId41" xr:uid="{7F7AA5EA-C107-474D-8218-5A9837A5ABD3}"/>
    <hyperlink ref="E30" r:id="rId42" xr:uid="{9E29E870-001C-417E-8D79-0E6DC540FF3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3870-CB79-4A2F-B68D-082B09EB30E1}">
  <dimension ref="A1:H60"/>
  <sheetViews>
    <sheetView workbookViewId="0">
      <selection activeCell="B9" sqref="B9"/>
    </sheetView>
  </sheetViews>
  <sheetFormatPr defaultRowHeight="14.4" x14ac:dyDescent="0.3"/>
  <cols>
    <col min="1" max="1" width="57.33203125" bestFit="1" customWidth="1"/>
    <col min="2" max="2" width="43.33203125" bestFit="1" customWidth="1"/>
    <col min="3" max="3" width="12" customWidth="1"/>
    <col min="4" max="4" width="11.88671875" customWidth="1"/>
    <col min="5" max="5" width="9.6640625" bestFit="1" customWidth="1"/>
  </cols>
  <sheetData>
    <row r="1" spans="1:8" x14ac:dyDescent="0.3">
      <c r="A1" s="25" t="s">
        <v>12036</v>
      </c>
      <c r="B1" s="25"/>
      <c r="C1" s="26"/>
      <c r="D1" s="26"/>
      <c r="E1" s="26"/>
      <c r="F1" s="25"/>
      <c r="G1" s="26"/>
      <c r="H1" s="26"/>
    </row>
    <row r="2" spans="1:8" x14ac:dyDescent="0.3">
      <c r="A2" s="25"/>
      <c r="B2" s="25"/>
      <c r="C2" s="26"/>
      <c r="D2" s="26"/>
      <c r="E2" s="26"/>
      <c r="F2" s="25"/>
      <c r="G2" s="26"/>
      <c r="H2" s="26"/>
    </row>
    <row r="3" spans="1:8" x14ac:dyDescent="0.3">
      <c r="A3" s="25" t="s">
        <v>12</v>
      </c>
      <c r="B3" s="25" t="s">
        <v>12037</v>
      </c>
      <c r="C3" s="26" t="s">
        <v>12038</v>
      </c>
      <c r="D3" s="26" t="s">
        <v>1201</v>
      </c>
      <c r="E3" s="37">
        <v>47208</v>
      </c>
      <c r="F3" s="25"/>
      <c r="G3" s="26" t="s">
        <v>1190</v>
      </c>
      <c r="H3" s="26" t="s">
        <v>1190</v>
      </c>
    </row>
    <row r="4" spans="1:8" x14ac:dyDescent="0.3">
      <c r="A4" s="25" t="s">
        <v>12039</v>
      </c>
      <c r="B4" s="25" t="s">
        <v>12037</v>
      </c>
      <c r="C4" s="26" t="s">
        <v>12038</v>
      </c>
      <c r="D4" s="26" t="s">
        <v>1201</v>
      </c>
      <c r="E4" s="37">
        <v>47208</v>
      </c>
      <c r="F4" s="25"/>
      <c r="G4" s="26" t="s">
        <v>1190</v>
      </c>
      <c r="H4" s="26" t="s">
        <v>1190</v>
      </c>
    </row>
    <row r="5" spans="1:8" x14ac:dyDescent="0.3">
      <c r="A5" s="25" t="s">
        <v>12040</v>
      </c>
      <c r="B5" s="25" t="s">
        <v>12037</v>
      </c>
      <c r="C5" s="26" t="s">
        <v>12038</v>
      </c>
      <c r="D5" s="26" t="s">
        <v>1201</v>
      </c>
      <c r="E5" s="37">
        <v>47208</v>
      </c>
      <c r="F5" s="25"/>
      <c r="G5" s="26" t="s">
        <v>1190</v>
      </c>
      <c r="H5" s="26" t="s">
        <v>1190</v>
      </c>
    </row>
    <row r="6" spans="1:8" x14ac:dyDescent="0.3">
      <c r="A6" s="25" t="s">
        <v>12041</v>
      </c>
      <c r="B6" s="25" t="s">
        <v>12037</v>
      </c>
      <c r="C6" s="26" t="s">
        <v>12038</v>
      </c>
      <c r="D6" s="26" t="s">
        <v>1201</v>
      </c>
      <c r="E6" s="37">
        <v>47208</v>
      </c>
      <c r="F6" s="25"/>
      <c r="G6" s="26" t="s">
        <v>1190</v>
      </c>
      <c r="H6" s="26" t="s">
        <v>1190</v>
      </c>
    </row>
    <row r="7" spans="1:8" x14ac:dyDescent="0.3">
      <c r="A7" s="25" t="s">
        <v>12042</v>
      </c>
      <c r="B7" s="25" t="s">
        <v>12037</v>
      </c>
      <c r="C7" s="26" t="s">
        <v>12038</v>
      </c>
      <c r="D7" s="26" t="s">
        <v>1201</v>
      </c>
      <c r="E7" s="37">
        <v>47208</v>
      </c>
      <c r="F7" s="25"/>
      <c r="G7" s="26" t="s">
        <v>1190</v>
      </c>
      <c r="H7" s="26" t="s">
        <v>1190</v>
      </c>
    </row>
    <row r="8" spans="1:8" x14ac:dyDescent="0.3">
      <c r="A8" s="25" t="s">
        <v>12043</v>
      </c>
      <c r="B8" s="25" t="s">
        <v>12037</v>
      </c>
      <c r="C8" s="26" t="s">
        <v>12038</v>
      </c>
      <c r="D8" s="26" t="s">
        <v>1201</v>
      </c>
      <c r="E8" s="37">
        <v>47208</v>
      </c>
      <c r="F8" s="25"/>
      <c r="G8" s="26" t="s">
        <v>1190</v>
      </c>
      <c r="H8" s="26" t="s">
        <v>1190</v>
      </c>
    </row>
    <row r="9" spans="1:8" x14ac:dyDescent="0.3">
      <c r="A9" s="25" t="s">
        <v>12044</v>
      </c>
      <c r="B9" s="25" t="s">
        <v>12037</v>
      </c>
      <c r="C9" s="26" t="s">
        <v>12038</v>
      </c>
      <c r="D9" s="26" t="s">
        <v>1201</v>
      </c>
      <c r="E9" s="37">
        <v>47208</v>
      </c>
      <c r="F9" s="25"/>
      <c r="G9" s="26" t="s">
        <v>1190</v>
      </c>
      <c r="H9" s="26" t="s">
        <v>1190</v>
      </c>
    </row>
    <row r="10" spans="1:8" x14ac:dyDescent="0.3">
      <c r="A10" s="25" t="s">
        <v>12045</v>
      </c>
      <c r="B10" s="25" t="s">
        <v>12037</v>
      </c>
      <c r="C10" s="26" t="s">
        <v>12038</v>
      </c>
      <c r="D10" s="26" t="s">
        <v>1201</v>
      </c>
      <c r="E10" s="37">
        <v>47208</v>
      </c>
      <c r="F10" s="25"/>
      <c r="G10" s="26" t="s">
        <v>1190</v>
      </c>
      <c r="H10" s="26" t="s">
        <v>1190</v>
      </c>
    </row>
    <row r="11" spans="1:8" x14ac:dyDescent="0.3">
      <c r="A11" s="25" t="s">
        <v>12046</v>
      </c>
      <c r="B11" s="25" t="s">
        <v>12037</v>
      </c>
      <c r="C11" s="26" t="s">
        <v>12038</v>
      </c>
      <c r="D11" s="26" t="s">
        <v>1201</v>
      </c>
      <c r="E11" s="37">
        <v>47208</v>
      </c>
      <c r="F11" s="25"/>
      <c r="G11" s="26" t="s">
        <v>1190</v>
      </c>
      <c r="H11" s="26" t="s">
        <v>1190</v>
      </c>
    </row>
    <row r="12" spans="1:8" x14ac:dyDescent="0.3">
      <c r="A12" s="25" t="s">
        <v>12047</v>
      </c>
      <c r="B12" s="25" t="s">
        <v>12037</v>
      </c>
      <c r="C12" s="26" t="s">
        <v>12038</v>
      </c>
      <c r="D12" s="26" t="s">
        <v>1201</v>
      </c>
      <c r="E12" s="37">
        <v>47208</v>
      </c>
      <c r="F12" s="25"/>
      <c r="G12" s="26" t="s">
        <v>1190</v>
      </c>
      <c r="H12" s="26" t="s">
        <v>1190</v>
      </c>
    </row>
    <row r="13" spans="1:8" x14ac:dyDescent="0.3">
      <c r="A13" s="25" t="s">
        <v>12048</v>
      </c>
      <c r="B13" s="25" t="s">
        <v>12037</v>
      </c>
      <c r="C13" s="26" t="s">
        <v>12038</v>
      </c>
      <c r="D13" s="26" t="s">
        <v>1201</v>
      </c>
      <c r="E13" s="37">
        <v>47208</v>
      </c>
      <c r="F13" s="25"/>
      <c r="G13" s="26" t="s">
        <v>1190</v>
      </c>
      <c r="H13" s="26" t="s">
        <v>1190</v>
      </c>
    </row>
    <row r="14" spans="1:8" x14ac:dyDescent="0.3">
      <c r="A14" s="25" t="s">
        <v>3208</v>
      </c>
      <c r="B14" s="25" t="s">
        <v>12037</v>
      </c>
      <c r="C14" s="26" t="s">
        <v>12038</v>
      </c>
      <c r="D14" s="26" t="s">
        <v>1201</v>
      </c>
      <c r="E14" s="37">
        <v>47208</v>
      </c>
      <c r="F14" s="25"/>
      <c r="G14" s="26" t="s">
        <v>1190</v>
      </c>
      <c r="H14" s="26" t="s">
        <v>1190</v>
      </c>
    </row>
    <row r="15" spans="1:8" x14ac:dyDescent="0.3">
      <c r="A15" s="25" t="s">
        <v>7857</v>
      </c>
      <c r="B15" s="25" t="s">
        <v>12037</v>
      </c>
      <c r="C15" s="26" t="s">
        <v>12038</v>
      </c>
      <c r="D15" s="26" t="s">
        <v>1201</v>
      </c>
      <c r="E15" s="37">
        <v>47208</v>
      </c>
      <c r="F15" s="25"/>
      <c r="G15" s="26" t="s">
        <v>1190</v>
      </c>
      <c r="H15" s="26" t="s">
        <v>1190</v>
      </c>
    </row>
    <row r="16" spans="1:8" x14ac:dyDescent="0.3">
      <c r="A16" s="25" t="s">
        <v>12049</v>
      </c>
      <c r="B16" s="25" t="s">
        <v>12037</v>
      </c>
      <c r="C16" s="26" t="s">
        <v>12038</v>
      </c>
      <c r="D16" s="26" t="s">
        <v>1201</v>
      </c>
      <c r="E16" s="37">
        <v>47208</v>
      </c>
      <c r="F16" s="25"/>
      <c r="G16" s="26" t="s">
        <v>1190</v>
      </c>
      <c r="H16" s="26" t="s">
        <v>1190</v>
      </c>
    </row>
    <row r="17" spans="1:8" x14ac:dyDescent="0.3">
      <c r="A17" s="25" t="s">
        <v>12050</v>
      </c>
      <c r="B17" s="25" t="s">
        <v>12037</v>
      </c>
      <c r="C17" s="26" t="s">
        <v>12038</v>
      </c>
      <c r="D17" s="26" t="s">
        <v>1201</v>
      </c>
      <c r="E17" s="37">
        <v>47208</v>
      </c>
      <c r="F17" s="25"/>
      <c r="G17" s="26" t="s">
        <v>1190</v>
      </c>
      <c r="H17" s="26" t="s">
        <v>1190</v>
      </c>
    </row>
    <row r="18" spans="1:8" x14ac:dyDescent="0.3">
      <c r="A18" s="25" t="s">
        <v>107</v>
      </c>
      <c r="B18" s="25" t="s">
        <v>12037</v>
      </c>
      <c r="C18" s="26" t="s">
        <v>12038</v>
      </c>
      <c r="D18" s="26" t="s">
        <v>1201</v>
      </c>
      <c r="E18" s="37">
        <v>47208</v>
      </c>
      <c r="F18" s="25"/>
      <c r="G18" s="26" t="s">
        <v>1190</v>
      </c>
      <c r="H18" s="26" t="s">
        <v>1190</v>
      </c>
    </row>
    <row r="19" spans="1:8" x14ac:dyDescent="0.3">
      <c r="A19" s="25" t="s">
        <v>12024</v>
      </c>
      <c r="B19" s="25" t="s">
        <v>12037</v>
      </c>
      <c r="C19" s="26" t="s">
        <v>12038</v>
      </c>
      <c r="D19" s="26" t="s">
        <v>1201</v>
      </c>
      <c r="E19" s="37">
        <v>47208</v>
      </c>
      <c r="F19" s="25"/>
      <c r="G19" s="26" t="s">
        <v>1190</v>
      </c>
      <c r="H19" s="26" t="s">
        <v>1190</v>
      </c>
    </row>
    <row r="20" spans="1:8" x14ac:dyDescent="0.3">
      <c r="A20" s="25" t="s">
        <v>12051</v>
      </c>
      <c r="B20" s="25" t="s">
        <v>12037</v>
      </c>
      <c r="C20" s="26" t="s">
        <v>12038</v>
      </c>
      <c r="D20" s="26" t="s">
        <v>1201</v>
      </c>
      <c r="E20" s="37">
        <v>47208</v>
      </c>
      <c r="F20" s="25"/>
      <c r="G20" s="26" t="s">
        <v>1190</v>
      </c>
      <c r="H20" s="26" t="s">
        <v>1190</v>
      </c>
    </row>
    <row r="21" spans="1:8" x14ac:dyDescent="0.3">
      <c r="A21" s="25" t="s">
        <v>1783</v>
      </c>
      <c r="B21" s="25" t="s">
        <v>12037</v>
      </c>
      <c r="C21" s="26" t="s">
        <v>12038</v>
      </c>
      <c r="D21" s="26" t="s">
        <v>1201</v>
      </c>
      <c r="E21" s="37">
        <v>47208</v>
      </c>
      <c r="F21" s="25"/>
      <c r="G21" s="26" t="s">
        <v>1190</v>
      </c>
      <c r="H21" s="26" t="s">
        <v>1190</v>
      </c>
    </row>
    <row r="22" spans="1:8" x14ac:dyDescent="0.3">
      <c r="A22" s="25" t="s">
        <v>4056</v>
      </c>
      <c r="B22" s="25" t="s">
        <v>12037</v>
      </c>
      <c r="C22" s="26" t="s">
        <v>12038</v>
      </c>
      <c r="D22" s="26" t="s">
        <v>1201</v>
      </c>
      <c r="E22" s="37">
        <v>47208</v>
      </c>
      <c r="F22" s="25"/>
      <c r="G22" s="26" t="s">
        <v>1190</v>
      </c>
      <c r="H22" s="26" t="s">
        <v>1190</v>
      </c>
    </row>
    <row r="23" spans="1:8" x14ac:dyDescent="0.3">
      <c r="A23" s="25" t="s">
        <v>491</v>
      </c>
      <c r="B23" s="25" t="s">
        <v>12037</v>
      </c>
      <c r="C23" s="26" t="s">
        <v>12038</v>
      </c>
      <c r="D23" s="26" t="s">
        <v>1201</v>
      </c>
      <c r="E23" s="37">
        <v>47208</v>
      </c>
      <c r="F23" s="25"/>
      <c r="G23" s="26" t="s">
        <v>1190</v>
      </c>
      <c r="H23" s="26" t="s">
        <v>1190</v>
      </c>
    </row>
    <row r="24" spans="1:8" x14ac:dyDescent="0.3">
      <c r="A24" s="25" t="s">
        <v>12052</v>
      </c>
      <c r="B24" s="25" t="s">
        <v>12037</v>
      </c>
      <c r="C24" s="26" t="s">
        <v>12038</v>
      </c>
      <c r="D24" s="26" t="s">
        <v>1201</v>
      </c>
      <c r="E24" s="37">
        <v>47208</v>
      </c>
      <c r="F24" s="25"/>
      <c r="G24" s="26" t="s">
        <v>1190</v>
      </c>
      <c r="H24" s="26" t="s">
        <v>1190</v>
      </c>
    </row>
    <row r="25" spans="1:8" x14ac:dyDescent="0.3">
      <c r="A25" s="25" t="s">
        <v>4693</v>
      </c>
      <c r="B25" s="25" t="s">
        <v>12037</v>
      </c>
      <c r="C25" s="26" t="s">
        <v>12038</v>
      </c>
      <c r="D25" s="26" t="s">
        <v>1201</v>
      </c>
      <c r="E25" s="37">
        <v>47208</v>
      </c>
      <c r="F25" s="25"/>
      <c r="G25" s="26" t="s">
        <v>1190</v>
      </c>
      <c r="H25" s="26" t="s">
        <v>1190</v>
      </c>
    </row>
    <row r="26" spans="1:8" x14ac:dyDescent="0.3">
      <c r="A26" s="25" t="s">
        <v>12053</v>
      </c>
      <c r="B26" s="25" t="s">
        <v>12037</v>
      </c>
      <c r="C26" s="26" t="s">
        <v>12038</v>
      </c>
      <c r="D26" s="26" t="s">
        <v>1201</v>
      </c>
      <c r="E26" s="37">
        <v>47208</v>
      </c>
      <c r="F26" s="25"/>
      <c r="G26" s="26" t="s">
        <v>1190</v>
      </c>
      <c r="H26" s="26" t="s">
        <v>1190</v>
      </c>
    </row>
    <row r="27" spans="1:8" x14ac:dyDescent="0.3">
      <c r="A27" s="25" t="s">
        <v>12054</v>
      </c>
      <c r="B27" s="25" t="s">
        <v>12037</v>
      </c>
      <c r="C27" s="26" t="s">
        <v>12038</v>
      </c>
      <c r="D27" s="26" t="s">
        <v>1201</v>
      </c>
      <c r="E27" s="37">
        <v>47208</v>
      </c>
      <c r="F27" s="25"/>
      <c r="G27" s="26" t="s">
        <v>1190</v>
      </c>
      <c r="H27" s="26" t="s">
        <v>1190</v>
      </c>
    </row>
    <row r="28" spans="1:8" x14ac:dyDescent="0.3">
      <c r="A28" s="25" t="s">
        <v>1844</v>
      </c>
      <c r="B28" s="25" t="s">
        <v>12037</v>
      </c>
      <c r="C28" s="26" t="s">
        <v>12038</v>
      </c>
      <c r="D28" s="26" t="s">
        <v>1201</v>
      </c>
      <c r="E28" s="37">
        <v>47208</v>
      </c>
      <c r="F28" s="25"/>
      <c r="G28" s="26" t="s">
        <v>1190</v>
      </c>
      <c r="H28" s="26" t="s">
        <v>1190</v>
      </c>
    </row>
    <row r="29" spans="1:8" x14ac:dyDescent="0.3">
      <c r="A29" s="25" t="s">
        <v>7</v>
      </c>
      <c r="B29" s="25" t="s">
        <v>12037</v>
      </c>
      <c r="C29" s="26" t="s">
        <v>12038</v>
      </c>
      <c r="D29" s="26" t="s">
        <v>1201</v>
      </c>
      <c r="E29" s="37">
        <v>47208</v>
      </c>
      <c r="F29" s="25"/>
      <c r="G29" s="26" t="s">
        <v>1190</v>
      </c>
      <c r="H29" s="26" t="s">
        <v>1190</v>
      </c>
    </row>
    <row r="30" spans="1:8" x14ac:dyDescent="0.3">
      <c r="A30" s="25" t="s">
        <v>12055</v>
      </c>
      <c r="B30" s="25" t="s">
        <v>12037</v>
      </c>
      <c r="C30" s="26" t="s">
        <v>12038</v>
      </c>
      <c r="D30" s="26" t="s">
        <v>1201</v>
      </c>
      <c r="E30" s="37">
        <v>47208</v>
      </c>
      <c r="F30" s="25"/>
      <c r="G30" s="26" t="s">
        <v>1190</v>
      </c>
      <c r="H30" s="26" t="s">
        <v>1190</v>
      </c>
    </row>
    <row r="31" spans="1:8" x14ac:dyDescent="0.3">
      <c r="A31" s="25" t="s">
        <v>6885</v>
      </c>
      <c r="B31" s="25" t="s">
        <v>12037</v>
      </c>
      <c r="C31" s="26" t="s">
        <v>12038</v>
      </c>
      <c r="D31" s="26" t="s">
        <v>1201</v>
      </c>
      <c r="E31" s="37">
        <v>47208</v>
      </c>
      <c r="F31" s="25"/>
      <c r="G31" s="26" t="s">
        <v>1190</v>
      </c>
      <c r="H31" s="26" t="s">
        <v>1190</v>
      </c>
    </row>
    <row r="32" spans="1:8" x14ac:dyDescent="0.3">
      <c r="A32" s="25" t="s">
        <v>3221</v>
      </c>
      <c r="B32" s="25" t="s">
        <v>12037</v>
      </c>
      <c r="C32" s="26" t="s">
        <v>12038</v>
      </c>
      <c r="D32" s="26" t="s">
        <v>1201</v>
      </c>
      <c r="E32" s="37">
        <v>47208</v>
      </c>
      <c r="F32" s="25"/>
      <c r="G32" s="26" t="s">
        <v>1190</v>
      </c>
      <c r="H32" s="26" t="s">
        <v>1190</v>
      </c>
    </row>
    <row r="33" spans="1:8" x14ac:dyDescent="0.3">
      <c r="A33" s="25" t="s">
        <v>3222</v>
      </c>
      <c r="B33" s="25" t="s">
        <v>12037</v>
      </c>
      <c r="C33" s="26" t="s">
        <v>12038</v>
      </c>
      <c r="D33" s="26" t="s">
        <v>1201</v>
      </c>
      <c r="E33" s="37">
        <v>47208</v>
      </c>
      <c r="F33" s="25"/>
      <c r="G33" s="26" t="s">
        <v>1190</v>
      </c>
      <c r="H33" s="26" t="s">
        <v>1190</v>
      </c>
    </row>
    <row r="34" spans="1:8" x14ac:dyDescent="0.3">
      <c r="A34" s="25" t="s">
        <v>1064</v>
      </c>
      <c r="B34" s="25" t="s">
        <v>12037</v>
      </c>
      <c r="C34" s="26" t="s">
        <v>12038</v>
      </c>
      <c r="D34" s="26" t="s">
        <v>1201</v>
      </c>
      <c r="E34" s="37">
        <v>47208</v>
      </c>
      <c r="F34" s="25"/>
      <c r="G34" s="26" t="s">
        <v>1190</v>
      </c>
      <c r="H34" s="26" t="s">
        <v>1190</v>
      </c>
    </row>
    <row r="35" spans="1:8" x14ac:dyDescent="0.3">
      <c r="A35" s="25" t="s">
        <v>12056</v>
      </c>
      <c r="B35" s="25" t="s">
        <v>12037</v>
      </c>
      <c r="C35" s="26" t="s">
        <v>12038</v>
      </c>
      <c r="D35" s="26" t="s">
        <v>1201</v>
      </c>
      <c r="E35" s="37">
        <v>47208</v>
      </c>
      <c r="F35" s="25"/>
      <c r="G35" s="26" t="s">
        <v>1190</v>
      </c>
      <c r="H35" s="26" t="s">
        <v>1190</v>
      </c>
    </row>
    <row r="36" spans="1:8" x14ac:dyDescent="0.3">
      <c r="A36" s="25" t="s">
        <v>3226</v>
      </c>
      <c r="B36" s="25" t="s">
        <v>12037</v>
      </c>
      <c r="C36" s="26" t="s">
        <v>12038</v>
      </c>
      <c r="D36" s="26" t="s">
        <v>1201</v>
      </c>
      <c r="E36" s="37">
        <v>47208</v>
      </c>
      <c r="F36" s="25"/>
      <c r="G36" s="26" t="s">
        <v>1190</v>
      </c>
      <c r="H36" s="26" t="s">
        <v>1190</v>
      </c>
    </row>
    <row r="37" spans="1:8" x14ac:dyDescent="0.3">
      <c r="A37" s="25" t="s">
        <v>12057</v>
      </c>
      <c r="B37" s="25" t="s">
        <v>12037</v>
      </c>
      <c r="C37" s="26" t="s">
        <v>12038</v>
      </c>
      <c r="D37" s="26" t="s">
        <v>1201</v>
      </c>
      <c r="E37" s="37">
        <v>47208</v>
      </c>
      <c r="F37" s="25"/>
      <c r="G37" s="26" t="s">
        <v>1190</v>
      </c>
      <c r="H37" s="26" t="s">
        <v>1190</v>
      </c>
    </row>
    <row r="38" spans="1:8" x14ac:dyDescent="0.3">
      <c r="A38" s="25" t="s">
        <v>3229</v>
      </c>
      <c r="B38" s="25" t="s">
        <v>12037</v>
      </c>
      <c r="C38" s="26" t="s">
        <v>12038</v>
      </c>
      <c r="D38" s="26" t="s">
        <v>1201</v>
      </c>
      <c r="E38" s="37">
        <v>47208</v>
      </c>
      <c r="F38" s="25"/>
      <c r="G38" s="26" t="s">
        <v>1190</v>
      </c>
      <c r="H38" s="26" t="s">
        <v>1190</v>
      </c>
    </row>
    <row r="39" spans="1:8" x14ac:dyDescent="0.3">
      <c r="A39" s="25" t="s">
        <v>2294</v>
      </c>
      <c r="B39" s="25" t="s">
        <v>12037</v>
      </c>
      <c r="C39" s="26" t="s">
        <v>12038</v>
      </c>
      <c r="D39" s="26" t="s">
        <v>1201</v>
      </c>
      <c r="E39" s="37">
        <v>47208</v>
      </c>
      <c r="F39" s="25"/>
      <c r="G39" s="26" t="s">
        <v>1190</v>
      </c>
      <c r="H39" s="26" t="s">
        <v>1190</v>
      </c>
    </row>
    <row r="40" spans="1:8" x14ac:dyDescent="0.3">
      <c r="A40" s="25" t="s">
        <v>12058</v>
      </c>
      <c r="B40" s="25" t="s">
        <v>12037</v>
      </c>
      <c r="C40" s="26" t="s">
        <v>12038</v>
      </c>
      <c r="D40" s="26" t="s">
        <v>1201</v>
      </c>
      <c r="E40" s="37">
        <v>47208</v>
      </c>
      <c r="F40" s="25"/>
      <c r="G40" s="26" t="s">
        <v>1190</v>
      </c>
      <c r="H40" s="26" t="s">
        <v>1190</v>
      </c>
    </row>
    <row r="41" spans="1:8" x14ac:dyDescent="0.3">
      <c r="A41" s="25" t="s">
        <v>12059</v>
      </c>
      <c r="B41" s="25" t="s">
        <v>12037</v>
      </c>
      <c r="C41" s="26" t="s">
        <v>12038</v>
      </c>
      <c r="D41" s="26" t="s">
        <v>1201</v>
      </c>
      <c r="E41" s="37">
        <v>47208</v>
      </c>
      <c r="F41" s="25"/>
      <c r="G41" s="26" t="s">
        <v>1190</v>
      </c>
      <c r="H41" s="26" t="s">
        <v>1190</v>
      </c>
    </row>
    <row r="42" spans="1:8" x14ac:dyDescent="0.3">
      <c r="A42" s="25" t="s">
        <v>12060</v>
      </c>
      <c r="B42" s="25" t="s">
        <v>12037</v>
      </c>
      <c r="C42" s="26" t="s">
        <v>12038</v>
      </c>
      <c r="D42" s="26" t="s">
        <v>1201</v>
      </c>
      <c r="E42" s="37">
        <v>47208</v>
      </c>
      <c r="F42" s="25"/>
      <c r="G42" s="26" t="s">
        <v>1190</v>
      </c>
      <c r="H42" s="26" t="s">
        <v>1190</v>
      </c>
    </row>
    <row r="43" spans="1:8" x14ac:dyDescent="0.3">
      <c r="A43" s="25" t="s">
        <v>3235</v>
      </c>
      <c r="B43" s="25" t="s">
        <v>12037</v>
      </c>
      <c r="C43" s="26" t="s">
        <v>12038</v>
      </c>
      <c r="D43" s="26" t="s">
        <v>1201</v>
      </c>
      <c r="E43" s="37">
        <v>47208</v>
      </c>
      <c r="F43" s="25"/>
      <c r="G43" s="26" t="s">
        <v>1190</v>
      </c>
      <c r="H43" s="26" t="s">
        <v>1190</v>
      </c>
    </row>
    <row r="44" spans="1:8" x14ac:dyDescent="0.3">
      <c r="A44" s="25" t="s">
        <v>12061</v>
      </c>
      <c r="B44" s="25" t="s">
        <v>12037</v>
      </c>
      <c r="C44" s="26" t="s">
        <v>12038</v>
      </c>
      <c r="D44" s="26" t="s">
        <v>1201</v>
      </c>
      <c r="E44" s="37">
        <v>47208</v>
      </c>
      <c r="F44" s="25"/>
      <c r="G44" s="26" t="s">
        <v>1190</v>
      </c>
      <c r="H44" s="26" t="s">
        <v>1190</v>
      </c>
    </row>
    <row r="45" spans="1:8" x14ac:dyDescent="0.3">
      <c r="A45" s="25" t="s">
        <v>12062</v>
      </c>
      <c r="B45" s="25" t="s">
        <v>12037</v>
      </c>
      <c r="C45" s="26" t="s">
        <v>12038</v>
      </c>
      <c r="D45" s="26" t="s">
        <v>1201</v>
      </c>
      <c r="E45" s="37">
        <v>47208</v>
      </c>
      <c r="F45" s="25"/>
      <c r="G45" s="26" t="s">
        <v>1190</v>
      </c>
      <c r="H45" s="26" t="s">
        <v>1190</v>
      </c>
    </row>
    <row r="46" spans="1:8" x14ac:dyDescent="0.3">
      <c r="A46" s="25" t="s">
        <v>3656</v>
      </c>
      <c r="B46" s="25" t="s">
        <v>12037</v>
      </c>
      <c r="C46" s="26" t="s">
        <v>12038</v>
      </c>
      <c r="D46" s="26" t="s">
        <v>1201</v>
      </c>
      <c r="E46" s="37">
        <v>47208</v>
      </c>
      <c r="F46" s="25"/>
      <c r="G46" s="26" t="s">
        <v>1190</v>
      </c>
      <c r="H46" s="26" t="s">
        <v>1190</v>
      </c>
    </row>
    <row r="47" spans="1:8" x14ac:dyDescent="0.3">
      <c r="A47" s="25" t="s">
        <v>445</v>
      </c>
      <c r="B47" s="25" t="s">
        <v>12037</v>
      </c>
      <c r="C47" s="26" t="s">
        <v>12038</v>
      </c>
      <c r="D47" s="26" t="s">
        <v>1201</v>
      </c>
      <c r="E47" s="37">
        <v>47208</v>
      </c>
      <c r="F47" s="25"/>
      <c r="G47" s="26" t="s">
        <v>1190</v>
      </c>
      <c r="H47" s="26" t="s">
        <v>1190</v>
      </c>
    </row>
    <row r="48" spans="1:8" x14ac:dyDescent="0.3">
      <c r="A48" s="25" t="s">
        <v>3237</v>
      </c>
      <c r="B48" s="25" t="s">
        <v>12037</v>
      </c>
      <c r="C48" s="26" t="s">
        <v>12038</v>
      </c>
      <c r="D48" s="26" t="s">
        <v>1201</v>
      </c>
      <c r="E48" s="37">
        <v>47208</v>
      </c>
      <c r="F48" s="25"/>
      <c r="G48" s="26" t="s">
        <v>1190</v>
      </c>
      <c r="H48" s="26" t="s">
        <v>1190</v>
      </c>
    </row>
    <row r="49" spans="1:8" x14ac:dyDescent="0.3">
      <c r="A49" s="25" t="s">
        <v>3238</v>
      </c>
      <c r="B49" s="25" t="s">
        <v>12037</v>
      </c>
      <c r="C49" s="26" t="s">
        <v>12038</v>
      </c>
      <c r="D49" s="26" t="s">
        <v>1201</v>
      </c>
      <c r="E49" s="37">
        <v>47208</v>
      </c>
      <c r="F49" s="25"/>
      <c r="G49" s="26" t="s">
        <v>1190</v>
      </c>
      <c r="H49" s="26" t="s">
        <v>1190</v>
      </c>
    </row>
    <row r="50" spans="1:8" x14ac:dyDescent="0.3">
      <c r="A50" s="25" t="s">
        <v>3076</v>
      </c>
      <c r="B50" s="25" t="s">
        <v>12037</v>
      </c>
      <c r="C50" s="26" t="s">
        <v>12038</v>
      </c>
      <c r="D50" s="26" t="s">
        <v>1201</v>
      </c>
      <c r="E50" s="37">
        <v>47208</v>
      </c>
      <c r="F50" s="25"/>
      <c r="G50" s="26" t="s">
        <v>1190</v>
      </c>
      <c r="H50" s="26" t="s">
        <v>1190</v>
      </c>
    </row>
    <row r="51" spans="1:8" x14ac:dyDescent="0.3">
      <c r="A51" s="25" t="s">
        <v>29</v>
      </c>
      <c r="B51" s="25" t="s">
        <v>12037</v>
      </c>
      <c r="C51" s="26" t="s">
        <v>12038</v>
      </c>
      <c r="D51" s="26" t="s">
        <v>1201</v>
      </c>
      <c r="E51" s="37">
        <v>47208</v>
      </c>
      <c r="F51" s="25"/>
      <c r="G51" s="26" t="s">
        <v>1190</v>
      </c>
      <c r="H51" s="26" t="s">
        <v>1190</v>
      </c>
    </row>
    <row r="52" spans="1:8" x14ac:dyDescent="0.3">
      <c r="A52" s="25" t="s">
        <v>9644</v>
      </c>
      <c r="B52" s="25" t="s">
        <v>12037</v>
      </c>
      <c r="C52" s="26" t="s">
        <v>12038</v>
      </c>
      <c r="D52" s="26" t="s">
        <v>1201</v>
      </c>
      <c r="E52" s="37">
        <v>47208</v>
      </c>
      <c r="F52" s="25"/>
      <c r="G52" s="26" t="s">
        <v>1190</v>
      </c>
      <c r="H52" s="26" t="s">
        <v>1190</v>
      </c>
    </row>
    <row r="53" spans="1:8" x14ac:dyDescent="0.3">
      <c r="A53" s="25" t="s">
        <v>12063</v>
      </c>
      <c r="B53" s="25" t="s">
        <v>12037</v>
      </c>
      <c r="C53" s="26" t="s">
        <v>12038</v>
      </c>
      <c r="D53" s="26" t="s">
        <v>1201</v>
      </c>
      <c r="E53" s="37">
        <v>47208</v>
      </c>
      <c r="F53" s="25"/>
      <c r="G53" s="26" t="s">
        <v>1190</v>
      </c>
      <c r="H53" s="26" t="s">
        <v>1190</v>
      </c>
    </row>
    <row r="54" spans="1:8" x14ac:dyDescent="0.3">
      <c r="A54" s="25" t="s">
        <v>12064</v>
      </c>
      <c r="B54" s="25" t="s">
        <v>12037</v>
      </c>
      <c r="C54" s="26" t="s">
        <v>12038</v>
      </c>
      <c r="D54" s="26" t="s">
        <v>1201</v>
      </c>
      <c r="E54" s="37">
        <v>47208</v>
      </c>
      <c r="F54" s="25"/>
      <c r="G54" s="26" t="s">
        <v>1190</v>
      </c>
      <c r="H54" s="26" t="s">
        <v>1190</v>
      </c>
    </row>
    <row r="55" spans="1:8" x14ac:dyDescent="0.3">
      <c r="A55" s="25" t="s">
        <v>12065</v>
      </c>
      <c r="B55" s="25" t="s">
        <v>12037</v>
      </c>
      <c r="C55" s="26" t="s">
        <v>12038</v>
      </c>
      <c r="D55" s="26" t="s">
        <v>1201</v>
      </c>
      <c r="E55" s="37">
        <v>47208</v>
      </c>
      <c r="F55" s="25"/>
      <c r="G55" s="26" t="s">
        <v>1190</v>
      </c>
      <c r="H55" s="26" t="s">
        <v>1190</v>
      </c>
    </row>
    <row r="56" spans="1:8" x14ac:dyDescent="0.3">
      <c r="A56" s="25" t="s">
        <v>12066</v>
      </c>
      <c r="B56" s="25" t="s">
        <v>12037</v>
      </c>
      <c r="C56" s="26" t="s">
        <v>12038</v>
      </c>
      <c r="D56" s="26" t="s">
        <v>1201</v>
      </c>
      <c r="E56" s="37">
        <v>47208</v>
      </c>
      <c r="F56" s="25"/>
      <c r="G56" s="26" t="s">
        <v>1190</v>
      </c>
      <c r="H56" s="26" t="s">
        <v>1190</v>
      </c>
    </row>
    <row r="57" spans="1:8" x14ac:dyDescent="0.3">
      <c r="A57" s="25" t="s">
        <v>12067</v>
      </c>
      <c r="B57" s="25" t="s">
        <v>12037</v>
      </c>
      <c r="C57" s="26" t="s">
        <v>12038</v>
      </c>
      <c r="D57" s="26" t="s">
        <v>1201</v>
      </c>
      <c r="E57" s="37">
        <v>47208</v>
      </c>
      <c r="F57" s="25"/>
      <c r="G57" s="26" t="s">
        <v>1190</v>
      </c>
      <c r="H57" s="26" t="s">
        <v>1190</v>
      </c>
    </row>
    <row r="58" spans="1:8" x14ac:dyDescent="0.3">
      <c r="A58" s="25" t="s">
        <v>2295</v>
      </c>
      <c r="B58" s="25" t="s">
        <v>12037</v>
      </c>
      <c r="C58" s="26" t="s">
        <v>12038</v>
      </c>
      <c r="D58" s="26" t="s">
        <v>1201</v>
      </c>
      <c r="E58" s="37">
        <v>47208</v>
      </c>
      <c r="F58" s="25"/>
      <c r="G58" s="26" t="s">
        <v>1190</v>
      </c>
      <c r="H58" s="26" t="s">
        <v>1190</v>
      </c>
    </row>
    <row r="59" spans="1:8" x14ac:dyDescent="0.3">
      <c r="A59" s="25" t="s">
        <v>3245</v>
      </c>
      <c r="B59" s="25" t="s">
        <v>12037</v>
      </c>
      <c r="C59" s="26" t="s">
        <v>12038</v>
      </c>
      <c r="D59" s="26" t="s">
        <v>1201</v>
      </c>
      <c r="E59" s="37">
        <v>47208</v>
      </c>
      <c r="F59" s="25"/>
      <c r="G59" s="26" t="s">
        <v>1190</v>
      </c>
      <c r="H59" s="26" t="s">
        <v>1190</v>
      </c>
    </row>
    <row r="60" spans="1:8" x14ac:dyDescent="0.3">
      <c r="A60" s="25"/>
      <c r="B60" s="25"/>
      <c r="C60" s="26"/>
      <c r="D60" s="26"/>
      <c r="E60" s="26"/>
      <c r="F60" s="25"/>
      <c r="G60" s="26"/>
      <c r="H60" s="26"/>
    </row>
  </sheetData>
  <phoneticPr fontId="1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2E1A4-ABA7-49D4-A68C-84D45C866743}">
  <dimension ref="A1:H44"/>
  <sheetViews>
    <sheetView topLeftCell="A6" workbookViewId="0">
      <selection activeCell="J36" sqref="J36"/>
    </sheetView>
  </sheetViews>
  <sheetFormatPr defaultRowHeight="14.4" x14ac:dyDescent="0.3"/>
  <cols>
    <col min="1" max="1" width="48.109375" bestFit="1" customWidth="1"/>
    <col min="3" max="3" width="9.21875" customWidth="1"/>
    <col min="10" max="10" width="9.5546875" bestFit="1" customWidth="1"/>
  </cols>
  <sheetData>
    <row r="1" spans="1:8" ht="39.6" customHeight="1" x14ac:dyDescent="0.3">
      <c r="A1" s="2"/>
      <c r="B1" s="404"/>
      <c r="C1" s="404"/>
      <c r="D1" s="404"/>
      <c r="E1" s="404"/>
      <c r="F1" s="404"/>
      <c r="G1" s="404"/>
    </row>
    <row r="2" spans="1:8" ht="141" customHeight="1" x14ac:dyDescent="0.3">
      <c r="A2" s="405" t="s">
        <v>1418</v>
      </c>
      <c r="B2" s="406"/>
      <c r="C2" s="406"/>
      <c r="D2" s="406"/>
      <c r="E2" s="406"/>
      <c r="F2" s="406"/>
      <c r="G2" s="406"/>
    </row>
    <row r="3" spans="1:8" ht="15" thickBot="1" x14ac:dyDescent="0.35"/>
    <row r="4" spans="1:8" ht="15.6" x14ac:dyDescent="0.3">
      <c r="A4" s="3" t="s">
        <v>21230</v>
      </c>
      <c r="B4" s="298" t="s">
        <v>21231</v>
      </c>
      <c r="C4" s="4"/>
      <c r="D4" s="4"/>
      <c r="E4" s="4"/>
      <c r="F4" s="4"/>
      <c r="G4" s="4"/>
      <c r="H4" s="5"/>
    </row>
    <row r="5" spans="1:8" x14ac:dyDescent="0.3">
      <c r="A5" s="407"/>
      <c r="B5" s="408"/>
      <c r="C5" s="408"/>
      <c r="H5" s="6"/>
    </row>
    <row r="6" spans="1:8" x14ac:dyDescent="0.3">
      <c r="A6" s="7" t="s">
        <v>21232</v>
      </c>
      <c r="G6" t="s">
        <v>1419</v>
      </c>
      <c r="H6" s="6"/>
    </row>
    <row r="7" spans="1:8" x14ac:dyDescent="0.3">
      <c r="A7" s="7" t="s">
        <v>8468</v>
      </c>
      <c r="B7" s="61" t="s">
        <v>1420</v>
      </c>
      <c r="G7" t="s">
        <v>1421</v>
      </c>
      <c r="H7" s="6"/>
    </row>
    <row r="8" spans="1:8" x14ac:dyDescent="0.3">
      <c r="A8" s="7" t="s">
        <v>21225</v>
      </c>
      <c r="B8" s="61"/>
      <c r="H8" s="6"/>
    </row>
    <row r="9" spans="1:8" x14ac:dyDescent="0.3">
      <c r="A9" s="7" t="s">
        <v>3959</v>
      </c>
      <c r="H9" s="6"/>
    </row>
    <row r="10" spans="1:8" x14ac:dyDescent="0.3">
      <c r="A10" s="9" t="s">
        <v>21233</v>
      </c>
      <c r="B10" s="61"/>
      <c r="H10" s="6"/>
    </row>
    <row r="11" spans="1:8" ht="15" thickBot="1" x14ac:dyDescent="0.35">
      <c r="A11" s="10" t="s">
        <v>21234</v>
      </c>
      <c r="B11" s="11"/>
      <c r="C11" s="11"/>
      <c r="D11" s="11"/>
      <c r="E11" s="11"/>
      <c r="F11" s="11"/>
      <c r="G11" s="11"/>
      <c r="H11" s="12"/>
    </row>
    <row r="13" spans="1:8" ht="15.6" x14ac:dyDescent="0.3">
      <c r="A13" s="293" t="s">
        <v>6192</v>
      </c>
      <c r="B13" s="373" t="s">
        <v>20260</v>
      </c>
      <c r="C13" s="374"/>
      <c r="D13" s="294"/>
      <c r="E13" s="294"/>
      <c r="F13" s="294"/>
      <c r="G13" s="294"/>
      <c r="H13" s="295"/>
    </row>
    <row r="14" spans="1:8" ht="15.6" x14ac:dyDescent="0.3">
      <c r="A14" s="296"/>
      <c r="B14" s="289"/>
      <c r="H14" s="297"/>
    </row>
    <row r="15" spans="1:8" x14ac:dyDescent="0.3">
      <c r="A15" s="25" t="s">
        <v>8468</v>
      </c>
      <c r="B15" s="403" t="s">
        <v>8469</v>
      </c>
      <c r="C15" s="403"/>
      <c r="D15" s="403"/>
      <c r="E15" s="403"/>
      <c r="F15" s="25"/>
      <c r="G15" s="25" t="s">
        <v>10150</v>
      </c>
      <c r="H15" s="25"/>
    </row>
    <row r="16" spans="1:8" x14ac:dyDescent="0.3">
      <c r="A16" s="25" t="s">
        <v>8470</v>
      </c>
      <c r="B16" s="403" t="s">
        <v>10141</v>
      </c>
      <c r="C16" s="403"/>
      <c r="D16" s="403"/>
      <c r="E16" s="403"/>
      <c r="F16" s="25"/>
      <c r="G16" s="25" t="s">
        <v>10142</v>
      </c>
      <c r="H16" s="25"/>
    </row>
    <row r="17" spans="1:8" x14ac:dyDescent="0.3">
      <c r="A17" s="25"/>
      <c r="B17" s="403"/>
      <c r="C17" s="403"/>
      <c r="D17" s="403"/>
      <c r="E17" s="403"/>
      <c r="F17" s="25"/>
      <c r="G17" s="25"/>
      <c r="H17" s="25"/>
    </row>
    <row r="18" spans="1:8" x14ac:dyDescent="0.3">
      <c r="A18" s="291" t="s">
        <v>6198</v>
      </c>
      <c r="B18" s="409" t="s">
        <v>10134</v>
      </c>
      <c r="C18" s="409"/>
      <c r="D18" s="409"/>
      <c r="E18" s="409"/>
      <c r="F18" s="25"/>
      <c r="G18" s="25" t="s">
        <v>10135</v>
      </c>
      <c r="H18" s="25"/>
    </row>
    <row r="19" spans="1:8" x14ac:dyDescent="0.3">
      <c r="A19" s="25" t="s">
        <v>6193</v>
      </c>
      <c r="B19" s="403" t="s">
        <v>10139</v>
      </c>
      <c r="C19" s="403"/>
      <c r="D19" s="403"/>
      <c r="E19" s="403"/>
      <c r="F19" s="25"/>
      <c r="G19" s="25" t="s">
        <v>10140</v>
      </c>
      <c r="H19" s="25"/>
    </row>
    <row r="20" spans="1:8" x14ac:dyDescent="0.3">
      <c r="A20" s="25" t="s">
        <v>6196</v>
      </c>
      <c r="B20" s="403" t="s">
        <v>10148</v>
      </c>
      <c r="C20" s="403"/>
      <c r="D20" s="403"/>
      <c r="E20" s="403"/>
      <c r="F20" s="25"/>
      <c r="G20" s="25" t="s">
        <v>10149</v>
      </c>
      <c r="H20" s="25"/>
    </row>
    <row r="21" spans="1:8" x14ac:dyDescent="0.3">
      <c r="A21" s="25" t="s">
        <v>10136</v>
      </c>
      <c r="B21" s="403" t="s">
        <v>10137</v>
      </c>
      <c r="C21" s="403"/>
      <c r="D21" s="403"/>
      <c r="E21" s="403"/>
      <c r="F21" s="25"/>
      <c r="G21" s="25" t="s">
        <v>10138</v>
      </c>
      <c r="H21" s="25"/>
    </row>
    <row r="22" spans="1:8" x14ac:dyDescent="0.3">
      <c r="A22" s="291" t="s">
        <v>6194</v>
      </c>
      <c r="B22" s="290" t="s">
        <v>10146</v>
      </c>
      <c r="C22" s="292"/>
      <c r="D22" s="292"/>
      <c r="E22" s="292"/>
      <c r="F22" s="25"/>
      <c r="G22" s="25" t="s">
        <v>10147</v>
      </c>
      <c r="H22" s="25"/>
    </row>
    <row r="23" spans="1:8" x14ac:dyDescent="0.3">
      <c r="A23" s="291" t="s">
        <v>10143</v>
      </c>
      <c r="B23" s="403" t="s">
        <v>10144</v>
      </c>
      <c r="C23" s="403"/>
      <c r="D23" s="403"/>
      <c r="E23" s="403"/>
      <c r="F23" s="25"/>
      <c r="G23" s="25" t="s">
        <v>10145</v>
      </c>
      <c r="H23" s="25"/>
    </row>
    <row r="24" spans="1:8" x14ac:dyDescent="0.3">
      <c r="A24" s="25" t="s">
        <v>1196</v>
      </c>
      <c r="B24" s="403" t="s">
        <v>1422</v>
      </c>
      <c r="C24" s="403"/>
      <c r="D24" s="403"/>
      <c r="E24" s="403"/>
      <c r="F24" s="25"/>
      <c r="G24" s="25" t="s">
        <v>1423</v>
      </c>
      <c r="H24" s="25"/>
    </row>
    <row r="25" spans="1:8" x14ac:dyDescent="0.3">
      <c r="A25" s="25" t="s">
        <v>1197</v>
      </c>
      <c r="B25" s="403" t="s">
        <v>1424</v>
      </c>
      <c r="C25" s="403"/>
      <c r="D25" s="403"/>
      <c r="E25" s="403"/>
      <c r="F25" s="25"/>
      <c r="G25" s="25" t="s">
        <v>1425</v>
      </c>
      <c r="H25" s="25"/>
    </row>
    <row r="27" spans="1:8" ht="38.4" customHeight="1" x14ac:dyDescent="0.3">
      <c r="A27" s="99" t="s">
        <v>9416</v>
      </c>
      <c r="B27" s="92" t="s">
        <v>1195</v>
      </c>
      <c r="C27" s="326" t="s">
        <v>13365</v>
      </c>
      <c r="D27" s="318" t="s">
        <v>1833</v>
      </c>
      <c r="E27" s="401" t="s">
        <v>21229</v>
      </c>
      <c r="F27" s="402"/>
    </row>
    <row r="30" spans="1:8" ht="15.6" x14ac:dyDescent="0.3">
      <c r="A30" s="370" t="s">
        <v>15605</v>
      </c>
      <c r="B30" s="377" t="s">
        <v>21236</v>
      </c>
      <c r="C30" s="378"/>
    </row>
    <row r="31" spans="1:8" x14ac:dyDescent="0.3">
      <c r="A31" s="371" t="s">
        <v>21218</v>
      </c>
    </row>
    <row r="32" spans="1:8" x14ac:dyDescent="0.3">
      <c r="A32" s="371" t="s">
        <v>21219</v>
      </c>
    </row>
    <row r="33" spans="1:2" x14ac:dyDescent="0.3">
      <c r="A33" s="371" t="s">
        <v>21220</v>
      </c>
    </row>
    <row r="34" spans="1:2" x14ac:dyDescent="0.3">
      <c r="A34" s="371" t="s">
        <v>21221</v>
      </c>
    </row>
    <row r="35" spans="1:2" x14ac:dyDescent="0.3">
      <c r="A35" s="371" t="s">
        <v>21222</v>
      </c>
    </row>
    <row r="36" spans="1:2" x14ac:dyDescent="0.3">
      <c r="A36" s="371" t="s">
        <v>21223</v>
      </c>
    </row>
    <row r="37" spans="1:2" x14ac:dyDescent="0.3">
      <c r="A37" s="371" t="s">
        <v>6195</v>
      </c>
    </row>
    <row r="38" spans="1:2" x14ac:dyDescent="0.3">
      <c r="A38" s="371" t="s">
        <v>21224</v>
      </c>
      <c r="B38" s="20" t="s">
        <v>15606</v>
      </c>
    </row>
    <row r="39" spans="1:2" x14ac:dyDescent="0.3">
      <c r="A39" s="371" t="s">
        <v>21225</v>
      </c>
    </row>
    <row r="40" spans="1:2" x14ac:dyDescent="0.3">
      <c r="A40" s="371" t="s">
        <v>6193</v>
      </c>
    </row>
    <row r="41" spans="1:2" x14ac:dyDescent="0.3">
      <c r="A41" s="371" t="s">
        <v>6199</v>
      </c>
    </row>
    <row r="42" spans="1:2" x14ac:dyDescent="0.3">
      <c r="A42" s="371" t="s">
        <v>21226</v>
      </c>
    </row>
    <row r="43" spans="1:2" x14ac:dyDescent="0.3">
      <c r="A43" s="371" t="s">
        <v>21227</v>
      </c>
    </row>
    <row r="44" spans="1:2" x14ac:dyDescent="0.3">
      <c r="A44" s="372" t="s">
        <v>21228</v>
      </c>
    </row>
  </sheetData>
  <sortState xmlns:xlrd2="http://schemas.microsoft.com/office/spreadsheetml/2017/richdata2" ref="A17:H25">
    <sortCondition ref="A17:A25"/>
  </sortState>
  <mergeCells count="14">
    <mergeCell ref="E27:F27"/>
    <mergeCell ref="B23:E23"/>
    <mergeCell ref="B24:E24"/>
    <mergeCell ref="B25:E25"/>
    <mergeCell ref="B1:G1"/>
    <mergeCell ref="A2:G2"/>
    <mergeCell ref="A5:C5"/>
    <mergeCell ref="B15:E15"/>
    <mergeCell ref="B16:E16"/>
    <mergeCell ref="B17:E17"/>
    <mergeCell ref="B18:E18"/>
    <mergeCell ref="B19:E19"/>
    <mergeCell ref="B20:E20"/>
    <mergeCell ref="B21:E21"/>
  </mergeCells>
  <hyperlinks>
    <hyperlink ref="B7" r:id="rId1" xr:uid="{A92A02D4-4BFE-4404-9A14-124DEE8DEEE7}"/>
    <hyperlink ref="B15" r:id="rId2" xr:uid="{9C13999F-187F-4E01-895A-17EAFC9CC3EF}"/>
    <hyperlink ref="B25" r:id="rId3" xr:uid="{0B08EC80-22CE-45F4-9045-C7F673403330}"/>
    <hyperlink ref="B24" r:id="rId4" xr:uid="{78AC62EE-8C0B-47D0-AB88-AA09C00F1C55}"/>
    <hyperlink ref="B38" r:id="rId5" xr:uid="{7896FC60-55DD-4E2E-8FDA-93AEC2D6D8A9}"/>
  </hyperlinks>
  <pageMargins left="0.7" right="0.7" top="0.75" bottom="0.75" header="0.3" footer="0.3"/>
  <pageSetup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C1875-908A-4214-A812-8B8061E36850}">
  <dimension ref="A1:I92"/>
  <sheetViews>
    <sheetView workbookViewId="0">
      <selection activeCell="D3" sqref="D3"/>
    </sheetView>
  </sheetViews>
  <sheetFormatPr defaultRowHeight="14.4" x14ac:dyDescent="0.3"/>
  <cols>
    <col min="2" max="2" width="26.88671875" customWidth="1"/>
    <col min="3" max="3" width="23.33203125" customWidth="1"/>
    <col min="4" max="4" width="18" customWidth="1"/>
    <col min="5" max="5" width="15.6640625" bestFit="1" customWidth="1"/>
    <col min="6" max="6" width="44.44140625" customWidth="1"/>
    <col min="7" max="7" width="18.5546875" customWidth="1"/>
    <col min="8" max="8" width="26.77734375" customWidth="1"/>
  </cols>
  <sheetData>
    <row r="1" spans="1:9" s="341" customFormat="1" ht="15.6" x14ac:dyDescent="0.3">
      <c r="A1" s="339" t="s">
        <v>1431</v>
      </c>
      <c r="B1" s="340" t="s">
        <v>20255</v>
      </c>
      <c r="C1" s="340" t="s">
        <v>6053</v>
      </c>
      <c r="D1" s="341" t="s">
        <v>20256</v>
      </c>
      <c r="E1" s="342" t="s">
        <v>20257</v>
      </c>
      <c r="F1" s="343" t="s">
        <v>20258</v>
      </c>
      <c r="G1" s="340" t="s">
        <v>1427</v>
      </c>
      <c r="H1" s="341" t="s">
        <v>1428</v>
      </c>
      <c r="I1" s="341" t="s">
        <v>6056</v>
      </c>
    </row>
    <row r="2" spans="1:9" s="347" customFormat="1" ht="27.6" x14ac:dyDescent="0.3">
      <c r="A2" s="344">
        <v>723177</v>
      </c>
      <c r="B2" s="345" t="s">
        <v>19939</v>
      </c>
      <c r="C2" s="346" t="s">
        <v>19940</v>
      </c>
      <c r="D2" s="347" t="s">
        <v>19941</v>
      </c>
      <c r="E2" s="348">
        <v>47678</v>
      </c>
      <c r="F2" s="349" t="s">
        <v>10091</v>
      </c>
      <c r="G2" s="346" t="s">
        <v>19942</v>
      </c>
      <c r="H2" s="350" t="s">
        <v>10092</v>
      </c>
      <c r="I2" s="347" t="s">
        <v>19943</v>
      </c>
    </row>
    <row r="3" spans="1:9" s="347" customFormat="1" ht="151.80000000000001" x14ac:dyDescent="0.3">
      <c r="A3" s="344">
        <v>724462</v>
      </c>
      <c r="B3" s="351" t="s">
        <v>19109</v>
      </c>
      <c r="C3" s="346" t="s">
        <v>19940</v>
      </c>
      <c r="D3" s="347" t="s">
        <v>19941</v>
      </c>
      <c r="E3" s="348">
        <v>47678</v>
      </c>
      <c r="F3" s="352" t="s">
        <v>19944</v>
      </c>
      <c r="G3" s="346" t="s">
        <v>19945</v>
      </c>
      <c r="H3" s="350" t="s">
        <v>19946</v>
      </c>
      <c r="I3" s="347" t="s">
        <v>19947</v>
      </c>
    </row>
    <row r="4" spans="1:9" s="347" customFormat="1" ht="69" x14ac:dyDescent="0.3">
      <c r="A4" s="344">
        <v>723176</v>
      </c>
      <c r="B4" s="345" t="s">
        <v>10009</v>
      </c>
      <c r="C4" s="346" t="s">
        <v>19940</v>
      </c>
      <c r="D4" s="347" t="s">
        <v>19941</v>
      </c>
      <c r="E4" s="348">
        <v>47678</v>
      </c>
      <c r="F4" s="349" t="s">
        <v>19948</v>
      </c>
      <c r="G4" s="346" t="s">
        <v>10093</v>
      </c>
      <c r="H4" s="350" t="s">
        <v>10094</v>
      </c>
      <c r="I4" s="347" t="s">
        <v>19949</v>
      </c>
    </row>
    <row r="5" spans="1:9" s="347" customFormat="1" ht="46.8" x14ac:dyDescent="0.3">
      <c r="A5" s="344">
        <v>718182</v>
      </c>
      <c r="B5" s="351" t="s">
        <v>12071</v>
      </c>
      <c r="C5" s="346" t="s">
        <v>19940</v>
      </c>
      <c r="D5" s="347" t="s">
        <v>19941</v>
      </c>
      <c r="E5" s="348">
        <v>47678</v>
      </c>
      <c r="F5" s="352" t="s">
        <v>19950</v>
      </c>
      <c r="G5" s="346" t="s">
        <v>19951</v>
      </c>
      <c r="H5" s="350" t="s">
        <v>19952</v>
      </c>
      <c r="I5" s="347" t="s">
        <v>19953</v>
      </c>
    </row>
    <row r="6" spans="1:9" s="347" customFormat="1" ht="41.4" x14ac:dyDescent="0.3">
      <c r="A6" s="344">
        <v>718172</v>
      </c>
      <c r="B6" s="345" t="s">
        <v>19954</v>
      </c>
      <c r="C6" s="346" t="s">
        <v>19940</v>
      </c>
      <c r="D6" s="347" t="s">
        <v>19941</v>
      </c>
      <c r="E6" s="348">
        <v>47678</v>
      </c>
      <c r="F6" s="352" t="s">
        <v>19955</v>
      </c>
      <c r="G6" s="346" t="s">
        <v>19956</v>
      </c>
      <c r="H6" s="353" t="s">
        <v>6057</v>
      </c>
      <c r="I6" s="347" t="s">
        <v>19957</v>
      </c>
    </row>
    <row r="7" spans="1:9" s="347" customFormat="1" ht="27.6" x14ac:dyDescent="0.3">
      <c r="A7" s="344">
        <v>724364</v>
      </c>
      <c r="B7" s="345" t="s">
        <v>12586</v>
      </c>
      <c r="C7" s="346" t="s">
        <v>19940</v>
      </c>
      <c r="D7" s="347" t="s">
        <v>19941</v>
      </c>
      <c r="E7" s="348">
        <v>47678</v>
      </c>
      <c r="F7" s="352" t="s">
        <v>19958</v>
      </c>
      <c r="G7" s="346" t="s">
        <v>19959</v>
      </c>
      <c r="H7" s="350" t="s">
        <v>19960</v>
      </c>
      <c r="I7" s="347" t="s">
        <v>19961</v>
      </c>
    </row>
    <row r="8" spans="1:9" s="347" customFormat="1" ht="46.8" x14ac:dyDescent="0.3">
      <c r="A8" s="344">
        <v>723173</v>
      </c>
      <c r="B8" s="351" t="s">
        <v>19962</v>
      </c>
      <c r="C8" s="346" t="s">
        <v>19940</v>
      </c>
      <c r="D8" s="347" t="s">
        <v>19941</v>
      </c>
      <c r="E8" s="348">
        <v>47678</v>
      </c>
      <c r="F8" s="354" t="s">
        <v>19963</v>
      </c>
      <c r="G8" s="346" t="s">
        <v>19964</v>
      </c>
      <c r="H8" s="347" t="s">
        <v>10095</v>
      </c>
    </row>
    <row r="9" spans="1:9" s="347" customFormat="1" ht="28.8" x14ac:dyDescent="0.3">
      <c r="A9" s="344">
        <v>600312</v>
      </c>
      <c r="B9" s="345" t="s">
        <v>19111</v>
      </c>
      <c r="C9" s="346" t="s">
        <v>19940</v>
      </c>
      <c r="D9" s="347" t="s">
        <v>19941</v>
      </c>
      <c r="E9" s="348">
        <v>47678</v>
      </c>
      <c r="F9" s="355" t="s">
        <v>19965</v>
      </c>
      <c r="G9" s="356" t="s">
        <v>19966</v>
      </c>
      <c r="H9" s="357" t="s">
        <v>19967</v>
      </c>
      <c r="I9" s="347" t="s">
        <v>19968</v>
      </c>
    </row>
    <row r="10" spans="1:9" s="347" customFormat="1" ht="27.6" x14ac:dyDescent="0.3">
      <c r="A10" s="344">
        <v>724501</v>
      </c>
      <c r="B10" s="345" t="s">
        <v>19969</v>
      </c>
      <c r="C10" s="346" t="s">
        <v>19940</v>
      </c>
      <c r="D10" s="347" t="s">
        <v>19941</v>
      </c>
      <c r="E10" s="348">
        <v>47678</v>
      </c>
      <c r="F10" s="352" t="s">
        <v>19970</v>
      </c>
      <c r="G10" s="346" t="s">
        <v>19971</v>
      </c>
      <c r="H10" s="350" t="s">
        <v>19972</v>
      </c>
      <c r="I10" s="347" t="s">
        <v>19973</v>
      </c>
    </row>
    <row r="11" spans="1:9" s="347" customFormat="1" ht="82.8" x14ac:dyDescent="0.3">
      <c r="A11" s="344">
        <v>721099</v>
      </c>
      <c r="B11" s="351" t="s">
        <v>19113</v>
      </c>
      <c r="C11" s="346" t="s">
        <v>19940</v>
      </c>
      <c r="D11" s="347" t="s">
        <v>19941</v>
      </c>
      <c r="E11" s="348">
        <v>47678</v>
      </c>
      <c r="F11" s="352" t="s">
        <v>19974</v>
      </c>
      <c r="G11" s="346" t="s">
        <v>19975</v>
      </c>
      <c r="H11" s="347" t="s">
        <v>19976</v>
      </c>
      <c r="I11" s="347" t="s">
        <v>19977</v>
      </c>
    </row>
    <row r="12" spans="1:9" s="347" customFormat="1" ht="15.6" x14ac:dyDescent="0.3">
      <c r="A12" s="344">
        <v>716860</v>
      </c>
      <c r="B12" s="345" t="s">
        <v>976</v>
      </c>
      <c r="C12" s="346" t="s">
        <v>19940</v>
      </c>
      <c r="D12" s="347" t="s">
        <v>19941</v>
      </c>
      <c r="E12" s="348">
        <v>47678</v>
      </c>
      <c r="F12" s="354" t="s">
        <v>19978</v>
      </c>
      <c r="G12" s="346" t="s">
        <v>19979</v>
      </c>
      <c r="H12" s="347" t="s">
        <v>19980</v>
      </c>
      <c r="I12" s="347" t="s">
        <v>19981</v>
      </c>
    </row>
    <row r="13" spans="1:9" s="347" customFormat="1" ht="151.80000000000001" x14ac:dyDescent="0.3">
      <c r="A13" s="344">
        <v>713165</v>
      </c>
      <c r="B13" s="345" t="s">
        <v>19114</v>
      </c>
      <c r="C13" s="346" t="s">
        <v>19940</v>
      </c>
      <c r="D13" s="347" t="s">
        <v>19941</v>
      </c>
      <c r="E13" s="348">
        <v>47678</v>
      </c>
      <c r="F13" s="352" t="s">
        <v>19982</v>
      </c>
      <c r="G13" s="346" t="s">
        <v>19983</v>
      </c>
    </row>
    <row r="14" spans="1:9" s="347" customFormat="1" ht="138" x14ac:dyDescent="0.3">
      <c r="A14" s="344">
        <v>724463</v>
      </c>
      <c r="B14" s="351" t="s">
        <v>19115</v>
      </c>
      <c r="C14" s="346" t="s">
        <v>19940</v>
      </c>
      <c r="D14" s="347" t="s">
        <v>19941</v>
      </c>
      <c r="E14" s="348">
        <v>47678</v>
      </c>
      <c r="F14" s="352" t="s">
        <v>19984</v>
      </c>
      <c r="G14" s="346" t="s">
        <v>19985</v>
      </c>
      <c r="H14" s="350" t="s">
        <v>19986</v>
      </c>
      <c r="I14" s="347" t="s">
        <v>19987</v>
      </c>
    </row>
    <row r="15" spans="1:9" s="347" customFormat="1" ht="55.2" x14ac:dyDescent="0.3">
      <c r="A15" s="344">
        <v>609492</v>
      </c>
      <c r="B15" s="345" t="s">
        <v>2897</v>
      </c>
      <c r="C15" s="346" t="s">
        <v>19940</v>
      </c>
      <c r="D15" s="347" t="s">
        <v>19941</v>
      </c>
      <c r="E15" s="348">
        <v>47678</v>
      </c>
      <c r="F15" s="358" t="s">
        <v>19988</v>
      </c>
      <c r="G15" s="346" t="s">
        <v>19989</v>
      </c>
      <c r="H15" s="350" t="s">
        <v>19990</v>
      </c>
      <c r="I15" s="347" t="s">
        <v>19991</v>
      </c>
    </row>
    <row r="16" spans="1:9" s="347" customFormat="1" ht="15.6" x14ac:dyDescent="0.3">
      <c r="A16" s="344">
        <v>711879</v>
      </c>
      <c r="B16" s="345" t="s">
        <v>19117</v>
      </c>
      <c r="C16" s="346" t="s">
        <v>19940</v>
      </c>
      <c r="D16" s="347" t="s">
        <v>19941</v>
      </c>
      <c r="E16" s="348">
        <v>47678</v>
      </c>
      <c r="F16" s="352" t="s">
        <v>10096</v>
      </c>
      <c r="G16" s="346" t="s">
        <v>10097</v>
      </c>
      <c r="H16" s="350" t="s">
        <v>19992</v>
      </c>
      <c r="I16" s="347" t="s">
        <v>10098</v>
      </c>
    </row>
    <row r="17" spans="1:9" s="347" customFormat="1" ht="69" x14ac:dyDescent="0.3">
      <c r="A17" s="344">
        <v>723172</v>
      </c>
      <c r="B17" s="345" t="s">
        <v>4009</v>
      </c>
      <c r="C17" s="346" t="s">
        <v>19940</v>
      </c>
      <c r="D17" s="347" t="s">
        <v>19941</v>
      </c>
      <c r="E17" s="348">
        <v>47678</v>
      </c>
      <c r="F17" s="349" t="s">
        <v>10099</v>
      </c>
      <c r="G17" s="346" t="s">
        <v>19993</v>
      </c>
      <c r="H17" s="350" t="s">
        <v>19994</v>
      </c>
      <c r="I17" s="347" t="s">
        <v>10100</v>
      </c>
    </row>
    <row r="18" spans="1:9" s="347" customFormat="1" ht="55.2" x14ac:dyDescent="0.3">
      <c r="A18" s="344">
        <v>721379</v>
      </c>
      <c r="B18" s="351" t="s">
        <v>19995</v>
      </c>
      <c r="C18" s="346" t="s">
        <v>19940</v>
      </c>
      <c r="D18" s="347" t="s">
        <v>19941</v>
      </c>
      <c r="E18" s="348">
        <v>47678</v>
      </c>
      <c r="F18" s="352" t="s">
        <v>19996</v>
      </c>
      <c r="G18" s="346" t="s">
        <v>19997</v>
      </c>
      <c r="H18" s="350" t="s">
        <v>19998</v>
      </c>
      <c r="I18" s="347" t="s">
        <v>19999</v>
      </c>
    </row>
    <row r="19" spans="1:9" s="347" customFormat="1" ht="15.6" x14ac:dyDescent="0.3">
      <c r="A19" s="344">
        <v>705102</v>
      </c>
      <c r="B19" s="345" t="s">
        <v>653</v>
      </c>
      <c r="C19" s="346" t="s">
        <v>19940</v>
      </c>
      <c r="D19" s="347" t="s">
        <v>19941</v>
      </c>
      <c r="E19" s="348">
        <v>47678</v>
      </c>
      <c r="F19" s="354" t="s">
        <v>20000</v>
      </c>
      <c r="G19" s="346" t="s">
        <v>20001</v>
      </c>
      <c r="H19" s="350" t="s">
        <v>20002</v>
      </c>
      <c r="I19" s="347" t="s">
        <v>20003</v>
      </c>
    </row>
    <row r="20" spans="1:9" s="347" customFormat="1" ht="27.6" x14ac:dyDescent="0.3">
      <c r="A20" s="344">
        <v>724464</v>
      </c>
      <c r="B20" s="345" t="s">
        <v>20004</v>
      </c>
      <c r="C20" s="346" t="s">
        <v>19940</v>
      </c>
      <c r="D20" s="347" t="s">
        <v>19941</v>
      </c>
      <c r="E20" s="348">
        <v>47678</v>
      </c>
      <c r="F20" s="358" t="s">
        <v>20005</v>
      </c>
      <c r="G20" s="346" t="s">
        <v>20006</v>
      </c>
      <c r="H20" s="350" t="s">
        <v>20007</v>
      </c>
      <c r="I20" s="347" t="s">
        <v>20008</v>
      </c>
    </row>
    <row r="21" spans="1:9" s="347" customFormat="1" ht="31.2" x14ac:dyDescent="0.3">
      <c r="A21" s="344">
        <v>720727</v>
      </c>
      <c r="B21" s="351" t="s">
        <v>19119</v>
      </c>
      <c r="C21" s="346" t="s">
        <v>19940</v>
      </c>
      <c r="D21" s="347" t="s">
        <v>19941</v>
      </c>
      <c r="E21" s="348">
        <v>47678</v>
      </c>
      <c r="F21" s="352" t="s">
        <v>20009</v>
      </c>
      <c r="G21" s="346" t="s">
        <v>6058</v>
      </c>
      <c r="H21" s="350" t="s">
        <v>6059</v>
      </c>
      <c r="I21" s="347" t="s">
        <v>20010</v>
      </c>
    </row>
    <row r="22" spans="1:9" s="347" customFormat="1" ht="15.6" x14ac:dyDescent="0.3">
      <c r="A22" s="344">
        <v>724499</v>
      </c>
      <c r="B22" s="351" t="s">
        <v>19120</v>
      </c>
      <c r="C22" s="346" t="s">
        <v>19940</v>
      </c>
      <c r="D22" s="347" t="s">
        <v>19941</v>
      </c>
      <c r="E22" s="348">
        <v>47678</v>
      </c>
      <c r="F22" s="354" t="s">
        <v>20011</v>
      </c>
      <c r="G22" s="346" t="s">
        <v>20012</v>
      </c>
      <c r="H22" s="350" t="s">
        <v>20013</v>
      </c>
      <c r="I22" s="347" t="s">
        <v>20014</v>
      </c>
    </row>
    <row r="23" spans="1:9" s="347" customFormat="1" ht="55.2" x14ac:dyDescent="0.3">
      <c r="A23" s="344">
        <v>721573</v>
      </c>
      <c r="B23" s="351" t="s">
        <v>19121</v>
      </c>
      <c r="C23" s="346" t="s">
        <v>19940</v>
      </c>
      <c r="D23" s="347" t="s">
        <v>19941</v>
      </c>
      <c r="E23" s="348">
        <v>47678</v>
      </c>
      <c r="F23" s="352" t="s">
        <v>20015</v>
      </c>
      <c r="G23" s="346" t="s">
        <v>20016</v>
      </c>
      <c r="H23" s="347" t="s">
        <v>20017</v>
      </c>
      <c r="I23" s="347" t="s">
        <v>20018</v>
      </c>
    </row>
    <row r="24" spans="1:9" s="347" customFormat="1" ht="78" x14ac:dyDescent="0.3">
      <c r="A24" s="344">
        <v>714072</v>
      </c>
      <c r="B24" s="351" t="s">
        <v>19122</v>
      </c>
      <c r="C24" s="346" t="s">
        <v>19940</v>
      </c>
      <c r="D24" s="347" t="s">
        <v>19941</v>
      </c>
      <c r="E24" s="348">
        <v>47678</v>
      </c>
      <c r="F24" s="352" t="s">
        <v>20019</v>
      </c>
      <c r="G24" s="346" t="s">
        <v>20020</v>
      </c>
      <c r="H24" s="346" t="s">
        <v>20021</v>
      </c>
    </row>
    <row r="25" spans="1:9" s="347" customFormat="1" ht="82.8" x14ac:dyDescent="0.3">
      <c r="A25" s="344">
        <v>705846</v>
      </c>
      <c r="B25" s="351" t="s">
        <v>2379</v>
      </c>
      <c r="C25" s="346" t="s">
        <v>19940</v>
      </c>
      <c r="D25" s="347" t="s">
        <v>19941</v>
      </c>
      <c r="E25" s="348">
        <v>47678</v>
      </c>
      <c r="F25" s="352" t="s">
        <v>20022</v>
      </c>
      <c r="G25" s="346" t="s">
        <v>20023</v>
      </c>
      <c r="H25" s="347" t="s">
        <v>20024</v>
      </c>
      <c r="I25" s="347" t="s">
        <v>20025</v>
      </c>
    </row>
    <row r="26" spans="1:9" s="347" customFormat="1" ht="41.4" x14ac:dyDescent="0.3">
      <c r="A26" s="344">
        <v>722829</v>
      </c>
      <c r="B26" s="351" t="s">
        <v>19123</v>
      </c>
      <c r="C26" s="346" t="s">
        <v>19940</v>
      </c>
      <c r="D26" s="347" t="s">
        <v>19941</v>
      </c>
      <c r="E26" s="348">
        <v>47678</v>
      </c>
      <c r="F26" s="352" t="s">
        <v>20026</v>
      </c>
      <c r="G26" s="346" t="s">
        <v>20027</v>
      </c>
      <c r="H26" s="350" t="s">
        <v>20028</v>
      </c>
      <c r="I26" s="347" t="s">
        <v>20029</v>
      </c>
    </row>
    <row r="27" spans="1:9" s="347" customFormat="1" ht="31.2" x14ac:dyDescent="0.3">
      <c r="A27" s="344">
        <v>724465</v>
      </c>
      <c r="B27" s="351" t="s">
        <v>12641</v>
      </c>
      <c r="C27" s="346" t="s">
        <v>19940</v>
      </c>
      <c r="D27" s="347" t="s">
        <v>19941</v>
      </c>
      <c r="E27" s="348">
        <v>47678</v>
      </c>
      <c r="F27" s="352" t="s">
        <v>20030</v>
      </c>
      <c r="G27" s="359" t="s">
        <v>20031</v>
      </c>
      <c r="H27" s="353" t="s">
        <v>20032</v>
      </c>
      <c r="I27" s="360" t="s">
        <v>20033</v>
      </c>
    </row>
    <row r="28" spans="1:9" s="347" customFormat="1" ht="31.2" x14ac:dyDescent="0.3">
      <c r="A28" s="344">
        <v>723480</v>
      </c>
      <c r="B28" s="351" t="s">
        <v>19124</v>
      </c>
      <c r="C28" s="346" t="s">
        <v>19940</v>
      </c>
      <c r="D28" s="347" t="s">
        <v>19941</v>
      </c>
      <c r="E28" s="348">
        <v>47678</v>
      </c>
      <c r="F28" s="354" t="s">
        <v>20034</v>
      </c>
      <c r="G28" s="346" t="s">
        <v>6060</v>
      </c>
      <c r="H28" s="347" t="s">
        <v>6061</v>
      </c>
      <c r="I28" s="347" t="s">
        <v>1429</v>
      </c>
    </row>
    <row r="29" spans="1:9" s="347" customFormat="1" ht="31.2" x14ac:dyDescent="0.3">
      <c r="A29" s="344">
        <v>721496</v>
      </c>
      <c r="B29" s="351" t="s">
        <v>9405</v>
      </c>
      <c r="C29" s="346" t="s">
        <v>19940</v>
      </c>
      <c r="D29" s="347" t="s">
        <v>19941</v>
      </c>
      <c r="E29" s="348">
        <v>47678</v>
      </c>
      <c r="F29" s="352" t="s">
        <v>10101</v>
      </c>
      <c r="G29" s="346" t="s">
        <v>20035</v>
      </c>
      <c r="H29" s="347" t="s">
        <v>10102</v>
      </c>
      <c r="I29" s="347" t="s">
        <v>20036</v>
      </c>
    </row>
    <row r="30" spans="1:9" s="347" customFormat="1" ht="41.4" x14ac:dyDescent="0.3">
      <c r="A30" s="344">
        <v>713403</v>
      </c>
      <c r="B30" s="351" t="s">
        <v>5816</v>
      </c>
      <c r="C30" s="346" t="s">
        <v>19940</v>
      </c>
      <c r="D30" s="347" t="s">
        <v>19941</v>
      </c>
      <c r="E30" s="348">
        <v>47678</v>
      </c>
      <c r="F30" s="352" t="s">
        <v>20037</v>
      </c>
      <c r="G30" s="346" t="s">
        <v>20038</v>
      </c>
      <c r="H30" s="350" t="s">
        <v>20039</v>
      </c>
      <c r="I30" s="347" t="s">
        <v>20040</v>
      </c>
    </row>
    <row r="31" spans="1:9" s="347" customFormat="1" ht="31.2" x14ac:dyDescent="0.3">
      <c r="A31" s="344">
        <v>724466</v>
      </c>
      <c r="B31" s="351" t="s">
        <v>19125</v>
      </c>
      <c r="C31" s="346" t="s">
        <v>19940</v>
      </c>
      <c r="D31" s="347" t="s">
        <v>19941</v>
      </c>
      <c r="E31" s="348">
        <v>47678</v>
      </c>
      <c r="F31" s="352" t="s">
        <v>20041</v>
      </c>
      <c r="G31" s="346" t="s">
        <v>20042</v>
      </c>
      <c r="H31" s="350" t="s">
        <v>20043</v>
      </c>
      <c r="I31" s="347" t="s">
        <v>20044</v>
      </c>
    </row>
    <row r="32" spans="1:9" s="347" customFormat="1" ht="15.6" x14ac:dyDescent="0.3">
      <c r="A32" s="344">
        <v>713116</v>
      </c>
      <c r="B32" s="351" t="s">
        <v>3298</v>
      </c>
      <c r="C32" s="346" t="s">
        <v>19940</v>
      </c>
      <c r="D32" s="347" t="s">
        <v>19941</v>
      </c>
      <c r="E32" s="348">
        <v>47678</v>
      </c>
      <c r="F32" s="354" t="s">
        <v>5776</v>
      </c>
      <c r="G32" s="346" t="s">
        <v>20045</v>
      </c>
      <c r="H32" s="347" t="s">
        <v>20046</v>
      </c>
      <c r="I32" s="347" t="s">
        <v>20047</v>
      </c>
    </row>
    <row r="33" spans="1:9" s="347" customFormat="1" ht="31.2" x14ac:dyDescent="0.3">
      <c r="A33" s="344">
        <v>606414</v>
      </c>
      <c r="B33" s="351" t="s">
        <v>19126</v>
      </c>
      <c r="C33" s="346" t="s">
        <v>19940</v>
      </c>
      <c r="D33" s="347" t="s">
        <v>19941</v>
      </c>
      <c r="E33" s="348">
        <v>47678</v>
      </c>
      <c r="F33" s="352" t="s">
        <v>20048</v>
      </c>
      <c r="G33" s="346" t="s">
        <v>20049</v>
      </c>
      <c r="H33" s="350" t="s">
        <v>10103</v>
      </c>
      <c r="I33" s="347" t="s">
        <v>10104</v>
      </c>
    </row>
    <row r="34" spans="1:9" s="347" customFormat="1" ht="46.8" x14ac:dyDescent="0.3">
      <c r="A34" s="344">
        <v>713185</v>
      </c>
      <c r="B34" s="351" t="s">
        <v>19127</v>
      </c>
      <c r="C34" s="346" t="s">
        <v>19940</v>
      </c>
      <c r="D34" s="347" t="s">
        <v>19941</v>
      </c>
      <c r="E34" s="348">
        <v>47678</v>
      </c>
      <c r="F34" s="354" t="s">
        <v>20050</v>
      </c>
      <c r="G34" s="346" t="s">
        <v>20051</v>
      </c>
      <c r="H34" s="350" t="s">
        <v>20052</v>
      </c>
      <c r="I34" s="347" t="s">
        <v>20053</v>
      </c>
    </row>
    <row r="35" spans="1:9" s="347" customFormat="1" ht="27.6" x14ac:dyDescent="0.3">
      <c r="A35" s="344">
        <v>724467</v>
      </c>
      <c r="B35" s="351" t="s">
        <v>19128</v>
      </c>
      <c r="C35" s="346" t="s">
        <v>19940</v>
      </c>
      <c r="D35" s="347" t="s">
        <v>19941</v>
      </c>
      <c r="E35" s="348">
        <v>47678</v>
      </c>
      <c r="F35" s="352" t="s">
        <v>20054</v>
      </c>
      <c r="G35" s="346" t="s">
        <v>20055</v>
      </c>
      <c r="H35" s="350" t="s">
        <v>20056</v>
      </c>
      <c r="I35" s="347" t="s">
        <v>20057</v>
      </c>
    </row>
    <row r="36" spans="1:9" s="347" customFormat="1" ht="82.8" x14ac:dyDescent="0.3">
      <c r="A36" s="344">
        <v>724500</v>
      </c>
      <c r="B36" s="351" t="s">
        <v>19129</v>
      </c>
      <c r="C36" s="346" t="s">
        <v>19940</v>
      </c>
      <c r="D36" s="347" t="s">
        <v>19941</v>
      </c>
      <c r="E36" s="348">
        <v>47678</v>
      </c>
      <c r="F36" s="352" t="s">
        <v>20058</v>
      </c>
      <c r="G36" s="346" t="s">
        <v>20059</v>
      </c>
      <c r="H36" s="347" t="s">
        <v>20060</v>
      </c>
      <c r="I36" s="347" t="s">
        <v>20061</v>
      </c>
    </row>
    <row r="37" spans="1:9" s="347" customFormat="1" ht="193.2" x14ac:dyDescent="0.3">
      <c r="A37" s="344">
        <v>724468</v>
      </c>
      <c r="B37" s="351" t="s">
        <v>19130</v>
      </c>
      <c r="C37" s="346" t="s">
        <v>19940</v>
      </c>
      <c r="D37" s="347" t="s">
        <v>19941</v>
      </c>
      <c r="E37" s="348">
        <v>47678</v>
      </c>
      <c r="F37" s="352" t="s">
        <v>20062</v>
      </c>
      <c r="G37" s="346" t="s">
        <v>20063</v>
      </c>
      <c r="H37" s="347" t="s">
        <v>20064</v>
      </c>
      <c r="I37" s="346" t="s">
        <v>20065</v>
      </c>
    </row>
    <row r="38" spans="1:9" s="347" customFormat="1" ht="15.6" x14ac:dyDescent="0.3">
      <c r="A38" s="344">
        <v>722137</v>
      </c>
      <c r="B38" s="351" t="s">
        <v>19131</v>
      </c>
      <c r="C38" s="346" t="s">
        <v>19940</v>
      </c>
      <c r="D38" s="347" t="s">
        <v>19941</v>
      </c>
      <c r="E38" s="348">
        <v>47678</v>
      </c>
      <c r="F38" s="354" t="s">
        <v>20066</v>
      </c>
      <c r="G38" s="346" t="s">
        <v>20067</v>
      </c>
      <c r="I38" s="347" t="s">
        <v>20068</v>
      </c>
    </row>
    <row r="39" spans="1:9" s="347" customFormat="1" ht="27.6" x14ac:dyDescent="0.3">
      <c r="A39" s="361">
        <v>721767</v>
      </c>
      <c r="B39" s="351" t="s">
        <v>9423</v>
      </c>
      <c r="C39" s="346" t="s">
        <v>19940</v>
      </c>
      <c r="D39" s="347" t="s">
        <v>19941</v>
      </c>
      <c r="E39" s="348">
        <v>47678</v>
      </c>
      <c r="F39" s="352" t="s">
        <v>6062</v>
      </c>
      <c r="G39" s="346" t="s">
        <v>20069</v>
      </c>
      <c r="H39" s="347" t="s">
        <v>5949</v>
      </c>
      <c r="I39" s="347" t="s">
        <v>20070</v>
      </c>
    </row>
    <row r="40" spans="1:9" s="347" customFormat="1" ht="15.6" x14ac:dyDescent="0.3">
      <c r="A40" s="344">
        <v>611280</v>
      </c>
      <c r="B40" s="351" t="s">
        <v>19132</v>
      </c>
      <c r="C40" s="346" t="s">
        <v>19940</v>
      </c>
      <c r="D40" s="347" t="s">
        <v>19941</v>
      </c>
      <c r="E40" s="348">
        <v>47678</v>
      </c>
      <c r="F40" s="354"/>
      <c r="G40" s="346" t="s">
        <v>20071</v>
      </c>
      <c r="H40" s="350" t="s">
        <v>20072</v>
      </c>
      <c r="I40" s="347" t="s">
        <v>20073</v>
      </c>
    </row>
    <row r="41" spans="1:9" s="347" customFormat="1" ht="41.4" x14ac:dyDescent="0.3">
      <c r="A41" s="344">
        <v>719176</v>
      </c>
      <c r="B41" s="351" t="s">
        <v>13411</v>
      </c>
      <c r="C41" s="346" t="s">
        <v>19940</v>
      </c>
      <c r="D41" s="347" t="s">
        <v>19941</v>
      </c>
      <c r="E41" s="348">
        <v>47678</v>
      </c>
      <c r="F41" s="352" t="s">
        <v>20074</v>
      </c>
      <c r="G41" s="346" t="s">
        <v>10105</v>
      </c>
      <c r="H41" s="350" t="s">
        <v>10106</v>
      </c>
      <c r="I41" s="347" t="s">
        <v>10107</v>
      </c>
    </row>
    <row r="42" spans="1:9" s="347" customFormat="1" ht="82.8" x14ac:dyDescent="0.3">
      <c r="A42" s="344">
        <v>723171</v>
      </c>
      <c r="B42" s="351" t="s">
        <v>13035</v>
      </c>
      <c r="C42" s="346" t="s">
        <v>19940</v>
      </c>
      <c r="D42" s="347" t="s">
        <v>19941</v>
      </c>
      <c r="E42" s="348">
        <v>47678</v>
      </c>
      <c r="F42" s="349" t="s">
        <v>20075</v>
      </c>
      <c r="G42" s="346" t="s">
        <v>10108</v>
      </c>
      <c r="H42" s="350" t="s">
        <v>20076</v>
      </c>
      <c r="I42" s="347" t="s">
        <v>10109</v>
      </c>
    </row>
    <row r="43" spans="1:9" s="347" customFormat="1" ht="31.2" x14ac:dyDescent="0.3">
      <c r="A43" s="344">
        <v>721275</v>
      </c>
      <c r="B43" s="351" t="s">
        <v>19133</v>
      </c>
      <c r="C43" s="346" t="s">
        <v>19940</v>
      </c>
      <c r="D43" s="347" t="s">
        <v>19941</v>
      </c>
      <c r="E43" s="348">
        <v>47678</v>
      </c>
      <c r="F43" s="352" t="s">
        <v>20077</v>
      </c>
      <c r="G43" s="347" t="s">
        <v>20078</v>
      </c>
      <c r="H43" s="350" t="s">
        <v>20079</v>
      </c>
      <c r="I43" s="347" t="s">
        <v>6063</v>
      </c>
    </row>
    <row r="44" spans="1:9" s="347" customFormat="1" ht="41.4" x14ac:dyDescent="0.3">
      <c r="A44" s="344">
        <v>724469</v>
      </c>
      <c r="B44" s="351" t="s">
        <v>8691</v>
      </c>
      <c r="C44" s="346" t="s">
        <v>19940</v>
      </c>
      <c r="D44" s="347" t="s">
        <v>19941</v>
      </c>
      <c r="E44" s="348">
        <v>47678</v>
      </c>
      <c r="F44" s="352" t="s">
        <v>20080</v>
      </c>
      <c r="G44" s="357" t="s">
        <v>20081</v>
      </c>
      <c r="H44" s="350" t="s">
        <v>20082</v>
      </c>
      <c r="I44" s="347" t="s">
        <v>20083</v>
      </c>
    </row>
    <row r="45" spans="1:9" s="347" customFormat="1" ht="15.6" x14ac:dyDescent="0.3">
      <c r="A45" s="344">
        <v>721890</v>
      </c>
      <c r="B45" s="351" t="s">
        <v>3720</v>
      </c>
      <c r="C45" s="346" t="s">
        <v>19940</v>
      </c>
      <c r="D45" s="347" t="s">
        <v>19941</v>
      </c>
      <c r="E45" s="348">
        <v>47678</v>
      </c>
      <c r="F45" s="352" t="s">
        <v>20084</v>
      </c>
      <c r="G45" s="346" t="s">
        <v>20085</v>
      </c>
      <c r="I45" s="347" t="s">
        <v>20086</v>
      </c>
    </row>
    <row r="46" spans="1:9" s="347" customFormat="1" ht="46.8" x14ac:dyDescent="0.3">
      <c r="A46" s="344">
        <v>724470</v>
      </c>
      <c r="B46" s="345" t="s">
        <v>11448</v>
      </c>
      <c r="C46" s="346" t="s">
        <v>19940</v>
      </c>
      <c r="D46" s="347" t="s">
        <v>19941</v>
      </c>
      <c r="E46" s="348">
        <v>47678</v>
      </c>
      <c r="F46" s="354" t="s">
        <v>20087</v>
      </c>
      <c r="G46" s="346" t="s">
        <v>20088</v>
      </c>
      <c r="H46" s="346" t="s">
        <v>20089</v>
      </c>
    </row>
    <row r="47" spans="1:9" s="347" customFormat="1" ht="69" x14ac:dyDescent="0.3">
      <c r="A47" s="344">
        <v>713455</v>
      </c>
      <c r="B47" s="345" t="s">
        <v>19135</v>
      </c>
      <c r="C47" s="346" t="s">
        <v>19940</v>
      </c>
      <c r="D47" s="347" t="s">
        <v>19941</v>
      </c>
      <c r="E47" s="348">
        <v>47678</v>
      </c>
      <c r="F47" s="352" t="s">
        <v>20090</v>
      </c>
      <c r="G47" s="346" t="s">
        <v>20091</v>
      </c>
      <c r="H47" s="350" t="s">
        <v>20092</v>
      </c>
      <c r="I47" s="347" t="s">
        <v>20093</v>
      </c>
    </row>
    <row r="48" spans="1:9" s="347" customFormat="1" ht="31.2" x14ac:dyDescent="0.3">
      <c r="A48" s="344">
        <v>706788</v>
      </c>
      <c r="B48" s="345" t="s">
        <v>16577</v>
      </c>
      <c r="C48" s="346" t="s">
        <v>19940</v>
      </c>
      <c r="D48" s="347" t="s">
        <v>19941</v>
      </c>
      <c r="E48" s="348">
        <v>47678</v>
      </c>
      <c r="F48" s="346" t="s">
        <v>20094</v>
      </c>
      <c r="G48" s="346" t="s">
        <v>20095</v>
      </c>
      <c r="H48" s="347" t="s">
        <v>20096</v>
      </c>
      <c r="I48" s="347" t="s">
        <v>20097</v>
      </c>
    </row>
    <row r="49" spans="1:9" s="347" customFormat="1" ht="31.2" x14ac:dyDescent="0.3">
      <c r="A49" s="344">
        <v>724471</v>
      </c>
      <c r="B49" s="351" t="s">
        <v>19136</v>
      </c>
      <c r="C49" s="346" t="s">
        <v>19940</v>
      </c>
      <c r="D49" s="347" t="s">
        <v>19941</v>
      </c>
      <c r="E49" s="348">
        <v>47678</v>
      </c>
      <c r="F49" s="354" t="s">
        <v>2261</v>
      </c>
      <c r="G49" s="346" t="s">
        <v>20098</v>
      </c>
      <c r="H49" s="350" t="s">
        <v>20099</v>
      </c>
      <c r="I49" s="347" t="s">
        <v>20100</v>
      </c>
    </row>
    <row r="50" spans="1:9" s="347" customFormat="1" ht="41.4" x14ac:dyDescent="0.3">
      <c r="A50" s="344">
        <v>724472</v>
      </c>
      <c r="B50" s="351" t="s">
        <v>19137</v>
      </c>
      <c r="C50" s="346" t="s">
        <v>19940</v>
      </c>
      <c r="D50" s="347" t="s">
        <v>19941</v>
      </c>
      <c r="E50" s="348">
        <v>47678</v>
      </c>
      <c r="F50" s="352" t="s">
        <v>20101</v>
      </c>
      <c r="G50" s="346" t="s">
        <v>20102</v>
      </c>
      <c r="I50" s="347" t="s">
        <v>20103</v>
      </c>
    </row>
    <row r="51" spans="1:9" s="347" customFormat="1" ht="46.8" x14ac:dyDescent="0.3">
      <c r="A51" s="344">
        <v>721671</v>
      </c>
      <c r="B51" s="351" t="s">
        <v>19138</v>
      </c>
      <c r="C51" s="346" t="s">
        <v>19940</v>
      </c>
      <c r="D51" s="347" t="s">
        <v>19941</v>
      </c>
      <c r="E51" s="348">
        <v>47678</v>
      </c>
      <c r="F51" s="352" t="s">
        <v>20104</v>
      </c>
      <c r="G51" s="346" t="s">
        <v>20105</v>
      </c>
      <c r="H51" s="347" t="s">
        <v>20106</v>
      </c>
      <c r="I51" s="347" t="s">
        <v>20107</v>
      </c>
    </row>
    <row r="52" spans="1:9" s="347" customFormat="1" ht="62.4" x14ac:dyDescent="0.3">
      <c r="A52" s="344">
        <v>722405</v>
      </c>
      <c r="B52" s="351" t="s">
        <v>19139</v>
      </c>
      <c r="C52" s="346" t="s">
        <v>19940</v>
      </c>
      <c r="D52" s="347" t="s">
        <v>19941</v>
      </c>
      <c r="E52" s="348">
        <v>47678</v>
      </c>
      <c r="F52" s="354" t="s">
        <v>19978</v>
      </c>
      <c r="G52" s="346" t="s">
        <v>20108</v>
      </c>
      <c r="H52" s="346" t="s">
        <v>20109</v>
      </c>
    </row>
    <row r="53" spans="1:9" s="347" customFormat="1" ht="15.6" x14ac:dyDescent="0.3">
      <c r="A53" s="344">
        <v>707629</v>
      </c>
      <c r="B53" s="351" t="s">
        <v>8390</v>
      </c>
      <c r="C53" s="346" t="s">
        <v>19940</v>
      </c>
      <c r="D53" s="347" t="s">
        <v>19941</v>
      </c>
      <c r="E53" s="348">
        <v>47678</v>
      </c>
      <c r="F53" s="354" t="s">
        <v>5776</v>
      </c>
      <c r="G53" s="346" t="s">
        <v>20110</v>
      </c>
      <c r="H53" s="350" t="s">
        <v>20111</v>
      </c>
      <c r="I53" s="347" t="s">
        <v>20112</v>
      </c>
    </row>
    <row r="54" spans="1:9" s="347" customFormat="1" ht="138" x14ac:dyDescent="0.3">
      <c r="A54" s="344">
        <v>603826</v>
      </c>
      <c r="B54" s="351" t="s">
        <v>20113</v>
      </c>
      <c r="C54" s="346" t="s">
        <v>19940</v>
      </c>
      <c r="D54" s="347" t="s">
        <v>19941</v>
      </c>
      <c r="E54" s="348">
        <v>47678</v>
      </c>
      <c r="F54" s="358" t="s">
        <v>20114</v>
      </c>
      <c r="G54" s="346" t="s">
        <v>20115</v>
      </c>
      <c r="H54" s="347" t="s">
        <v>20116</v>
      </c>
      <c r="I54" s="347" t="s">
        <v>10110</v>
      </c>
    </row>
    <row r="55" spans="1:9" s="347" customFormat="1" ht="41.4" x14ac:dyDescent="0.3">
      <c r="A55" s="344">
        <v>708143</v>
      </c>
      <c r="B55" s="351" t="s">
        <v>19140</v>
      </c>
      <c r="C55" s="346" t="s">
        <v>19940</v>
      </c>
      <c r="D55" s="347" t="s">
        <v>19941</v>
      </c>
      <c r="E55" s="348">
        <v>47678</v>
      </c>
      <c r="F55" s="352" t="s">
        <v>20117</v>
      </c>
      <c r="G55" s="346"/>
    </row>
    <row r="56" spans="1:9" s="347" customFormat="1" ht="27.6" x14ac:dyDescent="0.3">
      <c r="A56" s="344">
        <v>724473</v>
      </c>
      <c r="B56" s="351" t="s">
        <v>19141</v>
      </c>
      <c r="C56" s="346" t="s">
        <v>19940</v>
      </c>
      <c r="D56" s="347" t="s">
        <v>19941</v>
      </c>
      <c r="E56" s="348">
        <v>47678</v>
      </c>
      <c r="F56" s="352" t="s">
        <v>20118</v>
      </c>
      <c r="G56" s="346" t="s">
        <v>20119</v>
      </c>
      <c r="H56" s="347" t="s">
        <v>20120</v>
      </c>
      <c r="I56" s="347" t="s">
        <v>20121</v>
      </c>
    </row>
    <row r="57" spans="1:9" s="347" customFormat="1" ht="15.6" x14ac:dyDescent="0.3">
      <c r="A57" s="344">
        <v>724474</v>
      </c>
      <c r="B57" s="351" t="s">
        <v>13247</v>
      </c>
      <c r="C57" s="346" t="s">
        <v>19940</v>
      </c>
      <c r="D57" s="347" t="s">
        <v>19941</v>
      </c>
      <c r="E57" s="348">
        <v>47678</v>
      </c>
      <c r="F57" s="354" t="s">
        <v>20122</v>
      </c>
      <c r="G57" s="346" t="s">
        <v>20123</v>
      </c>
      <c r="H57" s="350" t="s">
        <v>20124</v>
      </c>
      <c r="I57" s="347" t="s">
        <v>20125</v>
      </c>
    </row>
    <row r="58" spans="1:9" s="347" customFormat="1" ht="31.2" x14ac:dyDescent="0.3">
      <c r="A58" s="344">
        <v>723865</v>
      </c>
      <c r="B58" s="351" t="s">
        <v>14153</v>
      </c>
      <c r="C58" s="346" t="s">
        <v>19940</v>
      </c>
      <c r="D58" s="347" t="s">
        <v>19941</v>
      </c>
      <c r="E58" s="348">
        <v>47678</v>
      </c>
      <c r="F58" s="354" t="s">
        <v>20126</v>
      </c>
      <c r="G58" s="346" t="s">
        <v>20127</v>
      </c>
      <c r="H58" s="347" t="s">
        <v>20128</v>
      </c>
      <c r="I58" s="347" t="s">
        <v>20129</v>
      </c>
    </row>
    <row r="59" spans="1:9" s="347" customFormat="1" ht="55.2" x14ac:dyDescent="0.3">
      <c r="A59" s="344">
        <v>716970</v>
      </c>
      <c r="B59" s="351" t="s">
        <v>19142</v>
      </c>
      <c r="C59" s="346" t="s">
        <v>19940</v>
      </c>
      <c r="D59" s="347" t="s">
        <v>19941</v>
      </c>
      <c r="E59" s="348">
        <v>47678</v>
      </c>
      <c r="F59" s="352" t="s">
        <v>20130</v>
      </c>
      <c r="G59" s="346" t="s">
        <v>20131</v>
      </c>
      <c r="H59" s="350" t="s">
        <v>20132</v>
      </c>
      <c r="I59" s="347" t="s">
        <v>20133</v>
      </c>
    </row>
    <row r="60" spans="1:9" s="347" customFormat="1" ht="15.6" x14ac:dyDescent="0.3">
      <c r="A60" s="344">
        <v>723169</v>
      </c>
      <c r="B60" s="351" t="s">
        <v>19144</v>
      </c>
      <c r="C60" s="346" t="s">
        <v>19940</v>
      </c>
      <c r="D60" s="347" t="s">
        <v>19941</v>
      </c>
      <c r="E60" s="348">
        <v>47678</v>
      </c>
      <c r="F60" s="354" t="s">
        <v>20134</v>
      </c>
      <c r="G60" s="346" t="s">
        <v>10111</v>
      </c>
      <c r="H60" s="350" t="s">
        <v>10112</v>
      </c>
      <c r="I60" s="347" t="s">
        <v>20135</v>
      </c>
    </row>
    <row r="61" spans="1:9" s="347" customFormat="1" ht="15.6" x14ac:dyDescent="0.3">
      <c r="A61" s="344">
        <v>604647</v>
      </c>
      <c r="B61" s="351" t="s">
        <v>1073</v>
      </c>
      <c r="C61" s="346" t="s">
        <v>19940</v>
      </c>
      <c r="D61" s="347" t="s">
        <v>19941</v>
      </c>
      <c r="E61" s="348">
        <v>47678</v>
      </c>
      <c r="F61" s="354" t="s">
        <v>20136</v>
      </c>
      <c r="G61" s="346" t="s">
        <v>20137</v>
      </c>
      <c r="H61" s="347" t="s">
        <v>20138</v>
      </c>
      <c r="I61" s="347" t="s">
        <v>20139</v>
      </c>
    </row>
    <row r="62" spans="1:9" s="347" customFormat="1" ht="69" x14ac:dyDescent="0.3">
      <c r="A62" s="344">
        <v>724475</v>
      </c>
      <c r="B62" s="351" t="s">
        <v>19145</v>
      </c>
      <c r="C62" s="346" t="s">
        <v>19940</v>
      </c>
      <c r="D62" s="347" t="s">
        <v>19941</v>
      </c>
      <c r="E62" s="348">
        <v>47678</v>
      </c>
      <c r="F62" s="352" t="s">
        <v>20140</v>
      </c>
      <c r="G62" s="346" t="s">
        <v>20141</v>
      </c>
      <c r="H62" s="350" t="s">
        <v>20142</v>
      </c>
      <c r="I62" s="347" t="s">
        <v>20143</v>
      </c>
    </row>
    <row r="63" spans="1:9" s="347" customFormat="1" ht="78" x14ac:dyDescent="0.3">
      <c r="A63" s="344">
        <v>724476</v>
      </c>
      <c r="B63" s="351" t="s">
        <v>19146</v>
      </c>
      <c r="C63" s="346" t="s">
        <v>19940</v>
      </c>
      <c r="D63" s="347" t="s">
        <v>19941</v>
      </c>
      <c r="E63" s="348">
        <v>47678</v>
      </c>
      <c r="F63" s="352" t="s">
        <v>20144</v>
      </c>
      <c r="G63" s="346" t="s">
        <v>20145</v>
      </c>
      <c r="H63" s="350" t="s">
        <v>20146</v>
      </c>
      <c r="I63" s="347" t="s">
        <v>20147</v>
      </c>
    </row>
    <row r="64" spans="1:9" s="347" customFormat="1" ht="41.4" x14ac:dyDescent="0.3">
      <c r="A64" s="344">
        <v>724477</v>
      </c>
      <c r="B64" s="345" t="s">
        <v>19147</v>
      </c>
      <c r="C64" s="346" t="s">
        <v>19940</v>
      </c>
      <c r="D64" s="347" t="s">
        <v>19941</v>
      </c>
      <c r="E64" s="348">
        <v>47678</v>
      </c>
      <c r="F64" s="352" t="s">
        <v>20148</v>
      </c>
      <c r="G64" s="346" t="s">
        <v>20149</v>
      </c>
      <c r="H64" s="350" t="s">
        <v>20150</v>
      </c>
      <c r="I64" s="347" t="s">
        <v>20151</v>
      </c>
    </row>
    <row r="65" spans="1:9" s="347" customFormat="1" ht="82.8" x14ac:dyDescent="0.3">
      <c r="A65" s="344">
        <v>724478</v>
      </c>
      <c r="B65" s="351" t="s">
        <v>19148</v>
      </c>
      <c r="C65" s="346" t="s">
        <v>19940</v>
      </c>
      <c r="D65" s="347" t="s">
        <v>19941</v>
      </c>
      <c r="E65" s="348">
        <v>47678</v>
      </c>
      <c r="F65" s="352" t="s">
        <v>20152</v>
      </c>
      <c r="G65" s="346" t="s">
        <v>20153</v>
      </c>
      <c r="H65" s="350" t="s">
        <v>20154</v>
      </c>
      <c r="I65" s="347" t="s">
        <v>20155</v>
      </c>
    </row>
    <row r="66" spans="1:9" s="347" customFormat="1" ht="15.6" x14ac:dyDescent="0.3">
      <c r="A66" s="344">
        <v>724479</v>
      </c>
      <c r="B66" s="351" t="s">
        <v>19149</v>
      </c>
      <c r="C66" s="346" t="s">
        <v>19940</v>
      </c>
      <c r="D66" s="347" t="s">
        <v>19941</v>
      </c>
      <c r="E66" s="348">
        <v>47678</v>
      </c>
      <c r="F66" s="354" t="s">
        <v>20156</v>
      </c>
      <c r="G66" s="346" t="s">
        <v>20157</v>
      </c>
      <c r="H66" s="350" t="s">
        <v>20158</v>
      </c>
      <c r="I66" s="347" t="s">
        <v>20159</v>
      </c>
    </row>
    <row r="67" spans="1:9" s="347" customFormat="1" ht="46.8" x14ac:dyDescent="0.3">
      <c r="A67" s="344">
        <v>722138</v>
      </c>
      <c r="B67" s="351" t="s">
        <v>19150</v>
      </c>
      <c r="C67" s="346" t="s">
        <v>19940</v>
      </c>
      <c r="D67" s="347" t="s">
        <v>19941</v>
      </c>
      <c r="E67" s="348">
        <v>47678</v>
      </c>
      <c r="F67" s="354"/>
      <c r="G67" s="346" t="s">
        <v>20160</v>
      </c>
      <c r="H67" s="350" t="s">
        <v>20161</v>
      </c>
    </row>
    <row r="68" spans="1:9" s="347" customFormat="1" ht="31.2" x14ac:dyDescent="0.3">
      <c r="A68" s="344">
        <v>724480</v>
      </c>
      <c r="B68" s="351" t="s">
        <v>19151</v>
      </c>
      <c r="C68" s="346" t="s">
        <v>19940</v>
      </c>
      <c r="D68" s="347" t="s">
        <v>19941</v>
      </c>
      <c r="E68" s="348">
        <v>47678</v>
      </c>
      <c r="F68" s="354"/>
      <c r="G68" s="346" t="s">
        <v>20162</v>
      </c>
      <c r="H68" s="350" t="s">
        <v>20163</v>
      </c>
      <c r="I68" s="347" t="s">
        <v>20164</v>
      </c>
    </row>
    <row r="69" spans="1:9" s="347" customFormat="1" ht="69" x14ac:dyDescent="0.3">
      <c r="A69" s="344">
        <v>724481</v>
      </c>
      <c r="B69" s="351" t="s">
        <v>19152</v>
      </c>
      <c r="C69" s="346" t="s">
        <v>19940</v>
      </c>
      <c r="D69" s="347" t="s">
        <v>19941</v>
      </c>
      <c r="E69" s="348">
        <v>47678</v>
      </c>
      <c r="F69" s="352" t="s">
        <v>20165</v>
      </c>
      <c r="G69" s="346" t="s">
        <v>20166</v>
      </c>
      <c r="H69" s="347" t="s">
        <v>20167</v>
      </c>
      <c r="I69" s="347" t="s">
        <v>20168</v>
      </c>
    </row>
    <row r="70" spans="1:9" s="347" customFormat="1" ht="15.6" x14ac:dyDescent="0.3">
      <c r="A70" s="344">
        <v>710300</v>
      </c>
      <c r="B70" s="351" t="s">
        <v>20169</v>
      </c>
      <c r="C70" s="346" t="s">
        <v>19940</v>
      </c>
      <c r="D70" s="347" t="s">
        <v>19941</v>
      </c>
      <c r="E70" s="348">
        <v>47678</v>
      </c>
      <c r="F70" s="354"/>
      <c r="G70" s="346" t="s">
        <v>20170</v>
      </c>
      <c r="H70" s="350" t="s">
        <v>20171</v>
      </c>
      <c r="I70" s="347" t="s">
        <v>20172</v>
      </c>
    </row>
    <row r="71" spans="1:9" s="347" customFormat="1" ht="82.8" x14ac:dyDescent="0.3">
      <c r="A71" s="344">
        <v>714057</v>
      </c>
      <c r="B71" s="351" t="s">
        <v>3874</v>
      </c>
      <c r="C71" s="346" t="s">
        <v>19940</v>
      </c>
      <c r="D71" s="347" t="s">
        <v>19941</v>
      </c>
      <c r="E71" s="348">
        <v>47678</v>
      </c>
      <c r="F71" s="352" t="s">
        <v>20173</v>
      </c>
      <c r="G71" s="346" t="s">
        <v>20174</v>
      </c>
      <c r="H71" s="347" t="s">
        <v>20175</v>
      </c>
      <c r="I71" s="347" t="s">
        <v>20176</v>
      </c>
    </row>
    <row r="72" spans="1:9" s="347" customFormat="1" ht="15.6" x14ac:dyDescent="0.3">
      <c r="A72" s="344">
        <v>720856</v>
      </c>
      <c r="B72" s="345" t="s">
        <v>19153</v>
      </c>
      <c r="C72" s="346" t="s">
        <v>19940</v>
      </c>
      <c r="D72" s="347" t="s">
        <v>19941</v>
      </c>
      <c r="E72" s="348">
        <v>47678</v>
      </c>
      <c r="F72" s="354" t="s">
        <v>20177</v>
      </c>
      <c r="G72" s="346" t="s">
        <v>20178</v>
      </c>
      <c r="H72" s="347" t="s">
        <v>20179</v>
      </c>
      <c r="I72" s="347" t="s">
        <v>20180</v>
      </c>
    </row>
    <row r="73" spans="1:9" s="347" customFormat="1" ht="31.2" x14ac:dyDescent="0.3">
      <c r="A73" s="344">
        <v>724268</v>
      </c>
      <c r="B73" s="345" t="s">
        <v>19154</v>
      </c>
      <c r="C73" s="346" t="s">
        <v>19940</v>
      </c>
      <c r="D73" s="347" t="s">
        <v>19941</v>
      </c>
      <c r="E73" s="348">
        <v>47678</v>
      </c>
      <c r="F73" s="352" t="s">
        <v>20181</v>
      </c>
      <c r="G73" s="346" t="s">
        <v>20182</v>
      </c>
      <c r="H73" s="346" t="s">
        <v>20183</v>
      </c>
      <c r="I73" s="347" t="s">
        <v>20184</v>
      </c>
    </row>
    <row r="74" spans="1:9" s="347" customFormat="1" ht="15.6" x14ac:dyDescent="0.3">
      <c r="A74" s="344">
        <v>702179</v>
      </c>
      <c r="B74" s="345" t="s">
        <v>1755</v>
      </c>
      <c r="C74" s="346" t="s">
        <v>19940</v>
      </c>
      <c r="D74" s="347" t="s">
        <v>19941</v>
      </c>
      <c r="E74" s="348">
        <v>47678</v>
      </c>
      <c r="F74" s="354" t="s">
        <v>5776</v>
      </c>
      <c r="G74" s="346" t="s">
        <v>20185</v>
      </c>
      <c r="H74" s="347" t="s">
        <v>20186</v>
      </c>
      <c r="I74" s="347" t="s">
        <v>20187</v>
      </c>
    </row>
    <row r="75" spans="1:9" s="347" customFormat="1" ht="27.6" x14ac:dyDescent="0.3">
      <c r="A75" s="344">
        <v>700780</v>
      </c>
      <c r="B75" s="345" t="s">
        <v>19155</v>
      </c>
      <c r="C75" s="346" t="s">
        <v>19940</v>
      </c>
      <c r="D75" s="347" t="s">
        <v>19941</v>
      </c>
      <c r="E75" s="348">
        <v>47678</v>
      </c>
      <c r="F75" s="352" t="s">
        <v>20188</v>
      </c>
      <c r="G75" s="346" t="s">
        <v>20189</v>
      </c>
      <c r="H75" s="350" t="s">
        <v>20190</v>
      </c>
      <c r="I75" s="347" t="s">
        <v>20191</v>
      </c>
    </row>
    <row r="76" spans="1:9" s="347" customFormat="1" ht="69" x14ac:dyDescent="0.3">
      <c r="A76" s="344">
        <v>724482</v>
      </c>
      <c r="B76" s="345" t="s">
        <v>19156</v>
      </c>
      <c r="C76" s="346" t="s">
        <v>19940</v>
      </c>
      <c r="D76" s="347" t="s">
        <v>19941</v>
      </c>
      <c r="E76" s="348">
        <v>47678</v>
      </c>
      <c r="F76" s="352" t="s">
        <v>20192</v>
      </c>
      <c r="G76" s="346" t="s">
        <v>20193</v>
      </c>
      <c r="H76" s="350" t="s">
        <v>20194</v>
      </c>
      <c r="I76" s="347" t="s">
        <v>20195</v>
      </c>
    </row>
    <row r="77" spans="1:9" s="347" customFormat="1" ht="31.2" x14ac:dyDescent="0.3">
      <c r="A77" s="344">
        <v>724483</v>
      </c>
      <c r="B77" s="351" t="s">
        <v>19157</v>
      </c>
      <c r="C77" s="346" t="s">
        <v>19940</v>
      </c>
      <c r="D77" s="347" t="s">
        <v>19941</v>
      </c>
      <c r="E77" s="348">
        <v>47678</v>
      </c>
      <c r="F77" s="354"/>
      <c r="G77" s="346" t="s">
        <v>20196</v>
      </c>
      <c r="H77" s="350" t="s">
        <v>20197</v>
      </c>
      <c r="I77" s="347" t="s">
        <v>20198</v>
      </c>
    </row>
    <row r="78" spans="1:9" s="347" customFormat="1" ht="31.2" x14ac:dyDescent="0.3">
      <c r="A78" s="344">
        <v>724484</v>
      </c>
      <c r="B78" s="351" t="s">
        <v>19158</v>
      </c>
      <c r="C78" s="346" t="s">
        <v>19940</v>
      </c>
      <c r="D78" s="347" t="s">
        <v>19941</v>
      </c>
      <c r="E78" s="348">
        <v>47678</v>
      </c>
      <c r="F78" s="352" t="s">
        <v>20199</v>
      </c>
      <c r="G78" s="346" t="s">
        <v>20200</v>
      </c>
      <c r="H78" s="347" t="s">
        <v>20201</v>
      </c>
      <c r="I78" s="347" t="s">
        <v>20202</v>
      </c>
    </row>
    <row r="79" spans="1:9" s="347" customFormat="1" ht="41.4" x14ac:dyDescent="0.3">
      <c r="A79" s="344">
        <v>718111</v>
      </c>
      <c r="B79" s="351" t="s">
        <v>5914</v>
      </c>
      <c r="C79" s="346" t="s">
        <v>19940</v>
      </c>
      <c r="D79" s="347" t="s">
        <v>19941</v>
      </c>
      <c r="E79" s="348">
        <v>47678</v>
      </c>
      <c r="F79" s="352" t="s">
        <v>20203</v>
      </c>
      <c r="G79" s="346" t="s">
        <v>20204</v>
      </c>
      <c r="H79" s="347" t="s">
        <v>20205</v>
      </c>
      <c r="I79" s="347" t="s">
        <v>20206</v>
      </c>
    </row>
    <row r="80" spans="1:9" s="347" customFormat="1" ht="62.4" x14ac:dyDescent="0.3">
      <c r="A80" s="344">
        <v>610621</v>
      </c>
      <c r="B80" s="351" t="s">
        <v>19159</v>
      </c>
      <c r="C80" s="346" t="s">
        <v>19940</v>
      </c>
      <c r="D80" s="347" t="s">
        <v>19941</v>
      </c>
      <c r="E80" s="348">
        <v>47678</v>
      </c>
      <c r="F80" s="352" t="s">
        <v>6064</v>
      </c>
      <c r="G80" s="357" t="s">
        <v>20207</v>
      </c>
      <c r="H80" s="346" t="s">
        <v>20208</v>
      </c>
    </row>
    <row r="81" spans="1:9" s="347" customFormat="1" ht="41.4" x14ac:dyDescent="0.3">
      <c r="A81" s="344">
        <v>668852</v>
      </c>
      <c r="B81" s="351" t="s">
        <v>19160</v>
      </c>
      <c r="C81" s="346" t="s">
        <v>19940</v>
      </c>
      <c r="D81" s="347" t="s">
        <v>19941</v>
      </c>
      <c r="E81" s="348">
        <v>47678</v>
      </c>
      <c r="F81" s="352" t="s">
        <v>20209</v>
      </c>
      <c r="G81" s="346" t="s">
        <v>20210</v>
      </c>
      <c r="H81" s="350" t="s">
        <v>20211</v>
      </c>
      <c r="I81" s="347" t="s">
        <v>20212</v>
      </c>
    </row>
    <row r="82" spans="1:9" s="347" customFormat="1" ht="31.2" x14ac:dyDescent="0.3">
      <c r="A82" s="344">
        <v>724485</v>
      </c>
      <c r="B82" s="351" t="s">
        <v>20213</v>
      </c>
      <c r="C82" s="346" t="s">
        <v>19940</v>
      </c>
      <c r="D82" s="347" t="s">
        <v>19941</v>
      </c>
      <c r="E82" s="348">
        <v>47678</v>
      </c>
      <c r="F82" s="349" t="s">
        <v>10113</v>
      </c>
      <c r="G82" s="346" t="s">
        <v>20214</v>
      </c>
      <c r="H82" s="350" t="s">
        <v>20215</v>
      </c>
      <c r="I82" s="347" t="s">
        <v>20216</v>
      </c>
    </row>
    <row r="83" spans="1:9" s="347" customFormat="1" ht="27.6" x14ac:dyDescent="0.3">
      <c r="A83" s="344">
        <v>724486</v>
      </c>
      <c r="B83" s="351" t="s">
        <v>19162</v>
      </c>
      <c r="C83" s="346" t="s">
        <v>19940</v>
      </c>
      <c r="D83" s="347" t="s">
        <v>19941</v>
      </c>
      <c r="E83" s="348">
        <v>47678</v>
      </c>
      <c r="F83" s="352" t="s">
        <v>20217</v>
      </c>
      <c r="G83" s="346" t="s">
        <v>20218</v>
      </c>
      <c r="H83" s="347" t="s">
        <v>20219</v>
      </c>
    </row>
    <row r="84" spans="1:9" s="347" customFormat="1" ht="31.2" x14ac:dyDescent="0.3">
      <c r="A84" s="344">
        <v>723596</v>
      </c>
      <c r="B84" s="351" t="s">
        <v>19163</v>
      </c>
      <c r="C84" s="346" t="s">
        <v>19940</v>
      </c>
      <c r="D84" s="347" t="s">
        <v>19941</v>
      </c>
      <c r="E84" s="348">
        <v>47678</v>
      </c>
      <c r="F84" s="354" t="s">
        <v>20220</v>
      </c>
      <c r="G84" s="346" t="s">
        <v>20221</v>
      </c>
      <c r="H84" s="347" t="s">
        <v>20222</v>
      </c>
      <c r="I84" s="347" t="s">
        <v>20223</v>
      </c>
    </row>
    <row r="85" spans="1:9" s="347" customFormat="1" ht="46.8" x14ac:dyDescent="0.3">
      <c r="A85" s="344">
        <v>724487</v>
      </c>
      <c r="B85" s="351" t="s">
        <v>20224</v>
      </c>
      <c r="C85" s="346" t="s">
        <v>19940</v>
      </c>
      <c r="D85" s="347" t="s">
        <v>19941</v>
      </c>
      <c r="E85" s="348">
        <v>47678</v>
      </c>
      <c r="F85" s="352" t="s">
        <v>20225</v>
      </c>
      <c r="G85" s="346" t="s">
        <v>20226</v>
      </c>
      <c r="H85" s="350" t="s">
        <v>20227</v>
      </c>
      <c r="I85" s="347" t="s">
        <v>20228</v>
      </c>
    </row>
    <row r="86" spans="1:9" s="347" customFormat="1" ht="27.6" x14ac:dyDescent="0.3">
      <c r="A86" s="344">
        <v>723061</v>
      </c>
      <c r="B86" s="351" t="s">
        <v>19165</v>
      </c>
      <c r="C86" s="346" t="s">
        <v>19940</v>
      </c>
      <c r="D86" s="347" t="s">
        <v>19941</v>
      </c>
      <c r="E86" s="348">
        <v>47678</v>
      </c>
      <c r="F86" s="352" t="s">
        <v>20229</v>
      </c>
      <c r="G86" s="346" t="s">
        <v>20230</v>
      </c>
      <c r="H86" s="350" t="s">
        <v>20231</v>
      </c>
      <c r="I86" s="347" t="s">
        <v>20232</v>
      </c>
    </row>
    <row r="87" spans="1:9" s="347" customFormat="1" ht="96.6" x14ac:dyDescent="0.3">
      <c r="A87" s="344">
        <v>724488</v>
      </c>
      <c r="B87" s="351" t="s">
        <v>19166</v>
      </c>
      <c r="C87" s="346" t="s">
        <v>19940</v>
      </c>
      <c r="D87" s="347" t="s">
        <v>19941</v>
      </c>
      <c r="E87" s="348">
        <v>47678</v>
      </c>
      <c r="F87" s="352" t="s">
        <v>20233</v>
      </c>
      <c r="G87" s="346" t="s">
        <v>20234</v>
      </c>
      <c r="H87" s="350" t="s">
        <v>20235</v>
      </c>
      <c r="I87" s="347" t="s">
        <v>20236</v>
      </c>
    </row>
    <row r="88" spans="1:9" s="347" customFormat="1" ht="138" x14ac:dyDescent="0.3">
      <c r="A88" s="344">
        <v>724489</v>
      </c>
      <c r="B88" s="351" t="s">
        <v>9580</v>
      </c>
      <c r="C88" s="346" t="s">
        <v>19940</v>
      </c>
      <c r="D88" s="347" t="s">
        <v>19941</v>
      </c>
      <c r="E88" s="348">
        <v>47678</v>
      </c>
      <c r="F88" s="352" t="s">
        <v>20237</v>
      </c>
      <c r="G88" s="346" t="s">
        <v>20238</v>
      </c>
      <c r="H88" s="350" t="s">
        <v>20239</v>
      </c>
      <c r="I88" s="347" t="s">
        <v>20240</v>
      </c>
    </row>
    <row r="89" spans="1:9" s="347" customFormat="1" ht="55.2" x14ac:dyDescent="0.3">
      <c r="A89" s="344">
        <v>713290</v>
      </c>
      <c r="B89" s="351" t="s">
        <v>13408</v>
      </c>
      <c r="C89" s="346" t="s">
        <v>19940</v>
      </c>
      <c r="D89" s="347" t="s">
        <v>19941</v>
      </c>
      <c r="E89" s="348">
        <v>47678</v>
      </c>
      <c r="F89" s="352" t="s">
        <v>20241</v>
      </c>
      <c r="G89" s="346" t="s">
        <v>20242</v>
      </c>
      <c r="H89" s="350" t="s">
        <v>20243</v>
      </c>
      <c r="I89" s="347" t="s">
        <v>20244</v>
      </c>
    </row>
    <row r="90" spans="1:9" s="347" customFormat="1" ht="62.4" x14ac:dyDescent="0.3">
      <c r="A90" s="344">
        <v>616525</v>
      </c>
      <c r="B90" s="351" t="s">
        <v>19167</v>
      </c>
      <c r="C90" s="346" t="s">
        <v>19940</v>
      </c>
      <c r="D90" s="347" t="s">
        <v>19941</v>
      </c>
      <c r="E90" s="348">
        <v>47678</v>
      </c>
      <c r="F90" s="352" t="s">
        <v>20245</v>
      </c>
      <c r="G90" s="346" t="s">
        <v>20246</v>
      </c>
      <c r="H90" s="346" t="s">
        <v>20247</v>
      </c>
    </row>
    <row r="91" spans="1:9" s="347" customFormat="1" ht="31.2" x14ac:dyDescent="0.3">
      <c r="A91" s="344">
        <v>724490</v>
      </c>
      <c r="B91" s="351" t="s">
        <v>19168</v>
      </c>
      <c r="C91" s="346" t="s">
        <v>19940</v>
      </c>
      <c r="D91" s="347" t="s">
        <v>19941</v>
      </c>
      <c r="E91" s="348">
        <v>47678</v>
      </c>
      <c r="F91" s="354"/>
      <c r="G91" s="346" t="s">
        <v>20248</v>
      </c>
      <c r="H91" s="350" t="s">
        <v>20249</v>
      </c>
      <c r="I91" s="347" t="s">
        <v>20250</v>
      </c>
    </row>
    <row r="92" spans="1:9" s="347" customFormat="1" ht="15.6" x14ac:dyDescent="0.3">
      <c r="A92" s="344">
        <v>722140</v>
      </c>
      <c r="B92" s="351" t="s">
        <v>19169</v>
      </c>
      <c r="C92" s="346" t="s">
        <v>19940</v>
      </c>
      <c r="D92" s="347" t="s">
        <v>19941</v>
      </c>
      <c r="E92" s="348">
        <v>47678</v>
      </c>
      <c r="F92" s="362" t="s">
        <v>20251</v>
      </c>
      <c r="G92" s="346" t="s">
        <v>20252</v>
      </c>
      <c r="H92" s="347" t="s">
        <v>20253</v>
      </c>
      <c r="I92" s="347" t="s">
        <v>20254</v>
      </c>
    </row>
  </sheetData>
  <hyperlinks>
    <hyperlink ref="H82" r:id="rId1" xr:uid="{DEE12D33-A79E-4F46-B577-0AE8BA7D0332}"/>
    <hyperlink ref="H60" r:id="rId2" xr:uid="{E7EB3FFB-BAE1-4723-A0E4-383B0AEB9BDA}"/>
    <hyperlink ref="H2" r:id="rId3" xr:uid="{4396224A-7185-47A8-9EA6-6743B9B8A255}"/>
    <hyperlink ref="H44" r:id="rId4" xr:uid="{19EC4CDD-E1F9-4496-B1FA-CEF8D89EEF2D}"/>
    <hyperlink ref="H77" r:id="rId5" xr:uid="{58904EAA-AC9E-4465-95CA-7937A758A4E1}"/>
    <hyperlink ref="H76" r:id="rId6" xr:uid="{BEB7EBB0-7F27-4A93-8232-0185FD821E53}"/>
    <hyperlink ref="H6" r:id="rId7" xr:uid="{E2A2AC61-EDE8-4A8A-88CD-A2C6451684AE}"/>
    <hyperlink ref="H5" r:id="rId8" xr:uid="{6035C5CA-AFD9-43DA-8B19-61F297D8D435}"/>
    <hyperlink ref="H16" r:id="rId9" xr:uid="{B5DBBCB6-0BE3-40C3-88E3-C75CDD4A6069}"/>
    <hyperlink ref="H35" r:id="rId10" xr:uid="{791931A2-8F4D-4A57-A5E5-4DC7F4AA1A41}"/>
    <hyperlink ref="H91" r:id="rId11" xr:uid="{BE8EC458-1AA1-42F5-B41A-926B0BB8BB9D}"/>
    <hyperlink ref="H31" r:id="rId12" xr:uid="{F9762521-9FF3-417A-8FEF-9EE0B367BDAD}"/>
    <hyperlink ref="H7" r:id="rId13" xr:uid="{FCE087AB-8914-4493-9B8A-9FD6E9A57556}"/>
    <hyperlink ref="H43" r:id="rId14" xr:uid="{7EF82929-44C8-49A8-ADDA-13BB0337B0FF}"/>
    <hyperlink ref="H53" r:id="rId15" xr:uid="{872E9E61-CC41-4591-9267-3F7F72BAA1A7}"/>
    <hyperlink ref="H49" r:id="rId16" xr:uid="{A3601F11-10C4-457B-B416-963ED2D46B36}"/>
    <hyperlink ref="H10" r:id="rId17" xr:uid="{F514EAB9-E2D6-41A9-9F13-0D1425EA96A8}"/>
    <hyperlink ref="H17" r:id="rId18" xr:uid="{6E5BACAF-3AD2-41D0-95EB-C5D8E58F58FF}"/>
    <hyperlink ref="H22" r:id="rId19" xr:uid="{E6146BA4-5648-4DEF-B9CD-2484416BF9E6}"/>
    <hyperlink ref="H68" r:id="rId20" xr:uid="{28391074-8DD4-41CB-9654-2956BE26C9A3}"/>
    <hyperlink ref="H67" r:id="rId21" xr:uid="{EFEDDC8B-095F-45AE-BDEA-62DA27A87336}"/>
    <hyperlink ref="H65" r:id="rId22" xr:uid="{22C82429-F09D-4352-94F2-609DB8C95DA5}"/>
    <hyperlink ref="H4" r:id="rId23" xr:uid="{4C5C76F0-9BE0-42E5-B7F1-8697F8E0D2FE}"/>
    <hyperlink ref="H81" r:id="rId24" xr:uid="{E24DC910-EEBF-45AA-A50C-5ACF9843B7B1}"/>
    <hyperlink ref="H14" r:id="rId25" xr:uid="{6CF2B9D6-A2F2-4262-96B9-5A9B5879C7B4}"/>
    <hyperlink ref="H42" r:id="rId26" xr:uid="{1A2643A1-1864-4F0E-A613-39F431BBEDD7}"/>
    <hyperlink ref="H86" r:id="rId27" xr:uid="{DF321B49-9762-47CE-B3B8-47FF85E93BEE}"/>
    <hyperlink ref="H3" r:id="rId28" xr:uid="{EA592E2B-0C0D-4D79-A786-83FAF2E8F3D7}"/>
    <hyperlink ref="H66" r:id="rId29" xr:uid="{DFE4BA85-71DE-44CD-AB52-B9F73BCD37A1}"/>
    <hyperlink ref="H75" r:id="rId30" xr:uid="{4F6F53BF-AA09-47A6-A22D-3919B795CA1D}"/>
    <hyperlink ref="H89" r:id="rId31" xr:uid="{A4273E80-BCED-4924-8311-ED0B0E7AF2C7}"/>
    <hyperlink ref="H47" r:id="rId32" xr:uid="{664BEBC0-2AA7-4E23-A46E-C5996D06E6F9}"/>
    <hyperlink ref="H40" r:id="rId33" xr:uid="{59F49677-D980-45C0-97FD-F97EAD180DB2}"/>
    <hyperlink ref="H88" r:id="rId34" xr:uid="{5737BA61-E7D4-4D28-9F41-F963C0733C51}"/>
    <hyperlink ref="H19" r:id="rId35" xr:uid="{7B42176E-39BF-440B-9327-197FEAE198BA}"/>
    <hyperlink ref="H57" r:id="rId36" xr:uid="{FA3CD4DB-3EC4-4A8A-97EE-814F2BD73183}"/>
    <hyperlink ref="H21" r:id="rId37" xr:uid="{66FC4D52-C50D-4386-969D-D09C913AFF3D}"/>
    <hyperlink ref="H18" r:id="rId38" xr:uid="{2D00259A-F231-496A-9D0C-C37B276628BF}"/>
    <hyperlink ref="H85" r:id="rId39" xr:uid="{0D4DAE69-F5A6-4070-9203-E18A608C8E3F}"/>
    <hyperlink ref="H62" r:id="rId40" xr:uid="{AB3051D3-E41C-465B-A270-A52225A8F171}"/>
    <hyperlink ref="H63" r:id="rId41" xr:uid="{AF014B90-78C6-4A25-8D81-81C908B8FB54}"/>
    <hyperlink ref="H15" r:id="rId42" xr:uid="{9AB29CB2-0906-4175-AFC6-03A71508E7F1}"/>
    <hyperlink ref="H20" r:id="rId43" xr:uid="{D79327DD-BCE4-4495-BFE7-279A74B2DFC6}"/>
    <hyperlink ref="H33" r:id="rId44" xr:uid="{AF4B7944-22A5-45C9-A660-B6A07F4A75CF}"/>
    <hyperlink ref="H59" r:id="rId45" xr:uid="{27DCE192-893F-4910-B29A-316DD8A8B317}"/>
    <hyperlink ref="H27" r:id="rId46" xr:uid="{90985C3F-3DD7-422B-9A86-4DEF8FDEB5B3}"/>
    <hyperlink ref="H30" r:id="rId47" xr:uid="{C84FA181-BCEE-4EE8-8E15-9D67BF18802C}"/>
    <hyperlink ref="H41" r:id="rId48" xr:uid="{08072D1B-0683-41F8-B758-C90803F8249D}"/>
    <hyperlink ref="H26" r:id="rId49" xr:uid="{12C8DC88-29AE-4173-B074-3BE668D6EEC7}"/>
    <hyperlink ref="H64" r:id="rId50" xr:uid="{5004EB84-FC0F-4917-A62C-8E1AEA9F66B3}"/>
    <hyperlink ref="H87" r:id="rId51" xr:uid="{F4F18F3C-B3CC-45ED-A34E-7482F6305259}"/>
    <hyperlink ref="H34" r:id="rId52" xr:uid="{C35EAD2B-242B-4B75-92C0-A9F529EE6D44}"/>
    <hyperlink ref="H70" r:id="rId53" xr:uid="{851319D2-80C0-4CCD-A3D9-C40EFB172A4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B2B53-0803-4678-B44B-18EA08BBE00B}">
  <dimension ref="A1:A3"/>
  <sheetViews>
    <sheetView workbookViewId="0">
      <selection activeCell="A9" sqref="A9"/>
    </sheetView>
  </sheetViews>
  <sheetFormatPr defaultRowHeight="14.4" x14ac:dyDescent="0.3"/>
  <cols>
    <col min="1" max="1" width="89.6640625" bestFit="1" customWidth="1"/>
  </cols>
  <sheetData>
    <row r="1" spans="1:1" x14ac:dyDescent="0.3">
      <c r="A1" t="s">
        <v>1465</v>
      </c>
    </row>
    <row r="3" spans="1:1" x14ac:dyDescent="0.3">
      <c r="A3" s="8" t="s">
        <v>19290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DDDCB-A17C-49ED-B2DA-DB5DD902AB33}">
  <dimension ref="A1:AD46"/>
  <sheetViews>
    <sheetView workbookViewId="0">
      <selection activeCell="H31" sqref="H31"/>
    </sheetView>
  </sheetViews>
  <sheetFormatPr defaultRowHeight="14.4" x14ac:dyDescent="0.3"/>
  <cols>
    <col min="1" max="1" width="49.109375" style="23" bestFit="1" customWidth="1"/>
    <col min="2" max="2" width="14.44140625" bestFit="1" customWidth="1"/>
    <col min="3" max="3" width="13.6640625" style="215" bestFit="1" customWidth="1"/>
    <col min="4" max="4" width="25.88671875" bestFit="1" customWidth="1"/>
    <col min="5" max="5" width="16.6640625" bestFit="1" customWidth="1"/>
    <col min="6" max="6" width="5.5546875" bestFit="1" customWidth="1"/>
  </cols>
  <sheetData>
    <row r="1" spans="1:30" ht="16.2" thickBot="1" x14ac:dyDescent="0.35">
      <c r="A1" s="191" t="s">
        <v>2084</v>
      </c>
      <c r="B1" s="192" t="s">
        <v>6055</v>
      </c>
      <c r="C1" s="193" t="s">
        <v>6056</v>
      </c>
      <c r="D1" s="192" t="s">
        <v>1428</v>
      </c>
      <c r="E1" s="192" t="s">
        <v>1433</v>
      </c>
      <c r="F1" s="194" t="s">
        <v>1434</v>
      </c>
      <c r="G1" s="27"/>
      <c r="H1" s="27"/>
      <c r="I1" s="27"/>
      <c r="J1" s="27"/>
      <c r="K1" s="27"/>
      <c r="L1" s="27"/>
      <c r="M1" s="27"/>
      <c r="N1" s="27"/>
      <c r="O1" s="27"/>
      <c r="P1" s="27"/>
      <c r="Q1" s="27"/>
      <c r="R1" s="27"/>
      <c r="S1" s="27"/>
      <c r="T1" s="27"/>
      <c r="U1" s="27"/>
      <c r="V1" s="27"/>
      <c r="W1" s="27"/>
      <c r="X1" s="27"/>
      <c r="Y1" s="27"/>
      <c r="Z1" s="27"/>
      <c r="AA1" s="27"/>
      <c r="AB1" s="27"/>
      <c r="AC1" s="27"/>
      <c r="AD1" s="27"/>
    </row>
    <row r="2" spans="1:30" s="27" customFormat="1" x14ac:dyDescent="0.3">
      <c r="A2" s="195" t="s">
        <v>5879</v>
      </c>
      <c r="B2" s="196" t="s">
        <v>6065</v>
      </c>
      <c r="C2" s="197">
        <v>832423955</v>
      </c>
      <c r="D2" s="196" t="s">
        <v>6066</v>
      </c>
      <c r="E2" s="196" t="s">
        <v>2093</v>
      </c>
      <c r="F2" s="198" t="s">
        <v>1438</v>
      </c>
    </row>
    <row r="3" spans="1:30" x14ac:dyDescent="0.3">
      <c r="A3" s="199" t="s">
        <v>5857</v>
      </c>
      <c r="B3" s="200" t="s">
        <v>6067</v>
      </c>
      <c r="C3" s="201">
        <v>3609077529</v>
      </c>
      <c r="D3" s="202" t="s">
        <v>6068</v>
      </c>
      <c r="E3" s="202" t="s">
        <v>2120</v>
      </c>
      <c r="F3" s="203" t="s">
        <v>2121</v>
      </c>
      <c r="G3" s="27"/>
      <c r="H3" s="27"/>
      <c r="I3" s="27"/>
      <c r="J3" s="27"/>
      <c r="K3" s="27"/>
      <c r="L3" s="27"/>
      <c r="M3" s="27"/>
      <c r="N3" s="27"/>
      <c r="O3" s="27"/>
      <c r="P3" s="27"/>
      <c r="Q3" s="27"/>
      <c r="R3" s="27"/>
      <c r="S3" s="27"/>
      <c r="T3" s="27"/>
      <c r="U3" s="27"/>
      <c r="V3" s="27"/>
      <c r="W3" s="27"/>
      <c r="X3" s="27"/>
      <c r="Y3" s="27"/>
      <c r="Z3" s="27"/>
      <c r="AA3" s="27"/>
      <c r="AB3" s="27"/>
      <c r="AC3" s="27"/>
      <c r="AD3" s="27"/>
    </row>
    <row r="4" spans="1:30" s="27" customFormat="1" x14ac:dyDescent="0.3">
      <c r="A4" s="204" t="s">
        <v>5865</v>
      </c>
      <c r="B4" s="205" t="s">
        <v>6069</v>
      </c>
      <c r="C4" s="206">
        <v>7578974559</v>
      </c>
      <c r="D4" s="39" t="s">
        <v>6070</v>
      </c>
      <c r="E4" s="39" t="s">
        <v>6071</v>
      </c>
      <c r="F4" s="207" t="s">
        <v>6072</v>
      </c>
    </row>
    <row r="5" spans="1:30" x14ac:dyDescent="0.3">
      <c r="A5" s="208" t="s">
        <v>553</v>
      </c>
      <c r="B5" s="202" t="s">
        <v>2118</v>
      </c>
      <c r="C5" s="201">
        <v>8888085120</v>
      </c>
      <c r="D5" s="202" t="s">
        <v>6073</v>
      </c>
      <c r="E5" s="202" t="s">
        <v>6074</v>
      </c>
      <c r="F5" s="203" t="s">
        <v>2095</v>
      </c>
      <c r="G5" s="27"/>
      <c r="H5" s="27"/>
      <c r="I5" s="27"/>
      <c r="J5" s="27"/>
      <c r="K5" s="27"/>
      <c r="L5" s="27"/>
      <c r="M5" s="27"/>
      <c r="N5" s="27"/>
      <c r="O5" s="27"/>
      <c r="P5" s="27"/>
      <c r="Q5" s="27"/>
      <c r="R5" s="27"/>
      <c r="S5" s="27"/>
      <c r="T5" s="27"/>
      <c r="U5" s="27"/>
      <c r="V5" s="27"/>
      <c r="W5" s="27"/>
      <c r="X5" s="27"/>
      <c r="Y5" s="27"/>
      <c r="Z5" s="27"/>
      <c r="AA5" s="27"/>
      <c r="AB5" s="27"/>
      <c r="AC5" s="27"/>
      <c r="AD5" s="27"/>
    </row>
    <row r="6" spans="1:30" s="27" customFormat="1" x14ac:dyDescent="0.3">
      <c r="A6" s="209" t="s">
        <v>5881</v>
      </c>
      <c r="B6" s="39" t="s">
        <v>6075</v>
      </c>
      <c r="C6" s="206">
        <v>3129054501</v>
      </c>
      <c r="D6" s="39" t="s">
        <v>6076</v>
      </c>
      <c r="E6" s="39" t="s">
        <v>2114</v>
      </c>
      <c r="F6" s="207" t="s">
        <v>2085</v>
      </c>
    </row>
    <row r="7" spans="1:30" x14ac:dyDescent="0.3">
      <c r="A7" s="208" t="s">
        <v>5853</v>
      </c>
      <c r="B7" s="202" t="s">
        <v>6077</v>
      </c>
      <c r="C7" s="201"/>
      <c r="D7" s="202" t="s">
        <v>6078</v>
      </c>
      <c r="E7" s="202" t="s">
        <v>2100</v>
      </c>
      <c r="F7" s="203" t="s">
        <v>2085</v>
      </c>
      <c r="G7" s="27"/>
      <c r="H7" s="27"/>
      <c r="I7" s="27"/>
      <c r="J7" s="27"/>
      <c r="K7" s="27"/>
      <c r="L7" s="27"/>
      <c r="M7" s="27"/>
      <c r="N7" s="27"/>
      <c r="O7" s="27"/>
      <c r="P7" s="27"/>
      <c r="Q7" s="27"/>
      <c r="R7" s="27"/>
      <c r="S7" s="27"/>
      <c r="T7" s="27"/>
      <c r="U7" s="27"/>
      <c r="V7" s="27"/>
      <c r="W7" s="27"/>
      <c r="X7" s="27"/>
      <c r="Y7" s="27"/>
      <c r="Z7" s="27"/>
      <c r="AA7" s="27"/>
      <c r="AB7" s="27"/>
      <c r="AC7" s="27"/>
      <c r="AD7" s="27"/>
    </row>
    <row r="8" spans="1:30" s="27" customFormat="1" x14ac:dyDescent="0.3">
      <c r="A8" s="209" t="s">
        <v>5858</v>
      </c>
      <c r="B8" s="39" t="s">
        <v>6079</v>
      </c>
      <c r="C8" s="210">
        <v>7145765761</v>
      </c>
      <c r="D8" s="39" t="s">
        <v>6080</v>
      </c>
      <c r="E8" s="39" t="s">
        <v>6081</v>
      </c>
      <c r="F8" s="207" t="s">
        <v>2085</v>
      </c>
    </row>
    <row r="9" spans="1:30" x14ac:dyDescent="0.3">
      <c r="A9" s="208" t="s">
        <v>5854</v>
      </c>
      <c r="B9" s="202" t="s">
        <v>6082</v>
      </c>
      <c r="C9" s="201">
        <v>9034526768</v>
      </c>
      <c r="D9" s="202" t="s">
        <v>6083</v>
      </c>
      <c r="E9" s="202" t="s">
        <v>2108</v>
      </c>
      <c r="F9" s="203" t="s">
        <v>1438</v>
      </c>
      <c r="G9" s="27"/>
      <c r="H9" s="27"/>
      <c r="I9" s="27"/>
      <c r="J9" s="27"/>
      <c r="K9" s="27"/>
      <c r="L9" s="27"/>
      <c r="M9" s="27"/>
      <c r="N9" s="27"/>
      <c r="O9" s="27"/>
      <c r="P9" s="27"/>
      <c r="Q9" s="27"/>
      <c r="R9" s="27"/>
      <c r="S9" s="27"/>
      <c r="T9" s="27"/>
      <c r="U9" s="27"/>
      <c r="V9" s="27"/>
      <c r="W9" s="27"/>
      <c r="X9" s="27"/>
      <c r="Y9" s="27"/>
      <c r="Z9" s="27"/>
      <c r="AA9" s="27"/>
      <c r="AB9" s="27"/>
      <c r="AC9" s="27"/>
      <c r="AD9" s="27"/>
    </row>
    <row r="10" spans="1:30" s="27" customFormat="1" x14ac:dyDescent="0.3">
      <c r="A10" s="209" t="s">
        <v>486</v>
      </c>
      <c r="B10" s="39" t="s">
        <v>2101</v>
      </c>
      <c r="C10" s="206">
        <v>8003232841</v>
      </c>
      <c r="D10" s="39" t="s">
        <v>6084</v>
      </c>
      <c r="E10" s="39" t="s">
        <v>2111</v>
      </c>
      <c r="F10" s="207" t="s">
        <v>2092</v>
      </c>
    </row>
    <row r="11" spans="1:30" x14ac:dyDescent="0.3">
      <c r="A11" s="208" t="s">
        <v>5864</v>
      </c>
      <c r="B11" s="202" t="s">
        <v>6085</v>
      </c>
      <c r="C11" s="201">
        <v>8457826800</v>
      </c>
      <c r="D11" s="202" t="s">
        <v>6086</v>
      </c>
      <c r="E11" s="202" t="s">
        <v>6087</v>
      </c>
      <c r="F11" s="203" t="s">
        <v>2086</v>
      </c>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spans="1:30" s="27" customFormat="1" x14ac:dyDescent="0.3">
      <c r="A12" s="209" t="s">
        <v>5860</v>
      </c>
      <c r="B12" s="39" t="s">
        <v>6088</v>
      </c>
      <c r="C12" s="206">
        <v>9018276313</v>
      </c>
      <c r="D12" s="39" t="s">
        <v>6089</v>
      </c>
      <c r="E12" s="39" t="s">
        <v>6090</v>
      </c>
      <c r="F12" s="207" t="s">
        <v>1438</v>
      </c>
    </row>
    <row r="13" spans="1:30" x14ac:dyDescent="0.3">
      <c r="A13" s="208" t="s">
        <v>5876</v>
      </c>
      <c r="B13" s="202" t="s">
        <v>6091</v>
      </c>
      <c r="C13" s="201">
        <v>8003333777</v>
      </c>
      <c r="D13" s="202" t="s">
        <v>6092</v>
      </c>
      <c r="E13" s="202" t="s">
        <v>6093</v>
      </c>
      <c r="F13" s="203" t="s">
        <v>2117</v>
      </c>
      <c r="G13" s="27"/>
      <c r="H13" s="27"/>
      <c r="I13" s="27"/>
      <c r="J13" s="27"/>
      <c r="K13" s="27"/>
      <c r="L13" s="27"/>
      <c r="M13" s="27"/>
      <c r="N13" s="27"/>
      <c r="O13" s="27"/>
      <c r="P13" s="27"/>
      <c r="Q13" s="27"/>
      <c r="R13" s="27"/>
      <c r="S13" s="27"/>
      <c r="T13" s="27"/>
      <c r="U13" s="27"/>
      <c r="V13" s="27"/>
      <c r="W13" s="27"/>
      <c r="X13" s="27"/>
      <c r="Y13" s="27"/>
      <c r="Z13" s="27"/>
      <c r="AA13" s="27"/>
      <c r="AB13" s="27"/>
      <c r="AC13" s="27"/>
      <c r="AD13" s="27"/>
    </row>
    <row r="14" spans="1:30" s="27" customFormat="1" x14ac:dyDescent="0.3">
      <c r="A14" s="209" t="s">
        <v>5855</v>
      </c>
      <c r="B14" s="39" t="s">
        <v>6094</v>
      </c>
      <c r="C14" s="206">
        <v>8003853592</v>
      </c>
      <c r="D14" s="39" t="s">
        <v>6095</v>
      </c>
      <c r="E14" s="39" t="s">
        <v>6096</v>
      </c>
      <c r="F14" s="207" t="s">
        <v>2112</v>
      </c>
    </row>
    <row r="15" spans="1:30" x14ac:dyDescent="0.3">
      <c r="A15" s="208" t="s">
        <v>4947</v>
      </c>
      <c r="B15" s="202" t="s">
        <v>6097</v>
      </c>
      <c r="C15" s="201">
        <v>8773011181</v>
      </c>
      <c r="D15" s="202" t="s">
        <v>6098</v>
      </c>
      <c r="E15" s="202" t="s">
        <v>6099</v>
      </c>
      <c r="F15" s="203" t="s">
        <v>1438</v>
      </c>
      <c r="G15" s="27"/>
      <c r="H15" s="27"/>
      <c r="I15" s="27"/>
      <c r="J15" s="27"/>
      <c r="K15" s="27"/>
      <c r="L15" s="27"/>
      <c r="M15" s="27"/>
      <c r="N15" s="27"/>
      <c r="O15" s="27"/>
      <c r="P15" s="27"/>
      <c r="Q15" s="27"/>
      <c r="R15" s="27"/>
      <c r="S15" s="27"/>
      <c r="T15" s="27"/>
      <c r="U15" s="27"/>
      <c r="V15" s="27"/>
      <c r="W15" s="27"/>
      <c r="X15" s="27"/>
      <c r="Y15" s="27"/>
      <c r="Z15" s="27"/>
      <c r="AA15" s="27"/>
      <c r="AB15" s="27"/>
      <c r="AC15" s="27"/>
      <c r="AD15" s="27"/>
    </row>
    <row r="16" spans="1:30" s="27" customFormat="1" x14ac:dyDescent="0.3">
      <c r="A16" s="209" t="s">
        <v>2289</v>
      </c>
      <c r="B16" s="39" t="s">
        <v>2097</v>
      </c>
      <c r="C16" s="206">
        <v>8665636812</v>
      </c>
      <c r="D16" s="39" t="s">
        <v>6100</v>
      </c>
      <c r="E16" s="39" t="s">
        <v>2098</v>
      </c>
      <c r="F16" s="207" t="s">
        <v>2104</v>
      </c>
    </row>
    <row r="17" spans="1:30" x14ac:dyDescent="0.3">
      <c r="A17" s="208" t="s">
        <v>5866</v>
      </c>
      <c r="B17" s="202" t="s">
        <v>6101</v>
      </c>
      <c r="C17" s="201">
        <v>6512313414</v>
      </c>
      <c r="D17" s="202" t="s">
        <v>6102</v>
      </c>
      <c r="E17" s="202" t="s">
        <v>6103</v>
      </c>
      <c r="F17" s="203" t="s">
        <v>2102</v>
      </c>
      <c r="G17" s="27"/>
      <c r="H17" s="27"/>
      <c r="I17" s="27"/>
      <c r="J17" s="27"/>
      <c r="K17" s="27"/>
      <c r="L17" s="27"/>
      <c r="M17" s="27"/>
      <c r="N17" s="27"/>
      <c r="O17" s="27"/>
      <c r="P17" s="27"/>
      <c r="Q17" s="27"/>
      <c r="R17" s="27"/>
      <c r="S17" s="27"/>
      <c r="T17" s="27"/>
      <c r="U17" s="27"/>
      <c r="V17" s="27"/>
      <c r="W17" s="27"/>
      <c r="X17" s="27"/>
      <c r="Y17" s="27"/>
      <c r="Z17" s="27"/>
      <c r="AA17" s="27"/>
      <c r="AB17" s="27"/>
      <c r="AC17" s="27"/>
      <c r="AD17" s="27"/>
    </row>
    <row r="18" spans="1:30" s="27" customFormat="1" x14ac:dyDescent="0.3">
      <c r="A18" s="209" t="s">
        <v>2961</v>
      </c>
      <c r="B18" s="39" t="s">
        <v>6104</v>
      </c>
      <c r="C18" s="206">
        <v>7074009177</v>
      </c>
      <c r="D18" s="39" t="s">
        <v>6105</v>
      </c>
      <c r="E18" s="39" t="s">
        <v>6106</v>
      </c>
      <c r="F18" s="207" t="s">
        <v>2095</v>
      </c>
    </row>
    <row r="19" spans="1:30" x14ac:dyDescent="0.3">
      <c r="A19" s="208" t="s">
        <v>5873</v>
      </c>
      <c r="B19" s="202" t="s">
        <v>6107</v>
      </c>
      <c r="C19" s="201">
        <v>9152419190</v>
      </c>
      <c r="D19" s="202" t="s">
        <v>6108</v>
      </c>
      <c r="E19" s="202" t="s">
        <v>2090</v>
      </c>
      <c r="F19" s="203" t="s">
        <v>1438</v>
      </c>
      <c r="G19" s="27"/>
      <c r="H19" s="27"/>
      <c r="I19" s="27"/>
      <c r="J19" s="27"/>
      <c r="K19" s="27"/>
      <c r="L19" s="27"/>
      <c r="M19" s="27"/>
      <c r="N19" s="27"/>
      <c r="O19" s="27"/>
      <c r="P19" s="27"/>
      <c r="Q19" s="27"/>
      <c r="R19" s="27"/>
      <c r="S19" s="27"/>
      <c r="T19" s="27"/>
      <c r="U19" s="27"/>
      <c r="V19" s="27"/>
      <c r="W19" s="27"/>
      <c r="X19" s="27"/>
      <c r="Y19" s="27"/>
      <c r="Z19" s="27"/>
      <c r="AA19" s="27"/>
      <c r="AB19" s="27"/>
      <c r="AC19" s="27"/>
      <c r="AD19" s="27"/>
    </row>
    <row r="20" spans="1:30" s="27" customFormat="1" x14ac:dyDescent="0.3">
      <c r="A20" s="209" t="s">
        <v>5863</v>
      </c>
      <c r="B20" s="39" t="s">
        <v>6109</v>
      </c>
      <c r="C20" s="206">
        <v>9099061597</v>
      </c>
      <c r="D20" s="39" t="s">
        <v>6110</v>
      </c>
      <c r="E20" s="39" t="s">
        <v>6111</v>
      </c>
      <c r="F20" s="207" t="s">
        <v>2085</v>
      </c>
    </row>
    <row r="21" spans="1:30" x14ac:dyDescent="0.3">
      <c r="A21" s="208" t="s">
        <v>560</v>
      </c>
      <c r="B21" s="202" t="s">
        <v>6112</v>
      </c>
      <c r="C21" s="201">
        <v>8472308366</v>
      </c>
      <c r="D21" s="202" t="s">
        <v>6113</v>
      </c>
      <c r="E21" s="202" t="s">
        <v>2119</v>
      </c>
      <c r="F21" s="203" t="s">
        <v>2092</v>
      </c>
      <c r="G21" s="27"/>
      <c r="H21" s="27"/>
      <c r="I21" s="27"/>
      <c r="J21" s="27"/>
      <c r="K21" s="27"/>
      <c r="L21" s="27"/>
      <c r="M21" s="27"/>
      <c r="N21" s="27"/>
      <c r="O21" s="27"/>
      <c r="P21" s="27"/>
      <c r="Q21" s="27"/>
      <c r="R21" s="27"/>
      <c r="S21" s="27"/>
      <c r="T21" s="27"/>
      <c r="U21" s="27"/>
      <c r="V21" s="27"/>
      <c r="W21" s="27"/>
      <c r="X21" s="27"/>
      <c r="Y21" s="27"/>
      <c r="Z21" s="27"/>
      <c r="AA21" s="27"/>
      <c r="AB21" s="27"/>
      <c r="AC21" s="27"/>
      <c r="AD21" s="27"/>
    </row>
    <row r="22" spans="1:30" s="27" customFormat="1" x14ac:dyDescent="0.3">
      <c r="A22" s="209" t="s">
        <v>5867</v>
      </c>
      <c r="B22" s="39" t="s">
        <v>6114</v>
      </c>
      <c r="C22" s="210">
        <v>3312336077</v>
      </c>
      <c r="D22" s="39" t="s">
        <v>6115</v>
      </c>
      <c r="E22" s="39" t="s">
        <v>2099</v>
      </c>
      <c r="F22" s="207" t="s">
        <v>2092</v>
      </c>
    </row>
    <row r="23" spans="1:30" x14ac:dyDescent="0.3">
      <c r="A23" s="208" t="s">
        <v>5869</v>
      </c>
      <c r="B23" s="202" t="s">
        <v>6116</v>
      </c>
      <c r="C23" s="201">
        <v>4143392980</v>
      </c>
      <c r="D23" s="202" t="s">
        <v>6117</v>
      </c>
      <c r="E23" s="202" t="s">
        <v>6118</v>
      </c>
      <c r="F23" s="203" t="s">
        <v>2089</v>
      </c>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30" s="27" customFormat="1" x14ac:dyDescent="0.3">
      <c r="A24" s="209" t="s">
        <v>5849</v>
      </c>
      <c r="B24" s="39" t="s">
        <v>6119</v>
      </c>
      <c r="C24" s="206">
        <v>9722304300</v>
      </c>
      <c r="D24" s="39" t="s">
        <v>6120</v>
      </c>
      <c r="E24" s="39" t="s">
        <v>6121</v>
      </c>
      <c r="F24" s="207" t="s">
        <v>1438</v>
      </c>
    </row>
    <row r="25" spans="1:30" x14ac:dyDescent="0.3">
      <c r="A25" s="208" t="s">
        <v>3034</v>
      </c>
      <c r="B25" s="202" t="s">
        <v>6122</v>
      </c>
      <c r="C25" s="201">
        <v>3864733785</v>
      </c>
      <c r="D25" s="202" t="s">
        <v>6123</v>
      </c>
      <c r="E25" s="202" t="s">
        <v>2122</v>
      </c>
      <c r="F25" s="203" t="s">
        <v>2103</v>
      </c>
      <c r="G25" s="27"/>
      <c r="H25" s="27"/>
      <c r="I25" s="27"/>
      <c r="J25" s="27"/>
      <c r="K25" s="27"/>
      <c r="L25" s="27"/>
      <c r="M25" s="27"/>
      <c r="N25" s="27"/>
      <c r="O25" s="27"/>
      <c r="P25" s="27"/>
      <c r="Q25" s="27"/>
      <c r="R25" s="27"/>
      <c r="S25" s="27"/>
      <c r="T25" s="27"/>
      <c r="U25" s="27"/>
      <c r="V25" s="27"/>
      <c r="W25" s="27"/>
      <c r="X25" s="27"/>
      <c r="Y25" s="27"/>
      <c r="Z25" s="27"/>
      <c r="AA25" s="27"/>
      <c r="AB25" s="27"/>
      <c r="AC25" s="27"/>
      <c r="AD25" s="27"/>
    </row>
    <row r="26" spans="1:30" s="27" customFormat="1" x14ac:dyDescent="0.3">
      <c r="A26" s="209" t="s">
        <v>5874</v>
      </c>
      <c r="B26" s="39" t="s">
        <v>6124</v>
      </c>
      <c r="C26" s="206">
        <v>8016185244</v>
      </c>
      <c r="D26" s="39" t="s">
        <v>6125</v>
      </c>
      <c r="E26" s="39" t="s">
        <v>6126</v>
      </c>
      <c r="F26" s="207" t="s">
        <v>2112</v>
      </c>
    </row>
    <row r="27" spans="1:30" x14ac:dyDescent="0.3">
      <c r="A27" s="208" t="s">
        <v>5856</v>
      </c>
      <c r="B27" s="202" t="s">
        <v>6127</v>
      </c>
      <c r="C27" s="201">
        <v>9739693828</v>
      </c>
      <c r="D27" s="202" t="s">
        <v>6128</v>
      </c>
      <c r="E27" s="202" t="s">
        <v>6129</v>
      </c>
      <c r="F27" s="203" t="s">
        <v>2095</v>
      </c>
      <c r="G27" s="27"/>
      <c r="H27" s="27"/>
      <c r="I27" s="27"/>
      <c r="J27" s="27"/>
      <c r="K27" s="27"/>
      <c r="L27" s="27"/>
      <c r="M27" s="27"/>
      <c r="N27" s="27"/>
      <c r="O27" s="27"/>
      <c r="P27" s="27"/>
      <c r="Q27" s="27"/>
      <c r="R27" s="27"/>
      <c r="S27" s="27"/>
      <c r="T27" s="27"/>
      <c r="U27" s="27"/>
      <c r="V27" s="27"/>
      <c r="W27" s="27"/>
      <c r="X27" s="27"/>
      <c r="Y27" s="27"/>
      <c r="Z27" s="27"/>
      <c r="AA27" s="27"/>
      <c r="AB27" s="27"/>
      <c r="AC27" s="27"/>
      <c r="AD27" s="27"/>
    </row>
    <row r="28" spans="1:30" s="27" customFormat="1" x14ac:dyDescent="0.3">
      <c r="A28" s="209" t="s">
        <v>5880</v>
      </c>
      <c r="B28" s="39" t="s">
        <v>6130</v>
      </c>
      <c r="C28" s="206">
        <v>8177034144</v>
      </c>
      <c r="D28" s="39" t="s">
        <v>6131</v>
      </c>
      <c r="E28" s="39" t="s">
        <v>6132</v>
      </c>
      <c r="F28" s="207" t="s">
        <v>1438</v>
      </c>
    </row>
    <row r="29" spans="1:30" x14ac:dyDescent="0.3">
      <c r="A29" s="208" t="s">
        <v>5878</v>
      </c>
      <c r="B29" s="202" t="s">
        <v>6133</v>
      </c>
      <c r="C29" s="201">
        <v>9562208369</v>
      </c>
      <c r="D29" s="202" t="s">
        <v>6134</v>
      </c>
      <c r="E29" s="202" t="s">
        <v>2091</v>
      </c>
      <c r="F29" s="203" t="s">
        <v>1438</v>
      </c>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s="27" customFormat="1" x14ac:dyDescent="0.3">
      <c r="A30" s="209" t="s">
        <v>99</v>
      </c>
      <c r="B30" s="39" t="s">
        <v>6135</v>
      </c>
      <c r="C30" s="206">
        <v>8663235465</v>
      </c>
      <c r="D30" s="39" t="s">
        <v>6136</v>
      </c>
      <c r="E30" s="39" t="s">
        <v>2107</v>
      </c>
      <c r="F30" s="207" t="s">
        <v>2092</v>
      </c>
    </row>
    <row r="31" spans="1:30" x14ac:dyDescent="0.3">
      <c r="A31" s="208" t="s">
        <v>5859</v>
      </c>
      <c r="B31" s="202" t="s">
        <v>6137</v>
      </c>
      <c r="C31" s="201">
        <v>4072966689</v>
      </c>
      <c r="D31" s="202" t="s">
        <v>6138</v>
      </c>
      <c r="E31" s="202" t="s">
        <v>2113</v>
      </c>
      <c r="F31" s="203" t="s">
        <v>2088</v>
      </c>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s="27" customFormat="1" x14ac:dyDescent="0.3">
      <c r="A32" s="209" t="s">
        <v>5862</v>
      </c>
      <c r="B32" s="39" t="s">
        <v>6139</v>
      </c>
      <c r="C32" s="206">
        <v>2142313631</v>
      </c>
      <c r="D32" s="39" t="s">
        <v>6140</v>
      </c>
      <c r="E32" s="39" t="s">
        <v>2094</v>
      </c>
      <c r="F32" s="207" t="s">
        <v>1438</v>
      </c>
    </row>
    <row r="33" spans="1:30" x14ac:dyDescent="0.3">
      <c r="A33" s="208" t="s">
        <v>5877</v>
      </c>
      <c r="B33" s="202" t="s">
        <v>6141</v>
      </c>
      <c r="C33" s="201">
        <v>9722352161</v>
      </c>
      <c r="D33" s="202" t="s">
        <v>6142</v>
      </c>
      <c r="E33" s="202" t="s">
        <v>6143</v>
      </c>
      <c r="F33" s="203" t="s">
        <v>1438</v>
      </c>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s="27" customFormat="1" x14ac:dyDescent="0.3">
      <c r="A34" s="209" t="s">
        <v>636</v>
      </c>
      <c r="B34" s="39" t="s">
        <v>6144</v>
      </c>
      <c r="C34" s="206">
        <v>8664259330</v>
      </c>
      <c r="D34" s="39" t="s">
        <v>3744</v>
      </c>
      <c r="E34" s="39" t="s">
        <v>6145</v>
      </c>
      <c r="F34" s="207" t="s">
        <v>2088</v>
      </c>
    </row>
    <row r="35" spans="1:30" x14ac:dyDescent="0.3">
      <c r="A35" s="208" t="s">
        <v>5861</v>
      </c>
      <c r="B35" s="202" t="s">
        <v>6146</v>
      </c>
      <c r="C35" s="201">
        <v>7862000274</v>
      </c>
      <c r="D35" s="202" t="s">
        <v>6147</v>
      </c>
      <c r="E35" s="202" t="s">
        <v>6148</v>
      </c>
      <c r="F35" s="203" t="s">
        <v>2088</v>
      </c>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s="27" customFormat="1" x14ac:dyDescent="0.3">
      <c r="A36" s="209" t="s">
        <v>5868</v>
      </c>
      <c r="B36" s="39" t="s">
        <v>6149</v>
      </c>
      <c r="C36" s="206">
        <v>7137893282</v>
      </c>
      <c r="D36" s="39" t="s">
        <v>6150</v>
      </c>
      <c r="E36" s="39" t="s">
        <v>2093</v>
      </c>
      <c r="F36" s="207" t="s">
        <v>1438</v>
      </c>
    </row>
    <row r="37" spans="1:30" x14ac:dyDescent="0.3">
      <c r="A37" s="208" t="s">
        <v>4875</v>
      </c>
      <c r="B37" s="202" t="s">
        <v>6151</v>
      </c>
      <c r="C37" s="201">
        <v>6193506980</v>
      </c>
      <c r="D37" s="202" t="s">
        <v>6152</v>
      </c>
      <c r="E37" s="202" t="s">
        <v>6153</v>
      </c>
      <c r="F37" s="203" t="s">
        <v>2085</v>
      </c>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s="27" customFormat="1" x14ac:dyDescent="0.3">
      <c r="A38" s="209" t="s">
        <v>3332</v>
      </c>
      <c r="B38" s="39" t="s">
        <v>3333</v>
      </c>
      <c r="C38" s="206">
        <v>8005563326</v>
      </c>
      <c r="D38" s="39" t="s">
        <v>6154</v>
      </c>
      <c r="E38" s="39" t="s">
        <v>2110</v>
      </c>
      <c r="F38" s="207" t="s">
        <v>2086</v>
      </c>
    </row>
    <row r="39" spans="1:30" x14ac:dyDescent="0.3">
      <c r="A39" s="208" t="s">
        <v>3175</v>
      </c>
      <c r="B39" s="202" t="s">
        <v>6155</v>
      </c>
      <c r="C39" s="201">
        <v>6502838515</v>
      </c>
      <c r="D39" s="202" t="s">
        <v>6156</v>
      </c>
      <c r="E39" s="202" t="s">
        <v>6157</v>
      </c>
      <c r="F39" s="203" t="s">
        <v>2085</v>
      </c>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s="27" customFormat="1" x14ac:dyDescent="0.3">
      <c r="A40" s="209" t="s">
        <v>5875</v>
      </c>
      <c r="B40" s="39" t="s">
        <v>6158</v>
      </c>
      <c r="C40" s="206">
        <v>8007922644</v>
      </c>
      <c r="D40" s="39" t="s">
        <v>6159</v>
      </c>
      <c r="E40" s="39" t="s">
        <v>2087</v>
      </c>
      <c r="F40" s="207" t="s">
        <v>2088</v>
      </c>
    </row>
    <row r="41" spans="1:30" x14ac:dyDescent="0.3">
      <c r="A41" s="208" t="s">
        <v>5882</v>
      </c>
      <c r="B41" s="202" t="s">
        <v>6160</v>
      </c>
      <c r="C41" s="201">
        <v>9722722293</v>
      </c>
      <c r="D41" s="202" t="s">
        <v>6161</v>
      </c>
      <c r="E41" s="202" t="s">
        <v>2106</v>
      </c>
      <c r="F41" s="203" t="s">
        <v>1438</v>
      </c>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s="27" customFormat="1" x14ac:dyDescent="0.3">
      <c r="A42" s="209" t="s">
        <v>5871</v>
      </c>
      <c r="B42" s="39" t="s">
        <v>6162</v>
      </c>
      <c r="C42" s="206">
        <v>9499332155</v>
      </c>
      <c r="D42" s="39" t="s">
        <v>6163</v>
      </c>
      <c r="E42" s="39" t="s">
        <v>6164</v>
      </c>
      <c r="F42" s="207" t="s">
        <v>2085</v>
      </c>
    </row>
    <row r="43" spans="1:30" x14ac:dyDescent="0.3">
      <c r="A43" s="208" t="s">
        <v>2310</v>
      </c>
      <c r="B43" s="202" t="s">
        <v>6165</v>
      </c>
      <c r="C43" s="201">
        <v>2148083950</v>
      </c>
      <c r="D43" s="202" t="s">
        <v>6166</v>
      </c>
      <c r="E43" s="202" t="s">
        <v>2094</v>
      </c>
      <c r="F43" s="203" t="s">
        <v>1438</v>
      </c>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s="27" customFormat="1" x14ac:dyDescent="0.3">
      <c r="A44" s="209" t="s">
        <v>5872</v>
      </c>
      <c r="B44" s="39" t="s">
        <v>6167</v>
      </c>
      <c r="C44" s="206">
        <v>5127670449</v>
      </c>
      <c r="D44" s="39" t="s">
        <v>6168</v>
      </c>
      <c r="E44" s="39" t="s">
        <v>2094</v>
      </c>
      <c r="F44" s="207" t="s">
        <v>1438</v>
      </c>
    </row>
    <row r="45" spans="1:30" x14ac:dyDescent="0.3">
      <c r="A45" s="208" t="s">
        <v>5870</v>
      </c>
      <c r="B45" s="202" t="s">
        <v>6169</v>
      </c>
      <c r="C45" s="201">
        <v>2124989732</v>
      </c>
      <c r="D45" s="202" t="s">
        <v>6170</v>
      </c>
      <c r="E45" s="202" t="s">
        <v>2096</v>
      </c>
      <c r="F45" s="203" t="s">
        <v>2086</v>
      </c>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t="15" thickBot="1" x14ac:dyDescent="0.35">
      <c r="A46" s="211" t="s">
        <v>5852</v>
      </c>
      <c r="B46" s="212" t="s">
        <v>6171</v>
      </c>
      <c r="C46" s="213">
        <v>9722925052</v>
      </c>
      <c r="D46" s="212" t="s">
        <v>6172</v>
      </c>
      <c r="E46" s="212" t="s">
        <v>6173</v>
      </c>
      <c r="F46" s="214" t="s">
        <v>1438</v>
      </c>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922C2-FD57-49A3-9D68-31BF98D66CB9}">
  <dimension ref="A1:K2124"/>
  <sheetViews>
    <sheetView topLeftCell="A2030" workbookViewId="0">
      <selection activeCell="B2126" sqref="B2126"/>
    </sheetView>
  </sheetViews>
  <sheetFormatPr defaultRowHeight="14.4" x14ac:dyDescent="0.3"/>
  <cols>
    <col min="1" max="1" width="65.77734375" bestFit="1" customWidth="1"/>
    <col min="2" max="2" width="99.44140625" bestFit="1" customWidth="1"/>
    <col min="3" max="3" width="12.77734375" bestFit="1" customWidth="1"/>
    <col min="4" max="4" width="19.44140625" bestFit="1" customWidth="1"/>
    <col min="5" max="5" width="15.21875" bestFit="1" customWidth="1"/>
    <col min="6" max="6" width="3.44140625" bestFit="1" customWidth="1"/>
    <col min="7" max="8" width="3.5546875" bestFit="1" customWidth="1"/>
  </cols>
  <sheetData>
    <row r="1" spans="1:8" s="28" customFormat="1" ht="13.8" x14ac:dyDescent="0.3">
      <c r="A1" s="34" t="s">
        <v>1426</v>
      </c>
      <c r="B1" s="35" t="s">
        <v>158</v>
      </c>
      <c r="C1" s="34" t="s">
        <v>159</v>
      </c>
      <c r="D1" s="34" t="s">
        <v>160</v>
      </c>
      <c r="E1" s="35" t="s">
        <v>161</v>
      </c>
      <c r="F1" s="34" t="s">
        <v>1191</v>
      </c>
      <c r="G1" s="34" t="s">
        <v>1192</v>
      </c>
      <c r="H1" s="34" t="s">
        <v>1193</v>
      </c>
    </row>
    <row r="2" spans="1:8" s="29" customFormat="1" ht="13.8" x14ac:dyDescent="0.3">
      <c r="A2" s="99" t="s">
        <v>1835</v>
      </c>
      <c r="B2" s="92" t="s">
        <v>1838</v>
      </c>
      <c r="C2" s="93" t="s">
        <v>1839</v>
      </c>
      <c r="D2" s="93" t="s">
        <v>1668</v>
      </c>
      <c r="E2" s="107">
        <v>44834</v>
      </c>
      <c r="F2" s="93"/>
      <c r="G2" s="93"/>
      <c r="H2" s="93" t="s">
        <v>1335</v>
      </c>
    </row>
    <row r="3" spans="1:8" s="29" customFormat="1" ht="13.8" x14ac:dyDescent="0.25">
      <c r="A3" s="44" t="s">
        <v>3179</v>
      </c>
      <c r="B3" s="44" t="s">
        <v>1291</v>
      </c>
      <c r="C3" s="45" t="s">
        <v>1729</v>
      </c>
      <c r="D3" s="93" t="s">
        <v>1735</v>
      </c>
      <c r="E3" s="69">
        <v>44561</v>
      </c>
      <c r="F3" s="45"/>
      <c r="G3" s="93"/>
      <c r="H3" s="93"/>
    </row>
    <row r="4" spans="1:8" s="29" customFormat="1" ht="13.8" hidden="1" x14ac:dyDescent="0.25">
      <c r="A4" s="44" t="s">
        <v>4650</v>
      </c>
      <c r="B4" s="44" t="s">
        <v>4725</v>
      </c>
      <c r="C4" s="45" t="s">
        <v>4737</v>
      </c>
      <c r="D4" s="93" t="s">
        <v>4760</v>
      </c>
      <c r="E4" s="70" t="s">
        <v>1330</v>
      </c>
      <c r="F4" s="93"/>
      <c r="G4" s="93"/>
      <c r="H4" s="93"/>
    </row>
    <row r="5" spans="1:8" s="29" customFormat="1" ht="13.8" hidden="1" x14ac:dyDescent="0.25">
      <c r="A5" s="71" t="s">
        <v>4650</v>
      </c>
      <c r="B5" s="89" t="s">
        <v>1412</v>
      </c>
      <c r="C5" s="36" t="s">
        <v>5844</v>
      </c>
      <c r="D5" s="36" t="s">
        <v>1201</v>
      </c>
      <c r="E5" s="42">
        <v>46166</v>
      </c>
      <c r="F5" s="32"/>
      <c r="G5" s="32"/>
      <c r="H5" s="32"/>
    </row>
    <row r="6" spans="1:8" s="29" customFormat="1" ht="13.8" hidden="1" x14ac:dyDescent="0.3">
      <c r="A6" s="57" t="s">
        <v>3973</v>
      </c>
      <c r="B6" s="57" t="s">
        <v>142</v>
      </c>
      <c r="C6" s="62">
        <v>2203</v>
      </c>
      <c r="D6" s="93" t="s">
        <v>4760</v>
      </c>
      <c r="E6" s="60">
        <v>45230</v>
      </c>
      <c r="F6" s="93"/>
      <c r="G6" s="93"/>
      <c r="H6" s="93"/>
    </row>
    <row r="7" spans="1:8" s="29" customFormat="1" ht="13.8" hidden="1" x14ac:dyDescent="0.3">
      <c r="A7" s="57" t="s">
        <v>1204</v>
      </c>
      <c r="B7" s="57" t="s">
        <v>1290</v>
      </c>
      <c r="C7" s="62">
        <v>21027</v>
      </c>
      <c r="D7" s="93" t="s">
        <v>4760</v>
      </c>
      <c r="E7" s="60">
        <v>45777</v>
      </c>
      <c r="F7" s="93"/>
      <c r="G7" s="93"/>
      <c r="H7" s="93"/>
    </row>
    <row r="8" spans="1:8" s="29" customFormat="1" ht="13.8" hidden="1" x14ac:dyDescent="0.25">
      <c r="A8" s="92" t="s">
        <v>1204</v>
      </c>
      <c r="B8" s="92" t="s">
        <v>1384</v>
      </c>
      <c r="C8" s="93" t="s">
        <v>3731</v>
      </c>
      <c r="D8" s="93" t="s">
        <v>1201</v>
      </c>
      <c r="E8" s="94">
        <v>45155</v>
      </c>
      <c r="F8" s="93"/>
      <c r="G8" s="93" t="s">
        <v>1190</v>
      </c>
      <c r="H8" s="44" t="s">
        <v>1335</v>
      </c>
    </row>
    <row r="9" spans="1:8" s="29" customFormat="1" ht="13.8" hidden="1" x14ac:dyDescent="0.25">
      <c r="A9" s="44" t="s">
        <v>4651</v>
      </c>
      <c r="B9" s="44" t="s">
        <v>1294</v>
      </c>
      <c r="C9" s="45" t="s">
        <v>4738</v>
      </c>
      <c r="D9" s="93" t="s">
        <v>4760</v>
      </c>
      <c r="E9" s="70" t="s">
        <v>1330</v>
      </c>
      <c r="F9" s="93"/>
      <c r="G9" s="93"/>
      <c r="H9" s="93"/>
    </row>
    <row r="10" spans="1:8" s="29" customFormat="1" ht="13.8" hidden="1" x14ac:dyDescent="0.25">
      <c r="A10" s="44" t="s">
        <v>4652</v>
      </c>
      <c r="B10" s="44" t="s">
        <v>4726</v>
      </c>
      <c r="C10" s="45" t="s">
        <v>4739</v>
      </c>
      <c r="D10" s="93" t="s">
        <v>4760</v>
      </c>
      <c r="E10" s="70" t="s">
        <v>1330</v>
      </c>
      <c r="F10" s="93"/>
      <c r="G10" s="93"/>
      <c r="H10" s="93"/>
    </row>
    <row r="11" spans="1:8" s="29" customFormat="1" ht="13.8" hidden="1" x14ac:dyDescent="0.3">
      <c r="A11" s="73" t="s">
        <v>5803</v>
      </c>
      <c r="B11" s="89" t="s">
        <v>1202</v>
      </c>
      <c r="C11" s="36" t="s">
        <v>5804</v>
      </c>
      <c r="D11" s="36" t="s">
        <v>1201</v>
      </c>
      <c r="E11" s="42">
        <v>45132</v>
      </c>
      <c r="F11" s="32"/>
      <c r="G11" s="32"/>
      <c r="H11" s="32"/>
    </row>
    <row r="12" spans="1:8" s="29" customFormat="1" ht="13.8" hidden="1" x14ac:dyDescent="0.25">
      <c r="A12" s="63" t="s">
        <v>3953</v>
      </c>
      <c r="B12" s="57" t="s">
        <v>3951</v>
      </c>
      <c r="C12" s="62" t="s">
        <v>3952</v>
      </c>
      <c r="D12" s="93" t="s">
        <v>1201</v>
      </c>
      <c r="E12" s="46">
        <v>45220</v>
      </c>
      <c r="F12" s="93"/>
      <c r="G12" s="93"/>
      <c r="H12" s="93"/>
    </row>
    <row r="13" spans="1:8" s="29" customFormat="1" ht="13.8" hidden="1" x14ac:dyDescent="0.3">
      <c r="A13" s="99" t="s">
        <v>1339</v>
      </c>
      <c r="B13" s="92" t="s">
        <v>5748</v>
      </c>
      <c r="C13" s="93" t="s">
        <v>5749</v>
      </c>
      <c r="D13" s="93" t="s">
        <v>1201</v>
      </c>
      <c r="E13" s="94">
        <v>46961</v>
      </c>
      <c r="F13" s="32"/>
      <c r="G13" s="32"/>
      <c r="H13" s="32"/>
    </row>
    <row r="14" spans="1:8" s="29" customFormat="1" ht="13.8" hidden="1" x14ac:dyDescent="0.25">
      <c r="A14" s="108" t="s">
        <v>3703</v>
      </c>
      <c r="B14" s="67" t="s">
        <v>1940</v>
      </c>
      <c r="C14" s="106" t="s">
        <v>1385</v>
      </c>
      <c r="D14" s="93" t="s">
        <v>1394</v>
      </c>
      <c r="E14" s="109">
        <v>45565</v>
      </c>
      <c r="F14" s="93"/>
      <c r="G14" s="93"/>
      <c r="H14" s="93"/>
    </row>
    <row r="15" spans="1:8" s="29" customFormat="1" ht="13.8" hidden="1" x14ac:dyDescent="0.3">
      <c r="A15" s="57" t="s">
        <v>4653</v>
      </c>
      <c r="B15" s="57" t="s">
        <v>1290</v>
      </c>
      <c r="C15" s="62">
        <v>21027</v>
      </c>
      <c r="D15" s="93" t="s">
        <v>4760</v>
      </c>
      <c r="E15" s="60">
        <v>45777</v>
      </c>
      <c r="F15" s="93"/>
      <c r="G15" s="93"/>
      <c r="H15" s="93"/>
    </row>
    <row r="16" spans="1:8" s="29" customFormat="1" ht="13.8" hidden="1" x14ac:dyDescent="0.25">
      <c r="A16" s="110" t="s">
        <v>167</v>
      </c>
      <c r="B16" s="87" t="s">
        <v>143</v>
      </c>
      <c r="C16" s="95" t="s">
        <v>322</v>
      </c>
      <c r="D16" s="96" t="s">
        <v>398</v>
      </c>
      <c r="E16" s="65">
        <v>45230</v>
      </c>
      <c r="F16" s="96"/>
      <c r="G16" s="96"/>
      <c r="H16" s="96"/>
    </row>
    <row r="17" spans="1:8" s="29" customFormat="1" ht="13.8" hidden="1" x14ac:dyDescent="0.3">
      <c r="A17" s="58" t="s">
        <v>4654</v>
      </c>
      <c r="B17" s="58" t="s">
        <v>3909</v>
      </c>
      <c r="C17" s="62" t="s">
        <v>4735</v>
      </c>
      <c r="D17" s="93" t="s">
        <v>4760</v>
      </c>
      <c r="E17" s="60">
        <v>45535</v>
      </c>
      <c r="F17" s="93"/>
      <c r="G17" s="93"/>
      <c r="H17" s="93"/>
    </row>
    <row r="18" spans="1:8" s="29" customFormat="1" ht="13.8" hidden="1" x14ac:dyDescent="0.3">
      <c r="A18" s="57" t="s">
        <v>424</v>
      </c>
      <c r="B18" s="57" t="s">
        <v>1290</v>
      </c>
      <c r="C18" s="62">
        <v>21027</v>
      </c>
      <c r="D18" s="93" t="s">
        <v>4760</v>
      </c>
      <c r="E18" s="60">
        <v>45777</v>
      </c>
      <c r="F18" s="93"/>
      <c r="G18" s="93"/>
      <c r="H18" s="93"/>
    </row>
    <row r="19" spans="1:8" s="29" customFormat="1" ht="13.8" hidden="1" x14ac:dyDescent="0.3">
      <c r="A19" s="57" t="s">
        <v>1205</v>
      </c>
      <c r="B19" s="57" t="s">
        <v>1290</v>
      </c>
      <c r="C19" s="62">
        <v>21027</v>
      </c>
      <c r="D19" s="93" t="s">
        <v>4760</v>
      </c>
      <c r="E19" s="60">
        <v>45777</v>
      </c>
      <c r="F19" s="93"/>
      <c r="G19" s="93"/>
      <c r="H19" s="93"/>
    </row>
    <row r="20" spans="1:8" s="29" customFormat="1" ht="13.8" hidden="1" x14ac:dyDescent="0.25">
      <c r="A20" s="99" t="s">
        <v>1205</v>
      </c>
      <c r="B20" s="111" t="s">
        <v>1169</v>
      </c>
      <c r="C20" s="45" t="s">
        <v>2745</v>
      </c>
      <c r="D20" s="93" t="s">
        <v>2198</v>
      </c>
      <c r="E20" s="46">
        <v>45227</v>
      </c>
      <c r="F20" s="93"/>
      <c r="G20" s="93"/>
      <c r="H20" s="93"/>
    </row>
    <row r="21" spans="1:8" s="29" customFormat="1" ht="13.8" hidden="1" x14ac:dyDescent="0.3">
      <c r="A21" s="57" t="s">
        <v>559</v>
      </c>
      <c r="B21" s="57" t="s">
        <v>1290</v>
      </c>
      <c r="C21" s="62">
        <v>21027</v>
      </c>
      <c r="D21" s="93" t="s">
        <v>4760</v>
      </c>
      <c r="E21" s="60">
        <v>45777</v>
      </c>
      <c r="F21" s="93"/>
      <c r="G21" s="93"/>
      <c r="H21" s="93"/>
    </row>
    <row r="22" spans="1:8" s="29" customFormat="1" ht="13.8" hidden="1" x14ac:dyDescent="0.25">
      <c r="A22" s="100" t="s">
        <v>3425</v>
      </c>
      <c r="B22" s="92" t="s">
        <v>3452</v>
      </c>
      <c r="C22" s="93" t="s">
        <v>3453</v>
      </c>
      <c r="D22" s="93" t="s">
        <v>1201</v>
      </c>
      <c r="E22" s="94">
        <v>45401</v>
      </c>
      <c r="F22" s="93"/>
      <c r="G22" s="93"/>
      <c r="H22" s="93"/>
    </row>
    <row r="23" spans="1:8" s="29" customFormat="1" ht="13.8" hidden="1" x14ac:dyDescent="0.25">
      <c r="A23" s="98" t="s">
        <v>2842</v>
      </c>
      <c r="B23" s="92" t="s">
        <v>2659</v>
      </c>
      <c r="C23" s="93" t="s">
        <v>2815</v>
      </c>
      <c r="D23" s="93" t="s">
        <v>2814</v>
      </c>
      <c r="E23" s="94">
        <v>45169</v>
      </c>
      <c r="F23" s="93"/>
      <c r="G23" s="93"/>
      <c r="H23" s="93"/>
    </row>
    <row r="24" spans="1:8" s="29" customFormat="1" ht="13.8" hidden="1" x14ac:dyDescent="0.25">
      <c r="A24" s="87" t="s">
        <v>168</v>
      </c>
      <c r="B24" s="87" t="s">
        <v>169</v>
      </c>
      <c r="C24" s="95" t="s">
        <v>323</v>
      </c>
      <c r="D24" s="96" t="s">
        <v>398</v>
      </c>
      <c r="E24" s="65">
        <v>45382</v>
      </c>
      <c r="F24" s="96"/>
      <c r="G24" s="96"/>
      <c r="H24" s="96"/>
    </row>
    <row r="25" spans="1:8" s="29" customFormat="1" ht="13.8" hidden="1" x14ac:dyDescent="0.25">
      <c r="A25" s="87" t="s">
        <v>4339</v>
      </c>
      <c r="B25" s="87" t="s">
        <v>4340</v>
      </c>
      <c r="C25" s="95" t="s">
        <v>4341</v>
      </c>
      <c r="D25" s="96" t="s">
        <v>398</v>
      </c>
      <c r="E25" s="65">
        <v>45291</v>
      </c>
      <c r="F25" s="96"/>
      <c r="G25" s="96"/>
      <c r="H25" s="96"/>
    </row>
    <row r="26" spans="1:8" s="29" customFormat="1" ht="13.8" hidden="1" x14ac:dyDescent="0.25">
      <c r="A26" s="98" t="s">
        <v>2843</v>
      </c>
      <c r="B26" s="92" t="s">
        <v>2659</v>
      </c>
      <c r="C26" s="93" t="s">
        <v>2815</v>
      </c>
      <c r="D26" s="93" t="s">
        <v>2814</v>
      </c>
      <c r="E26" s="94">
        <v>45169</v>
      </c>
      <c r="F26" s="93"/>
      <c r="G26" s="93"/>
      <c r="H26" s="93"/>
    </row>
    <row r="27" spans="1:8" s="29" customFormat="1" ht="13.8" hidden="1" x14ac:dyDescent="0.25">
      <c r="A27" s="102" t="s">
        <v>2843</v>
      </c>
      <c r="B27" s="92" t="s">
        <v>3384</v>
      </c>
      <c r="C27" s="93" t="s">
        <v>3383</v>
      </c>
      <c r="D27" s="93" t="s">
        <v>1201</v>
      </c>
      <c r="E27" s="94">
        <v>45429</v>
      </c>
      <c r="F27" s="93"/>
      <c r="G27" s="93" t="s">
        <v>1190</v>
      </c>
      <c r="H27" s="93" t="s">
        <v>1190</v>
      </c>
    </row>
    <row r="28" spans="1:8" s="29" customFormat="1" ht="13.8" hidden="1" x14ac:dyDescent="0.3">
      <c r="A28" s="99" t="s">
        <v>2843</v>
      </c>
      <c r="B28" s="92" t="s">
        <v>5748</v>
      </c>
      <c r="C28" s="93" t="s">
        <v>5749</v>
      </c>
      <c r="D28" s="93" t="s">
        <v>1201</v>
      </c>
      <c r="E28" s="94">
        <v>46961</v>
      </c>
      <c r="F28" s="32"/>
      <c r="G28" s="32"/>
      <c r="H28" s="32"/>
    </row>
    <row r="29" spans="1:8" s="29" customFormat="1" ht="13.8" hidden="1" x14ac:dyDescent="0.3">
      <c r="A29" s="57" t="s">
        <v>2705</v>
      </c>
      <c r="B29" s="58" t="s">
        <v>3909</v>
      </c>
      <c r="C29" s="59">
        <v>20022</v>
      </c>
      <c r="D29" s="93" t="s">
        <v>4760</v>
      </c>
      <c r="E29" s="60">
        <v>45535</v>
      </c>
      <c r="F29" s="93"/>
      <c r="G29" s="93"/>
      <c r="H29" s="93"/>
    </row>
    <row r="30" spans="1:8" s="29" customFormat="1" ht="13.8" hidden="1" x14ac:dyDescent="0.3">
      <c r="A30" s="99" t="s">
        <v>1687</v>
      </c>
      <c r="B30" s="92" t="s">
        <v>1692</v>
      </c>
      <c r="C30" s="93" t="s">
        <v>3853</v>
      </c>
      <c r="D30" s="93" t="s">
        <v>1668</v>
      </c>
      <c r="E30" s="112">
        <v>45900</v>
      </c>
      <c r="F30" s="93"/>
      <c r="G30" s="93"/>
      <c r="H30" s="93" t="s">
        <v>1190</v>
      </c>
    </row>
    <row r="31" spans="1:8" s="29" customFormat="1" ht="13.8" hidden="1" x14ac:dyDescent="0.25">
      <c r="A31" s="100" t="s">
        <v>3424</v>
      </c>
      <c r="B31" s="92" t="s">
        <v>3452</v>
      </c>
      <c r="C31" s="93" t="s">
        <v>3453</v>
      </c>
      <c r="D31" s="93" t="s">
        <v>1201</v>
      </c>
      <c r="E31" s="94">
        <v>45401</v>
      </c>
      <c r="F31" s="93"/>
      <c r="G31" s="93"/>
      <c r="H31" s="93"/>
    </row>
    <row r="32" spans="1:8" s="29" customFormat="1" ht="13.8" hidden="1" x14ac:dyDescent="0.25">
      <c r="A32" s="44" t="s">
        <v>3469</v>
      </c>
      <c r="B32" s="113" t="s">
        <v>1785</v>
      </c>
      <c r="C32" s="45" t="s">
        <v>1786</v>
      </c>
      <c r="D32" s="45" t="s">
        <v>1721</v>
      </c>
      <c r="E32" s="46">
        <v>45138</v>
      </c>
      <c r="F32" s="93"/>
      <c r="G32" s="93" t="s">
        <v>1335</v>
      </c>
      <c r="H32" s="93" t="s">
        <v>1335</v>
      </c>
    </row>
    <row r="33" spans="1:8" s="29" customFormat="1" ht="13.8" hidden="1" x14ac:dyDescent="0.25">
      <c r="A33" s="100" t="s">
        <v>170</v>
      </c>
      <c r="B33" s="87" t="s">
        <v>143</v>
      </c>
      <c r="C33" s="95" t="s">
        <v>324</v>
      </c>
      <c r="D33" s="96" t="s">
        <v>398</v>
      </c>
      <c r="E33" s="65">
        <v>45230</v>
      </c>
      <c r="F33" s="96"/>
      <c r="G33" s="96"/>
      <c r="H33" s="96"/>
    </row>
    <row r="34" spans="1:8" s="29" customFormat="1" ht="13.8" hidden="1" x14ac:dyDescent="0.25">
      <c r="A34" s="87" t="s">
        <v>4342</v>
      </c>
      <c r="B34" s="87" t="s">
        <v>4343</v>
      </c>
      <c r="C34" s="95" t="s">
        <v>4344</v>
      </c>
      <c r="D34" s="96" t="s">
        <v>398</v>
      </c>
      <c r="E34" s="65">
        <v>45657</v>
      </c>
      <c r="F34" s="96"/>
      <c r="G34" s="96"/>
      <c r="H34" s="96"/>
    </row>
    <row r="35" spans="1:8" s="29" customFormat="1" ht="13.8" hidden="1" x14ac:dyDescent="0.3">
      <c r="A35" s="99" t="s">
        <v>2482</v>
      </c>
      <c r="B35" s="92" t="s">
        <v>2483</v>
      </c>
      <c r="C35" s="93" t="s">
        <v>2484</v>
      </c>
      <c r="D35" s="93" t="s">
        <v>1721</v>
      </c>
      <c r="E35" s="94">
        <v>45138</v>
      </c>
      <c r="F35" s="93"/>
      <c r="G35" s="93"/>
      <c r="H35" s="93"/>
    </row>
    <row r="36" spans="1:8" s="29" customFormat="1" ht="13.8" x14ac:dyDescent="0.3">
      <c r="A36" s="99" t="s">
        <v>2482</v>
      </c>
      <c r="B36" s="92" t="s">
        <v>2485</v>
      </c>
      <c r="C36" s="93" t="s">
        <v>3940</v>
      </c>
      <c r="D36" s="93" t="s">
        <v>1743</v>
      </c>
      <c r="E36" s="107">
        <v>44742</v>
      </c>
      <c r="F36" s="93"/>
      <c r="G36" s="93"/>
      <c r="H36" s="93"/>
    </row>
    <row r="37" spans="1:8" s="29" customFormat="1" ht="13.8" hidden="1" x14ac:dyDescent="0.25">
      <c r="A37" s="114" t="s">
        <v>1971</v>
      </c>
      <c r="B37" s="114" t="s">
        <v>1941</v>
      </c>
      <c r="C37" s="106" t="s">
        <v>1386</v>
      </c>
      <c r="D37" s="93" t="s">
        <v>1394</v>
      </c>
      <c r="E37" s="115">
        <v>46568</v>
      </c>
      <c r="F37" s="93"/>
      <c r="G37" s="93"/>
      <c r="H37" s="93"/>
    </row>
    <row r="38" spans="1:8" s="29" customFormat="1" ht="13.8" x14ac:dyDescent="0.3">
      <c r="A38" s="103" t="s">
        <v>2716</v>
      </c>
      <c r="B38" s="103" t="s">
        <v>3110</v>
      </c>
      <c r="C38" s="104" t="s">
        <v>3111</v>
      </c>
      <c r="D38" s="104" t="s">
        <v>1721</v>
      </c>
      <c r="E38" s="116">
        <v>44865</v>
      </c>
      <c r="F38" s="104"/>
      <c r="G38" s="104"/>
      <c r="H38" s="93"/>
    </row>
    <row r="39" spans="1:8" s="29" customFormat="1" ht="13.8" hidden="1" x14ac:dyDescent="0.25">
      <c r="A39" s="41" t="s">
        <v>5855</v>
      </c>
      <c r="B39" s="89" t="s">
        <v>5850</v>
      </c>
      <c r="C39" s="36" t="s">
        <v>5851</v>
      </c>
      <c r="D39" s="36" t="s">
        <v>1201</v>
      </c>
      <c r="E39" s="42">
        <v>45372</v>
      </c>
      <c r="F39" s="32"/>
      <c r="G39" s="32"/>
      <c r="H39" s="32"/>
    </row>
    <row r="40" spans="1:8" s="29" customFormat="1" ht="13.8" hidden="1" x14ac:dyDescent="0.25">
      <c r="A40" s="41" t="s">
        <v>5855</v>
      </c>
      <c r="B40" s="89" t="s">
        <v>5850</v>
      </c>
      <c r="C40" s="36" t="s">
        <v>5921</v>
      </c>
      <c r="D40" s="36" t="s">
        <v>1201</v>
      </c>
      <c r="E40" s="42">
        <v>45169</v>
      </c>
      <c r="F40" s="32"/>
      <c r="G40" s="32"/>
      <c r="H40" s="32"/>
    </row>
    <row r="41" spans="1:8" s="29" customFormat="1" ht="13.8" hidden="1" x14ac:dyDescent="0.3">
      <c r="A41" s="57" t="s">
        <v>4655</v>
      </c>
      <c r="B41" s="58" t="s">
        <v>3909</v>
      </c>
      <c r="C41" s="59">
        <v>20022</v>
      </c>
      <c r="D41" s="93" t="s">
        <v>4760</v>
      </c>
      <c r="E41" s="60">
        <v>45535</v>
      </c>
      <c r="F41" s="93"/>
      <c r="G41" s="93"/>
      <c r="H41" s="93"/>
    </row>
    <row r="42" spans="1:8" s="29" customFormat="1" ht="13.8" hidden="1" x14ac:dyDescent="0.25">
      <c r="A42" s="44" t="s">
        <v>1483</v>
      </c>
      <c r="B42" s="44" t="s">
        <v>1541</v>
      </c>
      <c r="C42" s="45" t="s">
        <v>2206</v>
      </c>
      <c r="D42" s="45" t="s">
        <v>1572</v>
      </c>
      <c r="E42" s="46">
        <v>45410</v>
      </c>
      <c r="F42" s="93"/>
      <c r="G42" s="93"/>
      <c r="H42" s="93"/>
    </row>
    <row r="43" spans="1:8" s="29" customFormat="1" ht="13.8" hidden="1" x14ac:dyDescent="0.25">
      <c r="A43" s="87" t="s">
        <v>4345</v>
      </c>
      <c r="B43" s="87" t="s">
        <v>4346</v>
      </c>
      <c r="C43" s="95" t="s">
        <v>4347</v>
      </c>
      <c r="D43" s="96" t="s">
        <v>398</v>
      </c>
      <c r="E43" s="65">
        <v>45291</v>
      </c>
      <c r="F43" s="96"/>
      <c r="G43" s="96"/>
      <c r="H43" s="96"/>
    </row>
    <row r="44" spans="1:8" s="29" customFormat="1" ht="13.8" hidden="1" x14ac:dyDescent="0.25">
      <c r="A44" s="100" t="s">
        <v>959</v>
      </c>
      <c r="B44" s="92" t="s">
        <v>3452</v>
      </c>
      <c r="C44" s="93" t="s">
        <v>3453</v>
      </c>
      <c r="D44" s="93" t="s">
        <v>1201</v>
      </c>
      <c r="E44" s="94">
        <v>45401</v>
      </c>
      <c r="F44" s="93"/>
      <c r="G44" s="93"/>
      <c r="H44" s="93"/>
    </row>
    <row r="45" spans="1:8" s="29" customFormat="1" ht="13.8" hidden="1" x14ac:dyDescent="0.3">
      <c r="A45" s="117" t="s">
        <v>1935</v>
      </c>
      <c r="B45" s="117" t="s">
        <v>1901</v>
      </c>
      <c r="C45" s="118" t="s">
        <v>3249</v>
      </c>
      <c r="D45" s="93" t="s">
        <v>1394</v>
      </c>
      <c r="E45" s="119">
        <v>46053</v>
      </c>
      <c r="F45" s="93"/>
      <c r="G45" s="93"/>
      <c r="H45" s="93"/>
    </row>
    <row r="46" spans="1:8" s="29" customFormat="1" ht="13.8" hidden="1" x14ac:dyDescent="0.3">
      <c r="A46" s="57" t="s">
        <v>4656</v>
      </c>
      <c r="B46" s="57" t="s">
        <v>1290</v>
      </c>
      <c r="C46" s="62">
        <v>21027</v>
      </c>
      <c r="D46" s="93" t="s">
        <v>4760</v>
      </c>
      <c r="E46" s="60">
        <v>45777</v>
      </c>
      <c r="F46" s="93"/>
      <c r="G46" s="93"/>
      <c r="H46" s="93"/>
    </row>
    <row r="47" spans="1:8" s="29" customFormat="1" ht="13.8" hidden="1" x14ac:dyDescent="0.3">
      <c r="A47" s="57" t="s">
        <v>1348</v>
      </c>
      <c r="B47" s="92" t="s">
        <v>3682</v>
      </c>
      <c r="C47" s="93" t="s">
        <v>3680</v>
      </c>
      <c r="D47" s="93" t="s">
        <v>3681</v>
      </c>
      <c r="E47" s="94">
        <v>46203</v>
      </c>
      <c r="F47" s="93"/>
      <c r="G47" s="93"/>
      <c r="H47" s="93"/>
    </row>
    <row r="48" spans="1:8" s="29" customFormat="1" ht="13.8" hidden="1" x14ac:dyDescent="0.3">
      <c r="A48" s="117" t="s">
        <v>1972</v>
      </c>
      <c r="B48" s="117" t="s">
        <v>1943</v>
      </c>
      <c r="C48" s="106" t="s">
        <v>3166</v>
      </c>
      <c r="D48" s="93" t="s">
        <v>1394</v>
      </c>
      <c r="E48" s="119">
        <v>46053</v>
      </c>
      <c r="F48" s="93"/>
      <c r="G48" s="93"/>
      <c r="H48" s="93"/>
    </row>
    <row r="49" spans="1:8" s="29" customFormat="1" ht="13.8" hidden="1" x14ac:dyDescent="0.25">
      <c r="A49" s="120" t="s">
        <v>1387</v>
      </c>
      <c r="B49" s="114" t="s">
        <v>1942</v>
      </c>
      <c r="C49" s="106" t="s">
        <v>1388</v>
      </c>
      <c r="D49" s="93" t="s">
        <v>1394</v>
      </c>
      <c r="E49" s="115">
        <v>45443</v>
      </c>
      <c r="F49" s="93"/>
      <c r="G49" s="93"/>
      <c r="H49" s="93"/>
    </row>
    <row r="50" spans="1:8" s="29" customFormat="1" ht="13.8" hidden="1" x14ac:dyDescent="0.25">
      <c r="A50" s="120" t="s">
        <v>3701</v>
      </c>
      <c r="B50" s="114" t="s">
        <v>3695</v>
      </c>
      <c r="C50" s="106" t="s">
        <v>3702</v>
      </c>
      <c r="D50" s="93" t="s">
        <v>1712</v>
      </c>
      <c r="E50" s="115">
        <v>45077</v>
      </c>
      <c r="F50" s="93"/>
      <c r="G50" s="93"/>
      <c r="H50" s="93"/>
    </row>
    <row r="51" spans="1:8" s="29" customFormat="1" ht="13.8" x14ac:dyDescent="0.3">
      <c r="A51" s="99" t="s">
        <v>1706</v>
      </c>
      <c r="B51" s="92" t="s">
        <v>1707</v>
      </c>
      <c r="C51" s="93" t="s">
        <v>3147</v>
      </c>
      <c r="D51" s="93" t="s">
        <v>1705</v>
      </c>
      <c r="E51" s="107">
        <v>44582</v>
      </c>
      <c r="F51" s="93"/>
      <c r="G51" s="93"/>
      <c r="H51" s="93" t="s">
        <v>1190</v>
      </c>
    </row>
    <row r="52" spans="1:8" s="29" customFormat="1" ht="13.8" hidden="1" x14ac:dyDescent="0.3">
      <c r="A52" s="99" t="s">
        <v>3079</v>
      </c>
      <c r="B52" s="92" t="s">
        <v>3078</v>
      </c>
      <c r="C52" s="93" t="s">
        <v>3107</v>
      </c>
      <c r="D52" s="93" t="s">
        <v>1586</v>
      </c>
      <c r="E52" s="94">
        <v>45291</v>
      </c>
      <c r="F52" s="93"/>
      <c r="G52" s="93"/>
      <c r="H52" s="93"/>
    </row>
    <row r="53" spans="1:8" s="29" customFormat="1" ht="13.8" hidden="1" x14ac:dyDescent="0.3">
      <c r="A53" s="57" t="s">
        <v>25</v>
      </c>
      <c r="B53" s="92" t="s">
        <v>3682</v>
      </c>
      <c r="C53" s="93" t="s">
        <v>3680</v>
      </c>
      <c r="D53" s="93" t="s">
        <v>3681</v>
      </c>
      <c r="E53" s="94">
        <v>46203</v>
      </c>
      <c r="F53" s="93"/>
      <c r="G53" s="93"/>
      <c r="H53" s="93"/>
    </row>
    <row r="54" spans="1:8" s="29" customFormat="1" ht="13.8" hidden="1" x14ac:dyDescent="0.3">
      <c r="A54" s="171" t="s">
        <v>960</v>
      </c>
      <c r="B54" s="31" t="s">
        <v>5761</v>
      </c>
      <c r="C54" s="32" t="s">
        <v>5762</v>
      </c>
      <c r="D54" s="33" t="s">
        <v>1201</v>
      </c>
      <c r="E54" s="33">
        <v>45246</v>
      </c>
      <c r="F54" s="32"/>
      <c r="G54" s="32"/>
      <c r="H54" s="32"/>
    </row>
    <row r="55" spans="1:8" s="29" customFormat="1" ht="13.8" hidden="1" x14ac:dyDescent="0.3">
      <c r="A55" s="73" t="s">
        <v>960</v>
      </c>
      <c r="B55" s="89" t="s">
        <v>5794</v>
      </c>
      <c r="C55" s="36" t="s">
        <v>5795</v>
      </c>
      <c r="D55" s="36" t="s">
        <v>1201</v>
      </c>
      <c r="E55" s="42">
        <v>45139</v>
      </c>
      <c r="F55" s="32"/>
      <c r="G55" s="32"/>
      <c r="H55" s="32"/>
    </row>
    <row r="56" spans="1:8" s="29" customFormat="1" ht="13.8" hidden="1" x14ac:dyDescent="0.25">
      <c r="A56" s="87" t="s">
        <v>4348</v>
      </c>
      <c r="B56" s="87" t="s">
        <v>4349</v>
      </c>
      <c r="C56" s="95" t="s">
        <v>4350</v>
      </c>
      <c r="D56" s="96" t="s">
        <v>398</v>
      </c>
      <c r="E56" s="65">
        <v>45169</v>
      </c>
      <c r="F56" s="96"/>
      <c r="G56" s="96"/>
      <c r="H56" s="96"/>
    </row>
    <row r="57" spans="1:8" s="29" customFormat="1" ht="13.8" hidden="1" x14ac:dyDescent="0.25">
      <c r="A57" s="87" t="s">
        <v>4351</v>
      </c>
      <c r="B57" s="87" t="s">
        <v>4352</v>
      </c>
      <c r="C57" s="95" t="s">
        <v>4353</v>
      </c>
      <c r="D57" s="96" t="s">
        <v>398</v>
      </c>
      <c r="E57" s="65">
        <v>45504</v>
      </c>
      <c r="F57" s="96"/>
      <c r="G57" s="96"/>
      <c r="H57" s="96"/>
    </row>
    <row r="58" spans="1:8" s="29" customFormat="1" ht="13.8" hidden="1" x14ac:dyDescent="0.3">
      <c r="A58" s="73" t="s">
        <v>5805</v>
      </c>
      <c r="B58" s="89" t="s">
        <v>1202</v>
      </c>
      <c r="C58" s="36" t="s">
        <v>5804</v>
      </c>
      <c r="D58" s="36" t="s">
        <v>1201</v>
      </c>
      <c r="E58" s="42">
        <v>45132</v>
      </c>
      <c r="F58" s="32"/>
      <c r="G58" s="32"/>
      <c r="H58" s="32"/>
    </row>
    <row r="59" spans="1:8" s="29" customFormat="1" ht="13.8" hidden="1" x14ac:dyDescent="0.3">
      <c r="A59" s="57" t="s">
        <v>1349</v>
      </c>
      <c r="B59" s="92" t="s">
        <v>3682</v>
      </c>
      <c r="C59" s="93" t="s">
        <v>3680</v>
      </c>
      <c r="D59" s="93" t="s">
        <v>3681</v>
      </c>
      <c r="E59" s="94">
        <v>46203</v>
      </c>
      <c r="F59" s="93"/>
      <c r="G59" s="93"/>
      <c r="H59" s="93"/>
    </row>
    <row r="60" spans="1:8" s="29" customFormat="1" ht="13.8" x14ac:dyDescent="0.3">
      <c r="A60" s="57" t="s">
        <v>3855</v>
      </c>
      <c r="B60" s="92" t="s">
        <v>3856</v>
      </c>
      <c r="C60" s="93" t="s">
        <v>3857</v>
      </c>
      <c r="D60" s="93" t="s">
        <v>2147</v>
      </c>
      <c r="E60" s="107">
        <v>44804</v>
      </c>
      <c r="F60" s="93"/>
      <c r="G60" s="93"/>
      <c r="H60" s="93"/>
    </row>
    <row r="61" spans="1:8" s="29" customFormat="1" ht="13.8" hidden="1" x14ac:dyDescent="0.3">
      <c r="A61" s="99" t="s">
        <v>2480</v>
      </c>
      <c r="B61" s="92" t="s">
        <v>1347</v>
      </c>
      <c r="C61" s="93" t="s">
        <v>2481</v>
      </c>
      <c r="D61" s="93" t="s">
        <v>1586</v>
      </c>
      <c r="E61" s="94">
        <v>45107</v>
      </c>
      <c r="F61" s="93"/>
      <c r="G61" s="93"/>
      <c r="H61" s="93"/>
    </row>
    <row r="62" spans="1:8" s="29" customFormat="1" ht="13.8" hidden="1" x14ac:dyDescent="0.25">
      <c r="A62" s="98" t="s">
        <v>2844</v>
      </c>
      <c r="B62" s="92" t="s">
        <v>2659</v>
      </c>
      <c r="C62" s="93" t="s">
        <v>2815</v>
      </c>
      <c r="D62" s="93" t="s">
        <v>2814</v>
      </c>
      <c r="E62" s="94">
        <v>45169</v>
      </c>
      <c r="F62" s="93"/>
      <c r="G62" s="93"/>
      <c r="H62" s="93"/>
    </row>
    <row r="63" spans="1:8" s="29" customFormat="1" ht="13.8" hidden="1" x14ac:dyDescent="0.25">
      <c r="A63" s="91" t="s">
        <v>2256</v>
      </c>
      <c r="B63" s="68" t="s">
        <v>2258</v>
      </c>
      <c r="C63" s="45" t="s">
        <v>2257</v>
      </c>
      <c r="D63" s="45" t="s">
        <v>1749</v>
      </c>
      <c r="E63" s="46">
        <v>45354</v>
      </c>
      <c r="F63" s="93"/>
      <c r="G63" s="93"/>
      <c r="H63" s="93"/>
    </row>
    <row r="64" spans="1:8" s="29" customFormat="1" ht="13.8" hidden="1" x14ac:dyDescent="0.25">
      <c r="A64" s="110" t="s">
        <v>171</v>
      </c>
      <c r="B64" s="87" t="s">
        <v>143</v>
      </c>
      <c r="C64" s="95" t="s">
        <v>325</v>
      </c>
      <c r="D64" s="96" t="s">
        <v>398</v>
      </c>
      <c r="E64" s="65">
        <v>45230</v>
      </c>
      <c r="F64" s="96"/>
      <c r="G64" s="96"/>
      <c r="H64" s="96"/>
    </row>
    <row r="65" spans="1:8" s="29" customFormat="1" ht="13.8" hidden="1" x14ac:dyDescent="0.3">
      <c r="A65" s="57" t="s">
        <v>3582</v>
      </c>
      <c r="B65" s="92" t="s">
        <v>3682</v>
      </c>
      <c r="C65" s="93" t="s">
        <v>3680</v>
      </c>
      <c r="D65" s="93" t="s">
        <v>3681</v>
      </c>
      <c r="E65" s="94">
        <v>46203</v>
      </c>
      <c r="F65" s="93"/>
      <c r="G65" s="93"/>
      <c r="H65" s="93"/>
    </row>
    <row r="66" spans="1:8" s="29" customFormat="1" ht="13.8" hidden="1" x14ac:dyDescent="0.25">
      <c r="A66" s="98" t="s">
        <v>2845</v>
      </c>
      <c r="B66" s="92" t="s">
        <v>2659</v>
      </c>
      <c r="C66" s="93" t="s">
        <v>2815</v>
      </c>
      <c r="D66" s="93" t="s">
        <v>2814</v>
      </c>
      <c r="E66" s="94">
        <v>45169</v>
      </c>
      <c r="F66" s="93"/>
      <c r="G66" s="93"/>
      <c r="H66" s="93"/>
    </row>
    <row r="67" spans="1:8" s="29" customFormat="1" ht="13.8" hidden="1" x14ac:dyDescent="0.25">
      <c r="A67" s="91" t="s">
        <v>2818</v>
      </c>
      <c r="B67" s="92" t="s">
        <v>2840</v>
      </c>
      <c r="C67" s="93" t="s">
        <v>2663</v>
      </c>
      <c r="D67" s="93" t="s">
        <v>2814</v>
      </c>
      <c r="E67" s="94">
        <v>45169</v>
      </c>
      <c r="F67" s="93"/>
      <c r="G67" s="93"/>
      <c r="H67" s="93"/>
    </row>
    <row r="68" spans="1:8" s="29" customFormat="1" ht="13.8" hidden="1" x14ac:dyDescent="0.25">
      <c r="A68" s="98" t="s">
        <v>2846</v>
      </c>
      <c r="B68" s="92" t="s">
        <v>2659</v>
      </c>
      <c r="C68" s="93" t="s">
        <v>2815</v>
      </c>
      <c r="D68" s="93" t="s">
        <v>2814</v>
      </c>
      <c r="E68" s="94">
        <v>45169</v>
      </c>
      <c r="F68" s="93"/>
      <c r="G68" s="93"/>
      <c r="H68" s="93"/>
    </row>
    <row r="69" spans="1:8" s="29" customFormat="1" ht="13.8" hidden="1" x14ac:dyDescent="0.25">
      <c r="A69" s="91" t="s">
        <v>2819</v>
      </c>
      <c r="B69" s="92" t="s">
        <v>2840</v>
      </c>
      <c r="C69" s="93" t="s">
        <v>2663</v>
      </c>
      <c r="D69" s="93" t="s">
        <v>2814</v>
      </c>
      <c r="E69" s="94">
        <v>45169</v>
      </c>
      <c r="F69" s="93"/>
      <c r="G69" s="93"/>
      <c r="H69" s="93"/>
    </row>
    <row r="70" spans="1:8" s="29" customFormat="1" ht="13.8" x14ac:dyDescent="0.3">
      <c r="A70" s="99" t="s">
        <v>2080</v>
      </c>
      <c r="B70" s="92" t="s">
        <v>4001</v>
      </c>
      <c r="C70" s="93" t="s">
        <v>1832</v>
      </c>
      <c r="D70" s="93" t="s">
        <v>1833</v>
      </c>
      <c r="E70" s="107">
        <v>44625</v>
      </c>
      <c r="F70" s="93"/>
      <c r="G70" s="93" t="s">
        <v>1190</v>
      </c>
      <c r="H70" s="93" t="s">
        <v>1190</v>
      </c>
    </row>
    <row r="71" spans="1:8" s="29" customFormat="1" ht="13.8" hidden="1" x14ac:dyDescent="0.3">
      <c r="A71" s="99" t="s">
        <v>2080</v>
      </c>
      <c r="B71" s="92" t="s">
        <v>1291</v>
      </c>
      <c r="C71" s="93" t="s">
        <v>1730</v>
      </c>
      <c r="D71" s="93" t="s">
        <v>2147</v>
      </c>
      <c r="E71" s="94">
        <v>45091</v>
      </c>
      <c r="F71" s="93"/>
      <c r="G71" s="93"/>
      <c r="H71" s="93"/>
    </row>
    <row r="72" spans="1:8" s="29" customFormat="1" ht="13.8" hidden="1" x14ac:dyDescent="0.3">
      <c r="A72" s="99" t="s">
        <v>1718</v>
      </c>
      <c r="B72" s="92" t="s">
        <v>1683</v>
      </c>
      <c r="C72" s="93" t="s">
        <v>1786</v>
      </c>
      <c r="D72" s="93" t="s">
        <v>1721</v>
      </c>
      <c r="E72" s="94">
        <v>45504</v>
      </c>
      <c r="F72" s="93"/>
      <c r="G72" s="93" t="s">
        <v>1190</v>
      </c>
      <c r="H72" s="93" t="s">
        <v>1190</v>
      </c>
    </row>
    <row r="73" spans="1:8" s="29" customFormat="1" ht="13.8" hidden="1" x14ac:dyDescent="0.3">
      <c r="A73" s="57" t="s">
        <v>4657</v>
      </c>
      <c r="B73" s="57" t="s">
        <v>1290</v>
      </c>
      <c r="C73" s="62">
        <v>21027</v>
      </c>
      <c r="D73" s="93" t="s">
        <v>4760</v>
      </c>
      <c r="E73" s="60">
        <v>45777</v>
      </c>
      <c r="F73" s="93"/>
      <c r="G73" s="93"/>
      <c r="H73" s="93"/>
    </row>
    <row r="74" spans="1:8" s="29" customFormat="1" ht="13.8" hidden="1" x14ac:dyDescent="0.25">
      <c r="A74" s="67" t="s">
        <v>3956</v>
      </c>
      <c r="B74" s="44" t="s">
        <v>1836</v>
      </c>
      <c r="C74" s="45" t="s">
        <v>2474</v>
      </c>
      <c r="D74" s="45" t="s">
        <v>1476</v>
      </c>
      <c r="E74" s="46">
        <v>45535</v>
      </c>
      <c r="F74" s="93"/>
      <c r="G74" s="93"/>
      <c r="H74" s="93" t="s">
        <v>1335</v>
      </c>
    </row>
    <row r="75" spans="1:8" s="29" customFormat="1" ht="13.8" hidden="1" x14ac:dyDescent="0.3">
      <c r="A75" s="108" t="s">
        <v>1973</v>
      </c>
      <c r="B75" s="108" t="s">
        <v>1944</v>
      </c>
      <c r="C75" s="106" t="s">
        <v>1945</v>
      </c>
      <c r="D75" s="93" t="s">
        <v>1394</v>
      </c>
      <c r="E75" s="109">
        <v>46418</v>
      </c>
      <c r="F75" s="93"/>
      <c r="G75" s="93"/>
      <c r="H75" s="93"/>
    </row>
    <row r="76" spans="1:8" s="29" customFormat="1" ht="13.8" hidden="1" x14ac:dyDescent="0.25">
      <c r="A76" s="87" t="s">
        <v>4354</v>
      </c>
      <c r="B76" s="87" t="s">
        <v>4355</v>
      </c>
      <c r="C76" s="95" t="s">
        <v>4356</v>
      </c>
      <c r="D76" s="96" t="s">
        <v>398</v>
      </c>
      <c r="E76" s="65">
        <v>45657</v>
      </c>
      <c r="F76" s="96"/>
      <c r="G76" s="96"/>
      <c r="H76" s="96"/>
    </row>
    <row r="77" spans="1:8" s="29" customFormat="1" ht="13.8" hidden="1" x14ac:dyDescent="0.25">
      <c r="A77" s="87" t="s">
        <v>172</v>
      </c>
      <c r="B77" s="87" t="s">
        <v>173</v>
      </c>
      <c r="C77" s="95" t="s">
        <v>326</v>
      </c>
      <c r="D77" s="96" t="s">
        <v>398</v>
      </c>
      <c r="E77" s="65">
        <v>45807</v>
      </c>
      <c r="F77" s="96"/>
      <c r="G77" s="96"/>
      <c r="H77" s="96"/>
    </row>
    <row r="78" spans="1:8" s="29" customFormat="1" ht="13.8" hidden="1" x14ac:dyDescent="0.25">
      <c r="A78" s="87" t="s">
        <v>4357</v>
      </c>
      <c r="B78" s="87" t="s">
        <v>4358</v>
      </c>
      <c r="C78" s="95" t="s">
        <v>4359</v>
      </c>
      <c r="D78" s="96" t="s">
        <v>398</v>
      </c>
      <c r="E78" s="65">
        <v>45412</v>
      </c>
      <c r="F78" s="96"/>
      <c r="G78" s="96"/>
      <c r="H78" s="96"/>
    </row>
    <row r="79" spans="1:8" s="29" customFormat="1" ht="13.8" hidden="1" x14ac:dyDescent="0.25">
      <c r="A79" s="102" t="s">
        <v>3280</v>
      </c>
      <c r="B79" s="92" t="s">
        <v>3384</v>
      </c>
      <c r="C79" s="93" t="s">
        <v>3383</v>
      </c>
      <c r="D79" s="93" t="s">
        <v>1201</v>
      </c>
      <c r="E79" s="94">
        <v>45429</v>
      </c>
      <c r="F79" s="93"/>
      <c r="G79" s="93" t="s">
        <v>1190</v>
      </c>
      <c r="H79" s="93" t="s">
        <v>1190</v>
      </c>
    </row>
    <row r="80" spans="1:8" s="29" customFormat="1" ht="13.8" hidden="1" x14ac:dyDescent="0.3">
      <c r="A80" s="57" t="s">
        <v>2942</v>
      </c>
      <c r="B80" s="92" t="s">
        <v>3682</v>
      </c>
      <c r="C80" s="93" t="s">
        <v>3680</v>
      </c>
      <c r="D80" s="93" t="s">
        <v>3681</v>
      </c>
      <c r="E80" s="94">
        <v>46203</v>
      </c>
      <c r="F80" s="93"/>
      <c r="G80" s="93"/>
      <c r="H80" s="93"/>
    </row>
    <row r="81" spans="1:8" s="29" customFormat="1" ht="13.8" hidden="1" x14ac:dyDescent="0.3">
      <c r="A81" s="57" t="s">
        <v>4658</v>
      </c>
      <c r="B81" s="57" t="s">
        <v>1290</v>
      </c>
      <c r="C81" s="62">
        <v>21027</v>
      </c>
      <c r="D81" s="93" t="s">
        <v>4760</v>
      </c>
      <c r="E81" s="60">
        <v>45777</v>
      </c>
      <c r="F81" s="93"/>
      <c r="G81" s="93"/>
      <c r="H81" s="93"/>
    </row>
    <row r="82" spans="1:8" s="29" customFormat="1" ht="13.8" hidden="1" x14ac:dyDescent="0.25">
      <c r="A82" s="121" t="s">
        <v>1574</v>
      </c>
      <c r="B82" s="122" t="s">
        <v>1578</v>
      </c>
      <c r="C82" s="93">
        <v>1580</v>
      </c>
      <c r="D82" s="93" t="s">
        <v>3681</v>
      </c>
      <c r="E82" s="94">
        <v>45269</v>
      </c>
      <c r="F82" s="93"/>
      <c r="G82" s="93"/>
      <c r="H82" s="93"/>
    </row>
    <row r="83" spans="1:8" s="29" customFormat="1" ht="13.8" hidden="1" x14ac:dyDescent="0.3">
      <c r="A83" s="73" t="s">
        <v>5763</v>
      </c>
      <c r="B83" s="73" t="s">
        <v>5759</v>
      </c>
      <c r="C83" s="36" t="s">
        <v>5760</v>
      </c>
      <c r="D83" s="36" t="s">
        <v>1201</v>
      </c>
      <c r="E83" s="42">
        <v>45554</v>
      </c>
      <c r="F83" s="32"/>
      <c r="G83" s="32"/>
      <c r="H83" s="32"/>
    </row>
    <row r="84" spans="1:8" s="29" customFormat="1" ht="13.8" hidden="1" x14ac:dyDescent="0.25">
      <c r="A84" s="100" t="s">
        <v>174</v>
      </c>
      <c r="B84" s="87" t="s">
        <v>143</v>
      </c>
      <c r="C84" s="95" t="s">
        <v>327</v>
      </c>
      <c r="D84" s="96" t="s">
        <v>398</v>
      </c>
      <c r="E84" s="65">
        <v>45230</v>
      </c>
      <c r="F84" s="96"/>
      <c r="G84" s="96"/>
      <c r="H84" s="96"/>
    </row>
    <row r="85" spans="1:8" s="29" customFormat="1" ht="13.8" hidden="1" x14ac:dyDescent="0.3">
      <c r="A85" s="99" t="s">
        <v>1343</v>
      </c>
      <c r="B85" s="92" t="s">
        <v>3264</v>
      </c>
      <c r="C85" s="93" t="s">
        <v>3265</v>
      </c>
      <c r="D85" s="93" t="s">
        <v>1199</v>
      </c>
      <c r="E85" s="94">
        <v>45351</v>
      </c>
      <c r="F85" s="93"/>
      <c r="G85" s="93" t="s">
        <v>1335</v>
      </c>
      <c r="H85" s="93"/>
    </row>
    <row r="86" spans="1:8" s="29" customFormat="1" ht="13.8" hidden="1" x14ac:dyDescent="0.3">
      <c r="A86" s="99" t="s">
        <v>1343</v>
      </c>
      <c r="B86" s="92" t="s">
        <v>3266</v>
      </c>
      <c r="C86" s="93" t="s">
        <v>3267</v>
      </c>
      <c r="D86" s="93" t="s">
        <v>1199</v>
      </c>
      <c r="E86" s="94">
        <v>44993</v>
      </c>
      <c r="F86" s="93"/>
      <c r="G86" s="93" t="s">
        <v>1335</v>
      </c>
      <c r="H86" s="93"/>
    </row>
    <row r="87" spans="1:8" s="29" customFormat="1" ht="13.8" hidden="1" x14ac:dyDescent="0.25">
      <c r="A87" s="87" t="s">
        <v>4360</v>
      </c>
      <c r="B87" s="87" t="s">
        <v>4361</v>
      </c>
      <c r="C87" s="95" t="s">
        <v>4362</v>
      </c>
      <c r="D87" s="96" t="s">
        <v>398</v>
      </c>
      <c r="E87" s="65">
        <v>45138</v>
      </c>
      <c r="F87" s="96"/>
      <c r="G87" s="96"/>
      <c r="H87" s="96"/>
    </row>
    <row r="88" spans="1:8" s="29" customFormat="1" ht="13.8" hidden="1" x14ac:dyDescent="0.25">
      <c r="A88" s="57" t="s">
        <v>2928</v>
      </c>
      <c r="B88" s="44" t="s">
        <v>2929</v>
      </c>
      <c r="C88" s="45" t="s">
        <v>2930</v>
      </c>
      <c r="D88" s="45" t="s">
        <v>1394</v>
      </c>
      <c r="E88" s="46">
        <v>45961</v>
      </c>
      <c r="F88" s="93"/>
      <c r="G88" s="93"/>
      <c r="H88" s="93"/>
    </row>
    <row r="89" spans="1:8" s="29" customFormat="1" ht="13.8" hidden="1" x14ac:dyDescent="0.25">
      <c r="A89" s="91" t="s">
        <v>1475</v>
      </c>
      <c r="B89" s="68" t="s">
        <v>6191</v>
      </c>
      <c r="C89" s="45" t="s">
        <v>3948</v>
      </c>
      <c r="D89" s="45" t="s">
        <v>1476</v>
      </c>
      <c r="E89" s="64">
        <v>45108</v>
      </c>
      <c r="F89" s="93"/>
      <c r="G89" s="93"/>
      <c r="H89" s="93" t="s">
        <v>1190</v>
      </c>
    </row>
    <row r="90" spans="1:8" s="29" customFormat="1" ht="13.8" hidden="1" x14ac:dyDescent="0.25">
      <c r="A90" s="91" t="s">
        <v>1475</v>
      </c>
      <c r="B90" s="68" t="s">
        <v>1334</v>
      </c>
      <c r="C90" s="45" t="s">
        <v>6190</v>
      </c>
      <c r="D90" s="45" t="s">
        <v>1476</v>
      </c>
      <c r="E90" s="64">
        <v>45047</v>
      </c>
      <c r="F90" s="93"/>
      <c r="G90" s="93"/>
      <c r="H90" s="93"/>
    </row>
    <row r="91" spans="1:8" s="29" customFormat="1" ht="13.8" hidden="1" x14ac:dyDescent="0.25">
      <c r="A91" s="92" t="s">
        <v>3714</v>
      </c>
      <c r="B91" s="92" t="s">
        <v>1384</v>
      </c>
      <c r="C91" s="93" t="s">
        <v>3731</v>
      </c>
      <c r="D91" s="93" t="s">
        <v>1201</v>
      </c>
      <c r="E91" s="94">
        <v>45155</v>
      </c>
      <c r="F91" s="93"/>
      <c r="G91" s="93" t="s">
        <v>1190</v>
      </c>
      <c r="H91" s="44" t="s">
        <v>1335</v>
      </c>
    </row>
    <row r="92" spans="1:8" s="29" customFormat="1" ht="13.8" hidden="1" x14ac:dyDescent="0.25">
      <c r="A92" s="102" t="s">
        <v>3281</v>
      </c>
      <c r="B92" s="92" t="s">
        <v>3384</v>
      </c>
      <c r="C92" s="93" t="s">
        <v>3383</v>
      </c>
      <c r="D92" s="93" t="s">
        <v>1201</v>
      </c>
      <c r="E92" s="94">
        <v>45429</v>
      </c>
      <c r="F92" s="93"/>
      <c r="G92" s="93" t="s">
        <v>1190</v>
      </c>
      <c r="H92" s="93" t="s">
        <v>1190</v>
      </c>
    </row>
    <row r="93" spans="1:8" s="29" customFormat="1" ht="13.8" hidden="1" x14ac:dyDescent="0.25">
      <c r="A93" s="100" t="s">
        <v>3281</v>
      </c>
      <c r="B93" s="92" t="s">
        <v>3452</v>
      </c>
      <c r="C93" s="93" t="s">
        <v>3453</v>
      </c>
      <c r="D93" s="93" t="s">
        <v>1201</v>
      </c>
      <c r="E93" s="94">
        <v>45401</v>
      </c>
      <c r="F93" s="93"/>
      <c r="G93" s="93"/>
      <c r="H93" s="93"/>
    </row>
    <row r="94" spans="1:8" s="29" customFormat="1" ht="13.8" hidden="1" x14ac:dyDescent="0.25">
      <c r="A94" s="44" t="s">
        <v>4659</v>
      </c>
      <c r="B94" s="44" t="s">
        <v>1295</v>
      </c>
      <c r="C94" s="45" t="s">
        <v>1322</v>
      </c>
      <c r="D94" s="93" t="s">
        <v>4760</v>
      </c>
      <c r="E94" s="70" t="s">
        <v>1330</v>
      </c>
      <c r="F94" s="93"/>
      <c r="G94" s="93"/>
      <c r="H94" s="93"/>
    </row>
    <row r="95" spans="1:8" s="29" customFormat="1" ht="13.8" hidden="1" x14ac:dyDescent="0.25">
      <c r="A95" s="100" t="s">
        <v>4363</v>
      </c>
      <c r="B95" s="87" t="s">
        <v>143</v>
      </c>
      <c r="C95" s="95" t="s">
        <v>4364</v>
      </c>
      <c r="D95" s="96" t="s">
        <v>398</v>
      </c>
      <c r="E95" s="65">
        <v>45230</v>
      </c>
      <c r="F95" s="96"/>
      <c r="G95" s="96"/>
      <c r="H95" s="96"/>
    </row>
    <row r="96" spans="1:8" s="29" customFormat="1" ht="13.8" hidden="1" x14ac:dyDescent="0.25">
      <c r="A96" s="102" t="s">
        <v>966</v>
      </c>
      <c r="B96" s="92" t="s">
        <v>3384</v>
      </c>
      <c r="C96" s="93" t="s">
        <v>3383</v>
      </c>
      <c r="D96" s="93" t="s">
        <v>1201</v>
      </c>
      <c r="E96" s="94">
        <v>45429</v>
      </c>
      <c r="F96" s="93"/>
      <c r="G96" s="93" t="s">
        <v>1190</v>
      </c>
      <c r="H96" s="93" t="s">
        <v>1190</v>
      </c>
    </row>
    <row r="97" spans="1:8" s="29" customFormat="1" ht="13.8" hidden="1" x14ac:dyDescent="0.25">
      <c r="A97" s="87" t="s">
        <v>4365</v>
      </c>
      <c r="B97" s="87" t="s">
        <v>4366</v>
      </c>
      <c r="C97" s="95" t="s">
        <v>4367</v>
      </c>
      <c r="D97" s="96" t="s">
        <v>398</v>
      </c>
      <c r="E97" s="65">
        <v>45260</v>
      </c>
      <c r="F97" s="96"/>
      <c r="G97" s="96"/>
      <c r="H97" s="96"/>
    </row>
    <row r="98" spans="1:8" s="29" customFormat="1" ht="13.8" hidden="1" x14ac:dyDescent="0.3">
      <c r="A98" s="99" t="s">
        <v>1395</v>
      </c>
      <c r="B98" s="92" t="s">
        <v>1396</v>
      </c>
      <c r="C98" s="93" t="s">
        <v>6220</v>
      </c>
      <c r="D98" s="93" t="s">
        <v>1201</v>
      </c>
      <c r="E98" s="94">
        <v>46488</v>
      </c>
      <c r="F98" s="93"/>
      <c r="G98" s="93"/>
      <c r="H98" s="93" t="s">
        <v>1190</v>
      </c>
    </row>
    <row r="99" spans="1:8" s="29" customFormat="1" ht="13.8" hidden="1" x14ac:dyDescent="0.25">
      <c r="A99" s="87" t="s">
        <v>4368</v>
      </c>
      <c r="B99" s="87" t="s">
        <v>164</v>
      </c>
      <c r="C99" s="95" t="s">
        <v>4369</v>
      </c>
      <c r="D99" s="96" t="s">
        <v>398</v>
      </c>
      <c r="E99" s="65">
        <v>45412</v>
      </c>
      <c r="F99" s="96"/>
      <c r="G99" s="96"/>
      <c r="H99" s="96"/>
    </row>
    <row r="100" spans="1:8" s="29" customFormat="1" ht="13.8" hidden="1" x14ac:dyDescent="0.3">
      <c r="A100" s="99" t="s">
        <v>5636</v>
      </c>
      <c r="B100" s="92" t="s">
        <v>5637</v>
      </c>
      <c r="C100" s="93" t="s">
        <v>5638</v>
      </c>
      <c r="D100" s="93" t="s">
        <v>3869</v>
      </c>
      <c r="E100" s="94">
        <v>45107</v>
      </c>
      <c r="F100" s="93"/>
      <c r="G100" s="93"/>
      <c r="H100" s="93"/>
    </row>
    <row r="101" spans="1:8" s="29" customFormat="1" ht="13.8" hidden="1" x14ac:dyDescent="0.25">
      <c r="A101" s="41" t="s">
        <v>5897</v>
      </c>
      <c r="B101" s="41" t="s">
        <v>5898</v>
      </c>
      <c r="C101" s="88" t="s">
        <v>5899</v>
      </c>
      <c r="D101" s="36" t="s">
        <v>1201</v>
      </c>
      <c r="E101" s="43">
        <v>45610</v>
      </c>
      <c r="F101" s="32"/>
      <c r="G101" s="32"/>
      <c r="H101" s="32"/>
    </row>
    <row r="102" spans="1:8" s="29" customFormat="1" ht="13.8" hidden="1" x14ac:dyDescent="0.3">
      <c r="A102" s="73" t="s">
        <v>5806</v>
      </c>
      <c r="B102" s="89" t="s">
        <v>1202</v>
      </c>
      <c r="C102" s="36" t="s">
        <v>5804</v>
      </c>
      <c r="D102" s="36" t="s">
        <v>1201</v>
      </c>
      <c r="E102" s="42">
        <v>45132</v>
      </c>
      <c r="F102" s="32"/>
      <c r="G102" s="32"/>
      <c r="H102" s="32"/>
    </row>
    <row r="103" spans="1:8" s="29" customFormat="1" ht="13.8" hidden="1" x14ac:dyDescent="0.3">
      <c r="A103" s="73" t="s">
        <v>5807</v>
      </c>
      <c r="B103" s="89" t="s">
        <v>5801</v>
      </c>
      <c r="C103" s="36" t="s">
        <v>5802</v>
      </c>
      <c r="D103" s="36" t="s">
        <v>1201</v>
      </c>
      <c r="E103" s="42">
        <v>45132</v>
      </c>
      <c r="F103" s="32"/>
      <c r="G103" s="32"/>
      <c r="H103" s="32"/>
    </row>
    <row r="104" spans="1:8" s="29" customFormat="1" ht="13.8" hidden="1" x14ac:dyDescent="0.3">
      <c r="A104" s="73" t="s">
        <v>2681</v>
      </c>
      <c r="B104" s="89" t="s">
        <v>5801</v>
      </c>
      <c r="C104" s="36" t="s">
        <v>5802</v>
      </c>
      <c r="D104" s="36" t="s">
        <v>1201</v>
      </c>
      <c r="E104" s="42">
        <v>45132</v>
      </c>
      <c r="F104" s="32"/>
      <c r="G104" s="32"/>
      <c r="H104" s="32"/>
    </row>
    <row r="105" spans="1:8" s="29" customFormat="1" ht="13.8" hidden="1" x14ac:dyDescent="0.3">
      <c r="A105" s="57" t="s">
        <v>4660</v>
      </c>
      <c r="B105" s="57" t="s">
        <v>2173</v>
      </c>
      <c r="C105" s="62">
        <v>21030</v>
      </c>
      <c r="D105" s="93" t="s">
        <v>4760</v>
      </c>
      <c r="E105" s="60">
        <v>45961</v>
      </c>
      <c r="F105" s="93"/>
      <c r="G105" s="93"/>
      <c r="H105" s="93"/>
    </row>
    <row r="106" spans="1:8" s="29" customFormat="1" ht="13.8" hidden="1" x14ac:dyDescent="0.25">
      <c r="A106" s="91" t="s">
        <v>2820</v>
      </c>
      <c r="B106" s="92" t="s">
        <v>2840</v>
      </c>
      <c r="C106" s="93" t="s">
        <v>2663</v>
      </c>
      <c r="D106" s="93" t="s">
        <v>2814</v>
      </c>
      <c r="E106" s="94">
        <v>45169</v>
      </c>
      <c r="F106" s="93"/>
      <c r="G106" s="93"/>
      <c r="H106" s="93"/>
    </row>
    <row r="107" spans="1:8" s="29" customFormat="1" ht="13.8" hidden="1" x14ac:dyDescent="0.3">
      <c r="A107" s="57" t="s">
        <v>624</v>
      </c>
      <c r="B107" s="57" t="s">
        <v>2173</v>
      </c>
      <c r="C107" s="62">
        <v>21030</v>
      </c>
      <c r="D107" s="93" t="s">
        <v>4760</v>
      </c>
      <c r="E107" s="60">
        <v>45961</v>
      </c>
      <c r="F107" s="93"/>
      <c r="G107" s="93"/>
      <c r="H107" s="93"/>
    </row>
    <row r="108" spans="1:8" s="29" customFormat="1" ht="13.8" hidden="1" x14ac:dyDescent="0.3">
      <c r="A108" s="73" t="s">
        <v>5808</v>
      </c>
      <c r="B108" s="89" t="s">
        <v>5801</v>
      </c>
      <c r="C108" s="36" t="s">
        <v>5802</v>
      </c>
      <c r="D108" s="36" t="s">
        <v>1201</v>
      </c>
      <c r="E108" s="42">
        <v>45132</v>
      </c>
      <c r="F108" s="32"/>
      <c r="G108" s="32"/>
      <c r="H108" s="32"/>
    </row>
    <row r="109" spans="1:8" s="29" customFormat="1" ht="13.8" hidden="1" x14ac:dyDescent="0.25">
      <c r="A109" s="100" t="s">
        <v>3420</v>
      </c>
      <c r="B109" s="92" t="s">
        <v>3452</v>
      </c>
      <c r="C109" s="93" t="s">
        <v>3453</v>
      </c>
      <c r="D109" s="93" t="s">
        <v>1201</v>
      </c>
      <c r="E109" s="94">
        <v>45401</v>
      </c>
      <c r="F109" s="93"/>
      <c r="G109" s="93"/>
      <c r="H109" s="93" t="s">
        <v>1190</v>
      </c>
    </row>
    <row r="110" spans="1:8" s="29" customFormat="1" ht="13.8" hidden="1" x14ac:dyDescent="0.25">
      <c r="A110" s="102" t="s">
        <v>969</v>
      </c>
      <c r="B110" s="92" t="s">
        <v>3384</v>
      </c>
      <c r="C110" s="93" t="s">
        <v>3383</v>
      </c>
      <c r="D110" s="93" t="s">
        <v>1201</v>
      </c>
      <c r="E110" s="94">
        <v>45429</v>
      </c>
      <c r="F110" s="93"/>
      <c r="G110" s="93" t="s">
        <v>1190</v>
      </c>
      <c r="H110" s="93" t="s">
        <v>1190</v>
      </c>
    </row>
    <row r="111" spans="1:8" s="29" customFormat="1" ht="13.8" hidden="1" x14ac:dyDescent="0.25">
      <c r="A111" s="41" t="s">
        <v>969</v>
      </c>
      <c r="B111" s="41" t="s">
        <v>5884</v>
      </c>
      <c r="C111" s="88" t="s">
        <v>5885</v>
      </c>
      <c r="D111" s="36" t="s">
        <v>1201</v>
      </c>
      <c r="E111" s="43">
        <v>45610</v>
      </c>
      <c r="F111" s="32"/>
      <c r="G111" s="32"/>
      <c r="H111" s="32"/>
    </row>
    <row r="112" spans="1:8" s="29" customFormat="1" ht="13.8" hidden="1" x14ac:dyDescent="0.25">
      <c r="A112" s="41" t="s">
        <v>969</v>
      </c>
      <c r="B112" s="41" t="s">
        <v>5906</v>
      </c>
      <c r="C112" s="88" t="s">
        <v>5907</v>
      </c>
      <c r="D112" s="36" t="s">
        <v>1201</v>
      </c>
      <c r="E112" s="43">
        <v>45610</v>
      </c>
      <c r="F112" s="32"/>
      <c r="G112" s="32"/>
      <c r="H112" s="32"/>
    </row>
    <row r="113" spans="1:8" s="29" customFormat="1" ht="13.8" hidden="1" x14ac:dyDescent="0.3">
      <c r="A113" s="57" t="s">
        <v>582</v>
      </c>
      <c r="B113" s="57" t="s">
        <v>2173</v>
      </c>
      <c r="C113" s="62">
        <v>21030</v>
      </c>
      <c r="D113" s="93" t="s">
        <v>4760</v>
      </c>
      <c r="E113" s="60">
        <v>45961</v>
      </c>
      <c r="F113" s="93"/>
      <c r="G113" s="93"/>
      <c r="H113" s="93"/>
    </row>
    <row r="114" spans="1:8" s="29" customFormat="1" ht="13.8" hidden="1" x14ac:dyDescent="0.3">
      <c r="A114" s="58" t="s">
        <v>4661</v>
      </c>
      <c r="B114" s="58" t="s">
        <v>3909</v>
      </c>
      <c r="C114" s="62" t="s">
        <v>4735</v>
      </c>
      <c r="D114" s="93" t="s">
        <v>4760</v>
      </c>
      <c r="E114" s="60">
        <v>45535</v>
      </c>
      <c r="F114" s="93"/>
      <c r="G114" s="93"/>
      <c r="H114" s="93"/>
    </row>
    <row r="115" spans="1:8" s="29" customFormat="1" ht="13.8" hidden="1" x14ac:dyDescent="0.25">
      <c r="A115" s="98" t="s">
        <v>2847</v>
      </c>
      <c r="B115" s="92" t="s">
        <v>2659</v>
      </c>
      <c r="C115" s="93" t="s">
        <v>2815</v>
      </c>
      <c r="D115" s="93" t="s">
        <v>2814</v>
      </c>
      <c r="E115" s="94">
        <v>45169</v>
      </c>
      <c r="F115" s="93"/>
      <c r="G115" s="93"/>
      <c r="H115" s="93"/>
    </row>
    <row r="116" spans="1:8" s="29" customFormat="1" ht="13.8" hidden="1" x14ac:dyDescent="0.25">
      <c r="A116" s="98" t="s">
        <v>970</v>
      </c>
      <c r="B116" s="92" t="s">
        <v>2659</v>
      </c>
      <c r="C116" s="93" t="s">
        <v>2815</v>
      </c>
      <c r="D116" s="93" t="s">
        <v>2814</v>
      </c>
      <c r="E116" s="94">
        <v>45169</v>
      </c>
      <c r="F116" s="93"/>
      <c r="G116" s="93"/>
      <c r="H116" s="93"/>
    </row>
    <row r="117" spans="1:8" s="29" customFormat="1" ht="13.8" hidden="1" x14ac:dyDescent="0.25">
      <c r="A117" s="92" t="s">
        <v>1769</v>
      </c>
      <c r="B117" s="92" t="s">
        <v>1384</v>
      </c>
      <c r="C117" s="93" t="s">
        <v>3731</v>
      </c>
      <c r="D117" s="93" t="s">
        <v>1201</v>
      </c>
      <c r="E117" s="94">
        <v>45155</v>
      </c>
      <c r="F117" s="93"/>
      <c r="G117" s="93" t="s">
        <v>1190</v>
      </c>
      <c r="H117" s="44" t="s">
        <v>1335</v>
      </c>
    </row>
    <row r="118" spans="1:8" s="29" customFormat="1" ht="13.8" hidden="1" x14ac:dyDescent="0.25">
      <c r="A118" s="44" t="s">
        <v>6762</v>
      </c>
      <c r="B118" s="44" t="s">
        <v>6756</v>
      </c>
      <c r="C118" s="45" t="s">
        <v>6763</v>
      </c>
      <c r="D118" s="45" t="s">
        <v>398</v>
      </c>
      <c r="E118" s="46">
        <v>45930</v>
      </c>
      <c r="F118" s="93"/>
      <c r="G118" s="93"/>
      <c r="H118" s="93"/>
    </row>
    <row r="119" spans="1:8" s="29" customFormat="1" ht="13.8" hidden="1" x14ac:dyDescent="0.25">
      <c r="A119" s="87" t="s">
        <v>4370</v>
      </c>
      <c r="B119" s="87" t="s">
        <v>4371</v>
      </c>
      <c r="C119" s="95" t="s">
        <v>4372</v>
      </c>
      <c r="D119" s="96" t="s">
        <v>398</v>
      </c>
      <c r="E119" s="65">
        <v>45291</v>
      </c>
      <c r="F119" s="96"/>
      <c r="G119" s="96"/>
      <c r="H119" s="96"/>
    </row>
    <row r="120" spans="1:8" s="29" customFormat="1" ht="13.8" x14ac:dyDescent="0.25">
      <c r="A120" s="44" t="s">
        <v>3877</v>
      </c>
      <c r="B120" s="44" t="s">
        <v>1823</v>
      </c>
      <c r="C120" s="45" t="s">
        <v>1729</v>
      </c>
      <c r="D120" s="93" t="s">
        <v>1735</v>
      </c>
      <c r="E120" s="69">
        <v>44561</v>
      </c>
      <c r="F120" s="93"/>
      <c r="G120" s="93"/>
      <c r="H120" s="93"/>
    </row>
    <row r="121" spans="1:8" s="29" customFormat="1" ht="13.8" hidden="1" x14ac:dyDescent="0.25">
      <c r="A121" s="98" t="s">
        <v>2848</v>
      </c>
      <c r="B121" s="92" t="s">
        <v>2659</v>
      </c>
      <c r="C121" s="93" t="s">
        <v>2815</v>
      </c>
      <c r="D121" s="93" t="s">
        <v>2814</v>
      </c>
      <c r="E121" s="94">
        <v>45169</v>
      </c>
      <c r="F121" s="93"/>
      <c r="G121" s="93"/>
      <c r="H121" s="93"/>
    </row>
    <row r="122" spans="1:8" s="29" customFormat="1" ht="13.8" hidden="1" x14ac:dyDescent="0.25">
      <c r="A122" s="87" t="s">
        <v>4373</v>
      </c>
      <c r="B122" s="87" t="s">
        <v>4340</v>
      </c>
      <c r="C122" s="95" t="s">
        <v>4374</v>
      </c>
      <c r="D122" s="96" t="s">
        <v>398</v>
      </c>
      <c r="E122" s="65">
        <v>45291</v>
      </c>
      <c r="F122" s="96"/>
      <c r="G122" s="96"/>
      <c r="H122" s="96"/>
    </row>
    <row r="123" spans="1:8" s="29" customFormat="1" ht="13.8" hidden="1" x14ac:dyDescent="0.25">
      <c r="A123" s="99" t="s">
        <v>2746</v>
      </c>
      <c r="B123" s="111" t="s">
        <v>1169</v>
      </c>
      <c r="C123" s="45" t="s">
        <v>2745</v>
      </c>
      <c r="D123" s="93" t="s">
        <v>2198</v>
      </c>
      <c r="E123" s="46">
        <v>45227</v>
      </c>
      <c r="F123" s="93"/>
      <c r="G123" s="93"/>
      <c r="H123" s="93"/>
    </row>
    <row r="124" spans="1:8" s="29" customFormat="1" ht="13.8" hidden="1" x14ac:dyDescent="0.3">
      <c r="A124" s="123" t="s">
        <v>1413</v>
      </c>
      <c r="B124" s="124" t="s">
        <v>1414</v>
      </c>
      <c r="C124" s="125" t="s">
        <v>1415</v>
      </c>
      <c r="D124" s="93" t="s">
        <v>1416</v>
      </c>
      <c r="E124" s="126">
        <v>45169</v>
      </c>
      <c r="F124" s="125"/>
      <c r="G124" s="125" t="s">
        <v>1190</v>
      </c>
      <c r="H124" s="93" t="s">
        <v>1190</v>
      </c>
    </row>
    <row r="125" spans="1:8" s="29" customFormat="1" ht="13.8" hidden="1" x14ac:dyDescent="0.3">
      <c r="A125" s="73" t="s">
        <v>5775</v>
      </c>
      <c r="B125" s="89" t="s">
        <v>5776</v>
      </c>
      <c r="C125" s="36" t="s">
        <v>5777</v>
      </c>
      <c r="D125" s="36" t="s">
        <v>1201</v>
      </c>
      <c r="E125" s="42">
        <v>45245</v>
      </c>
      <c r="F125" s="32"/>
      <c r="G125" s="32"/>
      <c r="H125" s="32"/>
    </row>
    <row r="126" spans="1:8" s="29" customFormat="1" ht="13.8" hidden="1" x14ac:dyDescent="0.3">
      <c r="A126" s="58" t="s">
        <v>4662</v>
      </c>
      <c r="B126" s="58" t="s">
        <v>3909</v>
      </c>
      <c r="C126" s="62" t="s">
        <v>4735</v>
      </c>
      <c r="D126" s="93" t="s">
        <v>4760</v>
      </c>
      <c r="E126" s="60">
        <v>45535</v>
      </c>
      <c r="F126" s="93"/>
      <c r="G126" s="93"/>
      <c r="H126" s="93"/>
    </row>
    <row r="127" spans="1:8" s="29" customFormat="1" ht="13.8" hidden="1" x14ac:dyDescent="0.25">
      <c r="A127" s="91" t="s">
        <v>2780</v>
      </c>
      <c r="B127" s="92" t="s">
        <v>1774</v>
      </c>
      <c r="C127" s="93" t="s">
        <v>2656</v>
      </c>
      <c r="D127" s="93" t="s">
        <v>2814</v>
      </c>
      <c r="E127" s="94">
        <v>45169</v>
      </c>
      <c r="F127" s="93"/>
      <c r="G127" s="93"/>
      <c r="H127" s="93"/>
    </row>
    <row r="128" spans="1:8" s="29" customFormat="1" ht="13.8" hidden="1" x14ac:dyDescent="0.25">
      <c r="A128" s="91" t="s">
        <v>2780</v>
      </c>
      <c r="B128" s="92" t="s">
        <v>2840</v>
      </c>
      <c r="C128" s="93" t="s">
        <v>2663</v>
      </c>
      <c r="D128" s="93" t="s">
        <v>2814</v>
      </c>
      <c r="E128" s="94">
        <v>45169</v>
      </c>
      <c r="F128" s="93"/>
      <c r="G128" s="93"/>
      <c r="H128" s="93"/>
    </row>
    <row r="129" spans="1:8" s="29" customFormat="1" ht="13.8" hidden="1" x14ac:dyDescent="0.25">
      <c r="A129" s="57" t="s">
        <v>1206</v>
      </c>
      <c r="B129" s="114" t="s">
        <v>1947</v>
      </c>
      <c r="C129" s="106" t="s">
        <v>1948</v>
      </c>
      <c r="D129" s="93" t="s">
        <v>1394</v>
      </c>
      <c r="E129" s="119">
        <v>45138</v>
      </c>
      <c r="F129" s="93"/>
      <c r="G129" s="93"/>
      <c r="H129" s="93"/>
    </row>
    <row r="130" spans="1:8" s="29" customFormat="1" ht="13.8" hidden="1" x14ac:dyDescent="0.25">
      <c r="A130" s="102" t="s">
        <v>3287</v>
      </c>
      <c r="B130" s="92" t="s">
        <v>3384</v>
      </c>
      <c r="C130" s="93" t="s">
        <v>3383</v>
      </c>
      <c r="D130" s="93" t="s">
        <v>1201</v>
      </c>
      <c r="E130" s="94">
        <v>45429</v>
      </c>
      <c r="F130" s="93"/>
      <c r="G130" s="93" t="s">
        <v>1190</v>
      </c>
      <c r="H130" s="93" t="s">
        <v>1190</v>
      </c>
    </row>
    <row r="131" spans="1:8" s="29" customFormat="1" ht="13.8" hidden="1" x14ac:dyDescent="0.3">
      <c r="A131" s="63" t="s">
        <v>971</v>
      </c>
      <c r="B131" s="57" t="s">
        <v>2173</v>
      </c>
      <c r="C131" s="62">
        <v>21030</v>
      </c>
      <c r="D131" s="93" t="s">
        <v>4760</v>
      </c>
      <c r="E131" s="60">
        <v>45961</v>
      </c>
      <c r="F131" s="93"/>
      <c r="G131" s="93"/>
      <c r="H131" s="93"/>
    </row>
    <row r="132" spans="1:8" s="29" customFormat="1" ht="13.8" hidden="1" x14ac:dyDescent="0.3">
      <c r="A132" s="57" t="s">
        <v>971</v>
      </c>
      <c r="B132" s="92" t="s">
        <v>3682</v>
      </c>
      <c r="C132" s="93" t="s">
        <v>3680</v>
      </c>
      <c r="D132" s="93" t="s">
        <v>3681</v>
      </c>
      <c r="E132" s="94">
        <v>46203</v>
      </c>
      <c r="F132" s="93"/>
      <c r="G132" s="93"/>
      <c r="H132" s="93"/>
    </row>
    <row r="133" spans="1:8" s="29" customFormat="1" ht="13.8" hidden="1" x14ac:dyDescent="0.25">
      <c r="A133" s="100" t="s">
        <v>3426</v>
      </c>
      <c r="B133" s="92" t="s">
        <v>3452</v>
      </c>
      <c r="C133" s="93" t="s">
        <v>3453</v>
      </c>
      <c r="D133" s="93" t="s">
        <v>1201</v>
      </c>
      <c r="E133" s="94">
        <v>45401</v>
      </c>
      <c r="F133" s="93"/>
      <c r="G133" s="93"/>
      <c r="H133" s="93"/>
    </row>
    <row r="134" spans="1:8" s="29" customFormat="1" ht="13.8" hidden="1" x14ac:dyDescent="0.25">
      <c r="A134" s="67" t="s">
        <v>3074</v>
      </c>
      <c r="B134" s="67" t="s">
        <v>940</v>
      </c>
      <c r="C134" s="77" t="s">
        <v>1745</v>
      </c>
      <c r="D134" s="77" t="s">
        <v>1741</v>
      </c>
      <c r="E134" s="55">
        <v>45349</v>
      </c>
      <c r="F134" s="93"/>
      <c r="G134" s="93"/>
      <c r="H134" s="93"/>
    </row>
    <row r="135" spans="1:8" s="29" customFormat="1" ht="13.8" hidden="1" x14ac:dyDescent="0.3">
      <c r="A135" s="57" t="s">
        <v>3583</v>
      </c>
      <c r="B135" s="92" t="s">
        <v>3682</v>
      </c>
      <c r="C135" s="93" t="s">
        <v>3680</v>
      </c>
      <c r="D135" s="93" t="s">
        <v>3681</v>
      </c>
      <c r="E135" s="94">
        <v>46203</v>
      </c>
      <c r="F135" s="93"/>
      <c r="G135" s="93"/>
      <c r="H135" s="93"/>
    </row>
    <row r="136" spans="1:8" s="29" customFormat="1" ht="13.8" hidden="1" x14ac:dyDescent="0.25">
      <c r="A136" s="91" t="s">
        <v>2781</v>
      </c>
      <c r="B136" s="92" t="s">
        <v>1774</v>
      </c>
      <c r="C136" s="93" t="s">
        <v>2656</v>
      </c>
      <c r="D136" s="93" t="s">
        <v>2814</v>
      </c>
      <c r="E136" s="94">
        <v>45169</v>
      </c>
      <c r="F136" s="93"/>
      <c r="G136" s="93"/>
      <c r="H136" s="93"/>
    </row>
    <row r="137" spans="1:8" s="29" customFormat="1" ht="13.8" hidden="1" x14ac:dyDescent="0.25">
      <c r="A137" s="100" t="s">
        <v>3405</v>
      </c>
      <c r="B137" s="92" t="s">
        <v>3452</v>
      </c>
      <c r="C137" s="93" t="s">
        <v>3453</v>
      </c>
      <c r="D137" s="93" t="s">
        <v>1201</v>
      </c>
      <c r="E137" s="94">
        <v>45401</v>
      </c>
      <c r="F137" s="93"/>
      <c r="G137" s="93"/>
      <c r="H137" s="93"/>
    </row>
    <row r="138" spans="1:8" s="29" customFormat="1" ht="13.8" hidden="1" x14ac:dyDescent="0.25">
      <c r="A138" s="127" t="s">
        <v>5644</v>
      </c>
      <c r="B138" s="44" t="s">
        <v>2477</v>
      </c>
      <c r="C138" s="45" t="s">
        <v>5645</v>
      </c>
      <c r="D138" s="93" t="s">
        <v>1712</v>
      </c>
      <c r="E138" s="46">
        <v>45078</v>
      </c>
      <c r="F138" s="45"/>
      <c r="G138" s="45"/>
      <c r="H138" s="45"/>
    </row>
    <row r="139" spans="1:8" s="29" customFormat="1" ht="13.8" hidden="1" x14ac:dyDescent="0.25">
      <c r="A139" s="91" t="s">
        <v>2821</v>
      </c>
      <c r="B139" s="92" t="s">
        <v>2840</v>
      </c>
      <c r="C139" s="93" t="s">
        <v>2663</v>
      </c>
      <c r="D139" s="93" t="s">
        <v>2814</v>
      </c>
      <c r="E139" s="94">
        <v>45169</v>
      </c>
      <c r="F139" s="93"/>
      <c r="G139" s="93"/>
      <c r="H139" s="93"/>
    </row>
    <row r="140" spans="1:8" s="29" customFormat="1" ht="13.8" hidden="1" x14ac:dyDescent="0.3">
      <c r="A140" s="57" t="s">
        <v>974</v>
      </c>
      <c r="B140" s="57" t="s">
        <v>2173</v>
      </c>
      <c r="C140" s="62">
        <v>21030</v>
      </c>
      <c r="D140" s="93" t="s">
        <v>4760</v>
      </c>
      <c r="E140" s="60">
        <v>45961</v>
      </c>
      <c r="F140" s="93"/>
      <c r="G140" s="93"/>
      <c r="H140" s="93"/>
    </row>
    <row r="141" spans="1:8" s="29" customFormat="1" ht="13.8" hidden="1" x14ac:dyDescent="0.3">
      <c r="A141" s="57" t="s">
        <v>974</v>
      </c>
      <c r="B141" s="92" t="s">
        <v>3682</v>
      </c>
      <c r="C141" s="93" t="s">
        <v>3680</v>
      </c>
      <c r="D141" s="93" t="s">
        <v>3681</v>
      </c>
      <c r="E141" s="94">
        <v>46203</v>
      </c>
      <c r="F141" s="93"/>
      <c r="G141" s="93"/>
      <c r="H141" s="93"/>
    </row>
    <row r="142" spans="1:8" s="29" customFormat="1" ht="13.8" hidden="1" x14ac:dyDescent="0.3">
      <c r="A142" s="99" t="s">
        <v>5720</v>
      </c>
      <c r="B142" s="92" t="s">
        <v>5748</v>
      </c>
      <c r="C142" s="93" t="s">
        <v>5749</v>
      </c>
      <c r="D142" s="93" t="s">
        <v>1201</v>
      </c>
      <c r="E142" s="94">
        <v>46961</v>
      </c>
      <c r="F142" s="32"/>
      <c r="G142" s="32"/>
      <c r="H142" s="32"/>
    </row>
    <row r="143" spans="1:8" s="29" customFormat="1" ht="13.8" hidden="1" x14ac:dyDescent="0.3">
      <c r="A143" s="99" t="s">
        <v>1688</v>
      </c>
      <c r="B143" s="92" t="s">
        <v>3078</v>
      </c>
      <c r="C143" s="93" t="s">
        <v>3107</v>
      </c>
      <c r="D143" s="93" t="s">
        <v>1586</v>
      </c>
      <c r="E143" s="94">
        <v>45291</v>
      </c>
      <c r="F143" s="93"/>
      <c r="G143" s="93"/>
      <c r="H143" s="93"/>
    </row>
    <row r="144" spans="1:8" s="29" customFormat="1" ht="13.8" hidden="1" x14ac:dyDescent="0.3">
      <c r="A144" s="73" t="s">
        <v>5752</v>
      </c>
      <c r="B144" s="73" t="s">
        <v>5750</v>
      </c>
      <c r="C144" s="36" t="s">
        <v>5751</v>
      </c>
      <c r="D144" s="36" t="s">
        <v>1201</v>
      </c>
      <c r="E144" s="42">
        <v>45504</v>
      </c>
      <c r="F144" s="32"/>
      <c r="G144" s="32"/>
      <c r="H144" s="32"/>
    </row>
    <row r="145" spans="1:8" s="29" customFormat="1" ht="13.8" hidden="1" x14ac:dyDescent="0.3">
      <c r="A145" s="73" t="s">
        <v>5752</v>
      </c>
      <c r="B145" s="89" t="s">
        <v>5801</v>
      </c>
      <c r="C145" s="36" t="s">
        <v>5802</v>
      </c>
      <c r="D145" s="36" t="s">
        <v>1201</v>
      </c>
      <c r="E145" s="42">
        <v>45132</v>
      </c>
      <c r="F145" s="32"/>
      <c r="G145" s="32"/>
      <c r="H145" s="32"/>
    </row>
    <row r="146" spans="1:8" s="29" customFormat="1" ht="13.8" hidden="1" x14ac:dyDescent="0.3">
      <c r="A146" s="99" t="s">
        <v>2336</v>
      </c>
      <c r="B146" s="92" t="s">
        <v>2683</v>
      </c>
      <c r="C146" s="93" t="s">
        <v>2684</v>
      </c>
      <c r="D146" s="93" t="s">
        <v>1201</v>
      </c>
      <c r="E146" s="94">
        <v>45504</v>
      </c>
      <c r="F146" s="93"/>
      <c r="G146" s="93"/>
      <c r="H146" s="93" t="s">
        <v>1789</v>
      </c>
    </row>
    <row r="147" spans="1:8" s="29" customFormat="1" ht="13.8" hidden="1" x14ac:dyDescent="0.25">
      <c r="A147" s="44" t="s">
        <v>32</v>
      </c>
      <c r="B147" s="44" t="s">
        <v>199</v>
      </c>
      <c r="C147" s="45" t="s">
        <v>2177</v>
      </c>
      <c r="D147" s="93" t="s">
        <v>4760</v>
      </c>
      <c r="E147" s="70" t="s">
        <v>1330</v>
      </c>
      <c r="F147" s="93"/>
      <c r="G147" s="93"/>
      <c r="H147" s="93"/>
    </row>
    <row r="148" spans="1:8" s="29" customFormat="1" ht="13.8" hidden="1" x14ac:dyDescent="0.3">
      <c r="A148" s="58" t="s">
        <v>1207</v>
      </c>
      <c r="B148" s="58" t="s">
        <v>3909</v>
      </c>
      <c r="C148" s="59">
        <v>20022</v>
      </c>
      <c r="D148" s="93" t="s">
        <v>4760</v>
      </c>
      <c r="E148" s="60">
        <v>45535</v>
      </c>
      <c r="F148" s="93"/>
      <c r="G148" s="93"/>
      <c r="H148" s="93"/>
    </row>
    <row r="149" spans="1:8" s="29" customFormat="1" ht="13.8" hidden="1" x14ac:dyDescent="0.25">
      <c r="A149" s="98" t="s">
        <v>1207</v>
      </c>
      <c r="B149" s="92" t="s">
        <v>2659</v>
      </c>
      <c r="C149" s="93" t="s">
        <v>2815</v>
      </c>
      <c r="D149" s="93" t="s">
        <v>2814</v>
      </c>
      <c r="E149" s="94">
        <v>45169</v>
      </c>
      <c r="F149" s="93"/>
      <c r="G149" s="93"/>
      <c r="H149" s="93"/>
    </row>
    <row r="150" spans="1:8" s="29" customFormat="1" ht="13.8" hidden="1" x14ac:dyDescent="0.25">
      <c r="A150" s="128" t="s">
        <v>2304</v>
      </c>
      <c r="B150" s="129" t="s">
        <v>2931</v>
      </c>
      <c r="C150" s="51" t="s">
        <v>2932</v>
      </c>
      <c r="D150" s="93" t="s">
        <v>1394</v>
      </c>
      <c r="E150" s="52">
        <v>45128</v>
      </c>
      <c r="F150" s="93"/>
      <c r="G150" s="93"/>
      <c r="H150" s="93"/>
    </row>
    <row r="151" spans="1:8" s="29" customFormat="1" ht="13.8" hidden="1" x14ac:dyDescent="0.3">
      <c r="A151" s="99" t="s">
        <v>2304</v>
      </c>
      <c r="B151" s="92" t="s">
        <v>3078</v>
      </c>
      <c r="C151" s="93" t="s">
        <v>3107</v>
      </c>
      <c r="D151" s="93" t="s">
        <v>1586</v>
      </c>
      <c r="E151" s="94">
        <v>45291</v>
      </c>
      <c r="F151" s="93"/>
      <c r="G151" s="93"/>
      <c r="H151" s="93"/>
    </row>
    <row r="152" spans="1:8" s="29" customFormat="1" ht="13.8" hidden="1" x14ac:dyDescent="0.25">
      <c r="A152" s="92" t="s">
        <v>636</v>
      </c>
      <c r="B152" s="92" t="s">
        <v>1384</v>
      </c>
      <c r="C152" s="93" t="s">
        <v>3731</v>
      </c>
      <c r="D152" s="93" t="s">
        <v>1201</v>
      </c>
      <c r="E152" s="94">
        <v>45155</v>
      </c>
      <c r="F152" s="93"/>
      <c r="G152" s="93" t="s">
        <v>1190</v>
      </c>
      <c r="H152" s="44" t="s">
        <v>1335</v>
      </c>
    </row>
    <row r="153" spans="1:8" s="29" customFormat="1" ht="13.8" hidden="1" x14ac:dyDescent="0.25">
      <c r="A153" s="41" t="s">
        <v>636</v>
      </c>
      <c r="B153" s="89" t="s">
        <v>5850</v>
      </c>
      <c r="C153" s="36" t="s">
        <v>5851</v>
      </c>
      <c r="D153" s="36" t="s">
        <v>1201</v>
      </c>
      <c r="E153" s="42">
        <v>45372</v>
      </c>
      <c r="F153" s="32"/>
      <c r="G153" s="32"/>
      <c r="H153" s="32"/>
    </row>
    <row r="154" spans="1:8" s="29" customFormat="1" ht="13.8" hidden="1" x14ac:dyDescent="0.25">
      <c r="A154" s="41" t="s">
        <v>636</v>
      </c>
      <c r="B154" s="89" t="s">
        <v>5850</v>
      </c>
      <c r="C154" s="36" t="s">
        <v>5921</v>
      </c>
      <c r="D154" s="36" t="s">
        <v>1201</v>
      </c>
      <c r="E154" s="42">
        <v>45169</v>
      </c>
      <c r="F154" s="32"/>
      <c r="G154" s="32"/>
      <c r="H154" s="32"/>
    </row>
    <row r="155" spans="1:8" s="29" customFormat="1" ht="13.8" hidden="1" x14ac:dyDescent="0.25">
      <c r="A155" s="44" t="s">
        <v>1208</v>
      </c>
      <c r="B155" s="44" t="s">
        <v>1296</v>
      </c>
      <c r="C155" s="45" t="s">
        <v>4740</v>
      </c>
      <c r="D155" s="93" t="s">
        <v>4760</v>
      </c>
      <c r="E155" s="70" t="s">
        <v>1330</v>
      </c>
      <c r="F155" s="93"/>
      <c r="G155" s="93"/>
      <c r="H155" s="93"/>
    </row>
    <row r="156" spans="1:8" s="29" customFormat="1" ht="13.8" hidden="1" x14ac:dyDescent="0.25">
      <c r="A156" s="44" t="s">
        <v>3185</v>
      </c>
      <c r="B156" s="44" t="s">
        <v>3186</v>
      </c>
      <c r="C156" s="45" t="s">
        <v>3187</v>
      </c>
      <c r="D156" s="45" t="s">
        <v>1201</v>
      </c>
      <c r="E156" s="46">
        <v>45382</v>
      </c>
      <c r="F156" s="45"/>
      <c r="G156" s="45" t="s">
        <v>1190</v>
      </c>
      <c r="H156" s="45" t="s">
        <v>1190</v>
      </c>
    </row>
    <row r="157" spans="1:8" s="29" customFormat="1" ht="13.8" hidden="1" x14ac:dyDescent="0.25">
      <c r="A157" s="127" t="s">
        <v>3202</v>
      </c>
      <c r="B157" s="44" t="s">
        <v>3200</v>
      </c>
      <c r="C157" s="45" t="s">
        <v>3201</v>
      </c>
      <c r="D157" s="45" t="s">
        <v>1201</v>
      </c>
      <c r="E157" s="46">
        <v>45382</v>
      </c>
      <c r="F157" s="45"/>
      <c r="G157" s="45" t="s">
        <v>1190</v>
      </c>
      <c r="H157" s="45" t="s">
        <v>1190</v>
      </c>
    </row>
    <row r="158" spans="1:8" s="29" customFormat="1" ht="13.8" hidden="1" x14ac:dyDescent="0.3">
      <c r="A158" s="57" t="s">
        <v>4663</v>
      </c>
      <c r="B158" s="57" t="s">
        <v>2173</v>
      </c>
      <c r="C158" s="62">
        <v>21030</v>
      </c>
      <c r="D158" s="93" t="s">
        <v>4760</v>
      </c>
      <c r="E158" s="60">
        <v>45961</v>
      </c>
      <c r="F158" s="93"/>
      <c r="G158" s="93"/>
      <c r="H158" s="93"/>
    </row>
    <row r="159" spans="1:8" s="29" customFormat="1" ht="13.8" hidden="1" x14ac:dyDescent="0.3">
      <c r="A159" s="99" t="s">
        <v>3964</v>
      </c>
      <c r="B159" s="92" t="s">
        <v>3962</v>
      </c>
      <c r="C159" s="93" t="s">
        <v>3961</v>
      </c>
      <c r="D159" s="93" t="s">
        <v>1201</v>
      </c>
      <c r="E159" s="94">
        <v>45245</v>
      </c>
      <c r="F159" s="93"/>
      <c r="G159" s="93"/>
      <c r="H159" s="93" t="s">
        <v>1190</v>
      </c>
    </row>
    <row r="160" spans="1:8" s="29" customFormat="1" ht="13.8" hidden="1" x14ac:dyDescent="0.3">
      <c r="A160" s="57" t="s">
        <v>2365</v>
      </c>
      <c r="B160" s="92" t="s">
        <v>3682</v>
      </c>
      <c r="C160" s="93" t="s">
        <v>3680</v>
      </c>
      <c r="D160" s="93" t="s">
        <v>3681</v>
      </c>
      <c r="E160" s="94">
        <v>46203</v>
      </c>
      <c r="F160" s="93"/>
      <c r="G160" s="93"/>
      <c r="H160" s="93"/>
    </row>
    <row r="161" spans="1:8" s="29" customFormat="1" ht="13.8" hidden="1" x14ac:dyDescent="0.25">
      <c r="A161" s="76" t="s">
        <v>5667</v>
      </c>
      <c r="B161" s="76" t="s">
        <v>3078</v>
      </c>
      <c r="C161" s="97" t="s">
        <v>3853</v>
      </c>
      <c r="D161" s="93" t="s">
        <v>1668</v>
      </c>
      <c r="E161" s="64">
        <v>45169</v>
      </c>
      <c r="F161" s="93"/>
      <c r="G161" s="93"/>
      <c r="H161" s="93"/>
    </row>
    <row r="162" spans="1:8" s="29" customFormat="1" ht="13.8" hidden="1" x14ac:dyDescent="0.25">
      <c r="A162" s="110" t="s">
        <v>177</v>
      </c>
      <c r="B162" s="87" t="s">
        <v>143</v>
      </c>
      <c r="C162" s="95" t="s">
        <v>328</v>
      </c>
      <c r="D162" s="96" t="s">
        <v>398</v>
      </c>
      <c r="E162" s="65">
        <v>45230</v>
      </c>
      <c r="F162" s="96"/>
      <c r="G162" s="96"/>
      <c r="H162" s="96"/>
    </row>
    <row r="163" spans="1:8" s="29" customFormat="1" ht="13.8" hidden="1" x14ac:dyDescent="0.3">
      <c r="A163" s="73" t="s">
        <v>5809</v>
      </c>
      <c r="B163" s="89" t="s">
        <v>5801</v>
      </c>
      <c r="C163" s="36" t="s">
        <v>5802</v>
      </c>
      <c r="D163" s="36" t="s">
        <v>1201</v>
      </c>
      <c r="E163" s="42">
        <v>45132</v>
      </c>
      <c r="F163" s="32"/>
      <c r="G163" s="32"/>
      <c r="H163" s="32"/>
    </row>
    <row r="164" spans="1:8" s="29" customFormat="1" ht="13.8" hidden="1" x14ac:dyDescent="0.25">
      <c r="A164" s="44" t="s">
        <v>6781</v>
      </c>
      <c r="B164" s="44" t="s">
        <v>6782</v>
      </c>
      <c r="C164" s="45" t="s">
        <v>6783</v>
      </c>
      <c r="D164" s="93" t="s">
        <v>398</v>
      </c>
      <c r="E164" s="46">
        <v>45991</v>
      </c>
      <c r="F164" s="45"/>
      <c r="G164" s="45"/>
      <c r="H164" s="93"/>
    </row>
    <row r="165" spans="1:8" s="29" customFormat="1" ht="13.8" hidden="1" x14ac:dyDescent="0.25">
      <c r="A165" s="87" t="s">
        <v>4375</v>
      </c>
      <c r="B165" s="87" t="s">
        <v>4371</v>
      </c>
      <c r="C165" s="95" t="s">
        <v>4376</v>
      </c>
      <c r="D165" s="96" t="s">
        <v>398</v>
      </c>
      <c r="E165" s="65">
        <v>45291</v>
      </c>
      <c r="F165" s="96"/>
      <c r="G165" s="96"/>
      <c r="H165" s="96"/>
    </row>
    <row r="166" spans="1:8" s="29" customFormat="1" ht="13.8" hidden="1" x14ac:dyDescent="0.25">
      <c r="A166" s="87" t="s">
        <v>178</v>
      </c>
      <c r="B166" s="87" t="s">
        <v>179</v>
      </c>
      <c r="C166" s="95" t="s">
        <v>329</v>
      </c>
      <c r="D166" s="96" t="s">
        <v>398</v>
      </c>
      <c r="E166" s="65">
        <v>45230</v>
      </c>
      <c r="F166" s="96"/>
      <c r="G166" s="96"/>
      <c r="H166" s="96"/>
    </row>
    <row r="167" spans="1:8" s="29" customFormat="1" ht="13.8" hidden="1" x14ac:dyDescent="0.25">
      <c r="A167" s="44" t="s">
        <v>4042</v>
      </c>
      <c r="B167" s="44" t="s">
        <v>4041</v>
      </c>
      <c r="C167" s="45" t="s">
        <v>1730</v>
      </c>
      <c r="D167" s="93" t="s">
        <v>2147</v>
      </c>
      <c r="E167" s="46">
        <v>45091</v>
      </c>
      <c r="F167" s="93"/>
      <c r="G167" s="45" t="s">
        <v>1335</v>
      </c>
      <c r="H167" s="93"/>
    </row>
    <row r="168" spans="1:8" s="29" customFormat="1" ht="13.8" hidden="1" x14ac:dyDescent="0.3">
      <c r="A168" s="57" t="s">
        <v>3584</v>
      </c>
      <c r="B168" s="92" t="s">
        <v>3682</v>
      </c>
      <c r="C168" s="93" t="s">
        <v>3680</v>
      </c>
      <c r="D168" s="93" t="s">
        <v>3681</v>
      </c>
      <c r="E168" s="94">
        <v>46203</v>
      </c>
      <c r="F168" s="93"/>
      <c r="G168" s="93"/>
      <c r="H168" s="93"/>
    </row>
    <row r="169" spans="1:8" s="29" customFormat="1" ht="13.8" hidden="1" x14ac:dyDescent="0.3">
      <c r="A169" s="57" t="s">
        <v>3974</v>
      </c>
      <c r="B169" s="57" t="s">
        <v>1290</v>
      </c>
      <c r="C169" s="62">
        <v>21027</v>
      </c>
      <c r="D169" s="93" t="s">
        <v>4760</v>
      </c>
      <c r="E169" s="60">
        <v>45777</v>
      </c>
      <c r="F169" s="93"/>
      <c r="G169" s="93"/>
      <c r="H169" s="93"/>
    </row>
    <row r="170" spans="1:8" s="29" customFormat="1" ht="13.8" hidden="1" x14ac:dyDescent="0.3">
      <c r="A170" s="57" t="s">
        <v>3585</v>
      </c>
      <c r="B170" s="92" t="s">
        <v>3682</v>
      </c>
      <c r="C170" s="93" t="s">
        <v>3680</v>
      </c>
      <c r="D170" s="93" t="s">
        <v>3681</v>
      </c>
      <c r="E170" s="94">
        <v>46203</v>
      </c>
      <c r="F170" s="93"/>
      <c r="G170" s="93"/>
      <c r="H170" s="93"/>
    </row>
    <row r="171" spans="1:8" s="29" customFormat="1" ht="13.8" hidden="1" x14ac:dyDescent="0.3">
      <c r="A171" s="99" t="s">
        <v>1340</v>
      </c>
      <c r="B171" s="92" t="s">
        <v>5748</v>
      </c>
      <c r="C171" s="93" t="s">
        <v>5749</v>
      </c>
      <c r="D171" s="93" t="s">
        <v>1201</v>
      </c>
      <c r="E171" s="94">
        <v>46961</v>
      </c>
      <c r="F171" s="32"/>
      <c r="G171" s="32"/>
      <c r="H171" s="32"/>
    </row>
    <row r="172" spans="1:8" s="29" customFormat="1" ht="13.8" hidden="1" x14ac:dyDescent="0.25">
      <c r="A172" s="100" t="s">
        <v>3427</v>
      </c>
      <c r="B172" s="92" t="s">
        <v>3452</v>
      </c>
      <c r="C172" s="93" t="s">
        <v>3453</v>
      </c>
      <c r="D172" s="93" t="s">
        <v>1201</v>
      </c>
      <c r="E172" s="94">
        <v>45401</v>
      </c>
      <c r="F172" s="93"/>
      <c r="G172" s="93"/>
      <c r="H172" s="93"/>
    </row>
    <row r="173" spans="1:8" s="29" customFormat="1" ht="13.8" x14ac:dyDescent="0.25">
      <c r="A173" s="99" t="s">
        <v>1708</v>
      </c>
      <c r="B173" s="92" t="s">
        <v>1709</v>
      </c>
      <c r="C173" s="93" t="s">
        <v>1710</v>
      </c>
      <c r="D173" s="45" t="s">
        <v>1476</v>
      </c>
      <c r="E173" s="107">
        <v>44377</v>
      </c>
      <c r="F173" s="93"/>
      <c r="G173" s="93" t="s">
        <v>1190</v>
      </c>
      <c r="H173" s="93" t="s">
        <v>1190</v>
      </c>
    </row>
    <row r="174" spans="1:8" s="29" customFormat="1" ht="13.8" hidden="1" x14ac:dyDescent="0.25">
      <c r="A174" s="44" t="s">
        <v>6213</v>
      </c>
      <c r="B174" s="44" t="s">
        <v>4818</v>
      </c>
      <c r="C174" s="45" t="s">
        <v>6214</v>
      </c>
      <c r="D174" s="93" t="s">
        <v>1705</v>
      </c>
      <c r="E174" s="69">
        <v>45108</v>
      </c>
      <c r="F174" s="45"/>
      <c r="G174" s="45"/>
      <c r="H174" s="93"/>
    </row>
    <row r="175" spans="1:8" s="29" customFormat="1" ht="13.8" hidden="1" x14ac:dyDescent="0.25">
      <c r="A175" s="44" t="s">
        <v>1486</v>
      </c>
      <c r="B175" s="44" t="s">
        <v>1544</v>
      </c>
      <c r="C175" s="45" t="s">
        <v>2211</v>
      </c>
      <c r="D175" s="45" t="s">
        <v>1572</v>
      </c>
      <c r="E175" s="45" t="s">
        <v>2536</v>
      </c>
      <c r="F175" s="93"/>
      <c r="G175" s="93"/>
      <c r="H175" s="93"/>
    </row>
    <row r="176" spans="1:8" s="29" customFormat="1" ht="13.8" hidden="1" x14ac:dyDescent="0.25">
      <c r="A176" s="44" t="s">
        <v>2678</v>
      </c>
      <c r="B176" s="44" t="s">
        <v>2680</v>
      </c>
      <c r="C176" s="45" t="s">
        <v>2679</v>
      </c>
      <c r="D176" s="45" t="s">
        <v>1833</v>
      </c>
      <c r="E176" s="46">
        <v>45060</v>
      </c>
      <c r="F176" s="93"/>
      <c r="G176" s="93" t="s">
        <v>1335</v>
      </c>
      <c r="H176" s="93" t="s">
        <v>1190</v>
      </c>
    </row>
    <row r="177" spans="1:8" s="29" customFormat="1" ht="13.8" hidden="1" x14ac:dyDescent="0.25">
      <c r="A177" s="76" t="s">
        <v>5675</v>
      </c>
      <c r="B177" s="76" t="s">
        <v>5676</v>
      </c>
      <c r="C177" s="97" t="s">
        <v>5677</v>
      </c>
      <c r="D177" s="97" t="s">
        <v>1833</v>
      </c>
      <c r="E177" s="64">
        <v>46537</v>
      </c>
      <c r="F177" s="93"/>
      <c r="G177" s="93"/>
      <c r="H177" s="93"/>
    </row>
    <row r="178" spans="1:8" s="29" customFormat="1" ht="13.8" hidden="1" x14ac:dyDescent="0.3">
      <c r="A178" s="57" t="s">
        <v>1209</v>
      </c>
      <c r="B178" s="57" t="s">
        <v>1290</v>
      </c>
      <c r="C178" s="62">
        <v>21027</v>
      </c>
      <c r="D178" s="93" t="s">
        <v>4760</v>
      </c>
      <c r="E178" s="60">
        <v>45777</v>
      </c>
      <c r="F178" s="93"/>
      <c r="G178" s="93"/>
      <c r="H178" s="93"/>
    </row>
    <row r="179" spans="1:8" s="29" customFormat="1" ht="13.8" hidden="1" x14ac:dyDescent="0.3">
      <c r="A179" s="57" t="s">
        <v>639</v>
      </c>
      <c r="B179" s="92" t="s">
        <v>3682</v>
      </c>
      <c r="C179" s="93" t="s">
        <v>3680</v>
      </c>
      <c r="D179" s="93" t="s">
        <v>3681</v>
      </c>
      <c r="E179" s="94">
        <v>46203</v>
      </c>
      <c r="F179" s="93"/>
      <c r="G179" s="93"/>
      <c r="H179" s="93"/>
    </row>
    <row r="180" spans="1:8" s="29" customFormat="1" ht="13.8" hidden="1" x14ac:dyDescent="0.25">
      <c r="A180" s="135" t="s">
        <v>640</v>
      </c>
      <c r="B180" s="135" t="s">
        <v>6205</v>
      </c>
      <c r="C180" s="97" t="s">
        <v>6210</v>
      </c>
      <c r="D180" s="32" t="s">
        <v>1201</v>
      </c>
      <c r="E180" s="33">
        <v>46447</v>
      </c>
      <c r="F180" s="32"/>
      <c r="G180" s="32"/>
      <c r="H180" s="32"/>
    </row>
    <row r="181" spans="1:8" s="29" customFormat="1" ht="13.8" hidden="1" x14ac:dyDescent="0.3">
      <c r="A181" s="73" t="s">
        <v>2633</v>
      </c>
      <c r="B181" s="89" t="s">
        <v>5776</v>
      </c>
      <c r="C181" s="36" t="s">
        <v>5777</v>
      </c>
      <c r="D181" s="36" t="s">
        <v>1201</v>
      </c>
      <c r="E181" s="42">
        <v>45245</v>
      </c>
      <c r="F181" s="32"/>
      <c r="G181" s="32"/>
      <c r="H181" s="32"/>
    </row>
    <row r="182" spans="1:8" s="29" customFormat="1" ht="13.8" hidden="1" x14ac:dyDescent="0.3">
      <c r="A182" s="57" t="s">
        <v>977</v>
      </c>
      <c r="B182" s="92" t="s">
        <v>3682</v>
      </c>
      <c r="C182" s="93" t="s">
        <v>3680</v>
      </c>
      <c r="D182" s="93" t="s">
        <v>3681</v>
      </c>
      <c r="E182" s="94">
        <v>46203</v>
      </c>
      <c r="F182" s="93"/>
      <c r="G182" s="93"/>
      <c r="H182" s="93"/>
    </row>
    <row r="183" spans="1:8" s="29" customFormat="1" ht="13.8" x14ac:dyDescent="0.3">
      <c r="A183" s="99" t="s">
        <v>1672</v>
      </c>
      <c r="B183" s="92" t="s">
        <v>1346</v>
      </c>
      <c r="C183" s="93" t="s">
        <v>2257</v>
      </c>
      <c r="D183" s="93" t="s">
        <v>1749</v>
      </c>
      <c r="E183" s="107">
        <v>44651</v>
      </c>
      <c r="F183" s="93"/>
      <c r="G183" s="93"/>
      <c r="H183" s="93"/>
    </row>
    <row r="184" spans="1:8" s="29" customFormat="1" ht="13.8" hidden="1" x14ac:dyDescent="0.25">
      <c r="A184" s="44" t="s">
        <v>640</v>
      </c>
      <c r="B184" s="44" t="s">
        <v>6736</v>
      </c>
      <c r="C184" s="45" t="s">
        <v>6737</v>
      </c>
      <c r="D184" s="93" t="s">
        <v>398</v>
      </c>
      <c r="E184" s="46">
        <v>45777</v>
      </c>
      <c r="F184" s="45"/>
      <c r="G184" s="45"/>
      <c r="H184" s="93"/>
    </row>
    <row r="185" spans="1:8" s="29" customFormat="1" ht="13.8" hidden="1" x14ac:dyDescent="0.25">
      <c r="A185" s="87" t="s">
        <v>180</v>
      </c>
      <c r="B185" s="87" t="s">
        <v>169</v>
      </c>
      <c r="C185" s="95" t="s">
        <v>330</v>
      </c>
      <c r="D185" s="96" t="s">
        <v>398</v>
      </c>
      <c r="E185" s="65">
        <v>45382</v>
      </c>
      <c r="F185" s="96"/>
      <c r="G185" s="96"/>
      <c r="H185" s="96"/>
    </row>
    <row r="186" spans="1:8" s="29" customFormat="1" ht="13.8" hidden="1" x14ac:dyDescent="0.3">
      <c r="A186" s="73" t="s">
        <v>5764</v>
      </c>
      <c r="B186" s="73" t="s">
        <v>5765</v>
      </c>
      <c r="C186" s="36" t="s">
        <v>5766</v>
      </c>
      <c r="D186" s="33" t="s">
        <v>1201</v>
      </c>
      <c r="E186" s="42">
        <v>46559</v>
      </c>
      <c r="F186" s="32"/>
      <c r="G186" s="32"/>
      <c r="H186" s="32"/>
    </row>
    <row r="187" spans="1:8" s="29" customFormat="1" ht="13.8" hidden="1" x14ac:dyDescent="0.3">
      <c r="A187" s="57" t="s">
        <v>1210</v>
      </c>
      <c r="B187" s="92" t="s">
        <v>3682</v>
      </c>
      <c r="C187" s="93" t="s">
        <v>3680</v>
      </c>
      <c r="D187" s="93" t="s">
        <v>3681</v>
      </c>
      <c r="E187" s="94">
        <v>46203</v>
      </c>
      <c r="F187" s="93"/>
      <c r="G187" s="93"/>
      <c r="H187" s="93"/>
    </row>
    <row r="188" spans="1:8" s="29" customFormat="1" ht="13.8" hidden="1" x14ac:dyDescent="0.3">
      <c r="A188" s="99" t="s">
        <v>5721</v>
      </c>
      <c r="B188" s="92" t="s">
        <v>5748</v>
      </c>
      <c r="C188" s="93" t="s">
        <v>5749</v>
      </c>
      <c r="D188" s="93" t="s">
        <v>1201</v>
      </c>
      <c r="E188" s="94">
        <v>46961</v>
      </c>
      <c r="F188" s="32"/>
      <c r="G188" s="32"/>
      <c r="H188" s="32"/>
    </row>
    <row r="189" spans="1:8" s="29" customFormat="1" ht="13.8" hidden="1" x14ac:dyDescent="0.3">
      <c r="A189" s="73" t="s">
        <v>5782</v>
      </c>
      <c r="B189" s="89" t="s">
        <v>5783</v>
      </c>
      <c r="C189" s="36" t="s">
        <v>5784</v>
      </c>
      <c r="D189" s="36" t="s">
        <v>1201</v>
      </c>
      <c r="E189" s="42">
        <v>45245</v>
      </c>
      <c r="F189" s="32"/>
      <c r="G189" s="32"/>
      <c r="H189" s="32"/>
    </row>
    <row r="190" spans="1:8" s="29" customFormat="1" ht="13.8" hidden="1" x14ac:dyDescent="0.25">
      <c r="A190" s="92" t="s">
        <v>3715</v>
      </c>
      <c r="B190" s="92" t="s">
        <v>1384</v>
      </c>
      <c r="C190" s="93" t="s">
        <v>3731</v>
      </c>
      <c r="D190" s="93" t="s">
        <v>1201</v>
      </c>
      <c r="E190" s="94">
        <v>45155</v>
      </c>
      <c r="F190" s="93"/>
      <c r="G190" s="93" t="s">
        <v>1190</v>
      </c>
      <c r="H190" s="44" t="s">
        <v>1335</v>
      </c>
    </row>
    <row r="191" spans="1:8" s="29" customFormat="1" ht="13.8" hidden="1" x14ac:dyDescent="0.25">
      <c r="A191" s="99" t="s">
        <v>2747</v>
      </c>
      <c r="B191" s="111" t="s">
        <v>1169</v>
      </c>
      <c r="C191" s="45" t="s">
        <v>2745</v>
      </c>
      <c r="D191" s="93" t="s">
        <v>2198</v>
      </c>
      <c r="E191" s="46">
        <v>45227</v>
      </c>
      <c r="F191" s="93"/>
      <c r="G191" s="93"/>
      <c r="H191" s="93"/>
    </row>
    <row r="192" spans="1:8" s="29" customFormat="1" ht="13.8" hidden="1" x14ac:dyDescent="0.25">
      <c r="A192" s="44" t="s">
        <v>6741</v>
      </c>
      <c r="B192" s="44" t="s">
        <v>247</v>
      </c>
      <c r="C192" s="45" t="s">
        <v>6742</v>
      </c>
      <c r="D192" s="93" t="s">
        <v>398</v>
      </c>
      <c r="E192" s="46">
        <v>45777</v>
      </c>
      <c r="F192" s="45"/>
      <c r="G192" s="45"/>
      <c r="H192" s="93"/>
    </row>
    <row r="193" spans="1:8" s="29" customFormat="1" ht="13.8" hidden="1" x14ac:dyDescent="0.25">
      <c r="A193" s="87" t="s">
        <v>181</v>
      </c>
      <c r="B193" s="87" t="s">
        <v>4377</v>
      </c>
      <c r="C193" s="95" t="s">
        <v>3253</v>
      </c>
      <c r="D193" s="96" t="s">
        <v>398</v>
      </c>
      <c r="E193" s="65">
        <v>45657</v>
      </c>
      <c r="F193" s="96"/>
      <c r="G193" s="96"/>
      <c r="H193" s="96"/>
    </row>
    <row r="194" spans="1:8" s="29" customFormat="1" ht="13.8" hidden="1" x14ac:dyDescent="0.3">
      <c r="A194" s="57" t="s">
        <v>3586</v>
      </c>
      <c r="B194" s="92" t="s">
        <v>3682</v>
      </c>
      <c r="C194" s="93" t="s">
        <v>3680</v>
      </c>
      <c r="D194" s="93" t="s">
        <v>3681</v>
      </c>
      <c r="E194" s="94">
        <v>46203</v>
      </c>
      <c r="F194" s="93"/>
      <c r="G194" s="93"/>
      <c r="H194" s="93"/>
    </row>
    <row r="195" spans="1:8" s="29" customFormat="1" ht="13.8" hidden="1" x14ac:dyDescent="0.3">
      <c r="A195" s="57" t="s">
        <v>2155</v>
      </c>
      <c r="B195" s="57" t="s">
        <v>2173</v>
      </c>
      <c r="C195" s="62">
        <v>21030</v>
      </c>
      <c r="D195" s="93" t="s">
        <v>4760</v>
      </c>
      <c r="E195" s="60">
        <v>45961</v>
      </c>
      <c r="F195" s="93"/>
      <c r="G195" s="93"/>
      <c r="H195" s="93"/>
    </row>
    <row r="196" spans="1:8" s="29" customFormat="1" ht="13.8" hidden="1" x14ac:dyDescent="0.3">
      <c r="A196" s="57" t="s">
        <v>3587</v>
      </c>
      <c r="B196" s="92" t="s">
        <v>3682</v>
      </c>
      <c r="C196" s="93" t="s">
        <v>3680</v>
      </c>
      <c r="D196" s="93" t="s">
        <v>3681</v>
      </c>
      <c r="E196" s="94">
        <v>46203</v>
      </c>
      <c r="F196" s="93"/>
      <c r="G196" s="93"/>
      <c r="H196" s="93"/>
    </row>
    <row r="197" spans="1:8" s="29" customFormat="1" ht="13.8" hidden="1" x14ac:dyDescent="0.25">
      <c r="A197" s="87" t="s">
        <v>183</v>
      </c>
      <c r="B197" s="87" t="s">
        <v>184</v>
      </c>
      <c r="C197" s="95" t="s">
        <v>3942</v>
      </c>
      <c r="D197" s="96" t="s">
        <v>398</v>
      </c>
      <c r="E197" s="65">
        <v>45412</v>
      </c>
      <c r="F197" s="96"/>
      <c r="G197" s="96"/>
      <c r="H197" s="96"/>
    </row>
    <row r="198" spans="1:8" s="29" customFormat="1" ht="13.8" x14ac:dyDescent="0.25">
      <c r="A198" s="44" t="s">
        <v>2513</v>
      </c>
      <c r="B198" s="44" t="s">
        <v>2514</v>
      </c>
      <c r="C198" s="45" t="s">
        <v>1786</v>
      </c>
      <c r="D198" s="45" t="s">
        <v>1721</v>
      </c>
      <c r="E198" s="69">
        <v>44773</v>
      </c>
      <c r="F198" s="93"/>
      <c r="G198" s="93"/>
      <c r="H198" s="93"/>
    </row>
    <row r="199" spans="1:8" s="29" customFormat="1" ht="13.8" hidden="1" x14ac:dyDescent="0.25">
      <c r="A199" s="47" t="s">
        <v>2513</v>
      </c>
      <c r="B199" s="92" t="s">
        <v>1384</v>
      </c>
      <c r="C199" s="93" t="s">
        <v>3731</v>
      </c>
      <c r="D199" s="93" t="s">
        <v>1201</v>
      </c>
      <c r="E199" s="94">
        <v>45155</v>
      </c>
      <c r="F199" s="93"/>
      <c r="G199" s="93" t="s">
        <v>1190</v>
      </c>
      <c r="H199" s="44" t="s">
        <v>1335</v>
      </c>
    </row>
    <row r="200" spans="1:8" s="29" customFormat="1" ht="13.8" hidden="1" x14ac:dyDescent="0.25">
      <c r="A200" s="91" t="s">
        <v>2782</v>
      </c>
      <c r="B200" s="92" t="s">
        <v>1774</v>
      </c>
      <c r="C200" s="93" t="s">
        <v>2656</v>
      </c>
      <c r="D200" s="93" t="s">
        <v>2814</v>
      </c>
      <c r="E200" s="94">
        <v>45169</v>
      </c>
      <c r="F200" s="93"/>
      <c r="G200" s="93"/>
      <c r="H200" s="93"/>
    </row>
    <row r="201" spans="1:8" s="29" customFormat="1" ht="13.8" hidden="1" x14ac:dyDescent="0.25">
      <c r="A201" s="91" t="s">
        <v>2782</v>
      </c>
      <c r="B201" s="92" t="s">
        <v>2840</v>
      </c>
      <c r="C201" s="93" t="s">
        <v>2663</v>
      </c>
      <c r="D201" s="93" t="s">
        <v>2814</v>
      </c>
      <c r="E201" s="94">
        <v>45169</v>
      </c>
      <c r="F201" s="93"/>
      <c r="G201" s="93"/>
      <c r="H201" s="93"/>
    </row>
    <row r="202" spans="1:8" s="29" customFormat="1" ht="13.8" hidden="1" x14ac:dyDescent="0.25">
      <c r="A202" s="98" t="s">
        <v>2782</v>
      </c>
      <c r="B202" s="92" t="s">
        <v>2659</v>
      </c>
      <c r="C202" s="93" t="s">
        <v>2815</v>
      </c>
      <c r="D202" s="93" t="s">
        <v>2814</v>
      </c>
      <c r="E202" s="94">
        <v>45169</v>
      </c>
      <c r="F202" s="93"/>
      <c r="G202" s="93"/>
      <c r="H202" s="93"/>
    </row>
    <row r="203" spans="1:8" s="29" customFormat="1" ht="13.8" hidden="1" x14ac:dyDescent="0.3">
      <c r="A203" s="57" t="s">
        <v>3975</v>
      </c>
      <c r="B203" s="57" t="s">
        <v>1290</v>
      </c>
      <c r="C203" s="62">
        <v>21027</v>
      </c>
      <c r="D203" s="93" t="s">
        <v>4760</v>
      </c>
      <c r="E203" s="60">
        <v>45777</v>
      </c>
      <c r="F203" s="93"/>
      <c r="G203" s="93"/>
      <c r="H203" s="93"/>
    </row>
    <row r="204" spans="1:8" s="29" customFormat="1" ht="13.8" hidden="1" x14ac:dyDescent="0.3">
      <c r="A204" s="57" t="s">
        <v>3494</v>
      </c>
      <c r="B204" s="92" t="s">
        <v>3682</v>
      </c>
      <c r="C204" s="93" t="s">
        <v>3680</v>
      </c>
      <c r="D204" s="93" t="s">
        <v>3681</v>
      </c>
      <c r="E204" s="94">
        <v>46203</v>
      </c>
      <c r="F204" s="93"/>
      <c r="G204" s="93"/>
      <c r="H204" s="93"/>
    </row>
    <row r="205" spans="1:8" s="29" customFormat="1" ht="13.8" hidden="1" x14ac:dyDescent="0.25">
      <c r="A205" s="127" t="s">
        <v>3203</v>
      </c>
      <c r="B205" s="44" t="s">
        <v>3200</v>
      </c>
      <c r="C205" s="45" t="s">
        <v>3201</v>
      </c>
      <c r="D205" s="45" t="s">
        <v>1201</v>
      </c>
      <c r="E205" s="46">
        <v>45382</v>
      </c>
      <c r="F205" s="45"/>
      <c r="G205" s="45" t="s">
        <v>1190</v>
      </c>
      <c r="H205" s="45" t="s">
        <v>1190</v>
      </c>
    </row>
    <row r="206" spans="1:8" s="29" customFormat="1" ht="13.8" hidden="1" x14ac:dyDescent="0.3">
      <c r="A206" s="99" t="s">
        <v>2714</v>
      </c>
      <c r="B206" s="92" t="s">
        <v>2654</v>
      </c>
      <c r="C206" s="93" t="s">
        <v>3471</v>
      </c>
      <c r="D206" s="93" t="s">
        <v>1712</v>
      </c>
      <c r="E206" s="94">
        <v>45098</v>
      </c>
      <c r="F206" s="93"/>
      <c r="G206" s="93" t="s">
        <v>1409</v>
      </c>
      <c r="H206" s="93" t="s">
        <v>2715</v>
      </c>
    </row>
    <row r="207" spans="1:8" s="29" customFormat="1" ht="13.8" hidden="1" x14ac:dyDescent="0.25">
      <c r="A207" s="110" t="s">
        <v>185</v>
      </c>
      <c r="B207" s="87" t="s">
        <v>143</v>
      </c>
      <c r="C207" s="95" t="s">
        <v>331</v>
      </c>
      <c r="D207" s="96" t="s">
        <v>398</v>
      </c>
      <c r="E207" s="65">
        <v>45230</v>
      </c>
      <c r="F207" s="96"/>
      <c r="G207" s="96"/>
      <c r="H207" s="96"/>
    </row>
    <row r="208" spans="1:8" s="29" customFormat="1" ht="13.8" hidden="1" x14ac:dyDescent="0.3">
      <c r="A208" s="57" t="s">
        <v>4664</v>
      </c>
      <c r="B208" s="57" t="s">
        <v>2173</v>
      </c>
      <c r="C208" s="62">
        <v>21030</v>
      </c>
      <c r="D208" s="93" t="s">
        <v>4760</v>
      </c>
      <c r="E208" s="60">
        <v>45961</v>
      </c>
      <c r="F208" s="93"/>
      <c r="G208" s="93"/>
      <c r="H208" s="93"/>
    </row>
    <row r="209" spans="1:8" s="29" customFormat="1" ht="13.8" hidden="1" x14ac:dyDescent="0.25">
      <c r="A209" s="87" t="s">
        <v>4378</v>
      </c>
      <c r="B209" s="87" t="s">
        <v>4379</v>
      </c>
      <c r="C209" s="95" t="s">
        <v>4380</v>
      </c>
      <c r="D209" s="96" t="s">
        <v>398</v>
      </c>
      <c r="E209" s="65">
        <v>45291</v>
      </c>
      <c r="F209" s="96"/>
      <c r="G209" s="96"/>
      <c r="H209" s="96"/>
    </row>
    <row r="210" spans="1:8" s="29" customFormat="1" ht="13.8" hidden="1" x14ac:dyDescent="0.3">
      <c r="A210" s="57" t="s">
        <v>2709</v>
      </c>
      <c r="B210" s="57" t="s">
        <v>2150</v>
      </c>
      <c r="C210" s="62" t="s">
        <v>3939</v>
      </c>
      <c r="D210" s="93" t="s">
        <v>1416</v>
      </c>
      <c r="E210" s="60">
        <v>45535</v>
      </c>
      <c r="F210" s="93"/>
      <c r="G210" s="93"/>
      <c r="H210" s="93"/>
    </row>
    <row r="211" spans="1:8" s="29" customFormat="1" ht="13.8" hidden="1" x14ac:dyDescent="0.25">
      <c r="A211" s="41" t="s">
        <v>5856</v>
      </c>
      <c r="B211" s="89" t="s">
        <v>5850</v>
      </c>
      <c r="C211" s="36" t="s">
        <v>5851</v>
      </c>
      <c r="D211" s="36" t="s">
        <v>1201</v>
      </c>
      <c r="E211" s="42">
        <v>45372</v>
      </c>
      <c r="F211" s="32"/>
      <c r="G211" s="32"/>
      <c r="H211" s="32"/>
    </row>
    <row r="212" spans="1:8" s="29" customFormat="1" ht="13.8" hidden="1" x14ac:dyDescent="0.25">
      <c r="A212" s="41" t="s">
        <v>5856</v>
      </c>
      <c r="B212" s="89" t="s">
        <v>5850</v>
      </c>
      <c r="C212" s="36" t="s">
        <v>5921</v>
      </c>
      <c r="D212" s="36" t="s">
        <v>1201</v>
      </c>
      <c r="E212" s="42">
        <v>45169</v>
      </c>
      <c r="F212" s="32"/>
      <c r="G212" s="32"/>
      <c r="H212" s="32"/>
    </row>
    <row r="213" spans="1:8" s="29" customFormat="1" ht="13.8" hidden="1" x14ac:dyDescent="0.25">
      <c r="A213" s="44" t="s">
        <v>4665</v>
      </c>
      <c r="B213" s="44" t="s">
        <v>4727</v>
      </c>
      <c r="C213" s="45" t="s">
        <v>4741</v>
      </c>
      <c r="D213" s="93" t="s">
        <v>4760</v>
      </c>
      <c r="E213" s="70" t="s">
        <v>1330</v>
      </c>
      <c r="F213" s="93"/>
      <c r="G213" s="93"/>
      <c r="H213" s="93"/>
    </row>
    <row r="214" spans="1:8" s="29" customFormat="1" ht="13.8" hidden="1" x14ac:dyDescent="0.25">
      <c r="A214" s="76" t="s">
        <v>5682</v>
      </c>
      <c r="B214" s="76" t="s">
        <v>5522</v>
      </c>
      <c r="C214" s="97" t="s">
        <v>1897</v>
      </c>
      <c r="D214" s="97" t="s">
        <v>2147</v>
      </c>
      <c r="E214" s="64">
        <v>45090</v>
      </c>
      <c r="F214" s="93"/>
      <c r="G214" s="93"/>
      <c r="H214" s="93"/>
    </row>
    <row r="215" spans="1:8" s="29" customFormat="1" ht="13.8" hidden="1" x14ac:dyDescent="0.3">
      <c r="A215" s="57" t="s">
        <v>19</v>
      </c>
      <c r="B215" s="57" t="s">
        <v>2173</v>
      </c>
      <c r="C215" s="62">
        <v>21030</v>
      </c>
      <c r="D215" s="93" t="s">
        <v>4760</v>
      </c>
      <c r="E215" s="60">
        <v>45961</v>
      </c>
      <c r="F215" s="93"/>
      <c r="G215" s="93"/>
      <c r="H215" s="93"/>
    </row>
    <row r="216" spans="1:8" s="29" customFormat="1" ht="13.8" hidden="1" x14ac:dyDescent="0.3">
      <c r="A216" s="57" t="s">
        <v>19</v>
      </c>
      <c r="B216" s="57" t="s">
        <v>4728</v>
      </c>
      <c r="C216" s="62">
        <v>2209</v>
      </c>
      <c r="D216" s="93" t="s">
        <v>4760</v>
      </c>
      <c r="E216" s="60">
        <v>45276</v>
      </c>
      <c r="F216" s="93"/>
      <c r="G216" s="93"/>
      <c r="H216" s="93"/>
    </row>
    <row r="217" spans="1:8" s="29" customFormat="1" ht="13.8" hidden="1" x14ac:dyDescent="0.25">
      <c r="A217" s="44" t="s">
        <v>19</v>
      </c>
      <c r="B217" s="44" t="s">
        <v>3951</v>
      </c>
      <c r="C217" s="45" t="s">
        <v>3952</v>
      </c>
      <c r="D217" s="93" t="s">
        <v>1201</v>
      </c>
      <c r="E217" s="46">
        <v>45220</v>
      </c>
      <c r="F217" s="93"/>
      <c r="G217" s="93"/>
      <c r="H217" s="93" t="s">
        <v>1335</v>
      </c>
    </row>
    <row r="218" spans="1:8" s="29" customFormat="1" ht="13.8" hidden="1" x14ac:dyDescent="0.3">
      <c r="A218" s="57" t="s">
        <v>982</v>
      </c>
      <c r="B218" s="57" t="s">
        <v>1290</v>
      </c>
      <c r="C218" s="62">
        <v>21027</v>
      </c>
      <c r="D218" s="93" t="s">
        <v>4760</v>
      </c>
      <c r="E218" s="60">
        <v>45777</v>
      </c>
      <c r="F218" s="93"/>
      <c r="G218" s="93"/>
      <c r="H218" s="93"/>
    </row>
    <row r="219" spans="1:8" s="29" customFormat="1" ht="13.8" hidden="1" x14ac:dyDescent="0.25">
      <c r="A219" s="100" t="s">
        <v>3429</v>
      </c>
      <c r="B219" s="92" t="s">
        <v>3452</v>
      </c>
      <c r="C219" s="93" t="s">
        <v>3453</v>
      </c>
      <c r="D219" s="93" t="s">
        <v>1201</v>
      </c>
      <c r="E219" s="94">
        <v>45401</v>
      </c>
      <c r="F219" s="93"/>
      <c r="G219" s="93"/>
      <c r="H219" s="93"/>
    </row>
    <row r="220" spans="1:8" s="29" customFormat="1" ht="13.8" hidden="1" x14ac:dyDescent="0.25">
      <c r="A220" s="100" t="s">
        <v>3428</v>
      </c>
      <c r="B220" s="92" t="s">
        <v>3452</v>
      </c>
      <c r="C220" s="93" t="s">
        <v>3453</v>
      </c>
      <c r="D220" s="93" t="s">
        <v>1201</v>
      </c>
      <c r="E220" s="94">
        <v>45401</v>
      </c>
      <c r="F220" s="93"/>
      <c r="G220" s="93"/>
      <c r="H220" s="93"/>
    </row>
    <row r="221" spans="1:8" s="29" customFormat="1" ht="13.8" hidden="1" x14ac:dyDescent="0.25">
      <c r="A221" s="41" t="s">
        <v>5857</v>
      </c>
      <c r="B221" s="89" t="s">
        <v>5850</v>
      </c>
      <c r="C221" s="36" t="s">
        <v>5851</v>
      </c>
      <c r="D221" s="36" t="s">
        <v>1201</v>
      </c>
      <c r="E221" s="42">
        <v>45372</v>
      </c>
      <c r="F221" s="32"/>
      <c r="G221" s="32"/>
      <c r="H221" s="32"/>
    </row>
    <row r="222" spans="1:8" s="29" customFormat="1" ht="13.8" hidden="1" x14ac:dyDescent="0.25">
      <c r="A222" s="175" t="s">
        <v>5857</v>
      </c>
      <c r="B222" s="89" t="s">
        <v>5850</v>
      </c>
      <c r="C222" s="36" t="s">
        <v>5921</v>
      </c>
      <c r="D222" s="36" t="s">
        <v>1201</v>
      </c>
      <c r="E222" s="42">
        <v>45169</v>
      </c>
      <c r="F222" s="32"/>
      <c r="G222" s="32"/>
      <c r="H222" s="32"/>
    </row>
    <row r="223" spans="1:8" s="29" customFormat="1" ht="13.8" hidden="1" x14ac:dyDescent="0.3">
      <c r="A223" s="73" t="s">
        <v>5910</v>
      </c>
      <c r="B223" s="89" t="s">
        <v>5911</v>
      </c>
      <c r="C223" s="36" t="s">
        <v>5912</v>
      </c>
      <c r="D223" s="36" t="s">
        <v>1201</v>
      </c>
      <c r="E223" s="42">
        <v>45139</v>
      </c>
      <c r="F223" s="32"/>
      <c r="G223" s="32"/>
      <c r="H223" s="32"/>
    </row>
    <row r="224" spans="1:8" s="29" customFormat="1" ht="13.8" hidden="1" x14ac:dyDescent="0.3">
      <c r="A224" s="171" t="s">
        <v>2897</v>
      </c>
      <c r="B224" s="31" t="s">
        <v>5761</v>
      </c>
      <c r="C224" s="32" t="s">
        <v>5762</v>
      </c>
      <c r="D224" s="33" t="s">
        <v>1201</v>
      </c>
      <c r="E224" s="33">
        <v>45246</v>
      </c>
      <c r="F224" s="32"/>
      <c r="G224" s="32"/>
      <c r="H224" s="32"/>
    </row>
    <row r="225" spans="1:8" s="29" customFormat="1" ht="13.8" hidden="1" x14ac:dyDescent="0.3">
      <c r="A225" s="73" t="s">
        <v>2897</v>
      </c>
      <c r="B225" s="89" t="s">
        <v>5794</v>
      </c>
      <c r="C225" s="36" t="s">
        <v>5795</v>
      </c>
      <c r="D225" s="36" t="s">
        <v>1201</v>
      </c>
      <c r="E225" s="42">
        <v>45139</v>
      </c>
      <c r="F225" s="32"/>
      <c r="G225" s="32"/>
      <c r="H225" s="32"/>
    </row>
    <row r="226" spans="1:8" s="29" customFormat="1" ht="13.8" hidden="1" x14ac:dyDescent="0.3">
      <c r="A226" s="99" t="s">
        <v>1740</v>
      </c>
      <c r="B226" s="92" t="s">
        <v>1744</v>
      </c>
      <c r="C226" s="93" t="s">
        <v>1745</v>
      </c>
      <c r="D226" s="93" t="s">
        <v>1741</v>
      </c>
      <c r="E226" s="94">
        <v>45280</v>
      </c>
      <c r="F226" s="93"/>
      <c r="G226" s="93"/>
      <c r="H226" s="93"/>
    </row>
    <row r="227" spans="1:8" s="29" customFormat="1" ht="13.8" hidden="1" x14ac:dyDescent="0.25">
      <c r="A227" s="87" t="s">
        <v>4381</v>
      </c>
      <c r="B227" s="87" t="s">
        <v>4358</v>
      </c>
      <c r="C227" s="95" t="s">
        <v>4382</v>
      </c>
      <c r="D227" s="96" t="s">
        <v>398</v>
      </c>
      <c r="E227" s="65">
        <v>45412</v>
      </c>
      <c r="F227" s="96"/>
      <c r="G227" s="96"/>
      <c r="H227" s="96"/>
    </row>
    <row r="228" spans="1:8" s="29" customFormat="1" ht="13.8" hidden="1" x14ac:dyDescent="0.25">
      <c r="A228" s="100" t="s">
        <v>1711</v>
      </c>
      <c r="B228" s="92" t="s">
        <v>3452</v>
      </c>
      <c r="C228" s="93" t="s">
        <v>3453</v>
      </c>
      <c r="D228" s="93" t="s">
        <v>1201</v>
      </c>
      <c r="E228" s="94">
        <v>45401</v>
      </c>
      <c r="F228" s="93"/>
      <c r="G228" s="93"/>
      <c r="H228" s="93"/>
    </row>
    <row r="229" spans="1:8" s="29" customFormat="1" ht="13.8" hidden="1" x14ac:dyDescent="0.25">
      <c r="A229" s="92" t="s">
        <v>1711</v>
      </c>
      <c r="B229" s="92" t="s">
        <v>1384</v>
      </c>
      <c r="C229" s="93" t="s">
        <v>3731</v>
      </c>
      <c r="D229" s="93" t="s">
        <v>1201</v>
      </c>
      <c r="E229" s="94">
        <v>45155</v>
      </c>
      <c r="F229" s="93"/>
      <c r="G229" s="93" t="s">
        <v>1190</v>
      </c>
      <c r="H229" s="44" t="s">
        <v>1335</v>
      </c>
    </row>
    <row r="230" spans="1:8" s="29" customFormat="1" ht="13.8" hidden="1" x14ac:dyDescent="0.25">
      <c r="A230" s="71" t="s">
        <v>1711</v>
      </c>
      <c r="B230" s="89" t="s">
        <v>1412</v>
      </c>
      <c r="C230" s="36" t="s">
        <v>5844</v>
      </c>
      <c r="D230" s="36" t="s">
        <v>1201</v>
      </c>
      <c r="E230" s="42">
        <v>46166</v>
      </c>
      <c r="F230" s="32"/>
      <c r="G230" s="32"/>
      <c r="H230" s="32"/>
    </row>
    <row r="231" spans="1:8" s="29" customFormat="1" ht="13.8" hidden="1" x14ac:dyDescent="0.3">
      <c r="A231" s="57" t="s">
        <v>3904</v>
      </c>
      <c r="B231" s="58" t="s">
        <v>3909</v>
      </c>
      <c r="C231" s="59">
        <v>20022</v>
      </c>
      <c r="D231" s="93" t="s">
        <v>4760</v>
      </c>
      <c r="E231" s="60">
        <v>45535</v>
      </c>
      <c r="F231" s="93"/>
      <c r="G231" s="93"/>
      <c r="H231" s="93"/>
    </row>
    <row r="232" spans="1:8" s="29" customFormat="1" ht="13.8" hidden="1" x14ac:dyDescent="0.25">
      <c r="A232" s="87" t="s">
        <v>4383</v>
      </c>
      <c r="B232" s="87" t="s">
        <v>4384</v>
      </c>
      <c r="C232" s="95" t="s">
        <v>4385</v>
      </c>
      <c r="D232" s="96" t="s">
        <v>398</v>
      </c>
      <c r="E232" s="65">
        <v>45291</v>
      </c>
      <c r="F232" s="96"/>
      <c r="G232" s="96"/>
      <c r="H232" s="96"/>
    </row>
    <row r="233" spans="1:8" s="29" customFormat="1" ht="13.8" hidden="1" x14ac:dyDescent="0.3">
      <c r="A233" s="57" t="s">
        <v>1211</v>
      </c>
      <c r="B233" s="57" t="s">
        <v>1290</v>
      </c>
      <c r="C233" s="62">
        <v>21027</v>
      </c>
      <c r="D233" s="93" t="s">
        <v>4760</v>
      </c>
      <c r="E233" s="60">
        <v>45777</v>
      </c>
      <c r="F233" s="93"/>
      <c r="G233" s="93"/>
      <c r="H233" s="93"/>
    </row>
    <row r="234" spans="1:8" s="29" customFormat="1" ht="13.8" hidden="1" x14ac:dyDescent="0.3">
      <c r="A234" s="73" t="s">
        <v>5785</v>
      </c>
      <c r="B234" s="89" t="s">
        <v>5783</v>
      </c>
      <c r="C234" s="36" t="s">
        <v>5784</v>
      </c>
      <c r="D234" s="36" t="s">
        <v>1201</v>
      </c>
      <c r="E234" s="42">
        <v>45245</v>
      </c>
      <c r="F234" s="32"/>
      <c r="G234" s="32"/>
      <c r="H234" s="32"/>
    </row>
    <row r="235" spans="1:8" s="29" customFormat="1" ht="13.8" hidden="1" x14ac:dyDescent="0.25">
      <c r="A235" s="41" t="s">
        <v>5858</v>
      </c>
      <c r="B235" s="89" t="s">
        <v>5850</v>
      </c>
      <c r="C235" s="36" t="s">
        <v>5851</v>
      </c>
      <c r="D235" s="36" t="s">
        <v>1201</v>
      </c>
      <c r="E235" s="42">
        <v>45372</v>
      </c>
      <c r="F235" s="32"/>
      <c r="G235" s="32"/>
      <c r="H235" s="32"/>
    </row>
    <row r="236" spans="1:8" s="29" customFormat="1" ht="13.8" hidden="1" x14ac:dyDescent="0.25">
      <c r="A236" s="41" t="s">
        <v>5858</v>
      </c>
      <c r="B236" s="89" t="s">
        <v>5850</v>
      </c>
      <c r="C236" s="36" t="s">
        <v>5921</v>
      </c>
      <c r="D236" s="36" t="s">
        <v>1201</v>
      </c>
      <c r="E236" s="42">
        <v>45169</v>
      </c>
      <c r="F236" s="32"/>
      <c r="G236" s="32"/>
      <c r="H236" s="32"/>
    </row>
    <row r="237" spans="1:8" s="29" customFormat="1" ht="13.8" hidden="1" x14ac:dyDescent="0.3">
      <c r="A237" s="99" t="s">
        <v>1694</v>
      </c>
      <c r="B237" s="92" t="s">
        <v>3184</v>
      </c>
      <c r="C237" s="96" t="s">
        <v>3056</v>
      </c>
      <c r="D237" s="93" t="s">
        <v>3681</v>
      </c>
      <c r="E237" s="94">
        <v>45998</v>
      </c>
      <c r="F237" s="93"/>
      <c r="G237" s="93"/>
      <c r="H237" s="93"/>
    </row>
    <row r="238" spans="1:8" s="29" customFormat="1" ht="13.8" hidden="1" x14ac:dyDescent="0.3">
      <c r="A238" s="99" t="s">
        <v>1802</v>
      </c>
      <c r="B238" s="92" t="s">
        <v>1803</v>
      </c>
      <c r="C238" s="93" t="s">
        <v>1804</v>
      </c>
      <c r="D238" s="93" t="s">
        <v>1201</v>
      </c>
      <c r="E238" s="94">
        <v>45544</v>
      </c>
      <c r="F238" s="93"/>
      <c r="G238" s="93"/>
      <c r="H238" s="93"/>
    </row>
    <row r="239" spans="1:8" s="29" customFormat="1" ht="13.8" hidden="1" x14ac:dyDescent="0.25">
      <c r="A239" s="130" t="s">
        <v>3204</v>
      </c>
      <c r="B239" s="44" t="s">
        <v>3200</v>
      </c>
      <c r="C239" s="45" t="s">
        <v>3201</v>
      </c>
      <c r="D239" s="45" t="s">
        <v>1201</v>
      </c>
      <c r="E239" s="46">
        <v>45382</v>
      </c>
      <c r="F239" s="45"/>
      <c r="G239" s="45" t="s">
        <v>1190</v>
      </c>
      <c r="H239" s="45" t="s">
        <v>1190</v>
      </c>
    </row>
    <row r="240" spans="1:8" s="29" customFormat="1" ht="13.8" hidden="1" x14ac:dyDescent="0.25">
      <c r="A240" s="87" t="s">
        <v>4386</v>
      </c>
      <c r="B240" s="87" t="s">
        <v>4387</v>
      </c>
      <c r="C240" s="95" t="s">
        <v>4388</v>
      </c>
      <c r="D240" s="96" t="s">
        <v>398</v>
      </c>
      <c r="E240" s="65">
        <v>45291</v>
      </c>
      <c r="F240" s="96"/>
      <c r="G240" s="96"/>
      <c r="H240" s="96"/>
    </row>
    <row r="241" spans="1:8" s="29" customFormat="1" ht="13.8" hidden="1" x14ac:dyDescent="0.25">
      <c r="A241" s="130" t="s">
        <v>3205</v>
      </c>
      <c r="B241" s="44" t="s">
        <v>3200</v>
      </c>
      <c r="C241" s="45" t="s">
        <v>3201</v>
      </c>
      <c r="D241" s="45" t="s">
        <v>1201</v>
      </c>
      <c r="E241" s="46">
        <v>45382</v>
      </c>
      <c r="F241" s="45"/>
      <c r="G241" s="45" t="s">
        <v>1190</v>
      </c>
      <c r="H241" s="45" t="s">
        <v>1190</v>
      </c>
    </row>
    <row r="242" spans="1:8" s="29" customFormat="1" ht="13.8" x14ac:dyDescent="0.3">
      <c r="A242" s="99" t="s">
        <v>1719</v>
      </c>
      <c r="B242" s="92" t="s">
        <v>1720</v>
      </c>
      <c r="C242" s="93" t="s">
        <v>2606</v>
      </c>
      <c r="D242" s="93" t="s">
        <v>1721</v>
      </c>
      <c r="E242" s="107">
        <v>44651</v>
      </c>
      <c r="F242" s="93"/>
      <c r="G242" s="93" t="s">
        <v>1190</v>
      </c>
      <c r="H242" s="93" t="s">
        <v>1190</v>
      </c>
    </row>
    <row r="243" spans="1:8" s="29" customFormat="1" ht="13.8" hidden="1" x14ac:dyDescent="0.3">
      <c r="A243" s="99" t="s">
        <v>3080</v>
      </c>
      <c r="B243" s="92" t="s">
        <v>3078</v>
      </c>
      <c r="C243" s="93" t="s">
        <v>3107</v>
      </c>
      <c r="D243" s="93" t="s">
        <v>1586</v>
      </c>
      <c r="E243" s="94">
        <v>45291</v>
      </c>
      <c r="F243" s="93"/>
      <c r="G243" s="93"/>
      <c r="H243" s="93"/>
    </row>
    <row r="244" spans="1:8" s="29" customFormat="1" ht="13.8" hidden="1" x14ac:dyDescent="0.25">
      <c r="A244" s="44" t="s">
        <v>6764</v>
      </c>
      <c r="B244" s="44" t="s">
        <v>6765</v>
      </c>
      <c r="C244" s="222">
        <v>45042</v>
      </c>
      <c r="D244" s="93" t="s">
        <v>398</v>
      </c>
      <c r="E244" s="46">
        <v>45930</v>
      </c>
      <c r="F244" s="45"/>
      <c r="G244" s="45"/>
      <c r="H244" s="93"/>
    </row>
    <row r="245" spans="1:8" s="29" customFormat="1" ht="13.8" hidden="1" x14ac:dyDescent="0.25">
      <c r="A245" s="87" t="s">
        <v>186</v>
      </c>
      <c r="B245" s="87" t="s">
        <v>176</v>
      </c>
      <c r="C245" s="95" t="s">
        <v>332</v>
      </c>
      <c r="D245" s="96" t="s">
        <v>398</v>
      </c>
      <c r="E245" s="65">
        <v>45169</v>
      </c>
      <c r="F245" s="96"/>
      <c r="G245" s="96"/>
      <c r="H245" s="96"/>
    </row>
    <row r="246" spans="1:8" s="29" customFormat="1" ht="13.8" hidden="1" x14ac:dyDescent="0.3">
      <c r="A246" s="73" t="s">
        <v>2950</v>
      </c>
      <c r="B246" s="89" t="s">
        <v>5794</v>
      </c>
      <c r="C246" s="36" t="s">
        <v>5795</v>
      </c>
      <c r="D246" s="36" t="s">
        <v>1201</v>
      </c>
      <c r="E246" s="42">
        <v>45139</v>
      </c>
      <c r="F246" s="32"/>
      <c r="G246" s="32"/>
      <c r="H246" s="32"/>
    </row>
    <row r="247" spans="1:8" s="29" customFormat="1" ht="13.8" hidden="1" x14ac:dyDescent="0.25">
      <c r="A247" s="80" t="s">
        <v>6275</v>
      </c>
      <c r="B247" s="80" t="s">
        <v>6276</v>
      </c>
      <c r="C247" s="81" t="s">
        <v>6277</v>
      </c>
      <c r="D247" s="81" t="s">
        <v>1199</v>
      </c>
      <c r="E247" s="82">
        <v>45894</v>
      </c>
      <c r="F247" s="93"/>
      <c r="G247" s="93"/>
      <c r="H247" s="93"/>
    </row>
    <row r="248" spans="1:8" s="29" customFormat="1" ht="13.8" hidden="1" x14ac:dyDescent="0.3">
      <c r="A248" s="57" t="s">
        <v>439</v>
      </c>
      <c r="B248" s="57" t="s">
        <v>2173</v>
      </c>
      <c r="C248" s="62">
        <v>21030</v>
      </c>
      <c r="D248" s="93" t="s">
        <v>4760</v>
      </c>
      <c r="E248" s="60">
        <v>45961</v>
      </c>
      <c r="F248" s="93"/>
      <c r="G248" s="93"/>
      <c r="H248" s="93"/>
    </row>
    <row r="249" spans="1:8" s="29" customFormat="1" ht="13.8" hidden="1" x14ac:dyDescent="0.25">
      <c r="A249" s="127" t="s">
        <v>3206</v>
      </c>
      <c r="B249" s="44" t="s">
        <v>3200</v>
      </c>
      <c r="C249" s="45" t="s">
        <v>3201</v>
      </c>
      <c r="D249" s="45" t="s">
        <v>1201</v>
      </c>
      <c r="E249" s="46">
        <v>45382</v>
      </c>
      <c r="F249" s="45"/>
      <c r="G249" s="45" t="s">
        <v>1190</v>
      </c>
      <c r="H249" s="45" t="s">
        <v>1190</v>
      </c>
    </row>
    <row r="250" spans="1:8" s="29" customFormat="1" ht="13.8" hidden="1" x14ac:dyDescent="0.25">
      <c r="A250" s="87" t="s">
        <v>187</v>
      </c>
      <c r="B250" s="87" t="s">
        <v>188</v>
      </c>
      <c r="C250" s="95" t="s">
        <v>333</v>
      </c>
      <c r="D250" s="96" t="s">
        <v>398</v>
      </c>
      <c r="E250" s="65">
        <v>45260</v>
      </c>
      <c r="F250" s="96"/>
      <c r="G250" s="96"/>
      <c r="H250" s="96"/>
    </row>
    <row r="251" spans="1:8" s="29" customFormat="1" ht="13.8" hidden="1" x14ac:dyDescent="0.3">
      <c r="A251" s="99" t="s">
        <v>5723</v>
      </c>
      <c r="B251" s="92" t="s">
        <v>5748</v>
      </c>
      <c r="C251" s="93" t="s">
        <v>5749</v>
      </c>
      <c r="D251" s="93" t="s">
        <v>1201</v>
      </c>
      <c r="E251" s="94">
        <v>46961</v>
      </c>
      <c r="F251" s="32"/>
      <c r="G251" s="32"/>
      <c r="H251" s="32"/>
    </row>
    <row r="252" spans="1:8" s="29" customFormat="1" ht="13.8" hidden="1" x14ac:dyDescent="0.3">
      <c r="A252" s="57" t="s">
        <v>3588</v>
      </c>
      <c r="B252" s="92" t="s">
        <v>3682</v>
      </c>
      <c r="C252" s="93" t="s">
        <v>3680</v>
      </c>
      <c r="D252" s="93" t="s">
        <v>3681</v>
      </c>
      <c r="E252" s="94">
        <v>46203</v>
      </c>
      <c r="F252" s="93"/>
      <c r="G252" s="93"/>
      <c r="H252" s="93"/>
    </row>
    <row r="253" spans="1:8" s="29" customFormat="1" ht="13.8" hidden="1" x14ac:dyDescent="0.25">
      <c r="A253" s="102" t="s">
        <v>3288</v>
      </c>
      <c r="B253" s="92" t="s">
        <v>3384</v>
      </c>
      <c r="C253" s="93" t="s">
        <v>3383</v>
      </c>
      <c r="D253" s="93" t="s">
        <v>1201</v>
      </c>
      <c r="E253" s="94">
        <v>45429</v>
      </c>
      <c r="F253" s="93"/>
      <c r="G253" s="93" t="s">
        <v>1190</v>
      </c>
      <c r="H253" s="93" t="s">
        <v>1190</v>
      </c>
    </row>
    <row r="254" spans="1:8" s="29" customFormat="1" ht="13.8" hidden="1" x14ac:dyDescent="0.3">
      <c r="A254" s="57" t="s">
        <v>42</v>
      </c>
      <c r="B254" s="57" t="s">
        <v>2173</v>
      </c>
      <c r="C254" s="62">
        <v>21030</v>
      </c>
      <c r="D254" s="93" t="s">
        <v>4760</v>
      </c>
      <c r="E254" s="60">
        <v>45961</v>
      </c>
      <c r="F254" s="93"/>
      <c r="G254" s="93"/>
      <c r="H254" s="93"/>
    </row>
    <row r="255" spans="1:8" s="29" customFormat="1" ht="13.8" hidden="1" x14ac:dyDescent="0.3">
      <c r="A255" s="57" t="s">
        <v>42</v>
      </c>
      <c r="B255" s="92" t="s">
        <v>3682</v>
      </c>
      <c r="C255" s="93" t="s">
        <v>3680</v>
      </c>
      <c r="D255" s="93" t="s">
        <v>3681</v>
      </c>
      <c r="E255" s="94">
        <v>46203</v>
      </c>
      <c r="F255" s="93"/>
      <c r="G255" s="93"/>
      <c r="H255" s="93"/>
    </row>
    <row r="256" spans="1:8" s="29" customFormat="1" ht="13.8" hidden="1" x14ac:dyDescent="0.25">
      <c r="A256" s="99" t="s">
        <v>2748</v>
      </c>
      <c r="B256" s="111" t="s">
        <v>1169</v>
      </c>
      <c r="C256" s="45" t="s">
        <v>2745</v>
      </c>
      <c r="D256" s="93" t="s">
        <v>2198</v>
      </c>
      <c r="E256" s="46">
        <v>45227</v>
      </c>
      <c r="F256" s="93"/>
      <c r="G256" s="93"/>
      <c r="H256" s="93"/>
    </row>
    <row r="257" spans="1:8" s="29" customFormat="1" ht="13.8" hidden="1" x14ac:dyDescent="0.25">
      <c r="A257" s="91" t="s">
        <v>2783</v>
      </c>
      <c r="B257" s="92" t="s">
        <v>1774</v>
      </c>
      <c r="C257" s="93" t="s">
        <v>2656</v>
      </c>
      <c r="D257" s="93" t="s">
        <v>2814</v>
      </c>
      <c r="E257" s="94">
        <v>45169</v>
      </c>
      <c r="F257" s="93"/>
      <c r="G257" s="93"/>
      <c r="H257" s="93"/>
    </row>
    <row r="258" spans="1:8" s="29" customFormat="1" ht="13.8" hidden="1" x14ac:dyDescent="0.25">
      <c r="A258" s="98" t="s">
        <v>2783</v>
      </c>
      <c r="B258" s="92" t="s">
        <v>2659</v>
      </c>
      <c r="C258" s="93" t="s">
        <v>2815</v>
      </c>
      <c r="D258" s="93" t="s">
        <v>2814</v>
      </c>
      <c r="E258" s="94">
        <v>45169</v>
      </c>
      <c r="F258" s="93"/>
      <c r="G258" s="93"/>
      <c r="H258" s="93"/>
    </row>
    <row r="259" spans="1:8" s="29" customFormat="1" ht="13.8" hidden="1" x14ac:dyDescent="0.25">
      <c r="A259" s="87" t="s">
        <v>4389</v>
      </c>
      <c r="B259" s="87" t="s">
        <v>4332</v>
      </c>
      <c r="C259" s="95" t="s">
        <v>4390</v>
      </c>
      <c r="D259" s="96" t="s">
        <v>398</v>
      </c>
      <c r="E259" s="65">
        <v>46022</v>
      </c>
      <c r="F259" s="96"/>
      <c r="G259" s="96"/>
      <c r="H259" s="96"/>
    </row>
    <row r="260" spans="1:8" s="29" customFormat="1" ht="13.8" hidden="1" x14ac:dyDescent="0.3">
      <c r="A260" s="117" t="s">
        <v>987</v>
      </c>
      <c r="B260" s="117" t="s">
        <v>1902</v>
      </c>
      <c r="C260" s="118" t="s">
        <v>1903</v>
      </c>
      <c r="D260" s="93" t="s">
        <v>1394</v>
      </c>
      <c r="E260" s="119">
        <v>45107</v>
      </c>
      <c r="F260" s="93"/>
      <c r="G260" s="93"/>
      <c r="H260" s="93"/>
    </row>
    <row r="261" spans="1:8" s="29" customFormat="1" ht="13.8" hidden="1" x14ac:dyDescent="0.3">
      <c r="A261" s="117" t="s">
        <v>1936</v>
      </c>
      <c r="B261" s="117" t="s">
        <v>1902</v>
      </c>
      <c r="C261" s="118" t="s">
        <v>1904</v>
      </c>
      <c r="D261" s="93" t="s">
        <v>1394</v>
      </c>
      <c r="E261" s="119">
        <v>45107</v>
      </c>
      <c r="F261" s="93"/>
      <c r="G261" s="93"/>
      <c r="H261" s="93"/>
    </row>
    <row r="262" spans="1:8" s="29" customFormat="1" ht="13.8" hidden="1" x14ac:dyDescent="0.25">
      <c r="A262" s="87" t="s">
        <v>4391</v>
      </c>
      <c r="B262" s="87" t="s">
        <v>4392</v>
      </c>
      <c r="C262" s="95" t="s">
        <v>4393</v>
      </c>
      <c r="D262" s="96" t="s">
        <v>398</v>
      </c>
      <c r="E262" s="65">
        <v>45657</v>
      </c>
      <c r="F262" s="96"/>
      <c r="G262" s="96"/>
      <c r="H262" s="96"/>
    </row>
    <row r="263" spans="1:8" s="29" customFormat="1" ht="13.8" hidden="1" x14ac:dyDescent="0.25">
      <c r="A263" s="41" t="s">
        <v>5859</v>
      </c>
      <c r="B263" s="89" t="s">
        <v>5850</v>
      </c>
      <c r="C263" s="36" t="s">
        <v>5851</v>
      </c>
      <c r="D263" s="36" t="s">
        <v>1201</v>
      </c>
      <c r="E263" s="42">
        <v>45372</v>
      </c>
      <c r="F263" s="32"/>
      <c r="G263" s="32"/>
      <c r="H263" s="32"/>
    </row>
    <row r="264" spans="1:8" s="29" customFormat="1" ht="13.8" hidden="1" x14ac:dyDescent="0.25">
      <c r="A264" s="41" t="s">
        <v>5859</v>
      </c>
      <c r="B264" s="89" t="s">
        <v>5850</v>
      </c>
      <c r="C264" s="36" t="s">
        <v>5921</v>
      </c>
      <c r="D264" s="36" t="s">
        <v>1201</v>
      </c>
      <c r="E264" s="42">
        <v>45169</v>
      </c>
      <c r="F264" s="32"/>
      <c r="G264" s="32"/>
      <c r="H264" s="32"/>
    </row>
    <row r="265" spans="1:8" s="29" customFormat="1" ht="13.8" hidden="1" x14ac:dyDescent="0.3">
      <c r="A265" s="57" t="s">
        <v>652</v>
      </c>
      <c r="B265" s="57" t="s">
        <v>1290</v>
      </c>
      <c r="C265" s="62">
        <v>21027</v>
      </c>
      <c r="D265" s="93" t="s">
        <v>4760</v>
      </c>
      <c r="E265" s="60">
        <v>45777</v>
      </c>
      <c r="F265" s="93"/>
      <c r="G265" s="93"/>
      <c r="H265" s="93"/>
    </row>
    <row r="266" spans="1:8" s="29" customFormat="1" ht="13.8" hidden="1" x14ac:dyDescent="0.3">
      <c r="A266" s="57" t="s">
        <v>652</v>
      </c>
      <c r="B266" s="57" t="s">
        <v>1297</v>
      </c>
      <c r="C266" s="62">
        <v>2202</v>
      </c>
      <c r="D266" s="93" t="s">
        <v>4760</v>
      </c>
      <c r="E266" s="60">
        <v>45230</v>
      </c>
      <c r="F266" s="93"/>
      <c r="G266" s="93"/>
      <c r="H266" s="93"/>
    </row>
    <row r="267" spans="1:8" s="29" customFormat="1" ht="13.8" hidden="1" x14ac:dyDescent="0.25">
      <c r="A267" s="44" t="s">
        <v>4666</v>
      </c>
      <c r="B267" s="44" t="s">
        <v>2174</v>
      </c>
      <c r="C267" s="45" t="s">
        <v>4742</v>
      </c>
      <c r="D267" s="93" t="s">
        <v>4760</v>
      </c>
      <c r="E267" s="70" t="s">
        <v>1330</v>
      </c>
      <c r="F267" s="93"/>
      <c r="G267" s="93"/>
      <c r="H267" s="93"/>
    </row>
    <row r="268" spans="1:8" s="29" customFormat="1" ht="13.8" hidden="1" x14ac:dyDescent="0.25">
      <c r="A268" s="44" t="s">
        <v>1212</v>
      </c>
      <c r="B268" s="44" t="s">
        <v>1298</v>
      </c>
      <c r="C268" s="45" t="s">
        <v>4743</v>
      </c>
      <c r="D268" s="93" t="s">
        <v>4760</v>
      </c>
      <c r="E268" s="70" t="s">
        <v>1330</v>
      </c>
      <c r="F268" s="93"/>
      <c r="G268" s="93"/>
      <c r="H268" s="93"/>
    </row>
    <row r="269" spans="1:8" s="29" customFormat="1" ht="13.8" hidden="1" x14ac:dyDescent="0.25">
      <c r="A269" s="91" t="s">
        <v>2784</v>
      </c>
      <c r="B269" s="92" t="s">
        <v>1774</v>
      </c>
      <c r="C269" s="93" t="s">
        <v>2656</v>
      </c>
      <c r="D269" s="93" t="s">
        <v>2814</v>
      </c>
      <c r="E269" s="94">
        <v>45169</v>
      </c>
      <c r="F269" s="93"/>
      <c r="G269" s="93"/>
      <c r="H269" s="93"/>
    </row>
    <row r="270" spans="1:8" s="29" customFormat="1" ht="13.8" hidden="1" x14ac:dyDescent="0.25">
      <c r="A270" s="87" t="s">
        <v>4394</v>
      </c>
      <c r="B270" s="87" t="s">
        <v>4392</v>
      </c>
      <c r="C270" s="95" t="s">
        <v>4395</v>
      </c>
      <c r="D270" s="96" t="s">
        <v>398</v>
      </c>
      <c r="E270" s="65">
        <v>45657</v>
      </c>
      <c r="F270" s="96"/>
      <c r="G270" s="96"/>
      <c r="H270" s="96"/>
    </row>
    <row r="271" spans="1:8" s="29" customFormat="1" ht="13.8" hidden="1" x14ac:dyDescent="0.25">
      <c r="A271" s="41" t="s">
        <v>5900</v>
      </c>
      <c r="B271" s="41" t="s">
        <v>5898</v>
      </c>
      <c r="C271" s="88" t="s">
        <v>5899</v>
      </c>
      <c r="D271" s="36" t="s">
        <v>1201</v>
      </c>
      <c r="E271" s="43">
        <v>45610</v>
      </c>
      <c r="F271" s="32"/>
      <c r="G271" s="32"/>
      <c r="H271" s="32"/>
    </row>
    <row r="272" spans="1:8" s="29" customFormat="1" ht="13.8" hidden="1" x14ac:dyDescent="0.25">
      <c r="A272" s="87" t="s">
        <v>189</v>
      </c>
      <c r="B272" s="87" t="s">
        <v>4396</v>
      </c>
      <c r="C272" s="95" t="s">
        <v>3945</v>
      </c>
      <c r="D272" s="96" t="s">
        <v>398</v>
      </c>
      <c r="E272" s="65">
        <v>45138</v>
      </c>
      <c r="F272" s="96"/>
      <c r="G272" s="96"/>
      <c r="H272" s="96"/>
    </row>
    <row r="273" spans="1:8" s="29" customFormat="1" ht="13.8" hidden="1" x14ac:dyDescent="0.3">
      <c r="A273" s="73" t="s">
        <v>5810</v>
      </c>
      <c r="B273" s="89" t="s">
        <v>1202</v>
      </c>
      <c r="C273" s="36" t="s">
        <v>5804</v>
      </c>
      <c r="D273" s="36" t="s">
        <v>1201</v>
      </c>
      <c r="E273" s="42">
        <v>45132</v>
      </c>
      <c r="F273" s="32"/>
      <c r="G273" s="32"/>
      <c r="H273" s="32"/>
    </row>
    <row r="274" spans="1:8" s="29" customFormat="1" ht="13.8" hidden="1" x14ac:dyDescent="0.25">
      <c r="A274" s="87" t="s">
        <v>4397</v>
      </c>
      <c r="B274" s="87" t="s">
        <v>4398</v>
      </c>
      <c r="C274" s="95" t="s">
        <v>4399</v>
      </c>
      <c r="D274" s="96" t="s">
        <v>398</v>
      </c>
      <c r="E274" s="65">
        <v>45504</v>
      </c>
      <c r="F274" s="96"/>
      <c r="G274" s="96"/>
      <c r="H274" s="96"/>
    </row>
    <row r="275" spans="1:8" s="29" customFormat="1" ht="13.8" hidden="1" x14ac:dyDescent="0.25">
      <c r="A275" s="87" t="s">
        <v>190</v>
      </c>
      <c r="B275" s="87" t="s">
        <v>179</v>
      </c>
      <c r="C275" s="95" t="s">
        <v>334</v>
      </c>
      <c r="D275" s="96" t="s">
        <v>398</v>
      </c>
      <c r="E275" s="65">
        <v>45230</v>
      </c>
      <c r="F275" s="96"/>
      <c r="G275" s="96"/>
      <c r="H275" s="96"/>
    </row>
    <row r="276" spans="1:8" s="29" customFormat="1" ht="13.8" hidden="1" x14ac:dyDescent="0.25">
      <c r="A276" s="44" t="s">
        <v>654</v>
      </c>
      <c r="B276" s="44" t="s">
        <v>4729</v>
      </c>
      <c r="C276" s="45" t="s">
        <v>4744</v>
      </c>
      <c r="D276" s="93" t="s">
        <v>4760</v>
      </c>
      <c r="E276" s="70" t="s">
        <v>1330</v>
      </c>
      <c r="F276" s="93"/>
      <c r="G276" s="93"/>
      <c r="H276" s="93"/>
    </row>
    <row r="277" spans="1:8" s="29" customFormat="1" ht="13.8" hidden="1" x14ac:dyDescent="0.25">
      <c r="A277" s="114" t="s">
        <v>654</v>
      </c>
      <c r="B277" s="114" t="s">
        <v>1949</v>
      </c>
      <c r="C277" s="106" t="s">
        <v>3697</v>
      </c>
      <c r="D277" s="93" t="s">
        <v>1394</v>
      </c>
      <c r="E277" s="115">
        <v>45838</v>
      </c>
      <c r="F277" s="93"/>
      <c r="G277" s="93"/>
      <c r="H277" s="93"/>
    </row>
    <row r="278" spans="1:8" s="29" customFormat="1" ht="13.8" hidden="1" x14ac:dyDescent="0.25">
      <c r="A278" s="102" t="s">
        <v>654</v>
      </c>
      <c r="B278" s="92" t="s">
        <v>3384</v>
      </c>
      <c r="C278" s="93" t="s">
        <v>3383</v>
      </c>
      <c r="D278" s="93" t="s">
        <v>1201</v>
      </c>
      <c r="E278" s="94">
        <v>45429</v>
      </c>
      <c r="F278" s="93"/>
      <c r="G278" s="93" t="s">
        <v>1190</v>
      </c>
      <c r="H278" s="93" t="s">
        <v>1190</v>
      </c>
    </row>
    <row r="279" spans="1:8" s="29" customFormat="1" ht="13.8" hidden="1" x14ac:dyDescent="0.25">
      <c r="A279" s="114" t="s">
        <v>1974</v>
      </c>
      <c r="B279" s="114" t="s">
        <v>1908</v>
      </c>
      <c r="C279" s="106" t="s">
        <v>1950</v>
      </c>
      <c r="D279" s="93" t="s">
        <v>1394</v>
      </c>
      <c r="E279" s="115" t="s">
        <v>4831</v>
      </c>
      <c r="F279" s="93"/>
      <c r="G279" s="93"/>
      <c r="H279" s="93"/>
    </row>
    <row r="280" spans="1:8" s="29" customFormat="1" ht="13.8" hidden="1" x14ac:dyDescent="0.3">
      <c r="A280" s="99" t="s">
        <v>6186</v>
      </c>
      <c r="B280" s="99" t="s">
        <v>6181</v>
      </c>
      <c r="C280" s="93" t="s">
        <v>6189</v>
      </c>
      <c r="D280" s="32" t="s">
        <v>1201</v>
      </c>
      <c r="E280" s="33">
        <v>45343</v>
      </c>
      <c r="F280" s="32"/>
      <c r="G280" s="32"/>
      <c r="H280" s="32" t="s">
        <v>1789</v>
      </c>
    </row>
    <row r="281" spans="1:8" s="29" customFormat="1" ht="13.8" hidden="1" x14ac:dyDescent="0.3">
      <c r="A281" s="57" t="s">
        <v>3589</v>
      </c>
      <c r="B281" s="92" t="s">
        <v>3682</v>
      </c>
      <c r="C281" s="93" t="s">
        <v>3680</v>
      </c>
      <c r="D281" s="93" t="s">
        <v>3681</v>
      </c>
      <c r="E281" s="94">
        <v>46203</v>
      </c>
      <c r="F281" s="93"/>
      <c r="G281" s="93"/>
      <c r="H281" s="93"/>
    </row>
    <row r="282" spans="1:8" s="29" customFormat="1" ht="13.8" hidden="1" x14ac:dyDescent="0.3">
      <c r="A282" s="57" t="s">
        <v>989</v>
      </c>
      <c r="B282" s="92" t="s">
        <v>3682</v>
      </c>
      <c r="C282" s="93" t="s">
        <v>3680</v>
      </c>
      <c r="D282" s="93" t="s">
        <v>3681</v>
      </c>
      <c r="E282" s="94">
        <v>46203</v>
      </c>
      <c r="F282" s="93"/>
      <c r="G282" s="93"/>
      <c r="H282" s="93"/>
    </row>
    <row r="283" spans="1:8" s="29" customFormat="1" ht="13.8" hidden="1" x14ac:dyDescent="0.25">
      <c r="A283" s="102" t="s">
        <v>989</v>
      </c>
      <c r="B283" s="92" t="s">
        <v>3384</v>
      </c>
      <c r="C283" s="93" t="s">
        <v>3383</v>
      </c>
      <c r="D283" s="93" t="s">
        <v>1201</v>
      </c>
      <c r="E283" s="94">
        <v>45429</v>
      </c>
      <c r="F283" s="93"/>
      <c r="G283" s="93" t="s">
        <v>1190</v>
      </c>
      <c r="H283" s="93" t="s">
        <v>1190</v>
      </c>
    </row>
    <row r="284" spans="1:8" s="29" customFormat="1" ht="13.8" hidden="1" x14ac:dyDescent="0.3">
      <c r="A284" s="57" t="s">
        <v>426</v>
      </c>
      <c r="B284" s="92" t="s">
        <v>3682</v>
      </c>
      <c r="C284" s="93" t="s">
        <v>3680</v>
      </c>
      <c r="D284" s="93" t="s">
        <v>3681</v>
      </c>
      <c r="E284" s="94">
        <v>46203</v>
      </c>
      <c r="F284" s="93"/>
      <c r="G284" s="93"/>
      <c r="H284" s="93"/>
    </row>
    <row r="285" spans="1:8" s="29" customFormat="1" ht="13.8" hidden="1" x14ac:dyDescent="0.3">
      <c r="A285" s="99" t="s">
        <v>3081</v>
      </c>
      <c r="B285" s="92" t="s">
        <v>3078</v>
      </c>
      <c r="C285" s="93" t="s">
        <v>3107</v>
      </c>
      <c r="D285" s="93" t="s">
        <v>1586</v>
      </c>
      <c r="E285" s="94">
        <v>45291</v>
      </c>
      <c r="F285" s="93"/>
      <c r="G285" s="93"/>
      <c r="H285" s="93"/>
    </row>
    <row r="286" spans="1:8" s="29" customFormat="1" ht="13.8" hidden="1" x14ac:dyDescent="0.3">
      <c r="A286" s="57" t="s">
        <v>1756</v>
      </c>
      <c r="B286" s="92" t="s">
        <v>3682</v>
      </c>
      <c r="C286" s="93" t="s">
        <v>3680</v>
      </c>
      <c r="D286" s="93" t="s">
        <v>3681</v>
      </c>
      <c r="E286" s="94">
        <v>46203</v>
      </c>
      <c r="F286" s="93"/>
      <c r="G286" s="93"/>
      <c r="H286" s="93"/>
    </row>
    <row r="287" spans="1:8" s="29" customFormat="1" ht="13.8" hidden="1" x14ac:dyDescent="0.3">
      <c r="A287" s="57" t="s">
        <v>4667</v>
      </c>
      <c r="B287" s="57" t="s">
        <v>2173</v>
      </c>
      <c r="C287" s="62">
        <v>21030</v>
      </c>
      <c r="D287" s="93" t="s">
        <v>4760</v>
      </c>
      <c r="E287" s="60">
        <v>45961</v>
      </c>
      <c r="F287" s="93"/>
      <c r="G287" s="93"/>
      <c r="H287" s="93"/>
    </row>
    <row r="288" spans="1:8" s="29" customFormat="1" ht="13.8" hidden="1" x14ac:dyDescent="0.25">
      <c r="A288" s="44" t="s">
        <v>1812</v>
      </c>
      <c r="B288" s="113" t="s">
        <v>1813</v>
      </c>
      <c r="C288" s="45" t="s">
        <v>3056</v>
      </c>
      <c r="D288" s="93" t="s">
        <v>3681</v>
      </c>
      <c r="E288" s="46">
        <v>45998</v>
      </c>
      <c r="F288" s="93"/>
      <c r="G288" s="93"/>
      <c r="H288" s="93"/>
    </row>
    <row r="289" spans="1:8" s="29" customFormat="1" ht="13.8" hidden="1" x14ac:dyDescent="0.25">
      <c r="A289" s="71" t="s">
        <v>5915</v>
      </c>
      <c r="B289" s="71" t="s">
        <v>5916</v>
      </c>
      <c r="C289" s="88" t="s">
        <v>5917</v>
      </c>
      <c r="D289" s="36" t="s">
        <v>1201</v>
      </c>
      <c r="E289" s="42">
        <v>46075</v>
      </c>
      <c r="F289" s="32"/>
      <c r="G289" s="32"/>
      <c r="H289" s="32"/>
    </row>
    <row r="290" spans="1:8" s="29" customFormat="1" ht="13.8" hidden="1" x14ac:dyDescent="0.3">
      <c r="A290" s="73" t="s">
        <v>5811</v>
      </c>
      <c r="B290" s="89" t="s">
        <v>1202</v>
      </c>
      <c r="C290" s="36" t="s">
        <v>5804</v>
      </c>
      <c r="D290" s="36" t="s">
        <v>1201</v>
      </c>
      <c r="E290" s="42">
        <v>45132</v>
      </c>
      <c r="F290" s="32"/>
      <c r="G290" s="32"/>
      <c r="H290" s="32"/>
    </row>
    <row r="291" spans="1:8" s="29" customFormat="1" ht="13.8" hidden="1" x14ac:dyDescent="0.3">
      <c r="A291" s="73" t="s">
        <v>5811</v>
      </c>
      <c r="B291" s="89" t="s">
        <v>5801</v>
      </c>
      <c r="C291" s="36" t="s">
        <v>5802</v>
      </c>
      <c r="D291" s="36" t="s">
        <v>1201</v>
      </c>
      <c r="E291" s="42">
        <v>45132</v>
      </c>
      <c r="F291" s="32"/>
      <c r="G291" s="32"/>
      <c r="H291" s="32"/>
    </row>
    <row r="292" spans="1:8" s="29" customFormat="1" ht="13.8" hidden="1" x14ac:dyDescent="0.3">
      <c r="A292" s="99" t="s">
        <v>5811</v>
      </c>
      <c r="B292" s="99" t="s">
        <v>6181</v>
      </c>
      <c r="C292" s="93" t="s">
        <v>6189</v>
      </c>
      <c r="D292" s="32" t="s">
        <v>1201</v>
      </c>
      <c r="E292" s="33">
        <v>45343</v>
      </c>
      <c r="F292" s="32"/>
      <c r="G292" s="32"/>
      <c r="H292" s="32" t="s">
        <v>1789</v>
      </c>
    </row>
    <row r="293" spans="1:8" s="29" customFormat="1" ht="13.8" hidden="1" x14ac:dyDescent="0.25">
      <c r="A293" s="44" t="s">
        <v>3896</v>
      </c>
      <c r="B293" s="44" t="s">
        <v>3897</v>
      </c>
      <c r="C293" s="45" t="s">
        <v>3898</v>
      </c>
      <c r="D293" s="45" t="s">
        <v>1476</v>
      </c>
      <c r="E293" s="46">
        <v>46173</v>
      </c>
      <c r="F293" s="93"/>
      <c r="G293" s="93"/>
      <c r="H293" s="93"/>
    </row>
    <row r="294" spans="1:8" s="29" customFormat="1" ht="13.8" hidden="1" x14ac:dyDescent="0.25">
      <c r="A294" s="98" t="s">
        <v>2849</v>
      </c>
      <c r="B294" s="92" t="s">
        <v>2659</v>
      </c>
      <c r="C294" s="93" t="s">
        <v>2815</v>
      </c>
      <c r="D294" s="93" t="s">
        <v>2814</v>
      </c>
      <c r="E294" s="94">
        <v>45169</v>
      </c>
      <c r="F294" s="93"/>
      <c r="G294" s="93"/>
      <c r="H294" s="93"/>
    </row>
    <row r="295" spans="1:8" s="29" customFormat="1" ht="13.8" hidden="1" x14ac:dyDescent="0.3">
      <c r="A295" s="57" t="s">
        <v>427</v>
      </c>
      <c r="B295" s="92" t="s">
        <v>3682</v>
      </c>
      <c r="C295" s="93" t="s">
        <v>3680</v>
      </c>
      <c r="D295" s="93" t="s">
        <v>3681</v>
      </c>
      <c r="E295" s="94">
        <v>46203</v>
      </c>
      <c r="F295" s="93"/>
      <c r="G295" s="93"/>
      <c r="H295" s="93"/>
    </row>
    <row r="296" spans="1:8" s="29" customFormat="1" ht="13.8" hidden="1" x14ac:dyDescent="0.25">
      <c r="A296" s="102" t="s">
        <v>427</v>
      </c>
      <c r="B296" s="92" t="s">
        <v>3384</v>
      </c>
      <c r="C296" s="93" t="s">
        <v>3383</v>
      </c>
      <c r="D296" s="93" t="s">
        <v>1201</v>
      </c>
      <c r="E296" s="94">
        <v>45429</v>
      </c>
      <c r="F296" s="93"/>
      <c r="G296" s="93" t="s">
        <v>1190</v>
      </c>
      <c r="H296" s="93" t="s">
        <v>1190</v>
      </c>
    </row>
    <row r="297" spans="1:8" s="29" customFormat="1" ht="13.8" hidden="1" x14ac:dyDescent="0.3">
      <c r="A297" s="57" t="s">
        <v>990</v>
      </c>
      <c r="B297" s="57" t="s">
        <v>1290</v>
      </c>
      <c r="C297" s="62">
        <v>21027</v>
      </c>
      <c r="D297" s="93" t="s">
        <v>4760</v>
      </c>
      <c r="E297" s="60">
        <v>45777</v>
      </c>
      <c r="F297" s="93"/>
      <c r="G297" s="93"/>
      <c r="H297" s="93"/>
    </row>
    <row r="298" spans="1:8" s="29" customFormat="1" ht="13.8" hidden="1" x14ac:dyDescent="0.25">
      <c r="A298" s="102" t="s">
        <v>4</v>
      </c>
      <c r="B298" s="92" t="s">
        <v>3384</v>
      </c>
      <c r="C298" s="93" t="s">
        <v>3383</v>
      </c>
      <c r="D298" s="93" t="s">
        <v>1201</v>
      </c>
      <c r="E298" s="94">
        <v>45429</v>
      </c>
      <c r="F298" s="93"/>
      <c r="G298" s="93" t="s">
        <v>1190</v>
      </c>
      <c r="H298" s="93" t="s">
        <v>1190</v>
      </c>
    </row>
    <row r="299" spans="1:8" s="29" customFormat="1" ht="13.8" hidden="1" x14ac:dyDescent="0.25">
      <c r="A299" s="92" t="s">
        <v>3716</v>
      </c>
      <c r="B299" s="92" t="s">
        <v>1384</v>
      </c>
      <c r="C299" s="93" t="s">
        <v>3731</v>
      </c>
      <c r="D299" s="93" t="s">
        <v>1201</v>
      </c>
      <c r="E299" s="94">
        <v>45155</v>
      </c>
      <c r="F299" s="93"/>
      <c r="G299" s="93" t="s">
        <v>1190</v>
      </c>
      <c r="H299" s="44" t="s">
        <v>1335</v>
      </c>
    </row>
    <row r="300" spans="1:8" s="29" customFormat="1" ht="13.8" hidden="1" x14ac:dyDescent="0.25">
      <c r="A300" s="91" t="s">
        <v>2785</v>
      </c>
      <c r="B300" s="92" t="s">
        <v>1774</v>
      </c>
      <c r="C300" s="93" t="s">
        <v>2656</v>
      </c>
      <c r="D300" s="93" t="s">
        <v>2814</v>
      </c>
      <c r="E300" s="94">
        <v>45169</v>
      </c>
      <c r="F300" s="93"/>
      <c r="G300" s="93"/>
      <c r="H300" s="93"/>
    </row>
    <row r="301" spans="1:8" s="29" customFormat="1" ht="13.8" hidden="1" x14ac:dyDescent="0.25">
      <c r="A301" s="91" t="s">
        <v>2785</v>
      </c>
      <c r="B301" s="92" t="s">
        <v>2840</v>
      </c>
      <c r="C301" s="93" t="s">
        <v>2663</v>
      </c>
      <c r="D301" s="93" t="s">
        <v>2814</v>
      </c>
      <c r="E301" s="94">
        <v>45169</v>
      </c>
      <c r="F301" s="93"/>
      <c r="G301" s="93"/>
      <c r="H301" s="93"/>
    </row>
    <row r="302" spans="1:8" s="29" customFormat="1" ht="13.8" hidden="1" x14ac:dyDescent="0.25">
      <c r="A302" s="100" t="s">
        <v>3430</v>
      </c>
      <c r="B302" s="92" t="s">
        <v>3452</v>
      </c>
      <c r="C302" s="93" t="s">
        <v>3453</v>
      </c>
      <c r="D302" s="93" t="s">
        <v>1201</v>
      </c>
      <c r="E302" s="94">
        <v>45401</v>
      </c>
      <c r="F302" s="93"/>
      <c r="G302" s="93"/>
      <c r="H302" s="93"/>
    </row>
    <row r="303" spans="1:8" s="29" customFormat="1" ht="13.8" hidden="1" x14ac:dyDescent="0.25">
      <c r="A303" s="100" t="s">
        <v>3431</v>
      </c>
      <c r="B303" s="92" t="s">
        <v>3452</v>
      </c>
      <c r="C303" s="93" t="s">
        <v>3453</v>
      </c>
      <c r="D303" s="93" t="s">
        <v>1201</v>
      </c>
      <c r="E303" s="94">
        <v>45401</v>
      </c>
      <c r="F303" s="93"/>
      <c r="G303" s="93"/>
      <c r="H303" s="93"/>
    </row>
    <row r="304" spans="1:8" s="29" customFormat="1" ht="13.8" hidden="1" x14ac:dyDescent="0.25">
      <c r="A304" s="100" t="s">
        <v>5668</v>
      </c>
      <c r="B304" s="131" t="s">
        <v>2659</v>
      </c>
      <c r="C304" s="96" t="s">
        <v>5669</v>
      </c>
      <c r="D304" s="93" t="s">
        <v>1668</v>
      </c>
      <c r="E304" s="112">
        <v>45688</v>
      </c>
      <c r="F304" s="93"/>
      <c r="G304" s="93"/>
      <c r="H304" s="93"/>
    </row>
    <row r="305" spans="1:8" s="29" customFormat="1" ht="13.8" hidden="1" x14ac:dyDescent="0.3">
      <c r="A305" s="99" t="s">
        <v>3082</v>
      </c>
      <c r="B305" s="92" t="s">
        <v>3078</v>
      </c>
      <c r="C305" s="93" t="s">
        <v>3107</v>
      </c>
      <c r="D305" s="93" t="s">
        <v>1586</v>
      </c>
      <c r="E305" s="94">
        <v>45291</v>
      </c>
      <c r="F305" s="93"/>
      <c r="G305" s="93"/>
      <c r="H305" s="93"/>
    </row>
    <row r="306" spans="1:8" s="29" customFormat="1" ht="13.8" hidden="1" x14ac:dyDescent="0.25">
      <c r="A306" s="91" t="s">
        <v>2822</v>
      </c>
      <c r="B306" s="92" t="s">
        <v>2840</v>
      </c>
      <c r="C306" s="93" t="s">
        <v>2663</v>
      </c>
      <c r="D306" s="93" t="s">
        <v>2814</v>
      </c>
      <c r="E306" s="94">
        <v>45169</v>
      </c>
      <c r="F306" s="93"/>
      <c r="G306" s="93"/>
      <c r="H306" s="93"/>
    </row>
    <row r="307" spans="1:8" s="29" customFormat="1" ht="13.8" hidden="1" x14ac:dyDescent="0.3">
      <c r="A307" s="132" t="s">
        <v>3432</v>
      </c>
      <c r="B307" s="92" t="s">
        <v>3452</v>
      </c>
      <c r="C307" s="93" t="s">
        <v>3453</v>
      </c>
      <c r="D307" s="93" t="s">
        <v>1201</v>
      </c>
      <c r="E307" s="94">
        <v>45401</v>
      </c>
      <c r="F307" s="93"/>
      <c r="G307" s="93"/>
      <c r="H307" s="93"/>
    </row>
    <row r="308" spans="1:8" s="29" customFormat="1" ht="13.8" hidden="1" x14ac:dyDescent="0.25">
      <c r="A308" s="102" t="s">
        <v>1828</v>
      </c>
      <c r="B308" s="100" t="s">
        <v>1829</v>
      </c>
      <c r="C308" s="97" t="s">
        <v>5660</v>
      </c>
      <c r="D308" s="97" t="s">
        <v>1199</v>
      </c>
      <c r="E308" s="64">
        <v>45296</v>
      </c>
      <c r="F308" s="93"/>
      <c r="G308" s="93"/>
      <c r="H308" s="93"/>
    </row>
    <row r="309" spans="1:8" s="29" customFormat="1" ht="13.8" hidden="1" x14ac:dyDescent="0.25">
      <c r="A309" s="130" t="s">
        <v>3207</v>
      </c>
      <c r="B309" s="44" t="s">
        <v>3200</v>
      </c>
      <c r="C309" s="45" t="s">
        <v>3201</v>
      </c>
      <c r="D309" s="45" t="s">
        <v>1201</v>
      </c>
      <c r="E309" s="46">
        <v>45382</v>
      </c>
      <c r="F309" s="45"/>
      <c r="G309" s="45" t="s">
        <v>1190</v>
      </c>
      <c r="H309" s="45" t="s">
        <v>1190</v>
      </c>
    </row>
    <row r="310" spans="1:8" s="29" customFormat="1" ht="13.8" hidden="1" x14ac:dyDescent="0.3">
      <c r="A310" s="57" t="s">
        <v>992</v>
      </c>
      <c r="B310" s="57" t="s">
        <v>2173</v>
      </c>
      <c r="C310" s="62">
        <v>21030</v>
      </c>
      <c r="D310" s="93" t="s">
        <v>4760</v>
      </c>
      <c r="E310" s="60">
        <v>45961</v>
      </c>
      <c r="F310" s="93"/>
      <c r="G310" s="93"/>
      <c r="H310" s="93"/>
    </row>
    <row r="311" spans="1:8" s="29" customFormat="1" ht="13.8" hidden="1" x14ac:dyDescent="0.25">
      <c r="A311" s="44" t="s">
        <v>992</v>
      </c>
      <c r="B311" s="44" t="s">
        <v>1306</v>
      </c>
      <c r="C311" s="45" t="s">
        <v>1323</v>
      </c>
      <c r="D311" s="93" t="s">
        <v>4760</v>
      </c>
      <c r="E311" s="70" t="s">
        <v>1330</v>
      </c>
      <c r="F311" s="93"/>
      <c r="G311" s="93"/>
      <c r="H311" s="93"/>
    </row>
    <row r="312" spans="1:8" s="29" customFormat="1" ht="13.8" hidden="1" x14ac:dyDescent="0.3">
      <c r="A312" s="57" t="s">
        <v>992</v>
      </c>
      <c r="B312" s="92" t="s">
        <v>3682</v>
      </c>
      <c r="C312" s="93" t="s">
        <v>3680</v>
      </c>
      <c r="D312" s="93" t="s">
        <v>3681</v>
      </c>
      <c r="E312" s="94">
        <v>46203</v>
      </c>
      <c r="F312" s="93"/>
      <c r="G312" s="93"/>
      <c r="H312" s="93"/>
    </row>
    <row r="313" spans="1:8" s="29" customFormat="1" ht="13.8" hidden="1" x14ac:dyDescent="0.3">
      <c r="A313" s="57" t="s">
        <v>3590</v>
      </c>
      <c r="B313" s="92" t="s">
        <v>3682</v>
      </c>
      <c r="C313" s="93" t="s">
        <v>3680</v>
      </c>
      <c r="D313" s="93" t="s">
        <v>3681</v>
      </c>
      <c r="E313" s="94">
        <v>46203</v>
      </c>
      <c r="F313" s="93"/>
      <c r="G313" s="93"/>
      <c r="H313" s="93"/>
    </row>
    <row r="314" spans="1:8" s="29" customFormat="1" ht="13.8" hidden="1" x14ac:dyDescent="0.25">
      <c r="A314" s="87" t="s">
        <v>4400</v>
      </c>
      <c r="B314" s="87" t="s">
        <v>4346</v>
      </c>
      <c r="C314" s="95" t="s">
        <v>4401</v>
      </c>
      <c r="D314" s="96" t="s">
        <v>398</v>
      </c>
      <c r="E314" s="65">
        <v>45291</v>
      </c>
      <c r="F314" s="96"/>
      <c r="G314" s="96"/>
      <c r="H314" s="96"/>
    </row>
    <row r="315" spans="1:8" s="29" customFormat="1" ht="13.8" hidden="1" x14ac:dyDescent="0.3">
      <c r="A315" s="99" t="s">
        <v>3870</v>
      </c>
      <c r="B315" s="92" t="s">
        <v>3872</v>
      </c>
      <c r="C315" s="93" t="s">
        <v>3873</v>
      </c>
      <c r="D315" s="93" t="s">
        <v>1201</v>
      </c>
      <c r="E315" s="94">
        <v>45190</v>
      </c>
      <c r="F315" s="93"/>
      <c r="G315" s="93"/>
      <c r="H315" s="93" t="s">
        <v>1190</v>
      </c>
    </row>
    <row r="316" spans="1:8" s="29" customFormat="1" ht="13.8" hidden="1" x14ac:dyDescent="0.25">
      <c r="A316" s="44" t="s">
        <v>4668</v>
      </c>
      <c r="B316" s="44" t="s">
        <v>4727</v>
      </c>
      <c r="C316" s="45" t="s">
        <v>4741</v>
      </c>
      <c r="D316" s="93" t="s">
        <v>4760</v>
      </c>
      <c r="E316" s="70" t="s">
        <v>1330</v>
      </c>
      <c r="F316" s="93"/>
      <c r="G316" s="93"/>
      <c r="H316" s="93"/>
    </row>
    <row r="317" spans="1:8" s="29" customFormat="1" ht="13.8" hidden="1" x14ac:dyDescent="0.25">
      <c r="A317" s="172" t="s">
        <v>656</v>
      </c>
      <c r="B317" s="173" t="s">
        <v>1800</v>
      </c>
      <c r="C317" s="36" t="s">
        <v>5841</v>
      </c>
      <c r="D317" s="36" t="s">
        <v>1201</v>
      </c>
      <c r="E317" s="42">
        <v>45063</v>
      </c>
      <c r="F317" s="32"/>
      <c r="G317" s="32"/>
      <c r="H317" s="32"/>
    </row>
    <row r="318" spans="1:8" s="29" customFormat="1" ht="13.8" hidden="1" x14ac:dyDescent="0.25">
      <c r="A318" s="87" t="s">
        <v>4402</v>
      </c>
      <c r="B318" s="87" t="s">
        <v>4371</v>
      </c>
      <c r="C318" s="95" t="s">
        <v>4403</v>
      </c>
      <c r="D318" s="96" t="s">
        <v>398</v>
      </c>
      <c r="E318" s="65">
        <v>45291</v>
      </c>
      <c r="F318" s="96"/>
      <c r="G318" s="96"/>
      <c r="H318" s="96"/>
    </row>
    <row r="319" spans="1:8" s="29" customFormat="1" ht="13.8" hidden="1" x14ac:dyDescent="0.3">
      <c r="A319" s="73" t="s">
        <v>3150</v>
      </c>
      <c r="B319" s="73" t="s">
        <v>5759</v>
      </c>
      <c r="C319" s="36" t="s">
        <v>5760</v>
      </c>
      <c r="D319" s="36" t="s">
        <v>1201</v>
      </c>
      <c r="E319" s="42">
        <v>45554</v>
      </c>
      <c r="F319" s="32"/>
      <c r="G319" s="32"/>
      <c r="H319" s="32"/>
    </row>
    <row r="320" spans="1:8" s="29" customFormat="1" ht="13.8" hidden="1" x14ac:dyDescent="0.25">
      <c r="A320" s="44" t="s">
        <v>1537</v>
      </c>
      <c r="B320" s="44" t="s">
        <v>1570</v>
      </c>
      <c r="C320" s="45" t="s">
        <v>1764</v>
      </c>
      <c r="D320" s="45" t="s">
        <v>1572</v>
      </c>
      <c r="E320" s="45" t="s">
        <v>2536</v>
      </c>
      <c r="F320" s="93"/>
      <c r="G320" s="93"/>
      <c r="H320" s="93"/>
    </row>
    <row r="321" spans="1:8" s="29" customFormat="1" ht="13.8" hidden="1" x14ac:dyDescent="0.25">
      <c r="A321" s="71" t="s">
        <v>5918</v>
      </c>
      <c r="B321" s="71" t="s">
        <v>5916</v>
      </c>
      <c r="C321" s="88" t="s">
        <v>5917</v>
      </c>
      <c r="D321" s="36" t="s">
        <v>1201</v>
      </c>
      <c r="E321" s="42">
        <v>46075</v>
      </c>
      <c r="F321" s="32"/>
      <c r="G321" s="32"/>
      <c r="H321" s="32"/>
    </row>
    <row r="322" spans="1:8" s="29" customFormat="1" ht="13.8" hidden="1" x14ac:dyDescent="0.25">
      <c r="A322" s="98" t="s">
        <v>2850</v>
      </c>
      <c r="B322" s="92" t="s">
        <v>2659</v>
      </c>
      <c r="C322" s="93" t="s">
        <v>2815</v>
      </c>
      <c r="D322" s="93" t="s">
        <v>2814</v>
      </c>
      <c r="E322" s="94">
        <v>45169</v>
      </c>
      <c r="F322" s="93"/>
      <c r="G322" s="93"/>
      <c r="H322" s="93"/>
    </row>
    <row r="323" spans="1:8" s="29" customFormat="1" ht="13.8" hidden="1" x14ac:dyDescent="0.25">
      <c r="A323" s="41" t="s">
        <v>5860</v>
      </c>
      <c r="B323" s="89" t="s">
        <v>5850</v>
      </c>
      <c r="C323" s="36" t="s">
        <v>5851</v>
      </c>
      <c r="D323" s="36" t="s">
        <v>1201</v>
      </c>
      <c r="E323" s="42">
        <v>45372</v>
      </c>
      <c r="F323" s="32"/>
      <c r="G323" s="32"/>
      <c r="H323" s="32"/>
    </row>
    <row r="324" spans="1:8" s="29" customFormat="1" ht="13.8" hidden="1" x14ac:dyDescent="0.25">
      <c r="A324" s="41" t="s">
        <v>5860</v>
      </c>
      <c r="B324" s="89" t="s">
        <v>5850</v>
      </c>
      <c r="C324" s="36" t="s">
        <v>5921</v>
      </c>
      <c r="D324" s="36" t="s">
        <v>1201</v>
      </c>
      <c r="E324" s="42">
        <v>45169</v>
      </c>
      <c r="F324" s="32"/>
      <c r="G324" s="32"/>
      <c r="H324" s="32"/>
    </row>
    <row r="325" spans="1:8" s="29" customFormat="1" ht="13.8" hidden="1" x14ac:dyDescent="0.3">
      <c r="A325" s="99" t="s">
        <v>2305</v>
      </c>
      <c r="B325" s="92" t="s">
        <v>3078</v>
      </c>
      <c r="C325" s="93" t="s">
        <v>3107</v>
      </c>
      <c r="D325" s="93" t="s">
        <v>1586</v>
      </c>
      <c r="E325" s="94">
        <v>45291</v>
      </c>
      <c r="F325" s="93"/>
      <c r="G325" s="93"/>
      <c r="H325" s="93"/>
    </row>
    <row r="326" spans="1:8" s="29" customFormat="1" ht="13.8" hidden="1" x14ac:dyDescent="0.25">
      <c r="A326" s="87" t="s">
        <v>4404</v>
      </c>
      <c r="B326" s="87" t="s">
        <v>4405</v>
      </c>
      <c r="C326" s="95" t="s">
        <v>4406</v>
      </c>
      <c r="D326" s="96" t="s">
        <v>398</v>
      </c>
      <c r="E326" s="65">
        <v>45504</v>
      </c>
      <c r="F326" s="96"/>
      <c r="G326" s="96"/>
      <c r="H326" s="96"/>
    </row>
    <row r="327" spans="1:8" s="29" customFormat="1" ht="13.8" hidden="1" x14ac:dyDescent="0.3">
      <c r="A327" s="57" t="s">
        <v>2274</v>
      </c>
      <c r="B327" s="57" t="s">
        <v>1290</v>
      </c>
      <c r="C327" s="62">
        <v>21027</v>
      </c>
      <c r="D327" s="93" t="s">
        <v>4760</v>
      </c>
      <c r="E327" s="60">
        <v>45777</v>
      </c>
      <c r="F327" s="93"/>
      <c r="G327" s="93"/>
      <c r="H327" s="93"/>
    </row>
    <row r="328" spans="1:8" s="29" customFormat="1" ht="13.8" hidden="1" x14ac:dyDescent="0.25">
      <c r="A328" s="87" t="s">
        <v>4407</v>
      </c>
      <c r="B328" s="87" t="s">
        <v>4408</v>
      </c>
      <c r="C328" s="95" t="s">
        <v>4409</v>
      </c>
      <c r="D328" s="96" t="s">
        <v>398</v>
      </c>
      <c r="E328" s="65">
        <v>45657</v>
      </c>
      <c r="F328" s="96"/>
      <c r="G328" s="96"/>
      <c r="H328" s="96"/>
    </row>
    <row r="329" spans="1:8" s="29" customFormat="1" ht="13.8" hidden="1" x14ac:dyDescent="0.25">
      <c r="A329" s="44" t="s">
        <v>2148</v>
      </c>
      <c r="B329" s="44" t="s">
        <v>2146</v>
      </c>
      <c r="C329" s="45" t="s">
        <v>1730</v>
      </c>
      <c r="D329" s="93" t="s">
        <v>2147</v>
      </c>
      <c r="E329" s="46">
        <v>45091</v>
      </c>
      <c r="F329" s="45"/>
      <c r="G329" s="93" t="s">
        <v>1335</v>
      </c>
      <c r="H329" s="93" t="s">
        <v>1190</v>
      </c>
    </row>
    <row r="330" spans="1:8" s="29" customFormat="1" ht="13.8" hidden="1" x14ac:dyDescent="0.25">
      <c r="A330" s="120" t="s">
        <v>1975</v>
      </c>
      <c r="B330" s="114" t="s">
        <v>1951</v>
      </c>
      <c r="C330" s="106" t="s">
        <v>6831</v>
      </c>
      <c r="D330" s="93" t="s">
        <v>1394</v>
      </c>
      <c r="E330" s="115">
        <v>46674</v>
      </c>
      <c r="F330" s="93"/>
      <c r="G330" s="93"/>
      <c r="H330" s="93"/>
    </row>
    <row r="331" spans="1:8" s="29" customFormat="1" ht="13.8" hidden="1" x14ac:dyDescent="0.25">
      <c r="A331" s="100" t="s">
        <v>191</v>
      </c>
      <c r="B331" s="87" t="s">
        <v>143</v>
      </c>
      <c r="C331" s="95" t="s">
        <v>335</v>
      </c>
      <c r="D331" s="96" t="s">
        <v>398</v>
      </c>
      <c r="E331" s="65">
        <v>45230</v>
      </c>
      <c r="F331" s="96"/>
      <c r="G331" s="96"/>
      <c r="H331" s="96"/>
    </row>
    <row r="332" spans="1:8" s="29" customFormat="1" ht="13.8" hidden="1" x14ac:dyDescent="0.3">
      <c r="A332" s="99" t="s">
        <v>5725</v>
      </c>
      <c r="B332" s="92" t="s">
        <v>5748</v>
      </c>
      <c r="C332" s="93" t="s">
        <v>5749</v>
      </c>
      <c r="D332" s="93" t="s">
        <v>1201</v>
      </c>
      <c r="E332" s="94">
        <v>46961</v>
      </c>
      <c r="F332" s="32"/>
      <c r="G332" s="32"/>
      <c r="H332" s="32"/>
    </row>
    <row r="333" spans="1:8" s="29" customFormat="1" ht="13.8" x14ac:dyDescent="0.25">
      <c r="A333" s="44" t="s">
        <v>2764</v>
      </c>
      <c r="B333" s="44" t="s">
        <v>2765</v>
      </c>
      <c r="C333" s="45" t="s">
        <v>1839</v>
      </c>
      <c r="D333" s="93" t="s">
        <v>1668</v>
      </c>
      <c r="E333" s="69">
        <v>44835</v>
      </c>
      <c r="F333" s="93"/>
      <c r="G333" s="93"/>
      <c r="H333" s="93"/>
    </row>
    <row r="334" spans="1:8" s="29" customFormat="1" ht="13.8" hidden="1" x14ac:dyDescent="0.3">
      <c r="A334" s="57" t="s">
        <v>4669</v>
      </c>
      <c r="B334" s="57" t="s">
        <v>1300</v>
      </c>
      <c r="C334" s="62">
        <v>2201</v>
      </c>
      <c r="D334" s="93" t="s">
        <v>4760</v>
      </c>
      <c r="E334" s="60">
        <v>45260</v>
      </c>
      <c r="F334" s="93"/>
      <c r="G334" s="93"/>
      <c r="H334" s="93"/>
    </row>
    <row r="335" spans="1:8" s="29" customFormat="1" ht="13.8" hidden="1" x14ac:dyDescent="0.3">
      <c r="A335" s="57" t="s">
        <v>1213</v>
      </c>
      <c r="B335" s="57" t="s">
        <v>1299</v>
      </c>
      <c r="C335" s="62">
        <v>2211</v>
      </c>
      <c r="D335" s="93" t="s">
        <v>4760</v>
      </c>
      <c r="E335" s="60">
        <v>45230</v>
      </c>
      <c r="F335" s="93"/>
      <c r="G335" s="93"/>
      <c r="H335" s="93"/>
    </row>
    <row r="336" spans="1:8" s="29" customFormat="1" ht="13.8" hidden="1" x14ac:dyDescent="0.3">
      <c r="A336" s="57" t="s">
        <v>4670</v>
      </c>
      <c r="B336" s="57" t="s">
        <v>1290</v>
      </c>
      <c r="C336" s="62">
        <v>21027</v>
      </c>
      <c r="D336" s="93" t="s">
        <v>4760</v>
      </c>
      <c r="E336" s="60">
        <v>45777</v>
      </c>
      <c r="F336" s="93"/>
      <c r="G336" s="93"/>
      <c r="H336" s="93"/>
    </row>
    <row r="337" spans="1:8" s="29" customFormat="1" ht="13.8" hidden="1" x14ac:dyDescent="0.25">
      <c r="A337" s="44" t="s">
        <v>1214</v>
      </c>
      <c r="B337" s="44" t="s">
        <v>1301</v>
      </c>
      <c r="C337" s="45" t="s">
        <v>4745</v>
      </c>
      <c r="D337" s="93" t="s">
        <v>4760</v>
      </c>
      <c r="E337" s="70" t="s">
        <v>1330</v>
      </c>
      <c r="F337" s="93"/>
      <c r="G337" s="93"/>
      <c r="H337" s="93"/>
    </row>
    <row r="338" spans="1:8" s="29" customFormat="1" ht="13.8" hidden="1" x14ac:dyDescent="0.3">
      <c r="A338" s="92" t="s">
        <v>2498</v>
      </c>
      <c r="B338" s="92" t="s">
        <v>1334</v>
      </c>
      <c r="C338" s="93" t="s">
        <v>2524</v>
      </c>
      <c r="D338" s="93" t="s">
        <v>1201</v>
      </c>
      <c r="E338" s="94">
        <v>45134</v>
      </c>
      <c r="F338" s="93" t="s">
        <v>1336</v>
      </c>
      <c r="G338" s="93"/>
      <c r="H338" s="93" t="s">
        <v>1335</v>
      </c>
    </row>
    <row r="339" spans="1:8" s="29" customFormat="1" ht="13.8" hidden="1" x14ac:dyDescent="0.25">
      <c r="A339" s="100" t="s">
        <v>3406</v>
      </c>
      <c r="B339" s="92" t="s">
        <v>3452</v>
      </c>
      <c r="C339" s="93" t="s">
        <v>3453</v>
      </c>
      <c r="D339" s="93" t="s">
        <v>1201</v>
      </c>
      <c r="E339" s="94">
        <v>45401</v>
      </c>
      <c r="F339" s="93"/>
      <c r="G339" s="93"/>
      <c r="H339" s="93"/>
    </row>
    <row r="340" spans="1:8" s="29" customFormat="1" ht="13.8" hidden="1" x14ac:dyDescent="0.3">
      <c r="A340" s="99" t="s">
        <v>3083</v>
      </c>
      <c r="B340" s="92" t="s">
        <v>3078</v>
      </c>
      <c r="C340" s="93" t="s">
        <v>3107</v>
      </c>
      <c r="D340" s="93" t="s">
        <v>1586</v>
      </c>
      <c r="E340" s="94">
        <v>45291</v>
      </c>
      <c r="F340" s="93"/>
      <c r="G340" s="93"/>
      <c r="H340" s="93"/>
    </row>
    <row r="341" spans="1:8" s="29" customFormat="1" ht="13.8" hidden="1" x14ac:dyDescent="0.25">
      <c r="A341" s="87" t="s">
        <v>3083</v>
      </c>
      <c r="B341" s="87" t="s">
        <v>4098</v>
      </c>
      <c r="C341" s="95" t="s">
        <v>4410</v>
      </c>
      <c r="D341" s="96" t="s">
        <v>398</v>
      </c>
      <c r="E341" s="65">
        <v>45535</v>
      </c>
      <c r="F341" s="96"/>
      <c r="G341" s="96"/>
      <c r="H341" s="96"/>
    </row>
    <row r="342" spans="1:8" s="29" customFormat="1" ht="13.8" hidden="1" x14ac:dyDescent="0.25">
      <c r="A342" s="87" t="s">
        <v>4411</v>
      </c>
      <c r="B342" s="87" t="s">
        <v>4355</v>
      </c>
      <c r="C342" s="95" t="s">
        <v>4412</v>
      </c>
      <c r="D342" s="96" t="s">
        <v>398</v>
      </c>
      <c r="E342" s="65">
        <v>45657</v>
      </c>
      <c r="F342" s="96"/>
      <c r="G342" s="96"/>
      <c r="H342" s="96"/>
    </row>
    <row r="343" spans="1:8" s="29" customFormat="1" ht="13.8" hidden="1" x14ac:dyDescent="0.25">
      <c r="A343" s="87" t="s">
        <v>4413</v>
      </c>
      <c r="B343" s="87" t="s">
        <v>4355</v>
      </c>
      <c r="C343" s="95" t="s">
        <v>4414</v>
      </c>
      <c r="D343" s="96" t="s">
        <v>398</v>
      </c>
      <c r="E343" s="65">
        <v>45657</v>
      </c>
      <c r="F343" s="96"/>
      <c r="G343" s="96"/>
      <c r="H343" s="96"/>
    </row>
    <row r="344" spans="1:8" s="29" customFormat="1" ht="13.8" hidden="1" x14ac:dyDescent="0.25">
      <c r="A344" s="44" t="s">
        <v>3161</v>
      </c>
      <c r="B344" s="44" t="s">
        <v>3162</v>
      </c>
      <c r="C344" s="45" t="s">
        <v>3163</v>
      </c>
      <c r="D344" s="45" t="s">
        <v>1833</v>
      </c>
      <c r="E344" s="46">
        <v>45626</v>
      </c>
      <c r="F344" s="45"/>
      <c r="G344" s="93"/>
      <c r="H344" s="93"/>
    </row>
    <row r="345" spans="1:8" s="29" customFormat="1" ht="13.8" hidden="1" x14ac:dyDescent="0.3">
      <c r="A345" s="73" t="s">
        <v>5753</v>
      </c>
      <c r="B345" s="73" t="s">
        <v>5750</v>
      </c>
      <c r="C345" s="36" t="s">
        <v>5751</v>
      </c>
      <c r="D345" s="36" t="s">
        <v>1201</v>
      </c>
      <c r="E345" s="42">
        <v>45504</v>
      </c>
      <c r="F345" s="32"/>
      <c r="G345" s="32"/>
      <c r="H345" s="32"/>
    </row>
    <row r="346" spans="1:8" s="29" customFormat="1" ht="13.8" hidden="1" x14ac:dyDescent="0.3">
      <c r="A346" s="73" t="s">
        <v>5812</v>
      </c>
      <c r="B346" s="89" t="s">
        <v>1202</v>
      </c>
      <c r="C346" s="36" t="s">
        <v>5804</v>
      </c>
      <c r="D346" s="36" t="s">
        <v>1201</v>
      </c>
      <c r="E346" s="42">
        <v>45132</v>
      </c>
      <c r="F346" s="32"/>
      <c r="G346" s="32"/>
      <c r="H346" s="32"/>
    </row>
    <row r="347" spans="1:8" s="29" customFormat="1" ht="13.8" hidden="1" x14ac:dyDescent="0.3">
      <c r="A347" s="99" t="s">
        <v>2682</v>
      </c>
      <c r="B347" s="92" t="s">
        <v>2683</v>
      </c>
      <c r="C347" s="93" t="s">
        <v>2684</v>
      </c>
      <c r="D347" s="93" t="s">
        <v>1201</v>
      </c>
      <c r="E347" s="94">
        <v>45504</v>
      </c>
      <c r="F347" s="93"/>
      <c r="G347" s="93"/>
      <c r="H347" s="93" t="s">
        <v>1789</v>
      </c>
    </row>
    <row r="348" spans="1:8" s="29" customFormat="1" ht="13.8" hidden="1" x14ac:dyDescent="0.3">
      <c r="A348" s="73" t="s">
        <v>5813</v>
      </c>
      <c r="B348" s="89" t="s">
        <v>5801</v>
      </c>
      <c r="C348" s="36" t="s">
        <v>5802</v>
      </c>
      <c r="D348" s="36" t="s">
        <v>1201</v>
      </c>
      <c r="E348" s="42">
        <v>45132</v>
      </c>
      <c r="F348" s="32"/>
      <c r="G348" s="32"/>
      <c r="H348" s="32"/>
    </row>
    <row r="349" spans="1:8" s="29" customFormat="1" ht="13.8" hidden="1" x14ac:dyDescent="0.3">
      <c r="A349" s="57" t="s">
        <v>996</v>
      </c>
      <c r="B349" s="57" t="s">
        <v>1290</v>
      </c>
      <c r="C349" s="62">
        <v>21027</v>
      </c>
      <c r="D349" s="93" t="s">
        <v>4760</v>
      </c>
      <c r="E349" s="60">
        <v>45777</v>
      </c>
      <c r="F349" s="93"/>
      <c r="G349" s="93"/>
      <c r="H349" s="93"/>
    </row>
    <row r="350" spans="1:8" s="29" customFormat="1" ht="13.8" hidden="1" x14ac:dyDescent="0.3">
      <c r="A350" s="57" t="s">
        <v>510</v>
      </c>
      <c r="B350" s="57" t="s">
        <v>1290</v>
      </c>
      <c r="C350" s="62">
        <v>21027</v>
      </c>
      <c r="D350" s="93" t="s">
        <v>4760</v>
      </c>
      <c r="E350" s="60">
        <v>45777</v>
      </c>
      <c r="F350" s="93"/>
      <c r="G350" s="93"/>
      <c r="H350" s="93"/>
    </row>
    <row r="351" spans="1:8" s="29" customFormat="1" ht="13.8" hidden="1" x14ac:dyDescent="0.3">
      <c r="A351" s="57" t="s">
        <v>998</v>
      </c>
      <c r="B351" s="57" t="s">
        <v>1290</v>
      </c>
      <c r="C351" s="62">
        <v>21027</v>
      </c>
      <c r="D351" s="93" t="s">
        <v>4760</v>
      </c>
      <c r="E351" s="60">
        <v>45777</v>
      </c>
      <c r="F351" s="93"/>
      <c r="G351" s="93"/>
      <c r="H351" s="93"/>
    </row>
    <row r="352" spans="1:8" s="29" customFormat="1" ht="13.8" hidden="1" x14ac:dyDescent="0.25">
      <c r="A352" s="91" t="s">
        <v>2823</v>
      </c>
      <c r="B352" s="92" t="s">
        <v>2840</v>
      </c>
      <c r="C352" s="93" t="s">
        <v>2663</v>
      </c>
      <c r="D352" s="93" t="s">
        <v>2814</v>
      </c>
      <c r="E352" s="94">
        <v>45169</v>
      </c>
      <c r="F352" s="93"/>
      <c r="G352" s="93"/>
      <c r="H352" s="93"/>
    </row>
    <row r="353" spans="1:8" s="29" customFormat="1" ht="13.8" hidden="1" x14ac:dyDescent="0.25">
      <c r="A353" s="98" t="s">
        <v>2851</v>
      </c>
      <c r="B353" s="92" t="s">
        <v>2659</v>
      </c>
      <c r="C353" s="93" t="s">
        <v>2815</v>
      </c>
      <c r="D353" s="93" t="s">
        <v>2814</v>
      </c>
      <c r="E353" s="94">
        <v>45169</v>
      </c>
      <c r="F353" s="93"/>
      <c r="G353" s="93"/>
      <c r="H353" s="93"/>
    </row>
    <row r="354" spans="1:8" s="29" customFormat="1" ht="13.8" hidden="1" x14ac:dyDescent="0.25">
      <c r="A354" s="44" t="s">
        <v>6738</v>
      </c>
      <c r="B354" s="44" t="s">
        <v>6739</v>
      </c>
      <c r="C354" s="45" t="s">
        <v>6740</v>
      </c>
      <c r="D354" s="45" t="s">
        <v>398</v>
      </c>
      <c r="E354" s="46">
        <v>45777</v>
      </c>
      <c r="F354" s="93"/>
      <c r="G354" s="93"/>
      <c r="H354" s="93"/>
    </row>
    <row r="355" spans="1:8" s="29" customFormat="1" ht="13.8" hidden="1" x14ac:dyDescent="0.25">
      <c r="A355" s="133" t="s">
        <v>4415</v>
      </c>
      <c r="B355" s="87" t="s">
        <v>4329</v>
      </c>
      <c r="C355" s="95" t="s">
        <v>4416</v>
      </c>
      <c r="D355" s="96" t="s">
        <v>398</v>
      </c>
      <c r="E355" s="65">
        <v>45138</v>
      </c>
      <c r="F355" s="96"/>
      <c r="G355" s="96"/>
      <c r="H355" s="96"/>
    </row>
    <row r="356" spans="1:8" s="29" customFormat="1" ht="13.8" hidden="1" x14ac:dyDescent="0.3">
      <c r="A356" s="73" t="s">
        <v>5814</v>
      </c>
      <c r="B356" s="89" t="s">
        <v>1202</v>
      </c>
      <c r="C356" s="36" t="s">
        <v>5804</v>
      </c>
      <c r="D356" s="36" t="s">
        <v>1201</v>
      </c>
      <c r="E356" s="42">
        <v>45132</v>
      </c>
      <c r="F356" s="32"/>
      <c r="G356" s="32"/>
      <c r="H356" s="32"/>
    </row>
    <row r="357" spans="1:8" s="29" customFormat="1" ht="13.8" hidden="1" x14ac:dyDescent="0.25">
      <c r="A357" s="87" t="s">
        <v>4417</v>
      </c>
      <c r="B357" s="87" t="s">
        <v>4371</v>
      </c>
      <c r="C357" s="95" t="s">
        <v>4418</v>
      </c>
      <c r="D357" s="96" t="s">
        <v>398</v>
      </c>
      <c r="E357" s="65">
        <v>45291</v>
      </c>
      <c r="F357" s="96"/>
      <c r="G357" s="96"/>
      <c r="H357" s="96"/>
    </row>
    <row r="358" spans="1:8" s="29" customFormat="1" ht="13.8" hidden="1" x14ac:dyDescent="0.25">
      <c r="A358" s="101" t="s">
        <v>3208</v>
      </c>
      <c r="B358" s="44" t="s">
        <v>3200</v>
      </c>
      <c r="C358" s="45" t="s">
        <v>3201</v>
      </c>
      <c r="D358" s="45" t="s">
        <v>1201</v>
      </c>
      <c r="E358" s="46">
        <v>45382</v>
      </c>
      <c r="F358" s="45"/>
      <c r="G358" s="45" t="s">
        <v>1190</v>
      </c>
      <c r="H358" s="45" t="s">
        <v>1190</v>
      </c>
    </row>
    <row r="359" spans="1:8" s="29" customFormat="1" ht="13.8" hidden="1" x14ac:dyDescent="0.25">
      <c r="A359" s="98" t="s">
        <v>2852</v>
      </c>
      <c r="B359" s="92" t="s">
        <v>2659</v>
      </c>
      <c r="C359" s="93" t="s">
        <v>2815</v>
      </c>
      <c r="D359" s="93" t="s">
        <v>2814</v>
      </c>
      <c r="E359" s="94">
        <v>45169</v>
      </c>
      <c r="F359" s="93"/>
      <c r="G359" s="93"/>
      <c r="H359" s="93"/>
    </row>
    <row r="360" spans="1:8" s="29" customFormat="1" ht="13.8" x14ac:dyDescent="0.25">
      <c r="A360" s="44" t="s">
        <v>2151</v>
      </c>
      <c r="B360" s="44" t="s">
        <v>2152</v>
      </c>
      <c r="C360" s="45" t="s">
        <v>2153</v>
      </c>
      <c r="D360" s="93" t="s">
        <v>1479</v>
      </c>
      <c r="E360" s="69">
        <v>44865</v>
      </c>
      <c r="F360" s="93"/>
      <c r="G360" s="93"/>
      <c r="H360" s="93" t="s">
        <v>1335</v>
      </c>
    </row>
    <row r="361" spans="1:8" s="29" customFormat="1" ht="13.8" hidden="1" x14ac:dyDescent="0.3">
      <c r="A361" s="117" t="s">
        <v>1905</v>
      </c>
      <c r="B361" s="117" t="s">
        <v>1906</v>
      </c>
      <c r="C361" s="106" t="s">
        <v>1907</v>
      </c>
      <c r="D361" s="93" t="s">
        <v>1394</v>
      </c>
      <c r="E361" s="109">
        <v>45259</v>
      </c>
      <c r="F361" s="93"/>
      <c r="G361" s="93"/>
      <c r="H361" s="93"/>
    </row>
    <row r="362" spans="1:8" s="29" customFormat="1" ht="13.8" hidden="1" x14ac:dyDescent="0.3">
      <c r="A362" s="108" t="s">
        <v>1905</v>
      </c>
      <c r="B362" s="117" t="s">
        <v>1906</v>
      </c>
      <c r="C362" s="106" t="s">
        <v>1907</v>
      </c>
      <c r="D362" s="93" t="s">
        <v>1394</v>
      </c>
      <c r="E362" s="109">
        <v>45259</v>
      </c>
      <c r="F362" s="93"/>
      <c r="G362" s="93"/>
      <c r="H362" s="93"/>
    </row>
    <row r="363" spans="1:8" s="29" customFormat="1" ht="13.8" hidden="1" x14ac:dyDescent="0.25">
      <c r="A363" s="44" t="s">
        <v>6786</v>
      </c>
      <c r="B363" s="44" t="s">
        <v>192</v>
      </c>
      <c r="C363" s="220" t="s">
        <v>6787</v>
      </c>
      <c r="D363" s="93" t="s">
        <v>398</v>
      </c>
      <c r="E363" s="46">
        <v>45169</v>
      </c>
      <c r="F363" s="45"/>
      <c r="G363" s="45"/>
      <c r="H363" s="93"/>
    </row>
    <row r="364" spans="1:8" s="29" customFormat="1" ht="13.8" hidden="1" x14ac:dyDescent="0.25">
      <c r="A364" s="87" t="s">
        <v>4419</v>
      </c>
      <c r="B364" s="87" t="s">
        <v>4420</v>
      </c>
      <c r="C364" s="95" t="s">
        <v>4421</v>
      </c>
      <c r="D364" s="96" t="s">
        <v>398</v>
      </c>
      <c r="E364" s="65">
        <v>45138</v>
      </c>
      <c r="F364" s="96"/>
      <c r="G364" s="96"/>
      <c r="H364" s="96"/>
    </row>
    <row r="365" spans="1:8" s="29" customFormat="1" ht="13.8" hidden="1" x14ac:dyDescent="0.25">
      <c r="A365" s="87" t="s">
        <v>4927</v>
      </c>
      <c r="B365" s="87" t="s">
        <v>193</v>
      </c>
      <c r="C365" s="95" t="s">
        <v>2254</v>
      </c>
      <c r="D365" s="96" t="s">
        <v>398</v>
      </c>
      <c r="E365" s="65">
        <v>45138</v>
      </c>
      <c r="F365" s="96"/>
      <c r="G365" s="96"/>
      <c r="H365" s="96"/>
    </row>
    <row r="366" spans="1:8" s="29" customFormat="1" ht="13.8" hidden="1" x14ac:dyDescent="0.25">
      <c r="A366" s="71" t="s">
        <v>5891</v>
      </c>
      <c r="B366" s="71" t="s">
        <v>5892</v>
      </c>
      <c r="C366" s="88" t="s">
        <v>5893</v>
      </c>
      <c r="D366" s="36" t="s">
        <v>1201</v>
      </c>
      <c r="E366" s="42">
        <v>46075</v>
      </c>
      <c r="F366" s="32"/>
      <c r="G366" s="32"/>
      <c r="H366" s="32"/>
    </row>
    <row r="367" spans="1:8" s="29" customFormat="1" ht="13.8" hidden="1" x14ac:dyDescent="0.25">
      <c r="A367" s="87" t="s">
        <v>4422</v>
      </c>
      <c r="B367" s="87" t="s">
        <v>4332</v>
      </c>
      <c r="C367" s="95" t="s">
        <v>4423</v>
      </c>
      <c r="D367" s="96" t="s">
        <v>398</v>
      </c>
      <c r="E367" s="65">
        <v>46022</v>
      </c>
      <c r="F367" s="96"/>
      <c r="G367" s="96"/>
      <c r="H367" s="96"/>
    </row>
    <row r="368" spans="1:8" s="29" customFormat="1" ht="13.8" hidden="1" x14ac:dyDescent="0.3">
      <c r="A368" s="92" t="s">
        <v>2740</v>
      </c>
      <c r="B368" s="92" t="s">
        <v>2150</v>
      </c>
      <c r="C368" s="93" t="s">
        <v>2257</v>
      </c>
      <c r="D368" s="93" t="s">
        <v>1749</v>
      </c>
      <c r="E368" s="94">
        <v>45352</v>
      </c>
      <c r="F368" s="93"/>
      <c r="G368" s="93" t="s">
        <v>1190</v>
      </c>
      <c r="H368" s="93" t="s">
        <v>1335</v>
      </c>
    </row>
    <row r="369" spans="1:8" s="29" customFormat="1" ht="13.8" hidden="1" x14ac:dyDescent="0.3">
      <c r="A369" s="57" t="s">
        <v>2740</v>
      </c>
      <c r="B369" s="92" t="s">
        <v>3682</v>
      </c>
      <c r="C369" s="93" t="s">
        <v>3680</v>
      </c>
      <c r="D369" s="93" t="s">
        <v>3681</v>
      </c>
      <c r="E369" s="94">
        <v>46203</v>
      </c>
      <c r="F369" s="93"/>
      <c r="G369" s="93"/>
      <c r="H369" s="93"/>
    </row>
    <row r="370" spans="1:8" s="29" customFormat="1" ht="13.8" hidden="1" x14ac:dyDescent="0.3">
      <c r="A370" s="99" t="s">
        <v>3084</v>
      </c>
      <c r="B370" s="92" t="s">
        <v>3078</v>
      </c>
      <c r="C370" s="93" t="s">
        <v>3107</v>
      </c>
      <c r="D370" s="93" t="s">
        <v>1586</v>
      </c>
      <c r="E370" s="94">
        <v>45291</v>
      </c>
      <c r="F370" s="93"/>
      <c r="G370" s="93"/>
      <c r="H370" s="93"/>
    </row>
    <row r="371" spans="1:8" s="29" customFormat="1" ht="13.8" hidden="1" x14ac:dyDescent="0.25">
      <c r="A371" s="76" t="s">
        <v>5639</v>
      </c>
      <c r="B371" s="76" t="s">
        <v>5640</v>
      </c>
      <c r="C371" s="97" t="s">
        <v>5641</v>
      </c>
      <c r="D371" s="104" t="s">
        <v>2495</v>
      </c>
      <c r="E371" s="64">
        <v>45107</v>
      </c>
      <c r="F371" s="93"/>
      <c r="G371" s="93"/>
      <c r="H371" s="93"/>
    </row>
    <row r="372" spans="1:8" s="29" customFormat="1" ht="13.8" hidden="1" x14ac:dyDescent="0.25">
      <c r="A372" s="41" t="s">
        <v>5861</v>
      </c>
      <c r="B372" s="89" t="s">
        <v>5850</v>
      </c>
      <c r="C372" s="36" t="s">
        <v>5851</v>
      </c>
      <c r="D372" s="36" t="s">
        <v>1201</v>
      </c>
      <c r="E372" s="42">
        <v>45372</v>
      </c>
      <c r="F372" s="32"/>
      <c r="G372" s="32"/>
      <c r="H372" s="32"/>
    </row>
    <row r="373" spans="1:8" s="29" customFormat="1" ht="13.8" hidden="1" x14ac:dyDescent="0.25">
      <c r="A373" s="41" t="s">
        <v>5861</v>
      </c>
      <c r="B373" s="89" t="s">
        <v>5850</v>
      </c>
      <c r="C373" s="36" t="s">
        <v>5921</v>
      </c>
      <c r="D373" s="36" t="s">
        <v>1201</v>
      </c>
      <c r="E373" s="42">
        <v>45169</v>
      </c>
      <c r="F373" s="32"/>
      <c r="G373" s="32"/>
      <c r="H373" s="32"/>
    </row>
    <row r="374" spans="1:8" s="29" customFormat="1" ht="13.8" hidden="1" x14ac:dyDescent="0.25">
      <c r="A374" s="114" t="s">
        <v>1976</v>
      </c>
      <c r="B374" s="114" t="s">
        <v>1954</v>
      </c>
      <c r="C374" s="106" t="s">
        <v>1955</v>
      </c>
      <c r="D374" s="93" t="s">
        <v>1394</v>
      </c>
      <c r="E374" s="115">
        <v>46326</v>
      </c>
      <c r="F374" s="93"/>
      <c r="G374" s="93"/>
      <c r="H374" s="93"/>
    </row>
    <row r="375" spans="1:8" s="29" customFormat="1" ht="13.8" hidden="1" x14ac:dyDescent="0.25">
      <c r="A375" s="114" t="s">
        <v>1977</v>
      </c>
      <c r="B375" s="117" t="s">
        <v>1952</v>
      </c>
      <c r="C375" s="106" t="s">
        <v>1953</v>
      </c>
      <c r="D375" s="93" t="s">
        <v>1394</v>
      </c>
      <c r="E375" s="115">
        <v>46326</v>
      </c>
      <c r="F375" s="93"/>
      <c r="G375" s="93"/>
      <c r="H375" s="93"/>
    </row>
    <row r="376" spans="1:8" s="29" customFormat="1" ht="13.8" hidden="1" x14ac:dyDescent="0.3">
      <c r="A376" s="171" t="s">
        <v>2284</v>
      </c>
      <c r="B376" s="31" t="s">
        <v>5761</v>
      </c>
      <c r="C376" s="32" t="s">
        <v>5762</v>
      </c>
      <c r="D376" s="33" t="s">
        <v>1201</v>
      </c>
      <c r="E376" s="33">
        <v>45246</v>
      </c>
      <c r="F376" s="32"/>
      <c r="G376" s="32"/>
      <c r="H376" s="32"/>
    </row>
    <row r="377" spans="1:8" s="29" customFormat="1" ht="13.8" hidden="1" x14ac:dyDescent="0.3">
      <c r="A377" s="99" t="s">
        <v>2284</v>
      </c>
      <c r="B377" s="99" t="s">
        <v>6181</v>
      </c>
      <c r="C377" s="93" t="s">
        <v>6189</v>
      </c>
      <c r="D377" s="32" t="s">
        <v>1201</v>
      </c>
      <c r="E377" s="33">
        <v>45343</v>
      </c>
      <c r="F377" s="32"/>
      <c r="G377" s="32"/>
      <c r="H377" s="32" t="s">
        <v>1789</v>
      </c>
    </row>
    <row r="378" spans="1:8" s="29" customFormat="1" ht="13.8" hidden="1" x14ac:dyDescent="0.25">
      <c r="A378" s="44" t="s">
        <v>1215</v>
      </c>
      <c r="B378" s="44" t="s">
        <v>1302</v>
      </c>
      <c r="C378" s="45" t="s">
        <v>1323</v>
      </c>
      <c r="D378" s="93" t="s">
        <v>4760</v>
      </c>
      <c r="E378" s="70" t="s">
        <v>1330</v>
      </c>
      <c r="F378" s="93"/>
      <c r="G378" s="93"/>
      <c r="H378" s="93"/>
    </row>
    <row r="379" spans="1:8" s="29" customFormat="1" ht="13.8" hidden="1" x14ac:dyDescent="0.3">
      <c r="A379" s="57" t="s">
        <v>3591</v>
      </c>
      <c r="B379" s="92" t="s">
        <v>3682</v>
      </c>
      <c r="C379" s="93" t="s">
        <v>3680</v>
      </c>
      <c r="D379" s="93" t="s">
        <v>3681</v>
      </c>
      <c r="E379" s="94">
        <v>46203</v>
      </c>
      <c r="F379" s="93"/>
      <c r="G379" s="93"/>
      <c r="H379" s="93"/>
    </row>
    <row r="380" spans="1:8" s="29" customFormat="1" ht="13.8" hidden="1" x14ac:dyDescent="0.3">
      <c r="A380" s="117" t="s">
        <v>1978</v>
      </c>
      <c r="B380" s="117" t="s">
        <v>1956</v>
      </c>
      <c r="C380" s="106" t="s">
        <v>3698</v>
      </c>
      <c r="D380" s="93" t="s">
        <v>1394</v>
      </c>
      <c r="E380" s="119">
        <v>46142</v>
      </c>
      <c r="F380" s="93"/>
      <c r="G380" s="93"/>
      <c r="H380" s="93"/>
    </row>
    <row r="381" spans="1:8" s="29" customFormat="1" ht="13.8" hidden="1" x14ac:dyDescent="0.25">
      <c r="A381" s="102" t="s">
        <v>1350</v>
      </c>
      <c r="B381" s="92" t="s">
        <v>3384</v>
      </c>
      <c r="C381" s="93" t="s">
        <v>3383</v>
      </c>
      <c r="D381" s="93" t="s">
        <v>1201</v>
      </c>
      <c r="E381" s="94">
        <v>45429</v>
      </c>
      <c r="F381" s="93"/>
      <c r="G381" s="93" t="s">
        <v>1190</v>
      </c>
      <c r="H381" s="93" t="s">
        <v>1190</v>
      </c>
    </row>
    <row r="382" spans="1:8" s="29" customFormat="1" ht="13.8" hidden="1" x14ac:dyDescent="0.25">
      <c r="A382" s="71" t="s">
        <v>5894</v>
      </c>
      <c r="B382" s="71" t="s">
        <v>5892</v>
      </c>
      <c r="C382" s="88" t="s">
        <v>5893</v>
      </c>
      <c r="D382" s="36" t="s">
        <v>1201</v>
      </c>
      <c r="E382" s="42">
        <v>46075</v>
      </c>
      <c r="F382" s="32"/>
      <c r="G382" s="32"/>
      <c r="H382" s="32"/>
    </row>
    <row r="383" spans="1:8" s="29" customFormat="1" ht="13.8" hidden="1" x14ac:dyDescent="0.25">
      <c r="A383" s="41" t="s">
        <v>5862</v>
      </c>
      <c r="B383" s="89" t="s">
        <v>5850</v>
      </c>
      <c r="C383" s="36" t="s">
        <v>5851</v>
      </c>
      <c r="D383" s="36" t="s">
        <v>1201</v>
      </c>
      <c r="E383" s="42">
        <v>45372</v>
      </c>
      <c r="F383" s="32"/>
      <c r="G383" s="32"/>
      <c r="H383" s="32"/>
    </row>
    <row r="384" spans="1:8" s="29" customFormat="1" ht="13.8" hidden="1" x14ac:dyDescent="0.25">
      <c r="A384" s="41" t="s">
        <v>5862</v>
      </c>
      <c r="B384" s="89" t="s">
        <v>5850</v>
      </c>
      <c r="C384" s="36" t="s">
        <v>5921</v>
      </c>
      <c r="D384" s="36" t="s">
        <v>1201</v>
      </c>
      <c r="E384" s="42">
        <v>45169</v>
      </c>
      <c r="F384" s="32"/>
      <c r="G384" s="32"/>
      <c r="H384" s="32"/>
    </row>
    <row r="385" spans="1:8" s="29" customFormat="1" ht="13.8" hidden="1" x14ac:dyDescent="0.25">
      <c r="A385" s="87" t="s">
        <v>195</v>
      </c>
      <c r="B385" s="87" t="s">
        <v>166</v>
      </c>
      <c r="C385" s="95" t="s">
        <v>3943</v>
      </c>
      <c r="D385" s="96" t="s">
        <v>398</v>
      </c>
      <c r="E385" s="65">
        <v>45291</v>
      </c>
      <c r="F385" s="96"/>
      <c r="G385" s="96"/>
      <c r="H385" s="96"/>
    </row>
    <row r="386" spans="1:8" s="29" customFormat="1" ht="13.8" hidden="1" x14ac:dyDescent="0.3">
      <c r="A386" s="57" t="s">
        <v>1216</v>
      </c>
      <c r="B386" s="58" t="s">
        <v>3909</v>
      </c>
      <c r="C386" s="59">
        <v>20022</v>
      </c>
      <c r="D386" s="93" t="s">
        <v>4760</v>
      </c>
      <c r="E386" s="60">
        <v>45535</v>
      </c>
      <c r="F386" s="93"/>
      <c r="G386" s="93"/>
      <c r="H386" s="93"/>
    </row>
    <row r="387" spans="1:8" s="29" customFormat="1" ht="13.8" hidden="1" x14ac:dyDescent="0.3">
      <c r="A387" s="57" t="s">
        <v>1216</v>
      </c>
      <c r="B387" s="57" t="s">
        <v>1290</v>
      </c>
      <c r="C387" s="62">
        <v>21027</v>
      </c>
      <c r="D387" s="93" t="s">
        <v>4760</v>
      </c>
      <c r="E387" s="60">
        <v>45777</v>
      </c>
      <c r="F387" s="93"/>
      <c r="G387" s="93"/>
      <c r="H387" s="93"/>
    </row>
    <row r="388" spans="1:8" s="29" customFormat="1" ht="13.8" hidden="1" x14ac:dyDescent="0.25">
      <c r="A388" s="98" t="s">
        <v>2853</v>
      </c>
      <c r="B388" s="92" t="s">
        <v>2659</v>
      </c>
      <c r="C388" s="93" t="s">
        <v>2815</v>
      </c>
      <c r="D388" s="93" t="s">
        <v>2814</v>
      </c>
      <c r="E388" s="94">
        <v>45169</v>
      </c>
      <c r="F388" s="93"/>
      <c r="G388" s="93"/>
      <c r="H388" s="93"/>
    </row>
    <row r="389" spans="1:8" s="29" customFormat="1" ht="13.8" hidden="1" x14ac:dyDescent="0.25">
      <c r="A389" s="87" t="s">
        <v>196</v>
      </c>
      <c r="B389" s="87" t="s">
        <v>179</v>
      </c>
      <c r="C389" s="95" t="s">
        <v>336</v>
      </c>
      <c r="D389" s="96" t="s">
        <v>398</v>
      </c>
      <c r="E389" s="65">
        <v>45230</v>
      </c>
      <c r="F389" s="96"/>
      <c r="G389" s="96"/>
      <c r="H389" s="96"/>
    </row>
    <row r="390" spans="1:8" s="29" customFormat="1" ht="13.8" hidden="1" x14ac:dyDescent="0.3">
      <c r="A390" s="57" t="s">
        <v>3592</v>
      </c>
      <c r="B390" s="92" t="s">
        <v>3682</v>
      </c>
      <c r="C390" s="93" t="s">
        <v>3680</v>
      </c>
      <c r="D390" s="93" t="s">
        <v>3681</v>
      </c>
      <c r="E390" s="94">
        <v>46203</v>
      </c>
      <c r="F390" s="93"/>
      <c r="G390" s="93"/>
      <c r="H390" s="93"/>
    </row>
    <row r="391" spans="1:8" s="29" customFormat="1" ht="13.8" x14ac:dyDescent="0.3">
      <c r="A391" s="99" t="s">
        <v>1701</v>
      </c>
      <c r="B391" s="92" t="s">
        <v>1699</v>
      </c>
      <c r="C391" s="93" t="s">
        <v>1700</v>
      </c>
      <c r="D391" s="93" t="s">
        <v>1668</v>
      </c>
      <c r="E391" s="107">
        <v>44773</v>
      </c>
      <c r="F391" s="93"/>
      <c r="G391" s="93"/>
      <c r="H391" s="93" t="s">
        <v>1190</v>
      </c>
    </row>
    <row r="392" spans="1:8" s="29" customFormat="1" ht="13.8" hidden="1" x14ac:dyDescent="0.3">
      <c r="A392" s="99" t="s">
        <v>3085</v>
      </c>
      <c r="B392" s="92" t="s">
        <v>3078</v>
      </c>
      <c r="C392" s="93" t="s">
        <v>3107</v>
      </c>
      <c r="D392" s="93" t="s">
        <v>1586</v>
      </c>
      <c r="E392" s="94">
        <v>45291</v>
      </c>
      <c r="F392" s="93"/>
      <c r="G392" s="93"/>
      <c r="H392" s="93"/>
    </row>
    <row r="393" spans="1:8" s="29" customFormat="1" ht="13.8" hidden="1" x14ac:dyDescent="0.25">
      <c r="A393" s="121" t="s">
        <v>1575</v>
      </c>
      <c r="B393" s="122" t="s">
        <v>1573</v>
      </c>
      <c r="C393" s="93">
        <v>1573</v>
      </c>
      <c r="D393" s="93" t="s">
        <v>3681</v>
      </c>
      <c r="E393" s="94">
        <v>45207</v>
      </c>
      <c r="F393" s="93"/>
      <c r="G393" s="93"/>
      <c r="H393" s="93"/>
    </row>
    <row r="394" spans="1:8" s="29" customFormat="1" ht="13.8" hidden="1" x14ac:dyDescent="0.25">
      <c r="A394" s="44" t="s">
        <v>2665</v>
      </c>
      <c r="B394" s="44" t="s">
        <v>1768</v>
      </c>
      <c r="C394" s="45" t="s">
        <v>2666</v>
      </c>
      <c r="D394" s="45" t="s">
        <v>2667</v>
      </c>
      <c r="E394" s="46">
        <v>45459</v>
      </c>
      <c r="F394" s="93"/>
      <c r="G394" s="93"/>
      <c r="H394" s="93"/>
    </row>
    <row r="395" spans="1:8" s="29" customFormat="1" ht="13.8" hidden="1" x14ac:dyDescent="0.3">
      <c r="A395" s="73" t="s">
        <v>5786</v>
      </c>
      <c r="B395" s="89" t="s">
        <v>5783</v>
      </c>
      <c r="C395" s="36" t="s">
        <v>5784</v>
      </c>
      <c r="D395" s="36" t="s">
        <v>1201</v>
      </c>
      <c r="E395" s="42">
        <v>45245</v>
      </c>
      <c r="F395" s="32"/>
      <c r="G395" s="32"/>
      <c r="H395" s="32"/>
    </row>
    <row r="396" spans="1:8" s="29" customFormat="1" ht="13.8" hidden="1" x14ac:dyDescent="0.25">
      <c r="A396" s="87" t="s">
        <v>4424</v>
      </c>
      <c r="B396" s="87" t="s">
        <v>165</v>
      </c>
      <c r="C396" s="95" t="s">
        <v>3988</v>
      </c>
      <c r="D396" s="96" t="s">
        <v>398</v>
      </c>
      <c r="E396" s="65">
        <v>45291</v>
      </c>
      <c r="F396" s="96"/>
      <c r="G396" s="96"/>
      <c r="H396" s="96"/>
    </row>
    <row r="397" spans="1:8" s="29" customFormat="1" ht="13.8" hidden="1" x14ac:dyDescent="0.25">
      <c r="A397" s="130" t="s">
        <v>5696</v>
      </c>
      <c r="B397" s="131" t="s">
        <v>5697</v>
      </c>
      <c r="C397" s="96" t="s">
        <v>3707</v>
      </c>
      <c r="D397" s="96" t="s">
        <v>1791</v>
      </c>
      <c r="E397" s="112">
        <v>45108</v>
      </c>
      <c r="F397" s="93"/>
      <c r="G397" s="93"/>
      <c r="H397" s="93"/>
    </row>
    <row r="398" spans="1:8" s="29" customFormat="1" ht="13.8" hidden="1" x14ac:dyDescent="0.25">
      <c r="A398" s="98" t="s">
        <v>2854</v>
      </c>
      <c r="B398" s="92" t="s">
        <v>2659</v>
      </c>
      <c r="C398" s="93" t="s">
        <v>2815</v>
      </c>
      <c r="D398" s="93" t="s">
        <v>2814</v>
      </c>
      <c r="E398" s="94">
        <v>45169</v>
      </c>
      <c r="F398" s="93"/>
      <c r="G398" s="93"/>
      <c r="H398" s="93"/>
    </row>
    <row r="399" spans="1:8" s="29" customFormat="1" ht="13.8" hidden="1" x14ac:dyDescent="0.25">
      <c r="A399" s="44" t="s">
        <v>1217</v>
      </c>
      <c r="B399" s="44" t="s">
        <v>1303</v>
      </c>
      <c r="C399" s="45" t="s">
        <v>1324</v>
      </c>
      <c r="D399" s="93" t="s">
        <v>4760</v>
      </c>
      <c r="E399" s="70" t="s">
        <v>1330</v>
      </c>
      <c r="F399" s="93"/>
      <c r="G399" s="93"/>
      <c r="H399" s="93"/>
    </row>
    <row r="400" spans="1:8" s="29" customFormat="1" ht="13.8" hidden="1" x14ac:dyDescent="0.25">
      <c r="A400" s="87" t="s">
        <v>4425</v>
      </c>
      <c r="B400" s="87" t="s">
        <v>4098</v>
      </c>
      <c r="C400" s="95" t="s">
        <v>4426</v>
      </c>
      <c r="D400" s="96" t="s">
        <v>398</v>
      </c>
      <c r="E400" s="65">
        <v>45535</v>
      </c>
      <c r="F400" s="96"/>
      <c r="G400" s="96"/>
      <c r="H400" s="96"/>
    </row>
    <row r="401" spans="1:8" s="29" customFormat="1" ht="13.8" hidden="1" x14ac:dyDescent="0.3">
      <c r="A401" s="117" t="s">
        <v>1909</v>
      </c>
      <c r="B401" s="117" t="s">
        <v>1910</v>
      </c>
      <c r="C401" s="106" t="s">
        <v>1911</v>
      </c>
      <c r="D401" s="93" t="s">
        <v>1394</v>
      </c>
      <c r="E401" s="109">
        <v>45169</v>
      </c>
      <c r="F401" s="93"/>
      <c r="G401" s="93"/>
      <c r="H401" s="93"/>
    </row>
    <row r="402" spans="1:8" s="29" customFormat="1" ht="13.8" hidden="1" x14ac:dyDescent="0.25">
      <c r="A402" s="114" t="s">
        <v>1909</v>
      </c>
      <c r="B402" s="114" t="s">
        <v>1910</v>
      </c>
      <c r="C402" s="106" t="s">
        <v>1957</v>
      </c>
      <c r="D402" s="93" t="s">
        <v>1394</v>
      </c>
      <c r="E402" s="115">
        <v>45169</v>
      </c>
      <c r="F402" s="93"/>
      <c r="G402" s="93"/>
      <c r="H402" s="93"/>
    </row>
    <row r="403" spans="1:8" s="29" customFormat="1" ht="13.8" hidden="1" x14ac:dyDescent="0.25">
      <c r="A403" s="87" t="s">
        <v>198</v>
      </c>
      <c r="B403" s="87" t="s">
        <v>4427</v>
      </c>
      <c r="C403" s="95" t="s">
        <v>4428</v>
      </c>
      <c r="D403" s="96" t="s">
        <v>398</v>
      </c>
      <c r="E403" s="65">
        <v>45138</v>
      </c>
      <c r="F403" s="96"/>
      <c r="G403" s="96"/>
      <c r="H403" s="96"/>
    </row>
    <row r="404" spans="1:8" s="29" customFormat="1" ht="13.8" hidden="1" x14ac:dyDescent="0.25">
      <c r="A404" s="87" t="s">
        <v>198</v>
      </c>
      <c r="B404" s="87" t="s">
        <v>199</v>
      </c>
      <c r="C404" s="95" t="s">
        <v>337</v>
      </c>
      <c r="D404" s="96" t="s">
        <v>398</v>
      </c>
      <c r="E404" s="65">
        <v>45260</v>
      </c>
      <c r="F404" s="96"/>
      <c r="G404" s="96"/>
      <c r="H404" s="96"/>
    </row>
    <row r="405" spans="1:8" s="29" customFormat="1" ht="13.8" x14ac:dyDescent="0.25">
      <c r="A405" s="44" t="s">
        <v>2743</v>
      </c>
      <c r="B405" s="44" t="s">
        <v>2744</v>
      </c>
      <c r="C405" s="45" t="s">
        <v>2606</v>
      </c>
      <c r="D405" s="45" t="s">
        <v>1721</v>
      </c>
      <c r="E405" s="69">
        <v>44651</v>
      </c>
      <c r="F405" s="93"/>
      <c r="G405" s="93"/>
      <c r="H405" s="93"/>
    </row>
    <row r="406" spans="1:8" s="29" customFormat="1" ht="13.8" hidden="1" x14ac:dyDescent="0.3">
      <c r="A406" s="117" t="s">
        <v>1912</v>
      </c>
      <c r="B406" s="117" t="s">
        <v>1913</v>
      </c>
      <c r="C406" s="106" t="s">
        <v>1914</v>
      </c>
      <c r="D406" s="93" t="s">
        <v>1394</v>
      </c>
      <c r="E406" s="109">
        <v>45322</v>
      </c>
      <c r="F406" s="93"/>
      <c r="G406" s="93"/>
      <c r="H406" s="93"/>
    </row>
    <row r="407" spans="1:8" s="29" customFormat="1" ht="13.8" hidden="1" x14ac:dyDescent="0.3">
      <c r="A407" s="117" t="s">
        <v>1915</v>
      </c>
      <c r="B407" s="117" t="s">
        <v>1568</v>
      </c>
      <c r="C407" s="106" t="s">
        <v>1916</v>
      </c>
      <c r="D407" s="93" t="s">
        <v>1394</v>
      </c>
      <c r="E407" s="109">
        <v>46053</v>
      </c>
      <c r="F407" s="93"/>
      <c r="G407" s="93"/>
      <c r="H407" s="93"/>
    </row>
    <row r="408" spans="1:8" s="29" customFormat="1" ht="13.8" hidden="1" x14ac:dyDescent="0.25">
      <c r="A408" s="44" t="s">
        <v>3188</v>
      </c>
      <c r="B408" s="44" t="s">
        <v>3186</v>
      </c>
      <c r="C408" s="45" t="s">
        <v>3187</v>
      </c>
      <c r="D408" s="45" t="s">
        <v>1201</v>
      </c>
      <c r="E408" s="46">
        <v>45382</v>
      </c>
      <c r="F408" s="45"/>
      <c r="G408" s="45" t="s">
        <v>1190</v>
      </c>
      <c r="H408" s="45" t="s">
        <v>1190</v>
      </c>
    </row>
    <row r="409" spans="1:8" s="29" customFormat="1" ht="13.8" hidden="1" x14ac:dyDescent="0.25">
      <c r="A409" s="127" t="s">
        <v>3188</v>
      </c>
      <c r="B409" s="44" t="s">
        <v>3200</v>
      </c>
      <c r="C409" s="45" t="s">
        <v>3201</v>
      </c>
      <c r="D409" s="45" t="s">
        <v>1201</v>
      </c>
      <c r="E409" s="46">
        <v>45382</v>
      </c>
      <c r="F409" s="45"/>
      <c r="G409" s="45" t="s">
        <v>1190</v>
      </c>
      <c r="H409" s="45" t="s">
        <v>1190</v>
      </c>
    </row>
    <row r="410" spans="1:8" s="29" customFormat="1" ht="13.8" hidden="1" x14ac:dyDescent="0.3">
      <c r="A410" s="57" t="s">
        <v>1003</v>
      </c>
      <c r="B410" s="92" t="s">
        <v>3682</v>
      </c>
      <c r="C410" s="93" t="s">
        <v>3680</v>
      </c>
      <c r="D410" s="93" t="s">
        <v>3681</v>
      </c>
      <c r="E410" s="94">
        <v>46203</v>
      </c>
      <c r="F410" s="93"/>
      <c r="G410" s="93"/>
      <c r="H410" s="93"/>
    </row>
    <row r="411" spans="1:8" s="29" customFormat="1" ht="13.8" hidden="1" x14ac:dyDescent="0.3">
      <c r="A411" s="57" t="s">
        <v>3593</v>
      </c>
      <c r="B411" s="92" t="s">
        <v>3682</v>
      </c>
      <c r="C411" s="93" t="s">
        <v>3680</v>
      </c>
      <c r="D411" s="93" t="s">
        <v>3681</v>
      </c>
      <c r="E411" s="94">
        <v>46203</v>
      </c>
      <c r="F411" s="93"/>
      <c r="G411" s="93"/>
      <c r="H411" s="93"/>
    </row>
    <row r="412" spans="1:8" s="29" customFormat="1" ht="13.8" hidden="1" x14ac:dyDescent="0.3">
      <c r="A412" s="99" t="s">
        <v>5726</v>
      </c>
      <c r="B412" s="92" t="s">
        <v>5748</v>
      </c>
      <c r="C412" s="93" t="s">
        <v>5749</v>
      </c>
      <c r="D412" s="93" t="s">
        <v>1201</v>
      </c>
      <c r="E412" s="94">
        <v>46961</v>
      </c>
      <c r="F412" s="32"/>
      <c r="G412" s="32"/>
      <c r="H412" s="32"/>
    </row>
    <row r="413" spans="1:8" s="29" customFormat="1" ht="13.8" hidden="1" x14ac:dyDescent="0.25">
      <c r="A413" s="92" t="s">
        <v>3717</v>
      </c>
      <c r="B413" s="92" t="s">
        <v>1384</v>
      </c>
      <c r="C413" s="93" t="s">
        <v>3731</v>
      </c>
      <c r="D413" s="93" t="s">
        <v>1201</v>
      </c>
      <c r="E413" s="94">
        <v>45155</v>
      </c>
      <c r="F413" s="93"/>
      <c r="G413" s="93" t="s">
        <v>1190</v>
      </c>
      <c r="H413" s="44" t="s">
        <v>1335</v>
      </c>
    </row>
    <row r="414" spans="1:8" s="29" customFormat="1" ht="13.8" hidden="1" x14ac:dyDescent="0.3">
      <c r="A414" s="99" t="s">
        <v>1194</v>
      </c>
      <c r="B414" s="92" t="s">
        <v>1195</v>
      </c>
      <c r="C414" s="93" t="s">
        <v>6197</v>
      </c>
      <c r="D414" s="93" t="s">
        <v>1199</v>
      </c>
      <c r="E414" s="112">
        <v>45957</v>
      </c>
      <c r="F414" s="93"/>
      <c r="G414" s="93"/>
      <c r="H414" s="93" t="s">
        <v>1190</v>
      </c>
    </row>
    <row r="415" spans="1:8" s="29" customFormat="1" ht="13.8" hidden="1" x14ac:dyDescent="0.25">
      <c r="A415" s="87" t="s">
        <v>1778</v>
      </c>
      <c r="B415" s="76" t="s">
        <v>1779</v>
      </c>
      <c r="C415" s="97" t="s">
        <v>2606</v>
      </c>
      <c r="D415" s="96" t="s">
        <v>1721</v>
      </c>
      <c r="E415" s="112">
        <v>45017</v>
      </c>
      <c r="F415" s="93"/>
      <c r="G415" s="93"/>
      <c r="H415" s="93"/>
    </row>
    <row r="416" spans="1:8" s="29" customFormat="1" ht="13.8" x14ac:dyDescent="0.25">
      <c r="A416" s="44" t="s">
        <v>2674</v>
      </c>
      <c r="B416" s="44" t="s">
        <v>1785</v>
      </c>
      <c r="C416" s="45" t="s">
        <v>1786</v>
      </c>
      <c r="D416" s="93" t="s">
        <v>1721</v>
      </c>
      <c r="E416" s="69">
        <v>44408</v>
      </c>
      <c r="F416" s="93"/>
      <c r="G416" s="93"/>
      <c r="H416" s="93"/>
    </row>
    <row r="417" spans="1:8" s="29" customFormat="1" ht="13.8" hidden="1" x14ac:dyDescent="0.3">
      <c r="A417" s="73" t="s">
        <v>1852</v>
      </c>
      <c r="B417" s="89" t="s">
        <v>5794</v>
      </c>
      <c r="C417" s="36" t="s">
        <v>5795</v>
      </c>
      <c r="D417" s="36" t="s">
        <v>1201</v>
      </c>
      <c r="E417" s="42">
        <v>45139</v>
      </c>
      <c r="F417" s="32"/>
      <c r="G417" s="32"/>
      <c r="H417" s="32"/>
    </row>
    <row r="418" spans="1:8" s="29" customFormat="1" ht="13.8" hidden="1" x14ac:dyDescent="0.3">
      <c r="A418" s="73" t="s">
        <v>1852</v>
      </c>
      <c r="B418" s="89" t="s">
        <v>5911</v>
      </c>
      <c r="C418" s="36" t="s">
        <v>5912</v>
      </c>
      <c r="D418" s="36" t="s">
        <v>1201</v>
      </c>
      <c r="E418" s="42">
        <v>45139</v>
      </c>
      <c r="F418" s="32"/>
      <c r="G418" s="32"/>
      <c r="H418" s="32"/>
    </row>
    <row r="419" spans="1:8" s="29" customFormat="1" ht="13.8" hidden="1" x14ac:dyDescent="0.25">
      <c r="A419" s="91" t="s">
        <v>2786</v>
      </c>
      <c r="B419" s="92" t="s">
        <v>1774</v>
      </c>
      <c r="C419" s="93" t="s">
        <v>2656</v>
      </c>
      <c r="D419" s="93" t="s">
        <v>2814</v>
      </c>
      <c r="E419" s="94">
        <v>45169</v>
      </c>
      <c r="F419" s="93"/>
      <c r="G419" s="93"/>
      <c r="H419" s="93"/>
    </row>
    <row r="420" spans="1:8" s="29" customFormat="1" ht="13.8" hidden="1" x14ac:dyDescent="0.25">
      <c r="A420" s="91" t="s">
        <v>2786</v>
      </c>
      <c r="B420" s="92" t="s">
        <v>2840</v>
      </c>
      <c r="C420" s="93" t="s">
        <v>2663</v>
      </c>
      <c r="D420" s="93" t="s">
        <v>2814</v>
      </c>
      <c r="E420" s="94">
        <v>45169</v>
      </c>
      <c r="F420" s="93"/>
      <c r="G420" s="93"/>
      <c r="H420" s="93"/>
    </row>
    <row r="421" spans="1:8" s="29" customFormat="1" ht="13.8" hidden="1" x14ac:dyDescent="0.3">
      <c r="A421" s="57" t="s">
        <v>1673</v>
      </c>
      <c r="B421" s="92" t="s">
        <v>3682</v>
      </c>
      <c r="C421" s="93" t="s">
        <v>3680</v>
      </c>
      <c r="D421" s="93" t="s">
        <v>3681</v>
      </c>
      <c r="E421" s="94">
        <v>46203</v>
      </c>
      <c r="F421" s="93"/>
      <c r="G421" s="93"/>
      <c r="H421" s="93"/>
    </row>
    <row r="422" spans="1:8" s="29" customFormat="1" ht="13.8" hidden="1" x14ac:dyDescent="0.25">
      <c r="A422" s="41" t="s">
        <v>5901</v>
      </c>
      <c r="B422" s="41" t="s">
        <v>5898</v>
      </c>
      <c r="C422" s="88" t="s">
        <v>5899</v>
      </c>
      <c r="D422" s="36" t="s">
        <v>1201</v>
      </c>
      <c r="E422" s="43">
        <v>45610</v>
      </c>
      <c r="F422" s="32"/>
      <c r="G422" s="32"/>
      <c r="H422" s="32"/>
    </row>
    <row r="423" spans="1:8" s="29" customFormat="1" ht="13.8" hidden="1" x14ac:dyDescent="0.25">
      <c r="A423" s="44" t="s">
        <v>3900</v>
      </c>
      <c r="B423" s="44" t="s">
        <v>1384</v>
      </c>
      <c r="C423" s="45" t="s">
        <v>6283</v>
      </c>
      <c r="D423" s="93" t="s">
        <v>2198</v>
      </c>
      <c r="E423" s="64">
        <v>46053</v>
      </c>
      <c r="F423" s="93"/>
      <c r="G423" s="93"/>
      <c r="H423" s="93"/>
    </row>
    <row r="424" spans="1:8" s="29" customFormat="1" ht="13.8" hidden="1" x14ac:dyDescent="0.25">
      <c r="A424" s="87" t="s">
        <v>200</v>
      </c>
      <c r="B424" s="87" t="s">
        <v>4332</v>
      </c>
      <c r="C424" s="95" t="s">
        <v>4429</v>
      </c>
      <c r="D424" s="96" t="s">
        <v>398</v>
      </c>
      <c r="E424" s="65">
        <v>45657</v>
      </c>
      <c r="F424" s="96"/>
      <c r="G424" s="96"/>
      <c r="H424" s="96"/>
    </row>
    <row r="425" spans="1:8" s="29" customFormat="1" ht="13.8" hidden="1" x14ac:dyDescent="0.25">
      <c r="A425" s="100" t="s">
        <v>3422</v>
      </c>
      <c r="B425" s="92" t="s">
        <v>3452</v>
      </c>
      <c r="C425" s="93" t="s">
        <v>3453</v>
      </c>
      <c r="D425" s="93" t="s">
        <v>1201</v>
      </c>
      <c r="E425" s="94">
        <v>45401</v>
      </c>
      <c r="F425" s="93"/>
      <c r="G425" s="93"/>
      <c r="H425" s="93"/>
    </row>
    <row r="426" spans="1:8" s="29" customFormat="1" ht="13.8" hidden="1" x14ac:dyDescent="0.25">
      <c r="A426" s="44" t="s">
        <v>6774</v>
      </c>
      <c r="B426" s="44" t="s">
        <v>6775</v>
      </c>
      <c r="C426" s="222" t="s">
        <v>6776</v>
      </c>
      <c r="D426" s="93" t="s">
        <v>398</v>
      </c>
      <c r="E426" s="46">
        <v>45777</v>
      </c>
      <c r="F426" s="45"/>
      <c r="G426" s="45"/>
      <c r="H426" s="93"/>
    </row>
    <row r="427" spans="1:8" s="29" customFormat="1" ht="13.8" hidden="1" x14ac:dyDescent="0.25">
      <c r="A427" s="87" t="s">
        <v>4430</v>
      </c>
      <c r="B427" s="87" t="s">
        <v>4098</v>
      </c>
      <c r="C427" s="95" t="s">
        <v>4431</v>
      </c>
      <c r="D427" s="96" t="s">
        <v>398</v>
      </c>
      <c r="E427" s="65">
        <v>45535</v>
      </c>
      <c r="F427" s="96"/>
      <c r="G427" s="96"/>
      <c r="H427" s="96"/>
    </row>
    <row r="428" spans="1:8" s="29" customFormat="1" ht="13.8" hidden="1" x14ac:dyDescent="0.25">
      <c r="A428" s="101" t="s">
        <v>3209</v>
      </c>
      <c r="B428" s="44" t="s">
        <v>3200</v>
      </c>
      <c r="C428" s="45" t="s">
        <v>3201</v>
      </c>
      <c r="D428" s="45" t="s">
        <v>1201</v>
      </c>
      <c r="E428" s="46">
        <v>45382</v>
      </c>
      <c r="F428" s="45"/>
      <c r="G428" s="45" t="s">
        <v>1190</v>
      </c>
      <c r="H428" s="45" t="s">
        <v>1190</v>
      </c>
    </row>
    <row r="429" spans="1:8" s="29" customFormat="1" ht="13.8" hidden="1" x14ac:dyDescent="0.25">
      <c r="A429" s="44" t="s">
        <v>3189</v>
      </c>
      <c r="B429" s="44" t="s">
        <v>3186</v>
      </c>
      <c r="C429" s="45" t="s">
        <v>3187</v>
      </c>
      <c r="D429" s="45" t="s">
        <v>1201</v>
      </c>
      <c r="E429" s="46">
        <v>45382</v>
      </c>
      <c r="F429" s="45"/>
      <c r="G429" s="45" t="s">
        <v>1190</v>
      </c>
      <c r="H429" s="45" t="s">
        <v>1190</v>
      </c>
    </row>
    <row r="430" spans="1:8" s="29" customFormat="1" ht="13.8" hidden="1" x14ac:dyDescent="0.25">
      <c r="A430" s="127" t="s">
        <v>3189</v>
      </c>
      <c r="B430" s="44" t="s">
        <v>3200</v>
      </c>
      <c r="C430" s="45" t="s">
        <v>3201</v>
      </c>
      <c r="D430" s="45" t="s">
        <v>1201</v>
      </c>
      <c r="E430" s="46">
        <v>45382</v>
      </c>
      <c r="F430" s="45"/>
      <c r="G430" s="45" t="s">
        <v>1190</v>
      </c>
      <c r="H430" s="45" t="s">
        <v>1190</v>
      </c>
    </row>
    <row r="431" spans="1:8" s="29" customFormat="1" ht="13.8" hidden="1" x14ac:dyDescent="0.3">
      <c r="A431" s="73" t="s">
        <v>5796</v>
      </c>
      <c r="B431" s="89" t="s">
        <v>5794</v>
      </c>
      <c r="C431" s="36" t="s">
        <v>5795</v>
      </c>
      <c r="D431" s="36" t="s">
        <v>1201</v>
      </c>
      <c r="E431" s="42">
        <v>45139</v>
      </c>
      <c r="F431" s="32"/>
      <c r="G431" s="32"/>
      <c r="H431" s="32"/>
    </row>
    <row r="432" spans="1:8" s="29" customFormat="1" ht="13.8" hidden="1" x14ac:dyDescent="0.3">
      <c r="A432" s="57" t="s">
        <v>1005</v>
      </c>
      <c r="B432" s="92" t="s">
        <v>3682</v>
      </c>
      <c r="C432" s="93" t="s">
        <v>3680</v>
      </c>
      <c r="D432" s="93" t="s">
        <v>3681</v>
      </c>
      <c r="E432" s="94">
        <v>46203</v>
      </c>
      <c r="F432" s="93"/>
      <c r="G432" s="93"/>
      <c r="H432" s="93"/>
    </row>
    <row r="433" spans="1:8" s="29" customFormat="1" ht="13.8" hidden="1" x14ac:dyDescent="0.3">
      <c r="A433" s="57" t="s">
        <v>3594</v>
      </c>
      <c r="B433" s="92" t="s">
        <v>3682</v>
      </c>
      <c r="C433" s="93" t="s">
        <v>3680</v>
      </c>
      <c r="D433" s="93" t="s">
        <v>3681</v>
      </c>
      <c r="E433" s="94">
        <v>46203</v>
      </c>
      <c r="F433" s="93"/>
      <c r="G433" s="93"/>
      <c r="H433" s="93"/>
    </row>
    <row r="434" spans="1:8" s="29" customFormat="1" ht="13.8" hidden="1" x14ac:dyDescent="0.3">
      <c r="A434" s="57" t="s">
        <v>1218</v>
      </c>
      <c r="B434" s="57" t="s">
        <v>1290</v>
      </c>
      <c r="C434" s="62">
        <v>21027</v>
      </c>
      <c r="D434" s="93" t="s">
        <v>4760</v>
      </c>
      <c r="E434" s="60">
        <v>45777</v>
      </c>
      <c r="F434" s="93"/>
      <c r="G434" s="93"/>
      <c r="H434" s="93"/>
    </row>
    <row r="435" spans="1:8" s="29" customFormat="1" ht="13.8" hidden="1" x14ac:dyDescent="0.25">
      <c r="A435" s="91" t="s">
        <v>2824</v>
      </c>
      <c r="B435" s="92" t="s">
        <v>2840</v>
      </c>
      <c r="C435" s="93" t="s">
        <v>2663</v>
      </c>
      <c r="D435" s="93" t="s">
        <v>2814</v>
      </c>
      <c r="E435" s="94">
        <v>45169</v>
      </c>
      <c r="F435" s="93"/>
      <c r="G435" s="93"/>
      <c r="H435" s="93"/>
    </row>
    <row r="436" spans="1:8" s="29" customFormat="1" ht="13.8" hidden="1" x14ac:dyDescent="0.3">
      <c r="A436" s="57" t="s">
        <v>1219</v>
      </c>
      <c r="B436" s="57" t="s">
        <v>1290</v>
      </c>
      <c r="C436" s="62">
        <v>21027</v>
      </c>
      <c r="D436" s="93" t="s">
        <v>4760</v>
      </c>
      <c r="E436" s="60">
        <v>45777</v>
      </c>
      <c r="F436" s="93"/>
      <c r="G436" s="93"/>
      <c r="H436" s="93"/>
    </row>
    <row r="437" spans="1:8" s="29" customFormat="1" ht="13.8" hidden="1" x14ac:dyDescent="0.25">
      <c r="A437" s="100" t="s">
        <v>3407</v>
      </c>
      <c r="B437" s="92" t="s">
        <v>3452</v>
      </c>
      <c r="C437" s="93" t="s">
        <v>3453</v>
      </c>
      <c r="D437" s="93" t="s">
        <v>1201</v>
      </c>
      <c r="E437" s="94">
        <v>45401</v>
      </c>
      <c r="F437" s="93"/>
      <c r="G437" s="93"/>
      <c r="H437" s="93"/>
    </row>
    <row r="438" spans="1:8" s="29" customFormat="1" ht="13.8" hidden="1" x14ac:dyDescent="0.3">
      <c r="A438" s="57" t="s">
        <v>1220</v>
      </c>
      <c r="B438" s="57" t="s">
        <v>1290</v>
      </c>
      <c r="C438" s="62">
        <v>21027</v>
      </c>
      <c r="D438" s="93" t="s">
        <v>4760</v>
      </c>
      <c r="E438" s="60">
        <v>45777</v>
      </c>
      <c r="F438" s="93"/>
      <c r="G438" s="93"/>
      <c r="H438" s="93"/>
    </row>
    <row r="439" spans="1:8" s="29" customFormat="1" ht="13.8" hidden="1" x14ac:dyDescent="0.25">
      <c r="A439" s="92" t="s">
        <v>1220</v>
      </c>
      <c r="B439" s="92" t="s">
        <v>1384</v>
      </c>
      <c r="C439" s="93" t="s">
        <v>3731</v>
      </c>
      <c r="D439" s="93" t="s">
        <v>1201</v>
      </c>
      <c r="E439" s="94">
        <v>45155</v>
      </c>
      <c r="F439" s="93"/>
      <c r="G439" s="93" t="s">
        <v>1190</v>
      </c>
      <c r="H439" s="44" t="s">
        <v>1335</v>
      </c>
    </row>
    <row r="440" spans="1:8" s="29" customFormat="1" ht="13.8" hidden="1" x14ac:dyDescent="0.25">
      <c r="A440" s="108" t="s">
        <v>1917</v>
      </c>
      <c r="B440" s="114" t="s">
        <v>1918</v>
      </c>
      <c r="C440" s="106" t="s">
        <v>1919</v>
      </c>
      <c r="D440" s="93" t="s">
        <v>1394</v>
      </c>
      <c r="E440" s="109">
        <v>45138</v>
      </c>
      <c r="F440" s="93"/>
      <c r="G440" s="93"/>
      <c r="H440" s="93"/>
    </row>
    <row r="441" spans="1:8" s="29" customFormat="1" ht="13.8" hidden="1" x14ac:dyDescent="0.25">
      <c r="A441" s="44" t="s">
        <v>4671</v>
      </c>
      <c r="B441" s="44" t="s">
        <v>1304</v>
      </c>
      <c r="C441" s="45" t="s">
        <v>4746</v>
      </c>
      <c r="D441" s="93" t="s">
        <v>4760</v>
      </c>
      <c r="E441" s="70" t="s">
        <v>1330</v>
      </c>
      <c r="F441" s="93"/>
      <c r="G441" s="93"/>
      <c r="H441" s="93"/>
    </row>
    <row r="442" spans="1:8" s="29" customFormat="1" ht="13.8" hidden="1" x14ac:dyDescent="0.3">
      <c r="A442" s="99" t="s">
        <v>1400</v>
      </c>
      <c r="B442" s="92" t="s">
        <v>1401</v>
      </c>
      <c r="C442" s="93" t="s">
        <v>1402</v>
      </c>
      <c r="D442" s="93" t="s">
        <v>1201</v>
      </c>
      <c r="E442" s="94">
        <v>45588</v>
      </c>
      <c r="F442" s="93"/>
      <c r="G442" s="93"/>
      <c r="H442" s="93" t="s">
        <v>1335</v>
      </c>
    </row>
    <row r="443" spans="1:8" s="29" customFormat="1" ht="13.8" hidden="1" x14ac:dyDescent="0.25">
      <c r="A443" s="98" t="s">
        <v>1616</v>
      </c>
      <c r="B443" s="92" t="s">
        <v>2659</v>
      </c>
      <c r="C443" s="93" t="s">
        <v>2815</v>
      </c>
      <c r="D443" s="93" t="s">
        <v>2814</v>
      </c>
      <c r="E443" s="94">
        <v>45169</v>
      </c>
      <c r="F443" s="93"/>
      <c r="G443" s="93"/>
      <c r="H443" s="93"/>
    </row>
    <row r="444" spans="1:8" s="29" customFormat="1" ht="13.8" hidden="1" x14ac:dyDescent="0.3">
      <c r="A444" s="57" t="s">
        <v>1221</v>
      </c>
      <c r="B444" s="58" t="s">
        <v>3909</v>
      </c>
      <c r="C444" s="59">
        <v>20022</v>
      </c>
      <c r="D444" s="93" t="s">
        <v>4760</v>
      </c>
      <c r="E444" s="60">
        <v>45535</v>
      </c>
      <c r="F444" s="93"/>
      <c r="G444" s="93"/>
      <c r="H444" s="93"/>
    </row>
    <row r="445" spans="1:8" s="29" customFormat="1" ht="13.8" hidden="1" x14ac:dyDescent="0.25">
      <c r="A445" s="44" t="s">
        <v>1494</v>
      </c>
      <c r="B445" s="44" t="s">
        <v>4723</v>
      </c>
      <c r="C445" s="45" t="s">
        <v>4734</v>
      </c>
      <c r="D445" s="93" t="s">
        <v>4760</v>
      </c>
      <c r="E445" s="70" t="s">
        <v>1330</v>
      </c>
      <c r="F445" s="93"/>
      <c r="G445" s="93"/>
      <c r="H445" s="93"/>
    </row>
    <row r="446" spans="1:8" s="29" customFormat="1" ht="13.8" hidden="1" x14ac:dyDescent="0.25">
      <c r="A446" s="91" t="s">
        <v>2787</v>
      </c>
      <c r="B446" s="92" t="s">
        <v>1774</v>
      </c>
      <c r="C446" s="93" t="s">
        <v>2656</v>
      </c>
      <c r="D446" s="93" t="s">
        <v>2814</v>
      </c>
      <c r="E446" s="94">
        <v>45169</v>
      </c>
      <c r="F446" s="93"/>
      <c r="G446" s="93"/>
      <c r="H446" s="93"/>
    </row>
    <row r="447" spans="1:8" s="29" customFormat="1" ht="13.8" hidden="1" x14ac:dyDescent="0.25">
      <c r="A447" s="44" t="s">
        <v>2497</v>
      </c>
      <c r="B447" s="44" t="s">
        <v>1169</v>
      </c>
      <c r="C447" s="45" t="s">
        <v>2745</v>
      </c>
      <c r="D447" s="45" t="s">
        <v>2198</v>
      </c>
      <c r="E447" s="46">
        <v>45227</v>
      </c>
      <c r="F447" s="93"/>
      <c r="G447" s="93"/>
      <c r="H447" s="93"/>
    </row>
    <row r="448" spans="1:8" s="29" customFormat="1" ht="13.8" hidden="1" x14ac:dyDescent="0.3">
      <c r="A448" s="99" t="s">
        <v>3086</v>
      </c>
      <c r="B448" s="92" t="s">
        <v>3078</v>
      </c>
      <c r="C448" s="93" t="s">
        <v>3107</v>
      </c>
      <c r="D448" s="93" t="s">
        <v>1586</v>
      </c>
      <c r="E448" s="94">
        <v>45291</v>
      </c>
      <c r="F448" s="93"/>
      <c r="G448" s="93"/>
      <c r="H448" s="93"/>
    </row>
    <row r="449" spans="1:8" s="29" customFormat="1" ht="13.8" hidden="1" x14ac:dyDescent="0.3">
      <c r="A449" s="73" t="s">
        <v>1200</v>
      </c>
      <c r="B449" s="73" t="s">
        <v>5765</v>
      </c>
      <c r="C449" s="36" t="s">
        <v>5766</v>
      </c>
      <c r="D449" s="33" t="s">
        <v>1201</v>
      </c>
      <c r="E449" s="42">
        <v>46559</v>
      </c>
      <c r="F449" s="32"/>
      <c r="G449" s="32"/>
      <c r="H449" s="32"/>
    </row>
    <row r="450" spans="1:8" s="29" customFormat="1" ht="13.8" hidden="1" x14ac:dyDescent="0.25">
      <c r="A450" s="100" t="s">
        <v>3408</v>
      </c>
      <c r="B450" s="92" t="s">
        <v>3452</v>
      </c>
      <c r="C450" s="93" t="s">
        <v>3453</v>
      </c>
      <c r="D450" s="93" t="s">
        <v>1201</v>
      </c>
      <c r="E450" s="94">
        <v>45401</v>
      </c>
      <c r="F450" s="93"/>
      <c r="G450" s="93"/>
      <c r="H450" s="93"/>
    </row>
    <row r="451" spans="1:8" s="29" customFormat="1" ht="13.8" hidden="1" x14ac:dyDescent="0.25">
      <c r="A451" s="127" t="s">
        <v>3210</v>
      </c>
      <c r="B451" s="44" t="s">
        <v>3200</v>
      </c>
      <c r="C451" s="45" t="s">
        <v>3201</v>
      </c>
      <c r="D451" s="45" t="s">
        <v>1201</v>
      </c>
      <c r="E451" s="46">
        <v>45382</v>
      </c>
      <c r="F451" s="45"/>
      <c r="G451" s="45" t="s">
        <v>1190</v>
      </c>
      <c r="H451" s="45" t="s">
        <v>1190</v>
      </c>
    </row>
    <row r="452" spans="1:8" s="29" customFormat="1" ht="13.8" hidden="1" x14ac:dyDescent="0.25">
      <c r="A452" s="91" t="s">
        <v>2825</v>
      </c>
      <c r="B452" s="92" t="s">
        <v>2840</v>
      </c>
      <c r="C452" s="93" t="s">
        <v>2663</v>
      </c>
      <c r="D452" s="93" t="s">
        <v>2814</v>
      </c>
      <c r="E452" s="94">
        <v>45169</v>
      </c>
      <c r="F452" s="93"/>
      <c r="G452" s="93"/>
      <c r="H452" s="93"/>
    </row>
    <row r="453" spans="1:8" s="29" customFormat="1" ht="13.8" hidden="1" x14ac:dyDescent="0.25">
      <c r="A453" s="87" t="s">
        <v>201</v>
      </c>
      <c r="B453" s="87" t="s">
        <v>202</v>
      </c>
      <c r="C453" s="95" t="s">
        <v>338</v>
      </c>
      <c r="D453" s="96" t="s">
        <v>398</v>
      </c>
      <c r="E453" s="65">
        <v>45382</v>
      </c>
      <c r="F453" s="96"/>
      <c r="G453" s="96"/>
      <c r="H453" s="96"/>
    </row>
    <row r="454" spans="1:8" s="29" customFormat="1" ht="13.8" hidden="1" x14ac:dyDescent="0.3">
      <c r="A454" s="57" t="s">
        <v>2156</v>
      </c>
      <c r="B454" s="57" t="s">
        <v>1290</v>
      </c>
      <c r="C454" s="62">
        <v>21027</v>
      </c>
      <c r="D454" s="93" t="s">
        <v>4760</v>
      </c>
      <c r="E454" s="60">
        <v>45777</v>
      </c>
      <c r="F454" s="93"/>
      <c r="G454" s="93"/>
      <c r="H454" s="93"/>
    </row>
    <row r="455" spans="1:8" s="29" customFormat="1" ht="13.8" hidden="1" x14ac:dyDescent="0.25">
      <c r="A455" s="100" t="s">
        <v>3433</v>
      </c>
      <c r="B455" s="92" t="s">
        <v>3452</v>
      </c>
      <c r="C455" s="93" t="s">
        <v>3453</v>
      </c>
      <c r="D455" s="93" t="s">
        <v>1201</v>
      </c>
      <c r="E455" s="94">
        <v>45401</v>
      </c>
      <c r="F455" s="93"/>
      <c r="G455" s="93"/>
      <c r="H455" s="93"/>
    </row>
    <row r="456" spans="1:8" s="29" customFormat="1" ht="13.8" hidden="1" x14ac:dyDescent="0.25">
      <c r="A456" s="100" t="s">
        <v>203</v>
      </c>
      <c r="B456" s="87" t="s">
        <v>143</v>
      </c>
      <c r="C456" s="95" t="s">
        <v>339</v>
      </c>
      <c r="D456" s="96" t="s">
        <v>398</v>
      </c>
      <c r="E456" s="65">
        <v>45230</v>
      </c>
      <c r="F456" s="96"/>
      <c r="G456" s="96"/>
      <c r="H456" s="96"/>
    </row>
    <row r="457" spans="1:8" s="29" customFormat="1" ht="13.8" hidden="1" x14ac:dyDescent="0.25">
      <c r="A457" s="98" t="s">
        <v>2855</v>
      </c>
      <c r="B457" s="92" t="s">
        <v>2659</v>
      </c>
      <c r="C457" s="93" t="s">
        <v>2815</v>
      </c>
      <c r="D457" s="93" t="s">
        <v>2814</v>
      </c>
      <c r="E457" s="94">
        <v>45169</v>
      </c>
      <c r="F457" s="93"/>
      <c r="G457" s="93"/>
      <c r="H457" s="93"/>
    </row>
    <row r="458" spans="1:8" s="29" customFormat="1" ht="13.8" hidden="1" x14ac:dyDescent="0.3">
      <c r="A458" s="57" t="s">
        <v>3905</v>
      </c>
      <c r="B458" s="58" t="s">
        <v>3909</v>
      </c>
      <c r="C458" s="59">
        <v>20022</v>
      </c>
      <c r="D458" s="93" t="s">
        <v>4760</v>
      </c>
      <c r="E458" s="60">
        <v>45535</v>
      </c>
      <c r="F458" s="93"/>
      <c r="G458" s="93"/>
      <c r="H458" s="93"/>
    </row>
    <row r="459" spans="1:8" s="29" customFormat="1" ht="13.8" hidden="1" x14ac:dyDescent="0.25">
      <c r="A459" s="98" t="s">
        <v>2856</v>
      </c>
      <c r="B459" s="92" t="s">
        <v>2659</v>
      </c>
      <c r="C459" s="93" t="s">
        <v>2815</v>
      </c>
      <c r="D459" s="93" t="s">
        <v>2814</v>
      </c>
      <c r="E459" s="94">
        <v>45169</v>
      </c>
      <c r="F459" s="93"/>
      <c r="G459" s="93"/>
      <c r="H459" s="93"/>
    </row>
    <row r="460" spans="1:8" s="29" customFormat="1" ht="13.8" hidden="1" x14ac:dyDescent="0.25">
      <c r="A460" s="44" t="s">
        <v>1008</v>
      </c>
      <c r="B460" s="44" t="s">
        <v>2175</v>
      </c>
      <c r="C460" s="45" t="s">
        <v>4747</v>
      </c>
      <c r="D460" s="93" t="s">
        <v>4760</v>
      </c>
      <c r="E460" s="70" t="s">
        <v>1330</v>
      </c>
      <c r="F460" s="93"/>
      <c r="G460" s="93"/>
      <c r="H460" s="93"/>
    </row>
    <row r="461" spans="1:8" s="29" customFormat="1" ht="13.8" hidden="1" x14ac:dyDescent="0.25">
      <c r="A461" s="87" t="s">
        <v>4432</v>
      </c>
      <c r="B461" s="87" t="s">
        <v>204</v>
      </c>
      <c r="C461" s="95" t="s">
        <v>4928</v>
      </c>
      <c r="D461" s="96" t="s">
        <v>398</v>
      </c>
      <c r="E461" s="65">
        <v>45930</v>
      </c>
      <c r="F461" s="96"/>
      <c r="G461" s="96"/>
      <c r="H461" s="96"/>
    </row>
    <row r="462" spans="1:8" s="29" customFormat="1" ht="13.8" hidden="1" x14ac:dyDescent="0.25">
      <c r="A462" s="99" t="s">
        <v>2694</v>
      </c>
      <c r="B462" s="111" t="s">
        <v>1169</v>
      </c>
      <c r="C462" s="45" t="s">
        <v>2745</v>
      </c>
      <c r="D462" s="93" t="s">
        <v>2198</v>
      </c>
      <c r="E462" s="46">
        <v>45227</v>
      </c>
      <c r="F462" s="93"/>
      <c r="G462" s="93"/>
      <c r="H462" s="93"/>
    </row>
    <row r="463" spans="1:8" s="29" customFormat="1" ht="13.8" hidden="1" x14ac:dyDescent="0.25">
      <c r="A463" s="87" t="s">
        <v>205</v>
      </c>
      <c r="B463" s="87" t="s">
        <v>204</v>
      </c>
      <c r="C463" s="95" t="s">
        <v>4929</v>
      </c>
      <c r="D463" s="96" t="s">
        <v>398</v>
      </c>
      <c r="E463" s="65">
        <v>45930</v>
      </c>
      <c r="F463" s="96"/>
      <c r="G463" s="96"/>
      <c r="H463" s="96"/>
    </row>
    <row r="464" spans="1:8" s="29" customFormat="1" ht="13.8" hidden="1" x14ac:dyDescent="0.3">
      <c r="A464" s="73" t="s">
        <v>5815</v>
      </c>
      <c r="B464" s="89" t="s">
        <v>1202</v>
      </c>
      <c r="C464" s="36" t="s">
        <v>5804</v>
      </c>
      <c r="D464" s="36" t="s">
        <v>1201</v>
      </c>
      <c r="E464" s="42">
        <v>45132</v>
      </c>
      <c r="F464" s="32"/>
      <c r="G464" s="32"/>
      <c r="H464" s="32"/>
    </row>
    <row r="465" spans="1:8" s="29" customFormat="1" ht="13.8" hidden="1" x14ac:dyDescent="0.3">
      <c r="A465" s="57" t="s">
        <v>3595</v>
      </c>
      <c r="B465" s="92" t="s">
        <v>3682</v>
      </c>
      <c r="C465" s="93" t="s">
        <v>3680</v>
      </c>
      <c r="D465" s="93" t="s">
        <v>3681</v>
      </c>
      <c r="E465" s="94">
        <v>46203</v>
      </c>
      <c r="F465" s="93"/>
      <c r="G465" s="93"/>
      <c r="H465" s="93"/>
    </row>
    <row r="466" spans="1:8" s="29" customFormat="1" ht="13.8" hidden="1" x14ac:dyDescent="0.25">
      <c r="A466" s="121" t="s">
        <v>1010</v>
      </c>
      <c r="B466" s="122" t="s">
        <v>1578</v>
      </c>
      <c r="C466" s="93">
        <v>1580</v>
      </c>
      <c r="D466" s="93" t="s">
        <v>3681</v>
      </c>
      <c r="E466" s="94">
        <v>45269</v>
      </c>
      <c r="F466" s="93"/>
      <c r="G466" s="93"/>
      <c r="H466" s="93"/>
    </row>
    <row r="467" spans="1:8" s="29" customFormat="1" ht="13.8" hidden="1" x14ac:dyDescent="0.3">
      <c r="A467" s="103" t="s">
        <v>2888</v>
      </c>
      <c r="B467" s="103" t="s">
        <v>2662</v>
      </c>
      <c r="C467" s="104">
        <v>205261</v>
      </c>
      <c r="D467" s="104" t="s">
        <v>1199</v>
      </c>
      <c r="E467" s="94">
        <v>45107</v>
      </c>
      <c r="F467" s="104"/>
      <c r="G467" s="104"/>
      <c r="H467" s="93"/>
    </row>
    <row r="468" spans="1:8" s="29" customFormat="1" ht="13.8" hidden="1" x14ac:dyDescent="0.3">
      <c r="A468" s="73" t="s">
        <v>2888</v>
      </c>
      <c r="B468" s="89" t="s">
        <v>5911</v>
      </c>
      <c r="C468" s="36" t="s">
        <v>5912</v>
      </c>
      <c r="D468" s="36" t="s">
        <v>1201</v>
      </c>
      <c r="E468" s="42">
        <v>45139</v>
      </c>
      <c r="F468" s="32"/>
      <c r="G468" s="32"/>
      <c r="H468" s="32"/>
    </row>
    <row r="469" spans="1:8" s="29" customFormat="1" ht="13.8" x14ac:dyDescent="0.3">
      <c r="A469" s="103" t="s">
        <v>2685</v>
      </c>
      <c r="B469" s="103" t="s">
        <v>2688</v>
      </c>
      <c r="C469" s="104" t="s">
        <v>2686</v>
      </c>
      <c r="D469" s="134" t="s">
        <v>2687</v>
      </c>
      <c r="E469" s="116">
        <v>44440</v>
      </c>
      <c r="F469" s="93"/>
      <c r="G469" s="93"/>
      <c r="H469" s="93"/>
    </row>
    <row r="470" spans="1:8" s="29" customFormat="1" ht="13.8" hidden="1" x14ac:dyDescent="0.3">
      <c r="A470" s="99" t="s">
        <v>3087</v>
      </c>
      <c r="B470" s="92" t="s">
        <v>3078</v>
      </c>
      <c r="C470" s="93" t="s">
        <v>3107</v>
      </c>
      <c r="D470" s="93" t="s">
        <v>1586</v>
      </c>
      <c r="E470" s="94">
        <v>45291</v>
      </c>
      <c r="F470" s="93"/>
      <c r="G470" s="93"/>
      <c r="H470" s="93"/>
    </row>
    <row r="471" spans="1:8" s="29" customFormat="1" ht="13.8" hidden="1" x14ac:dyDescent="0.25">
      <c r="A471" s="44" t="s">
        <v>675</v>
      </c>
      <c r="B471" s="44" t="s">
        <v>1305</v>
      </c>
      <c r="C471" s="45" t="s">
        <v>1326</v>
      </c>
      <c r="D471" s="93" t="s">
        <v>4760</v>
      </c>
      <c r="E471" s="70" t="s">
        <v>1330</v>
      </c>
      <c r="F471" s="93"/>
      <c r="G471" s="93"/>
      <c r="H471" s="93"/>
    </row>
    <row r="472" spans="1:8" s="29" customFormat="1" ht="13.8" hidden="1" x14ac:dyDescent="0.25">
      <c r="A472" s="87" t="s">
        <v>4433</v>
      </c>
      <c r="B472" s="87" t="s">
        <v>4434</v>
      </c>
      <c r="C472" s="95" t="s">
        <v>4435</v>
      </c>
      <c r="D472" s="96" t="s">
        <v>398</v>
      </c>
      <c r="E472" s="65">
        <v>45504</v>
      </c>
      <c r="F472" s="96"/>
      <c r="G472" s="96"/>
      <c r="H472" s="96"/>
    </row>
    <row r="473" spans="1:8" s="29" customFormat="1" ht="13.8" hidden="1" x14ac:dyDescent="0.25">
      <c r="A473" s="41" t="s">
        <v>2961</v>
      </c>
      <c r="B473" s="89" t="s">
        <v>5850</v>
      </c>
      <c r="C473" s="36" t="s">
        <v>5851</v>
      </c>
      <c r="D473" s="36" t="s">
        <v>1201</v>
      </c>
      <c r="E473" s="42">
        <v>45372</v>
      </c>
      <c r="F473" s="32"/>
      <c r="G473" s="32"/>
      <c r="H473" s="32"/>
    </row>
    <row r="474" spans="1:8" s="29" customFormat="1" ht="13.8" hidden="1" x14ac:dyDescent="0.25">
      <c r="A474" s="41" t="s">
        <v>2961</v>
      </c>
      <c r="B474" s="89" t="s">
        <v>5850</v>
      </c>
      <c r="C474" s="36" t="s">
        <v>5921</v>
      </c>
      <c r="D474" s="36" t="s">
        <v>1201</v>
      </c>
      <c r="E474" s="42">
        <v>45169</v>
      </c>
      <c r="F474" s="32"/>
      <c r="G474" s="32"/>
      <c r="H474" s="32"/>
    </row>
    <row r="475" spans="1:8" s="29" customFormat="1" ht="13.8" hidden="1" x14ac:dyDescent="0.3">
      <c r="A475" s="57" t="s">
        <v>2962</v>
      </c>
      <c r="B475" s="92" t="s">
        <v>3682</v>
      </c>
      <c r="C475" s="93" t="s">
        <v>3680</v>
      </c>
      <c r="D475" s="93" t="s">
        <v>3681</v>
      </c>
      <c r="E475" s="94">
        <v>46203</v>
      </c>
      <c r="F475" s="93"/>
      <c r="G475" s="93"/>
      <c r="H475" s="93"/>
    </row>
    <row r="476" spans="1:8" s="29" customFormat="1" ht="13.8" hidden="1" x14ac:dyDescent="0.25">
      <c r="A476" s="44" t="s">
        <v>1222</v>
      </c>
      <c r="B476" s="44" t="s">
        <v>1306</v>
      </c>
      <c r="C476" s="45" t="s">
        <v>1323</v>
      </c>
      <c r="D476" s="93" t="s">
        <v>4760</v>
      </c>
      <c r="E476" s="70" t="s">
        <v>1330</v>
      </c>
      <c r="F476" s="93"/>
      <c r="G476" s="93"/>
      <c r="H476" s="93"/>
    </row>
    <row r="477" spans="1:8" s="29" customFormat="1" ht="13.8" hidden="1" x14ac:dyDescent="0.3">
      <c r="A477" s="57" t="s">
        <v>677</v>
      </c>
      <c r="B477" s="57" t="s">
        <v>2173</v>
      </c>
      <c r="C477" s="62">
        <v>21030</v>
      </c>
      <c r="D477" s="93" t="s">
        <v>4760</v>
      </c>
      <c r="E477" s="60">
        <v>45961</v>
      </c>
      <c r="F477" s="93"/>
      <c r="G477" s="93"/>
      <c r="H477" s="93"/>
    </row>
    <row r="478" spans="1:8" s="29" customFormat="1" ht="13.8" hidden="1" x14ac:dyDescent="0.3">
      <c r="A478" s="57" t="s">
        <v>677</v>
      </c>
      <c r="B478" s="92" t="s">
        <v>3682</v>
      </c>
      <c r="C478" s="93" t="s">
        <v>3680</v>
      </c>
      <c r="D478" s="93" t="s">
        <v>3681</v>
      </c>
      <c r="E478" s="94">
        <v>46203</v>
      </c>
      <c r="F478" s="93"/>
      <c r="G478" s="93"/>
      <c r="H478" s="93"/>
    </row>
    <row r="479" spans="1:8" s="29" customFormat="1" ht="13.8" hidden="1" x14ac:dyDescent="0.25">
      <c r="A479" s="102" t="s">
        <v>678</v>
      </c>
      <c r="B479" s="92" t="s">
        <v>3384</v>
      </c>
      <c r="C479" s="93" t="s">
        <v>3383</v>
      </c>
      <c r="D479" s="93" t="s">
        <v>1201</v>
      </c>
      <c r="E479" s="94">
        <v>45429</v>
      </c>
      <c r="F479" s="93"/>
      <c r="G479" s="93" t="s">
        <v>1190</v>
      </c>
      <c r="H479" s="93" t="s">
        <v>1190</v>
      </c>
    </row>
    <row r="480" spans="1:8" s="29" customFormat="1" ht="13.8" hidden="1" x14ac:dyDescent="0.3">
      <c r="A480" s="73" t="s">
        <v>678</v>
      </c>
      <c r="B480" s="89" t="s">
        <v>5776</v>
      </c>
      <c r="C480" s="36" t="s">
        <v>5777</v>
      </c>
      <c r="D480" s="36" t="s">
        <v>1201</v>
      </c>
      <c r="E480" s="42">
        <v>45245</v>
      </c>
      <c r="F480" s="32"/>
      <c r="G480" s="32"/>
      <c r="H480" s="32"/>
    </row>
    <row r="481" spans="1:8" s="29" customFormat="1" ht="13.8" hidden="1" x14ac:dyDescent="0.25">
      <c r="A481" s="99" t="s">
        <v>2749</v>
      </c>
      <c r="B481" s="111" t="s">
        <v>1169</v>
      </c>
      <c r="C481" s="45" t="s">
        <v>2745</v>
      </c>
      <c r="D481" s="93" t="s">
        <v>2198</v>
      </c>
      <c r="E481" s="46">
        <v>45227</v>
      </c>
      <c r="F481" s="93"/>
      <c r="G481" s="93"/>
      <c r="H481" s="93"/>
    </row>
    <row r="482" spans="1:8" s="29" customFormat="1" ht="13.8" hidden="1" x14ac:dyDescent="0.3">
      <c r="A482" s="57" t="s">
        <v>3596</v>
      </c>
      <c r="B482" s="92" t="s">
        <v>3682</v>
      </c>
      <c r="C482" s="93" t="s">
        <v>3680</v>
      </c>
      <c r="D482" s="93" t="s">
        <v>3681</v>
      </c>
      <c r="E482" s="94">
        <v>46203</v>
      </c>
      <c r="F482" s="93"/>
      <c r="G482" s="93"/>
      <c r="H482" s="93"/>
    </row>
    <row r="483" spans="1:8" s="29" customFormat="1" ht="13.8" hidden="1" x14ac:dyDescent="0.25">
      <c r="A483" s="87" t="s">
        <v>206</v>
      </c>
      <c r="B483" s="87" t="s">
        <v>179</v>
      </c>
      <c r="C483" s="95" t="s">
        <v>340</v>
      </c>
      <c r="D483" s="96" t="s">
        <v>398</v>
      </c>
      <c r="E483" s="65">
        <v>45230</v>
      </c>
      <c r="F483" s="96"/>
      <c r="G483" s="96"/>
      <c r="H483" s="96"/>
    </row>
    <row r="484" spans="1:8" s="29" customFormat="1" ht="13.8" hidden="1" x14ac:dyDescent="0.25">
      <c r="A484" s="100" t="s">
        <v>207</v>
      </c>
      <c r="B484" s="87" t="s">
        <v>143</v>
      </c>
      <c r="C484" s="95" t="s">
        <v>341</v>
      </c>
      <c r="D484" s="96" t="s">
        <v>398</v>
      </c>
      <c r="E484" s="65">
        <v>45230</v>
      </c>
      <c r="F484" s="96"/>
      <c r="G484" s="96"/>
      <c r="H484" s="96"/>
    </row>
    <row r="485" spans="1:8" s="29" customFormat="1" ht="13.8" hidden="1" x14ac:dyDescent="0.3">
      <c r="A485" s="108" t="s">
        <v>1979</v>
      </c>
      <c r="B485" s="108" t="s">
        <v>4828</v>
      </c>
      <c r="C485" s="106" t="s">
        <v>4827</v>
      </c>
      <c r="D485" s="93" t="s">
        <v>1394</v>
      </c>
      <c r="E485" s="109">
        <v>46674</v>
      </c>
      <c r="F485" s="93"/>
      <c r="G485" s="93"/>
      <c r="H485" s="93"/>
    </row>
    <row r="486" spans="1:8" s="29" customFormat="1" ht="13.8" hidden="1" x14ac:dyDescent="0.3">
      <c r="A486" s="57" t="s">
        <v>1012</v>
      </c>
      <c r="B486" s="92" t="s">
        <v>2366</v>
      </c>
      <c r="C486" s="93" t="s">
        <v>3680</v>
      </c>
      <c r="D486" s="93" t="s">
        <v>3681</v>
      </c>
      <c r="E486" s="94">
        <v>46203</v>
      </c>
      <c r="F486" s="93"/>
      <c r="G486" s="93"/>
      <c r="H486" s="93"/>
    </row>
    <row r="487" spans="1:8" s="29" customFormat="1" ht="13.8" hidden="1" x14ac:dyDescent="0.25">
      <c r="A487" s="91" t="s">
        <v>2826</v>
      </c>
      <c r="B487" s="92" t="s">
        <v>2840</v>
      </c>
      <c r="C487" s="93" t="s">
        <v>2663</v>
      </c>
      <c r="D487" s="93" t="s">
        <v>2814</v>
      </c>
      <c r="E487" s="94">
        <v>45169</v>
      </c>
      <c r="F487" s="93"/>
      <c r="G487" s="93"/>
      <c r="H487" s="93"/>
    </row>
    <row r="488" spans="1:8" s="29" customFormat="1" ht="13.8" hidden="1" x14ac:dyDescent="0.3">
      <c r="A488" s="73" t="s">
        <v>5816</v>
      </c>
      <c r="B488" s="89" t="s">
        <v>1202</v>
      </c>
      <c r="C488" s="36" t="s">
        <v>5804</v>
      </c>
      <c r="D488" s="36" t="s">
        <v>1201</v>
      </c>
      <c r="E488" s="42">
        <v>45132</v>
      </c>
      <c r="F488" s="32"/>
      <c r="G488" s="32"/>
      <c r="H488" s="32"/>
    </row>
    <row r="489" spans="1:8" s="29" customFormat="1" ht="13.8" hidden="1" x14ac:dyDescent="0.3">
      <c r="A489" s="73" t="s">
        <v>5816</v>
      </c>
      <c r="B489" s="89" t="s">
        <v>5801</v>
      </c>
      <c r="C489" s="36" t="s">
        <v>5802</v>
      </c>
      <c r="D489" s="36" t="s">
        <v>1201</v>
      </c>
      <c r="E489" s="42">
        <v>45132</v>
      </c>
      <c r="F489" s="32"/>
      <c r="G489" s="32"/>
      <c r="H489" s="32"/>
    </row>
    <row r="490" spans="1:8" s="29" customFormat="1" ht="13.8" hidden="1" x14ac:dyDescent="0.3">
      <c r="A490" s="99" t="s">
        <v>5816</v>
      </c>
      <c r="B490" s="99" t="s">
        <v>6181</v>
      </c>
      <c r="C490" s="93" t="s">
        <v>6189</v>
      </c>
      <c r="D490" s="32" t="s">
        <v>1201</v>
      </c>
      <c r="E490" s="33">
        <v>45343</v>
      </c>
      <c r="F490" s="32"/>
      <c r="G490" s="32"/>
      <c r="H490" s="32" t="s">
        <v>1789</v>
      </c>
    </row>
    <row r="491" spans="1:8" s="29" customFormat="1" ht="13.8" hidden="1" x14ac:dyDescent="0.25">
      <c r="A491" s="99" t="s">
        <v>2750</v>
      </c>
      <c r="B491" s="111" t="s">
        <v>1169</v>
      </c>
      <c r="C491" s="45" t="s">
        <v>2745</v>
      </c>
      <c r="D491" s="93" t="s">
        <v>2198</v>
      </c>
      <c r="E491" s="46">
        <v>45227</v>
      </c>
      <c r="F491" s="93"/>
      <c r="G491" s="93"/>
      <c r="H491" s="93"/>
    </row>
    <row r="492" spans="1:8" s="29" customFormat="1" ht="13.8" hidden="1" x14ac:dyDescent="0.25">
      <c r="A492" s="87" t="s">
        <v>4436</v>
      </c>
      <c r="B492" s="87" t="s">
        <v>222</v>
      </c>
      <c r="C492" s="95" t="s">
        <v>4437</v>
      </c>
      <c r="D492" s="96" t="s">
        <v>398</v>
      </c>
      <c r="E492" s="65">
        <v>45504</v>
      </c>
      <c r="F492" s="96"/>
      <c r="G492" s="96"/>
      <c r="H492" s="96"/>
    </row>
    <row r="493" spans="1:8" s="29" customFormat="1" ht="13.8" hidden="1" x14ac:dyDescent="0.25">
      <c r="A493" s="100" t="s">
        <v>2499</v>
      </c>
      <c r="B493" s="92" t="s">
        <v>3452</v>
      </c>
      <c r="C493" s="93" t="s">
        <v>3453</v>
      </c>
      <c r="D493" s="93" t="s">
        <v>1201</v>
      </c>
      <c r="E493" s="94">
        <v>45401</v>
      </c>
      <c r="F493" s="93"/>
      <c r="G493" s="93"/>
      <c r="H493" s="93"/>
    </row>
    <row r="494" spans="1:8" s="29" customFormat="1" ht="13.8" hidden="1" x14ac:dyDescent="0.3">
      <c r="A494" s="99" t="s">
        <v>2526</v>
      </c>
      <c r="B494" s="92" t="s">
        <v>1334</v>
      </c>
      <c r="C494" s="93" t="s">
        <v>2524</v>
      </c>
      <c r="D494" s="93" t="s">
        <v>1201</v>
      </c>
      <c r="E494" s="94">
        <v>45134</v>
      </c>
      <c r="F494" s="93" t="s">
        <v>1336</v>
      </c>
      <c r="G494" s="93"/>
      <c r="H494" s="93" t="s">
        <v>1335</v>
      </c>
    </row>
    <row r="495" spans="1:8" s="29" customFormat="1" ht="13.8" hidden="1" x14ac:dyDescent="0.3">
      <c r="A495" s="135" t="s">
        <v>5683</v>
      </c>
      <c r="B495" s="131" t="s">
        <v>5684</v>
      </c>
      <c r="C495" s="96" t="s">
        <v>5685</v>
      </c>
      <c r="D495" s="96" t="s">
        <v>2147</v>
      </c>
      <c r="E495" s="112">
        <v>45084</v>
      </c>
      <c r="F495" s="93"/>
      <c r="G495" s="93"/>
      <c r="H495" s="93"/>
    </row>
    <row r="496" spans="1:8" s="29" customFormat="1" ht="13.8" hidden="1" x14ac:dyDescent="0.3">
      <c r="A496" s="99" t="s">
        <v>5700</v>
      </c>
      <c r="B496" s="92" t="s">
        <v>5748</v>
      </c>
      <c r="C496" s="93" t="s">
        <v>5749</v>
      </c>
      <c r="D496" s="93" t="s">
        <v>1201</v>
      </c>
      <c r="E496" s="94">
        <v>46961</v>
      </c>
      <c r="F496" s="93"/>
      <c r="G496" s="93"/>
      <c r="H496" s="93"/>
    </row>
    <row r="497" spans="1:8" s="29" customFormat="1" ht="13.8" hidden="1" x14ac:dyDescent="0.3">
      <c r="A497" s="57" t="s">
        <v>1223</v>
      </c>
      <c r="B497" s="57" t="s">
        <v>1290</v>
      </c>
      <c r="C497" s="62">
        <v>21027</v>
      </c>
      <c r="D497" s="93" t="s">
        <v>4760</v>
      </c>
      <c r="E497" s="60">
        <v>45777</v>
      </c>
      <c r="F497" s="93"/>
      <c r="G497" s="93"/>
      <c r="H497" s="93"/>
    </row>
    <row r="498" spans="1:8" s="29" customFormat="1" ht="13.8" hidden="1" x14ac:dyDescent="0.25">
      <c r="A498" s="100" t="s">
        <v>3434</v>
      </c>
      <c r="B498" s="92" t="s">
        <v>3452</v>
      </c>
      <c r="C498" s="93" t="s">
        <v>3453</v>
      </c>
      <c r="D498" s="93" t="s">
        <v>1201</v>
      </c>
      <c r="E498" s="94">
        <v>45401</v>
      </c>
      <c r="F498" s="93"/>
      <c r="G498" s="93"/>
      <c r="H498" s="93"/>
    </row>
    <row r="499" spans="1:8" s="29" customFormat="1" ht="13.8" hidden="1" x14ac:dyDescent="0.3">
      <c r="A499" s="57" t="s">
        <v>3597</v>
      </c>
      <c r="B499" s="92" t="s">
        <v>3682</v>
      </c>
      <c r="C499" s="93" t="s">
        <v>3680</v>
      </c>
      <c r="D499" s="93" t="s">
        <v>3681</v>
      </c>
      <c r="E499" s="94">
        <v>46203</v>
      </c>
      <c r="F499" s="93"/>
      <c r="G499" s="93"/>
      <c r="H499" s="93"/>
    </row>
    <row r="500" spans="1:8" s="29" customFormat="1" ht="13.8" hidden="1" x14ac:dyDescent="0.25">
      <c r="A500" s="102" t="s">
        <v>3298</v>
      </c>
      <c r="B500" s="92" t="s">
        <v>3384</v>
      </c>
      <c r="C500" s="93" t="s">
        <v>3383</v>
      </c>
      <c r="D500" s="93" t="s">
        <v>1201</v>
      </c>
      <c r="E500" s="94">
        <v>45429</v>
      </c>
      <c r="F500" s="93"/>
      <c r="G500" s="93" t="s">
        <v>1190</v>
      </c>
      <c r="H500" s="93" t="s">
        <v>1190</v>
      </c>
    </row>
    <row r="501" spans="1:8" s="29" customFormat="1" ht="13.8" hidden="1" x14ac:dyDescent="0.3">
      <c r="A501" s="73" t="s">
        <v>3298</v>
      </c>
      <c r="B501" s="89" t="s">
        <v>5776</v>
      </c>
      <c r="C501" s="36" t="s">
        <v>5777</v>
      </c>
      <c r="D501" s="36" t="s">
        <v>1201</v>
      </c>
      <c r="E501" s="42">
        <v>45245</v>
      </c>
      <c r="F501" s="32"/>
      <c r="G501" s="32"/>
      <c r="H501" s="32"/>
    </row>
    <row r="502" spans="1:8" s="29" customFormat="1" ht="13.8" hidden="1" x14ac:dyDescent="0.3">
      <c r="A502" s="73" t="s">
        <v>5817</v>
      </c>
      <c r="B502" s="89" t="s">
        <v>1202</v>
      </c>
      <c r="C502" s="36" t="s">
        <v>5804</v>
      </c>
      <c r="D502" s="36" t="s">
        <v>1201</v>
      </c>
      <c r="E502" s="42">
        <v>45132</v>
      </c>
      <c r="F502" s="32"/>
      <c r="G502" s="32"/>
      <c r="H502" s="32"/>
    </row>
    <row r="503" spans="1:8" s="29" customFormat="1" ht="13.8" hidden="1" x14ac:dyDescent="0.25">
      <c r="A503" s="44" t="s">
        <v>90</v>
      </c>
      <c r="B503" s="44" t="s">
        <v>1313</v>
      </c>
      <c r="C503" s="45" t="s">
        <v>4748</v>
      </c>
      <c r="D503" s="93" t="s">
        <v>4760</v>
      </c>
      <c r="E503" s="70" t="s">
        <v>1330</v>
      </c>
      <c r="F503" s="93"/>
      <c r="G503" s="93"/>
      <c r="H503" s="93"/>
    </row>
    <row r="504" spans="1:8" s="29" customFormat="1" ht="13.8" hidden="1" x14ac:dyDescent="0.3">
      <c r="A504" s="73" t="s">
        <v>90</v>
      </c>
      <c r="B504" s="89" t="s">
        <v>5783</v>
      </c>
      <c r="C504" s="36" t="s">
        <v>5784</v>
      </c>
      <c r="D504" s="36" t="s">
        <v>1201</v>
      </c>
      <c r="E504" s="42">
        <v>45245</v>
      </c>
      <c r="F504" s="32"/>
      <c r="G504" s="32"/>
      <c r="H504" s="32"/>
    </row>
    <row r="505" spans="1:8" s="29" customFormat="1" ht="13.8" hidden="1" x14ac:dyDescent="0.25">
      <c r="A505" s="41" t="s">
        <v>90</v>
      </c>
      <c r="B505" s="41" t="s">
        <v>5884</v>
      </c>
      <c r="C505" s="88" t="s">
        <v>5885</v>
      </c>
      <c r="D505" s="36" t="s">
        <v>1201</v>
      </c>
      <c r="E505" s="43">
        <v>45610</v>
      </c>
      <c r="F505" s="32"/>
      <c r="G505" s="32"/>
      <c r="H505" s="32"/>
    </row>
    <row r="506" spans="1:8" s="29" customFormat="1" ht="13.8" hidden="1" x14ac:dyDescent="0.25">
      <c r="A506" s="87" t="s">
        <v>90</v>
      </c>
      <c r="B506" s="87" t="s">
        <v>192</v>
      </c>
      <c r="C506" s="95" t="s">
        <v>342</v>
      </c>
      <c r="D506" s="96" t="s">
        <v>398</v>
      </c>
      <c r="E506" s="65">
        <v>45169</v>
      </c>
      <c r="F506" s="96"/>
      <c r="G506" s="96"/>
      <c r="H506" s="96"/>
    </row>
    <row r="507" spans="1:8" s="29" customFormat="1" ht="13.8" hidden="1" x14ac:dyDescent="0.25">
      <c r="A507" s="102" t="s">
        <v>3302</v>
      </c>
      <c r="B507" s="92" t="s">
        <v>3384</v>
      </c>
      <c r="C507" s="93" t="s">
        <v>3383</v>
      </c>
      <c r="D507" s="93" t="s">
        <v>1201</v>
      </c>
      <c r="E507" s="94">
        <v>45429</v>
      </c>
      <c r="F507" s="93"/>
      <c r="G507" s="93" t="s">
        <v>1190</v>
      </c>
      <c r="H507" s="93" t="s">
        <v>1190</v>
      </c>
    </row>
    <row r="508" spans="1:8" s="29" customFormat="1" ht="13.8" hidden="1" x14ac:dyDescent="0.25">
      <c r="A508" s="87" t="s">
        <v>4438</v>
      </c>
      <c r="B508" s="87" t="s">
        <v>4439</v>
      </c>
      <c r="C508" s="95" t="s">
        <v>4440</v>
      </c>
      <c r="D508" s="96" t="s">
        <v>398</v>
      </c>
      <c r="E508" s="65">
        <v>45657</v>
      </c>
      <c r="F508" s="96"/>
      <c r="G508" s="96"/>
      <c r="H508" s="96"/>
    </row>
    <row r="509" spans="1:8" s="29" customFormat="1" ht="13.8" hidden="1" x14ac:dyDescent="0.3">
      <c r="A509" s="99" t="s">
        <v>5727</v>
      </c>
      <c r="B509" s="92" t="s">
        <v>5748</v>
      </c>
      <c r="C509" s="93" t="s">
        <v>5749</v>
      </c>
      <c r="D509" s="93" t="s">
        <v>1201</v>
      </c>
      <c r="E509" s="94">
        <v>46961</v>
      </c>
      <c r="F509" s="32"/>
      <c r="G509" s="32"/>
      <c r="H509" s="32"/>
    </row>
    <row r="510" spans="1:8" s="29" customFormat="1" ht="13.8" hidden="1" x14ac:dyDescent="0.25">
      <c r="A510" s="100" t="s">
        <v>3435</v>
      </c>
      <c r="B510" s="92" t="s">
        <v>3452</v>
      </c>
      <c r="C510" s="93" t="s">
        <v>3453</v>
      </c>
      <c r="D510" s="93" t="s">
        <v>1201</v>
      </c>
      <c r="E510" s="94">
        <v>45401</v>
      </c>
      <c r="F510" s="93"/>
      <c r="G510" s="93"/>
      <c r="H510" s="93"/>
    </row>
    <row r="511" spans="1:8" s="29" customFormat="1" ht="13.8" hidden="1" x14ac:dyDescent="0.25">
      <c r="A511" s="87" t="s">
        <v>208</v>
      </c>
      <c r="B511" s="87" t="s">
        <v>209</v>
      </c>
      <c r="C511" s="95" t="s">
        <v>4930</v>
      </c>
      <c r="D511" s="96" t="s">
        <v>398</v>
      </c>
      <c r="E511" s="65">
        <v>45930</v>
      </c>
      <c r="F511" s="96"/>
      <c r="G511" s="96"/>
      <c r="H511" s="96"/>
    </row>
    <row r="512" spans="1:8" s="29" customFormat="1" ht="13.8" hidden="1" x14ac:dyDescent="0.25">
      <c r="A512" s="87" t="s">
        <v>208</v>
      </c>
      <c r="B512" s="87" t="s">
        <v>210</v>
      </c>
      <c r="C512" s="95" t="s">
        <v>343</v>
      </c>
      <c r="D512" s="96" t="s">
        <v>398</v>
      </c>
      <c r="E512" s="65">
        <v>45260</v>
      </c>
      <c r="F512" s="96"/>
      <c r="G512" s="96"/>
      <c r="H512" s="96"/>
    </row>
    <row r="513" spans="1:8" s="29" customFormat="1" ht="13.8" hidden="1" x14ac:dyDescent="0.25">
      <c r="A513" s="87" t="s">
        <v>208</v>
      </c>
      <c r="B513" s="87" t="s">
        <v>188</v>
      </c>
      <c r="C513" s="95" t="s">
        <v>344</v>
      </c>
      <c r="D513" s="96" t="s">
        <v>398</v>
      </c>
      <c r="E513" s="65">
        <v>45260</v>
      </c>
      <c r="F513" s="96"/>
      <c r="G513" s="96"/>
      <c r="H513" s="96"/>
    </row>
    <row r="514" spans="1:8" s="29" customFormat="1" ht="13.8" hidden="1" x14ac:dyDescent="0.25">
      <c r="A514" s="44" t="s">
        <v>2539</v>
      </c>
      <c r="B514" s="44" t="s">
        <v>1547</v>
      </c>
      <c r="C514" s="45" t="s">
        <v>2208</v>
      </c>
      <c r="D514" s="45" t="s">
        <v>1572</v>
      </c>
      <c r="E514" s="46">
        <v>45046</v>
      </c>
      <c r="F514" s="93"/>
      <c r="G514" s="93"/>
      <c r="H514" s="93"/>
    </row>
    <row r="515" spans="1:8" s="29" customFormat="1" ht="13.8" hidden="1" x14ac:dyDescent="0.25">
      <c r="A515" s="44" t="s">
        <v>2540</v>
      </c>
      <c r="B515" s="44" t="s">
        <v>1571</v>
      </c>
      <c r="C515" s="45" t="s">
        <v>2541</v>
      </c>
      <c r="D515" s="45" t="s">
        <v>1572</v>
      </c>
      <c r="E515" s="45" t="s">
        <v>2542</v>
      </c>
      <c r="F515" s="93"/>
      <c r="G515" s="93"/>
      <c r="H515" s="93"/>
    </row>
    <row r="516" spans="1:8" s="29" customFormat="1" ht="13.8" hidden="1" x14ac:dyDescent="0.3">
      <c r="A516" s="57" t="s">
        <v>4672</v>
      </c>
      <c r="B516" s="57" t="s">
        <v>1290</v>
      </c>
      <c r="C516" s="62">
        <v>21027</v>
      </c>
      <c r="D516" s="93" t="s">
        <v>4760</v>
      </c>
      <c r="E516" s="60">
        <v>45777</v>
      </c>
      <c r="F516" s="93"/>
      <c r="G516" s="93"/>
      <c r="H516" s="93"/>
    </row>
    <row r="517" spans="1:8" s="29" customFormat="1" ht="13.8" hidden="1" x14ac:dyDescent="0.3">
      <c r="A517" s="57" t="s">
        <v>3598</v>
      </c>
      <c r="B517" s="92" t="s">
        <v>3682</v>
      </c>
      <c r="C517" s="93" t="s">
        <v>3680</v>
      </c>
      <c r="D517" s="93" t="s">
        <v>3681</v>
      </c>
      <c r="E517" s="94">
        <v>46203</v>
      </c>
      <c r="F517" s="93"/>
      <c r="G517" s="93"/>
      <c r="H517" s="93"/>
    </row>
    <row r="518" spans="1:8" s="29" customFormat="1" ht="13.8" hidden="1" x14ac:dyDescent="0.3">
      <c r="A518" s="99" t="s">
        <v>2081</v>
      </c>
      <c r="B518" s="92" t="s">
        <v>1155</v>
      </c>
      <c r="C518" s="93" t="s">
        <v>2082</v>
      </c>
      <c r="D518" s="93" t="s">
        <v>1746</v>
      </c>
      <c r="E518" s="94">
        <v>44985</v>
      </c>
      <c r="F518" s="93"/>
      <c r="G518" s="93" t="s">
        <v>1190</v>
      </c>
      <c r="H518" s="93" t="s">
        <v>1190</v>
      </c>
    </row>
    <row r="519" spans="1:8" s="29" customFormat="1" ht="13.8" hidden="1" x14ac:dyDescent="0.25">
      <c r="A519" s="76" t="s">
        <v>5661</v>
      </c>
      <c r="B519" s="76" t="s">
        <v>4001</v>
      </c>
      <c r="C519" s="97" t="s">
        <v>3709</v>
      </c>
      <c r="D519" s="97" t="s">
        <v>1721</v>
      </c>
      <c r="E519" s="64">
        <v>45016</v>
      </c>
      <c r="F519" s="93"/>
      <c r="G519" s="93"/>
      <c r="H519" s="93"/>
    </row>
    <row r="520" spans="1:8" s="29" customFormat="1" ht="13.8" hidden="1" x14ac:dyDescent="0.25">
      <c r="A520" s="44" t="s">
        <v>1224</v>
      </c>
      <c r="B520" s="44" t="s">
        <v>1307</v>
      </c>
      <c r="C520" s="45" t="s">
        <v>4749</v>
      </c>
      <c r="D520" s="93" t="s">
        <v>4760</v>
      </c>
      <c r="E520" s="70" t="s">
        <v>1330</v>
      </c>
      <c r="F520" s="93"/>
      <c r="G520" s="93"/>
      <c r="H520" s="93"/>
    </row>
    <row r="521" spans="1:8" s="29" customFormat="1" ht="13.8" hidden="1" x14ac:dyDescent="0.25">
      <c r="A521" s="91" t="s">
        <v>2827</v>
      </c>
      <c r="B521" s="92" t="s">
        <v>2840</v>
      </c>
      <c r="C521" s="93" t="s">
        <v>2663</v>
      </c>
      <c r="D521" s="93" t="s">
        <v>2814</v>
      </c>
      <c r="E521" s="94">
        <v>45169</v>
      </c>
      <c r="F521" s="93"/>
      <c r="G521" s="93"/>
      <c r="H521" s="93"/>
    </row>
    <row r="522" spans="1:8" s="29" customFormat="1" ht="13.8" hidden="1" x14ac:dyDescent="0.3">
      <c r="A522" s="57" t="s">
        <v>570</v>
      </c>
      <c r="B522" s="57" t="s">
        <v>1290</v>
      </c>
      <c r="C522" s="62">
        <v>21027</v>
      </c>
      <c r="D522" s="93" t="s">
        <v>4760</v>
      </c>
      <c r="E522" s="60">
        <v>45777</v>
      </c>
      <c r="F522" s="93"/>
      <c r="G522" s="93"/>
      <c r="H522" s="93"/>
    </row>
    <row r="523" spans="1:8" s="29" customFormat="1" ht="13.8" hidden="1" x14ac:dyDescent="0.25">
      <c r="A523" s="98" t="s">
        <v>570</v>
      </c>
      <c r="B523" s="92" t="s">
        <v>2659</v>
      </c>
      <c r="C523" s="93" t="s">
        <v>2815</v>
      </c>
      <c r="D523" s="93" t="s">
        <v>2814</v>
      </c>
      <c r="E523" s="94">
        <v>45169</v>
      </c>
      <c r="F523" s="93"/>
      <c r="G523" s="93"/>
      <c r="H523" s="93"/>
    </row>
    <row r="524" spans="1:8" s="29" customFormat="1" ht="13.8" hidden="1" x14ac:dyDescent="0.3">
      <c r="A524" s="57" t="s">
        <v>3906</v>
      </c>
      <c r="B524" s="58" t="s">
        <v>3909</v>
      </c>
      <c r="C524" s="59">
        <v>20022</v>
      </c>
      <c r="D524" s="93" t="s">
        <v>4760</v>
      </c>
      <c r="E524" s="60">
        <v>45535</v>
      </c>
      <c r="F524" s="93"/>
      <c r="G524" s="93"/>
      <c r="H524" s="93"/>
    </row>
    <row r="525" spans="1:8" s="29" customFormat="1" ht="13.8" hidden="1" x14ac:dyDescent="0.3">
      <c r="A525" s="57" t="s">
        <v>4673</v>
      </c>
      <c r="B525" s="57" t="s">
        <v>2173</v>
      </c>
      <c r="C525" s="62">
        <v>21030</v>
      </c>
      <c r="D525" s="93" t="s">
        <v>4760</v>
      </c>
      <c r="E525" s="60">
        <v>45961</v>
      </c>
      <c r="F525" s="93"/>
      <c r="G525" s="93"/>
      <c r="H525" s="93"/>
    </row>
    <row r="526" spans="1:8" s="29" customFormat="1" ht="13.8" hidden="1" x14ac:dyDescent="0.3">
      <c r="A526" s="57" t="s">
        <v>3599</v>
      </c>
      <c r="B526" s="92" t="s">
        <v>3682</v>
      </c>
      <c r="C526" s="93" t="s">
        <v>3680</v>
      </c>
      <c r="D526" s="93" t="s">
        <v>3681</v>
      </c>
      <c r="E526" s="94">
        <v>46203</v>
      </c>
      <c r="F526" s="93"/>
      <c r="G526" s="93"/>
      <c r="H526" s="93"/>
    </row>
    <row r="527" spans="1:8" s="29" customFormat="1" ht="13.8" x14ac:dyDescent="0.25">
      <c r="A527" s="44" t="s">
        <v>1766</v>
      </c>
      <c r="B527" s="113" t="s">
        <v>1683</v>
      </c>
      <c r="C527" s="45" t="s">
        <v>1767</v>
      </c>
      <c r="D527" s="93" t="s">
        <v>1712</v>
      </c>
      <c r="E527" s="69">
        <v>44427</v>
      </c>
      <c r="F527" s="93"/>
      <c r="G527" s="93" t="s">
        <v>1190</v>
      </c>
      <c r="H527" s="93" t="s">
        <v>1190</v>
      </c>
    </row>
    <row r="528" spans="1:8" s="29" customFormat="1" ht="13.8" hidden="1" x14ac:dyDescent="0.3">
      <c r="A528" s="99" t="s">
        <v>6195</v>
      </c>
      <c r="B528" s="92" t="s">
        <v>1195</v>
      </c>
      <c r="C528" s="93" t="s">
        <v>6197</v>
      </c>
      <c r="D528" s="93" t="s">
        <v>1199</v>
      </c>
      <c r="E528" s="112">
        <v>45957</v>
      </c>
      <c r="F528" s="93"/>
      <c r="G528" s="93"/>
      <c r="H528" s="93" t="s">
        <v>1190</v>
      </c>
    </row>
    <row r="529" spans="1:8" s="29" customFormat="1" ht="13.8" hidden="1" x14ac:dyDescent="0.3">
      <c r="A529" s="99" t="s">
        <v>6187</v>
      </c>
      <c r="B529" s="99" t="s">
        <v>6181</v>
      </c>
      <c r="C529" s="93" t="s">
        <v>6189</v>
      </c>
      <c r="D529" s="32" t="s">
        <v>1201</v>
      </c>
      <c r="E529" s="33">
        <v>45343</v>
      </c>
      <c r="F529" s="32"/>
      <c r="G529" s="32"/>
      <c r="H529" s="32" t="s">
        <v>1789</v>
      </c>
    </row>
    <row r="530" spans="1:8" s="29" customFormat="1" ht="13.8" hidden="1" x14ac:dyDescent="0.3">
      <c r="A530" s="57" t="s">
        <v>3600</v>
      </c>
      <c r="B530" s="92" t="s">
        <v>3682</v>
      </c>
      <c r="C530" s="93" t="s">
        <v>3680</v>
      </c>
      <c r="D530" s="93" t="s">
        <v>3681</v>
      </c>
      <c r="E530" s="94">
        <v>46203</v>
      </c>
      <c r="F530" s="93"/>
      <c r="G530" s="93"/>
      <c r="H530" s="93"/>
    </row>
    <row r="531" spans="1:8" s="29" customFormat="1" ht="13.8" hidden="1" x14ac:dyDescent="0.3">
      <c r="A531" s="73" t="s">
        <v>685</v>
      </c>
      <c r="B531" s="89" t="s">
        <v>1202</v>
      </c>
      <c r="C531" s="36" t="s">
        <v>5804</v>
      </c>
      <c r="D531" s="36" t="s">
        <v>1201</v>
      </c>
      <c r="E531" s="42">
        <v>45132</v>
      </c>
      <c r="F531" s="32"/>
      <c r="G531" s="32"/>
      <c r="H531" s="32"/>
    </row>
    <row r="532" spans="1:8" s="29" customFormat="1" ht="13.8" hidden="1" x14ac:dyDescent="0.3">
      <c r="A532" s="73" t="s">
        <v>5778</v>
      </c>
      <c r="B532" s="89" t="s">
        <v>5776</v>
      </c>
      <c r="C532" s="36" t="s">
        <v>5777</v>
      </c>
      <c r="D532" s="36" t="s">
        <v>1201</v>
      </c>
      <c r="E532" s="42">
        <v>45245</v>
      </c>
      <c r="F532" s="32"/>
      <c r="G532" s="32"/>
      <c r="H532" s="32"/>
    </row>
    <row r="533" spans="1:8" s="29" customFormat="1" ht="13.8" hidden="1" x14ac:dyDescent="0.3">
      <c r="A533" s="57" t="s">
        <v>106</v>
      </c>
      <c r="B533" s="92" t="s">
        <v>3682</v>
      </c>
      <c r="C533" s="93" t="s">
        <v>3680</v>
      </c>
      <c r="D533" s="93" t="s">
        <v>3681</v>
      </c>
      <c r="E533" s="94">
        <v>46203</v>
      </c>
      <c r="F533" s="93"/>
      <c r="G533" s="93"/>
      <c r="H533" s="93"/>
    </row>
    <row r="534" spans="1:8" s="29" customFormat="1" ht="13.8" hidden="1" x14ac:dyDescent="0.3">
      <c r="A534" s="57" t="s">
        <v>3601</v>
      </c>
      <c r="B534" s="92" t="s">
        <v>3682</v>
      </c>
      <c r="C534" s="93" t="s">
        <v>3680</v>
      </c>
      <c r="D534" s="93" t="s">
        <v>3681</v>
      </c>
      <c r="E534" s="94">
        <v>46203</v>
      </c>
      <c r="F534" s="93"/>
      <c r="G534" s="93"/>
      <c r="H534" s="93"/>
    </row>
    <row r="535" spans="1:8" s="29" customFormat="1" ht="13.8" hidden="1" x14ac:dyDescent="0.3">
      <c r="A535" s="57" t="s">
        <v>2275</v>
      </c>
      <c r="B535" s="57" t="s">
        <v>2173</v>
      </c>
      <c r="C535" s="62">
        <v>21030</v>
      </c>
      <c r="D535" s="93" t="s">
        <v>4760</v>
      </c>
      <c r="E535" s="60">
        <v>45961</v>
      </c>
      <c r="F535" s="93"/>
      <c r="G535" s="93"/>
      <c r="H535" s="93"/>
    </row>
    <row r="536" spans="1:8" s="29" customFormat="1" ht="13.8" hidden="1" x14ac:dyDescent="0.3">
      <c r="A536" s="57" t="s">
        <v>3844</v>
      </c>
      <c r="B536" s="57" t="s">
        <v>3845</v>
      </c>
      <c r="C536" s="62" t="s">
        <v>3846</v>
      </c>
      <c r="D536" s="93" t="s">
        <v>1586</v>
      </c>
      <c r="E536" s="60">
        <v>45107</v>
      </c>
      <c r="F536" s="93"/>
      <c r="G536" s="93"/>
      <c r="H536" s="93"/>
    </row>
    <row r="537" spans="1:8" s="29" customFormat="1" ht="13.8" hidden="1" x14ac:dyDescent="0.25">
      <c r="A537" s="87" t="s">
        <v>211</v>
      </c>
      <c r="B537" s="87" t="s">
        <v>209</v>
      </c>
      <c r="C537" s="95" t="s">
        <v>4931</v>
      </c>
      <c r="D537" s="96" t="s">
        <v>398</v>
      </c>
      <c r="E537" s="65">
        <v>45930</v>
      </c>
      <c r="F537" s="96"/>
      <c r="G537" s="96"/>
      <c r="H537" s="96"/>
    </row>
    <row r="538" spans="1:8" s="29" customFormat="1" ht="13.8" hidden="1" x14ac:dyDescent="0.25">
      <c r="A538" s="87" t="s">
        <v>211</v>
      </c>
      <c r="B538" s="87" t="s">
        <v>209</v>
      </c>
      <c r="C538" s="95" t="s">
        <v>4931</v>
      </c>
      <c r="D538" s="96" t="s">
        <v>398</v>
      </c>
      <c r="E538" s="65">
        <v>45777</v>
      </c>
      <c r="F538" s="96"/>
      <c r="G538" s="96"/>
      <c r="H538" s="96"/>
    </row>
    <row r="539" spans="1:8" s="29" customFormat="1" ht="13.8" hidden="1" x14ac:dyDescent="0.25">
      <c r="A539" s="44" t="s">
        <v>4014</v>
      </c>
      <c r="B539" s="44" t="s">
        <v>1298</v>
      </c>
      <c r="C539" s="45" t="s">
        <v>4743</v>
      </c>
      <c r="D539" s="93" t="s">
        <v>4760</v>
      </c>
      <c r="E539" s="70" t="s">
        <v>1330</v>
      </c>
      <c r="F539" s="93"/>
      <c r="G539" s="93"/>
      <c r="H539" s="93"/>
    </row>
    <row r="540" spans="1:8" s="29" customFormat="1" ht="13.8" hidden="1" x14ac:dyDescent="0.25">
      <c r="A540" s="91" t="s">
        <v>2788</v>
      </c>
      <c r="B540" s="92" t="s">
        <v>1774</v>
      </c>
      <c r="C540" s="93" t="s">
        <v>2656</v>
      </c>
      <c r="D540" s="93" t="s">
        <v>2814</v>
      </c>
      <c r="E540" s="94">
        <v>45169</v>
      </c>
      <c r="F540" s="93"/>
      <c r="G540" s="93"/>
      <c r="H540" s="93"/>
    </row>
    <row r="541" spans="1:8" s="29" customFormat="1" ht="13.8" hidden="1" x14ac:dyDescent="0.25">
      <c r="A541" s="91" t="s">
        <v>2788</v>
      </c>
      <c r="B541" s="92" t="s">
        <v>2840</v>
      </c>
      <c r="C541" s="93" t="s">
        <v>2663</v>
      </c>
      <c r="D541" s="93" t="s">
        <v>2814</v>
      </c>
      <c r="E541" s="94">
        <v>45169</v>
      </c>
      <c r="F541" s="93"/>
      <c r="G541" s="93"/>
      <c r="H541" s="93"/>
    </row>
    <row r="542" spans="1:8" s="29" customFormat="1" ht="13.8" hidden="1" x14ac:dyDescent="0.3">
      <c r="A542" s="57" t="s">
        <v>3976</v>
      </c>
      <c r="B542" s="57" t="s">
        <v>1299</v>
      </c>
      <c r="C542" s="62">
        <v>2211</v>
      </c>
      <c r="D542" s="93" t="s">
        <v>4760</v>
      </c>
      <c r="E542" s="60">
        <v>45230</v>
      </c>
      <c r="F542" s="93"/>
      <c r="G542" s="93"/>
      <c r="H542" s="93"/>
    </row>
    <row r="543" spans="1:8" s="29" customFormat="1" ht="13.8" hidden="1" x14ac:dyDescent="0.25">
      <c r="A543" s="87" t="s">
        <v>212</v>
      </c>
      <c r="B543" s="87" t="s">
        <v>213</v>
      </c>
      <c r="C543" s="95" t="s">
        <v>345</v>
      </c>
      <c r="D543" s="96" t="s">
        <v>398</v>
      </c>
      <c r="E543" s="65">
        <v>45382</v>
      </c>
      <c r="F543" s="96"/>
      <c r="G543" s="96"/>
      <c r="H543" s="96"/>
    </row>
    <row r="544" spans="1:8" s="29" customFormat="1" ht="13.8" hidden="1" x14ac:dyDescent="0.3">
      <c r="A544" s="99" t="s">
        <v>6180</v>
      </c>
      <c r="B544" s="99" t="s">
        <v>6181</v>
      </c>
      <c r="C544" s="93" t="s">
        <v>6189</v>
      </c>
      <c r="D544" s="32" t="s">
        <v>1201</v>
      </c>
      <c r="E544" s="33">
        <v>45343</v>
      </c>
      <c r="F544" s="32"/>
      <c r="G544" s="32"/>
      <c r="H544" s="32" t="s">
        <v>1789</v>
      </c>
    </row>
    <row r="545" spans="1:8" s="29" customFormat="1" ht="13.8" hidden="1" x14ac:dyDescent="0.25">
      <c r="A545" s="87" t="s">
        <v>4441</v>
      </c>
      <c r="B545" s="87" t="s">
        <v>313</v>
      </c>
      <c r="C545" s="95" t="s">
        <v>4442</v>
      </c>
      <c r="D545" s="96" t="s">
        <v>398</v>
      </c>
      <c r="E545" s="65">
        <v>45291</v>
      </c>
      <c r="F545" s="96"/>
      <c r="G545" s="96"/>
      <c r="H545" s="96"/>
    </row>
    <row r="546" spans="1:8" s="29" customFormat="1" ht="13.8" hidden="1" x14ac:dyDescent="0.3">
      <c r="A546" s="57" t="s">
        <v>2157</v>
      </c>
      <c r="B546" s="92" t="s">
        <v>3682</v>
      </c>
      <c r="C546" s="93" t="s">
        <v>3680</v>
      </c>
      <c r="D546" s="93" t="s">
        <v>3681</v>
      </c>
      <c r="E546" s="94">
        <v>46203</v>
      </c>
      <c r="F546" s="93"/>
      <c r="G546" s="93"/>
      <c r="H546" s="93"/>
    </row>
    <row r="547" spans="1:8" s="29" customFormat="1" ht="13.8" hidden="1" x14ac:dyDescent="0.25">
      <c r="A547" s="41" t="s">
        <v>2157</v>
      </c>
      <c r="B547" s="41" t="s">
        <v>5898</v>
      </c>
      <c r="C547" s="88" t="s">
        <v>5899</v>
      </c>
      <c r="D547" s="36" t="s">
        <v>1201</v>
      </c>
      <c r="E547" s="43">
        <v>45610</v>
      </c>
      <c r="F547" s="32"/>
      <c r="G547" s="32"/>
      <c r="H547" s="32"/>
    </row>
    <row r="548" spans="1:8" s="29" customFormat="1" ht="13.8" hidden="1" x14ac:dyDescent="0.25">
      <c r="A548" s="87" t="s">
        <v>4443</v>
      </c>
      <c r="B548" s="87" t="s">
        <v>4444</v>
      </c>
      <c r="C548" s="95" t="s">
        <v>4445</v>
      </c>
      <c r="D548" s="96" t="s">
        <v>398</v>
      </c>
      <c r="E548" s="65">
        <v>45138</v>
      </c>
      <c r="F548" s="96"/>
      <c r="G548" s="96"/>
      <c r="H548" s="96"/>
    </row>
    <row r="549" spans="1:8" s="29" customFormat="1" ht="13.8" hidden="1" x14ac:dyDescent="0.3">
      <c r="A549" s="73" t="s">
        <v>5818</v>
      </c>
      <c r="B549" s="89" t="s">
        <v>1202</v>
      </c>
      <c r="C549" s="36" t="s">
        <v>5804</v>
      </c>
      <c r="D549" s="36" t="s">
        <v>1201</v>
      </c>
      <c r="E549" s="42">
        <v>45132</v>
      </c>
      <c r="F549" s="32"/>
      <c r="G549" s="32"/>
      <c r="H549" s="32"/>
    </row>
    <row r="550" spans="1:8" s="29" customFormat="1" ht="13.8" hidden="1" x14ac:dyDescent="0.25">
      <c r="A550" s="76" t="s">
        <v>5654</v>
      </c>
      <c r="B550" s="76" t="s">
        <v>5655</v>
      </c>
      <c r="C550" s="97">
        <v>1202</v>
      </c>
      <c r="D550" s="97" t="s">
        <v>1717</v>
      </c>
      <c r="E550" s="64">
        <v>45046</v>
      </c>
      <c r="F550" s="93"/>
      <c r="G550" s="93"/>
      <c r="H550" s="93"/>
    </row>
    <row r="551" spans="1:8" s="29" customFormat="1" ht="13.8" hidden="1" x14ac:dyDescent="0.3">
      <c r="A551" s="57" t="s">
        <v>3602</v>
      </c>
      <c r="B551" s="92" t="s">
        <v>3682</v>
      </c>
      <c r="C551" s="93" t="s">
        <v>3680</v>
      </c>
      <c r="D551" s="93" t="s">
        <v>3681</v>
      </c>
      <c r="E551" s="94">
        <v>46203</v>
      </c>
      <c r="F551" s="93"/>
      <c r="G551" s="93"/>
      <c r="H551" s="93"/>
    </row>
    <row r="552" spans="1:8" s="29" customFormat="1" ht="13.8" hidden="1" x14ac:dyDescent="0.3">
      <c r="A552" s="57" t="s">
        <v>1225</v>
      </c>
      <c r="B552" s="57" t="s">
        <v>1290</v>
      </c>
      <c r="C552" s="62">
        <v>21027</v>
      </c>
      <c r="D552" s="93" t="s">
        <v>4760</v>
      </c>
      <c r="E552" s="60">
        <v>45777</v>
      </c>
      <c r="F552" s="93"/>
      <c r="G552" s="93"/>
      <c r="H552" s="93"/>
    </row>
    <row r="553" spans="1:8" s="29" customFormat="1" ht="13.8" hidden="1" x14ac:dyDescent="0.3">
      <c r="A553" s="57" t="s">
        <v>4674</v>
      </c>
      <c r="B553" s="58" t="s">
        <v>3909</v>
      </c>
      <c r="C553" s="62" t="s">
        <v>4735</v>
      </c>
      <c r="D553" s="93" t="s">
        <v>4760</v>
      </c>
      <c r="E553" s="60">
        <v>45535</v>
      </c>
      <c r="F553" s="93"/>
      <c r="G553" s="93"/>
      <c r="H553" s="93"/>
    </row>
    <row r="554" spans="1:8" s="29" customFormat="1" ht="13.8" hidden="1" x14ac:dyDescent="0.3">
      <c r="A554" s="57" t="s">
        <v>65</v>
      </c>
      <c r="B554" s="92" t="s">
        <v>3682</v>
      </c>
      <c r="C554" s="93" t="s">
        <v>3680</v>
      </c>
      <c r="D554" s="93" t="s">
        <v>3681</v>
      </c>
      <c r="E554" s="94">
        <v>46203</v>
      </c>
      <c r="F554" s="93"/>
      <c r="G554" s="93"/>
      <c r="H554" s="93"/>
    </row>
    <row r="555" spans="1:8" s="29" customFormat="1" ht="13.8" hidden="1" x14ac:dyDescent="0.25">
      <c r="A555" s="67" t="s">
        <v>2664</v>
      </c>
      <c r="B555" s="67" t="s">
        <v>1291</v>
      </c>
      <c r="C555" s="96" t="s">
        <v>5646</v>
      </c>
      <c r="D555" s="96" t="s">
        <v>1712</v>
      </c>
      <c r="E555" s="112">
        <v>45098</v>
      </c>
      <c r="F555" s="93"/>
      <c r="G555" s="93"/>
      <c r="H555" s="93"/>
    </row>
    <row r="556" spans="1:8" s="29" customFormat="1" ht="13.8" hidden="1" x14ac:dyDescent="0.3">
      <c r="A556" s="57" t="s">
        <v>3603</v>
      </c>
      <c r="B556" s="92" t="s">
        <v>3682</v>
      </c>
      <c r="C556" s="93" t="s">
        <v>3680</v>
      </c>
      <c r="D556" s="93" t="s">
        <v>3681</v>
      </c>
      <c r="E556" s="94">
        <v>46203</v>
      </c>
      <c r="F556" s="93"/>
      <c r="G556" s="93"/>
      <c r="H556" s="93"/>
    </row>
    <row r="557" spans="1:8" s="29" customFormat="1" ht="13.8" hidden="1" x14ac:dyDescent="0.3">
      <c r="A557" s="57" t="s">
        <v>440</v>
      </c>
      <c r="B557" s="92" t="s">
        <v>3682</v>
      </c>
      <c r="C557" s="93" t="s">
        <v>3680</v>
      </c>
      <c r="D557" s="93" t="s">
        <v>3681</v>
      </c>
      <c r="E557" s="94">
        <v>46203</v>
      </c>
      <c r="F557" s="93"/>
      <c r="G557" s="93"/>
      <c r="H557" s="93"/>
    </row>
    <row r="558" spans="1:8" s="29" customFormat="1" ht="13.8" hidden="1" x14ac:dyDescent="0.25">
      <c r="A558" s="91" t="s">
        <v>1015</v>
      </c>
      <c r="B558" s="92" t="s">
        <v>1774</v>
      </c>
      <c r="C558" s="93" t="s">
        <v>2656</v>
      </c>
      <c r="D558" s="93" t="s">
        <v>2814</v>
      </c>
      <c r="E558" s="94">
        <v>45169</v>
      </c>
      <c r="F558" s="93"/>
      <c r="G558" s="93"/>
      <c r="H558" s="93"/>
    </row>
    <row r="559" spans="1:8" s="29" customFormat="1" ht="13.8" hidden="1" x14ac:dyDescent="0.25">
      <c r="A559" s="91" t="s">
        <v>1015</v>
      </c>
      <c r="B559" s="92" t="s">
        <v>2840</v>
      </c>
      <c r="C559" s="93" t="s">
        <v>2663</v>
      </c>
      <c r="D559" s="93" t="s">
        <v>2814</v>
      </c>
      <c r="E559" s="94">
        <v>45169</v>
      </c>
      <c r="F559" s="93"/>
      <c r="G559" s="93"/>
      <c r="H559" s="93"/>
    </row>
    <row r="560" spans="1:8" s="29" customFormat="1" ht="13.8" hidden="1" x14ac:dyDescent="0.3">
      <c r="A560" s="73" t="s">
        <v>5787</v>
      </c>
      <c r="B560" s="89" t="s">
        <v>5783</v>
      </c>
      <c r="C560" s="36" t="s">
        <v>5784</v>
      </c>
      <c r="D560" s="36" t="s">
        <v>1201</v>
      </c>
      <c r="E560" s="42">
        <v>45245</v>
      </c>
      <c r="F560" s="32"/>
      <c r="G560" s="32"/>
      <c r="H560" s="32"/>
    </row>
    <row r="561" spans="1:8" s="29" customFormat="1" ht="13.8" hidden="1" x14ac:dyDescent="0.3">
      <c r="A561" s="99" t="s">
        <v>6222</v>
      </c>
      <c r="B561" s="92" t="s">
        <v>1396</v>
      </c>
      <c r="C561" s="93" t="s">
        <v>6220</v>
      </c>
      <c r="D561" s="93" t="s">
        <v>1201</v>
      </c>
      <c r="E561" s="94">
        <v>46488</v>
      </c>
      <c r="F561" s="93"/>
      <c r="G561" s="93"/>
      <c r="H561" s="93" t="s">
        <v>1190</v>
      </c>
    </row>
    <row r="562" spans="1:8" s="29" customFormat="1" ht="13.8" hidden="1" x14ac:dyDescent="0.3">
      <c r="A562" s="57" t="s">
        <v>3604</v>
      </c>
      <c r="B562" s="92" t="s">
        <v>3682</v>
      </c>
      <c r="C562" s="93" t="s">
        <v>3680</v>
      </c>
      <c r="D562" s="93" t="s">
        <v>3681</v>
      </c>
      <c r="E562" s="94">
        <v>46203</v>
      </c>
      <c r="F562" s="93"/>
      <c r="G562" s="93"/>
      <c r="H562" s="93"/>
    </row>
    <row r="563" spans="1:8" s="29" customFormat="1" ht="13.8" hidden="1" x14ac:dyDescent="0.25">
      <c r="A563" s="98" t="s">
        <v>1016</v>
      </c>
      <c r="B563" s="92" t="s">
        <v>2659</v>
      </c>
      <c r="C563" s="93" t="s">
        <v>2815</v>
      </c>
      <c r="D563" s="93" t="s">
        <v>2814</v>
      </c>
      <c r="E563" s="94">
        <v>45169</v>
      </c>
      <c r="F563" s="93"/>
      <c r="G563" s="93"/>
      <c r="H563" s="93"/>
    </row>
    <row r="564" spans="1:8" s="29" customFormat="1" ht="13.8" hidden="1" x14ac:dyDescent="0.25">
      <c r="A564" s="102" t="s">
        <v>1016</v>
      </c>
      <c r="B564" s="92" t="s">
        <v>3384</v>
      </c>
      <c r="C564" s="93" t="s">
        <v>3383</v>
      </c>
      <c r="D564" s="93" t="s">
        <v>1201</v>
      </c>
      <c r="E564" s="94">
        <v>45429</v>
      </c>
      <c r="F564" s="93"/>
      <c r="G564" s="93" t="s">
        <v>1190</v>
      </c>
      <c r="H564" s="93" t="s">
        <v>1190</v>
      </c>
    </row>
    <row r="565" spans="1:8" s="29" customFormat="1" ht="13.8" hidden="1" x14ac:dyDescent="0.3">
      <c r="A565" s="57" t="s">
        <v>3303</v>
      </c>
      <c r="B565" s="92" t="s">
        <v>3682</v>
      </c>
      <c r="C565" s="93" t="s">
        <v>3680</v>
      </c>
      <c r="D565" s="93" t="s">
        <v>3681</v>
      </c>
      <c r="E565" s="94">
        <v>46203</v>
      </c>
      <c r="F565" s="93"/>
      <c r="G565" s="93"/>
      <c r="H565" s="93"/>
    </row>
    <row r="566" spans="1:8" s="29" customFormat="1" ht="13.8" hidden="1" x14ac:dyDescent="0.25">
      <c r="A566" s="102" t="s">
        <v>3303</v>
      </c>
      <c r="B566" s="92" t="s">
        <v>3384</v>
      </c>
      <c r="C566" s="93" t="s">
        <v>3383</v>
      </c>
      <c r="D566" s="93" t="s">
        <v>1201</v>
      </c>
      <c r="E566" s="94">
        <v>45429</v>
      </c>
      <c r="F566" s="93"/>
      <c r="G566" s="93" t="s">
        <v>1190</v>
      </c>
      <c r="H566" s="93" t="s">
        <v>1190</v>
      </c>
    </row>
    <row r="567" spans="1:8" s="29" customFormat="1" ht="13.8" hidden="1" x14ac:dyDescent="0.25">
      <c r="A567" s="100" t="s">
        <v>214</v>
      </c>
      <c r="B567" s="87" t="s">
        <v>143</v>
      </c>
      <c r="C567" s="95" t="s">
        <v>346</v>
      </c>
      <c r="D567" s="96" t="s">
        <v>398</v>
      </c>
      <c r="E567" s="65">
        <v>45230</v>
      </c>
      <c r="F567" s="96"/>
      <c r="G567" s="96"/>
      <c r="H567" s="96"/>
    </row>
    <row r="568" spans="1:8" s="29" customFormat="1" ht="13.8" x14ac:dyDescent="0.3">
      <c r="A568" s="99" t="s">
        <v>1732</v>
      </c>
      <c r="B568" s="92" t="s">
        <v>1726</v>
      </c>
      <c r="C568" s="93" t="s">
        <v>1729</v>
      </c>
      <c r="D568" s="93" t="s">
        <v>1735</v>
      </c>
      <c r="E568" s="107">
        <v>44561</v>
      </c>
      <c r="F568" s="93"/>
      <c r="G568" s="93" t="s">
        <v>1335</v>
      </c>
      <c r="H568" s="93" t="s">
        <v>1335</v>
      </c>
    </row>
    <row r="569" spans="1:8" s="29" customFormat="1" ht="13.8" hidden="1" x14ac:dyDescent="0.3">
      <c r="A569" s="136" t="s">
        <v>4038</v>
      </c>
      <c r="B569" s="137" t="s">
        <v>4039</v>
      </c>
      <c r="C569" s="138" t="s">
        <v>4040</v>
      </c>
      <c r="D569" s="93" t="s">
        <v>1833</v>
      </c>
      <c r="E569" s="139">
        <v>45838</v>
      </c>
      <c r="F569" s="93"/>
      <c r="G569" s="93"/>
      <c r="H569" s="93"/>
    </row>
    <row r="570" spans="1:8" s="29" customFormat="1" ht="13.8" hidden="1" x14ac:dyDescent="0.25">
      <c r="A570" s="44" t="s">
        <v>3968</v>
      </c>
      <c r="B570" s="44" t="s">
        <v>1155</v>
      </c>
      <c r="C570" s="45" t="s">
        <v>3969</v>
      </c>
      <c r="D570" s="45" t="s">
        <v>1833</v>
      </c>
      <c r="E570" s="46">
        <v>46266</v>
      </c>
      <c r="F570" s="45"/>
      <c r="G570" s="45"/>
      <c r="H570" s="93"/>
    </row>
    <row r="571" spans="1:8" s="29" customFormat="1" ht="13.8" hidden="1" x14ac:dyDescent="0.25">
      <c r="A571" s="91" t="s">
        <v>2789</v>
      </c>
      <c r="B571" s="92" t="s">
        <v>1774</v>
      </c>
      <c r="C571" s="93" t="s">
        <v>2656</v>
      </c>
      <c r="D571" s="93" t="s">
        <v>2814</v>
      </c>
      <c r="E571" s="94">
        <v>45169</v>
      </c>
      <c r="F571" s="93"/>
      <c r="G571" s="93"/>
      <c r="H571" s="93"/>
    </row>
    <row r="572" spans="1:8" s="29" customFormat="1" ht="13.8" hidden="1" x14ac:dyDescent="0.25">
      <c r="A572" s="91" t="s">
        <v>2789</v>
      </c>
      <c r="B572" s="92" t="s">
        <v>2840</v>
      </c>
      <c r="C572" s="93" t="s">
        <v>2663</v>
      </c>
      <c r="D572" s="93" t="s">
        <v>2814</v>
      </c>
      <c r="E572" s="94">
        <v>45169</v>
      </c>
      <c r="F572" s="93"/>
      <c r="G572" s="93"/>
      <c r="H572" s="93"/>
    </row>
    <row r="573" spans="1:8" s="29" customFormat="1" ht="13.8" hidden="1" x14ac:dyDescent="0.3">
      <c r="A573" s="57" t="s">
        <v>1226</v>
      </c>
      <c r="B573" s="57" t="s">
        <v>1290</v>
      </c>
      <c r="C573" s="62">
        <v>21027</v>
      </c>
      <c r="D573" s="93" t="s">
        <v>4760</v>
      </c>
      <c r="E573" s="60">
        <v>45777</v>
      </c>
      <c r="F573" s="93"/>
      <c r="G573" s="93"/>
      <c r="H573" s="93"/>
    </row>
    <row r="574" spans="1:8" s="29" customFormat="1" ht="13.8" hidden="1" x14ac:dyDescent="0.25">
      <c r="A574" s="102" t="s">
        <v>3304</v>
      </c>
      <c r="B574" s="92" t="s">
        <v>3384</v>
      </c>
      <c r="C574" s="93" t="s">
        <v>3383</v>
      </c>
      <c r="D574" s="93" t="s">
        <v>1201</v>
      </c>
      <c r="E574" s="94">
        <v>45429</v>
      </c>
      <c r="F574" s="93"/>
      <c r="G574" s="93" t="s">
        <v>1190</v>
      </c>
      <c r="H574" s="93" t="s">
        <v>1190</v>
      </c>
    </row>
    <row r="575" spans="1:8" s="29" customFormat="1" ht="13.8" hidden="1" x14ac:dyDescent="0.25">
      <c r="A575" s="91" t="s">
        <v>2828</v>
      </c>
      <c r="B575" s="92" t="s">
        <v>2840</v>
      </c>
      <c r="C575" s="93" t="s">
        <v>2663</v>
      </c>
      <c r="D575" s="93" t="s">
        <v>2814</v>
      </c>
      <c r="E575" s="94">
        <v>45169</v>
      </c>
      <c r="F575" s="93"/>
      <c r="G575" s="93"/>
      <c r="H575" s="93"/>
    </row>
    <row r="576" spans="1:8" s="29" customFormat="1" ht="13.8" hidden="1" x14ac:dyDescent="0.3">
      <c r="A576" s="57" t="s">
        <v>3605</v>
      </c>
      <c r="B576" s="92" t="s">
        <v>3682</v>
      </c>
      <c r="C576" s="93" t="s">
        <v>3680</v>
      </c>
      <c r="D576" s="93" t="s">
        <v>3681</v>
      </c>
      <c r="E576" s="94">
        <v>46203</v>
      </c>
      <c r="F576" s="93"/>
      <c r="G576" s="93"/>
      <c r="H576" s="93"/>
    </row>
    <row r="577" spans="1:8" s="29" customFormat="1" ht="13.8" hidden="1" x14ac:dyDescent="0.25">
      <c r="A577" s="140" t="s">
        <v>1581</v>
      </c>
      <c r="B577" s="141" t="s">
        <v>1583</v>
      </c>
      <c r="C577" s="93" t="s">
        <v>3683</v>
      </c>
      <c r="D577" s="93" t="s">
        <v>3681</v>
      </c>
      <c r="E577" s="94">
        <v>45051</v>
      </c>
      <c r="F577" s="93"/>
      <c r="G577" s="93"/>
      <c r="H577" s="93"/>
    </row>
    <row r="578" spans="1:8" s="29" customFormat="1" ht="13.8" hidden="1" x14ac:dyDescent="0.3">
      <c r="A578" s="57" t="s">
        <v>2766</v>
      </c>
      <c r="B578" s="57" t="s">
        <v>2173</v>
      </c>
      <c r="C578" s="62">
        <v>21030</v>
      </c>
      <c r="D578" s="93" t="s">
        <v>4760</v>
      </c>
      <c r="E578" s="60">
        <v>45961</v>
      </c>
      <c r="F578" s="93"/>
      <c r="G578" s="93"/>
      <c r="H578" s="93"/>
    </row>
    <row r="579" spans="1:8" s="29" customFormat="1" ht="13.8" hidden="1" x14ac:dyDescent="0.3">
      <c r="A579" s="57" t="s">
        <v>3606</v>
      </c>
      <c r="B579" s="92" t="s">
        <v>3682</v>
      </c>
      <c r="C579" s="93" t="s">
        <v>3680</v>
      </c>
      <c r="D579" s="93" t="s">
        <v>3681</v>
      </c>
      <c r="E579" s="94">
        <v>46203</v>
      </c>
      <c r="F579" s="93"/>
      <c r="G579" s="93"/>
      <c r="H579" s="93"/>
    </row>
    <row r="580" spans="1:8" s="29" customFormat="1" ht="13.8" hidden="1" x14ac:dyDescent="0.25">
      <c r="A580" s="102" t="s">
        <v>429</v>
      </c>
      <c r="B580" s="92" t="s">
        <v>3384</v>
      </c>
      <c r="C580" s="93" t="s">
        <v>3383</v>
      </c>
      <c r="D580" s="93" t="s">
        <v>1201</v>
      </c>
      <c r="E580" s="94">
        <v>45429</v>
      </c>
      <c r="F580" s="93"/>
      <c r="G580" s="93" t="s">
        <v>1190</v>
      </c>
      <c r="H580" s="93" t="s">
        <v>1190</v>
      </c>
    </row>
    <row r="581" spans="1:8" s="29" customFormat="1" ht="13.8" hidden="1" x14ac:dyDescent="0.3">
      <c r="A581" s="111" t="s">
        <v>1822</v>
      </c>
      <c r="B581" s="111" t="s">
        <v>1823</v>
      </c>
      <c r="C581" s="142" t="s">
        <v>1824</v>
      </c>
      <c r="D581" s="93" t="s">
        <v>2147</v>
      </c>
      <c r="E581" s="143">
        <v>45089</v>
      </c>
      <c r="F581" s="142"/>
      <c r="G581" s="142"/>
      <c r="H581" s="93" t="s">
        <v>1190</v>
      </c>
    </row>
    <row r="582" spans="1:8" s="29" customFormat="1" ht="13.8" hidden="1" x14ac:dyDescent="0.25">
      <c r="A582" s="87" t="s">
        <v>215</v>
      </c>
      <c r="B582" s="87" t="s">
        <v>259</v>
      </c>
      <c r="C582" s="95" t="s">
        <v>2723</v>
      </c>
      <c r="D582" s="96" t="s">
        <v>398</v>
      </c>
      <c r="E582" s="65">
        <v>45169</v>
      </c>
      <c r="F582" s="96"/>
      <c r="G582" s="96"/>
      <c r="H582" s="96"/>
    </row>
    <row r="583" spans="1:8" s="29" customFormat="1" ht="13.8" hidden="1" x14ac:dyDescent="0.25">
      <c r="A583" s="99" t="s">
        <v>2751</v>
      </c>
      <c r="B583" s="111" t="s">
        <v>1169</v>
      </c>
      <c r="C583" s="45" t="s">
        <v>2745</v>
      </c>
      <c r="D583" s="93" t="s">
        <v>2198</v>
      </c>
      <c r="E583" s="46">
        <v>45227</v>
      </c>
      <c r="F583" s="93"/>
      <c r="G583" s="93"/>
      <c r="H583" s="93"/>
    </row>
    <row r="584" spans="1:8" s="29" customFormat="1" ht="13.8" hidden="1" x14ac:dyDescent="0.25">
      <c r="A584" s="44" t="s">
        <v>1814</v>
      </c>
      <c r="B584" s="113" t="s">
        <v>1815</v>
      </c>
      <c r="C584" s="45" t="s">
        <v>1816</v>
      </c>
      <c r="D584" s="93" t="s">
        <v>1713</v>
      </c>
      <c r="E584" s="46">
        <v>45626</v>
      </c>
      <c r="F584" s="93"/>
      <c r="G584" s="93"/>
      <c r="H584" s="93"/>
    </row>
    <row r="585" spans="1:8" s="29" customFormat="1" ht="13.8" hidden="1" x14ac:dyDescent="0.25">
      <c r="A585" s="87" t="s">
        <v>216</v>
      </c>
      <c r="B585" s="87" t="s">
        <v>182</v>
      </c>
      <c r="C585" s="95" t="s">
        <v>347</v>
      </c>
      <c r="D585" s="96" t="s">
        <v>398</v>
      </c>
      <c r="E585" s="65">
        <v>45169</v>
      </c>
      <c r="F585" s="96"/>
      <c r="G585" s="96"/>
      <c r="H585" s="96"/>
    </row>
    <row r="586" spans="1:8" s="29" customFormat="1" ht="13.8" hidden="1" x14ac:dyDescent="0.3">
      <c r="A586" s="144" t="s">
        <v>3164</v>
      </c>
      <c r="B586" s="137" t="s">
        <v>2146</v>
      </c>
      <c r="C586" s="138" t="s">
        <v>1730</v>
      </c>
      <c r="D586" s="93" t="s">
        <v>2147</v>
      </c>
      <c r="E586" s="139">
        <v>45091</v>
      </c>
      <c r="F586" s="93"/>
      <c r="G586" s="93"/>
      <c r="H586" s="93"/>
    </row>
    <row r="587" spans="1:8" s="29" customFormat="1" ht="13.8" hidden="1" x14ac:dyDescent="0.25">
      <c r="A587" s="44" t="s">
        <v>6201</v>
      </c>
      <c r="B587" s="113" t="s">
        <v>6202</v>
      </c>
      <c r="C587" s="45" t="s">
        <v>6203</v>
      </c>
      <c r="D587" s="93" t="s">
        <v>1741</v>
      </c>
      <c r="E587" s="46">
        <v>46624</v>
      </c>
      <c r="F587" s="93"/>
      <c r="G587" s="93"/>
      <c r="H587" s="93"/>
    </row>
    <row r="588" spans="1:8" s="29" customFormat="1" ht="13.8" hidden="1" x14ac:dyDescent="0.3">
      <c r="A588" s="99" t="s">
        <v>3088</v>
      </c>
      <c r="B588" s="92" t="s">
        <v>3078</v>
      </c>
      <c r="C588" s="93" t="s">
        <v>3107</v>
      </c>
      <c r="D588" s="93" t="s">
        <v>1586</v>
      </c>
      <c r="E588" s="94">
        <v>45291</v>
      </c>
      <c r="F588" s="93"/>
      <c r="G588" s="93"/>
      <c r="H588" s="93"/>
    </row>
    <row r="589" spans="1:8" s="29" customFormat="1" ht="13.8" x14ac:dyDescent="0.3">
      <c r="A589" s="99" t="s">
        <v>1722</v>
      </c>
      <c r="B589" s="92" t="s">
        <v>1726</v>
      </c>
      <c r="C589" s="93" t="s">
        <v>1728</v>
      </c>
      <c r="D589" s="93" t="s">
        <v>2147</v>
      </c>
      <c r="E589" s="107">
        <v>44804</v>
      </c>
      <c r="F589" s="93"/>
      <c r="G589" s="93" t="s">
        <v>1335</v>
      </c>
      <c r="H589" s="93" t="s">
        <v>1335</v>
      </c>
    </row>
    <row r="590" spans="1:8" s="29" customFormat="1" ht="13.8" hidden="1" x14ac:dyDescent="0.25">
      <c r="A590" s="87" t="s">
        <v>4446</v>
      </c>
      <c r="B590" s="87" t="s">
        <v>4447</v>
      </c>
      <c r="C590" s="95" t="s">
        <v>4448</v>
      </c>
      <c r="D590" s="96" t="s">
        <v>398</v>
      </c>
      <c r="E590" s="65">
        <v>45291</v>
      </c>
      <c r="F590" s="96"/>
      <c r="G590" s="96"/>
      <c r="H590" s="96"/>
    </row>
    <row r="591" spans="1:8" s="29" customFormat="1" ht="13.8" hidden="1" x14ac:dyDescent="0.3">
      <c r="A591" s="108" t="s">
        <v>696</v>
      </c>
      <c r="B591" s="108" t="s">
        <v>1959</v>
      </c>
      <c r="C591" s="106" t="s">
        <v>2259</v>
      </c>
      <c r="D591" s="93" t="s">
        <v>1394</v>
      </c>
      <c r="E591" s="109">
        <v>46387</v>
      </c>
      <c r="F591" s="93"/>
      <c r="G591" s="93"/>
      <c r="H591" s="93"/>
    </row>
    <row r="592" spans="1:8" s="29" customFormat="1" ht="13.8" hidden="1" x14ac:dyDescent="0.25">
      <c r="A592" s="108" t="s">
        <v>1980</v>
      </c>
      <c r="B592" s="114" t="s">
        <v>1958</v>
      </c>
      <c r="C592" s="106" t="s">
        <v>2259</v>
      </c>
      <c r="D592" s="93" t="s">
        <v>1394</v>
      </c>
      <c r="E592" s="109">
        <v>46387</v>
      </c>
      <c r="F592" s="93"/>
      <c r="G592" s="93"/>
      <c r="H592" s="93"/>
    </row>
    <row r="593" spans="1:8" s="29" customFormat="1" ht="13.8" x14ac:dyDescent="0.3">
      <c r="A593" s="99" t="s">
        <v>1781</v>
      </c>
      <c r="B593" s="92" t="s">
        <v>1779</v>
      </c>
      <c r="C593" s="93" t="s">
        <v>1780</v>
      </c>
      <c r="D593" s="93" t="s">
        <v>1743</v>
      </c>
      <c r="E593" s="107">
        <v>44773</v>
      </c>
      <c r="F593" s="93"/>
      <c r="G593" s="93"/>
      <c r="H593" s="93"/>
    </row>
    <row r="594" spans="1:8" s="29" customFormat="1" ht="13.8" hidden="1" x14ac:dyDescent="0.25">
      <c r="A594" s="135" t="s">
        <v>6206</v>
      </c>
      <c r="B594" s="135" t="s">
        <v>6205</v>
      </c>
      <c r="C594" s="97" t="s">
        <v>6210</v>
      </c>
      <c r="D594" s="32" t="s">
        <v>1201</v>
      </c>
      <c r="E594" s="33">
        <v>46447</v>
      </c>
      <c r="F594" s="32"/>
      <c r="G594" s="32"/>
      <c r="H594" s="32"/>
    </row>
    <row r="595" spans="1:8" s="29" customFormat="1" ht="13.8" hidden="1" x14ac:dyDescent="0.25">
      <c r="A595" s="121" t="s">
        <v>1576</v>
      </c>
      <c r="B595" s="122" t="s">
        <v>1579</v>
      </c>
      <c r="C595" s="93">
        <v>1580</v>
      </c>
      <c r="D595" s="93" t="s">
        <v>3681</v>
      </c>
      <c r="E595" s="94">
        <v>45269</v>
      </c>
      <c r="F595" s="93"/>
      <c r="G595" s="93"/>
      <c r="H595" s="93"/>
    </row>
    <row r="596" spans="1:8" s="29" customFormat="1" ht="13.8" hidden="1" x14ac:dyDescent="0.3">
      <c r="A596" s="57" t="s">
        <v>4675</v>
      </c>
      <c r="B596" s="57" t="s">
        <v>2173</v>
      </c>
      <c r="C596" s="62">
        <v>21030</v>
      </c>
      <c r="D596" s="93" t="s">
        <v>4760</v>
      </c>
      <c r="E596" s="60">
        <v>45961</v>
      </c>
      <c r="F596" s="93"/>
      <c r="G596" s="93"/>
      <c r="H596" s="93"/>
    </row>
    <row r="597" spans="1:8" s="29" customFormat="1" ht="13.8" hidden="1" x14ac:dyDescent="0.25">
      <c r="A597" s="145" t="s">
        <v>217</v>
      </c>
      <c r="B597" s="87" t="s">
        <v>143</v>
      </c>
      <c r="C597" s="95" t="s">
        <v>348</v>
      </c>
      <c r="D597" s="96" t="s">
        <v>398</v>
      </c>
      <c r="E597" s="65">
        <v>45230</v>
      </c>
      <c r="F597" s="96"/>
      <c r="G597" s="96"/>
      <c r="H597" s="96"/>
    </row>
    <row r="598" spans="1:8" s="29" customFormat="1" ht="13.8" hidden="1" x14ac:dyDescent="0.25">
      <c r="A598" s="100" t="s">
        <v>3409</v>
      </c>
      <c r="B598" s="92" t="s">
        <v>3452</v>
      </c>
      <c r="C598" s="93" t="s">
        <v>3453</v>
      </c>
      <c r="D598" s="93" t="s">
        <v>1201</v>
      </c>
      <c r="E598" s="94">
        <v>45401</v>
      </c>
      <c r="F598" s="93"/>
      <c r="G598" s="93"/>
      <c r="H598" s="93"/>
    </row>
    <row r="599" spans="1:8" s="29" customFormat="1" ht="13.8" hidden="1" x14ac:dyDescent="0.25">
      <c r="A599" s="44" t="s">
        <v>4676</v>
      </c>
      <c r="B599" s="44" t="s">
        <v>4725</v>
      </c>
      <c r="C599" s="45" t="s">
        <v>4737</v>
      </c>
      <c r="D599" s="93" t="s">
        <v>4760</v>
      </c>
      <c r="E599" s="70" t="s">
        <v>1330</v>
      </c>
      <c r="F599" s="93"/>
      <c r="G599" s="93"/>
      <c r="H599" s="93"/>
    </row>
    <row r="600" spans="1:8" s="29" customFormat="1" ht="13.8" x14ac:dyDescent="0.25">
      <c r="A600" s="44" t="s">
        <v>2889</v>
      </c>
      <c r="B600" s="44" t="s">
        <v>1155</v>
      </c>
      <c r="C600" s="45" t="s">
        <v>2890</v>
      </c>
      <c r="D600" s="45" t="s">
        <v>1476</v>
      </c>
      <c r="E600" s="69">
        <v>44804</v>
      </c>
      <c r="F600" s="93"/>
      <c r="G600" s="93"/>
      <c r="H600" s="93"/>
    </row>
    <row r="601" spans="1:8" s="29" customFormat="1" ht="13.8" hidden="1" x14ac:dyDescent="0.3">
      <c r="A601" s="57" t="s">
        <v>3607</v>
      </c>
      <c r="B601" s="92" t="s">
        <v>3682</v>
      </c>
      <c r="C601" s="93" t="s">
        <v>3680</v>
      </c>
      <c r="D601" s="93" t="s">
        <v>3681</v>
      </c>
      <c r="E601" s="94">
        <v>46203</v>
      </c>
      <c r="F601" s="93"/>
      <c r="G601" s="93"/>
      <c r="H601" s="93"/>
    </row>
    <row r="602" spans="1:8" s="29" customFormat="1" ht="13.8" hidden="1" x14ac:dyDescent="0.3">
      <c r="A602" s="99" t="s">
        <v>1397</v>
      </c>
      <c r="B602" s="92" t="s">
        <v>1396</v>
      </c>
      <c r="C602" s="93" t="s">
        <v>6220</v>
      </c>
      <c r="D602" s="93" t="s">
        <v>1201</v>
      </c>
      <c r="E602" s="94">
        <v>46488</v>
      </c>
      <c r="F602" s="93"/>
      <c r="G602" s="93"/>
      <c r="H602" s="93" t="s">
        <v>1190</v>
      </c>
    </row>
    <row r="603" spans="1:8" s="29" customFormat="1" ht="13.8" hidden="1" x14ac:dyDescent="0.25">
      <c r="A603" s="87" t="s">
        <v>4449</v>
      </c>
      <c r="B603" s="87" t="s">
        <v>4336</v>
      </c>
      <c r="C603" s="95" t="s">
        <v>4450</v>
      </c>
      <c r="D603" s="96" t="s">
        <v>398</v>
      </c>
      <c r="E603" s="65">
        <v>45657</v>
      </c>
      <c r="F603" s="96"/>
      <c r="G603" s="96"/>
      <c r="H603" s="96"/>
    </row>
    <row r="604" spans="1:8" s="29" customFormat="1" ht="13.8" hidden="1" x14ac:dyDescent="0.3">
      <c r="A604" s="99" t="s">
        <v>6198</v>
      </c>
      <c r="B604" s="92" t="s">
        <v>1195</v>
      </c>
      <c r="C604" s="93" t="s">
        <v>6197</v>
      </c>
      <c r="D604" s="93" t="s">
        <v>1199</v>
      </c>
      <c r="E604" s="112">
        <v>45957</v>
      </c>
      <c r="F604" s="93"/>
      <c r="G604" s="93"/>
      <c r="H604" s="93" t="s">
        <v>1190</v>
      </c>
    </row>
    <row r="605" spans="1:8" s="29" customFormat="1" ht="13.8" hidden="1" x14ac:dyDescent="0.25">
      <c r="A605" s="44" t="s">
        <v>3190</v>
      </c>
      <c r="B605" s="44" t="s">
        <v>3186</v>
      </c>
      <c r="C605" s="45" t="s">
        <v>3187</v>
      </c>
      <c r="D605" s="45" t="s">
        <v>1201</v>
      </c>
      <c r="E605" s="46">
        <v>45382</v>
      </c>
      <c r="F605" s="45"/>
      <c r="G605" s="45" t="s">
        <v>1190</v>
      </c>
      <c r="H605" s="45" t="s">
        <v>1190</v>
      </c>
    </row>
    <row r="606" spans="1:8" s="29" customFormat="1" ht="13.8" hidden="1" x14ac:dyDescent="0.3">
      <c r="A606" s="73" t="s">
        <v>5819</v>
      </c>
      <c r="B606" s="89" t="s">
        <v>5801</v>
      </c>
      <c r="C606" s="36" t="s">
        <v>5802</v>
      </c>
      <c r="D606" s="36" t="s">
        <v>1201</v>
      </c>
      <c r="E606" s="42">
        <v>45132</v>
      </c>
      <c r="F606" s="32"/>
      <c r="G606" s="32"/>
      <c r="H606" s="32"/>
    </row>
    <row r="607" spans="1:8" s="29" customFormat="1" ht="13.8" hidden="1" x14ac:dyDescent="0.3">
      <c r="A607" s="99" t="s">
        <v>5819</v>
      </c>
      <c r="B607" s="99" t="s">
        <v>6181</v>
      </c>
      <c r="C607" s="93" t="s">
        <v>6189</v>
      </c>
      <c r="D607" s="32" t="s">
        <v>1201</v>
      </c>
      <c r="E607" s="33">
        <v>45343</v>
      </c>
      <c r="F607" s="32"/>
      <c r="G607" s="32"/>
      <c r="H607" s="32" t="s">
        <v>1789</v>
      </c>
    </row>
    <row r="608" spans="1:8" s="29" customFormat="1" ht="13.8" hidden="1" x14ac:dyDescent="0.25">
      <c r="A608" s="87" t="s">
        <v>4451</v>
      </c>
      <c r="B608" s="87" t="s">
        <v>4452</v>
      </c>
      <c r="C608" s="95" t="s">
        <v>4453</v>
      </c>
      <c r="D608" s="96" t="s">
        <v>398</v>
      </c>
      <c r="E608" s="65">
        <v>45169</v>
      </c>
      <c r="F608" s="96"/>
      <c r="G608" s="96"/>
      <c r="H608" s="96"/>
    </row>
    <row r="609" spans="1:8" s="29" customFormat="1" ht="13.8" hidden="1" x14ac:dyDescent="0.3">
      <c r="A609" s="99" t="s">
        <v>3089</v>
      </c>
      <c r="B609" s="92" t="s">
        <v>3078</v>
      </c>
      <c r="C609" s="93" t="s">
        <v>3107</v>
      </c>
      <c r="D609" s="93" t="s">
        <v>1586</v>
      </c>
      <c r="E609" s="94">
        <v>45291</v>
      </c>
      <c r="F609" s="93"/>
      <c r="G609" s="93"/>
      <c r="H609" s="93"/>
    </row>
    <row r="610" spans="1:8" s="29" customFormat="1" ht="13.8" hidden="1" x14ac:dyDescent="0.25">
      <c r="A610" s="98" t="s">
        <v>2857</v>
      </c>
      <c r="B610" s="92" t="s">
        <v>2659</v>
      </c>
      <c r="C610" s="93" t="s">
        <v>2815</v>
      </c>
      <c r="D610" s="93" t="s">
        <v>2814</v>
      </c>
      <c r="E610" s="94">
        <v>45169</v>
      </c>
      <c r="F610" s="93"/>
      <c r="G610" s="93"/>
      <c r="H610" s="93"/>
    </row>
    <row r="611" spans="1:8" s="29" customFormat="1" ht="13.8" hidden="1" x14ac:dyDescent="0.3">
      <c r="A611" s="57" t="s">
        <v>3608</v>
      </c>
      <c r="B611" s="92" t="s">
        <v>3682</v>
      </c>
      <c r="C611" s="93" t="s">
        <v>3680</v>
      </c>
      <c r="D611" s="93" t="s">
        <v>3681</v>
      </c>
      <c r="E611" s="94">
        <v>46203</v>
      </c>
      <c r="F611" s="93"/>
      <c r="G611" s="93"/>
      <c r="H611" s="93"/>
    </row>
    <row r="612" spans="1:8" s="29" customFormat="1" ht="13.8" hidden="1" x14ac:dyDescent="0.25">
      <c r="A612" s="44" t="s">
        <v>3191</v>
      </c>
      <c r="B612" s="44" t="s">
        <v>3186</v>
      </c>
      <c r="C612" s="45" t="s">
        <v>3187</v>
      </c>
      <c r="D612" s="45" t="s">
        <v>1201</v>
      </c>
      <c r="E612" s="46">
        <v>45382</v>
      </c>
      <c r="F612" s="45"/>
      <c r="G612" s="45" t="s">
        <v>1190</v>
      </c>
      <c r="H612" s="45" t="s">
        <v>1190</v>
      </c>
    </row>
    <row r="613" spans="1:8" s="29" customFormat="1" ht="13.8" hidden="1" x14ac:dyDescent="0.25">
      <c r="A613" s="127" t="s">
        <v>3191</v>
      </c>
      <c r="B613" s="44" t="s">
        <v>3200</v>
      </c>
      <c r="C613" s="45" t="s">
        <v>3201</v>
      </c>
      <c r="D613" s="45" t="s">
        <v>1201</v>
      </c>
      <c r="E613" s="46">
        <v>45382</v>
      </c>
      <c r="F613" s="45"/>
      <c r="G613" s="45" t="s">
        <v>1190</v>
      </c>
      <c r="H613" s="45" t="s">
        <v>1190</v>
      </c>
    </row>
    <row r="614" spans="1:8" s="29" customFormat="1" ht="13.8" hidden="1" x14ac:dyDescent="0.25">
      <c r="A614" s="98" t="s">
        <v>2858</v>
      </c>
      <c r="B614" s="92" t="s">
        <v>2659</v>
      </c>
      <c r="C614" s="93" t="s">
        <v>2815</v>
      </c>
      <c r="D614" s="93" t="s">
        <v>2814</v>
      </c>
      <c r="E614" s="94">
        <v>45169</v>
      </c>
      <c r="F614" s="93"/>
      <c r="G614" s="93"/>
      <c r="H614" s="93"/>
    </row>
    <row r="615" spans="1:8" s="29" customFormat="1" ht="13.8" hidden="1" x14ac:dyDescent="0.3">
      <c r="A615" s="57" t="s">
        <v>3609</v>
      </c>
      <c r="B615" s="92" t="s">
        <v>3682</v>
      </c>
      <c r="C615" s="93" t="s">
        <v>3680</v>
      </c>
      <c r="D615" s="93" t="s">
        <v>3681</v>
      </c>
      <c r="E615" s="94">
        <v>46203</v>
      </c>
      <c r="F615" s="93"/>
      <c r="G615" s="93"/>
      <c r="H615" s="93"/>
    </row>
    <row r="616" spans="1:8" s="29" customFormat="1" ht="13.8" hidden="1" x14ac:dyDescent="0.25">
      <c r="A616" s="44" t="s">
        <v>3192</v>
      </c>
      <c r="B616" s="44" t="s">
        <v>3186</v>
      </c>
      <c r="C616" s="45" t="s">
        <v>3187</v>
      </c>
      <c r="D616" s="45" t="s">
        <v>1201</v>
      </c>
      <c r="E616" s="46">
        <v>45382</v>
      </c>
      <c r="F616" s="45"/>
      <c r="G616" s="45" t="s">
        <v>1190</v>
      </c>
      <c r="H616" s="45" t="s">
        <v>1190</v>
      </c>
    </row>
    <row r="617" spans="1:8" s="29" customFormat="1" ht="13.8" hidden="1" x14ac:dyDescent="0.25">
      <c r="A617" s="102" t="s">
        <v>3308</v>
      </c>
      <c r="B617" s="92" t="s">
        <v>3384</v>
      </c>
      <c r="C617" s="93" t="s">
        <v>3383</v>
      </c>
      <c r="D617" s="93" t="s">
        <v>1201</v>
      </c>
      <c r="E617" s="94">
        <v>45429</v>
      </c>
      <c r="F617" s="93"/>
      <c r="G617" s="93" t="s">
        <v>1190</v>
      </c>
      <c r="H617" s="93" t="s">
        <v>1190</v>
      </c>
    </row>
    <row r="618" spans="1:8" s="29" customFormat="1" ht="13.8" hidden="1" x14ac:dyDescent="0.3">
      <c r="A618" s="57" t="s">
        <v>2158</v>
      </c>
      <c r="B618" s="57" t="s">
        <v>2173</v>
      </c>
      <c r="C618" s="62">
        <v>21030</v>
      </c>
      <c r="D618" s="93" t="s">
        <v>4760</v>
      </c>
      <c r="E618" s="60">
        <v>45961</v>
      </c>
      <c r="F618" s="93"/>
      <c r="G618" s="93"/>
      <c r="H618" s="93"/>
    </row>
    <row r="619" spans="1:8" s="29" customFormat="1" ht="13.8" hidden="1" x14ac:dyDescent="0.3">
      <c r="A619" s="57" t="s">
        <v>27</v>
      </c>
      <c r="B619" s="57" t="s">
        <v>2173</v>
      </c>
      <c r="C619" s="62">
        <v>21030</v>
      </c>
      <c r="D619" s="93" t="s">
        <v>4760</v>
      </c>
      <c r="E619" s="60">
        <v>45961</v>
      </c>
      <c r="F619" s="93"/>
      <c r="G619" s="93"/>
      <c r="H619" s="93"/>
    </row>
    <row r="620" spans="1:8" s="29" customFormat="1" ht="13.8" hidden="1" x14ac:dyDescent="0.3">
      <c r="A620" s="57" t="s">
        <v>27</v>
      </c>
      <c r="B620" s="92" t="s">
        <v>3682</v>
      </c>
      <c r="C620" s="93" t="s">
        <v>3680</v>
      </c>
      <c r="D620" s="93" t="s">
        <v>3681</v>
      </c>
      <c r="E620" s="94">
        <v>46203</v>
      </c>
      <c r="F620" s="93"/>
      <c r="G620" s="93"/>
      <c r="H620" s="93"/>
    </row>
    <row r="621" spans="1:8" s="29" customFormat="1" ht="13.8" hidden="1" x14ac:dyDescent="0.25">
      <c r="A621" s="98" t="s">
        <v>27</v>
      </c>
      <c r="B621" s="92" t="s">
        <v>2659</v>
      </c>
      <c r="C621" s="93" t="s">
        <v>2815</v>
      </c>
      <c r="D621" s="93" t="s">
        <v>2814</v>
      </c>
      <c r="E621" s="94">
        <v>45169</v>
      </c>
      <c r="F621" s="93"/>
      <c r="G621" s="93"/>
      <c r="H621" s="93"/>
    </row>
    <row r="622" spans="1:8" s="29" customFormat="1" ht="13.8" hidden="1" x14ac:dyDescent="0.25">
      <c r="A622" s="102" t="s">
        <v>3309</v>
      </c>
      <c r="B622" s="92" t="s">
        <v>3384</v>
      </c>
      <c r="C622" s="93" t="s">
        <v>3383</v>
      </c>
      <c r="D622" s="93" t="s">
        <v>1201</v>
      </c>
      <c r="E622" s="94">
        <v>45429</v>
      </c>
      <c r="F622" s="93"/>
      <c r="G622" s="93" t="s">
        <v>1190</v>
      </c>
      <c r="H622" s="93" t="s">
        <v>1190</v>
      </c>
    </row>
    <row r="623" spans="1:8" s="29" customFormat="1" ht="13.8" hidden="1" x14ac:dyDescent="0.25">
      <c r="A623" s="100" t="s">
        <v>3410</v>
      </c>
      <c r="B623" s="92" t="s">
        <v>3452</v>
      </c>
      <c r="C623" s="93" t="s">
        <v>3453</v>
      </c>
      <c r="D623" s="93" t="s">
        <v>1201</v>
      </c>
      <c r="E623" s="94">
        <v>45401</v>
      </c>
      <c r="F623" s="93"/>
      <c r="G623" s="93"/>
      <c r="H623" s="93"/>
    </row>
    <row r="624" spans="1:8" s="29" customFormat="1" ht="13.8" hidden="1" x14ac:dyDescent="0.3">
      <c r="A624" s="73" t="s">
        <v>5788</v>
      </c>
      <c r="B624" s="89" t="s">
        <v>5783</v>
      </c>
      <c r="C624" s="36" t="s">
        <v>5784</v>
      </c>
      <c r="D624" s="36" t="s">
        <v>1201</v>
      </c>
      <c r="E624" s="42">
        <v>45245</v>
      </c>
      <c r="F624" s="32"/>
      <c r="G624" s="32"/>
      <c r="H624" s="32"/>
    </row>
    <row r="625" spans="1:8" s="29" customFormat="1" ht="13.8" hidden="1" x14ac:dyDescent="0.3">
      <c r="A625" s="73" t="s">
        <v>5820</v>
      </c>
      <c r="B625" s="89" t="s">
        <v>1202</v>
      </c>
      <c r="C625" s="36" t="s">
        <v>5804</v>
      </c>
      <c r="D625" s="36" t="s">
        <v>1201</v>
      </c>
      <c r="E625" s="42">
        <v>45132</v>
      </c>
      <c r="F625" s="32"/>
      <c r="G625" s="32"/>
      <c r="H625" s="32"/>
    </row>
    <row r="626" spans="1:8" s="29" customFormat="1" ht="13.8" hidden="1" x14ac:dyDescent="0.25">
      <c r="A626" s="87" t="s">
        <v>4454</v>
      </c>
      <c r="B626" s="87" t="s">
        <v>4387</v>
      </c>
      <c r="C626" s="95" t="s">
        <v>4455</v>
      </c>
      <c r="D626" s="96" t="s">
        <v>398</v>
      </c>
      <c r="E626" s="65">
        <v>45291</v>
      </c>
      <c r="F626" s="96"/>
      <c r="G626" s="96"/>
      <c r="H626" s="96"/>
    </row>
    <row r="627" spans="1:8" s="29" customFormat="1" ht="13.8" hidden="1" x14ac:dyDescent="0.25">
      <c r="A627" s="87" t="s">
        <v>4456</v>
      </c>
      <c r="B627" s="87" t="s">
        <v>4371</v>
      </c>
      <c r="C627" s="95" t="s">
        <v>4457</v>
      </c>
      <c r="D627" s="96" t="s">
        <v>398</v>
      </c>
      <c r="E627" s="65">
        <v>45291</v>
      </c>
      <c r="F627" s="96"/>
      <c r="G627" s="96"/>
      <c r="H627" s="96"/>
    </row>
    <row r="628" spans="1:8" s="29" customFormat="1" ht="13.8" hidden="1" x14ac:dyDescent="0.3">
      <c r="A628" s="73" t="s">
        <v>5821</v>
      </c>
      <c r="B628" s="89" t="s">
        <v>1202</v>
      </c>
      <c r="C628" s="36" t="s">
        <v>5804</v>
      </c>
      <c r="D628" s="36" t="s">
        <v>1201</v>
      </c>
      <c r="E628" s="42">
        <v>45132</v>
      </c>
      <c r="F628" s="32"/>
      <c r="G628" s="32"/>
      <c r="H628" s="32"/>
    </row>
    <row r="629" spans="1:8" s="29" customFormat="1" ht="13.8" hidden="1" x14ac:dyDescent="0.3">
      <c r="A629" s="103" t="s">
        <v>2478</v>
      </c>
      <c r="B629" s="103" t="s">
        <v>1679</v>
      </c>
      <c r="C629" s="104" t="s">
        <v>2479</v>
      </c>
      <c r="D629" s="134" t="s">
        <v>1741</v>
      </c>
      <c r="E629" s="105">
        <v>45406</v>
      </c>
      <c r="F629" s="93"/>
      <c r="G629" s="93"/>
      <c r="H629" s="93"/>
    </row>
    <row r="630" spans="1:8" s="29" customFormat="1" ht="13.8" hidden="1" x14ac:dyDescent="0.25">
      <c r="A630" s="44" t="s">
        <v>1227</v>
      </c>
      <c r="B630" s="44" t="s">
        <v>1308</v>
      </c>
      <c r="C630" s="45" t="s">
        <v>1324</v>
      </c>
      <c r="D630" s="93" t="s">
        <v>4760</v>
      </c>
      <c r="E630" s="70" t="s">
        <v>1330</v>
      </c>
      <c r="F630" s="93"/>
      <c r="G630" s="93"/>
      <c r="H630" s="93"/>
    </row>
    <row r="631" spans="1:8" s="29" customFormat="1" ht="13.8" hidden="1" x14ac:dyDescent="0.25">
      <c r="A631" s="87" t="s">
        <v>218</v>
      </c>
      <c r="B631" s="87" t="s">
        <v>199</v>
      </c>
      <c r="C631" s="95" t="s">
        <v>6716</v>
      </c>
      <c r="D631" s="96" t="s">
        <v>398</v>
      </c>
      <c r="E631" s="65">
        <v>45260</v>
      </c>
      <c r="F631" s="96"/>
      <c r="G631" s="96"/>
      <c r="H631" s="96"/>
    </row>
    <row r="632" spans="1:8" s="29" customFormat="1" ht="13.8" hidden="1" x14ac:dyDescent="0.25">
      <c r="A632" s="92" t="s">
        <v>3718</v>
      </c>
      <c r="B632" s="92" t="s">
        <v>1384</v>
      </c>
      <c r="C632" s="93" t="s">
        <v>3731</v>
      </c>
      <c r="D632" s="93" t="s">
        <v>1201</v>
      </c>
      <c r="E632" s="94">
        <v>45155</v>
      </c>
      <c r="F632" s="93"/>
      <c r="G632" s="93" t="s">
        <v>1190</v>
      </c>
      <c r="H632" s="44" t="s">
        <v>1335</v>
      </c>
    </row>
    <row r="633" spans="1:8" s="29" customFormat="1" ht="13.8" hidden="1" x14ac:dyDescent="0.3">
      <c r="A633" s="57" t="s">
        <v>4677</v>
      </c>
      <c r="B633" s="57" t="s">
        <v>4728</v>
      </c>
      <c r="C633" s="62">
        <v>2209</v>
      </c>
      <c r="D633" s="93" t="s">
        <v>4760</v>
      </c>
      <c r="E633" s="60">
        <v>45276</v>
      </c>
      <c r="F633" s="93"/>
      <c r="G633" s="93"/>
      <c r="H633" s="93"/>
    </row>
    <row r="634" spans="1:8" s="29" customFormat="1" ht="13.8" x14ac:dyDescent="0.3">
      <c r="A634" s="99" t="s">
        <v>2706</v>
      </c>
      <c r="B634" s="92" t="s">
        <v>2708</v>
      </c>
      <c r="C634" s="93" t="s">
        <v>2707</v>
      </c>
      <c r="D634" s="93" t="s">
        <v>2147</v>
      </c>
      <c r="E634" s="107">
        <v>44719</v>
      </c>
      <c r="F634" s="93"/>
      <c r="G634" s="93" t="s">
        <v>1190</v>
      </c>
      <c r="H634" s="93" t="s">
        <v>1190</v>
      </c>
    </row>
    <row r="635" spans="1:8" s="29" customFormat="1" ht="13.8" hidden="1" x14ac:dyDescent="0.3">
      <c r="A635" s="99" t="s">
        <v>3393</v>
      </c>
      <c r="B635" s="92" t="s">
        <v>3394</v>
      </c>
      <c r="C635" s="146" t="s">
        <v>3395</v>
      </c>
      <c r="D635" s="93" t="s">
        <v>1479</v>
      </c>
      <c r="E635" s="107"/>
      <c r="F635" s="93"/>
      <c r="G635" s="93"/>
      <c r="H635" s="93"/>
    </row>
    <row r="636" spans="1:8" s="29" customFormat="1" ht="13.8" hidden="1" x14ac:dyDescent="0.3">
      <c r="A636" s="99" t="s">
        <v>3116</v>
      </c>
      <c r="B636" s="92" t="s">
        <v>3078</v>
      </c>
      <c r="C636" s="93" t="s">
        <v>3107</v>
      </c>
      <c r="D636" s="93" t="s">
        <v>1586</v>
      </c>
      <c r="E636" s="94">
        <v>45291</v>
      </c>
      <c r="F636" s="93"/>
      <c r="G636" s="93"/>
      <c r="H636" s="93"/>
    </row>
    <row r="637" spans="1:8" s="29" customFormat="1" ht="13.8" hidden="1" x14ac:dyDescent="0.3">
      <c r="A637" s="57" t="s">
        <v>3610</v>
      </c>
      <c r="B637" s="92" t="s">
        <v>3682</v>
      </c>
      <c r="C637" s="93" t="s">
        <v>3680</v>
      </c>
      <c r="D637" s="93" t="s">
        <v>3681</v>
      </c>
      <c r="E637" s="94">
        <v>46203</v>
      </c>
      <c r="F637" s="93"/>
      <c r="G637" s="93"/>
      <c r="H637" s="93"/>
    </row>
    <row r="638" spans="1:8" s="29" customFormat="1" ht="13.8" hidden="1" x14ac:dyDescent="0.3">
      <c r="A638" s="99" t="s">
        <v>3090</v>
      </c>
      <c r="B638" s="92" t="s">
        <v>3078</v>
      </c>
      <c r="C638" s="93" t="s">
        <v>3107</v>
      </c>
      <c r="D638" s="93" t="s">
        <v>1586</v>
      </c>
      <c r="E638" s="94">
        <v>45291</v>
      </c>
      <c r="F638" s="93"/>
      <c r="G638" s="93"/>
      <c r="H638" s="93"/>
    </row>
    <row r="639" spans="1:8" s="29" customFormat="1" ht="13.8" hidden="1" x14ac:dyDescent="0.3">
      <c r="A639" s="99" t="s">
        <v>4829</v>
      </c>
      <c r="B639" s="92" t="s">
        <v>4830</v>
      </c>
      <c r="C639" s="93" t="s">
        <v>2263</v>
      </c>
      <c r="D639" s="93" t="s">
        <v>1201</v>
      </c>
      <c r="E639" s="94">
        <v>45614</v>
      </c>
      <c r="F639" s="93"/>
      <c r="G639" s="93"/>
      <c r="H639" s="93"/>
    </row>
    <row r="640" spans="1:8" s="29" customFormat="1" ht="13.8" hidden="1" x14ac:dyDescent="0.25">
      <c r="A640" s="44" t="s">
        <v>3193</v>
      </c>
      <c r="B640" s="44" t="s">
        <v>3186</v>
      </c>
      <c r="C640" s="45" t="s">
        <v>3187</v>
      </c>
      <c r="D640" s="45" t="s">
        <v>1201</v>
      </c>
      <c r="E640" s="46">
        <v>45382</v>
      </c>
      <c r="F640" s="45"/>
      <c r="G640" s="45" t="s">
        <v>1190</v>
      </c>
      <c r="H640" s="45" t="s">
        <v>1190</v>
      </c>
    </row>
    <row r="641" spans="1:8" s="29" customFormat="1" ht="13.8" hidden="1" x14ac:dyDescent="0.25">
      <c r="A641" s="44" t="s">
        <v>1228</v>
      </c>
      <c r="B641" s="44" t="s">
        <v>1309</v>
      </c>
      <c r="C641" s="45" t="s">
        <v>4750</v>
      </c>
      <c r="D641" s="93" t="s">
        <v>4760</v>
      </c>
      <c r="E641" s="70" t="s">
        <v>1330</v>
      </c>
      <c r="F641" s="93"/>
      <c r="G641" s="93"/>
      <c r="H641" s="93"/>
    </row>
    <row r="642" spans="1:8" s="29" customFormat="1" ht="13.8" hidden="1" x14ac:dyDescent="0.25">
      <c r="A642" s="44" t="s">
        <v>3893</v>
      </c>
      <c r="B642" s="44" t="s">
        <v>3889</v>
      </c>
      <c r="C642" s="45" t="s">
        <v>3890</v>
      </c>
      <c r="D642" s="93" t="s">
        <v>1479</v>
      </c>
      <c r="E642" s="56"/>
      <c r="F642" s="45"/>
      <c r="G642" s="45"/>
      <c r="H642" s="93"/>
    </row>
    <row r="643" spans="1:8" s="29" customFormat="1" ht="13.8" hidden="1" x14ac:dyDescent="0.3">
      <c r="A643" s="117" t="s">
        <v>1981</v>
      </c>
      <c r="B643" s="117" t="s">
        <v>1960</v>
      </c>
      <c r="C643" s="106" t="s">
        <v>1389</v>
      </c>
      <c r="D643" s="93" t="s">
        <v>1394</v>
      </c>
      <c r="E643" s="119">
        <v>45230</v>
      </c>
      <c r="F643" s="93"/>
      <c r="G643" s="93"/>
      <c r="H643" s="93"/>
    </row>
    <row r="644" spans="1:8" s="29" customFormat="1" ht="13.8" hidden="1" x14ac:dyDescent="0.3">
      <c r="A644" s="57" t="s">
        <v>3977</v>
      </c>
      <c r="B644" s="57" t="s">
        <v>1299</v>
      </c>
      <c r="C644" s="62">
        <v>2211</v>
      </c>
      <c r="D644" s="93" t="s">
        <v>4760</v>
      </c>
      <c r="E644" s="60">
        <v>45230</v>
      </c>
      <c r="F644" s="93"/>
      <c r="G644" s="93"/>
      <c r="H644" s="93"/>
    </row>
    <row r="645" spans="1:8" s="29" customFormat="1" ht="13.8" hidden="1" x14ac:dyDescent="0.25">
      <c r="A645" s="87" t="s">
        <v>1020</v>
      </c>
      <c r="B645" s="87" t="s">
        <v>4458</v>
      </c>
      <c r="C645" s="95" t="s">
        <v>4459</v>
      </c>
      <c r="D645" s="96" t="s">
        <v>398</v>
      </c>
      <c r="E645" s="65">
        <v>45657</v>
      </c>
      <c r="F645" s="96"/>
      <c r="G645" s="96"/>
      <c r="H645" s="96"/>
    </row>
    <row r="646" spans="1:8" s="29" customFormat="1" ht="13.8" hidden="1" x14ac:dyDescent="0.25">
      <c r="A646" s="44" t="s">
        <v>2475</v>
      </c>
      <c r="B646" s="44" t="s">
        <v>2477</v>
      </c>
      <c r="C646" s="45" t="s">
        <v>2476</v>
      </c>
      <c r="D646" s="45" t="s">
        <v>1741</v>
      </c>
      <c r="E646" s="46">
        <v>45925</v>
      </c>
      <c r="F646" s="93"/>
      <c r="G646" s="93"/>
      <c r="H646" s="93"/>
    </row>
    <row r="647" spans="1:8" s="29" customFormat="1" ht="13.8" hidden="1" x14ac:dyDescent="0.25">
      <c r="A647" s="44" t="s">
        <v>6769</v>
      </c>
      <c r="B647" s="44" t="s">
        <v>6770</v>
      </c>
      <c r="C647" s="45" t="s">
        <v>6771</v>
      </c>
      <c r="D647" s="45" t="s">
        <v>398</v>
      </c>
      <c r="E647" s="46">
        <v>45777</v>
      </c>
      <c r="F647" s="93"/>
      <c r="G647" s="93"/>
      <c r="H647" s="93"/>
    </row>
    <row r="648" spans="1:8" s="29" customFormat="1" ht="13.8" hidden="1" x14ac:dyDescent="0.25">
      <c r="A648" s="87" t="s">
        <v>4460</v>
      </c>
      <c r="B648" s="87" t="s">
        <v>4461</v>
      </c>
      <c r="C648" s="95" t="s">
        <v>4462</v>
      </c>
      <c r="D648" s="96" t="s">
        <v>398</v>
      </c>
      <c r="E648" s="65">
        <v>45657</v>
      </c>
      <c r="F648" s="96"/>
      <c r="G648" s="96"/>
      <c r="H648" s="96"/>
    </row>
    <row r="649" spans="1:8" s="29" customFormat="1" ht="13.8" x14ac:dyDescent="0.3">
      <c r="A649" s="111" t="s">
        <v>1784</v>
      </c>
      <c r="B649" s="111" t="s">
        <v>1895</v>
      </c>
      <c r="C649" s="93" t="s">
        <v>3940</v>
      </c>
      <c r="D649" s="93" t="s">
        <v>1743</v>
      </c>
      <c r="E649" s="107">
        <v>44742</v>
      </c>
      <c r="F649" s="142"/>
      <c r="G649" s="142"/>
      <c r="H649" s="93" t="s">
        <v>1190</v>
      </c>
    </row>
    <row r="650" spans="1:8" s="29" customFormat="1" ht="13.8" hidden="1" x14ac:dyDescent="0.3">
      <c r="A650" s="99" t="s">
        <v>1406</v>
      </c>
      <c r="B650" s="92" t="s">
        <v>2683</v>
      </c>
      <c r="C650" s="93" t="s">
        <v>2684</v>
      </c>
      <c r="D650" s="93" t="s">
        <v>1201</v>
      </c>
      <c r="E650" s="94">
        <v>45504</v>
      </c>
      <c r="F650" s="93"/>
      <c r="G650" s="93"/>
      <c r="H650" s="93" t="s">
        <v>1789</v>
      </c>
    </row>
    <row r="651" spans="1:8" s="29" customFormat="1" ht="13.8" hidden="1" x14ac:dyDescent="0.3">
      <c r="A651" s="73" t="s">
        <v>1406</v>
      </c>
      <c r="B651" s="73" t="s">
        <v>5750</v>
      </c>
      <c r="C651" s="36" t="s">
        <v>5751</v>
      </c>
      <c r="D651" s="36" t="s">
        <v>1201</v>
      </c>
      <c r="E651" s="42">
        <v>45504</v>
      </c>
      <c r="F651" s="32"/>
      <c r="G651" s="32"/>
      <c r="H651" s="32"/>
    </row>
    <row r="652" spans="1:8" s="29" customFormat="1" ht="13.8" hidden="1" x14ac:dyDescent="0.25">
      <c r="A652" s="120" t="s">
        <v>1937</v>
      </c>
      <c r="B652" s="114" t="s">
        <v>1920</v>
      </c>
      <c r="C652" s="106" t="s">
        <v>1921</v>
      </c>
      <c r="D652" s="93" t="s">
        <v>1394</v>
      </c>
      <c r="E652" s="115">
        <v>45107</v>
      </c>
      <c r="F652" s="93"/>
      <c r="G652" s="93"/>
      <c r="H652" s="93"/>
    </row>
    <row r="653" spans="1:8" s="29" customFormat="1" ht="13.8" hidden="1" x14ac:dyDescent="0.3">
      <c r="A653" s="99" t="s">
        <v>1331</v>
      </c>
      <c r="B653" s="92" t="s">
        <v>1334</v>
      </c>
      <c r="C653" s="93" t="s">
        <v>2524</v>
      </c>
      <c r="D653" s="93" t="s">
        <v>1201</v>
      </c>
      <c r="E653" s="94">
        <v>45134</v>
      </c>
      <c r="F653" s="93" t="s">
        <v>1336</v>
      </c>
      <c r="G653" s="93"/>
      <c r="H653" s="93" t="s">
        <v>1335</v>
      </c>
    </row>
    <row r="654" spans="1:8" s="29" customFormat="1" ht="13.8" hidden="1" x14ac:dyDescent="0.25">
      <c r="A654" s="92" t="s">
        <v>1331</v>
      </c>
      <c r="B654" s="92" t="s">
        <v>1384</v>
      </c>
      <c r="C654" s="93" t="s">
        <v>3731</v>
      </c>
      <c r="D654" s="93" t="s">
        <v>1201</v>
      </c>
      <c r="E654" s="94">
        <v>45155</v>
      </c>
      <c r="F654" s="93"/>
      <c r="G654" s="93" t="s">
        <v>1190</v>
      </c>
      <c r="H654" s="44" t="s">
        <v>1335</v>
      </c>
    </row>
    <row r="655" spans="1:8" s="29" customFormat="1" ht="13.8" hidden="1" x14ac:dyDescent="0.25">
      <c r="A655" s="87" t="s">
        <v>220</v>
      </c>
      <c r="B655" s="87" t="s">
        <v>179</v>
      </c>
      <c r="C655" s="95" t="s">
        <v>349</v>
      </c>
      <c r="D655" s="96" t="s">
        <v>398</v>
      </c>
      <c r="E655" s="65">
        <v>45230</v>
      </c>
      <c r="F655" s="96"/>
      <c r="G655" s="96"/>
      <c r="H655" s="96"/>
    </row>
    <row r="656" spans="1:8" s="29" customFormat="1" ht="13.8" hidden="1" x14ac:dyDescent="0.3">
      <c r="A656" s="99" t="s">
        <v>1714</v>
      </c>
      <c r="B656" s="92" t="s">
        <v>1716</v>
      </c>
      <c r="C656" s="93">
        <v>2202</v>
      </c>
      <c r="D656" s="93" t="s">
        <v>1717</v>
      </c>
      <c r="E656" s="112">
        <v>45535</v>
      </c>
      <c r="F656" s="93"/>
      <c r="G656" s="93"/>
      <c r="H656" s="93" t="s">
        <v>1190</v>
      </c>
    </row>
    <row r="657" spans="1:8" s="29" customFormat="1" ht="13.8" hidden="1" x14ac:dyDescent="0.3">
      <c r="A657" s="57" t="s">
        <v>3611</v>
      </c>
      <c r="B657" s="92" t="s">
        <v>3682</v>
      </c>
      <c r="C657" s="93" t="s">
        <v>3680</v>
      </c>
      <c r="D657" s="93" t="s">
        <v>3681</v>
      </c>
      <c r="E657" s="94">
        <v>46203</v>
      </c>
      <c r="F657" s="93"/>
      <c r="G657" s="93"/>
      <c r="H657" s="93"/>
    </row>
    <row r="658" spans="1:8" s="29" customFormat="1" ht="13.8" hidden="1" x14ac:dyDescent="0.25">
      <c r="A658" s="87" t="s">
        <v>4463</v>
      </c>
      <c r="B658" s="87" t="s">
        <v>4349</v>
      </c>
      <c r="C658" s="95" t="s">
        <v>4464</v>
      </c>
      <c r="D658" s="96" t="s">
        <v>398</v>
      </c>
      <c r="E658" s="65">
        <v>45169</v>
      </c>
      <c r="F658" s="96"/>
      <c r="G658" s="96"/>
      <c r="H658" s="96"/>
    </row>
    <row r="659" spans="1:8" s="29" customFormat="1" ht="13.8" hidden="1" x14ac:dyDescent="0.25">
      <c r="A659" s="87" t="s">
        <v>4463</v>
      </c>
      <c r="B659" s="87" t="s">
        <v>4465</v>
      </c>
      <c r="C659" s="95" t="s">
        <v>4466</v>
      </c>
      <c r="D659" s="96" t="s">
        <v>398</v>
      </c>
      <c r="E659" s="65">
        <v>45291</v>
      </c>
      <c r="F659" s="96"/>
      <c r="G659" s="96"/>
      <c r="H659" s="96"/>
    </row>
    <row r="660" spans="1:8" s="29" customFormat="1" ht="13.8" hidden="1" x14ac:dyDescent="0.3">
      <c r="A660" s="57" t="s">
        <v>4678</v>
      </c>
      <c r="B660" s="57" t="s">
        <v>2173</v>
      </c>
      <c r="C660" s="62">
        <v>21030</v>
      </c>
      <c r="D660" s="93" t="s">
        <v>4760</v>
      </c>
      <c r="E660" s="60">
        <v>45961</v>
      </c>
      <c r="F660" s="93"/>
      <c r="G660" s="93"/>
      <c r="H660" s="93"/>
    </row>
    <row r="661" spans="1:8" s="29" customFormat="1" ht="13.8" hidden="1" x14ac:dyDescent="0.3">
      <c r="A661" s="57" t="s">
        <v>1229</v>
      </c>
      <c r="B661" s="57" t="s">
        <v>1290</v>
      </c>
      <c r="C661" s="62">
        <v>21027</v>
      </c>
      <c r="D661" s="93" t="s">
        <v>4760</v>
      </c>
      <c r="E661" s="60">
        <v>45777</v>
      </c>
      <c r="F661" s="93"/>
      <c r="G661" s="93"/>
      <c r="H661" s="93"/>
    </row>
    <row r="662" spans="1:8" s="29" customFormat="1" ht="13.8" hidden="1" x14ac:dyDescent="0.3">
      <c r="A662" s="57" t="s">
        <v>3612</v>
      </c>
      <c r="B662" s="92" t="s">
        <v>3682</v>
      </c>
      <c r="C662" s="93" t="s">
        <v>3680</v>
      </c>
      <c r="D662" s="93" t="s">
        <v>3681</v>
      </c>
      <c r="E662" s="94">
        <v>46203</v>
      </c>
      <c r="F662" s="93"/>
      <c r="G662" s="93"/>
      <c r="H662" s="93"/>
    </row>
    <row r="663" spans="1:8" s="29" customFormat="1" ht="13.8" hidden="1" x14ac:dyDescent="0.3">
      <c r="A663" s="57" t="s">
        <v>4679</v>
      </c>
      <c r="B663" s="57" t="s">
        <v>1290</v>
      </c>
      <c r="C663" s="62">
        <v>21027</v>
      </c>
      <c r="D663" s="93" t="s">
        <v>4760</v>
      </c>
      <c r="E663" s="60">
        <v>45777</v>
      </c>
      <c r="F663" s="93"/>
      <c r="G663" s="93"/>
      <c r="H663" s="93"/>
    </row>
    <row r="664" spans="1:8" s="29" customFormat="1" ht="13.8" hidden="1" x14ac:dyDescent="0.25">
      <c r="A664" s="91" t="s">
        <v>707</v>
      </c>
      <c r="B664" s="92" t="s">
        <v>1774</v>
      </c>
      <c r="C664" s="93" t="s">
        <v>2656</v>
      </c>
      <c r="D664" s="93" t="s">
        <v>2814</v>
      </c>
      <c r="E664" s="94">
        <v>45169</v>
      </c>
      <c r="F664" s="93"/>
      <c r="G664" s="93"/>
      <c r="H664" s="93"/>
    </row>
    <row r="665" spans="1:8" s="29" customFormat="1" ht="13.8" hidden="1" x14ac:dyDescent="0.3">
      <c r="A665" s="57" t="s">
        <v>1230</v>
      </c>
      <c r="B665" s="57" t="s">
        <v>1290</v>
      </c>
      <c r="C665" s="62">
        <v>21027</v>
      </c>
      <c r="D665" s="93" t="s">
        <v>4760</v>
      </c>
      <c r="E665" s="60">
        <v>45777</v>
      </c>
      <c r="F665" s="93"/>
      <c r="G665" s="93"/>
      <c r="H665" s="93"/>
    </row>
    <row r="666" spans="1:8" s="29" customFormat="1" ht="13.8" hidden="1" x14ac:dyDescent="0.3">
      <c r="A666" s="171" t="s">
        <v>5767</v>
      </c>
      <c r="B666" s="31" t="s">
        <v>5761</v>
      </c>
      <c r="C666" s="32" t="s">
        <v>5762</v>
      </c>
      <c r="D666" s="33" t="s">
        <v>1201</v>
      </c>
      <c r="E666" s="33">
        <v>45246</v>
      </c>
      <c r="F666" s="32"/>
      <c r="G666" s="32"/>
      <c r="H666" s="32"/>
    </row>
    <row r="667" spans="1:8" s="29" customFormat="1" ht="13.8" hidden="1" x14ac:dyDescent="0.25">
      <c r="A667" s="91" t="s">
        <v>2790</v>
      </c>
      <c r="B667" s="92" t="s">
        <v>1774</v>
      </c>
      <c r="C667" s="93" t="s">
        <v>2656</v>
      </c>
      <c r="D667" s="93" t="s">
        <v>2814</v>
      </c>
      <c r="E667" s="94">
        <v>45169</v>
      </c>
      <c r="F667" s="93"/>
      <c r="G667" s="93"/>
      <c r="H667" s="93"/>
    </row>
    <row r="668" spans="1:8" s="29" customFormat="1" ht="13.8" hidden="1" x14ac:dyDescent="0.25">
      <c r="A668" s="87" t="s">
        <v>4467</v>
      </c>
      <c r="B668" s="87" t="s">
        <v>300</v>
      </c>
      <c r="C668" s="95" t="s">
        <v>4468</v>
      </c>
      <c r="D668" s="96" t="s">
        <v>398</v>
      </c>
      <c r="E668" s="65">
        <v>45138</v>
      </c>
      <c r="F668" s="96"/>
      <c r="G668" s="96"/>
      <c r="H668" s="96"/>
    </row>
    <row r="669" spans="1:8" s="29" customFormat="1" ht="13.8" hidden="1" x14ac:dyDescent="0.25">
      <c r="A669" s="99" t="s">
        <v>2752</v>
      </c>
      <c r="B669" s="111" t="s">
        <v>1169</v>
      </c>
      <c r="C669" s="45" t="s">
        <v>2745</v>
      </c>
      <c r="D669" s="93" t="s">
        <v>2198</v>
      </c>
      <c r="E669" s="46">
        <v>45227</v>
      </c>
      <c r="F669" s="93"/>
      <c r="G669" s="93"/>
      <c r="H669" s="93"/>
    </row>
    <row r="670" spans="1:8" s="29" customFormat="1" ht="13.8" hidden="1" x14ac:dyDescent="0.25">
      <c r="A670" s="87" t="s">
        <v>221</v>
      </c>
      <c r="B670" s="87" t="s">
        <v>222</v>
      </c>
      <c r="C670" s="95" t="s">
        <v>3944</v>
      </c>
      <c r="D670" s="96" t="s">
        <v>398</v>
      </c>
      <c r="E670" s="65">
        <v>45504</v>
      </c>
      <c r="F670" s="96"/>
      <c r="G670" s="96"/>
      <c r="H670" s="96"/>
    </row>
    <row r="671" spans="1:8" s="29" customFormat="1" ht="13.8" hidden="1" x14ac:dyDescent="0.25">
      <c r="A671" s="100" t="s">
        <v>223</v>
      </c>
      <c r="B671" s="87" t="s">
        <v>143</v>
      </c>
      <c r="C671" s="95" t="s">
        <v>350</v>
      </c>
      <c r="D671" s="96" t="s">
        <v>398</v>
      </c>
      <c r="E671" s="65">
        <v>45230</v>
      </c>
      <c r="F671" s="96"/>
      <c r="G671" s="96"/>
      <c r="H671" s="96"/>
    </row>
    <row r="672" spans="1:8" s="29" customFormat="1" ht="13.8" hidden="1" x14ac:dyDescent="0.3">
      <c r="A672" s="57" t="s">
        <v>1231</v>
      </c>
      <c r="B672" s="58" t="s">
        <v>3909</v>
      </c>
      <c r="C672" s="59">
        <v>20022</v>
      </c>
      <c r="D672" s="93" t="s">
        <v>4760</v>
      </c>
      <c r="E672" s="60">
        <v>45535</v>
      </c>
      <c r="F672" s="93"/>
      <c r="G672" s="93"/>
      <c r="H672" s="93"/>
    </row>
    <row r="673" spans="1:8" s="29" customFormat="1" ht="13.8" hidden="1" x14ac:dyDescent="0.25">
      <c r="A673" s="102" t="s">
        <v>3311</v>
      </c>
      <c r="B673" s="92" t="s">
        <v>3384</v>
      </c>
      <c r="C673" s="93" t="s">
        <v>3383</v>
      </c>
      <c r="D673" s="93" t="s">
        <v>1201</v>
      </c>
      <c r="E673" s="94">
        <v>45429</v>
      </c>
      <c r="F673" s="93"/>
      <c r="G673" s="93" t="s">
        <v>1190</v>
      </c>
      <c r="H673" s="93" t="s">
        <v>1190</v>
      </c>
    </row>
    <row r="674" spans="1:8" s="29" customFormat="1" ht="13.8" hidden="1" x14ac:dyDescent="0.3">
      <c r="A674" s="57" t="s">
        <v>43</v>
      </c>
      <c r="B674" s="57" t="s">
        <v>2173</v>
      </c>
      <c r="C674" s="62">
        <v>21030</v>
      </c>
      <c r="D674" s="93" t="s">
        <v>4760</v>
      </c>
      <c r="E674" s="60">
        <v>45961</v>
      </c>
      <c r="F674" s="93"/>
      <c r="G674" s="93"/>
      <c r="H674" s="93"/>
    </row>
    <row r="675" spans="1:8" s="29" customFormat="1" ht="13.8" hidden="1" x14ac:dyDescent="0.3">
      <c r="A675" s="57" t="s">
        <v>1023</v>
      </c>
      <c r="B675" s="92" t="s">
        <v>3682</v>
      </c>
      <c r="C675" s="93" t="s">
        <v>3680</v>
      </c>
      <c r="D675" s="93" t="s">
        <v>3681</v>
      </c>
      <c r="E675" s="94">
        <v>46203</v>
      </c>
      <c r="F675" s="93"/>
      <c r="G675" s="93"/>
      <c r="H675" s="93"/>
    </row>
    <row r="676" spans="1:8" s="29" customFormat="1" ht="13.8" x14ac:dyDescent="0.3">
      <c r="A676" s="99" t="s">
        <v>1715</v>
      </c>
      <c r="B676" s="92" t="s">
        <v>1716</v>
      </c>
      <c r="C676" s="93">
        <v>2022</v>
      </c>
      <c r="D676" s="93" t="s">
        <v>1717</v>
      </c>
      <c r="E676" s="107">
        <v>44804</v>
      </c>
      <c r="F676" s="93"/>
      <c r="G676" s="93"/>
      <c r="H676" s="93" t="s">
        <v>1190</v>
      </c>
    </row>
    <row r="677" spans="1:8" s="29" customFormat="1" ht="13.8" hidden="1" x14ac:dyDescent="0.25">
      <c r="A677" s="91" t="s">
        <v>2829</v>
      </c>
      <c r="B677" s="92" t="s">
        <v>2840</v>
      </c>
      <c r="C677" s="93" t="s">
        <v>2663</v>
      </c>
      <c r="D677" s="93" t="s">
        <v>2814</v>
      </c>
      <c r="E677" s="94">
        <v>45169</v>
      </c>
      <c r="F677" s="93"/>
      <c r="G677" s="93"/>
      <c r="H677" s="93"/>
    </row>
    <row r="678" spans="1:8" s="29" customFormat="1" ht="13.8" hidden="1" x14ac:dyDescent="0.25">
      <c r="A678" s="87" t="s">
        <v>224</v>
      </c>
      <c r="B678" s="87" t="s">
        <v>204</v>
      </c>
      <c r="C678" s="95" t="s">
        <v>4932</v>
      </c>
      <c r="D678" s="96" t="s">
        <v>398</v>
      </c>
      <c r="E678" s="65">
        <v>45930</v>
      </c>
      <c r="F678" s="96"/>
      <c r="G678" s="96"/>
      <c r="H678" s="96"/>
    </row>
    <row r="679" spans="1:8" s="29" customFormat="1" ht="13.8" hidden="1" x14ac:dyDescent="0.25">
      <c r="A679" s="44" t="s">
        <v>1232</v>
      </c>
      <c r="B679" s="44" t="s">
        <v>1302</v>
      </c>
      <c r="C679" s="45" t="s">
        <v>1323</v>
      </c>
      <c r="D679" s="93" t="s">
        <v>4760</v>
      </c>
      <c r="E679" s="70" t="s">
        <v>1330</v>
      </c>
      <c r="F679" s="93"/>
      <c r="G679" s="93"/>
      <c r="H679" s="93"/>
    </row>
    <row r="680" spans="1:8" s="29" customFormat="1" ht="13.8" hidden="1" x14ac:dyDescent="0.3">
      <c r="A680" s="57" t="s">
        <v>4680</v>
      </c>
      <c r="B680" s="57" t="s">
        <v>2173</v>
      </c>
      <c r="C680" s="62">
        <v>21030</v>
      </c>
      <c r="D680" s="93" t="s">
        <v>4760</v>
      </c>
      <c r="E680" s="60">
        <v>45961</v>
      </c>
      <c r="F680" s="93"/>
      <c r="G680" s="93"/>
      <c r="H680" s="93"/>
    </row>
    <row r="681" spans="1:8" s="29" customFormat="1" ht="13.8" hidden="1" x14ac:dyDescent="0.25">
      <c r="A681" s="76" t="s">
        <v>5686</v>
      </c>
      <c r="B681" s="76" t="s">
        <v>1291</v>
      </c>
      <c r="C681" s="97" t="s">
        <v>1730</v>
      </c>
      <c r="D681" s="97" t="s">
        <v>2147</v>
      </c>
      <c r="E681" s="46">
        <v>45091</v>
      </c>
      <c r="F681" s="93"/>
      <c r="G681" s="93"/>
      <c r="H681" s="93"/>
    </row>
    <row r="682" spans="1:8" s="29" customFormat="1" ht="13.8" hidden="1" x14ac:dyDescent="0.25">
      <c r="A682" s="92" t="s">
        <v>3719</v>
      </c>
      <c r="B682" s="92" t="s">
        <v>1384</v>
      </c>
      <c r="C682" s="93" t="s">
        <v>3731</v>
      </c>
      <c r="D682" s="93" t="s">
        <v>1201</v>
      </c>
      <c r="E682" s="94">
        <v>45155</v>
      </c>
      <c r="F682" s="93"/>
      <c r="G682" s="93" t="s">
        <v>1190</v>
      </c>
      <c r="H682" s="44" t="s">
        <v>1335</v>
      </c>
    </row>
    <row r="683" spans="1:8" s="29" customFormat="1" ht="13.8" hidden="1" x14ac:dyDescent="0.3">
      <c r="A683" s="57" t="s">
        <v>503</v>
      </c>
      <c r="B683" s="92" t="s">
        <v>3682</v>
      </c>
      <c r="C683" s="93" t="s">
        <v>3680</v>
      </c>
      <c r="D683" s="93" t="s">
        <v>3681</v>
      </c>
      <c r="E683" s="94">
        <v>46203</v>
      </c>
      <c r="F683" s="93"/>
      <c r="G683" s="93"/>
      <c r="H683" s="93"/>
    </row>
    <row r="684" spans="1:8" s="29" customFormat="1" ht="13.8" hidden="1" x14ac:dyDescent="0.25">
      <c r="A684" s="87" t="s">
        <v>225</v>
      </c>
      <c r="B684" s="87" t="s">
        <v>166</v>
      </c>
      <c r="C684" s="95" t="s">
        <v>3254</v>
      </c>
      <c r="D684" s="96" t="s">
        <v>398</v>
      </c>
      <c r="E684" s="65">
        <v>45291</v>
      </c>
      <c r="F684" s="96"/>
      <c r="G684" s="96"/>
      <c r="H684" s="96"/>
    </row>
    <row r="685" spans="1:8" s="29" customFormat="1" ht="13.8" hidden="1" x14ac:dyDescent="0.3">
      <c r="A685" s="57" t="s">
        <v>504</v>
      </c>
      <c r="B685" s="57" t="s">
        <v>2173</v>
      </c>
      <c r="C685" s="62">
        <v>21030</v>
      </c>
      <c r="D685" s="93" t="s">
        <v>4760</v>
      </c>
      <c r="E685" s="60">
        <v>45961</v>
      </c>
      <c r="F685" s="93"/>
      <c r="G685" s="93"/>
      <c r="H685" s="93"/>
    </row>
    <row r="686" spans="1:8" s="29" customFormat="1" ht="13.8" hidden="1" x14ac:dyDescent="0.3">
      <c r="A686" s="57" t="s">
        <v>504</v>
      </c>
      <c r="B686" s="92" t="s">
        <v>3682</v>
      </c>
      <c r="C686" s="93" t="s">
        <v>3680</v>
      </c>
      <c r="D686" s="93" t="s">
        <v>3681</v>
      </c>
      <c r="E686" s="94">
        <v>46203</v>
      </c>
      <c r="F686" s="93"/>
      <c r="G686" s="93"/>
      <c r="H686" s="93"/>
    </row>
    <row r="687" spans="1:8" s="29" customFormat="1" ht="13.8" hidden="1" x14ac:dyDescent="0.25">
      <c r="A687" s="44" t="s">
        <v>2721</v>
      </c>
      <c r="B687" s="44" t="s">
        <v>2477</v>
      </c>
      <c r="C687" s="45" t="s">
        <v>2722</v>
      </c>
      <c r="D687" s="45" t="s">
        <v>1741</v>
      </c>
      <c r="E687" s="46">
        <v>45925</v>
      </c>
      <c r="F687" s="93"/>
      <c r="G687" s="93"/>
      <c r="H687" s="93" t="s">
        <v>1335</v>
      </c>
    </row>
    <row r="688" spans="1:8" s="29" customFormat="1" ht="13.8" hidden="1" x14ac:dyDescent="0.25">
      <c r="A688" s="87" t="s">
        <v>4469</v>
      </c>
      <c r="B688" s="87" t="s">
        <v>166</v>
      </c>
      <c r="C688" s="95" t="s">
        <v>4470</v>
      </c>
      <c r="D688" s="96" t="s">
        <v>398</v>
      </c>
      <c r="E688" s="65">
        <v>45291</v>
      </c>
      <c r="F688" s="96"/>
      <c r="G688" s="96"/>
      <c r="H688" s="96"/>
    </row>
    <row r="689" spans="1:8" s="29" customFormat="1" ht="13.8" hidden="1" x14ac:dyDescent="0.25">
      <c r="A689" s="87" t="s">
        <v>226</v>
      </c>
      <c r="B689" s="87" t="s">
        <v>227</v>
      </c>
      <c r="C689" s="95" t="s">
        <v>6717</v>
      </c>
      <c r="D689" s="96" t="s">
        <v>398</v>
      </c>
      <c r="E689" s="65">
        <v>45991</v>
      </c>
      <c r="F689" s="96"/>
      <c r="G689" s="96"/>
      <c r="H689" s="96"/>
    </row>
    <row r="690" spans="1:8" s="29" customFormat="1" ht="13.8" hidden="1" x14ac:dyDescent="0.25">
      <c r="A690" s="91" t="s">
        <v>2791</v>
      </c>
      <c r="B690" s="92" t="s">
        <v>1774</v>
      </c>
      <c r="C690" s="93" t="s">
        <v>2656</v>
      </c>
      <c r="D690" s="93" t="s">
        <v>2814</v>
      </c>
      <c r="E690" s="94">
        <v>45169</v>
      </c>
      <c r="F690" s="93"/>
      <c r="G690" s="93"/>
      <c r="H690" s="93"/>
    </row>
    <row r="691" spans="1:8" s="29" customFormat="1" ht="13.8" hidden="1" x14ac:dyDescent="0.25">
      <c r="A691" s="91" t="s">
        <v>2792</v>
      </c>
      <c r="B691" s="92" t="s">
        <v>1774</v>
      </c>
      <c r="C691" s="93" t="s">
        <v>2656</v>
      </c>
      <c r="D691" s="93" t="s">
        <v>2814</v>
      </c>
      <c r="E691" s="94">
        <v>45169</v>
      </c>
      <c r="F691" s="93"/>
      <c r="G691" s="93"/>
      <c r="H691" s="93"/>
    </row>
    <row r="692" spans="1:8" s="29" customFormat="1" ht="13.8" hidden="1" x14ac:dyDescent="0.25">
      <c r="A692" s="100" t="s">
        <v>228</v>
      </c>
      <c r="B692" s="87" t="s">
        <v>143</v>
      </c>
      <c r="C692" s="95" t="s">
        <v>351</v>
      </c>
      <c r="D692" s="96" t="s">
        <v>398</v>
      </c>
      <c r="E692" s="65">
        <v>45230</v>
      </c>
      <c r="F692" s="96"/>
      <c r="G692" s="96"/>
      <c r="H692" s="96"/>
    </row>
    <row r="693" spans="1:8" s="29" customFormat="1" ht="13.8" hidden="1" x14ac:dyDescent="0.25">
      <c r="A693" s="91" t="s">
        <v>2830</v>
      </c>
      <c r="B693" s="92" t="s">
        <v>2840</v>
      </c>
      <c r="C693" s="93" t="s">
        <v>2663</v>
      </c>
      <c r="D693" s="93" t="s">
        <v>2814</v>
      </c>
      <c r="E693" s="94">
        <v>45169</v>
      </c>
      <c r="F693" s="93"/>
      <c r="G693" s="93"/>
      <c r="H693" s="93"/>
    </row>
    <row r="694" spans="1:8" s="29" customFormat="1" ht="13.8" hidden="1" x14ac:dyDescent="0.3">
      <c r="A694" s="57" t="s">
        <v>3613</v>
      </c>
      <c r="B694" s="92" t="s">
        <v>3682</v>
      </c>
      <c r="C694" s="93" t="s">
        <v>3680</v>
      </c>
      <c r="D694" s="93" t="s">
        <v>3681</v>
      </c>
      <c r="E694" s="94">
        <v>46203</v>
      </c>
      <c r="F694" s="93"/>
      <c r="G694" s="93"/>
      <c r="H694" s="93"/>
    </row>
    <row r="695" spans="1:8" s="29" customFormat="1" ht="13.8" hidden="1" x14ac:dyDescent="0.3">
      <c r="A695" s="57" t="s">
        <v>1026</v>
      </c>
      <c r="B695" s="92" t="s">
        <v>3682</v>
      </c>
      <c r="C695" s="93" t="s">
        <v>3680</v>
      </c>
      <c r="D695" s="93" t="s">
        <v>3681</v>
      </c>
      <c r="E695" s="94">
        <v>46203</v>
      </c>
      <c r="F695" s="93"/>
      <c r="G695" s="93"/>
      <c r="H695" s="93"/>
    </row>
    <row r="696" spans="1:8" s="29" customFormat="1" ht="13.8" hidden="1" x14ac:dyDescent="0.25">
      <c r="A696" s="101" t="s">
        <v>107</v>
      </c>
      <c r="B696" s="44" t="s">
        <v>3200</v>
      </c>
      <c r="C696" s="45" t="s">
        <v>3201</v>
      </c>
      <c r="D696" s="45" t="s">
        <v>1201</v>
      </c>
      <c r="E696" s="46">
        <v>45382</v>
      </c>
      <c r="F696" s="45"/>
      <c r="G696" s="45" t="s">
        <v>1190</v>
      </c>
      <c r="H696" s="45" t="s">
        <v>1190</v>
      </c>
    </row>
    <row r="697" spans="1:8" s="29" customFormat="1" ht="13.8" hidden="1" x14ac:dyDescent="0.3">
      <c r="A697" s="57" t="s">
        <v>713</v>
      </c>
      <c r="B697" s="92" t="s">
        <v>3682</v>
      </c>
      <c r="C697" s="93" t="s">
        <v>3680</v>
      </c>
      <c r="D697" s="93" t="s">
        <v>3681</v>
      </c>
      <c r="E697" s="94">
        <v>46203</v>
      </c>
      <c r="F697" s="93"/>
      <c r="G697" s="93"/>
      <c r="H697" s="93"/>
    </row>
    <row r="698" spans="1:8" s="29" customFormat="1" ht="13.8" hidden="1" x14ac:dyDescent="0.3">
      <c r="A698" s="103" t="s">
        <v>3401</v>
      </c>
      <c r="B698" s="103" t="s">
        <v>2173</v>
      </c>
      <c r="C698" s="147" t="s">
        <v>3400</v>
      </c>
      <c r="D698" s="93" t="s">
        <v>1479</v>
      </c>
      <c r="E698" s="116"/>
      <c r="F698" s="104"/>
      <c r="G698" s="104"/>
      <c r="H698" s="93"/>
    </row>
    <row r="699" spans="1:8" s="29" customFormat="1" ht="13.8" hidden="1" x14ac:dyDescent="0.25">
      <c r="A699" s="87" t="s">
        <v>4044</v>
      </c>
      <c r="B699" s="87" t="s">
        <v>4366</v>
      </c>
      <c r="C699" s="95" t="s">
        <v>4471</v>
      </c>
      <c r="D699" s="96" t="s">
        <v>398</v>
      </c>
      <c r="E699" s="65">
        <v>45260</v>
      </c>
      <c r="F699" s="96"/>
      <c r="G699" s="96"/>
      <c r="H699" s="96"/>
    </row>
    <row r="700" spans="1:8" s="29" customFormat="1" ht="13.8" hidden="1" x14ac:dyDescent="0.3">
      <c r="A700" s="73" t="s">
        <v>5822</v>
      </c>
      <c r="B700" s="89" t="s">
        <v>1202</v>
      </c>
      <c r="C700" s="36" t="s">
        <v>5804</v>
      </c>
      <c r="D700" s="36" t="s">
        <v>1201</v>
      </c>
      <c r="E700" s="42">
        <v>45132</v>
      </c>
      <c r="F700" s="32"/>
      <c r="G700" s="32"/>
      <c r="H700" s="32"/>
    </row>
    <row r="701" spans="1:8" s="29" customFormat="1" ht="13.8" hidden="1" x14ac:dyDescent="0.25">
      <c r="A701" s="102" t="s">
        <v>3315</v>
      </c>
      <c r="B701" s="92" t="s">
        <v>3384</v>
      </c>
      <c r="C701" s="93" t="s">
        <v>3383</v>
      </c>
      <c r="D701" s="93" t="s">
        <v>1201</v>
      </c>
      <c r="E701" s="94">
        <v>45429</v>
      </c>
      <c r="F701" s="93"/>
      <c r="G701" s="93" t="s">
        <v>1190</v>
      </c>
      <c r="H701" s="93" t="s">
        <v>1190</v>
      </c>
    </row>
    <row r="702" spans="1:8" s="29" customFormat="1" ht="13.8" hidden="1" x14ac:dyDescent="0.25">
      <c r="A702" s="44" t="s">
        <v>4681</v>
      </c>
      <c r="B702" s="44" t="s">
        <v>1313</v>
      </c>
      <c r="C702" s="45" t="s">
        <v>4748</v>
      </c>
      <c r="D702" s="93" t="s">
        <v>4760</v>
      </c>
      <c r="E702" s="70" t="s">
        <v>1330</v>
      </c>
      <c r="F702" s="93"/>
      <c r="G702" s="93"/>
      <c r="H702" s="93"/>
    </row>
    <row r="703" spans="1:8" s="29" customFormat="1" ht="13.8" hidden="1" x14ac:dyDescent="0.25">
      <c r="A703" s="87" t="s">
        <v>4472</v>
      </c>
      <c r="B703" s="87" t="s">
        <v>4346</v>
      </c>
      <c r="C703" s="95" t="s">
        <v>4473</v>
      </c>
      <c r="D703" s="96" t="s">
        <v>398</v>
      </c>
      <c r="E703" s="65">
        <v>45291</v>
      </c>
      <c r="F703" s="96"/>
      <c r="G703" s="96"/>
      <c r="H703" s="96"/>
    </row>
    <row r="704" spans="1:8" s="29" customFormat="1" ht="13.8" hidden="1" x14ac:dyDescent="0.25">
      <c r="A704" s="91" t="s">
        <v>2831</v>
      </c>
      <c r="B704" s="92" t="s">
        <v>2840</v>
      </c>
      <c r="C704" s="93" t="s">
        <v>2663</v>
      </c>
      <c r="D704" s="93" t="s">
        <v>2814</v>
      </c>
      <c r="E704" s="94">
        <v>45169</v>
      </c>
      <c r="F704" s="93"/>
      <c r="G704" s="93"/>
      <c r="H704" s="93"/>
    </row>
    <row r="705" spans="1:8" s="29" customFormat="1" ht="13.8" hidden="1" x14ac:dyDescent="0.25">
      <c r="A705" s="44" t="s">
        <v>4016</v>
      </c>
      <c r="B705" s="44" t="s">
        <v>199</v>
      </c>
      <c r="C705" s="45" t="s">
        <v>4751</v>
      </c>
      <c r="D705" s="93" t="s">
        <v>4760</v>
      </c>
      <c r="E705" s="70" t="s">
        <v>1330</v>
      </c>
      <c r="F705" s="93"/>
      <c r="G705" s="93"/>
      <c r="H705" s="93"/>
    </row>
    <row r="706" spans="1:8" s="29" customFormat="1" ht="13.8" hidden="1" x14ac:dyDescent="0.25">
      <c r="A706" s="91" t="s">
        <v>2832</v>
      </c>
      <c r="B706" s="92" t="s">
        <v>2840</v>
      </c>
      <c r="C706" s="93" t="s">
        <v>2663</v>
      </c>
      <c r="D706" s="93" t="s">
        <v>2814</v>
      </c>
      <c r="E706" s="94">
        <v>45169</v>
      </c>
      <c r="F706" s="93"/>
      <c r="G706" s="93"/>
      <c r="H706" s="93"/>
    </row>
    <row r="707" spans="1:8" s="29" customFormat="1" ht="13.8" hidden="1" x14ac:dyDescent="0.25">
      <c r="A707" s="87" t="s">
        <v>229</v>
      </c>
      <c r="B707" s="87" t="s">
        <v>230</v>
      </c>
      <c r="C707" s="95" t="s">
        <v>3987</v>
      </c>
      <c r="D707" s="96" t="s">
        <v>398</v>
      </c>
      <c r="E707" s="65">
        <v>45504</v>
      </c>
      <c r="F707" s="96"/>
      <c r="G707" s="96"/>
      <c r="H707" s="96"/>
    </row>
    <row r="708" spans="1:8" s="29" customFormat="1" ht="13.8" hidden="1" x14ac:dyDescent="0.3">
      <c r="A708" s="58" t="s">
        <v>3907</v>
      </c>
      <c r="B708" s="58" t="s">
        <v>3909</v>
      </c>
      <c r="C708" s="59">
        <v>20022</v>
      </c>
      <c r="D708" s="93" t="s">
        <v>4760</v>
      </c>
      <c r="E708" s="60">
        <v>45535</v>
      </c>
      <c r="F708" s="93"/>
      <c r="G708" s="93"/>
      <c r="H708" s="93"/>
    </row>
    <row r="709" spans="1:8" s="29" customFormat="1" ht="13.8" hidden="1" x14ac:dyDescent="0.25">
      <c r="A709" s="87" t="s">
        <v>4474</v>
      </c>
      <c r="B709" s="87" t="s">
        <v>4475</v>
      </c>
      <c r="C709" s="95" t="s">
        <v>4476</v>
      </c>
      <c r="D709" s="96" t="s">
        <v>398</v>
      </c>
      <c r="E709" s="65">
        <v>45412</v>
      </c>
      <c r="F709" s="96"/>
      <c r="G709" s="96"/>
      <c r="H709" s="96"/>
    </row>
    <row r="710" spans="1:8" s="29" customFormat="1" ht="13.8" hidden="1" x14ac:dyDescent="0.25">
      <c r="A710" s="92" t="s">
        <v>3720</v>
      </c>
      <c r="B710" s="92" t="s">
        <v>1384</v>
      </c>
      <c r="C710" s="93" t="s">
        <v>3731</v>
      </c>
      <c r="D710" s="93" t="s">
        <v>1201</v>
      </c>
      <c r="E710" s="94">
        <v>45155</v>
      </c>
      <c r="F710" s="93"/>
      <c r="G710" s="93" t="s">
        <v>1190</v>
      </c>
      <c r="H710" s="44" t="s">
        <v>1335</v>
      </c>
    </row>
    <row r="711" spans="1:8" s="29" customFormat="1" ht="13.8" hidden="1" x14ac:dyDescent="0.25">
      <c r="A711" s="92" t="s">
        <v>3720</v>
      </c>
      <c r="B711" s="92" t="s">
        <v>3954</v>
      </c>
      <c r="C711" s="93" t="s">
        <v>3952</v>
      </c>
      <c r="D711" s="93" t="s">
        <v>1201</v>
      </c>
      <c r="E711" s="46">
        <v>45220</v>
      </c>
      <c r="F711" s="93"/>
      <c r="G711" s="93"/>
      <c r="H711" s="44" t="s">
        <v>1190</v>
      </c>
    </row>
    <row r="712" spans="1:8" s="29" customFormat="1" ht="13.8" hidden="1" x14ac:dyDescent="0.25">
      <c r="A712" s="87" t="s">
        <v>4477</v>
      </c>
      <c r="B712" s="87" t="s">
        <v>4461</v>
      </c>
      <c r="C712" s="95" t="s">
        <v>4478</v>
      </c>
      <c r="D712" s="96" t="s">
        <v>398</v>
      </c>
      <c r="E712" s="65">
        <v>45291</v>
      </c>
      <c r="F712" s="96"/>
      <c r="G712" s="96"/>
      <c r="H712" s="96"/>
    </row>
    <row r="713" spans="1:8" s="29" customFormat="1" ht="13.8" hidden="1" x14ac:dyDescent="0.3">
      <c r="A713" s="31" t="s">
        <v>6200</v>
      </c>
      <c r="B713" s="92" t="s">
        <v>1195</v>
      </c>
      <c r="C713" s="93" t="s">
        <v>6197</v>
      </c>
      <c r="D713" s="93" t="s">
        <v>1199</v>
      </c>
      <c r="E713" s="112">
        <v>45957</v>
      </c>
      <c r="F713" s="32"/>
      <c r="G713" s="32"/>
      <c r="H713" s="32"/>
    </row>
    <row r="714" spans="1:8" s="29" customFormat="1" ht="13.8" hidden="1" x14ac:dyDescent="0.3">
      <c r="A714" s="57" t="s">
        <v>1233</v>
      </c>
      <c r="B714" s="57" t="s">
        <v>1290</v>
      </c>
      <c r="C714" s="62">
        <v>21027</v>
      </c>
      <c r="D714" s="93" t="s">
        <v>4760</v>
      </c>
      <c r="E714" s="60">
        <v>45777</v>
      </c>
      <c r="F714" s="93"/>
      <c r="G714" s="93"/>
      <c r="H714" s="93"/>
    </row>
    <row r="715" spans="1:8" s="29" customFormat="1" ht="13.8" hidden="1" x14ac:dyDescent="0.3">
      <c r="A715" s="99" t="s">
        <v>1233</v>
      </c>
      <c r="B715" s="92" t="s">
        <v>1334</v>
      </c>
      <c r="C715" s="93" t="s">
        <v>2524</v>
      </c>
      <c r="D715" s="93" t="s">
        <v>1201</v>
      </c>
      <c r="E715" s="94">
        <v>45134</v>
      </c>
      <c r="F715" s="93" t="s">
        <v>1336</v>
      </c>
      <c r="G715" s="93"/>
      <c r="H715" s="93" t="s">
        <v>1335</v>
      </c>
    </row>
    <row r="716" spans="1:8" s="29" customFormat="1" ht="13.8" hidden="1" x14ac:dyDescent="0.25">
      <c r="A716" s="100" t="s">
        <v>1233</v>
      </c>
      <c r="B716" s="92" t="s">
        <v>3452</v>
      </c>
      <c r="C716" s="93" t="s">
        <v>3453</v>
      </c>
      <c r="D716" s="93" t="s">
        <v>1201</v>
      </c>
      <c r="E716" s="94">
        <v>45401</v>
      </c>
      <c r="F716" s="93"/>
      <c r="G716" s="93"/>
      <c r="H716" s="93"/>
    </row>
    <row r="717" spans="1:8" s="29" customFormat="1" ht="13.8" hidden="1" x14ac:dyDescent="0.25">
      <c r="A717" s="92" t="s">
        <v>1233</v>
      </c>
      <c r="B717" s="92" t="s">
        <v>1384</v>
      </c>
      <c r="C717" s="93" t="s">
        <v>3731</v>
      </c>
      <c r="D717" s="93" t="s">
        <v>1201</v>
      </c>
      <c r="E717" s="94">
        <v>45155</v>
      </c>
      <c r="F717" s="93"/>
      <c r="G717" s="93" t="s">
        <v>1190</v>
      </c>
      <c r="H717" s="44" t="s">
        <v>1335</v>
      </c>
    </row>
    <row r="718" spans="1:8" s="29" customFormat="1" ht="13.8" hidden="1" x14ac:dyDescent="0.25">
      <c r="A718" s="71" t="s">
        <v>1233</v>
      </c>
      <c r="B718" s="89" t="s">
        <v>1412</v>
      </c>
      <c r="C718" s="36" t="s">
        <v>5844</v>
      </c>
      <c r="D718" s="36" t="s">
        <v>1201</v>
      </c>
      <c r="E718" s="42">
        <v>46166</v>
      </c>
      <c r="F718" s="32"/>
      <c r="G718" s="32"/>
      <c r="H718" s="32"/>
    </row>
    <row r="719" spans="1:8" s="29" customFormat="1" ht="13.8" hidden="1" x14ac:dyDescent="0.25">
      <c r="A719" s="91" t="s">
        <v>2833</v>
      </c>
      <c r="B719" s="92" t="s">
        <v>2840</v>
      </c>
      <c r="C719" s="93" t="s">
        <v>2663</v>
      </c>
      <c r="D719" s="93" t="s">
        <v>2814</v>
      </c>
      <c r="E719" s="94">
        <v>45169</v>
      </c>
      <c r="F719" s="93"/>
      <c r="G719" s="93"/>
      <c r="H719" s="93"/>
    </row>
    <row r="720" spans="1:8" s="29" customFormat="1" ht="13.8" hidden="1" x14ac:dyDescent="0.3">
      <c r="A720" s="57" t="s">
        <v>715</v>
      </c>
      <c r="B720" s="57" t="s">
        <v>2173</v>
      </c>
      <c r="C720" s="62">
        <v>21030</v>
      </c>
      <c r="D720" s="93" t="s">
        <v>4760</v>
      </c>
      <c r="E720" s="60">
        <v>45961</v>
      </c>
      <c r="F720" s="93"/>
      <c r="G720" s="93"/>
      <c r="H720" s="93"/>
    </row>
    <row r="721" spans="1:8" s="29" customFormat="1" ht="13.8" hidden="1" x14ac:dyDescent="0.3">
      <c r="A721" s="103" t="s">
        <v>2309</v>
      </c>
      <c r="B721" s="103" t="s">
        <v>2607</v>
      </c>
      <c r="C721" s="104" t="s">
        <v>2608</v>
      </c>
      <c r="D721" s="104" t="s">
        <v>1201</v>
      </c>
      <c r="E721" s="105">
        <v>45467</v>
      </c>
      <c r="F721" s="93"/>
      <c r="G721" s="93"/>
      <c r="H721" s="93"/>
    </row>
    <row r="722" spans="1:8" s="29" customFormat="1" ht="13.8" hidden="1" x14ac:dyDescent="0.25">
      <c r="A722" s="102" t="s">
        <v>3316</v>
      </c>
      <c r="B722" s="92" t="s">
        <v>3384</v>
      </c>
      <c r="C722" s="93" t="s">
        <v>3383</v>
      </c>
      <c r="D722" s="93" t="s">
        <v>1201</v>
      </c>
      <c r="E722" s="94">
        <v>45429</v>
      </c>
      <c r="F722" s="93"/>
      <c r="G722" s="93" t="s">
        <v>1190</v>
      </c>
      <c r="H722" s="93" t="s">
        <v>1190</v>
      </c>
    </row>
    <row r="723" spans="1:8" s="29" customFormat="1" ht="13.8" hidden="1" x14ac:dyDescent="0.3">
      <c r="A723" s="57" t="s">
        <v>1029</v>
      </c>
      <c r="B723" s="57" t="s">
        <v>1290</v>
      </c>
      <c r="C723" s="62">
        <v>21027</v>
      </c>
      <c r="D723" s="93" t="s">
        <v>4760</v>
      </c>
      <c r="E723" s="60">
        <v>45777</v>
      </c>
      <c r="F723" s="93"/>
      <c r="G723" s="93"/>
      <c r="H723" s="93"/>
    </row>
    <row r="724" spans="1:8" s="29" customFormat="1" ht="13.8" hidden="1" x14ac:dyDescent="0.3">
      <c r="A724" s="57" t="s">
        <v>1029</v>
      </c>
      <c r="B724" s="57" t="s">
        <v>2173</v>
      </c>
      <c r="C724" s="62">
        <v>21030</v>
      </c>
      <c r="D724" s="93" t="s">
        <v>4760</v>
      </c>
      <c r="E724" s="60">
        <v>45961</v>
      </c>
      <c r="F724" s="93"/>
      <c r="G724" s="93"/>
      <c r="H724" s="93"/>
    </row>
    <row r="725" spans="1:8" s="29" customFormat="1" ht="13.8" hidden="1" x14ac:dyDescent="0.3">
      <c r="A725" s="57" t="s">
        <v>4682</v>
      </c>
      <c r="B725" s="57" t="s">
        <v>2173</v>
      </c>
      <c r="C725" s="62">
        <v>21030</v>
      </c>
      <c r="D725" s="93" t="s">
        <v>4760</v>
      </c>
      <c r="E725" s="60">
        <v>45961</v>
      </c>
      <c r="F725" s="93"/>
      <c r="G725" s="93"/>
      <c r="H725" s="93"/>
    </row>
    <row r="726" spans="1:8" s="29" customFormat="1" ht="13.8" hidden="1" x14ac:dyDescent="0.3">
      <c r="A726" s="57" t="s">
        <v>1234</v>
      </c>
      <c r="B726" s="57" t="s">
        <v>1290</v>
      </c>
      <c r="C726" s="62">
        <v>21027</v>
      </c>
      <c r="D726" s="93" t="s">
        <v>4760</v>
      </c>
      <c r="E726" s="60">
        <v>45777</v>
      </c>
      <c r="F726" s="93"/>
      <c r="G726" s="93"/>
      <c r="H726" s="93"/>
    </row>
    <row r="727" spans="1:8" s="29" customFormat="1" ht="13.8" hidden="1" x14ac:dyDescent="0.25">
      <c r="A727" s="48" t="s">
        <v>3888</v>
      </c>
      <c r="B727" s="48" t="s">
        <v>3889</v>
      </c>
      <c r="C727" s="53" t="s">
        <v>3890</v>
      </c>
      <c r="D727" s="93" t="s">
        <v>1479</v>
      </c>
      <c r="E727" s="65">
        <v>45504</v>
      </c>
      <c r="F727" s="93"/>
      <c r="G727" s="93"/>
      <c r="H727" s="93"/>
    </row>
    <row r="728" spans="1:8" s="29" customFormat="1" ht="13.8" hidden="1" x14ac:dyDescent="0.3">
      <c r="A728" s="57" t="s">
        <v>3614</v>
      </c>
      <c r="B728" s="92" t="s">
        <v>3682</v>
      </c>
      <c r="C728" s="93" t="s">
        <v>3680</v>
      </c>
      <c r="D728" s="93" t="s">
        <v>3681</v>
      </c>
      <c r="E728" s="94">
        <v>46203</v>
      </c>
      <c r="F728" s="93"/>
      <c r="G728" s="93"/>
      <c r="H728" s="93"/>
    </row>
    <row r="729" spans="1:8" s="29" customFormat="1" ht="13.8" hidden="1" x14ac:dyDescent="0.3">
      <c r="A729" s="120" t="s">
        <v>1938</v>
      </c>
      <c r="B729" s="108" t="s">
        <v>1925</v>
      </c>
      <c r="C729" s="106" t="s">
        <v>1926</v>
      </c>
      <c r="D729" s="93" t="s">
        <v>1394</v>
      </c>
      <c r="E729" s="109">
        <v>45291</v>
      </c>
      <c r="F729" s="93"/>
      <c r="G729" s="93"/>
      <c r="H729" s="93"/>
    </row>
    <row r="730" spans="1:8" s="29" customFormat="1" ht="13.8" hidden="1" x14ac:dyDescent="0.3">
      <c r="A730" s="57" t="s">
        <v>719</v>
      </c>
      <c r="B730" s="57" t="s">
        <v>1290</v>
      </c>
      <c r="C730" s="62">
        <v>21027</v>
      </c>
      <c r="D730" s="93" t="s">
        <v>4760</v>
      </c>
      <c r="E730" s="60">
        <v>45777</v>
      </c>
      <c r="F730" s="93"/>
      <c r="G730" s="93"/>
      <c r="H730" s="93"/>
    </row>
    <row r="731" spans="1:8" s="29" customFormat="1" ht="13.8" hidden="1" x14ac:dyDescent="0.25">
      <c r="A731" s="100" t="s">
        <v>1794</v>
      </c>
      <c r="B731" s="92" t="s">
        <v>3452</v>
      </c>
      <c r="C731" s="93" t="s">
        <v>3453</v>
      </c>
      <c r="D731" s="93" t="s">
        <v>1201</v>
      </c>
      <c r="E731" s="94">
        <v>45401</v>
      </c>
      <c r="F731" s="93"/>
      <c r="G731" s="93"/>
      <c r="H731" s="93"/>
    </row>
    <row r="732" spans="1:8" s="29" customFormat="1" ht="13.8" hidden="1" x14ac:dyDescent="0.3">
      <c r="A732" s="57" t="s">
        <v>720</v>
      </c>
      <c r="B732" s="57" t="s">
        <v>2173</v>
      </c>
      <c r="C732" s="62">
        <v>21030</v>
      </c>
      <c r="D732" s="93" t="s">
        <v>4760</v>
      </c>
      <c r="E732" s="60">
        <v>45961</v>
      </c>
      <c r="F732" s="93"/>
      <c r="G732" s="93"/>
      <c r="H732" s="93"/>
    </row>
    <row r="733" spans="1:8" s="29" customFormat="1" ht="13.8" hidden="1" x14ac:dyDescent="0.3">
      <c r="A733" s="57" t="s">
        <v>3615</v>
      </c>
      <c r="B733" s="92" t="s">
        <v>3682</v>
      </c>
      <c r="C733" s="93" t="s">
        <v>3680</v>
      </c>
      <c r="D733" s="93" t="s">
        <v>3681</v>
      </c>
      <c r="E733" s="94">
        <v>46203</v>
      </c>
      <c r="F733" s="93"/>
      <c r="G733" s="93"/>
      <c r="H733" s="93"/>
    </row>
    <row r="734" spans="1:8" s="29" customFormat="1" ht="13.8" hidden="1" x14ac:dyDescent="0.25">
      <c r="A734" s="41" t="s">
        <v>3517</v>
      </c>
      <c r="B734" s="41" t="s">
        <v>5884</v>
      </c>
      <c r="C734" s="88" t="s">
        <v>5885</v>
      </c>
      <c r="D734" s="36" t="s">
        <v>1201</v>
      </c>
      <c r="E734" s="43">
        <v>45610</v>
      </c>
      <c r="F734" s="32"/>
      <c r="G734" s="32"/>
      <c r="H734" s="32"/>
    </row>
    <row r="735" spans="1:8" s="29" customFormat="1" ht="13.8" hidden="1" x14ac:dyDescent="0.3">
      <c r="A735" s="108" t="s">
        <v>1982</v>
      </c>
      <c r="B735" s="108" t="s">
        <v>1961</v>
      </c>
      <c r="C735" s="106" t="s">
        <v>1962</v>
      </c>
      <c r="D735" s="93" t="s">
        <v>1394</v>
      </c>
      <c r="E735" s="109">
        <v>46265</v>
      </c>
      <c r="F735" s="93"/>
      <c r="G735" s="93"/>
      <c r="H735" s="93"/>
    </row>
    <row r="736" spans="1:8" s="29" customFormat="1" ht="13.8" hidden="1" x14ac:dyDescent="0.3">
      <c r="A736" s="120" t="s">
        <v>1922</v>
      </c>
      <c r="B736" s="108" t="s">
        <v>1923</v>
      </c>
      <c r="C736" s="106" t="s">
        <v>1924</v>
      </c>
      <c r="D736" s="93" t="s">
        <v>1394</v>
      </c>
      <c r="E736" s="109">
        <v>45230</v>
      </c>
      <c r="F736" s="93"/>
      <c r="G736" s="93"/>
      <c r="H736" s="93"/>
    </row>
    <row r="737" spans="1:8" s="29" customFormat="1" ht="13.8" hidden="1" x14ac:dyDescent="0.25">
      <c r="A737" s="87" t="s">
        <v>4479</v>
      </c>
      <c r="B737" s="87" t="s">
        <v>4452</v>
      </c>
      <c r="C737" s="95" t="s">
        <v>4480</v>
      </c>
      <c r="D737" s="96" t="s">
        <v>398</v>
      </c>
      <c r="E737" s="65">
        <v>45169</v>
      </c>
      <c r="F737" s="96"/>
      <c r="G737" s="96"/>
      <c r="H737" s="96"/>
    </row>
    <row r="738" spans="1:8" s="29" customFormat="1" ht="13.8" hidden="1" x14ac:dyDescent="0.25">
      <c r="A738" s="41" t="s">
        <v>2310</v>
      </c>
      <c r="B738" s="89" t="s">
        <v>5850</v>
      </c>
      <c r="C738" s="36" t="s">
        <v>5851</v>
      </c>
      <c r="D738" s="36" t="s">
        <v>1201</v>
      </c>
      <c r="E738" s="42">
        <v>45372</v>
      </c>
      <c r="F738" s="32"/>
      <c r="G738" s="32"/>
      <c r="H738" s="32"/>
    </row>
    <row r="739" spans="1:8" s="29" customFormat="1" ht="13.8" hidden="1" x14ac:dyDescent="0.25">
      <c r="A739" s="41" t="s">
        <v>2310</v>
      </c>
      <c r="B739" s="89" t="s">
        <v>5850</v>
      </c>
      <c r="C739" s="36" t="s">
        <v>5921</v>
      </c>
      <c r="D739" s="36" t="s">
        <v>1201</v>
      </c>
      <c r="E739" s="42">
        <v>45169</v>
      </c>
      <c r="F739" s="32"/>
      <c r="G739" s="32"/>
      <c r="H739" s="32"/>
    </row>
    <row r="740" spans="1:8" s="29" customFormat="1" ht="13.8" hidden="1" x14ac:dyDescent="0.3">
      <c r="A740" s="57" t="s">
        <v>404</v>
      </c>
      <c r="B740" s="57" t="s">
        <v>1290</v>
      </c>
      <c r="C740" s="62">
        <v>21027</v>
      </c>
      <c r="D740" s="93" t="s">
        <v>4760</v>
      </c>
      <c r="E740" s="60">
        <v>45777</v>
      </c>
      <c r="F740" s="93"/>
      <c r="G740" s="93"/>
      <c r="H740" s="93"/>
    </row>
    <row r="741" spans="1:8" s="29" customFormat="1" ht="13.8" hidden="1" x14ac:dyDescent="0.25">
      <c r="A741" s="100" t="s">
        <v>3421</v>
      </c>
      <c r="B741" s="92" t="s">
        <v>3452</v>
      </c>
      <c r="C741" s="93" t="s">
        <v>3453</v>
      </c>
      <c r="D741" s="93" t="s">
        <v>1201</v>
      </c>
      <c r="E741" s="94">
        <v>45401</v>
      </c>
      <c r="F741" s="93"/>
      <c r="G741" s="93"/>
      <c r="H741" s="93"/>
    </row>
    <row r="742" spans="1:8" s="29" customFormat="1" ht="13.8" hidden="1" x14ac:dyDescent="0.3">
      <c r="A742" s="57" t="s">
        <v>3616</v>
      </c>
      <c r="B742" s="92" t="s">
        <v>3682</v>
      </c>
      <c r="C742" s="93" t="s">
        <v>3680</v>
      </c>
      <c r="D742" s="93" t="s">
        <v>3681</v>
      </c>
      <c r="E742" s="94">
        <v>46203</v>
      </c>
      <c r="F742" s="93"/>
      <c r="G742" s="93"/>
      <c r="H742" s="93"/>
    </row>
    <row r="743" spans="1:8" s="29" customFormat="1" ht="13.8" hidden="1" x14ac:dyDescent="0.25">
      <c r="A743" s="135" t="s">
        <v>6207</v>
      </c>
      <c r="B743" s="135" t="s">
        <v>6205</v>
      </c>
      <c r="C743" s="97" t="s">
        <v>6210</v>
      </c>
      <c r="D743" s="32" t="s">
        <v>1201</v>
      </c>
      <c r="E743" s="33">
        <v>46447</v>
      </c>
      <c r="F743" s="32"/>
      <c r="G743" s="32"/>
      <c r="H743" s="32"/>
    </row>
    <row r="744" spans="1:8" s="29" customFormat="1" ht="13.8" hidden="1" x14ac:dyDescent="0.25">
      <c r="A744" s="120" t="s">
        <v>1983</v>
      </c>
      <c r="B744" s="114" t="s">
        <v>143</v>
      </c>
      <c r="C744" s="106" t="s">
        <v>6832</v>
      </c>
      <c r="D744" s="93" t="s">
        <v>1394</v>
      </c>
      <c r="E744" s="115">
        <v>47118</v>
      </c>
      <c r="F744" s="93"/>
      <c r="G744" s="93"/>
      <c r="H744" s="93"/>
    </row>
    <row r="745" spans="1:8" s="29" customFormat="1" ht="13.8" hidden="1" x14ac:dyDescent="0.25">
      <c r="A745" s="87" t="s">
        <v>4481</v>
      </c>
      <c r="B745" s="87" t="s">
        <v>4355</v>
      </c>
      <c r="C745" s="95" t="s">
        <v>4482</v>
      </c>
      <c r="D745" s="96" t="s">
        <v>398</v>
      </c>
      <c r="E745" s="65">
        <v>45657</v>
      </c>
      <c r="F745" s="96"/>
      <c r="G745" s="96"/>
      <c r="H745" s="96"/>
    </row>
    <row r="746" spans="1:8" s="29" customFormat="1" ht="13.8" hidden="1" x14ac:dyDescent="0.25">
      <c r="A746" s="127" t="s">
        <v>3211</v>
      </c>
      <c r="B746" s="44" t="s">
        <v>3200</v>
      </c>
      <c r="C746" s="45" t="s">
        <v>3201</v>
      </c>
      <c r="D746" s="45" t="s">
        <v>1201</v>
      </c>
      <c r="E746" s="46">
        <v>45382</v>
      </c>
      <c r="F746" s="45"/>
      <c r="G746" s="45" t="s">
        <v>1190</v>
      </c>
      <c r="H746" s="45" t="s">
        <v>1190</v>
      </c>
    </row>
    <row r="747" spans="1:8" s="29" customFormat="1" ht="13.8" hidden="1" x14ac:dyDescent="0.3">
      <c r="A747" s="99" t="s">
        <v>3963</v>
      </c>
      <c r="B747" s="92" t="s">
        <v>3962</v>
      </c>
      <c r="C747" s="93" t="s">
        <v>3961</v>
      </c>
      <c r="D747" s="93" t="s">
        <v>1201</v>
      </c>
      <c r="E747" s="94">
        <v>45245</v>
      </c>
      <c r="F747" s="93"/>
      <c r="G747" s="93"/>
      <c r="H747" s="93" t="s">
        <v>1190</v>
      </c>
    </row>
    <row r="748" spans="1:8" s="29" customFormat="1" ht="13.8" hidden="1" x14ac:dyDescent="0.3">
      <c r="A748" s="99" t="s">
        <v>3075</v>
      </c>
      <c r="B748" s="92" t="s">
        <v>2522</v>
      </c>
      <c r="C748" s="93" t="s">
        <v>2523</v>
      </c>
      <c r="D748" s="93" t="s">
        <v>1741</v>
      </c>
      <c r="E748" s="94">
        <v>45279</v>
      </c>
      <c r="F748" s="93"/>
      <c r="G748" s="93"/>
      <c r="H748" s="93" t="s">
        <v>1190</v>
      </c>
    </row>
    <row r="749" spans="1:8" s="29" customFormat="1" ht="13.8" x14ac:dyDescent="0.25">
      <c r="A749" s="44" t="s">
        <v>3847</v>
      </c>
      <c r="B749" s="44" t="s">
        <v>2739</v>
      </c>
      <c r="C749" s="45" t="s">
        <v>2738</v>
      </c>
      <c r="D749" s="93" t="s">
        <v>1479</v>
      </c>
      <c r="E749" s="69">
        <v>44621</v>
      </c>
      <c r="F749" s="93"/>
      <c r="G749" s="93"/>
      <c r="H749" s="93"/>
    </row>
    <row r="750" spans="1:8" s="29" customFormat="1" ht="13.8" hidden="1" x14ac:dyDescent="0.3">
      <c r="A750" s="73" t="s">
        <v>5757</v>
      </c>
      <c r="B750" s="73" t="s">
        <v>5755</v>
      </c>
      <c r="C750" s="36" t="s">
        <v>5756</v>
      </c>
      <c r="D750" s="36" t="s">
        <v>1201</v>
      </c>
      <c r="E750" s="42">
        <v>45554</v>
      </c>
      <c r="F750" s="32"/>
      <c r="G750" s="32"/>
      <c r="H750" s="32"/>
    </row>
    <row r="751" spans="1:8" s="29" customFormat="1" ht="13.8" hidden="1" x14ac:dyDescent="0.3">
      <c r="A751" s="73" t="s">
        <v>5757</v>
      </c>
      <c r="B751" s="89" t="s">
        <v>1202</v>
      </c>
      <c r="C751" s="36" t="s">
        <v>5804</v>
      </c>
      <c r="D751" s="36" t="s">
        <v>1201</v>
      </c>
      <c r="E751" s="42">
        <v>45132</v>
      </c>
      <c r="F751" s="32"/>
      <c r="G751" s="32"/>
      <c r="H751" s="32"/>
    </row>
    <row r="752" spans="1:8" s="29" customFormat="1" ht="13.8" hidden="1" x14ac:dyDescent="0.25">
      <c r="A752" s="98" t="s">
        <v>1033</v>
      </c>
      <c r="B752" s="92" t="s">
        <v>2659</v>
      </c>
      <c r="C752" s="93" t="s">
        <v>2815</v>
      </c>
      <c r="D752" s="93" t="s">
        <v>2814</v>
      </c>
      <c r="E752" s="94">
        <v>45169</v>
      </c>
      <c r="F752" s="93"/>
      <c r="G752" s="93"/>
      <c r="H752" s="93"/>
    </row>
    <row r="753" spans="1:8" s="29" customFormat="1" ht="13.8" hidden="1" x14ac:dyDescent="0.25">
      <c r="A753" s="102" t="s">
        <v>3317</v>
      </c>
      <c r="B753" s="92" t="s">
        <v>3384</v>
      </c>
      <c r="C753" s="93" t="s">
        <v>3383</v>
      </c>
      <c r="D753" s="93" t="s">
        <v>1201</v>
      </c>
      <c r="E753" s="94">
        <v>45429</v>
      </c>
      <c r="F753" s="93"/>
      <c r="G753" s="93" t="s">
        <v>1190</v>
      </c>
      <c r="H753" s="93" t="s">
        <v>1190</v>
      </c>
    </row>
    <row r="754" spans="1:8" s="29" customFormat="1" ht="13.8" hidden="1" x14ac:dyDescent="0.3">
      <c r="A754" s="57" t="s">
        <v>1235</v>
      </c>
      <c r="B754" s="57" t="s">
        <v>1290</v>
      </c>
      <c r="C754" s="62">
        <v>21027</v>
      </c>
      <c r="D754" s="93" t="s">
        <v>4760</v>
      </c>
      <c r="E754" s="60">
        <v>45777</v>
      </c>
      <c r="F754" s="93"/>
      <c r="G754" s="93"/>
      <c r="H754" s="93"/>
    </row>
    <row r="755" spans="1:8" s="29" customFormat="1" ht="13.8" hidden="1" x14ac:dyDescent="0.3">
      <c r="A755" s="117" t="s">
        <v>722</v>
      </c>
      <c r="B755" s="117" t="s">
        <v>1963</v>
      </c>
      <c r="C755" s="106" t="s">
        <v>3699</v>
      </c>
      <c r="D755" s="93" t="s">
        <v>1394</v>
      </c>
      <c r="E755" s="119">
        <v>45107</v>
      </c>
      <c r="F755" s="93"/>
      <c r="G755" s="93"/>
      <c r="H755" s="93"/>
    </row>
    <row r="756" spans="1:8" s="29" customFormat="1" ht="13.8" hidden="1" x14ac:dyDescent="0.25">
      <c r="A756" s="148" t="s">
        <v>1984</v>
      </c>
      <c r="B756" s="149" t="s">
        <v>1964</v>
      </c>
      <c r="C756" s="106" t="s">
        <v>2272</v>
      </c>
      <c r="D756" s="93" t="s">
        <v>1394</v>
      </c>
      <c r="E756" s="115">
        <v>45657</v>
      </c>
      <c r="F756" s="93"/>
      <c r="G756" s="93"/>
      <c r="H756" s="93"/>
    </row>
    <row r="757" spans="1:8" s="29" customFormat="1" ht="13.8" hidden="1" x14ac:dyDescent="0.25">
      <c r="A757" s="44" t="s">
        <v>6791</v>
      </c>
      <c r="B757" s="44" t="s">
        <v>6789</v>
      </c>
      <c r="C757" s="45" t="s">
        <v>6792</v>
      </c>
      <c r="D757" s="93" t="s">
        <v>398</v>
      </c>
      <c r="E757" s="46">
        <v>45991</v>
      </c>
      <c r="F757" s="45"/>
      <c r="G757" s="45"/>
      <c r="H757" s="93"/>
    </row>
    <row r="758" spans="1:8" s="29" customFormat="1" ht="13.8" hidden="1" x14ac:dyDescent="0.25">
      <c r="A758" s="44" t="s">
        <v>6749</v>
      </c>
      <c r="B758" s="44" t="s">
        <v>247</v>
      </c>
      <c r="C758" s="45" t="s">
        <v>6750</v>
      </c>
      <c r="D758" s="93" t="s">
        <v>398</v>
      </c>
      <c r="E758" s="46">
        <v>45777</v>
      </c>
      <c r="F758" s="45"/>
      <c r="G758" s="45"/>
      <c r="H758" s="93"/>
    </row>
    <row r="759" spans="1:8" s="29" customFormat="1" ht="13.8" hidden="1" x14ac:dyDescent="0.25">
      <c r="A759" s="100" t="s">
        <v>231</v>
      </c>
      <c r="B759" s="87" t="s">
        <v>143</v>
      </c>
      <c r="C759" s="95" t="s">
        <v>352</v>
      </c>
      <c r="D759" s="96" t="s">
        <v>398</v>
      </c>
      <c r="E759" s="65">
        <v>45230</v>
      </c>
      <c r="F759" s="96"/>
      <c r="G759" s="96"/>
      <c r="H759" s="96"/>
    </row>
    <row r="760" spans="1:8" s="29" customFormat="1" ht="13.8" hidden="1" x14ac:dyDescent="0.25">
      <c r="A760" s="87" t="s">
        <v>4483</v>
      </c>
      <c r="B760" s="87" t="s">
        <v>4340</v>
      </c>
      <c r="C760" s="95" t="s">
        <v>4484</v>
      </c>
      <c r="D760" s="96" t="s">
        <v>398</v>
      </c>
      <c r="E760" s="65">
        <v>45291</v>
      </c>
      <c r="F760" s="96"/>
      <c r="G760" s="96"/>
      <c r="H760" s="96"/>
    </row>
    <row r="761" spans="1:8" s="29" customFormat="1" ht="13.8" hidden="1" x14ac:dyDescent="0.25">
      <c r="A761" s="87" t="s">
        <v>4485</v>
      </c>
      <c r="B761" s="87" t="s">
        <v>193</v>
      </c>
      <c r="C761" s="95" t="s">
        <v>4486</v>
      </c>
      <c r="D761" s="96" t="s">
        <v>398</v>
      </c>
      <c r="E761" s="65">
        <v>45138</v>
      </c>
      <c r="F761" s="96"/>
      <c r="G761" s="96"/>
      <c r="H761" s="96"/>
    </row>
    <row r="762" spans="1:8" s="29" customFormat="1" ht="13.8" hidden="1" x14ac:dyDescent="0.3">
      <c r="A762" s="99" t="s">
        <v>1332</v>
      </c>
      <c r="B762" s="92" t="s">
        <v>1334</v>
      </c>
      <c r="C762" s="93" t="s">
        <v>2524</v>
      </c>
      <c r="D762" s="93" t="s">
        <v>1201</v>
      </c>
      <c r="E762" s="94">
        <v>45134</v>
      </c>
      <c r="F762" s="93" t="s">
        <v>1335</v>
      </c>
      <c r="G762" s="93"/>
      <c r="H762" s="93" t="s">
        <v>1335</v>
      </c>
    </row>
    <row r="763" spans="1:8" s="29" customFormat="1" ht="13.8" hidden="1" x14ac:dyDescent="0.25">
      <c r="A763" s="99" t="s">
        <v>2490</v>
      </c>
      <c r="B763" s="92" t="s">
        <v>2491</v>
      </c>
      <c r="C763" s="93">
        <v>1625</v>
      </c>
      <c r="D763" s="45" t="s">
        <v>3681</v>
      </c>
      <c r="E763" s="94">
        <v>45231</v>
      </c>
      <c r="F763" s="93"/>
      <c r="G763" s="93"/>
      <c r="H763" s="93" t="s">
        <v>1335</v>
      </c>
    </row>
    <row r="764" spans="1:8" s="29" customFormat="1" ht="13.8" hidden="1" x14ac:dyDescent="0.3">
      <c r="A764" s="57" t="s">
        <v>2159</v>
      </c>
      <c r="B764" s="58" t="s">
        <v>3909</v>
      </c>
      <c r="C764" s="59">
        <v>20022</v>
      </c>
      <c r="D764" s="93" t="s">
        <v>4760</v>
      </c>
      <c r="E764" s="60">
        <v>45535</v>
      </c>
      <c r="F764" s="93"/>
      <c r="G764" s="93"/>
      <c r="H764" s="93"/>
    </row>
    <row r="765" spans="1:8" s="29" customFormat="1" ht="13.8" hidden="1" x14ac:dyDescent="0.25">
      <c r="A765" s="98" t="s">
        <v>2159</v>
      </c>
      <c r="B765" s="92" t="s">
        <v>2659</v>
      </c>
      <c r="C765" s="93" t="s">
        <v>2815</v>
      </c>
      <c r="D765" s="93" t="s">
        <v>2814</v>
      </c>
      <c r="E765" s="94">
        <v>45169</v>
      </c>
      <c r="F765" s="93"/>
      <c r="G765" s="93"/>
      <c r="H765" s="93"/>
    </row>
    <row r="766" spans="1:8" s="29" customFormat="1" ht="13.8" x14ac:dyDescent="0.25">
      <c r="A766" s="150" t="s">
        <v>1782</v>
      </c>
      <c r="B766" s="150" t="s">
        <v>1779</v>
      </c>
      <c r="C766" s="151" t="s">
        <v>1780</v>
      </c>
      <c r="D766" s="93" t="s">
        <v>1743</v>
      </c>
      <c r="E766" s="152">
        <v>44773</v>
      </c>
      <c r="F766" s="93"/>
      <c r="G766" s="93"/>
      <c r="H766" s="93"/>
    </row>
    <row r="767" spans="1:8" s="29" customFormat="1" ht="13.8" hidden="1" x14ac:dyDescent="0.25">
      <c r="A767" s="101" t="s">
        <v>1782</v>
      </c>
      <c r="B767" s="44" t="s">
        <v>3200</v>
      </c>
      <c r="C767" s="45" t="s">
        <v>3201</v>
      </c>
      <c r="D767" s="45" t="s">
        <v>1201</v>
      </c>
      <c r="E767" s="46">
        <v>45382</v>
      </c>
      <c r="F767" s="45"/>
      <c r="G767" s="45" t="s">
        <v>1190</v>
      </c>
      <c r="H767" s="45" t="s">
        <v>1190</v>
      </c>
    </row>
    <row r="768" spans="1:8" s="29" customFormat="1" ht="13.8" hidden="1" x14ac:dyDescent="0.3">
      <c r="A768" s="73" t="s">
        <v>5798</v>
      </c>
      <c r="B768" s="89" t="s">
        <v>1405</v>
      </c>
      <c r="C768" s="36" t="s">
        <v>5799</v>
      </c>
      <c r="D768" s="36" t="s">
        <v>1201</v>
      </c>
      <c r="E768" s="42">
        <v>45170</v>
      </c>
      <c r="F768" s="32"/>
      <c r="G768" s="32"/>
      <c r="H768" s="32"/>
    </row>
    <row r="769" spans="1:8" s="29" customFormat="1" ht="13.8" hidden="1" x14ac:dyDescent="0.3">
      <c r="A769" s="73" t="s">
        <v>5798</v>
      </c>
      <c r="B769" s="89" t="s">
        <v>1405</v>
      </c>
      <c r="C769" s="36" t="s">
        <v>5804</v>
      </c>
      <c r="D769" s="36" t="s">
        <v>1201</v>
      </c>
      <c r="E769" s="42">
        <v>45170</v>
      </c>
      <c r="F769" s="32"/>
      <c r="G769" s="32"/>
      <c r="H769" s="32"/>
    </row>
    <row r="770" spans="1:8" s="29" customFormat="1" ht="13.8" hidden="1" x14ac:dyDescent="0.3">
      <c r="A770" s="73" t="s">
        <v>5823</v>
      </c>
      <c r="B770" s="89" t="s">
        <v>1202</v>
      </c>
      <c r="C770" s="36" t="s">
        <v>5804</v>
      </c>
      <c r="D770" s="36" t="s">
        <v>1201</v>
      </c>
      <c r="E770" s="42">
        <v>45132</v>
      </c>
      <c r="F770" s="32"/>
      <c r="G770" s="32"/>
      <c r="H770" s="32"/>
    </row>
    <row r="771" spans="1:8" s="29" customFormat="1" ht="13.8" hidden="1" x14ac:dyDescent="0.3">
      <c r="A771" s="57" t="s">
        <v>1236</v>
      </c>
      <c r="B771" s="57" t="s">
        <v>1290</v>
      </c>
      <c r="C771" s="62">
        <v>21027</v>
      </c>
      <c r="D771" s="93" t="s">
        <v>4760</v>
      </c>
      <c r="E771" s="60">
        <v>45777</v>
      </c>
      <c r="F771" s="93"/>
      <c r="G771" s="93"/>
      <c r="H771" s="93"/>
    </row>
    <row r="772" spans="1:8" s="29" customFormat="1" ht="13.8" hidden="1" x14ac:dyDescent="0.3">
      <c r="A772" s="57" t="s">
        <v>724</v>
      </c>
      <c r="B772" s="57" t="s">
        <v>1290</v>
      </c>
      <c r="C772" s="62">
        <v>21027</v>
      </c>
      <c r="D772" s="93" t="s">
        <v>4760</v>
      </c>
      <c r="E772" s="60">
        <v>45777</v>
      </c>
      <c r="F772" s="93"/>
      <c r="G772" s="93"/>
      <c r="H772" s="93"/>
    </row>
    <row r="773" spans="1:8" s="29" customFormat="1" ht="13.8" hidden="1" x14ac:dyDescent="0.25">
      <c r="A773" s="87" t="s">
        <v>4487</v>
      </c>
      <c r="B773" s="87" t="s">
        <v>4488</v>
      </c>
      <c r="C773" s="95" t="s">
        <v>4489</v>
      </c>
      <c r="D773" s="96" t="s">
        <v>398</v>
      </c>
      <c r="E773" s="65">
        <v>45657</v>
      </c>
      <c r="F773" s="96"/>
      <c r="G773" s="96"/>
      <c r="H773" s="96"/>
    </row>
    <row r="774" spans="1:8" s="29" customFormat="1" ht="13.8" hidden="1" x14ac:dyDescent="0.3">
      <c r="A774" s="57" t="s">
        <v>3617</v>
      </c>
      <c r="B774" s="92" t="s">
        <v>3682</v>
      </c>
      <c r="C774" s="93" t="s">
        <v>3680</v>
      </c>
      <c r="D774" s="93" t="s">
        <v>3681</v>
      </c>
      <c r="E774" s="94">
        <v>46203</v>
      </c>
      <c r="F774" s="93"/>
      <c r="G774" s="93"/>
      <c r="H774" s="93"/>
    </row>
    <row r="775" spans="1:8" s="29" customFormat="1" ht="13.8" hidden="1" x14ac:dyDescent="0.25">
      <c r="A775" s="91" t="s">
        <v>1351</v>
      </c>
      <c r="B775" s="68" t="s">
        <v>3120</v>
      </c>
      <c r="C775" s="45" t="s">
        <v>3121</v>
      </c>
      <c r="D775" s="45" t="s">
        <v>1705</v>
      </c>
      <c r="E775" s="46">
        <v>45930</v>
      </c>
      <c r="F775" s="93"/>
      <c r="G775" s="93"/>
      <c r="H775" s="93" t="s">
        <v>1190</v>
      </c>
    </row>
    <row r="776" spans="1:8" s="29" customFormat="1" ht="13.8" hidden="1" x14ac:dyDescent="0.25">
      <c r="A776" s="91" t="s">
        <v>2793</v>
      </c>
      <c r="B776" s="92" t="s">
        <v>1774</v>
      </c>
      <c r="C776" s="93" t="s">
        <v>2656</v>
      </c>
      <c r="D776" s="93" t="s">
        <v>2814</v>
      </c>
      <c r="E776" s="94">
        <v>45169</v>
      </c>
      <c r="F776" s="93"/>
      <c r="G776" s="93"/>
      <c r="H776" s="93"/>
    </row>
    <row r="777" spans="1:8" s="29" customFormat="1" ht="13.8" hidden="1" x14ac:dyDescent="0.25">
      <c r="A777" s="91" t="s">
        <v>2793</v>
      </c>
      <c r="B777" s="92" t="s">
        <v>2840</v>
      </c>
      <c r="C777" s="93" t="s">
        <v>2663</v>
      </c>
      <c r="D777" s="93" t="s">
        <v>2814</v>
      </c>
      <c r="E777" s="94">
        <v>45169</v>
      </c>
      <c r="F777" s="93"/>
      <c r="G777" s="93"/>
      <c r="H777" s="93"/>
    </row>
    <row r="778" spans="1:8" s="29" customFormat="1" ht="13.8" hidden="1" x14ac:dyDescent="0.25">
      <c r="A778" s="71" t="s">
        <v>5845</v>
      </c>
      <c r="B778" s="89" t="s">
        <v>1412</v>
      </c>
      <c r="C778" s="36" t="s">
        <v>5844</v>
      </c>
      <c r="D778" s="36" t="s">
        <v>1201</v>
      </c>
      <c r="E778" s="42">
        <v>46166</v>
      </c>
      <c r="F778" s="32"/>
      <c r="G778" s="32"/>
      <c r="H778" s="32"/>
    </row>
    <row r="779" spans="1:8" s="29" customFormat="1" ht="13.8" hidden="1" x14ac:dyDescent="0.3">
      <c r="A779" s="99" t="s">
        <v>2525</v>
      </c>
      <c r="B779" s="92" t="s">
        <v>1334</v>
      </c>
      <c r="C779" s="93" t="s">
        <v>2524</v>
      </c>
      <c r="D779" s="93" t="s">
        <v>1201</v>
      </c>
      <c r="E779" s="94">
        <v>45134</v>
      </c>
      <c r="F779" s="93" t="s">
        <v>1336</v>
      </c>
      <c r="G779" s="93"/>
      <c r="H779" s="93" t="s">
        <v>1335</v>
      </c>
    </row>
    <row r="780" spans="1:8" s="29" customFormat="1" ht="13.8" hidden="1" x14ac:dyDescent="0.25">
      <c r="A780" s="92" t="s">
        <v>2525</v>
      </c>
      <c r="B780" s="92" t="s">
        <v>1384</v>
      </c>
      <c r="C780" s="93" t="s">
        <v>3731</v>
      </c>
      <c r="D780" s="93" t="s">
        <v>1201</v>
      </c>
      <c r="E780" s="94">
        <v>45155</v>
      </c>
      <c r="F780" s="93"/>
      <c r="G780" s="93" t="s">
        <v>1190</v>
      </c>
      <c r="H780" s="44" t="s">
        <v>1335</v>
      </c>
    </row>
    <row r="781" spans="1:8" s="29" customFormat="1" ht="13.8" hidden="1" x14ac:dyDescent="0.25">
      <c r="A781" s="92" t="s">
        <v>6274</v>
      </c>
      <c r="B781" s="92" t="s">
        <v>2605</v>
      </c>
      <c r="C781" s="93" t="s">
        <v>1824</v>
      </c>
      <c r="D781" s="93" t="s">
        <v>2147</v>
      </c>
      <c r="E781" s="107"/>
      <c r="F781" s="93"/>
      <c r="G781" s="93"/>
      <c r="H781" s="44"/>
    </row>
    <row r="782" spans="1:8" s="29" customFormat="1" ht="13.8" hidden="1" x14ac:dyDescent="0.25">
      <c r="A782" s="98" t="s">
        <v>2859</v>
      </c>
      <c r="B782" s="92" t="s">
        <v>2659</v>
      </c>
      <c r="C782" s="93" t="s">
        <v>2815</v>
      </c>
      <c r="D782" s="93" t="s">
        <v>2814</v>
      </c>
      <c r="E782" s="94">
        <v>45169</v>
      </c>
      <c r="F782" s="93"/>
      <c r="G782" s="93"/>
      <c r="H782" s="93"/>
    </row>
    <row r="783" spans="1:8" s="29" customFormat="1" ht="13.8" hidden="1" x14ac:dyDescent="0.3">
      <c r="A783" s="99" t="s">
        <v>3871</v>
      </c>
      <c r="B783" s="92" t="s">
        <v>3872</v>
      </c>
      <c r="C783" s="93" t="s">
        <v>3873</v>
      </c>
      <c r="D783" s="93" t="s">
        <v>1201</v>
      </c>
      <c r="E783" s="94">
        <v>45190</v>
      </c>
      <c r="F783" s="93"/>
      <c r="G783" s="93"/>
      <c r="H783" s="93" t="s">
        <v>1190</v>
      </c>
    </row>
    <row r="784" spans="1:8" s="29" customFormat="1" ht="13.8" hidden="1" x14ac:dyDescent="0.3">
      <c r="A784" s="57" t="s">
        <v>2276</v>
      </c>
      <c r="B784" s="57" t="s">
        <v>1300</v>
      </c>
      <c r="C784" s="62">
        <v>2201</v>
      </c>
      <c r="D784" s="93" t="s">
        <v>4760</v>
      </c>
      <c r="E784" s="60">
        <v>45260</v>
      </c>
      <c r="F784" s="93"/>
      <c r="G784" s="93"/>
      <c r="H784" s="93"/>
    </row>
    <row r="785" spans="1:8" s="29" customFormat="1" ht="13.8" hidden="1" x14ac:dyDescent="0.3">
      <c r="A785" s="57" t="s">
        <v>2276</v>
      </c>
      <c r="B785" s="57" t="s">
        <v>1299</v>
      </c>
      <c r="C785" s="62">
        <v>2211</v>
      </c>
      <c r="D785" s="93" t="s">
        <v>4760</v>
      </c>
      <c r="E785" s="60">
        <v>45230</v>
      </c>
      <c r="F785" s="93"/>
      <c r="G785" s="93"/>
      <c r="H785" s="93"/>
    </row>
    <row r="786" spans="1:8" s="29" customFormat="1" ht="13.8" hidden="1" x14ac:dyDescent="0.3">
      <c r="A786" s="57" t="s">
        <v>1237</v>
      </c>
      <c r="B786" s="57" t="s">
        <v>1290</v>
      </c>
      <c r="C786" s="62">
        <v>21027</v>
      </c>
      <c r="D786" s="93" t="s">
        <v>4760</v>
      </c>
      <c r="E786" s="60">
        <v>45777</v>
      </c>
      <c r="F786" s="93"/>
      <c r="G786" s="93"/>
      <c r="H786" s="93"/>
    </row>
    <row r="787" spans="1:8" s="29" customFormat="1" ht="13.8" hidden="1" x14ac:dyDescent="0.25">
      <c r="A787" s="44" t="s">
        <v>1037</v>
      </c>
      <c r="B787" s="44" t="s">
        <v>1310</v>
      </c>
      <c r="C787" s="45" t="s">
        <v>1327</v>
      </c>
      <c r="D787" s="93" t="s">
        <v>4760</v>
      </c>
      <c r="E787" s="70" t="s">
        <v>1330</v>
      </c>
      <c r="F787" s="93"/>
      <c r="G787" s="93"/>
      <c r="H787" s="93"/>
    </row>
    <row r="788" spans="1:8" s="29" customFormat="1" ht="13.8" hidden="1" x14ac:dyDescent="0.25">
      <c r="A788" s="101" t="s">
        <v>3212</v>
      </c>
      <c r="B788" s="44" t="s">
        <v>3200</v>
      </c>
      <c r="C788" s="45" t="s">
        <v>3201</v>
      </c>
      <c r="D788" s="45" t="s">
        <v>1201</v>
      </c>
      <c r="E788" s="46">
        <v>45382</v>
      </c>
      <c r="F788" s="45"/>
      <c r="G788" s="45" t="s">
        <v>1190</v>
      </c>
      <c r="H788" s="45" t="s">
        <v>1190</v>
      </c>
    </row>
    <row r="789" spans="1:8" s="29" customFormat="1" ht="13.8" hidden="1" x14ac:dyDescent="0.3">
      <c r="A789" s="99" t="s">
        <v>1693</v>
      </c>
      <c r="B789" s="92" t="s">
        <v>3078</v>
      </c>
      <c r="C789" s="93" t="s">
        <v>3107</v>
      </c>
      <c r="D789" s="93" t="s">
        <v>1586</v>
      </c>
      <c r="E789" s="94">
        <v>45291</v>
      </c>
      <c r="F789" s="93"/>
      <c r="G789" s="93"/>
      <c r="H789" s="93"/>
    </row>
    <row r="790" spans="1:8" s="29" customFormat="1" ht="13.8" hidden="1" x14ac:dyDescent="0.3">
      <c r="A790" s="174" t="s">
        <v>1799</v>
      </c>
      <c r="B790" s="174" t="s">
        <v>1800</v>
      </c>
      <c r="C790" s="36" t="s">
        <v>5841</v>
      </c>
      <c r="D790" s="36" t="s">
        <v>1201</v>
      </c>
      <c r="E790" s="42">
        <v>45063</v>
      </c>
      <c r="F790" s="32"/>
      <c r="G790" s="32"/>
      <c r="H790" s="32"/>
    </row>
    <row r="791" spans="1:8" s="29" customFormat="1" ht="13.8" hidden="1" x14ac:dyDescent="0.25">
      <c r="A791" s="101" t="s">
        <v>3213</v>
      </c>
      <c r="B791" s="44" t="s">
        <v>3200</v>
      </c>
      <c r="C791" s="45" t="s">
        <v>3201</v>
      </c>
      <c r="D791" s="45" t="s">
        <v>1201</v>
      </c>
      <c r="E791" s="46">
        <v>45382</v>
      </c>
      <c r="F791" s="45"/>
      <c r="G791" s="45" t="s">
        <v>1190</v>
      </c>
      <c r="H791" s="45" t="s">
        <v>1190</v>
      </c>
    </row>
    <row r="792" spans="1:8" s="29" customFormat="1" ht="13.8" hidden="1" x14ac:dyDescent="0.3">
      <c r="A792" s="57" t="s">
        <v>3618</v>
      </c>
      <c r="B792" s="92" t="s">
        <v>3682</v>
      </c>
      <c r="C792" s="93" t="s">
        <v>3680</v>
      </c>
      <c r="D792" s="93" t="s">
        <v>3681</v>
      </c>
      <c r="E792" s="94">
        <v>46203</v>
      </c>
      <c r="F792" s="93"/>
      <c r="G792" s="93"/>
      <c r="H792" s="93"/>
    </row>
    <row r="793" spans="1:8" s="29" customFormat="1" ht="13.8" hidden="1" x14ac:dyDescent="0.3">
      <c r="A793" s="57" t="s">
        <v>4683</v>
      </c>
      <c r="B793" s="57" t="s">
        <v>1299</v>
      </c>
      <c r="C793" s="62">
        <v>2211</v>
      </c>
      <c r="D793" s="93" t="s">
        <v>4760</v>
      </c>
      <c r="E793" s="60">
        <v>45230</v>
      </c>
      <c r="F793" s="93"/>
      <c r="G793" s="93"/>
      <c r="H793" s="93"/>
    </row>
    <row r="794" spans="1:8" s="29" customFormat="1" ht="13.8" hidden="1" x14ac:dyDescent="0.3">
      <c r="A794" s="57" t="s">
        <v>3619</v>
      </c>
      <c r="B794" s="92" t="s">
        <v>3682</v>
      </c>
      <c r="C794" s="93" t="s">
        <v>3680</v>
      </c>
      <c r="D794" s="93" t="s">
        <v>3681</v>
      </c>
      <c r="E794" s="94">
        <v>46203</v>
      </c>
      <c r="F794" s="93"/>
      <c r="G794" s="93"/>
      <c r="H794" s="93"/>
    </row>
    <row r="795" spans="1:8" s="29" customFormat="1" ht="13.8" hidden="1" x14ac:dyDescent="0.25">
      <c r="A795" s="87" t="s">
        <v>3619</v>
      </c>
      <c r="B795" s="87" t="s">
        <v>192</v>
      </c>
      <c r="C795" s="95" t="s">
        <v>4490</v>
      </c>
      <c r="D795" s="96" t="s">
        <v>398</v>
      </c>
      <c r="E795" s="65">
        <v>45169</v>
      </c>
      <c r="F795" s="96"/>
      <c r="G795" s="96"/>
      <c r="H795" s="96"/>
    </row>
    <row r="796" spans="1:8" s="29" customFormat="1" ht="13.8" hidden="1" x14ac:dyDescent="0.25">
      <c r="A796" s="101" t="s">
        <v>3214</v>
      </c>
      <c r="B796" s="44" t="s">
        <v>3200</v>
      </c>
      <c r="C796" s="45" t="s">
        <v>3201</v>
      </c>
      <c r="D796" s="45" t="s">
        <v>1201</v>
      </c>
      <c r="E796" s="46">
        <v>45382</v>
      </c>
      <c r="F796" s="45"/>
      <c r="G796" s="45" t="s">
        <v>1190</v>
      </c>
      <c r="H796" s="45" t="s">
        <v>1190</v>
      </c>
    </row>
    <row r="797" spans="1:8" s="29" customFormat="1" ht="13.8" x14ac:dyDescent="0.25">
      <c r="A797" s="101" t="s">
        <v>3388</v>
      </c>
      <c r="B797" s="67" t="s">
        <v>3390</v>
      </c>
      <c r="C797" s="45" t="s">
        <v>3389</v>
      </c>
      <c r="D797" s="45" t="s">
        <v>1712</v>
      </c>
      <c r="E797" s="69">
        <v>44682</v>
      </c>
      <c r="F797" s="45"/>
      <c r="G797" s="45"/>
      <c r="H797" s="45"/>
    </row>
    <row r="798" spans="1:8" s="29" customFormat="1" ht="13.8" hidden="1" x14ac:dyDescent="0.3">
      <c r="A798" s="99" t="s">
        <v>1341</v>
      </c>
      <c r="B798" s="92" t="s">
        <v>5748</v>
      </c>
      <c r="C798" s="93" t="s">
        <v>5749</v>
      </c>
      <c r="D798" s="93" t="s">
        <v>1201</v>
      </c>
      <c r="E798" s="94">
        <v>46961</v>
      </c>
      <c r="F798" s="32"/>
      <c r="G798" s="32"/>
      <c r="H798" s="32"/>
    </row>
    <row r="799" spans="1:8" s="29" customFormat="1" ht="13.8" hidden="1" x14ac:dyDescent="0.3">
      <c r="A799" s="57" t="s">
        <v>2160</v>
      </c>
      <c r="B799" s="57" t="s">
        <v>2173</v>
      </c>
      <c r="C799" s="62">
        <v>21030</v>
      </c>
      <c r="D799" s="93" t="s">
        <v>4760</v>
      </c>
      <c r="E799" s="60">
        <v>45961</v>
      </c>
      <c r="F799" s="93"/>
      <c r="G799" s="93"/>
      <c r="H799" s="93"/>
    </row>
    <row r="800" spans="1:8" s="29" customFormat="1" ht="13.8" hidden="1" x14ac:dyDescent="0.25">
      <c r="A800" s="87" t="s">
        <v>4491</v>
      </c>
      <c r="B800" s="87" t="s">
        <v>4384</v>
      </c>
      <c r="C800" s="95" t="s">
        <v>4492</v>
      </c>
      <c r="D800" s="96" t="s">
        <v>398</v>
      </c>
      <c r="E800" s="65">
        <v>45291</v>
      </c>
      <c r="F800" s="96"/>
      <c r="G800" s="96"/>
      <c r="H800" s="96"/>
    </row>
    <row r="801" spans="1:8" s="29" customFormat="1" ht="13.8" x14ac:dyDescent="0.25">
      <c r="A801" s="44" t="s">
        <v>2179</v>
      </c>
      <c r="B801" s="44" t="s">
        <v>2180</v>
      </c>
      <c r="C801" s="45" t="s">
        <v>1727</v>
      </c>
      <c r="D801" s="93" t="s">
        <v>2147</v>
      </c>
      <c r="E801" s="69">
        <v>44804</v>
      </c>
      <c r="F801" s="93"/>
      <c r="G801" s="93"/>
      <c r="H801" s="93" t="s">
        <v>1190</v>
      </c>
    </row>
    <row r="802" spans="1:8" s="29" customFormat="1" ht="13.8" hidden="1" x14ac:dyDescent="0.25">
      <c r="A802" s="127" t="s">
        <v>3215</v>
      </c>
      <c r="B802" s="44" t="s">
        <v>3200</v>
      </c>
      <c r="C802" s="45" t="s">
        <v>3201</v>
      </c>
      <c r="D802" s="45" t="s">
        <v>1201</v>
      </c>
      <c r="E802" s="46">
        <v>45382</v>
      </c>
      <c r="F802" s="45"/>
      <c r="G802" s="45" t="s">
        <v>1190</v>
      </c>
      <c r="H802" s="45" t="s">
        <v>1190</v>
      </c>
    </row>
    <row r="803" spans="1:8" s="29" customFormat="1" ht="13.8" hidden="1" x14ac:dyDescent="0.25">
      <c r="A803" s="100" t="s">
        <v>232</v>
      </c>
      <c r="B803" s="87" t="s">
        <v>143</v>
      </c>
      <c r="C803" s="95" t="s">
        <v>353</v>
      </c>
      <c r="D803" s="96" t="s">
        <v>398</v>
      </c>
      <c r="E803" s="65">
        <v>45230</v>
      </c>
      <c r="F803" s="96"/>
      <c r="G803" s="96"/>
      <c r="H803" s="96"/>
    </row>
    <row r="804" spans="1:8" s="29" customFormat="1" ht="13.8" hidden="1" x14ac:dyDescent="0.3">
      <c r="A804" s="58" t="s">
        <v>1238</v>
      </c>
      <c r="B804" s="58" t="s">
        <v>3909</v>
      </c>
      <c r="C804" s="59">
        <v>20022</v>
      </c>
      <c r="D804" s="93" t="s">
        <v>4760</v>
      </c>
      <c r="E804" s="60">
        <v>45535</v>
      </c>
      <c r="F804" s="93"/>
      <c r="G804" s="93"/>
      <c r="H804" s="93"/>
    </row>
    <row r="805" spans="1:8" s="29" customFormat="1" ht="13.8" hidden="1" x14ac:dyDescent="0.25">
      <c r="A805" s="44" t="s">
        <v>2548</v>
      </c>
      <c r="B805" s="44" t="s">
        <v>1550</v>
      </c>
      <c r="C805" s="45">
        <v>2020000606</v>
      </c>
      <c r="D805" s="45" t="s">
        <v>1572</v>
      </c>
      <c r="E805" s="46">
        <v>46387</v>
      </c>
      <c r="F805" s="93"/>
      <c r="G805" s="93"/>
      <c r="H805" s="93"/>
    </row>
    <row r="806" spans="1:8" s="29" customFormat="1" ht="13.8" hidden="1" x14ac:dyDescent="0.25">
      <c r="A806" s="150" t="s">
        <v>1840</v>
      </c>
      <c r="B806" s="57" t="s">
        <v>2150</v>
      </c>
      <c r="C806" s="62" t="s">
        <v>3939</v>
      </c>
      <c r="D806" s="93" t="s">
        <v>1416</v>
      </c>
      <c r="E806" s="60">
        <v>45535</v>
      </c>
      <c r="F806" s="93"/>
      <c r="G806" s="93"/>
      <c r="H806" s="93" t="s">
        <v>1190</v>
      </c>
    </row>
    <row r="807" spans="1:8" s="29" customFormat="1" ht="13.8" hidden="1" x14ac:dyDescent="0.25">
      <c r="A807" s="87" t="s">
        <v>233</v>
      </c>
      <c r="B807" s="87" t="s">
        <v>4098</v>
      </c>
      <c r="C807" s="95" t="s">
        <v>3255</v>
      </c>
      <c r="D807" s="96" t="s">
        <v>398</v>
      </c>
      <c r="E807" s="65">
        <v>45535</v>
      </c>
      <c r="F807" s="96"/>
      <c r="G807" s="96"/>
      <c r="H807" s="96"/>
    </row>
    <row r="808" spans="1:8" s="29" customFormat="1" ht="13.8" hidden="1" x14ac:dyDescent="0.25">
      <c r="A808" s="91" t="s">
        <v>2794</v>
      </c>
      <c r="B808" s="92" t="s">
        <v>1774</v>
      </c>
      <c r="C808" s="93" t="s">
        <v>2656</v>
      </c>
      <c r="D808" s="93" t="s">
        <v>2814</v>
      </c>
      <c r="E808" s="94">
        <v>45169</v>
      </c>
      <c r="F808" s="93"/>
      <c r="G808" s="93"/>
      <c r="H808" s="93"/>
    </row>
    <row r="809" spans="1:8" s="29" customFormat="1" ht="13.8" hidden="1" x14ac:dyDescent="0.25">
      <c r="A809" s="91" t="s">
        <v>2794</v>
      </c>
      <c r="B809" s="92" t="s">
        <v>2840</v>
      </c>
      <c r="C809" s="93" t="s">
        <v>2663</v>
      </c>
      <c r="D809" s="93" t="s">
        <v>2814</v>
      </c>
      <c r="E809" s="94">
        <v>45169</v>
      </c>
      <c r="F809" s="93"/>
      <c r="G809" s="93"/>
      <c r="H809" s="93"/>
    </row>
    <row r="810" spans="1:8" s="29" customFormat="1" ht="13.8" hidden="1" x14ac:dyDescent="0.3">
      <c r="A810" s="57" t="s">
        <v>4684</v>
      </c>
      <c r="B810" s="57" t="s">
        <v>1299</v>
      </c>
      <c r="C810" s="62">
        <v>2211</v>
      </c>
      <c r="D810" s="93" t="s">
        <v>4760</v>
      </c>
      <c r="E810" s="60">
        <v>45230</v>
      </c>
      <c r="F810" s="93"/>
      <c r="G810" s="93"/>
      <c r="H810" s="93"/>
    </row>
    <row r="811" spans="1:8" s="29" customFormat="1" ht="13.8" hidden="1" x14ac:dyDescent="0.25">
      <c r="A811" s="44" t="s">
        <v>4685</v>
      </c>
      <c r="B811" s="44" t="s">
        <v>4730</v>
      </c>
      <c r="C811" s="45" t="s">
        <v>4734</v>
      </c>
      <c r="D811" s="93" t="s">
        <v>4760</v>
      </c>
      <c r="E811" s="70" t="s">
        <v>1330</v>
      </c>
      <c r="F811" s="93"/>
      <c r="G811" s="93"/>
      <c r="H811" s="93"/>
    </row>
    <row r="812" spans="1:8" s="29" customFormat="1" ht="13.8" hidden="1" x14ac:dyDescent="0.25">
      <c r="A812" s="44" t="s">
        <v>3854</v>
      </c>
      <c r="B812" s="44" t="s">
        <v>3682</v>
      </c>
      <c r="C812" s="45" t="s">
        <v>3707</v>
      </c>
      <c r="D812" s="45" t="s">
        <v>1791</v>
      </c>
      <c r="E812" s="46">
        <v>45536</v>
      </c>
      <c r="F812" s="45"/>
      <c r="G812" s="45"/>
      <c r="H812" s="93"/>
    </row>
    <row r="813" spans="1:8" s="29" customFormat="1" ht="13.8" hidden="1" x14ac:dyDescent="0.25">
      <c r="A813" s="41" t="s">
        <v>5902</v>
      </c>
      <c r="B813" s="41" t="s">
        <v>5898</v>
      </c>
      <c r="C813" s="88" t="s">
        <v>5899</v>
      </c>
      <c r="D813" s="36" t="s">
        <v>1201</v>
      </c>
      <c r="E813" s="43">
        <v>45610</v>
      </c>
      <c r="F813" s="32"/>
      <c r="G813" s="32"/>
      <c r="H813" s="32"/>
    </row>
    <row r="814" spans="1:8" s="29" customFormat="1" ht="13.8" hidden="1" x14ac:dyDescent="0.25">
      <c r="A814" s="44" t="s">
        <v>1239</v>
      </c>
      <c r="B814" s="44" t="s">
        <v>1311</v>
      </c>
      <c r="C814" s="45" t="s">
        <v>4752</v>
      </c>
      <c r="D814" s="93" t="s">
        <v>4760</v>
      </c>
      <c r="E814" s="70" t="s">
        <v>1330</v>
      </c>
      <c r="F814" s="93"/>
      <c r="G814" s="93"/>
      <c r="H814" s="93"/>
    </row>
    <row r="815" spans="1:8" s="29" customFormat="1" ht="13.8" hidden="1" x14ac:dyDescent="0.25">
      <c r="A815" s="91" t="s">
        <v>3470</v>
      </c>
      <c r="B815" s="68" t="s">
        <v>3472</v>
      </c>
      <c r="C815" s="45" t="s">
        <v>3471</v>
      </c>
      <c r="D815" s="45" t="s">
        <v>1712</v>
      </c>
      <c r="E815" s="46">
        <v>46193</v>
      </c>
      <c r="F815" s="93"/>
      <c r="G815" s="93"/>
      <c r="H815" s="93"/>
    </row>
    <row r="816" spans="1:8" s="29" customFormat="1" ht="13.8" x14ac:dyDescent="0.25">
      <c r="A816" s="111" t="s">
        <v>1783</v>
      </c>
      <c r="B816" s="111" t="s">
        <v>1779</v>
      </c>
      <c r="C816" s="151" t="s">
        <v>3941</v>
      </c>
      <c r="D816" s="93" t="s">
        <v>1743</v>
      </c>
      <c r="E816" s="152">
        <v>44742</v>
      </c>
      <c r="F816" s="142"/>
      <c r="G816" s="142"/>
      <c r="H816" s="93"/>
    </row>
    <row r="817" spans="1:8" s="29" customFormat="1" ht="13.8" hidden="1" x14ac:dyDescent="0.3">
      <c r="A817" s="57" t="s">
        <v>4686</v>
      </c>
      <c r="B817" s="57" t="s">
        <v>2173</v>
      </c>
      <c r="C817" s="62">
        <v>21030</v>
      </c>
      <c r="D817" s="93" t="s">
        <v>4760</v>
      </c>
      <c r="E817" s="60">
        <v>45961</v>
      </c>
      <c r="F817" s="93"/>
      <c r="G817" s="93"/>
      <c r="H817" s="93"/>
    </row>
    <row r="818" spans="1:8" s="29" customFormat="1" ht="13.8" hidden="1" x14ac:dyDescent="0.25">
      <c r="A818" s="100" t="s">
        <v>3436</v>
      </c>
      <c r="B818" s="92" t="s">
        <v>3452</v>
      </c>
      <c r="C818" s="93" t="s">
        <v>3453</v>
      </c>
      <c r="D818" s="93" t="s">
        <v>1201</v>
      </c>
      <c r="E818" s="94">
        <v>45401</v>
      </c>
      <c r="F818" s="93"/>
      <c r="G818" s="93"/>
      <c r="H818" s="93"/>
    </row>
    <row r="819" spans="1:8" s="29" customFormat="1" ht="13.8" hidden="1" x14ac:dyDescent="0.3">
      <c r="A819" s="111" t="s">
        <v>1805</v>
      </c>
      <c r="B819" s="111" t="s">
        <v>1806</v>
      </c>
      <c r="C819" s="142" t="s">
        <v>3109</v>
      </c>
      <c r="D819" s="93" t="s">
        <v>1807</v>
      </c>
      <c r="E819" s="143">
        <v>45566</v>
      </c>
      <c r="F819" s="142"/>
      <c r="G819" s="142"/>
      <c r="H819" s="93" t="s">
        <v>1190</v>
      </c>
    </row>
    <row r="820" spans="1:8" s="29" customFormat="1" ht="13.8" hidden="1" x14ac:dyDescent="0.25">
      <c r="A820" s="44" t="s">
        <v>4687</v>
      </c>
      <c r="B820" s="44" t="s">
        <v>199</v>
      </c>
      <c r="C820" s="45" t="s">
        <v>4751</v>
      </c>
      <c r="D820" s="93" t="s">
        <v>4760</v>
      </c>
      <c r="E820" s="70" t="s">
        <v>1330</v>
      </c>
      <c r="F820" s="93"/>
      <c r="G820" s="93"/>
      <c r="H820" s="93"/>
    </row>
    <row r="821" spans="1:8" s="29" customFormat="1" ht="13.8" hidden="1" x14ac:dyDescent="0.25">
      <c r="A821" s="44" t="s">
        <v>1501</v>
      </c>
      <c r="B821" s="44" t="s">
        <v>1544</v>
      </c>
      <c r="C821" s="45" t="s">
        <v>2212</v>
      </c>
      <c r="D821" s="45" t="s">
        <v>1572</v>
      </c>
      <c r="E821" s="45" t="s">
        <v>2536</v>
      </c>
      <c r="F821" s="93"/>
      <c r="G821" s="93"/>
      <c r="H821" s="93"/>
    </row>
    <row r="822" spans="1:8" s="29" customFormat="1" ht="13.8" hidden="1" x14ac:dyDescent="0.25">
      <c r="A822" s="44" t="s">
        <v>2550</v>
      </c>
      <c r="B822" s="44" t="s">
        <v>1550</v>
      </c>
      <c r="C822" s="45">
        <v>2020000622</v>
      </c>
      <c r="D822" s="45" t="s">
        <v>1572</v>
      </c>
      <c r="E822" s="46">
        <v>46387</v>
      </c>
      <c r="F822" s="93"/>
      <c r="G822" s="93"/>
      <c r="H822" s="93"/>
    </row>
    <row r="823" spans="1:8" s="29" customFormat="1" ht="13.8" hidden="1" x14ac:dyDescent="0.25">
      <c r="A823" s="87" t="s">
        <v>4493</v>
      </c>
      <c r="B823" s="87" t="s">
        <v>4494</v>
      </c>
      <c r="C823" s="95" t="s">
        <v>4495</v>
      </c>
      <c r="D823" s="96" t="s">
        <v>398</v>
      </c>
      <c r="E823" s="65">
        <v>45138</v>
      </c>
      <c r="F823" s="96"/>
      <c r="G823" s="96"/>
      <c r="H823" s="96"/>
    </row>
    <row r="824" spans="1:8" s="29" customFormat="1" ht="13.8" hidden="1" x14ac:dyDescent="0.25">
      <c r="A824" s="76" t="s">
        <v>5690</v>
      </c>
      <c r="B824" s="76" t="s">
        <v>2173</v>
      </c>
      <c r="C824" s="97" t="s">
        <v>5691</v>
      </c>
      <c r="D824" s="97" t="s">
        <v>1479</v>
      </c>
      <c r="E824" s="64">
        <v>45107</v>
      </c>
      <c r="F824" s="93"/>
      <c r="G824" s="93"/>
      <c r="H824" s="93"/>
    </row>
    <row r="825" spans="1:8" s="29" customFormat="1" ht="13.8" hidden="1" x14ac:dyDescent="0.3">
      <c r="A825" s="57" t="s">
        <v>1240</v>
      </c>
      <c r="B825" s="57" t="s">
        <v>1290</v>
      </c>
      <c r="C825" s="62">
        <v>21027</v>
      </c>
      <c r="D825" s="93" t="s">
        <v>4760</v>
      </c>
      <c r="E825" s="60">
        <v>45777</v>
      </c>
      <c r="F825" s="93"/>
      <c r="G825" s="93"/>
      <c r="H825" s="93"/>
    </row>
    <row r="826" spans="1:8" s="29" customFormat="1" ht="13.8" hidden="1" x14ac:dyDescent="0.25">
      <c r="A826" s="120" t="s">
        <v>1985</v>
      </c>
      <c r="B826" s="114" t="s">
        <v>1965</v>
      </c>
      <c r="C826" s="106" t="s">
        <v>2733</v>
      </c>
      <c r="D826" s="93" t="s">
        <v>1394</v>
      </c>
      <c r="E826" s="115">
        <v>45869</v>
      </c>
      <c r="F826" s="93"/>
      <c r="G826" s="93"/>
      <c r="H826" s="93"/>
    </row>
    <row r="827" spans="1:8" s="29" customFormat="1" ht="13.8" hidden="1" x14ac:dyDescent="0.25">
      <c r="A827" s="71" t="s">
        <v>5895</v>
      </c>
      <c r="B827" s="71" t="s">
        <v>5892</v>
      </c>
      <c r="C827" s="88" t="s">
        <v>5893</v>
      </c>
      <c r="D827" s="36" t="s">
        <v>1201</v>
      </c>
      <c r="E827" s="42">
        <v>46075</v>
      </c>
      <c r="F827" s="32"/>
      <c r="G827" s="32"/>
      <c r="H827" s="32"/>
    </row>
    <row r="828" spans="1:8" s="29" customFormat="1" ht="13.8" hidden="1" x14ac:dyDescent="0.25">
      <c r="A828" s="127" t="s">
        <v>3216</v>
      </c>
      <c r="B828" s="44" t="s">
        <v>3200</v>
      </c>
      <c r="C828" s="45" t="s">
        <v>3201</v>
      </c>
      <c r="D828" s="45" t="s">
        <v>1201</v>
      </c>
      <c r="E828" s="46">
        <v>45382</v>
      </c>
      <c r="F828" s="45"/>
      <c r="G828" s="45" t="s">
        <v>1190</v>
      </c>
      <c r="H828" s="45" t="s">
        <v>1190</v>
      </c>
    </row>
    <row r="829" spans="1:8" s="29" customFormat="1" ht="13.8" hidden="1" x14ac:dyDescent="0.3">
      <c r="A829" s="57" t="s">
        <v>4056</v>
      </c>
      <c r="B829" s="57" t="s">
        <v>2173</v>
      </c>
      <c r="C829" s="62">
        <v>21030</v>
      </c>
      <c r="D829" s="93" t="s">
        <v>4760</v>
      </c>
      <c r="E829" s="60">
        <v>45961</v>
      </c>
      <c r="F829" s="93"/>
      <c r="G829" s="93"/>
      <c r="H829" s="93"/>
    </row>
    <row r="830" spans="1:8" s="29" customFormat="1" ht="13.8" hidden="1" x14ac:dyDescent="0.25">
      <c r="A830" s="87" t="s">
        <v>234</v>
      </c>
      <c r="B830" s="87" t="s">
        <v>235</v>
      </c>
      <c r="C830" s="95" t="s">
        <v>354</v>
      </c>
      <c r="D830" s="96" t="s">
        <v>398</v>
      </c>
      <c r="E830" s="65">
        <v>45260</v>
      </c>
      <c r="F830" s="96"/>
      <c r="G830" s="96"/>
      <c r="H830" s="96"/>
    </row>
    <row r="831" spans="1:8" s="29" customFormat="1" ht="13.8" hidden="1" x14ac:dyDescent="0.3">
      <c r="A831" s="57" t="s">
        <v>1041</v>
      </c>
      <c r="B831" s="57" t="s">
        <v>1290</v>
      </c>
      <c r="C831" s="62">
        <v>21027</v>
      </c>
      <c r="D831" s="93" t="s">
        <v>4760</v>
      </c>
      <c r="E831" s="60">
        <v>45777</v>
      </c>
      <c r="F831" s="93"/>
      <c r="G831" s="93"/>
      <c r="H831" s="93"/>
    </row>
    <row r="832" spans="1:8" s="29" customFormat="1" ht="13.8" hidden="1" x14ac:dyDescent="0.25">
      <c r="A832" s="87" t="s">
        <v>4496</v>
      </c>
      <c r="B832" s="87" t="s">
        <v>4332</v>
      </c>
      <c r="C832" s="95" t="s">
        <v>4497</v>
      </c>
      <c r="D832" s="96" t="s">
        <v>398</v>
      </c>
      <c r="E832" s="65">
        <v>46022</v>
      </c>
      <c r="F832" s="96"/>
      <c r="G832" s="96"/>
      <c r="H832" s="96"/>
    </row>
    <row r="833" spans="1:8" s="29" customFormat="1" ht="13.8" hidden="1" x14ac:dyDescent="0.3">
      <c r="A833" s="57" t="s">
        <v>1241</v>
      </c>
      <c r="B833" s="57" t="s">
        <v>1290</v>
      </c>
      <c r="C833" s="62">
        <v>21027</v>
      </c>
      <c r="D833" s="93" t="s">
        <v>4760</v>
      </c>
      <c r="E833" s="60">
        <v>45777</v>
      </c>
      <c r="F833" s="93"/>
      <c r="G833" s="93"/>
      <c r="H833" s="93"/>
    </row>
    <row r="834" spans="1:8" s="29" customFormat="1" ht="13.8" hidden="1" x14ac:dyDescent="0.3">
      <c r="A834" s="57" t="s">
        <v>3620</v>
      </c>
      <c r="B834" s="92" t="s">
        <v>3682</v>
      </c>
      <c r="C834" s="93" t="s">
        <v>3680</v>
      </c>
      <c r="D834" s="93" t="s">
        <v>3681</v>
      </c>
      <c r="E834" s="94">
        <v>46203</v>
      </c>
      <c r="F834" s="93"/>
      <c r="G834" s="93"/>
      <c r="H834" s="93"/>
    </row>
    <row r="835" spans="1:8" s="29" customFormat="1" ht="13.8" hidden="1" x14ac:dyDescent="0.25">
      <c r="A835" s="120" t="s">
        <v>1986</v>
      </c>
      <c r="B835" s="114" t="s">
        <v>1966</v>
      </c>
      <c r="C835" s="106" t="s">
        <v>1967</v>
      </c>
      <c r="D835" s="93" t="s">
        <v>1394</v>
      </c>
      <c r="E835" s="115">
        <v>45199</v>
      </c>
      <c r="F835" s="93"/>
      <c r="G835" s="93"/>
      <c r="H835" s="93"/>
    </row>
    <row r="836" spans="1:8" s="29" customFormat="1" ht="13.8" hidden="1" x14ac:dyDescent="0.25">
      <c r="A836" s="133" t="s">
        <v>236</v>
      </c>
      <c r="B836" s="87" t="s">
        <v>6730</v>
      </c>
      <c r="C836" s="95" t="s">
        <v>6731</v>
      </c>
      <c r="D836" s="96" t="s">
        <v>398</v>
      </c>
      <c r="E836" s="65">
        <v>45260</v>
      </c>
      <c r="F836" s="96"/>
      <c r="G836" s="96"/>
      <c r="H836" s="96"/>
    </row>
    <row r="837" spans="1:8" s="29" customFormat="1" ht="13.8" hidden="1" x14ac:dyDescent="0.25">
      <c r="A837" s="114" t="s">
        <v>1987</v>
      </c>
      <c r="B837" s="114" t="s">
        <v>1910</v>
      </c>
      <c r="C837" s="106" t="s">
        <v>1968</v>
      </c>
      <c r="D837" s="93" t="s">
        <v>1394</v>
      </c>
      <c r="E837" s="115">
        <v>45107</v>
      </c>
      <c r="F837" s="93"/>
      <c r="G837" s="93"/>
      <c r="H837" s="93"/>
    </row>
    <row r="838" spans="1:8" s="29" customFormat="1" ht="13.8" hidden="1" x14ac:dyDescent="0.25">
      <c r="A838" s="102" t="s">
        <v>3321</v>
      </c>
      <c r="B838" s="92" t="s">
        <v>3384</v>
      </c>
      <c r="C838" s="93" t="s">
        <v>3383</v>
      </c>
      <c r="D838" s="93" t="s">
        <v>1201</v>
      </c>
      <c r="E838" s="94">
        <v>45429</v>
      </c>
      <c r="F838" s="93"/>
      <c r="G838" s="93" t="s">
        <v>1190</v>
      </c>
      <c r="H838" s="93" t="s">
        <v>1190</v>
      </c>
    </row>
    <row r="839" spans="1:8" s="29" customFormat="1" ht="13.8" hidden="1" x14ac:dyDescent="0.3">
      <c r="A839" s="111" t="s">
        <v>3965</v>
      </c>
      <c r="B839" s="92" t="s">
        <v>3962</v>
      </c>
      <c r="C839" s="93" t="s">
        <v>3961</v>
      </c>
      <c r="D839" s="93" t="s">
        <v>1201</v>
      </c>
      <c r="E839" s="94">
        <v>45245</v>
      </c>
      <c r="F839" s="142"/>
      <c r="G839" s="142"/>
      <c r="H839" s="93" t="s">
        <v>1190</v>
      </c>
    </row>
    <row r="840" spans="1:8" s="29" customFormat="1" ht="13.8" hidden="1" x14ac:dyDescent="0.25">
      <c r="A840" s="98" t="s">
        <v>2860</v>
      </c>
      <c r="B840" s="92" t="s">
        <v>2659</v>
      </c>
      <c r="C840" s="93" t="s">
        <v>2815</v>
      </c>
      <c r="D840" s="93" t="s">
        <v>2814</v>
      </c>
      <c r="E840" s="94">
        <v>45169</v>
      </c>
      <c r="F840" s="93"/>
      <c r="G840" s="93"/>
      <c r="H840" s="93"/>
    </row>
    <row r="841" spans="1:8" s="29" customFormat="1" ht="13.8" hidden="1" x14ac:dyDescent="0.3">
      <c r="A841" s="99" t="s">
        <v>6185</v>
      </c>
      <c r="B841" s="99" t="s">
        <v>6181</v>
      </c>
      <c r="C841" s="93" t="s">
        <v>6189</v>
      </c>
      <c r="D841" s="32" t="s">
        <v>1201</v>
      </c>
      <c r="E841" s="33">
        <v>45343</v>
      </c>
      <c r="F841" s="32"/>
      <c r="G841" s="32"/>
      <c r="H841" s="32" t="s">
        <v>1789</v>
      </c>
    </row>
    <row r="842" spans="1:8" s="29" customFormat="1" ht="13.8" hidden="1" x14ac:dyDescent="0.25">
      <c r="A842" s="127" t="s">
        <v>3217</v>
      </c>
      <c r="B842" s="44" t="s">
        <v>3200</v>
      </c>
      <c r="C842" s="45" t="s">
        <v>3201</v>
      </c>
      <c r="D842" s="45" t="s">
        <v>1201</v>
      </c>
      <c r="E842" s="46">
        <v>45382</v>
      </c>
      <c r="F842" s="45"/>
      <c r="G842" s="45" t="s">
        <v>1190</v>
      </c>
      <c r="H842" s="45" t="s">
        <v>1190</v>
      </c>
    </row>
    <row r="843" spans="1:8" s="29" customFormat="1" ht="13.8" hidden="1" x14ac:dyDescent="0.25">
      <c r="A843" s="44" t="s">
        <v>3194</v>
      </c>
      <c r="B843" s="44" t="s">
        <v>3186</v>
      </c>
      <c r="C843" s="45" t="s">
        <v>3187</v>
      </c>
      <c r="D843" s="45" t="s">
        <v>1201</v>
      </c>
      <c r="E843" s="46">
        <v>45382</v>
      </c>
      <c r="F843" s="45"/>
      <c r="G843" s="45" t="s">
        <v>1190</v>
      </c>
      <c r="H843" s="45" t="s">
        <v>1190</v>
      </c>
    </row>
    <row r="844" spans="1:8" s="29" customFormat="1" ht="13.8" hidden="1" x14ac:dyDescent="0.25">
      <c r="A844" s="83" t="s">
        <v>6760</v>
      </c>
      <c r="B844" s="83" t="s">
        <v>6758</v>
      </c>
      <c r="C844" s="84" t="s">
        <v>6761</v>
      </c>
      <c r="D844" s="93" t="s">
        <v>398</v>
      </c>
      <c r="E844" s="85">
        <v>45930</v>
      </c>
      <c r="F844" s="84"/>
      <c r="G844" s="93"/>
      <c r="H844" s="93"/>
    </row>
    <row r="845" spans="1:8" s="29" customFormat="1" ht="13.8" hidden="1" x14ac:dyDescent="0.25">
      <c r="A845" s="87" t="s">
        <v>4498</v>
      </c>
      <c r="B845" s="87" t="s">
        <v>289</v>
      </c>
      <c r="C845" s="95" t="s">
        <v>4499</v>
      </c>
      <c r="D845" s="96" t="s">
        <v>398</v>
      </c>
      <c r="E845" s="65">
        <v>45291</v>
      </c>
      <c r="F845" s="96"/>
      <c r="G845" s="96"/>
      <c r="H845" s="96"/>
    </row>
    <row r="846" spans="1:8" s="29" customFormat="1" ht="13.8" hidden="1" x14ac:dyDescent="0.3">
      <c r="A846" s="99" t="s">
        <v>1819</v>
      </c>
      <c r="B846" s="92" t="s">
        <v>1165</v>
      </c>
      <c r="C846" s="93" t="s">
        <v>3867</v>
      </c>
      <c r="D846" s="93" t="s">
        <v>1743</v>
      </c>
      <c r="E846" s="94">
        <v>45135</v>
      </c>
      <c r="F846" s="93"/>
      <c r="G846" s="93"/>
      <c r="H846" s="93" t="s">
        <v>1335</v>
      </c>
    </row>
    <row r="847" spans="1:8" s="29" customFormat="1" ht="13.8" hidden="1" x14ac:dyDescent="0.3">
      <c r="A847" s="99" t="s">
        <v>1333</v>
      </c>
      <c r="B847" s="92" t="s">
        <v>1334</v>
      </c>
      <c r="C847" s="93" t="s">
        <v>2524</v>
      </c>
      <c r="D847" s="93" t="s">
        <v>1201</v>
      </c>
      <c r="E847" s="94">
        <v>45134</v>
      </c>
      <c r="F847" s="93" t="s">
        <v>1336</v>
      </c>
      <c r="G847" s="93"/>
      <c r="H847" s="93" t="s">
        <v>1335</v>
      </c>
    </row>
    <row r="848" spans="1:8" s="29" customFormat="1" ht="13.8" hidden="1" x14ac:dyDescent="0.25">
      <c r="A848" s="76" t="s">
        <v>5678</v>
      </c>
      <c r="B848" s="76" t="s">
        <v>4002</v>
      </c>
      <c r="C848" s="97" t="s">
        <v>3159</v>
      </c>
      <c r="D848" s="96" t="s">
        <v>1833</v>
      </c>
      <c r="E848" s="64">
        <v>45906</v>
      </c>
      <c r="F848" s="93"/>
      <c r="G848" s="93"/>
      <c r="H848" s="93"/>
    </row>
    <row r="849" spans="1:8" s="29" customFormat="1" ht="13.8" hidden="1" x14ac:dyDescent="0.25">
      <c r="A849" s="101" t="s">
        <v>3218</v>
      </c>
      <c r="B849" s="44" t="s">
        <v>3200</v>
      </c>
      <c r="C849" s="45" t="s">
        <v>3201</v>
      </c>
      <c r="D849" s="45" t="s">
        <v>1201</v>
      </c>
      <c r="E849" s="46">
        <v>45382</v>
      </c>
      <c r="F849" s="45"/>
      <c r="G849" s="45" t="s">
        <v>1190</v>
      </c>
      <c r="H849" s="45" t="s">
        <v>1190</v>
      </c>
    </row>
    <row r="850" spans="1:8" s="29" customFormat="1" ht="13.8" hidden="1" x14ac:dyDescent="0.3">
      <c r="A850" s="57" t="s">
        <v>491</v>
      </c>
      <c r="B850" s="57" t="s">
        <v>2173</v>
      </c>
      <c r="C850" s="62">
        <v>21030</v>
      </c>
      <c r="D850" s="93" t="s">
        <v>4760</v>
      </c>
      <c r="E850" s="60">
        <v>45961</v>
      </c>
      <c r="F850" s="93"/>
      <c r="G850" s="93"/>
      <c r="H850" s="93"/>
    </row>
    <row r="851" spans="1:8" s="29" customFormat="1" ht="13.8" hidden="1" x14ac:dyDescent="0.3">
      <c r="A851" s="57" t="s">
        <v>491</v>
      </c>
      <c r="B851" s="92" t="s">
        <v>3682</v>
      </c>
      <c r="C851" s="93" t="s">
        <v>3680</v>
      </c>
      <c r="D851" s="93" t="s">
        <v>3681</v>
      </c>
      <c r="E851" s="94">
        <v>46203</v>
      </c>
      <c r="F851" s="93"/>
      <c r="G851" s="93"/>
      <c r="H851" s="93"/>
    </row>
    <row r="852" spans="1:8" s="29" customFormat="1" ht="13.8" hidden="1" x14ac:dyDescent="0.3">
      <c r="A852" s="57" t="s">
        <v>3525</v>
      </c>
      <c r="B852" s="92" t="s">
        <v>3682</v>
      </c>
      <c r="C852" s="93" t="s">
        <v>3680</v>
      </c>
      <c r="D852" s="93" t="s">
        <v>3681</v>
      </c>
      <c r="E852" s="94">
        <v>46203</v>
      </c>
      <c r="F852" s="93"/>
      <c r="G852" s="93"/>
      <c r="H852" s="93"/>
    </row>
    <row r="853" spans="1:8" s="29" customFormat="1" ht="13.8" hidden="1" x14ac:dyDescent="0.25">
      <c r="A853" s="127" t="s">
        <v>3219</v>
      </c>
      <c r="B853" s="44" t="s">
        <v>3200</v>
      </c>
      <c r="C853" s="45" t="s">
        <v>3201</v>
      </c>
      <c r="D853" s="45" t="s">
        <v>1201</v>
      </c>
      <c r="E853" s="46">
        <v>45382</v>
      </c>
      <c r="F853" s="45"/>
      <c r="G853" s="45" t="s">
        <v>1190</v>
      </c>
      <c r="H853" s="45" t="s">
        <v>1190</v>
      </c>
    </row>
    <row r="854" spans="1:8" s="29" customFormat="1" ht="13.8" hidden="1" x14ac:dyDescent="0.25">
      <c r="A854" s="87" t="s">
        <v>237</v>
      </c>
      <c r="B854" s="87" t="s">
        <v>179</v>
      </c>
      <c r="C854" s="95" t="s">
        <v>355</v>
      </c>
      <c r="D854" s="96" t="s">
        <v>398</v>
      </c>
      <c r="E854" s="65">
        <v>45230</v>
      </c>
      <c r="F854" s="96"/>
      <c r="G854" s="96"/>
      <c r="H854" s="96"/>
    </row>
    <row r="855" spans="1:8" s="29" customFormat="1" ht="13.8" hidden="1" x14ac:dyDescent="0.3">
      <c r="A855" s="99" t="s">
        <v>70</v>
      </c>
      <c r="B855" s="92" t="s">
        <v>3872</v>
      </c>
      <c r="C855" s="93" t="s">
        <v>3873</v>
      </c>
      <c r="D855" s="93" t="s">
        <v>1201</v>
      </c>
      <c r="E855" s="94">
        <v>45190</v>
      </c>
      <c r="F855" s="93"/>
      <c r="G855" s="93"/>
      <c r="H855" s="93" t="s">
        <v>1190</v>
      </c>
    </row>
    <row r="856" spans="1:8" s="29" customFormat="1" ht="13.8" hidden="1" x14ac:dyDescent="0.25">
      <c r="A856" s="44" t="s">
        <v>3967</v>
      </c>
      <c r="B856" s="92" t="s">
        <v>3962</v>
      </c>
      <c r="C856" s="93" t="s">
        <v>3961</v>
      </c>
      <c r="D856" s="93" t="s">
        <v>1201</v>
      </c>
      <c r="E856" s="94">
        <v>45245</v>
      </c>
      <c r="F856" s="93"/>
      <c r="G856" s="93"/>
      <c r="H856" s="93" t="s">
        <v>1190</v>
      </c>
    </row>
    <row r="857" spans="1:8" s="29" customFormat="1" ht="13.8" hidden="1" x14ac:dyDescent="0.25">
      <c r="A857" s="87" t="s">
        <v>238</v>
      </c>
      <c r="B857" s="87" t="s">
        <v>163</v>
      </c>
      <c r="C857" s="95" t="s">
        <v>3256</v>
      </c>
      <c r="D857" s="96" t="s">
        <v>398</v>
      </c>
      <c r="E857" s="65">
        <v>45535</v>
      </c>
      <c r="F857" s="96"/>
      <c r="G857" s="96"/>
      <c r="H857" s="96"/>
    </row>
    <row r="858" spans="1:8" s="29" customFormat="1" ht="13.8" hidden="1" x14ac:dyDescent="0.3">
      <c r="A858" s="73" t="s">
        <v>5824</v>
      </c>
      <c r="B858" s="89" t="s">
        <v>5801</v>
      </c>
      <c r="C858" s="36" t="s">
        <v>5802</v>
      </c>
      <c r="D858" s="36" t="s">
        <v>1201</v>
      </c>
      <c r="E858" s="42">
        <v>45132</v>
      </c>
      <c r="F858" s="32"/>
      <c r="G858" s="32"/>
      <c r="H858" s="32"/>
    </row>
    <row r="859" spans="1:8" s="29" customFormat="1" ht="13.8" x14ac:dyDescent="0.25">
      <c r="A859" s="99" t="s">
        <v>1684</v>
      </c>
      <c r="B859" s="92" t="s">
        <v>1831</v>
      </c>
      <c r="C859" s="93" t="s">
        <v>1832</v>
      </c>
      <c r="D859" s="45" t="s">
        <v>1833</v>
      </c>
      <c r="E859" s="107">
        <v>44625</v>
      </c>
      <c r="F859" s="93"/>
      <c r="G859" s="93" t="s">
        <v>1190</v>
      </c>
      <c r="H859" s="93" t="s">
        <v>1190</v>
      </c>
    </row>
    <row r="860" spans="1:8" s="29" customFormat="1" ht="13.8" hidden="1" x14ac:dyDescent="0.25">
      <c r="A860" s="108" t="s">
        <v>1988</v>
      </c>
      <c r="B860" s="114" t="s">
        <v>1969</v>
      </c>
      <c r="C860" s="106" t="s">
        <v>2925</v>
      </c>
      <c r="D860" s="93" t="s">
        <v>1394</v>
      </c>
      <c r="E860" s="109">
        <v>45869</v>
      </c>
      <c r="F860" s="93"/>
      <c r="G860" s="93"/>
      <c r="H860" s="93"/>
    </row>
    <row r="861" spans="1:8" s="29" customFormat="1" ht="13.8" hidden="1" x14ac:dyDescent="0.3">
      <c r="A861" s="57" t="s">
        <v>3621</v>
      </c>
      <c r="B861" s="92" t="s">
        <v>3682</v>
      </c>
      <c r="C861" s="93" t="s">
        <v>3680</v>
      </c>
      <c r="D861" s="93" t="s">
        <v>3681</v>
      </c>
      <c r="E861" s="94">
        <v>46203</v>
      </c>
      <c r="F861" s="93"/>
      <c r="G861" s="93"/>
      <c r="H861" s="93"/>
    </row>
    <row r="862" spans="1:8" s="29" customFormat="1" ht="13.8" hidden="1" x14ac:dyDescent="0.25">
      <c r="A862" s="87" t="s">
        <v>4500</v>
      </c>
      <c r="B862" s="87" t="s">
        <v>4501</v>
      </c>
      <c r="C862" s="95" t="s">
        <v>4502</v>
      </c>
      <c r="D862" s="96" t="s">
        <v>398</v>
      </c>
      <c r="E862" s="65">
        <v>45504</v>
      </c>
      <c r="F862" s="96"/>
      <c r="G862" s="96"/>
      <c r="H862" s="96"/>
    </row>
    <row r="863" spans="1:8" s="29" customFormat="1" ht="13.8" hidden="1" x14ac:dyDescent="0.3">
      <c r="A863" s="57" t="s">
        <v>4688</v>
      </c>
      <c r="B863" s="58" t="s">
        <v>3909</v>
      </c>
      <c r="C863" s="62" t="s">
        <v>4735</v>
      </c>
      <c r="D863" s="93" t="s">
        <v>4760</v>
      </c>
      <c r="E863" s="60">
        <v>45535</v>
      </c>
      <c r="F863" s="93"/>
      <c r="G863" s="93"/>
      <c r="H863" s="93"/>
    </row>
    <row r="864" spans="1:8" s="29" customFormat="1" ht="13.8" hidden="1" x14ac:dyDescent="0.25">
      <c r="A864" s="87" t="s">
        <v>239</v>
      </c>
      <c r="B864" s="87" t="s">
        <v>240</v>
      </c>
      <c r="C864" s="95" t="s">
        <v>356</v>
      </c>
      <c r="D864" s="96" t="s">
        <v>398</v>
      </c>
      <c r="E864" s="65">
        <v>45626</v>
      </c>
      <c r="F864" s="96"/>
      <c r="G864" s="96"/>
      <c r="H864" s="96"/>
    </row>
    <row r="865" spans="1:8" s="29" customFormat="1" ht="13.8" hidden="1" x14ac:dyDescent="0.25">
      <c r="A865" s="44" t="s">
        <v>6777</v>
      </c>
      <c r="B865" s="44" t="s">
        <v>6778</v>
      </c>
      <c r="C865" s="45" t="s">
        <v>6779</v>
      </c>
      <c r="D865" s="93" t="s">
        <v>398</v>
      </c>
      <c r="E865" s="46">
        <v>45991</v>
      </c>
      <c r="F865" s="45"/>
      <c r="G865" s="45"/>
      <c r="H865" s="93"/>
    </row>
    <row r="866" spans="1:8" s="29" customFormat="1" ht="13.8" hidden="1" x14ac:dyDescent="0.25">
      <c r="A866" s="87" t="s">
        <v>4503</v>
      </c>
      <c r="B866" s="87" t="s">
        <v>4504</v>
      </c>
      <c r="C866" s="95" t="s">
        <v>4505</v>
      </c>
      <c r="D866" s="96" t="s">
        <v>398</v>
      </c>
      <c r="E866" s="65">
        <v>45657</v>
      </c>
      <c r="F866" s="96"/>
      <c r="G866" s="96"/>
      <c r="H866" s="96"/>
    </row>
    <row r="867" spans="1:8" s="29" customFormat="1" ht="13.8" hidden="1" x14ac:dyDescent="0.25">
      <c r="A867" s="71" t="s">
        <v>5919</v>
      </c>
      <c r="B867" s="71" t="s">
        <v>5916</v>
      </c>
      <c r="C867" s="88" t="s">
        <v>5917</v>
      </c>
      <c r="D867" s="36" t="s">
        <v>1201</v>
      </c>
      <c r="E867" s="42">
        <v>46075</v>
      </c>
      <c r="F867" s="32"/>
      <c r="G867" s="32"/>
      <c r="H867" s="32"/>
    </row>
    <row r="868" spans="1:8" s="29" customFormat="1" ht="13.8" hidden="1" x14ac:dyDescent="0.25">
      <c r="A868" s="98" t="s">
        <v>2861</v>
      </c>
      <c r="B868" s="92" t="s">
        <v>2659</v>
      </c>
      <c r="C868" s="93" t="s">
        <v>2815</v>
      </c>
      <c r="D868" s="93" t="s">
        <v>2814</v>
      </c>
      <c r="E868" s="94">
        <v>45169</v>
      </c>
      <c r="F868" s="93"/>
      <c r="G868" s="93"/>
      <c r="H868" s="93"/>
    </row>
    <row r="869" spans="1:8" s="29" customFormat="1" ht="13.8" hidden="1" x14ac:dyDescent="0.25">
      <c r="A869" s="92" t="s">
        <v>3722</v>
      </c>
      <c r="B869" s="92" t="s">
        <v>1384</v>
      </c>
      <c r="C869" s="93" t="s">
        <v>3731</v>
      </c>
      <c r="D869" s="93" t="s">
        <v>1201</v>
      </c>
      <c r="E869" s="94">
        <v>45155</v>
      </c>
      <c r="F869" s="93"/>
      <c r="G869" s="93" t="s">
        <v>1190</v>
      </c>
      <c r="H869" s="44" t="s">
        <v>1335</v>
      </c>
    </row>
    <row r="870" spans="1:8" s="29" customFormat="1" ht="13.8" hidden="1" x14ac:dyDescent="0.25">
      <c r="A870" s="91" t="s">
        <v>2795</v>
      </c>
      <c r="B870" s="92" t="s">
        <v>1774</v>
      </c>
      <c r="C870" s="93" t="s">
        <v>2656</v>
      </c>
      <c r="D870" s="93" t="s">
        <v>2814</v>
      </c>
      <c r="E870" s="94">
        <v>45169</v>
      </c>
      <c r="F870" s="93"/>
      <c r="G870" s="93"/>
      <c r="H870" s="93"/>
    </row>
    <row r="871" spans="1:8" s="29" customFormat="1" ht="13.8" hidden="1" x14ac:dyDescent="0.25">
      <c r="A871" s="91" t="s">
        <v>2795</v>
      </c>
      <c r="B871" s="92" t="s">
        <v>2840</v>
      </c>
      <c r="C871" s="93" t="s">
        <v>2663</v>
      </c>
      <c r="D871" s="93" t="s">
        <v>2814</v>
      </c>
      <c r="E871" s="94">
        <v>45169</v>
      </c>
      <c r="F871" s="93"/>
      <c r="G871" s="93"/>
      <c r="H871" s="93"/>
    </row>
    <row r="872" spans="1:8" s="29" customFormat="1" ht="13.8" hidden="1" x14ac:dyDescent="0.3">
      <c r="A872" s="57" t="s">
        <v>3622</v>
      </c>
      <c r="B872" s="92" t="s">
        <v>3682</v>
      </c>
      <c r="C872" s="93" t="s">
        <v>3680</v>
      </c>
      <c r="D872" s="93" t="s">
        <v>3681</v>
      </c>
      <c r="E872" s="94">
        <v>46203</v>
      </c>
      <c r="F872" s="93"/>
      <c r="G872" s="93"/>
      <c r="H872" s="93"/>
    </row>
    <row r="873" spans="1:8" s="29" customFormat="1" ht="13.8" hidden="1" x14ac:dyDescent="0.3">
      <c r="A873" s="57" t="s">
        <v>4689</v>
      </c>
      <c r="B873" s="58" t="s">
        <v>3909</v>
      </c>
      <c r="C873" s="62" t="s">
        <v>4735</v>
      </c>
      <c r="D873" s="93" t="s">
        <v>4760</v>
      </c>
      <c r="E873" s="60">
        <v>45535</v>
      </c>
      <c r="F873" s="93"/>
      <c r="G873" s="93"/>
      <c r="H873" s="93"/>
    </row>
    <row r="874" spans="1:8" s="29" customFormat="1" ht="13.8" hidden="1" x14ac:dyDescent="0.3">
      <c r="A874" s="31" t="s">
        <v>6199</v>
      </c>
      <c r="B874" s="92" t="s">
        <v>1195</v>
      </c>
      <c r="C874" s="93" t="s">
        <v>6197</v>
      </c>
      <c r="D874" s="93" t="s">
        <v>1199</v>
      </c>
      <c r="E874" s="112">
        <v>45957</v>
      </c>
      <c r="F874" s="32"/>
      <c r="G874" s="32"/>
      <c r="H874" s="32"/>
    </row>
    <row r="875" spans="1:8" s="29" customFormat="1" ht="13.8" hidden="1" x14ac:dyDescent="0.25">
      <c r="A875" s="76" t="s">
        <v>5659</v>
      </c>
      <c r="B875" s="76" t="s">
        <v>5640</v>
      </c>
      <c r="C875" s="97" t="s">
        <v>5641</v>
      </c>
      <c r="D875" s="104" t="s">
        <v>2495</v>
      </c>
      <c r="E875" s="64">
        <v>45107</v>
      </c>
      <c r="F875" s="93"/>
      <c r="G875" s="93"/>
      <c r="H875" s="93"/>
    </row>
    <row r="876" spans="1:8" s="29" customFormat="1" ht="13.8" hidden="1" x14ac:dyDescent="0.3">
      <c r="A876" s="57" t="s">
        <v>3623</v>
      </c>
      <c r="B876" s="92" t="s">
        <v>3682</v>
      </c>
      <c r="C876" s="93" t="s">
        <v>3680</v>
      </c>
      <c r="D876" s="93" t="s">
        <v>3681</v>
      </c>
      <c r="E876" s="94">
        <v>46203</v>
      </c>
      <c r="F876" s="93"/>
      <c r="G876" s="93"/>
      <c r="H876" s="93"/>
    </row>
    <row r="877" spans="1:8" s="29" customFormat="1" ht="13.8" hidden="1" x14ac:dyDescent="0.25">
      <c r="A877" s="110" t="s">
        <v>241</v>
      </c>
      <c r="B877" s="87" t="s">
        <v>143</v>
      </c>
      <c r="C877" s="95" t="s">
        <v>357</v>
      </c>
      <c r="D877" s="96" t="s">
        <v>398</v>
      </c>
      <c r="E877" s="65">
        <v>45230</v>
      </c>
      <c r="F877" s="96"/>
      <c r="G877" s="96"/>
      <c r="H877" s="96"/>
    </row>
    <row r="878" spans="1:8" s="29" customFormat="1" ht="13.8" hidden="1" x14ac:dyDescent="0.25">
      <c r="A878" s="41" t="s">
        <v>5863</v>
      </c>
      <c r="B878" s="89" t="s">
        <v>5850</v>
      </c>
      <c r="C878" s="36" t="s">
        <v>5851</v>
      </c>
      <c r="D878" s="36" t="s">
        <v>1201</v>
      </c>
      <c r="E878" s="42">
        <v>45372</v>
      </c>
      <c r="F878" s="32"/>
      <c r="G878" s="32"/>
      <c r="H878" s="32"/>
    </row>
    <row r="879" spans="1:8" s="29" customFormat="1" ht="13.8" hidden="1" x14ac:dyDescent="0.25">
      <c r="A879" s="41" t="s">
        <v>5863</v>
      </c>
      <c r="B879" s="89" t="s">
        <v>5850</v>
      </c>
      <c r="C879" s="36" t="s">
        <v>5921</v>
      </c>
      <c r="D879" s="36" t="s">
        <v>1201</v>
      </c>
      <c r="E879" s="42">
        <v>45169</v>
      </c>
      <c r="F879" s="32"/>
      <c r="G879" s="32"/>
      <c r="H879" s="32"/>
    </row>
    <row r="880" spans="1:8" s="29" customFormat="1" ht="13.8" hidden="1" x14ac:dyDescent="0.25">
      <c r="A880" s="98" t="s">
        <v>2862</v>
      </c>
      <c r="B880" s="92" t="s">
        <v>2659</v>
      </c>
      <c r="C880" s="93" t="s">
        <v>2815</v>
      </c>
      <c r="D880" s="93" t="s">
        <v>2814</v>
      </c>
      <c r="E880" s="94">
        <v>45169</v>
      </c>
      <c r="F880" s="93"/>
      <c r="G880" s="93"/>
      <c r="H880" s="93"/>
    </row>
    <row r="881" spans="1:8" s="29" customFormat="1" ht="13.8" hidden="1" x14ac:dyDescent="0.3">
      <c r="A881" s="73" t="s">
        <v>5825</v>
      </c>
      <c r="B881" s="89" t="s">
        <v>1202</v>
      </c>
      <c r="C881" s="36" t="s">
        <v>5804</v>
      </c>
      <c r="D881" s="36" t="s">
        <v>1201</v>
      </c>
      <c r="E881" s="42">
        <v>45132</v>
      </c>
      <c r="F881" s="32"/>
      <c r="G881" s="32"/>
      <c r="H881" s="32"/>
    </row>
    <row r="882" spans="1:8" s="29" customFormat="1" ht="13.8" hidden="1" x14ac:dyDescent="0.3">
      <c r="A882" s="171" t="s">
        <v>5768</v>
      </c>
      <c r="B882" s="31" t="s">
        <v>5761</v>
      </c>
      <c r="C882" s="32" t="s">
        <v>5762</v>
      </c>
      <c r="D882" s="33" t="s">
        <v>1201</v>
      </c>
      <c r="E882" s="33">
        <v>45246</v>
      </c>
      <c r="F882" s="32"/>
      <c r="G882" s="32"/>
      <c r="H882" s="32"/>
    </row>
    <row r="883" spans="1:8" s="29" customFormat="1" ht="13.8" hidden="1" x14ac:dyDescent="0.3">
      <c r="A883" s="99" t="s">
        <v>5703</v>
      </c>
      <c r="B883" s="92" t="s">
        <v>5748</v>
      </c>
      <c r="C883" s="93" t="s">
        <v>5749</v>
      </c>
      <c r="D883" s="93" t="s">
        <v>1201</v>
      </c>
      <c r="E883" s="94">
        <v>46961</v>
      </c>
      <c r="F883" s="32"/>
      <c r="G883" s="32"/>
      <c r="H883" s="32"/>
    </row>
    <row r="884" spans="1:8" s="29" customFormat="1" ht="13.8" hidden="1" x14ac:dyDescent="0.3">
      <c r="A884" s="73" t="s">
        <v>1407</v>
      </c>
      <c r="B884" s="89" t="s">
        <v>5801</v>
      </c>
      <c r="C884" s="36" t="s">
        <v>5802</v>
      </c>
      <c r="D884" s="36" t="s">
        <v>1201</v>
      </c>
      <c r="E884" s="42">
        <v>45132</v>
      </c>
      <c r="F884" s="32"/>
      <c r="G884" s="32"/>
      <c r="H884" s="32"/>
    </row>
    <row r="885" spans="1:8" s="29" customFormat="1" ht="13.8" hidden="1" x14ac:dyDescent="0.3">
      <c r="A885" s="73" t="s">
        <v>5779</v>
      </c>
      <c r="B885" s="89" t="s">
        <v>5776</v>
      </c>
      <c r="C885" s="36" t="s">
        <v>5777</v>
      </c>
      <c r="D885" s="36" t="s">
        <v>1201</v>
      </c>
      <c r="E885" s="42">
        <v>45245</v>
      </c>
      <c r="F885" s="32"/>
      <c r="G885" s="32"/>
      <c r="H885" s="32"/>
    </row>
    <row r="886" spans="1:8" s="29" customFormat="1" ht="13.8" hidden="1" x14ac:dyDescent="0.3">
      <c r="A886" s="57" t="s">
        <v>3624</v>
      </c>
      <c r="B886" s="92" t="s">
        <v>3682</v>
      </c>
      <c r="C886" s="93" t="s">
        <v>3680</v>
      </c>
      <c r="D886" s="93" t="s">
        <v>3681</v>
      </c>
      <c r="E886" s="94">
        <v>46203</v>
      </c>
      <c r="F886" s="93"/>
      <c r="G886" s="93"/>
      <c r="H886" s="93"/>
    </row>
    <row r="887" spans="1:8" s="29" customFormat="1" ht="13.8" hidden="1" x14ac:dyDescent="0.25">
      <c r="A887" s="102" t="s">
        <v>3322</v>
      </c>
      <c r="B887" s="92" t="s">
        <v>3384</v>
      </c>
      <c r="C887" s="93" t="s">
        <v>3383</v>
      </c>
      <c r="D887" s="93" t="s">
        <v>1201</v>
      </c>
      <c r="E887" s="94">
        <v>45429</v>
      </c>
      <c r="F887" s="93"/>
      <c r="G887" s="93" t="s">
        <v>1190</v>
      </c>
      <c r="H887" s="93" t="s">
        <v>1190</v>
      </c>
    </row>
    <row r="888" spans="1:8" s="29" customFormat="1" ht="13.8" hidden="1" x14ac:dyDescent="0.3">
      <c r="A888" s="57" t="s">
        <v>3625</v>
      </c>
      <c r="B888" s="92" t="s">
        <v>3682</v>
      </c>
      <c r="C888" s="93" t="s">
        <v>3680</v>
      </c>
      <c r="D888" s="93" t="s">
        <v>3681</v>
      </c>
      <c r="E888" s="94">
        <v>46203</v>
      </c>
      <c r="F888" s="93"/>
      <c r="G888" s="93"/>
      <c r="H888" s="93"/>
    </row>
    <row r="889" spans="1:8" s="29" customFormat="1" ht="13.8" hidden="1" x14ac:dyDescent="0.3">
      <c r="A889" s="99" t="s">
        <v>3091</v>
      </c>
      <c r="B889" s="92" t="s">
        <v>3078</v>
      </c>
      <c r="C889" s="93" t="s">
        <v>3107</v>
      </c>
      <c r="D889" s="93" t="s">
        <v>1586</v>
      </c>
      <c r="E889" s="94">
        <v>45291</v>
      </c>
      <c r="F889" s="93"/>
      <c r="G889" s="93"/>
      <c r="H889" s="93"/>
    </row>
    <row r="890" spans="1:8" s="29" customFormat="1" ht="13.8" x14ac:dyDescent="0.3">
      <c r="A890" s="111" t="s">
        <v>2194</v>
      </c>
      <c r="B890" s="111" t="s">
        <v>1155</v>
      </c>
      <c r="C890" s="142" t="s">
        <v>2195</v>
      </c>
      <c r="D890" s="93" t="s">
        <v>2196</v>
      </c>
      <c r="E890" s="153">
        <v>44804</v>
      </c>
      <c r="F890" s="142"/>
      <c r="G890" s="142"/>
      <c r="H890" s="93"/>
    </row>
    <row r="891" spans="1:8" s="29" customFormat="1" ht="13.8" hidden="1" x14ac:dyDescent="0.25">
      <c r="A891" s="44" t="s">
        <v>1504</v>
      </c>
      <c r="B891" s="44" t="s">
        <v>1552</v>
      </c>
      <c r="C891" s="45" t="s">
        <v>2209</v>
      </c>
      <c r="D891" s="45" t="s">
        <v>1572</v>
      </c>
      <c r="E891" s="46">
        <v>45046</v>
      </c>
      <c r="F891" s="93"/>
      <c r="G891" s="93"/>
      <c r="H891" s="93"/>
    </row>
    <row r="892" spans="1:8" s="29" customFormat="1" ht="13.8" hidden="1" x14ac:dyDescent="0.25">
      <c r="A892" s="91" t="s">
        <v>2796</v>
      </c>
      <c r="B892" s="92" t="s">
        <v>1774</v>
      </c>
      <c r="C892" s="93" t="s">
        <v>2656</v>
      </c>
      <c r="D892" s="93" t="s">
        <v>2814</v>
      </c>
      <c r="E892" s="94">
        <v>45169</v>
      </c>
      <c r="F892" s="93"/>
      <c r="G892" s="93"/>
      <c r="H892" s="93"/>
    </row>
    <row r="893" spans="1:8" s="29" customFormat="1" ht="13.8" hidden="1" x14ac:dyDescent="0.25">
      <c r="A893" s="127" t="s">
        <v>3220</v>
      </c>
      <c r="B893" s="44" t="s">
        <v>3200</v>
      </c>
      <c r="C893" s="45" t="s">
        <v>3201</v>
      </c>
      <c r="D893" s="45" t="s">
        <v>1201</v>
      </c>
      <c r="E893" s="46">
        <v>45382</v>
      </c>
      <c r="F893" s="45"/>
      <c r="G893" s="45" t="s">
        <v>1190</v>
      </c>
      <c r="H893" s="45" t="s">
        <v>1190</v>
      </c>
    </row>
    <row r="894" spans="1:8" s="29" customFormat="1" ht="13.8" hidden="1" x14ac:dyDescent="0.3">
      <c r="A894" s="57" t="s">
        <v>740</v>
      </c>
      <c r="B894" s="58" t="s">
        <v>3909</v>
      </c>
      <c r="C894" s="59">
        <v>20022</v>
      </c>
      <c r="D894" s="93" t="s">
        <v>4760</v>
      </c>
      <c r="E894" s="60">
        <v>45535</v>
      </c>
      <c r="F894" s="93"/>
      <c r="G894" s="93"/>
      <c r="H894" s="93"/>
    </row>
    <row r="895" spans="1:8" s="29" customFormat="1" ht="13.8" hidden="1" x14ac:dyDescent="0.3">
      <c r="A895" s="57" t="s">
        <v>4690</v>
      </c>
      <c r="B895" s="57" t="s">
        <v>2173</v>
      </c>
      <c r="C895" s="62">
        <v>21030</v>
      </c>
      <c r="D895" s="93" t="s">
        <v>4760</v>
      </c>
      <c r="E895" s="60">
        <v>45961</v>
      </c>
      <c r="F895" s="93"/>
      <c r="G895" s="93"/>
      <c r="H895" s="93"/>
    </row>
    <row r="896" spans="1:8" s="29" customFormat="1" ht="13.8" hidden="1" x14ac:dyDescent="0.3">
      <c r="A896" s="57" t="s">
        <v>430</v>
      </c>
      <c r="B896" s="92" t="s">
        <v>3682</v>
      </c>
      <c r="C896" s="93" t="s">
        <v>3680</v>
      </c>
      <c r="D896" s="93" t="s">
        <v>3681</v>
      </c>
      <c r="E896" s="94">
        <v>46203</v>
      </c>
      <c r="F896" s="93"/>
      <c r="G896" s="93"/>
      <c r="H896" s="93"/>
    </row>
    <row r="897" spans="1:8" s="29" customFormat="1" ht="13.8" hidden="1" x14ac:dyDescent="0.3">
      <c r="A897" s="57" t="s">
        <v>3978</v>
      </c>
      <c r="B897" s="57" t="s">
        <v>1299</v>
      </c>
      <c r="C897" s="62">
        <v>2211</v>
      </c>
      <c r="D897" s="93" t="s">
        <v>4760</v>
      </c>
      <c r="E897" s="60">
        <v>45230</v>
      </c>
      <c r="F897" s="93"/>
      <c r="G897" s="93"/>
      <c r="H897" s="93"/>
    </row>
    <row r="898" spans="1:8" s="29" customFormat="1" ht="13.8" hidden="1" x14ac:dyDescent="0.25">
      <c r="A898" s="41" t="s">
        <v>5864</v>
      </c>
      <c r="B898" s="89" t="s">
        <v>5850</v>
      </c>
      <c r="C898" s="36" t="s">
        <v>5851</v>
      </c>
      <c r="D898" s="36" t="s">
        <v>1201</v>
      </c>
      <c r="E898" s="42">
        <v>45372</v>
      </c>
      <c r="F898" s="32"/>
      <c r="G898" s="32"/>
      <c r="H898" s="32"/>
    </row>
    <row r="899" spans="1:8" s="29" customFormat="1" ht="13.8" hidden="1" x14ac:dyDescent="0.25">
      <c r="A899" s="41" t="s">
        <v>5864</v>
      </c>
      <c r="B899" s="89" t="s">
        <v>5850</v>
      </c>
      <c r="C899" s="36" t="s">
        <v>5921</v>
      </c>
      <c r="D899" s="36" t="s">
        <v>1201</v>
      </c>
      <c r="E899" s="42">
        <v>45169</v>
      </c>
      <c r="F899" s="32"/>
      <c r="G899" s="32"/>
      <c r="H899" s="32"/>
    </row>
    <row r="900" spans="1:8" s="29" customFormat="1" ht="13.8" hidden="1" x14ac:dyDescent="0.25">
      <c r="A900" s="87" t="s">
        <v>4506</v>
      </c>
      <c r="B900" s="76" t="s">
        <v>4507</v>
      </c>
      <c r="C900" s="95" t="s">
        <v>4508</v>
      </c>
      <c r="D900" s="96" t="s">
        <v>398</v>
      </c>
      <c r="E900" s="65">
        <v>45657</v>
      </c>
      <c r="F900" s="96"/>
      <c r="G900" s="96"/>
      <c r="H900" s="96"/>
    </row>
    <row r="901" spans="1:8" s="29" customFormat="1" ht="13.8" hidden="1" x14ac:dyDescent="0.25">
      <c r="A901" s="120" t="s">
        <v>3936</v>
      </c>
      <c r="B901" s="114" t="s">
        <v>1970</v>
      </c>
      <c r="C901" s="106" t="s">
        <v>3938</v>
      </c>
      <c r="D901" s="93" t="s">
        <v>1394</v>
      </c>
      <c r="E901" s="115">
        <v>46203</v>
      </c>
      <c r="F901" s="93"/>
      <c r="G901" s="93"/>
      <c r="H901" s="93"/>
    </row>
    <row r="902" spans="1:8" s="29" customFormat="1" ht="13.8" hidden="1" x14ac:dyDescent="0.3">
      <c r="A902" s="57" t="s">
        <v>4691</v>
      </c>
      <c r="B902" s="57" t="s">
        <v>1290</v>
      </c>
      <c r="C902" s="62">
        <v>21027</v>
      </c>
      <c r="D902" s="93" t="s">
        <v>4760</v>
      </c>
      <c r="E902" s="60">
        <v>45777</v>
      </c>
      <c r="F902" s="93"/>
      <c r="G902" s="93"/>
      <c r="H902" s="93"/>
    </row>
    <row r="903" spans="1:8" s="29" customFormat="1" ht="13.8" hidden="1" x14ac:dyDescent="0.3">
      <c r="A903" s="57" t="s">
        <v>3626</v>
      </c>
      <c r="B903" s="92" t="s">
        <v>3682</v>
      </c>
      <c r="C903" s="93" t="s">
        <v>3680</v>
      </c>
      <c r="D903" s="93" t="s">
        <v>3681</v>
      </c>
      <c r="E903" s="94">
        <v>46203</v>
      </c>
      <c r="F903" s="93"/>
      <c r="G903" s="93"/>
      <c r="H903" s="93"/>
    </row>
    <row r="904" spans="1:8" s="29" customFormat="1" ht="13.8" hidden="1" x14ac:dyDescent="0.25">
      <c r="A904" s="91" t="s">
        <v>2834</v>
      </c>
      <c r="B904" s="92" t="s">
        <v>2840</v>
      </c>
      <c r="C904" s="93" t="s">
        <v>2663</v>
      </c>
      <c r="D904" s="93" t="s">
        <v>2814</v>
      </c>
      <c r="E904" s="94">
        <v>45169</v>
      </c>
      <c r="F904" s="93"/>
      <c r="G904" s="93"/>
      <c r="H904" s="93"/>
    </row>
    <row r="905" spans="1:8" s="29" customFormat="1" ht="13.8" x14ac:dyDescent="0.25">
      <c r="A905" s="44" t="s">
        <v>2494</v>
      </c>
      <c r="B905" s="44" t="s">
        <v>2496</v>
      </c>
      <c r="C905" s="45" t="s">
        <v>5656</v>
      </c>
      <c r="D905" s="104" t="s">
        <v>2495</v>
      </c>
      <c r="E905" s="69">
        <v>44742</v>
      </c>
      <c r="F905" s="93"/>
      <c r="G905" s="93"/>
      <c r="H905" s="93" t="s">
        <v>1335</v>
      </c>
    </row>
    <row r="906" spans="1:8" s="29" customFormat="1" ht="13.8" hidden="1" x14ac:dyDescent="0.25">
      <c r="A906" s="87" t="s">
        <v>4509</v>
      </c>
      <c r="B906" s="87" t="s">
        <v>4510</v>
      </c>
      <c r="C906" s="95" t="s">
        <v>4511</v>
      </c>
      <c r="D906" s="96" t="s">
        <v>398</v>
      </c>
      <c r="E906" s="65">
        <v>45291</v>
      </c>
      <c r="F906" s="96"/>
      <c r="G906" s="96"/>
      <c r="H906" s="96"/>
    </row>
    <row r="907" spans="1:8" s="29" customFormat="1" ht="13.8" hidden="1" x14ac:dyDescent="0.25">
      <c r="A907" s="87" t="s">
        <v>4512</v>
      </c>
      <c r="B907" s="87" t="s">
        <v>230</v>
      </c>
      <c r="C907" s="95" t="s">
        <v>4513</v>
      </c>
      <c r="D907" s="96" t="s">
        <v>398</v>
      </c>
      <c r="E907" s="65">
        <v>45504</v>
      </c>
      <c r="F907" s="96"/>
      <c r="G907" s="96"/>
      <c r="H907" s="96"/>
    </row>
    <row r="908" spans="1:8" s="29" customFormat="1" ht="13.8" hidden="1" x14ac:dyDescent="0.25">
      <c r="A908" s="87" t="s">
        <v>4514</v>
      </c>
      <c r="B908" s="87" t="s">
        <v>4515</v>
      </c>
      <c r="C908" s="95" t="s">
        <v>4516</v>
      </c>
      <c r="D908" s="96" t="s">
        <v>398</v>
      </c>
      <c r="E908" s="65">
        <v>45657</v>
      </c>
      <c r="F908" s="96"/>
      <c r="G908" s="96"/>
      <c r="H908" s="96"/>
    </row>
    <row r="909" spans="1:8" s="29" customFormat="1" ht="13.8" hidden="1" x14ac:dyDescent="0.25">
      <c r="A909" s="110" t="s">
        <v>243</v>
      </c>
      <c r="B909" s="87" t="s">
        <v>143</v>
      </c>
      <c r="C909" s="95" t="s">
        <v>358</v>
      </c>
      <c r="D909" s="96" t="s">
        <v>398</v>
      </c>
      <c r="E909" s="65">
        <v>45230</v>
      </c>
      <c r="F909" s="96"/>
      <c r="G909" s="96"/>
      <c r="H909" s="96"/>
    </row>
    <row r="910" spans="1:8" s="29" customFormat="1" ht="13.8" hidden="1" x14ac:dyDescent="0.25">
      <c r="A910" s="87" t="s">
        <v>244</v>
      </c>
      <c r="B910" s="87" t="s">
        <v>245</v>
      </c>
      <c r="C910" s="95" t="s">
        <v>6718</v>
      </c>
      <c r="D910" s="96" t="s">
        <v>398</v>
      </c>
      <c r="E910" s="65">
        <v>45991</v>
      </c>
      <c r="F910" s="96"/>
      <c r="G910" s="96"/>
      <c r="H910" s="96"/>
    </row>
    <row r="911" spans="1:8" s="29" customFormat="1" ht="13.8" hidden="1" x14ac:dyDescent="0.25">
      <c r="A911" s="87" t="s">
        <v>4517</v>
      </c>
      <c r="B911" s="87" t="s">
        <v>4518</v>
      </c>
      <c r="C911" s="95" t="s">
        <v>2600</v>
      </c>
      <c r="D911" s="96" t="s">
        <v>398</v>
      </c>
      <c r="E911" s="65">
        <v>45138</v>
      </c>
      <c r="F911" s="96"/>
      <c r="G911" s="96"/>
      <c r="H911" s="96"/>
    </row>
    <row r="912" spans="1:8" s="29" customFormat="1" ht="13.8" hidden="1" x14ac:dyDescent="0.25">
      <c r="A912" s="87" t="s">
        <v>4517</v>
      </c>
      <c r="B912" s="87" t="s">
        <v>289</v>
      </c>
      <c r="C912" s="95" t="s">
        <v>4519</v>
      </c>
      <c r="D912" s="96" t="s">
        <v>398</v>
      </c>
      <c r="E912" s="65">
        <v>45291</v>
      </c>
      <c r="F912" s="96"/>
      <c r="G912" s="96"/>
      <c r="H912" s="96"/>
    </row>
    <row r="913" spans="1:8" s="29" customFormat="1" ht="13.8" hidden="1" x14ac:dyDescent="0.3">
      <c r="A913" s="99" t="s">
        <v>1398</v>
      </c>
      <c r="B913" s="92" t="s">
        <v>1396</v>
      </c>
      <c r="C913" s="93" t="s">
        <v>6220</v>
      </c>
      <c r="D913" s="93" t="s">
        <v>1201</v>
      </c>
      <c r="E913" s="94">
        <v>46488</v>
      </c>
      <c r="F913" s="93"/>
      <c r="G913" s="93"/>
      <c r="H913" s="93" t="s">
        <v>1190</v>
      </c>
    </row>
    <row r="914" spans="1:8" s="29" customFormat="1" ht="13.8" hidden="1" x14ac:dyDescent="0.25">
      <c r="A914" s="87" t="s">
        <v>4520</v>
      </c>
      <c r="B914" s="87" t="s">
        <v>4521</v>
      </c>
      <c r="C914" s="95" t="s">
        <v>4522</v>
      </c>
      <c r="D914" s="96" t="s">
        <v>398</v>
      </c>
      <c r="E914" s="65">
        <v>45138</v>
      </c>
      <c r="F914" s="96"/>
      <c r="G914" s="96"/>
      <c r="H914" s="96"/>
    </row>
    <row r="915" spans="1:8" s="29" customFormat="1" ht="13.8" hidden="1" x14ac:dyDescent="0.25">
      <c r="A915" s="120" t="s">
        <v>2054</v>
      </c>
      <c r="B915" s="114" t="s">
        <v>1989</v>
      </c>
      <c r="C915" s="106" t="s">
        <v>6833</v>
      </c>
      <c r="D915" s="93" t="s">
        <v>1394</v>
      </c>
      <c r="E915" s="119">
        <v>46295</v>
      </c>
      <c r="F915" s="93"/>
      <c r="G915" s="93"/>
      <c r="H915" s="93"/>
    </row>
    <row r="916" spans="1:8" s="29" customFormat="1" ht="13.8" hidden="1" x14ac:dyDescent="0.3">
      <c r="A916" s="57" t="s">
        <v>47</v>
      </c>
      <c r="B916" s="57" t="s">
        <v>2173</v>
      </c>
      <c r="C916" s="62">
        <v>21030</v>
      </c>
      <c r="D916" s="93" t="s">
        <v>4760</v>
      </c>
      <c r="E916" s="60">
        <v>45961</v>
      </c>
      <c r="F916" s="93"/>
      <c r="G916" s="93"/>
      <c r="H916" s="93"/>
    </row>
    <row r="917" spans="1:8" s="29" customFormat="1" ht="13.8" hidden="1" x14ac:dyDescent="0.3">
      <c r="A917" s="57" t="s">
        <v>47</v>
      </c>
      <c r="B917" s="92" t="s">
        <v>3682</v>
      </c>
      <c r="C917" s="93" t="s">
        <v>3680</v>
      </c>
      <c r="D917" s="93" t="s">
        <v>3681</v>
      </c>
      <c r="E917" s="94">
        <v>46203</v>
      </c>
      <c r="F917" s="93"/>
      <c r="G917" s="93"/>
      <c r="H917" s="93"/>
    </row>
    <row r="918" spans="1:8" s="29" customFormat="1" ht="13.8" hidden="1" x14ac:dyDescent="0.25">
      <c r="A918" s="44" t="s">
        <v>1242</v>
      </c>
      <c r="B918" s="44" t="s">
        <v>1312</v>
      </c>
      <c r="C918" s="45" t="s">
        <v>1325</v>
      </c>
      <c r="D918" s="93" t="s">
        <v>4760</v>
      </c>
      <c r="E918" s="70" t="s">
        <v>1330</v>
      </c>
      <c r="F918" s="93"/>
      <c r="G918" s="93"/>
      <c r="H918" s="93"/>
    </row>
    <row r="919" spans="1:8" s="29" customFormat="1" ht="13.8" hidden="1" x14ac:dyDescent="0.3">
      <c r="A919" s="57" t="s">
        <v>1243</v>
      </c>
      <c r="B919" s="58" t="s">
        <v>3909</v>
      </c>
      <c r="C919" s="59">
        <v>20022</v>
      </c>
      <c r="D919" s="93" t="s">
        <v>4760</v>
      </c>
      <c r="E919" s="60">
        <v>45535</v>
      </c>
      <c r="F919" s="93"/>
      <c r="G919" s="93"/>
      <c r="H919" s="93"/>
    </row>
    <row r="920" spans="1:8" s="29" customFormat="1" ht="13.8" hidden="1" x14ac:dyDescent="0.25">
      <c r="A920" s="87" t="s">
        <v>4523</v>
      </c>
      <c r="B920" s="87" t="s">
        <v>4524</v>
      </c>
      <c r="C920" s="95" t="s">
        <v>4525</v>
      </c>
      <c r="D920" s="96" t="s">
        <v>398</v>
      </c>
      <c r="E920" s="65">
        <v>45138</v>
      </c>
      <c r="F920" s="96"/>
      <c r="G920" s="96"/>
      <c r="H920" s="96"/>
    </row>
    <row r="921" spans="1:8" s="29" customFormat="1" ht="13.8" hidden="1" x14ac:dyDescent="0.25">
      <c r="A921" s="41" t="s">
        <v>5865</v>
      </c>
      <c r="B921" s="89" t="s">
        <v>5850</v>
      </c>
      <c r="C921" s="36" t="s">
        <v>5851</v>
      </c>
      <c r="D921" s="36" t="s">
        <v>1201</v>
      </c>
      <c r="E921" s="42">
        <v>45372</v>
      </c>
      <c r="F921" s="32"/>
      <c r="G921" s="32"/>
      <c r="H921" s="32"/>
    </row>
    <row r="922" spans="1:8" s="29" customFormat="1" ht="13.8" hidden="1" x14ac:dyDescent="0.25">
      <c r="A922" s="176" t="s">
        <v>5865</v>
      </c>
      <c r="B922" s="89" t="s">
        <v>5850</v>
      </c>
      <c r="C922" s="36" t="s">
        <v>5921</v>
      </c>
      <c r="D922" s="36" t="s">
        <v>1201</v>
      </c>
      <c r="E922" s="42">
        <v>45169</v>
      </c>
      <c r="F922" s="32"/>
      <c r="G922" s="32"/>
      <c r="H922" s="32"/>
    </row>
    <row r="923" spans="1:8" s="29" customFormat="1" ht="13.8" hidden="1" x14ac:dyDescent="0.3">
      <c r="A923" s="57" t="s">
        <v>3627</v>
      </c>
      <c r="B923" s="92" t="s">
        <v>3682</v>
      </c>
      <c r="C923" s="93" t="s">
        <v>3680</v>
      </c>
      <c r="D923" s="93" t="s">
        <v>3681</v>
      </c>
      <c r="E923" s="94">
        <v>46203</v>
      </c>
      <c r="F923" s="93"/>
      <c r="G923" s="93"/>
      <c r="H923" s="93"/>
    </row>
    <row r="924" spans="1:8" s="29" customFormat="1" ht="13.8" hidden="1" x14ac:dyDescent="0.3">
      <c r="A924" s="63" t="s">
        <v>3979</v>
      </c>
      <c r="B924" s="57" t="s">
        <v>2173</v>
      </c>
      <c r="C924" s="62">
        <v>21030</v>
      </c>
      <c r="D924" s="93" t="s">
        <v>4760</v>
      </c>
      <c r="E924" s="60">
        <v>45961</v>
      </c>
      <c r="F924" s="93"/>
      <c r="G924" s="93"/>
      <c r="H924" s="93"/>
    </row>
    <row r="925" spans="1:8" s="29" customFormat="1" ht="13.8" hidden="1" x14ac:dyDescent="0.25">
      <c r="A925" s="91" t="s">
        <v>2797</v>
      </c>
      <c r="B925" s="92" t="s">
        <v>1774</v>
      </c>
      <c r="C925" s="93" t="s">
        <v>2656</v>
      </c>
      <c r="D925" s="93" t="s">
        <v>2814</v>
      </c>
      <c r="E925" s="94">
        <v>45169</v>
      </c>
      <c r="F925" s="93"/>
      <c r="G925" s="93"/>
      <c r="H925" s="93"/>
    </row>
    <row r="926" spans="1:8" s="29" customFormat="1" ht="13.8" x14ac:dyDescent="0.25">
      <c r="A926" s="44" t="s">
        <v>3262</v>
      </c>
      <c r="B926" s="44" t="s">
        <v>1155</v>
      </c>
      <c r="C926" s="45" t="s">
        <v>3263</v>
      </c>
      <c r="D926" s="93" t="s">
        <v>2198</v>
      </c>
      <c r="E926" s="69">
        <v>44866</v>
      </c>
      <c r="F926" s="93"/>
      <c r="G926" s="93"/>
      <c r="H926" s="93"/>
    </row>
    <row r="927" spans="1:8" s="29" customFormat="1" ht="13.8" hidden="1" x14ac:dyDescent="0.3">
      <c r="A927" s="57" t="s">
        <v>6204</v>
      </c>
      <c r="B927" s="57" t="s">
        <v>1290</v>
      </c>
      <c r="C927" s="62">
        <v>21027</v>
      </c>
      <c r="D927" s="93" t="s">
        <v>4760</v>
      </c>
      <c r="E927" s="60">
        <v>45777</v>
      </c>
      <c r="F927" s="93"/>
      <c r="G927" s="93"/>
      <c r="H927" s="93"/>
    </row>
    <row r="928" spans="1:8" s="29" customFormat="1" ht="13.8" hidden="1" x14ac:dyDescent="0.3">
      <c r="A928" s="57" t="s">
        <v>1352</v>
      </c>
      <c r="B928" s="92" t="s">
        <v>3682</v>
      </c>
      <c r="C928" s="93" t="s">
        <v>3680</v>
      </c>
      <c r="D928" s="93" t="s">
        <v>3681</v>
      </c>
      <c r="E928" s="94">
        <v>46203</v>
      </c>
      <c r="F928" s="93"/>
      <c r="G928" s="93"/>
      <c r="H928" s="93"/>
    </row>
    <row r="929" spans="1:8" s="29" customFormat="1" ht="13.8" hidden="1" x14ac:dyDescent="0.25">
      <c r="A929" s="99" t="s">
        <v>2891</v>
      </c>
      <c r="B929" s="111" t="s">
        <v>1169</v>
      </c>
      <c r="C929" s="45" t="s">
        <v>2745</v>
      </c>
      <c r="D929" s="93" t="s">
        <v>2198</v>
      </c>
      <c r="E929" s="46">
        <v>45227</v>
      </c>
      <c r="F929" s="93"/>
      <c r="G929" s="93"/>
      <c r="H929" s="93"/>
    </row>
    <row r="930" spans="1:8" s="29" customFormat="1" ht="13.8" hidden="1" x14ac:dyDescent="0.25">
      <c r="A930" s="114" t="s">
        <v>2056</v>
      </c>
      <c r="B930" s="114" t="s">
        <v>1992</v>
      </c>
      <c r="C930" s="106" t="s">
        <v>1914</v>
      </c>
      <c r="D930" s="93" t="s">
        <v>1394</v>
      </c>
      <c r="E930" s="115">
        <v>46173</v>
      </c>
      <c r="F930" s="93"/>
      <c r="G930" s="93"/>
      <c r="H930" s="93"/>
    </row>
    <row r="931" spans="1:8" s="29" customFormat="1" ht="13.8" hidden="1" x14ac:dyDescent="0.25">
      <c r="A931" s="44" t="s">
        <v>3960</v>
      </c>
      <c r="B931" s="44" t="s">
        <v>3935</v>
      </c>
      <c r="C931" s="45" t="s">
        <v>3853</v>
      </c>
      <c r="D931" s="93" t="s">
        <v>1668</v>
      </c>
      <c r="E931" s="64">
        <v>45900</v>
      </c>
      <c r="F931" s="93"/>
      <c r="G931" s="93" t="s">
        <v>2715</v>
      </c>
      <c r="H931" s="93" t="s">
        <v>2715</v>
      </c>
    </row>
    <row r="932" spans="1:8" s="29" customFormat="1" ht="13.8" hidden="1" x14ac:dyDescent="0.25">
      <c r="A932" s="114" t="s">
        <v>2057</v>
      </c>
      <c r="B932" s="114" t="s">
        <v>1993</v>
      </c>
      <c r="C932" s="106" t="s">
        <v>1994</v>
      </c>
      <c r="D932" s="93" t="s">
        <v>1394</v>
      </c>
      <c r="E932" s="115">
        <v>45107</v>
      </c>
      <c r="F932" s="93"/>
      <c r="G932" s="93"/>
      <c r="H932" s="93"/>
    </row>
    <row r="933" spans="1:8" s="29" customFormat="1" ht="13.8" hidden="1" x14ac:dyDescent="0.3">
      <c r="A933" s="57" t="s">
        <v>3628</v>
      </c>
      <c r="B933" s="92" t="s">
        <v>3682</v>
      </c>
      <c r="C933" s="93" t="s">
        <v>3680</v>
      </c>
      <c r="D933" s="93" t="s">
        <v>3681</v>
      </c>
      <c r="E933" s="94">
        <v>46203</v>
      </c>
      <c r="F933" s="93"/>
      <c r="G933" s="93"/>
      <c r="H933" s="93"/>
    </row>
    <row r="934" spans="1:8" s="29" customFormat="1" ht="13.8" hidden="1" x14ac:dyDescent="0.3">
      <c r="A934" s="57" t="s">
        <v>1050</v>
      </c>
      <c r="B934" s="92" t="s">
        <v>3682</v>
      </c>
      <c r="C934" s="93" t="s">
        <v>3680</v>
      </c>
      <c r="D934" s="93" t="s">
        <v>3681</v>
      </c>
      <c r="E934" s="94">
        <v>46203</v>
      </c>
      <c r="F934" s="93"/>
      <c r="G934" s="93"/>
      <c r="H934" s="93"/>
    </row>
    <row r="935" spans="1:8" s="29" customFormat="1" ht="13.8" hidden="1" x14ac:dyDescent="0.25">
      <c r="A935" s="91" t="s">
        <v>2798</v>
      </c>
      <c r="B935" s="92" t="s">
        <v>1774</v>
      </c>
      <c r="C935" s="93" t="s">
        <v>2656</v>
      </c>
      <c r="D935" s="93" t="s">
        <v>2814</v>
      </c>
      <c r="E935" s="94">
        <v>45169</v>
      </c>
      <c r="F935" s="93"/>
      <c r="G935" s="93"/>
      <c r="H935" s="93"/>
    </row>
    <row r="936" spans="1:8" s="29" customFormat="1" ht="13.8" hidden="1" x14ac:dyDescent="0.3">
      <c r="A936" s="57" t="s">
        <v>4692</v>
      </c>
      <c r="B936" s="58" t="s">
        <v>3909</v>
      </c>
      <c r="C936" s="62" t="s">
        <v>4735</v>
      </c>
      <c r="D936" s="93" t="s">
        <v>4760</v>
      </c>
      <c r="E936" s="60">
        <v>45535</v>
      </c>
      <c r="F936" s="93"/>
      <c r="G936" s="93"/>
      <c r="H936" s="93"/>
    </row>
    <row r="937" spans="1:8" s="29" customFormat="1" ht="13.8" hidden="1" x14ac:dyDescent="0.25">
      <c r="A937" s="87" t="s">
        <v>4526</v>
      </c>
      <c r="B937" s="87" t="s">
        <v>4398</v>
      </c>
      <c r="C937" s="95" t="s">
        <v>4527</v>
      </c>
      <c r="D937" s="96" t="s">
        <v>398</v>
      </c>
      <c r="E937" s="65">
        <v>45504</v>
      </c>
      <c r="F937" s="96"/>
      <c r="G937" s="96"/>
      <c r="H937" s="96"/>
    </row>
    <row r="938" spans="1:8" s="29" customFormat="1" ht="13.8" hidden="1" x14ac:dyDescent="0.25">
      <c r="A938" s="98" t="s">
        <v>2863</v>
      </c>
      <c r="B938" s="92" t="s">
        <v>2659</v>
      </c>
      <c r="C938" s="93" t="s">
        <v>2815</v>
      </c>
      <c r="D938" s="93" t="s">
        <v>2814</v>
      </c>
      <c r="E938" s="94">
        <v>45169</v>
      </c>
      <c r="F938" s="93"/>
      <c r="G938" s="93"/>
      <c r="H938" s="93"/>
    </row>
    <row r="939" spans="1:8" s="29" customFormat="1" ht="13.8" hidden="1" x14ac:dyDescent="0.25">
      <c r="A939" s="100" t="s">
        <v>3454</v>
      </c>
      <c r="B939" s="92" t="s">
        <v>3452</v>
      </c>
      <c r="C939" s="93" t="s">
        <v>3453</v>
      </c>
      <c r="D939" s="93" t="s">
        <v>1201</v>
      </c>
      <c r="E939" s="94">
        <v>45401</v>
      </c>
      <c r="F939" s="93"/>
      <c r="G939" s="93"/>
      <c r="H939" s="93"/>
    </row>
    <row r="940" spans="1:8" s="29" customFormat="1" ht="13.8" hidden="1" x14ac:dyDescent="0.25">
      <c r="A940" s="87" t="s">
        <v>246</v>
      </c>
      <c r="B940" s="87" t="s">
        <v>247</v>
      </c>
      <c r="C940" s="95" t="s">
        <v>4933</v>
      </c>
      <c r="D940" s="96" t="s">
        <v>398</v>
      </c>
      <c r="E940" s="65">
        <v>45777</v>
      </c>
      <c r="F940" s="96"/>
      <c r="G940" s="96"/>
      <c r="H940" s="96"/>
    </row>
    <row r="941" spans="1:8" s="29" customFormat="1" ht="13.8" hidden="1" x14ac:dyDescent="0.3">
      <c r="A941" s="73" t="s">
        <v>5826</v>
      </c>
      <c r="B941" s="89" t="s">
        <v>1202</v>
      </c>
      <c r="C941" s="36" t="s">
        <v>5804</v>
      </c>
      <c r="D941" s="36" t="s">
        <v>1201</v>
      </c>
      <c r="E941" s="42">
        <v>45132</v>
      </c>
      <c r="F941" s="32"/>
      <c r="G941" s="32"/>
      <c r="H941" s="32"/>
    </row>
    <row r="942" spans="1:8" s="29" customFormat="1" ht="13.8" hidden="1" x14ac:dyDescent="0.3">
      <c r="A942" s="99" t="s">
        <v>6194</v>
      </c>
      <c r="B942" s="92" t="s">
        <v>1195</v>
      </c>
      <c r="C942" s="93" t="s">
        <v>6197</v>
      </c>
      <c r="D942" s="93" t="s">
        <v>1199</v>
      </c>
      <c r="E942" s="112">
        <v>45957</v>
      </c>
      <c r="F942" s="93"/>
      <c r="G942" s="93"/>
      <c r="H942" s="93" t="s">
        <v>1190</v>
      </c>
    </row>
    <row r="943" spans="1:8" s="29" customFormat="1" ht="13.8" hidden="1" x14ac:dyDescent="0.25">
      <c r="A943" s="114" t="s">
        <v>2055</v>
      </c>
      <c r="B943" s="114" t="s">
        <v>1990</v>
      </c>
      <c r="C943" s="106" t="s">
        <v>1991</v>
      </c>
      <c r="D943" s="93" t="s">
        <v>1394</v>
      </c>
      <c r="E943" s="115">
        <v>46127</v>
      </c>
      <c r="F943" s="93"/>
      <c r="G943" s="93"/>
      <c r="H943" s="93"/>
    </row>
    <row r="944" spans="1:8" s="29" customFormat="1" ht="13.8" x14ac:dyDescent="0.25">
      <c r="A944" s="44" t="s">
        <v>3878</v>
      </c>
      <c r="B944" s="44" t="s">
        <v>3879</v>
      </c>
      <c r="C944" s="45" t="s">
        <v>1729</v>
      </c>
      <c r="D944" s="93" t="s">
        <v>2147</v>
      </c>
      <c r="E944" s="69">
        <v>44847</v>
      </c>
      <c r="F944" s="93"/>
      <c r="G944" s="93"/>
      <c r="H944" s="93"/>
    </row>
    <row r="945" spans="1:8" s="29" customFormat="1" ht="13.8" hidden="1" x14ac:dyDescent="0.25">
      <c r="A945" s="87" t="s">
        <v>248</v>
      </c>
      <c r="B945" s="87" t="s">
        <v>4098</v>
      </c>
      <c r="C945" s="95" t="s">
        <v>2724</v>
      </c>
      <c r="D945" s="96" t="s">
        <v>398</v>
      </c>
      <c r="E945" s="65">
        <v>45535</v>
      </c>
      <c r="F945" s="96"/>
      <c r="G945" s="96"/>
      <c r="H945" s="96"/>
    </row>
    <row r="946" spans="1:8" s="29" customFormat="1" ht="13.8" hidden="1" x14ac:dyDescent="0.3">
      <c r="A946" s="99" t="s">
        <v>1723</v>
      </c>
      <c r="B946" s="92" t="s">
        <v>1726</v>
      </c>
      <c r="C946" s="93" t="s">
        <v>1730</v>
      </c>
      <c r="D946" s="93" t="s">
        <v>2147</v>
      </c>
      <c r="E946" s="94">
        <v>45091</v>
      </c>
      <c r="F946" s="93"/>
      <c r="G946" s="93" t="s">
        <v>1336</v>
      </c>
      <c r="H946" s="93" t="s">
        <v>1335</v>
      </c>
    </row>
    <row r="947" spans="1:8" s="29" customFormat="1" ht="13.8" hidden="1" x14ac:dyDescent="0.3">
      <c r="A947" s="99" t="s">
        <v>1724</v>
      </c>
      <c r="B947" s="92" t="s">
        <v>4002</v>
      </c>
      <c r="C947" s="93" t="s">
        <v>4003</v>
      </c>
      <c r="D947" s="93" t="s">
        <v>1833</v>
      </c>
      <c r="E947" s="94">
        <v>46243</v>
      </c>
      <c r="F947" s="93"/>
      <c r="G947" s="93" t="s">
        <v>1335</v>
      </c>
      <c r="H947" s="93" t="s">
        <v>1335</v>
      </c>
    </row>
    <row r="948" spans="1:8" s="29" customFormat="1" ht="13.8" hidden="1" x14ac:dyDescent="0.3">
      <c r="A948" s="99" t="s">
        <v>1724</v>
      </c>
      <c r="B948" s="92" t="s">
        <v>935</v>
      </c>
      <c r="C948" s="93" t="s">
        <v>3899</v>
      </c>
      <c r="D948" s="93" t="s">
        <v>1741</v>
      </c>
      <c r="E948" s="94">
        <v>45258</v>
      </c>
      <c r="F948" s="93"/>
      <c r="G948" s="93"/>
      <c r="H948" s="93"/>
    </row>
    <row r="949" spans="1:8" s="29" customFormat="1" ht="13.8" hidden="1" x14ac:dyDescent="0.3">
      <c r="A949" s="135" t="s">
        <v>5662</v>
      </c>
      <c r="B949" s="131" t="s">
        <v>5663</v>
      </c>
      <c r="C949" s="96" t="s">
        <v>1786</v>
      </c>
      <c r="D949" s="96" t="s">
        <v>1721</v>
      </c>
      <c r="E949" s="112">
        <v>45132</v>
      </c>
      <c r="F949" s="93"/>
      <c r="G949" s="93"/>
      <c r="H949" s="93"/>
    </row>
    <row r="950" spans="1:8" s="29" customFormat="1" ht="13.8" hidden="1" x14ac:dyDescent="0.3">
      <c r="A950" s="135" t="s">
        <v>5662</v>
      </c>
      <c r="B950" s="131" t="s">
        <v>5692</v>
      </c>
      <c r="C950" s="96" t="s">
        <v>5691</v>
      </c>
      <c r="D950" s="96" t="s">
        <v>1479</v>
      </c>
      <c r="E950" s="112">
        <v>45107</v>
      </c>
      <c r="F950" s="93"/>
      <c r="G950" s="93"/>
      <c r="H950" s="93"/>
    </row>
    <row r="951" spans="1:8" s="29" customFormat="1" ht="13.8" hidden="1" x14ac:dyDescent="0.25">
      <c r="A951" s="110" t="s">
        <v>249</v>
      </c>
      <c r="B951" s="87" t="s">
        <v>143</v>
      </c>
      <c r="C951" s="95" t="s">
        <v>359</v>
      </c>
      <c r="D951" s="96" t="s">
        <v>398</v>
      </c>
      <c r="E951" s="65">
        <v>45230</v>
      </c>
      <c r="F951" s="96"/>
      <c r="G951" s="96"/>
      <c r="H951" s="96"/>
    </row>
    <row r="952" spans="1:8" s="29" customFormat="1" ht="13.8" hidden="1" x14ac:dyDescent="0.25">
      <c r="A952" s="92" t="s">
        <v>1053</v>
      </c>
      <c r="B952" s="92" t="s">
        <v>1384</v>
      </c>
      <c r="C952" s="93" t="s">
        <v>3731</v>
      </c>
      <c r="D952" s="93" t="s">
        <v>1201</v>
      </c>
      <c r="E952" s="94">
        <v>45155</v>
      </c>
      <c r="F952" s="93"/>
      <c r="G952" s="93" t="s">
        <v>1190</v>
      </c>
      <c r="H952" s="44" t="s">
        <v>1335</v>
      </c>
    </row>
    <row r="953" spans="1:8" s="29" customFormat="1" ht="13.8" hidden="1" x14ac:dyDescent="0.25">
      <c r="A953" s="87" t="s">
        <v>4528</v>
      </c>
      <c r="B953" s="87" t="s">
        <v>4340</v>
      </c>
      <c r="C953" s="95" t="s">
        <v>4529</v>
      </c>
      <c r="D953" s="96" t="s">
        <v>398</v>
      </c>
      <c r="E953" s="65">
        <v>45291</v>
      </c>
      <c r="F953" s="96"/>
      <c r="G953" s="96"/>
      <c r="H953" s="96"/>
    </row>
    <row r="954" spans="1:8" s="29" customFormat="1" ht="13.8" hidden="1" x14ac:dyDescent="0.3">
      <c r="A954" s="57" t="s">
        <v>3629</v>
      </c>
      <c r="B954" s="92" t="s">
        <v>3682</v>
      </c>
      <c r="C954" s="93" t="s">
        <v>3680</v>
      </c>
      <c r="D954" s="93" t="s">
        <v>3681</v>
      </c>
      <c r="E954" s="94">
        <v>46203</v>
      </c>
      <c r="F954" s="93"/>
      <c r="G954" s="93"/>
      <c r="H954" s="93"/>
    </row>
    <row r="955" spans="1:8" s="29" customFormat="1" ht="13.8" hidden="1" x14ac:dyDescent="0.3">
      <c r="A955" s="73" t="s">
        <v>1801</v>
      </c>
      <c r="B955" s="89" t="s">
        <v>5776</v>
      </c>
      <c r="C955" s="36" t="s">
        <v>5777</v>
      </c>
      <c r="D955" s="36" t="s">
        <v>1201</v>
      </c>
      <c r="E955" s="42">
        <v>45245</v>
      </c>
      <c r="F955" s="32"/>
      <c r="G955" s="32"/>
      <c r="H955" s="32"/>
    </row>
    <row r="956" spans="1:8" s="29" customFormat="1" ht="13.8" hidden="1" x14ac:dyDescent="0.3">
      <c r="A956" s="57" t="s">
        <v>1244</v>
      </c>
      <c r="B956" s="57" t="s">
        <v>1290</v>
      </c>
      <c r="C956" s="62">
        <v>21027</v>
      </c>
      <c r="D956" s="93" t="s">
        <v>4760</v>
      </c>
      <c r="E956" s="60">
        <v>45777</v>
      </c>
      <c r="F956" s="93"/>
      <c r="G956" s="93"/>
      <c r="H956" s="93"/>
    </row>
    <row r="957" spans="1:8" s="29" customFormat="1" ht="13.8" hidden="1" x14ac:dyDescent="0.3">
      <c r="A957" s="57" t="s">
        <v>2277</v>
      </c>
      <c r="B957" s="57" t="s">
        <v>1290</v>
      </c>
      <c r="C957" s="62">
        <v>21027</v>
      </c>
      <c r="D957" s="93" t="s">
        <v>4760</v>
      </c>
      <c r="E957" s="60">
        <v>45777</v>
      </c>
      <c r="F957" s="93"/>
      <c r="G957" s="93"/>
      <c r="H957" s="93"/>
    </row>
    <row r="958" spans="1:8" s="29" customFormat="1" ht="13.8" hidden="1" x14ac:dyDescent="0.25">
      <c r="A958" s="44" t="s">
        <v>3385</v>
      </c>
      <c r="B958" s="44" t="s">
        <v>3386</v>
      </c>
      <c r="C958" s="45" t="s">
        <v>3387</v>
      </c>
      <c r="D958" s="45" t="s">
        <v>1476</v>
      </c>
      <c r="E958" s="46">
        <v>45138</v>
      </c>
      <c r="F958" s="45"/>
      <c r="G958" s="93"/>
      <c r="H958" s="93"/>
    </row>
    <row r="959" spans="1:8" s="29" customFormat="1" ht="13.8" hidden="1" x14ac:dyDescent="0.25">
      <c r="A959" s="71" t="s">
        <v>5846</v>
      </c>
      <c r="B959" s="89" t="s">
        <v>1412</v>
      </c>
      <c r="C959" s="36" t="s">
        <v>5844</v>
      </c>
      <c r="D959" s="36" t="s">
        <v>1201</v>
      </c>
      <c r="E959" s="42">
        <v>46166</v>
      </c>
      <c r="F959" s="32"/>
      <c r="G959" s="32"/>
      <c r="H959" s="32"/>
    </row>
    <row r="960" spans="1:8" s="29" customFormat="1" ht="13.8" hidden="1" x14ac:dyDescent="0.3">
      <c r="A960" s="57" t="s">
        <v>4693</v>
      </c>
      <c r="B960" s="57" t="s">
        <v>2173</v>
      </c>
      <c r="C960" s="62">
        <v>21030</v>
      </c>
      <c r="D960" s="93" t="s">
        <v>4760</v>
      </c>
      <c r="E960" s="60">
        <v>45961</v>
      </c>
      <c r="F960" s="93"/>
      <c r="G960" s="93"/>
      <c r="H960" s="93"/>
    </row>
    <row r="961" spans="1:8" s="29" customFormat="1" ht="13.8" hidden="1" x14ac:dyDescent="0.25">
      <c r="A961" s="44" t="s">
        <v>4693</v>
      </c>
      <c r="B961" s="44" t="s">
        <v>1313</v>
      </c>
      <c r="C961" s="45" t="s">
        <v>4748</v>
      </c>
      <c r="D961" s="93" t="s">
        <v>4760</v>
      </c>
      <c r="E961" s="70" t="s">
        <v>1330</v>
      </c>
      <c r="F961" s="93"/>
      <c r="G961" s="93"/>
      <c r="H961" s="93"/>
    </row>
    <row r="962" spans="1:8" s="29" customFormat="1" ht="13.8" hidden="1" x14ac:dyDescent="0.3">
      <c r="A962" s="99" t="s">
        <v>1337</v>
      </c>
      <c r="B962" s="92" t="s">
        <v>5748</v>
      </c>
      <c r="C962" s="93" t="s">
        <v>5749</v>
      </c>
      <c r="D962" s="93" t="s">
        <v>1201</v>
      </c>
      <c r="E962" s="94">
        <v>46961</v>
      </c>
      <c r="F962" s="32"/>
      <c r="G962" s="32"/>
      <c r="H962" s="32"/>
    </row>
    <row r="963" spans="1:8" s="29" customFormat="1" ht="13.8" hidden="1" x14ac:dyDescent="0.25">
      <c r="A963" s="71" t="s">
        <v>2313</v>
      </c>
      <c r="B963" s="71" t="s">
        <v>1404</v>
      </c>
      <c r="C963" s="88" t="s">
        <v>5827</v>
      </c>
      <c r="D963" s="88" t="s">
        <v>1201</v>
      </c>
      <c r="E963" s="43">
        <v>45582</v>
      </c>
      <c r="F963" s="32"/>
      <c r="G963" s="32"/>
      <c r="H963" s="32"/>
    </row>
    <row r="964" spans="1:8" s="29" customFormat="1" ht="13.8" hidden="1" x14ac:dyDescent="0.25">
      <c r="A964" s="92" t="s">
        <v>3723</v>
      </c>
      <c r="B964" s="92" t="s">
        <v>1384</v>
      </c>
      <c r="C964" s="93" t="s">
        <v>3731</v>
      </c>
      <c r="D964" s="93" t="s">
        <v>1201</v>
      </c>
      <c r="E964" s="94">
        <v>45155</v>
      </c>
      <c r="F964" s="93"/>
      <c r="G964" s="93" t="s">
        <v>1190</v>
      </c>
      <c r="H964" s="44" t="s">
        <v>1335</v>
      </c>
    </row>
    <row r="965" spans="1:8" s="29" customFormat="1" ht="13.8" hidden="1" x14ac:dyDescent="0.25">
      <c r="A965" s="100" t="s">
        <v>3437</v>
      </c>
      <c r="B965" s="92" t="s">
        <v>3452</v>
      </c>
      <c r="C965" s="93" t="s">
        <v>3453</v>
      </c>
      <c r="D965" s="93" t="s">
        <v>1201</v>
      </c>
      <c r="E965" s="94">
        <v>45401</v>
      </c>
      <c r="F965" s="93"/>
      <c r="G965" s="93"/>
      <c r="H965" s="93"/>
    </row>
    <row r="966" spans="1:8" s="29" customFormat="1" ht="13.8" hidden="1" x14ac:dyDescent="0.25">
      <c r="A966" s="101" t="s">
        <v>1844</v>
      </c>
      <c r="B966" s="44" t="s">
        <v>3200</v>
      </c>
      <c r="C966" s="45" t="s">
        <v>3201</v>
      </c>
      <c r="D966" s="45" t="s">
        <v>1201</v>
      </c>
      <c r="E966" s="46">
        <v>45382</v>
      </c>
      <c r="F966" s="45"/>
      <c r="G966" s="45" t="s">
        <v>1190</v>
      </c>
      <c r="H966" s="45" t="s">
        <v>1190</v>
      </c>
    </row>
    <row r="967" spans="1:8" s="29" customFormat="1" ht="13.8" hidden="1" x14ac:dyDescent="0.3">
      <c r="A967" s="57" t="s">
        <v>1345</v>
      </c>
      <c r="B967" s="92" t="s">
        <v>3682</v>
      </c>
      <c r="C967" s="93" t="s">
        <v>3680</v>
      </c>
      <c r="D967" s="93" t="s">
        <v>3681</v>
      </c>
      <c r="E967" s="94">
        <v>46203</v>
      </c>
      <c r="F967" s="93"/>
      <c r="G967" s="93"/>
      <c r="H967" s="93"/>
    </row>
    <row r="968" spans="1:8" s="29" customFormat="1" ht="13.8" hidden="1" x14ac:dyDescent="0.25">
      <c r="A968" s="98" t="s">
        <v>1345</v>
      </c>
      <c r="B968" s="92" t="s">
        <v>2659</v>
      </c>
      <c r="C968" s="93" t="s">
        <v>2815</v>
      </c>
      <c r="D968" s="93" t="s">
        <v>2814</v>
      </c>
      <c r="E968" s="94">
        <v>45169</v>
      </c>
      <c r="F968" s="93"/>
      <c r="G968" s="93"/>
      <c r="H968" s="93"/>
    </row>
    <row r="969" spans="1:8" s="29" customFormat="1" ht="13.8" hidden="1" x14ac:dyDescent="0.25">
      <c r="A969" s="102" t="s">
        <v>1345</v>
      </c>
      <c r="B969" s="92" t="s">
        <v>3384</v>
      </c>
      <c r="C969" s="93" t="s">
        <v>3383</v>
      </c>
      <c r="D969" s="93" t="s">
        <v>1201</v>
      </c>
      <c r="E969" s="94">
        <v>45429</v>
      </c>
      <c r="F969" s="93"/>
      <c r="G969" s="93" t="s">
        <v>1190</v>
      </c>
      <c r="H969" s="93" t="s">
        <v>1190</v>
      </c>
    </row>
    <row r="970" spans="1:8" s="29" customFormat="1" ht="13.8" hidden="1" x14ac:dyDescent="0.25">
      <c r="A970" s="98" t="s">
        <v>2864</v>
      </c>
      <c r="B970" s="92" t="s">
        <v>2659</v>
      </c>
      <c r="C970" s="93" t="s">
        <v>2815</v>
      </c>
      <c r="D970" s="93" t="s">
        <v>2814</v>
      </c>
      <c r="E970" s="94">
        <v>45169</v>
      </c>
      <c r="F970" s="93"/>
      <c r="G970" s="93"/>
      <c r="H970" s="93"/>
    </row>
    <row r="971" spans="1:8" s="29" customFormat="1" ht="13.8" hidden="1" x14ac:dyDescent="0.3">
      <c r="A971" s="57" t="s">
        <v>442</v>
      </c>
      <c r="B971" s="57" t="s">
        <v>2173</v>
      </c>
      <c r="C971" s="62">
        <v>21030</v>
      </c>
      <c r="D971" s="93" t="s">
        <v>4760</v>
      </c>
      <c r="E971" s="60">
        <v>45961</v>
      </c>
      <c r="F971" s="93"/>
      <c r="G971" s="93"/>
      <c r="H971" s="93"/>
    </row>
    <row r="972" spans="1:8" s="29" customFormat="1" ht="13.8" hidden="1" x14ac:dyDescent="0.3">
      <c r="A972" s="57" t="s">
        <v>14</v>
      </c>
      <c r="B972" s="92" t="s">
        <v>3682</v>
      </c>
      <c r="C972" s="93" t="s">
        <v>3680</v>
      </c>
      <c r="D972" s="93" t="s">
        <v>3681</v>
      </c>
      <c r="E972" s="94">
        <v>46203</v>
      </c>
      <c r="F972" s="93"/>
      <c r="G972" s="93"/>
      <c r="H972" s="93"/>
    </row>
    <row r="973" spans="1:8" s="29" customFormat="1" ht="13.8" hidden="1" x14ac:dyDescent="0.25">
      <c r="A973" s="44" t="s">
        <v>4694</v>
      </c>
      <c r="B973" s="44" t="s">
        <v>1313</v>
      </c>
      <c r="C973" s="45" t="s">
        <v>4753</v>
      </c>
      <c r="D973" s="93" t="s">
        <v>4760</v>
      </c>
      <c r="E973" s="70" t="s">
        <v>1330</v>
      </c>
      <c r="F973" s="93"/>
      <c r="G973" s="93"/>
      <c r="H973" s="93"/>
    </row>
    <row r="974" spans="1:8" s="29" customFormat="1" ht="13.8" hidden="1" x14ac:dyDescent="0.3">
      <c r="A974" s="73" t="s">
        <v>5789</v>
      </c>
      <c r="B974" s="89" t="s">
        <v>5783</v>
      </c>
      <c r="C974" s="36" t="s">
        <v>5784</v>
      </c>
      <c r="D974" s="36" t="s">
        <v>1201</v>
      </c>
      <c r="E974" s="42">
        <v>45245</v>
      </c>
      <c r="F974" s="32"/>
      <c r="G974" s="32"/>
      <c r="H974" s="32"/>
    </row>
    <row r="975" spans="1:8" s="29" customFormat="1" ht="13.8" hidden="1" x14ac:dyDescent="0.3">
      <c r="A975" s="57" t="s">
        <v>7</v>
      </c>
      <c r="B975" s="57" t="s">
        <v>2173</v>
      </c>
      <c r="C975" s="62">
        <v>21030</v>
      </c>
      <c r="D975" s="93" t="s">
        <v>4760</v>
      </c>
      <c r="E975" s="60">
        <v>45961</v>
      </c>
      <c r="F975" s="93"/>
      <c r="G975" s="93"/>
      <c r="H975" s="93"/>
    </row>
    <row r="976" spans="1:8" s="29" customFormat="1" ht="13.8" hidden="1" x14ac:dyDescent="0.3">
      <c r="A976" s="57" t="s">
        <v>7</v>
      </c>
      <c r="B976" s="92" t="s">
        <v>3682</v>
      </c>
      <c r="C976" s="93" t="s">
        <v>3680</v>
      </c>
      <c r="D976" s="93" t="s">
        <v>3681</v>
      </c>
      <c r="E976" s="94">
        <v>46203</v>
      </c>
      <c r="F976" s="93"/>
      <c r="G976" s="93"/>
      <c r="H976" s="93"/>
    </row>
    <row r="977" spans="1:8" s="29" customFormat="1" ht="13.8" hidden="1" x14ac:dyDescent="0.3">
      <c r="A977" s="154" t="s">
        <v>1477</v>
      </c>
      <c r="B977" s="155" t="s">
        <v>1478</v>
      </c>
      <c r="C977" s="156" t="s">
        <v>2489</v>
      </c>
      <c r="D977" s="93" t="s">
        <v>1416</v>
      </c>
      <c r="E977" s="157">
        <v>45168</v>
      </c>
      <c r="F977" s="93"/>
      <c r="G977" s="93"/>
      <c r="H977" s="93" t="s">
        <v>1190</v>
      </c>
    </row>
    <row r="978" spans="1:8" s="29" customFormat="1" ht="13.8" hidden="1" x14ac:dyDescent="0.3">
      <c r="A978" s="57" t="s">
        <v>3630</v>
      </c>
      <c r="B978" s="92" t="s">
        <v>3682</v>
      </c>
      <c r="C978" s="93" t="s">
        <v>3680</v>
      </c>
      <c r="D978" s="93" t="s">
        <v>3681</v>
      </c>
      <c r="E978" s="94">
        <v>46203</v>
      </c>
      <c r="F978" s="93"/>
      <c r="G978" s="93"/>
      <c r="H978" s="93"/>
    </row>
    <row r="979" spans="1:8" s="29" customFormat="1" ht="13.8" hidden="1" x14ac:dyDescent="0.3">
      <c r="A979" s="57" t="s">
        <v>751</v>
      </c>
      <c r="B979" s="57" t="s">
        <v>2173</v>
      </c>
      <c r="C979" s="62">
        <v>21030</v>
      </c>
      <c r="D979" s="93" t="s">
        <v>4760</v>
      </c>
      <c r="E979" s="60">
        <v>45961</v>
      </c>
      <c r="F979" s="93"/>
      <c r="G979" s="93"/>
      <c r="H979" s="93"/>
    </row>
    <row r="980" spans="1:8" s="29" customFormat="1" ht="13.8" hidden="1" x14ac:dyDescent="0.3">
      <c r="A980" s="57" t="s">
        <v>751</v>
      </c>
      <c r="B980" s="92" t="s">
        <v>3682</v>
      </c>
      <c r="C980" s="93" t="s">
        <v>3680</v>
      </c>
      <c r="D980" s="93" t="s">
        <v>3681</v>
      </c>
      <c r="E980" s="94">
        <v>46203</v>
      </c>
      <c r="F980" s="93"/>
      <c r="G980" s="93"/>
      <c r="H980" s="93"/>
    </row>
    <row r="981" spans="1:8" s="29" customFormat="1" ht="13.8" hidden="1" x14ac:dyDescent="0.25">
      <c r="A981" s="87" t="s">
        <v>4530</v>
      </c>
      <c r="B981" s="87" t="s">
        <v>4488</v>
      </c>
      <c r="C981" s="95" t="s">
        <v>4531</v>
      </c>
      <c r="D981" s="96" t="s">
        <v>398</v>
      </c>
      <c r="E981" s="65">
        <v>45657</v>
      </c>
      <c r="F981" s="96"/>
      <c r="G981" s="96"/>
      <c r="H981" s="96"/>
    </row>
    <row r="982" spans="1:8" s="29" customFormat="1" ht="13.8" hidden="1" x14ac:dyDescent="0.25">
      <c r="A982" s="91" t="s">
        <v>2835</v>
      </c>
      <c r="B982" s="92" t="s">
        <v>2840</v>
      </c>
      <c r="C982" s="93" t="s">
        <v>2663</v>
      </c>
      <c r="D982" s="93" t="s">
        <v>2814</v>
      </c>
      <c r="E982" s="94">
        <v>45169</v>
      </c>
      <c r="F982" s="93"/>
      <c r="G982" s="93"/>
      <c r="H982" s="93"/>
    </row>
    <row r="983" spans="1:8" s="29" customFormat="1" ht="13.8" hidden="1" x14ac:dyDescent="0.25">
      <c r="A983" s="110" t="s">
        <v>250</v>
      </c>
      <c r="B983" s="87" t="s">
        <v>143</v>
      </c>
      <c r="C983" s="95" t="s">
        <v>360</v>
      </c>
      <c r="D983" s="96" t="s">
        <v>398</v>
      </c>
      <c r="E983" s="65">
        <v>45230</v>
      </c>
      <c r="F983" s="96"/>
      <c r="G983" s="96"/>
      <c r="H983" s="96"/>
    </row>
    <row r="984" spans="1:8" s="29" customFormat="1" ht="13.8" hidden="1" x14ac:dyDescent="0.25">
      <c r="A984" s="41" t="s">
        <v>5866</v>
      </c>
      <c r="B984" s="89" t="s">
        <v>5850</v>
      </c>
      <c r="C984" s="36" t="s">
        <v>5851</v>
      </c>
      <c r="D984" s="36" t="s">
        <v>1201</v>
      </c>
      <c r="E984" s="42">
        <v>45372</v>
      </c>
      <c r="F984" s="32"/>
      <c r="G984" s="32"/>
      <c r="H984" s="32"/>
    </row>
    <row r="985" spans="1:8" s="29" customFormat="1" ht="13.8" hidden="1" x14ac:dyDescent="0.25">
      <c r="A985" s="41" t="s">
        <v>5866</v>
      </c>
      <c r="B985" s="89" t="s">
        <v>5850</v>
      </c>
      <c r="C985" s="36" t="s">
        <v>5921</v>
      </c>
      <c r="D985" s="36" t="s">
        <v>1201</v>
      </c>
      <c r="E985" s="42">
        <v>45169</v>
      </c>
      <c r="F985" s="32"/>
      <c r="G985" s="32"/>
      <c r="H985" s="32"/>
    </row>
    <row r="986" spans="1:8" s="29" customFormat="1" ht="13.8" hidden="1" x14ac:dyDescent="0.25">
      <c r="A986" s="140" t="s">
        <v>1584</v>
      </c>
      <c r="B986" s="92" t="s">
        <v>2717</v>
      </c>
      <c r="C986" s="93" t="s">
        <v>1786</v>
      </c>
      <c r="D986" s="93" t="s">
        <v>1721</v>
      </c>
      <c r="E986" s="94">
        <v>45138</v>
      </c>
      <c r="F986" s="93"/>
      <c r="G986" s="93"/>
      <c r="H986" s="93"/>
    </row>
    <row r="987" spans="1:8" s="29" customFormat="1" ht="13.8" hidden="1" x14ac:dyDescent="0.3">
      <c r="A987" s="57" t="s">
        <v>3631</v>
      </c>
      <c r="B987" s="92" t="s">
        <v>3682</v>
      </c>
      <c r="C987" s="93" t="s">
        <v>3680</v>
      </c>
      <c r="D987" s="93" t="s">
        <v>3681</v>
      </c>
      <c r="E987" s="94">
        <v>46203</v>
      </c>
      <c r="F987" s="93"/>
      <c r="G987" s="93"/>
      <c r="H987" s="93"/>
    </row>
    <row r="988" spans="1:8" s="29" customFormat="1" ht="13.8" hidden="1" x14ac:dyDescent="0.25">
      <c r="A988" s="41" t="s">
        <v>5867</v>
      </c>
      <c r="B988" s="89" t="s">
        <v>5850</v>
      </c>
      <c r="C988" s="36" t="s">
        <v>5851</v>
      </c>
      <c r="D988" s="36" t="s">
        <v>1201</v>
      </c>
      <c r="E988" s="42">
        <v>45372</v>
      </c>
      <c r="F988" s="32"/>
      <c r="G988" s="32"/>
      <c r="H988" s="32"/>
    </row>
    <row r="989" spans="1:8" s="29" customFormat="1" ht="13.8" hidden="1" x14ac:dyDescent="0.25">
      <c r="A989" s="41" t="s">
        <v>5867</v>
      </c>
      <c r="B989" s="89" t="s">
        <v>5850</v>
      </c>
      <c r="C989" s="36" t="s">
        <v>5921</v>
      </c>
      <c r="D989" s="36" t="s">
        <v>1201</v>
      </c>
      <c r="E989" s="42">
        <v>45169</v>
      </c>
      <c r="F989" s="32"/>
      <c r="G989" s="32"/>
      <c r="H989" s="32"/>
    </row>
    <row r="990" spans="1:8" s="29" customFormat="1" ht="13.8" hidden="1" x14ac:dyDescent="0.3">
      <c r="A990" s="99" t="s">
        <v>1689</v>
      </c>
      <c r="B990" s="92" t="s">
        <v>1692</v>
      </c>
      <c r="C990" s="93" t="s">
        <v>5649</v>
      </c>
      <c r="D990" s="93" t="s">
        <v>3869</v>
      </c>
      <c r="E990" s="94">
        <v>45098</v>
      </c>
      <c r="F990" s="93"/>
      <c r="G990" s="93"/>
      <c r="H990" s="93" t="s">
        <v>1190</v>
      </c>
    </row>
    <row r="991" spans="1:8" s="29" customFormat="1" ht="13.8" hidden="1" x14ac:dyDescent="0.3">
      <c r="A991" s="111" t="s">
        <v>1796</v>
      </c>
      <c r="B991" s="92" t="s">
        <v>3962</v>
      </c>
      <c r="C991" s="93" t="s">
        <v>3961</v>
      </c>
      <c r="D991" s="93" t="s">
        <v>1201</v>
      </c>
      <c r="E991" s="94">
        <v>45245</v>
      </c>
      <c r="F991" s="142"/>
      <c r="G991" s="142"/>
      <c r="H991" s="93" t="s">
        <v>1190</v>
      </c>
    </row>
    <row r="992" spans="1:8" s="29" customFormat="1" ht="13.8" hidden="1" x14ac:dyDescent="0.25">
      <c r="A992" s="87" t="s">
        <v>251</v>
      </c>
      <c r="B992" s="87" t="s">
        <v>252</v>
      </c>
      <c r="C992" s="95" t="s">
        <v>4934</v>
      </c>
      <c r="D992" s="96" t="s">
        <v>398</v>
      </c>
      <c r="E992" s="65">
        <v>45930</v>
      </c>
      <c r="F992" s="96"/>
      <c r="G992" s="96"/>
      <c r="H992" s="96"/>
    </row>
    <row r="993" spans="1:8" s="29" customFormat="1" ht="13.8" hidden="1" x14ac:dyDescent="0.25">
      <c r="A993" s="87" t="s">
        <v>4532</v>
      </c>
      <c r="B993" s="87" t="s">
        <v>4533</v>
      </c>
      <c r="C993" s="95" t="s">
        <v>4534</v>
      </c>
      <c r="D993" s="96" t="s">
        <v>398</v>
      </c>
      <c r="E993" s="65">
        <v>45504</v>
      </c>
      <c r="F993" s="96"/>
      <c r="G993" s="96"/>
      <c r="H993" s="96"/>
    </row>
    <row r="994" spans="1:8" s="29" customFormat="1" ht="13.8" hidden="1" x14ac:dyDescent="0.25">
      <c r="A994" s="91" t="s">
        <v>2799</v>
      </c>
      <c r="B994" s="92" t="s">
        <v>1774</v>
      </c>
      <c r="C994" s="93" t="s">
        <v>2656</v>
      </c>
      <c r="D994" s="93" t="s">
        <v>2814</v>
      </c>
      <c r="E994" s="94">
        <v>45169</v>
      </c>
      <c r="F994" s="93"/>
      <c r="G994" s="93"/>
      <c r="H994" s="93"/>
    </row>
    <row r="995" spans="1:8" s="29" customFormat="1" ht="13.8" hidden="1" x14ac:dyDescent="0.25">
      <c r="A995" s="91" t="s">
        <v>2799</v>
      </c>
      <c r="B995" s="92" t="s">
        <v>2840</v>
      </c>
      <c r="C995" s="93" t="s">
        <v>2663</v>
      </c>
      <c r="D995" s="93" t="s">
        <v>2814</v>
      </c>
      <c r="E995" s="94">
        <v>45169</v>
      </c>
      <c r="F995" s="93"/>
      <c r="G995" s="93"/>
      <c r="H995" s="93"/>
    </row>
    <row r="996" spans="1:8" s="29" customFormat="1" ht="13.8" hidden="1" x14ac:dyDescent="0.25">
      <c r="A996" s="100" t="s">
        <v>1058</v>
      </c>
      <c r="B996" s="92" t="s">
        <v>3452</v>
      </c>
      <c r="C996" s="93" t="s">
        <v>3453</v>
      </c>
      <c r="D996" s="93" t="s">
        <v>1201</v>
      </c>
      <c r="E996" s="94">
        <v>45401</v>
      </c>
      <c r="F996" s="93"/>
      <c r="G996" s="93"/>
      <c r="H996" s="93"/>
    </row>
    <row r="997" spans="1:8" s="29" customFormat="1" ht="13.8" hidden="1" x14ac:dyDescent="0.25">
      <c r="A997" s="91" t="s">
        <v>2836</v>
      </c>
      <c r="B997" s="92" t="s">
        <v>2840</v>
      </c>
      <c r="C997" s="93" t="s">
        <v>2663</v>
      </c>
      <c r="D997" s="93" t="s">
        <v>2814</v>
      </c>
      <c r="E997" s="94">
        <v>45169</v>
      </c>
      <c r="F997" s="93"/>
      <c r="G997" s="93"/>
      <c r="H997" s="93"/>
    </row>
    <row r="998" spans="1:8" s="29" customFormat="1" ht="13.8" hidden="1" x14ac:dyDescent="0.25">
      <c r="A998" s="44" t="s">
        <v>2558</v>
      </c>
      <c r="B998" s="44" t="s">
        <v>1550</v>
      </c>
      <c r="C998" s="45">
        <v>2020000608</v>
      </c>
      <c r="D998" s="45" t="s">
        <v>1572</v>
      </c>
      <c r="E998" s="46">
        <v>46387</v>
      </c>
      <c r="F998" s="93"/>
      <c r="G998" s="93"/>
      <c r="H998" s="93"/>
    </row>
    <row r="999" spans="1:8" s="29" customFormat="1" ht="13.8" hidden="1" x14ac:dyDescent="0.25">
      <c r="A999" s="99" t="s">
        <v>1674</v>
      </c>
      <c r="B999" s="92" t="s">
        <v>1670</v>
      </c>
      <c r="C999" s="96" t="s">
        <v>2710</v>
      </c>
      <c r="D999" s="97" t="s">
        <v>1712</v>
      </c>
      <c r="E999" s="112">
        <v>45011</v>
      </c>
      <c r="F999" s="93"/>
      <c r="G999" s="93"/>
      <c r="H999" s="93" t="s">
        <v>1190</v>
      </c>
    </row>
    <row r="1000" spans="1:8" s="29" customFormat="1" ht="13.8" hidden="1" x14ac:dyDescent="0.3">
      <c r="A1000" s="99" t="s">
        <v>2188</v>
      </c>
      <c r="B1000" s="92" t="s">
        <v>2191</v>
      </c>
      <c r="C1000" s="93" t="s">
        <v>2189</v>
      </c>
      <c r="D1000" s="93" t="s">
        <v>2190</v>
      </c>
      <c r="E1000" s="107">
        <v>45010</v>
      </c>
      <c r="F1000" s="93"/>
      <c r="G1000" s="93"/>
      <c r="H1000" s="93"/>
    </row>
    <row r="1001" spans="1:8" s="29" customFormat="1" ht="13.8" hidden="1" x14ac:dyDescent="0.25">
      <c r="A1001" s="98" t="s">
        <v>2865</v>
      </c>
      <c r="B1001" s="92" t="s">
        <v>2659</v>
      </c>
      <c r="C1001" s="93" t="s">
        <v>2815</v>
      </c>
      <c r="D1001" s="93" t="s">
        <v>2814</v>
      </c>
      <c r="E1001" s="94">
        <v>45169</v>
      </c>
      <c r="F1001" s="93"/>
      <c r="G1001" s="93"/>
      <c r="H1001" s="93"/>
    </row>
    <row r="1002" spans="1:8" s="29" customFormat="1" ht="13.8" hidden="1" x14ac:dyDescent="0.25">
      <c r="A1002" s="102" t="s">
        <v>2865</v>
      </c>
      <c r="B1002" s="92" t="s">
        <v>3384</v>
      </c>
      <c r="C1002" s="93" t="s">
        <v>3383</v>
      </c>
      <c r="D1002" s="93" t="s">
        <v>1201</v>
      </c>
      <c r="E1002" s="94">
        <v>45429</v>
      </c>
      <c r="F1002" s="93"/>
      <c r="G1002" s="93" t="s">
        <v>1190</v>
      </c>
      <c r="H1002" s="93" t="s">
        <v>1190</v>
      </c>
    </row>
    <row r="1003" spans="1:8" s="29" customFormat="1" ht="13.8" hidden="1" x14ac:dyDescent="0.25">
      <c r="A1003" s="98" t="s">
        <v>2866</v>
      </c>
      <c r="B1003" s="92" t="s">
        <v>2659</v>
      </c>
      <c r="C1003" s="93" t="s">
        <v>2815</v>
      </c>
      <c r="D1003" s="93" t="s">
        <v>2814</v>
      </c>
      <c r="E1003" s="94">
        <v>45169</v>
      </c>
      <c r="F1003" s="93"/>
      <c r="G1003" s="93"/>
      <c r="H1003" s="93"/>
    </row>
    <row r="1004" spans="1:8" s="29" customFormat="1" ht="13.8" hidden="1" x14ac:dyDescent="0.25">
      <c r="A1004" s="44" t="s">
        <v>1506</v>
      </c>
      <c r="B1004" s="44" t="s">
        <v>1555</v>
      </c>
      <c r="C1004" s="45" t="s">
        <v>1760</v>
      </c>
      <c r="D1004" s="45" t="s">
        <v>1572</v>
      </c>
      <c r="E1004" s="45" t="s">
        <v>2559</v>
      </c>
      <c r="F1004" s="93"/>
      <c r="G1004" s="93"/>
      <c r="H1004" s="93"/>
    </row>
    <row r="1005" spans="1:8" s="29" customFormat="1" ht="13.8" hidden="1" x14ac:dyDescent="0.25">
      <c r="A1005" s="100" t="s">
        <v>3418</v>
      </c>
      <c r="B1005" s="92" t="s">
        <v>3452</v>
      </c>
      <c r="C1005" s="93" t="s">
        <v>3453</v>
      </c>
      <c r="D1005" s="93" t="s">
        <v>1201</v>
      </c>
      <c r="E1005" s="94">
        <v>45401</v>
      </c>
      <c r="F1005" s="93"/>
      <c r="G1005" s="93"/>
      <c r="H1005" s="93"/>
    </row>
    <row r="1006" spans="1:8" s="29" customFormat="1" ht="13.8" hidden="1" x14ac:dyDescent="0.25">
      <c r="A1006" s="76" t="s">
        <v>5647</v>
      </c>
      <c r="B1006" s="76" t="s">
        <v>1291</v>
      </c>
      <c r="C1006" s="97" t="s">
        <v>5648</v>
      </c>
      <c r="D1006" s="97" t="s">
        <v>1712</v>
      </c>
      <c r="E1006" s="64">
        <v>46255</v>
      </c>
      <c r="F1006" s="93"/>
      <c r="G1006" s="93"/>
      <c r="H1006" s="93"/>
    </row>
    <row r="1007" spans="1:8" s="29" customFormat="1" ht="13.8" hidden="1" x14ac:dyDescent="0.25">
      <c r="A1007" s="87" t="s">
        <v>4535</v>
      </c>
      <c r="B1007" s="87" t="s">
        <v>4371</v>
      </c>
      <c r="C1007" s="95" t="s">
        <v>4536</v>
      </c>
      <c r="D1007" s="96" t="s">
        <v>398</v>
      </c>
      <c r="E1007" s="65">
        <v>45291</v>
      </c>
      <c r="F1007" s="96"/>
      <c r="G1007" s="96"/>
      <c r="H1007" s="96"/>
    </row>
    <row r="1008" spans="1:8" s="29" customFormat="1" ht="13.8" hidden="1" x14ac:dyDescent="0.25">
      <c r="A1008" s="44" t="s">
        <v>3966</v>
      </c>
      <c r="B1008" s="92" t="s">
        <v>3962</v>
      </c>
      <c r="C1008" s="93" t="s">
        <v>3961</v>
      </c>
      <c r="D1008" s="93" t="s">
        <v>1201</v>
      </c>
      <c r="E1008" s="94">
        <v>45245</v>
      </c>
      <c r="F1008" s="93"/>
      <c r="G1008" s="93"/>
      <c r="H1008" s="93" t="s">
        <v>1190</v>
      </c>
    </row>
    <row r="1009" spans="1:8" s="29" customFormat="1" ht="13.8" hidden="1" x14ac:dyDescent="0.3">
      <c r="A1009" s="73" t="s">
        <v>5828</v>
      </c>
      <c r="B1009" s="89" t="s">
        <v>1202</v>
      </c>
      <c r="C1009" s="36" t="s">
        <v>5804</v>
      </c>
      <c r="D1009" s="36" t="s">
        <v>1201</v>
      </c>
      <c r="E1009" s="42">
        <v>45132</v>
      </c>
      <c r="F1009" s="32"/>
      <c r="G1009" s="32"/>
      <c r="H1009" s="32"/>
    </row>
    <row r="1010" spans="1:8" s="29" customFormat="1" ht="13.8" hidden="1" x14ac:dyDescent="0.25">
      <c r="A1010" s="99" t="s">
        <v>2753</v>
      </c>
      <c r="B1010" s="111" t="s">
        <v>1169</v>
      </c>
      <c r="C1010" s="45" t="s">
        <v>2745</v>
      </c>
      <c r="D1010" s="93" t="s">
        <v>2198</v>
      </c>
      <c r="E1010" s="46">
        <v>45227</v>
      </c>
      <c r="F1010" s="93"/>
      <c r="G1010" s="93"/>
      <c r="H1010" s="93"/>
    </row>
    <row r="1011" spans="1:8" s="29" customFormat="1" ht="13.8" hidden="1" x14ac:dyDescent="0.3">
      <c r="A1011" s="57" t="s">
        <v>3323</v>
      </c>
      <c r="B1011" s="92" t="s">
        <v>3682</v>
      </c>
      <c r="C1011" s="93" t="s">
        <v>3680</v>
      </c>
      <c r="D1011" s="93" t="s">
        <v>3681</v>
      </c>
      <c r="E1011" s="94">
        <v>46203</v>
      </c>
      <c r="F1011" s="93"/>
      <c r="G1011" s="93"/>
      <c r="H1011" s="93"/>
    </row>
    <row r="1012" spans="1:8" s="29" customFormat="1" ht="13.8" hidden="1" x14ac:dyDescent="0.25">
      <c r="A1012" s="102" t="s">
        <v>3323</v>
      </c>
      <c r="B1012" s="92" t="s">
        <v>3384</v>
      </c>
      <c r="C1012" s="93" t="s">
        <v>3383</v>
      </c>
      <c r="D1012" s="93" t="s">
        <v>1201</v>
      </c>
      <c r="E1012" s="94">
        <v>45429</v>
      </c>
      <c r="F1012" s="93"/>
      <c r="G1012" s="93" t="s">
        <v>1190</v>
      </c>
      <c r="H1012" s="93" t="s">
        <v>1190</v>
      </c>
    </row>
    <row r="1013" spans="1:8" s="29" customFormat="1" ht="13.8" hidden="1" x14ac:dyDescent="0.3">
      <c r="A1013" s="117" t="s">
        <v>2058</v>
      </c>
      <c r="B1013" s="117" t="s">
        <v>1995</v>
      </c>
      <c r="C1013" s="106" t="s">
        <v>1996</v>
      </c>
      <c r="D1013" s="93" t="s">
        <v>1394</v>
      </c>
      <c r="E1013" s="119">
        <v>46418</v>
      </c>
      <c r="F1013" s="93"/>
      <c r="G1013" s="93"/>
      <c r="H1013" s="93"/>
    </row>
    <row r="1014" spans="1:8" s="29" customFormat="1" ht="13.8" hidden="1" x14ac:dyDescent="0.25">
      <c r="A1014" s="87" t="s">
        <v>253</v>
      </c>
      <c r="B1014" s="87" t="s">
        <v>192</v>
      </c>
      <c r="C1014" s="95" t="s">
        <v>361</v>
      </c>
      <c r="D1014" s="96" t="s">
        <v>398</v>
      </c>
      <c r="E1014" s="65">
        <v>45169</v>
      </c>
      <c r="F1014" s="96"/>
      <c r="G1014" s="96"/>
      <c r="H1014" s="96"/>
    </row>
    <row r="1015" spans="1:8" s="29" customFormat="1" ht="13.8" hidden="1" x14ac:dyDescent="0.3">
      <c r="A1015" s="57" t="s">
        <v>9</v>
      </c>
      <c r="B1015" s="57" t="s">
        <v>1290</v>
      </c>
      <c r="C1015" s="62">
        <v>21027</v>
      </c>
      <c r="D1015" s="93" t="s">
        <v>4760</v>
      </c>
      <c r="E1015" s="60">
        <v>45777</v>
      </c>
      <c r="F1015" s="93"/>
      <c r="G1015" s="93"/>
      <c r="H1015" s="93"/>
    </row>
    <row r="1016" spans="1:8" s="29" customFormat="1" ht="13.8" hidden="1" x14ac:dyDescent="0.3">
      <c r="A1016" s="57" t="s">
        <v>9</v>
      </c>
      <c r="B1016" s="57" t="s">
        <v>2173</v>
      </c>
      <c r="C1016" s="62">
        <v>21030</v>
      </c>
      <c r="D1016" s="93" t="s">
        <v>4760</v>
      </c>
      <c r="E1016" s="60">
        <v>45961</v>
      </c>
      <c r="F1016" s="93"/>
      <c r="G1016" s="93"/>
      <c r="H1016" s="93"/>
    </row>
    <row r="1017" spans="1:8" s="29" customFormat="1" ht="13.8" hidden="1" x14ac:dyDescent="0.25">
      <c r="A1017" s="44" t="s">
        <v>9</v>
      </c>
      <c r="B1017" s="44" t="s">
        <v>1313</v>
      </c>
      <c r="C1017" s="45" t="s">
        <v>4753</v>
      </c>
      <c r="D1017" s="93" t="s">
        <v>4760</v>
      </c>
      <c r="E1017" s="70" t="s">
        <v>1330</v>
      </c>
      <c r="F1017" s="93"/>
      <c r="G1017" s="93"/>
      <c r="H1017" s="93"/>
    </row>
    <row r="1018" spans="1:8" s="29" customFormat="1" ht="13.8" hidden="1" x14ac:dyDescent="0.3">
      <c r="A1018" s="57" t="s">
        <v>9</v>
      </c>
      <c r="B1018" s="92" t="s">
        <v>3682</v>
      </c>
      <c r="C1018" s="93" t="s">
        <v>3680</v>
      </c>
      <c r="D1018" s="93" t="s">
        <v>3681</v>
      </c>
      <c r="E1018" s="94">
        <v>46203</v>
      </c>
      <c r="F1018" s="93"/>
      <c r="G1018" s="93"/>
      <c r="H1018" s="93"/>
    </row>
    <row r="1019" spans="1:8" s="29" customFormat="1" ht="13.8" hidden="1" x14ac:dyDescent="0.25">
      <c r="A1019" s="98" t="s">
        <v>2867</v>
      </c>
      <c r="B1019" s="92" t="s">
        <v>2659</v>
      </c>
      <c r="C1019" s="93" t="s">
        <v>2815</v>
      </c>
      <c r="D1019" s="93" t="s">
        <v>2814</v>
      </c>
      <c r="E1019" s="94">
        <v>45169</v>
      </c>
      <c r="F1019" s="93"/>
      <c r="G1019" s="93"/>
      <c r="H1019" s="93"/>
    </row>
    <row r="1020" spans="1:8" s="29" customFormat="1" ht="13.8" hidden="1" x14ac:dyDescent="0.3">
      <c r="A1020" s="73" t="s">
        <v>9</v>
      </c>
      <c r="B1020" s="89" t="s">
        <v>5783</v>
      </c>
      <c r="C1020" s="36" t="s">
        <v>5784</v>
      </c>
      <c r="D1020" s="36" t="s">
        <v>1201</v>
      </c>
      <c r="E1020" s="42">
        <v>45245</v>
      </c>
      <c r="F1020" s="32"/>
      <c r="G1020" s="32"/>
      <c r="H1020" s="32"/>
    </row>
    <row r="1021" spans="1:8" s="29" customFormat="1" ht="13.8" hidden="1" x14ac:dyDescent="0.25">
      <c r="A1021" s="41" t="s">
        <v>9</v>
      </c>
      <c r="B1021" s="41" t="s">
        <v>5884</v>
      </c>
      <c r="C1021" s="88" t="s">
        <v>5885</v>
      </c>
      <c r="D1021" s="36" t="s">
        <v>1201</v>
      </c>
      <c r="E1021" s="43">
        <v>45610</v>
      </c>
      <c r="F1021" s="32"/>
      <c r="G1021" s="32"/>
      <c r="H1021" s="32"/>
    </row>
    <row r="1022" spans="1:8" s="29" customFormat="1" ht="13.8" hidden="1" x14ac:dyDescent="0.25">
      <c r="A1022" s="44" t="s">
        <v>3195</v>
      </c>
      <c r="B1022" s="44" t="s">
        <v>3186</v>
      </c>
      <c r="C1022" s="45" t="s">
        <v>3187</v>
      </c>
      <c r="D1022" s="45" t="s">
        <v>1201</v>
      </c>
      <c r="E1022" s="46">
        <v>45382</v>
      </c>
      <c r="F1022" s="45"/>
      <c r="G1022" s="45" t="s">
        <v>1190</v>
      </c>
      <c r="H1022" s="45" t="s">
        <v>1190</v>
      </c>
    </row>
    <row r="1023" spans="1:8" s="29" customFormat="1" ht="13.8" hidden="1" x14ac:dyDescent="0.3">
      <c r="A1023" s="57" t="s">
        <v>3632</v>
      </c>
      <c r="B1023" s="92" t="s">
        <v>3682</v>
      </c>
      <c r="C1023" s="93" t="s">
        <v>3680</v>
      </c>
      <c r="D1023" s="93" t="s">
        <v>3681</v>
      </c>
      <c r="E1023" s="94">
        <v>46203</v>
      </c>
      <c r="F1023" s="93"/>
      <c r="G1023" s="93"/>
      <c r="H1023" s="93"/>
    </row>
    <row r="1024" spans="1:8" s="29" customFormat="1" ht="13.8" hidden="1" x14ac:dyDescent="0.25">
      <c r="A1024" s="87" t="s">
        <v>254</v>
      </c>
      <c r="B1024" s="87" t="s">
        <v>204</v>
      </c>
      <c r="C1024" s="95" t="s">
        <v>4935</v>
      </c>
      <c r="D1024" s="96" t="s">
        <v>398</v>
      </c>
      <c r="E1024" s="65">
        <v>45930</v>
      </c>
      <c r="F1024" s="96"/>
      <c r="G1024" s="96"/>
      <c r="H1024" s="96"/>
    </row>
    <row r="1025" spans="1:8" s="29" customFormat="1" ht="13.8" hidden="1" x14ac:dyDescent="0.25">
      <c r="A1025" s="87" t="s">
        <v>255</v>
      </c>
      <c r="B1025" s="87" t="s">
        <v>256</v>
      </c>
      <c r="C1025" s="95" t="s">
        <v>362</v>
      </c>
      <c r="D1025" s="96" t="s">
        <v>398</v>
      </c>
      <c r="E1025" s="65">
        <v>45443</v>
      </c>
      <c r="F1025" s="96"/>
      <c r="G1025" s="96"/>
      <c r="H1025" s="96"/>
    </row>
    <row r="1026" spans="1:8" s="29" customFormat="1" ht="13.8" hidden="1" x14ac:dyDescent="0.25">
      <c r="A1026" s="87" t="s">
        <v>257</v>
      </c>
      <c r="B1026" s="87" t="s">
        <v>194</v>
      </c>
      <c r="C1026" s="95" t="s">
        <v>6719</v>
      </c>
      <c r="D1026" s="96" t="s">
        <v>398</v>
      </c>
      <c r="E1026" s="65">
        <v>45991</v>
      </c>
      <c r="F1026" s="96"/>
      <c r="G1026" s="96"/>
      <c r="H1026" s="96"/>
    </row>
    <row r="1027" spans="1:8" s="29" customFormat="1" ht="13.8" hidden="1" x14ac:dyDescent="0.25">
      <c r="A1027" s="87" t="s">
        <v>258</v>
      </c>
      <c r="B1027" s="87" t="s">
        <v>227</v>
      </c>
      <c r="C1027" s="95" t="s">
        <v>6720</v>
      </c>
      <c r="D1027" s="96" t="s">
        <v>398</v>
      </c>
      <c r="E1027" s="65">
        <v>45991</v>
      </c>
      <c r="F1027" s="96"/>
      <c r="G1027" s="96"/>
      <c r="H1027" s="96"/>
    </row>
    <row r="1028" spans="1:8" s="29" customFormat="1" ht="13.8" hidden="1" x14ac:dyDescent="0.25">
      <c r="A1028" s="87" t="s">
        <v>4537</v>
      </c>
      <c r="B1028" s="87" t="s">
        <v>4538</v>
      </c>
      <c r="C1028" s="95" t="s">
        <v>4539</v>
      </c>
      <c r="D1028" s="96" t="s">
        <v>398</v>
      </c>
      <c r="E1028" s="65">
        <v>45504</v>
      </c>
      <c r="F1028" s="96"/>
      <c r="G1028" s="96"/>
      <c r="H1028" s="96"/>
    </row>
    <row r="1029" spans="1:8" s="29" customFormat="1" ht="13.8" hidden="1" x14ac:dyDescent="0.25">
      <c r="A1029" s="99" t="s">
        <v>3181</v>
      </c>
      <c r="B1029" s="92" t="s">
        <v>3182</v>
      </c>
      <c r="C1029" s="96" t="s">
        <v>3183</v>
      </c>
      <c r="D1029" s="97" t="s">
        <v>1712</v>
      </c>
      <c r="E1029" s="112">
        <v>45043</v>
      </c>
      <c r="F1029" s="93"/>
      <c r="G1029" s="93"/>
      <c r="H1029" s="93"/>
    </row>
    <row r="1030" spans="1:8" s="29" customFormat="1" ht="13.8" x14ac:dyDescent="0.3">
      <c r="A1030" s="99" t="s">
        <v>1677</v>
      </c>
      <c r="B1030" s="92" t="s">
        <v>1347</v>
      </c>
      <c r="C1030" s="93" t="s">
        <v>2606</v>
      </c>
      <c r="D1030" s="93" t="s">
        <v>1721</v>
      </c>
      <c r="E1030" s="107">
        <v>44641</v>
      </c>
      <c r="F1030" s="93"/>
      <c r="G1030" s="93"/>
      <c r="H1030" s="93"/>
    </row>
    <row r="1031" spans="1:8" s="29" customFormat="1" ht="13.8" x14ac:dyDescent="0.3">
      <c r="A1031" s="99" t="s">
        <v>1677</v>
      </c>
      <c r="B1031" s="92" t="s">
        <v>1152</v>
      </c>
      <c r="C1031" s="93" t="s">
        <v>3857</v>
      </c>
      <c r="D1031" s="93" t="s">
        <v>2147</v>
      </c>
      <c r="E1031" s="107">
        <v>44804</v>
      </c>
      <c r="F1031" s="93"/>
      <c r="G1031" s="93" t="s">
        <v>1335</v>
      </c>
      <c r="H1031" s="93" t="s">
        <v>1335</v>
      </c>
    </row>
    <row r="1032" spans="1:8" s="29" customFormat="1" ht="13.8" hidden="1" x14ac:dyDescent="0.3">
      <c r="A1032" s="57" t="s">
        <v>3221</v>
      </c>
      <c r="B1032" s="92" t="s">
        <v>3682</v>
      </c>
      <c r="C1032" s="93" t="s">
        <v>3680</v>
      </c>
      <c r="D1032" s="93" t="s">
        <v>3681</v>
      </c>
      <c r="E1032" s="94">
        <v>46203</v>
      </c>
      <c r="F1032" s="93"/>
      <c r="G1032" s="93"/>
      <c r="H1032" s="93"/>
    </row>
    <row r="1033" spans="1:8" s="29" customFormat="1" ht="13.8" hidden="1" x14ac:dyDescent="0.25">
      <c r="A1033" s="101" t="s">
        <v>3221</v>
      </c>
      <c r="B1033" s="44" t="s">
        <v>3200</v>
      </c>
      <c r="C1033" s="45" t="s">
        <v>3201</v>
      </c>
      <c r="D1033" s="45" t="s">
        <v>1201</v>
      </c>
      <c r="E1033" s="46">
        <v>45382</v>
      </c>
      <c r="F1033" s="45"/>
      <c r="G1033" s="45" t="s">
        <v>1190</v>
      </c>
      <c r="H1033" s="45" t="s">
        <v>1190</v>
      </c>
    </row>
    <row r="1034" spans="1:8" s="29" customFormat="1" ht="13.8" hidden="1" x14ac:dyDescent="0.25">
      <c r="A1034" s="92" t="s">
        <v>3724</v>
      </c>
      <c r="B1034" s="92" t="s">
        <v>1384</v>
      </c>
      <c r="C1034" s="93" t="s">
        <v>3731</v>
      </c>
      <c r="D1034" s="93" t="s">
        <v>1201</v>
      </c>
      <c r="E1034" s="94">
        <v>45155</v>
      </c>
      <c r="F1034" s="93"/>
      <c r="G1034" s="93" t="s">
        <v>1190</v>
      </c>
      <c r="H1034" s="44" t="s">
        <v>1336</v>
      </c>
    </row>
    <row r="1035" spans="1:8" s="29" customFormat="1" ht="13.8" hidden="1" x14ac:dyDescent="0.25">
      <c r="A1035" s="100" t="s">
        <v>3438</v>
      </c>
      <c r="B1035" s="92" t="s">
        <v>3452</v>
      </c>
      <c r="C1035" s="93" t="s">
        <v>3453</v>
      </c>
      <c r="D1035" s="93" t="s">
        <v>1201</v>
      </c>
      <c r="E1035" s="94">
        <v>45401</v>
      </c>
      <c r="F1035" s="93"/>
      <c r="G1035" s="93"/>
      <c r="H1035" s="93"/>
    </row>
    <row r="1036" spans="1:8" s="29" customFormat="1" ht="13.8" hidden="1" x14ac:dyDescent="0.3">
      <c r="A1036" s="57" t="s">
        <v>2161</v>
      </c>
      <c r="B1036" s="57" t="s">
        <v>2173</v>
      </c>
      <c r="C1036" s="62">
        <v>21030</v>
      </c>
      <c r="D1036" s="93" t="s">
        <v>4760</v>
      </c>
      <c r="E1036" s="60">
        <v>45961</v>
      </c>
      <c r="F1036" s="93"/>
      <c r="G1036" s="93"/>
      <c r="H1036" s="93"/>
    </row>
    <row r="1037" spans="1:8" s="29" customFormat="1" ht="13.8" hidden="1" x14ac:dyDescent="0.3">
      <c r="A1037" s="57" t="s">
        <v>431</v>
      </c>
      <c r="B1037" s="92" t="s">
        <v>3682</v>
      </c>
      <c r="C1037" s="93" t="s">
        <v>3680</v>
      </c>
      <c r="D1037" s="93" t="s">
        <v>3681</v>
      </c>
      <c r="E1037" s="94">
        <v>46203</v>
      </c>
      <c r="F1037" s="93"/>
      <c r="G1037" s="93"/>
      <c r="H1037" s="93"/>
    </row>
    <row r="1038" spans="1:8" s="29" customFormat="1" ht="13.8" hidden="1" x14ac:dyDescent="0.3">
      <c r="A1038" s="73" t="s">
        <v>5790</v>
      </c>
      <c r="B1038" s="89" t="s">
        <v>5783</v>
      </c>
      <c r="C1038" s="36" t="s">
        <v>5784</v>
      </c>
      <c r="D1038" s="36" t="s">
        <v>1201</v>
      </c>
      <c r="E1038" s="42">
        <v>45245</v>
      </c>
      <c r="F1038" s="32"/>
      <c r="G1038" s="32"/>
      <c r="H1038" s="32"/>
    </row>
    <row r="1039" spans="1:8" s="29" customFormat="1" ht="13.8" hidden="1" x14ac:dyDescent="0.25">
      <c r="A1039" s="127" t="s">
        <v>3222</v>
      </c>
      <c r="B1039" s="44" t="s">
        <v>3200</v>
      </c>
      <c r="C1039" s="45" t="s">
        <v>3201</v>
      </c>
      <c r="D1039" s="45" t="s">
        <v>1201</v>
      </c>
      <c r="E1039" s="46">
        <v>45382</v>
      </c>
      <c r="F1039" s="45"/>
      <c r="G1039" s="45" t="s">
        <v>1190</v>
      </c>
      <c r="H1039" s="45" t="s">
        <v>1190</v>
      </c>
    </row>
    <row r="1040" spans="1:8" s="29" customFormat="1" ht="13.8" x14ac:dyDescent="0.3">
      <c r="A1040" s="99" t="s">
        <v>1063</v>
      </c>
      <c r="B1040" s="92" t="s">
        <v>1697</v>
      </c>
      <c r="C1040" s="93" t="s">
        <v>1839</v>
      </c>
      <c r="D1040" s="93" t="s">
        <v>1668</v>
      </c>
      <c r="E1040" s="107">
        <v>44834</v>
      </c>
      <c r="F1040" s="93"/>
      <c r="G1040" s="93"/>
      <c r="H1040" s="93" t="s">
        <v>1190</v>
      </c>
    </row>
    <row r="1041" spans="1:8" s="29" customFormat="1" ht="13.8" hidden="1" x14ac:dyDescent="0.25">
      <c r="A1041" s="127" t="s">
        <v>3223</v>
      </c>
      <c r="B1041" s="44" t="s">
        <v>3200</v>
      </c>
      <c r="C1041" s="45" t="s">
        <v>3201</v>
      </c>
      <c r="D1041" s="45" t="s">
        <v>1201</v>
      </c>
      <c r="E1041" s="46">
        <v>45382</v>
      </c>
      <c r="F1041" s="45"/>
      <c r="G1041" s="45" t="s">
        <v>1190</v>
      </c>
      <c r="H1041" s="45" t="s">
        <v>1190</v>
      </c>
    </row>
    <row r="1042" spans="1:8" s="29" customFormat="1" ht="13.8" hidden="1" x14ac:dyDescent="0.3">
      <c r="A1042" s="57" t="s">
        <v>1064</v>
      </c>
      <c r="B1042" s="92" t="s">
        <v>3682</v>
      </c>
      <c r="C1042" s="93" t="s">
        <v>3680</v>
      </c>
      <c r="D1042" s="93" t="s">
        <v>3681</v>
      </c>
      <c r="E1042" s="94">
        <v>46203</v>
      </c>
      <c r="F1042" s="93"/>
      <c r="G1042" s="93"/>
      <c r="H1042" s="93"/>
    </row>
    <row r="1043" spans="1:8" s="29" customFormat="1" ht="13.8" hidden="1" x14ac:dyDescent="0.25">
      <c r="A1043" s="101" t="s">
        <v>1064</v>
      </c>
      <c r="B1043" s="44" t="s">
        <v>3200</v>
      </c>
      <c r="C1043" s="45" t="s">
        <v>3201</v>
      </c>
      <c r="D1043" s="45" t="s">
        <v>1201</v>
      </c>
      <c r="E1043" s="46">
        <v>45382</v>
      </c>
      <c r="F1043" s="45"/>
      <c r="G1043" s="45" t="s">
        <v>1190</v>
      </c>
      <c r="H1043" s="45" t="s">
        <v>1190</v>
      </c>
    </row>
    <row r="1044" spans="1:8" s="29" customFormat="1" ht="13.8" hidden="1" x14ac:dyDescent="0.25">
      <c r="A1044" s="41" t="s">
        <v>5886</v>
      </c>
      <c r="B1044" s="41" t="s">
        <v>5884</v>
      </c>
      <c r="C1044" s="88" t="s">
        <v>5885</v>
      </c>
      <c r="D1044" s="36" t="s">
        <v>1201</v>
      </c>
      <c r="E1044" s="43">
        <v>45610</v>
      </c>
      <c r="F1044" s="32"/>
      <c r="G1044" s="32"/>
      <c r="H1044" s="32"/>
    </row>
    <row r="1045" spans="1:8" s="29" customFormat="1" ht="13.8" hidden="1" x14ac:dyDescent="0.25">
      <c r="A1045" s="41" t="s">
        <v>5886</v>
      </c>
      <c r="B1045" s="41" t="s">
        <v>5898</v>
      </c>
      <c r="C1045" s="88" t="s">
        <v>5899</v>
      </c>
      <c r="D1045" s="36" t="s">
        <v>1201</v>
      </c>
      <c r="E1045" s="43">
        <v>45610</v>
      </c>
      <c r="F1045" s="32"/>
      <c r="G1045" s="32"/>
      <c r="H1045" s="32"/>
    </row>
    <row r="1046" spans="1:8" s="29" customFormat="1" ht="13.8" hidden="1" x14ac:dyDescent="0.3">
      <c r="A1046" s="57" t="s">
        <v>760</v>
      </c>
      <c r="B1046" s="57" t="s">
        <v>2173</v>
      </c>
      <c r="C1046" s="62">
        <v>21030</v>
      </c>
      <c r="D1046" s="93" t="s">
        <v>4760</v>
      </c>
      <c r="E1046" s="60">
        <v>45961</v>
      </c>
      <c r="F1046" s="93"/>
      <c r="G1046" s="93"/>
      <c r="H1046" s="93"/>
    </row>
    <row r="1047" spans="1:8" s="29" customFormat="1" ht="13.8" hidden="1" x14ac:dyDescent="0.3">
      <c r="A1047" s="57" t="s">
        <v>760</v>
      </c>
      <c r="B1047" s="92" t="s">
        <v>3682</v>
      </c>
      <c r="C1047" s="93" t="s">
        <v>3680</v>
      </c>
      <c r="D1047" s="93" t="s">
        <v>3681</v>
      </c>
      <c r="E1047" s="94">
        <v>46203</v>
      </c>
      <c r="F1047" s="93"/>
      <c r="G1047" s="93"/>
      <c r="H1047" s="93"/>
    </row>
    <row r="1048" spans="1:8" s="29" customFormat="1" ht="13.8" hidden="1" x14ac:dyDescent="0.3">
      <c r="A1048" s="57" t="s">
        <v>3633</v>
      </c>
      <c r="B1048" s="92" t="s">
        <v>3682</v>
      </c>
      <c r="C1048" s="93" t="s">
        <v>3680</v>
      </c>
      <c r="D1048" s="93" t="s">
        <v>3681</v>
      </c>
      <c r="E1048" s="94">
        <v>46203</v>
      </c>
      <c r="F1048" s="93"/>
      <c r="G1048" s="93"/>
      <c r="H1048" s="93"/>
    </row>
    <row r="1049" spans="1:8" s="29" customFormat="1" ht="13.8" hidden="1" x14ac:dyDescent="0.3">
      <c r="A1049" s="57" t="s">
        <v>1353</v>
      </c>
      <c r="B1049" s="92" t="s">
        <v>3682</v>
      </c>
      <c r="C1049" s="93" t="s">
        <v>3680</v>
      </c>
      <c r="D1049" s="93" t="s">
        <v>3681</v>
      </c>
      <c r="E1049" s="94">
        <v>46203</v>
      </c>
      <c r="F1049" s="93"/>
      <c r="G1049" s="93"/>
      <c r="H1049" s="93"/>
    </row>
    <row r="1050" spans="1:8" s="29" customFormat="1" ht="13.8" hidden="1" x14ac:dyDescent="0.25">
      <c r="A1050" s="87" t="s">
        <v>4540</v>
      </c>
      <c r="B1050" s="87" t="s">
        <v>4504</v>
      </c>
      <c r="C1050" s="95" t="s">
        <v>4541</v>
      </c>
      <c r="D1050" s="96" t="s">
        <v>398</v>
      </c>
      <c r="E1050" s="65">
        <v>45657</v>
      </c>
      <c r="F1050" s="96"/>
      <c r="G1050" s="96"/>
      <c r="H1050" s="96"/>
    </row>
    <row r="1051" spans="1:8" s="29" customFormat="1" ht="13.8" hidden="1" x14ac:dyDescent="0.3">
      <c r="A1051" s="174" t="s">
        <v>5842</v>
      </c>
      <c r="B1051" s="174" t="s">
        <v>1798</v>
      </c>
      <c r="C1051" s="36" t="s">
        <v>5841</v>
      </c>
      <c r="D1051" s="36" t="s">
        <v>1201</v>
      </c>
      <c r="E1051" s="42">
        <v>45063</v>
      </c>
      <c r="F1051" s="32"/>
      <c r="G1051" s="32"/>
      <c r="H1051" s="32"/>
    </row>
    <row r="1052" spans="1:8" s="29" customFormat="1" ht="13.8" hidden="1" x14ac:dyDescent="0.3">
      <c r="A1052" s="57" t="s">
        <v>4695</v>
      </c>
      <c r="B1052" s="57" t="s">
        <v>2173</v>
      </c>
      <c r="C1052" s="62">
        <v>21030</v>
      </c>
      <c r="D1052" s="93" t="s">
        <v>4760</v>
      </c>
      <c r="E1052" s="60">
        <v>45961</v>
      </c>
      <c r="F1052" s="93"/>
      <c r="G1052" s="93"/>
      <c r="H1052" s="93"/>
    </row>
    <row r="1053" spans="1:8" s="29" customFormat="1" ht="13.8" hidden="1" x14ac:dyDescent="0.3">
      <c r="A1053" s="111" t="s">
        <v>1777</v>
      </c>
      <c r="B1053" s="111" t="s">
        <v>2264</v>
      </c>
      <c r="C1053" s="142" t="s">
        <v>2263</v>
      </c>
      <c r="D1053" s="93" t="s">
        <v>1201</v>
      </c>
      <c r="E1053" s="143">
        <v>45256</v>
      </c>
      <c r="F1053" s="142"/>
      <c r="G1053" s="142"/>
      <c r="H1053" s="93"/>
    </row>
    <row r="1054" spans="1:8" s="29" customFormat="1" ht="13.8" hidden="1" x14ac:dyDescent="0.25">
      <c r="A1054" s="92" t="s">
        <v>1777</v>
      </c>
      <c r="B1054" s="92" t="s">
        <v>1384</v>
      </c>
      <c r="C1054" s="93" t="s">
        <v>3731</v>
      </c>
      <c r="D1054" s="93" t="s">
        <v>1201</v>
      </c>
      <c r="E1054" s="94">
        <v>45155</v>
      </c>
      <c r="F1054" s="93"/>
      <c r="G1054" s="93" t="s">
        <v>1190</v>
      </c>
      <c r="H1054" s="44" t="s">
        <v>1335</v>
      </c>
    </row>
    <row r="1055" spans="1:8" s="29" customFormat="1" ht="13.8" hidden="1" x14ac:dyDescent="0.25">
      <c r="A1055" s="44" t="s">
        <v>1245</v>
      </c>
      <c r="B1055" s="44" t="s">
        <v>1314</v>
      </c>
      <c r="C1055" s="45" t="s">
        <v>4754</v>
      </c>
      <c r="D1055" s="93" t="s">
        <v>4760</v>
      </c>
      <c r="E1055" s="70" t="s">
        <v>1330</v>
      </c>
      <c r="F1055" s="93"/>
      <c r="G1055" s="93"/>
      <c r="H1055" s="93"/>
    </row>
    <row r="1056" spans="1:8" s="29" customFormat="1" ht="13.8" hidden="1" x14ac:dyDescent="0.25">
      <c r="A1056" s="87" t="s">
        <v>260</v>
      </c>
      <c r="B1056" s="87" t="s">
        <v>179</v>
      </c>
      <c r="C1056" s="95" t="s">
        <v>363</v>
      </c>
      <c r="D1056" s="96" t="s">
        <v>398</v>
      </c>
      <c r="E1056" s="65">
        <v>45230</v>
      </c>
      <c r="F1056" s="96"/>
      <c r="G1056" s="96"/>
      <c r="H1056" s="96"/>
    </row>
    <row r="1057" spans="1:8" s="29" customFormat="1" ht="13.8" hidden="1" x14ac:dyDescent="0.25">
      <c r="A1057" s="87" t="s">
        <v>261</v>
      </c>
      <c r="B1057" s="87" t="s">
        <v>210</v>
      </c>
      <c r="C1057" s="95" t="s">
        <v>364</v>
      </c>
      <c r="D1057" s="96" t="s">
        <v>398</v>
      </c>
      <c r="E1057" s="65">
        <v>45230</v>
      </c>
      <c r="F1057" s="96"/>
      <c r="G1057" s="96"/>
      <c r="H1057" s="96"/>
    </row>
    <row r="1058" spans="1:8" s="29" customFormat="1" ht="13.8" hidden="1" x14ac:dyDescent="0.3">
      <c r="A1058" s="57" t="s">
        <v>4696</v>
      </c>
      <c r="B1058" s="57" t="s">
        <v>2173</v>
      </c>
      <c r="C1058" s="62">
        <v>21030</v>
      </c>
      <c r="D1058" s="93" t="s">
        <v>4760</v>
      </c>
      <c r="E1058" s="60">
        <v>45961</v>
      </c>
      <c r="F1058" s="93"/>
      <c r="G1058" s="93"/>
      <c r="H1058" s="93"/>
    </row>
    <row r="1059" spans="1:8" s="29" customFormat="1" ht="13.8" hidden="1" x14ac:dyDescent="0.25">
      <c r="A1059" s="80" t="s">
        <v>6281</v>
      </c>
      <c r="B1059" s="80" t="s">
        <v>1808</v>
      </c>
      <c r="C1059" s="81" t="s">
        <v>6282</v>
      </c>
      <c r="D1059" s="81" t="s">
        <v>1712</v>
      </c>
      <c r="E1059" s="82">
        <v>45412</v>
      </c>
      <c r="F1059" s="93"/>
      <c r="G1059" s="93"/>
      <c r="H1059" s="93"/>
    </row>
    <row r="1060" spans="1:8" s="29" customFormat="1" ht="13.8" hidden="1" x14ac:dyDescent="0.25">
      <c r="A1060" s="44" t="s">
        <v>3196</v>
      </c>
      <c r="B1060" s="44" t="s">
        <v>3186</v>
      </c>
      <c r="C1060" s="45" t="s">
        <v>3187</v>
      </c>
      <c r="D1060" s="45" t="s">
        <v>1201</v>
      </c>
      <c r="E1060" s="46">
        <v>45382</v>
      </c>
      <c r="F1060" s="45"/>
      <c r="G1060" s="45" t="s">
        <v>1190</v>
      </c>
      <c r="H1060" s="45" t="s">
        <v>1190</v>
      </c>
    </row>
    <row r="1061" spans="1:8" s="29" customFormat="1" ht="13.8" hidden="1" x14ac:dyDescent="0.25">
      <c r="A1061" s="87" t="s">
        <v>4542</v>
      </c>
      <c r="B1061" s="87" t="s">
        <v>4465</v>
      </c>
      <c r="C1061" s="95" t="s">
        <v>4543</v>
      </c>
      <c r="D1061" s="96" t="s">
        <v>398</v>
      </c>
      <c r="E1061" s="65">
        <v>45291</v>
      </c>
      <c r="F1061" s="96"/>
      <c r="G1061" s="96"/>
      <c r="H1061" s="96"/>
    </row>
    <row r="1062" spans="1:8" s="29" customFormat="1" ht="13.8" hidden="1" x14ac:dyDescent="0.3">
      <c r="A1062" s="73" t="s">
        <v>1410</v>
      </c>
      <c r="B1062" s="73" t="s">
        <v>5759</v>
      </c>
      <c r="C1062" s="36" t="s">
        <v>5760</v>
      </c>
      <c r="D1062" s="36" t="s">
        <v>1201</v>
      </c>
      <c r="E1062" s="42">
        <v>45554</v>
      </c>
      <c r="F1062" s="32"/>
      <c r="G1062" s="32"/>
      <c r="H1062" s="32"/>
    </row>
    <row r="1063" spans="1:8" s="29" customFormat="1" ht="13.8" hidden="1" x14ac:dyDescent="0.3">
      <c r="A1063" s="73" t="s">
        <v>1410</v>
      </c>
      <c r="B1063" s="89" t="s">
        <v>1412</v>
      </c>
      <c r="C1063" s="36" t="s">
        <v>5844</v>
      </c>
      <c r="D1063" s="36" t="s">
        <v>1201</v>
      </c>
      <c r="E1063" s="42">
        <v>46166</v>
      </c>
      <c r="F1063" s="32"/>
      <c r="G1063" s="32"/>
      <c r="H1063" s="32"/>
    </row>
    <row r="1064" spans="1:8" s="29" customFormat="1" ht="13.8" hidden="1" x14ac:dyDescent="0.3">
      <c r="A1064" s="99" t="s">
        <v>3092</v>
      </c>
      <c r="B1064" s="92" t="s">
        <v>3078</v>
      </c>
      <c r="C1064" s="93" t="s">
        <v>3107</v>
      </c>
      <c r="D1064" s="93" t="s">
        <v>1586</v>
      </c>
      <c r="E1064" s="94">
        <v>45291</v>
      </c>
      <c r="F1064" s="93"/>
      <c r="G1064" s="93"/>
      <c r="H1064" s="93"/>
    </row>
    <row r="1065" spans="1:8" s="29" customFormat="1" ht="13.8" hidden="1" x14ac:dyDescent="0.3">
      <c r="A1065" s="57" t="s">
        <v>496</v>
      </c>
      <c r="B1065" s="92" t="s">
        <v>3682</v>
      </c>
      <c r="C1065" s="93" t="s">
        <v>3680</v>
      </c>
      <c r="D1065" s="93" t="s">
        <v>3681</v>
      </c>
      <c r="E1065" s="94">
        <v>46203</v>
      </c>
      <c r="F1065" s="93"/>
      <c r="G1065" s="93"/>
      <c r="H1065" s="93"/>
    </row>
    <row r="1066" spans="1:8" s="29" customFormat="1" ht="13.8" hidden="1" x14ac:dyDescent="0.3">
      <c r="A1066" s="57" t="s">
        <v>4697</v>
      </c>
      <c r="B1066" s="57" t="s">
        <v>2173</v>
      </c>
      <c r="C1066" s="62">
        <v>21030</v>
      </c>
      <c r="D1066" s="93" t="s">
        <v>4760</v>
      </c>
      <c r="E1066" s="60">
        <v>45961</v>
      </c>
      <c r="F1066" s="93"/>
      <c r="G1066" s="93"/>
      <c r="H1066" s="93"/>
    </row>
    <row r="1067" spans="1:8" s="29" customFormat="1" ht="13.8" hidden="1" x14ac:dyDescent="0.25">
      <c r="A1067" s="41" t="s">
        <v>5868</v>
      </c>
      <c r="B1067" s="89" t="s">
        <v>5850</v>
      </c>
      <c r="C1067" s="36" t="s">
        <v>5851</v>
      </c>
      <c r="D1067" s="36" t="s">
        <v>1201</v>
      </c>
      <c r="E1067" s="42">
        <v>45372</v>
      </c>
      <c r="F1067" s="32"/>
      <c r="G1067" s="32"/>
      <c r="H1067" s="32"/>
    </row>
    <row r="1068" spans="1:8" s="29" customFormat="1" ht="13.8" hidden="1" x14ac:dyDescent="0.25">
      <c r="A1068" s="41" t="s">
        <v>5868</v>
      </c>
      <c r="B1068" s="89" t="s">
        <v>5850</v>
      </c>
      <c r="C1068" s="36" t="s">
        <v>5921</v>
      </c>
      <c r="D1068" s="36" t="s">
        <v>1201</v>
      </c>
      <c r="E1068" s="42">
        <v>45169</v>
      </c>
      <c r="F1068" s="32"/>
      <c r="G1068" s="32"/>
      <c r="H1068" s="32"/>
    </row>
    <row r="1069" spans="1:8" s="29" customFormat="1" ht="13.8" hidden="1" x14ac:dyDescent="0.3">
      <c r="A1069" s="57" t="s">
        <v>1066</v>
      </c>
      <c r="B1069" s="57" t="s">
        <v>1300</v>
      </c>
      <c r="C1069" s="62">
        <v>2201</v>
      </c>
      <c r="D1069" s="93" t="s">
        <v>4760</v>
      </c>
      <c r="E1069" s="60">
        <v>45260</v>
      </c>
      <c r="F1069" s="93"/>
      <c r="G1069" s="93"/>
      <c r="H1069" s="93"/>
    </row>
    <row r="1070" spans="1:8" s="29" customFormat="1" ht="13.8" hidden="1" x14ac:dyDescent="0.3">
      <c r="A1070" s="57" t="s">
        <v>3634</v>
      </c>
      <c r="B1070" s="92" t="s">
        <v>3682</v>
      </c>
      <c r="C1070" s="93" t="s">
        <v>3680</v>
      </c>
      <c r="D1070" s="93" t="s">
        <v>3681</v>
      </c>
      <c r="E1070" s="94">
        <v>46203</v>
      </c>
      <c r="F1070" s="93"/>
      <c r="G1070" s="93"/>
      <c r="H1070" s="93"/>
    </row>
    <row r="1071" spans="1:8" s="29" customFormat="1" ht="13.8" hidden="1" x14ac:dyDescent="0.25">
      <c r="A1071" s="87" t="s">
        <v>4544</v>
      </c>
      <c r="B1071" s="87" t="s">
        <v>4545</v>
      </c>
      <c r="C1071" s="95" t="s">
        <v>4546</v>
      </c>
      <c r="D1071" s="96" t="s">
        <v>398</v>
      </c>
      <c r="E1071" s="65">
        <v>45869</v>
      </c>
      <c r="F1071" s="96"/>
      <c r="G1071" s="96"/>
      <c r="H1071" s="96"/>
    </row>
    <row r="1072" spans="1:8" s="29" customFormat="1" ht="13.8" hidden="1" x14ac:dyDescent="0.25">
      <c r="A1072" s="87" t="s">
        <v>4547</v>
      </c>
      <c r="B1072" s="87" t="s">
        <v>4361</v>
      </c>
      <c r="C1072" s="95" t="s">
        <v>4548</v>
      </c>
      <c r="D1072" s="96" t="s">
        <v>398</v>
      </c>
      <c r="E1072" s="65">
        <v>45138</v>
      </c>
      <c r="F1072" s="96"/>
      <c r="G1072" s="96"/>
      <c r="H1072" s="96"/>
    </row>
    <row r="1073" spans="1:8" s="29" customFormat="1" ht="13.8" hidden="1" x14ac:dyDescent="0.25">
      <c r="A1073" s="41" t="s">
        <v>5903</v>
      </c>
      <c r="B1073" s="41" t="s">
        <v>5898</v>
      </c>
      <c r="C1073" s="88" t="s">
        <v>5899</v>
      </c>
      <c r="D1073" s="36" t="s">
        <v>1201</v>
      </c>
      <c r="E1073" s="43">
        <v>45610</v>
      </c>
      <c r="F1073" s="32"/>
      <c r="G1073" s="32"/>
      <c r="H1073" s="32"/>
    </row>
    <row r="1074" spans="1:8" s="29" customFormat="1" ht="13.8" hidden="1" x14ac:dyDescent="0.25">
      <c r="A1074" s="87" t="s">
        <v>4549</v>
      </c>
      <c r="B1074" s="87" t="s">
        <v>4371</v>
      </c>
      <c r="C1074" s="95" t="s">
        <v>4550</v>
      </c>
      <c r="D1074" s="96" t="s">
        <v>398</v>
      </c>
      <c r="E1074" s="65">
        <v>45291</v>
      </c>
      <c r="F1074" s="96"/>
      <c r="G1074" s="96"/>
      <c r="H1074" s="96"/>
    </row>
    <row r="1075" spans="1:8" s="29" customFormat="1" ht="13.8" x14ac:dyDescent="0.3">
      <c r="A1075" s="99" t="s">
        <v>1733</v>
      </c>
      <c r="B1075" s="92" t="s">
        <v>1726</v>
      </c>
      <c r="C1075" s="93" t="s">
        <v>1729</v>
      </c>
      <c r="D1075" s="93" t="s">
        <v>1735</v>
      </c>
      <c r="E1075" s="107">
        <v>44561</v>
      </c>
      <c r="F1075" s="93"/>
      <c r="G1075" s="93" t="s">
        <v>1335</v>
      </c>
      <c r="H1075" s="93" t="s">
        <v>1335</v>
      </c>
    </row>
    <row r="1076" spans="1:8" s="29" customFormat="1" ht="13.8" hidden="1" x14ac:dyDescent="0.3">
      <c r="A1076" s="73" t="s">
        <v>5791</v>
      </c>
      <c r="B1076" s="89" t="s">
        <v>5783</v>
      </c>
      <c r="C1076" s="36" t="s">
        <v>5784</v>
      </c>
      <c r="D1076" s="36" t="s">
        <v>1201</v>
      </c>
      <c r="E1076" s="42">
        <v>45245</v>
      </c>
      <c r="F1076" s="32"/>
      <c r="G1076" s="32"/>
      <c r="H1076" s="32"/>
    </row>
    <row r="1077" spans="1:8" s="29" customFormat="1" ht="13.8" hidden="1" x14ac:dyDescent="0.3">
      <c r="A1077" s="73" t="s">
        <v>5800</v>
      </c>
      <c r="B1077" s="89" t="s">
        <v>1405</v>
      </c>
      <c r="C1077" s="36" t="s">
        <v>5799</v>
      </c>
      <c r="D1077" s="36" t="s">
        <v>1201</v>
      </c>
      <c r="E1077" s="42">
        <v>45170</v>
      </c>
      <c r="F1077" s="32"/>
      <c r="G1077" s="32"/>
      <c r="H1077" s="32"/>
    </row>
    <row r="1078" spans="1:8" s="29" customFormat="1" ht="13.8" hidden="1" x14ac:dyDescent="0.3">
      <c r="A1078" s="73" t="s">
        <v>5800</v>
      </c>
      <c r="B1078" s="89" t="s">
        <v>1405</v>
      </c>
      <c r="C1078" s="36" t="s">
        <v>5804</v>
      </c>
      <c r="D1078" s="36" t="s">
        <v>1201</v>
      </c>
      <c r="E1078" s="42">
        <v>45170</v>
      </c>
      <c r="F1078" s="32"/>
      <c r="G1078" s="32"/>
      <c r="H1078" s="32"/>
    </row>
    <row r="1079" spans="1:8" s="29" customFormat="1" ht="13.8" hidden="1" x14ac:dyDescent="0.25">
      <c r="A1079" s="121" t="s">
        <v>1577</v>
      </c>
      <c r="B1079" s="122" t="s">
        <v>1580</v>
      </c>
      <c r="C1079" s="93">
        <v>1580</v>
      </c>
      <c r="D1079" s="93" t="s">
        <v>3681</v>
      </c>
      <c r="E1079" s="94">
        <v>45269</v>
      </c>
      <c r="F1079" s="93"/>
      <c r="G1079" s="93"/>
      <c r="H1079" s="93"/>
    </row>
    <row r="1080" spans="1:8" s="29" customFormat="1" ht="13.8" hidden="1" x14ac:dyDescent="0.25">
      <c r="A1080" s="44" t="s">
        <v>58</v>
      </c>
      <c r="B1080" s="44" t="s">
        <v>199</v>
      </c>
      <c r="C1080" s="45" t="s">
        <v>2177</v>
      </c>
      <c r="D1080" s="93" t="s">
        <v>4760</v>
      </c>
      <c r="E1080" s="70" t="s">
        <v>1330</v>
      </c>
      <c r="F1080" s="93"/>
      <c r="G1080" s="93"/>
      <c r="H1080" s="93"/>
    </row>
    <row r="1081" spans="1:8" s="29" customFormat="1" ht="13.8" hidden="1" x14ac:dyDescent="0.25">
      <c r="A1081" s="44" t="s">
        <v>6772</v>
      </c>
      <c r="B1081" s="44" t="s">
        <v>165</v>
      </c>
      <c r="C1081" s="222" t="s">
        <v>6773</v>
      </c>
      <c r="D1081" s="93" t="s">
        <v>398</v>
      </c>
      <c r="E1081" s="46">
        <v>45657</v>
      </c>
      <c r="F1081" s="45"/>
      <c r="G1081" s="45"/>
      <c r="H1081" s="93"/>
    </row>
    <row r="1082" spans="1:8" s="29" customFormat="1" ht="13.8" hidden="1" x14ac:dyDescent="0.25">
      <c r="A1082" s="44" t="s">
        <v>6793</v>
      </c>
      <c r="B1082" s="44" t="s">
        <v>6794</v>
      </c>
      <c r="C1082" s="222" t="s">
        <v>6795</v>
      </c>
      <c r="D1082" s="93" t="s">
        <v>398</v>
      </c>
      <c r="E1082" s="46">
        <v>45777</v>
      </c>
      <c r="F1082" s="45"/>
      <c r="G1082" s="45"/>
      <c r="H1082" s="93"/>
    </row>
    <row r="1083" spans="1:8" s="29" customFormat="1" ht="13.8" hidden="1" x14ac:dyDescent="0.25">
      <c r="A1083" s="87" t="s">
        <v>262</v>
      </c>
      <c r="B1083" s="87" t="s">
        <v>242</v>
      </c>
      <c r="C1083" s="95" t="s">
        <v>6721</v>
      </c>
      <c r="D1083" s="96" t="s">
        <v>398</v>
      </c>
      <c r="E1083" s="65">
        <v>45930</v>
      </c>
      <c r="F1083" s="96"/>
      <c r="G1083" s="96"/>
      <c r="H1083" s="96"/>
    </row>
    <row r="1084" spans="1:8" s="29" customFormat="1" ht="13.8" hidden="1" x14ac:dyDescent="0.3">
      <c r="A1084" s="99" t="s">
        <v>1702</v>
      </c>
      <c r="B1084" s="92" t="s">
        <v>1703</v>
      </c>
      <c r="C1084" s="93" t="s">
        <v>2734</v>
      </c>
      <c r="D1084" s="93" t="s">
        <v>1586</v>
      </c>
      <c r="E1084" s="107">
        <v>45107</v>
      </c>
      <c r="F1084" s="93"/>
      <c r="G1084" s="93"/>
      <c r="H1084" s="93" t="s">
        <v>1190</v>
      </c>
    </row>
    <row r="1085" spans="1:8" s="29" customFormat="1" ht="13.8" hidden="1" x14ac:dyDescent="0.25">
      <c r="A1085" s="98" t="s">
        <v>2868</v>
      </c>
      <c r="B1085" s="92" t="s">
        <v>2659</v>
      </c>
      <c r="C1085" s="93" t="s">
        <v>2815</v>
      </c>
      <c r="D1085" s="93" t="s">
        <v>2814</v>
      </c>
      <c r="E1085" s="94">
        <v>45169</v>
      </c>
      <c r="F1085" s="93"/>
      <c r="G1085" s="93"/>
      <c r="H1085" s="93"/>
    </row>
    <row r="1086" spans="1:8" s="29" customFormat="1" ht="13.8" hidden="1" x14ac:dyDescent="0.3">
      <c r="A1086" s="99" t="s">
        <v>3093</v>
      </c>
      <c r="B1086" s="92" t="s">
        <v>3078</v>
      </c>
      <c r="C1086" s="93" t="s">
        <v>3107</v>
      </c>
      <c r="D1086" s="93" t="s">
        <v>1586</v>
      </c>
      <c r="E1086" s="94">
        <v>45291</v>
      </c>
      <c r="F1086" s="93"/>
      <c r="G1086" s="93"/>
      <c r="H1086" s="93"/>
    </row>
    <row r="1087" spans="1:8" s="29" customFormat="1" ht="13.8" hidden="1" x14ac:dyDescent="0.25">
      <c r="A1087" s="100" t="s">
        <v>3411</v>
      </c>
      <c r="B1087" s="92" t="s">
        <v>3452</v>
      </c>
      <c r="C1087" s="93" t="s">
        <v>3453</v>
      </c>
      <c r="D1087" s="93" t="s">
        <v>1201</v>
      </c>
      <c r="E1087" s="94">
        <v>45401</v>
      </c>
      <c r="F1087" s="93"/>
      <c r="G1087" s="93"/>
      <c r="H1087" s="93"/>
    </row>
    <row r="1088" spans="1:8" s="29" customFormat="1" ht="13.8" hidden="1" x14ac:dyDescent="0.25">
      <c r="A1088" s="92" t="s">
        <v>3725</v>
      </c>
      <c r="B1088" s="92" t="s">
        <v>1384</v>
      </c>
      <c r="C1088" s="93" t="s">
        <v>3731</v>
      </c>
      <c r="D1088" s="93" t="s">
        <v>1201</v>
      </c>
      <c r="E1088" s="94">
        <v>45155</v>
      </c>
      <c r="F1088" s="93"/>
      <c r="G1088" s="93" t="s">
        <v>1190</v>
      </c>
      <c r="H1088" s="44" t="s">
        <v>1335</v>
      </c>
    </row>
    <row r="1089" spans="1:8" s="29" customFormat="1" ht="13.8" hidden="1" x14ac:dyDescent="0.3">
      <c r="A1089" s="99" t="s">
        <v>3094</v>
      </c>
      <c r="B1089" s="92" t="s">
        <v>3078</v>
      </c>
      <c r="C1089" s="93" t="s">
        <v>3107</v>
      </c>
      <c r="D1089" s="93" t="s">
        <v>1586</v>
      </c>
      <c r="E1089" s="94">
        <v>45291</v>
      </c>
      <c r="F1089" s="93"/>
      <c r="G1089" s="93"/>
      <c r="H1089" s="93"/>
    </row>
    <row r="1090" spans="1:8" s="29" customFormat="1" ht="13.8" hidden="1" x14ac:dyDescent="0.3">
      <c r="A1090" s="57" t="s">
        <v>4279</v>
      </c>
      <c r="B1090" s="57" t="s">
        <v>2173</v>
      </c>
      <c r="C1090" s="62">
        <v>21030</v>
      </c>
      <c r="D1090" s="93" t="s">
        <v>4760</v>
      </c>
      <c r="E1090" s="60">
        <v>45961</v>
      </c>
      <c r="F1090" s="93"/>
      <c r="G1090" s="93"/>
      <c r="H1090" s="93"/>
    </row>
    <row r="1091" spans="1:8" s="29" customFormat="1" ht="13.8" hidden="1" x14ac:dyDescent="0.3">
      <c r="A1091" s="57" t="s">
        <v>1246</v>
      </c>
      <c r="B1091" s="57" t="s">
        <v>2173</v>
      </c>
      <c r="C1091" s="62">
        <v>21030</v>
      </c>
      <c r="D1091" s="93" t="s">
        <v>4760</v>
      </c>
      <c r="E1091" s="60">
        <v>45961</v>
      </c>
      <c r="F1091" s="93"/>
      <c r="G1091" s="93"/>
      <c r="H1091" s="93"/>
    </row>
    <row r="1092" spans="1:8" s="29" customFormat="1" ht="13.8" hidden="1" x14ac:dyDescent="0.3">
      <c r="A1092" s="57" t="s">
        <v>1246</v>
      </c>
      <c r="B1092" s="92" t="s">
        <v>3682</v>
      </c>
      <c r="C1092" s="93" t="s">
        <v>3680</v>
      </c>
      <c r="D1092" s="93" t="s">
        <v>3681</v>
      </c>
      <c r="E1092" s="94">
        <v>46203</v>
      </c>
      <c r="F1092" s="93"/>
      <c r="G1092" s="93"/>
      <c r="H1092" s="93"/>
    </row>
    <row r="1093" spans="1:8" s="29" customFormat="1" ht="13.8" hidden="1" x14ac:dyDescent="0.25">
      <c r="A1093" s="99" t="s">
        <v>2754</v>
      </c>
      <c r="B1093" s="111" t="s">
        <v>1169</v>
      </c>
      <c r="C1093" s="45" t="s">
        <v>2745</v>
      </c>
      <c r="D1093" s="93" t="s">
        <v>2198</v>
      </c>
      <c r="E1093" s="46">
        <v>45227</v>
      </c>
      <c r="F1093" s="93"/>
      <c r="G1093" s="93"/>
      <c r="H1093" s="93"/>
    </row>
    <row r="1094" spans="1:8" s="29" customFormat="1" ht="13.8" hidden="1" x14ac:dyDescent="0.3">
      <c r="A1094" s="57" t="s">
        <v>1247</v>
      </c>
      <c r="B1094" s="57" t="s">
        <v>1290</v>
      </c>
      <c r="C1094" s="62">
        <v>21027</v>
      </c>
      <c r="D1094" s="93" t="s">
        <v>4760</v>
      </c>
      <c r="E1094" s="60">
        <v>45777</v>
      </c>
      <c r="F1094" s="93"/>
      <c r="G1094" s="93"/>
      <c r="H1094" s="93"/>
    </row>
    <row r="1095" spans="1:8" s="29" customFormat="1" ht="13.8" hidden="1" x14ac:dyDescent="0.25">
      <c r="A1095" s="101" t="s">
        <v>3224</v>
      </c>
      <c r="B1095" s="44" t="s">
        <v>3200</v>
      </c>
      <c r="C1095" s="45" t="s">
        <v>3201</v>
      </c>
      <c r="D1095" s="45" t="s">
        <v>1201</v>
      </c>
      <c r="E1095" s="46">
        <v>45382</v>
      </c>
      <c r="F1095" s="45"/>
      <c r="G1095" s="45" t="s">
        <v>1190</v>
      </c>
      <c r="H1095" s="45" t="s">
        <v>1190</v>
      </c>
    </row>
    <row r="1096" spans="1:8" s="29" customFormat="1" ht="13.8" hidden="1" x14ac:dyDescent="0.25">
      <c r="A1096" s="44" t="s">
        <v>3197</v>
      </c>
      <c r="B1096" s="44" t="s">
        <v>3186</v>
      </c>
      <c r="C1096" s="45" t="s">
        <v>3187</v>
      </c>
      <c r="D1096" s="45" t="s">
        <v>1201</v>
      </c>
      <c r="E1096" s="46">
        <v>45382</v>
      </c>
      <c r="F1096" s="45"/>
      <c r="G1096" s="45" t="s">
        <v>1190</v>
      </c>
      <c r="H1096" s="45" t="s">
        <v>1190</v>
      </c>
    </row>
    <row r="1097" spans="1:8" s="29" customFormat="1" ht="13.8" hidden="1" x14ac:dyDescent="0.25">
      <c r="A1097" s="91" t="s">
        <v>2800</v>
      </c>
      <c r="B1097" s="92" t="s">
        <v>1774</v>
      </c>
      <c r="C1097" s="93" t="s">
        <v>2656</v>
      </c>
      <c r="D1097" s="93" t="s">
        <v>2814</v>
      </c>
      <c r="E1097" s="94">
        <v>45169</v>
      </c>
      <c r="F1097" s="93"/>
      <c r="G1097" s="93"/>
      <c r="H1097" s="93"/>
    </row>
    <row r="1098" spans="1:8" s="29" customFormat="1" ht="13.8" x14ac:dyDescent="0.3">
      <c r="A1098" s="99" t="s">
        <v>1734</v>
      </c>
      <c r="B1098" s="92" t="s">
        <v>1726</v>
      </c>
      <c r="C1098" s="93" t="s">
        <v>1729</v>
      </c>
      <c r="D1098" s="93" t="s">
        <v>1735</v>
      </c>
      <c r="E1098" s="107">
        <v>44561</v>
      </c>
      <c r="F1098" s="93"/>
      <c r="G1098" s="93" t="s">
        <v>1335</v>
      </c>
      <c r="H1098" s="93" t="s">
        <v>1335</v>
      </c>
    </row>
    <row r="1099" spans="1:8" s="29" customFormat="1" ht="13.8" hidden="1" x14ac:dyDescent="0.25">
      <c r="A1099" s="114" t="s">
        <v>2059</v>
      </c>
      <c r="B1099" s="114" t="s">
        <v>1997</v>
      </c>
      <c r="C1099" s="106" t="s">
        <v>1998</v>
      </c>
      <c r="D1099" s="93" t="s">
        <v>1394</v>
      </c>
      <c r="E1099" s="115">
        <v>45838</v>
      </c>
      <c r="F1099" s="93"/>
      <c r="G1099" s="93"/>
      <c r="H1099" s="93"/>
    </row>
    <row r="1100" spans="1:8" s="29" customFormat="1" ht="13.8" hidden="1" x14ac:dyDescent="0.25">
      <c r="A1100" s="101" t="s">
        <v>3225</v>
      </c>
      <c r="B1100" s="44" t="s">
        <v>3200</v>
      </c>
      <c r="C1100" s="45" t="s">
        <v>3201</v>
      </c>
      <c r="D1100" s="45" t="s">
        <v>1201</v>
      </c>
      <c r="E1100" s="46">
        <v>45382</v>
      </c>
      <c r="F1100" s="45"/>
      <c r="G1100" s="45" t="s">
        <v>1190</v>
      </c>
      <c r="H1100" s="45" t="s">
        <v>1190</v>
      </c>
    </row>
    <row r="1101" spans="1:8" s="29" customFormat="1" ht="13.8" hidden="1" x14ac:dyDescent="0.25">
      <c r="A1101" s="44" t="s">
        <v>3949</v>
      </c>
      <c r="B1101" s="44" t="s">
        <v>1290</v>
      </c>
      <c r="C1101" s="45" t="s">
        <v>3950</v>
      </c>
      <c r="D1101" s="93" t="s">
        <v>1712</v>
      </c>
      <c r="E1101" s="46">
        <v>45955</v>
      </c>
      <c r="F1101" s="93"/>
      <c r="G1101" s="93"/>
      <c r="H1101" s="93"/>
    </row>
    <row r="1102" spans="1:8" s="29" customFormat="1" ht="13.8" hidden="1" x14ac:dyDescent="0.25">
      <c r="A1102" s="87" t="s">
        <v>4551</v>
      </c>
      <c r="B1102" s="87" t="s">
        <v>4358</v>
      </c>
      <c r="C1102" s="95" t="s">
        <v>4552</v>
      </c>
      <c r="D1102" s="96" t="s">
        <v>398</v>
      </c>
      <c r="E1102" s="65">
        <v>45412</v>
      </c>
      <c r="F1102" s="96"/>
      <c r="G1102" s="96"/>
      <c r="H1102" s="96"/>
    </row>
    <row r="1103" spans="1:8" s="29" customFormat="1" ht="13.8" hidden="1" x14ac:dyDescent="0.25">
      <c r="A1103" s="41" t="s">
        <v>5869</v>
      </c>
      <c r="B1103" s="89" t="s">
        <v>5850</v>
      </c>
      <c r="C1103" s="36" t="s">
        <v>5851</v>
      </c>
      <c r="D1103" s="36" t="s">
        <v>1201</v>
      </c>
      <c r="E1103" s="42">
        <v>45372</v>
      </c>
      <c r="F1103" s="32"/>
      <c r="G1103" s="32"/>
      <c r="H1103" s="32"/>
    </row>
    <row r="1104" spans="1:8" s="29" customFormat="1" ht="13.8" hidden="1" x14ac:dyDescent="0.25">
      <c r="A1104" s="41" t="s">
        <v>5869</v>
      </c>
      <c r="B1104" s="89" t="s">
        <v>5850</v>
      </c>
      <c r="C1104" s="36" t="s">
        <v>5921</v>
      </c>
      <c r="D1104" s="36" t="s">
        <v>1201</v>
      </c>
      <c r="E1104" s="42">
        <v>45169</v>
      </c>
      <c r="F1104" s="32"/>
      <c r="G1104" s="32"/>
      <c r="H1104" s="32"/>
    </row>
    <row r="1105" spans="1:8" s="29" customFormat="1" ht="13.8" hidden="1" x14ac:dyDescent="0.25">
      <c r="A1105" s="99" t="s">
        <v>2699</v>
      </c>
      <c r="B1105" s="111" t="s">
        <v>1169</v>
      </c>
      <c r="C1105" s="45" t="s">
        <v>2745</v>
      </c>
      <c r="D1105" s="93" t="s">
        <v>2198</v>
      </c>
      <c r="E1105" s="46">
        <v>45227</v>
      </c>
      <c r="F1105" s="93"/>
      <c r="G1105" s="93"/>
      <c r="H1105" s="93"/>
    </row>
    <row r="1106" spans="1:8" s="29" customFormat="1" ht="13.8" hidden="1" x14ac:dyDescent="0.3">
      <c r="A1106" s="57" t="s">
        <v>1248</v>
      </c>
      <c r="B1106" s="57" t="s">
        <v>1290</v>
      </c>
      <c r="C1106" s="62">
        <v>21027</v>
      </c>
      <c r="D1106" s="93" t="s">
        <v>4760</v>
      </c>
      <c r="E1106" s="60">
        <v>45777</v>
      </c>
      <c r="F1106" s="93"/>
      <c r="G1106" s="93"/>
      <c r="H1106" s="93"/>
    </row>
    <row r="1107" spans="1:8" s="29" customFormat="1" ht="13.8" hidden="1" x14ac:dyDescent="0.25">
      <c r="A1107" s="87" t="s">
        <v>263</v>
      </c>
      <c r="B1107" s="87" t="s">
        <v>169</v>
      </c>
      <c r="C1107" s="95" t="s">
        <v>365</v>
      </c>
      <c r="D1107" s="96" t="s">
        <v>398</v>
      </c>
      <c r="E1107" s="65">
        <v>45382</v>
      </c>
      <c r="F1107" s="96"/>
      <c r="G1107" s="96"/>
      <c r="H1107" s="96"/>
    </row>
    <row r="1108" spans="1:8" s="29" customFormat="1" ht="13.8" hidden="1" x14ac:dyDescent="0.3">
      <c r="A1108" s="58" t="s">
        <v>1249</v>
      </c>
      <c r="B1108" s="58" t="s">
        <v>3909</v>
      </c>
      <c r="C1108" s="59">
        <v>20022</v>
      </c>
      <c r="D1108" s="93" t="s">
        <v>4760</v>
      </c>
      <c r="E1108" s="60">
        <v>45535</v>
      </c>
      <c r="F1108" s="93"/>
      <c r="G1108" s="93"/>
      <c r="H1108" s="93"/>
    </row>
    <row r="1109" spans="1:8" s="29" customFormat="1" ht="13.8" hidden="1" x14ac:dyDescent="0.3">
      <c r="A1109" s="99" t="s">
        <v>6182</v>
      </c>
      <c r="B1109" s="99" t="s">
        <v>6181</v>
      </c>
      <c r="C1109" s="93" t="s">
        <v>6189</v>
      </c>
      <c r="D1109" s="32" t="s">
        <v>1201</v>
      </c>
      <c r="E1109" s="33">
        <v>45343</v>
      </c>
      <c r="F1109" s="32"/>
      <c r="G1109" s="32"/>
      <c r="H1109" s="32" t="s">
        <v>1789</v>
      </c>
    </row>
    <row r="1110" spans="1:8" s="29" customFormat="1" ht="13.8" hidden="1" x14ac:dyDescent="0.3">
      <c r="A1110" s="57" t="s">
        <v>433</v>
      </c>
      <c r="B1110" s="92" t="s">
        <v>3682</v>
      </c>
      <c r="C1110" s="93" t="s">
        <v>3680</v>
      </c>
      <c r="D1110" s="93" t="s">
        <v>3681</v>
      </c>
      <c r="E1110" s="94">
        <v>46203</v>
      </c>
      <c r="F1110" s="93"/>
      <c r="G1110" s="93"/>
      <c r="H1110" s="93"/>
    </row>
    <row r="1111" spans="1:8" s="29" customFormat="1" ht="13.8" hidden="1" x14ac:dyDescent="0.25">
      <c r="A1111" s="87" t="s">
        <v>4553</v>
      </c>
      <c r="B1111" s="87" t="s">
        <v>4518</v>
      </c>
      <c r="C1111" s="95" t="s">
        <v>4554</v>
      </c>
      <c r="D1111" s="96" t="s">
        <v>398</v>
      </c>
      <c r="E1111" s="65">
        <v>45138</v>
      </c>
      <c r="F1111" s="96"/>
      <c r="G1111" s="96"/>
      <c r="H1111" s="96"/>
    </row>
    <row r="1112" spans="1:8" s="29" customFormat="1" ht="13.8" hidden="1" x14ac:dyDescent="0.3">
      <c r="A1112" s="57" t="s">
        <v>508</v>
      </c>
      <c r="B1112" s="57" t="s">
        <v>2173</v>
      </c>
      <c r="C1112" s="62">
        <v>21030</v>
      </c>
      <c r="D1112" s="93" t="s">
        <v>4760</v>
      </c>
      <c r="E1112" s="60">
        <v>45961</v>
      </c>
      <c r="F1112" s="93"/>
      <c r="G1112" s="93"/>
      <c r="H1112" s="93"/>
    </row>
    <row r="1113" spans="1:8" s="29" customFormat="1" ht="13.8" hidden="1" x14ac:dyDescent="0.3">
      <c r="A1113" s="57" t="s">
        <v>508</v>
      </c>
      <c r="B1113" s="92" t="s">
        <v>3682</v>
      </c>
      <c r="C1113" s="93" t="s">
        <v>3680</v>
      </c>
      <c r="D1113" s="93" t="s">
        <v>3681</v>
      </c>
      <c r="E1113" s="94">
        <v>46203</v>
      </c>
      <c r="F1113" s="93"/>
      <c r="G1113" s="93"/>
      <c r="H1113" s="93"/>
    </row>
    <row r="1114" spans="1:8" s="29" customFormat="1" ht="13.8" hidden="1" x14ac:dyDescent="0.3">
      <c r="A1114" s="57" t="s">
        <v>774</v>
      </c>
      <c r="B1114" s="57" t="s">
        <v>2173</v>
      </c>
      <c r="C1114" s="62">
        <v>21030</v>
      </c>
      <c r="D1114" s="93" t="s">
        <v>4760</v>
      </c>
      <c r="E1114" s="60">
        <v>45961</v>
      </c>
      <c r="F1114" s="93"/>
      <c r="G1114" s="93"/>
      <c r="H1114" s="93"/>
    </row>
    <row r="1115" spans="1:8" s="29" customFormat="1" ht="13.8" hidden="1" x14ac:dyDescent="0.3">
      <c r="A1115" s="57" t="s">
        <v>774</v>
      </c>
      <c r="B1115" s="92" t="s">
        <v>3682</v>
      </c>
      <c r="C1115" s="93" t="s">
        <v>3680</v>
      </c>
      <c r="D1115" s="93" t="s">
        <v>3681</v>
      </c>
      <c r="E1115" s="94">
        <v>46203</v>
      </c>
      <c r="F1115" s="93"/>
      <c r="G1115" s="93"/>
      <c r="H1115" s="93"/>
    </row>
    <row r="1116" spans="1:8" s="29" customFormat="1" ht="13.8" x14ac:dyDescent="0.3">
      <c r="A1116" s="99" t="s">
        <v>1678</v>
      </c>
      <c r="B1116" s="92" t="s">
        <v>1670</v>
      </c>
      <c r="C1116" s="93" t="s">
        <v>2713</v>
      </c>
      <c r="D1116" s="93" t="s">
        <v>1721</v>
      </c>
      <c r="E1116" s="107">
        <v>44651</v>
      </c>
      <c r="F1116" s="93"/>
      <c r="G1116" s="93"/>
      <c r="H1116" s="93" t="s">
        <v>1190</v>
      </c>
    </row>
    <row r="1117" spans="1:8" s="29" customFormat="1" ht="13.8" x14ac:dyDescent="0.3">
      <c r="A1117" s="111" t="s">
        <v>4032</v>
      </c>
      <c r="B1117" s="111" t="s">
        <v>2267</v>
      </c>
      <c r="C1117" s="142" t="s">
        <v>2268</v>
      </c>
      <c r="D1117" s="93" t="s">
        <v>2269</v>
      </c>
      <c r="E1117" s="153">
        <v>44620</v>
      </c>
      <c r="F1117" s="142"/>
      <c r="G1117" s="142"/>
      <c r="H1117" s="93" t="s">
        <v>1190</v>
      </c>
    </row>
    <row r="1118" spans="1:8" s="29" customFormat="1" ht="13.8" hidden="1" x14ac:dyDescent="0.25">
      <c r="A1118" s="110" t="s">
        <v>264</v>
      </c>
      <c r="B1118" s="87" t="s">
        <v>143</v>
      </c>
      <c r="C1118" s="95" t="s">
        <v>366</v>
      </c>
      <c r="D1118" s="96" t="s">
        <v>398</v>
      </c>
      <c r="E1118" s="65">
        <v>45230</v>
      </c>
      <c r="F1118" s="96"/>
      <c r="G1118" s="96"/>
      <c r="H1118" s="96"/>
    </row>
    <row r="1119" spans="1:8" s="29" customFormat="1" ht="13.8" hidden="1" x14ac:dyDescent="0.3">
      <c r="A1119" s="57" t="s">
        <v>775</v>
      </c>
      <c r="B1119" s="57" t="s">
        <v>1290</v>
      </c>
      <c r="C1119" s="62">
        <v>21027</v>
      </c>
      <c r="D1119" s="93" t="s">
        <v>4760</v>
      </c>
      <c r="E1119" s="60">
        <v>45777</v>
      </c>
      <c r="F1119" s="93"/>
      <c r="G1119" s="93"/>
      <c r="H1119" s="93"/>
    </row>
    <row r="1120" spans="1:8" s="29" customFormat="1" ht="13.8" hidden="1" x14ac:dyDescent="0.3">
      <c r="A1120" s="57" t="s">
        <v>3635</v>
      </c>
      <c r="B1120" s="92" t="s">
        <v>3682</v>
      </c>
      <c r="C1120" s="93" t="s">
        <v>3680</v>
      </c>
      <c r="D1120" s="93" t="s">
        <v>3681</v>
      </c>
      <c r="E1120" s="94">
        <v>46203</v>
      </c>
      <c r="F1120" s="93"/>
      <c r="G1120" s="93"/>
      <c r="H1120" s="93"/>
    </row>
    <row r="1121" spans="1:8" s="29" customFormat="1" ht="13.8" hidden="1" x14ac:dyDescent="0.25">
      <c r="A1121" s="41" t="s">
        <v>5870</v>
      </c>
      <c r="B1121" s="89" t="s">
        <v>5850</v>
      </c>
      <c r="C1121" s="36" t="s">
        <v>5851</v>
      </c>
      <c r="D1121" s="36" t="s">
        <v>1201</v>
      </c>
      <c r="E1121" s="42">
        <v>45372</v>
      </c>
      <c r="F1121" s="32"/>
      <c r="G1121" s="32"/>
      <c r="H1121" s="32"/>
    </row>
    <row r="1122" spans="1:8" s="29" customFormat="1" ht="13.8" hidden="1" x14ac:dyDescent="0.25">
      <c r="A1122" s="41" t="s">
        <v>5870</v>
      </c>
      <c r="B1122" s="89" t="s">
        <v>5850</v>
      </c>
      <c r="C1122" s="36" t="s">
        <v>5921</v>
      </c>
      <c r="D1122" s="36" t="s">
        <v>1201</v>
      </c>
      <c r="E1122" s="42">
        <v>45169</v>
      </c>
      <c r="F1122" s="32"/>
      <c r="G1122" s="32"/>
      <c r="H1122" s="32"/>
    </row>
    <row r="1123" spans="1:8" s="29" customFormat="1" ht="13.8" x14ac:dyDescent="0.3">
      <c r="A1123" s="99" t="s">
        <v>1811</v>
      </c>
      <c r="B1123" s="92" t="s">
        <v>1720</v>
      </c>
      <c r="C1123" s="93" t="s">
        <v>2606</v>
      </c>
      <c r="D1123" s="93" t="s">
        <v>1721</v>
      </c>
      <c r="E1123" s="107">
        <v>44651</v>
      </c>
      <c r="F1123" s="93"/>
      <c r="G1123" s="93" t="s">
        <v>1190</v>
      </c>
      <c r="H1123" s="93" t="s">
        <v>1190</v>
      </c>
    </row>
    <row r="1124" spans="1:8" s="29" customFormat="1" ht="13.8" hidden="1" x14ac:dyDescent="0.3">
      <c r="A1124" s="57" t="s">
        <v>3636</v>
      </c>
      <c r="B1124" s="92" t="s">
        <v>3682</v>
      </c>
      <c r="C1124" s="93" t="s">
        <v>3680</v>
      </c>
      <c r="D1124" s="93" t="s">
        <v>3681</v>
      </c>
      <c r="E1124" s="94">
        <v>46203</v>
      </c>
      <c r="F1124" s="93"/>
      <c r="G1124" s="93"/>
      <c r="H1124" s="93"/>
    </row>
    <row r="1125" spans="1:8" s="29" customFormat="1" ht="13.8" hidden="1" x14ac:dyDescent="0.25">
      <c r="A1125" s="44" t="s">
        <v>3886</v>
      </c>
      <c r="B1125" s="44" t="s">
        <v>3887</v>
      </c>
      <c r="C1125" s="45" t="s">
        <v>3853</v>
      </c>
      <c r="D1125" s="93" t="s">
        <v>1668</v>
      </c>
      <c r="E1125" s="64">
        <v>45900</v>
      </c>
      <c r="F1125" s="45"/>
      <c r="G1125" s="45"/>
      <c r="H1125" s="93"/>
    </row>
    <row r="1126" spans="1:8" s="29" customFormat="1" ht="13.8" hidden="1" x14ac:dyDescent="0.3">
      <c r="A1126" s="57" t="s">
        <v>1754</v>
      </c>
      <c r="B1126" s="92" t="s">
        <v>3682</v>
      </c>
      <c r="C1126" s="93" t="s">
        <v>3680</v>
      </c>
      <c r="D1126" s="93" t="s">
        <v>3681</v>
      </c>
      <c r="E1126" s="94">
        <v>46203</v>
      </c>
      <c r="F1126" s="93"/>
      <c r="G1126" s="93"/>
      <c r="H1126" s="93"/>
    </row>
    <row r="1127" spans="1:8" s="29" customFormat="1" ht="13.8" hidden="1" x14ac:dyDescent="0.25">
      <c r="A1127" s="98" t="s">
        <v>2869</v>
      </c>
      <c r="B1127" s="92" t="s">
        <v>2659</v>
      </c>
      <c r="C1127" s="93" t="s">
        <v>2815</v>
      </c>
      <c r="D1127" s="93" t="s">
        <v>2814</v>
      </c>
      <c r="E1127" s="94">
        <v>45169</v>
      </c>
      <c r="F1127" s="93"/>
      <c r="G1127" s="93"/>
      <c r="H1127" s="93"/>
    </row>
    <row r="1128" spans="1:8" s="29" customFormat="1" ht="13.8" hidden="1" x14ac:dyDescent="0.25">
      <c r="A1128" s="102" t="s">
        <v>2869</v>
      </c>
      <c r="B1128" s="92" t="s">
        <v>3384</v>
      </c>
      <c r="C1128" s="93" t="s">
        <v>3383</v>
      </c>
      <c r="D1128" s="93" t="s">
        <v>1201</v>
      </c>
      <c r="E1128" s="94">
        <v>45429</v>
      </c>
      <c r="F1128" s="93"/>
      <c r="G1128" s="93" t="s">
        <v>1190</v>
      </c>
      <c r="H1128" s="93" t="s">
        <v>1190</v>
      </c>
    </row>
    <row r="1129" spans="1:8" s="29" customFormat="1" ht="13.8" hidden="1" x14ac:dyDescent="0.3">
      <c r="A1129" s="57" t="s">
        <v>1072</v>
      </c>
      <c r="B1129" s="57" t="s">
        <v>1290</v>
      </c>
      <c r="C1129" s="62">
        <v>21027</v>
      </c>
      <c r="D1129" s="93" t="s">
        <v>4760</v>
      </c>
      <c r="E1129" s="60">
        <v>45777</v>
      </c>
      <c r="F1129" s="93"/>
      <c r="G1129" s="93"/>
      <c r="H1129" s="93"/>
    </row>
    <row r="1130" spans="1:8" s="29" customFormat="1" ht="13.8" hidden="1" x14ac:dyDescent="0.3">
      <c r="A1130" s="99" t="s">
        <v>6183</v>
      </c>
      <c r="B1130" s="99" t="s">
        <v>6181</v>
      </c>
      <c r="C1130" s="93" t="s">
        <v>6189</v>
      </c>
      <c r="D1130" s="32" t="s">
        <v>1201</v>
      </c>
      <c r="E1130" s="33">
        <v>45343</v>
      </c>
      <c r="F1130" s="32"/>
      <c r="G1130" s="32"/>
      <c r="H1130" s="32" t="s">
        <v>1789</v>
      </c>
    </row>
    <row r="1131" spans="1:8" s="29" customFormat="1" ht="13.8" hidden="1" x14ac:dyDescent="0.25">
      <c r="A1131" s="127" t="s">
        <v>3226</v>
      </c>
      <c r="B1131" s="44" t="s">
        <v>3200</v>
      </c>
      <c r="C1131" s="45" t="s">
        <v>3201</v>
      </c>
      <c r="D1131" s="45" t="s">
        <v>1201</v>
      </c>
      <c r="E1131" s="46">
        <v>45382</v>
      </c>
      <c r="F1131" s="45"/>
      <c r="G1131" s="45" t="s">
        <v>1190</v>
      </c>
      <c r="H1131" s="45" t="s">
        <v>1190</v>
      </c>
    </row>
    <row r="1132" spans="1:8" s="29" customFormat="1" ht="13.8" hidden="1" x14ac:dyDescent="0.25">
      <c r="A1132" s="102" t="s">
        <v>2154</v>
      </c>
      <c r="B1132" s="92" t="s">
        <v>3384</v>
      </c>
      <c r="C1132" s="93" t="s">
        <v>3383</v>
      </c>
      <c r="D1132" s="93" t="s">
        <v>1201</v>
      </c>
      <c r="E1132" s="94">
        <v>45429</v>
      </c>
      <c r="F1132" s="93"/>
      <c r="G1132" s="93" t="s">
        <v>1190</v>
      </c>
      <c r="H1132" s="93" t="s">
        <v>1190</v>
      </c>
    </row>
    <row r="1133" spans="1:8" s="29" customFormat="1" ht="13.8" hidden="1" x14ac:dyDescent="0.3">
      <c r="A1133" s="57" t="s">
        <v>2657</v>
      </c>
      <c r="B1133" s="92" t="s">
        <v>3682</v>
      </c>
      <c r="C1133" s="93" t="s">
        <v>3680</v>
      </c>
      <c r="D1133" s="93" t="s">
        <v>3681</v>
      </c>
      <c r="E1133" s="94">
        <v>46203</v>
      </c>
      <c r="F1133" s="93"/>
      <c r="G1133" s="93"/>
      <c r="H1133" s="93"/>
    </row>
    <row r="1134" spans="1:8" s="29" customFormat="1" ht="13.8" hidden="1" x14ac:dyDescent="0.3">
      <c r="A1134" s="57" t="s">
        <v>3637</v>
      </c>
      <c r="B1134" s="92" t="s">
        <v>3682</v>
      </c>
      <c r="C1134" s="93" t="s">
        <v>3680</v>
      </c>
      <c r="D1134" s="93" t="s">
        <v>3681</v>
      </c>
      <c r="E1134" s="94">
        <v>46203</v>
      </c>
      <c r="F1134" s="93"/>
      <c r="G1134" s="93"/>
      <c r="H1134" s="93"/>
    </row>
    <row r="1135" spans="1:8" s="29" customFormat="1" ht="13.8" hidden="1" x14ac:dyDescent="0.25">
      <c r="A1135" s="87" t="s">
        <v>4555</v>
      </c>
      <c r="B1135" s="87" t="s">
        <v>300</v>
      </c>
      <c r="C1135" s="95" t="s">
        <v>4556</v>
      </c>
      <c r="D1135" s="96" t="s">
        <v>398</v>
      </c>
      <c r="E1135" s="65">
        <v>45138</v>
      </c>
      <c r="F1135" s="96"/>
      <c r="G1135" s="96"/>
      <c r="H1135" s="96"/>
    </row>
    <row r="1136" spans="1:8" s="29" customFormat="1" ht="13.8" hidden="1" x14ac:dyDescent="0.3">
      <c r="A1136" s="99" t="s">
        <v>3095</v>
      </c>
      <c r="B1136" s="92" t="s">
        <v>3078</v>
      </c>
      <c r="C1136" s="93" t="s">
        <v>3107</v>
      </c>
      <c r="D1136" s="93" t="s">
        <v>1586</v>
      </c>
      <c r="E1136" s="94">
        <v>45291</v>
      </c>
      <c r="F1136" s="93"/>
      <c r="G1136" s="93"/>
      <c r="H1136" s="93"/>
    </row>
    <row r="1137" spans="1:8" s="29" customFormat="1" ht="13.8" hidden="1" x14ac:dyDescent="0.25">
      <c r="A1137" s="44" t="s">
        <v>4698</v>
      </c>
      <c r="B1137" s="44" t="s">
        <v>4731</v>
      </c>
      <c r="C1137" s="45" t="s">
        <v>4755</v>
      </c>
      <c r="D1137" s="93" t="s">
        <v>4760</v>
      </c>
      <c r="E1137" s="70" t="s">
        <v>1330</v>
      </c>
      <c r="F1137" s="93"/>
      <c r="G1137" s="93"/>
      <c r="H1137" s="93"/>
    </row>
    <row r="1138" spans="1:8" s="29" customFormat="1" ht="13.8" hidden="1" x14ac:dyDescent="0.3">
      <c r="A1138" s="57" t="s">
        <v>4698</v>
      </c>
      <c r="B1138" s="57" t="s">
        <v>4732</v>
      </c>
      <c r="C1138" s="62">
        <v>2217</v>
      </c>
      <c r="D1138" s="93" t="s">
        <v>4760</v>
      </c>
      <c r="E1138" s="60">
        <v>45291</v>
      </c>
      <c r="F1138" s="93"/>
      <c r="G1138" s="93"/>
      <c r="H1138" s="93"/>
    </row>
    <row r="1139" spans="1:8" s="29" customFormat="1" ht="13.8" hidden="1" x14ac:dyDescent="0.3">
      <c r="A1139" s="57" t="s">
        <v>2870</v>
      </c>
      <c r="B1139" s="92" t="s">
        <v>3682</v>
      </c>
      <c r="C1139" s="93" t="s">
        <v>3680</v>
      </c>
      <c r="D1139" s="93" t="s">
        <v>3681</v>
      </c>
      <c r="E1139" s="94">
        <v>46203</v>
      </c>
      <c r="F1139" s="93"/>
      <c r="G1139" s="93"/>
      <c r="H1139" s="93"/>
    </row>
    <row r="1140" spans="1:8" s="29" customFormat="1" ht="13.8" hidden="1" x14ac:dyDescent="0.25">
      <c r="A1140" s="98" t="s">
        <v>2870</v>
      </c>
      <c r="B1140" s="92" t="s">
        <v>2659</v>
      </c>
      <c r="C1140" s="93" t="s">
        <v>2815</v>
      </c>
      <c r="D1140" s="93" t="s">
        <v>2814</v>
      </c>
      <c r="E1140" s="94">
        <v>45169</v>
      </c>
      <c r="F1140" s="93"/>
      <c r="G1140" s="93"/>
      <c r="H1140" s="93"/>
    </row>
    <row r="1141" spans="1:8" s="29" customFormat="1" ht="13.8" hidden="1" x14ac:dyDescent="0.25">
      <c r="A1141" s="41" t="s">
        <v>2870</v>
      </c>
      <c r="B1141" s="41" t="s">
        <v>5884</v>
      </c>
      <c r="C1141" s="88" t="s">
        <v>5885</v>
      </c>
      <c r="D1141" s="36" t="s">
        <v>1201</v>
      </c>
      <c r="E1141" s="43">
        <v>45610</v>
      </c>
      <c r="F1141" s="32"/>
      <c r="G1141" s="32"/>
      <c r="H1141" s="32"/>
    </row>
    <row r="1142" spans="1:8" s="29" customFormat="1" ht="13.8" hidden="1" x14ac:dyDescent="0.25">
      <c r="A1142" s="100" t="s">
        <v>265</v>
      </c>
      <c r="B1142" s="87" t="s">
        <v>143</v>
      </c>
      <c r="C1142" s="95" t="s">
        <v>324</v>
      </c>
      <c r="D1142" s="96" t="s">
        <v>398</v>
      </c>
      <c r="E1142" s="65">
        <v>45230</v>
      </c>
      <c r="F1142" s="96"/>
      <c r="G1142" s="96"/>
      <c r="H1142" s="96"/>
    </row>
    <row r="1143" spans="1:8" s="29" customFormat="1" ht="13.8" hidden="1" x14ac:dyDescent="0.25">
      <c r="A1143" s="114" t="s">
        <v>2060</v>
      </c>
      <c r="B1143" s="114" t="s">
        <v>1999</v>
      </c>
      <c r="C1143" s="106" t="s">
        <v>2000</v>
      </c>
      <c r="D1143" s="93" t="s">
        <v>1394</v>
      </c>
      <c r="E1143" s="115">
        <v>45199</v>
      </c>
      <c r="F1143" s="93"/>
      <c r="G1143" s="93"/>
      <c r="H1143" s="93"/>
    </row>
    <row r="1144" spans="1:8" s="29" customFormat="1" ht="13.8" hidden="1" x14ac:dyDescent="0.3">
      <c r="A1144" s="73" t="s">
        <v>5780</v>
      </c>
      <c r="B1144" s="89" t="s">
        <v>5776</v>
      </c>
      <c r="C1144" s="36" t="s">
        <v>5777</v>
      </c>
      <c r="D1144" s="36" t="s">
        <v>1201</v>
      </c>
      <c r="E1144" s="42">
        <v>45245</v>
      </c>
      <c r="F1144" s="32"/>
      <c r="G1144" s="32"/>
      <c r="H1144" s="32"/>
    </row>
    <row r="1145" spans="1:8" s="29" customFormat="1" ht="13.8" hidden="1" x14ac:dyDescent="0.25">
      <c r="A1145" s="87" t="s">
        <v>266</v>
      </c>
      <c r="B1145" s="87" t="s">
        <v>199</v>
      </c>
      <c r="C1145" s="95" t="s">
        <v>4936</v>
      </c>
      <c r="D1145" s="96" t="s">
        <v>398</v>
      </c>
      <c r="E1145" s="65">
        <v>45260</v>
      </c>
      <c r="F1145" s="96"/>
      <c r="G1145" s="96"/>
      <c r="H1145" s="96"/>
    </row>
    <row r="1146" spans="1:8" s="29" customFormat="1" ht="13.8" hidden="1" x14ac:dyDescent="0.25">
      <c r="A1146" s="87" t="s">
        <v>267</v>
      </c>
      <c r="B1146" s="87" t="s">
        <v>194</v>
      </c>
      <c r="C1146" s="95" t="s">
        <v>6722</v>
      </c>
      <c r="D1146" s="96" t="s">
        <v>398</v>
      </c>
      <c r="E1146" s="65">
        <v>45991</v>
      </c>
      <c r="F1146" s="96"/>
      <c r="G1146" s="96"/>
      <c r="H1146" s="96"/>
    </row>
    <row r="1147" spans="1:8" s="29" customFormat="1" ht="13.8" x14ac:dyDescent="0.25">
      <c r="A1147" s="44" t="s">
        <v>3708</v>
      </c>
      <c r="B1147" s="44" t="s">
        <v>3710</v>
      </c>
      <c r="C1147" s="45" t="s">
        <v>3709</v>
      </c>
      <c r="D1147" s="45" t="s">
        <v>1721</v>
      </c>
      <c r="E1147" s="69">
        <v>44651</v>
      </c>
      <c r="F1147" s="93"/>
      <c r="G1147" s="93"/>
      <c r="H1147" s="93"/>
    </row>
    <row r="1148" spans="1:8" s="29" customFormat="1" ht="13.8" hidden="1" x14ac:dyDescent="0.3">
      <c r="A1148" s="57" t="s">
        <v>3328</v>
      </c>
      <c r="B1148" s="92" t="s">
        <v>3682</v>
      </c>
      <c r="C1148" s="93" t="s">
        <v>3680</v>
      </c>
      <c r="D1148" s="93" t="s">
        <v>3681</v>
      </c>
      <c r="E1148" s="94">
        <v>46203</v>
      </c>
      <c r="F1148" s="93"/>
      <c r="G1148" s="93"/>
      <c r="H1148" s="93"/>
    </row>
    <row r="1149" spans="1:8" s="29" customFormat="1" ht="13.8" hidden="1" x14ac:dyDescent="0.25">
      <c r="A1149" s="102" t="s">
        <v>3328</v>
      </c>
      <c r="B1149" s="92" t="s">
        <v>3384</v>
      </c>
      <c r="C1149" s="93" t="s">
        <v>3383</v>
      </c>
      <c r="D1149" s="93" t="s">
        <v>1201</v>
      </c>
      <c r="E1149" s="94">
        <v>45429</v>
      </c>
      <c r="F1149" s="93"/>
      <c r="G1149" s="93" t="s">
        <v>1190</v>
      </c>
      <c r="H1149" s="93" t="s">
        <v>1190</v>
      </c>
    </row>
    <row r="1150" spans="1:8" s="29" customFormat="1" ht="13.8" hidden="1" x14ac:dyDescent="0.25">
      <c r="A1150" s="87" t="s">
        <v>2562</v>
      </c>
      <c r="B1150" s="87" t="s">
        <v>268</v>
      </c>
      <c r="C1150" s="95" t="s">
        <v>2772</v>
      </c>
      <c r="D1150" s="96" t="s">
        <v>398</v>
      </c>
      <c r="E1150" s="65">
        <v>45138</v>
      </c>
      <c r="F1150" s="96"/>
      <c r="G1150" s="96"/>
      <c r="H1150" s="96"/>
    </row>
    <row r="1151" spans="1:8" s="29" customFormat="1" ht="13.8" hidden="1" x14ac:dyDescent="0.25">
      <c r="A1151" s="87" t="s">
        <v>4557</v>
      </c>
      <c r="B1151" s="87" t="s">
        <v>4558</v>
      </c>
      <c r="C1151" s="95" t="s">
        <v>4559</v>
      </c>
      <c r="D1151" s="96" t="s">
        <v>398</v>
      </c>
      <c r="E1151" s="65">
        <v>45657</v>
      </c>
      <c r="F1151" s="96"/>
      <c r="G1151" s="96"/>
      <c r="H1151" s="96"/>
    </row>
    <row r="1152" spans="1:8" s="29" customFormat="1" ht="13.8" hidden="1" x14ac:dyDescent="0.25">
      <c r="A1152" s="71" t="s">
        <v>781</v>
      </c>
      <c r="B1152" s="71" t="s">
        <v>937</v>
      </c>
      <c r="C1152" s="88" t="s">
        <v>5883</v>
      </c>
      <c r="D1152" s="88" t="s">
        <v>1201</v>
      </c>
      <c r="E1152" s="43">
        <v>45006</v>
      </c>
      <c r="F1152" s="32"/>
      <c r="G1152" s="32"/>
      <c r="H1152" s="32"/>
    </row>
    <row r="1153" spans="1:8" s="29" customFormat="1" ht="13.8" hidden="1" x14ac:dyDescent="0.25">
      <c r="A1153" s="87" t="s">
        <v>269</v>
      </c>
      <c r="B1153" s="87" t="s">
        <v>270</v>
      </c>
      <c r="C1153" s="95" t="s">
        <v>6723</v>
      </c>
      <c r="D1153" s="96" t="s">
        <v>398</v>
      </c>
      <c r="E1153" s="65">
        <v>45991</v>
      </c>
      <c r="F1153" s="96"/>
      <c r="G1153" s="96"/>
      <c r="H1153" s="96"/>
    </row>
    <row r="1154" spans="1:8" s="29" customFormat="1" ht="13.8" hidden="1" x14ac:dyDescent="0.25">
      <c r="A1154" s="87" t="s">
        <v>269</v>
      </c>
      <c r="B1154" s="87" t="s">
        <v>4371</v>
      </c>
      <c r="C1154" s="95" t="s">
        <v>4560</v>
      </c>
      <c r="D1154" s="96" t="s">
        <v>398</v>
      </c>
      <c r="E1154" s="65">
        <v>45291</v>
      </c>
      <c r="F1154" s="96"/>
      <c r="G1154" s="96"/>
      <c r="H1154" s="96"/>
    </row>
    <row r="1155" spans="1:8" s="29" customFormat="1" ht="13.8" hidden="1" x14ac:dyDescent="0.25">
      <c r="A1155" s="44" t="s">
        <v>1513</v>
      </c>
      <c r="B1155" s="44" t="s">
        <v>1557</v>
      </c>
      <c r="C1155" s="45" t="s">
        <v>2219</v>
      </c>
      <c r="D1155" s="45" t="s">
        <v>1572</v>
      </c>
      <c r="E1155" s="45" t="s">
        <v>2563</v>
      </c>
      <c r="F1155" s="93"/>
      <c r="G1155" s="93"/>
      <c r="H1155" s="93"/>
    </row>
    <row r="1156" spans="1:8" s="29" customFormat="1" ht="13.8" hidden="1" x14ac:dyDescent="0.25">
      <c r="A1156" s="44" t="s">
        <v>1250</v>
      </c>
      <c r="B1156" s="44" t="s">
        <v>1292</v>
      </c>
      <c r="C1156" s="45" t="s">
        <v>4756</v>
      </c>
      <c r="D1156" s="93" t="s">
        <v>4760</v>
      </c>
      <c r="E1156" s="70" t="s">
        <v>1330</v>
      </c>
      <c r="F1156" s="93"/>
      <c r="G1156" s="93"/>
      <c r="H1156" s="93"/>
    </row>
    <row r="1157" spans="1:8" s="29" customFormat="1" ht="13.8" hidden="1" x14ac:dyDescent="0.25">
      <c r="A1157" s="44" t="s">
        <v>1250</v>
      </c>
      <c r="B1157" s="44" t="s">
        <v>1315</v>
      </c>
      <c r="C1157" s="45" t="s">
        <v>4757</v>
      </c>
      <c r="D1157" s="93" t="s">
        <v>4760</v>
      </c>
      <c r="E1157" s="70" t="s">
        <v>1330</v>
      </c>
      <c r="F1157" s="93"/>
      <c r="G1157" s="93"/>
      <c r="H1157" s="93"/>
    </row>
    <row r="1158" spans="1:8" s="29" customFormat="1" ht="13.8" hidden="1" x14ac:dyDescent="0.3">
      <c r="A1158" s="99" t="s">
        <v>3096</v>
      </c>
      <c r="B1158" s="92" t="s">
        <v>3078</v>
      </c>
      <c r="C1158" s="93" t="s">
        <v>3107</v>
      </c>
      <c r="D1158" s="93" t="s">
        <v>1586</v>
      </c>
      <c r="E1158" s="94">
        <v>45291</v>
      </c>
      <c r="F1158" s="93"/>
      <c r="G1158" s="93"/>
      <c r="H1158" s="93"/>
    </row>
    <row r="1159" spans="1:8" s="29" customFormat="1" ht="13.8" hidden="1" x14ac:dyDescent="0.25">
      <c r="A1159" s="41" t="s">
        <v>5887</v>
      </c>
      <c r="B1159" s="41" t="s">
        <v>5884</v>
      </c>
      <c r="C1159" s="88" t="s">
        <v>5885</v>
      </c>
      <c r="D1159" s="36" t="s">
        <v>1201</v>
      </c>
      <c r="E1159" s="43">
        <v>45610</v>
      </c>
      <c r="F1159" s="32"/>
      <c r="G1159" s="32"/>
      <c r="H1159" s="32"/>
    </row>
    <row r="1160" spans="1:8" s="29" customFormat="1" ht="13.8" hidden="1" x14ac:dyDescent="0.25">
      <c r="A1160" s="44" t="s">
        <v>6757</v>
      </c>
      <c r="B1160" s="44" t="s">
        <v>6758</v>
      </c>
      <c r="C1160" s="45" t="s">
        <v>6759</v>
      </c>
      <c r="D1160" s="93" t="s">
        <v>398</v>
      </c>
      <c r="E1160" s="46">
        <v>45930</v>
      </c>
      <c r="F1160" s="45"/>
      <c r="G1160" s="45"/>
      <c r="H1160" s="93"/>
    </row>
    <row r="1161" spans="1:8" s="29" customFormat="1" ht="13.8" hidden="1" x14ac:dyDescent="0.25">
      <c r="A1161" s="87" t="s">
        <v>4561</v>
      </c>
      <c r="B1161" s="87" t="s">
        <v>4358</v>
      </c>
      <c r="C1161" s="95" t="s">
        <v>4562</v>
      </c>
      <c r="D1161" s="96" t="s">
        <v>398</v>
      </c>
      <c r="E1161" s="65">
        <v>45412</v>
      </c>
      <c r="F1161" s="96"/>
      <c r="G1161" s="96"/>
      <c r="H1161" s="96"/>
    </row>
    <row r="1162" spans="1:8" s="29" customFormat="1" ht="13.8" hidden="1" x14ac:dyDescent="0.25">
      <c r="A1162" s="102" t="s">
        <v>3332</v>
      </c>
      <c r="B1162" s="92" t="s">
        <v>3384</v>
      </c>
      <c r="C1162" s="93" t="s">
        <v>3383</v>
      </c>
      <c r="D1162" s="93" t="s">
        <v>1201</v>
      </c>
      <c r="E1162" s="94">
        <v>45429</v>
      </c>
      <c r="F1162" s="93"/>
      <c r="G1162" s="93" t="s">
        <v>1190</v>
      </c>
      <c r="H1162" s="93" t="s">
        <v>1190</v>
      </c>
    </row>
    <row r="1163" spans="1:8" s="29" customFormat="1" ht="13.8" hidden="1" x14ac:dyDescent="0.25">
      <c r="A1163" s="100" t="s">
        <v>3332</v>
      </c>
      <c r="B1163" s="92" t="s">
        <v>3452</v>
      </c>
      <c r="C1163" s="93" t="s">
        <v>3453</v>
      </c>
      <c r="D1163" s="93" t="s">
        <v>1201</v>
      </c>
      <c r="E1163" s="94">
        <v>45401</v>
      </c>
      <c r="F1163" s="93"/>
      <c r="G1163" s="93"/>
      <c r="H1163" s="93"/>
    </row>
    <row r="1164" spans="1:8" s="29" customFormat="1" ht="13.8" hidden="1" x14ac:dyDescent="0.25">
      <c r="A1164" s="41" t="s">
        <v>3332</v>
      </c>
      <c r="B1164" s="89" t="s">
        <v>5850</v>
      </c>
      <c r="C1164" s="36" t="s">
        <v>5851</v>
      </c>
      <c r="D1164" s="36" t="s">
        <v>1201</v>
      </c>
      <c r="E1164" s="42">
        <v>45372</v>
      </c>
      <c r="F1164" s="32"/>
      <c r="G1164" s="32"/>
      <c r="H1164" s="32"/>
    </row>
    <row r="1165" spans="1:8" s="29" customFormat="1" ht="13.8" hidden="1" x14ac:dyDescent="0.25">
      <c r="A1165" s="41" t="s">
        <v>3332</v>
      </c>
      <c r="B1165" s="89" t="s">
        <v>5850</v>
      </c>
      <c r="C1165" s="36" t="s">
        <v>5921</v>
      </c>
      <c r="D1165" s="36" t="s">
        <v>1201</v>
      </c>
      <c r="E1165" s="42">
        <v>45169</v>
      </c>
      <c r="F1165" s="32"/>
      <c r="G1165" s="32"/>
      <c r="H1165" s="32"/>
    </row>
    <row r="1166" spans="1:8" s="29" customFormat="1" ht="13.8" hidden="1" x14ac:dyDescent="0.25">
      <c r="A1166" s="98" t="s">
        <v>2315</v>
      </c>
      <c r="B1166" s="92" t="s">
        <v>2659</v>
      </c>
      <c r="C1166" s="93" t="s">
        <v>2815</v>
      </c>
      <c r="D1166" s="93" t="s">
        <v>2814</v>
      </c>
      <c r="E1166" s="94">
        <v>45169</v>
      </c>
      <c r="F1166" s="93"/>
      <c r="G1166" s="93"/>
      <c r="H1166" s="93"/>
    </row>
    <row r="1167" spans="1:8" s="29" customFormat="1" ht="13.8" hidden="1" x14ac:dyDescent="0.25">
      <c r="A1167" s="102" t="s">
        <v>3335</v>
      </c>
      <c r="B1167" s="92" t="s">
        <v>3384</v>
      </c>
      <c r="C1167" s="93" t="s">
        <v>3383</v>
      </c>
      <c r="D1167" s="93" t="s">
        <v>1201</v>
      </c>
      <c r="E1167" s="94">
        <v>45429</v>
      </c>
      <c r="F1167" s="93"/>
      <c r="G1167" s="93" t="s">
        <v>1190</v>
      </c>
      <c r="H1167" s="93" t="s">
        <v>1190</v>
      </c>
    </row>
    <row r="1168" spans="1:8" s="29" customFormat="1" ht="13.8" hidden="1" x14ac:dyDescent="0.3">
      <c r="A1168" s="57" t="s">
        <v>271</v>
      </c>
      <c r="B1168" s="57" t="s">
        <v>2173</v>
      </c>
      <c r="C1168" s="62">
        <v>21030</v>
      </c>
      <c r="D1168" s="93" t="s">
        <v>4760</v>
      </c>
      <c r="E1168" s="60">
        <v>45961</v>
      </c>
      <c r="F1168" s="93"/>
      <c r="G1168" s="93"/>
      <c r="H1168" s="93"/>
    </row>
    <row r="1169" spans="1:8" s="29" customFormat="1" ht="13.8" hidden="1" x14ac:dyDescent="0.25">
      <c r="A1169" s="44" t="s">
        <v>2289</v>
      </c>
      <c r="B1169" s="44" t="s">
        <v>4731</v>
      </c>
      <c r="C1169" s="45" t="s">
        <v>4755</v>
      </c>
      <c r="D1169" s="93" t="s">
        <v>4760</v>
      </c>
      <c r="E1169" s="70" t="s">
        <v>1330</v>
      </c>
      <c r="F1169" s="93"/>
      <c r="G1169" s="93"/>
      <c r="H1169" s="93"/>
    </row>
    <row r="1170" spans="1:8" s="29" customFormat="1" ht="13.8" hidden="1" x14ac:dyDescent="0.3">
      <c r="A1170" s="57" t="s">
        <v>2289</v>
      </c>
      <c r="B1170" s="57" t="s">
        <v>4732</v>
      </c>
      <c r="C1170" s="62">
        <v>2217</v>
      </c>
      <c r="D1170" s="93" t="s">
        <v>4760</v>
      </c>
      <c r="E1170" s="60">
        <v>45291</v>
      </c>
      <c r="F1170" s="93"/>
      <c r="G1170" s="93"/>
      <c r="H1170" s="93"/>
    </row>
    <row r="1171" spans="1:8" s="29" customFormat="1" ht="13.8" hidden="1" x14ac:dyDescent="0.25">
      <c r="A1171" s="100" t="s">
        <v>2289</v>
      </c>
      <c r="B1171" s="92" t="s">
        <v>3452</v>
      </c>
      <c r="C1171" s="93" t="s">
        <v>3453</v>
      </c>
      <c r="D1171" s="93" t="s">
        <v>1201</v>
      </c>
      <c r="E1171" s="94">
        <v>45401</v>
      </c>
      <c r="F1171" s="93"/>
      <c r="G1171" s="93"/>
      <c r="H1171" s="93"/>
    </row>
    <row r="1172" spans="1:8" s="29" customFormat="1" ht="13.8" hidden="1" x14ac:dyDescent="0.25">
      <c r="A1172" s="41" t="s">
        <v>2289</v>
      </c>
      <c r="B1172" s="89" t="s">
        <v>5850</v>
      </c>
      <c r="C1172" s="36" t="s">
        <v>5851</v>
      </c>
      <c r="D1172" s="36" t="s">
        <v>1201</v>
      </c>
      <c r="E1172" s="42">
        <v>45372</v>
      </c>
      <c r="F1172" s="32"/>
      <c r="G1172" s="32"/>
      <c r="H1172" s="32"/>
    </row>
    <row r="1173" spans="1:8" s="29" customFormat="1" ht="13.8" hidden="1" x14ac:dyDescent="0.25">
      <c r="A1173" s="41" t="s">
        <v>2289</v>
      </c>
      <c r="B1173" s="89" t="s">
        <v>5850</v>
      </c>
      <c r="C1173" s="36" t="s">
        <v>5921</v>
      </c>
      <c r="D1173" s="36" t="s">
        <v>1201</v>
      </c>
      <c r="E1173" s="42">
        <v>45169</v>
      </c>
      <c r="F1173" s="32"/>
      <c r="G1173" s="32"/>
      <c r="H1173" s="32"/>
    </row>
    <row r="1174" spans="1:8" s="29" customFormat="1" ht="13.8" hidden="1" x14ac:dyDescent="0.25">
      <c r="A1174" s="41" t="s">
        <v>5888</v>
      </c>
      <c r="B1174" s="41" t="s">
        <v>5884</v>
      </c>
      <c r="C1174" s="88" t="s">
        <v>5885</v>
      </c>
      <c r="D1174" s="36" t="s">
        <v>1201</v>
      </c>
      <c r="E1174" s="43">
        <v>45610</v>
      </c>
      <c r="F1174" s="32"/>
      <c r="G1174" s="32"/>
      <c r="H1174" s="32"/>
    </row>
    <row r="1175" spans="1:8" s="29" customFormat="1" ht="13.8" hidden="1" x14ac:dyDescent="0.25">
      <c r="A1175" s="114" t="s">
        <v>2004</v>
      </c>
      <c r="B1175" s="114" t="s">
        <v>2005</v>
      </c>
      <c r="C1175" s="106" t="s">
        <v>2003</v>
      </c>
      <c r="D1175" s="93" t="s">
        <v>1394</v>
      </c>
      <c r="E1175" s="115">
        <v>45838</v>
      </c>
      <c r="F1175" s="93"/>
      <c r="G1175" s="93"/>
      <c r="H1175" s="93"/>
    </row>
    <row r="1176" spans="1:8" s="29" customFormat="1" ht="13.8" hidden="1" x14ac:dyDescent="0.25">
      <c r="A1176" s="114" t="s">
        <v>2001</v>
      </c>
      <c r="B1176" s="114" t="s">
        <v>2002</v>
      </c>
      <c r="C1176" s="106" t="s">
        <v>2926</v>
      </c>
      <c r="D1176" s="93" t="s">
        <v>1394</v>
      </c>
      <c r="E1176" s="115">
        <v>45900</v>
      </c>
      <c r="F1176" s="93"/>
      <c r="G1176" s="93"/>
      <c r="H1176" s="93"/>
    </row>
    <row r="1177" spans="1:8" s="29" customFormat="1" ht="13.8" hidden="1" x14ac:dyDescent="0.25">
      <c r="A1177" s="41" t="s">
        <v>5871</v>
      </c>
      <c r="B1177" s="89" t="s">
        <v>5850</v>
      </c>
      <c r="C1177" s="36" t="s">
        <v>5851</v>
      </c>
      <c r="D1177" s="36" t="s">
        <v>1201</v>
      </c>
      <c r="E1177" s="42">
        <v>45372</v>
      </c>
      <c r="F1177" s="32"/>
      <c r="G1177" s="32"/>
      <c r="H1177" s="32"/>
    </row>
    <row r="1178" spans="1:8" s="29" customFormat="1" ht="13.8" hidden="1" x14ac:dyDescent="0.25">
      <c r="A1178" s="41" t="s">
        <v>5871</v>
      </c>
      <c r="B1178" s="89" t="s">
        <v>5850</v>
      </c>
      <c r="C1178" s="36" t="s">
        <v>5921</v>
      </c>
      <c r="D1178" s="36" t="s">
        <v>1201</v>
      </c>
      <c r="E1178" s="42">
        <v>45169</v>
      </c>
      <c r="F1178" s="32"/>
      <c r="G1178" s="32"/>
      <c r="H1178" s="32"/>
    </row>
    <row r="1179" spans="1:8" s="29" customFormat="1" ht="13.8" hidden="1" x14ac:dyDescent="0.3">
      <c r="A1179" s="99" t="s">
        <v>3097</v>
      </c>
      <c r="B1179" s="92" t="s">
        <v>3078</v>
      </c>
      <c r="C1179" s="93" t="s">
        <v>3107</v>
      </c>
      <c r="D1179" s="93" t="s">
        <v>1586</v>
      </c>
      <c r="E1179" s="94">
        <v>45291</v>
      </c>
      <c r="F1179" s="93"/>
      <c r="G1179" s="93"/>
      <c r="H1179" s="93"/>
    </row>
    <row r="1180" spans="1:8" s="29" customFormat="1" ht="13.8" hidden="1" x14ac:dyDescent="0.25">
      <c r="A1180" s="99" t="s">
        <v>2755</v>
      </c>
      <c r="B1180" s="111" t="s">
        <v>1169</v>
      </c>
      <c r="C1180" s="45" t="s">
        <v>2745</v>
      </c>
      <c r="D1180" s="93" t="s">
        <v>2198</v>
      </c>
      <c r="E1180" s="46">
        <v>45227</v>
      </c>
      <c r="F1180" s="93"/>
      <c r="G1180" s="93"/>
      <c r="H1180" s="93"/>
    </row>
    <row r="1181" spans="1:8" s="29" customFormat="1" ht="13.8" hidden="1" x14ac:dyDescent="0.3">
      <c r="A1181" s="57" t="s">
        <v>1354</v>
      </c>
      <c r="B1181" s="92" t="s">
        <v>3682</v>
      </c>
      <c r="C1181" s="93" t="s">
        <v>3680</v>
      </c>
      <c r="D1181" s="93" t="s">
        <v>3681</v>
      </c>
      <c r="E1181" s="94">
        <v>46203</v>
      </c>
      <c r="F1181" s="93"/>
      <c r="G1181" s="93"/>
      <c r="H1181" s="93"/>
    </row>
    <row r="1182" spans="1:8" s="29" customFormat="1" ht="13.8" hidden="1" x14ac:dyDescent="0.25">
      <c r="A1182" s="127" t="s">
        <v>1354</v>
      </c>
      <c r="B1182" s="44" t="s">
        <v>3200</v>
      </c>
      <c r="C1182" s="45" t="s">
        <v>3201</v>
      </c>
      <c r="D1182" s="45" t="s">
        <v>1201</v>
      </c>
      <c r="E1182" s="46">
        <v>45382</v>
      </c>
      <c r="F1182" s="45"/>
      <c r="G1182" s="45" t="s">
        <v>1190</v>
      </c>
      <c r="H1182" s="45" t="s">
        <v>1190</v>
      </c>
    </row>
    <row r="1183" spans="1:8" s="29" customFormat="1" ht="13.8" hidden="1" x14ac:dyDescent="0.3">
      <c r="A1183" s="57" t="s">
        <v>4699</v>
      </c>
      <c r="B1183" s="57" t="s">
        <v>1299</v>
      </c>
      <c r="C1183" s="62">
        <v>2211</v>
      </c>
      <c r="D1183" s="93" t="s">
        <v>4760</v>
      </c>
      <c r="E1183" s="60">
        <v>45230</v>
      </c>
      <c r="F1183" s="93"/>
      <c r="G1183" s="93"/>
      <c r="H1183" s="93"/>
    </row>
    <row r="1184" spans="1:8" s="29" customFormat="1" ht="13.8" hidden="1" x14ac:dyDescent="0.25">
      <c r="A1184" s="98" t="s">
        <v>2871</v>
      </c>
      <c r="B1184" s="92" t="s">
        <v>2659</v>
      </c>
      <c r="C1184" s="93" t="s">
        <v>2815</v>
      </c>
      <c r="D1184" s="93" t="s">
        <v>2814</v>
      </c>
      <c r="E1184" s="94">
        <v>45169</v>
      </c>
      <c r="F1184" s="93"/>
      <c r="G1184" s="93"/>
      <c r="H1184" s="93"/>
    </row>
    <row r="1185" spans="1:8" s="29" customFormat="1" ht="13.8" hidden="1" x14ac:dyDescent="0.25">
      <c r="A1185" s="71" t="s">
        <v>5896</v>
      </c>
      <c r="B1185" s="71" t="s">
        <v>5892</v>
      </c>
      <c r="C1185" s="88" t="s">
        <v>5893</v>
      </c>
      <c r="D1185" s="36" t="s">
        <v>1201</v>
      </c>
      <c r="E1185" s="42">
        <v>46075</v>
      </c>
      <c r="F1185" s="32"/>
      <c r="G1185" s="32"/>
      <c r="H1185" s="32"/>
    </row>
    <row r="1186" spans="1:8" s="29" customFormat="1" ht="13.8" hidden="1" x14ac:dyDescent="0.25">
      <c r="A1186" s="135" t="s">
        <v>6208</v>
      </c>
      <c r="B1186" s="135" t="s">
        <v>6205</v>
      </c>
      <c r="C1186" s="97" t="s">
        <v>6210</v>
      </c>
      <c r="D1186" s="32" t="s">
        <v>1201</v>
      </c>
      <c r="E1186" s="33">
        <v>46447</v>
      </c>
      <c r="F1186" s="32"/>
      <c r="G1186" s="32"/>
      <c r="H1186" s="32"/>
    </row>
    <row r="1187" spans="1:8" s="29" customFormat="1" ht="13.8" hidden="1" x14ac:dyDescent="0.25">
      <c r="A1187" s="140" t="s">
        <v>1582</v>
      </c>
      <c r="B1187" s="141" t="s">
        <v>1583</v>
      </c>
      <c r="C1187" s="93" t="s">
        <v>3683</v>
      </c>
      <c r="D1187" s="93" t="s">
        <v>3681</v>
      </c>
      <c r="E1187" s="94">
        <v>45051</v>
      </c>
      <c r="F1187" s="93"/>
      <c r="G1187" s="93"/>
      <c r="H1187" s="93"/>
    </row>
    <row r="1188" spans="1:8" s="29" customFormat="1" ht="13.8" hidden="1" x14ac:dyDescent="0.25">
      <c r="A1188" s="100" t="s">
        <v>3439</v>
      </c>
      <c r="B1188" s="92" t="s">
        <v>3452</v>
      </c>
      <c r="C1188" s="93" t="s">
        <v>3453</v>
      </c>
      <c r="D1188" s="93" t="s">
        <v>1201</v>
      </c>
      <c r="E1188" s="94">
        <v>45401</v>
      </c>
      <c r="F1188" s="93"/>
      <c r="G1188" s="93"/>
      <c r="H1188" s="93"/>
    </row>
    <row r="1189" spans="1:8" s="29" customFormat="1" ht="13.8" hidden="1" x14ac:dyDescent="0.3">
      <c r="A1189" s="99" t="s">
        <v>2500</v>
      </c>
      <c r="B1189" s="92" t="s">
        <v>1334</v>
      </c>
      <c r="C1189" s="93" t="s">
        <v>2524</v>
      </c>
      <c r="D1189" s="93" t="s">
        <v>1201</v>
      </c>
      <c r="E1189" s="94">
        <v>45134</v>
      </c>
      <c r="F1189" s="93" t="s">
        <v>1336</v>
      </c>
      <c r="G1189" s="93"/>
      <c r="H1189" s="93" t="s">
        <v>1335</v>
      </c>
    </row>
    <row r="1190" spans="1:8" s="29" customFormat="1" ht="13.8" hidden="1" x14ac:dyDescent="0.3">
      <c r="A1190" s="99" t="s">
        <v>1076</v>
      </c>
      <c r="B1190" s="92" t="s">
        <v>3872</v>
      </c>
      <c r="C1190" s="93" t="s">
        <v>3873</v>
      </c>
      <c r="D1190" s="93" t="s">
        <v>1201</v>
      </c>
      <c r="E1190" s="94">
        <v>45190</v>
      </c>
      <c r="F1190" s="93"/>
      <c r="G1190" s="93"/>
      <c r="H1190" s="93" t="s">
        <v>1190</v>
      </c>
    </row>
    <row r="1191" spans="1:8" s="29" customFormat="1" ht="13.8" hidden="1" x14ac:dyDescent="0.25">
      <c r="A1191" s="44" t="s">
        <v>1251</v>
      </c>
      <c r="B1191" s="44" t="s">
        <v>1319</v>
      </c>
      <c r="C1191" s="45" t="s">
        <v>1328</v>
      </c>
      <c r="D1191" s="93" t="s">
        <v>4760</v>
      </c>
      <c r="E1191" s="70" t="s">
        <v>1330</v>
      </c>
      <c r="F1191" s="93"/>
      <c r="G1191" s="93"/>
      <c r="H1191" s="93"/>
    </row>
    <row r="1192" spans="1:8" s="29" customFormat="1" ht="13.8" hidden="1" x14ac:dyDescent="0.25">
      <c r="A1192" s="87" t="s">
        <v>5607</v>
      </c>
      <c r="B1192" s="87" t="s">
        <v>163</v>
      </c>
      <c r="C1192" s="95" t="s">
        <v>367</v>
      </c>
      <c r="D1192" s="96" t="s">
        <v>398</v>
      </c>
      <c r="E1192" s="65">
        <v>45382</v>
      </c>
      <c r="F1192" s="96"/>
      <c r="G1192" s="96"/>
      <c r="H1192" s="96"/>
    </row>
    <row r="1193" spans="1:8" s="29" customFormat="1" ht="13.8" hidden="1" x14ac:dyDescent="0.25">
      <c r="A1193" s="44" t="s">
        <v>2162</v>
      </c>
      <c r="B1193" s="44" t="s">
        <v>199</v>
      </c>
      <c r="C1193" s="45" t="s">
        <v>2177</v>
      </c>
      <c r="D1193" s="93" t="s">
        <v>4760</v>
      </c>
      <c r="E1193" s="70" t="s">
        <v>1330</v>
      </c>
      <c r="F1193" s="93"/>
      <c r="G1193" s="93"/>
      <c r="H1193" s="93"/>
    </row>
    <row r="1194" spans="1:8" s="29" customFormat="1" ht="13.8" hidden="1" x14ac:dyDescent="0.25">
      <c r="A1194" s="87" t="s">
        <v>272</v>
      </c>
      <c r="B1194" s="87" t="s">
        <v>273</v>
      </c>
      <c r="C1194" s="95" t="s">
        <v>368</v>
      </c>
      <c r="D1194" s="96" t="s">
        <v>398</v>
      </c>
      <c r="E1194" s="65">
        <v>45169</v>
      </c>
      <c r="F1194" s="96"/>
      <c r="G1194" s="96"/>
      <c r="H1194" s="96"/>
    </row>
    <row r="1195" spans="1:8" s="29" customFormat="1" ht="13.8" hidden="1" x14ac:dyDescent="0.25">
      <c r="A1195" s="87" t="s">
        <v>272</v>
      </c>
      <c r="B1195" s="87" t="s">
        <v>4098</v>
      </c>
      <c r="C1195" s="95" t="s">
        <v>4563</v>
      </c>
      <c r="D1195" s="96" t="s">
        <v>398</v>
      </c>
      <c r="E1195" s="65">
        <v>45900</v>
      </c>
      <c r="F1195" s="96"/>
      <c r="G1195" s="96"/>
      <c r="H1195" s="96"/>
    </row>
    <row r="1196" spans="1:8" s="29" customFormat="1" ht="13.8" hidden="1" x14ac:dyDescent="0.25">
      <c r="A1196" s="99" t="s">
        <v>2758</v>
      </c>
      <c r="B1196" s="111" t="s">
        <v>1169</v>
      </c>
      <c r="C1196" s="45" t="s">
        <v>2745</v>
      </c>
      <c r="D1196" s="93" t="s">
        <v>2198</v>
      </c>
      <c r="E1196" s="46">
        <v>45227</v>
      </c>
      <c r="F1196" s="93"/>
      <c r="G1196" s="93"/>
      <c r="H1196" s="93"/>
    </row>
    <row r="1197" spans="1:8" s="29" customFormat="1" ht="13.8" hidden="1" x14ac:dyDescent="0.25">
      <c r="A1197" s="98" t="s">
        <v>2872</v>
      </c>
      <c r="B1197" s="92" t="s">
        <v>2659</v>
      </c>
      <c r="C1197" s="93" t="s">
        <v>2815</v>
      </c>
      <c r="D1197" s="93" t="s">
        <v>2814</v>
      </c>
      <c r="E1197" s="94">
        <v>45169</v>
      </c>
      <c r="F1197" s="93"/>
      <c r="G1197" s="93"/>
      <c r="H1197" s="93"/>
    </row>
    <row r="1198" spans="1:8" s="29" customFormat="1" ht="13.8" hidden="1" x14ac:dyDescent="0.25">
      <c r="A1198" s="102" t="s">
        <v>3339</v>
      </c>
      <c r="B1198" s="92" t="s">
        <v>3384</v>
      </c>
      <c r="C1198" s="93" t="s">
        <v>3383</v>
      </c>
      <c r="D1198" s="93" t="s">
        <v>1201</v>
      </c>
      <c r="E1198" s="94">
        <v>45429</v>
      </c>
      <c r="F1198" s="93"/>
      <c r="G1198" s="93" t="s">
        <v>1190</v>
      </c>
      <c r="H1198" s="93" t="s">
        <v>1190</v>
      </c>
    </row>
    <row r="1199" spans="1:8" s="29" customFormat="1" ht="13.8" hidden="1" x14ac:dyDescent="0.25">
      <c r="A1199" s="100" t="s">
        <v>274</v>
      </c>
      <c r="B1199" s="87" t="s">
        <v>143</v>
      </c>
      <c r="C1199" s="95" t="s">
        <v>369</v>
      </c>
      <c r="D1199" s="96" t="s">
        <v>398</v>
      </c>
      <c r="E1199" s="65">
        <v>45230</v>
      </c>
      <c r="F1199" s="96"/>
      <c r="G1199" s="96"/>
      <c r="H1199" s="96"/>
    </row>
    <row r="1200" spans="1:8" s="29" customFormat="1" ht="13.8" hidden="1" x14ac:dyDescent="0.3">
      <c r="A1200" s="57" t="s">
        <v>2767</v>
      </c>
      <c r="B1200" s="57" t="s">
        <v>2173</v>
      </c>
      <c r="C1200" s="62">
        <v>21030</v>
      </c>
      <c r="D1200" s="93" t="s">
        <v>4760</v>
      </c>
      <c r="E1200" s="60">
        <v>45961</v>
      </c>
      <c r="F1200" s="93"/>
      <c r="G1200" s="93"/>
      <c r="H1200" s="93"/>
    </row>
    <row r="1201" spans="1:8" s="29" customFormat="1" ht="13.8" hidden="1" x14ac:dyDescent="0.3">
      <c r="A1201" s="57" t="s">
        <v>3638</v>
      </c>
      <c r="B1201" s="92" t="s">
        <v>3682</v>
      </c>
      <c r="C1201" s="93" t="s">
        <v>3680</v>
      </c>
      <c r="D1201" s="93" t="s">
        <v>3681</v>
      </c>
      <c r="E1201" s="94">
        <v>46203</v>
      </c>
      <c r="F1201" s="93"/>
      <c r="G1201" s="93"/>
      <c r="H1201" s="93"/>
    </row>
    <row r="1202" spans="1:8" s="29" customFormat="1" ht="13.8" hidden="1" x14ac:dyDescent="0.25">
      <c r="A1202" s="120" t="s">
        <v>2061</v>
      </c>
      <c r="B1202" s="114" t="s">
        <v>1946</v>
      </c>
      <c r="C1202" s="106" t="s">
        <v>2006</v>
      </c>
      <c r="D1202" s="93" t="s">
        <v>1394</v>
      </c>
      <c r="E1202" s="115">
        <v>45291</v>
      </c>
      <c r="F1202" s="93"/>
      <c r="G1202" s="93"/>
      <c r="H1202" s="93"/>
    </row>
    <row r="1203" spans="1:8" s="29" customFormat="1" ht="13.8" hidden="1" x14ac:dyDescent="0.25">
      <c r="A1203" s="87" t="s">
        <v>275</v>
      </c>
      <c r="B1203" s="87" t="s">
        <v>179</v>
      </c>
      <c r="C1203" s="95" t="s">
        <v>370</v>
      </c>
      <c r="D1203" s="96" t="s">
        <v>398</v>
      </c>
      <c r="E1203" s="65">
        <v>45230</v>
      </c>
      <c r="F1203" s="96"/>
      <c r="G1203" s="96"/>
      <c r="H1203" s="96"/>
    </row>
    <row r="1204" spans="1:8" s="29" customFormat="1" ht="13.8" hidden="1" x14ac:dyDescent="0.25">
      <c r="A1204" s="114" t="s">
        <v>2062</v>
      </c>
      <c r="B1204" s="114" t="s">
        <v>2007</v>
      </c>
      <c r="C1204" s="106" t="s">
        <v>2008</v>
      </c>
      <c r="D1204" s="93" t="s">
        <v>1394</v>
      </c>
      <c r="E1204" s="115">
        <v>45169</v>
      </c>
      <c r="F1204" s="93"/>
      <c r="G1204" s="93"/>
      <c r="H1204" s="93"/>
    </row>
    <row r="1205" spans="1:8" s="29" customFormat="1" ht="13.8" hidden="1" x14ac:dyDescent="0.25">
      <c r="A1205" s="87" t="s">
        <v>4564</v>
      </c>
      <c r="B1205" s="87" t="s">
        <v>4518</v>
      </c>
      <c r="C1205" s="95" t="s">
        <v>4565</v>
      </c>
      <c r="D1205" s="96" t="s">
        <v>398</v>
      </c>
      <c r="E1205" s="65">
        <v>45138</v>
      </c>
      <c r="F1205" s="96"/>
      <c r="G1205" s="96"/>
      <c r="H1205" s="96"/>
    </row>
    <row r="1206" spans="1:8" s="29" customFormat="1" ht="13.8" hidden="1" x14ac:dyDescent="0.3">
      <c r="A1206" s="57" t="s">
        <v>593</v>
      </c>
      <c r="B1206" s="92" t="s">
        <v>3682</v>
      </c>
      <c r="C1206" s="93" t="s">
        <v>3680</v>
      </c>
      <c r="D1206" s="93" t="s">
        <v>3681</v>
      </c>
      <c r="E1206" s="94">
        <v>46203</v>
      </c>
      <c r="F1206" s="93"/>
      <c r="G1206" s="93"/>
      <c r="H1206" s="93"/>
    </row>
    <row r="1207" spans="1:8" s="29" customFormat="1" ht="13.8" hidden="1" x14ac:dyDescent="0.25">
      <c r="A1207" s="99" t="s">
        <v>2756</v>
      </c>
      <c r="B1207" s="111" t="s">
        <v>1169</v>
      </c>
      <c r="C1207" s="45" t="s">
        <v>2745</v>
      </c>
      <c r="D1207" s="93" t="s">
        <v>2198</v>
      </c>
      <c r="E1207" s="46">
        <v>45227</v>
      </c>
      <c r="F1207" s="93"/>
      <c r="G1207" s="93"/>
      <c r="H1207" s="93"/>
    </row>
    <row r="1208" spans="1:8" s="29" customFormat="1" ht="13.8" hidden="1" x14ac:dyDescent="0.3">
      <c r="A1208" s="57" t="s">
        <v>3639</v>
      </c>
      <c r="B1208" s="92" t="s">
        <v>3682</v>
      </c>
      <c r="C1208" s="93" t="s">
        <v>3680</v>
      </c>
      <c r="D1208" s="93" t="s">
        <v>3681</v>
      </c>
      <c r="E1208" s="94">
        <v>46203</v>
      </c>
      <c r="F1208" s="93"/>
      <c r="G1208" s="93"/>
      <c r="H1208" s="93"/>
    </row>
    <row r="1209" spans="1:8" s="29" customFormat="1" ht="13.8" hidden="1" x14ac:dyDescent="0.25">
      <c r="A1209" s="101" t="s">
        <v>3246</v>
      </c>
      <c r="B1209" s="44" t="s">
        <v>3200</v>
      </c>
      <c r="C1209" s="45" t="s">
        <v>3201</v>
      </c>
      <c r="D1209" s="45" t="s">
        <v>1201</v>
      </c>
      <c r="E1209" s="46">
        <v>45382</v>
      </c>
      <c r="F1209" s="45"/>
      <c r="G1209" s="45" t="s">
        <v>1190</v>
      </c>
      <c r="H1209" s="45" t="s">
        <v>1190</v>
      </c>
    </row>
    <row r="1210" spans="1:8" s="29" customFormat="1" ht="13.8" hidden="1" x14ac:dyDescent="0.25">
      <c r="A1210" s="127" t="s">
        <v>3247</v>
      </c>
      <c r="B1210" s="44" t="s">
        <v>3200</v>
      </c>
      <c r="C1210" s="45" t="s">
        <v>3201</v>
      </c>
      <c r="D1210" s="45" t="s">
        <v>1201</v>
      </c>
      <c r="E1210" s="46">
        <v>45382</v>
      </c>
      <c r="F1210" s="45"/>
      <c r="G1210" s="45" t="s">
        <v>1190</v>
      </c>
      <c r="H1210" s="45" t="s">
        <v>1190</v>
      </c>
    </row>
    <row r="1211" spans="1:8" s="29" customFormat="1" ht="13.8" hidden="1" x14ac:dyDescent="0.3">
      <c r="A1211" s="99" t="s">
        <v>1682</v>
      </c>
      <c r="B1211" s="92" t="s">
        <v>3078</v>
      </c>
      <c r="C1211" s="93" t="s">
        <v>3107</v>
      </c>
      <c r="D1211" s="93" t="s">
        <v>1586</v>
      </c>
      <c r="E1211" s="94">
        <v>45291</v>
      </c>
      <c r="F1211" s="93"/>
      <c r="G1211" s="93"/>
      <c r="H1211" s="93"/>
    </row>
    <row r="1212" spans="1:8" s="29" customFormat="1" ht="13.8" hidden="1" x14ac:dyDescent="0.25">
      <c r="A1212" s="87" t="s">
        <v>276</v>
      </c>
      <c r="B1212" s="87" t="s">
        <v>204</v>
      </c>
      <c r="C1212" s="95" t="s">
        <v>4937</v>
      </c>
      <c r="D1212" s="96" t="s">
        <v>398</v>
      </c>
      <c r="E1212" s="65">
        <v>45930</v>
      </c>
      <c r="F1212" s="96"/>
      <c r="G1212" s="96"/>
      <c r="H1212" s="96"/>
    </row>
    <row r="1213" spans="1:8" s="29" customFormat="1" ht="13.8" hidden="1" x14ac:dyDescent="0.3">
      <c r="A1213" s="57" t="s">
        <v>3640</v>
      </c>
      <c r="B1213" s="92" t="s">
        <v>3682</v>
      </c>
      <c r="C1213" s="93" t="s">
        <v>3680</v>
      </c>
      <c r="D1213" s="93" t="s">
        <v>3681</v>
      </c>
      <c r="E1213" s="94">
        <v>46203</v>
      </c>
      <c r="F1213" s="93"/>
      <c r="G1213" s="93"/>
      <c r="H1213" s="93"/>
    </row>
    <row r="1214" spans="1:8" s="29" customFormat="1" ht="13.8" hidden="1" x14ac:dyDescent="0.25">
      <c r="A1214" s="87" t="s">
        <v>277</v>
      </c>
      <c r="B1214" s="87" t="s">
        <v>235</v>
      </c>
      <c r="C1214" s="95" t="s">
        <v>371</v>
      </c>
      <c r="D1214" s="96" t="s">
        <v>398</v>
      </c>
      <c r="E1214" s="65">
        <v>45260</v>
      </c>
      <c r="F1214" s="96"/>
      <c r="G1214" s="96"/>
      <c r="H1214" s="96"/>
    </row>
    <row r="1215" spans="1:8" s="29" customFormat="1" ht="13.8" hidden="1" x14ac:dyDescent="0.3">
      <c r="A1215" s="57" t="s">
        <v>4700</v>
      </c>
      <c r="B1215" s="57" t="s">
        <v>2173</v>
      </c>
      <c r="C1215" s="62">
        <v>21030</v>
      </c>
      <c r="D1215" s="93" t="s">
        <v>4760</v>
      </c>
      <c r="E1215" s="60">
        <v>45961</v>
      </c>
      <c r="F1215" s="93"/>
      <c r="G1215" s="93"/>
      <c r="H1215" s="93"/>
    </row>
    <row r="1216" spans="1:8" s="29" customFormat="1" ht="13.8" hidden="1" x14ac:dyDescent="0.25">
      <c r="A1216" s="44" t="s">
        <v>4701</v>
      </c>
      <c r="B1216" s="44" t="s">
        <v>3994</v>
      </c>
      <c r="C1216" s="45" t="s">
        <v>4754</v>
      </c>
      <c r="D1216" s="93" t="s">
        <v>4760</v>
      </c>
      <c r="E1216" s="70" t="s">
        <v>1330</v>
      </c>
      <c r="F1216" s="93"/>
      <c r="G1216" s="93"/>
      <c r="H1216" s="93"/>
    </row>
    <row r="1217" spans="1:8" s="29" customFormat="1" ht="13.8" hidden="1" x14ac:dyDescent="0.25">
      <c r="A1217" s="91" t="s">
        <v>2801</v>
      </c>
      <c r="B1217" s="92" t="s">
        <v>1774</v>
      </c>
      <c r="C1217" s="93" t="s">
        <v>2656</v>
      </c>
      <c r="D1217" s="93" t="s">
        <v>2814</v>
      </c>
      <c r="E1217" s="94">
        <v>45169</v>
      </c>
      <c r="F1217" s="93"/>
      <c r="G1217" s="93"/>
      <c r="H1217" s="93"/>
    </row>
    <row r="1218" spans="1:8" s="29" customFormat="1" ht="13.8" hidden="1" x14ac:dyDescent="0.25">
      <c r="A1218" s="92" t="s">
        <v>2801</v>
      </c>
      <c r="B1218" s="92" t="s">
        <v>1384</v>
      </c>
      <c r="C1218" s="93" t="s">
        <v>3731</v>
      </c>
      <c r="D1218" s="93" t="s">
        <v>1201</v>
      </c>
      <c r="E1218" s="94">
        <v>45155</v>
      </c>
      <c r="F1218" s="93"/>
      <c r="G1218" s="93" t="s">
        <v>1190</v>
      </c>
      <c r="H1218" s="44" t="s">
        <v>1335</v>
      </c>
    </row>
    <row r="1219" spans="1:8" s="29" customFormat="1" ht="13.8" hidden="1" x14ac:dyDescent="0.3">
      <c r="A1219" s="131" t="s">
        <v>5650</v>
      </c>
      <c r="B1219" s="131" t="s">
        <v>2887</v>
      </c>
      <c r="C1219" s="96" t="s">
        <v>5651</v>
      </c>
      <c r="D1219" s="93" t="s">
        <v>3869</v>
      </c>
      <c r="E1219" s="112">
        <v>45142</v>
      </c>
      <c r="F1219" s="93"/>
      <c r="G1219" s="93"/>
      <c r="H1219" s="93"/>
    </row>
    <row r="1220" spans="1:8" s="29" customFormat="1" ht="13.8" hidden="1" x14ac:dyDescent="0.25">
      <c r="A1220" s="127" t="s">
        <v>3227</v>
      </c>
      <c r="B1220" s="44" t="s">
        <v>3200</v>
      </c>
      <c r="C1220" s="45" t="s">
        <v>3201</v>
      </c>
      <c r="D1220" s="45" t="s">
        <v>1201</v>
      </c>
      <c r="E1220" s="46">
        <v>45382</v>
      </c>
      <c r="F1220" s="45"/>
      <c r="G1220" s="45" t="s">
        <v>1190</v>
      </c>
      <c r="H1220" s="45" t="s">
        <v>1190</v>
      </c>
    </row>
    <row r="1221" spans="1:8" s="29" customFormat="1" ht="13.8" hidden="1" x14ac:dyDescent="0.25">
      <c r="A1221" s="87" t="s">
        <v>278</v>
      </c>
      <c r="B1221" s="87" t="s">
        <v>279</v>
      </c>
      <c r="C1221" s="95" t="s">
        <v>2255</v>
      </c>
      <c r="D1221" s="96" t="s">
        <v>398</v>
      </c>
      <c r="E1221" s="65">
        <v>45260</v>
      </c>
      <c r="F1221" s="96"/>
      <c r="G1221" s="96"/>
      <c r="H1221" s="96"/>
    </row>
    <row r="1222" spans="1:8" s="29" customFormat="1" ht="13.8" hidden="1" x14ac:dyDescent="0.25">
      <c r="A1222" s="44" t="s">
        <v>2127</v>
      </c>
      <c r="B1222" s="44" t="s">
        <v>2270</v>
      </c>
      <c r="C1222" s="45" t="s">
        <v>2271</v>
      </c>
      <c r="D1222" s="93" t="s">
        <v>1668</v>
      </c>
      <c r="E1222" s="46">
        <v>45535</v>
      </c>
      <c r="F1222" s="93"/>
      <c r="G1222" s="93"/>
      <c r="H1222" s="93"/>
    </row>
    <row r="1223" spans="1:8" s="29" customFormat="1" ht="13.8" hidden="1" x14ac:dyDescent="0.25">
      <c r="A1223" s="44" t="s">
        <v>4702</v>
      </c>
      <c r="B1223" s="44" t="s">
        <v>4727</v>
      </c>
      <c r="C1223" s="45" t="s">
        <v>4741</v>
      </c>
      <c r="D1223" s="93" t="s">
        <v>4760</v>
      </c>
      <c r="E1223" s="70" t="s">
        <v>1330</v>
      </c>
      <c r="F1223" s="93"/>
      <c r="G1223" s="93"/>
      <c r="H1223" s="93"/>
    </row>
    <row r="1224" spans="1:8" s="29" customFormat="1" ht="13.8" hidden="1" x14ac:dyDescent="0.3">
      <c r="A1224" s="103" t="s">
        <v>2711</v>
      </c>
      <c r="B1224" s="103" t="s">
        <v>2522</v>
      </c>
      <c r="C1224" s="104" t="s">
        <v>2523</v>
      </c>
      <c r="D1224" s="104" t="s">
        <v>1741</v>
      </c>
      <c r="E1224" s="105">
        <v>45279</v>
      </c>
      <c r="F1224" s="93"/>
      <c r="G1224" s="93"/>
      <c r="H1224" s="93"/>
    </row>
    <row r="1225" spans="1:8" s="29" customFormat="1" ht="13.8" hidden="1" x14ac:dyDescent="0.3">
      <c r="A1225" s="63" t="s">
        <v>434</v>
      </c>
      <c r="B1225" s="57" t="s">
        <v>2173</v>
      </c>
      <c r="C1225" s="62">
        <v>21030</v>
      </c>
      <c r="D1225" s="93" t="s">
        <v>4760</v>
      </c>
      <c r="E1225" s="60">
        <v>45961</v>
      </c>
      <c r="F1225" s="93"/>
      <c r="G1225" s="93"/>
      <c r="H1225" s="93"/>
    </row>
    <row r="1226" spans="1:8" s="29" customFormat="1" ht="13.8" hidden="1" x14ac:dyDescent="0.25">
      <c r="A1226" s="99" t="s">
        <v>434</v>
      </c>
      <c r="B1226" s="111" t="s">
        <v>1169</v>
      </c>
      <c r="C1226" s="45" t="s">
        <v>2745</v>
      </c>
      <c r="D1226" s="93" t="s">
        <v>2198</v>
      </c>
      <c r="E1226" s="46">
        <v>45227</v>
      </c>
      <c r="F1226" s="93"/>
      <c r="G1226" s="93"/>
      <c r="H1226" s="93"/>
    </row>
    <row r="1227" spans="1:8" s="29" customFormat="1" ht="13.8" hidden="1" x14ac:dyDescent="0.3">
      <c r="A1227" s="57" t="s">
        <v>434</v>
      </c>
      <c r="B1227" s="92" t="s">
        <v>3682</v>
      </c>
      <c r="C1227" s="93" t="s">
        <v>3680</v>
      </c>
      <c r="D1227" s="93" t="s">
        <v>3681</v>
      </c>
      <c r="E1227" s="94">
        <v>46203</v>
      </c>
      <c r="F1227" s="93"/>
      <c r="G1227" s="93"/>
      <c r="H1227" s="93"/>
    </row>
    <row r="1228" spans="1:8" s="29" customFormat="1" ht="13.8" hidden="1" x14ac:dyDescent="0.25">
      <c r="A1228" s="120" t="s">
        <v>1927</v>
      </c>
      <c r="B1228" s="114" t="s">
        <v>1928</v>
      </c>
      <c r="C1228" s="106" t="s">
        <v>1929</v>
      </c>
      <c r="D1228" s="93" t="s">
        <v>1394</v>
      </c>
      <c r="E1228" s="115">
        <v>45260</v>
      </c>
      <c r="F1228" s="93"/>
      <c r="G1228" s="93"/>
      <c r="H1228" s="93"/>
    </row>
    <row r="1229" spans="1:8" s="29" customFormat="1" ht="13.8" hidden="1" x14ac:dyDescent="0.25">
      <c r="A1229" s="114" t="s">
        <v>1927</v>
      </c>
      <c r="B1229" s="114" t="s">
        <v>2009</v>
      </c>
      <c r="C1229" s="106" t="s">
        <v>1929</v>
      </c>
      <c r="D1229" s="93" t="s">
        <v>1394</v>
      </c>
      <c r="E1229" s="115">
        <v>45260</v>
      </c>
      <c r="F1229" s="93"/>
      <c r="G1229" s="93"/>
      <c r="H1229" s="93"/>
    </row>
    <row r="1230" spans="1:8" s="29" customFormat="1" ht="13.8" hidden="1" x14ac:dyDescent="0.25">
      <c r="A1230" s="44" t="s">
        <v>1515</v>
      </c>
      <c r="B1230" s="44" t="s">
        <v>1571</v>
      </c>
      <c r="C1230" s="45" t="s">
        <v>2570</v>
      </c>
      <c r="D1230" s="45" t="s">
        <v>1572</v>
      </c>
      <c r="E1230" s="45" t="s">
        <v>2542</v>
      </c>
      <c r="F1230" s="93"/>
      <c r="G1230" s="93"/>
      <c r="H1230" s="93"/>
    </row>
    <row r="1231" spans="1:8" s="29" customFormat="1" ht="13.8" hidden="1" x14ac:dyDescent="0.25">
      <c r="A1231" s="41" t="s">
        <v>5908</v>
      </c>
      <c r="B1231" s="41" t="s">
        <v>5906</v>
      </c>
      <c r="C1231" s="88" t="s">
        <v>5907</v>
      </c>
      <c r="D1231" s="36" t="s">
        <v>1201</v>
      </c>
      <c r="E1231" s="43">
        <v>45610</v>
      </c>
      <c r="F1231" s="32"/>
      <c r="G1231" s="32"/>
      <c r="H1231" s="32"/>
    </row>
    <row r="1232" spans="1:8" s="29" customFormat="1" ht="13.8" hidden="1" x14ac:dyDescent="0.25">
      <c r="A1232" s="127" t="s">
        <v>3228</v>
      </c>
      <c r="B1232" s="44" t="s">
        <v>3200</v>
      </c>
      <c r="C1232" s="45" t="s">
        <v>3201</v>
      </c>
      <c r="D1232" s="45" t="s">
        <v>1201</v>
      </c>
      <c r="E1232" s="46">
        <v>45382</v>
      </c>
      <c r="F1232" s="45"/>
      <c r="G1232" s="45" t="s">
        <v>1190</v>
      </c>
      <c r="H1232" s="45" t="s">
        <v>1190</v>
      </c>
    </row>
    <row r="1233" spans="1:8" s="29" customFormat="1" ht="13.8" hidden="1" x14ac:dyDescent="0.3">
      <c r="A1233" s="171" t="s">
        <v>5769</v>
      </c>
      <c r="B1233" s="31" t="s">
        <v>5761</v>
      </c>
      <c r="C1233" s="32" t="s">
        <v>5762</v>
      </c>
      <c r="D1233" s="33" t="s">
        <v>1201</v>
      </c>
      <c r="E1233" s="33">
        <v>45246</v>
      </c>
      <c r="F1233" s="32"/>
      <c r="G1233" s="32"/>
      <c r="H1233" s="32"/>
    </row>
    <row r="1234" spans="1:8" s="29" customFormat="1" ht="13.8" hidden="1" x14ac:dyDescent="0.25">
      <c r="A1234" s="87" t="s">
        <v>91</v>
      </c>
      <c r="B1234" s="87" t="s">
        <v>192</v>
      </c>
      <c r="C1234" s="95" t="s">
        <v>372</v>
      </c>
      <c r="D1234" s="96" t="s">
        <v>398</v>
      </c>
      <c r="E1234" s="65">
        <v>45169</v>
      </c>
      <c r="F1234" s="96"/>
      <c r="G1234" s="96"/>
      <c r="H1234" s="96"/>
    </row>
    <row r="1235" spans="1:8" s="29" customFormat="1" ht="13.8" hidden="1" x14ac:dyDescent="0.25">
      <c r="A1235" s="102" t="s">
        <v>3340</v>
      </c>
      <c r="B1235" s="92" t="s">
        <v>3384</v>
      </c>
      <c r="C1235" s="93" t="s">
        <v>3383</v>
      </c>
      <c r="D1235" s="93" t="s">
        <v>1201</v>
      </c>
      <c r="E1235" s="94">
        <v>45429</v>
      </c>
      <c r="F1235" s="93"/>
      <c r="G1235" s="93" t="s">
        <v>1190</v>
      </c>
      <c r="H1235" s="93" t="s">
        <v>1190</v>
      </c>
    </row>
    <row r="1236" spans="1:8" s="29" customFormat="1" ht="13.8" hidden="1" x14ac:dyDescent="0.25">
      <c r="A1236" s="100" t="s">
        <v>3440</v>
      </c>
      <c r="B1236" s="92" t="s">
        <v>3452</v>
      </c>
      <c r="C1236" s="93" t="s">
        <v>3453</v>
      </c>
      <c r="D1236" s="93" t="s">
        <v>1201</v>
      </c>
      <c r="E1236" s="94">
        <v>45401</v>
      </c>
      <c r="F1236" s="93"/>
      <c r="G1236" s="93"/>
      <c r="H1236" s="93"/>
    </row>
    <row r="1237" spans="1:8" s="29" customFormat="1" ht="13.8" hidden="1" x14ac:dyDescent="0.3">
      <c r="A1237" s="57" t="s">
        <v>2163</v>
      </c>
      <c r="B1237" s="57" t="s">
        <v>2173</v>
      </c>
      <c r="C1237" s="62">
        <v>21030</v>
      </c>
      <c r="D1237" s="93" t="s">
        <v>4760</v>
      </c>
      <c r="E1237" s="60">
        <v>45961</v>
      </c>
      <c r="F1237" s="93"/>
      <c r="G1237" s="93"/>
      <c r="H1237" s="93"/>
    </row>
    <row r="1238" spans="1:8" s="29" customFormat="1" ht="13.8" hidden="1" x14ac:dyDescent="0.3">
      <c r="A1238" s="57" t="s">
        <v>2163</v>
      </c>
      <c r="B1238" s="92" t="s">
        <v>3682</v>
      </c>
      <c r="C1238" s="93" t="s">
        <v>3680</v>
      </c>
      <c r="D1238" s="93" t="s">
        <v>3681</v>
      </c>
      <c r="E1238" s="94">
        <v>46203</v>
      </c>
      <c r="F1238" s="93"/>
      <c r="G1238" s="93"/>
      <c r="H1238" s="93"/>
    </row>
    <row r="1239" spans="1:8" s="29" customFormat="1" ht="13.8" hidden="1" x14ac:dyDescent="0.3">
      <c r="A1239" s="57" t="s">
        <v>1355</v>
      </c>
      <c r="B1239" s="92" t="s">
        <v>3682</v>
      </c>
      <c r="C1239" s="93" t="s">
        <v>3680</v>
      </c>
      <c r="D1239" s="93" t="s">
        <v>3681</v>
      </c>
      <c r="E1239" s="94">
        <v>46203</v>
      </c>
      <c r="F1239" s="93"/>
      <c r="G1239" s="93"/>
      <c r="H1239" s="93"/>
    </row>
    <row r="1240" spans="1:8" s="29" customFormat="1" ht="13.8" hidden="1" x14ac:dyDescent="0.3">
      <c r="A1240" s="57" t="s">
        <v>3641</v>
      </c>
      <c r="B1240" s="92" t="s">
        <v>3682</v>
      </c>
      <c r="C1240" s="93" t="s">
        <v>3680</v>
      </c>
      <c r="D1240" s="93" t="s">
        <v>3681</v>
      </c>
      <c r="E1240" s="94">
        <v>46203</v>
      </c>
      <c r="F1240" s="93"/>
      <c r="G1240" s="93"/>
      <c r="H1240" s="93"/>
    </row>
    <row r="1241" spans="1:8" s="29" customFormat="1" ht="13.8" hidden="1" x14ac:dyDescent="0.25">
      <c r="A1241" s="101" t="s">
        <v>3229</v>
      </c>
      <c r="B1241" s="44" t="s">
        <v>3200</v>
      </c>
      <c r="C1241" s="45" t="s">
        <v>3201</v>
      </c>
      <c r="D1241" s="45" t="s">
        <v>1201</v>
      </c>
      <c r="E1241" s="46">
        <v>45382</v>
      </c>
      <c r="F1241" s="45"/>
      <c r="G1241" s="45" t="s">
        <v>1190</v>
      </c>
      <c r="H1241" s="45" t="s">
        <v>1190</v>
      </c>
    </row>
    <row r="1242" spans="1:8" s="29" customFormat="1" ht="13.8" hidden="1" x14ac:dyDescent="0.3">
      <c r="A1242" s="99" t="s">
        <v>1338</v>
      </c>
      <c r="B1242" s="92" t="s">
        <v>5748</v>
      </c>
      <c r="C1242" s="93" t="s">
        <v>5749</v>
      </c>
      <c r="D1242" s="93" t="s">
        <v>1201</v>
      </c>
      <c r="E1242" s="94">
        <v>46961</v>
      </c>
      <c r="F1242" s="32"/>
      <c r="G1242" s="32"/>
      <c r="H1242" s="32"/>
    </row>
    <row r="1243" spans="1:8" s="29" customFormat="1" ht="13.8" hidden="1" x14ac:dyDescent="0.25">
      <c r="A1243" s="127" t="s">
        <v>3230</v>
      </c>
      <c r="B1243" s="44" t="s">
        <v>3200</v>
      </c>
      <c r="C1243" s="45" t="s">
        <v>3201</v>
      </c>
      <c r="D1243" s="45" t="s">
        <v>1201</v>
      </c>
      <c r="E1243" s="46">
        <v>45382</v>
      </c>
      <c r="F1243" s="45"/>
      <c r="G1243" s="45" t="s">
        <v>1190</v>
      </c>
      <c r="H1243" s="45" t="s">
        <v>1190</v>
      </c>
    </row>
    <row r="1244" spans="1:8" s="29" customFormat="1" ht="13.8" hidden="1" x14ac:dyDescent="0.25">
      <c r="A1244" s="44" t="s">
        <v>2645</v>
      </c>
      <c r="B1244" s="44" t="s">
        <v>1346</v>
      </c>
      <c r="C1244" s="45" t="s">
        <v>3178</v>
      </c>
      <c r="D1244" s="45" t="s">
        <v>1721</v>
      </c>
      <c r="E1244" s="46">
        <v>45691</v>
      </c>
      <c r="F1244" s="93"/>
      <c r="G1244" s="93"/>
      <c r="H1244" s="93"/>
    </row>
    <row r="1245" spans="1:8" s="29" customFormat="1" ht="13.8" hidden="1" x14ac:dyDescent="0.3">
      <c r="A1245" s="57" t="s">
        <v>3642</v>
      </c>
      <c r="B1245" s="92" t="s">
        <v>3682</v>
      </c>
      <c r="C1245" s="93" t="s">
        <v>3680</v>
      </c>
      <c r="D1245" s="93" t="s">
        <v>3681</v>
      </c>
      <c r="E1245" s="94">
        <v>46203</v>
      </c>
      <c r="F1245" s="93"/>
      <c r="G1245" s="93"/>
      <c r="H1245" s="93"/>
    </row>
    <row r="1246" spans="1:8" s="29" customFormat="1" ht="13.8" hidden="1" x14ac:dyDescent="0.25">
      <c r="A1246" s="101" t="s">
        <v>3231</v>
      </c>
      <c r="B1246" s="44" t="s">
        <v>3200</v>
      </c>
      <c r="C1246" s="45" t="s">
        <v>3201</v>
      </c>
      <c r="D1246" s="45" t="s">
        <v>1201</v>
      </c>
      <c r="E1246" s="46">
        <v>45382</v>
      </c>
      <c r="F1246" s="45"/>
      <c r="G1246" s="45" t="s">
        <v>1190</v>
      </c>
      <c r="H1246" s="45" t="s">
        <v>1190</v>
      </c>
    </row>
    <row r="1247" spans="1:8" s="29" customFormat="1" ht="13.8" hidden="1" x14ac:dyDescent="0.25">
      <c r="A1247" s="41" t="s">
        <v>5904</v>
      </c>
      <c r="B1247" s="41" t="s">
        <v>5898</v>
      </c>
      <c r="C1247" s="88" t="s">
        <v>5899</v>
      </c>
      <c r="D1247" s="36" t="s">
        <v>1201</v>
      </c>
      <c r="E1247" s="43">
        <v>45610</v>
      </c>
      <c r="F1247" s="32"/>
      <c r="G1247" s="32"/>
      <c r="H1247" s="32"/>
    </row>
    <row r="1248" spans="1:8" s="29" customFormat="1" ht="13.8" hidden="1" x14ac:dyDescent="0.3">
      <c r="A1248" s="99" t="s">
        <v>3098</v>
      </c>
      <c r="B1248" s="92" t="s">
        <v>3078</v>
      </c>
      <c r="C1248" s="93" t="s">
        <v>3107</v>
      </c>
      <c r="D1248" s="93" t="s">
        <v>1586</v>
      </c>
      <c r="E1248" s="94">
        <v>45291</v>
      </c>
      <c r="F1248" s="93"/>
      <c r="G1248" s="93"/>
      <c r="H1248" s="93"/>
    </row>
    <row r="1249" spans="1:8" s="29" customFormat="1" ht="13.8" hidden="1" x14ac:dyDescent="0.3">
      <c r="A1249" s="57" t="s">
        <v>1356</v>
      </c>
      <c r="B1249" s="92" t="s">
        <v>3682</v>
      </c>
      <c r="C1249" s="93" t="s">
        <v>3680</v>
      </c>
      <c r="D1249" s="93" t="s">
        <v>3681</v>
      </c>
      <c r="E1249" s="94">
        <v>46203</v>
      </c>
      <c r="F1249" s="93"/>
      <c r="G1249" s="93"/>
      <c r="H1249" s="93"/>
    </row>
    <row r="1250" spans="1:8" s="29" customFormat="1" ht="13.8" x14ac:dyDescent="0.3">
      <c r="A1250" s="99" t="s">
        <v>84</v>
      </c>
      <c r="B1250" s="92" t="s">
        <v>1750</v>
      </c>
      <c r="C1250" s="93" t="s">
        <v>1751</v>
      </c>
      <c r="D1250" s="93" t="s">
        <v>1752</v>
      </c>
      <c r="E1250" s="107">
        <v>44660</v>
      </c>
      <c r="F1250" s="93"/>
      <c r="G1250" s="93" t="s">
        <v>1190</v>
      </c>
      <c r="H1250" s="93" t="s">
        <v>1190</v>
      </c>
    </row>
    <row r="1251" spans="1:8" s="29" customFormat="1" ht="13.8" hidden="1" x14ac:dyDescent="0.3">
      <c r="A1251" s="57" t="s">
        <v>121</v>
      </c>
      <c r="B1251" s="92" t="s">
        <v>3682</v>
      </c>
      <c r="C1251" s="93" t="s">
        <v>3680</v>
      </c>
      <c r="D1251" s="93" t="s">
        <v>3681</v>
      </c>
      <c r="E1251" s="94">
        <v>46203</v>
      </c>
      <c r="F1251" s="93"/>
      <c r="G1251" s="93"/>
      <c r="H1251" s="93"/>
    </row>
    <row r="1252" spans="1:8" s="29" customFormat="1" ht="13.8" hidden="1" x14ac:dyDescent="0.25">
      <c r="A1252" s="87" t="s">
        <v>281</v>
      </c>
      <c r="B1252" s="87" t="s">
        <v>4398</v>
      </c>
      <c r="C1252" s="95" t="s">
        <v>3946</v>
      </c>
      <c r="D1252" s="96" t="s">
        <v>398</v>
      </c>
      <c r="E1252" s="65">
        <v>45504</v>
      </c>
      <c r="F1252" s="96"/>
      <c r="G1252" s="96"/>
      <c r="H1252" s="96"/>
    </row>
    <row r="1253" spans="1:8" s="29" customFormat="1" ht="13.8" hidden="1" x14ac:dyDescent="0.25">
      <c r="A1253" s="87" t="s">
        <v>282</v>
      </c>
      <c r="B1253" s="87" t="s">
        <v>163</v>
      </c>
      <c r="C1253" s="95" t="s">
        <v>3248</v>
      </c>
      <c r="D1253" s="96" t="s">
        <v>398</v>
      </c>
      <c r="E1253" s="65">
        <v>45169</v>
      </c>
      <c r="F1253" s="96"/>
      <c r="G1253" s="96"/>
      <c r="H1253" s="96"/>
    </row>
    <row r="1254" spans="1:8" s="29" customFormat="1" ht="13.8" hidden="1" x14ac:dyDescent="0.3">
      <c r="A1254" s="57" t="s">
        <v>3980</v>
      </c>
      <c r="B1254" s="57" t="s">
        <v>1290</v>
      </c>
      <c r="C1254" s="62">
        <v>21027</v>
      </c>
      <c r="D1254" s="93" t="s">
        <v>4760</v>
      </c>
      <c r="E1254" s="60">
        <v>45777</v>
      </c>
      <c r="F1254" s="93"/>
      <c r="G1254" s="93"/>
      <c r="H1254" s="93"/>
    </row>
    <row r="1255" spans="1:8" s="29" customFormat="1" ht="13.8" hidden="1" x14ac:dyDescent="0.3">
      <c r="A1255" s="57" t="s">
        <v>3643</v>
      </c>
      <c r="B1255" s="92" t="s">
        <v>3682</v>
      </c>
      <c r="C1255" s="93" t="s">
        <v>3680</v>
      </c>
      <c r="D1255" s="93" t="s">
        <v>3681</v>
      </c>
      <c r="E1255" s="94">
        <v>46203</v>
      </c>
      <c r="F1255" s="93"/>
      <c r="G1255" s="93"/>
      <c r="H1255" s="93"/>
    </row>
    <row r="1256" spans="1:8" s="29" customFormat="1" ht="13.8" hidden="1" x14ac:dyDescent="0.25">
      <c r="A1256" s="102" t="s">
        <v>3341</v>
      </c>
      <c r="B1256" s="92" t="s">
        <v>3384</v>
      </c>
      <c r="C1256" s="93" t="s">
        <v>3383</v>
      </c>
      <c r="D1256" s="93" t="s">
        <v>1201</v>
      </c>
      <c r="E1256" s="94">
        <v>45429</v>
      </c>
      <c r="F1256" s="93"/>
      <c r="G1256" s="93" t="s">
        <v>1190</v>
      </c>
      <c r="H1256" s="93" t="s">
        <v>1190</v>
      </c>
    </row>
    <row r="1257" spans="1:8" s="29" customFormat="1" ht="13.8" hidden="1" x14ac:dyDescent="0.25">
      <c r="A1257" s="44" t="s">
        <v>2486</v>
      </c>
      <c r="B1257" s="44" t="s">
        <v>2487</v>
      </c>
      <c r="C1257" s="45" t="s">
        <v>2488</v>
      </c>
      <c r="D1257" s="45" t="s">
        <v>1833</v>
      </c>
      <c r="E1257" s="46">
        <v>45838</v>
      </c>
      <c r="F1257" s="93"/>
      <c r="G1257" s="93" t="s">
        <v>1190</v>
      </c>
      <c r="H1257" s="93" t="s">
        <v>1190</v>
      </c>
    </row>
    <row r="1258" spans="1:8" s="29" customFormat="1" ht="13.8" hidden="1" x14ac:dyDescent="0.3">
      <c r="A1258" s="99" t="s">
        <v>122</v>
      </c>
      <c r="B1258" s="92" t="s">
        <v>3872</v>
      </c>
      <c r="C1258" s="93" t="s">
        <v>3873</v>
      </c>
      <c r="D1258" s="93" t="s">
        <v>1201</v>
      </c>
      <c r="E1258" s="94">
        <v>45190</v>
      </c>
      <c r="F1258" s="93"/>
      <c r="G1258" s="93"/>
      <c r="H1258" s="93" t="s">
        <v>1190</v>
      </c>
    </row>
    <row r="1259" spans="1:8" s="29" customFormat="1" ht="13.8" x14ac:dyDescent="0.25">
      <c r="A1259" s="91" t="s">
        <v>2492</v>
      </c>
      <c r="B1259" s="68" t="s">
        <v>1155</v>
      </c>
      <c r="C1259" s="45" t="s">
        <v>2493</v>
      </c>
      <c r="D1259" s="45" t="s">
        <v>2198</v>
      </c>
      <c r="E1259" s="69">
        <v>44876</v>
      </c>
      <c r="F1259" s="93"/>
      <c r="G1259" s="93"/>
      <c r="H1259" s="93"/>
    </row>
    <row r="1260" spans="1:8" s="29" customFormat="1" ht="13.8" hidden="1" x14ac:dyDescent="0.3">
      <c r="A1260" s="57" t="s">
        <v>2492</v>
      </c>
      <c r="B1260" s="92" t="s">
        <v>3682</v>
      </c>
      <c r="C1260" s="93" t="s">
        <v>3680</v>
      </c>
      <c r="D1260" s="93" t="s">
        <v>3681</v>
      </c>
      <c r="E1260" s="94">
        <v>46203</v>
      </c>
      <c r="F1260" s="93"/>
      <c r="G1260" s="93"/>
      <c r="H1260" s="93"/>
    </row>
    <row r="1261" spans="1:8" s="29" customFormat="1" ht="13.8" hidden="1" x14ac:dyDescent="0.3">
      <c r="A1261" s="57" t="s">
        <v>4703</v>
      </c>
      <c r="B1261" s="58" t="s">
        <v>3909</v>
      </c>
      <c r="C1261" s="62" t="s">
        <v>4735</v>
      </c>
      <c r="D1261" s="93" t="s">
        <v>4760</v>
      </c>
      <c r="E1261" s="60">
        <v>45535</v>
      </c>
      <c r="F1261" s="93"/>
      <c r="G1261" s="93"/>
      <c r="H1261" s="93"/>
    </row>
    <row r="1262" spans="1:8" s="29" customFormat="1" ht="13.8" hidden="1" x14ac:dyDescent="0.25">
      <c r="A1262" s="120" t="s">
        <v>2063</v>
      </c>
      <c r="B1262" s="114" t="s">
        <v>2010</v>
      </c>
      <c r="C1262" s="106" t="s">
        <v>2011</v>
      </c>
      <c r="D1262" s="93" t="s">
        <v>1394</v>
      </c>
      <c r="E1262" s="115">
        <v>46783</v>
      </c>
      <c r="F1262" s="93"/>
      <c r="G1262" s="93"/>
      <c r="H1262" s="93"/>
    </row>
    <row r="1263" spans="1:8" s="29" customFormat="1" ht="13.8" hidden="1" x14ac:dyDescent="0.25">
      <c r="A1263" s="87" t="s">
        <v>283</v>
      </c>
      <c r="B1263" s="87" t="s">
        <v>284</v>
      </c>
      <c r="C1263" s="95" t="s">
        <v>373</v>
      </c>
      <c r="D1263" s="96" t="s">
        <v>398</v>
      </c>
      <c r="E1263" s="65">
        <v>45382</v>
      </c>
      <c r="F1263" s="96"/>
      <c r="G1263" s="96"/>
      <c r="H1263" s="96"/>
    </row>
    <row r="1264" spans="1:8" s="29" customFormat="1" ht="13.8" hidden="1" x14ac:dyDescent="0.3">
      <c r="A1264" s="57" t="s">
        <v>4033</v>
      </c>
      <c r="B1264" s="92" t="s">
        <v>2270</v>
      </c>
      <c r="C1264" s="93" t="s">
        <v>4034</v>
      </c>
      <c r="D1264" s="93" t="s">
        <v>1833</v>
      </c>
      <c r="E1264" s="94">
        <v>47069</v>
      </c>
      <c r="F1264" s="93"/>
      <c r="G1264" s="93"/>
      <c r="H1264" s="93"/>
    </row>
    <row r="1265" spans="1:8" s="29" customFormat="1" ht="13.8" hidden="1" x14ac:dyDescent="0.3">
      <c r="A1265" s="57" t="s">
        <v>3644</v>
      </c>
      <c r="B1265" s="92" t="s">
        <v>3682</v>
      </c>
      <c r="C1265" s="93" t="s">
        <v>3680</v>
      </c>
      <c r="D1265" s="93" t="s">
        <v>3681</v>
      </c>
      <c r="E1265" s="94">
        <v>46203</v>
      </c>
      <c r="F1265" s="93"/>
      <c r="G1265" s="93"/>
      <c r="H1265" s="93"/>
    </row>
    <row r="1266" spans="1:8" s="29" customFormat="1" ht="13.8" hidden="1" x14ac:dyDescent="0.3">
      <c r="A1266" s="57" t="s">
        <v>4704</v>
      </c>
      <c r="B1266" s="58" t="s">
        <v>3909</v>
      </c>
      <c r="C1266" s="62" t="s">
        <v>4735</v>
      </c>
      <c r="D1266" s="93" t="s">
        <v>4760</v>
      </c>
      <c r="E1266" s="60">
        <v>45535</v>
      </c>
      <c r="F1266" s="93"/>
      <c r="G1266" s="93"/>
      <c r="H1266" s="93"/>
    </row>
    <row r="1267" spans="1:8" s="29" customFormat="1" ht="13.8" hidden="1" x14ac:dyDescent="0.25">
      <c r="A1267" s="102" t="s">
        <v>1357</v>
      </c>
      <c r="B1267" s="92" t="s">
        <v>3384</v>
      </c>
      <c r="C1267" s="93" t="s">
        <v>3383</v>
      </c>
      <c r="D1267" s="93" t="s">
        <v>1201</v>
      </c>
      <c r="E1267" s="94">
        <v>45429</v>
      </c>
      <c r="F1267" s="93"/>
      <c r="G1267" s="93" t="s">
        <v>1190</v>
      </c>
      <c r="H1267" s="93" t="s">
        <v>1190</v>
      </c>
    </row>
    <row r="1268" spans="1:8" s="29" customFormat="1" ht="13.8" hidden="1" x14ac:dyDescent="0.3">
      <c r="A1268" s="73" t="s">
        <v>5829</v>
      </c>
      <c r="B1268" s="89" t="s">
        <v>1202</v>
      </c>
      <c r="C1268" s="36" t="s">
        <v>5804</v>
      </c>
      <c r="D1268" s="36" t="s">
        <v>1201</v>
      </c>
      <c r="E1268" s="42">
        <v>45132</v>
      </c>
      <c r="F1268" s="32"/>
      <c r="G1268" s="32"/>
      <c r="H1268" s="32"/>
    </row>
    <row r="1269" spans="1:8" s="29" customFormat="1" ht="13.8" hidden="1" x14ac:dyDescent="0.3">
      <c r="A1269" s="99" t="s">
        <v>1725</v>
      </c>
      <c r="B1269" s="92" t="s">
        <v>1776</v>
      </c>
      <c r="C1269" s="93" t="s">
        <v>1729</v>
      </c>
      <c r="D1269" s="93" t="s">
        <v>2147</v>
      </c>
      <c r="E1269" s="94">
        <v>45443</v>
      </c>
      <c r="F1269" s="93"/>
      <c r="G1269" s="93" t="s">
        <v>1335</v>
      </c>
      <c r="H1269" s="93" t="s">
        <v>1335</v>
      </c>
    </row>
    <row r="1270" spans="1:8" s="29" customFormat="1" ht="13.8" hidden="1" x14ac:dyDescent="0.25">
      <c r="A1270" s="44" t="s">
        <v>3851</v>
      </c>
      <c r="B1270" s="44" t="s">
        <v>3852</v>
      </c>
      <c r="C1270" s="45">
        <v>205256</v>
      </c>
      <c r="D1270" s="45" t="s">
        <v>1199</v>
      </c>
      <c r="E1270" s="94">
        <v>45107</v>
      </c>
      <c r="F1270" s="93"/>
      <c r="G1270" s="93"/>
      <c r="H1270" s="93" t="s">
        <v>1190</v>
      </c>
    </row>
    <row r="1271" spans="1:8" s="29" customFormat="1" ht="13.8" hidden="1" x14ac:dyDescent="0.3">
      <c r="A1271" s="99" t="s">
        <v>1738</v>
      </c>
      <c r="B1271" s="92" t="s">
        <v>1739</v>
      </c>
      <c r="C1271" s="96" t="s">
        <v>2153</v>
      </c>
      <c r="D1271" s="96" t="s">
        <v>1479</v>
      </c>
      <c r="E1271" s="112">
        <v>44985</v>
      </c>
      <c r="F1271" s="93"/>
      <c r="G1271" s="93"/>
      <c r="H1271" s="93"/>
    </row>
    <row r="1272" spans="1:8" s="29" customFormat="1" ht="13.8" hidden="1" x14ac:dyDescent="0.3">
      <c r="A1272" s="99" t="s">
        <v>3901</v>
      </c>
      <c r="B1272" s="92" t="s">
        <v>3902</v>
      </c>
      <c r="C1272" s="93" t="s">
        <v>3903</v>
      </c>
      <c r="D1272" s="93" t="s">
        <v>1747</v>
      </c>
      <c r="E1272" s="94">
        <v>45200</v>
      </c>
      <c r="F1272" s="93"/>
      <c r="G1272" s="93"/>
      <c r="H1272" s="93"/>
    </row>
    <row r="1273" spans="1:8" s="29" customFormat="1" ht="13.8" hidden="1" x14ac:dyDescent="0.25">
      <c r="A1273" s="44" t="s">
        <v>2777</v>
      </c>
      <c r="B1273" s="44" t="s">
        <v>1823</v>
      </c>
      <c r="C1273" s="45" t="s">
        <v>2778</v>
      </c>
      <c r="D1273" s="45" t="s">
        <v>2190</v>
      </c>
      <c r="E1273" s="46">
        <v>45557</v>
      </c>
      <c r="F1273" s="93"/>
      <c r="G1273" s="93"/>
      <c r="H1273" s="93"/>
    </row>
    <row r="1274" spans="1:8" s="29" customFormat="1" ht="13.8" hidden="1" x14ac:dyDescent="0.3">
      <c r="A1274" s="57" t="s">
        <v>3645</v>
      </c>
      <c r="B1274" s="92" t="s">
        <v>3682</v>
      </c>
      <c r="C1274" s="93" t="s">
        <v>3680</v>
      </c>
      <c r="D1274" s="93" t="s">
        <v>3681</v>
      </c>
      <c r="E1274" s="94">
        <v>46203</v>
      </c>
      <c r="F1274" s="93"/>
      <c r="G1274" s="93"/>
      <c r="H1274" s="93"/>
    </row>
    <row r="1275" spans="1:8" s="29" customFormat="1" ht="13.8" hidden="1" x14ac:dyDescent="0.25">
      <c r="A1275" s="117" t="s">
        <v>2064</v>
      </c>
      <c r="B1275" s="114" t="s">
        <v>2012</v>
      </c>
      <c r="C1275" s="106" t="s">
        <v>2013</v>
      </c>
      <c r="D1275" s="93" t="s">
        <v>1394</v>
      </c>
      <c r="E1275" s="115">
        <v>45107</v>
      </c>
      <c r="F1275" s="93"/>
      <c r="G1275" s="93"/>
      <c r="H1275" s="93"/>
    </row>
    <row r="1276" spans="1:8" s="29" customFormat="1" ht="13.8" hidden="1" x14ac:dyDescent="0.25">
      <c r="A1276" s="44" t="s">
        <v>4705</v>
      </c>
      <c r="B1276" s="44" t="s">
        <v>199</v>
      </c>
      <c r="C1276" s="45" t="s">
        <v>4751</v>
      </c>
      <c r="D1276" s="93" t="s">
        <v>4760</v>
      </c>
      <c r="E1276" s="70" t="s">
        <v>1330</v>
      </c>
      <c r="F1276" s="93"/>
      <c r="G1276" s="93"/>
      <c r="H1276" s="93"/>
    </row>
    <row r="1277" spans="1:8" s="29" customFormat="1" ht="13.8" hidden="1" x14ac:dyDescent="0.3">
      <c r="A1277" s="117" t="s">
        <v>2065</v>
      </c>
      <c r="B1277" s="117" t="s">
        <v>1995</v>
      </c>
      <c r="C1277" s="106" t="s">
        <v>2014</v>
      </c>
      <c r="D1277" s="93" t="s">
        <v>1394</v>
      </c>
      <c r="E1277" s="119">
        <v>46418</v>
      </c>
      <c r="F1277" s="93"/>
      <c r="G1277" s="93"/>
      <c r="H1277" s="93"/>
    </row>
    <row r="1278" spans="1:8" s="29" customFormat="1" ht="13.8" hidden="1" x14ac:dyDescent="0.3">
      <c r="A1278" s="117" t="s">
        <v>6768</v>
      </c>
      <c r="B1278" s="117" t="s">
        <v>5592</v>
      </c>
      <c r="C1278" s="223">
        <v>44984</v>
      </c>
      <c r="D1278" s="93" t="s">
        <v>398</v>
      </c>
      <c r="E1278" s="119">
        <v>45412</v>
      </c>
      <c r="F1278" s="93"/>
      <c r="G1278" s="93"/>
      <c r="H1278" s="93"/>
    </row>
    <row r="1279" spans="1:8" s="29" customFormat="1" ht="13.8" hidden="1" x14ac:dyDescent="0.25">
      <c r="A1279" s="87" t="s">
        <v>285</v>
      </c>
      <c r="B1279" s="87" t="s">
        <v>204</v>
      </c>
      <c r="C1279" s="95" t="s">
        <v>4938</v>
      </c>
      <c r="D1279" s="96" t="s">
        <v>398</v>
      </c>
      <c r="E1279" s="65">
        <v>45930</v>
      </c>
      <c r="F1279" s="96"/>
      <c r="G1279" s="96"/>
      <c r="H1279" s="96"/>
    </row>
    <row r="1280" spans="1:8" s="29" customFormat="1" ht="13.8" hidden="1" x14ac:dyDescent="0.25">
      <c r="A1280" s="87" t="s">
        <v>4566</v>
      </c>
      <c r="B1280" s="87" t="s">
        <v>4355</v>
      </c>
      <c r="C1280" s="95" t="s">
        <v>4567</v>
      </c>
      <c r="D1280" s="96" t="s">
        <v>398</v>
      </c>
      <c r="E1280" s="65">
        <v>45657</v>
      </c>
      <c r="F1280" s="96"/>
      <c r="G1280" s="96"/>
      <c r="H1280" s="96"/>
    </row>
    <row r="1281" spans="1:8" s="29" customFormat="1" ht="13.8" hidden="1" x14ac:dyDescent="0.3">
      <c r="A1281" s="57" t="s">
        <v>1856</v>
      </c>
      <c r="B1281" s="57" t="s">
        <v>2173</v>
      </c>
      <c r="C1281" s="62">
        <v>21030</v>
      </c>
      <c r="D1281" s="93" t="s">
        <v>4760</v>
      </c>
      <c r="E1281" s="60">
        <v>45961</v>
      </c>
      <c r="F1281" s="93"/>
      <c r="G1281" s="93"/>
      <c r="H1281" s="93"/>
    </row>
    <row r="1282" spans="1:8" s="29" customFormat="1" ht="13.8" hidden="1" x14ac:dyDescent="0.25">
      <c r="A1282" s="87" t="s">
        <v>4568</v>
      </c>
      <c r="B1282" s="87" t="s">
        <v>4340</v>
      </c>
      <c r="C1282" s="95" t="s">
        <v>4569</v>
      </c>
      <c r="D1282" s="96" t="s">
        <v>398</v>
      </c>
      <c r="E1282" s="65">
        <v>45291</v>
      </c>
      <c r="F1282" s="96"/>
      <c r="G1282" s="96"/>
      <c r="H1282" s="96"/>
    </row>
    <row r="1283" spans="1:8" s="29" customFormat="1" ht="13.8" x14ac:dyDescent="0.3">
      <c r="A1283" s="92" t="s">
        <v>2735</v>
      </c>
      <c r="B1283" s="92" t="s">
        <v>2737</v>
      </c>
      <c r="C1283" s="93" t="s">
        <v>2736</v>
      </c>
      <c r="D1283" s="93" t="s">
        <v>1749</v>
      </c>
      <c r="E1283" s="107">
        <v>44836</v>
      </c>
      <c r="F1283" s="93"/>
      <c r="G1283" s="93"/>
      <c r="H1283" s="93"/>
    </row>
    <row r="1284" spans="1:8" s="29" customFormat="1" ht="13.8" hidden="1" x14ac:dyDescent="0.25">
      <c r="A1284" s="100" t="s">
        <v>3441</v>
      </c>
      <c r="B1284" s="92" t="s">
        <v>3452</v>
      </c>
      <c r="C1284" s="93" t="s">
        <v>3453</v>
      </c>
      <c r="D1284" s="93" t="s">
        <v>1201</v>
      </c>
      <c r="E1284" s="94">
        <v>45401</v>
      </c>
      <c r="F1284" s="93"/>
      <c r="G1284" s="93"/>
      <c r="H1284" s="93"/>
    </row>
    <row r="1285" spans="1:8" s="29" customFormat="1" ht="13.8" hidden="1" x14ac:dyDescent="0.3">
      <c r="A1285" s="58" t="s">
        <v>1252</v>
      </c>
      <c r="B1285" s="58" t="s">
        <v>3909</v>
      </c>
      <c r="C1285" s="59">
        <v>20022</v>
      </c>
      <c r="D1285" s="93" t="s">
        <v>4760</v>
      </c>
      <c r="E1285" s="60">
        <v>45535</v>
      </c>
      <c r="F1285" s="93"/>
      <c r="G1285" s="93"/>
      <c r="H1285" s="93"/>
    </row>
    <row r="1286" spans="1:8" s="29" customFormat="1" ht="13.8" hidden="1" x14ac:dyDescent="0.25">
      <c r="A1286" s="87" t="s">
        <v>6724</v>
      </c>
      <c r="B1286" s="87" t="s">
        <v>288</v>
      </c>
      <c r="C1286" s="95" t="s">
        <v>6725</v>
      </c>
      <c r="D1286" s="96" t="s">
        <v>398</v>
      </c>
      <c r="E1286" s="65">
        <v>45991</v>
      </c>
      <c r="F1286" s="96"/>
      <c r="G1286" s="96"/>
      <c r="H1286" s="96"/>
    </row>
    <row r="1287" spans="1:8" s="29" customFormat="1" ht="13.8" hidden="1" x14ac:dyDescent="0.3">
      <c r="A1287" s="73" t="s">
        <v>6284</v>
      </c>
      <c r="B1287" s="89" t="s">
        <v>5783</v>
      </c>
      <c r="C1287" s="36" t="s">
        <v>5784</v>
      </c>
      <c r="D1287" s="36" t="s">
        <v>1201</v>
      </c>
      <c r="E1287" s="42">
        <v>45245</v>
      </c>
      <c r="F1287" s="32"/>
      <c r="G1287" s="32"/>
      <c r="H1287" s="32"/>
    </row>
    <row r="1288" spans="1:8" s="29" customFormat="1" ht="13.8" hidden="1" x14ac:dyDescent="0.3">
      <c r="A1288" s="73" t="s">
        <v>6284</v>
      </c>
      <c r="B1288" s="89" t="s">
        <v>5850</v>
      </c>
      <c r="C1288" s="36" t="s">
        <v>5851</v>
      </c>
      <c r="D1288" s="36" t="s">
        <v>1201</v>
      </c>
      <c r="E1288" s="42">
        <v>45372</v>
      </c>
      <c r="F1288" s="32"/>
      <c r="G1288" s="32"/>
      <c r="H1288" s="32"/>
    </row>
    <row r="1289" spans="1:8" s="29" customFormat="1" ht="13.8" hidden="1" x14ac:dyDescent="0.3">
      <c r="A1289" s="73" t="s">
        <v>6284</v>
      </c>
      <c r="B1289" s="89" t="s">
        <v>5850</v>
      </c>
      <c r="C1289" s="36" t="s">
        <v>5921</v>
      </c>
      <c r="D1289" s="36" t="s">
        <v>1201</v>
      </c>
      <c r="E1289" s="42">
        <v>45169</v>
      </c>
      <c r="F1289" s="32"/>
      <c r="G1289" s="32"/>
      <c r="H1289" s="32"/>
    </row>
    <row r="1290" spans="1:8" s="29" customFormat="1" ht="13.8" hidden="1" x14ac:dyDescent="0.25">
      <c r="A1290" s="100" t="s">
        <v>3442</v>
      </c>
      <c r="B1290" s="92" t="s">
        <v>3452</v>
      </c>
      <c r="C1290" s="93" t="s">
        <v>3453</v>
      </c>
      <c r="D1290" s="93" t="s">
        <v>1201</v>
      </c>
      <c r="E1290" s="94">
        <v>45401</v>
      </c>
      <c r="F1290" s="93"/>
      <c r="G1290" s="93"/>
      <c r="H1290" s="93"/>
    </row>
    <row r="1291" spans="1:8" s="29" customFormat="1" ht="13.8" hidden="1" x14ac:dyDescent="0.25">
      <c r="A1291" s="87" t="s">
        <v>6766</v>
      </c>
      <c r="B1291" s="87" t="s">
        <v>4343</v>
      </c>
      <c r="C1291" s="95" t="s">
        <v>4570</v>
      </c>
      <c r="D1291" s="96" t="s">
        <v>398</v>
      </c>
      <c r="E1291" s="65">
        <v>45657</v>
      </c>
      <c r="F1291" s="96"/>
      <c r="G1291" s="96"/>
      <c r="H1291" s="96"/>
    </row>
    <row r="1292" spans="1:8" s="29" customFormat="1" ht="13.8" hidden="1" x14ac:dyDescent="0.3">
      <c r="A1292" s="73" t="s">
        <v>5758</v>
      </c>
      <c r="B1292" s="73" t="s">
        <v>5755</v>
      </c>
      <c r="C1292" s="36" t="s">
        <v>5756</v>
      </c>
      <c r="D1292" s="36" t="s">
        <v>1201</v>
      </c>
      <c r="E1292" s="42">
        <v>45554</v>
      </c>
      <c r="F1292" s="32"/>
      <c r="G1292" s="32"/>
      <c r="H1292" s="32"/>
    </row>
    <row r="1293" spans="1:8" s="29" customFormat="1" ht="13.8" hidden="1" x14ac:dyDescent="0.3">
      <c r="A1293" s="99" t="s">
        <v>6188</v>
      </c>
      <c r="B1293" s="99" t="s">
        <v>6181</v>
      </c>
      <c r="C1293" s="93" t="s">
        <v>6189</v>
      </c>
      <c r="D1293" s="32" t="s">
        <v>1201</v>
      </c>
      <c r="E1293" s="33">
        <v>45343</v>
      </c>
      <c r="F1293" s="32"/>
      <c r="G1293" s="32"/>
      <c r="H1293" s="32" t="s">
        <v>1409</v>
      </c>
    </row>
    <row r="1294" spans="1:8" s="29" customFormat="1" ht="13.8" hidden="1" x14ac:dyDescent="0.25">
      <c r="A1294" s="98" t="s">
        <v>2873</v>
      </c>
      <c r="B1294" s="92" t="s">
        <v>2659</v>
      </c>
      <c r="C1294" s="93" t="s">
        <v>2815</v>
      </c>
      <c r="D1294" s="93" t="s">
        <v>2814</v>
      </c>
      <c r="E1294" s="94">
        <v>45169</v>
      </c>
      <c r="F1294" s="93"/>
      <c r="G1294" s="93"/>
      <c r="H1294" s="93"/>
    </row>
    <row r="1295" spans="1:8" s="29" customFormat="1" ht="13.8" hidden="1" x14ac:dyDescent="0.25">
      <c r="A1295" s="44" t="s">
        <v>6751</v>
      </c>
      <c r="B1295" s="44" t="s">
        <v>6752</v>
      </c>
      <c r="C1295" s="45" t="s">
        <v>6753</v>
      </c>
      <c r="D1295" s="93" t="s">
        <v>398</v>
      </c>
      <c r="E1295" s="46">
        <v>45777</v>
      </c>
      <c r="F1295" s="45"/>
      <c r="G1295" s="45"/>
      <c r="H1295" s="93"/>
    </row>
    <row r="1296" spans="1:8" s="29" customFormat="1" ht="13.8" hidden="1" x14ac:dyDescent="0.25">
      <c r="A1296" s="87" t="s">
        <v>4571</v>
      </c>
      <c r="B1296" s="87" t="s">
        <v>4340</v>
      </c>
      <c r="C1296" s="95" t="s">
        <v>4572</v>
      </c>
      <c r="D1296" s="96" t="s">
        <v>398</v>
      </c>
      <c r="E1296" s="65">
        <v>45291</v>
      </c>
      <c r="F1296" s="96"/>
      <c r="G1296" s="96"/>
      <c r="H1296" s="96"/>
    </row>
    <row r="1297" spans="1:8" s="29" customFormat="1" ht="13.8" hidden="1" x14ac:dyDescent="0.3">
      <c r="A1297" s="57" t="s">
        <v>1253</v>
      </c>
      <c r="B1297" s="57" t="s">
        <v>1290</v>
      </c>
      <c r="C1297" s="62">
        <v>21027</v>
      </c>
      <c r="D1297" s="93" t="s">
        <v>4760</v>
      </c>
      <c r="E1297" s="60">
        <v>45777</v>
      </c>
      <c r="F1297" s="93"/>
      <c r="G1297" s="93"/>
      <c r="H1297" s="93"/>
    </row>
    <row r="1298" spans="1:8" s="29" customFormat="1" ht="13.8" hidden="1" x14ac:dyDescent="0.25">
      <c r="A1298" s="140" t="s">
        <v>1086</v>
      </c>
      <c r="B1298" s="141" t="s">
        <v>1583</v>
      </c>
      <c r="C1298" s="93" t="s">
        <v>3683</v>
      </c>
      <c r="D1298" s="93" t="s">
        <v>3681</v>
      </c>
      <c r="E1298" s="94">
        <v>45051</v>
      </c>
      <c r="F1298" s="93"/>
      <c r="G1298" s="93"/>
      <c r="H1298" s="93"/>
    </row>
    <row r="1299" spans="1:8" s="29" customFormat="1" ht="13.8" hidden="1" x14ac:dyDescent="0.25">
      <c r="A1299" s="87" t="s">
        <v>286</v>
      </c>
      <c r="B1299" s="87" t="s">
        <v>287</v>
      </c>
      <c r="C1299" s="95" t="s">
        <v>2601</v>
      </c>
      <c r="D1299" s="96" t="s">
        <v>398</v>
      </c>
      <c r="E1299" s="65">
        <v>45626</v>
      </c>
      <c r="F1299" s="96"/>
      <c r="G1299" s="96"/>
      <c r="H1299" s="96"/>
    </row>
    <row r="1300" spans="1:8" s="29" customFormat="1" ht="13.8" hidden="1" x14ac:dyDescent="0.25">
      <c r="A1300" s="92" t="s">
        <v>3726</v>
      </c>
      <c r="B1300" s="92" t="s">
        <v>1384</v>
      </c>
      <c r="C1300" s="93" t="s">
        <v>3731</v>
      </c>
      <c r="D1300" s="93" t="s">
        <v>1201</v>
      </c>
      <c r="E1300" s="94">
        <v>45155</v>
      </c>
      <c r="F1300" s="93"/>
      <c r="G1300" s="93" t="s">
        <v>1190</v>
      </c>
      <c r="H1300" s="44" t="s">
        <v>1335</v>
      </c>
    </row>
    <row r="1301" spans="1:8" s="29" customFormat="1" ht="13.8" hidden="1" x14ac:dyDescent="0.3">
      <c r="A1301" s="57" t="s">
        <v>2769</v>
      </c>
      <c r="B1301" s="57" t="s">
        <v>2173</v>
      </c>
      <c r="C1301" s="62">
        <v>21030</v>
      </c>
      <c r="D1301" s="93" t="s">
        <v>4760</v>
      </c>
      <c r="E1301" s="60">
        <v>45961</v>
      </c>
      <c r="F1301" s="93"/>
      <c r="G1301" s="93"/>
      <c r="H1301" s="93"/>
    </row>
    <row r="1302" spans="1:8" s="29" customFormat="1" ht="13.8" hidden="1" x14ac:dyDescent="0.3">
      <c r="A1302" s="57" t="s">
        <v>3646</v>
      </c>
      <c r="B1302" s="92" t="s">
        <v>3682</v>
      </c>
      <c r="C1302" s="93" t="s">
        <v>3680</v>
      </c>
      <c r="D1302" s="93" t="s">
        <v>3681</v>
      </c>
      <c r="E1302" s="94">
        <v>46203</v>
      </c>
      <c r="F1302" s="93"/>
      <c r="G1302" s="93"/>
      <c r="H1302" s="93"/>
    </row>
    <row r="1303" spans="1:8" s="29" customFormat="1" ht="13.8" x14ac:dyDescent="0.3">
      <c r="A1303" s="99" t="s">
        <v>1809</v>
      </c>
      <c r="B1303" s="92" t="s">
        <v>1810</v>
      </c>
      <c r="C1303" s="93" t="s">
        <v>2606</v>
      </c>
      <c r="D1303" s="93" t="s">
        <v>1721</v>
      </c>
      <c r="E1303" s="107">
        <v>44651</v>
      </c>
      <c r="F1303" s="93"/>
      <c r="G1303" s="93"/>
      <c r="H1303" s="93" t="s">
        <v>1190</v>
      </c>
    </row>
    <row r="1304" spans="1:8" s="29" customFormat="1" ht="13.8" hidden="1" x14ac:dyDescent="0.3">
      <c r="A1304" s="57" t="s">
        <v>469</v>
      </c>
      <c r="B1304" s="58" t="s">
        <v>3909</v>
      </c>
      <c r="C1304" s="62" t="s">
        <v>4735</v>
      </c>
      <c r="D1304" s="93" t="s">
        <v>4760</v>
      </c>
      <c r="E1304" s="60">
        <v>45535</v>
      </c>
      <c r="F1304" s="93"/>
      <c r="G1304" s="93"/>
      <c r="H1304" s="93"/>
    </row>
    <row r="1305" spans="1:8" s="29" customFormat="1" ht="13.8" hidden="1" x14ac:dyDescent="0.3">
      <c r="A1305" s="57" t="s">
        <v>809</v>
      </c>
      <c r="B1305" s="92" t="s">
        <v>3682</v>
      </c>
      <c r="C1305" s="93" t="s">
        <v>3680</v>
      </c>
      <c r="D1305" s="93" t="s">
        <v>3681</v>
      </c>
      <c r="E1305" s="94">
        <v>46203</v>
      </c>
      <c r="F1305" s="93"/>
      <c r="G1305" s="93"/>
      <c r="H1305" s="93"/>
    </row>
    <row r="1306" spans="1:8" s="29" customFormat="1" ht="13.8" hidden="1" x14ac:dyDescent="0.25">
      <c r="A1306" s="91" t="s">
        <v>2802</v>
      </c>
      <c r="B1306" s="92" t="s">
        <v>1774</v>
      </c>
      <c r="C1306" s="93" t="s">
        <v>2656</v>
      </c>
      <c r="D1306" s="93" t="s">
        <v>2814</v>
      </c>
      <c r="E1306" s="94">
        <v>45169</v>
      </c>
      <c r="F1306" s="93"/>
      <c r="G1306" s="93"/>
      <c r="H1306" s="93"/>
    </row>
    <row r="1307" spans="1:8" s="29" customFormat="1" ht="13.8" hidden="1" x14ac:dyDescent="0.25">
      <c r="A1307" s="87" t="s">
        <v>4573</v>
      </c>
      <c r="B1307" s="87" t="s">
        <v>4510</v>
      </c>
      <c r="C1307" s="95" t="s">
        <v>4574</v>
      </c>
      <c r="D1307" s="96" t="s">
        <v>398</v>
      </c>
      <c r="E1307" s="65">
        <v>45291</v>
      </c>
      <c r="F1307" s="96"/>
      <c r="G1307" s="96"/>
      <c r="H1307" s="96"/>
    </row>
    <row r="1308" spans="1:8" s="29" customFormat="1" ht="13.8" hidden="1" x14ac:dyDescent="0.25">
      <c r="A1308" s="87" t="s">
        <v>4575</v>
      </c>
      <c r="B1308" s="87" t="s">
        <v>289</v>
      </c>
      <c r="C1308" s="95" t="s">
        <v>4576</v>
      </c>
      <c r="D1308" s="96" t="s">
        <v>398</v>
      </c>
      <c r="E1308" s="65">
        <v>45291</v>
      </c>
      <c r="F1308" s="96"/>
      <c r="G1308" s="96"/>
      <c r="H1308" s="96"/>
    </row>
    <row r="1309" spans="1:8" s="29" customFormat="1" ht="13.8" hidden="1" x14ac:dyDescent="0.3">
      <c r="A1309" s="171" t="s">
        <v>5770</v>
      </c>
      <c r="B1309" s="31" t="s">
        <v>5761</v>
      </c>
      <c r="C1309" s="32" t="s">
        <v>5762</v>
      </c>
      <c r="D1309" s="33" t="s">
        <v>1201</v>
      </c>
      <c r="E1309" s="33">
        <v>45246</v>
      </c>
      <c r="F1309" s="32"/>
      <c r="G1309" s="32"/>
      <c r="H1309" s="32"/>
    </row>
    <row r="1310" spans="1:8" s="29" customFormat="1" ht="13.8" hidden="1" x14ac:dyDescent="0.3">
      <c r="A1310" s="57" t="s">
        <v>3647</v>
      </c>
      <c r="B1310" s="92" t="s">
        <v>3682</v>
      </c>
      <c r="C1310" s="93" t="s">
        <v>3680</v>
      </c>
      <c r="D1310" s="93" t="s">
        <v>3681</v>
      </c>
      <c r="E1310" s="94">
        <v>46203</v>
      </c>
      <c r="F1310" s="93"/>
      <c r="G1310" s="93"/>
      <c r="H1310" s="93"/>
    </row>
    <row r="1311" spans="1:8" s="29" customFormat="1" ht="13.8" hidden="1" x14ac:dyDescent="0.25">
      <c r="A1311" s="102" t="s">
        <v>3342</v>
      </c>
      <c r="B1311" s="92" t="s">
        <v>3384</v>
      </c>
      <c r="C1311" s="93" t="s">
        <v>3383</v>
      </c>
      <c r="D1311" s="93" t="s">
        <v>1201</v>
      </c>
      <c r="E1311" s="94">
        <v>45429</v>
      </c>
      <c r="F1311" s="93"/>
      <c r="G1311" s="93" t="s">
        <v>1190</v>
      </c>
      <c r="H1311" s="93" t="s">
        <v>1190</v>
      </c>
    </row>
    <row r="1312" spans="1:8" s="29" customFormat="1" ht="13.8" hidden="1" x14ac:dyDescent="0.25">
      <c r="A1312" s="87" t="s">
        <v>290</v>
      </c>
      <c r="B1312" s="87" t="s">
        <v>291</v>
      </c>
      <c r="C1312" s="95" t="s">
        <v>374</v>
      </c>
      <c r="D1312" s="96" t="s">
        <v>398</v>
      </c>
      <c r="E1312" s="65">
        <v>45169</v>
      </c>
      <c r="F1312" s="96"/>
      <c r="G1312" s="96"/>
      <c r="H1312" s="96"/>
    </row>
    <row r="1313" spans="1:8" s="29" customFormat="1" ht="13.8" hidden="1" x14ac:dyDescent="0.25">
      <c r="A1313" s="87" t="s">
        <v>290</v>
      </c>
      <c r="B1313" s="87" t="s">
        <v>245</v>
      </c>
      <c r="C1313" s="95" t="s">
        <v>6726</v>
      </c>
      <c r="D1313" s="96" t="s">
        <v>398</v>
      </c>
      <c r="E1313" s="65">
        <v>45991</v>
      </c>
      <c r="F1313" s="96"/>
      <c r="G1313" s="96"/>
      <c r="H1313" s="96"/>
    </row>
    <row r="1314" spans="1:8" s="29" customFormat="1" ht="13.8" hidden="1" x14ac:dyDescent="0.25">
      <c r="A1314" s="87" t="s">
        <v>290</v>
      </c>
      <c r="B1314" s="87" t="s">
        <v>289</v>
      </c>
      <c r="C1314" s="95" t="s">
        <v>3986</v>
      </c>
      <c r="D1314" s="96" t="s">
        <v>398</v>
      </c>
      <c r="E1314" s="65">
        <v>45291</v>
      </c>
      <c r="F1314" s="96"/>
      <c r="G1314" s="96"/>
      <c r="H1314" s="96"/>
    </row>
    <row r="1315" spans="1:8" s="29" customFormat="1" ht="13.8" hidden="1" x14ac:dyDescent="0.3">
      <c r="A1315" s="57" t="s">
        <v>4706</v>
      </c>
      <c r="B1315" s="57" t="s">
        <v>1290</v>
      </c>
      <c r="C1315" s="62">
        <v>21027</v>
      </c>
      <c r="D1315" s="93" t="s">
        <v>4760</v>
      </c>
      <c r="E1315" s="60">
        <v>45777</v>
      </c>
      <c r="F1315" s="93"/>
      <c r="G1315" s="93"/>
      <c r="H1315" s="93"/>
    </row>
    <row r="1316" spans="1:8" s="29" customFormat="1" ht="13.8" hidden="1" x14ac:dyDescent="0.3">
      <c r="A1316" s="57" t="s">
        <v>4707</v>
      </c>
      <c r="B1316" s="57" t="s">
        <v>2173</v>
      </c>
      <c r="C1316" s="62">
        <v>21030</v>
      </c>
      <c r="D1316" s="93" t="s">
        <v>4760</v>
      </c>
      <c r="E1316" s="60">
        <v>45961</v>
      </c>
      <c r="F1316" s="93"/>
      <c r="G1316" s="93"/>
      <c r="H1316" s="93"/>
    </row>
    <row r="1317" spans="1:8" s="29" customFormat="1" ht="13.8" hidden="1" x14ac:dyDescent="0.25">
      <c r="A1317" s="102" t="s">
        <v>3343</v>
      </c>
      <c r="B1317" s="92" t="s">
        <v>3384</v>
      </c>
      <c r="C1317" s="93" t="s">
        <v>3383</v>
      </c>
      <c r="D1317" s="93" t="s">
        <v>1201</v>
      </c>
      <c r="E1317" s="94">
        <v>45429</v>
      </c>
      <c r="F1317" s="93"/>
      <c r="G1317" s="93" t="s">
        <v>1190</v>
      </c>
      <c r="H1317" s="93" t="s">
        <v>1190</v>
      </c>
    </row>
    <row r="1318" spans="1:8" s="29" customFormat="1" ht="13.8" hidden="1" x14ac:dyDescent="0.25">
      <c r="A1318" s="87" t="s">
        <v>4577</v>
      </c>
      <c r="B1318" s="87" t="s">
        <v>289</v>
      </c>
      <c r="C1318" s="95" t="s">
        <v>4578</v>
      </c>
      <c r="D1318" s="96" t="s">
        <v>398</v>
      </c>
      <c r="E1318" s="65">
        <v>45291</v>
      </c>
      <c r="F1318" s="96"/>
      <c r="G1318" s="96"/>
      <c r="H1318" s="96"/>
    </row>
    <row r="1319" spans="1:8" s="29" customFormat="1" ht="13.8" hidden="1" x14ac:dyDescent="0.25">
      <c r="A1319" s="87" t="s">
        <v>4579</v>
      </c>
      <c r="B1319" s="87" t="s">
        <v>4405</v>
      </c>
      <c r="C1319" s="95" t="s">
        <v>4580</v>
      </c>
      <c r="D1319" s="96" t="s">
        <v>398</v>
      </c>
      <c r="E1319" s="65">
        <v>45504</v>
      </c>
      <c r="F1319" s="96"/>
      <c r="G1319" s="96"/>
      <c r="H1319" s="96"/>
    </row>
    <row r="1320" spans="1:8" s="29" customFormat="1" ht="13.8" hidden="1" x14ac:dyDescent="0.3">
      <c r="A1320" s="99" t="s">
        <v>3099</v>
      </c>
      <c r="B1320" s="92" t="s">
        <v>3078</v>
      </c>
      <c r="C1320" s="93" t="s">
        <v>3107</v>
      </c>
      <c r="D1320" s="93" t="s">
        <v>1586</v>
      </c>
      <c r="E1320" s="94">
        <v>45291</v>
      </c>
      <c r="F1320" s="93"/>
      <c r="G1320" s="93"/>
      <c r="H1320" s="93"/>
    </row>
    <row r="1321" spans="1:8" s="29" customFormat="1" ht="13.8" hidden="1" x14ac:dyDescent="0.3">
      <c r="A1321" s="57" t="s">
        <v>3648</v>
      </c>
      <c r="B1321" s="92" t="s">
        <v>3682</v>
      </c>
      <c r="C1321" s="93" t="s">
        <v>3680</v>
      </c>
      <c r="D1321" s="93" t="s">
        <v>3681</v>
      </c>
      <c r="E1321" s="94">
        <v>46203</v>
      </c>
      <c r="F1321" s="93"/>
      <c r="G1321" s="93"/>
      <c r="H1321" s="93"/>
    </row>
    <row r="1322" spans="1:8" s="29" customFormat="1" ht="13.8" hidden="1" x14ac:dyDescent="0.25">
      <c r="A1322" s="87" t="s">
        <v>4581</v>
      </c>
      <c r="B1322" s="87" t="s">
        <v>4582</v>
      </c>
      <c r="C1322" s="95" t="s">
        <v>4583</v>
      </c>
      <c r="D1322" s="96" t="s">
        <v>398</v>
      </c>
      <c r="E1322" s="65">
        <v>45412</v>
      </c>
      <c r="F1322" s="96"/>
      <c r="G1322" s="96"/>
      <c r="H1322" s="96"/>
    </row>
    <row r="1323" spans="1:8" s="29" customFormat="1" ht="13.8" hidden="1" x14ac:dyDescent="0.25">
      <c r="A1323" s="44" t="s">
        <v>3112</v>
      </c>
      <c r="B1323" s="44" t="s">
        <v>3113</v>
      </c>
      <c r="C1323" s="45" t="s">
        <v>3163</v>
      </c>
      <c r="D1323" s="93" t="s">
        <v>1833</v>
      </c>
      <c r="E1323" s="46">
        <v>45242</v>
      </c>
      <c r="F1323" s="93"/>
      <c r="G1323" s="93"/>
      <c r="H1323" s="93"/>
    </row>
    <row r="1324" spans="1:8" s="29" customFormat="1" ht="13.8" hidden="1" x14ac:dyDescent="0.25">
      <c r="A1324" s="99" t="s">
        <v>2757</v>
      </c>
      <c r="B1324" s="111" t="s">
        <v>1169</v>
      </c>
      <c r="C1324" s="45" t="s">
        <v>2745</v>
      </c>
      <c r="D1324" s="93" t="s">
        <v>2198</v>
      </c>
      <c r="E1324" s="46">
        <v>45227</v>
      </c>
      <c r="F1324" s="93"/>
      <c r="G1324" s="93"/>
      <c r="H1324" s="93"/>
    </row>
    <row r="1325" spans="1:8" s="29" customFormat="1" ht="13.8" hidden="1" x14ac:dyDescent="0.3">
      <c r="A1325" s="57" t="s">
        <v>3649</v>
      </c>
      <c r="B1325" s="92" t="s">
        <v>3682</v>
      </c>
      <c r="C1325" s="93" t="s">
        <v>3680</v>
      </c>
      <c r="D1325" s="93" t="s">
        <v>3681</v>
      </c>
      <c r="E1325" s="94">
        <v>46203</v>
      </c>
      <c r="F1325" s="93"/>
      <c r="G1325" s="93"/>
      <c r="H1325" s="93"/>
    </row>
    <row r="1326" spans="1:8" s="29" customFormat="1" ht="13.8" hidden="1" x14ac:dyDescent="0.3">
      <c r="A1326" s="58" t="s">
        <v>1254</v>
      </c>
      <c r="B1326" s="58" t="s">
        <v>3909</v>
      </c>
      <c r="C1326" s="59">
        <v>20022</v>
      </c>
      <c r="D1326" s="93" t="s">
        <v>4760</v>
      </c>
      <c r="E1326" s="60">
        <v>45535</v>
      </c>
      <c r="F1326" s="93"/>
      <c r="G1326" s="93"/>
      <c r="H1326" s="93"/>
    </row>
    <row r="1327" spans="1:8" s="29" customFormat="1" ht="13.8" hidden="1" x14ac:dyDescent="0.3">
      <c r="A1327" s="57" t="s">
        <v>1254</v>
      </c>
      <c r="B1327" s="57" t="s">
        <v>2173</v>
      </c>
      <c r="C1327" s="62">
        <v>21030</v>
      </c>
      <c r="D1327" s="93" t="s">
        <v>4760</v>
      </c>
      <c r="E1327" s="60">
        <v>45961</v>
      </c>
      <c r="F1327" s="93"/>
      <c r="G1327" s="93"/>
      <c r="H1327" s="93"/>
    </row>
    <row r="1328" spans="1:8" s="29" customFormat="1" ht="13.8" hidden="1" x14ac:dyDescent="0.3">
      <c r="A1328" s="57" t="s">
        <v>3650</v>
      </c>
      <c r="B1328" s="92" t="s">
        <v>3682</v>
      </c>
      <c r="C1328" s="93" t="s">
        <v>3680</v>
      </c>
      <c r="D1328" s="93" t="s">
        <v>3681</v>
      </c>
      <c r="E1328" s="94">
        <v>46203</v>
      </c>
      <c r="F1328" s="93"/>
      <c r="G1328" s="93"/>
      <c r="H1328" s="93"/>
    </row>
    <row r="1329" spans="1:8" s="29" customFormat="1" ht="13.8" hidden="1" x14ac:dyDescent="0.3">
      <c r="A1329" s="57" t="s">
        <v>2768</v>
      </c>
      <c r="B1329" s="92" t="s">
        <v>3682</v>
      </c>
      <c r="C1329" s="93" t="s">
        <v>3680</v>
      </c>
      <c r="D1329" s="93" t="s">
        <v>3681</v>
      </c>
      <c r="E1329" s="94">
        <v>46203</v>
      </c>
      <c r="F1329" s="93"/>
      <c r="G1329" s="93"/>
      <c r="H1329" s="93"/>
    </row>
    <row r="1330" spans="1:8" s="29" customFormat="1" ht="13.8" hidden="1" x14ac:dyDescent="0.3">
      <c r="A1330" s="57" t="s">
        <v>1088</v>
      </c>
      <c r="B1330" s="57" t="s">
        <v>2173</v>
      </c>
      <c r="C1330" s="62">
        <v>21030</v>
      </c>
      <c r="D1330" s="93" t="s">
        <v>4760</v>
      </c>
      <c r="E1330" s="60">
        <v>45961</v>
      </c>
      <c r="F1330" s="93"/>
      <c r="G1330" s="93"/>
      <c r="H1330" s="93"/>
    </row>
    <row r="1331" spans="1:8" s="29" customFormat="1" ht="13.8" hidden="1" x14ac:dyDescent="0.25">
      <c r="A1331" s="102" t="s">
        <v>1088</v>
      </c>
      <c r="B1331" s="92" t="s">
        <v>3384</v>
      </c>
      <c r="C1331" s="93" t="s">
        <v>3383</v>
      </c>
      <c r="D1331" s="93" t="s">
        <v>1201</v>
      </c>
      <c r="E1331" s="94">
        <v>45429</v>
      </c>
      <c r="F1331" s="93"/>
      <c r="G1331" s="93" t="s">
        <v>1190</v>
      </c>
      <c r="H1331" s="93" t="s">
        <v>1190</v>
      </c>
    </row>
    <row r="1332" spans="1:8" s="29" customFormat="1" ht="13.8" hidden="1" x14ac:dyDescent="0.25">
      <c r="A1332" s="100" t="s">
        <v>3417</v>
      </c>
      <c r="B1332" s="92" t="s">
        <v>3452</v>
      </c>
      <c r="C1332" s="93" t="s">
        <v>3453</v>
      </c>
      <c r="D1332" s="93" t="s">
        <v>1201</v>
      </c>
      <c r="E1332" s="94">
        <v>45401</v>
      </c>
      <c r="F1332" s="93"/>
      <c r="G1332" s="93"/>
      <c r="H1332" s="93"/>
    </row>
    <row r="1333" spans="1:8" s="29" customFormat="1" ht="13.8" hidden="1" x14ac:dyDescent="0.3">
      <c r="A1333" s="57" t="s">
        <v>1255</v>
      </c>
      <c r="B1333" s="57" t="s">
        <v>1290</v>
      </c>
      <c r="C1333" s="62">
        <v>21027</v>
      </c>
      <c r="D1333" s="93" t="s">
        <v>4760</v>
      </c>
      <c r="E1333" s="60">
        <v>45777</v>
      </c>
      <c r="F1333" s="93"/>
      <c r="G1333" s="93"/>
      <c r="H1333" s="93"/>
    </row>
    <row r="1334" spans="1:8" s="29" customFormat="1" ht="13.8" hidden="1" x14ac:dyDescent="0.25">
      <c r="A1334" s="99" t="s">
        <v>2759</v>
      </c>
      <c r="B1334" s="111" t="s">
        <v>1169</v>
      </c>
      <c r="C1334" s="45" t="s">
        <v>2745</v>
      </c>
      <c r="D1334" s="93" t="s">
        <v>2198</v>
      </c>
      <c r="E1334" s="46">
        <v>45227</v>
      </c>
      <c r="F1334" s="93"/>
      <c r="G1334" s="93"/>
      <c r="H1334" s="93"/>
    </row>
    <row r="1335" spans="1:8" s="29" customFormat="1" ht="13.8" hidden="1" x14ac:dyDescent="0.3">
      <c r="A1335" s="57" t="s">
        <v>3651</v>
      </c>
      <c r="B1335" s="92" t="s">
        <v>3682</v>
      </c>
      <c r="C1335" s="93" t="s">
        <v>3680</v>
      </c>
      <c r="D1335" s="93" t="s">
        <v>3681</v>
      </c>
      <c r="E1335" s="94">
        <v>46203</v>
      </c>
      <c r="F1335" s="93"/>
      <c r="G1335" s="93"/>
      <c r="H1335" s="93"/>
    </row>
    <row r="1336" spans="1:8" s="29" customFormat="1" ht="13.8" hidden="1" x14ac:dyDescent="0.25">
      <c r="A1336" s="87" t="s">
        <v>4584</v>
      </c>
      <c r="B1336" s="87" t="s">
        <v>4585</v>
      </c>
      <c r="C1336" s="95" t="s">
        <v>4586</v>
      </c>
      <c r="D1336" s="96" t="s">
        <v>398</v>
      </c>
      <c r="E1336" s="65">
        <v>45291</v>
      </c>
      <c r="F1336" s="96"/>
      <c r="G1336" s="96"/>
      <c r="H1336" s="96"/>
    </row>
    <row r="1337" spans="1:8" s="29" customFormat="1" ht="13.8" hidden="1" x14ac:dyDescent="0.3">
      <c r="A1337" s="57" t="s">
        <v>3652</v>
      </c>
      <c r="B1337" s="92" t="s">
        <v>3682</v>
      </c>
      <c r="C1337" s="93" t="s">
        <v>3680</v>
      </c>
      <c r="D1337" s="93" t="s">
        <v>3681</v>
      </c>
      <c r="E1337" s="94">
        <v>46203</v>
      </c>
      <c r="F1337" s="93"/>
      <c r="G1337" s="93"/>
      <c r="H1337" s="93"/>
    </row>
    <row r="1338" spans="1:8" s="29" customFormat="1" ht="13.8" x14ac:dyDescent="0.25">
      <c r="A1338" s="98" t="s">
        <v>2874</v>
      </c>
      <c r="B1338" s="92" t="s">
        <v>2887</v>
      </c>
      <c r="C1338" s="93" t="s">
        <v>2606</v>
      </c>
      <c r="D1338" s="93" t="s">
        <v>1721</v>
      </c>
      <c r="E1338" s="107">
        <v>44651</v>
      </c>
      <c r="F1338" s="93"/>
      <c r="G1338" s="93"/>
      <c r="H1338" s="93"/>
    </row>
    <row r="1339" spans="1:8" s="29" customFormat="1" ht="13.8" hidden="1" x14ac:dyDescent="0.25">
      <c r="A1339" s="98" t="s">
        <v>2874</v>
      </c>
      <c r="B1339" s="92" t="s">
        <v>2659</v>
      </c>
      <c r="C1339" s="93" t="s">
        <v>2815</v>
      </c>
      <c r="D1339" s="93" t="s">
        <v>2814</v>
      </c>
      <c r="E1339" s="94">
        <v>45169</v>
      </c>
      <c r="F1339" s="93"/>
      <c r="G1339" s="93"/>
      <c r="H1339" s="93"/>
    </row>
    <row r="1340" spans="1:8" s="29" customFormat="1" ht="13.8" hidden="1" x14ac:dyDescent="0.25">
      <c r="A1340" s="102" t="s">
        <v>3348</v>
      </c>
      <c r="B1340" s="92" t="s">
        <v>3384</v>
      </c>
      <c r="C1340" s="93" t="s">
        <v>3383</v>
      </c>
      <c r="D1340" s="93" t="s">
        <v>1201</v>
      </c>
      <c r="E1340" s="94">
        <v>45429</v>
      </c>
      <c r="F1340" s="93"/>
      <c r="G1340" s="93" t="s">
        <v>1190</v>
      </c>
      <c r="H1340" s="93" t="s">
        <v>1190</v>
      </c>
    </row>
    <row r="1341" spans="1:8" s="29" customFormat="1" ht="13.8" hidden="1" x14ac:dyDescent="0.25">
      <c r="A1341" s="100" t="s">
        <v>3443</v>
      </c>
      <c r="B1341" s="92" t="s">
        <v>3452</v>
      </c>
      <c r="C1341" s="93" t="s">
        <v>3453</v>
      </c>
      <c r="D1341" s="93" t="s">
        <v>1201</v>
      </c>
      <c r="E1341" s="94">
        <v>45401</v>
      </c>
      <c r="F1341" s="93"/>
      <c r="G1341" s="93"/>
      <c r="H1341" s="93"/>
    </row>
    <row r="1342" spans="1:8" s="29" customFormat="1" ht="13.8" hidden="1" x14ac:dyDescent="0.3">
      <c r="A1342" s="99" t="s">
        <v>3100</v>
      </c>
      <c r="B1342" s="92" t="s">
        <v>3078</v>
      </c>
      <c r="C1342" s="93" t="s">
        <v>3107</v>
      </c>
      <c r="D1342" s="93" t="s">
        <v>1586</v>
      </c>
      <c r="E1342" s="94">
        <v>45291</v>
      </c>
      <c r="F1342" s="93"/>
      <c r="G1342" s="93"/>
      <c r="H1342" s="93"/>
    </row>
    <row r="1343" spans="1:8" s="29" customFormat="1" ht="13.8" hidden="1" x14ac:dyDescent="0.25">
      <c r="A1343" s="120" t="s">
        <v>1092</v>
      </c>
      <c r="B1343" s="114" t="s">
        <v>3250</v>
      </c>
      <c r="C1343" s="106" t="s">
        <v>2015</v>
      </c>
      <c r="D1343" s="93" t="s">
        <v>1394</v>
      </c>
      <c r="E1343" s="115">
        <v>46142</v>
      </c>
      <c r="F1343" s="93"/>
      <c r="G1343" s="93"/>
      <c r="H1343" s="93"/>
    </row>
    <row r="1344" spans="1:8" s="29" customFormat="1" ht="13.8" hidden="1" x14ac:dyDescent="0.3">
      <c r="A1344" s="57" t="s">
        <v>45</v>
      </c>
      <c r="B1344" s="92" t="s">
        <v>3682</v>
      </c>
      <c r="C1344" s="93" t="s">
        <v>3680</v>
      </c>
      <c r="D1344" s="93" t="s">
        <v>3681</v>
      </c>
      <c r="E1344" s="94">
        <v>46203</v>
      </c>
      <c r="F1344" s="93"/>
      <c r="G1344" s="93"/>
      <c r="H1344" s="93"/>
    </row>
    <row r="1345" spans="1:8" s="29" customFormat="1" ht="13.8" hidden="1" x14ac:dyDescent="0.25">
      <c r="A1345" s="98" t="s">
        <v>45</v>
      </c>
      <c r="B1345" s="92" t="s">
        <v>2659</v>
      </c>
      <c r="C1345" s="93" t="s">
        <v>2815</v>
      </c>
      <c r="D1345" s="93" t="s">
        <v>2814</v>
      </c>
      <c r="E1345" s="94">
        <v>45169</v>
      </c>
      <c r="F1345" s="93"/>
      <c r="G1345" s="93"/>
      <c r="H1345" s="93"/>
    </row>
    <row r="1346" spans="1:8" s="29" customFormat="1" ht="13.8" hidden="1" x14ac:dyDescent="0.25">
      <c r="A1346" s="102" t="s">
        <v>3349</v>
      </c>
      <c r="B1346" s="92" t="s">
        <v>3384</v>
      </c>
      <c r="C1346" s="93" t="s">
        <v>3383</v>
      </c>
      <c r="D1346" s="93" t="s">
        <v>1201</v>
      </c>
      <c r="E1346" s="94">
        <v>45429</v>
      </c>
      <c r="F1346" s="93"/>
      <c r="G1346" s="93" t="s">
        <v>1190</v>
      </c>
      <c r="H1346" s="93" t="s">
        <v>1190</v>
      </c>
    </row>
    <row r="1347" spans="1:8" s="29" customFormat="1" ht="13.8" hidden="1" x14ac:dyDescent="0.3">
      <c r="A1347" s="57" t="s">
        <v>3653</v>
      </c>
      <c r="B1347" s="92" t="s">
        <v>3682</v>
      </c>
      <c r="C1347" s="93" t="s">
        <v>3680</v>
      </c>
      <c r="D1347" s="93" t="s">
        <v>3681</v>
      </c>
      <c r="E1347" s="94">
        <v>46203</v>
      </c>
      <c r="F1347" s="93"/>
      <c r="G1347" s="93"/>
      <c r="H1347" s="93"/>
    </row>
    <row r="1348" spans="1:8" s="29" customFormat="1" ht="13.8" hidden="1" x14ac:dyDescent="0.3">
      <c r="A1348" s="73" t="s">
        <v>5792</v>
      </c>
      <c r="B1348" s="89" t="s">
        <v>5783</v>
      </c>
      <c r="C1348" s="36" t="s">
        <v>5784</v>
      </c>
      <c r="D1348" s="36" t="s">
        <v>1201</v>
      </c>
      <c r="E1348" s="42">
        <v>45245</v>
      </c>
      <c r="F1348" s="32"/>
      <c r="G1348" s="32"/>
      <c r="H1348" s="32"/>
    </row>
    <row r="1349" spans="1:8" s="29" customFormat="1" ht="13.8" hidden="1" x14ac:dyDescent="0.3">
      <c r="A1349" s="103" t="s">
        <v>3399</v>
      </c>
      <c r="B1349" s="103" t="s">
        <v>2173</v>
      </c>
      <c r="C1349" s="147" t="s">
        <v>3400</v>
      </c>
      <c r="D1349" s="93" t="s">
        <v>1479</v>
      </c>
      <c r="E1349" s="116"/>
      <c r="F1349" s="104"/>
      <c r="G1349" s="104"/>
      <c r="H1349" s="93"/>
    </row>
    <row r="1350" spans="1:8" s="29" customFormat="1" ht="13.8" hidden="1" x14ac:dyDescent="0.25">
      <c r="A1350" s="80" t="s">
        <v>6272</v>
      </c>
      <c r="B1350" s="80" t="s">
        <v>6273</v>
      </c>
      <c r="C1350" s="81" t="s">
        <v>2476</v>
      </c>
      <c r="D1350" s="81" t="s">
        <v>1741</v>
      </c>
      <c r="E1350" s="82">
        <v>45444</v>
      </c>
      <c r="F1350" s="93"/>
      <c r="G1350" s="93"/>
      <c r="H1350" s="93"/>
    </row>
    <row r="1351" spans="1:8" s="29" customFormat="1" ht="13.8" hidden="1" x14ac:dyDescent="0.25">
      <c r="A1351" s="44" t="s">
        <v>2164</v>
      </c>
      <c r="B1351" s="44" t="s">
        <v>2176</v>
      </c>
      <c r="C1351" s="45" t="s">
        <v>2178</v>
      </c>
      <c r="D1351" s="93" t="s">
        <v>4760</v>
      </c>
      <c r="E1351" s="70" t="s">
        <v>1330</v>
      </c>
      <c r="F1351" s="93"/>
      <c r="G1351" s="93"/>
      <c r="H1351" s="93"/>
    </row>
    <row r="1352" spans="1:8" s="29" customFormat="1" ht="13.8" hidden="1" x14ac:dyDescent="0.3">
      <c r="A1352" s="99" t="s">
        <v>3101</v>
      </c>
      <c r="B1352" s="92" t="s">
        <v>3078</v>
      </c>
      <c r="C1352" s="93" t="s">
        <v>3107</v>
      </c>
      <c r="D1352" s="93" t="s">
        <v>1586</v>
      </c>
      <c r="E1352" s="94">
        <v>45291</v>
      </c>
      <c r="F1352" s="93"/>
      <c r="G1352" s="93"/>
      <c r="H1352" s="93"/>
    </row>
    <row r="1353" spans="1:8" s="29" customFormat="1" ht="13.8" hidden="1" x14ac:dyDescent="0.25">
      <c r="A1353" s="102" t="s">
        <v>3352</v>
      </c>
      <c r="B1353" s="92" t="s">
        <v>3384</v>
      </c>
      <c r="C1353" s="93" t="s">
        <v>3383</v>
      </c>
      <c r="D1353" s="93" t="s">
        <v>1201</v>
      </c>
      <c r="E1353" s="94">
        <v>45429</v>
      </c>
      <c r="F1353" s="93"/>
      <c r="G1353" s="93" t="s">
        <v>1190</v>
      </c>
      <c r="H1353" s="93" t="s">
        <v>1190</v>
      </c>
    </row>
    <row r="1354" spans="1:8" s="29" customFormat="1" ht="13.8" x14ac:dyDescent="0.25">
      <c r="A1354" s="44" t="s">
        <v>123</v>
      </c>
      <c r="B1354" s="113" t="s">
        <v>1841</v>
      </c>
      <c r="C1354" s="45" t="s">
        <v>1842</v>
      </c>
      <c r="D1354" s="45" t="s">
        <v>1476</v>
      </c>
      <c r="E1354" s="69">
        <v>44408</v>
      </c>
      <c r="F1354" s="93"/>
      <c r="G1354" s="93" t="s">
        <v>1190</v>
      </c>
      <c r="H1354" s="93" t="s">
        <v>1190</v>
      </c>
    </row>
    <row r="1355" spans="1:8" s="29" customFormat="1" ht="13.8" hidden="1" x14ac:dyDescent="0.25">
      <c r="A1355" s="98" t="s">
        <v>2875</v>
      </c>
      <c r="B1355" s="92" t="s">
        <v>2659</v>
      </c>
      <c r="C1355" s="93" t="s">
        <v>2815</v>
      </c>
      <c r="D1355" s="93" t="s">
        <v>2814</v>
      </c>
      <c r="E1355" s="94">
        <v>45169</v>
      </c>
      <c r="F1355" s="93"/>
      <c r="G1355" s="93"/>
      <c r="H1355" s="93"/>
    </row>
    <row r="1356" spans="1:8" s="29" customFormat="1" ht="13.8" hidden="1" x14ac:dyDescent="0.25">
      <c r="A1356" s="92" t="s">
        <v>1358</v>
      </c>
      <c r="B1356" s="92" t="s">
        <v>1384</v>
      </c>
      <c r="C1356" s="93" t="s">
        <v>3731</v>
      </c>
      <c r="D1356" s="93" t="s">
        <v>1201</v>
      </c>
      <c r="E1356" s="94">
        <v>45155</v>
      </c>
      <c r="F1356" s="93"/>
      <c r="G1356" s="93" t="s">
        <v>1190</v>
      </c>
      <c r="H1356" s="44" t="s">
        <v>1335</v>
      </c>
    </row>
    <row r="1357" spans="1:8" s="29" customFormat="1" ht="13.8" hidden="1" x14ac:dyDescent="0.25">
      <c r="A1357" s="100" t="s">
        <v>3444</v>
      </c>
      <c r="B1357" s="92" t="s">
        <v>3452</v>
      </c>
      <c r="C1357" s="93" t="s">
        <v>3453</v>
      </c>
      <c r="D1357" s="93" t="s">
        <v>1201</v>
      </c>
      <c r="E1357" s="94">
        <v>45401</v>
      </c>
      <c r="F1357" s="93"/>
      <c r="G1357" s="93"/>
      <c r="H1357" s="93"/>
    </row>
    <row r="1358" spans="1:8" s="29" customFormat="1" ht="13.8" hidden="1" x14ac:dyDescent="0.3">
      <c r="A1358" s="57" t="s">
        <v>2712</v>
      </c>
      <c r="B1358" s="92" t="s">
        <v>3682</v>
      </c>
      <c r="C1358" s="93" t="s">
        <v>3680</v>
      </c>
      <c r="D1358" s="93" t="s">
        <v>3681</v>
      </c>
      <c r="E1358" s="94">
        <v>46203</v>
      </c>
      <c r="F1358" s="93"/>
      <c r="G1358" s="93"/>
      <c r="H1358" s="93"/>
    </row>
    <row r="1359" spans="1:8" s="29" customFormat="1" ht="13.8" hidden="1" x14ac:dyDescent="0.25">
      <c r="A1359" s="101" t="s">
        <v>2712</v>
      </c>
      <c r="B1359" s="44" t="s">
        <v>3200</v>
      </c>
      <c r="C1359" s="45" t="s">
        <v>3201</v>
      </c>
      <c r="D1359" s="45" t="s">
        <v>1201</v>
      </c>
      <c r="E1359" s="46">
        <v>45382</v>
      </c>
      <c r="F1359" s="45"/>
      <c r="G1359" s="45" t="s">
        <v>1190</v>
      </c>
      <c r="H1359" s="45" t="s">
        <v>1190</v>
      </c>
    </row>
    <row r="1360" spans="1:8" s="29" customFormat="1" ht="13.8" hidden="1" x14ac:dyDescent="0.3">
      <c r="A1360" s="99" t="s">
        <v>3102</v>
      </c>
      <c r="B1360" s="92" t="s">
        <v>3078</v>
      </c>
      <c r="C1360" s="93" t="s">
        <v>3107</v>
      </c>
      <c r="D1360" s="93" t="s">
        <v>1586</v>
      </c>
      <c r="E1360" s="94">
        <v>45291</v>
      </c>
      <c r="F1360" s="93"/>
      <c r="G1360" s="93"/>
      <c r="H1360" s="93"/>
    </row>
    <row r="1361" spans="1:8" s="29" customFormat="1" ht="13.8" hidden="1" x14ac:dyDescent="0.25">
      <c r="A1361" s="120" t="s">
        <v>3251</v>
      </c>
      <c r="B1361" s="114" t="s">
        <v>3252</v>
      </c>
      <c r="C1361" s="106" t="s">
        <v>1390</v>
      </c>
      <c r="D1361" s="93" t="s">
        <v>1394</v>
      </c>
      <c r="E1361" s="115">
        <v>46142</v>
      </c>
      <c r="F1361" s="93"/>
      <c r="G1361" s="93"/>
      <c r="H1361" s="93"/>
    </row>
    <row r="1362" spans="1:8" s="29" customFormat="1" ht="13.8" hidden="1" x14ac:dyDescent="0.25">
      <c r="A1362" s="101" t="s">
        <v>3232</v>
      </c>
      <c r="B1362" s="44" t="s">
        <v>3200</v>
      </c>
      <c r="C1362" s="45" t="s">
        <v>3201</v>
      </c>
      <c r="D1362" s="45" t="s">
        <v>1201</v>
      </c>
      <c r="E1362" s="46">
        <v>45382</v>
      </c>
      <c r="F1362" s="45"/>
      <c r="G1362" s="45" t="s">
        <v>1190</v>
      </c>
      <c r="H1362" s="45" t="s">
        <v>1190</v>
      </c>
    </row>
    <row r="1363" spans="1:8" s="29" customFormat="1" ht="13.8" hidden="1" x14ac:dyDescent="0.3">
      <c r="A1363" s="57" t="s">
        <v>4708</v>
      </c>
      <c r="B1363" s="57" t="s">
        <v>2173</v>
      </c>
      <c r="C1363" s="62">
        <v>21030</v>
      </c>
      <c r="D1363" s="93" t="s">
        <v>4760</v>
      </c>
      <c r="E1363" s="60">
        <v>45961</v>
      </c>
      <c r="F1363" s="93"/>
      <c r="G1363" s="93"/>
      <c r="H1363" s="93"/>
    </row>
    <row r="1364" spans="1:8" s="29" customFormat="1" ht="13.8" hidden="1" x14ac:dyDescent="0.3">
      <c r="A1364" s="57" t="s">
        <v>3654</v>
      </c>
      <c r="B1364" s="92" t="s">
        <v>3682</v>
      </c>
      <c r="C1364" s="93" t="s">
        <v>3680</v>
      </c>
      <c r="D1364" s="93" t="s">
        <v>3681</v>
      </c>
      <c r="E1364" s="94">
        <v>46203</v>
      </c>
      <c r="F1364" s="93"/>
      <c r="G1364" s="93"/>
      <c r="H1364" s="93"/>
    </row>
    <row r="1365" spans="1:8" s="29" customFormat="1" ht="13.8" hidden="1" x14ac:dyDescent="0.3">
      <c r="A1365" s="174" t="s">
        <v>822</v>
      </c>
      <c r="B1365" s="174" t="s">
        <v>1800</v>
      </c>
      <c r="C1365" s="36" t="s">
        <v>5841</v>
      </c>
      <c r="D1365" s="36" t="s">
        <v>1201</v>
      </c>
      <c r="E1365" s="42">
        <v>45063</v>
      </c>
      <c r="F1365" s="32"/>
      <c r="G1365" s="32"/>
      <c r="H1365" s="32"/>
    </row>
    <row r="1366" spans="1:8" s="29" customFormat="1" ht="13.8" hidden="1" x14ac:dyDescent="0.25">
      <c r="A1366" s="41" t="s">
        <v>5873</v>
      </c>
      <c r="B1366" s="89" t="s">
        <v>5850</v>
      </c>
      <c r="C1366" s="36" t="s">
        <v>5851</v>
      </c>
      <c r="D1366" s="36" t="s">
        <v>1201</v>
      </c>
      <c r="E1366" s="42">
        <v>45372</v>
      </c>
      <c r="F1366" s="32"/>
      <c r="G1366" s="32"/>
      <c r="H1366" s="32"/>
    </row>
    <row r="1367" spans="1:8" s="29" customFormat="1" ht="13.8" hidden="1" x14ac:dyDescent="0.25">
      <c r="A1367" s="41" t="s">
        <v>5873</v>
      </c>
      <c r="B1367" s="89" t="s">
        <v>5850</v>
      </c>
      <c r="C1367" s="36" t="s">
        <v>5921</v>
      </c>
      <c r="D1367" s="36" t="s">
        <v>1201</v>
      </c>
      <c r="E1367" s="42">
        <v>45169</v>
      </c>
      <c r="F1367" s="32"/>
      <c r="G1367" s="32"/>
      <c r="H1367" s="32"/>
    </row>
    <row r="1368" spans="1:8" s="29" customFormat="1" ht="13.8" hidden="1" x14ac:dyDescent="0.25">
      <c r="A1368" s="87" t="s">
        <v>4587</v>
      </c>
      <c r="B1368" s="87" t="s">
        <v>4340</v>
      </c>
      <c r="C1368" s="95" t="s">
        <v>4588</v>
      </c>
      <c r="D1368" s="96" t="s">
        <v>398</v>
      </c>
      <c r="E1368" s="65">
        <v>45291</v>
      </c>
      <c r="F1368" s="96"/>
      <c r="G1368" s="96"/>
      <c r="H1368" s="96"/>
    </row>
    <row r="1369" spans="1:8" s="29" customFormat="1" ht="13.8" hidden="1" x14ac:dyDescent="0.25">
      <c r="A1369" s="44" t="s">
        <v>1520</v>
      </c>
      <c r="B1369" s="44" t="s">
        <v>2579</v>
      </c>
      <c r="C1369" s="45">
        <v>42356</v>
      </c>
      <c r="D1369" s="45" t="s">
        <v>1572</v>
      </c>
      <c r="E1369" s="46">
        <v>45107</v>
      </c>
      <c r="F1369" s="93"/>
      <c r="G1369" s="93"/>
      <c r="H1369" s="93"/>
    </row>
    <row r="1370" spans="1:8" s="29" customFormat="1" ht="13.8" hidden="1" x14ac:dyDescent="0.25">
      <c r="A1370" s="44" t="s">
        <v>1520</v>
      </c>
      <c r="B1370" s="44" t="s">
        <v>2580</v>
      </c>
      <c r="C1370" s="45" t="s">
        <v>2218</v>
      </c>
      <c r="D1370" s="45" t="s">
        <v>1572</v>
      </c>
      <c r="E1370" s="45" t="s">
        <v>2544</v>
      </c>
      <c r="F1370" s="93"/>
      <c r="G1370" s="93"/>
      <c r="H1370" s="93"/>
    </row>
    <row r="1371" spans="1:8" s="29" customFormat="1" ht="13.8" hidden="1" x14ac:dyDescent="0.25">
      <c r="A1371" s="41" t="s">
        <v>5874</v>
      </c>
      <c r="B1371" s="89" t="s">
        <v>5850</v>
      </c>
      <c r="C1371" s="36" t="s">
        <v>5851</v>
      </c>
      <c r="D1371" s="36" t="s">
        <v>1201</v>
      </c>
      <c r="E1371" s="42">
        <v>45372</v>
      </c>
      <c r="F1371" s="32"/>
      <c r="G1371" s="32"/>
      <c r="H1371" s="32"/>
    </row>
    <row r="1372" spans="1:8" s="29" customFormat="1" ht="13.8" hidden="1" x14ac:dyDescent="0.25">
      <c r="A1372" s="41" t="s">
        <v>5874</v>
      </c>
      <c r="B1372" s="89" t="s">
        <v>5850</v>
      </c>
      <c r="C1372" s="36" t="s">
        <v>5921</v>
      </c>
      <c r="D1372" s="36" t="s">
        <v>1201</v>
      </c>
      <c r="E1372" s="42">
        <v>45169</v>
      </c>
      <c r="F1372" s="32"/>
      <c r="G1372" s="32"/>
      <c r="H1372" s="32"/>
    </row>
    <row r="1373" spans="1:8" s="29" customFormat="1" ht="13.8" hidden="1" x14ac:dyDescent="0.25">
      <c r="A1373" s="87" t="s">
        <v>4589</v>
      </c>
      <c r="B1373" s="87" t="s">
        <v>4590</v>
      </c>
      <c r="C1373" s="95" t="s">
        <v>4591</v>
      </c>
      <c r="D1373" s="96" t="s">
        <v>398</v>
      </c>
      <c r="E1373" s="65">
        <v>45138</v>
      </c>
      <c r="F1373" s="96"/>
      <c r="G1373" s="96"/>
      <c r="H1373" s="96"/>
    </row>
    <row r="1374" spans="1:8" s="29" customFormat="1" ht="13.8" hidden="1" x14ac:dyDescent="0.25">
      <c r="A1374" s="98" t="s">
        <v>2876</v>
      </c>
      <c r="B1374" s="92" t="s">
        <v>2659</v>
      </c>
      <c r="C1374" s="93" t="s">
        <v>2815</v>
      </c>
      <c r="D1374" s="93" t="s">
        <v>2814</v>
      </c>
      <c r="E1374" s="94">
        <v>45169</v>
      </c>
      <c r="F1374" s="93"/>
      <c r="G1374" s="93"/>
      <c r="H1374" s="93"/>
    </row>
    <row r="1375" spans="1:8" s="29" customFormat="1" ht="13.8" hidden="1" x14ac:dyDescent="0.25">
      <c r="A1375" s="141" t="s">
        <v>3684</v>
      </c>
      <c r="B1375" s="141" t="s">
        <v>1583</v>
      </c>
      <c r="C1375" s="93" t="s">
        <v>3683</v>
      </c>
      <c r="D1375" s="93" t="s">
        <v>3681</v>
      </c>
      <c r="E1375" s="94">
        <v>45051</v>
      </c>
      <c r="F1375" s="93"/>
      <c r="G1375" s="93"/>
      <c r="H1375" s="93"/>
    </row>
    <row r="1376" spans="1:8" s="29" customFormat="1" ht="13.8" hidden="1" x14ac:dyDescent="0.3">
      <c r="A1376" s="57" t="s">
        <v>4709</v>
      </c>
      <c r="B1376" s="57" t="s">
        <v>1290</v>
      </c>
      <c r="C1376" s="62">
        <v>21027</v>
      </c>
      <c r="D1376" s="93" t="s">
        <v>4760</v>
      </c>
      <c r="E1376" s="60">
        <v>45777</v>
      </c>
      <c r="F1376" s="93"/>
      <c r="G1376" s="93"/>
      <c r="H1376" s="93"/>
    </row>
    <row r="1377" spans="1:8" s="29" customFormat="1" ht="13.8" hidden="1" x14ac:dyDescent="0.3">
      <c r="A1377" s="57" t="s">
        <v>823</v>
      </c>
      <c r="B1377" s="92" t="s">
        <v>3682</v>
      </c>
      <c r="C1377" s="93" t="s">
        <v>3680</v>
      </c>
      <c r="D1377" s="93" t="s">
        <v>3681</v>
      </c>
      <c r="E1377" s="94">
        <v>46203</v>
      </c>
      <c r="F1377" s="93"/>
      <c r="G1377" s="93"/>
      <c r="H1377" s="93"/>
    </row>
    <row r="1378" spans="1:8" s="29" customFormat="1" ht="13.8" hidden="1" x14ac:dyDescent="0.25">
      <c r="A1378" s="44" t="s">
        <v>3391</v>
      </c>
      <c r="B1378" s="44" t="s">
        <v>1299</v>
      </c>
      <c r="C1378" s="93" t="s">
        <v>3392</v>
      </c>
      <c r="D1378" s="93" t="s">
        <v>3681</v>
      </c>
      <c r="E1378" s="94">
        <v>45077</v>
      </c>
      <c r="F1378" s="93"/>
      <c r="G1378" s="93"/>
      <c r="H1378" s="93"/>
    </row>
    <row r="1379" spans="1:8" s="29" customFormat="1" ht="13.8" hidden="1" x14ac:dyDescent="0.3">
      <c r="A1379" s="99" t="s">
        <v>3874</v>
      </c>
      <c r="B1379" s="92" t="s">
        <v>3872</v>
      </c>
      <c r="C1379" s="93" t="s">
        <v>3873</v>
      </c>
      <c r="D1379" s="93" t="s">
        <v>1201</v>
      </c>
      <c r="E1379" s="94">
        <v>45190</v>
      </c>
      <c r="F1379" s="93"/>
      <c r="G1379" s="93"/>
      <c r="H1379" s="93" t="s">
        <v>1190</v>
      </c>
    </row>
    <row r="1380" spans="1:8" s="29" customFormat="1" ht="13.8" hidden="1" x14ac:dyDescent="0.3">
      <c r="A1380" s="73" t="s">
        <v>3874</v>
      </c>
      <c r="B1380" s="89" t="s">
        <v>5776</v>
      </c>
      <c r="C1380" s="36" t="s">
        <v>5777</v>
      </c>
      <c r="D1380" s="36" t="s">
        <v>1201</v>
      </c>
      <c r="E1380" s="42">
        <v>45245</v>
      </c>
      <c r="F1380" s="32"/>
      <c r="G1380" s="32"/>
      <c r="H1380" s="32"/>
    </row>
    <row r="1381" spans="1:8" s="29" customFormat="1" ht="13.8" hidden="1" x14ac:dyDescent="0.25">
      <c r="A1381" s="91" t="s">
        <v>2803</v>
      </c>
      <c r="B1381" s="92" t="s">
        <v>1774</v>
      </c>
      <c r="C1381" s="93" t="s">
        <v>2656</v>
      </c>
      <c r="D1381" s="93" t="s">
        <v>2814</v>
      </c>
      <c r="E1381" s="94">
        <v>45169</v>
      </c>
      <c r="F1381" s="93"/>
      <c r="G1381" s="93"/>
      <c r="H1381" s="93"/>
    </row>
    <row r="1382" spans="1:8" s="29" customFormat="1" ht="13.8" hidden="1" x14ac:dyDescent="0.25">
      <c r="A1382" s="91" t="s">
        <v>2804</v>
      </c>
      <c r="B1382" s="92" t="s">
        <v>1774</v>
      </c>
      <c r="C1382" s="93" t="s">
        <v>2656</v>
      </c>
      <c r="D1382" s="93" t="s">
        <v>2814</v>
      </c>
      <c r="E1382" s="94">
        <v>45169</v>
      </c>
      <c r="F1382" s="93"/>
      <c r="G1382" s="93"/>
      <c r="H1382" s="93"/>
    </row>
    <row r="1383" spans="1:8" s="29" customFormat="1" ht="13.8" hidden="1" x14ac:dyDescent="0.3">
      <c r="A1383" s="73" t="s">
        <v>5830</v>
      </c>
      <c r="B1383" s="89" t="s">
        <v>1202</v>
      </c>
      <c r="C1383" s="36" t="s">
        <v>5804</v>
      </c>
      <c r="D1383" s="36" t="s">
        <v>1201</v>
      </c>
      <c r="E1383" s="42">
        <v>45132</v>
      </c>
      <c r="F1383" s="32"/>
      <c r="G1383" s="32"/>
      <c r="H1383" s="32"/>
    </row>
    <row r="1384" spans="1:8" s="29" customFormat="1" ht="13.8" hidden="1" x14ac:dyDescent="0.25">
      <c r="A1384" s="127" t="s">
        <v>3233</v>
      </c>
      <c r="B1384" s="44" t="s">
        <v>3200</v>
      </c>
      <c r="C1384" s="45" t="s">
        <v>3201</v>
      </c>
      <c r="D1384" s="45" t="s">
        <v>1201</v>
      </c>
      <c r="E1384" s="46">
        <v>45382</v>
      </c>
      <c r="F1384" s="45"/>
      <c r="G1384" s="45" t="s">
        <v>1190</v>
      </c>
      <c r="H1384" s="45" t="s">
        <v>1190</v>
      </c>
    </row>
    <row r="1385" spans="1:8" s="29" customFormat="1" ht="13.8" hidden="1" x14ac:dyDescent="0.3">
      <c r="A1385" s="57" t="s">
        <v>1359</v>
      </c>
      <c r="B1385" s="92" t="s">
        <v>3682</v>
      </c>
      <c r="C1385" s="93" t="s">
        <v>3680</v>
      </c>
      <c r="D1385" s="93" t="s">
        <v>3681</v>
      </c>
      <c r="E1385" s="94">
        <v>46203</v>
      </c>
      <c r="F1385" s="93"/>
      <c r="G1385" s="93"/>
      <c r="H1385" s="93"/>
    </row>
    <row r="1386" spans="1:8" s="29" customFormat="1" ht="13.8" hidden="1" x14ac:dyDescent="0.25">
      <c r="A1386" s="99" t="s">
        <v>2760</v>
      </c>
      <c r="B1386" s="111" t="s">
        <v>1169</v>
      </c>
      <c r="C1386" s="45" t="s">
        <v>2745</v>
      </c>
      <c r="D1386" s="93" t="s">
        <v>2198</v>
      </c>
      <c r="E1386" s="46">
        <v>45227</v>
      </c>
      <c r="F1386" s="93"/>
      <c r="G1386" s="93"/>
      <c r="H1386" s="93"/>
    </row>
    <row r="1387" spans="1:8" s="29" customFormat="1" ht="13.8" hidden="1" x14ac:dyDescent="0.3">
      <c r="A1387" s="111" t="s">
        <v>1896</v>
      </c>
      <c r="B1387" s="111" t="s">
        <v>3180</v>
      </c>
      <c r="C1387" s="142" t="s">
        <v>1897</v>
      </c>
      <c r="D1387" s="93" t="s">
        <v>2147</v>
      </c>
      <c r="E1387" s="143">
        <v>45091</v>
      </c>
      <c r="F1387" s="142"/>
      <c r="G1387" s="142"/>
      <c r="H1387" s="93" t="s">
        <v>1190</v>
      </c>
    </row>
    <row r="1388" spans="1:8" s="29" customFormat="1" ht="13.8" hidden="1" x14ac:dyDescent="0.3">
      <c r="A1388" s="99" t="s">
        <v>1896</v>
      </c>
      <c r="B1388" s="92" t="s">
        <v>1334</v>
      </c>
      <c r="C1388" s="93" t="s">
        <v>2524</v>
      </c>
      <c r="D1388" s="93" t="s">
        <v>1201</v>
      </c>
      <c r="E1388" s="94">
        <v>45134</v>
      </c>
      <c r="F1388" s="93" t="s">
        <v>1336</v>
      </c>
      <c r="G1388" s="93"/>
      <c r="H1388" s="93" t="s">
        <v>1335</v>
      </c>
    </row>
    <row r="1389" spans="1:8" s="29" customFormat="1" ht="13.8" hidden="1" x14ac:dyDescent="0.25">
      <c r="A1389" s="92" t="s">
        <v>1896</v>
      </c>
      <c r="B1389" s="92" t="s">
        <v>1384</v>
      </c>
      <c r="C1389" s="93" t="s">
        <v>3731</v>
      </c>
      <c r="D1389" s="93" t="s">
        <v>1201</v>
      </c>
      <c r="E1389" s="94">
        <v>45155</v>
      </c>
      <c r="F1389" s="93"/>
      <c r="G1389" s="93" t="s">
        <v>1190</v>
      </c>
      <c r="H1389" s="44" t="s">
        <v>1335</v>
      </c>
    </row>
    <row r="1390" spans="1:8" s="29" customFormat="1" ht="13.8" hidden="1" x14ac:dyDescent="0.25">
      <c r="A1390" s="91" t="s">
        <v>2805</v>
      </c>
      <c r="B1390" s="92" t="s">
        <v>1774</v>
      </c>
      <c r="C1390" s="93" t="s">
        <v>2656</v>
      </c>
      <c r="D1390" s="93" t="s">
        <v>2814</v>
      </c>
      <c r="E1390" s="94">
        <v>45169</v>
      </c>
      <c r="F1390" s="93"/>
      <c r="G1390" s="93"/>
      <c r="H1390" s="93"/>
    </row>
    <row r="1391" spans="1:8" s="29" customFormat="1" ht="13.8" hidden="1" x14ac:dyDescent="0.25">
      <c r="A1391" s="91" t="s">
        <v>2805</v>
      </c>
      <c r="B1391" s="92" t="s">
        <v>2840</v>
      </c>
      <c r="C1391" s="93" t="s">
        <v>2663</v>
      </c>
      <c r="D1391" s="93" t="s">
        <v>2814</v>
      </c>
      <c r="E1391" s="94">
        <v>45169</v>
      </c>
      <c r="F1391" s="93"/>
      <c r="G1391" s="93"/>
      <c r="H1391" s="93"/>
    </row>
    <row r="1392" spans="1:8" s="29" customFormat="1" ht="13.8" hidden="1" x14ac:dyDescent="0.25">
      <c r="A1392" s="101" t="s">
        <v>3234</v>
      </c>
      <c r="B1392" s="44" t="s">
        <v>3200</v>
      </c>
      <c r="C1392" s="45" t="s">
        <v>3201</v>
      </c>
      <c r="D1392" s="45" t="s">
        <v>1201</v>
      </c>
      <c r="E1392" s="46">
        <v>45382</v>
      </c>
      <c r="F1392" s="45"/>
      <c r="G1392" s="45" t="s">
        <v>1190</v>
      </c>
      <c r="H1392" s="45" t="s">
        <v>1190</v>
      </c>
    </row>
    <row r="1393" spans="1:8" s="29" customFormat="1" ht="13.8" hidden="1" x14ac:dyDescent="0.25">
      <c r="A1393" s="102" t="s">
        <v>3234</v>
      </c>
      <c r="B1393" s="92" t="s">
        <v>3384</v>
      </c>
      <c r="C1393" s="93" t="s">
        <v>3383</v>
      </c>
      <c r="D1393" s="93" t="s">
        <v>1201</v>
      </c>
      <c r="E1393" s="94">
        <v>45429</v>
      </c>
      <c r="F1393" s="93"/>
      <c r="G1393" s="93" t="s">
        <v>1190</v>
      </c>
      <c r="H1393" s="93" t="s">
        <v>1190</v>
      </c>
    </row>
    <row r="1394" spans="1:8" s="29" customFormat="1" ht="13.8" hidden="1" x14ac:dyDescent="0.3">
      <c r="A1394" s="57" t="s">
        <v>1360</v>
      </c>
      <c r="B1394" s="92" t="s">
        <v>3682</v>
      </c>
      <c r="C1394" s="93" t="s">
        <v>3680</v>
      </c>
      <c r="D1394" s="93" t="s">
        <v>3681</v>
      </c>
      <c r="E1394" s="94">
        <v>46203</v>
      </c>
      <c r="F1394" s="93"/>
      <c r="G1394" s="93"/>
      <c r="H1394" s="93"/>
    </row>
    <row r="1395" spans="1:8" s="29" customFormat="1" ht="13.8" hidden="1" x14ac:dyDescent="0.25">
      <c r="A1395" s="87" t="s">
        <v>4592</v>
      </c>
      <c r="B1395" s="87" t="s">
        <v>4593</v>
      </c>
      <c r="C1395" s="95" t="s">
        <v>4594</v>
      </c>
      <c r="D1395" s="96" t="s">
        <v>398</v>
      </c>
      <c r="E1395" s="65">
        <v>45138</v>
      </c>
      <c r="F1395" s="96"/>
      <c r="G1395" s="96"/>
      <c r="H1395" s="96"/>
    </row>
    <row r="1396" spans="1:8" s="29" customFormat="1" ht="13.8" hidden="1" x14ac:dyDescent="0.25">
      <c r="A1396" s="100" t="s">
        <v>1795</v>
      </c>
      <c r="B1396" s="92" t="s">
        <v>3452</v>
      </c>
      <c r="C1396" s="93" t="s">
        <v>3453</v>
      </c>
      <c r="D1396" s="93" t="s">
        <v>1201</v>
      </c>
      <c r="E1396" s="94">
        <v>45401</v>
      </c>
      <c r="F1396" s="93"/>
      <c r="G1396" s="93"/>
      <c r="H1396" s="93"/>
    </row>
    <row r="1397" spans="1:8" s="29" customFormat="1" ht="13.8" hidden="1" x14ac:dyDescent="0.25">
      <c r="A1397" s="87" t="s">
        <v>293</v>
      </c>
      <c r="B1397" s="87" t="s">
        <v>166</v>
      </c>
      <c r="C1397" s="95" t="s">
        <v>3257</v>
      </c>
      <c r="D1397" s="96" t="s">
        <v>398</v>
      </c>
      <c r="E1397" s="65">
        <v>45291</v>
      </c>
      <c r="F1397" s="96"/>
      <c r="G1397" s="96"/>
      <c r="H1397" s="96"/>
    </row>
    <row r="1398" spans="1:8" s="29" customFormat="1" ht="13.8" hidden="1" x14ac:dyDescent="0.25">
      <c r="A1398" s="91" t="s">
        <v>828</v>
      </c>
      <c r="B1398" s="92" t="s">
        <v>1774</v>
      </c>
      <c r="C1398" s="93" t="s">
        <v>2656</v>
      </c>
      <c r="D1398" s="93" t="s">
        <v>2814</v>
      </c>
      <c r="E1398" s="94">
        <v>45169</v>
      </c>
      <c r="F1398" s="93"/>
      <c r="G1398" s="93"/>
      <c r="H1398" s="93"/>
    </row>
    <row r="1399" spans="1:8" s="29" customFormat="1" ht="13.8" hidden="1" x14ac:dyDescent="0.25">
      <c r="A1399" s="91" t="s">
        <v>828</v>
      </c>
      <c r="B1399" s="92" t="s">
        <v>2840</v>
      </c>
      <c r="C1399" s="93" t="s">
        <v>2663</v>
      </c>
      <c r="D1399" s="93" t="s">
        <v>2814</v>
      </c>
      <c r="E1399" s="94">
        <v>45169</v>
      </c>
      <c r="F1399" s="93"/>
      <c r="G1399" s="93"/>
      <c r="H1399" s="93"/>
    </row>
    <row r="1400" spans="1:8" s="29" customFormat="1" ht="13.8" hidden="1" x14ac:dyDescent="0.25">
      <c r="A1400" s="92" t="s">
        <v>828</v>
      </c>
      <c r="B1400" s="92" t="s">
        <v>1384</v>
      </c>
      <c r="C1400" s="93" t="s">
        <v>3731</v>
      </c>
      <c r="D1400" s="93" t="s">
        <v>1201</v>
      </c>
      <c r="E1400" s="94">
        <v>45155</v>
      </c>
      <c r="F1400" s="93"/>
      <c r="G1400" s="93" t="s">
        <v>1190</v>
      </c>
      <c r="H1400" s="44" t="s">
        <v>1335</v>
      </c>
    </row>
    <row r="1401" spans="1:8" s="29" customFormat="1" ht="13.8" hidden="1" x14ac:dyDescent="0.25">
      <c r="A1401" s="91" t="s">
        <v>2806</v>
      </c>
      <c r="B1401" s="92" t="s">
        <v>1774</v>
      </c>
      <c r="C1401" s="93" t="s">
        <v>2656</v>
      </c>
      <c r="D1401" s="93" t="s">
        <v>2814</v>
      </c>
      <c r="E1401" s="94">
        <v>45169</v>
      </c>
      <c r="F1401" s="93"/>
      <c r="G1401" s="93"/>
      <c r="H1401" s="93"/>
    </row>
    <row r="1402" spans="1:8" s="29" customFormat="1" ht="13.8" hidden="1" x14ac:dyDescent="0.25">
      <c r="A1402" s="91" t="s">
        <v>2807</v>
      </c>
      <c r="B1402" s="92" t="s">
        <v>1774</v>
      </c>
      <c r="C1402" s="93" t="s">
        <v>2656</v>
      </c>
      <c r="D1402" s="93" t="s">
        <v>2814</v>
      </c>
      <c r="E1402" s="94">
        <v>45169</v>
      </c>
      <c r="F1402" s="93"/>
      <c r="G1402" s="93"/>
      <c r="H1402" s="93"/>
    </row>
    <row r="1403" spans="1:8" s="29" customFormat="1" ht="13.8" hidden="1" x14ac:dyDescent="0.3">
      <c r="A1403" s="57" t="s">
        <v>2655</v>
      </c>
      <c r="B1403" s="92" t="s">
        <v>3682</v>
      </c>
      <c r="C1403" s="93" t="s">
        <v>3680</v>
      </c>
      <c r="D1403" s="93" t="s">
        <v>3681</v>
      </c>
      <c r="E1403" s="94">
        <v>46203</v>
      </c>
      <c r="F1403" s="93"/>
      <c r="G1403" s="93"/>
      <c r="H1403" s="93"/>
    </row>
    <row r="1404" spans="1:8" s="29" customFormat="1" ht="13.8" x14ac:dyDescent="0.25">
      <c r="A1404" s="44" t="s">
        <v>2647</v>
      </c>
      <c r="B1404" s="44" t="s">
        <v>2840</v>
      </c>
      <c r="C1404" s="45" t="s">
        <v>3108</v>
      </c>
      <c r="D1404" s="45" t="s">
        <v>1712</v>
      </c>
      <c r="E1404" s="69">
        <v>44432</v>
      </c>
      <c r="F1404" s="93"/>
      <c r="G1404" s="93"/>
      <c r="H1404" s="93"/>
    </row>
    <row r="1405" spans="1:8" s="29" customFormat="1" ht="13.8" hidden="1" x14ac:dyDescent="0.3">
      <c r="A1405" s="73" t="s">
        <v>5831</v>
      </c>
      <c r="B1405" s="89" t="s">
        <v>5801</v>
      </c>
      <c r="C1405" s="36" t="s">
        <v>5802</v>
      </c>
      <c r="D1405" s="36" t="s">
        <v>1201</v>
      </c>
      <c r="E1405" s="42">
        <v>45132</v>
      </c>
      <c r="F1405" s="32"/>
      <c r="G1405" s="32"/>
      <c r="H1405" s="32"/>
    </row>
    <row r="1406" spans="1:8" s="29" customFormat="1" ht="13.8" hidden="1" x14ac:dyDescent="0.25">
      <c r="A1406" s="44" t="s">
        <v>3891</v>
      </c>
      <c r="B1406" s="44" t="s">
        <v>3892</v>
      </c>
      <c r="C1406" s="45" t="s">
        <v>3890</v>
      </c>
      <c r="D1406" s="93" t="s">
        <v>1479</v>
      </c>
      <c r="E1406" s="64">
        <v>45504</v>
      </c>
      <c r="F1406" s="93"/>
      <c r="G1406" s="93"/>
      <c r="H1406" s="93"/>
    </row>
    <row r="1407" spans="1:8" s="29" customFormat="1" ht="13.8" hidden="1" x14ac:dyDescent="0.25">
      <c r="A1407" s="87" t="s">
        <v>294</v>
      </c>
      <c r="B1407" s="87" t="s">
        <v>143</v>
      </c>
      <c r="C1407" s="95" t="s">
        <v>6727</v>
      </c>
      <c r="D1407" s="96" t="s">
        <v>398</v>
      </c>
      <c r="E1407" s="65">
        <v>45930</v>
      </c>
      <c r="F1407" s="96"/>
      <c r="G1407" s="96"/>
      <c r="H1407" s="96"/>
    </row>
    <row r="1408" spans="1:8" s="29" customFormat="1" ht="13.8" x14ac:dyDescent="0.25">
      <c r="A1408" s="44" t="s">
        <v>2519</v>
      </c>
      <c r="B1408" s="44" t="s">
        <v>1155</v>
      </c>
      <c r="C1408" s="45" t="s">
        <v>2493</v>
      </c>
      <c r="D1408" s="45" t="s">
        <v>2198</v>
      </c>
      <c r="E1408" s="69">
        <v>44889</v>
      </c>
      <c r="F1408" s="93"/>
      <c r="G1408" s="93" t="s">
        <v>1335</v>
      </c>
      <c r="H1408" s="93" t="s">
        <v>1335</v>
      </c>
    </row>
    <row r="1409" spans="1:8" s="29" customFormat="1" ht="13.8" hidden="1" x14ac:dyDescent="0.3">
      <c r="A1409" s="57" t="s">
        <v>1256</v>
      </c>
      <c r="B1409" s="58" t="s">
        <v>3909</v>
      </c>
      <c r="C1409" s="59">
        <v>20022</v>
      </c>
      <c r="D1409" s="93" t="s">
        <v>4760</v>
      </c>
      <c r="E1409" s="60">
        <v>45535</v>
      </c>
      <c r="F1409" s="93"/>
      <c r="G1409" s="93"/>
      <c r="H1409" s="93"/>
    </row>
    <row r="1410" spans="1:8" s="29" customFormat="1" ht="13.8" hidden="1" x14ac:dyDescent="0.3">
      <c r="A1410" s="120" t="s">
        <v>1930</v>
      </c>
      <c r="B1410" s="117" t="s">
        <v>1931</v>
      </c>
      <c r="C1410" s="106" t="s">
        <v>1932</v>
      </c>
      <c r="D1410" s="93" t="s">
        <v>1394</v>
      </c>
      <c r="E1410" s="119">
        <v>45473</v>
      </c>
      <c r="F1410" s="93"/>
      <c r="G1410" s="93"/>
      <c r="H1410" s="93"/>
    </row>
    <row r="1411" spans="1:8" s="29" customFormat="1" ht="13.8" hidden="1" x14ac:dyDescent="0.3">
      <c r="A1411" s="117" t="s">
        <v>2066</v>
      </c>
      <c r="B1411" s="117" t="s">
        <v>2016</v>
      </c>
      <c r="C1411" s="106" t="s">
        <v>1932</v>
      </c>
      <c r="D1411" s="93" t="s">
        <v>1394</v>
      </c>
      <c r="E1411" s="119">
        <v>45473</v>
      </c>
      <c r="F1411" s="93"/>
      <c r="G1411" s="93"/>
      <c r="H1411" s="93"/>
    </row>
    <row r="1412" spans="1:8" s="29" customFormat="1" ht="13.8" hidden="1" x14ac:dyDescent="0.3">
      <c r="A1412" s="57" t="s">
        <v>4710</v>
      </c>
      <c r="B1412" s="57" t="s">
        <v>1290</v>
      </c>
      <c r="C1412" s="62">
        <v>21027</v>
      </c>
      <c r="D1412" s="93" t="s">
        <v>4760</v>
      </c>
      <c r="E1412" s="60">
        <v>45777</v>
      </c>
      <c r="F1412" s="93"/>
      <c r="G1412" s="93"/>
      <c r="H1412" s="93"/>
    </row>
    <row r="1413" spans="1:8" s="29" customFormat="1" ht="13.8" hidden="1" x14ac:dyDescent="0.25">
      <c r="A1413" s="44" t="s">
        <v>6212</v>
      </c>
      <c r="B1413" s="44" t="s">
        <v>3474</v>
      </c>
      <c r="C1413" s="45" t="s">
        <v>6287</v>
      </c>
      <c r="D1413" s="93" t="s">
        <v>1479</v>
      </c>
      <c r="E1413" s="64">
        <v>45382</v>
      </c>
      <c r="F1413" s="45"/>
      <c r="G1413" s="45"/>
      <c r="H1413" s="93"/>
    </row>
    <row r="1414" spans="1:8" s="29" customFormat="1" ht="13.8" hidden="1" x14ac:dyDescent="0.25">
      <c r="A1414" s="44" t="s">
        <v>1830</v>
      </c>
      <c r="B1414" s="113" t="s">
        <v>1831</v>
      </c>
      <c r="C1414" s="97" t="s">
        <v>5679</v>
      </c>
      <c r="D1414" s="97" t="s">
        <v>1833</v>
      </c>
      <c r="E1414" s="64">
        <v>46516</v>
      </c>
      <c r="F1414" s="93"/>
      <c r="G1414" s="93"/>
      <c r="H1414" s="93" t="s">
        <v>1335</v>
      </c>
    </row>
    <row r="1415" spans="1:8" s="29" customFormat="1" ht="13.8" hidden="1" x14ac:dyDescent="0.3">
      <c r="A1415" s="57" t="s">
        <v>92</v>
      </c>
      <c r="B1415" s="57" t="s">
        <v>142</v>
      </c>
      <c r="C1415" s="62">
        <v>2203</v>
      </c>
      <c r="D1415" s="93" t="s">
        <v>4760</v>
      </c>
      <c r="E1415" s="60">
        <v>45230</v>
      </c>
      <c r="F1415" s="93"/>
      <c r="G1415" s="93"/>
      <c r="H1415" s="93"/>
    </row>
    <row r="1416" spans="1:8" s="29" customFormat="1" ht="13.8" hidden="1" x14ac:dyDescent="0.3">
      <c r="A1416" s="57" t="s">
        <v>92</v>
      </c>
      <c r="B1416" s="57" t="s">
        <v>1297</v>
      </c>
      <c r="C1416" s="62">
        <v>2202</v>
      </c>
      <c r="D1416" s="93" t="s">
        <v>4760</v>
      </c>
      <c r="E1416" s="60">
        <v>45230</v>
      </c>
      <c r="F1416" s="93"/>
      <c r="G1416" s="93"/>
      <c r="H1416" s="93"/>
    </row>
    <row r="1417" spans="1:8" s="29" customFormat="1" ht="13.8" hidden="1" x14ac:dyDescent="0.3">
      <c r="A1417" s="57" t="s">
        <v>92</v>
      </c>
      <c r="B1417" s="57" t="s">
        <v>4728</v>
      </c>
      <c r="C1417" s="62">
        <v>2209</v>
      </c>
      <c r="D1417" s="93" t="s">
        <v>4760</v>
      </c>
      <c r="E1417" s="60">
        <v>45276</v>
      </c>
      <c r="F1417" s="93"/>
      <c r="G1417" s="93"/>
      <c r="H1417" s="93"/>
    </row>
    <row r="1418" spans="1:8" s="29" customFormat="1" ht="13.8" hidden="1" x14ac:dyDescent="0.25">
      <c r="A1418" s="41" t="s">
        <v>5875</v>
      </c>
      <c r="B1418" s="89" t="s">
        <v>5850</v>
      </c>
      <c r="C1418" s="36" t="s">
        <v>5851</v>
      </c>
      <c r="D1418" s="36" t="s">
        <v>1201</v>
      </c>
      <c r="E1418" s="42">
        <v>45372</v>
      </c>
      <c r="F1418" s="32"/>
      <c r="G1418" s="32"/>
      <c r="H1418" s="32"/>
    </row>
    <row r="1419" spans="1:8" s="29" customFormat="1" ht="13.8" hidden="1" x14ac:dyDescent="0.25">
      <c r="A1419" s="41" t="s">
        <v>5875</v>
      </c>
      <c r="B1419" s="89" t="s">
        <v>5850</v>
      </c>
      <c r="C1419" s="36" t="s">
        <v>5921</v>
      </c>
      <c r="D1419" s="36" t="s">
        <v>1201</v>
      </c>
      <c r="E1419" s="42">
        <v>45169</v>
      </c>
      <c r="F1419" s="32"/>
      <c r="G1419" s="32"/>
      <c r="H1419" s="32"/>
    </row>
    <row r="1420" spans="1:8" s="29" customFormat="1" ht="13.8" hidden="1" x14ac:dyDescent="0.3">
      <c r="A1420" s="57" t="s">
        <v>1257</v>
      </c>
      <c r="B1420" s="58" t="s">
        <v>3909</v>
      </c>
      <c r="C1420" s="59">
        <v>20022</v>
      </c>
      <c r="D1420" s="93" t="s">
        <v>4760</v>
      </c>
      <c r="E1420" s="60">
        <v>45535</v>
      </c>
      <c r="F1420" s="93"/>
      <c r="G1420" s="93"/>
      <c r="H1420" s="93"/>
    </row>
    <row r="1421" spans="1:8" s="29" customFormat="1" ht="13.8" hidden="1" x14ac:dyDescent="0.3">
      <c r="A1421" s="57" t="s">
        <v>109</v>
      </c>
      <c r="B1421" s="57" t="s">
        <v>2173</v>
      </c>
      <c r="C1421" s="62">
        <v>21030</v>
      </c>
      <c r="D1421" s="93" t="s">
        <v>4760</v>
      </c>
      <c r="E1421" s="60">
        <v>45961</v>
      </c>
      <c r="F1421" s="93"/>
      <c r="G1421" s="93"/>
      <c r="H1421" s="93"/>
    </row>
    <row r="1422" spans="1:8" s="29" customFormat="1" ht="13.8" hidden="1" x14ac:dyDescent="0.3">
      <c r="A1422" s="57" t="s">
        <v>109</v>
      </c>
      <c r="B1422" s="92" t="s">
        <v>3682</v>
      </c>
      <c r="C1422" s="93" t="s">
        <v>3680</v>
      </c>
      <c r="D1422" s="93" t="s">
        <v>3681</v>
      </c>
      <c r="E1422" s="94">
        <v>46203</v>
      </c>
      <c r="F1422" s="93"/>
      <c r="G1422" s="93"/>
      <c r="H1422" s="93"/>
    </row>
    <row r="1423" spans="1:8" s="29" customFormat="1" ht="13.8" hidden="1" x14ac:dyDescent="0.25">
      <c r="A1423" s="71" t="s">
        <v>5920</v>
      </c>
      <c r="B1423" s="71" t="s">
        <v>5916</v>
      </c>
      <c r="C1423" s="88" t="s">
        <v>5917</v>
      </c>
      <c r="D1423" s="36" t="s">
        <v>1201</v>
      </c>
      <c r="E1423" s="42">
        <v>46075</v>
      </c>
      <c r="F1423" s="32"/>
      <c r="G1423" s="32"/>
      <c r="H1423" s="32"/>
    </row>
    <row r="1424" spans="1:8" s="29" customFormat="1" ht="13.8" hidden="1" x14ac:dyDescent="0.3">
      <c r="A1424" s="57" t="s">
        <v>1258</v>
      </c>
      <c r="B1424" s="57" t="s">
        <v>1290</v>
      </c>
      <c r="C1424" s="62">
        <v>21027</v>
      </c>
      <c r="D1424" s="93" t="s">
        <v>4760</v>
      </c>
      <c r="E1424" s="60">
        <v>45777</v>
      </c>
      <c r="F1424" s="93"/>
      <c r="G1424" s="93"/>
      <c r="H1424" s="93"/>
    </row>
    <row r="1425" spans="1:8" s="29" customFormat="1" ht="13.8" hidden="1" x14ac:dyDescent="0.3">
      <c r="A1425" s="57" t="s">
        <v>1258</v>
      </c>
      <c r="B1425" s="57" t="s">
        <v>2173</v>
      </c>
      <c r="C1425" s="62">
        <v>21030</v>
      </c>
      <c r="D1425" s="93" t="s">
        <v>4760</v>
      </c>
      <c r="E1425" s="60">
        <v>45961</v>
      </c>
      <c r="F1425" s="93"/>
      <c r="G1425" s="93"/>
      <c r="H1425" s="93"/>
    </row>
    <row r="1426" spans="1:8" s="29" customFormat="1" ht="13.8" hidden="1" x14ac:dyDescent="0.3">
      <c r="A1426" s="57" t="s">
        <v>2770</v>
      </c>
      <c r="B1426" s="57" t="s">
        <v>142</v>
      </c>
      <c r="C1426" s="62">
        <v>2203</v>
      </c>
      <c r="D1426" s="93" t="s">
        <v>4760</v>
      </c>
      <c r="E1426" s="60">
        <v>45230</v>
      </c>
      <c r="F1426" s="93"/>
      <c r="G1426" s="93"/>
      <c r="H1426" s="93"/>
    </row>
    <row r="1427" spans="1:8" s="29" customFormat="1" ht="13.8" hidden="1" x14ac:dyDescent="0.3">
      <c r="A1427" s="57" t="s">
        <v>2770</v>
      </c>
      <c r="B1427" s="57" t="s">
        <v>1297</v>
      </c>
      <c r="C1427" s="62">
        <v>2202</v>
      </c>
      <c r="D1427" s="93" t="s">
        <v>4760</v>
      </c>
      <c r="E1427" s="60">
        <v>45230</v>
      </c>
      <c r="F1427" s="93"/>
      <c r="G1427" s="93"/>
      <c r="H1427" s="93"/>
    </row>
    <row r="1428" spans="1:8" s="29" customFormat="1" ht="13.8" hidden="1" x14ac:dyDescent="0.25">
      <c r="A1428" s="41" t="s">
        <v>3175</v>
      </c>
      <c r="B1428" s="89" t="s">
        <v>5850</v>
      </c>
      <c r="C1428" s="36" t="s">
        <v>5851</v>
      </c>
      <c r="D1428" s="36" t="s">
        <v>1201</v>
      </c>
      <c r="E1428" s="42">
        <v>45372</v>
      </c>
      <c r="F1428" s="32"/>
      <c r="G1428" s="32"/>
      <c r="H1428" s="32"/>
    </row>
    <row r="1429" spans="1:8" s="29" customFormat="1" ht="13.8" hidden="1" x14ac:dyDescent="0.25">
      <c r="A1429" s="41" t="s">
        <v>3175</v>
      </c>
      <c r="B1429" s="89" t="s">
        <v>5850</v>
      </c>
      <c r="C1429" s="36" t="s">
        <v>5921</v>
      </c>
      <c r="D1429" s="36" t="s">
        <v>1201</v>
      </c>
      <c r="E1429" s="42">
        <v>45169</v>
      </c>
      <c r="F1429" s="32"/>
      <c r="G1429" s="32"/>
      <c r="H1429" s="32"/>
    </row>
    <row r="1430" spans="1:8" s="29" customFormat="1" ht="13.8" hidden="1" x14ac:dyDescent="0.25">
      <c r="A1430" s="87" t="s">
        <v>295</v>
      </c>
      <c r="B1430" s="87" t="s">
        <v>210</v>
      </c>
      <c r="C1430" s="95" t="s">
        <v>375</v>
      </c>
      <c r="D1430" s="96" t="s">
        <v>398</v>
      </c>
      <c r="E1430" s="65">
        <v>45260</v>
      </c>
      <c r="F1430" s="96"/>
      <c r="G1430" s="96"/>
      <c r="H1430" s="96"/>
    </row>
    <row r="1431" spans="1:8" s="29" customFormat="1" ht="13.8" hidden="1" x14ac:dyDescent="0.25">
      <c r="A1431" s="41" t="s">
        <v>5876</v>
      </c>
      <c r="B1431" s="89" t="s">
        <v>5850</v>
      </c>
      <c r="C1431" s="36" t="s">
        <v>5851</v>
      </c>
      <c r="D1431" s="36" t="s">
        <v>1201</v>
      </c>
      <c r="E1431" s="42">
        <v>45372</v>
      </c>
      <c r="F1431" s="32"/>
      <c r="G1431" s="32"/>
      <c r="H1431" s="32"/>
    </row>
    <row r="1432" spans="1:8" s="29" customFormat="1" ht="13.8" hidden="1" x14ac:dyDescent="0.25">
      <c r="A1432" s="41" t="s">
        <v>5876</v>
      </c>
      <c r="B1432" s="89" t="s">
        <v>5850</v>
      </c>
      <c r="C1432" s="36" t="s">
        <v>5921</v>
      </c>
      <c r="D1432" s="36" t="s">
        <v>1201</v>
      </c>
      <c r="E1432" s="42">
        <v>45169</v>
      </c>
      <c r="F1432" s="32"/>
      <c r="G1432" s="32"/>
      <c r="H1432" s="32"/>
    </row>
    <row r="1433" spans="1:8" s="29" customFormat="1" ht="13.8" hidden="1" x14ac:dyDescent="0.25">
      <c r="A1433" s="44" t="s">
        <v>1259</v>
      </c>
      <c r="B1433" s="44" t="s">
        <v>1312</v>
      </c>
      <c r="C1433" s="45" t="s">
        <v>1325</v>
      </c>
      <c r="D1433" s="93" t="s">
        <v>4760</v>
      </c>
      <c r="E1433" s="70" t="s">
        <v>1330</v>
      </c>
      <c r="F1433" s="93"/>
      <c r="G1433" s="93"/>
      <c r="H1433" s="93"/>
    </row>
    <row r="1434" spans="1:8" s="29" customFormat="1" ht="13.8" hidden="1" x14ac:dyDescent="0.3">
      <c r="A1434" s="57" t="s">
        <v>831</v>
      </c>
      <c r="B1434" s="57" t="s">
        <v>2173</v>
      </c>
      <c r="C1434" s="62">
        <v>21030</v>
      </c>
      <c r="D1434" s="93" t="s">
        <v>4760</v>
      </c>
      <c r="E1434" s="60">
        <v>45961</v>
      </c>
      <c r="F1434" s="93"/>
      <c r="G1434" s="93"/>
      <c r="H1434" s="93"/>
    </row>
    <row r="1435" spans="1:8" s="29" customFormat="1" ht="13.8" hidden="1" x14ac:dyDescent="0.25">
      <c r="A1435" s="44" t="s">
        <v>831</v>
      </c>
      <c r="B1435" s="44" t="s">
        <v>1317</v>
      </c>
      <c r="C1435" s="45" t="s">
        <v>1323</v>
      </c>
      <c r="D1435" s="93" t="s">
        <v>4760</v>
      </c>
      <c r="E1435" s="70" t="s">
        <v>1330</v>
      </c>
      <c r="F1435" s="93"/>
      <c r="G1435" s="93"/>
      <c r="H1435" s="93"/>
    </row>
    <row r="1436" spans="1:8" s="29" customFormat="1" ht="13.8" hidden="1" x14ac:dyDescent="0.3">
      <c r="A1436" s="57" t="s">
        <v>831</v>
      </c>
      <c r="B1436" s="92" t="s">
        <v>3682</v>
      </c>
      <c r="C1436" s="93" t="s">
        <v>3680</v>
      </c>
      <c r="D1436" s="93" t="s">
        <v>3681</v>
      </c>
      <c r="E1436" s="94">
        <v>46203</v>
      </c>
      <c r="F1436" s="93"/>
      <c r="G1436" s="93"/>
      <c r="H1436" s="93"/>
    </row>
    <row r="1437" spans="1:8" s="29" customFormat="1" ht="13.8" hidden="1" x14ac:dyDescent="0.25">
      <c r="A1437" s="100" t="s">
        <v>3412</v>
      </c>
      <c r="B1437" s="92" t="s">
        <v>3452</v>
      </c>
      <c r="C1437" s="93" t="s">
        <v>3453</v>
      </c>
      <c r="D1437" s="93" t="s">
        <v>1201</v>
      </c>
      <c r="E1437" s="94">
        <v>45401</v>
      </c>
      <c r="F1437" s="93"/>
      <c r="G1437" s="93"/>
      <c r="H1437" s="93"/>
    </row>
    <row r="1438" spans="1:8" s="29" customFormat="1" ht="13.8" hidden="1" x14ac:dyDescent="0.3">
      <c r="A1438" s="57" t="s">
        <v>1260</v>
      </c>
      <c r="B1438" s="57" t="s">
        <v>2173</v>
      </c>
      <c r="C1438" s="62">
        <v>21030</v>
      </c>
      <c r="D1438" s="93" t="s">
        <v>4760</v>
      </c>
      <c r="E1438" s="60">
        <v>45961</v>
      </c>
      <c r="F1438" s="93"/>
      <c r="G1438" s="93"/>
      <c r="H1438" s="93"/>
    </row>
    <row r="1439" spans="1:8" s="29" customFormat="1" ht="13.8" hidden="1" x14ac:dyDescent="0.3">
      <c r="A1439" s="57" t="s">
        <v>1260</v>
      </c>
      <c r="B1439" s="92" t="s">
        <v>3682</v>
      </c>
      <c r="C1439" s="93" t="s">
        <v>3680</v>
      </c>
      <c r="D1439" s="93" t="s">
        <v>3681</v>
      </c>
      <c r="E1439" s="94">
        <v>46203</v>
      </c>
      <c r="F1439" s="93"/>
      <c r="G1439" s="93"/>
      <c r="H1439" s="93"/>
    </row>
    <row r="1440" spans="1:8" s="29" customFormat="1" ht="13.8" hidden="1" x14ac:dyDescent="0.25">
      <c r="A1440" s="100" t="s">
        <v>1793</v>
      </c>
      <c r="B1440" s="92" t="s">
        <v>3452</v>
      </c>
      <c r="C1440" s="93" t="s">
        <v>3453</v>
      </c>
      <c r="D1440" s="93" t="s">
        <v>1201</v>
      </c>
      <c r="E1440" s="94">
        <v>45401</v>
      </c>
      <c r="F1440" s="93"/>
      <c r="G1440" s="93"/>
      <c r="H1440" s="93"/>
    </row>
    <row r="1441" spans="1:8" s="29" customFormat="1" ht="13.8" hidden="1" x14ac:dyDescent="0.25">
      <c r="A1441" s="41" t="s">
        <v>5909</v>
      </c>
      <c r="B1441" s="41" t="s">
        <v>5906</v>
      </c>
      <c r="C1441" s="88" t="s">
        <v>5907</v>
      </c>
      <c r="D1441" s="36" t="s">
        <v>1201</v>
      </c>
      <c r="E1441" s="43">
        <v>45610</v>
      </c>
      <c r="F1441" s="32"/>
      <c r="G1441" s="32"/>
      <c r="H1441" s="32"/>
    </row>
    <row r="1442" spans="1:8" s="29" customFormat="1" ht="13.8" hidden="1" x14ac:dyDescent="0.3">
      <c r="A1442" s="73" t="s">
        <v>5832</v>
      </c>
      <c r="B1442" s="89" t="s">
        <v>1202</v>
      </c>
      <c r="C1442" s="36" t="s">
        <v>5804</v>
      </c>
      <c r="D1442" s="36" t="s">
        <v>1201</v>
      </c>
      <c r="E1442" s="42">
        <v>45132</v>
      </c>
      <c r="F1442" s="32"/>
      <c r="G1442" s="32"/>
      <c r="H1442" s="32"/>
    </row>
    <row r="1443" spans="1:8" s="29" customFormat="1" ht="13.8" hidden="1" x14ac:dyDescent="0.3">
      <c r="A1443" s="57" t="s">
        <v>3356</v>
      </c>
      <c r="B1443" s="57" t="s">
        <v>1290</v>
      </c>
      <c r="C1443" s="62">
        <v>21027</v>
      </c>
      <c r="D1443" s="93" t="s">
        <v>4760</v>
      </c>
      <c r="E1443" s="60">
        <v>45777</v>
      </c>
      <c r="F1443" s="93"/>
      <c r="G1443" s="93"/>
      <c r="H1443" s="93"/>
    </row>
    <row r="1444" spans="1:8" s="29" customFormat="1" ht="13.8" hidden="1" x14ac:dyDescent="0.3">
      <c r="A1444" s="57" t="s">
        <v>3356</v>
      </c>
      <c r="B1444" s="57" t="s">
        <v>2173</v>
      </c>
      <c r="C1444" s="62">
        <v>21030</v>
      </c>
      <c r="D1444" s="93" t="s">
        <v>4760</v>
      </c>
      <c r="E1444" s="60">
        <v>45961</v>
      </c>
      <c r="F1444" s="93"/>
      <c r="G1444" s="93"/>
      <c r="H1444" s="93"/>
    </row>
    <row r="1445" spans="1:8" s="29" customFormat="1" ht="13.8" hidden="1" x14ac:dyDescent="0.25">
      <c r="A1445" s="102" t="s">
        <v>3356</v>
      </c>
      <c r="B1445" s="92" t="s">
        <v>3384</v>
      </c>
      <c r="C1445" s="93" t="s">
        <v>3383</v>
      </c>
      <c r="D1445" s="93" t="s">
        <v>1201</v>
      </c>
      <c r="E1445" s="94">
        <v>45429</v>
      </c>
      <c r="F1445" s="93"/>
      <c r="G1445" s="93" t="s">
        <v>1190</v>
      </c>
      <c r="H1445" s="93" t="s">
        <v>1190</v>
      </c>
    </row>
    <row r="1446" spans="1:8" s="29" customFormat="1" ht="13.8" hidden="1" x14ac:dyDescent="0.3">
      <c r="A1446" s="57" t="s">
        <v>296</v>
      </c>
      <c r="B1446" s="57" t="s">
        <v>2173</v>
      </c>
      <c r="C1446" s="62">
        <v>21030</v>
      </c>
      <c r="D1446" s="93" t="s">
        <v>4760</v>
      </c>
      <c r="E1446" s="60">
        <v>45961</v>
      </c>
      <c r="F1446" s="93"/>
      <c r="G1446" s="93"/>
      <c r="H1446" s="93"/>
    </row>
    <row r="1447" spans="1:8" s="29" customFormat="1" ht="13.8" hidden="1" x14ac:dyDescent="0.3">
      <c r="A1447" s="57" t="s">
        <v>296</v>
      </c>
      <c r="B1447" s="92" t="s">
        <v>3682</v>
      </c>
      <c r="C1447" s="93" t="s">
        <v>3680</v>
      </c>
      <c r="D1447" s="93" t="s">
        <v>3681</v>
      </c>
      <c r="E1447" s="94">
        <v>46203</v>
      </c>
      <c r="F1447" s="93"/>
      <c r="G1447" s="93"/>
      <c r="H1447" s="93"/>
    </row>
    <row r="1448" spans="1:8" s="29" customFormat="1" ht="13.8" hidden="1" x14ac:dyDescent="0.25">
      <c r="A1448" s="102" t="s">
        <v>296</v>
      </c>
      <c r="B1448" s="92" t="s">
        <v>3384</v>
      </c>
      <c r="C1448" s="93" t="s">
        <v>3383</v>
      </c>
      <c r="D1448" s="93" t="s">
        <v>1201</v>
      </c>
      <c r="E1448" s="94">
        <v>45429</v>
      </c>
      <c r="F1448" s="93"/>
      <c r="G1448" s="93" t="s">
        <v>1190</v>
      </c>
      <c r="H1448" s="93" t="s">
        <v>1190</v>
      </c>
    </row>
    <row r="1449" spans="1:8" s="29" customFormat="1" ht="13.8" hidden="1" x14ac:dyDescent="0.3">
      <c r="A1449" s="73" t="s">
        <v>296</v>
      </c>
      <c r="B1449" s="89" t="s">
        <v>5783</v>
      </c>
      <c r="C1449" s="36" t="s">
        <v>5784</v>
      </c>
      <c r="D1449" s="36" t="s">
        <v>1201</v>
      </c>
      <c r="E1449" s="42">
        <v>45245</v>
      </c>
      <c r="F1449" s="32"/>
      <c r="G1449" s="32"/>
      <c r="H1449" s="32"/>
    </row>
    <row r="1450" spans="1:8" s="29" customFormat="1" ht="13.8" hidden="1" x14ac:dyDescent="0.25">
      <c r="A1450" s="41" t="s">
        <v>296</v>
      </c>
      <c r="B1450" s="41" t="s">
        <v>5884</v>
      </c>
      <c r="C1450" s="88" t="s">
        <v>5885</v>
      </c>
      <c r="D1450" s="36" t="s">
        <v>1201</v>
      </c>
      <c r="E1450" s="43">
        <v>45610</v>
      </c>
      <c r="F1450" s="32"/>
      <c r="G1450" s="32"/>
      <c r="H1450" s="32"/>
    </row>
    <row r="1451" spans="1:8" s="29" customFormat="1" ht="13.8" hidden="1" x14ac:dyDescent="0.25">
      <c r="A1451" s="87" t="s">
        <v>296</v>
      </c>
      <c r="B1451" s="87" t="s">
        <v>192</v>
      </c>
      <c r="C1451" s="95" t="s">
        <v>376</v>
      </c>
      <c r="D1451" s="96" t="s">
        <v>398</v>
      </c>
      <c r="E1451" s="65">
        <v>45169</v>
      </c>
      <c r="F1451" s="96"/>
      <c r="G1451" s="96"/>
      <c r="H1451" s="96"/>
    </row>
    <row r="1452" spans="1:8" s="29" customFormat="1" ht="13.8" hidden="1" x14ac:dyDescent="0.25">
      <c r="A1452" s="102" t="s">
        <v>3362</v>
      </c>
      <c r="B1452" s="92" t="s">
        <v>3384</v>
      </c>
      <c r="C1452" s="93" t="s">
        <v>3383</v>
      </c>
      <c r="D1452" s="93" t="s">
        <v>1201</v>
      </c>
      <c r="E1452" s="94">
        <v>45429</v>
      </c>
      <c r="F1452" s="93"/>
      <c r="G1452" s="93" t="s">
        <v>1190</v>
      </c>
      <c r="H1452" s="93" t="s">
        <v>1190</v>
      </c>
    </row>
    <row r="1453" spans="1:8" s="29" customFormat="1" ht="13.8" hidden="1" x14ac:dyDescent="0.3">
      <c r="A1453" s="57" t="s">
        <v>4711</v>
      </c>
      <c r="B1453" s="57" t="s">
        <v>2173</v>
      </c>
      <c r="C1453" s="62">
        <v>21030</v>
      </c>
      <c r="D1453" s="93" t="s">
        <v>4760</v>
      </c>
      <c r="E1453" s="60">
        <v>45961</v>
      </c>
      <c r="F1453" s="93"/>
      <c r="G1453" s="93"/>
      <c r="H1453" s="93"/>
    </row>
    <row r="1454" spans="1:8" s="29" customFormat="1" ht="13.8" hidden="1" x14ac:dyDescent="0.25">
      <c r="A1454" s="127" t="s">
        <v>3235</v>
      </c>
      <c r="B1454" s="44" t="s">
        <v>3200</v>
      </c>
      <c r="C1454" s="45" t="s">
        <v>3201</v>
      </c>
      <c r="D1454" s="45" t="s">
        <v>1201</v>
      </c>
      <c r="E1454" s="46">
        <v>45382</v>
      </c>
      <c r="F1454" s="45"/>
      <c r="G1454" s="45" t="s">
        <v>1190</v>
      </c>
      <c r="H1454" s="45" t="s">
        <v>1190</v>
      </c>
    </row>
    <row r="1455" spans="1:8" s="29" customFormat="1" ht="13.8" hidden="1" x14ac:dyDescent="0.3">
      <c r="A1455" s="99" t="s">
        <v>5736</v>
      </c>
      <c r="B1455" s="92" t="s">
        <v>5748</v>
      </c>
      <c r="C1455" s="93" t="s">
        <v>5749</v>
      </c>
      <c r="D1455" s="93" t="s">
        <v>1201</v>
      </c>
      <c r="E1455" s="94">
        <v>46961</v>
      </c>
      <c r="F1455" s="32"/>
      <c r="G1455" s="32"/>
      <c r="H1455" s="32"/>
    </row>
    <row r="1456" spans="1:8" s="29" customFormat="1" ht="13.8" hidden="1" x14ac:dyDescent="0.25">
      <c r="A1456" s="44" t="s">
        <v>3711</v>
      </c>
      <c r="B1456" s="44" t="s">
        <v>2150</v>
      </c>
      <c r="C1456" s="45" t="s">
        <v>3712</v>
      </c>
      <c r="D1456" s="45" t="s">
        <v>1199</v>
      </c>
      <c r="E1456" s="46">
        <v>45473</v>
      </c>
      <c r="F1456" s="93"/>
      <c r="G1456" s="93" t="s">
        <v>1190</v>
      </c>
      <c r="H1456" s="93"/>
    </row>
    <row r="1457" spans="1:8" s="29" customFormat="1" ht="13.8" hidden="1" x14ac:dyDescent="0.3">
      <c r="A1457" s="73" t="s">
        <v>5843</v>
      </c>
      <c r="B1457" s="174" t="s">
        <v>1800</v>
      </c>
      <c r="C1457" s="36" t="s">
        <v>5841</v>
      </c>
      <c r="D1457" s="36" t="s">
        <v>1201</v>
      </c>
      <c r="E1457" s="42">
        <v>45063</v>
      </c>
      <c r="F1457" s="32"/>
      <c r="G1457" s="32"/>
      <c r="H1457" s="32"/>
    </row>
    <row r="1458" spans="1:8" s="29" customFormat="1" ht="13.8" hidden="1" x14ac:dyDescent="0.3">
      <c r="A1458" s="111" t="s">
        <v>1790</v>
      </c>
      <c r="B1458" s="111" t="s">
        <v>1792</v>
      </c>
      <c r="C1458" s="142" t="s">
        <v>3707</v>
      </c>
      <c r="D1458" s="93" t="s">
        <v>1791</v>
      </c>
      <c r="E1458" s="143">
        <v>45108</v>
      </c>
      <c r="F1458" s="142"/>
      <c r="G1458" s="142" t="s">
        <v>1190</v>
      </c>
      <c r="H1458" s="93" t="s">
        <v>1190</v>
      </c>
    </row>
    <row r="1459" spans="1:8" s="29" customFormat="1" ht="13.8" x14ac:dyDescent="0.25">
      <c r="A1459" s="44" t="s">
        <v>3117</v>
      </c>
      <c r="B1459" s="44" t="s">
        <v>3118</v>
      </c>
      <c r="C1459" s="45" t="s">
        <v>3119</v>
      </c>
      <c r="D1459" s="93" t="s">
        <v>2147</v>
      </c>
      <c r="E1459" s="69">
        <v>44804</v>
      </c>
      <c r="F1459" s="93"/>
      <c r="G1459" s="93"/>
      <c r="H1459" s="93"/>
    </row>
    <row r="1460" spans="1:8" s="29" customFormat="1" ht="13.8" hidden="1" x14ac:dyDescent="0.3">
      <c r="A1460" s="57" t="s">
        <v>1261</v>
      </c>
      <c r="B1460" s="57" t="s">
        <v>1290</v>
      </c>
      <c r="C1460" s="62">
        <v>21027</v>
      </c>
      <c r="D1460" s="93" t="s">
        <v>4760</v>
      </c>
      <c r="E1460" s="60">
        <v>45777</v>
      </c>
      <c r="F1460" s="93"/>
      <c r="G1460" s="93"/>
      <c r="H1460" s="93"/>
    </row>
    <row r="1461" spans="1:8" s="29" customFormat="1" ht="13.8" hidden="1" x14ac:dyDescent="0.25">
      <c r="A1461" s="87" t="s">
        <v>4595</v>
      </c>
      <c r="B1461" s="87" t="s">
        <v>280</v>
      </c>
      <c r="C1461" s="95" t="s">
        <v>4596</v>
      </c>
      <c r="D1461" s="96" t="s">
        <v>398</v>
      </c>
      <c r="E1461" s="65">
        <v>45504</v>
      </c>
      <c r="F1461" s="96"/>
      <c r="G1461" s="96"/>
      <c r="H1461" s="96"/>
    </row>
    <row r="1462" spans="1:8" s="29" customFormat="1" ht="13.8" hidden="1" x14ac:dyDescent="0.25">
      <c r="A1462" s="87" t="s">
        <v>6728</v>
      </c>
      <c r="B1462" s="87" t="s">
        <v>297</v>
      </c>
      <c r="C1462" s="95" t="s">
        <v>377</v>
      </c>
      <c r="D1462" s="96" t="s">
        <v>398</v>
      </c>
      <c r="E1462" s="65">
        <v>45382</v>
      </c>
      <c r="F1462" s="96"/>
      <c r="G1462" s="96"/>
      <c r="H1462" s="96"/>
    </row>
    <row r="1463" spans="1:8" s="29" customFormat="1" ht="13.8" hidden="1" x14ac:dyDescent="0.3">
      <c r="A1463" s="57" t="s">
        <v>1101</v>
      </c>
      <c r="B1463" s="92" t="s">
        <v>3682</v>
      </c>
      <c r="C1463" s="93" t="s">
        <v>3680</v>
      </c>
      <c r="D1463" s="93" t="s">
        <v>3681</v>
      </c>
      <c r="E1463" s="94">
        <v>46203</v>
      </c>
      <c r="F1463" s="93"/>
      <c r="G1463" s="93"/>
      <c r="H1463" s="93"/>
    </row>
    <row r="1464" spans="1:8" s="29" customFormat="1" ht="13.8" hidden="1" x14ac:dyDescent="0.3">
      <c r="A1464" s="99" t="s">
        <v>3103</v>
      </c>
      <c r="B1464" s="92" t="s">
        <v>3078</v>
      </c>
      <c r="C1464" s="93" t="s">
        <v>3107</v>
      </c>
      <c r="D1464" s="93" t="s">
        <v>1586</v>
      </c>
      <c r="E1464" s="94">
        <v>45291</v>
      </c>
      <c r="F1464" s="93"/>
      <c r="G1464" s="93"/>
      <c r="H1464" s="93"/>
    </row>
    <row r="1465" spans="1:8" s="29" customFormat="1" ht="13.8" hidden="1" x14ac:dyDescent="0.25">
      <c r="A1465" s="91" t="s">
        <v>2808</v>
      </c>
      <c r="B1465" s="92" t="s">
        <v>1774</v>
      </c>
      <c r="C1465" s="93" t="s">
        <v>2656</v>
      </c>
      <c r="D1465" s="93" t="s">
        <v>2814</v>
      </c>
      <c r="E1465" s="94">
        <v>45169</v>
      </c>
      <c r="F1465" s="93"/>
      <c r="G1465" s="93"/>
      <c r="H1465" s="93"/>
    </row>
    <row r="1466" spans="1:8" s="29" customFormat="1" ht="13.8" hidden="1" x14ac:dyDescent="0.25">
      <c r="A1466" s="91" t="s">
        <v>2808</v>
      </c>
      <c r="B1466" s="92" t="s">
        <v>2840</v>
      </c>
      <c r="C1466" s="93" t="s">
        <v>2663</v>
      </c>
      <c r="D1466" s="93" t="s">
        <v>2814</v>
      </c>
      <c r="E1466" s="94">
        <v>45169</v>
      </c>
      <c r="F1466" s="93"/>
      <c r="G1466" s="93"/>
      <c r="H1466" s="93"/>
    </row>
    <row r="1467" spans="1:8" s="29" customFormat="1" ht="13.8" hidden="1" x14ac:dyDescent="0.25">
      <c r="A1467" s="98" t="s">
        <v>2808</v>
      </c>
      <c r="B1467" s="92" t="s">
        <v>2659</v>
      </c>
      <c r="C1467" s="93" t="s">
        <v>2815</v>
      </c>
      <c r="D1467" s="93" t="s">
        <v>2814</v>
      </c>
      <c r="E1467" s="94">
        <v>45169</v>
      </c>
      <c r="F1467" s="93"/>
      <c r="G1467" s="93"/>
      <c r="H1467" s="93"/>
    </row>
    <row r="1468" spans="1:8" s="29" customFormat="1" ht="13.8" hidden="1" x14ac:dyDescent="0.3">
      <c r="A1468" s="73" t="s">
        <v>5833</v>
      </c>
      <c r="B1468" s="89" t="s">
        <v>1202</v>
      </c>
      <c r="C1468" s="36" t="s">
        <v>5804</v>
      </c>
      <c r="D1468" s="36" t="s">
        <v>1201</v>
      </c>
      <c r="E1468" s="42">
        <v>45132</v>
      </c>
      <c r="F1468" s="32"/>
      <c r="G1468" s="32"/>
      <c r="H1468" s="32"/>
    </row>
    <row r="1469" spans="1:8" s="29" customFormat="1" ht="13.8" hidden="1" x14ac:dyDescent="0.25">
      <c r="A1469" s="44" t="s">
        <v>3955</v>
      </c>
      <c r="B1469" s="44" t="s">
        <v>3951</v>
      </c>
      <c r="C1469" s="45" t="s">
        <v>3952</v>
      </c>
      <c r="D1469" s="93" t="s">
        <v>1201</v>
      </c>
      <c r="E1469" s="46">
        <v>45220</v>
      </c>
      <c r="F1469" s="93"/>
      <c r="G1469" s="93"/>
      <c r="H1469" s="93" t="s">
        <v>1335</v>
      </c>
    </row>
    <row r="1470" spans="1:8" s="29" customFormat="1" ht="13.8" hidden="1" x14ac:dyDescent="0.25">
      <c r="A1470" s="44" t="s">
        <v>1262</v>
      </c>
      <c r="B1470" s="44" t="s">
        <v>1318</v>
      </c>
      <c r="C1470" s="45" t="s">
        <v>4758</v>
      </c>
      <c r="D1470" s="93" t="s">
        <v>4760</v>
      </c>
      <c r="E1470" s="70" t="s">
        <v>1330</v>
      </c>
      <c r="F1470" s="93"/>
      <c r="G1470" s="93"/>
      <c r="H1470" s="93"/>
    </row>
    <row r="1471" spans="1:8" s="29" customFormat="1" ht="13.8" hidden="1" x14ac:dyDescent="0.3">
      <c r="A1471" s="73" t="s">
        <v>5834</v>
      </c>
      <c r="B1471" s="89" t="s">
        <v>1202</v>
      </c>
      <c r="C1471" s="36" t="s">
        <v>5804</v>
      </c>
      <c r="D1471" s="36" t="s">
        <v>1201</v>
      </c>
      <c r="E1471" s="42">
        <v>45132</v>
      </c>
      <c r="F1471" s="32"/>
      <c r="G1471" s="32"/>
      <c r="H1471" s="32"/>
    </row>
    <row r="1472" spans="1:8" s="29" customFormat="1" ht="13.8" hidden="1" x14ac:dyDescent="0.3">
      <c r="A1472" s="57" t="s">
        <v>2165</v>
      </c>
      <c r="B1472" s="57" t="s">
        <v>2173</v>
      </c>
      <c r="C1472" s="62">
        <v>21030</v>
      </c>
      <c r="D1472" s="93" t="s">
        <v>4760</v>
      </c>
      <c r="E1472" s="60">
        <v>45961</v>
      </c>
      <c r="F1472" s="93"/>
      <c r="G1472" s="93"/>
      <c r="H1472" s="93"/>
    </row>
    <row r="1473" spans="1:8" s="29" customFormat="1" ht="13.8" hidden="1" x14ac:dyDescent="0.3">
      <c r="A1473" s="57" t="s">
        <v>4712</v>
      </c>
      <c r="B1473" s="57" t="s">
        <v>2173</v>
      </c>
      <c r="C1473" s="62">
        <v>21030</v>
      </c>
      <c r="D1473" s="93" t="s">
        <v>4760</v>
      </c>
      <c r="E1473" s="60">
        <v>45961</v>
      </c>
      <c r="F1473" s="93"/>
      <c r="G1473" s="93"/>
      <c r="H1473" s="93"/>
    </row>
    <row r="1474" spans="1:8" s="29" customFormat="1" ht="13.8" hidden="1" x14ac:dyDescent="0.25">
      <c r="A1474" s="41" t="s">
        <v>5905</v>
      </c>
      <c r="B1474" s="41" t="s">
        <v>5898</v>
      </c>
      <c r="C1474" s="88" t="s">
        <v>5899</v>
      </c>
      <c r="D1474" s="36" t="s">
        <v>1201</v>
      </c>
      <c r="E1474" s="43">
        <v>45610</v>
      </c>
      <c r="F1474" s="32"/>
      <c r="G1474" s="32"/>
      <c r="H1474" s="32"/>
    </row>
    <row r="1475" spans="1:8" s="29" customFormat="1" ht="13.8" hidden="1" x14ac:dyDescent="0.25">
      <c r="A1475" s="41" t="s">
        <v>5905</v>
      </c>
      <c r="B1475" s="41" t="s">
        <v>5906</v>
      </c>
      <c r="C1475" s="88" t="s">
        <v>5907</v>
      </c>
      <c r="D1475" s="36" t="s">
        <v>1201</v>
      </c>
      <c r="E1475" s="43">
        <v>45610</v>
      </c>
      <c r="F1475" s="32"/>
      <c r="G1475" s="32"/>
      <c r="H1475" s="32"/>
    </row>
    <row r="1476" spans="1:8" s="29" customFormat="1" ht="13.8" hidden="1" x14ac:dyDescent="0.25">
      <c r="A1476" s="127" t="s">
        <v>2672</v>
      </c>
      <c r="B1476" s="44" t="s">
        <v>3200</v>
      </c>
      <c r="C1476" s="45" t="s">
        <v>3201</v>
      </c>
      <c r="D1476" s="45" t="s">
        <v>1201</v>
      </c>
      <c r="E1476" s="46">
        <v>45382</v>
      </c>
      <c r="F1476" s="45"/>
      <c r="G1476" s="45" t="s">
        <v>1190</v>
      </c>
      <c r="H1476" s="45" t="s">
        <v>1190</v>
      </c>
    </row>
    <row r="1477" spans="1:8" s="29" customFormat="1" ht="13.8" hidden="1" x14ac:dyDescent="0.25">
      <c r="A1477" s="101" t="s">
        <v>3236</v>
      </c>
      <c r="B1477" s="44" t="s">
        <v>3200</v>
      </c>
      <c r="C1477" s="45" t="s">
        <v>3201</v>
      </c>
      <c r="D1477" s="45" t="s">
        <v>1201</v>
      </c>
      <c r="E1477" s="46">
        <v>45382</v>
      </c>
      <c r="F1477" s="45"/>
      <c r="G1477" s="45" t="s">
        <v>1190</v>
      </c>
      <c r="H1477" s="45" t="s">
        <v>1190</v>
      </c>
    </row>
    <row r="1478" spans="1:8" s="29" customFormat="1" ht="13.8" hidden="1" x14ac:dyDescent="0.3">
      <c r="A1478" s="111" t="s">
        <v>2265</v>
      </c>
      <c r="B1478" s="111" t="s">
        <v>2266</v>
      </c>
      <c r="C1478" s="142" t="s">
        <v>3178</v>
      </c>
      <c r="D1478" s="93" t="s">
        <v>1721</v>
      </c>
      <c r="E1478" s="143">
        <v>45322</v>
      </c>
      <c r="F1478" s="142"/>
      <c r="G1478" s="142"/>
      <c r="H1478" s="93"/>
    </row>
    <row r="1479" spans="1:8" s="29" customFormat="1" ht="13.8" hidden="1" x14ac:dyDescent="0.25">
      <c r="A1479" s="111" t="s">
        <v>2265</v>
      </c>
      <c r="B1479" s="111" t="s">
        <v>2266</v>
      </c>
      <c r="C1479" s="142" t="s">
        <v>3898</v>
      </c>
      <c r="D1479" s="45" t="s">
        <v>1476</v>
      </c>
      <c r="E1479" s="143">
        <v>46173</v>
      </c>
      <c r="F1479" s="142"/>
      <c r="G1479" s="142" t="s">
        <v>1190</v>
      </c>
      <c r="H1479" s="93" t="s">
        <v>1190</v>
      </c>
    </row>
    <row r="1480" spans="1:8" s="29" customFormat="1" ht="13.8" hidden="1" x14ac:dyDescent="0.25">
      <c r="A1480" s="98" t="s">
        <v>2877</v>
      </c>
      <c r="B1480" s="92" t="s">
        <v>2659</v>
      </c>
      <c r="C1480" s="93" t="s">
        <v>2815</v>
      </c>
      <c r="D1480" s="93" t="s">
        <v>2814</v>
      </c>
      <c r="E1480" s="94">
        <v>45169</v>
      </c>
      <c r="F1480" s="93"/>
      <c r="G1480" s="93"/>
      <c r="H1480" s="93"/>
    </row>
    <row r="1481" spans="1:8" s="29" customFormat="1" ht="13.8" hidden="1" x14ac:dyDescent="0.3">
      <c r="A1481" s="57" t="s">
        <v>1263</v>
      </c>
      <c r="B1481" s="57" t="s">
        <v>1290</v>
      </c>
      <c r="C1481" s="62">
        <v>21027</v>
      </c>
      <c r="D1481" s="93" t="s">
        <v>4760</v>
      </c>
      <c r="E1481" s="60">
        <v>45777</v>
      </c>
      <c r="F1481" s="93"/>
      <c r="G1481" s="93"/>
      <c r="H1481" s="93"/>
    </row>
    <row r="1482" spans="1:8" s="29" customFormat="1" ht="13.8" hidden="1" x14ac:dyDescent="0.3">
      <c r="A1482" s="57" t="s">
        <v>1263</v>
      </c>
      <c r="B1482" s="57" t="s">
        <v>2173</v>
      </c>
      <c r="C1482" s="62">
        <v>21030</v>
      </c>
      <c r="D1482" s="93" t="s">
        <v>4760</v>
      </c>
      <c r="E1482" s="60">
        <v>45961</v>
      </c>
      <c r="F1482" s="93"/>
      <c r="G1482" s="93"/>
      <c r="H1482" s="93"/>
    </row>
    <row r="1483" spans="1:8" s="29" customFormat="1" ht="13.8" hidden="1" x14ac:dyDescent="0.3">
      <c r="A1483" s="73" t="s">
        <v>1263</v>
      </c>
      <c r="B1483" s="89" t="s">
        <v>5783</v>
      </c>
      <c r="C1483" s="36" t="s">
        <v>5784</v>
      </c>
      <c r="D1483" s="36" t="s">
        <v>1201</v>
      </c>
      <c r="E1483" s="42">
        <v>45245</v>
      </c>
      <c r="F1483" s="32"/>
      <c r="G1483" s="32"/>
      <c r="H1483" s="32"/>
    </row>
    <row r="1484" spans="1:8" s="29" customFormat="1" ht="13.8" hidden="1" x14ac:dyDescent="0.3">
      <c r="A1484" s="57" t="s">
        <v>444</v>
      </c>
      <c r="B1484" s="92" t="s">
        <v>3682</v>
      </c>
      <c r="C1484" s="93" t="s">
        <v>3680</v>
      </c>
      <c r="D1484" s="93" t="s">
        <v>3681</v>
      </c>
      <c r="E1484" s="94">
        <v>46203</v>
      </c>
      <c r="F1484" s="93"/>
      <c r="G1484" s="93"/>
      <c r="H1484" s="93"/>
    </row>
    <row r="1485" spans="1:8" s="29" customFormat="1" ht="13.8" hidden="1" x14ac:dyDescent="0.3">
      <c r="A1485" s="57" t="s">
        <v>2166</v>
      </c>
      <c r="B1485" s="58" t="s">
        <v>3909</v>
      </c>
      <c r="C1485" s="59">
        <v>20022</v>
      </c>
      <c r="D1485" s="93" t="s">
        <v>4760</v>
      </c>
      <c r="E1485" s="60">
        <v>45535</v>
      </c>
      <c r="F1485" s="93"/>
      <c r="G1485" s="93"/>
      <c r="H1485" s="93"/>
    </row>
    <row r="1486" spans="1:8" s="29" customFormat="1" ht="13.8" hidden="1" x14ac:dyDescent="0.25">
      <c r="A1486" s="99" t="s">
        <v>111</v>
      </c>
      <c r="B1486" s="111" t="s">
        <v>1169</v>
      </c>
      <c r="C1486" s="45" t="s">
        <v>2745</v>
      </c>
      <c r="D1486" s="93" t="s">
        <v>2198</v>
      </c>
      <c r="E1486" s="46">
        <v>45227</v>
      </c>
      <c r="F1486" s="93"/>
      <c r="G1486" s="93"/>
      <c r="H1486" s="93"/>
    </row>
    <row r="1487" spans="1:8" s="29" customFormat="1" ht="13.8" hidden="1" x14ac:dyDescent="0.3">
      <c r="A1487" s="99" t="s">
        <v>3104</v>
      </c>
      <c r="B1487" s="92" t="s">
        <v>3078</v>
      </c>
      <c r="C1487" s="93" t="s">
        <v>3107</v>
      </c>
      <c r="D1487" s="93" t="s">
        <v>1586</v>
      </c>
      <c r="E1487" s="94">
        <v>45291</v>
      </c>
      <c r="F1487" s="93"/>
      <c r="G1487" s="93"/>
      <c r="H1487" s="93"/>
    </row>
    <row r="1488" spans="1:8" s="29" customFormat="1" ht="13.8" hidden="1" x14ac:dyDescent="0.3">
      <c r="A1488" s="73" t="s">
        <v>5835</v>
      </c>
      <c r="B1488" s="89" t="s">
        <v>1202</v>
      </c>
      <c r="C1488" s="36" t="s">
        <v>5804</v>
      </c>
      <c r="D1488" s="36" t="s">
        <v>1201</v>
      </c>
      <c r="E1488" s="42">
        <v>45132</v>
      </c>
      <c r="F1488" s="32"/>
      <c r="G1488" s="32"/>
      <c r="H1488" s="32"/>
    </row>
    <row r="1489" spans="1:8" s="29" customFormat="1" ht="13.8" hidden="1" x14ac:dyDescent="0.25">
      <c r="A1489" s="100" t="s">
        <v>839</v>
      </c>
      <c r="B1489" s="92" t="s">
        <v>3452</v>
      </c>
      <c r="C1489" s="93" t="s">
        <v>3453</v>
      </c>
      <c r="D1489" s="93" t="s">
        <v>1201</v>
      </c>
      <c r="E1489" s="94">
        <v>45401</v>
      </c>
      <c r="F1489" s="93"/>
      <c r="G1489" s="93"/>
      <c r="H1489" s="93"/>
    </row>
    <row r="1490" spans="1:8" s="29" customFormat="1" ht="13.8" hidden="1" x14ac:dyDescent="0.3">
      <c r="A1490" s="57" t="s">
        <v>1264</v>
      </c>
      <c r="B1490" s="57" t="s">
        <v>1290</v>
      </c>
      <c r="C1490" s="62">
        <v>21027</v>
      </c>
      <c r="D1490" s="93" t="s">
        <v>4760</v>
      </c>
      <c r="E1490" s="60">
        <v>45777</v>
      </c>
      <c r="F1490" s="93"/>
      <c r="G1490" s="93"/>
      <c r="H1490" s="93"/>
    </row>
    <row r="1491" spans="1:8" s="29" customFormat="1" ht="13.8" hidden="1" x14ac:dyDescent="0.25">
      <c r="A1491" s="91" t="s">
        <v>2837</v>
      </c>
      <c r="B1491" s="92" t="s">
        <v>2840</v>
      </c>
      <c r="C1491" s="93" t="s">
        <v>2663</v>
      </c>
      <c r="D1491" s="93" t="s">
        <v>2814</v>
      </c>
      <c r="E1491" s="94">
        <v>45169</v>
      </c>
      <c r="F1491" s="93"/>
      <c r="G1491" s="93"/>
      <c r="H1491" s="93"/>
    </row>
    <row r="1492" spans="1:8" s="29" customFormat="1" ht="13.8" hidden="1" x14ac:dyDescent="0.25">
      <c r="A1492" s="44" t="s">
        <v>4713</v>
      </c>
      <c r="B1492" s="44" t="s">
        <v>4733</v>
      </c>
      <c r="C1492" s="45" t="s">
        <v>4759</v>
      </c>
      <c r="D1492" s="93" t="s">
        <v>4760</v>
      </c>
      <c r="E1492" s="70" t="s">
        <v>1330</v>
      </c>
      <c r="F1492" s="93"/>
      <c r="G1492" s="93"/>
      <c r="H1492" s="93"/>
    </row>
    <row r="1493" spans="1:8" s="29" customFormat="1" ht="13.8" hidden="1" x14ac:dyDescent="0.3">
      <c r="A1493" s="57" t="s">
        <v>1102</v>
      </c>
      <c r="B1493" s="57" t="s">
        <v>2173</v>
      </c>
      <c r="C1493" s="62">
        <v>21030</v>
      </c>
      <c r="D1493" s="93" t="s">
        <v>4760</v>
      </c>
      <c r="E1493" s="60">
        <v>45961</v>
      </c>
      <c r="F1493" s="93"/>
      <c r="G1493" s="93"/>
      <c r="H1493" s="93"/>
    </row>
    <row r="1494" spans="1:8" s="29" customFormat="1" ht="13.8" hidden="1" x14ac:dyDescent="0.3">
      <c r="A1494" s="57" t="s">
        <v>1102</v>
      </c>
      <c r="B1494" s="57" t="s">
        <v>1293</v>
      </c>
      <c r="C1494" s="62">
        <v>2212</v>
      </c>
      <c r="D1494" s="93" t="s">
        <v>4760</v>
      </c>
      <c r="E1494" s="60">
        <v>45230</v>
      </c>
      <c r="F1494" s="93"/>
      <c r="G1494" s="93"/>
      <c r="H1494" s="93"/>
    </row>
    <row r="1495" spans="1:8" s="29" customFormat="1" ht="13.8" hidden="1" x14ac:dyDescent="0.25">
      <c r="A1495" s="41" t="s">
        <v>5889</v>
      </c>
      <c r="B1495" s="41" t="s">
        <v>5884</v>
      </c>
      <c r="C1495" s="88" t="s">
        <v>5885</v>
      </c>
      <c r="D1495" s="36" t="s">
        <v>1201</v>
      </c>
      <c r="E1495" s="43">
        <v>45610</v>
      </c>
      <c r="F1495" s="32"/>
      <c r="G1495" s="32"/>
      <c r="H1495" s="32"/>
    </row>
    <row r="1496" spans="1:8" s="29" customFormat="1" ht="13.8" hidden="1" x14ac:dyDescent="0.3">
      <c r="A1496" s="103" t="s">
        <v>2640</v>
      </c>
      <c r="B1496" s="103" t="s">
        <v>2641</v>
      </c>
      <c r="C1496" s="104" t="s">
        <v>2642</v>
      </c>
      <c r="D1496" s="104" t="s">
        <v>1791</v>
      </c>
      <c r="E1496" s="116"/>
      <c r="F1496" s="93"/>
      <c r="G1496" s="93"/>
      <c r="H1496" s="93"/>
    </row>
    <row r="1497" spans="1:8" s="29" customFormat="1" ht="13.8" hidden="1" x14ac:dyDescent="0.25">
      <c r="A1497" s="44" t="s">
        <v>839</v>
      </c>
      <c r="B1497" s="44" t="s">
        <v>6796</v>
      </c>
      <c r="C1497" s="222" t="s">
        <v>6797</v>
      </c>
      <c r="D1497" s="93" t="s">
        <v>398</v>
      </c>
      <c r="E1497" s="46">
        <v>45777</v>
      </c>
      <c r="F1497" s="45"/>
      <c r="G1497" s="45"/>
      <c r="H1497" s="93"/>
    </row>
    <row r="1498" spans="1:8" s="29" customFormat="1" ht="13.8" hidden="1" x14ac:dyDescent="0.25">
      <c r="A1498" s="87" t="s">
        <v>4135</v>
      </c>
      <c r="B1498" s="87" t="s">
        <v>4585</v>
      </c>
      <c r="C1498" s="95" t="s">
        <v>4597</v>
      </c>
      <c r="D1498" s="96" t="s">
        <v>398</v>
      </c>
      <c r="E1498" s="65">
        <v>45291</v>
      </c>
      <c r="F1498" s="96"/>
      <c r="G1498" s="96"/>
      <c r="H1498" s="96"/>
    </row>
    <row r="1499" spans="1:8" s="29" customFormat="1" ht="13.8" hidden="1" x14ac:dyDescent="0.3">
      <c r="A1499" s="57" t="s">
        <v>3655</v>
      </c>
      <c r="B1499" s="92" t="s">
        <v>3682</v>
      </c>
      <c r="C1499" s="93" t="s">
        <v>3680</v>
      </c>
      <c r="D1499" s="93" t="s">
        <v>3681</v>
      </c>
      <c r="E1499" s="94">
        <v>46203</v>
      </c>
      <c r="F1499" s="93"/>
      <c r="G1499" s="93"/>
      <c r="H1499" s="93"/>
    </row>
    <row r="1500" spans="1:8" s="29" customFormat="1" ht="13.8" hidden="1" x14ac:dyDescent="0.25">
      <c r="A1500" s="133" t="s">
        <v>4598</v>
      </c>
      <c r="B1500" s="87" t="s">
        <v>4533</v>
      </c>
      <c r="C1500" s="95" t="s">
        <v>4599</v>
      </c>
      <c r="D1500" s="96" t="s">
        <v>398</v>
      </c>
      <c r="E1500" s="65">
        <v>45504</v>
      </c>
      <c r="F1500" s="96"/>
      <c r="G1500" s="96"/>
      <c r="H1500" s="96"/>
    </row>
    <row r="1501" spans="1:8" s="29" customFormat="1" ht="13.8" hidden="1" x14ac:dyDescent="0.3">
      <c r="A1501" s="103" t="s">
        <v>2741</v>
      </c>
      <c r="B1501" s="103" t="s">
        <v>1313</v>
      </c>
      <c r="C1501" s="104" t="s">
        <v>2742</v>
      </c>
      <c r="D1501" s="93" t="s">
        <v>1668</v>
      </c>
      <c r="E1501" s="105">
        <v>45809</v>
      </c>
      <c r="F1501" s="104"/>
      <c r="G1501" s="104"/>
      <c r="H1501" s="93"/>
    </row>
    <row r="1502" spans="1:8" s="29" customFormat="1" ht="13.8" hidden="1" x14ac:dyDescent="0.3">
      <c r="A1502" s="57" t="s">
        <v>2771</v>
      </c>
      <c r="B1502" s="57" t="s">
        <v>1290</v>
      </c>
      <c r="C1502" s="62">
        <v>21027</v>
      </c>
      <c r="D1502" s="93" t="s">
        <v>4760</v>
      </c>
      <c r="E1502" s="60">
        <v>45777</v>
      </c>
      <c r="F1502" s="93"/>
      <c r="G1502" s="93"/>
      <c r="H1502" s="93"/>
    </row>
    <row r="1503" spans="1:8" s="29" customFormat="1" ht="13.8" x14ac:dyDescent="0.25">
      <c r="A1503" s="44" t="s">
        <v>2773</v>
      </c>
      <c r="B1503" s="44" t="s">
        <v>2774</v>
      </c>
      <c r="C1503" s="45" t="s">
        <v>1837</v>
      </c>
      <c r="D1503" s="45" t="s">
        <v>1476</v>
      </c>
      <c r="E1503" s="69">
        <v>44347</v>
      </c>
      <c r="F1503" s="93"/>
      <c r="G1503" s="93"/>
      <c r="H1503" s="93"/>
    </row>
    <row r="1504" spans="1:8" s="29" customFormat="1" ht="13.8" x14ac:dyDescent="0.25">
      <c r="A1504" s="44" t="s">
        <v>3970</v>
      </c>
      <c r="B1504" s="44" t="s">
        <v>3971</v>
      </c>
      <c r="C1504" s="45" t="s">
        <v>3972</v>
      </c>
      <c r="D1504" s="93" t="s">
        <v>1749</v>
      </c>
      <c r="E1504" s="69">
        <v>44837</v>
      </c>
      <c r="F1504" s="93"/>
      <c r="G1504" s="93"/>
      <c r="H1504" s="93"/>
    </row>
    <row r="1505" spans="1:8" s="29" customFormat="1" ht="13.8" hidden="1" x14ac:dyDescent="0.25">
      <c r="A1505" s="100" t="s">
        <v>2442</v>
      </c>
      <c r="B1505" s="92" t="s">
        <v>3452</v>
      </c>
      <c r="C1505" s="93" t="s">
        <v>3453</v>
      </c>
      <c r="D1505" s="93" t="s">
        <v>1201</v>
      </c>
      <c r="E1505" s="94">
        <v>45401</v>
      </c>
      <c r="F1505" s="93"/>
      <c r="G1505" s="93"/>
      <c r="H1505" s="93"/>
    </row>
    <row r="1506" spans="1:8" s="29" customFormat="1" ht="13.8" hidden="1" x14ac:dyDescent="0.3">
      <c r="A1506" s="171" t="s">
        <v>5771</v>
      </c>
      <c r="B1506" s="31" t="s">
        <v>5761</v>
      </c>
      <c r="C1506" s="32" t="s">
        <v>5762</v>
      </c>
      <c r="D1506" s="33" t="s">
        <v>1201</v>
      </c>
      <c r="E1506" s="33">
        <v>45246</v>
      </c>
      <c r="F1506" s="32"/>
      <c r="G1506" s="32"/>
      <c r="H1506" s="32"/>
    </row>
    <row r="1507" spans="1:8" s="29" customFormat="1" ht="13.8" hidden="1" x14ac:dyDescent="0.25">
      <c r="A1507" s="99" t="s">
        <v>1755</v>
      </c>
      <c r="B1507" s="111" t="s">
        <v>1169</v>
      </c>
      <c r="C1507" s="45" t="s">
        <v>2745</v>
      </c>
      <c r="D1507" s="93" t="s">
        <v>2198</v>
      </c>
      <c r="E1507" s="46">
        <v>45227</v>
      </c>
      <c r="F1507" s="93"/>
      <c r="G1507" s="93"/>
      <c r="H1507" s="93"/>
    </row>
    <row r="1508" spans="1:8" s="29" customFormat="1" ht="13.8" hidden="1" x14ac:dyDescent="0.25">
      <c r="A1508" s="102" t="s">
        <v>1755</v>
      </c>
      <c r="B1508" s="92" t="s">
        <v>3384</v>
      </c>
      <c r="C1508" s="93" t="s">
        <v>3383</v>
      </c>
      <c r="D1508" s="93" t="s">
        <v>1201</v>
      </c>
      <c r="E1508" s="94">
        <v>45429</v>
      </c>
      <c r="F1508" s="93"/>
      <c r="G1508" s="93" t="s">
        <v>1190</v>
      </c>
      <c r="H1508" s="93" t="s">
        <v>1190</v>
      </c>
    </row>
    <row r="1509" spans="1:8" s="29" customFormat="1" ht="13.8" hidden="1" x14ac:dyDescent="0.25">
      <c r="A1509" s="100" t="s">
        <v>1755</v>
      </c>
      <c r="B1509" s="92" t="s">
        <v>3452</v>
      </c>
      <c r="C1509" s="93" t="s">
        <v>3453</v>
      </c>
      <c r="D1509" s="93" t="s">
        <v>1201</v>
      </c>
      <c r="E1509" s="94">
        <v>45401</v>
      </c>
      <c r="F1509" s="93"/>
      <c r="G1509" s="93"/>
      <c r="H1509" s="93"/>
    </row>
    <row r="1510" spans="1:8" s="29" customFormat="1" ht="13.8" hidden="1" x14ac:dyDescent="0.3">
      <c r="A1510" s="73" t="s">
        <v>1755</v>
      </c>
      <c r="B1510" s="89" t="s">
        <v>5776</v>
      </c>
      <c r="C1510" s="36" t="s">
        <v>5777</v>
      </c>
      <c r="D1510" s="36" t="s">
        <v>1201</v>
      </c>
      <c r="E1510" s="42">
        <v>45245</v>
      </c>
      <c r="F1510" s="32"/>
      <c r="G1510" s="32"/>
      <c r="H1510" s="32"/>
    </row>
    <row r="1511" spans="1:8" s="29" customFormat="1" ht="13.8" hidden="1" x14ac:dyDescent="0.3">
      <c r="A1511" s="57" t="s">
        <v>2638</v>
      </c>
      <c r="B1511" s="57" t="s">
        <v>1290</v>
      </c>
      <c r="C1511" s="62">
        <v>21027</v>
      </c>
      <c r="D1511" s="93" t="s">
        <v>4760</v>
      </c>
      <c r="E1511" s="60">
        <v>45777</v>
      </c>
      <c r="F1511" s="93"/>
      <c r="G1511" s="93"/>
      <c r="H1511" s="93"/>
    </row>
    <row r="1512" spans="1:8" s="29" customFormat="1" ht="13.8" hidden="1" x14ac:dyDescent="0.25">
      <c r="A1512" s="44" t="s">
        <v>2638</v>
      </c>
      <c r="B1512" s="44" t="s">
        <v>2648</v>
      </c>
      <c r="C1512" s="45" t="s">
        <v>2639</v>
      </c>
      <c r="D1512" s="45" t="s">
        <v>2198</v>
      </c>
      <c r="E1512" s="46">
        <v>45536</v>
      </c>
      <c r="F1512" s="93"/>
      <c r="G1512" s="93"/>
      <c r="H1512" s="93"/>
    </row>
    <row r="1513" spans="1:8" s="29" customFormat="1" ht="13.8" hidden="1" x14ac:dyDescent="0.25">
      <c r="A1513" s="91" t="s">
        <v>2838</v>
      </c>
      <c r="B1513" s="92" t="s">
        <v>2840</v>
      </c>
      <c r="C1513" s="93" t="s">
        <v>2663</v>
      </c>
      <c r="D1513" s="93" t="s">
        <v>2814</v>
      </c>
      <c r="E1513" s="94">
        <v>45169</v>
      </c>
      <c r="F1513" s="93"/>
      <c r="G1513" s="93"/>
      <c r="H1513" s="93"/>
    </row>
    <row r="1514" spans="1:8" s="29" customFormat="1" ht="13.8" hidden="1" x14ac:dyDescent="0.3">
      <c r="A1514" s="111" t="s">
        <v>2260</v>
      </c>
      <c r="B1514" s="111" t="s">
        <v>2261</v>
      </c>
      <c r="C1514" s="142" t="s">
        <v>2262</v>
      </c>
      <c r="D1514" s="93" t="s">
        <v>1201</v>
      </c>
      <c r="E1514" s="143">
        <v>45095</v>
      </c>
      <c r="F1514" s="142"/>
      <c r="G1514" s="142"/>
      <c r="H1514" s="93"/>
    </row>
    <row r="1515" spans="1:8" s="29" customFormat="1" ht="13.8" hidden="1" x14ac:dyDescent="0.25">
      <c r="A1515" s="110" t="s">
        <v>298</v>
      </c>
      <c r="B1515" s="87" t="s">
        <v>143</v>
      </c>
      <c r="C1515" s="95" t="s">
        <v>378</v>
      </c>
      <c r="D1515" s="96" t="s">
        <v>398</v>
      </c>
      <c r="E1515" s="65">
        <v>45230</v>
      </c>
      <c r="F1515" s="96"/>
      <c r="G1515" s="96"/>
      <c r="H1515" s="96"/>
    </row>
    <row r="1516" spans="1:8" s="29" customFormat="1" ht="13.8" hidden="1" x14ac:dyDescent="0.25">
      <c r="A1516" s="87" t="s">
        <v>4600</v>
      </c>
      <c r="B1516" s="87" t="s">
        <v>4601</v>
      </c>
      <c r="C1516" s="95" t="s">
        <v>4602</v>
      </c>
      <c r="D1516" s="96" t="s">
        <v>398</v>
      </c>
      <c r="E1516" s="65">
        <v>45412</v>
      </c>
      <c r="F1516" s="96"/>
      <c r="G1516" s="96"/>
      <c r="H1516" s="96"/>
    </row>
    <row r="1517" spans="1:8" s="29" customFormat="1" ht="13.8" hidden="1" x14ac:dyDescent="0.25">
      <c r="A1517" s="87" t="s">
        <v>4603</v>
      </c>
      <c r="B1517" s="87" t="s">
        <v>4379</v>
      </c>
      <c r="C1517" s="95" t="s">
        <v>4604</v>
      </c>
      <c r="D1517" s="96" t="s">
        <v>398</v>
      </c>
      <c r="E1517" s="65">
        <v>45291</v>
      </c>
      <c r="F1517" s="96"/>
      <c r="G1517" s="96"/>
      <c r="H1517" s="96"/>
    </row>
    <row r="1518" spans="1:8" s="29" customFormat="1" ht="13.8" hidden="1" x14ac:dyDescent="0.25">
      <c r="A1518" s="86" t="s">
        <v>5657</v>
      </c>
      <c r="B1518" s="86" t="s">
        <v>5658</v>
      </c>
      <c r="C1518" s="78" t="s">
        <v>5643</v>
      </c>
      <c r="D1518" s="104" t="s">
        <v>2495</v>
      </c>
      <c r="E1518" s="64">
        <v>45473</v>
      </c>
      <c r="F1518" s="93"/>
      <c r="G1518" s="93"/>
      <c r="H1518" s="93"/>
    </row>
    <row r="1519" spans="1:8" s="29" customFormat="1" ht="13.8" hidden="1" x14ac:dyDescent="0.25">
      <c r="A1519" s="87" t="s">
        <v>4605</v>
      </c>
      <c r="B1519" s="87" t="s">
        <v>4606</v>
      </c>
      <c r="C1519" s="95" t="s">
        <v>4607</v>
      </c>
      <c r="D1519" s="96" t="s">
        <v>398</v>
      </c>
      <c r="E1519" s="65">
        <v>45657</v>
      </c>
      <c r="F1519" s="96"/>
      <c r="G1519" s="96"/>
      <c r="H1519" s="96"/>
    </row>
    <row r="1520" spans="1:8" s="29" customFormat="1" ht="13.8" hidden="1" x14ac:dyDescent="0.25">
      <c r="A1520" s="48" t="s">
        <v>3957</v>
      </c>
      <c r="B1520" s="48" t="s">
        <v>1311</v>
      </c>
      <c r="C1520" s="51" t="s">
        <v>3958</v>
      </c>
      <c r="D1520" s="104" t="s">
        <v>2495</v>
      </c>
      <c r="E1520" s="52">
        <v>45107</v>
      </c>
      <c r="F1520" s="93"/>
      <c r="G1520" s="93"/>
      <c r="H1520" s="93" t="s">
        <v>1335</v>
      </c>
    </row>
    <row r="1521" spans="1:8" s="29" customFormat="1" ht="13.8" x14ac:dyDescent="0.3">
      <c r="A1521" s="111" t="s">
        <v>1899</v>
      </c>
      <c r="B1521" s="111" t="s">
        <v>1898</v>
      </c>
      <c r="C1521" s="142" t="s">
        <v>1900</v>
      </c>
      <c r="D1521" s="93" t="s">
        <v>1743</v>
      </c>
      <c r="E1521" s="153">
        <v>44895</v>
      </c>
      <c r="F1521" s="142"/>
      <c r="G1521" s="142" t="s">
        <v>1190</v>
      </c>
      <c r="H1521" s="93" t="s">
        <v>1190</v>
      </c>
    </row>
    <row r="1522" spans="1:8" s="29" customFormat="1" ht="13.8" hidden="1" x14ac:dyDescent="0.25">
      <c r="A1522" s="100" t="s">
        <v>3413</v>
      </c>
      <c r="B1522" s="92" t="s">
        <v>3452</v>
      </c>
      <c r="C1522" s="93" t="s">
        <v>3453</v>
      </c>
      <c r="D1522" s="93" t="s">
        <v>1201</v>
      </c>
      <c r="E1522" s="94">
        <v>45401</v>
      </c>
      <c r="F1522" s="93"/>
      <c r="G1522" s="93"/>
      <c r="H1522" s="93"/>
    </row>
    <row r="1523" spans="1:8" s="29" customFormat="1" ht="13.8" hidden="1" x14ac:dyDescent="0.25">
      <c r="A1523" s="87" t="s">
        <v>4608</v>
      </c>
      <c r="B1523" s="87" t="s">
        <v>4609</v>
      </c>
      <c r="C1523" s="95" t="s">
        <v>4610</v>
      </c>
      <c r="D1523" s="96" t="s">
        <v>398</v>
      </c>
      <c r="E1523" s="65">
        <v>45657</v>
      </c>
      <c r="F1523" s="96"/>
      <c r="G1523" s="96"/>
      <c r="H1523" s="96"/>
    </row>
    <row r="1524" spans="1:8" s="29" customFormat="1" ht="13.8" hidden="1" x14ac:dyDescent="0.25">
      <c r="A1524" s="100" t="s">
        <v>3445</v>
      </c>
      <c r="B1524" s="92" t="s">
        <v>3452</v>
      </c>
      <c r="C1524" s="93" t="s">
        <v>3453</v>
      </c>
      <c r="D1524" s="93" t="s">
        <v>1201</v>
      </c>
      <c r="E1524" s="94">
        <v>45401</v>
      </c>
      <c r="F1524" s="93"/>
      <c r="G1524" s="93"/>
      <c r="H1524" s="93"/>
    </row>
    <row r="1525" spans="1:8" s="29" customFormat="1" ht="13.8" hidden="1" x14ac:dyDescent="0.3">
      <c r="A1525" s="57" t="s">
        <v>299</v>
      </c>
      <c r="B1525" s="57" t="s">
        <v>1290</v>
      </c>
      <c r="C1525" s="62">
        <v>21027</v>
      </c>
      <c r="D1525" s="93" t="s">
        <v>4760</v>
      </c>
      <c r="E1525" s="60">
        <v>45777</v>
      </c>
      <c r="F1525" s="93"/>
      <c r="G1525" s="93"/>
      <c r="H1525" s="93"/>
    </row>
    <row r="1526" spans="1:8" s="29" customFormat="1" ht="13.8" hidden="1" x14ac:dyDescent="0.3">
      <c r="A1526" s="57" t="s">
        <v>299</v>
      </c>
      <c r="B1526" s="57" t="s">
        <v>2173</v>
      </c>
      <c r="C1526" s="62">
        <v>21030</v>
      </c>
      <c r="D1526" s="93" t="s">
        <v>4760</v>
      </c>
      <c r="E1526" s="60">
        <v>45961</v>
      </c>
      <c r="F1526" s="93"/>
      <c r="G1526" s="93"/>
      <c r="H1526" s="93"/>
    </row>
    <row r="1527" spans="1:8" s="29" customFormat="1" ht="13.8" hidden="1" x14ac:dyDescent="0.3">
      <c r="A1527" s="57" t="s">
        <v>299</v>
      </c>
      <c r="B1527" s="57" t="s">
        <v>1297</v>
      </c>
      <c r="C1527" s="62">
        <v>2202</v>
      </c>
      <c r="D1527" s="93" t="s">
        <v>4760</v>
      </c>
      <c r="E1527" s="60">
        <v>45230</v>
      </c>
      <c r="F1527" s="93"/>
      <c r="G1527" s="93"/>
      <c r="H1527" s="93"/>
    </row>
    <row r="1528" spans="1:8" s="29" customFormat="1" ht="13.8" hidden="1" x14ac:dyDescent="0.3">
      <c r="A1528" s="57" t="s">
        <v>299</v>
      </c>
      <c r="B1528" s="57" t="s">
        <v>4728</v>
      </c>
      <c r="C1528" s="62">
        <v>2209</v>
      </c>
      <c r="D1528" s="93" t="s">
        <v>4760</v>
      </c>
      <c r="E1528" s="60">
        <v>45276</v>
      </c>
      <c r="F1528" s="93"/>
      <c r="G1528" s="93"/>
      <c r="H1528" s="93"/>
    </row>
    <row r="1529" spans="1:8" s="29" customFormat="1" ht="13.8" hidden="1" x14ac:dyDescent="0.3">
      <c r="A1529" s="57" t="s">
        <v>299</v>
      </c>
      <c r="B1529" s="92" t="s">
        <v>3682</v>
      </c>
      <c r="C1529" s="93" t="s">
        <v>3680</v>
      </c>
      <c r="D1529" s="93" t="s">
        <v>3681</v>
      </c>
      <c r="E1529" s="94">
        <v>46203</v>
      </c>
      <c r="F1529" s="93"/>
      <c r="G1529" s="93"/>
      <c r="H1529" s="93"/>
    </row>
    <row r="1530" spans="1:8" s="29" customFormat="1" ht="13.8" hidden="1" x14ac:dyDescent="0.25">
      <c r="A1530" s="87" t="s">
        <v>299</v>
      </c>
      <c r="B1530" s="87" t="s">
        <v>300</v>
      </c>
      <c r="C1530" s="95" t="s">
        <v>2144</v>
      </c>
      <c r="D1530" s="96" t="s">
        <v>398</v>
      </c>
      <c r="E1530" s="65">
        <v>45138</v>
      </c>
      <c r="F1530" s="96"/>
      <c r="G1530" s="96"/>
      <c r="H1530" s="96"/>
    </row>
    <row r="1531" spans="1:8" s="29" customFormat="1" ht="13.8" hidden="1" x14ac:dyDescent="0.3">
      <c r="A1531" s="57" t="s">
        <v>456</v>
      </c>
      <c r="B1531" s="92" t="s">
        <v>3682</v>
      </c>
      <c r="C1531" s="93" t="s">
        <v>3680</v>
      </c>
      <c r="D1531" s="93" t="s">
        <v>3681</v>
      </c>
      <c r="E1531" s="94">
        <v>46203</v>
      </c>
      <c r="F1531" s="93"/>
      <c r="G1531" s="93"/>
      <c r="H1531" s="93"/>
    </row>
    <row r="1532" spans="1:8" s="29" customFormat="1" ht="13.8" hidden="1" x14ac:dyDescent="0.25">
      <c r="A1532" s="127" t="s">
        <v>456</v>
      </c>
      <c r="B1532" s="44" t="s">
        <v>3200</v>
      </c>
      <c r="C1532" s="45" t="s">
        <v>3201</v>
      </c>
      <c r="D1532" s="45" t="s">
        <v>1201</v>
      </c>
      <c r="E1532" s="46">
        <v>45382</v>
      </c>
      <c r="F1532" s="45"/>
      <c r="G1532" s="45" t="s">
        <v>1190</v>
      </c>
      <c r="H1532" s="45" t="s">
        <v>1190</v>
      </c>
    </row>
    <row r="1533" spans="1:8" s="29" customFormat="1" ht="13.8" hidden="1" x14ac:dyDescent="0.3">
      <c r="A1533" s="99" t="s">
        <v>3686</v>
      </c>
      <c r="B1533" s="92" t="s">
        <v>3687</v>
      </c>
      <c r="C1533" s="93" t="s">
        <v>3688</v>
      </c>
      <c r="D1533" s="93" t="s">
        <v>3681</v>
      </c>
      <c r="E1533" s="94">
        <v>45633</v>
      </c>
      <c r="F1533" s="93"/>
      <c r="G1533" s="93"/>
      <c r="H1533" s="93"/>
    </row>
    <row r="1534" spans="1:8" s="29" customFormat="1" ht="13.8" hidden="1" x14ac:dyDescent="0.25">
      <c r="A1534" s="44" t="s">
        <v>1524</v>
      </c>
      <c r="B1534" s="44" t="s">
        <v>1559</v>
      </c>
      <c r="C1534" s="45" t="s">
        <v>2210</v>
      </c>
      <c r="D1534" s="45" t="s">
        <v>1572</v>
      </c>
      <c r="E1534" s="45" t="s">
        <v>2537</v>
      </c>
      <c r="F1534" s="93"/>
      <c r="G1534" s="93"/>
      <c r="H1534" s="93"/>
    </row>
    <row r="1535" spans="1:8" s="29" customFormat="1" ht="13.8" hidden="1" x14ac:dyDescent="0.3">
      <c r="A1535" s="73" t="s">
        <v>5836</v>
      </c>
      <c r="B1535" s="89" t="s">
        <v>1202</v>
      </c>
      <c r="C1535" s="36" t="s">
        <v>5804</v>
      </c>
      <c r="D1535" s="36" t="s">
        <v>1201</v>
      </c>
      <c r="E1535" s="42">
        <v>45132</v>
      </c>
      <c r="F1535" s="32"/>
      <c r="G1535" s="32"/>
      <c r="H1535" s="32"/>
    </row>
    <row r="1536" spans="1:8" s="29" customFormat="1" ht="13.8" hidden="1" x14ac:dyDescent="0.3">
      <c r="A1536" s="73" t="s">
        <v>1106</v>
      </c>
      <c r="B1536" s="89" t="s">
        <v>5911</v>
      </c>
      <c r="C1536" s="36" t="s">
        <v>5912</v>
      </c>
      <c r="D1536" s="36" t="s">
        <v>1201</v>
      </c>
      <c r="E1536" s="42">
        <v>45139</v>
      </c>
      <c r="F1536" s="32"/>
      <c r="G1536" s="32"/>
      <c r="H1536" s="32"/>
    </row>
    <row r="1537" spans="1:8" s="29" customFormat="1" ht="13.8" hidden="1" x14ac:dyDescent="0.25">
      <c r="A1537" s="44" t="s">
        <v>1265</v>
      </c>
      <c r="B1537" s="44" t="s">
        <v>1311</v>
      </c>
      <c r="C1537" s="45" t="s">
        <v>4752</v>
      </c>
      <c r="D1537" s="93" t="s">
        <v>4760</v>
      </c>
      <c r="E1537" s="70" t="s">
        <v>1330</v>
      </c>
      <c r="F1537" s="93"/>
      <c r="G1537" s="93"/>
      <c r="H1537" s="93"/>
    </row>
    <row r="1538" spans="1:8" s="29" customFormat="1" ht="13.8" hidden="1" x14ac:dyDescent="0.3">
      <c r="A1538" s="99" t="s">
        <v>1797</v>
      </c>
      <c r="B1538" s="92" t="s">
        <v>3962</v>
      </c>
      <c r="C1538" s="93" t="s">
        <v>3961</v>
      </c>
      <c r="D1538" s="93" t="s">
        <v>1201</v>
      </c>
      <c r="E1538" s="94">
        <v>45245</v>
      </c>
      <c r="F1538" s="93"/>
      <c r="G1538" s="93"/>
      <c r="H1538" s="93" t="s">
        <v>1190</v>
      </c>
    </row>
    <row r="1539" spans="1:8" s="29" customFormat="1" ht="13.8" hidden="1" x14ac:dyDescent="0.25">
      <c r="A1539" s="71" t="s">
        <v>5837</v>
      </c>
      <c r="B1539" s="71" t="s">
        <v>1404</v>
      </c>
      <c r="C1539" s="88" t="s">
        <v>5827</v>
      </c>
      <c r="D1539" s="88" t="s">
        <v>1201</v>
      </c>
      <c r="E1539" s="43">
        <v>45582</v>
      </c>
      <c r="F1539" s="32"/>
      <c r="G1539" s="32"/>
      <c r="H1539" s="32"/>
    </row>
    <row r="1540" spans="1:8" s="29" customFormat="1" ht="13.8" hidden="1" x14ac:dyDescent="0.25">
      <c r="A1540" s="71" t="s">
        <v>5847</v>
      </c>
      <c r="B1540" s="89" t="s">
        <v>1412</v>
      </c>
      <c r="C1540" s="36" t="s">
        <v>5844</v>
      </c>
      <c r="D1540" s="36" t="s">
        <v>1201</v>
      </c>
      <c r="E1540" s="42">
        <v>46166</v>
      </c>
      <c r="F1540" s="32"/>
      <c r="G1540" s="32"/>
      <c r="H1540" s="32"/>
    </row>
    <row r="1541" spans="1:8" s="29" customFormat="1" ht="13.8" hidden="1" x14ac:dyDescent="0.3">
      <c r="A1541" s="73" t="s">
        <v>5838</v>
      </c>
      <c r="B1541" s="89" t="s">
        <v>1202</v>
      </c>
      <c r="C1541" s="36" t="s">
        <v>5804</v>
      </c>
      <c r="D1541" s="36" t="s">
        <v>1201</v>
      </c>
      <c r="E1541" s="42">
        <v>45132</v>
      </c>
      <c r="F1541" s="32"/>
      <c r="G1541" s="32"/>
      <c r="H1541" s="32"/>
    </row>
    <row r="1542" spans="1:8" s="29" customFormat="1" ht="13.8" hidden="1" x14ac:dyDescent="0.3">
      <c r="A1542" s="99" t="s">
        <v>1690</v>
      </c>
      <c r="B1542" s="92" t="s">
        <v>3078</v>
      </c>
      <c r="C1542" s="93" t="s">
        <v>3107</v>
      </c>
      <c r="D1542" s="93" t="s">
        <v>1586</v>
      </c>
      <c r="E1542" s="94">
        <v>45291</v>
      </c>
      <c r="F1542" s="93"/>
      <c r="G1542" s="93"/>
      <c r="H1542" s="93"/>
    </row>
    <row r="1543" spans="1:8" s="29" customFormat="1" ht="13.8" hidden="1" x14ac:dyDescent="0.25">
      <c r="A1543" s="102" t="s">
        <v>3363</v>
      </c>
      <c r="B1543" s="92" t="s">
        <v>3384</v>
      </c>
      <c r="C1543" s="93" t="s">
        <v>3383</v>
      </c>
      <c r="D1543" s="93" t="s">
        <v>1201</v>
      </c>
      <c r="E1543" s="94">
        <v>45429</v>
      </c>
      <c r="F1543" s="93"/>
      <c r="G1543" s="93" t="s">
        <v>1190</v>
      </c>
      <c r="H1543" s="93" t="s">
        <v>1190</v>
      </c>
    </row>
    <row r="1544" spans="1:8" s="29" customFormat="1" ht="13.8" hidden="1" x14ac:dyDescent="0.3">
      <c r="A1544" s="117" t="s">
        <v>2067</v>
      </c>
      <c r="B1544" s="117" t="s">
        <v>2017</v>
      </c>
      <c r="C1544" s="106" t="s">
        <v>2018</v>
      </c>
      <c r="D1544" s="93" t="s">
        <v>1394</v>
      </c>
      <c r="E1544" s="119">
        <v>45260</v>
      </c>
      <c r="F1544" s="93"/>
      <c r="G1544" s="93"/>
      <c r="H1544" s="93"/>
    </row>
    <row r="1545" spans="1:8" s="29" customFormat="1" ht="13.8" hidden="1" x14ac:dyDescent="0.3">
      <c r="A1545" s="99" t="s">
        <v>1695</v>
      </c>
      <c r="B1545" s="92" t="s">
        <v>3078</v>
      </c>
      <c r="C1545" s="93" t="s">
        <v>3107</v>
      </c>
      <c r="D1545" s="93" t="s">
        <v>1586</v>
      </c>
      <c r="E1545" s="94">
        <v>45291</v>
      </c>
      <c r="F1545" s="93"/>
      <c r="G1545" s="93"/>
      <c r="H1545" s="93"/>
    </row>
    <row r="1546" spans="1:8" s="29" customFormat="1" ht="13.8" hidden="1" x14ac:dyDescent="0.3">
      <c r="A1546" s="57" t="s">
        <v>3656</v>
      </c>
      <c r="B1546" s="57" t="s">
        <v>2173</v>
      </c>
      <c r="C1546" s="62">
        <v>21030</v>
      </c>
      <c r="D1546" s="93" t="s">
        <v>4760</v>
      </c>
      <c r="E1546" s="60">
        <v>45961</v>
      </c>
      <c r="F1546" s="93"/>
      <c r="G1546" s="93"/>
      <c r="H1546" s="93"/>
    </row>
    <row r="1547" spans="1:8" s="29" customFormat="1" ht="13.8" hidden="1" x14ac:dyDescent="0.3">
      <c r="A1547" s="57" t="s">
        <v>3656</v>
      </c>
      <c r="B1547" s="92" t="s">
        <v>3682</v>
      </c>
      <c r="C1547" s="93" t="s">
        <v>3680</v>
      </c>
      <c r="D1547" s="93" t="s">
        <v>3681</v>
      </c>
      <c r="E1547" s="94">
        <v>46203</v>
      </c>
      <c r="F1547" s="93"/>
      <c r="G1547" s="93"/>
      <c r="H1547" s="93"/>
    </row>
    <row r="1548" spans="1:8" s="29" customFormat="1" ht="13.8" hidden="1" x14ac:dyDescent="0.25">
      <c r="A1548" s="102" t="s">
        <v>3364</v>
      </c>
      <c r="B1548" s="92" t="s">
        <v>3384</v>
      </c>
      <c r="C1548" s="93" t="s">
        <v>3383</v>
      </c>
      <c r="D1548" s="93" t="s">
        <v>1201</v>
      </c>
      <c r="E1548" s="94">
        <v>45429</v>
      </c>
      <c r="F1548" s="93"/>
      <c r="G1548" s="93" t="s">
        <v>1190</v>
      </c>
      <c r="H1548" s="93" t="s">
        <v>1190</v>
      </c>
    </row>
    <row r="1549" spans="1:8" s="29" customFormat="1" ht="13.8" hidden="1" x14ac:dyDescent="0.25">
      <c r="A1549" s="41" t="s">
        <v>5890</v>
      </c>
      <c r="B1549" s="41" t="s">
        <v>5884</v>
      </c>
      <c r="C1549" s="88" t="s">
        <v>5885</v>
      </c>
      <c r="D1549" s="36" t="s">
        <v>1201</v>
      </c>
      <c r="E1549" s="43">
        <v>45610</v>
      </c>
      <c r="F1549" s="32"/>
      <c r="G1549" s="32"/>
      <c r="H1549" s="32"/>
    </row>
    <row r="1550" spans="1:8" s="29" customFormat="1" ht="13.8" hidden="1" x14ac:dyDescent="0.25">
      <c r="A1550" s="44" t="s">
        <v>6788</v>
      </c>
      <c r="B1550" s="44" t="s">
        <v>6789</v>
      </c>
      <c r="C1550" s="45" t="s">
        <v>6790</v>
      </c>
      <c r="D1550" s="93" t="s">
        <v>398</v>
      </c>
      <c r="E1550" s="46">
        <v>45991</v>
      </c>
      <c r="F1550" s="45"/>
      <c r="G1550" s="45"/>
      <c r="H1550" s="93"/>
    </row>
    <row r="1551" spans="1:8" s="29" customFormat="1" ht="13.8" hidden="1" x14ac:dyDescent="0.25">
      <c r="A1551" s="87" t="s">
        <v>2509</v>
      </c>
      <c r="B1551" s="87" t="s">
        <v>4384</v>
      </c>
      <c r="C1551" s="95" t="s">
        <v>4611</v>
      </c>
      <c r="D1551" s="96" t="s">
        <v>398</v>
      </c>
      <c r="E1551" s="65">
        <v>45291</v>
      </c>
      <c r="F1551" s="96"/>
      <c r="G1551" s="96"/>
      <c r="H1551" s="96"/>
    </row>
    <row r="1552" spans="1:8" s="29" customFormat="1" ht="13.8" hidden="1" x14ac:dyDescent="0.25">
      <c r="A1552" s="102" t="s">
        <v>3367</v>
      </c>
      <c r="B1552" s="92" t="s">
        <v>3384</v>
      </c>
      <c r="C1552" s="93" t="s">
        <v>3383</v>
      </c>
      <c r="D1552" s="93" t="s">
        <v>1201</v>
      </c>
      <c r="E1552" s="94">
        <v>45429</v>
      </c>
      <c r="F1552" s="93"/>
      <c r="G1552" s="93" t="s">
        <v>1190</v>
      </c>
      <c r="H1552" s="93" t="s">
        <v>1190</v>
      </c>
    </row>
    <row r="1553" spans="1:8" s="29" customFormat="1" ht="13.8" hidden="1" x14ac:dyDescent="0.25">
      <c r="A1553" s="114" t="s">
        <v>2068</v>
      </c>
      <c r="B1553" s="114" t="s">
        <v>2609</v>
      </c>
      <c r="C1553" s="106" t="s">
        <v>1391</v>
      </c>
      <c r="D1553" s="93" t="s">
        <v>1394</v>
      </c>
      <c r="E1553" s="115">
        <v>45107</v>
      </c>
      <c r="F1553" s="93"/>
      <c r="G1553" s="93"/>
      <c r="H1553" s="93"/>
    </row>
    <row r="1554" spans="1:8" s="29" customFormat="1" ht="13.8" hidden="1" x14ac:dyDescent="0.25">
      <c r="A1554" s="103" t="s">
        <v>1108</v>
      </c>
      <c r="B1554" s="103" t="s">
        <v>1159</v>
      </c>
      <c r="C1554" s="104" t="s">
        <v>2474</v>
      </c>
      <c r="D1554" s="45" t="s">
        <v>1476</v>
      </c>
      <c r="E1554" s="105">
        <v>45535</v>
      </c>
      <c r="F1554" s="93"/>
      <c r="G1554" s="93"/>
      <c r="H1554" s="93"/>
    </row>
    <row r="1555" spans="1:8" s="29" customFormat="1" ht="13.8" hidden="1" x14ac:dyDescent="0.3">
      <c r="A1555" s="57" t="s">
        <v>1108</v>
      </c>
      <c r="B1555" s="92" t="s">
        <v>3682</v>
      </c>
      <c r="C1555" s="93" t="s">
        <v>3680</v>
      </c>
      <c r="D1555" s="93" t="s">
        <v>3681</v>
      </c>
      <c r="E1555" s="94">
        <v>46203</v>
      </c>
      <c r="F1555" s="93"/>
      <c r="G1555" s="93"/>
      <c r="H1555" s="93"/>
    </row>
    <row r="1556" spans="1:8" s="29" customFormat="1" ht="13.8" hidden="1" x14ac:dyDescent="0.3">
      <c r="A1556" s="57" t="s">
        <v>851</v>
      </c>
      <c r="B1556" s="57" t="s">
        <v>2173</v>
      </c>
      <c r="C1556" s="62">
        <v>21030</v>
      </c>
      <c r="D1556" s="93" t="s">
        <v>4760</v>
      </c>
      <c r="E1556" s="60">
        <v>45961</v>
      </c>
      <c r="F1556" s="93"/>
      <c r="G1556" s="93"/>
      <c r="H1556" s="93"/>
    </row>
    <row r="1557" spans="1:8" s="29" customFormat="1" ht="13.8" hidden="1" x14ac:dyDescent="0.3">
      <c r="A1557" s="57" t="s">
        <v>445</v>
      </c>
      <c r="B1557" s="92" t="s">
        <v>3682</v>
      </c>
      <c r="C1557" s="93" t="s">
        <v>3680</v>
      </c>
      <c r="D1557" s="93" t="s">
        <v>3681</v>
      </c>
      <c r="E1557" s="94">
        <v>46203</v>
      </c>
      <c r="F1557" s="93"/>
      <c r="G1557" s="93"/>
      <c r="H1557" s="93"/>
    </row>
    <row r="1558" spans="1:8" s="29" customFormat="1" ht="13.8" hidden="1" x14ac:dyDescent="0.25">
      <c r="A1558" s="127" t="s">
        <v>445</v>
      </c>
      <c r="B1558" s="44" t="s">
        <v>3200</v>
      </c>
      <c r="C1558" s="45" t="s">
        <v>3201</v>
      </c>
      <c r="D1558" s="45" t="s">
        <v>1201</v>
      </c>
      <c r="E1558" s="46">
        <v>45382</v>
      </c>
      <c r="F1558" s="45"/>
      <c r="G1558" s="45" t="s">
        <v>1190</v>
      </c>
      <c r="H1558" s="45" t="s">
        <v>1190</v>
      </c>
    </row>
    <row r="1559" spans="1:8" s="29" customFormat="1" ht="13.8" hidden="1" x14ac:dyDescent="0.25">
      <c r="A1559" s="44" t="s">
        <v>1109</v>
      </c>
      <c r="B1559" s="44" t="s">
        <v>1313</v>
      </c>
      <c r="C1559" s="45" t="s">
        <v>4753</v>
      </c>
      <c r="D1559" s="93" t="s">
        <v>4760</v>
      </c>
      <c r="E1559" s="70" t="s">
        <v>1330</v>
      </c>
      <c r="F1559" s="93"/>
      <c r="G1559" s="93"/>
      <c r="H1559" s="93"/>
    </row>
    <row r="1560" spans="1:8" s="29" customFormat="1" ht="13.8" hidden="1" x14ac:dyDescent="0.3">
      <c r="A1560" s="57" t="s">
        <v>4714</v>
      </c>
      <c r="B1560" s="57" t="s">
        <v>2173</v>
      </c>
      <c r="C1560" s="62">
        <v>21030</v>
      </c>
      <c r="D1560" s="93" t="s">
        <v>4760</v>
      </c>
      <c r="E1560" s="60">
        <v>45961</v>
      </c>
      <c r="F1560" s="93"/>
      <c r="G1560" s="93"/>
      <c r="H1560" s="93"/>
    </row>
    <row r="1561" spans="1:8" s="29" customFormat="1" ht="13.8" hidden="1" x14ac:dyDescent="0.25">
      <c r="A1561" s="44" t="s">
        <v>6278</v>
      </c>
      <c r="B1561" s="44" t="s">
        <v>4039</v>
      </c>
      <c r="C1561" s="45" t="s">
        <v>6279</v>
      </c>
      <c r="D1561" s="219" t="s">
        <v>6280</v>
      </c>
      <c r="E1561" s="46">
        <v>45473</v>
      </c>
      <c r="F1561" s="93"/>
      <c r="G1561" s="93"/>
      <c r="H1561" s="93"/>
    </row>
    <row r="1562" spans="1:8" s="29" customFormat="1" ht="13.8" hidden="1" x14ac:dyDescent="0.3">
      <c r="A1562" s="135" t="s">
        <v>4800</v>
      </c>
      <c r="B1562" s="131" t="s">
        <v>5664</v>
      </c>
      <c r="C1562" s="96" t="s">
        <v>2606</v>
      </c>
      <c r="D1562" s="96" t="s">
        <v>1721</v>
      </c>
      <c r="E1562" s="112">
        <v>45016</v>
      </c>
      <c r="F1562" s="93"/>
      <c r="G1562" s="93"/>
      <c r="H1562" s="93"/>
    </row>
    <row r="1563" spans="1:8" s="29" customFormat="1" ht="13.8" hidden="1" x14ac:dyDescent="0.3">
      <c r="A1563" s="57" t="s">
        <v>99</v>
      </c>
      <c r="B1563" s="57" t="s">
        <v>1290</v>
      </c>
      <c r="C1563" s="62">
        <v>21027</v>
      </c>
      <c r="D1563" s="93" t="s">
        <v>4760</v>
      </c>
      <c r="E1563" s="60">
        <v>45777</v>
      </c>
      <c r="F1563" s="93"/>
      <c r="G1563" s="93"/>
      <c r="H1563" s="93"/>
    </row>
    <row r="1564" spans="1:8" s="29" customFormat="1" ht="13.8" hidden="1" x14ac:dyDescent="0.3">
      <c r="A1564" s="57" t="s">
        <v>99</v>
      </c>
      <c r="B1564" s="92" t="s">
        <v>3682</v>
      </c>
      <c r="C1564" s="93" t="s">
        <v>3680</v>
      </c>
      <c r="D1564" s="93" t="s">
        <v>3681</v>
      </c>
      <c r="E1564" s="94">
        <v>46203</v>
      </c>
      <c r="F1564" s="93"/>
      <c r="G1564" s="93"/>
      <c r="H1564" s="93"/>
    </row>
    <row r="1565" spans="1:8" s="29" customFormat="1" ht="13.8" hidden="1" x14ac:dyDescent="0.25">
      <c r="A1565" s="98" t="s">
        <v>2878</v>
      </c>
      <c r="B1565" s="92" t="s">
        <v>2659</v>
      </c>
      <c r="C1565" s="93" t="s">
        <v>2815</v>
      </c>
      <c r="D1565" s="93" t="s">
        <v>2814</v>
      </c>
      <c r="E1565" s="94">
        <v>45169</v>
      </c>
      <c r="F1565" s="93"/>
      <c r="G1565" s="93"/>
      <c r="H1565" s="93"/>
    </row>
    <row r="1566" spans="1:8" s="29" customFormat="1" ht="13.8" hidden="1" x14ac:dyDescent="0.25">
      <c r="A1566" s="102" t="s">
        <v>99</v>
      </c>
      <c r="B1566" s="92" t="s">
        <v>3384</v>
      </c>
      <c r="C1566" s="93" t="s">
        <v>3383</v>
      </c>
      <c r="D1566" s="93" t="s">
        <v>1201</v>
      </c>
      <c r="E1566" s="94">
        <v>45429</v>
      </c>
      <c r="F1566" s="93"/>
      <c r="G1566" s="93" t="s">
        <v>1190</v>
      </c>
      <c r="H1566" s="93" t="s">
        <v>1190</v>
      </c>
    </row>
    <row r="1567" spans="1:8" s="29" customFormat="1" ht="13.8" hidden="1" x14ac:dyDescent="0.25">
      <c r="A1567" s="100" t="s">
        <v>99</v>
      </c>
      <c r="B1567" s="92" t="s">
        <v>3452</v>
      </c>
      <c r="C1567" s="93" t="s">
        <v>3453</v>
      </c>
      <c r="D1567" s="93" t="s">
        <v>1201</v>
      </c>
      <c r="E1567" s="94">
        <v>45401</v>
      </c>
      <c r="F1567" s="93"/>
      <c r="G1567" s="93"/>
      <c r="H1567" s="93"/>
    </row>
    <row r="1568" spans="1:8" s="29" customFormat="1" ht="13.8" hidden="1" x14ac:dyDescent="0.25">
      <c r="A1568" s="41" t="s">
        <v>99</v>
      </c>
      <c r="B1568" s="89" t="s">
        <v>5850</v>
      </c>
      <c r="C1568" s="36" t="s">
        <v>5851</v>
      </c>
      <c r="D1568" s="36" t="s">
        <v>1201</v>
      </c>
      <c r="E1568" s="42">
        <v>45372</v>
      </c>
      <c r="F1568" s="32"/>
      <c r="G1568" s="32"/>
      <c r="H1568" s="32"/>
    </row>
    <row r="1569" spans="1:8" s="29" customFormat="1" ht="13.8" hidden="1" x14ac:dyDescent="0.25">
      <c r="A1569" s="41" t="s">
        <v>99</v>
      </c>
      <c r="B1569" s="89" t="s">
        <v>5850</v>
      </c>
      <c r="C1569" s="36" t="s">
        <v>5921</v>
      </c>
      <c r="D1569" s="36" t="s">
        <v>1201</v>
      </c>
      <c r="E1569" s="42">
        <v>45169</v>
      </c>
      <c r="F1569" s="32"/>
      <c r="G1569" s="32"/>
      <c r="H1569" s="32"/>
    </row>
    <row r="1570" spans="1:8" s="29" customFormat="1" ht="13.8" hidden="1" x14ac:dyDescent="0.25">
      <c r="A1570" s="92" t="s">
        <v>3727</v>
      </c>
      <c r="B1570" s="92" t="s">
        <v>1384</v>
      </c>
      <c r="C1570" s="93" t="s">
        <v>3731</v>
      </c>
      <c r="D1570" s="93" t="s">
        <v>1201</v>
      </c>
      <c r="E1570" s="94">
        <v>45155</v>
      </c>
      <c r="F1570" s="93"/>
      <c r="G1570" s="93" t="s">
        <v>1190</v>
      </c>
      <c r="H1570" s="44" t="s">
        <v>1335</v>
      </c>
    </row>
    <row r="1571" spans="1:8" s="29" customFormat="1" ht="13.8" hidden="1" x14ac:dyDescent="0.3">
      <c r="A1571" s="57" t="s">
        <v>4715</v>
      </c>
      <c r="B1571" s="57" t="s">
        <v>2173</v>
      </c>
      <c r="C1571" s="62">
        <v>21030</v>
      </c>
      <c r="D1571" s="93" t="s">
        <v>4760</v>
      </c>
      <c r="E1571" s="60">
        <v>45961</v>
      </c>
      <c r="F1571" s="93"/>
      <c r="G1571" s="93"/>
      <c r="H1571" s="93"/>
    </row>
    <row r="1572" spans="1:8" s="29" customFormat="1" ht="13.8" hidden="1" x14ac:dyDescent="0.25">
      <c r="A1572" s="44" t="s">
        <v>4716</v>
      </c>
      <c r="B1572" s="44" t="s">
        <v>4731</v>
      </c>
      <c r="C1572" s="45" t="s">
        <v>4755</v>
      </c>
      <c r="D1572" s="93" t="s">
        <v>4760</v>
      </c>
      <c r="E1572" s="70" t="s">
        <v>1330</v>
      </c>
      <c r="F1572" s="93"/>
      <c r="G1572" s="93"/>
      <c r="H1572" s="93"/>
    </row>
    <row r="1573" spans="1:8" s="29" customFormat="1" ht="13.8" hidden="1" x14ac:dyDescent="0.3">
      <c r="A1573" s="57" t="s">
        <v>2278</v>
      </c>
      <c r="B1573" s="57" t="s">
        <v>1290</v>
      </c>
      <c r="C1573" s="62">
        <v>21027</v>
      </c>
      <c r="D1573" s="93" t="s">
        <v>4760</v>
      </c>
      <c r="E1573" s="60">
        <v>45777</v>
      </c>
      <c r="F1573" s="93"/>
      <c r="G1573" s="93"/>
      <c r="H1573" s="93"/>
    </row>
    <row r="1574" spans="1:8" s="29" customFormat="1" ht="13.8" hidden="1" x14ac:dyDescent="0.25">
      <c r="A1574" s="41" t="s">
        <v>560</v>
      </c>
      <c r="B1574" s="89" t="s">
        <v>5850</v>
      </c>
      <c r="C1574" s="36" t="s">
        <v>5851</v>
      </c>
      <c r="D1574" s="36" t="s">
        <v>1201</v>
      </c>
      <c r="E1574" s="42">
        <v>45372</v>
      </c>
      <c r="F1574" s="32"/>
      <c r="G1574" s="32"/>
      <c r="H1574" s="32"/>
    </row>
    <row r="1575" spans="1:8" s="29" customFormat="1" ht="13.8" hidden="1" x14ac:dyDescent="0.25">
      <c r="A1575" s="41" t="s">
        <v>560</v>
      </c>
      <c r="B1575" s="89" t="s">
        <v>5850</v>
      </c>
      <c r="C1575" s="36" t="s">
        <v>5921</v>
      </c>
      <c r="D1575" s="36" t="s">
        <v>1201</v>
      </c>
      <c r="E1575" s="42">
        <v>45169</v>
      </c>
      <c r="F1575" s="32"/>
      <c r="G1575" s="32"/>
      <c r="H1575" s="32"/>
    </row>
    <row r="1576" spans="1:8" s="29" customFormat="1" ht="13.8" hidden="1" x14ac:dyDescent="0.3">
      <c r="A1576" s="57" t="s">
        <v>852</v>
      </c>
      <c r="B1576" s="57" t="s">
        <v>1290</v>
      </c>
      <c r="C1576" s="62">
        <v>21027</v>
      </c>
      <c r="D1576" s="93" t="s">
        <v>4760</v>
      </c>
      <c r="E1576" s="60">
        <v>45777</v>
      </c>
      <c r="F1576" s="93"/>
      <c r="G1576" s="93"/>
      <c r="H1576" s="93"/>
    </row>
    <row r="1577" spans="1:8" s="29" customFormat="1" ht="13.8" hidden="1" x14ac:dyDescent="0.3">
      <c r="A1577" s="57" t="s">
        <v>852</v>
      </c>
      <c r="B1577" s="92" t="s">
        <v>3682</v>
      </c>
      <c r="C1577" s="93" t="s">
        <v>3680</v>
      </c>
      <c r="D1577" s="93" t="s">
        <v>3681</v>
      </c>
      <c r="E1577" s="94">
        <v>46203</v>
      </c>
      <c r="F1577" s="93"/>
      <c r="G1577" s="93"/>
      <c r="H1577" s="93"/>
    </row>
    <row r="1578" spans="1:8" s="29" customFormat="1" ht="13.8" hidden="1" x14ac:dyDescent="0.3">
      <c r="A1578" s="73" t="s">
        <v>852</v>
      </c>
      <c r="B1578" s="89" t="s">
        <v>5783</v>
      </c>
      <c r="C1578" s="36" t="s">
        <v>5784</v>
      </c>
      <c r="D1578" s="36" t="s">
        <v>1201</v>
      </c>
      <c r="E1578" s="42">
        <v>45245</v>
      </c>
      <c r="F1578" s="32"/>
      <c r="G1578" s="32"/>
      <c r="H1578" s="32"/>
    </row>
    <row r="1579" spans="1:8" s="29" customFormat="1" ht="13.8" hidden="1" x14ac:dyDescent="0.3">
      <c r="A1579" s="73" t="s">
        <v>1266</v>
      </c>
      <c r="B1579" s="89" t="s">
        <v>5783</v>
      </c>
      <c r="C1579" s="36" t="s">
        <v>5784</v>
      </c>
      <c r="D1579" s="36" t="s">
        <v>1201</v>
      </c>
      <c r="E1579" s="42">
        <v>45245</v>
      </c>
      <c r="F1579" s="32"/>
      <c r="G1579" s="32"/>
      <c r="H1579" s="32"/>
    </row>
    <row r="1580" spans="1:8" s="29" customFormat="1" ht="13.8" hidden="1" x14ac:dyDescent="0.3">
      <c r="A1580" s="57" t="s">
        <v>3657</v>
      </c>
      <c r="B1580" s="92" t="s">
        <v>3682</v>
      </c>
      <c r="C1580" s="93" t="s">
        <v>3680</v>
      </c>
      <c r="D1580" s="93" t="s">
        <v>3681</v>
      </c>
      <c r="E1580" s="94">
        <v>46203</v>
      </c>
      <c r="F1580" s="93"/>
      <c r="G1580" s="93"/>
      <c r="H1580" s="93"/>
    </row>
    <row r="1581" spans="1:8" s="29" customFormat="1" ht="13.8" hidden="1" x14ac:dyDescent="0.25">
      <c r="A1581" s="100" t="s">
        <v>3419</v>
      </c>
      <c r="B1581" s="92" t="s">
        <v>3452</v>
      </c>
      <c r="C1581" s="93" t="s">
        <v>3453</v>
      </c>
      <c r="D1581" s="93" t="s">
        <v>1201</v>
      </c>
      <c r="E1581" s="94">
        <v>45401</v>
      </c>
      <c r="F1581" s="93"/>
      <c r="G1581" s="93"/>
      <c r="H1581" s="93"/>
    </row>
    <row r="1582" spans="1:8" s="29" customFormat="1" ht="13.8" hidden="1" x14ac:dyDescent="0.25">
      <c r="A1582" s="127" t="s">
        <v>400</v>
      </c>
      <c r="B1582" s="44" t="s">
        <v>3200</v>
      </c>
      <c r="C1582" s="45" t="s">
        <v>3201</v>
      </c>
      <c r="D1582" s="45" t="s">
        <v>1201</v>
      </c>
      <c r="E1582" s="46">
        <v>45382</v>
      </c>
      <c r="F1582" s="45"/>
      <c r="G1582" s="45" t="s">
        <v>1190</v>
      </c>
      <c r="H1582" s="45" t="s">
        <v>1190</v>
      </c>
    </row>
    <row r="1583" spans="1:8" s="29" customFormat="1" ht="13.8" hidden="1" x14ac:dyDescent="0.25">
      <c r="A1583" s="102" t="s">
        <v>400</v>
      </c>
      <c r="B1583" s="92" t="s">
        <v>3384</v>
      </c>
      <c r="C1583" s="93" t="s">
        <v>3383</v>
      </c>
      <c r="D1583" s="93" t="s">
        <v>1201</v>
      </c>
      <c r="E1583" s="94">
        <v>45429</v>
      </c>
      <c r="F1583" s="93"/>
      <c r="G1583" s="93" t="s">
        <v>1190</v>
      </c>
      <c r="H1583" s="93" t="s">
        <v>1190</v>
      </c>
    </row>
    <row r="1584" spans="1:8" s="29" customFormat="1" ht="13.8" hidden="1" x14ac:dyDescent="0.25">
      <c r="A1584" s="41" t="s">
        <v>4089</v>
      </c>
      <c r="B1584" s="41" t="s">
        <v>5884</v>
      </c>
      <c r="C1584" s="88" t="s">
        <v>5885</v>
      </c>
      <c r="D1584" s="36" t="s">
        <v>1201</v>
      </c>
      <c r="E1584" s="43">
        <v>45610</v>
      </c>
      <c r="F1584" s="32"/>
      <c r="G1584" s="32"/>
      <c r="H1584" s="32"/>
    </row>
    <row r="1585" spans="1:8" s="29" customFormat="1" ht="13.8" hidden="1" x14ac:dyDescent="0.25">
      <c r="A1585" s="92" t="s">
        <v>1267</v>
      </c>
      <c r="B1585" s="92" t="s">
        <v>1384</v>
      </c>
      <c r="C1585" s="93" t="s">
        <v>3731</v>
      </c>
      <c r="D1585" s="93" t="s">
        <v>1201</v>
      </c>
      <c r="E1585" s="94">
        <v>45155</v>
      </c>
      <c r="F1585" s="93"/>
      <c r="G1585" s="93" t="s">
        <v>1190</v>
      </c>
      <c r="H1585" s="44" t="s">
        <v>1335</v>
      </c>
    </row>
    <row r="1586" spans="1:8" s="29" customFormat="1" ht="13.8" hidden="1" x14ac:dyDescent="0.25">
      <c r="A1586" s="100" t="s">
        <v>3446</v>
      </c>
      <c r="B1586" s="92" t="s">
        <v>3452</v>
      </c>
      <c r="C1586" s="93" t="s">
        <v>3453</v>
      </c>
      <c r="D1586" s="93" t="s">
        <v>1201</v>
      </c>
      <c r="E1586" s="94">
        <v>45401</v>
      </c>
      <c r="F1586" s="93"/>
      <c r="G1586" s="93"/>
      <c r="H1586" s="93"/>
    </row>
    <row r="1587" spans="1:8" s="29" customFormat="1" ht="13.8" hidden="1" x14ac:dyDescent="0.25">
      <c r="A1587" s="98" t="s">
        <v>1110</v>
      </c>
      <c r="B1587" s="92" t="s">
        <v>2659</v>
      </c>
      <c r="C1587" s="93" t="s">
        <v>2815</v>
      </c>
      <c r="D1587" s="93" t="s">
        <v>2814</v>
      </c>
      <c r="E1587" s="94">
        <v>45169</v>
      </c>
      <c r="F1587" s="93"/>
      <c r="G1587" s="93"/>
      <c r="H1587" s="93"/>
    </row>
    <row r="1588" spans="1:8" s="29" customFormat="1" ht="13.8" hidden="1" x14ac:dyDescent="0.3">
      <c r="A1588" s="57" t="s">
        <v>3402</v>
      </c>
      <c r="B1588" s="57" t="s">
        <v>3403</v>
      </c>
      <c r="C1588" s="62" t="s">
        <v>3404</v>
      </c>
      <c r="D1588" s="93" t="s">
        <v>2147</v>
      </c>
      <c r="E1588" s="60">
        <v>45089</v>
      </c>
      <c r="F1588" s="93"/>
      <c r="G1588" s="93"/>
      <c r="H1588" s="93" t="s">
        <v>1335</v>
      </c>
    </row>
    <row r="1589" spans="1:8" s="29" customFormat="1" ht="13.8" hidden="1" x14ac:dyDescent="0.25">
      <c r="A1589" s="87" t="s">
        <v>301</v>
      </c>
      <c r="B1589" s="87" t="s">
        <v>302</v>
      </c>
      <c r="C1589" s="95" t="s">
        <v>4939</v>
      </c>
      <c r="D1589" s="96" t="s">
        <v>398</v>
      </c>
      <c r="E1589" s="65">
        <v>45777</v>
      </c>
      <c r="F1589" s="96"/>
      <c r="G1589" s="96"/>
      <c r="H1589" s="96"/>
    </row>
    <row r="1590" spans="1:8" s="29" customFormat="1" ht="13.8" hidden="1" x14ac:dyDescent="0.25">
      <c r="A1590" s="44" t="s">
        <v>1268</v>
      </c>
      <c r="B1590" s="44" t="s">
        <v>1319</v>
      </c>
      <c r="C1590" s="45" t="s">
        <v>1329</v>
      </c>
      <c r="D1590" s="93" t="s">
        <v>4760</v>
      </c>
      <c r="E1590" s="70" t="s">
        <v>1330</v>
      </c>
      <c r="F1590" s="93"/>
      <c r="G1590" s="93"/>
      <c r="H1590" s="93"/>
    </row>
    <row r="1591" spans="1:8" s="29" customFormat="1" ht="13.8" hidden="1" x14ac:dyDescent="0.3">
      <c r="A1591" s="135" t="s">
        <v>1748</v>
      </c>
      <c r="B1591" s="131" t="s">
        <v>5652</v>
      </c>
      <c r="C1591" s="96" t="s">
        <v>5653</v>
      </c>
      <c r="D1591" s="96" t="s">
        <v>1713</v>
      </c>
      <c r="E1591" s="112">
        <v>46507</v>
      </c>
      <c r="F1591" s="93"/>
      <c r="G1591" s="93"/>
      <c r="H1591" s="93" t="s">
        <v>1335</v>
      </c>
    </row>
    <row r="1592" spans="1:8" s="29" customFormat="1" ht="13.8" hidden="1" x14ac:dyDescent="0.3">
      <c r="A1592" s="99" t="s">
        <v>1748</v>
      </c>
      <c r="B1592" s="92" t="s">
        <v>1744</v>
      </c>
      <c r="C1592" s="93" t="s">
        <v>5685</v>
      </c>
      <c r="D1592" s="93" t="s">
        <v>2147</v>
      </c>
      <c r="E1592" s="94">
        <v>45084</v>
      </c>
      <c r="F1592" s="93"/>
      <c r="G1592" s="93" t="s">
        <v>1190</v>
      </c>
      <c r="H1592" s="93" t="s">
        <v>1190</v>
      </c>
    </row>
    <row r="1593" spans="1:8" s="29" customFormat="1" ht="13.8" hidden="1" x14ac:dyDescent="0.3">
      <c r="A1593" s="99" t="s">
        <v>1748</v>
      </c>
      <c r="B1593" s="92" t="s">
        <v>3894</v>
      </c>
      <c r="C1593" s="93" t="s">
        <v>3895</v>
      </c>
      <c r="D1593" s="93" t="s">
        <v>1479</v>
      </c>
      <c r="E1593" s="107"/>
      <c r="F1593" s="93"/>
      <c r="G1593" s="93"/>
      <c r="H1593" s="93"/>
    </row>
    <row r="1594" spans="1:8" s="29" customFormat="1" ht="13.8" hidden="1" x14ac:dyDescent="0.3">
      <c r="A1594" s="57" t="s">
        <v>1269</v>
      </c>
      <c r="B1594" s="57" t="s">
        <v>2173</v>
      </c>
      <c r="C1594" s="62">
        <v>21030</v>
      </c>
      <c r="D1594" s="93" t="s">
        <v>4760</v>
      </c>
      <c r="E1594" s="60">
        <v>45961</v>
      </c>
      <c r="F1594" s="93"/>
      <c r="G1594" s="93"/>
      <c r="H1594" s="93"/>
    </row>
    <row r="1595" spans="1:8" s="29" customFormat="1" ht="13.8" hidden="1" x14ac:dyDescent="0.25">
      <c r="A1595" s="87" t="s">
        <v>4612</v>
      </c>
      <c r="B1595" s="87" t="s">
        <v>165</v>
      </c>
      <c r="C1595" s="95" t="s">
        <v>4613</v>
      </c>
      <c r="D1595" s="96" t="s">
        <v>398</v>
      </c>
      <c r="E1595" s="65">
        <v>45657</v>
      </c>
      <c r="F1595" s="96"/>
      <c r="G1595" s="96"/>
      <c r="H1595" s="96"/>
    </row>
    <row r="1596" spans="1:8" s="29" customFormat="1" ht="13.8" hidden="1" x14ac:dyDescent="0.25">
      <c r="A1596" s="98" t="s">
        <v>2879</v>
      </c>
      <c r="B1596" s="92" t="s">
        <v>2659</v>
      </c>
      <c r="C1596" s="93" t="s">
        <v>2815</v>
      </c>
      <c r="D1596" s="93" t="s">
        <v>2814</v>
      </c>
      <c r="E1596" s="94">
        <v>45169</v>
      </c>
      <c r="F1596" s="93"/>
      <c r="G1596" s="93"/>
      <c r="H1596" s="93"/>
    </row>
    <row r="1597" spans="1:8" s="29" customFormat="1" ht="13.8" hidden="1" x14ac:dyDescent="0.25">
      <c r="A1597" s="110" t="s">
        <v>303</v>
      </c>
      <c r="B1597" s="87" t="s">
        <v>143</v>
      </c>
      <c r="C1597" s="95" t="s">
        <v>379</v>
      </c>
      <c r="D1597" s="96" t="s">
        <v>398</v>
      </c>
      <c r="E1597" s="65">
        <v>45230</v>
      </c>
      <c r="F1597" s="96"/>
      <c r="G1597" s="96"/>
      <c r="H1597" s="96"/>
    </row>
    <row r="1598" spans="1:8" s="29" customFormat="1" ht="13.8" hidden="1" x14ac:dyDescent="0.3">
      <c r="A1598" s="103" t="s">
        <v>2603</v>
      </c>
      <c r="B1598" s="103" t="s">
        <v>2605</v>
      </c>
      <c r="C1598" s="104" t="s">
        <v>2604</v>
      </c>
      <c r="D1598" s="93" t="s">
        <v>2147</v>
      </c>
      <c r="E1598" s="105">
        <v>45091</v>
      </c>
      <c r="F1598" s="93"/>
      <c r="G1598" s="93"/>
      <c r="H1598" s="93"/>
    </row>
    <row r="1599" spans="1:8" s="29" customFormat="1" ht="13.8" hidden="1" x14ac:dyDescent="0.3">
      <c r="A1599" s="57" t="s">
        <v>3237</v>
      </c>
      <c r="B1599" s="92" t="s">
        <v>3682</v>
      </c>
      <c r="C1599" s="93" t="s">
        <v>3680</v>
      </c>
      <c r="D1599" s="93" t="s">
        <v>3681</v>
      </c>
      <c r="E1599" s="94">
        <v>46203</v>
      </c>
      <c r="F1599" s="93"/>
      <c r="G1599" s="93"/>
      <c r="H1599" s="93"/>
    </row>
    <row r="1600" spans="1:8" s="29" customFormat="1" ht="13.8" hidden="1" x14ac:dyDescent="0.25">
      <c r="A1600" s="101" t="s">
        <v>3237</v>
      </c>
      <c r="B1600" s="44" t="s">
        <v>3200</v>
      </c>
      <c r="C1600" s="45" t="s">
        <v>3201</v>
      </c>
      <c r="D1600" s="45" t="s">
        <v>1201</v>
      </c>
      <c r="E1600" s="46">
        <v>45382</v>
      </c>
      <c r="F1600" s="45"/>
      <c r="G1600" s="45" t="s">
        <v>1190</v>
      </c>
      <c r="H1600" s="45" t="s">
        <v>1190</v>
      </c>
    </row>
    <row r="1601" spans="1:8" s="29" customFormat="1" ht="13.8" hidden="1" x14ac:dyDescent="0.3">
      <c r="A1601" s="73" t="s">
        <v>5839</v>
      </c>
      <c r="B1601" s="89" t="s">
        <v>1202</v>
      </c>
      <c r="C1601" s="36" t="s">
        <v>5804</v>
      </c>
      <c r="D1601" s="36" t="s">
        <v>1201</v>
      </c>
      <c r="E1601" s="42">
        <v>45132</v>
      </c>
      <c r="F1601" s="32"/>
      <c r="G1601" s="32"/>
      <c r="H1601" s="32"/>
    </row>
    <row r="1602" spans="1:8" s="29" customFormat="1" ht="13.8" hidden="1" x14ac:dyDescent="0.25">
      <c r="A1602" s="91" t="s">
        <v>2809</v>
      </c>
      <c r="B1602" s="92" t="s">
        <v>1774</v>
      </c>
      <c r="C1602" s="93" t="s">
        <v>2656</v>
      </c>
      <c r="D1602" s="93" t="s">
        <v>2814</v>
      </c>
      <c r="E1602" s="94">
        <v>45169</v>
      </c>
      <c r="F1602" s="93"/>
      <c r="G1602" s="93"/>
      <c r="H1602" s="93"/>
    </row>
    <row r="1603" spans="1:8" s="29" customFormat="1" ht="13.8" hidden="1" x14ac:dyDescent="0.25">
      <c r="A1603" s="91" t="s">
        <v>2809</v>
      </c>
      <c r="B1603" s="92" t="s">
        <v>2840</v>
      </c>
      <c r="C1603" s="93" t="s">
        <v>2663</v>
      </c>
      <c r="D1603" s="93" t="s">
        <v>2814</v>
      </c>
      <c r="E1603" s="94">
        <v>45169</v>
      </c>
      <c r="F1603" s="93"/>
      <c r="G1603" s="93"/>
      <c r="H1603" s="93"/>
    </row>
    <row r="1604" spans="1:8" s="29" customFormat="1" ht="13.8" x14ac:dyDescent="0.3">
      <c r="A1604" s="111" t="s">
        <v>1817</v>
      </c>
      <c r="B1604" s="111" t="s">
        <v>1818</v>
      </c>
      <c r="C1604" s="142" t="s">
        <v>2677</v>
      </c>
      <c r="D1604" s="93" t="s">
        <v>2147</v>
      </c>
      <c r="E1604" s="153">
        <v>44719</v>
      </c>
      <c r="F1604" s="142"/>
      <c r="G1604" s="142"/>
      <c r="H1604" s="93" t="s">
        <v>1335</v>
      </c>
    </row>
    <row r="1605" spans="1:8" s="29" customFormat="1" ht="13.8" hidden="1" x14ac:dyDescent="0.3">
      <c r="A1605" s="57" t="s">
        <v>4717</v>
      </c>
      <c r="B1605" s="57" t="s">
        <v>1290</v>
      </c>
      <c r="C1605" s="62">
        <v>21027</v>
      </c>
      <c r="D1605" s="93" t="s">
        <v>4760</v>
      </c>
      <c r="E1605" s="60">
        <v>45777</v>
      </c>
      <c r="F1605" s="93"/>
      <c r="G1605" s="93"/>
      <c r="H1605" s="93"/>
    </row>
    <row r="1606" spans="1:8" s="29" customFormat="1" ht="13.8" hidden="1" x14ac:dyDescent="0.25">
      <c r="A1606" s="87" t="s">
        <v>4614</v>
      </c>
      <c r="B1606" s="87" t="s">
        <v>204</v>
      </c>
      <c r="C1606" s="95" t="s">
        <v>4940</v>
      </c>
      <c r="D1606" s="96" t="s">
        <v>398</v>
      </c>
      <c r="E1606" s="65">
        <v>45930</v>
      </c>
      <c r="F1606" s="96"/>
      <c r="G1606" s="96"/>
      <c r="H1606" s="96"/>
    </row>
    <row r="1607" spans="1:8" s="29" customFormat="1" ht="13.8" hidden="1" x14ac:dyDescent="0.3">
      <c r="A1607" s="73" t="s">
        <v>5772</v>
      </c>
      <c r="B1607" s="73" t="s">
        <v>5765</v>
      </c>
      <c r="C1607" s="36" t="s">
        <v>5766</v>
      </c>
      <c r="D1607" s="33" t="s">
        <v>1201</v>
      </c>
      <c r="E1607" s="42">
        <v>46559</v>
      </c>
      <c r="F1607" s="32"/>
      <c r="G1607" s="32"/>
      <c r="H1607" s="32"/>
    </row>
    <row r="1608" spans="1:8" s="29" customFormat="1" ht="13.8" hidden="1" x14ac:dyDescent="0.25">
      <c r="A1608" s="91" t="s">
        <v>2810</v>
      </c>
      <c r="B1608" s="92" t="s">
        <v>1774</v>
      </c>
      <c r="C1608" s="93" t="s">
        <v>2656</v>
      </c>
      <c r="D1608" s="93" t="s">
        <v>2814</v>
      </c>
      <c r="E1608" s="94">
        <v>45169</v>
      </c>
      <c r="F1608" s="93"/>
      <c r="G1608" s="93"/>
      <c r="H1608" s="93"/>
    </row>
    <row r="1609" spans="1:8" s="29" customFormat="1" ht="13.8" hidden="1" x14ac:dyDescent="0.25">
      <c r="A1609" s="99" t="s">
        <v>2761</v>
      </c>
      <c r="B1609" s="111" t="s">
        <v>1169</v>
      </c>
      <c r="C1609" s="45" t="s">
        <v>2745</v>
      </c>
      <c r="D1609" s="93" t="s">
        <v>2198</v>
      </c>
      <c r="E1609" s="46">
        <v>45227</v>
      </c>
      <c r="F1609" s="93"/>
      <c r="G1609" s="93"/>
      <c r="H1609" s="93"/>
    </row>
    <row r="1610" spans="1:8" s="29" customFormat="1" ht="13.8" hidden="1" x14ac:dyDescent="0.25">
      <c r="A1610" s="87" t="s">
        <v>4615</v>
      </c>
      <c r="B1610" s="87" t="s">
        <v>4340</v>
      </c>
      <c r="C1610" s="95" t="s">
        <v>4616</v>
      </c>
      <c r="D1610" s="96" t="s">
        <v>398</v>
      </c>
      <c r="E1610" s="65">
        <v>45291</v>
      </c>
      <c r="F1610" s="96"/>
      <c r="G1610" s="96"/>
      <c r="H1610" s="96"/>
    </row>
    <row r="1611" spans="1:8" s="29" customFormat="1" ht="13.8" hidden="1" x14ac:dyDescent="0.25">
      <c r="A1611" s="87" t="s">
        <v>304</v>
      </c>
      <c r="B1611" s="87" t="s">
        <v>292</v>
      </c>
      <c r="C1611" s="95" t="s">
        <v>380</v>
      </c>
      <c r="D1611" s="96" t="s">
        <v>398</v>
      </c>
      <c r="E1611" s="65">
        <v>45169</v>
      </c>
      <c r="F1611" s="96"/>
      <c r="G1611" s="96"/>
      <c r="H1611" s="96"/>
    </row>
    <row r="1612" spans="1:8" s="29" customFormat="1" ht="13.8" hidden="1" x14ac:dyDescent="0.25">
      <c r="A1612" s="120" t="s">
        <v>2610</v>
      </c>
      <c r="B1612" s="114" t="s">
        <v>2019</v>
      </c>
      <c r="C1612" s="106" t="s">
        <v>2020</v>
      </c>
      <c r="D1612" s="93" t="s">
        <v>1394</v>
      </c>
      <c r="E1612" s="115">
        <v>46234</v>
      </c>
      <c r="F1612" s="93"/>
      <c r="G1612" s="93"/>
      <c r="H1612" s="93"/>
    </row>
    <row r="1613" spans="1:8" s="29" customFormat="1" ht="13.8" hidden="1" x14ac:dyDescent="0.25">
      <c r="A1613" s="44" t="s">
        <v>124</v>
      </c>
      <c r="B1613" s="44" t="s">
        <v>1320</v>
      </c>
      <c r="C1613" s="45" t="s">
        <v>4744</v>
      </c>
      <c r="D1613" s="93" t="s">
        <v>4760</v>
      </c>
      <c r="E1613" s="70" t="s">
        <v>1330</v>
      </c>
      <c r="F1613" s="93"/>
      <c r="G1613" s="93"/>
      <c r="H1613" s="93"/>
    </row>
    <row r="1614" spans="1:8" s="29" customFormat="1" ht="13.8" hidden="1" x14ac:dyDescent="0.3">
      <c r="A1614" s="73" t="s">
        <v>5793</v>
      </c>
      <c r="B1614" s="89" t="s">
        <v>5783</v>
      </c>
      <c r="C1614" s="36" t="s">
        <v>5784</v>
      </c>
      <c r="D1614" s="36" t="s">
        <v>1201</v>
      </c>
      <c r="E1614" s="42">
        <v>45245</v>
      </c>
      <c r="F1614" s="32"/>
      <c r="G1614" s="32"/>
      <c r="H1614" s="32"/>
    </row>
    <row r="1615" spans="1:8" s="29" customFormat="1" ht="13.8" hidden="1" x14ac:dyDescent="0.25">
      <c r="A1615" s="76" t="s">
        <v>5670</v>
      </c>
      <c r="B1615" s="76" t="s">
        <v>5671</v>
      </c>
      <c r="C1615" s="97" t="s">
        <v>5672</v>
      </c>
      <c r="D1615" s="97" t="s">
        <v>1668</v>
      </c>
      <c r="E1615" s="64">
        <v>45169</v>
      </c>
      <c r="F1615" s="93"/>
      <c r="G1615" s="93"/>
      <c r="H1615" s="93"/>
    </row>
    <row r="1616" spans="1:8" s="29" customFormat="1" ht="13.8" hidden="1" x14ac:dyDescent="0.25">
      <c r="A1616" s="44" t="s">
        <v>1528</v>
      </c>
      <c r="B1616" s="44" t="s">
        <v>1560</v>
      </c>
      <c r="C1616" s="45" t="s">
        <v>2582</v>
      </c>
      <c r="D1616" s="45" t="s">
        <v>1572</v>
      </c>
      <c r="E1616" s="46">
        <v>45426</v>
      </c>
      <c r="F1616" s="93"/>
      <c r="G1616" s="93"/>
      <c r="H1616" s="93"/>
    </row>
    <row r="1617" spans="1:8" s="29" customFormat="1" ht="13.8" hidden="1" x14ac:dyDescent="0.25">
      <c r="A1617" s="87" t="s">
        <v>305</v>
      </c>
      <c r="B1617" s="87" t="s">
        <v>306</v>
      </c>
      <c r="C1617" s="95" t="s">
        <v>381</v>
      </c>
      <c r="D1617" s="96" t="s">
        <v>398</v>
      </c>
      <c r="E1617" s="65">
        <v>45169</v>
      </c>
      <c r="F1617" s="96"/>
      <c r="G1617" s="96"/>
      <c r="H1617" s="96"/>
    </row>
    <row r="1618" spans="1:8" s="29" customFormat="1" ht="13.8" hidden="1" x14ac:dyDescent="0.25">
      <c r="A1618" s="80" t="s">
        <v>6176</v>
      </c>
      <c r="B1618" s="80" t="s">
        <v>5658</v>
      </c>
      <c r="C1618" s="81" t="s">
        <v>5643</v>
      </c>
      <c r="D1618" s="81" t="s">
        <v>2495</v>
      </c>
      <c r="E1618" s="82">
        <v>45838</v>
      </c>
      <c r="F1618" s="93"/>
      <c r="G1618" s="93"/>
      <c r="H1618" s="93"/>
    </row>
    <row r="1619" spans="1:8" s="29" customFormat="1" ht="13.8" hidden="1" x14ac:dyDescent="0.25">
      <c r="A1619" s="100" t="s">
        <v>307</v>
      </c>
      <c r="B1619" s="87" t="s">
        <v>143</v>
      </c>
      <c r="C1619" s="95" t="s">
        <v>382</v>
      </c>
      <c r="D1619" s="96" t="s">
        <v>398</v>
      </c>
      <c r="E1619" s="65">
        <v>45230</v>
      </c>
      <c r="F1619" s="96"/>
      <c r="G1619" s="96"/>
      <c r="H1619" s="96"/>
    </row>
    <row r="1620" spans="1:8" s="29" customFormat="1" ht="13.8" hidden="1" x14ac:dyDescent="0.3">
      <c r="A1620" s="99" t="s">
        <v>1696</v>
      </c>
      <c r="B1620" s="92" t="s">
        <v>1692</v>
      </c>
      <c r="C1620" s="96" t="s">
        <v>3853</v>
      </c>
      <c r="D1620" s="93" t="s">
        <v>1668</v>
      </c>
      <c r="E1620" s="112">
        <v>45901</v>
      </c>
      <c r="F1620" s="93"/>
      <c r="G1620" s="93"/>
      <c r="H1620" s="93" t="s">
        <v>1190</v>
      </c>
    </row>
    <row r="1621" spans="1:8" s="29" customFormat="1" ht="13.8" hidden="1" x14ac:dyDescent="0.3">
      <c r="A1621" s="57" t="s">
        <v>67</v>
      </c>
      <c r="B1621" s="92" t="s">
        <v>3682</v>
      </c>
      <c r="C1621" s="93" t="s">
        <v>3680</v>
      </c>
      <c r="D1621" s="93" t="s">
        <v>3681</v>
      </c>
      <c r="E1621" s="94">
        <v>46203</v>
      </c>
      <c r="F1621" s="93"/>
      <c r="G1621" s="93"/>
      <c r="H1621" s="93"/>
    </row>
    <row r="1622" spans="1:8" s="29" customFormat="1" ht="13.8" hidden="1" x14ac:dyDescent="0.3">
      <c r="A1622" s="57" t="s">
        <v>505</v>
      </c>
      <c r="B1622" s="57" t="s">
        <v>2173</v>
      </c>
      <c r="C1622" s="62">
        <v>21030</v>
      </c>
      <c r="D1622" s="93" t="s">
        <v>4760</v>
      </c>
      <c r="E1622" s="60">
        <v>45961</v>
      </c>
      <c r="F1622" s="93"/>
      <c r="G1622" s="93"/>
      <c r="H1622" s="93"/>
    </row>
    <row r="1623" spans="1:8" s="29" customFormat="1" ht="13.8" hidden="1" x14ac:dyDescent="0.25">
      <c r="A1623" s="120" t="s">
        <v>1933</v>
      </c>
      <c r="B1623" s="114" t="s">
        <v>1934</v>
      </c>
      <c r="C1623" s="106" t="s">
        <v>2599</v>
      </c>
      <c r="D1623" s="93" t="s">
        <v>1394</v>
      </c>
      <c r="E1623" s="115">
        <v>46497</v>
      </c>
      <c r="F1623" s="93"/>
      <c r="G1623" s="93"/>
      <c r="H1623" s="93"/>
    </row>
    <row r="1624" spans="1:8" s="29" customFormat="1" ht="13.8" hidden="1" x14ac:dyDescent="0.3">
      <c r="A1624" s="73" t="s">
        <v>1403</v>
      </c>
      <c r="B1624" s="89" t="s">
        <v>1405</v>
      </c>
      <c r="C1624" s="36" t="s">
        <v>5799</v>
      </c>
      <c r="D1624" s="36" t="s">
        <v>1201</v>
      </c>
      <c r="E1624" s="42">
        <v>45170</v>
      </c>
      <c r="F1624" s="32"/>
      <c r="G1624" s="32"/>
      <c r="H1624" s="32"/>
    </row>
    <row r="1625" spans="1:8" s="29" customFormat="1" ht="13.8" hidden="1" x14ac:dyDescent="0.25">
      <c r="A1625" s="71" t="s">
        <v>1403</v>
      </c>
      <c r="B1625" s="71" t="s">
        <v>1404</v>
      </c>
      <c r="C1625" s="88" t="s">
        <v>5827</v>
      </c>
      <c r="D1625" s="88" t="s">
        <v>1201</v>
      </c>
      <c r="E1625" s="43">
        <v>45582</v>
      </c>
      <c r="F1625" s="32"/>
      <c r="G1625" s="32"/>
      <c r="H1625" s="32"/>
    </row>
    <row r="1626" spans="1:8" s="29" customFormat="1" ht="13.8" hidden="1" x14ac:dyDescent="0.25">
      <c r="A1626" s="110" t="s">
        <v>308</v>
      </c>
      <c r="B1626" s="87" t="s">
        <v>143</v>
      </c>
      <c r="C1626" s="95" t="s">
        <v>383</v>
      </c>
      <c r="D1626" s="96" t="s">
        <v>398</v>
      </c>
      <c r="E1626" s="65">
        <v>45230</v>
      </c>
      <c r="F1626" s="96"/>
      <c r="G1626" s="96"/>
      <c r="H1626" s="96"/>
    </row>
    <row r="1627" spans="1:8" s="29" customFormat="1" ht="13.8" hidden="1" x14ac:dyDescent="0.25">
      <c r="A1627" s="120" t="s">
        <v>2069</v>
      </c>
      <c r="B1627" s="114" t="s">
        <v>2021</v>
      </c>
      <c r="C1627" s="106" t="s">
        <v>4049</v>
      </c>
      <c r="D1627" s="93" t="s">
        <v>1394</v>
      </c>
      <c r="E1627" s="115">
        <v>46053</v>
      </c>
      <c r="F1627" s="93"/>
      <c r="G1627" s="93"/>
      <c r="H1627" s="93"/>
    </row>
    <row r="1628" spans="1:8" s="29" customFormat="1" ht="13.8" hidden="1" x14ac:dyDescent="0.25">
      <c r="A1628" s="41" t="s">
        <v>5877</v>
      </c>
      <c r="B1628" s="89" t="s">
        <v>5850</v>
      </c>
      <c r="C1628" s="36" t="s">
        <v>5851</v>
      </c>
      <c r="D1628" s="36" t="s">
        <v>1201</v>
      </c>
      <c r="E1628" s="42">
        <v>45372</v>
      </c>
      <c r="F1628" s="32"/>
      <c r="G1628" s="32"/>
      <c r="H1628" s="32"/>
    </row>
    <row r="1629" spans="1:8" s="29" customFormat="1" ht="13.8" hidden="1" x14ac:dyDescent="0.25">
      <c r="A1629" s="41" t="s">
        <v>5877</v>
      </c>
      <c r="B1629" s="89" t="s">
        <v>5850</v>
      </c>
      <c r="C1629" s="36" t="s">
        <v>5921</v>
      </c>
      <c r="D1629" s="36" t="s">
        <v>1201</v>
      </c>
      <c r="E1629" s="42">
        <v>45169</v>
      </c>
      <c r="F1629" s="32"/>
      <c r="G1629" s="32"/>
      <c r="H1629" s="32"/>
    </row>
    <row r="1630" spans="1:8" s="29" customFormat="1" ht="13.8" hidden="1" x14ac:dyDescent="0.3">
      <c r="A1630" s="57" t="s">
        <v>1270</v>
      </c>
      <c r="B1630" s="57" t="s">
        <v>1290</v>
      </c>
      <c r="C1630" s="62">
        <v>21027</v>
      </c>
      <c r="D1630" s="93" t="s">
        <v>4760</v>
      </c>
      <c r="E1630" s="60">
        <v>45777</v>
      </c>
      <c r="F1630" s="93"/>
      <c r="G1630" s="93"/>
      <c r="H1630" s="93"/>
    </row>
    <row r="1631" spans="1:8" s="29" customFormat="1" ht="13.8" hidden="1" x14ac:dyDescent="0.25">
      <c r="A1631" s="100" t="s">
        <v>309</v>
      </c>
      <c r="B1631" s="87" t="s">
        <v>143</v>
      </c>
      <c r="C1631" s="95" t="s">
        <v>384</v>
      </c>
      <c r="D1631" s="96" t="s">
        <v>398</v>
      </c>
      <c r="E1631" s="65">
        <v>45230</v>
      </c>
      <c r="F1631" s="96"/>
      <c r="G1631" s="96"/>
      <c r="H1631" s="96"/>
    </row>
    <row r="1632" spans="1:8" s="29" customFormat="1" ht="13.8" hidden="1" x14ac:dyDescent="0.25">
      <c r="A1632" s="87" t="s">
        <v>310</v>
      </c>
      <c r="B1632" s="87" t="s">
        <v>311</v>
      </c>
      <c r="C1632" s="95" t="s">
        <v>385</v>
      </c>
      <c r="D1632" s="96" t="s">
        <v>398</v>
      </c>
      <c r="E1632" s="65">
        <v>45169</v>
      </c>
      <c r="F1632" s="96"/>
      <c r="G1632" s="96"/>
      <c r="H1632" s="96"/>
    </row>
    <row r="1633" spans="1:8" s="29" customFormat="1" ht="13.8" hidden="1" x14ac:dyDescent="0.3">
      <c r="A1633" s="99" t="s">
        <v>1685</v>
      </c>
      <c r="B1633" s="92" t="s">
        <v>2152</v>
      </c>
      <c r="C1633" s="93" t="s">
        <v>3178</v>
      </c>
      <c r="D1633" s="93" t="s">
        <v>1721</v>
      </c>
      <c r="E1633" s="94">
        <v>45381</v>
      </c>
      <c r="F1633" s="93"/>
      <c r="G1633" s="93"/>
      <c r="H1633" s="93" t="s">
        <v>1190</v>
      </c>
    </row>
    <row r="1634" spans="1:8" s="29" customFormat="1" ht="13.8" hidden="1" x14ac:dyDescent="0.3">
      <c r="A1634" s="135" t="s">
        <v>1685</v>
      </c>
      <c r="B1634" s="131" t="s">
        <v>2152</v>
      </c>
      <c r="C1634" s="96" t="s">
        <v>3178</v>
      </c>
      <c r="D1634" s="96" t="s">
        <v>1721</v>
      </c>
      <c r="E1634" s="112">
        <v>45381</v>
      </c>
      <c r="F1634" s="93"/>
      <c r="G1634" s="93"/>
      <c r="H1634" s="93"/>
    </row>
    <row r="1635" spans="1:8" s="29" customFormat="1" ht="13.8" hidden="1" x14ac:dyDescent="0.3">
      <c r="A1635" s="111" t="s">
        <v>1342</v>
      </c>
      <c r="B1635" s="92" t="s">
        <v>3962</v>
      </c>
      <c r="C1635" s="93" t="s">
        <v>3961</v>
      </c>
      <c r="D1635" s="93" t="s">
        <v>1201</v>
      </c>
      <c r="E1635" s="94">
        <v>45245</v>
      </c>
      <c r="F1635" s="142"/>
      <c r="G1635" s="142"/>
      <c r="H1635" s="93" t="s">
        <v>1190</v>
      </c>
    </row>
    <row r="1636" spans="1:8" s="29" customFormat="1" ht="13.8" hidden="1" x14ac:dyDescent="0.3">
      <c r="A1636" s="99" t="s">
        <v>1342</v>
      </c>
      <c r="B1636" s="92" t="s">
        <v>5748</v>
      </c>
      <c r="C1636" s="93" t="s">
        <v>5749</v>
      </c>
      <c r="D1636" s="93" t="s">
        <v>1201</v>
      </c>
      <c r="E1636" s="94">
        <v>46961</v>
      </c>
      <c r="F1636" s="32"/>
      <c r="G1636" s="32"/>
      <c r="H1636" s="32"/>
    </row>
    <row r="1637" spans="1:8" s="29" customFormat="1" ht="13.8" hidden="1" x14ac:dyDescent="0.3">
      <c r="A1637" s="57" t="s">
        <v>3658</v>
      </c>
      <c r="B1637" s="92" t="s">
        <v>3682</v>
      </c>
      <c r="C1637" s="93" t="s">
        <v>3680</v>
      </c>
      <c r="D1637" s="93" t="s">
        <v>3681</v>
      </c>
      <c r="E1637" s="94">
        <v>46203</v>
      </c>
      <c r="F1637" s="93"/>
      <c r="G1637" s="93"/>
      <c r="H1637" s="93"/>
    </row>
    <row r="1638" spans="1:8" s="29" customFormat="1" ht="13.8" hidden="1" x14ac:dyDescent="0.3">
      <c r="A1638" s="57" t="s">
        <v>3659</v>
      </c>
      <c r="B1638" s="92" t="s">
        <v>3682</v>
      </c>
      <c r="C1638" s="93" t="s">
        <v>3680</v>
      </c>
      <c r="D1638" s="93" t="s">
        <v>3681</v>
      </c>
      <c r="E1638" s="94">
        <v>46203</v>
      </c>
      <c r="F1638" s="93"/>
      <c r="G1638" s="93"/>
      <c r="H1638" s="93"/>
    </row>
    <row r="1639" spans="1:8" s="29" customFormat="1" ht="13.8" hidden="1" x14ac:dyDescent="0.25">
      <c r="A1639" s="87" t="s">
        <v>4617</v>
      </c>
      <c r="B1639" s="87" t="s">
        <v>4601</v>
      </c>
      <c r="C1639" s="95" t="s">
        <v>4618</v>
      </c>
      <c r="D1639" s="96" t="s">
        <v>398</v>
      </c>
      <c r="E1639" s="65">
        <v>45412</v>
      </c>
      <c r="F1639" s="96"/>
      <c r="G1639" s="96"/>
      <c r="H1639" s="96"/>
    </row>
    <row r="1640" spans="1:8" s="29" customFormat="1" ht="13.8" hidden="1" x14ac:dyDescent="0.25">
      <c r="A1640" s="76" t="s">
        <v>5693</v>
      </c>
      <c r="B1640" s="76" t="s">
        <v>5694</v>
      </c>
      <c r="C1640" s="97" t="s">
        <v>5695</v>
      </c>
      <c r="D1640" s="97" t="s">
        <v>1479</v>
      </c>
      <c r="E1640" s="64">
        <v>45473</v>
      </c>
      <c r="F1640" s="93"/>
      <c r="G1640" s="93"/>
      <c r="H1640" s="93"/>
    </row>
    <row r="1641" spans="1:8" s="29" customFormat="1" ht="13.8" hidden="1" x14ac:dyDescent="0.3">
      <c r="A1641" s="57" t="s">
        <v>4718</v>
      </c>
      <c r="B1641" s="57" t="s">
        <v>2173</v>
      </c>
      <c r="C1641" s="62">
        <v>21030</v>
      </c>
      <c r="D1641" s="93" t="s">
        <v>4760</v>
      </c>
      <c r="E1641" s="60">
        <v>45961</v>
      </c>
      <c r="F1641" s="93"/>
      <c r="G1641" s="93"/>
      <c r="H1641" s="93"/>
    </row>
    <row r="1642" spans="1:8" s="29" customFormat="1" ht="13.8" hidden="1" x14ac:dyDescent="0.25">
      <c r="A1642" s="127" t="s">
        <v>3238</v>
      </c>
      <c r="B1642" s="44" t="s">
        <v>3200</v>
      </c>
      <c r="C1642" s="45" t="s">
        <v>3201</v>
      </c>
      <c r="D1642" s="45" t="s">
        <v>1201</v>
      </c>
      <c r="E1642" s="46">
        <v>45382</v>
      </c>
      <c r="F1642" s="45"/>
      <c r="G1642" s="45" t="s">
        <v>1190</v>
      </c>
      <c r="H1642" s="45" t="s">
        <v>1190</v>
      </c>
    </row>
    <row r="1643" spans="1:8" s="29" customFormat="1" ht="13.8" hidden="1" x14ac:dyDescent="0.25">
      <c r="A1643" s="44" t="s">
        <v>6288</v>
      </c>
      <c r="B1643" s="44" t="s">
        <v>6289</v>
      </c>
      <c r="C1643" s="45" t="s">
        <v>6287</v>
      </c>
      <c r="D1643" s="93" t="s">
        <v>1479</v>
      </c>
      <c r="E1643" s="46">
        <v>45747</v>
      </c>
      <c r="F1643" s="45"/>
      <c r="G1643" s="45"/>
      <c r="H1643" s="93"/>
    </row>
    <row r="1644" spans="1:8" s="29" customFormat="1" ht="13.8" hidden="1" x14ac:dyDescent="0.25">
      <c r="A1644" s="44" t="s">
        <v>2517</v>
      </c>
      <c r="B1644" s="44" t="s">
        <v>1808</v>
      </c>
      <c r="C1644" s="97" t="s">
        <v>2518</v>
      </c>
      <c r="D1644" s="96" t="s">
        <v>1712</v>
      </c>
      <c r="E1644" s="64">
        <v>45099</v>
      </c>
      <c r="F1644" s="93"/>
      <c r="G1644" s="93"/>
      <c r="H1644" s="93"/>
    </row>
    <row r="1645" spans="1:8" s="29" customFormat="1" ht="13.8" hidden="1" x14ac:dyDescent="0.25">
      <c r="A1645" s="98" t="s">
        <v>2517</v>
      </c>
      <c r="B1645" s="92" t="s">
        <v>2659</v>
      </c>
      <c r="C1645" s="93" t="s">
        <v>2815</v>
      </c>
      <c r="D1645" s="93" t="s">
        <v>2814</v>
      </c>
      <c r="E1645" s="94">
        <v>45169</v>
      </c>
      <c r="F1645" s="93"/>
      <c r="G1645" s="93"/>
      <c r="H1645" s="93"/>
    </row>
    <row r="1646" spans="1:8" s="29" customFormat="1" ht="13.8" hidden="1" x14ac:dyDescent="0.3">
      <c r="A1646" s="111" t="s">
        <v>1820</v>
      </c>
      <c r="B1646" s="111" t="s">
        <v>1291</v>
      </c>
      <c r="C1646" s="142" t="s">
        <v>1821</v>
      </c>
      <c r="D1646" s="93" t="s">
        <v>1746</v>
      </c>
      <c r="E1646" s="143">
        <v>44985</v>
      </c>
      <c r="F1646" s="142"/>
      <c r="G1646" s="142" t="s">
        <v>1190</v>
      </c>
      <c r="H1646" s="93" t="s">
        <v>1190</v>
      </c>
    </row>
    <row r="1647" spans="1:8" s="29" customFormat="1" ht="13.8" hidden="1" x14ac:dyDescent="0.25">
      <c r="A1647" s="110" t="s">
        <v>312</v>
      </c>
      <c r="B1647" s="87" t="s">
        <v>143</v>
      </c>
      <c r="C1647" s="95" t="s">
        <v>386</v>
      </c>
      <c r="D1647" s="96" t="s">
        <v>398</v>
      </c>
      <c r="E1647" s="65">
        <v>45230</v>
      </c>
      <c r="F1647" s="96"/>
      <c r="G1647" s="96"/>
      <c r="H1647" s="96"/>
    </row>
    <row r="1648" spans="1:8" s="29" customFormat="1" ht="13.8" hidden="1" x14ac:dyDescent="0.3">
      <c r="A1648" s="57" t="s">
        <v>1271</v>
      </c>
      <c r="B1648" s="57" t="s">
        <v>1290</v>
      </c>
      <c r="C1648" s="62">
        <v>21027</v>
      </c>
      <c r="D1648" s="93" t="s">
        <v>4760</v>
      </c>
      <c r="E1648" s="60">
        <v>45777</v>
      </c>
      <c r="F1648" s="93"/>
      <c r="G1648" s="93"/>
      <c r="H1648" s="93"/>
    </row>
    <row r="1649" spans="1:8" s="29" customFormat="1" ht="13.8" hidden="1" x14ac:dyDescent="0.3">
      <c r="A1649" s="57" t="s">
        <v>1272</v>
      </c>
      <c r="B1649" s="57" t="s">
        <v>1290</v>
      </c>
      <c r="C1649" s="62">
        <v>21027</v>
      </c>
      <c r="D1649" s="93" t="s">
        <v>4760</v>
      </c>
      <c r="E1649" s="60">
        <v>45777</v>
      </c>
      <c r="F1649" s="93"/>
      <c r="G1649" s="93"/>
      <c r="H1649" s="93"/>
    </row>
    <row r="1650" spans="1:8" s="29" customFormat="1" ht="13.8" hidden="1" x14ac:dyDescent="0.25">
      <c r="A1650" s="41" t="s">
        <v>5878</v>
      </c>
      <c r="B1650" s="89" t="s">
        <v>5850</v>
      </c>
      <c r="C1650" s="36" t="s">
        <v>5851</v>
      </c>
      <c r="D1650" s="36" t="s">
        <v>1201</v>
      </c>
      <c r="E1650" s="42">
        <v>45372</v>
      </c>
      <c r="F1650" s="32"/>
      <c r="G1650" s="32"/>
      <c r="H1650" s="32"/>
    </row>
    <row r="1651" spans="1:8" s="29" customFormat="1" ht="13.8" hidden="1" x14ac:dyDescent="0.25">
      <c r="A1651" s="41" t="s">
        <v>5878</v>
      </c>
      <c r="B1651" s="89" t="s">
        <v>5850</v>
      </c>
      <c r="C1651" s="36" t="s">
        <v>5921</v>
      </c>
      <c r="D1651" s="36" t="s">
        <v>1201</v>
      </c>
      <c r="E1651" s="42">
        <v>45169</v>
      </c>
      <c r="F1651" s="32"/>
      <c r="G1651" s="32"/>
      <c r="H1651" s="32"/>
    </row>
    <row r="1652" spans="1:8" s="29" customFormat="1" ht="13.8" hidden="1" x14ac:dyDescent="0.3">
      <c r="A1652" s="57" t="s">
        <v>1273</v>
      </c>
      <c r="B1652" s="58" t="s">
        <v>3909</v>
      </c>
      <c r="C1652" s="59">
        <v>20022</v>
      </c>
      <c r="D1652" s="93" t="s">
        <v>4760</v>
      </c>
      <c r="E1652" s="60">
        <v>45535</v>
      </c>
      <c r="F1652" s="93"/>
      <c r="G1652" s="93"/>
      <c r="H1652" s="93"/>
    </row>
    <row r="1653" spans="1:8" s="29" customFormat="1" ht="13.8" hidden="1" x14ac:dyDescent="0.3">
      <c r="A1653" s="57" t="s">
        <v>3981</v>
      </c>
      <c r="B1653" s="57" t="s">
        <v>1290</v>
      </c>
      <c r="C1653" s="62">
        <v>21027</v>
      </c>
      <c r="D1653" s="93" t="s">
        <v>4760</v>
      </c>
      <c r="E1653" s="60">
        <v>45777</v>
      </c>
      <c r="F1653" s="93"/>
      <c r="G1653" s="93"/>
      <c r="H1653" s="93"/>
    </row>
    <row r="1654" spans="1:8" s="29" customFormat="1" ht="13.8" hidden="1" x14ac:dyDescent="0.3">
      <c r="A1654" s="57" t="s">
        <v>46</v>
      </c>
      <c r="B1654" s="57" t="s">
        <v>1290</v>
      </c>
      <c r="C1654" s="62">
        <v>21027</v>
      </c>
      <c r="D1654" s="93" t="s">
        <v>4760</v>
      </c>
      <c r="E1654" s="60">
        <v>45777</v>
      </c>
      <c r="F1654" s="93"/>
      <c r="G1654" s="93"/>
      <c r="H1654" s="93"/>
    </row>
    <row r="1655" spans="1:8" s="29" customFormat="1" ht="13.8" hidden="1" x14ac:dyDescent="0.3">
      <c r="A1655" s="73" t="s">
        <v>5913</v>
      </c>
      <c r="B1655" s="89" t="s">
        <v>5911</v>
      </c>
      <c r="C1655" s="36" t="s">
        <v>5912</v>
      </c>
      <c r="D1655" s="36" t="s">
        <v>1201</v>
      </c>
      <c r="E1655" s="42">
        <v>45139</v>
      </c>
      <c r="F1655" s="32"/>
      <c r="G1655" s="32"/>
      <c r="H1655" s="32"/>
    </row>
    <row r="1656" spans="1:8" s="29" customFormat="1" ht="13.8" hidden="1" x14ac:dyDescent="0.3">
      <c r="A1656" s="73" t="s">
        <v>419</v>
      </c>
      <c r="B1656" s="89" t="s">
        <v>5794</v>
      </c>
      <c r="C1656" s="36" t="s">
        <v>5795</v>
      </c>
      <c r="D1656" s="36" t="s">
        <v>1201</v>
      </c>
      <c r="E1656" s="42">
        <v>45139</v>
      </c>
      <c r="F1656" s="32"/>
      <c r="G1656" s="32"/>
      <c r="H1656" s="32"/>
    </row>
    <row r="1657" spans="1:8" s="29" customFormat="1" ht="13.8" hidden="1" x14ac:dyDescent="0.25">
      <c r="A1657" s="114" t="s">
        <v>2022</v>
      </c>
      <c r="B1657" s="114" t="s">
        <v>2023</v>
      </c>
      <c r="C1657" s="106" t="s">
        <v>2024</v>
      </c>
      <c r="D1657" s="93" t="s">
        <v>1394</v>
      </c>
      <c r="E1657" s="115">
        <v>45350</v>
      </c>
      <c r="F1657" s="93"/>
      <c r="G1657" s="93"/>
      <c r="H1657" s="93"/>
    </row>
    <row r="1658" spans="1:8" s="29" customFormat="1" ht="13.8" hidden="1" x14ac:dyDescent="0.3">
      <c r="A1658" s="103" t="s">
        <v>2893</v>
      </c>
      <c r="B1658" s="103" t="s">
        <v>2613</v>
      </c>
      <c r="C1658" s="104" t="s">
        <v>2894</v>
      </c>
      <c r="D1658" s="104" t="s">
        <v>1741</v>
      </c>
      <c r="E1658" s="105">
        <v>45406</v>
      </c>
      <c r="F1658" s="93"/>
      <c r="G1658" s="93"/>
      <c r="H1658" s="93"/>
    </row>
    <row r="1659" spans="1:8" s="29" customFormat="1" ht="13.8" hidden="1" x14ac:dyDescent="0.3">
      <c r="A1659" s="73" t="s">
        <v>5797</v>
      </c>
      <c r="B1659" s="89" t="s">
        <v>5794</v>
      </c>
      <c r="C1659" s="36" t="s">
        <v>5795</v>
      </c>
      <c r="D1659" s="36" t="s">
        <v>1201</v>
      </c>
      <c r="E1659" s="42">
        <v>45139</v>
      </c>
      <c r="F1659" s="32"/>
      <c r="G1659" s="32"/>
      <c r="H1659" s="32"/>
    </row>
    <row r="1660" spans="1:8" s="29" customFormat="1" ht="13.8" hidden="1" x14ac:dyDescent="0.3">
      <c r="A1660" s="171" t="s">
        <v>5914</v>
      </c>
      <c r="B1660" s="89" t="s">
        <v>5911</v>
      </c>
      <c r="C1660" s="36" t="s">
        <v>5912</v>
      </c>
      <c r="D1660" s="36" t="s">
        <v>1201</v>
      </c>
      <c r="E1660" s="42">
        <v>45139</v>
      </c>
      <c r="F1660" s="32"/>
      <c r="G1660" s="32"/>
      <c r="H1660" s="32"/>
    </row>
    <row r="1661" spans="1:8" s="29" customFormat="1" ht="13.8" hidden="1" x14ac:dyDescent="0.25">
      <c r="A1661" s="71" t="s">
        <v>2908</v>
      </c>
      <c r="B1661" s="31" t="s">
        <v>5761</v>
      </c>
      <c r="C1661" s="32" t="s">
        <v>5762</v>
      </c>
      <c r="D1661" s="33" t="s">
        <v>1201</v>
      </c>
      <c r="E1661" s="33">
        <v>45246</v>
      </c>
      <c r="F1661" s="32"/>
      <c r="G1661" s="32"/>
      <c r="H1661" s="32"/>
    </row>
    <row r="1662" spans="1:8" s="29" customFormat="1" ht="13.8" hidden="1" x14ac:dyDescent="0.25">
      <c r="A1662" s="44" t="s">
        <v>2718</v>
      </c>
      <c r="B1662" s="44" t="s">
        <v>2522</v>
      </c>
      <c r="C1662" s="45" t="s">
        <v>2523</v>
      </c>
      <c r="D1662" s="104" t="s">
        <v>1741</v>
      </c>
      <c r="E1662" s="46">
        <v>45279</v>
      </c>
      <c r="F1662" s="93"/>
      <c r="G1662" s="93"/>
      <c r="H1662" s="93"/>
    </row>
    <row r="1663" spans="1:8" s="29" customFormat="1" ht="13.8" hidden="1" x14ac:dyDescent="0.25">
      <c r="A1663" s="76" t="s">
        <v>867</v>
      </c>
      <c r="B1663" s="76" t="s">
        <v>2522</v>
      </c>
      <c r="C1663" s="97" t="s">
        <v>2523</v>
      </c>
      <c r="D1663" s="158" t="s">
        <v>1741</v>
      </c>
      <c r="E1663" s="64">
        <v>45279</v>
      </c>
      <c r="F1663" s="93"/>
      <c r="G1663" s="93"/>
      <c r="H1663" s="93"/>
    </row>
    <row r="1664" spans="1:8" s="29" customFormat="1" ht="13.8" hidden="1" x14ac:dyDescent="0.3">
      <c r="A1664" s="99" t="s">
        <v>5742</v>
      </c>
      <c r="B1664" s="92" t="s">
        <v>5748</v>
      </c>
      <c r="C1664" s="93" t="s">
        <v>5749</v>
      </c>
      <c r="D1664" s="93" t="s">
        <v>1201</v>
      </c>
      <c r="E1664" s="94">
        <v>46961</v>
      </c>
      <c r="F1664" s="32"/>
      <c r="G1664" s="32"/>
      <c r="H1664" s="32"/>
    </row>
    <row r="1665" spans="1:8" s="29" customFormat="1" ht="13.8" hidden="1" x14ac:dyDescent="0.25">
      <c r="A1665" s="48" t="s">
        <v>3848</v>
      </c>
      <c r="B1665" s="48" t="s">
        <v>3850</v>
      </c>
      <c r="C1665" s="49" t="s">
        <v>3849</v>
      </c>
      <c r="D1665" s="104" t="s">
        <v>2495</v>
      </c>
      <c r="E1665" s="50">
        <v>45107</v>
      </c>
      <c r="F1665" s="93"/>
      <c r="G1665" s="93"/>
      <c r="H1665" s="93" t="s">
        <v>1335</v>
      </c>
    </row>
    <row r="1666" spans="1:8" s="29" customFormat="1" ht="13.8" hidden="1" x14ac:dyDescent="0.25">
      <c r="A1666" s="44" t="s">
        <v>2167</v>
      </c>
      <c r="B1666" s="44" t="s">
        <v>199</v>
      </c>
      <c r="C1666" s="45" t="s">
        <v>2177</v>
      </c>
      <c r="D1666" s="93" t="s">
        <v>4760</v>
      </c>
      <c r="E1666" s="70" t="s">
        <v>1330</v>
      </c>
      <c r="F1666" s="93"/>
      <c r="G1666" s="93"/>
      <c r="H1666" s="93"/>
    </row>
    <row r="1667" spans="1:8" s="29" customFormat="1" ht="13.8" hidden="1" x14ac:dyDescent="0.25">
      <c r="A1667" s="159" t="s">
        <v>2167</v>
      </c>
      <c r="B1667" s="160" t="s">
        <v>3850</v>
      </c>
      <c r="C1667" s="161" t="s">
        <v>3849</v>
      </c>
      <c r="D1667" s="104" t="s">
        <v>2495</v>
      </c>
      <c r="E1667" s="162">
        <v>45107</v>
      </c>
      <c r="F1667" s="93"/>
      <c r="G1667" s="93"/>
      <c r="H1667" s="93"/>
    </row>
    <row r="1668" spans="1:8" s="29" customFormat="1" ht="13.8" hidden="1" x14ac:dyDescent="0.3">
      <c r="A1668" s="57" t="s">
        <v>1274</v>
      </c>
      <c r="B1668" s="57" t="s">
        <v>1290</v>
      </c>
      <c r="C1668" s="62">
        <v>21027</v>
      </c>
      <c r="D1668" s="93" t="s">
        <v>4760</v>
      </c>
      <c r="E1668" s="60">
        <v>45777</v>
      </c>
      <c r="F1668" s="93"/>
      <c r="G1668" s="93"/>
      <c r="H1668" s="93"/>
    </row>
    <row r="1669" spans="1:8" s="29" customFormat="1" ht="13.8" hidden="1" x14ac:dyDescent="0.3">
      <c r="A1669" s="57" t="s">
        <v>3660</v>
      </c>
      <c r="B1669" s="92" t="s">
        <v>3682</v>
      </c>
      <c r="C1669" s="93" t="s">
        <v>3680</v>
      </c>
      <c r="D1669" s="93" t="s">
        <v>3681</v>
      </c>
      <c r="E1669" s="94">
        <v>46203</v>
      </c>
      <c r="F1669" s="93"/>
      <c r="G1669" s="93"/>
      <c r="H1669" s="93"/>
    </row>
    <row r="1670" spans="1:8" s="29" customFormat="1" ht="13.8" hidden="1" x14ac:dyDescent="0.25">
      <c r="A1670" s="44" t="s">
        <v>2922</v>
      </c>
      <c r="B1670" s="41" t="s">
        <v>5906</v>
      </c>
      <c r="C1670" s="88" t="s">
        <v>5907</v>
      </c>
      <c r="D1670" s="36" t="s">
        <v>1201</v>
      </c>
      <c r="E1670" s="43">
        <v>45610</v>
      </c>
      <c r="F1670" s="32"/>
      <c r="G1670" s="32"/>
      <c r="H1670" s="32"/>
    </row>
    <row r="1671" spans="1:8" s="29" customFormat="1" ht="13.8" hidden="1" x14ac:dyDescent="0.25">
      <c r="A1671" s="120" t="s">
        <v>2070</v>
      </c>
      <c r="B1671" s="114" t="s">
        <v>2025</v>
      </c>
      <c r="C1671" s="106" t="s">
        <v>2026</v>
      </c>
      <c r="D1671" s="93" t="s">
        <v>1394</v>
      </c>
      <c r="E1671" s="115">
        <v>45169</v>
      </c>
      <c r="F1671" s="93"/>
      <c r="G1671" s="93"/>
      <c r="H1671" s="93"/>
    </row>
    <row r="1672" spans="1:8" s="29" customFormat="1" ht="13.8" hidden="1" x14ac:dyDescent="0.25">
      <c r="A1672" s="44" t="s">
        <v>3880</v>
      </c>
      <c r="B1672" s="44" t="s">
        <v>1316</v>
      </c>
      <c r="C1672" s="45" t="s">
        <v>3881</v>
      </c>
      <c r="D1672" s="45" t="s">
        <v>1749</v>
      </c>
      <c r="E1672" s="64">
        <v>45430</v>
      </c>
      <c r="F1672" s="45"/>
      <c r="G1672" s="45"/>
      <c r="H1672" s="93"/>
    </row>
    <row r="1673" spans="1:8" s="29" customFormat="1" ht="13.8" hidden="1" x14ac:dyDescent="0.3">
      <c r="A1673" s="57" t="s">
        <v>3016</v>
      </c>
      <c r="B1673" s="92" t="s">
        <v>3682</v>
      </c>
      <c r="C1673" s="93" t="s">
        <v>3680</v>
      </c>
      <c r="D1673" s="93" t="s">
        <v>3681</v>
      </c>
      <c r="E1673" s="94">
        <v>46203</v>
      </c>
      <c r="F1673" s="93"/>
      <c r="G1673" s="93"/>
      <c r="H1673" s="93"/>
    </row>
    <row r="1674" spans="1:8" s="29" customFormat="1" ht="13.8" x14ac:dyDescent="0.3">
      <c r="A1674" s="99" t="s">
        <v>2149</v>
      </c>
      <c r="B1674" s="92" t="s">
        <v>2150</v>
      </c>
      <c r="C1674" s="93" t="s">
        <v>1728</v>
      </c>
      <c r="D1674" s="93" t="s">
        <v>2147</v>
      </c>
      <c r="E1674" s="107">
        <v>44804</v>
      </c>
      <c r="F1674" s="93"/>
      <c r="G1674" s="93"/>
      <c r="H1674" s="93"/>
    </row>
    <row r="1675" spans="1:8" s="29" customFormat="1" ht="13.8" hidden="1" x14ac:dyDescent="0.3">
      <c r="A1675" s="57" t="s">
        <v>2880</v>
      </c>
      <c r="B1675" s="92" t="s">
        <v>3682</v>
      </c>
      <c r="C1675" s="93" t="s">
        <v>3680</v>
      </c>
      <c r="D1675" s="93" t="s">
        <v>3681</v>
      </c>
      <c r="E1675" s="94">
        <v>46203</v>
      </c>
      <c r="F1675" s="93"/>
      <c r="G1675" s="93"/>
      <c r="H1675" s="93"/>
    </row>
    <row r="1676" spans="1:8" s="29" customFormat="1" ht="13.8" hidden="1" x14ac:dyDescent="0.25">
      <c r="A1676" s="98" t="s">
        <v>2880</v>
      </c>
      <c r="B1676" s="92" t="s">
        <v>2659</v>
      </c>
      <c r="C1676" s="93" t="s">
        <v>2815</v>
      </c>
      <c r="D1676" s="93" t="s">
        <v>2814</v>
      </c>
      <c r="E1676" s="94">
        <v>45169</v>
      </c>
      <c r="F1676" s="93"/>
      <c r="G1676" s="93"/>
      <c r="H1676" s="93"/>
    </row>
    <row r="1677" spans="1:8" s="29" customFormat="1" ht="13.8" hidden="1" x14ac:dyDescent="0.25">
      <c r="A1677" s="102" t="s">
        <v>2880</v>
      </c>
      <c r="B1677" s="92" t="s">
        <v>3384</v>
      </c>
      <c r="C1677" s="93" t="s">
        <v>3383</v>
      </c>
      <c r="D1677" s="93" t="s">
        <v>1201</v>
      </c>
      <c r="E1677" s="94">
        <v>45429</v>
      </c>
      <c r="F1677" s="93"/>
      <c r="G1677" s="93" t="s">
        <v>1190</v>
      </c>
      <c r="H1677" s="93" t="s">
        <v>1190</v>
      </c>
    </row>
    <row r="1678" spans="1:8" s="29" customFormat="1" ht="13.8" hidden="1" x14ac:dyDescent="0.25">
      <c r="A1678" s="92" t="s">
        <v>1382</v>
      </c>
      <c r="B1678" s="92" t="s">
        <v>1384</v>
      </c>
      <c r="C1678" s="93" t="s">
        <v>3731</v>
      </c>
      <c r="D1678" s="93" t="s">
        <v>1201</v>
      </c>
      <c r="E1678" s="94">
        <v>45155</v>
      </c>
      <c r="F1678" s="93"/>
      <c r="G1678" s="93" t="s">
        <v>1190</v>
      </c>
      <c r="H1678" s="44" t="s">
        <v>1335</v>
      </c>
    </row>
    <row r="1679" spans="1:8" s="29" customFormat="1" ht="13.8" x14ac:dyDescent="0.25">
      <c r="A1679" s="44" t="s">
        <v>3882</v>
      </c>
      <c r="B1679" s="44" t="s">
        <v>3883</v>
      </c>
      <c r="C1679" s="45" t="s">
        <v>3158</v>
      </c>
      <c r="D1679" s="93" t="s">
        <v>1479</v>
      </c>
      <c r="E1679" s="69">
        <v>44620</v>
      </c>
      <c r="F1679" s="93"/>
      <c r="G1679" s="93"/>
      <c r="H1679" s="93"/>
    </row>
    <row r="1680" spans="1:8" s="29" customFormat="1" ht="13.8" hidden="1" x14ac:dyDescent="0.25">
      <c r="A1680" s="76" t="s">
        <v>131</v>
      </c>
      <c r="B1680" s="87" t="s">
        <v>313</v>
      </c>
      <c r="C1680" s="95" t="s">
        <v>3258</v>
      </c>
      <c r="D1680" s="96" t="s">
        <v>398</v>
      </c>
      <c r="E1680" s="65">
        <v>45291</v>
      </c>
      <c r="F1680" s="96"/>
      <c r="G1680" s="96"/>
      <c r="H1680" s="96"/>
    </row>
    <row r="1681" spans="1:8" s="29" customFormat="1" ht="13.8" hidden="1" x14ac:dyDescent="0.25">
      <c r="A1681" s="100" t="s">
        <v>3447</v>
      </c>
      <c r="B1681" s="92" t="s">
        <v>3452</v>
      </c>
      <c r="C1681" s="93" t="s">
        <v>3453</v>
      </c>
      <c r="D1681" s="93" t="s">
        <v>1201</v>
      </c>
      <c r="E1681" s="94">
        <v>45401</v>
      </c>
      <c r="F1681" s="93"/>
      <c r="G1681" s="93"/>
      <c r="H1681" s="93"/>
    </row>
    <row r="1682" spans="1:8" s="29" customFormat="1" ht="13.8" hidden="1" x14ac:dyDescent="0.25">
      <c r="A1682" s="100" t="s">
        <v>3423</v>
      </c>
      <c r="B1682" s="92" t="s">
        <v>3452</v>
      </c>
      <c r="C1682" s="93" t="s">
        <v>3453</v>
      </c>
      <c r="D1682" s="93" t="s">
        <v>1201</v>
      </c>
      <c r="E1682" s="94">
        <v>45401</v>
      </c>
      <c r="F1682" s="93"/>
      <c r="G1682" s="93"/>
      <c r="H1682" s="93"/>
    </row>
    <row r="1683" spans="1:8" s="29" customFormat="1" ht="13.8" hidden="1" x14ac:dyDescent="0.25">
      <c r="A1683" s="120" t="s">
        <v>2071</v>
      </c>
      <c r="B1683" s="114" t="s">
        <v>2027</v>
      </c>
      <c r="C1683" s="106" t="s">
        <v>1392</v>
      </c>
      <c r="D1683" s="93" t="s">
        <v>1394</v>
      </c>
      <c r="E1683" s="115">
        <v>45140</v>
      </c>
      <c r="F1683" s="93"/>
      <c r="G1683" s="93"/>
      <c r="H1683" s="93"/>
    </row>
    <row r="1684" spans="1:8" s="29" customFormat="1" ht="13.8" hidden="1" x14ac:dyDescent="0.25">
      <c r="A1684" s="120" t="s">
        <v>2079</v>
      </c>
      <c r="B1684" s="114" t="s">
        <v>2028</v>
      </c>
      <c r="C1684" s="106" t="s">
        <v>1393</v>
      </c>
      <c r="D1684" s="93" t="s">
        <v>1394</v>
      </c>
      <c r="E1684" s="115">
        <v>45140</v>
      </c>
      <c r="F1684" s="93"/>
      <c r="G1684" s="93"/>
      <c r="H1684" s="93"/>
    </row>
    <row r="1685" spans="1:8" s="29" customFormat="1" ht="13.8" hidden="1" x14ac:dyDescent="0.25">
      <c r="A1685" s="120" t="s">
        <v>2072</v>
      </c>
      <c r="B1685" s="114" t="s">
        <v>2029</v>
      </c>
      <c r="C1685" s="106" t="s">
        <v>2030</v>
      </c>
      <c r="D1685" s="93" t="s">
        <v>1394</v>
      </c>
      <c r="E1685" s="115">
        <v>45140</v>
      </c>
      <c r="F1685" s="93"/>
      <c r="G1685" s="93"/>
      <c r="H1685" s="93"/>
    </row>
    <row r="1686" spans="1:8" s="29" customFormat="1" ht="13.8" hidden="1" x14ac:dyDescent="0.25">
      <c r="A1686" s="48" t="s">
        <v>3069</v>
      </c>
      <c r="B1686" s="48" t="s">
        <v>5061</v>
      </c>
      <c r="C1686" s="49" t="s">
        <v>6216</v>
      </c>
      <c r="D1686" s="93" t="s">
        <v>1394</v>
      </c>
      <c r="E1686" s="50">
        <v>46237</v>
      </c>
      <c r="F1686" s="45"/>
      <c r="G1686" s="93"/>
      <c r="H1686" s="93"/>
    </row>
    <row r="1687" spans="1:8" s="29" customFormat="1" ht="13.8" hidden="1" x14ac:dyDescent="0.25">
      <c r="A1687" s="92" t="s">
        <v>1373</v>
      </c>
      <c r="B1687" s="92" t="s">
        <v>1384</v>
      </c>
      <c r="C1687" s="93" t="s">
        <v>3731</v>
      </c>
      <c r="D1687" s="93" t="s">
        <v>1201</v>
      </c>
      <c r="E1687" s="94">
        <v>45155</v>
      </c>
      <c r="F1687" s="93"/>
      <c r="G1687" s="93" t="s">
        <v>1190</v>
      </c>
      <c r="H1687" s="44" t="s">
        <v>1335</v>
      </c>
    </row>
    <row r="1688" spans="1:8" s="29" customFormat="1" ht="13.8" hidden="1" x14ac:dyDescent="0.25">
      <c r="A1688" s="114" t="s">
        <v>2611</v>
      </c>
      <c r="B1688" s="114" t="s">
        <v>2031</v>
      </c>
      <c r="C1688" s="106" t="s">
        <v>2032</v>
      </c>
      <c r="D1688" s="93" t="s">
        <v>1394</v>
      </c>
      <c r="E1688" s="115">
        <v>46022</v>
      </c>
      <c r="F1688" s="93"/>
      <c r="G1688" s="93"/>
      <c r="H1688" s="93"/>
    </row>
    <row r="1689" spans="1:8" s="29" customFormat="1" ht="13.8" hidden="1" x14ac:dyDescent="0.25">
      <c r="A1689" s="114" t="s">
        <v>2073</v>
      </c>
      <c r="B1689" s="114" t="s">
        <v>2033</v>
      </c>
      <c r="C1689" s="106" t="s">
        <v>2034</v>
      </c>
      <c r="D1689" s="93" t="s">
        <v>1394</v>
      </c>
      <c r="E1689" s="115">
        <v>46142</v>
      </c>
      <c r="F1689" s="93"/>
      <c r="G1689" s="93"/>
      <c r="H1689" s="93"/>
    </row>
    <row r="1690" spans="1:8" s="29" customFormat="1" ht="13.8" hidden="1" x14ac:dyDescent="0.3">
      <c r="A1690" s="57" t="s">
        <v>3661</v>
      </c>
      <c r="B1690" s="92" t="s">
        <v>3682</v>
      </c>
      <c r="C1690" s="93" t="s">
        <v>3680</v>
      </c>
      <c r="D1690" s="93" t="s">
        <v>3681</v>
      </c>
      <c r="E1690" s="94">
        <v>46203</v>
      </c>
      <c r="F1690" s="93"/>
      <c r="G1690" s="93"/>
      <c r="H1690" s="93"/>
    </row>
    <row r="1691" spans="1:8" s="29" customFormat="1" ht="13.8" hidden="1" x14ac:dyDescent="0.25">
      <c r="A1691" s="71" t="s">
        <v>870</v>
      </c>
      <c r="B1691" s="89" t="s">
        <v>1202</v>
      </c>
      <c r="C1691" s="36" t="s">
        <v>5804</v>
      </c>
      <c r="D1691" s="36" t="s">
        <v>1201</v>
      </c>
      <c r="E1691" s="42">
        <v>45132</v>
      </c>
      <c r="F1691" s="32"/>
      <c r="G1691" s="32"/>
      <c r="H1691" s="32"/>
    </row>
    <row r="1692" spans="1:8" s="29" customFormat="1" ht="13.8" hidden="1" x14ac:dyDescent="0.25">
      <c r="A1692" s="67" t="s">
        <v>4719</v>
      </c>
      <c r="B1692" s="57" t="s">
        <v>1290</v>
      </c>
      <c r="C1692" s="62">
        <v>21027</v>
      </c>
      <c r="D1692" s="93" t="s">
        <v>4760</v>
      </c>
      <c r="E1692" s="60">
        <v>45777</v>
      </c>
      <c r="F1692" s="93"/>
      <c r="G1692" s="93"/>
      <c r="H1692" s="93"/>
    </row>
    <row r="1693" spans="1:8" s="29" customFormat="1" ht="13.8" hidden="1" x14ac:dyDescent="0.25">
      <c r="A1693" s="44" t="s">
        <v>2728</v>
      </c>
      <c r="B1693" s="41" t="s">
        <v>5884</v>
      </c>
      <c r="C1693" s="88" t="s">
        <v>5885</v>
      </c>
      <c r="D1693" s="36" t="s">
        <v>1201</v>
      </c>
      <c r="E1693" s="43">
        <v>45610</v>
      </c>
      <c r="F1693" s="32"/>
      <c r="G1693" s="32"/>
      <c r="H1693" s="32"/>
    </row>
    <row r="1694" spans="1:8" s="29" customFormat="1" ht="13.8" hidden="1" x14ac:dyDescent="0.3">
      <c r="A1694" s="57" t="s">
        <v>3692</v>
      </c>
      <c r="B1694" s="57" t="s">
        <v>1290</v>
      </c>
      <c r="C1694" s="62">
        <v>21027</v>
      </c>
      <c r="D1694" s="93" t="s">
        <v>4760</v>
      </c>
      <c r="E1694" s="60">
        <v>45777</v>
      </c>
      <c r="F1694" s="93"/>
      <c r="G1694" s="93"/>
      <c r="H1694" s="93"/>
    </row>
    <row r="1695" spans="1:8" s="29" customFormat="1" ht="13.8" hidden="1" x14ac:dyDescent="0.25">
      <c r="A1695" s="148" t="s">
        <v>4832</v>
      </c>
      <c r="B1695" s="149" t="s">
        <v>2035</v>
      </c>
      <c r="C1695" s="106" t="s">
        <v>6834</v>
      </c>
      <c r="D1695" s="93" t="s">
        <v>1394</v>
      </c>
      <c r="E1695" s="115">
        <v>46445</v>
      </c>
      <c r="F1695" s="93"/>
      <c r="G1695" s="93"/>
      <c r="H1695" s="93"/>
    </row>
    <row r="1696" spans="1:8" s="29" customFormat="1" ht="13.8" hidden="1" x14ac:dyDescent="0.25">
      <c r="A1696" s="44" t="s">
        <v>6734</v>
      </c>
      <c r="B1696" s="44" t="s">
        <v>6733</v>
      </c>
      <c r="C1696" s="220" t="s">
        <v>6735</v>
      </c>
      <c r="D1696" s="93" t="s">
        <v>398</v>
      </c>
      <c r="E1696" s="46">
        <v>45657</v>
      </c>
      <c r="F1696" s="45"/>
      <c r="G1696" s="45"/>
      <c r="H1696" s="93"/>
    </row>
    <row r="1697" spans="1:8" s="29" customFormat="1" ht="13.8" hidden="1" x14ac:dyDescent="0.25">
      <c r="A1697" s="76" t="s">
        <v>2701</v>
      </c>
      <c r="B1697" s="87" t="s">
        <v>314</v>
      </c>
      <c r="C1697" s="95" t="s">
        <v>387</v>
      </c>
      <c r="D1697" s="96" t="s">
        <v>398</v>
      </c>
      <c r="E1697" s="65">
        <v>45382</v>
      </c>
      <c r="F1697" s="96"/>
      <c r="G1697" s="96"/>
      <c r="H1697" s="96"/>
    </row>
    <row r="1698" spans="1:8" s="29" customFormat="1" ht="13.8" hidden="1" x14ac:dyDescent="0.3">
      <c r="A1698" s="103" t="s">
        <v>3396</v>
      </c>
      <c r="B1698" s="103" t="s">
        <v>3397</v>
      </c>
      <c r="C1698" s="147" t="s">
        <v>3395</v>
      </c>
      <c r="D1698" s="93" t="s">
        <v>1479</v>
      </c>
      <c r="E1698" s="116"/>
      <c r="F1698" s="104"/>
      <c r="G1698" s="104"/>
      <c r="H1698" s="93"/>
    </row>
    <row r="1699" spans="1:8" s="29" customFormat="1" ht="13.8" hidden="1" x14ac:dyDescent="0.25">
      <c r="A1699" s="101" t="s">
        <v>3239</v>
      </c>
      <c r="B1699" s="44" t="s">
        <v>3200</v>
      </c>
      <c r="C1699" s="45" t="s">
        <v>3201</v>
      </c>
      <c r="D1699" s="45" t="s">
        <v>1201</v>
      </c>
      <c r="E1699" s="46">
        <v>45382</v>
      </c>
      <c r="F1699" s="45"/>
      <c r="G1699" s="45" t="s">
        <v>1190</v>
      </c>
      <c r="H1699" s="45" t="s">
        <v>1190</v>
      </c>
    </row>
    <row r="1700" spans="1:8" s="29" customFormat="1" ht="13.8" hidden="1" x14ac:dyDescent="0.3">
      <c r="A1700" s="57" t="s">
        <v>1361</v>
      </c>
      <c r="B1700" s="92" t="s">
        <v>3682</v>
      </c>
      <c r="C1700" s="93" t="s">
        <v>3680</v>
      </c>
      <c r="D1700" s="93" t="s">
        <v>3681</v>
      </c>
      <c r="E1700" s="94">
        <v>46203</v>
      </c>
      <c r="F1700" s="93"/>
      <c r="G1700" s="93"/>
      <c r="H1700" s="93"/>
    </row>
    <row r="1701" spans="1:8" s="29" customFormat="1" ht="13.8" hidden="1" x14ac:dyDescent="0.25">
      <c r="A1701" s="120" t="s">
        <v>2074</v>
      </c>
      <c r="B1701" s="117" t="s">
        <v>2612</v>
      </c>
      <c r="C1701" s="106" t="s">
        <v>2036</v>
      </c>
      <c r="D1701" s="93" t="s">
        <v>1394</v>
      </c>
      <c r="E1701" s="115">
        <v>46446</v>
      </c>
      <c r="F1701" s="93"/>
      <c r="G1701" s="93"/>
      <c r="H1701" s="93"/>
    </row>
    <row r="1702" spans="1:8" s="29" customFormat="1" ht="13.8" hidden="1" x14ac:dyDescent="0.25">
      <c r="A1702" s="99" t="s">
        <v>871</v>
      </c>
      <c r="B1702" s="111" t="s">
        <v>1169</v>
      </c>
      <c r="C1702" s="45" t="s">
        <v>2745</v>
      </c>
      <c r="D1702" s="93" t="s">
        <v>2198</v>
      </c>
      <c r="E1702" s="46">
        <v>45227</v>
      </c>
      <c r="F1702" s="93"/>
      <c r="G1702" s="93"/>
      <c r="H1702" s="93"/>
    </row>
    <row r="1703" spans="1:8" s="29" customFormat="1" ht="13.8" hidden="1" x14ac:dyDescent="0.25">
      <c r="A1703" s="72" t="s">
        <v>3070</v>
      </c>
      <c r="B1703" s="89" t="s">
        <v>1202</v>
      </c>
      <c r="C1703" s="36" t="s">
        <v>5804</v>
      </c>
      <c r="D1703" s="36" t="s">
        <v>1201</v>
      </c>
      <c r="E1703" s="42">
        <v>45132</v>
      </c>
      <c r="F1703" s="32"/>
      <c r="G1703" s="32"/>
      <c r="H1703" s="32"/>
    </row>
    <row r="1704" spans="1:8" s="29" customFormat="1" ht="13.8" hidden="1" x14ac:dyDescent="0.25">
      <c r="A1704" s="120" t="s">
        <v>2037</v>
      </c>
      <c r="B1704" s="117" t="s">
        <v>2038</v>
      </c>
      <c r="C1704" s="106" t="s">
        <v>6215</v>
      </c>
      <c r="D1704" s="93" t="s">
        <v>1394</v>
      </c>
      <c r="E1704" s="115">
        <v>46240</v>
      </c>
      <c r="F1704" s="93"/>
      <c r="G1704" s="93"/>
      <c r="H1704" s="93"/>
    </row>
    <row r="1705" spans="1:8" s="29" customFormat="1" ht="13.8" hidden="1" x14ac:dyDescent="0.3">
      <c r="A1705" s="57" t="s">
        <v>484</v>
      </c>
      <c r="B1705" s="92" t="s">
        <v>3682</v>
      </c>
      <c r="C1705" s="93" t="s">
        <v>3680</v>
      </c>
      <c r="D1705" s="93" t="s">
        <v>3681</v>
      </c>
      <c r="E1705" s="94">
        <v>46203</v>
      </c>
      <c r="F1705" s="93"/>
      <c r="G1705" s="93"/>
      <c r="H1705" s="93"/>
    </row>
    <row r="1706" spans="1:8" s="29" customFormat="1" ht="13.8" hidden="1" x14ac:dyDescent="0.3">
      <c r="A1706" s="57" t="s">
        <v>3662</v>
      </c>
      <c r="B1706" s="92" t="s">
        <v>3682</v>
      </c>
      <c r="C1706" s="93" t="s">
        <v>3680</v>
      </c>
      <c r="D1706" s="93" t="s">
        <v>3681</v>
      </c>
      <c r="E1706" s="94">
        <v>46203</v>
      </c>
      <c r="F1706" s="93"/>
      <c r="G1706" s="93"/>
      <c r="H1706" s="93"/>
    </row>
    <row r="1707" spans="1:8" s="29" customFormat="1" ht="13.8" hidden="1" x14ac:dyDescent="0.25">
      <c r="A1707" s="76" t="s">
        <v>5665</v>
      </c>
      <c r="B1707" s="76" t="s">
        <v>143</v>
      </c>
      <c r="C1707" s="97" t="s">
        <v>5666</v>
      </c>
      <c r="D1707" s="97" t="s">
        <v>1721</v>
      </c>
      <c r="E1707" s="64">
        <v>45961</v>
      </c>
      <c r="F1707" s="93"/>
      <c r="G1707" s="93"/>
      <c r="H1707" s="93"/>
    </row>
    <row r="1708" spans="1:8" s="29" customFormat="1" ht="13.8" hidden="1" x14ac:dyDescent="0.25">
      <c r="A1708" s="102" t="s">
        <v>2297</v>
      </c>
      <c r="B1708" s="92" t="s">
        <v>3384</v>
      </c>
      <c r="C1708" s="93" t="s">
        <v>3383</v>
      </c>
      <c r="D1708" s="93" t="s">
        <v>1201</v>
      </c>
      <c r="E1708" s="94">
        <v>45429</v>
      </c>
      <c r="F1708" s="93"/>
      <c r="G1708" s="93" t="s">
        <v>1190</v>
      </c>
      <c r="H1708" s="93" t="s">
        <v>1190</v>
      </c>
    </row>
    <row r="1709" spans="1:8" s="29" customFormat="1" ht="13.8" hidden="1" x14ac:dyDescent="0.25">
      <c r="A1709" s="44" t="s">
        <v>1275</v>
      </c>
      <c r="B1709" s="44" t="s">
        <v>1321</v>
      </c>
      <c r="C1709" s="45" t="s">
        <v>4747</v>
      </c>
      <c r="D1709" s="93" t="s">
        <v>4760</v>
      </c>
      <c r="E1709" s="70" t="s">
        <v>1330</v>
      </c>
      <c r="F1709" s="93"/>
      <c r="G1709" s="93"/>
      <c r="H1709" s="93"/>
    </row>
    <row r="1710" spans="1:8" s="29" customFormat="1" ht="13.8" hidden="1" x14ac:dyDescent="0.25">
      <c r="A1710" s="120" t="s">
        <v>2075</v>
      </c>
      <c r="B1710" s="117" t="s">
        <v>2040</v>
      </c>
      <c r="C1710" s="106" t="s">
        <v>2041</v>
      </c>
      <c r="D1710" s="93" t="s">
        <v>1394</v>
      </c>
      <c r="E1710" s="115">
        <v>45107</v>
      </c>
      <c r="F1710" s="93"/>
      <c r="G1710" s="93"/>
      <c r="H1710" s="93"/>
    </row>
    <row r="1711" spans="1:8" s="29" customFormat="1" ht="13.8" hidden="1" x14ac:dyDescent="0.25">
      <c r="A1711" s="44" t="s">
        <v>6177</v>
      </c>
      <c r="B1711" s="44" t="s">
        <v>6178</v>
      </c>
      <c r="C1711" s="45" t="s">
        <v>6179</v>
      </c>
      <c r="D1711" s="45" t="s">
        <v>1201</v>
      </c>
      <c r="E1711" s="46">
        <v>46439</v>
      </c>
      <c r="F1711" s="93"/>
      <c r="G1711" s="93" t="s">
        <v>1190</v>
      </c>
      <c r="H1711" s="93" t="s">
        <v>1190</v>
      </c>
    </row>
    <row r="1712" spans="1:8" s="29" customFormat="1" ht="13.8" hidden="1" x14ac:dyDescent="0.25">
      <c r="A1712" s="135" t="s">
        <v>6209</v>
      </c>
      <c r="B1712" s="135" t="s">
        <v>6205</v>
      </c>
      <c r="C1712" s="97" t="s">
        <v>6210</v>
      </c>
      <c r="D1712" s="32" t="s">
        <v>1201</v>
      </c>
      <c r="E1712" s="33">
        <v>46447</v>
      </c>
      <c r="F1712" s="32"/>
      <c r="G1712" s="32"/>
      <c r="H1712" s="32"/>
    </row>
    <row r="1713" spans="1:8" s="29" customFormat="1" ht="13.8" hidden="1" x14ac:dyDescent="0.3">
      <c r="A1713" s="57" t="s">
        <v>3982</v>
      </c>
      <c r="B1713" s="57" t="s">
        <v>2173</v>
      </c>
      <c r="C1713" s="62">
        <v>21030</v>
      </c>
      <c r="D1713" s="93" t="s">
        <v>4760</v>
      </c>
      <c r="E1713" s="60">
        <v>45961</v>
      </c>
      <c r="F1713" s="93"/>
      <c r="G1713" s="93"/>
      <c r="H1713" s="93"/>
    </row>
    <row r="1714" spans="1:8" s="29" customFormat="1" ht="13.8" hidden="1" x14ac:dyDescent="0.3">
      <c r="A1714" s="57" t="s">
        <v>3663</v>
      </c>
      <c r="B1714" s="92" t="s">
        <v>3682</v>
      </c>
      <c r="C1714" s="93" t="s">
        <v>3680</v>
      </c>
      <c r="D1714" s="93" t="s">
        <v>3681</v>
      </c>
      <c r="E1714" s="94">
        <v>46203</v>
      </c>
      <c r="F1714" s="93"/>
      <c r="G1714" s="93"/>
      <c r="H1714" s="93"/>
    </row>
    <row r="1715" spans="1:8" s="29" customFormat="1" ht="13.8" hidden="1" x14ac:dyDescent="0.25">
      <c r="A1715" s="44" t="s">
        <v>3693</v>
      </c>
      <c r="B1715" s="41" t="s">
        <v>5884</v>
      </c>
      <c r="C1715" s="88" t="s">
        <v>5885</v>
      </c>
      <c r="D1715" s="36" t="s">
        <v>1201</v>
      </c>
      <c r="E1715" s="43">
        <v>45610</v>
      </c>
      <c r="F1715" s="32"/>
      <c r="G1715" s="32"/>
      <c r="H1715" s="32"/>
    </row>
    <row r="1716" spans="1:8" s="29" customFormat="1" ht="13.8" hidden="1" x14ac:dyDescent="0.3">
      <c r="A1716" s="57" t="s">
        <v>1276</v>
      </c>
      <c r="B1716" s="57" t="s">
        <v>1290</v>
      </c>
      <c r="C1716" s="62">
        <v>21027</v>
      </c>
      <c r="D1716" s="93" t="s">
        <v>4760</v>
      </c>
      <c r="E1716" s="60">
        <v>45777</v>
      </c>
      <c r="F1716" s="93"/>
      <c r="G1716" s="93"/>
      <c r="H1716" s="93"/>
    </row>
    <row r="1717" spans="1:8" s="29" customFormat="1" ht="13.8" hidden="1" x14ac:dyDescent="0.3">
      <c r="A1717" s="73" t="s">
        <v>5781</v>
      </c>
      <c r="B1717" s="89" t="s">
        <v>5776</v>
      </c>
      <c r="C1717" s="36" t="s">
        <v>5777</v>
      </c>
      <c r="D1717" s="36" t="s">
        <v>1201</v>
      </c>
      <c r="E1717" s="42">
        <v>45245</v>
      </c>
      <c r="F1717" s="32"/>
      <c r="G1717" s="32"/>
      <c r="H1717" s="32"/>
    </row>
    <row r="1718" spans="1:8" s="29" customFormat="1" ht="13.8" hidden="1" x14ac:dyDescent="0.25">
      <c r="A1718" s="71" t="s">
        <v>875</v>
      </c>
      <c r="B1718" s="89" t="s">
        <v>5773</v>
      </c>
      <c r="C1718" s="36" t="s">
        <v>5774</v>
      </c>
      <c r="D1718" s="36" t="s">
        <v>1201</v>
      </c>
      <c r="E1718" s="42">
        <v>45245</v>
      </c>
      <c r="F1718" s="32"/>
      <c r="G1718" s="32"/>
      <c r="H1718" s="32"/>
    </row>
    <row r="1719" spans="1:8" s="29" customFormat="1" ht="13.8" hidden="1" x14ac:dyDescent="0.3">
      <c r="A1719" s="57" t="s">
        <v>2321</v>
      </c>
      <c r="B1719" s="92" t="s">
        <v>3682</v>
      </c>
      <c r="C1719" s="93" t="s">
        <v>3680</v>
      </c>
      <c r="D1719" s="93" t="s">
        <v>3681</v>
      </c>
      <c r="E1719" s="94">
        <v>46203</v>
      </c>
      <c r="F1719" s="93"/>
      <c r="G1719" s="93"/>
      <c r="H1719" s="93"/>
    </row>
    <row r="1720" spans="1:8" s="29" customFormat="1" ht="13.8" hidden="1" x14ac:dyDescent="0.3">
      <c r="A1720" s="57" t="s">
        <v>878</v>
      </c>
      <c r="B1720" s="57" t="s">
        <v>2173</v>
      </c>
      <c r="C1720" s="62">
        <v>21030</v>
      </c>
      <c r="D1720" s="93" t="s">
        <v>4760</v>
      </c>
      <c r="E1720" s="60">
        <v>45961</v>
      </c>
      <c r="F1720" s="93"/>
      <c r="G1720" s="93"/>
      <c r="H1720" s="93"/>
    </row>
    <row r="1721" spans="1:8" s="29" customFormat="1" ht="13.8" hidden="1" x14ac:dyDescent="0.3">
      <c r="A1721" s="57" t="s">
        <v>879</v>
      </c>
      <c r="B1721" s="57" t="s">
        <v>2173</v>
      </c>
      <c r="C1721" s="62">
        <v>21030</v>
      </c>
      <c r="D1721" s="93" t="s">
        <v>4760</v>
      </c>
      <c r="E1721" s="60">
        <v>45961</v>
      </c>
      <c r="F1721" s="93"/>
      <c r="G1721" s="93"/>
      <c r="H1721" s="93"/>
    </row>
    <row r="1722" spans="1:8" s="29" customFormat="1" ht="13.8" hidden="1" x14ac:dyDescent="0.3">
      <c r="A1722" s="57" t="s">
        <v>1277</v>
      </c>
      <c r="B1722" s="92" t="s">
        <v>3682</v>
      </c>
      <c r="C1722" s="93" t="s">
        <v>3680</v>
      </c>
      <c r="D1722" s="93" t="s">
        <v>3681</v>
      </c>
      <c r="E1722" s="94">
        <v>46203</v>
      </c>
      <c r="F1722" s="93"/>
      <c r="G1722" s="93"/>
      <c r="H1722" s="93"/>
    </row>
    <row r="1723" spans="1:8" s="29" customFormat="1" ht="13.8" hidden="1" x14ac:dyDescent="0.25">
      <c r="A1723" s="101" t="s">
        <v>1277</v>
      </c>
      <c r="B1723" s="44" t="s">
        <v>3200</v>
      </c>
      <c r="C1723" s="45" t="s">
        <v>3201</v>
      </c>
      <c r="D1723" s="45" t="s">
        <v>1201</v>
      </c>
      <c r="E1723" s="46">
        <v>45382</v>
      </c>
      <c r="F1723" s="45"/>
      <c r="G1723" s="45" t="s">
        <v>1190</v>
      </c>
      <c r="H1723" s="45" t="s">
        <v>1190</v>
      </c>
    </row>
    <row r="1724" spans="1:8" s="29" customFormat="1" ht="13.8" hidden="1" x14ac:dyDescent="0.25">
      <c r="A1724" s="76" t="s">
        <v>3559</v>
      </c>
      <c r="B1724" s="87" t="s">
        <v>143</v>
      </c>
      <c r="C1724" s="95" t="s">
        <v>388</v>
      </c>
      <c r="D1724" s="96" t="s">
        <v>398</v>
      </c>
      <c r="E1724" s="65">
        <v>45230</v>
      </c>
      <c r="F1724" s="96"/>
      <c r="G1724" s="96"/>
      <c r="H1724" s="96"/>
    </row>
    <row r="1725" spans="1:8" s="29" customFormat="1" ht="13.8" hidden="1" x14ac:dyDescent="0.25">
      <c r="A1725" s="102" t="s">
        <v>3372</v>
      </c>
      <c r="B1725" s="92" t="s">
        <v>3384</v>
      </c>
      <c r="C1725" s="93" t="s">
        <v>3383</v>
      </c>
      <c r="D1725" s="93" t="s">
        <v>1201</v>
      </c>
      <c r="E1725" s="94">
        <v>45429</v>
      </c>
      <c r="F1725" s="93"/>
      <c r="G1725" s="93" t="s">
        <v>1190</v>
      </c>
      <c r="H1725" s="93" t="s">
        <v>1190</v>
      </c>
    </row>
    <row r="1726" spans="1:8" s="29" customFormat="1" ht="13.8" hidden="1" x14ac:dyDescent="0.25">
      <c r="A1726" s="160" t="s">
        <v>4941</v>
      </c>
      <c r="B1726" s="87" t="s">
        <v>4336</v>
      </c>
      <c r="C1726" s="95" t="s">
        <v>4619</v>
      </c>
      <c r="D1726" s="96" t="s">
        <v>398</v>
      </c>
      <c r="E1726" s="65">
        <v>45657</v>
      </c>
      <c r="F1726" s="96"/>
      <c r="G1726" s="96"/>
      <c r="H1726" s="96"/>
    </row>
    <row r="1727" spans="1:8" s="29" customFormat="1" ht="13.8" hidden="1" x14ac:dyDescent="0.25">
      <c r="A1727" s="100" t="s">
        <v>3414</v>
      </c>
      <c r="B1727" s="92" t="s">
        <v>3452</v>
      </c>
      <c r="C1727" s="93" t="s">
        <v>3453</v>
      </c>
      <c r="D1727" s="93" t="s">
        <v>1201</v>
      </c>
      <c r="E1727" s="94">
        <v>45401</v>
      </c>
      <c r="F1727" s="93"/>
      <c r="G1727" s="93"/>
      <c r="H1727" s="93"/>
    </row>
    <row r="1728" spans="1:8" s="29" customFormat="1" ht="13.8" hidden="1" x14ac:dyDescent="0.25">
      <c r="A1728" s="101" t="s">
        <v>3240</v>
      </c>
      <c r="B1728" s="44" t="s">
        <v>3200</v>
      </c>
      <c r="C1728" s="45" t="s">
        <v>3201</v>
      </c>
      <c r="D1728" s="45" t="s">
        <v>1201</v>
      </c>
      <c r="E1728" s="46">
        <v>45382</v>
      </c>
      <c r="F1728" s="45"/>
      <c r="G1728" s="45" t="s">
        <v>1190</v>
      </c>
      <c r="H1728" s="45" t="s">
        <v>1190</v>
      </c>
    </row>
    <row r="1729" spans="1:8" s="29" customFormat="1" ht="13.8" hidden="1" x14ac:dyDescent="0.25">
      <c r="A1729" s="71" t="s">
        <v>4313</v>
      </c>
      <c r="B1729" s="89" t="s">
        <v>5783</v>
      </c>
      <c r="C1729" s="36" t="s">
        <v>5784</v>
      </c>
      <c r="D1729" s="36" t="s">
        <v>1201</v>
      </c>
      <c r="E1729" s="42">
        <v>45245</v>
      </c>
      <c r="F1729" s="32"/>
      <c r="G1729" s="32"/>
      <c r="H1729" s="32"/>
    </row>
    <row r="1730" spans="1:8" s="29" customFormat="1" ht="13.8" hidden="1" x14ac:dyDescent="0.25">
      <c r="A1730" s="120" t="s">
        <v>2076</v>
      </c>
      <c r="B1730" s="114" t="s">
        <v>1970</v>
      </c>
      <c r="C1730" s="106" t="s">
        <v>3937</v>
      </c>
      <c r="D1730" s="93" t="s">
        <v>1394</v>
      </c>
      <c r="E1730" s="115">
        <v>46203</v>
      </c>
      <c r="F1730" s="93"/>
      <c r="G1730" s="93"/>
      <c r="H1730" s="93"/>
    </row>
    <row r="1731" spans="1:8" s="29" customFormat="1" ht="13.8" hidden="1" x14ac:dyDescent="0.25">
      <c r="A1731" s="98" t="s">
        <v>2881</v>
      </c>
      <c r="B1731" s="92" t="s">
        <v>2659</v>
      </c>
      <c r="C1731" s="93" t="s">
        <v>2815</v>
      </c>
      <c r="D1731" s="93" t="s">
        <v>2814</v>
      </c>
      <c r="E1731" s="94">
        <v>45169</v>
      </c>
      <c r="F1731" s="93"/>
      <c r="G1731" s="93"/>
      <c r="H1731" s="93"/>
    </row>
    <row r="1732" spans="1:8" s="29" customFormat="1" ht="13.8" hidden="1" x14ac:dyDescent="0.25">
      <c r="A1732" s="99" t="s">
        <v>2762</v>
      </c>
      <c r="B1732" s="111" t="s">
        <v>1169</v>
      </c>
      <c r="C1732" s="45" t="s">
        <v>2745</v>
      </c>
      <c r="D1732" s="93" t="s">
        <v>2198</v>
      </c>
      <c r="E1732" s="46">
        <v>45227</v>
      </c>
      <c r="F1732" s="93"/>
      <c r="G1732" s="93"/>
      <c r="H1732" s="93"/>
    </row>
    <row r="1733" spans="1:8" s="29" customFormat="1" ht="13.8" hidden="1" x14ac:dyDescent="0.3">
      <c r="A1733" s="57" t="s">
        <v>883</v>
      </c>
      <c r="B1733" s="57" t="s">
        <v>1290</v>
      </c>
      <c r="C1733" s="62">
        <v>21027</v>
      </c>
      <c r="D1733" s="93" t="s">
        <v>4760</v>
      </c>
      <c r="E1733" s="60">
        <v>45777</v>
      </c>
      <c r="F1733" s="93"/>
      <c r="G1733" s="93"/>
      <c r="H1733" s="93"/>
    </row>
    <row r="1734" spans="1:8" s="29" customFormat="1" ht="13.8" hidden="1" x14ac:dyDescent="0.25">
      <c r="A1734" s="91" t="s">
        <v>2811</v>
      </c>
      <c r="B1734" s="92" t="s">
        <v>1774</v>
      </c>
      <c r="C1734" s="93" t="s">
        <v>2656</v>
      </c>
      <c r="D1734" s="93" t="s">
        <v>2814</v>
      </c>
      <c r="E1734" s="94">
        <v>45169</v>
      </c>
      <c r="F1734" s="93"/>
      <c r="G1734" s="93"/>
      <c r="H1734" s="93"/>
    </row>
    <row r="1735" spans="1:8" s="29" customFormat="1" ht="13.8" hidden="1" x14ac:dyDescent="0.25">
      <c r="A1735" s="101" t="s">
        <v>3241</v>
      </c>
      <c r="B1735" s="44" t="s">
        <v>3200</v>
      </c>
      <c r="C1735" s="45" t="s">
        <v>3201</v>
      </c>
      <c r="D1735" s="45" t="s">
        <v>1201</v>
      </c>
      <c r="E1735" s="46">
        <v>45382</v>
      </c>
      <c r="F1735" s="45"/>
      <c r="G1735" s="45" t="s">
        <v>1190</v>
      </c>
      <c r="H1735" s="45" t="s">
        <v>1190</v>
      </c>
    </row>
    <row r="1736" spans="1:8" s="29" customFormat="1" ht="13.8" hidden="1" x14ac:dyDescent="0.25">
      <c r="A1736" s="103" t="s">
        <v>3122</v>
      </c>
      <c r="B1736" s="103" t="s">
        <v>2719</v>
      </c>
      <c r="C1736" s="104" t="s">
        <v>2720</v>
      </c>
      <c r="D1736" s="45" t="s">
        <v>1476</v>
      </c>
      <c r="E1736" s="105">
        <v>45382</v>
      </c>
      <c r="F1736" s="104"/>
      <c r="G1736" s="104"/>
      <c r="H1736" s="93" t="s">
        <v>1190</v>
      </c>
    </row>
    <row r="1737" spans="1:8" s="29" customFormat="1" ht="13.8" hidden="1" x14ac:dyDescent="0.25">
      <c r="A1737" s="44" t="s">
        <v>5494</v>
      </c>
      <c r="B1737" s="163" t="s">
        <v>2719</v>
      </c>
      <c r="C1737" s="158" t="s">
        <v>2720</v>
      </c>
      <c r="D1737" s="45" t="s">
        <v>1476</v>
      </c>
      <c r="E1737" s="164">
        <v>45382</v>
      </c>
      <c r="F1737" s="93"/>
      <c r="G1737" s="93"/>
      <c r="H1737" s="93"/>
    </row>
    <row r="1738" spans="1:8" s="29" customFormat="1" ht="13.8" hidden="1" x14ac:dyDescent="0.25">
      <c r="A1738" s="44" t="s">
        <v>1278</v>
      </c>
      <c r="B1738" s="44" t="s">
        <v>1295</v>
      </c>
      <c r="C1738" s="45" t="s">
        <v>1322</v>
      </c>
      <c r="D1738" s="93" t="s">
        <v>4760</v>
      </c>
      <c r="E1738" s="70" t="s">
        <v>1330</v>
      </c>
      <c r="F1738" s="93"/>
      <c r="G1738" s="93"/>
      <c r="H1738" s="93"/>
    </row>
    <row r="1739" spans="1:8" s="29" customFormat="1" ht="13.8" hidden="1" x14ac:dyDescent="0.25">
      <c r="A1739" s="165" t="s">
        <v>1278</v>
      </c>
      <c r="B1739" s="87" t="s">
        <v>316</v>
      </c>
      <c r="C1739" s="95" t="s">
        <v>3985</v>
      </c>
      <c r="D1739" s="96" t="s">
        <v>398</v>
      </c>
      <c r="E1739" s="65">
        <v>45138</v>
      </c>
      <c r="F1739" s="96"/>
      <c r="G1739" s="96"/>
      <c r="H1739" s="96"/>
    </row>
    <row r="1740" spans="1:8" s="29" customFormat="1" ht="13.8" hidden="1" x14ac:dyDescent="0.25">
      <c r="A1740" s="76" t="s">
        <v>315</v>
      </c>
      <c r="B1740" s="87" t="s">
        <v>4593</v>
      </c>
      <c r="C1740" s="95" t="s">
        <v>2725</v>
      </c>
      <c r="D1740" s="96" t="s">
        <v>398</v>
      </c>
      <c r="E1740" s="65">
        <v>45504</v>
      </c>
      <c r="F1740" s="96"/>
      <c r="G1740" s="96"/>
      <c r="H1740" s="96"/>
    </row>
    <row r="1741" spans="1:8" s="29" customFormat="1" ht="13.8" hidden="1" x14ac:dyDescent="0.25">
      <c r="A1741" s="87" t="s">
        <v>315</v>
      </c>
      <c r="B1741" s="87" t="s">
        <v>316</v>
      </c>
      <c r="C1741" s="95" t="s">
        <v>3985</v>
      </c>
      <c r="D1741" s="96" t="s">
        <v>398</v>
      </c>
      <c r="E1741" s="65">
        <v>45138</v>
      </c>
      <c r="F1741" s="96"/>
      <c r="G1741" s="96"/>
      <c r="H1741" s="96"/>
    </row>
    <row r="1742" spans="1:8" s="29" customFormat="1" ht="13.8" hidden="1" x14ac:dyDescent="0.25">
      <c r="A1742" s="87" t="s">
        <v>315</v>
      </c>
      <c r="B1742" s="87" t="s">
        <v>4098</v>
      </c>
      <c r="C1742" s="95" t="s">
        <v>3259</v>
      </c>
      <c r="D1742" s="96" t="s">
        <v>398</v>
      </c>
      <c r="E1742" s="65">
        <v>45169</v>
      </c>
      <c r="F1742" s="96"/>
      <c r="G1742" s="96"/>
      <c r="H1742" s="96"/>
    </row>
    <row r="1743" spans="1:8" s="29" customFormat="1" ht="13.8" hidden="1" x14ac:dyDescent="0.25">
      <c r="A1743" s="76" t="s">
        <v>315</v>
      </c>
      <c r="B1743" s="87" t="s">
        <v>6729</v>
      </c>
      <c r="C1743" s="95" t="s">
        <v>3259</v>
      </c>
      <c r="D1743" s="96" t="s">
        <v>398</v>
      </c>
      <c r="E1743" s="65">
        <v>45535</v>
      </c>
      <c r="F1743" s="96"/>
      <c r="G1743" s="96"/>
      <c r="H1743" s="96"/>
    </row>
    <row r="1744" spans="1:8" s="29" customFormat="1" ht="13.8" hidden="1" x14ac:dyDescent="0.3">
      <c r="A1744" s="57" t="s">
        <v>29</v>
      </c>
      <c r="B1744" s="57" t="s">
        <v>2173</v>
      </c>
      <c r="C1744" s="62">
        <v>21030</v>
      </c>
      <c r="D1744" s="93" t="s">
        <v>4760</v>
      </c>
      <c r="E1744" s="60">
        <v>45961</v>
      </c>
      <c r="F1744" s="93"/>
      <c r="G1744" s="93"/>
      <c r="H1744" s="93"/>
    </row>
    <row r="1745" spans="1:8" s="29" customFormat="1" ht="13.8" hidden="1" x14ac:dyDescent="0.25">
      <c r="A1745" s="101" t="s">
        <v>29</v>
      </c>
      <c r="B1745" s="44" t="s">
        <v>3200</v>
      </c>
      <c r="C1745" s="45" t="s">
        <v>3201</v>
      </c>
      <c r="D1745" s="45" t="s">
        <v>1201</v>
      </c>
      <c r="E1745" s="46">
        <v>45382</v>
      </c>
      <c r="F1745" s="45"/>
      <c r="G1745" s="45" t="s">
        <v>1190</v>
      </c>
      <c r="H1745" s="45" t="s">
        <v>1190</v>
      </c>
    </row>
    <row r="1746" spans="1:8" s="29" customFormat="1" ht="13.8" hidden="1" x14ac:dyDescent="0.3">
      <c r="A1746" s="99" t="s">
        <v>1736</v>
      </c>
      <c r="B1746" s="92" t="s">
        <v>1726</v>
      </c>
      <c r="C1746" s="93" t="s">
        <v>5689</v>
      </c>
      <c r="D1746" s="93" t="s">
        <v>1735</v>
      </c>
      <c r="E1746" s="112">
        <v>46387</v>
      </c>
      <c r="F1746" s="93"/>
      <c r="G1746" s="93"/>
      <c r="H1746" s="93"/>
    </row>
    <row r="1747" spans="1:8" s="29" customFormat="1" ht="13.8" hidden="1" x14ac:dyDescent="0.3">
      <c r="A1747" s="57" t="s">
        <v>446</v>
      </c>
      <c r="B1747" s="92" t="s">
        <v>3682</v>
      </c>
      <c r="C1747" s="93" t="s">
        <v>3680</v>
      </c>
      <c r="D1747" s="93" t="s">
        <v>3681</v>
      </c>
      <c r="E1747" s="94">
        <v>46203</v>
      </c>
      <c r="F1747" s="93"/>
      <c r="G1747" s="93"/>
      <c r="H1747" s="93"/>
    </row>
    <row r="1748" spans="1:8" s="29" customFormat="1" ht="13.8" x14ac:dyDescent="0.3">
      <c r="A1748" s="99" t="s">
        <v>1737</v>
      </c>
      <c r="B1748" s="92" t="s">
        <v>1726</v>
      </c>
      <c r="C1748" s="93" t="s">
        <v>1729</v>
      </c>
      <c r="D1748" s="93" t="s">
        <v>1735</v>
      </c>
      <c r="E1748" s="107">
        <v>44561</v>
      </c>
      <c r="F1748" s="93"/>
      <c r="G1748" s="93"/>
      <c r="H1748" s="93"/>
    </row>
    <row r="1749" spans="1:8" s="29" customFormat="1" ht="13.8" hidden="1" x14ac:dyDescent="0.3">
      <c r="A1749" s="57" t="s">
        <v>1123</v>
      </c>
      <c r="B1749" s="92" t="s">
        <v>3682</v>
      </c>
      <c r="C1749" s="93" t="s">
        <v>3680</v>
      </c>
      <c r="D1749" s="93" t="s">
        <v>3681</v>
      </c>
      <c r="E1749" s="94">
        <v>46203</v>
      </c>
      <c r="F1749" s="93"/>
      <c r="G1749" s="93"/>
      <c r="H1749" s="93"/>
    </row>
    <row r="1750" spans="1:8" s="29" customFormat="1" ht="13.8" hidden="1" x14ac:dyDescent="0.25">
      <c r="A1750" s="103" t="s">
        <v>2775</v>
      </c>
      <c r="B1750" s="103" t="s">
        <v>2776</v>
      </c>
      <c r="C1750" s="104" t="s">
        <v>2474</v>
      </c>
      <c r="D1750" s="45" t="s">
        <v>1476</v>
      </c>
      <c r="E1750" s="105">
        <v>45535</v>
      </c>
      <c r="F1750" s="104"/>
      <c r="G1750" s="104"/>
      <c r="H1750" s="93"/>
    </row>
    <row r="1751" spans="1:8" s="29" customFormat="1" ht="13.8" hidden="1" x14ac:dyDescent="0.3">
      <c r="A1751" s="57" t="s">
        <v>2775</v>
      </c>
      <c r="B1751" s="92" t="s">
        <v>3682</v>
      </c>
      <c r="C1751" s="93" t="s">
        <v>3680</v>
      </c>
      <c r="D1751" s="93" t="s">
        <v>3681</v>
      </c>
      <c r="E1751" s="94">
        <v>46203</v>
      </c>
      <c r="F1751" s="93"/>
      <c r="G1751" s="93"/>
      <c r="H1751" s="93"/>
    </row>
    <row r="1752" spans="1:8" s="29" customFormat="1" ht="13.8" hidden="1" x14ac:dyDescent="0.3">
      <c r="A1752" s="57" t="s">
        <v>3664</v>
      </c>
      <c r="B1752" s="92" t="s">
        <v>3682</v>
      </c>
      <c r="C1752" s="93" t="s">
        <v>3680</v>
      </c>
      <c r="D1752" s="93" t="s">
        <v>3681</v>
      </c>
      <c r="E1752" s="94">
        <v>46203</v>
      </c>
      <c r="F1752" s="93"/>
      <c r="G1752" s="93"/>
      <c r="H1752" s="93"/>
    </row>
    <row r="1753" spans="1:8" s="29" customFormat="1" ht="13.8" hidden="1" x14ac:dyDescent="0.25">
      <c r="A1753" s="98" t="s">
        <v>15</v>
      </c>
      <c r="B1753" s="92" t="s">
        <v>2659</v>
      </c>
      <c r="C1753" s="93" t="s">
        <v>2815</v>
      </c>
      <c r="D1753" s="93" t="s">
        <v>2814</v>
      </c>
      <c r="E1753" s="94">
        <v>45169</v>
      </c>
      <c r="F1753" s="93"/>
      <c r="G1753" s="93"/>
      <c r="H1753" s="93"/>
    </row>
    <row r="1754" spans="1:8" s="29" customFormat="1" ht="13.8" hidden="1" x14ac:dyDescent="0.25">
      <c r="A1754" s="44" t="s">
        <v>3198</v>
      </c>
      <c r="B1754" s="44" t="s">
        <v>3186</v>
      </c>
      <c r="C1754" s="45" t="s">
        <v>3187</v>
      </c>
      <c r="D1754" s="45" t="s">
        <v>1201</v>
      </c>
      <c r="E1754" s="46">
        <v>45382</v>
      </c>
      <c r="F1754" s="45"/>
      <c r="G1754" s="45" t="s">
        <v>1190</v>
      </c>
      <c r="H1754" s="45" t="s">
        <v>1190</v>
      </c>
    </row>
    <row r="1755" spans="1:8" s="29" customFormat="1" ht="13.8" hidden="1" x14ac:dyDescent="0.25">
      <c r="A1755" s="101" t="s">
        <v>3198</v>
      </c>
      <c r="B1755" s="44" t="s">
        <v>3200</v>
      </c>
      <c r="C1755" s="45" t="s">
        <v>3201</v>
      </c>
      <c r="D1755" s="45" t="s">
        <v>1201</v>
      </c>
      <c r="E1755" s="46">
        <v>45382</v>
      </c>
      <c r="F1755" s="45"/>
      <c r="G1755" s="45" t="s">
        <v>1190</v>
      </c>
      <c r="H1755" s="45" t="s">
        <v>1190</v>
      </c>
    </row>
    <row r="1756" spans="1:8" s="29" customFormat="1" ht="13.8" hidden="1" x14ac:dyDescent="0.25">
      <c r="A1756" s="100" t="s">
        <v>3448</v>
      </c>
      <c r="B1756" s="92" t="s">
        <v>3452</v>
      </c>
      <c r="C1756" s="93" t="s">
        <v>3453</v>
      </c>
      <c r="D1756" s="93" t="s">
        <v>1201</v>
      </c>
      <c r="E1756" s="94">
        <v>45401</v>
      </c>
      <c r="F1756" s="93"/>
      <c r="G1756" s="93"/>
      <c r="H1756" s="93"/>
    </row>
    <row r="1757" spans="1:8" s="29" customFormat="1" ht="13.8" hidden="1" x14ac:dyDescent="0.25">
      <c r="A1757" s="40" t="s">
        <v>3448</v>
      </c>
      <c r="B1757" s="89" t="s">
        <v>1412</v>
      </c>
      <c r="C1757" s="36" t="s">
        <v>5844</v>
      </c>
      <c r="D1757" s="36" t="s">
        <v>1201</v>
      </c>
      <c r="E1757" s="42">
        <v>46166</v>
      </c>
      <c r="F1757" s="32"/>
      <c r="G1757" s="32"/>
      <c r="H1757" s="32"/>
    </row>
    <row r="1758" spans="1:8" s="29" customFormat="1" ht="13.8" hidden="1" x14ac:dyDescent="0.25">
      <c r="A1758" s="91" t="s">
        <v>2839</v>
      </c>
      <c r="B1758" s="92" t="s">
        <v>2840</v>
      </c>
      <c r="C1758" s="93" t="s">
        <v>2663</v>
      </c>
      <c r="D1758" s="93" t="s">
        <v>2814</v>
      </c>
      <c r="E1758" s="94">
        <v>45169</v>
      </c>
      <c r="F1758" s="93"/>
      <c r="G1758" s="93"/>
      <c r="H1758" s="93"/>
    </row>
    <row r="1759" spans="1:8" s="29" customFormat="1" ht="13.8" hidden="1" x14ac:dyDescent="0.25">
      <c r="A1759" s="216" t="s">
        <v>6746</v>
      </c>
      <c r="B1759" s="216" t="s">
        <v>6747</v>
      </c>
      <c r="C1759" s="217" t="s">
        <v>6748</v>
      </c>
      <c r="D1759" s="32" t="s">
        <v>398</v>
      </c>
      <c r="E1759" s="218">
        <v>45777</v>
      </c>
      <c r="F1759" s="30"/>
      <c r="G1759" s="30"/>
      <c r="H1759" s="30"/>
    </row>
    <row r="1760" spans="1:8" s="29" customFormat="1" ht="13.8" hidden="1" x14ac:dyDescent="0.25">
      <c r="A1760" s="76" t="s">
        <v>3562</v>
      </c>
      <c r="B1760" s="87" t="s">
        <v>4340</v>
      </c>
      <c r="C1760" s="95" t="s">
        <v>4620</v>
      </c>
      <c r="D1760" s="96" t="s">
        <v>398</v>
      </c>
      <c r="E1760" s="65">
        <v>45291</v>
      </c>
      <c r="F1760" s="96"/>
      <c r="G1760" s="96"/>
      <c r="H1760" s="96"/>
    </row>
    <row r="1761" spans="1:8" s="29" customFormat="1" ht="13.8" hidden="1" x14ac:dyDescent="0.25">
      <c r="A1761" s="76" t="s">
        <v>5409</v>
      </c>
      <c r="B1761" s="76" t="s">
        <v>5680</v>
      </c>
      <c r="C1761" s="97" t="s">
        <v>5681</v>
      </c>
      <c r="D1761" s="97" t="s">
        <v>1705</v>
      </c>
      <c r="E1761" s="64">
        <v>46112</v>
      </c>
      <c r="F1761" s="93"/>
      <c r="G1761" s="93"/>
      <c r="H1761" s="93"/>
    </row>
    <row r="1762" spans="1:8" s="29" customFormat="1" ht="13.8" hidden="1" x14ac:dyDescent="0.25">
      <c r="A1762" s="98" t="s">
        <v>2882</v>
      </c>
      <c r="B1762" s="92" t="s">
        <v>2659</v>
      </c>
      <c r="C1762" s="93" t="s">
        <v>2815</v>
      </c>
      <c r="D1762" s="93" t="s">
        <v>2814</v>
      </c>
      <c r="E1762" s="94">
        <v>45169</v>
      </c>
      <c r="F1762" s="93"/>
      <c r="G1762" s="93"/>
      <c r="H1762" s="93"/>
    </row>
    <row r="1763" spans="1:8" s="29" customFormat="1" ht="13.8" hidden="1" x14ac:dyDescent="0.25">
      <c r="A1763" s="102" t="s">
        <v>3373</v>
      </c>
      <c r="B1763" s="92" t="s">
        <v>3384</v>
      </c>
      <c r="C1763" s="93" t="s">
        <v>3383</v>
      </c>
      <c r="D1763" s="93" t="s">
        <v>1201</v>
      </c>
      <c r="E1763" s="94">
        <v>45429</v>
      </c>
      <c r="F1763" s="93"/>
      <c r="G1763" s="93" t="s">
        <v>1190</v>
      </c>
      <c r="H1763" s="93" t="s">
        <v>1190</v>
      </c>
    </row>
    <row r="1764" spans="1:8" s="29" customFormat="1" ht="13.8" hidden="1" x14ac:dyDescent="0.25">
      <c r="A1764" s="87" t="s">
        <v>317</v>
      </c>
      <c r="B1764" s="87" t="s">
        <v>199</v>
      </c>
      <c r="C1764" s="95" t="s">
        <v>389</v>
      </c>
      <c r="D1764" s="96" t="s">
        <v>398</v>
      </c>
      <c r="E1764" s="65">
        <v>45260</v>
      </c>
      <c r="F1764" s="96"/>
      <c r="G1764" s="96"/>
      <c r="H1764" s="96"/>
    </row>
    <row r="1765" spans="1:8" s="29" customFormat="1" ht="13.8" hidden="1" x14ac:dyDescent="0.25">
      <c r="A1765" s="135" t="s">
        <v>4942</v>
      </c>
      <c r="B1765" s="87" t="s">
        <v>318</v>
      </c>
      <c r="C1765" s="95" t="s">
        <v>2602</v>
      </c>
      <c r="D1765" s="96" t="s">
        <v>398</v>
      </c>
      <c r="E1765" s="65">
        <v>45626</v>
      </c>
      <c r="F1765" s="96"/>
      <c r="G1765" s="96"/>
      <c r="H1765" s="96"/>
    </row>
    <row r="1766" spans="1:8" s="29" customFormat="1" ht="13.8" hidden="1" x14ac:dyDescent="0.3">
      <c r="A1766" s="99" t="s">
        <v>886</v>
      </c>
      <c r="B1766" s="92" t="s">
        <v>2683</v>
      </c>
      <c r="C1766" s="93" t="s">
        <v>2684</v>
      </c>
      <c r="D1766" s="93" t="s">
        <v>1201</v>
      </c>
      <c r="E1766" s="94">
        <v>45504</v>
      </c>
      <c r="F1766" s="93"/>
      <c r="G1766" s="93"/>
      <c r="H1766" s="93" t="s">
        <v>1789</v>
      </c>
    </row>
    <row r="1767" spans="1:8" s="29" customFormat="1" ht="13.8" hidden="1" x14ac:dyDescent="0.3">
      <c r="A1767" s="73" t="s">
        <v>886</v>
      </c>
      <c r="B1767" s="73" t="s">
        <v>5750</v>
      </c>
      <c r="C1767" s="36" t="s">
        <v>5751</v>
      </c>
      <c r="D1767" s="36" t="s">
        <v>1201</v>
      </c>
      <c r="E1767" s="42">
        <v>45504</v>
      </c>
      <c r="F1767" s="32"/>
      <c r="G1767" s="32"/>
      <c r="H1767" s="32"/>
    </row>
    <row r="1768" spans="1:8" s="29" customFormat="1" ht="13.8" hidden="1" x14ac:dyDescent="0.3">
      <c r="A1768" s="57" t="s">
        <v>1279</v>
      </c>
      <c r="B1768" s="57" t="s">
        <v>1290</v>
      </c>
      <c r="C1768" s="62">
        <v>21027</v>
      </c>
      <c r="D1768" s="93" t="s">
        <v>4760</v>
      </c>
      <c r="E1768" s="60">
        <v>45777</v>
      </c>
      <c r="F1768" s="93"/>
      <c r="G1768" s="93"/>
      <c r="H1768" s="93"/>
    </row>
    <row r="1769" spans="1:8" s="29" customFormat="1" ht="13.8" hidden="1" x14ac:dyDescent="0.25">
      <c r="A1769" s="100" t="s">
        <v>2658</v>
      </c>
      <c r="B1769" s="92" t="s">
        <v>3452</v>
      </c>
      <c r="C1769" s="93" t="s">
        <v>3453</v>
      </c>
      <c r="D1769" s="93" t="s">
        <v>1201</v>
      </c>
      <c r="E1769" s="94">
        <v>45401</v>
      </c>
      <c r="F1769" s="93"/>
      <c r="G1769" s="93"/>
      <c r="H1769" s="93"/>
    </row>
    <row r="1770" spans="1:8" s="29" customFormat="1" ht="13.8" hidden="1" x14ac:dyDescent="0.25">
      <c r="A1770" s="76" t="s">
        <v>4106</v>
      </c>
      <c r="B1770" s="87" t="s">
        <v>4621</v>
      </c>
      <c r="C1770" s="95" t="s">
        <v>4622</v>
      </c>
      <c r="D1770" s="96" t="s">
        <v>398</v>
      </c>
      <c r="E1770" s="65">
        <v>45412</v>
      </c>
      <c r="F1770" s="96"/>
      <c r="G1770" s="96"/>
      <c r="H1770" s="96"/>
    </row>
    <row r="1771" spans="1:8" s="29" customFormat="1" ht="13.8" hidden="1" x14ac:dyDescent="0.3">
      <c r="A1771" s="57" t="s">
        <v>887</v>
      </c>
      <c r="B1771" s="57" t="s">
        <v>1290</v>
      </c>
      <c r="C1771" s="62">
        <v>21027</v>
      </c>
      <c r="D1771" s="93" t="s">
        <v>4760</v>
      </c>
      <c r="E1771" s="60">
        <v>45777</v>
      </c>
      <c r="F1771" s="93"/>
      <c r="G1771" s="93"/>
      <c r="H1771" s="93"/>
    </row>
    <row r="1772" spans="1:8" s="29" customFormat="1" ht="13.8" hidden="1" x14ac:dyDescent="0.25">
      <c r="A1772" s="102" t="s">
        <v>2298</v>
      </c>
      <c r="B1772" s="92" t="s">
        <v>3384</v>
      </c>
      <c r="C1772" s="93" t="s">
        <v>3383</v>
      </c>
      <c r="D1772" s="93" t="s">
        <v>1201</v>
      </c>
      <c r="E1772" s="94">
        <v>45429</v>
      </c>
      <c r="F1772" s="93"/>
      <c r="G1772" s="93" t="s">
        <v>1190</v>
      </c>
      <c r="H1772" s="93" t="s">
        <v>1190</v>
      </c>
    </row>
    <row r="1773" spans="1:8" s="29" customFormat="1" ht="13.8" hidden="1" x14ac:dyDescent="0.25">
      <c r="A1773" s="71" t="s">
        <v>5414</v>
      </c>
      <c r="B1773" s="89" t="s">
        <v>5801</v>
      </c>
      <c r="C1773" s="36" t="s">
        <v>5802</v>
      </c>
      <c r="D1773" s="36" t="s">
        <v>1201</v>
      </c>
      <c r="E1773" s="42">
        <v>45132</v>
      </c>
      <c r="F1773" s="32"/>
      <c r="G1773" s="32"/>
      <c r="H1773" s="32"/>
    </row>
    <row r="1774" spans="1:8" s="29" customFormat="1" ht="13.8" hidden="1" x14ac:dyDescent="0.3">
      <c r="A1774" s="57" t="s">
        <v>1280</v>
      </c>
      <c r="B1774" s="57" t="s">
        <v>1290</v>
      </c>
      <c r="C1774" s="62">
        <v>21027</v>
      </c>
      <c r="D1774" s="93" t="s">
        <v>4760</v>
      </c>
      <c r="E1774" s="60">
        <v>45777</v>
      </c>
      <c r="F1774" s="93"/>
      <c r="G1774" s="93"/>
      <c r="H1774" s="93"/>
    </row>
    <row r="1775" spans="1:8" s="29" customFormat="1" ht="13.8" hidden="1" x14ac:dyDescent="0.3">
      <c r="A1775" s="57" t="s">
        <v>3983</v>
      </c>
      <c r="B1775" s="57" t="s">
        <v>1290</v>
      </c>
      <c r="C1775" s="62">
        <v>21027</v>
      </c>
      <c r="D1775" s="93" t="s">
        <v>4760</v>
      </c>
      <c r="E1775" s="60">
        <v>45777</v>
      </c>
      <c r="F1775" s="93"/>
      <c r="G1775" s="93"/>
      <c r="H1775" s="93"/>
    </row>
    <row r="1776" spans="1:8" s="29" customFormat="1" ht="13.8" hidden="1" x14ac:dyDescent="0.25">
      <c r="A1776" s="101" t="s">
        <v>3242</v>
      </c>
      <c r="B1776" s="44" t="s">
        <v>3200</v>
      </c>
      <c r="C1776" s="45" t="s">
        <v>3201</v>
      </c>
      <c r="D1776" s="45" t="s">
        <v>1201</v>
      </c>
      <c r="E1776" s="46">
        <v>45382</v>
      </c>
      <c r="F1776" s="45"/>
      <c r="G1776" s="45" t="s">
        <v>1190</v>
      </c>
      <c r="H1776" s="45" t="s">
        <v>1190</v>
      </c>
    </row>
    <row r="1777" spans="1:8" s="29" customFormat="1" ht="13.8" hidden="1" x14ac:dyDescent="0.25">
      <c r="A1777" s="102" t="s">
        <v>3242</v>
      </c>
      <c r="B1777" s="92" t="s">
        <v>3384</v>
      </c>
      <c r="C1777" s="93" t="s">
        <v>3383</v>
      </c>
      <c r="D1777" s="93" t="s">
        <v>1201</v>
      </c>
      <c r="E1777" s="94">
        <v>45429</v>
      </c>
      <c r="F1777" s="93"/>
      <c r="G1777" s="93" t="s">
        <v>1190</v>
      </c>
      <c r="H1777" s="93" t="s">
        <v>1190</v>
      </c>
    </row>
    <row r="1778" spans="1:8" s="29" customFormat="1" ht="13.8" hidden="1" x14ac:dyDescent="0.3">
      <c r="A1778" s="57" t="s">
        <v>1281</v>
      </c>
      <c r="B1778" s="57" t="s">
        <v>1290</v>
      </c>
      <c r="C1778" s="62">
        <v>21027</v>
      </c>
      <c r="D1778" s="93" t="s">
        <v>4760</v>
      </c>
      <c r="E1778" s="60">
        <v>45777</v>
      </c>
      <c r="F1778" s="93"/>
      <c r="G1778" s="93"/>
      <c r="H1778" s="93"/>
    </row>
    <row r="1779" spans="1:8" s="29" customFormat="1" ht="13.8" hidden="1" x14ac:dyDescent="0.25">
      <c r="A1779" s="41" t="s">
        <v>5879</v>
      </c>
      <c r="B1779" s="89" t="s">
        <v>5850</v>
      </c>
      <c r="C1779" s="36" t="s">
        <v>5851</v>
      </c>
      <c r="D1779" s="36" t="s">
        <v>1201</v>
      </c>
      <c r="E1779" s="42">
        <v>45372</v>
      </c>
      <c r="F1779" s="32"/>
      <c r="G1779" s="32"/>
      <c r="H1779" s="32"/>
    </row>
    <row r="1780" spans="1:8" s="29" customFormat="1" ht="13.8" hidden="1" x14ac:dyDescent="0.3">
      <c r="A1780" s="90" t="s">
        <v>5463</v>
      </c>
      <c r="B1780" s="89" t="s">
        <v>5850</v>
      </c>
      <c r="C1780" s="36" t="s">
        <v>5921</v>
      </c>
      <c r="D1780" s="36" t="s">
        <v>1201</v>
      </c>
      <c r="E1780" s="42">
        <v>45169</v>
      </c>
      <c r="F1780" s="32"/>
      <c r="G1780" s="32"/>
      <c r="H1780" s="32"/>
    </row>
    <row r="1781" spans="1:8" s="29" customFormat="1" ht="13.8" hidden="1" x14ac:dyDescent="0.25">
      <c r="A1781" s="91" t="s">
        <v>2673</v>
      </c>
      <c r="B1781" s="92" t="s">
        <v>1774</v>
      </c>
      <c r="C1781" s="93" t="s">
        <v>2656</v>
      </c>
      <c r="D1781" s="93" t="s">
        <v>2814</v>
      </c>
      <c r="E1781" s="94">
        <v>45169</v>
      </c>
      <c r="F1781" s="93"/>
      <c r="G1781" s="93"/>
      <c r="H1781" s="93"/>
    </row>
    <row r="1782" spans="1:8" s="29" customFormat="1" ht="13.8" hidden="1" x14ac:dyDescent="0.25">
      <c r="A1782" s="91" t="s">
        <v>2673</v>
      </c>
      <c r="B1782" s="92" t="s">
        <v>2840</v>
      </c>
      <c r="C1782" s="93" t="s">
        <v>2663</v>
      </c>
      <c r="D1782" s="93" t="s">
        <v>2814</v>
      </c>
      <c r="E1782" s="94">
        <v>45169</v>
      </c>
      <c r="F1782" s="93"/>
      <c r="G1782" s="93"/>
      <c r="H1782" s="93"/>
    </row>
    <row r="1783" spans="1:8" s="29" customFormat="1" ht="13.8" hidden="1" x14ac:dyDescent="0.25">
      <c r="A1783" s="100" t="s">
        <v>2673</v>
      </c>
      <c r="B1783" s="92" t="s">
        <v>3452</v>
      </c>
      <c r="C1783" s="93" t="s">
        <v>3453</v>
      </c>
      <c r="D1783" s="93" t="s">
        <v>1201</v>
      </c>
      <c r="E1783" s="94">
        <v>45401</v>
      </c>
      <c r="F1783" s="93"/>
      <c r="G1783" s="93"/>
      <c r="H1783" s="93"/>
    </row>
    <row r="1784" spans="1:8" s="29" customFormat="1" ht="13.8" hidden="1" x14ac:dyDescent="0.25">
      <c r="A1784" s="92" t="s">
        <v>2673</v>
      </c>
      <c r="B1784" s="92" t="s">
        <v>1384</v>
      </c>
      <c r="C1784" s="93" t="s">
        <v>3731</v>
      </c>
      <c r="D1784" s="93" t="s">
        <v>1201</v>
      </c>
      <c r="E1784" s="94">
        <v>45155</v>
      </c>
      <c r="F1784" s="93"/>
      <c r="G1784" s="93" t="s">
        <v>1190</v>
      </c>
      <c r="H1784" s="44" t="s">
        <v>1335</v>
      </c>
    </row>
    <row r="1785" spans="1:8" s="29" customFormat="1" ht="13.8" hidden="1" x14ac:dyDescent="0.3">
      <c r="A1785" s="57" t="s">
        <v>1282</v>
      </c>
      <c r="B1785" s="57" t="s">
        <v>1290</v>
      </c>
      <c r="C1785" s="62">
        <v>21027</v>
      </c>
      <c r="D1785" s="93" t="s">
        <v>4760</v>
      </c>
      <c r="E1785" s="60">
        <v>45777</v>
      </c>
      <c r="F1785" s="93"/>
      <c r="G1785" s="93"/>
      <c r="H1785" s="93"/>
    </row>
    <row r="1786" spans="1:8" s="29" customFormat="1" ht="13.8" hidden="1" x14ac:dyDescent="0.25">
      <c r="A1786" s="103" t="s">
        <v>3114</v>
      </c>
      <c r="B1786" s="103" t="s">
        <v>3115</v>
      </c>
      <c r="C1786" s="104" t="s">
        <v>2474</v>
      </c>
      <c r="D1786" s="45" t="s">
        <v>1476</v>
      </c>
      <c r="E1786" s="105">
        <v>45535</v>
      </c>
      <c r="F1786" s="104"/>
      <c r="G1786" s="104"/>
      <c r="H1786" s="93"/>
    </row>
    <row r="1787" spans="1:8" s="29" customFormat="1" ht="13.8" hidden="1" x14ac:dyDescent="0.3">
      <c r="A1787" s="99" t="s">
        <v>6184</v>
      </c>
      <c r="B1787" s="99" t="s">
        <v>6181</v>
      </c>
      <c r="C1787" s="93" t="s">
        <v>6189</v>
      </c>
      <c r="D1787" s="32" t="s">
        <v>1201</v>
      </c>
      <c r="E1787" s="33">
        <v>45343</v>
      </c>
      <c r="F1787" s="32"/>
      <c r="G1787" s="32"/>
      <c r="H1787" s="32" t="s">
        <v>1789</v>
      </c>
    </row>
    <row r="1788" spans="1:8" s="29" customFormat="1" ht="13.8" hidden="1" x14ac:dyDescent="0.25">
      <c r="A1788" s="76" t="s">
        <v>2322</v>
      </c>
      <c r="B1788" s="163" t="s">
        <v>3115</v>
      </c>
      <c r="C1788" s="158" t="s">
        <v>2474</v>
      </c>
      <c r="D1788" s="45" t="s">
        <v>1476</v>
      </c>
      <c r="E1788" s="164">
        <v>45535</v>
      </c>
      <c r="F1788" s="93"/>
      <c r="G1788" s="93"/>
      <c r="H1788" s="93"/>
    </row>
    <row r="1789" spans="1:8" s="29" customFormat="1" ht="13.8" hidden="1" x14ac:dyDescent="0.3">
      <c r="A1789" s="57" t="s">
        <v>447</v>
      </c>
      <c r="B1789" s="92" t="s">
        <v>3682</v>
      </c>
      <c r="C1789" s="93" t="s">
        <v>3680</v>
      </c>
      <c r="D1789" s="93" t="s">
        <v>3681</v>
      </c>
      <c r="E1789" s="94">
        <v>46203</v>
      </c>
      <c r="F1789" s="93"/>
      <c r="G1789" s="93"/>
      <c r="H1789" s="93"/>
    </row>
    <row r="1790" spans="1:8" s="29" customFormat="1" ht="13.8" hidden="1" x14ac:dyDescent="0.25">
      <c r="A1790" s="71" t="s">
        <v>3021</v>
      </c>
      <c r="B1790" s="89" t="s">
        <v>1202</v>
      </c>
      <c r="C1790" s="36" t="s">
        <v>5804</v>
      </c>
      <c r="D1790" s="36" t="s">
        <v>1201</v>
      </c>
      <c r="E1790" s="42">
        <v>45132</v>
      </c>
      <c r="F1790" s="32"/>
      <c r="G1790" s="32"/>
      <c r="H1790" s="32"/>
    </row>
    <row r="1791" spans="1:8" s="29" customFormat="1" ht="13.8" hidden="1" x14ac:dyDescent="0.25">
      <c r="A1791" s="114" t="s">
        <v>2077</v>
      </c>
      <c r="B1791" s="166" t="s">
        <v>2042</v>
      </c>
      <c r="C1791" s="106" t="s">
        <v>2043</v>
      </c>
      <c r="D1791" s="93" t="s">
        <v>1394</v>
      </c>
      <c r="E1791" s="55">
        <v>46418</v>
      </c>
      <c r="F1791" s="93"/>
      <c r="G1791" s="93"/>
      <c r="H1791" s="93"/>
    </row>
    <row r="1792" spans="1:8" s="29" customFormat="1" ht="13.8" hidden="1" x14ac:dyDescent="0.25">
      <c r="A1792" s="76" t="s">
        <v>3128</v>
      </c>
      <c r="B1792" s="87" t="s">
        <v>4371</v>
      </c>
      <c r="C1792" s="95" t="s">
        <v>4623</v>
      </c>
      <c r="D1792" s="96" t="s">
        <v>398</v>
      </c>
      <c r="E1792" s="65">
        <v>45291</v>
      </c>
      <c r="F1792" s="96"/>
      <c r="G1792" s="96"/>
      <c r="H1792" s="96"/>
    </row>
    <row r="1793" spans="1:8" s="29" customFormat="1" ht="13.8" hidden="1" x14ac:dyDescent="0.3">
      <c r="A1793" s="57" t="s">
        <v>3665</v>
      </c>
      <c r="B1793" s="92" t="s">
        <v>3682</v>
      </c>
      <c r="C1793" s="93" t="s">
        <v>3680</v>
      </c>
      <c r="D1793" s="93" t="s">
        <v>3681</v>
      </c>
      <c r="E1793" s="94">
        <v>46203</v>
      </c>
      <c r="F1793" s="93"/>
      <c r="G1793" s="93"/>
      <c r="H1793" s="93"/>
    </row>
    <row r="1794" spans="1:8" s="29" customFormat="1" ht="13.8" hidden="1" x14ac:dyDescent="0.25">
      <c r="A1794" s="102" t="s">
        <v>3377</v>
      </c>
      <c r="B1794" s="92" t="s">
        <v>3384</v>
      </c>
      <c r="C1794" s="93" t="s">
        <v>3383</v>
      </c>
      <c r="D1794" s="93" t="s">
        <v>1201</v>
      </c>
      <c r="E1794" s="94">
        <v>45429</v>
      </c>
      <c r="F1794" s="93"/>
      <c r="G1794" s="93" t="s">
        <v>1190</v>
      </c>
      <c r="H1794" s="93" t="s">
        <v>1190</v>
      </c>
    </row>
    <row r="1795" spans="1:8" s="29" customFormat="1" ht="13.8" hidden="1" x14ac:dyDescent="0.3">
      <c r="A1795" s="57" t="s">
        <v>1283</v>
      </c>
      <c r="B1795" s="57" t="s">
        <v>1290</v>
      </c>
      <c r="C1795" s="62">
        <v>21027</v>
      </c>
      <c r="D1795" s="93" t="s">
        <v>4760</v>
      </c>
      <c r="E1795" s="60">
        <v>45777</v>
      </c>
      <c r="F1795" s="93"/>
      <c r="G1795" s="93"/>
      <c r="H1795" s="93"/>
    </row>
    <row r="1796" spans="1:8" s="29" customFormat="1" ht="13.8" hidden="1" x14ac:dyDescent="0.3">
      <c r="A1796" s="57" t="s">
        <v>6285</v>
      </c>
      <c r="B1796" s="92" t="s">
        <v>3682</v>
      </c>
      <c r="C1796" s="93" t="s">
        <v>3680</v>
      </c>
      <c r="D1796" s="93" t="s">
        <v>3681</v>
      </c>
      <c r="E1796" s="94">
        <v>46203</v>
      </c>
      <c r="F1796" s="93"/>
      <c r="G1796" s="93"/>
      <c r="H1796" s="93"/>
    </row>
    <row r="1797" spans="1:8" s="29" customFormat="1" ht="13.8" hidden="1" x14ac:dyDescent="0.3">
      <c r="A1797" s="57" t="s">
        <v>3666</v>
      </c>
      <c r="B1797" s="92" t="s">
        <v>3682</v>
      </c>
      <c r="C1797" s="93" t="s">
        <v>3680</v>
      </c>
      <c r="D1797" s="93" t="s">
        <v>3681</v>
      </c>
      <c r="E1797" s="94">
        <v>46203</v>
      </c>
      <c r="F1797" s="93"/>
      <c r="G1797" s="93"/>
      <c r="H1797" s="93"/>
    </row>
    <row r="1798" spans="1:8" s="29" customFormat="1" ht="13.8" hidden="1" x14ac:dyDescent="0.3">
      <c r="A1798" s="57" t="s">
        <v>60</v>
      </c>
      <c r="B1798" s="57" t="s">
        <v>1290</v>
      </c>
      <c r="C1798" s="62">
        <v>21027</v>
      </c>
      <c r="D1798" s="93" t="s">
        <v>4760</v>
      </c>
      <c r="E1798" s="60">
        <v>45777</v>
      </c>
      <c r="F1798" s="93"/>
      <c r="G1798" s="93"/>
      <c r="H1798" s="93"/>
    </row>
    <row r="1799" spans="1:8" s="29" customFormat="1" ht="13.8" hidden="1" x14ac:dyDescent="0.3">
      <c r="A1799" s="57" t="s">
        <v>3564</v>
      </c>
      <c r="B1799" s="92" t="s">
        <v>3682</v>
      </c>
      <c r="C1799" s="93" t="s">
        <v>3680</v>
      </c>
      <c r="D1799" s="93" t="s">
        <v>3681</v>
      </c>
      <c r="E1799" s="94">
        <v>46203</v>
      </c>
      <c r="F1799" s="93"/>
      <c r="G1799" s="93"/>
      <c r="H1799" s="93"/>
    </row>
    <row r="1800" spans="1:8" s="29" customFormat="1" ht="13.8" hidden="1" x14ac:dyDescent="0.25">
      <c r="A1800" s="92" t="s">
        <v>3728</v>
      </c>
      <c r="B1800" s="92" t="s">
        <v>1384</v>
      </c>
      <c r="C1800" s="93" t="s">
        <v>3731</v>
      </c>
      <c r="D1800" s="93" t="s">
        <v>1201</v>
      </c>
      <c r="E1800" s="94">
        <v>45155</v>
      </c>
      <c r="F1800" s="93"/>
      <c r="G1800" s="93" t="s">
        <v>1190</v>
      </c>
      <c r="H1800" s="44" t="s">
        <v>1335</v>
      </c>
    </row>
    <row r="1801" spans="1:8" s="29" customFormat="1" ht="13.8" hidden="1" x14ac:dyDescent="0.3">
      <c r="A1801" s="99" t="s">
        <v>3875</v>
      </c>
      <c r="B1801" s="92" t="s">
        <v>2483</v>
      </c>
      <c r="C1801" s="93" t="s">
        <v>3876</v>
      </c>
      <c r="D1801" s="93" t="s">
        <v>1721</v>
      </c>
      <c r="E1801" s="94">
        <v>45128</v>
      </c>
      <c r="F1801" s="93"/>
      <c r="G1801" s="93"/>
      <c r="H1801" s="93"/>
    </row>
    <row r="1802" spans="1:8" s="29" customFormat="1" ht="13.8" hidden="1" x14ac:dyDescent="0.25">
      <c r="A1802" s="76" t="s">
        <v>1595</v>
      </c>
      <c r="B1802" s="131" t="s">
        <v>2483</v>
      </c>
      <c r="C1802" s="96" t="s">
        <v>3876</v>
      </c>
      <c r="D1802" s="96" t="s">
        <v>1721</v>
      </c>
      <c r="E1802" s="112">
        <v>45128</v>
      </c>
      <c r="F1802" s="93"/>
      <c r="G1802" s="93"/>
      <c r="H1802" s="93"/>
    </row>
    <row r="1803" spans="1:8" s="29" customFormat="1" ht="13.8" hidden="1" x14ac:dyDescent="0.25">
      <c r="A1803" s="41" t="s">
        <v>5880</v>
      </c>
      <c r="B1803" s="89" t="s">
        <v>5850</v>
      </c>
      <c r="C1803" s="36" t="s">
        <v>5851</v>
      </c>
      <c r="D1803" s="36" t="s">
        <v>1201</v>
      </c>
      <c r="E1803" s="42">
        <v>45372</v>
      </c>
      <c r="F1803" s="32"/>
      <c r="G1803" s="32"/>
      <c r="H1803" s="32"/>
    </row>
    <row r="1804" spans="1:8" s="29" customFormat="1" ht="13.8" hidden="1" x14ac:dyDescent="0.25">
      <c r="A1804" s="71" t="s">
        <v>1596</v>
      </c>
      <c r="B1804" s="89" t="s">
        <v>5850</v>
      </c>
      <c r="C1804" s="36" t="s">
        <v>5921</v>
      </c>
      <c r="D1804" s="36" t="s">
        <v>1201</v>
      </c>
      <c r="E1804" s="42">
        <v>45169</v>
      </c>
      <c r="F1804" s="32"/>
      <c r="G1804" s="32"/>
      <c r="H1804" s="32"/>
    </row>
    <row r="1805" spans="1:8" s="29" customFormat="1" ht="13.8" hidden="1" x14ac:dyDescent="0.25">
      <c r="A1805" s="44" t="s">
        <v>1596</v>
      </c>
      <c r="B1805" s="44" t="s">
        <v>1551</v>
      </c>
      <c r="C1805" s="45" t="s">
        <v>2217</v>
      </c>
      <c r="D1805" s="45" t="s">
        <v>1572</v>
      </c>
      <c r="E1805" s="45" t="s">
        <v>2538</v>
      </c>
      <c r="F1805" s="93"/>
      <c r="G1805" s="93"/>
      <c r="H1805" s="93"/>
    </row>
    <row r="1806" spans="1:8" s="29" customFormat="1" ht="13.8" hidden="1" x14ac:dyDescent="0.25">
      <c r="A1806" s="44" t="s">
        <v>1596</v>
      </c>
      <c r="B1806" s="44" t="s">
        <v>1565</v>
      </c>
      <c r="C1806" s="45" t="s">
        <v>2590</v>
      </c>
      <c r="D1806" s="45" t="s">
        <v>1572</v>
      </c>
      <c r="E1806" s="45" t="s">
        <v>2591</v>
      </c>
      <c r="F1806" s="93"/>
      <c r="G1806" s="93"/>
      <c r="H1806" s="93"/>
    </row>
    <row r="1807" spans="1:8" s="29" customFormat="1" ht="13.8" hidden="1" x14ac:dyDescent="0.25">
      <c r="A1807" s="44" t="s">
        <v>1757</v>
      </c>
      <c r="B1807" s="44" t="s">
        <v>1562</v>
      </c>
      <c r="C1807" s="45" t="s">
        <v>2217</v>
      </c>
      <c r="D1807" s="45" t="s">
        <v>1572</v>
      </c>
      <c r="E1807" s="45" t="s">
        <v>2538</v>
      </c>
      <c r="F1807" s="93"/>
      <c r="G1807" s="93"/>
      <c r="H1807" s="93"/>
    </row>
    <row r="1808" spans="1:8" s="29" customFormat="1" ht="13.8" hidden="1" x14ac:dyDescent="0.3">
      <c r="A1808" s="57" t="s">
        <v>3667</v>
      </c>
      <c r="B1808" s="92" t="s">
        <v>3682</v>
      </c>
      <c r="C1808" s="93" t="s">
        <v>3680</v>
      </c>
      <c r="D1808" s="93" t="s">
        <v>3681</v>
      </c>
      <c r="E1808" s="94">
        <v>46203</v>
      </c>
      <c r="F1808" s="93"/>
      <c r="G1808" s="93"/>
      <c r="H1808" s="93"/>
    </row>
    <row r="1809" spans="1:8" s="29" customFormat="1" ht="13.8" hidden="1" x14ac:dyDescent="0.3">
      <c r="A1809" s="57" t="s">
        <v>891</v>
      </c>
      <c r="B1809" s="92" t="s">
        <v>3682</v>
      </c>
      <c r="C1809" s="93" t="s">
        <v>3680</v>
      </c>
      <c r="D1809" s="93" t="s">
        <v>3681</v>
      </c>
      <c r="E1809" s="94">
        <v>46203</v>
      </c>
      <c r="F1809" s="93"/>
      <c r="G1809" s="93"/>
      <c r="H1809" s="93"/>
    </row>
    <row r="1810" spans="1:8" s="29" customFormat="1" ht="13.8" hidden="1" x14ac:dyDescent="0.3">
      <c r="A1810" s="57" t="s">
        <v>499</v>
      </c>
      <c r="B1810" s="92" t="s">
        <v>3682</v>
      </c>
      <c r="C1810" s="93" t="s">
        <v>3680</v>
      </c>
      <c r="D1810" s="93" t="s">
        <v>3681</v>
      </c>
      <c r="E1810" s="94">
        <v>46203</v>
      </c>
      <c r="F1810" s="93"/>
      <c r="G1810" s="93"/>
      <c r="H1810" s="93"/>
    </row>
    <row r="1811" spans="1:8" s="29" customFormat="1" ht="13.8" hidden="1" x14ac:dyDescent="0.25">
      <c r="A1811" s="92" t="s">
        <v>499</v>
      </c>
      <c r="B1811" s="92" t="s">
        <v>1384</v>
      </c>
      <c r="C1811" s="93" t="s">
        <v>3731</v>
      </c>
      <c r="D1811" s="93" t="s">
        <v>1201</v>
      </c>
      <c r="E1811" s="94">
        <v>45155</v>
      </c>
      <c r="F1811" s="93"/>
      <c r="G1811" s="93" t="s">
        <v>1190</v>
      </c>
      <c r="H1811" s="44" t="s">
        <v>1335</v>
      </c>
    </row>
    <row r="1812" spans="1:8" s="29" customFormat="1" ht="13.8" hidden="1" x14ac:dyDescent="0.3">
      <c r="A1812" s="57" t="s">
        <v>3668</v>
      </c>
      <c r="B1812" s="92" t="s">
        <v>3682</v>
      </c>
      <c r="C1812" s="93" t="s">
        <v>3680</v>
      </c>
      <c r="D1812" s="93" t="s">
        <v>3681</v>
      </c>
      <c r="E1812" s="94">
        <v>46203</v>
      </c>
      <c r="F1812" s="93"/>
      <c r="G1812" s="93"/>
      <c r="H1812" s="93"/>
    </row>
    <row r="1813" spans="1:8" s="29" customFormat="1" ht="13.8" hidden="1" x14ac:dyDescent="0.25">
      <c r="A1813" s="100" t="s">
        <v>3449</v>
      </c>
      <c r="B1813" s="92" t="s">
        <v>3452</v>
      </c>
      <c r="C1813" s="93" t="s">
        <v>3453</v>
      </c>
      <c r="D1813" s="93" t="s">
        <v>1201</v>
      </c>
      <c r="E1813" s="94">
        <v>45401</v>
      </c>
      <c r="F1813" s="93"/>
      <c r="G1813" s="93"/>
      <c r="H1813" s="93"/>
    </row>
    <row r="1814" spans="1:8" s="29" customFormat="1" ht="13.8" hidden="1" x14ac:dyDescent="0.3">
      <c r="A1814" s="57" t="s">
        <v>3026</v>
      </c>
      <c r="B1814" s="92" t="s">
        <v>3682</v>
      </c>
      <c r="C1814" s="93" t="s">
        <v>3680</v>
      </c>
      <c r="D1814" s="93" t="s">
        <v>3681</v>
      </c>
      <c r="E1814" s="94">
        <v>46203</v>
      </c>
      <c r="F1814" s="93"/>
      <c r="G1814" s="93"/>
      <c r="H1814" s="93"/>
    </row>
    <row r="1815" spans="1:8" s="29" customFormat="1" ht="13.8" hidden="1" x14ac:dyDescent="0.3">
      <c r="A1815" s="57" t="s">
        <v>1676</v>
      </c>
      <c r="B1815" s="57" t="s">
        <v>2173</v>
      </c>
      <c r="C1815" s="62">
        <v>21030</v>
      </c>
      <c r="D1815" s="93" t="s">
        <v>4760</v>
      </c>
      <c r="E1815" s="60">
        <v>45961</v>
      </c>
      <c r="F1815" s="93"/>
      <c r="G1815" s="93"/>
      <c r="H1815" s="93"/>
    </row>
    <row r="1816" spans="1:8" s="29" customFormat="1" ht="13.8" hidden="1" x14ac:dyDescent="0.3">
      <c r="A1816" s="57" t="s">
        <v>2168</v>
      </c>
      <c r="B1816" s="57" t="s">
        <v>2173</v>
      </c>
      <c r="C1816" s="62">
        <v>21030</v>
      </c>
      <c r="D1816" s="93" t="s">
        <v>4760</v>
      </c>
      <c r="E1816" s="60">
        <v>45961</v>
      </c>
      <c r="F1816" s="93"/>
      <c r="G1816" s="93"/>
      <c r="H1816" s="93"/>
    </row>
    <row r="1817" spans="1:8" s="29" customFormat="1" ht="13.8" hidden="1" x14ac:dyDescent="0.3">
      <c r="A1817" s="99" t="s">
        <v>1680</v>
      </c>
      <c r="B1817" s="92" t="s">
        <v>1679</v>
      </c>
      <c r="C1817" s="93" t="s">
        <v>2668</v>
      </c>
      <c r="D1817" s="93" t="s">
        <v>1668</v>
      </c>
      <c r="E1817" s="94">
        <v>45565</v>
      </c>
      <c r="F1817" s="93"/>
      <c r="G1817" s="93"/>
      <c r="H1817" s="93" t="s">
        <v>1190</v>
      </c>
    </row>
    <row r="1818" spans="1:8" s="29" customFormat="1" ht="13.8" hidden="1" x14ac:dyDescent="0.25">
      <c r="A1818" s="76" t="s">
        <v>2511</v>
      </c>
      <c r="B1818" s="131" t="s">
        <v>1679</v>
      </c>
      <c r="C1818" s="96" t="s">
        <v>2668</v>
      </c>
      <c r="D1818" s="96" t="s">
        <v>1668</v>
      </c>
      <c r="E1818" s="112">
        <v>45199</v>
      </c>
      <c r="F1818" s="93"/>
      <c r="G1818" s="93"/>
      <c r="H1818" s="93"/>
    </row>
    <row r="1819" spans="1:8" s="29" customFormat="1" ht="13.8" hidden="1" x14ac:dyDescent="0.25">
      <c r="A1819" s="100" t="s">
        <v>3450</v>
      </c>
      <c r="B1819" s="92" t="s">
        <v>3452</v>
      </c>
      <c r="C1819" s="93" t="s">
        <v>3453</v>
      </c>
      <c r="D1819" s="93" t="s">
        <v>1201</v>
      </c>
      <c r="E1819" s="94">
        <v>45401</v>
      </c>
      <c r="F1819" s="93"/>
      <c r="G1819" s="93"/>
      <c r="H1819" s="93"/>
    </row>
    <row r="1820" spans="1:8" s="29" customFormat="1" ht="13.8" hidden="1" x14ac:dyDescent="0.25">
      <c r="A1820" s="44" t="s">
        <v>3199</v>
      </c>
      <c r="B1820" s="44" t="s">
        <v>3186</v>
      </c>
      <c r="C1820" s="45" t="s">
        <v>3187</v>
      </c>
      <c r="D1820" s="45" t="s">
        <v>1201</v>
      </c>
      <c r="E1820" s="46">
        <v>45382</v>
      </c>
      <c r="F1820" s="45"/>
      <c r="G1820" s="45" t="s">
        <v>1190</v>
      </c>
      <c r="H1820" s="45" t="s">
        <v>1190</v>
      </c>
    </row>
    <row r="1821" spans="1:8" s="29" customFormat="1" ht="13.8" hidden="1" x14ac:dyDescent="0.3">
      <c r="A1821" s="57" t="s">
        <v>4720</v>
      </c>
      <c r="B1821" s="58" t="s">
        <v>3909</v>
      </c>
      <c r="C1821" s="62" t="s">
        <v>4735</v>
      </c>
      <c r="D1821" s="93" t="s">
        <v>4760</v>
      </c>
      <c r="E1821" s="60">
        <v>45535</v>
      </c>
      <c r="F1821" s="93"/>
      <c r="G1821" s="93"/>
      <c r="H1821" s="93"/>
    </row>
    <row r="1822" spans="1:8" s="29" customFormat="1" ht="13.8" hidden="1" x14ac:dyDescent="0.25">
      <c r="A1822" s="91" t="s">
        <v>2812</v>
      </c>
      <c r="B1822" s="92" t="s">
        <v>1774</v>
      </c>
      <c r="C1822" s="93" t="s">
        <v>2656</v>
      </c>
      <c r="D1822" s="93" t="s">
        <v>2814</v>
      </c>
      <c r="E1822" s="94">
        <v>45169</v>
      </c>
      <c r="F1822" s="93"/>
      <c r="G1822" s="93"/>
      <c r="H1822" s="93"/>
    </row>
    <row r="1823" spans="1:8" s="29" customFormat="1" ht="13.8" hidden="1" x14ac:dyDescent="0.25">
      <c r="A1823" s="76" t="s">
        <v>3028</v>
      </c>
      <c r="B1823" s="76" t="s">
        <v>5642</v>
      </c>
      <c r="C1823" s="97" t="s">
        <v>5643</v>
      </c>
      <c r="D1823" s="104" t="s">
        <v>2495</v>
      </c>
      <c r="E1823" s="64">
        <v>45107</v>
      </c>
      <c r="F1823" s="93"/>
      <c r="G1823" s="93"/>
      <c r="H1823" s="93"/>
    </row>
    <row r="1824" spans="1:8" s="29" customFormat="1" ht="13.8" hidden="1" x14ac:dyDescent="0.25">
      <c r="A1824" s="74" t="s">
        <v>5631</v>
      </c>
      <c r="B1824" s="41" t="s">
        <v>5884</v>
      </c>
      <c r="C1824" s="88" t="s">
        <v>5885</v>
      </c>
      <c r="D1824" s="36" t="s">
        <v>1201</v>
      </c>
      <c r="E1824" s="43">
        <v>45610</v>
      </c>
      <c r="F1824" s="32"/>
      <c r="G1824" s="32"/>
      <c r="H1824" s="32"/>
    </row>
    <row r="1825" spans="1:8" s="29" customFormat="1" ht="13.8" hidden="1" x14ac:dyDescent="0.3">
      <c r="A1825" s="57" t="s">
        <v>3669</v>
      </c>
      <c r="B1825" s="92" t="s">
        <v>3682</v>
      </c>
      <c r="C1825" s="93" t="s">
        <v>3680</v>
      </c>
      <c r="D1825" s="93" t="s">
        <v>3681</v>
      </c>
      <c r="E1825" s="94">
        <v>46203</v>
      </c>
      <c r="F1825" s="93"/>
      <c r="G1825" s="93"/>
      <c r="H1825" s="93"/>
    </row>
    <row r="1826" spans="1:8" s="29" customFormat="1" ht="13.8" hidden="1" x14ac:dyDescent="0.3">
      <c r="A1826" s="57" t="s">
        <v>1849</v>
      </c>
      <c r="B1826" s="92" t="s">
        <v>3682</v>
      </c>
      <c r="C1826" s="93" t="s">
        <v>3680</v>
      </c>
      <c r="D1826" s="93" t="s">
        <v>3681</v>
      </c>
      <c r="E1826" s="94">
        <v>46203</v>
      </c>
      <c r="F1826" s="93"/>
      <c r="G1826" s="93"/>
      <c r="H1826" s="93"/>
    </row>
    <row r="1827" spans="1:8" s="29" customFormat="1" ht="13.8" hidden="1" x14ac:dyDescent="0.25">
      <c r="A1827" s="101" t="s">
        <v>1129</v>
      </c>
      <c r="B1827" s="44" t="s">
        <v>3200</v>
      </c>
      <c r="C1827" s="45" t="s">
        <v>3201</v>
      </c>
      <c r="D1827" s="45" t="s">
        <v>1201</v>
      </c>
      <c r="E1827" s="46">
        <v>45382</v>
      </c>
      <c r="F1827" s="45"/>
      <c r="G1827" s="45" t="s">
        <v>1190</v>
      </c>
      <c r="H1827" s="45" t="s">
        <v>1190</v>
      </c>
    </row>
    <row r="1828" spans="1:8" s="29" customFormat="1" ht="13.8" hidden="1" x14ac:dyDescent="0.3">
      <c r="A1828" s="57" t="s">
        <v>4721</v>
      </c>
      <c r="B1828" s="57" t="s">
        <v>2173</v>
      </c>
      <c r="C1828" s="62">
        <v>21030</v>
      </c>
      <c r="D1828" s="93" t="s">
        <v>4760</v>
      </c>
      <c r="E1828" s="60">
        <v>45961</v>
      </c>
      <c r="F1828" s="93"/>
      <c r="G1828" s="93"/>
      <c r="H1828" s="93"/>
    </row>
    <row r="1829" spans="1:8" s="29" customFormat="1" ht="13.8" hidden="1" x14ac:dyDescent="0.25">
      <c r="A1829" s="44" t="s">
        <v>6743</v>
      </c>
      <c r="B1829" s="44" t="s">
        <v>6744</v>
      </c>
      <c r="C1829" s="45" t="s">
        <v>6745</v>
      </c>
      <c r="D1829" s="45" t="s">
        <v>398</v>
      </c>
      <c r="E1829" s="46">
        <v>45777</v>
      </c>
      <c r="F1829" s="93"/>
      <c r="G1829" s="93"/>
      <c r="H1829" s="93"/>
    </row>
    <row r="1830" spans="1:8" s="29" customFormat="1" ht="13.8" hidden="1" x14ac:dyDescent="0.25">
      <c r="A1830" s="44" t="s">
        <v>4943</v>
      </c>
      <c r="B1830" s="87" t="s">
        <v>4358</v>
      </c>
      <c r="C1830" s="95" t="s">
        <v>4624</v>
      </c>
      <c r="D1830" s="96" t="s">
        <v>398</v>
      </c>
      <c r="E1830" s="65">
        <v>45412</v>
      </c>
      <c r="F1830" s="96"/>
      <c r="G1830" s="96"/>
      <c r="H1830" s="96"/>
    </row>
    <row r="1831" spans="1:8" s="29" customFormat="1" ht="13.8" x14ac:dyDescent="0.25">
      <c r="A1831" s="140" t="s">
        <v>3685</v>
      </c>
      <c r="B1831" s="141" t="s">
        <v>1583</v>
      </c>
      <c r="C1831" s="93" t="s">
        <v>3683</v>
      </c>
      <c r="D1831" s="93" t="s">
        <v>3681</v>
      </c>
      <c r="E1831" s="107">
        <v>44686</v>
      </c>
      <c r="F1831" s="93"/>
      <c r="G1831" s="93"/>
      <c r="H1831" s="93"/>
    </row>
    <row r="1832" spans="1:8" s="29" customFormat="1" ht="13.8" hidden="1" x14ac:dyDescent="0.3">
      <c r="A1832" s="57" t="s">
        <v>1284</v>
      </c>
      <c r="B1832" s="57" t="s">
        <v>1290</v>
      </c>
      <c r="C1832" s="62">
        <v>21027</v>
      </c>
      <c r="D1832" s="93" t="s">
        <v>4760</v>
      </c>
      <c r="E1832" s="60">
        <v>45777</v>
      </c>
      <c r="F1832" s="93"/>
      <c r="G1832" s="93"/>
      <c r="H1832" s="93"/>
    </row>
    <row r="1833" spans="1:8" s="29" customFormat="1" ht="13.8" hidden="1" x14ac:dyDescent="0.3">
      <c r="A1833" s="57" t="s">
        <v>1284</v>
      </c>
      <c r="B1833" s="92" t="s">
        <v>3682</v>
      </c>
      <c r="C1833" s="93" t="s">
        <v>3680</v>
      </c>
      <c r="D1833" s="93" t="s">
        <v>3681</v>
      </c>
      <c r="E1833" s="94">
        <v>46203</v>
      </c>
      <c r="F1833" s="93"/>
      <c r="G1833" s="93"/>
      <c r="H1833" s="93"/>
    </row>
    <row r="1834" spans="1:8" s="29" customFormat="1" ht="13.8" hidden="1" x14ac:dyDescent="0.3">
      <c r="A1834" s="57" t="s">
        <v>2169</v>
      </c>
      <c r="B1834" s="57" t="s">
        <v>2173</v>
      </c>
      <c r="C1834" s="62">
        <v>21030</v>
      </c>
      <c r="D1834" s="93" t="s">
        <v>4760</v>
      </c>
      <c r="E1834" s="60">
        <v>45961</v>
      </c>
      <c r="F1834" s="93"/>
      <c r="G1834" s="93"/>
      <c r="H1834" s="93"/>
    </row>
    <row r="1835" spans="1:8" s="29" customFormat="1" ht="13.8" hidden="1" x14ac:dyDescent="0.3">
      <c r="A1835" s="57" t="s">
        <v>3670</v>
      </c>
      <c r="B1835" s="92" t="s">
        <v>3682</v>
      </c>
      <c r="C1835" s="93" t="s">
        <v>3680</v>
      </c>
      <c r="D1835" s="93" t="s">
        <v>3681</v>
      </c>
      <c r="E1835" s="94">
        <v>46203</v>
      </c>
      <c r="F1835" s="93"/>
      <c r="G1835" s="93"/>
      <c r="H1835" s="93"/>
    </row>
    <row r="1836" spans="1:8" s="29" customFormat="1" ht="13.8" hidden="1" x14ac:dyDescent="0.25">
      <c r="A1836" s="98" t="s">
        <v>2883</v>
      </c>
      <c r="B1836" s="92" t="s">
        <v>2659</v>
      </c>
      <c r="C1836" s="93" t="s">
        <v>2815</v>
      </c>
      <c r="D1836" s="93" t="s">
        <v>2814</v>
      </c>
      <c r="E1836" s="94">
        <v>45169</v>
      </c>
      <c r="F1836" s="93"/>
      <c r="G1836" s="93"/>
      <c r="H1836" s="93"/>
    </row>
    <row r="1837" spans="1:8" s="29" customFormat="1" ht="13.8" hidden="1" x14ac:dyDescent="0.25">
      <c r="A1837" s="44" t="s">
        <v>1529</v>
      </c>
      <c r="B1837" s="44" t="s">
        <v>1564</v>
      </c>
      <c r="C1837" s="45" t="s">
        <v>1762</v>
      </c>
      <c r="D1837" s="45" t="s">
        <v>1572</v>
      </c>
      <c r="E1837" s="46">
        <v>45793</v>
      </c>
      <c r="F1837" s="93"/>
      <c r="G1837" s="93"/>
      <c r="H1837" s="93"/>
    </row>
    <row r="1838" spans="1:8" s="29" customFormat="1" ht="13.8" hidden="1" x14ac:dyDescent="0.3">
      <c r="A1838" s="57" t="s">
        <v>3908</v>
      </c>
      <c r="B1838" s="58" t="s">
        <v>3909</v>
      </c>
      <c r="C1838" s="59">
        <v>20022</v>
      </c>
      <c r="D1838" s="93" t="s">
        <v>4760</v>
      </c>
      <c r="E1838" s="60">
        <v>45535</v>
      </c>
      <c r="F1838" s="93"/>
      <c r="G1838" s="93"/>
      <c r="H1838" s="93"/>
    </row>
    <row r="1839" spans="1:8" s="29" customFormat="1" ht="13.8" hidden="1" x14ac:dyDescent="0.25">
      <c r="A1839" s="54" t="s">
        <v>3398</v>
      </c>
      <c r="B1839" s="54" t="s">
        <v>3397</v>
      </c>
      <c r="C1839" s="167" t="s">
        <v>3395</v>
      </c>
      <c r="D1839" s="93" t="s">
        <v>1479</v>
      </c>
      <c r="E1839" s="66"/>
      <c r="F1839" s="93"/>
      <c r="G1839" s="93"/>
      <c r="H1839" s="93"/>
    </row>
    <row r="1840" spans="1:8" s="29" customFormat="1" ht="13.8" hidden="1" x14ac:dyDescent="0.25">
      <c r="A1840" s="44" t="s">
        <v>1132</v>
      </c>
      <c r="B1840" s="44" t="s">
        <v>1567</v>
      </c>
      <c r="C1840" s="45" t="s">
        <v>2213</v>
      </c>
      <c r="D1840" s="45" t="s">
        <v>1572</v>
      </c>
      <c r="E1840" s="45" t="s">
        <v>2596</v>
      </c>
      <c r="F1840" s="93"/>
      <c r="G1840" s="93"/>
      <c r="H1840" s="93"/>
    </row>
    <row r="1841" spans="1:8" s="29" customFormat="1" ht="13.8" hidden="1" x14ac:dyDescent="0.3">
      <c r="A1841" s="73" t="s">
        <v>5840</v>
      </c>
      <c r="B1841" s="89" t="s">
        <v>5801</v>
      </c>
      <c r="C1841" s="36" t="s">
        <v>5802</v>
      </c>
      <c r="D1841" s="36" t="s">
        <v>1201</v>
      </c>
      <c r="E1841" s="42">
        <v>45132</v>
      </c>
      <c r="F1841" s="32"/>
      <c r="G1841" s="32"/>
      <c r="H1841" s="32"/>
    </row>
    <row r="1842" spans="1:8" s="29" customFormat="1" ht="13.8" hidden="1" x14ac:dyDescent="0.3">
      <c r="A1842" s="99" t="s">
        <v>1408</v>
      </c>
      <c r="B1842" s="92" t="s">
        <v>2683</v>
      </c>
      <c r="C1842" s="93" t="s">
        <v>2684</v>
      </c>
      <c r="D1842" s="93" t="s">
        <v>1201</v>
      </c>
      <c r="E1842" s="94">
        <v>45504</v>
      </c>
      <c r="F1842" s="93"/>
      <c r="G1842" s="93"/>
      <c r="H1842" s="93" t="s">
        <v>1789</v>
      </c>
    </row>
    <row r="1843" spans="1:8" s="29" customFormat="1" ht="13.8" hidden="1" x14ac:dyDescent="0.25">
      <c r="A1843" s="170" t="s">
        <v>1408</v>
      </c>
      <c r="B1843" s="73" t="s">
        <v>5750</v>
      </c>
      <c r="C1843" s="36" t="s">
        <v>5751</v>
      </c>
      <c r="D1843" s="36" t="s">
        <v>1201</v>
      </c>
      <c r="E1843" s="42">
        <v>45504</v>
      </c>
      <c r="F1843" s="32"/>
      <c r="G1843" s="32"/>
      <c r="H1843" s="32"/>
    </row>
    <row r="1844" spans="1:8" s="29" customFormat="1" ht="13.8" hidden="1" x14ac:dyDescent="0.25">
      <c r="A1844" s="86" t="s">
        <v>6732</v>
      </c>
      <c r="B1844" s="86" t="s">
        <v>6733</v>
      </c>
      <c r="C1844" s="221">
        <v>36192</v>
      </c>
      <c r="D1844" s="93" t="s">
        <v>398</v>
      </c>
      <c r="E1844" s="79">
        <v>45657</v>
      </c>
      <c r="F1844" s="78"/>
      <c r="G1844" s="93"/>
      <c r="H1844" s="93"/>
    </row>
    <row r="1845" spans="1:8" s="29" customFormat="1" ht="13.8" hidden="1" x14ac:dyDescent="0.25">
      <c r="A1845" s="86" t="s">
        <v>4944</v>
      </c>
      <c r="B1845" s="87" t="s">
        <v>4625</v>
      </c>
      <c r="C1845" s="95" t="s">
        <v>4626</v>
      </c>
      <c r="D1845" s="96" t="s">
        <v>398</v>
      </c>
      <c r="E1845" s="65">
        <v>45260</v>
      </c>
      <c r="F1845" s="96"/>
      <c r="G1845" s="96"/>
      <c r="H1845" s="96"/>
    </row>
    <row r="1846" spans="1:8" s="29" customFormat="1" ht="13.8" hidden="1" x14ac:dyDescent="0.3">
      <c r="A1846" s="149" t="s">
        <v>2044</v>
      </c>
      <c r="B1846" s="149" t="s">
        <v>2017</v>
      </c>
      <c r="C1846" s="106" t="s">
        <v>2045</v>
      </c>
      <c r="D1846" s="93" t="s">
        <v>1394</v>
      </c>
      <c r="E1846" s="168">
        <v>45230</v>
      </c>
      <c r="F1846" s="93"/>
      <c r="G1846" s="93"/>
      <c r="H1846" s="93"/>
    </row>
    <row r="1847" spans="1:8" s="29" customFormat="1" ht="13.8" hidden="1" x14ac:dyDescent="0.25">
      <c r="A1847" s="76" t="s">
        <v>4319</v>
      </c>
      <c r="B1847" s="87" t="s">
        <v>4627</v>
      </c>
      <c r="C1847" s="95" t="s">
        <v>4628</v>
      </c>
      <c r="D1847" s="96" t="s">
        <v>398</v>
      </c>
      <c r="E1847" s="65">
        <v>45169</v>
      </c>
      <c r="F1847" s="96"/>
      <c r="G1847" s="96"/>
      <c r="H1847" s="96"/>
    </row>
    <row r="1848" spans="1:8" s="29" customFormat="1" ht="13.8" hidden="1" x14ac:dyDescent="0.3">
      <c r="A1848" s="99" t="s">
        <v>1196</v>
      </c>
      <c r="B1848" s="92" t="s">
        <v>1195</v>
      </c>
      <c r="C1848" s="93" t="s">
        <v>6197</v>
      </c>
      <c r="D1848" s="93" t="s">
        <v>1199</v>
      </c>
      <c r="E1848" s="112">
        <v>45957</v>
      </c>
      <c r="F1848" s="93"/>
      <c r="G1848" s="93"/>
      <c r="H1848" s="93" t="s">
        <v>1190</v>
      </c>
    </row>
    <row r="1849" spans="1:8" s="29" customFormat="1" ht="13.8" hidden="1" x14ac:dyDescent="0.25">
      <c r="A1849" s="98" t="s">
        <v>2884</v>
      </c>
      <c r="B1849" s="92" t="s">
        <v>2659</v>
      </c>
      <c r="C1849" s="93" t="s">
        <v>2815</v>
      </c>
      <c r="D1849" s="93" t="s">
        <v>2814</v>
      </c>
      <c r="E1849" s="94">
        <v>45169</v>
      </c>
      <c r="F1849" s="93"/>
      <c r="G1849" s="93"/>
      <c r="H1849" s="93"/>
    </row>
    <row r="1850" spans="1:8" s="29" customFormat="1" ht="13.8" hidden="1" x14ac:dyDescent="0.3">
      <c r="A1850" s="57" t="s">
        <v>3671</v>
      </c>
      <c r="B1850" s="92" t="s">
        <v>3682</v>
      </c>
      <c r="C1850" s="93" t="s">
        <v>3680</v>
      </c>
      <c r="D1850" s="93" t="s">
        <v>3681</v>
      </c>
      <c r="E1850" s="94">
        <v>46203</v>
      </c>
      <c r="F1850" s="93"/>
      <c r="G1850" s="93"/>
      <c r="H1850" s="93"/>
    </row>
    <row r="1851" spans="1:8" s="29" customFormat="1" ht="13.8" hidden="1" x14ac:dyDescent="0.25">
      <c r="A1851" s="44" t="s">
        <v>6767</v>
      </c>
      <c r="B1851" s="44" t="s">
        <v>6729</v>
      </c>
      <c r="C1851" s="45" t="s">
        <v>4629</v>
      </c>
      <c r="D1851" s="93" t="s">
        <v>398</v>
      </c>
      <c r="E1851" s="46">
        <v>46022</v>
      </c>
      <c r="F1851" s="45"/>
      <c r="G1851" s="45"/>
      <c r="H1851" s="93"/>
    </row>
    <row r="1852" spans="1:8" s="29" customFormat="1" ht="13.8" hidden="1" x14ac:dyDescent="0.25">
      <c r="A1852" s="76" t="s">
        <v>2324</v>
      </c>
      <c r="B1852" s="87" t="s">
        <v>4332</v>
      </c>
      <c r="C1852" s="95" t="s">
        <v>4629</v>
      </c>
      <c r="D1852" s="96" t="s">
        <v>398</v>
      </c>
      <c r="E1852" s="65">
        <v>46022</v>
      </c>
      <c r="F1852" s="96"/>
      <c r="G1852" s="96"/>
      <c r="H1852" s="96"/>
    </row>
    <row r="1853" spans="1:8" s="29" customFormat="1" ht="13.8" hidden="1" x14ac:dyDescent="0.25">
      <c r="A1853" s="44" t="s">
        <v>3694</v>
      </c>
      <c r="B1853" s="87" t="s">
        <v>4329</v>
      </c>
      <c r="C1853" s="95" t="s">
        <v>4630</v>
      </c>
      <c r="D1853" s="96" t="s">
        <v>398</v>
      </c>
      <c r="E1853" s="65">
        <v>45138</v>
      </c>
      <c r="F1853" s="96"/>
      <c r="G1853" s="96"/>
      <c r="H1853" s="96"/>
    </row>
    <row r="1854" spans="1:8" s="29" customFormat="1" ht="13.8" hidden="1" x14ac:dyDescent="0.25">
      <c r="A1854" s="44" t="s">
        <v>2927</v>
      </c>
      <c r="B1854" s="44" t="s">
        <v>150</v>
      </c>
      <c r="C1854" s="45" t="s">
        <v>2039</v>
      </c>
      <c r="D1854" s="45" t="s">
        <v>1394</v>
      </c>
      <c r="E1854" s="46">
        <v>45238</v>
      </c>
      <c r="F1854" s="93"/>
      <c r="G1854" s="93"/>
      <c r="H1854" s="93"/>
    </row>
    <row r="1855" spans="1:8" s="29" customFormat="1" ht="13.8" hidden="1" x14ac:dyDescent="0.25">
      <c r="A1855" s="80" t="s">
        <v>6174</v>
      </c>
      <c r="B1855" s="80" t="s">
        <v>5642</v>
      </c>
      <c r="C1855" s="81" t="s">
        <v>2271</v>
      </c>
      <c r="D1855" s="81" t="s">
        <v>1668</v>
      </c>
      <c r="E1855" s="82" t="s">
        <v>6175</v>
      </c>
      <c r="F1855" s="93"/>
      <c r="G1855" s="93"/>
      <c r="H1855" s="93"/>
    </row>
    <row r="1856" spans="1:8" s="29" customFormat="1" ht="13.8" hidden="1" x14ac:dyDescent="0.25">
      <c r="A1856" s="76" t="s">
        <v>2325</v>
      </c>
      <c r="B1856" s="76" t="s">
        <v>1297</v>
      </c>
      <c r="C1856" s="97" t="s">
        <v>2271</v>
      </c>
      <c r="D1856" s="97" t="s">
        <v>1668</v>
      </c>
      <c r="E1856" s="64">
        <v>45169</v>
      </c>
      <c r="F1856" s="93"/>
      <c r="G1856" s="93"/>
      <c r="H1856" s="93"/>
    </row>
    <row r="1857" spans="1:8" s="29" customFormat="1" ht="13.8" hidden="1" x14ac:dyDescent="0.25">
      <c r="A1857" s="92" t="s">
        <v>3729</v>
      </c>
      <c r="B1857" s="92" t="s">
        <v>1384</v>
      </c>
      <c r="C1857" s="93" t="s">
        <v>3731</v>
      </c>
      <c r="D1857" s="93" t="s">
        <v>1201</v>
      </c>
      <c r="E1857" s="94">
        <v>45155</v>
      </c>
      <c r="F1857" s="93"/>
      <c r="G1857" s="93" t="s">
        <v>1190</v>
      </c>
      <c r="H1857" s="44" t="s">
        <v>1335</v>
      </c>
    </row>
    <row r="1858" spans="1:8" s="29" customFormat="1" ht="13.8" hidden="1" x14ac:dyDescent="0.25">
      <c r="A1858" s="44" t="s">
        <v>3729</v>
      </c>
      <c r="B1858" s="89" t="s">
        <v>1412</v>
      </c>
      <c r="C1858" s="36" t="s">
        <v>5844</v>
      </c>
      <c r="D1858" s="36" t="s">
        <v>1201</v>
      </c>
      <c r="E1858" s="42">
        <v>46166</v>
      </c>
      <c r="F1858" s="32"/>
      <c r="G1858" s="32"/>
      <c r="H1858" s="32"/>
    </row>
    <row r="1859" spans="1:8" s="29" customFormat="1" ht="13.8" hidden="1" x14ac:dyDescent="0.3">
      <c r="A1859" s="58" t="s">
        <v>1285</v>
      </c>
      <c r="B1859" s="58" t="s">
        <v>3909</v>
      </c>
      <c r="C1859" s="59">
        <v>20022</v>
      </c>
      <c r="D1859" s="93" t="s">
        <v>4760</v>
      </c>
      <c r="E1859" s="60">
        <v>45535</v>
      </c>
      <c r="F1859" s="93"/>
      <c r="G1859" s="93"/>
      <c r="H1859" s="93"/>
    </row>
    <row r="1860" spans="1:8" s="29" customFormat="1" ht="13.8" hidden="1" x14ac:dyDescent="0.3">
      <c r="A1860" s="58" t="s">
        <v>2170</v>
      </c>
      <c r="B1860" s="58" t="s">
        <v>3909</v>
      </c>
      <c r="C1860" s="59">
        <v>20022</v>
      </c>
      <c r="D1860" s="93" t="s">
        <v>4760</v>
      </c>
      <c r="E1860" s="60">
        <v>45535</v>
      </c>
      <c r="F1860" s="93"/>
      <c r="G1860" s="93"/>
      <c r="H1860" s="93"/>
    </row>
    <row r="1861" spans="1:8" s="29" customFormat="1" ht="13.8" hidden="1" x14ac:dyDescent="0.25">
      <c r="A1861" s="169" t="s">
        <v>2170</v>
      </c>
      <c r="B1861" s="87" t="s">
        <v>179</v>
      </c>
      <c r="C1861" s="95" t="s">
        <v>390</v>
      </c>
      <c r="D1861" s="96" t="s">
        <v>398</v>
      </c>
      <c r="E1861" s="65">
        <v>45230</v>
      </c>
      <c r="F1861" s="96"/>
      <c r="G1861" s="96"/>
      <c r="H1861" s="96"/>
    </row>
    <row r="1862" spans="1:8" s="29" customFormat="1" ht="13.8" hidden="1" x14ac:dyDescent="0.25">
      <c r="A1862" s="98" t="s">
        <v>72</v>
      </c>
      <c r="B1862" s="92" t="s">
        <v>2659</v>
      </c>
      <c r="C1862" s="93" t="s">
        <v>2815</v>
      </c>
      <c r="D1862" s="93" t="s">
        <v>2814</v>
      </c>
      <c r="E1862" s="94">
        <v>45169</v>
      </c>
      <c r="F1862" s="93"/>
      <c r="G1862" s="93"/>
      <c r="H1862" s="93"/>
    </row>
    <row r="1863" spans="1:8" s="29" customFormat="1" ht="13.8" hidden="1" x14ac:dyDescent="0.25">
      <c r="A1863" s="76" t="s">
        <v>3138</v>
      </c>
      <c r="B1863" s="87" t="s">
        <v>4465</v>
      </c>
      <c r="C1863" s="95" t="s">
        <v>4631</v>
      </c>
      <c r="D1863" s="96" t="s">
        <v>398</v>
      </c>
      <c r="E1863" s="65">
        <v>45291</v>
      </c>
      <c r="F1863" s="96"/>
      <c r="G1863" s="96"/>
      <c r="H1863" s="96"/>
    </row>
    <row r="1864" spans="1:8" s="29" customFormat="1" ht="13.8" x14ac:dyDescent="0.3">
      <c r="A1864" s="103" t="s">
        <v>2515</v>
      </c>
      <c r="B1864" s="103" t="s">
        <v>1697</v>
      </c>
      <c r="C1864" s="104" t="s">
        <v>2516</v>
      </c>
      <c r="D1864" s="93" t="s">
        <v>1668</v>
      </c>
      <c r="E1864" s="116">
        <v>44834</v>
      </c>
      <c r="F1864" s="93"/>
      <c r="G1864" s="93"/>
      <c r="H1864" s="93"/>
    </row>
    <row r="1865" spans="1:8" s="29" customFormat="1" ht="13.8" hidden="1" x14ac:dyDescent="0.3">
      <c r="A1865" s="99" t="s">
        <v>1135</v>
      </c>
      <c r="B1865" s="92" t="s">
        <v>3078</v>
      </c>
      <c r="C1865" s="93" t="s">
        <v>3107</v>
      </c>
      <c r="D1865" s="93" t="s">
        <v>1586</v>
      </c>
      <c r="E1865" s="94">
        <v>45291</v>
      </c>
      <c r="F1865" s="93"/>
      <c r="G1865" s="93"/>
      <c r="H1865" s="93"/>
    </row>
    <row r="1866" spans="1:8" s="29" customFormat="1" ht="13.8" hidden="1" x14ac:dyDescent="0.25">
      <c r="A1866" s="76" t="s">
        <v>3572</v>
      </c>
      <c r="B1866" s="87" t="s">
        <v>4396</v>
      </c>
      <c r="C1866" s="95" t="s">
        <v>2892</v>
      </c>
      <c r="D1866" s="96" t="s">
        <v>398</v>
      </c>
      <c r="E1866" s="65">
        <v>45138</v>
      </c>
      <c r="F1866" s="96"/>
      <c r="G1866" s="96"/>
      <c r="H1866" s="96"/>
    </row>
    <row r="1867" spans="1:8" s="29" customFormat="1" ht="13.8" hidden="1" x14ac:dyDescent="0.25">
      <c r="A1867" s="71" t="s">
        <v>1136</v>
      </c>
      <c r="B1867" s="41" t="s">
        <v>5898</v>
      </c>
      <c r="C1867" s="88" t="s">
        <v>5899</v>
      </c>
      <c r="D1867" s="36" t="s">
        <v>1201</v>
      </c>
      <c r="E1867" s="43">
        <v>45610</v>
      </c>
      <c r="F1867" s="32"/>
      <c r="G1867" s="32"/>
      <c r="H1867" s="32"/>
    </row>
    <row r="1868" spans="1:8" s="29" customFormat="1" ht="13.8" hidden="1" x14ac:dyDescent="0.25">
      <c r="A1868" s="91" t="s">
        <v>901</v>
      </c>
      <c r="B1868" s="92" t="s">
        <v>1774</v>
      </c>
      <c r="C1868" s="93" t="s">
        <v>2656</v>
      </c>
      <c r="D1868" s="93" t="s">
        <v>2814</v>
      </c>
      <c r="E1868" s="94">
        <v>45169</v>
      </c>
      <c r="F1868" s="93"/>
      <c r="G1868" s="93"/>
      <c r="H1868" s="93"/>
    </row>
    <row r="1869" spans="1:8" s="29" customFormat="1" ht="13.8" hidden="1" x14ac:dyDescent="0.25">
      <c r="A1869" s="160" t="s">
        <v>3072</v>
      </c>
      <c r="B1869" s="87" t="s">
        <v>213</v>
      </c>
      <c r="C1869" s="95" t="s">
        <v>391</v>
      </c>
      <c r="D1869" s="96" t="s">
        <v>398</v>
      </c>
      <c r="E1869" s="65">
        <v>45382</v>
      </c>
      <c r="F1869" s="96"/>
      <c r="G1869" s="96"/>
      <c r="H1869" s="96"/>
    </row>
    <row r="1870" spans="1:8" s="29" customFormat="1" ht="13.8" hidden="1" x14ac:dyDescent="0.25">
      <c r="A1870" s="100" t="s">
        <v>3451</v>
      </c>
      <c r="B1870" s="92" t="s">
        <v>3452</v>
      </c>
      <c r="C1870" s="93" t="s">
        <v>3453</v>
      </c>
      <c r="D1870" s="93" t="s">
        <v>1201</v>
      </c>
      <c r="E1870" s="94">
        <v>45401</v>
      </c>
      <c r="F1870" s="93"/>
      <c r="G1870" s="93"/>
      <c r="H1870" s="93"/>
    </row>
    <row r="1871" spans="1:8" s="29" customFormat="1" ht="13.8" hidden="1" x14ac:dyDescent="0.25">
      <c r="A1871" s="41" t="s">
        <v>5881</v>
      </c>
      <c r="B1871" s="89" t="s">
        <v>5850</v>
      </c>
      <c r="C1871" s="36" t="s">
        <v>5851</v>
      </c>
      <c r="D1871" s="36" t="s">
        <v>1201</v>
      </c>
      <c r="E1871" s="42">
        <v>45372</v>
      </c>
      <c r="F1871" s="32"/>
      <c r="G1871" s="32"/>
      <c r="H1871" s="32"/>
    </row>
    <row r="1872" spans="1:8" s="29" customFormat="1" ht="13.8" hidden="1" x14ac:dyDescent="0.25">
      <c r="A1872" s="44" t="s">
        <v>2520</v>
      </c>
      <c r="B1872" s="44" t="s">
        <v>2646</v>
      </c>
      <c r="C1872" s="45" t="s">
        <v>2644</v>
      </c>
      <c r="D1872" s="93" t="s">
        <v>1668</v>
      </c>
      <c r="E1872" s="46">
        <v>45535</v>
      </c>
      <c r="F1872" s="93"/>
      <c r="G1872" s="93"/>
      <c r="H1872" s="93"/>
    </row>
    <row r="1873" spans="1:8" s="29" customFormat="1" ht="13.8" hidden="1" x14ac:dyDescent="0.25">
      <c r="A1873" s="71" t="s">
        <v>2520</v>
      </c>
      <c r="B1873" s="89" t="s">
        <v>5850</v>
      </c>
      <c r="C1873" s="36" t="s">
        <v>5921</v>
      </c>
      <c r="D1873" s="36" t="s">
        <v>1201</v>
      </c>
      <c r="E1873" s="42">
        <v>45169</v>
      </c>
      <c r="F1873" s="32"/>
      <c r="G1873" s="32"/>
      <c r="H1873" s="32"/>
    </row>
    <row r="1874" spans="1:8" s="29" customFormat="1" ht="13.8" hidden="1" x14ac:dyDescent="0.3">
      <c r="A1874" s="99" t="s">
        <v>3105</v>
      </c>
      <c r="B1874" s="92" t="s">
        <v>3078</v>
      </c>
      <c r="C1874" s="93" t="s">
        <v>3107</v>
      </c>
      <c r="D1874" s="93" t="s">
        <v>1586</v>
      </c>
      <c r="E1874" s="94">
        <v>45291</v>
      </c>
      <c r="F1874" s="93"/>
      <c r="G1874" s="93"/>
      <c r="H1874" s="93"/>
    </row>
    <row r="1875" spans="1:8" s="29" customFormat="1" ht="13.8" hidden="1" x14ac:dyDescent="0.25">
      <c r="A1875" s="99" t="s">
        <v>1731</v>
      </c>
      <c r="B1875" s="92" t="s">
        <v>6217</v>
      </c>
      <c r="C1875" s="93" t="s">
        <v>4646</v>
      </c>
      <c r="D1875" s="45" t="s">
        <v>6218</v>
      </c>
      <c r="E1875" s="112">
        <v>46173</v>
      </c>
      <c r="F1875" s="93"/>
      <c r="G1875" s="93"/>
      <c r="H1875" s="93"/>
    </row>
    <row r="1876" spans="1:8" s="29" customFormat="1" ht="13.8" hidden="1" x14ac:dyDescent="0.3">
      <c r="A1876" s="99" t="s">
        <v>2643</v>
      </c>
      <c r="B1876" s="92" t="s">
        <v>2654</v>
      </c>
      <c r="C1876" s="96" t="s">
        <v>5646</v>
      </c>
      <c r="D1876" s="96" t="s">
        <v>1712</v>
      </c>
      <c r="E1876" s="112">
        <v>45098</v>
      </c>
      <c r="F1876" s="93"/>
      <c r="G1876" s="93"/>
      <c r="H1876" s="93"/>
    </row>
    <row r="1877" spans="1:8" s="29" customFormat="1" ht="13.8" hidden="1" x14ac:dyDescent="0.25">
      <c r="A1877" s="101" t="s">
        <v>3243</v>
      </c>
      <c r="B1877" s="44" t="s">
        <v>3200</v>
      </c>
      <c r="C1877" s="45" t="s">
        <v>3201</v>
      </c>
      <c r="D1877" s="45" t="s">
        <v>1201</v>
      </c>
      <c r="E1877" s="46">
        <v>45382</v>
      </c>
      <c r="F1877" s="45"/>
      <c r="G1877" s="45" t="s">
        <v>1190</v>
      </c>
      <c r="H1877" s="45" t="s">
        <v>1190</v>
      </c>
    </row>
    <row r="1878" spans="1:8" s="29" customFormat="1" ht="13.8" hidden="1" x14ac:dyDescent="0.25">
      <c r="A1878" s="72" t="s">
        <v>3829</v>
      </c>
      <c r="B1878" s="73" t="s">
        <v>5759</v>
      </c>
      <c r="C1878" s="36" t="s">
        <v>5760</v>
      </c>
      <c r="D1878" s="36" t="s">
        <v>1201</v>
      </c>
      <c r="E1878" s="42">
        <v>45554</v>
      </c>
      <c r="F1878" s="32"/>
      <c r="G1878" s="32"/>
      <c r="H1878" s="32"/>
    </row>
    <row r="1879" spans="1:8" s="29" customFormat="1" ht="13.8" hidden="1" x14ac:dyDescent="0.3">
      <c r="A1879" s="57" t="s">
        <v>1286</v>
      </c>
      <c r="B1879" s="57" t="s">
        <v>1290</v>
      </c>
      <c r="C1879" s="62">
        <v>21027</v>
      </c>
      <c r="D1879" s="93" t="s">
        <v>4760</v>
      </c>
      <c r="E1879" s="60">
        <v>45777</v>
      </c>
      <c r="F1879" s="93"/>
      <c r="G1879" s="93"/>
      <c r="H1879" s="93"/>
    </row>
    <row r="1880" spans="1:8" s="29" customFormat="1" ht="13.8" hidden="1" x14ac:dyDescent="0.3">
      <c r="A1880" s="149" t="s">
        <v>2046</v>
      </c>
      <c r="B1880" s="149" t="s">
        <v>2047</v>
      </c>
      <c r="C1880" s="106" t="s">
        <v>2048</v>
      </c>
      <c r="D1880" s="93" t="s">
        <v>1394</v>
      </c>
      <c r="E1880" s="168">
        <v>45253</v>
      </c>
      <c r="F1880" s="93"/>
      <c r="G1880" s="93"/>
      <c r="H1880" s="93"/>
    </row>
    <row r="1881" spans="1:8" s="29" customFormat="1" ht="13.8" hidden="1" x14ac:dyDescent="0.3">
      <c r="A1881" s="57" t="s">
        <v>903</v>
      </c>
      <c r="B1881" s="57" t="s">
        <v>1299</v>
      </c>
      <c r="C1881" s="62">
        <v>2211</v>
      </c>
      <c r="D1881" s="93" t="s">
        <v>4760</v>
      </c>
      <c r="E1881" s="60">
        <v>45230</v>
      </c>
      <c r="F1881" s="93"/>
      <c r="G1881" s="93"/>
      <c r="H1881" s="93"/>
    </row>
    <row r="1882" spans="1:8" s="29" customFormat="1" ht="13.8" hidden="1" x14ac:dyDescent="0.3">
      <c r="A1882" s="57" t="s">
        <v>903</v>
      </c>
      <c r="B1882" s="92" t="s">
        <v>3682</v>
      </c>
      <c r="C1882" s="93" t="s">
        <v>3680</v>
      </c>
      <c r="D1882" s="93" t="s">
        <v>3681</v>
      </c>
      <c r="E1882" s="94">
        <v>46203</v>
      </c>
      <c r="F1882" s="93"/>
      <c r="G1882" s="93"/>
      <c r="H1882" s="93"/>
    </row>
    <row r="1883" spans="1:8" s="29" customFormat="1" ht="13.8" hidden="1" x14ac:dyDescent="0.25">
      <c r="A1883" s="98" t="s">
        <v>553</v>
      </c>
      <c r="B1883" s="92" t="s">
        <v>2659</v>
      </c>
      <c r="C1883" s="93" t="s">
        <v>2815</v>
      </c>
      <c r="D1883" s="93" t="s">
        <v>2814</v>
      </c>
      <c r="E1883" s="94">
        <v>45169</v>
      </c>
      <c r="F1883" s="93"/>
      <c r="G1883" s="93"/>
      <c r="H1883" s="93"/>
    </row>
    <row r="1884" spans="1:8" s="29" customFormat="1" ht="13.8" hidden="1" x14ac:dyDescent="0.25">
      <c r="A1884" s="41" t="s">
        <v>553</v>
      </c>
      <c r="B1884" s="89" t="s">
        <v>5850</v>
      </c>
      <c r="C1884" s="36" t="s">
        <v>5851</v>
      </c>
      <c r="D1884" s="36" t="s">
        <v>1201</v>
      </c>
      <c r="E1884" s="42">
        <v>45372</v>
      </c>
      <c r="F1884" s="32"/>
      <c r="G1884" s="32"/>
      <c r="H1884" s="32"/>
    </row>
    <row r="1885" spans="1:8" s="29" customFormat="1" ht="13.8" hidden="1" x14ac:dyDescent="0.25">
      <c r="A1885" s="71" t="s">
        <v>3866</v>
      </c>
      <c r="B1885" s="89" t="s">
        <v>5850</v>
      </c>
      <c r="C1885" s="36" t="s">
        <v>5921</v>
      </c>
      <c r="D1885" s="36" t="s">
        <v>1201</v>
      </c>
      <c r="E1885" s="42">
        <v>45169</v>
      </c>
      <c r="F1885" s="32"/>
      <c r="G1885" s="32"/>
      <c r="H1885" s="32"/>
    </row>
    <row r="1886" spans="1:8" s="29" customFormat="1" ht="13.8" hidden="1" x14ac:dyDescent="0.25">
      <c r="A1886" s="135" t="s">
        <v>4945</v>
      </c>
      <c r="B1886" s="87" t="s">
        <v>4355</v>
      </c>
      <c r="C1886" s="95" t="s">
        <v>4632</v>
      </c>
      <c r="D1886" s="96" t="s">
        <v>398</v>
      </c>
      <c r="E1886" s="65">
        <v>45657</v>
      </c>
      <c r="F1886" s="96"/>
      <c r="G1886" s="96"/>
      <c r="H1886" s="96"/>
    </row>
    <row r="1887" spans="1:8" s="29" customFormat="1" ht="13.8" hidden="1" x14ac:dyDescent="0.3">
      <c r="A1887" s="99" t="s">
        <v>6221</v>
      </c>
      <c r="B1887" s="92" t="s">
        <v>1396</v>
      </c>
      <c r="C1887" s="93" t="s">
        <v>6220</v>
      </c>
      <c r="D1887" s="93" t="s">
        <v>1201</v>
      </c>
      <c r="E1887" s="94">
        <v>46488</v>
      </c>
      <c r="F1887" s="93"/>
      <c r="G1887" s="93"/>
      <c r="H1887" s="93" t="s">
        <v>1190</v>
      </c>
    </row>
    <row r="1888" spans="1:8" s="29" customFormat="1" ht="13.8" hidden="1" x14ac:dyDescent="0.3">
      <c r="A1888" s="57" t="s">
        <v>4722</v>
      </c>
      <c r="B1888" s="58" t="s">
        <v>3909</v>
      </c>
      <c r="C1888" s="62" t="s">
        <v>4735</v>
      </c>
      <c r="D1888" s="93" t="s">
        <v>4760</v>
      </c>
      <c r="E1888" s="60">
        <v>45535</v>
      </c>
      <c r="F1888" s="93"/>
      <c r="G1888" s="93"/>
      <c r="H1888" s="93"/>
    </row>
    <row r="1889" spans="1:8" s="29" customFormat="1" ht="13.8" hidden="1" x14ac:dyDescent="0.3">
      <c r="A1889" s="108" t="s">
        <v>2078</v>
      </c>
      <c r="B1889" s="108" t="s">
        <v>2051</v>
      </c>
      <c r="C1889" s="106" t="s">
        <v>2052</v>
      </c>
      <c r="D1889" s="93" t="s">
        <v>1394</v>
      </c>
      <c r="E1889" s="109">
        <v>45077</v>
      </c>
      <c r="F1889" s="93"/>
      <c r="G1889" s="93"/>
      <c r="H1889" s="93"/>
    </row>
    <row r="1890" spans="1:8" s="29" customFormat="1" ht="13.8" hidden="1" x14ac:dyDescent="0.3">
      <c r="A1890" s="99" t="s">
        <v>1585</v>
      </c>
      <c r="B1890" s="92" t="s">
        <v>3885</v>
      </c>
      <c r="C1890" s="93" t="s">
        <v>3884</v>
      </c>
      <c r="D1890" s="93" t="s">
        <v>1479</v>
      </c>
      <c r="E1890" s="94">
        <v>45107</v>
      </c>
      <c r="F1890" s="93"/>
      <c r="G1890" s="93"/>
      <c r="H1890" s="93"/>
    </row>
    <row r="1891" spans="1:8" s="29" customFormat="1" ht="13.8" hidden="1" x14ac:dyDescent="0.25">
      <c r="A1891" s="114" t="s">
        <v>133</v>
      </c>
      <c r="B1891" s="117" t="s">
        <v>2049</v>
      </c>
      <c r="C1891" s="106" t="s">
        <v>2050</v>
      </c>
      <c r="D1891" s="93" t="s">
        <v>1394</v>
      </c>
      <c r="E1891" s="115">
        <v>45107</v>
      </c>
      <c r="F1891" s="93"/>
      <c r="G1891" s="93"/>
      <c r="H1891" s="93"/>
    </row>
    <row r="1892" spans="1:8" s="29" customFormat="1" ht="13.8" hidden="1" x14ac:dyDescent="0.25">
      <c r="A1892" s="71" t="s">
        <v>904</v>
      </c>
      <c r="B1892" s="71" t="s">
        <v>5892</v>
      </c>
      <c r="C1892" s="88" t="s">
        <v>5893</v>
      </c>
      <c r="D1892" s="36" t="s">
        <v>1201</v>
      </c>
      <c r="E1892" s="42">
        <v>46075</v>
      </c>
      <c r="F1892" s="32"/>
      <c r="G1892" s="32"/>
      <c r="H1892" s="32"/>
    </row>
    <row r="1893" spans="1:8" s="29" customFormat="1" ht="13.8" hidden="1" x14ac:dyDescent="0.25">
      <c r="A1893" s="102" t="s">
        <v>4946</v>
      </c>
      <c r="B1893" s="87" t="s">
        <v>4601</v>
      </c>
      <c r="C1893" s="95" t="s">
        <v>4633</v>
      </c>
      <c r="D1893" s="96" t="s">
        <v>398</v>
      </c>
      <c r="E1893" s="65">
        <v>45412</v>
      </c>
      <c r="F1893" s="96"/>
      <c r="G1893" s="96"/>
      <c r="H1893" s="96"/>
    </row>
    <row r="1894" spans="1:8" s="29" customFormat="1" ht="13.8" hidden="1" x14ac:dyDescent="0.25">
      <c r="A1894" s="71" t="s">
        <v>1660</v>
      </c>
      <c r="B1894" s="41" t="s">
        <v>5884</v>
      </c>
      <c r="C1894" s="88" t="s">
        <v>5885</v>
      </c>
      <c r="D1894" s="36" t="s">
        <v>1201</v>
      </c>
      <c r="E1894" s="43">
        <v>45610</v>
      </c>
      <c r="F1894" s="32"/>
      <c r="G1894" s="32"/>
      <c r="H1894" s="32"/>
    </row>
    <row r="1895" spans="1:8" s="29" customFormat="1" ht="13.8" hidden="1" x14ac:dyDescent="0.3">
      <c r="A1895" s="57" t="s">
        <v>3984</v>
      </c>
      <c r="B1895" s="57" t="s">
        <v>142</v>
      </c>
      <c r="C1895" s="62">
        <v>2203</v>
      </c>
      <c r="D1895" s="93" t="s">
        <v>4760</v>
      </c>
      <c r="E1895" s="60">
        <v>45230</v>
      </c>
      <c r="F1895" s="93"/>
      <c r="G1895" s="93"/>
      <c r="H1895" s="93"/>
    </row>
    <row r="1896" spans="1:8" s="29" customFormat="1" ht="13.8" hidden="1" x14ac:dyDescent="0.3">
      <c r="A1896" s="57" t="s">
        <v>3984</v>
      </c>
      <c r="B1896" s="57" t="s">
        <v>2173</v>
      </c>
      <c r="C1896" s="62">
        <v>21030</v>
      </c>
      <c r="D1896" s="93" t="s">
        <v>4760</v>
      </c>
      <c r="E1896" s="60">
        <v>45961</v>
      </c>
      <c r="F1896" s="93"/>
      <c r="G1896" s="93"/>
      <c r="H1896" s="93"/>
    </row>
    <row r="1897" spans="1:8" s="29" customFormat="1" ht="13.8" hidden="1" x14ac:dyDescent="0.3">
      <c r="A1897" s="57" t="s">
        <v>3984</v>
      </c>
      <c r="B1897" s="57" t="s">
        <v>1297</v>
      </c>
      <c r="C1897" s="62">
        <v>2202</v>
      </c>
      <c r="D1897" s="93" t="s">
        <v>4760</v>
      </c>
      <c r="E1897" s="60">
        <v>45230</v>
      </c>
      <c r="F1897" s="93"/>
      <c r="G1897" s="93"/>
      <c r="H1897" s="93"/>
    </row>
    <row r="1898" spans="1:8" s="29" customFormat="1" ht="13.8" hidden="1" x14ac:dyDescent="0.3">
      <c r="A1898" s="57" t="s">
        <v>3984</v>
      </c>
      <c r="B1898" s="57" t="s">
        <v>1299</v>
      </c>
      <c r="C1898" s="62">
        <v>2211</v>
      </c>
      <c r="D1898" s="93" t="s">
        <v>4760</v>
      </c>
      <c r="E1898" s="60">
        <v>45230</v>
      </c>
      <c r="F1898" s="93"/>
      <c r="G1898" s="93"/>
      <c r="H1898" s="93"/>
    </row>
    <row r="1899" spans="1:8" s="29" customFormat="1" ht="13.8" hidden="1" x14ac:dyDescent="0.3">
      <c r="A1899" s="57" t="s">
        <v>3672</v>
      </c>
      <c r="B1899" s="92" t="s">
        <v>3682</v>
      </c>
      <c r="C1899" s="93" t="s">
        <v>3680</v>
      </c>
      <c r="D1899" s="93" t="s">
        <v>3681</v>
      </c>
      <c r="E1899" s="94">
        <v>46203</v>
      </c>
      <c r="F1899" s="93"/>
      <c r="G1899" s="93"/>
      <c r="H1899" s="93"/>
    </row>
    <row r="1900" spans="1:8" s="29" customFormat="1" ht="13.8" hidden="1" x14ac:dyDescent="0.25">
      <c r="A1900" s="120" t="s">
        <v>2053</v>
      </c>
      <c r="B1900" s="117" t="s">
        <v>1943</v>
      </c>
      <c r="C1900" s="106" t="s">
        <v>3167</v>
      </c>
      <c r="D1900" s="93" t="s">
        <v>1394</v>
      </c>
      <c r="E1900" s="115">
        <v>46053</v>
      </c>
      <c r="F1900" s="93"/>
      <c r="G1900" s="93"/>
      <c r="H1900" s="93"/>
    </row>
    <row r="1901" spans="1:8" s="29" customFormat="1" ht="13.8" hidden="1" x14ac:dyDescent="0.25">
      <c r="A1901" s="76" t="s">
        <v>3033</v>
      </c>
      <c r="B1901" s="87" t="s">
        <v>4634</v>
      </c>
      <c r="C1901" s="95" t="s">
        <v>4635</v>
      </c>
      <c r="D1901" s="96" t="s">
        <v>398</v>
      </c>
      <c r="E1901" s="65">
        <v>45138</v>
      </c>
      <c r="F1901" s="96"/>
      <c r="G1901" s="96"/>
      <c r="H1901" s="96"/>
    </row>
    <row r="1902" spans="1:8" s="29" customFormat="1" ht="13.8" hidden="1" x14ac:dyDescent="0.3">
      <c r="A1902" s="57" t="s">
        <v>53</v>
      </c>
      <c r="B1902" s="57" t="s">
        <v>2173</v>
      </c>
      <c r="C1902" s="62">
        <v>21030</v>
      </c>
      <c r="D1902" s="93" t="s">
        <v>4760</v>
      </c>
      <c r="E1902" s="60">
        <v>45961</v>
      </c>
      <c r="F1902" s="93"/>
      <c r="G1902" s="93"/>
      <c r="H1902" s="93"/>
    </row>
    <row r="1903" spans="1:8" s="29" customFormat="1" ht="13.8" hidden="1" x14ac:dyDescent="0.3">
      <c r="A1903" s="57" t="s">
        <v>53</v>
      </c>
      <c r="B1903" s="57" t="s">
        <v>4728</v>
      </c>
      <c r="C1903" s="62">
        <v>2209</v>
      </c>
      <c r="D1903" s="93" t="s">
        <v>4760</v>
      </c>
      <c r="E1903" s="60">
        <v>45276</v>
      </c>
      <c r="F1903" s="93"/>
      <c r="G1903" s="93"/>
      <c r="H1903" s="93"/>
    </row>
    <row r="1904" spans="1:8" s="29" customFormat="1" ht="13.8" hidden="1" x14ac:dyDescent="0.25">
      <c r="A1904" s="44" t="s">
        <v>421</v>
      </c>
      <c r="B1904" s="87" t="s">
        <v>4636</v>
      </c>
      <c r="C1904" s="95" t="s">
        <v>4637</v>
      </c>
      <c r="D1904" s="96" t="s">
        <v>398</v>
      </c>
      <c r="E1904" s="65">
        <v>45138</v>
      </c>
      <c r="F1904" s="96"/>
      <c r="G1904" s="96"/>
      <c r="H1904" s="96"/>
    </row>
    <row r="1905" spans="1:8" s="29" customFormat="1" ht="13.8" hidden="1" x14ac:dyDescent="0.25">
      <c r="A1905" s="41" t="s">
        <v>3034</v>
      </c>
      <c r="B1905" s="89" t="s">
        <v>5850</v>
      </c>
      <c r="C1905" s="36" t="s">
        <v>5851</v>
      </c>
      <c r="D1905" s="36" t="s">
        <v>1201</v>
      </c>
      <c r="E1905" s="42">
        <v>45372</v>
      </c>
      <c r="F1905" s="32"/>
      <c r="G1905" s="32"/>
      <c r="H1905" s="32"/>
    </row>
    <row r="1906" spans="1:8" s="29" customFormat="1" ht="13.8" hidden="1" x14ac:dyDescent="0.25">
      <c r="A1906" s="71" t="s">
        <v>3034</v>
      </c>
      <c r="B1906" s="89" t="s">
        <v>5850</v>
      </c>
      <c r="C1906" s="36" t="s">
        <v>5921</v>
      </c>
      <c r="D1906" s="36" t="s">
        <v>1201</v>
      </c>
      <c r="E1906" s="42">
        <v>45169</v>
      </c>
      <c r="F1906" s="32"/>
      <c r="G1906" s="32"/>
      <c r="H1906" s="32"/>
    </row>
    <row r="1907" spans="1:8" s="29" customFormat="1" ht="13.8" hidden="1" x14ac:dyDescent="0.25">
      <c r="A1907" s="91" t="s">
        <v>2813</v>
      </c>
      <c r="B1907" s="92" t="s">
        <v>1774</v>
      </c>
      <c r="C1907" s="93" t="s">
        <v>2656</v>
      </c>
      <c r="D1907" s="93" t="s">
        <v>2814</v>
      </c>
      <c r="E1907" s="94">
        <v>45169</v>
      </c>
      <c r="F1907" s="93"/>
      <c r="G1907" s="93"/>
      <c r="H1907" s="93"/>
    </row>
    <row r="1908" spans="1:8" s="29" customFormat="1" ht="13.8" hidden="1" x14ac:dyDescent="0.25">
      <c r="A1908" s="44" t="s">
        <v>905</v>
      </c>
      <c r="B1908" s="44" t="s">
        <v>199</v>
      </c>
      <c r="C1908" s="45" t="s">
        <v>2177</v>
      </c>
      <c r="D1908" s="93" t="s">
        <v>4760</v>
      </c>
      <c r="E1908" s="70" t="s">
        <v>1330</v>
      </c>
      <c r="F1908" s="93"/>
      <c r="G1908" s="93"/>
      <c r="H1908" s="93"/>
    </row>
    <row r="1909" spans="1:8" s="29" customFormat="1" ht="13.8" hidden="1" x14ac:dyDescent="0.25">
      <c r="A1909" s="41" t="s">
        <v>4947</v>
      </c>
      <c r="B1909" s="89" t="s">
        <v>5850</v>
      </c>
      <c r="C1909" s="36" t="s">
        <v>5851</v>
      </c>
      <c r="D1909" s="36" t="s">
        <v>1201</v>
      </c>
      <c r="E1909" s="42">
        <v>45372</v>
      </c>
      <c r="F1909" s="32"/>
      <c r="G1909" s="32"/>
      <c r="H1909" s="32"/>
    </row>
    <row r="1910" spans="1:8" s="29" customFormat="1" ht="13.8" hidden="1" x14ac:dyDescent="0.25">
      <c r="A1910" s="102" t="s">
        <v>4947</v>
      </c>
      <c r="B1910" s="87" t="s">
        <v>176</v>
      </c>
      <c r="C1910" s="95" t="s">
        <v>392</v>
      </c>
      <c r="D1910" s="96" t="s">
        <v>398</v>
      </c>
      <c r="E1910" s="65">
        <v>45169</v>
      </c>
      <c r="F1910" s="96"/>
      <c r="G1910" s="96"/>
      <c r="H1910" s="96"/>
    </row>
    <row r="1911" spans="1:8" s="29" customFormat="1" ht="13.8" hidden="1" x14ac:dyDescent="0.25">
      <c r="A1911" s="1" t="s">
        <v>36</v>
      </c>
      <c r="B1911" s="89" t="s">
        <v>5850</v>
      </c>
      <c r="C1911" s="36" t="s">
        <v>5921</v>
      </c>
      <c r="D1911" s="36" t="s">
        <v>1201</v>
      </c>
      <c r="E1911" s="42">
        <v>45169</v>
      </c>
      <c r="F1911" s="32"/>
      <c r="G1911" s="32"/>
      <c r="H1911" s="32"/>
    </row>
    <row r="1912" spans="1:8" s="29" customFormat="1" ht="13.8" hidden="1" x14ac:dyDescent="0.25">
      <c r="A1912" s="76" t="s">
        <v>4140</v>
      </c>
      <c r="B1912" s="87" t="s">
        <v>4396</v>
      </c>
      <c r="C1912" s="95" t="s">
        <v>4638</v>
      </c>
      <c r="D1912" s="96" t="s">
        <v>398</v>
      </c>
      <c r="E1912" s="65">
        <v>45138</v>
      </c>
      <c r="F1912" s="96"/>
      <c r="G1912" s="96"/>
      <c r="H1912" s="96"/>
    </row>
    <row r="1913" spans="1:8" s="29" customFormat="1" ht="13.8" hidden="1" x14ac:dyDescent="0.3">
      <c r="A1913" s="57" t="s">
        <v>3673</v>
      </c>
      <c r="B1913" s="92" t="s">
        <v>3682</v>
      </c>
      <c r="C1913" s="93" t="s">
        <v>3680</v>
      </c>
      <c r="D1913" s="93" t="s">
        <v>3681</v>
      </c>
      <c r="E1913" s="94">
        <v>46203</v>
      </c>
      <c r="F1913" s="93"/>
      <c r="G1913" s="93"/>
      <c r="H1913" s="93"/>
    </row>
    <row r="1914" spans="1:8" s="29" customFormat="1" ht="13.8" hidden="1" x14ac:dyDescent="0.25">
      <c r="A1914" s="76" t="s">
        <v>2465</v>
      </c>
      <c r="B1914" s="87" t="s">
        <v>143</v>
      </c>
      <c r="C1914" s="95" t="s">
        <v>393</v>
      </c>
      <c r="D1914" s="96" t="s">
        <v>398</v>
      </c>
      <c r="E1914" s="65">
        <v>45230</v>
      </c>
      <c r="F1914" s="96"/>
      <c r="G1914" s="96"/>
      <c r="H1914" s="96"/>
    </row>
    <row r="1915" spans="1:8" s="29" customFormat="1" ht="13.8" hidden="1" x14ac:dyDescent="0.25">
      <c r="A1915" s="92" t="s">
        <v>1383</v>
      </c>
      <c r="B1915" s="92" t="s">
        <v>1384</v>
      </c>
      <c r="C1915" s="93" t="s">
        <v>3731</v>
      </c>
      <c r="D1915" s="93" t="s">
        <v>1201</v>
      </c>
      <c r="E1915" s="94">
        <v>45155</v>
      </c>
      <c r="F1915" s="93"/>
      <c r="G1915" s="93" t="s">
        <v>1190</v>
      </c>
      <c r="H1915" s="44" t="s">
        <v>1335</v>
      </c>
    </row>
    <row r="1916" spans="1:8" s="29" customFormat="1" ht="13.8" hidden="1" x14ac:dyDescent="0.3">
      <c r="A1916" s="89" t="s">
        <v>1383</v>
      </c>
      <c r="B1916" s="73" t="s">
        <v>5759</v>
      </c>
      <c r="C1916" s="36" t="s">
        <v>5760</v>
      </c>
      <c r="D1916" s="36" t="s">
        <v>1201</v>
      </c>
      <c r="E1916" s="42">
        <v>45554</v>
      </c>
      <c r="F1916" s="32"/>
      <c r="G1916" s="32"/>
      <c r="H1916" s="32"/>
    </row>
    <row r="1917" spans="1:8" s="29" customFormat="1" ht="13.8" x14ac:dyDescent="0.25">
      <c r="A1917" s="44" t="s">
        <v>1787</v>
      </c>
      <c r="B1917" s="92" t="s">
        <v>1788</v>
      </c>
      <c r="C1917" s="93" t="s">
        <v>1728</v>
      </c>
      <c r="D1917" s="93" t="s">
        <v>2147</v>
      </c>
      <c r="E1917" s="107">
        <v>44804</v>
      </c>
      <c r="F1917" s="93"/>
      <c r="G1917" s="93" t="s">
        <v>1190</v>
      </c>
      <c r="H1917" s="93" t="s">
        <v>1789</v>
      </c>
    </row>
    <row r="1918" spans="1:8" s="29" customFormat="1" ht="13.8" hidden="1" x14ac:dyDescent="0.25">
      <c r="A1918" s="71" t="s">
        <v>910</v>
      </c>
      <c r="B1918" s="89" t="s">
        <v>5776</v>
      </c>
      <c r="C1918" s="36" t="s">
        <v>5777</v>
      </c>
      <c r="D1918" s="36" t="s">
        <v>1201</v>
      </c>
      <c r="E1918" s="42">
        <v>45245</v>
      </c>
      <c r="F1918" s="32"/>
      <c r="G1918" s="32"/>
      <c r="H1918" s="32"/>
    </row>
    <row r="1919" spans="1:8" s="29" customFormat="1" ht="13.8" hidden="1" x14ac:dyDescent="0.25">
      <c r="A1919" s="76" t="s">
        <v>3573</v>
      </c>
      <c r="B1919" s="87" t="s">
        <v>179</v>
      </c>
      <c r="C1919" s="95" t="s">
        <v>394</v>
      </c>
      <c r="D1919" s="96" t="s">
        <v>398</v>
      </c>
      <c r="E1919" s="65">
        <v>45230</v>
      </c>
      <c r="F1919" s="96"/>
      <c r="G1919" s="96"/>
      <c r="H1919" s="96"/>
    </row>
    <row r="1920" spans="1:8" s="29" customFormat="1" ht="13.8" hidden="1" x14ac:dyDescent="0.25">
      <c r="A1920" s="72" t="s">
        <v>1379</v>
      </c>
      <c r="B1920" s="89" t="s">
        <v>5783</v>
      </c>
      <c r="C1920" s="36" t="s">
        <v>5784</v>
      </c>
      <c r="D1920" s="36" t="s">
        <v>1201</v>
      </c>
      <c r="E1920" s="42">
        <v>45245</v>
      </c>
      <c r="F1920" s="32"/>
      <c r="G1920" s="32"/>
      <c r="H1920" s="32"/>
    </row>
    <row r="1921" spans="1:8" s="29" customFormat="1" ht="13.8" hidden="1" x14ac:dyDescent="0.25">
      <c r="A1921" s="102" t="s">
        <v>3381</v>
      </c>
      <c r="B1921" s="92" t="s">
        <v>3384</v>
      </c>
      <c r="C1921" s="93" t="s">
        <v>3383</v>
      </c>
      <c r="D1921" s="93" t="s">
        <v>1201</v>
      </c>
      <c r="E1921" s="94">
        <v>45429</v>
      </c>
      <c r="F1921" s="93"/>
      <c r="G1921" s="93" t="s">
        <v>1190</v>
      </c>
      <c r="H1921" s="93" t="s">
        <v>1190</v>
      </c>
    </row>
    <row r="1922" spans="1:8" s="29" customFormat="1" ht="13.8" hidden="1" x14ac:dyDescent="0.3">
      <c r="A1922" s="57" t="s">
        <v>3674</v>
      </c>
      <c r="B1922" s="92" t="s">
        <v>3682</v>
      </c>
      <c r="C1922" s="93" t="s">
        <v>3680</v>
      </c>
      <c r="D1922" s="93" t="s">
        <v>3681</v>
      </c>
      <c r="E1922" s="94">
        <v>46203</v>
      </c>
      <c r="F1922" s="93"/>
      <c r="G1922" s="93"/>
      <c r="H1922" s="93"/>
    </row>
    <row r="1923" spans="1:8" s="29" customFormat="1" ht="13.8" hidden="1" x14ac:dyDescent="0.3">
      <c r="A1923" s="57" t="s">
        <v>3675</v>
      </c>
      <c r="B1923" s="92" t="s">
        <v>3682</v>
      </c>
      <c r="C1923" s="93" t="s">
        <v>3680</v>
      </c>
      <c r="D1923" s="93" t="s">
        <v>3681</v>
      </c>
      <c r="E1923" s="94">
        <v>46203</v>
      </c>
      <c r="F1923" s="93"/>
      <c r="G1923" s="93"/>
      <c r="H1923" s="93"/>
    </row>
    <row r="1924" spans="1:8" s="29" customFormat="1" ht="13.8" hidden="1" x14ac:dyDescent="0.25">
      <c r="A1924" s="98" t="s">
        <v>911</v>
      </c>
      <c r="B1924" s="92" t="s">
        <v>2659</v>
      </c>
      <c r="C1924" s="93" t="s">
        <v>2815</v>
      </c>
      <c r="D1924" s="93" t="s">
        <v>2814</v>
      </c>
      <c r="E1924" s="94">
        <v>45169</v>
      </c>
      <c r="F1924" s="93"/>
      <c r="G1924" s="93"/>
      <c r="H1924" s="93"/>
    </row>
    <row r="1925" spans="1:8" s="29" customFormat="1" ht="13.8" hidden="1" x14ac:dyDescent="0.3">
      <c r="A1925" s="99" t="s">
        <v>1834</v>
      </c>
      <c r="B1925" s="92" t="s">
        <v>1744</v>
      </c>
      <c r="C1925" s="93" t="s">
        <v>1745</v>
      </c>
      <c r="D1925" s="93" t="s">
        <v>1741</v>
      </c>
      <c r="E1925" s="94">
        <v>45349</v>
      </c>
      <c r="F1925" s="93"/>
      <c r="G1925" s="93"/>
      <c r="H1925" s="93" t="s">
        <v>1190</v>
      </c>
    </row>
    <row r="1926" spans="1:8" s="29" customFormat="1" ht="13.8" hidden="1" x14ac:dyDescent="0.25">
      <c r="A1926" s="76" t="s">
        <v>2469</v>
      </c>
      <c r="B1926" s="131" t="s">
        <v>1744</v>
      </c>
      <c r="C1926" s="96" t="s">
        <v>1745</v>
      </c>
      <c r="D1926" s="96" t="s">
        <v>1741</v>
      </c>
      <c r="E1926" s="112">
        <v>45349</v>
      </c>
      <c r="F1926" s="93"/>
      <c r="G1926" s="93"/>
      <c r="H1926" s="93"/>
    </row>
    <row r="1927" spans="1:8" s="29" customFormat="1" ht="13.8" hidden="1" x14ac:dyDescent="0.25">
      <c r="A1927" s="41" t="s">
        <v>4875</v>
      </c>
      <c r="B1927" s="89" t="s">
        <v>5850</v>
      </c>
      <c r="C1927" s="36" t="s">
        <v>5851</v>
      </c>
      <c r="D1927" s="36" t="s">
        <v>1201</v>
      </c>
      <c r="E1927" s="42">
        <v>45372</v>
      </c>
      <c r="F1927" s="32"/>
      <c r="G1927" s="32"/>
      <c r="H1927" s="32"/>
    </row>
    <row r="1928" spans="1:8" s="29" customFormat="1" ht="13.8" hidden="1" x14ac:dyDescent="0.25">
      <c r="A1928" s="71" t="s">
        <v>4324</v>
      </c>
      <c r="B1928" s="89" t="s">
        <v>5850</v>
      </c>
      <c r="C1928" s="36" t="s">
        <v>5921</v>
      </c>
      <c r="D1928" s="36" t="s">
        <v>1201</v>
      </c>
      <c r="E1928" s="42">
        <v>45169</v>
      </c>
      <c r="F1928" s="32"/>
      <c r="G1928" s="32"/>
      <c r="H1928" s="32"/>
    </row>
    <row r="1929" spans="1:8" s="29" customFormat="1" ht="13.8" hidden="1" x14ac:dyDescent="0.25">
      <c r="A1929" s="44" t="s">
        <v>3858</v>
      </c>
      <c r="B1929" s="44" t="s">
        <v>3859</v>
      </c>
      <c r="C1929" s="45" t="s">
        <v>3860</v>
      </c>
      <c r="D1929" s="45" t="s">
        <v>1201</v>
      </c>
      <c r="E1929" s="46">
        <v>45907</v>
      </c>
      <c r="F1929" s="45"/>
      <c r="G1929" s="45"/>
      <c r="H1929" s="93"/>
    </row>
    <row r="1930" spans="1:8" s="29" customFormat="1" ht="13.8" hidden="1" x14ac:dyDescent="0.25">
      <c r="A1930" s="76" t="s">
        <v>319</v>
      </c>
      <c r="B1930" s="87" t="s">
        <v>259</v>
      </c>
      <c r="C1930" s="95" t="s">
        <v>3947</v>
      </c>
      <c r="D1930" s="96" t="s">
        <v>398</v>
      </c>
      <c r="E1930" s="65">
        <v>45169</v>
      </c>
      <c r="F1930" s="96"/>
      <c r="G1930" s="96"/>
      <c r="H1930" s="96"/>
    </row>
    <row r="1931" spans="1:8" s="29" customFormat="1" ht="13.8" hidden="1" x14ac:dyDescent="0.25">
      <c r="A1931" s="127" t="s">
        <v>1287</v>
      </c>
      <c r="B1931" s="44" t="s">
        <v>3200</v>
      </c>
      <c r="C1931" s="45" t="s">
        <v>3201</v>
      </c>
      <c r="D1931" s="45" t="s">
        <v>1201</v>
      </c>
      <c r="E1931" s="46">
        <v>45382</v>
      </c>
      <c r="F1931" s="45"/>
      <c r="G1931" s="45" t="s">
        <v>1190</v>
      </c>
      <c r="H1931" s="45" t="s">
        <v>1190</v>
      </c>
    </row>
    <row r="1932" spans="1:8" s="29" customFormat="1" ht="13.8" hidden="1" x14ac:dyDescent="0.3">
      <c r="A1932" s="57" t="s">
        <v>2171</v>
      </c>
      <c r="B1932" s="92" t="s">
        <v>3682</v>
      </c>
      <c r="C1932" s="93" t="s">
        <v>3680</v>
      </c>
      <c r="D1932" s="93" t="s">
        <v>3681</v>
      </c>
      <c r="E1932" s="94">
        <v>46203</v>
      </c>
      <c r="F1932" s="93"/>
      <c r="G1932" s="93"/>
      <c r="H1932" s="93"/>
    </row>
    <row r="1933" spans="1:8" s="29" customFormat="1" ht="13.8" hidden="1" x14ac:dyDescent="0.3">
      <c r="A1933" s="57" t="s">
        <v>3676</v>
      </c>
      <c r="B1933" s="92" t="s">
        <v>3682</v>
      </c>
      <c r="C1933" s="93" t="s">
        <v>3680</v>
      </c>
      <c r="D1933" s="93" t="s">
        <v>3681</v>
      </c>
      <c r="E1933" s="94">
        <v>46203</v>
      </c>
      <c r="F1933" s="93"/>
      <c r="G1933" s="93"/>
      <c r="H1933" s="93"/>
    </row>
    <row r="1934" spans="1:8" s="29" customFormat="1" ht="13.8" hidden="1" x14ac:dyDescent="0.25">
      <c r="A1934" s="44" t="s">
        <v>6784</v>
      </c>
      <c r="B1934" s="44" t="s">
        <v>165</v>
      </c>
      <c r="C1934" s="45" t="s">
        <v>6785</v>
      </c>
      <c r="D1934" s="93" t="s">
        <v>398</v>
      </c>
      <c r="E1934" s="46">
        <v>45657</v>
      </c>
      <c r="F1934" s="45"/>
      <c r="G1934" s="45"/>
      <c r="H1934" s="93"/>
    </row>
    <row r="1935" spans="1:8" s="29" customFormat="1" ht="13.8" hidden="1" x14ac:dyDescent="0.25">
      <c r="A1935" s="87" t="s">
        <v>4639</v>
      </c>
      <c r="B1935" s="87" t="s">
        <v>165</v>
      </c>
      <c r="C1935" s="95" t="s">
        <v>2726</v>
      </c>
      <c r="D1935" s="96" t="s">
        <v>398</v>
      </c>
      <c r="E1935" s="65">
        <v>45535</v>
      </c>
      <c r="F1935" s="96"/>
      <c r="G1935" s="96"/>
      <c r="H1935" s="96"/>
    </row>
    <row r="1936" spans="1:8" s="29" customFormat="1" ht="13.8" hidden="1" x14ac:dyDescent="0.25">
      <c r="A1936" s="76" t="s">
        <v>3574</v>
      </c>
      <c r="B1936" s="87" t="s">
        <v>4098</v>
      </c>
      <c r="C1936" s="95" t="s">
        <v>2726</v>
      </c>
      <c r="D1936" s="96" t="s">
        <v>398</v>
      </c>
      <c r="E1936" s="65">
        <v>45169</v>
      </c>
      <c r="F1936" s="96"/>
      <c r="G1936" s="96"/>
      <c r="H1936" s="96"/>
    </row>
    <row r="1937" spans="1:8" s="29" customFormat="1" ht="13.8" hidden="1" x14ac:dyDescent="0.25">
      <c r="A1937" s="92" t="s">
        <v>3730</v>
      </c>
      <c r="B1937" s="92" t="s">
        <v>1384</v>
      </c>
      <c r="C1937" s="93" t="s">
        <v>3731</v>
      </c>
      <c r="D1937" s="93" t="s">
        <v>1201</v>
      </c>
      <c r="E1937" s="94">
        <v>45155</v>
      </c>
      <c r="F1937" s="93"/>
      <c r="G1937" s="93" t="s">
        <v>1190</v>
      </c>
      <c r="H1937" s="44" t="s">
        <v>1335</v>
      </c>
    </row>
    <row r="1938" spans="1:8" s="29" customFormat="1" ht="13.8" hidden="1" x14ac:dyDescent="0.25">
      <c r="A1938" s="89" t="s">
        <v>3730</v>
      </c>
      <c r="B1938" s="71" t="s">
        <v>5892</v>
      </c>
      <c r="C1938" s="88" t="s">
        <v>5893</v>
      </c>
      <c r="D1938" s="36" t="s">
        <v>1201</v>
      </c>
      <c r="E1938" s="42">
        <v>46075</v>
      </c>
      <c r="F1938" s="32"/>
      <c r="G1938" s="32"/>
      <c r="H1938" s="32"/>
    </row>
    <row r="1939" spans="1:8" s="29" customFormat="1" ht="13.8" hidden="1" x14ac:dyDescent="0.25">
      <c r="A1939" s="76" t="s">
        <v>4325</v>
      </c>
      <c r="B1939" s="87" t="s">
        <v>4439</v>
      </c>
      <c r="C1939" s="95" t="s">
        <v>4640</v>
      </c>
      <c r="D1939" s="96" t="s">
        <v>398</v>
      </c>
      <c r="E1939" s="65">
        <v>45657</v>
      </c>
      <c r="F1939" s="96"/>
      <c r="G1939" s="96"/>
      <c r="H1939" s="96"/>
    </row>
    <row r="1940" spans="1:8" s="29" customFormat="1" ht="13.8" hidden="1" x14ac:dyDescent="0.3">
      <c r="A1940" s="111" t="s">
        <v>1827</v>
      </c>
      <c r="B1940" s="111" t="s">
        <v>1826</v>
      </c>
      <c r="C1940" s="142" t="s">
        <v>1825</v>
      </c>
      <c r="D1940" s="93" t="s">
        <v>1747</v>
      </c>
      <c r="E1940" s="143">
        <v>45473</v>
      </c>
      <c r="F1940" s="142"/>
      <c r="G1940" s="142"/>
      <c r="H1940" s="93" t="s">
        <v>1335</v>
      </c>
    </row>
    <row r="1941" spans="1:8" s="29" customFormat="1" ht="13.8" hidden="1" x14ac:dyDescent="0.25">
      <c r="A1941" s="71" t="s">
        <v>913</v>
      </c>
      <c r="B1941" s="41" t="s">
        <v>5898</v>
      </c>
      <c r="C1941" s="88" t="s">
        <v>5899</v>
      </c>
      <c r="D1941" s="36" t="s">
        <v>1201</v>
      </c>
      <c r="E1941" s="43">
        <v>45610</v>
      </c>
      <c r="F1941" s="32"/>
      <c r="G1941" s="32"/>
      <c r="H1941" s="32"/>
    </row>
    <row r="1942" spans="1:8" s="29" customFormat="1" ht="13.8" hidden="1" x14ac:dyDescent="0.25">
      <c r="A1942" s="101" t="s">
        <v>3244</v>
      </c>
      <c r="B1942" s="44" t="s">
        <v>3200</v>
      </c>
      <c r="C1942" s="45" t="s">
        <v>3201</v>
      </c>
      <c r="D1942" s="45" t="s">
        <v>1201</v>
      </c>
      <c r="E1942" s="46">
        <v>45382</v>
      </c>
      <c r="F1942" s="45"/>
      <c r="G1942" s="45" t="s">
        <v>1190</v>
      </c>
      <c r="H1942" s="45" t="s">
        <v>1190</v>
      </c>
    </row>
    <row r="1943" spans="1:8" s="29" customFormat="1" ht="13.8" hidden="1" x14ac:dyDescent="0.3">
      <c r="A1943" s="57" t="s">
        <v>6</v>
      </c>
      <c r="B1943" s="57" t="s">
        <v>1290</v>
      </c>
      <c r="C1943" s="62">
        <v>21027</v>
      </c>
      <c r="D1943" s="93" t="s">
        <v>4760</v>
      </c>
      <c r="E1943" s="60">
        <v>45777</v>
      </c>
      <c r="F1943" s="93"/>
      <c r="G1943" s="93"/>
      <c r="H1943" s="93"/>
    </row>
    <row r="1944" spans="1:8" s="29" customFormat="1" ht="13.8" hidden="1" x14ac:dyDescent="0.25">
      <c r="A1944" s="99" t="s">
        <v>2763</v>
      </c>
      <c r="B1944" s="111" t="s">
        <v>1169</v>
      </c>
      <c r="C1944" s="45" t="s">
        <v>2745</v>
      </c>
      <c r="D1944" s="93" t="s">
        <v>2198</v>
      </c>
      <c r="E1944" s="46">
        <v>45227</v>
      </c>
      <c r="F1944" s="93"/>
      <c r="G1944" s="93"/>
      <c r="H1944" s="93"/>
    </row>
    <row r="1945" spans="1:8" s="29" customFormat="1" ht="13.8" hidden="1" x14ac:dyDescent="0.3">
      <c r="A1945" s="57" t="s">
        <v>2279</v>
      </c>
      <c r="B1945" s="57" t="s">
        <v>1290</v>
      </c>
      <c r="C1945" s="62">
        <v>21027</v>
      </c>
      <c r="D1945" s="93" t="s">
        <v>4760</v>
      </c>
      <c r="E1945" s="60">
        <v>45777</v>
      </c>
      <c r="F1945" s="93"/>
      <c r="G1945" s="93"/>
      <c r="H1945" s="93"/>
    </row>
    <row r="1946" spans="1:8" s="29" customFormat="1" ht="13.8" hidden="1" x14ac:dyDescent="0.25">
      <c r="A1946" s="76" t="s">
        <v>3037</v>
      </c>
      <c r="B1946" s="87" t="s">
        <v>4458</v>
      </c>
      <c r="C1946" s="95" t="s">
        <v>4641</v>
      </c>
      <c r="D1946" s="96" t="s">
        <v>398</v>
      </c>
      <c r="E1946" s="65">
        <v>45657</v>
      </c>
      <c r="F1946" s="96"/>
      <c r="G1946" s="96"/>
      <c r="H1946" s="96"/>
    </row>
    <row r="1947" spans="1:8" s="29" customFormat="1" ht="13.8" hidden="1" x14ac:dyDescent="0.25">
      <c r="A1947" s="87" t="s">
        <v>4642</v>
      </c>
      <c r="B1947" s="87" t="s">
        <v>143</v>
      </c>
      <c r="C1947" s="95" t="s">
        <v>395</v>
      </c>
      <c r="D1947" s="96" t="s">
        <v>398</v>
      </c>
      <c r="E1947" s="65">
        <v>45230</v>
      </c>
      <c r="F1947" s="96"/>
      <c r="G1947" s="96"/>
      <c r="H1947" s="96"/>
    </row>
    <row r="1948" spans="1:8" s="29" customFormat="1" ht="13.8" hidden="1" x14ac:dyDescent="0.25">
      <c r="A1948" s="76" t="s">
        <v>2184</v>
      </c>
      <c r="B1948" s="87" t="s">
        <v>4336</v>
      </c>
      <c r="C1948" s="95" t="s">
        <v>4643</v>
      </c>
      <c r="D1948" s="96" t="s">
        <v>398</v>
      </c>
      <c r="E1948" s="65">
        <v>45657</v>
      </c>
      <c r="F1948" s="96"/>
      <c r="G1948" s="96"/>
      <c r="H1948" s="96"/>
    </row>
    <row r="1949" spans="1:8" s="29" customFormat="1" ht="13.8" hidden="1" x14ac:dyDescent="0.25">
      <c r="A1949" s="86" t="s">
        <v>4948</v>
      </c>
      <c r="B1949" s="87" t="s">
        <v>320</v>
      </c>
      <c r="C1949" s="95" t="s">
        <v>396</v>
      </c>
      <c r="D1949" s="96" t="s">
        <v>398</v>
      </c>
      <c r="E1949" s="65">
        <v>45412</v>
      </c>
      <c r="F1949" s="96"/>
      <c r="G1949" s="96"/>
      <c r="H1949" s="96"/>
    </row>
    <row r="1950" spans="1:8" s="29" customFormat="1" ht="13.8" hidden="1" x14ac:dyDescent="0.25">
      <c r="A1950" s="44" t="s">
        <v>1288</v>
      </c>
      <c r="B1950" s="44" t="s">
        <v>1311</v>
      </c>
      <c r="C1950" s="45" t="s">
        <v>4752</v>
      </c>
      <c r="D1950" s="93" t="s">
        <v>4760</v>
      </c>
      <c r="E1950" s="70" t="s">
        <v>1330</v>
      </c>
      <c r="F1950" s="93"/>
      <c r="G1950" s="93"/>
      <c r="H1950" s="93"/>
    </row>
    <row r="1951" spans="1:8" s="29" customFormat="1" ht="13.8" hidden="1" x14ac:dyDescent="0.25">
      <c r="A1951" s="76" t="s">
        <v>2470</v>
      </c>
      <c r="B1951" s="87" t="s">
        <v>192</v>
      </c>
      <c r="C1951" s="95" t="s">
        <v>397</v>
      </c>
      <c r="D1951" s="96" t="s">
        <v>398</v>
      </c>
      <c r="E1951" s="65">
        <v>45169</v>
      </c>
      <c r="F1951" s="96"/>
      <c r="G1951" s="96"/>
      <c r="H1951" s="96"/>
    </row>
    <row r="1952" spans="1:8" s="29" customFormat="1" ht="13.8" hidden="1" x14ac:dyDescent="0.3">
      <c r="A1952" s="57" t="s">
        <v>3677</v>
      </c>
      <c r="B1952" s="92" t="s">
        <v>3682</v>
      </c>
      <c r="C1952" s="93" t="s">
        <v>3680</v>
      </c>
      <c r="D1952" s="93" t="s">
        <v>3681</v>
      </c>
      <c r="E1952" s="94">
        <v>46203</v>
      </c>
      <c r="F1952" s="93"/>
      <c r="G1952" s="93"/>
      <c r="H1952" s="93"/>
    </row>
    <row r="1953" spans="1:8" s="29" customFormat="1" ht="13.8" hidden="1" x14ac:dyDescent="0.3">
      <c r="A1953" s="57" t="s">
        <v>1289</v>
      </c>
      <c r="B1953" s="58" t="s">
        <v>3909</v>
      </c>
      <c r="C1953" s="59">
        <v>20022</v>
      </c>
      <c r="D1953" s="93" t="s">
        <v>4760</v>
      </c>
      <c r="E1953" s="60">
        <v>45535</v>
      </c>
      <c r="F1953" s="93"/>
      <c r="G1953" s="93"/>
      <c r="H1953" s="93"/>
    </row>
    <row r="1954" spans="1:8" s="29" customFormat="1" ht="13.8" hidden="1" x14ac:dyDescent="0.25">
      <c r="A1954" s="41" t="s">
        <v>5882</v>
      </c>
      <c r="B1954" s="89" t="s">
        <v>5850</v>
      </c>
      <c r="C1954" s="36" t="s">
        <v>5851</v>
      </c>
      <c r="D1954" s="36" t="s">
        <v>1201</v>
      </c>
      <c r="E1954" s="42">
        <v>45372</v>
      </c>
      <c r="F1954" s="32"/>
      <c r="G1954" s="32"/>
      <c r="H1954" s="32"/>
    </row>
    <row r="1955" spans="1:8" s="29" customFormat="1" ht="13.8" hidden="1" x14ac:dyDescent="0.25">
      <c r="A1955" s="71" t="s">
        <v>4116</v>
      </c>
      <c r="B1955" s="89" t="s">
        <v>5850</v>
      </c>
      <c r="C1955" s="36" t="s">
        <v>5921</v>
      </c>
      <c r="D1955" s="36" t="s">
        <v>1201</v>
      </c>
      <c r="E1955" s="42">
        <v>45169</v>
      </c>
      <c r="F1955" s="32"/>
      <c r="G1955" s="32"/>
      <c r="H1955" s="32"/>
    </row>
    <row r="1956" spans="1:8" s="29" customFormat="1" ht="13.8" hidden="1" x14ac:dyDescent="0.25">
      <c r="A1956" s="48" t="s">
        <v>4035</v>
      </c>
      <c r="B1956" s="48" t="s">
        <v>4036</v>
      </c>
      <c r="C1956" s="49" t="s">
        <v>4037</v>
      </c>
      <c r="D1956" s="93" t="s">
        <v>2147</v>
      </c>
      <c r="E1956" s="66"/>
      <c r="F1956" s="93"/>
      <c r="G1956" s="93"/>
      <c r="H1956" s="93"/>
    </row>
    <row r="1957" spans="1:8" s="29" customFormat="1" ht="13.8" hidden="1" x14ac:dyDescent="0.25">
      <c r="A1957" s="44" t="s">
        <v>577</v>
      </c>
      <c r="B1957" s="160" t="s">
        <v>5687</v>
      </c>
      <c r="C1957" s="161" t="s">
        <v>5688</v>
      </c>
      <c r="D1957" s="93" t="s">
        <v>1735</v>
      </c>
      <c r="E1957" s="79">
        <v>45626</v>
      </c>
      <c r="F1957" s="93"/>
      <c r="G1957" s="93"/>
      <c r="H1957" s="93"/>
    </row>
    <row r="1958" spans="1:8" s="29" customFormat="1" ht="13.8" hidden="1" x14ac:dyDescent="0.25">
      <c r="A1958" s="99" t="s">
        <v>916</v>
      </c>
      <c r="B1958" s="111" t="s">
        <v>1169</v>
      </c>
      <c r="C1958" s="45" t="s">
        <v>2745</v>
      </c>
      <c r="D1958" s="93" t="s">
        <v>2198</v>
      </c>
      <c r="E1958" s="46">
        <v>45227</v>
      </c>
      <c r="F1958" s="93"/>
      <c r="G1958" s="93"/>
      <c r="H1958" s="93"/>
    </row>
    <row r="1959" spans="1:8" s="29" customFormat="1" ht="13.8" hidden="1" x14ac:dyDescent="0.25">
      <c r="A1959" s="71" t="s">
        <v>916</v>
      </c>
      <c r="B1959" s="89" t="s">
        <v>5783</v>
      </c>
      <c r="C1959" s="36" t="s">
        <v>5784</v>
      </c>
      <c r="D1959" s="36" t="s">
        <v>1201</v>
      </c>
      <c r="E1959" s="42">
        <v>45245</v>
      </c>
      <c r="F1959" s="32"/>
      <c r="G1959" s="32"/>
      <c r="H1959" s="32"/>
    </row>
    <row r="1960" spans="1:8" s="29" customFormat="1" ht="13.8" hidden="1" x14ac:dyDescent="0.3">
      <c r="A1960" s="99" t="s">
        <v>3106</v>
      </c>
      <c r="B1960" s="92" t="s">
        <v>3078</v>
      </c>
      <c r="C1960" s="93" t="s">
        <v>3107</v>
      </c>
      <c r="D1960" s="93" t="s">
        <v>1586</v>
      </c>
      <c r="E1960" s="94">
        <v>45291</v>
      </c>
      <c r="F1960" s="93"/>
      <c r="G1960" s="93"/>
      <c r="H1960" s="93"/>
    </row>
    <row r="1961" spans="1:8" s="29" customFormat="1" ht="13.8" hidden="1" x14ac:dyDescent="0.3">
      <c r="A1961" s="57" t="s">
        <v>2172</v>
      </c>
      <c r="B1961" s="57" t="s">
        <v>2173</v>
      </c>
      <c r="C1961" s="62">
        <v>21030</v>
      </c>
      <c r="D1961" s="93" t="s">
        <v>4760</v>
      </c>
      <c r="E1961" s="60">
        <v>45961</v>
      </c>
      <c r="F1961" s="93"/>
      <c r="G1961" s="93"/>
      <c r="H1961" s="93"/>
    </row>
    <row r="1962" spans="1:8" s="29" customFormat="1" ht="13.8" hidden="1" x14ac:dyDescent="0.25">
      <c r="A1962" s="99" t="s">
        <v>1144</v>
      </c>
      <c r="B1962" s="111" t="s">
        <v>1169</v>
      </c>
      <c r="C1962" s="45" t="s">
        <v>2745</v>
      </c>
      <c r="D1962" s="93" t="s">
        <v>2198</v>
      </c>
      <c r="E1962" s="46">
        <v>45227</v>
      </c>
      <c r="F1962" s="93"/>
      <c r="G1962" s="93"/>
      <c r="H1962" s="93"/>
    </row>
    <row r="1963" spans="1:8" s="29" customFormat="1" ht="13.8" hidden="1" x14ac:dyDescent="0.3">
      <c r="A1963" s="57" t="s">
        <v>3057</v>
      </c>
      <c r="B1963" s="57" t="s">
        <v>1300</v>
      </c>
      <c r="C1963" s="62">
        <v>2201</v>
      </c>
      <c r="D1963" s="93" t="s">
        <v>4760</v>
      </c>
      <c r="E1963" s="60">
        <v>45260</v>
      </c>
      <c r="F1963" s="93"/>
      <c r="G1963" s="93"/>
      <c r="H1963" s="93"/>
    </row>
    <row r="1964" spans="1:8" s="29" customFormat="1" ht="13.8" hidden="1" x14ac:dyDescent="0.25">
      <c r="A1964" s="75" t="s">
        <v>3830</v>
      </c>
      <c r="B1964" s="76" t="s">
        <v>4507</v>
      </c>
      <c r="C1964" s="95" t="s">
        <v>4644</v>
      </c>
      <c r="D1964" s="96" t="s">
        <v>398</v>
      </c>
      <c r="E1964" s="65">
        <v>45657</v>
      </c>
      <c r="F1964" s="96"/>
      <c r="G1964" s="96"/>
      <c r="H1964" s="96"/>
    </row>
    <row r="1965" spans="1:8" s="29" customFormat="1" ht="13.8" hidden="1" x14ac:dyDescent="0.25">
      <c r="A1965" s="72" t="s">
        <v>3073</v>
      </c>
      <c r="B1965" s="89" t="s">
        <v>1202</v>
      </c>
      <c r="C1965" s="36" t="s">
        <v>5804</v>
      </c>
      <c r="D1965" s="36" t="s">
        <v>1201</v>
      </c>
      <c r="E1965" s="42">
        <v>45132</v>
      </c>
      <c r="F1965" s="32"/>
      <c r="G1965" s="32"/>
      <c r="H1965" s="32"/>
    </row>
    <row r="1966" spans="1:8" s="29" customFormat="1" ht="13.8" hidden="1" x14ac:dyDescent="0.3">
      <c r="A1966" s="99" t="s">
        <v>2192</v>
      </c>
      <c r="B1966" s="92" t="s">
        <v>2193</v>
      </c>
      <c r="C1966" s="93" t="s">
        <v>6219</v>
      </c>
      <c r="D1966" s="93" t="s">
        <v>1479</v>
      </c>
      <c r="E1966" s="112">
        <v>45108</v>
      </c>
      <c r="F1966" s="93"/>
      <c r="G1966" s="93"/>
      <c r="H1966" s="93"/>
    </row>
    <row r="1967" spans="1:8" s="29" customFormat="1" ht="13.8" hidden="1" x14ac:dyDescent="0.25">
      <c r="A1967" s="135" t="s">
        <v>2192</v>
      </c>
      <c r="B1967" s="87" t="s">
        <v>4494</v>
      </c>
      <c r="C1967" s="95" t="s">
        <v>4645</v>
      </c>
      <c r="D1967" s="96" t="s">
        <v>398</v>
      </c>
      <c r="E1967" s="65">
        <v>45138</v>
      </c>
      <c r="F1967" s="96"/>
      <c r="G1967" s="96"/>
      <c r="H1967" s="96"/>
    </row>
    <row r="1968" spans="1:8" s="29" customFormat="1" ht="13.8" hidden="1" x14ac:dyDescent="0.25">
      <c r="A1968" s="98" t="s">
        <v>2885</v>
      </c>
      <c r="B1968" s="92" t="s">
        <v>2659</v>
      </c>
      <c r="C1968" s="93" t="s">
        <v>2815</v>
      </c>
      <c r="D1968" s="93" t="s">
        <v>2814</v>
      </c>
      <c r="E1968" s="94">
        <v>45169</v>
      </c>
      <c r="F1968" s="93"/>
      <c r="G1968" s="93"/>
      <c r="H1968" s="93"/>
    </row>
    <row r="1969" spans="1:11" s="29" customFormat="1" ht="13.8" hidden="1" x14ac:dyDescent="0.25">
      <c r="A1969" s="102" t="s">
        <v>3382</v>
      </c>
      <c r="B1969" s="92" t="s">
        <v>3384</v>
      </c>
      <c r="C1969" s="93" t="s">
        <v>3383</v>
      </c>
      <c r="D1969" s="93" t="s">
        <v>1201</v>
      </c>
      <c r="E1969" s="94">
        <v>45429</v>
      </c>
      <c r="F1969" s="93"/>
      <c r="G1969" s="93" t="s">
        <v>1190</v>
      </c>
      <c r="H1969" s="93" t="s">
        <v>1190</v>
      </c>
    </row>
    <row r="1970" spans="1:11" s="29" customFormat="1" ht="13.8" hidden="1" x14ac:dyDescent="0.25">
      <c r="A1970" s="44" t="s">
        <v>2675</v>
      </c>
      <c r="B1970" s="44" t="s">
        <v>2501</v>
      </c>
      <c r="C1970" s="45" t="s">
        <v>2676</v>
      </c>
      <c r="D1970" s="45" t="s">
        <v>1476</v>
      </c>
      <c r="E1970" s="64">
        <v>45107</v>
      </c>
      <c r="F1970" s="93"/>
      <c r="G1970" s="93"/>
      <c r="H1970" s="93"/>
    </row>
    <row r="1971" spans="1:11" s="29" customFormat="1" ht="13.8" hidden="1" x14ac:dyDescent="0.3">
      <c r="A1971" s="99" t="s">
        <v>5743</v>
      </c>
      <c r="B1971" s="92" t="s">
        <v>5748</v>
      </c>
      <c r="C1971" s="93" t="s">
        <v>5749</v>
      </c>
      <c r="D1971" s="93" t="s">
        <v>1201</v>
      </c>
      <c r="E1971" s="94">
        <v>46961</v>
      </c>
      <c r="F1971" s="32"/>
      <c r="G1971" s="32"/>
      <c r="H1971" s="32"/>
    </row>
    <row r="1972" spans="1:11" s="29" customFormat="1" ht="13.8" hidden="1" x14ac:dyDescent="0.25">
      <c r="A1972" s="44" t="s">
        <v>4882</v>
      </c>
      <c r="B1972" s="76" t="s">
        <v>2501</v>
      </c>
      <c r="C1972" s="97" t="s">
        <v>2676</v>
      </c>
      <c r="D1972" s="45" t="s">
        <v>1476</v>
      </c>
      <c r="E1972" s="64">
        <v>45107</v>
      </c>
      <c r="F1972" s="93"/>
      <c r="G1972" s="93"/>
      <c r="H1972" s="93"/>
    </row>
    <row r="1973" spans="1:11" s="29" customFormat="1" ht="13.8" hidden="1" x14ac:dyDescent="0.25">
      <c r="A1973" s="71" t="s">
        <v>1411</v>
      </c>
      <c r="B1973" s="89" t="s">
        <v>1412</v>
      </c>
      <c r="C1973" s="36" t="s">
        <v>5844</v>
      </c>
      <c r="D1973" s="36" t="s">
        <v>1201</v>
      </c>
      <c r="E1973" s="42">
        <v>46166</v>
      </c>
      <c r="F1973" s="32"/>
      <c r="G1973" s="32"/>
      <c r="H1973" s="32"/>
    </row>
    <row r="1974" spans="1:11" s="29" customFormat="1" ht="13.8" hidden="1" x14ac:dyDescent="0.25">
      <c r="A1974" s="72" t="s">
        <v>5848</v>
      </c>
      <c r="B1974" s="89" t="s">
        <v>1412</v>
      </c>
      <c r="C1974" s="36" t="s">
        <v>5844</v>
      </c>
      <c r="D1974" s="36" t="s">
        <v>1201</v>
      </c>
      <c r="E1974" s="42">
        <v>46166</v>
      </c>
      <c r="F1974" s="32"/>
      <c r="G1974" s="32"/>
      <c r="H1974" s="32"/>
    </row>
    <row r="1975" spans="1:11" s="29" customFormat="1" ht="13.8" x14ac:dyDescent="0.3">
      <c r="A1975" s="99" t="s">
        <v>501</v>
      </c>
      <c r="B1975" s="92" t="s">
        <v>1670</v>
      </c>
      <c r="C1975" s="93" t="s">
        <v>2473</v>
      </c>
      <c r="D1975" s="93" t="s">
        <v>1668</v>
      </c>
      <c r="E1975" s="107">
        <v>44834</v>
      </c>
      <c r="F1975" s="93"/>
      <c r="G1975" s="93" t="s">
        <v>1335</v>
      </c>
      <c r="H1975" s="93" t="s">
        <v>1190</v>
      </c>
    </row>
    <row r="1976" spans="1:11" s="29" customFormat="1" ht="13.8" x14ac:dyDescent="0.25">
      <c r="A1976" s="247" t="s">
        <v>2816</v>
      </c>
      <c r="B1976" s="248" t="s">
        <v>2840</v>
      </c>
      <c r="C1976" s="246" t="s">
        <v>2663</v>
      </c>
      <c r="D1976" s="246" t="s">
        <v>2814</v>
      </c>
      <c r="E1976" s="249">
        <v>45169</v>
      </c>
      <c r="F1976" s="246"/>
      <c r="G1976" s="246"/>
      <c r="H1976" s="246"/>
      <c r="I1976" s="245"/>
      <c r="J1976" s="245"/>
      <c r="K1976" s="245"/>
    </row>
    <row r="1977" spans="1:11" s="29" customFormat="1" ht="13.8" x14ac:dyDescent="0.25">
      <c r="A1977" s="247" t="s">
        <v>2779</v>
      </c>
      <c r="B1977" s="248" t="s">
        <v>1774</v>
      </c>
      <c r="C1977" s="246" t="s">
        <v>2656</v>
      </c>
      <c r="D1977" s="246" t="s">
        <v>2814</v>
      </c>
      <c r="E1977" s="249">
        <v>45169</v>
      </c>
      <c r="F1977" s="246"/>
      <c r="G1977" s="246"/>
      <c r="H1977" s="246"/>
      <c r="I1977" s="245"/>
      <c r="J1977" s="245"/>
      <c r="K1977" s="245"/>
    </row>
    <row r="1978" spans="1:11" s="29" customFormat="1" ht="13.8" x14ac:dyDescent="0.25">
      <c r="A1978" s="250" t="s">
        <v>951</v>
      </c>
      <c r="B1978" s="248" t="s">
        <v>2659</v>
      </c>
      <c r="C1978" s="246" t="s">
        <v>2815</v>
      </c>
      <c r="D1978" s="246" t="s">
        <v>2814</v>
      </c>
      <c r="E1978" s="249">
        <v>45169</v>
      </c>
      <c r="F1978" s="246"/>
      <c r="G1978" s="246"/>
      <c r="H1978" s="246"/>
      <c r="I1978" s="245"/>
      <c r="J1978" s="245"/>
      <c r="K1978" s="245"/>
    </row>
    <row r="1979" spans="1:11" s="29" customFormat="1" ht="13.8" x14ac:dyDescent="0.25">
      <c r="A1979" s="247" t="s">
        <v>2817</v>
      </c>
      <c r="B1979" s="248" t="s">
        <v>2840</v>
      </c>
      <c r="C1979" s="246" t="s">
        <v>2663</v>
      </c>
      <c r="D1979" s="246" t="s">
        <v>2814</v>
      </c>
      <c r="E1979" s="249">
        <v>45169</v>
      </c>
      <c r="F1979" s="246"/>
      <c r="G1979" s="246"/>
      <c r="H1979" s="246"/>
      <c r="I1979" s="245"/>
      <c r="J1979" s="245"/>
      <c r="K1979" s="245"/>
    </row>
    <row r="1980" spans="1:11" s="29" customFormat="1" ht="13.8" x14ac:dyDescent="0.25">
      <c r="A1980" s="250" t="s">
        <v>2841</v>
      </c>
      <c r="B1980" s="248" t="s">
        <v>2659</v>
      </c>
      <c r="C1980" s="246" t="s">
        <v>2815</v>
      </c>
      <c r="D1980" s="246" t="s">
        <v>2814</v>
      </c>
      <c r="E1980" s="249">
        <v>45169</v>
      </c>
      <c r="F1980" s="246"/>
      <c r="G1980" s="246"/>
      <c r="H1980" s="246"/>
      <c r="I1980" s="245"/>
      <c r="J1980" s="245"/>
      <c r="K1980" s="245"/>
    </row>
    <row r="1981" spans="1:11" s="29" customFormat="1" ht="13.8" x14ac:dyDescent="0.25">
      <c r="A1981" s="250" t="s">
        <v>437</v>
      </c>
      <c r="B1981" s="248" t="s">
        <v>2659</v>
      </c>
      <c r="C1981" s="246" t="s">
        <v>2815</v>
      </c>
      <c r="D1981" s="246" t="s">
        <v>2814</v>
      </c>
      <c r="E1981" s="249">
        <v>45169</v>
      </c>
      <c r="F1981" s="246"/>
      <c r="G1981" s="246"/>
      <c r="H1981" s="246"/>
      <c r="I1981" s="245"/>
      <c r="J1981" s="245"/>
      <c r="K1981" s="245"/>
    </row>
    <row r="1982" spans="1:11" s="29" customFormat="1" ht="13.8" x14ac:dyDescent="0.25">
      <c r="A1982" s="250" t="s">
        <v>2842</v>
      </c>
      <c r="B1982" s="248" t="s">
        <v>2659</v>
      </c>
      <c r="C1982" s="246" t="s">
        <v>2815</v>
      </c>
      <c r="D1982" s="246" t="s">
        <v>2814</v>
      </c>
      <c r="E1982" s="249">
        <v>45169</v>
      </c>
      <c r="F1982" s="246"/>
      <c r="G1982" s="246"/>
      <c r="H1982" s="246"/>
      <c r="I1982" s="245"/>
      <c r="J1982" s="245"/>
      <c r="K1982" s="245"/>
    </row>
    <row r="1983" spans="1:11" s="29" customFormat="1" ht="13.8" x14ac:dyDescent="0.25">
      <c r="A1983" s="250" t="s">
        <v>2843</v>
      </c>
      <c r="B1983" s="248" t="s">
        <v>2659</v>
      </c>
      <c r="C1983" s="246" t="s">
        <v>2815</v>
      </c>
      <c r="D1983" s="246" t="s">
        <v>2814</v>
      </c>
      <c r="E1983" s="249">
        <v>45169</v>
      </c>
      <c r="F1983" s="246"/>
      <c r="G1983" s="246"/>
      <c r="H1983" s="246"/>
      <c r="I1983" s="245"/>
      <c r="J1983" s="245"/>
      <c r="K1983" s="245"/>
    </row>
    <row r="1984" spans="1:11" s="29" customFormat="1" ht="13.8" x14ac:dyDescent="0.25">
      <c r="A1984" s="250" t="s">
        <v>2844</v>
      </c>
      <c r="B1984" s="248" t="s">
        <v>2659</v>
      </c>
      <c r="C1984" s="246" t="s">
        <v>2815</v>
      </c>
      <c r="D1984" s="246" t="s">
        <v>2814</v>
      </c>
      <c r="E1984" s="249">
        <v>45169</v>
      </c>
      <c r="F1984" s="246"/>
      <c r="G1984" s="246"/>
      <c r="H1984" s="246"/>
      <c r="I1984" s="245"/>
      <c r="J1984" s="245"/>
      <c r="K1984" s="245"/>
    </row>
    <row r="1985" spans="1:11" s="29" customFormat="1" ht="13.8" x14ac:dyDescent="0.25">
      <c r="A1985" s="250" t="s">
        <v>2845</v>
      </c>
      <c r="B1985" s="248" t="s">
        <v>2659</v>
      </c>
      <c r="C1985" s="246" t="s">
        <v>2815</v>
      </c>
      <c r="D1985" s="246" t="s">
        <v>2814</v>
      </c>
      <c r="E1985" s="249">
        <v>45169</v>
      </c>
      <c r="F1985" s="246"/>
      <c r="G1985" s="246"/>
      <c r="H1985" s="246"/>
      <c r="I1985" s="245"/>
      <c r="J1985" s="245"/>
      <c r="K1985" s="245"/>
    </row>
    <row r="1986" spans="1:11" s="29" customFormat="1" ht="13.8" x14ac:dyDescent="0.25">
      <c r="A1986" s="247" t="s">
        <v>2818</v>
      </c>
      <c r="B1986" s="248" t="s">
        <v>2840</v>
      </c>
      <c r="C1986" s="246" t="s">
        <v>2663</v>
      </c>
      <c r="D1986" s="246" t="s">
        <v>2814</v>
      </c>
      <c r="E1986" s="249">
        <v>45169</v>
      </c>
      <c r="F1986" s="246"/>
      <c r="G1986" s="246"/>
      <c r="H1986" s="246"/>
      <c r="I1986" s="245"/>
      <c r="J1986" s="245"/>
      <c r="K1986" s="245"/>
    </row>
    <row r="1987" spans="1:11" s="29" customFormat="1" ht="13.8" x14ac:dyDescent="0.25">
      <c r="A1987" s="250" t="s">
        <v>2846</v>
      </c>
      <c r="B1987" s="248" t="s">
        <v>2659</v>
      </c>
      <c r="C1987" s="246" t="s">
        <v>2815</v>
      </c>
      <c r="D1987" s="246" t="s">
        <v>2814</v>
      </c>
      <c r="E1987" s="249">
        <v>45169</v>
      </c>
      <c r="F1987" s="246"/>
      <c r="G1987" s="246"/>
      <c r="H1987" s="246"/>
      <c r="I1987" s="245"/>
      <c r="J1987" s="245"/>
      <c r="K1987" s="245"/>
    </row>
    <row r="1988" spans="1:11" s="29" customFormat="1" ht="13.8" x14ac:dyDescent="0.25">
      <c r="A1988" s="247" t="s">
        <v>2819</v>
      </c>
      <c r="B1988" s="248" t="s">
        <v>2840</v>
      </c>
      <c r="C1988" s="246" t="s">
        <v>2663</v>
      </c>
      <c r="D1988" s="246" t="s">
        <v>2814</v>
      </c>
      <c r="E1988" s="249">
        <v>45169</v>
      </c>
      <c r="F1988" s="246"/>
      <c r="G1988" s="246"/>
      <c r="H1988" s="246"/>
      <c r="I1988" s="245"/>
      <c r="J1988" s="245"/>
      <c r="K1988" s="245"/>
    </row>
    <row r="1989" spans="1:11" s="29" customFormat="1" ht="13.8" x14ac:dyDescent="0.25">
      <c r="A1989" s="247" t="s">
        <v>2820</v>
      </c>
      <c r="B1989" s="248" t="s">
        <v>2840</v>
      </c>
      <c r="C1989" s="246" t="s">
        <v>2663</v>
      </c>
      <c r="D1989" s="246" t="s">
        <v>2814</v>
      </c>
      <c r="E1989" s="249">
        <v>45169</v>
      </c>
      <c r="F1989" s="246"/>
      <c r="G1989" s="246"/>
      <c r="H1989" s="246"/>
      <c r="I1989" s="245"/>
      <c r="J1989" s="245"/>
      <c r="K1989" s="245"/>
    </row>
    <row r="1990" spans="1:11" s="29" customFormat="1" ht="13.8" x14ac:dyDescent="0.25">
      <c r="A1990" s="250" t="s">
        <v>2847</v>
      </c>
      <c r="B1990" s="248" t="s">
        <v>2659</v>
      </c>
      <c r="C1990" s="246" t="s">
        <v>2815</v>
      </c>
      <c r="D1990" s="246" t="s">
        <v>2814</v>
      </c>
      <c r="E1990" s="249">
        <v>45169</v>
      </c>
      <c r="F1990" s="246"/>
      <c r="G1990" s="246"/>
      <c r="H1990" s="246"/>
      <c r="I1990" s="245"/>
      <c r="J1990" s="245"/>
      <c r="K1990" s="245"/>
    </row>
    <row r="1991" spans="1:11" s="29" customFormat="1" ht="13.8" x14ac:dyDescent="0.25">
      <c r="A1991" s="250" t="s">
        <v>970</v>
      </c>
      <c r="B1991" s="248" t="s">
        <v>2659</v>
      </c>
      <c r="C1991" s="246" t="s">
        <v>2815</v>
      </c>
      <c r="D1991" s="246" t="s">
        <v>2814</v>
      </c>
      <c r="E1991" s="249">
        <v>45169</v>
      </c>
      <c r="F1991" s="246"/>
      <c r="G1991" s="246"/>
      <c r="H1991" s="246"/>
      <c r="I1991" s="245"/>
      <c r="J1991" s="245"/>
      <c r="K1991" s="245"/>
    </row>
    <row r="1992" spans="1:11" s="29" customFormat="1" ht="13.8" x14ac:dyDescent="0.25">
      <c r="A1992" s="250" t="s">
        <v>2848</v>
      </c>
      <c r="B1992" s="248" t="s">
        <v>2659</v>
      </c>
      <c r="C1992" s="246" t="s">
        <v>2815</v>
      </c>
      <c r="D1992" s="246" t="s">
        <v>2814</v>
      </c>
      <c r="E1992" s="249">
        <v>45169</v>
      </c>
      <c r="F1992" s="246"/>
      <c r="G1992" s="246"/>
      <c r="H1992" s="246"/>
      <c r="I1992" s="245"/>
      <c r="J1992" s="245"/>
      <c r="K1992" s="245"/>
    </row>
    <row r="1993" spans="1:11" s="29" customFormat="1" ht="13.8" x14ac:dyDescent="0.25">
      <c r="A1993" s="247" t="s">
        <v>2780</v>
      </c>
      <c r="B1993" s="248" t="s">
        <v>1774</v>
      </c>
      <c r="C1993" s="246" t="s">
        <v>2656</v>
      </c>
      <c r="D1993" s="246" t="s">
        <v>2814</v>
      </c>
      <c r="E1993" s="249">
        <v>45169</v>
      </c>
      <c r="F1993" s="246"/>
      <c r="G1993" s="246"/>
      <c r="H1993" s="246"/>
      <c r="I1993" s="245"/>
      <c r="J1993" s="245"/>
      <c r="K1993" s="245"/>
    </row>
    <row r="1994" spans="1:11" s="29" customFormat="1" ht="13.8" x14ac:dyDescent="0.25">
      <c r="A1994" s="247" t="s">
        <v>2780</v>
      </c>
      <c r="B1994" s="248" t="s">
        <v>2840</v>
      </c>
      <c r="C1994" s="246" t="s">
        <v>2663</v>
      </c>
      <c r="D1994" s="246" t="s">
        <v>2814</v>
      </c>
      <c r="E1994" s="249">
        <v>45169</v>
      </c>
      <c r="F1994" s="246"/>
      <c r="G1994" s="246"/>
      <c r="H1994" s="246"/>
      <c r="I1994" s="245"/>
      <c r="J1994" s="245"/>
      <c r="K1994" s="245"/>
    </row>
    <row r="1995" spans="1:11" s="29" customFormat="1" ht="13.8" x14ac:dyDescent="0.25">
      <c r="A1995" s="247" t="s">
        <v>2781</v>
      </c>
      <c r="B1995" s="248" t="s">
        <v>1774</v>
      </c>
      <c r="C1995" s="246" t="s">
        <v>2656</v>
      </c>
      <c r="D1995" s="246" t="s">
        <v>2814</v>
      </c>
      <c r="E1995" s="249">
        <v>45169</v>
      </c>
      <c r="F1995" s="246"/>
      <c r="G1995" s="246"/>
      <c r="H1995" s="246"/>
      <c r="I1995" s="245"/>
      <c r="J1995" s="245"/>
      <c r="K1995" s="245"/>
    </row>
    <row r="1996" spans="1:11" s="29" customFormat="1" ht="13.8" x14ac:dyDescent="0.25">
      <c r="A1996" s="247" t="s">
        <v>2821</v>
      </c>
      <c r="B1996" s="248" t="s">
        <v>2840</v>
      </c>
      <c r="C1996" s="246" t="s">
        <v>2663</v>
      </c>
      <c r="D1996" s="246" t="s">
        <v>2814</v>
      </c>
      <c r="E1996" s="249">
        <v>45169</v>
      </c>
      <c r="F1996" s="246"/>
      <c r="G1996" s="246"/>
      <c r="H1996" s="246"/>
      <c r="I1996" s="245"/>
      <c r="J1996" s="245"/>
      <c r="K1996" s="245"/>
    </row>
    <row r="1997" spans="1:11" s="29" customFormat="1" ht="13.8" x14ac:dyDescent="0.25">
      <c r="A1997" s="250" t="s">
        <v>1207</v>
      </c>
      <c r="B1997" s="248" t="s">
        <v>2659</v>
      </c>
      <c r="C1997" s="246" t="s">
        <v>2815</v>
      </c>
      <c r="D1997" s="246" t="s">
        <v>2814</v>
      </c>
      <c r="E1997" s="249">
        <v>45169</v>
      </c>
      <c r="F1997" s="246"/>
      <c r="G1997" s="246"/>
      <c r="H1997" s="246"/>
      <c r="I1997" s="245"/>
      <c r="J1997" s="245"/>
      <c r="K1997" s="245"/>
    </row>
    <row r="1998" spans="1:11" s="29" customFormat="1" ht="13.8" x14ac:dyDescent="0.25">
      <c r="A1998" s="247" t="s">
        <v>2782</v>
      </c>
      <c r="B1998" s="248" t="s">
        <v>1774</v>
      </c>
      <c r="C1998" s="246" t="s">
        <v>2656</v>
      </c>
      <c r="D1998" s="246" t="s">
        <v>2814</v>
      </c>
      <c r="E1998" s="249">
        <v>45169</v>
      </c>
      <c r="F1998" s="246"/>
      <c r="G1998" s="246"/>
      <c r="H1998" s="246"/>
      <c r="I1998" s="245"/>
      <c r="J1998" s="245"/>
      <c r="K1998" s="245"/>
    </row>
    <row r="1999" spans="1:11" s="29" customFormat="1" ht="13.8" x14ac:dyDescent="0.25">
      <c r="A1999" s="247" t="s">
        <v>2782</v>
      </c>
      <c r="B1999" s="248" t="s">
        <v>2840</v>
      </c>
      <c r="C1999" s="246" t="s">
        <v>2663</v>
      </c>
      <c r="D1999" s="246" t="s">
        <v>2814</v>
      </c>
      <c r="E1999" s="249">
        <v>45169</v>
      </c>
      <c r="F1999" s="246"/>
      <c r="G1999" s="246"/>
      <c r="H1999" s="246"/>
      <c r="I1999" s="245"/>
      <c r="J1999" s="245"/>
      <c r="K1999" s="245"/>
    </row>
    <row r="2000" spans="1:11" s="29" customFormat="1" ht="13.8" x14ac:dyDescent="0.25">
      <c r="A2000" s="250" t="s">
        <v>2782</v>
      </c>
      <c r="B2000" s="248" t="s">
        <v>2659</v>
      </c>
      <c r="C2000" s="246" t="s">
        <v>2815</v>
      </c>
      <c r="D2000" s="246" t="s">
        <v>2814</v>
      </c>
      <c r="E2000" s="249">
        <v>45169</v>
      </c>
      <c r="F2000" s="246"/>
      <c r="G2000" s="246"/>
      <c r="H2000" s="246"/>
      <c r="I2000" s="245"/>
      <c r="J2000" s="245"/>
      <c r="K2000" s="245"/>
    </row>
    <row r="2001" spans="1:11" s="29" customFormat="1" ht="13.8" x14ac:dyDescent="0.25">
      <c r="A2001" s="247" t="s">
        <v>2783</v>
      </c>
      <c r="B2001" s="248" t="s">
        <v>1774</v>
      </c>
      <c r="C2001" s="246" t="s">
        <v>2656</v>
      </c>
      <c r="D2001" s="246" t="s">
        <v>2814</v>
      </c>
      <c r="E2001" s="249">
        <v>45169</v>
      </c>
      <c r="F2001" s="246"/>
      <c r="G2001" s="246"/>
      <c r="H2001" s="246"/>
      <c r="I2001" s="245"/>
      <c r="J2001" s="245"/>
      <c r="K2001" s="245"/>
    </row>
    <row r="2002" spans="1:11" s="29" customFormat="1" ht="13.8" x14ac:dyDescent="0.25">
      <c r="A2002" s="250" t="s">
        <v>2783</v>
      </c>
      <c r="B2002" s="248" t="s">
        <v>2659</v>
      </c>
      <c r="C2002" s="246" t="s">
        <v>2815</v>
      </c>
      <c r="D2002" s="246" t="s">
        <v>2814</v>
      </c>
      <c r="E2002" s="249">
        <v>45169</v>
      </c>
      <c r="F2002" s="246"/>
      <c r="G2002" s="246"/>
      <c r="H2002" s="246"/>
      <c r="I2002" s="245"/>
      <c r="J2002" s="245"/>
      <c r="K2002" s="245"/>
    </row>
    <row r="2003" spans="1:11" s="29" customFormat="1" ht="13.8" x14ac:dyDescent="0.25">
      <c r="A2003" s="247" t="s">
        <v>2784</v>
      </c>
      <c r="B2003" s="248" t="s">
        <v>1774</v>
      </c>
      <c r="C2003" s="246" t="s">
        <v>2656</v>
      </c>
      <c r="D2003" s="246" t="s">
        <v>2814</v>
      </c>
      <c r="E2003" s="249">
        <v>45169</v>
      </c>
      <c r="F2003" s="246"/>
      <c r="G2003" s="246"/>
      <c r="H2003" s="246"/>
      <c r="I2003" s="245"/>
      <c r="J2003" s="245"/>
      <c r="K2003" s="245"/>
    </row>
    <row r="2004" spans="1:11" s="29" customFormat="1" ht="13.8" x14ac:dyDescent="0.25">
      <c r="A2004" s="250" t="s">
        <v>2849</v>
      </c>
      <c r="B2004" s="248" t="s">
        <v>2659</v>
      </c>
      <c r="C2004" s="246" t="s">
        <v>2815</v>
      </c>
      <c r="D2004" s="246" t="s">
        <v>2814</v>
      </c>
      <c r="E2004" s="249">
        <v>45169</v>
      </c>
      <c r="F2004" s="246"/>
      <c r="G2004" s="246"/>
      <c r="H2004" s="246"/>
      <c r="I2004" s="245"/>
      <c r="J2004" s="245"/>
      <c r="K2004" s="245"/>
    </row>
    <row r="2005" spans="1:11" s="29" customFormat="1" ht="13.8" x14ac:dyDescent="0.25">
      <c r="A2005" s="247" t="s">
        <v>2785</v>
      </c>
      <c r="B2005" s="248" t="s">
        <v>1774</v>
      </c>
      <c r="C2005" s="246" t="s">
        <v>2656</v>
      </c>
      <c r="D2005" s="246" t="s">
        <v>2814</v>
      </c>
      <c r="E2005" s="249">
        <v>45169</v>
      </c>
      <c r="F2005" s="246"/>
      <c r="G2005" s="246"/>
      <c r="H2005" s="246"/>
      <c r="I2005" s="245"/>
      <c r="J2005" s="245"/>
      <c r="K2005" s="245"/>
    </row>
    <row r="2006" spans="1:11" s="29" customFormat="1" ht="13.8" x14ac:dyDescent="0.25">
      <c r="A2006" s="247" t="s">
        <v>2785</v>
      </c>
      <c r="B2006" s="248" t="s">
        <v>2840</v>
      </c>
      <c r="C2006" s="246" t="s">
        <v>2663</v>
      </c>
      <c r="D2006" s="246" t="s">
        <v>2814</v>
      </c>
      <c r="E2006" s="249">
        <v>45169</v>
      </c>
      <c r="F2006" s="246"/>
      <c r="G2006" s="246"/>
      <c r="H2006" s="246"/>
      <c r="I2006" s="245"/>
      <c r="J2006" s="245"/>
      <c r="K2006" s="245"/>
    </row>
    <row r="2007" spans="1:11" s="29" customFormat="1" ht="13.8" x14ac:dyDescent="0.25">
      <c r="A2007" s="247" t="s">
        <v>2822</v>
      </c>
      <c r="B2007" s="248" t="s">
        <v>2840</v>
      </c>
      <c r="C2007" s="246" t="s">
        <v>2663</v>
      </c>
      <c r="D2007" s="246" t="s">
        <v>2814</v>
      </c>
      <c r="E2007" s="249">
        <v>45169</v>
      </c>
      <c r="F2007" s="246"/>
      <c r="G2007" s="246"/>
      <c r="H2007" s="246"/>
      <c r="I2007" s="245"/>
      <c r="J2007" s="245"/>
      <c r="K2007" s="245"/>
    </row>
    <row r="2008" spans="1:11" s="29" customFormat="1" ht="13.8" x14ac:dyDescent="0.25">
      <c r="A2008" s="250" t="s">
        <v>2850</v>
      </c>
      <c r="B2008" s="248" t="s">
        <v>2659</v>
      </c>
      <c r="C2008" s="246" t="s">
        <v>2815</v>
      </c>
      <c r="D2008" s="246" t="s">
        <v>2814</v>
      </c>
      <c r="E2008" s="249">
        <v>45169</v>
      </c>
      <c r="F2008" s="246"/>
      <c r="G2008" s="246"/>
      <c r="H2008" s="246"/>
      <c r="I2008" s="245"/>
      <c r="J2008" s="245"/>
      <c r="K2008" s="245"/>
    </row>
    <row r="2009" spans="1:11" s="29" customFormat="1" ht="13.8" x14ac:dyDescent="0.25">
      <c r="A2009" s="247" t="s">
        <v>2823</v>
      </c>
      <c r="B2009" s="248" t="s">
        <v>2840</v>
      </c>
      <c r="C2009" s="246" t="s">
        <v>2663</v>
      </c>
      <c r="D2009" s="246" t="s">
        <v>2814</v>
      </c>
      <c r="E2009" s="249">
        <v>45169</v>
      </c>
      <c r="F2009" s="246"/>
      <c r="G2009" s="246"/>
      <c r="H2009" s="246"/>
      <c r="I2009" s="245"/>
      <c r="J2009" s="245"/>
      <c r="K2009" s="245"/>
    </row>
    <row r="2010" spans="1:11" s="29" customFormat="1" ht="13.8" x14ac:dyDescent="0.25">
      <c r="A2010" s="250" t="s">
        <v>2851</v>
      </c>
      <c r="B2010" s="248" t="s">
        <v>2659</v>
      </c>
      <c r="C2010" s="246" t="s">
        <v>2815</v>
      </c>
      <c r="D2010" s="246" t="s">
        <v>2814</v>
      </c>
      <c r="E2010" s="249">
        <v>45169</v>
      </c>
      <c r="F2010" s="246"/>
      <c r="G2010" s="246"/>
      <c r="H2010" s="246"/>
      <c r="I2010" s="245"/>
      <c r="J2010" s="245"/>
      <c r="K2010" s="245"/>
    </row>
    <row r="2011" spans="1:11" s="29" customFormat="1" ht="13.8" x14ac:dyDescent="0.25">
      <c r="A2011" s="250" t="s">
        <v>2852</v>
      </c>
      <c r="B2011" s="248" t="s">
        <v>2659</v>
      </c>
      <c r="C2011" s="246" t="s">
        <v>2815</v>
      </c>
      <c r="D2011" s="246" t="s">
        <v>2814</v>
      </c>
      <c r="E2011" s="249">
        <v>45169</v>
      </c>
      <c r="F2011" s="246"/>
      <c r="G2011" s="246"/>
      <c r="H2011" s="246"/>
      <c r="I2011" s="245"/>
      <c r="J2011" s="245"/>
      <c r="K2011" s="245"/>
    </row>
    <row r="2012" spans="1:11" s="29" customFormat="1" ht="13.8" x14ac:dyDescent="0.25">
      <c r="A2012" s="250" t="s">
        <v>2853</v>
      </c>
      <c r="B2012" s="248" t="s">
        <v>2659</v>
      </c>
      <c r="C2012" s="246" t="s">
        <v>2815</v>
      </c>
      <c r="D2012" s="246" t="s">
        <v>2814</v>
      </c>
      <c r="E2012" s="249">
        <v>45169</v>
      </c>
      <c r="F2012" s="246"/>
      <c r="G2012" s="246"/>
      <c r="H2012" s="246"/>
      <c r="I2012" s="245"/>
      <c r="J2012" s="245"/>
      <c r="K2012" s="245"/>
    </row>
    <row r="2013" spans="1:11" s="29" customFormat="1" ht="13.8" x14ac:dyDescent="0.25">
      <c r="A2013" s="250" t="s">
        <v>2854</v>
      </c>
      <c r="B2013" s="248" t="s">
        <v>2659</v>
      </c>
      <c r="C2013" s="246" t="s">
        <v>2815</v>
      </c>
      <c r="D2013" s="246" t="s">
        <v>2814</v>
      </c>
      <c r="E2013" s="249">
        <v>45169</v>
      </c>
      <c r="F2013" s="246"/>
      <c r="G2013" s="246"/>
      <c r="H2013" s="246"/>
      <c r="I2013" s="245"/>
      <c r="J2013" s="245"/>
      <c r="K2013" s="245"/>
    </row>
    <row r="2014" spans="1:11" s="29" customFormat="1" ht="13.8" x14ac:dyDescent="0.25">
      <c r="A2014" s="247" t="s">
        <v>2786</v>
      </c>
      <c r="B2014" s="248" t="s">
        <v>1774</v>
      </c>
      <c r="C2014" s="246" t="s">
        <v>2656</v>
      </c>
      <c r="D2014" s="246" t="s">
        <v>2814</v>
      </c>
      <c r="E2014" s="249">
        <v>45169</v>
      </c>
      <c r="F2014" s="246"/>
      <c r="G2014" s="246"/>
      <c r="H2014" s="246"/>
      <c r="I2014" s="245"/>
      <c r="J2014" s="245"/>
      <c r="K2014" s="245"/>
    </row>
    <row r="2015" spans="1:11" s="29" customFormat="1" ht="13.8" x14ac:dyDescent="0.25">
      <c r="A2015" s="247" t="s">
        <v>2786</v>
      </c>
      <c r="B2015" s="248" t="s">
        <v>2840</v>
      </c>
      <c r="C2015" s="246" t="s">
        <v>2663</v>
      </c>
      <c r="D2015" s="246" t="s">
        <v>2814</v>
      </c>
      <c r="E2015" s="249">
        <v>45169</v>
      </c>
      <c r="F2015" s="246"/>
      <c r="G2015" s="246"/>
      <c r="H2015" s="246"/>
      <c r="I2015" s="245"/>
      <c r="J2015" s="245"/>
      <c r="K2015" s="245"/>
    </row>
    <row r="2016" spans="1:11" s="29" customFormat="1" ht="13.8" x14ac:dyDescent="0.25">
      <c r="A2016" s="247" t="s">
        <v>2824</v>
      </c>
      <c r="B2016" s="248" t="s">
        <v>2840</v>
      </c>
      <c r="C2016" s="246" t="s">
        <v>2663</v>
      </c>
      <c r="D2016" s="246" t="s">
        <v>2814</v>
      </c>
      <c r="E2016" s="249">
        <v>45169</v>
      </c>
      <c r="F2016" s="246"/>
      <c r="G2016" s="246"/>
      <c r="H2016" s="246"/>
      <c r="I2016" s="245"/>
      <c r="J2016" s="245"/>
      <c r="K2016" s="245"/>
    </row>
    <row r="2017" spans="1:11" s="29" customFormat="1" ht="13.8" x14ac:dyDescent="0.25">
      <c r="A2017" s="250" t="s">
        <v>1616</v>
      </c>
      <c r="B2017" s="248" t="s">
        <v>2659</v>
      </c>
      <c r="C2017" s="246" t="s">
        <v>2815</v>
      </c>
      <c r="D2017" s="246" t="s">
        <v>2814</v>
      </c>
      <c r="E2017" s="249">
        <v>45169</v>
      </c>
      <c r="F2017" s="246"/>
      <c r="G2017" s="246"/>
      <c r="H2017" s="246"/>
      <c r="I2017" s="245"/>
      <c r="J2017" s="245"/>
      <c r="K2017" s="245"/>
    </row>
    <row r="2018" spans="1:11" s="29" customFormat="1" ht="13.8" x14ac:dyDescent="0.25">
      <c r="A2018" s="247" t="s">
        <v>2787</v>
      </c>
      <c r="B2018" s="248" t="s">
        <v>1774</v>
      </c>
      <c r="C2018" s="246" t="s">
        <v>2656</v>
      </c>
      <c r="D2018" s="246" t="s">
        <v>2814</v>
      </c>
      <c r="E2018" s="249">
        <v>45169</v>
      </c>
      <c r="F2018" s="246"/>
      <c r="G2018" s="246"/>
      <c r="H2018" s="246"/>
      <c r="I2018" s="245"/>
      <c r="J2018" s="245"/>
      <c r="K2018" s="245"/>
    </row>
    <row r="2019" spans="1:11" s="29" customFormat="1" ht="13.8" x14ac:dyDescent="0.25">
      <c r="A2019" s="247" t="s">
        <v>2825</v>
      </c>
      <c r="B2019" s="248" t="s">
        <v>2840</v>
      </c>
      <c r="C2019" s="246" t="s">
        <v>2663</v>
      </c>
      <c r="D2019" s="246" t="s">
        <v>2814</v>
      </c>
      <c r="E2019" s="249">
        <v>45169</v>
      </c>
      <c r="F2019" s="246"/>
      <c r="G2019" s="246"/>
      <c r="H2019" s="246"/>
      <c r="I2019" s="245"/>
      <c r="J2019" s="245"/>
      <c r="K2019" s="245"/>
    </row>
    <row r="2020" spans="1:11" s="29" customFormat="1" ht="13.8" x14ac:dyDescent="0.25">
      <c r="A2020" s="250" t="s">
        <v>2855</v>
      </c>
      <c r="B2020" s="248" t="s">
        <v>2659</v>
      </c>
      <c r="C2020" s="246" t="s">
        <v>2815</v>
      </c>
      <c r="D2020" s="246" t="s">
        <v>2814</v>
      </c>
      <c r="E2020" s="249">
        <v>45169</v>
      </c>
      <c r="F2020" s="246"/>
      <c r="G2020" s="246"/>
      <c r="H2020" s="246"/>
      <c r="I2020" s="245"/>
      <c r="J2020" s="245"/>
      <c r="K2020" s="245"/>
    </row>
    <row r="2021" spans="1:11" s="29" customFormat="1" ht="13.8" x14ac:dyDescent="0.25">
      <c r="A2021" s="250" t="s">
        <v>2856</v>
      </c>
      <c r="B2021" s="248" t="s">
        <v>2659</v>
      </c>
      <c r="C2021" s="246" t="s">
        <v>2815</v>
      </c>
      <c r="D2021" s="246" t="s">
        <v>2814</v>
      </c>
      <c r="E2021" s="249">
        <v>45169</v>
      </c>
      <c r="F2021" s="246"/>
      <c r="G2021" s="246"/>
      <c r="H2021" s="246"/>
      <c r="I2021" s="245"/>
      <c r="J2021" s="245"/>
      <c r="K2021" s="245"/>
    </row>
    <row r="2022" spans="1:11" s="29" customFormat="1" ht="13.8" x14ac:dyDescent="0.25">
      <c r="A2022" s="247" t="s">
        <v>2826</v>
      </c>
      <c r="B2022" s="248" t="s">
        <v>2840</v>
      </c>
      <c r="C2022" s="246" t="s">
        <v>2663</v>
      </c>
      <c r="D2022" s="246" t="s">
        <v>2814</v>
      </c>
      <c r="E2022" s="249">
        <v>45169</v>
      </c>
      <c r="F2022" s="246"/>
      <c r="G2022" s="246"/>
      <c r="H2022" s="246"/>
      <c r="I2022" s="245"/>
      <c r="J2022" s="245"/>
      <c r="K2022" s="245"/>
    </row>
    <row r="2023" spans="1:11" s="29" customFormat="1" ht="13.8" x14ac:dyDescent="0.25">
      <c r="A2023" s="247" t="s">
        <v>2827</v>
      </c>
      <c r="B2023" s="248" t="s">
        <v>2840</v>
      </c>
      <c r="C2023" s="246" t="s">
        <v>2663</v>
      </c>
      <c r="D2023" s="246" t="s">
        <v>2814</v>
      </c>
      <c r="E2023" s="249">
        <v>45169</v>
      </c>
      <c r="F2023" s="246"/>
      <c r="G2023" s="246"/>
      <c r="H2023" s="246"/>
      <c r="I2023" s="245"/>
      <c r="J2023" s="245"/>
      <c r="K2023" s="245"/>
    </row>
    <row r="2024" spans="1:11" s="29" customFormat="1" ht="13.8" x14ac:dyDescent="0.25">
      <c r="A2024" s="250" t="s">
        <v>570</v>
      </c>
      <c r="B2024" s="248" t="s">
        <v>2659</v>
      </c>
      <c r="C2024" s="246" t="s">
        <v>2815</v>
      </c>
      <c r="D2024" s="246" t="s">
        <v>2814</v>
      </c>
      <c r="E2024" s="249">
        <v>45169</v>
      </c>
      <c r="F2024" s="246"/>
      <c r="G2024" s="246"/>
      <c r="H2024" s="246"/>
      <c r="I2024" s="245"/>
      <c r="J2024" s="245"/>
      <c r="K2024" s="245"/>
    </row>
    <row r="2025" spans="1:11" s="29" customFormat="1" ht="13.8" x14ac:dyDescent="0.25">
      <c r="A2025" s="247" t="s">
        <v>2788</v>
      </c>
      <c r="B2025" s="248" t="s">
        <v>1774</v>
      </c>
      <c r="C2025" s="246" t="s">
        <v>2656</v>
      </c>
      <c r="D2025" s="246" t="s">
        <v>2814</v>
      </c>
      <c r="E2025" s="249">
        <v>45169</v>
      </c>
      <c r="F2025" s="246"/>
      <c r="G2025" s="246"/>
      <c r="H2025" s="246"/>
      <c r="I2025" s="245"/>
      <c r="J2025" s="245"/>
      <c r="K2025" s="245"/>
    </row>
    <row r="2026" spans="1:11" s="29" customFormat="1" ht="13.8" x14ac:dyDescent="0.25">
      <c r="A2026" s="247" t="s">
        <v>2788</v>
      </c>
      <c r="B2026" s="248" t="s">
        <v>2840</v>
      </c>
      <c r="C2026" s="246" t="s">
        <v>2663</v>
      </c>
      <c r="D2026" s="246" t="s">
        <v>2814</v>
      </c>
      <c r="E2026" s="249">
        <v>45169</v>
      </c>
      <c r="F2026" s="246"/>
      <c r="G2026" s="246"/>
      <c r="H2026" s="246"/>
      <c r="I2026" s="245"/>
      <c r="J2026" s="245"/>
      <c r="K2026" s="245"/>
    </row>
    <row r="2027" spans="1:11" s="29" customFormat="1" ht="13.8" x14ac:dyDescent="0.25">
      <c r="A2027" s="247" t="s">
        <v>1015</v>
      </c>
      <c r="B2027" s="248" t="s">
        <v>1774</v>
      </c>
      <c r="C2027" s="246" t="s">
        <v>2656</v>
      </c>
      <c r="D2027" s="246" t="s">
        <v>2814</v>
      </c>
      <c r="E2027" s="249">
        <v>45169</v>
      </c>
      <c r="F2027" s="246"/>
      <c r="G2027" s="246"/>
      <c r="H2027" s="246"/>
      <c r="I2027" s="245"/>
      <c r="J2027" s="245"/>
      <c r="K2027" s="245"/>
    </row>
    <row r="2028" spans="1:11" s="29" customFormat="1" ht="13.8" x14ac:dyDescent="0.25">
      <c r="A2028" s="247" t="s">
        <v>1015</v>
      </c>
      <c r="B2028" s="248" t="s">
        <v>2840</v>
      </c>
      <c r="C2028" s="246" t="s">
        <v>2663</v>
      </c>
      <c r="D2028" s="246" t="s">
        <v>2814</v>
      </c>
      <c r="E2028" s="249">
        <v>45169</v>
      </c>
      <c r="F2028" s="246"/>
      <c r="G2028" s="246"/>
      <c r="H2028" s="246"/>
      <c r="I2028" s="245"/>
      <c r="J2028" s="245"/>
      <c r="K2028" s="245"/>
    </row>
    <row r="2029" spans="1:11" s="29" customFormat="1" ht="13.8" x14ac:dyDescent="0.25">
      <c r="A2029" s="250" t="s">
        <v>1016</v>
      </c>
      <c r="B2029" s="248" t="s">
        <v>2659</v>
      </c>
      <c r="C2029" s="246" t="s">
        <v>2815</v>
      </c>
      <c r="D2029" s="246" t="s">
        <v>2814</v>
      </c>
      <c r="E2029" s="249">
        <v>45169</v>
      </c>
      <c r="F2029" s="246"/>
      <c r="G2029" s="246"/>
      <c r="H2029" s="246"/>
      <c r="I2029" s="245"/>
      <c r="J2029" s="245"/>
      <c r="K2029" s="245"/>
    </row>
    <row r="2030" spans="1:11" s="29" customFormat="1" ht="13.8" x14ac:dyDescent="0.25">
      <c r="A2030" s="247" t="s">
        <v>2789</v>
      </c>
      <c r="B2030" s="248" t="s">
        <v>1774</v>
      </c>
      <c r="C2030" s="246" t="s">
        <v>2656</v>
      </c>
      <c r="D2030" s="246" t="s">
        <v>2814</v>
      </c>
      <c r="E2030" s="249">
        <v>45169</v>
      </c>
      <c r="F2030" s="246"/>
      <c r="G2030" s="246"/>
      <c r="H2030" s="246"/>
      <c r="I2030" s="245"/>
      <c r="J2030" s="245"/>
      <c r="K2030" s="245"/>
    </row>
    <row r="2031" spans="1:11" s="29" customFormat="1" ht="13.8" x14ac:dyDescent="0.25">
      <c r="A2031" s="247" t="s">
        <v>2789</v>
      </c>
      <c r="B2031" s="248" t="s">
        <v>2840</v>
      </c>
      <c r="C2031" s="246" t="s">
        <v>2663</v>
      </c>
      <c r="D2031" s="246" t="s">
        <v>2814</v>
      </c>
      <c r="E2031" s="249">
        <v>45169</v>
      </c>
      <c r="F2031" s="246"/>
      <c r="G2031" s="246"/>
      <c r="H2031" s="246"/>
      <c r="I2031" s="245"/>
      <c r="J2031" s="245"/>
      <c r="K2031" s="245"/>
    </row>
    <row r="2032" spans="1:11" s="29" customFormat="1" ht="13.8" x14ac:dyDescent="0.25">
      <c r="A2032" s="247" t="s">
        <v>2828</v>
      </c>
      <c r="B2032" s="248" t="s">
        <v>2840</v>
      </c>
      <c r="C2032" s="246" t="s">
        <v>2663</v>
      </c>
      <c r="D2032" s="246" t="s">
        <v>2814</v>
      </c>
      <c r="E2032" s="249">
        <v>45169</v>
      </c>
      <c r="F2032" s="246"/>
      <c r="G2032" s="246"/>
      <c r="H2032" s="246"/>
      <c r="I2032" s="245"/>
      <c r="J2032" s="245"/>
      <c r="K2032" s="245"/>
    </row>
    <row r="2033" spans="1:11" s="29" customFormat="1" ht="13.8" x14ac:dyDescent="0.25">
      <c r="A2033" s="250" t="s">
        <v>2857</v>
      </c>
      <c r="B2033" s="248" t="s">
        <v>2659</v>
      </c>
      <c r="C2033" s="246" t="s">
        <v>2815</v>
      </c>
      <c r="D2033" s="246" t="s">
        <v>2814</v>
      </c>
      <c r="E2033" s="249">
        <v>45169</v>
      </c>
      <c r="F2033" s="246"/>
      <c r="G2033" s="246"/>
      <c r="H2033" s="246"/>
      <c r="I2033" s="245"/>
      <c r="J2033" s="245"/>
      <c r="K2033" s="245"/>
    </row>
    <row r="2034" spans="1:11" s="29" customFormat="1" ht="13.8" x14ac:dyDescent="0.25">
      <c r="A2034" s="250" t="s">
        <v>2858</v>
      </c>
      <c r="B2034" s="248" t="s">
        <v>2659</v>
      </c>
      <c r="C2034" s="246" t="s">
        <v>2815</v>
      </c>
      <c r="D2034" s="246" t="s">
        <v>2814</v>
      </c>
      <c r="E2034" s="249">
        <v>45169</v>
      </c>
      <c r="F2034" s="246"/>
      <c r="G2034" s="246"/>
      <c r="H2034" s="246"/>
      <c r="I2034" s="245"/>
      <c r="J2034" s="245"/>
      <c r="K2034" s="245"/>
    </row>
    <row r="2035" spans="1:11" s="29" customFormat="1" ht="13.8" x14ac:dyDescent="0.25">
      <c r="A2035" s="250" t="s">
        <v>27</v>
      </c>
      <c r="B2035" s="248" t="s">
        <v>2659</v>
      </c>
      <c r="C2035" s="246" t="s">
        <v>2815</v>
      </c>
      <c r="D2035" s="246" t="s">
        <v>2814</v>
      </c>
      <c r="E2035" s="249">
        <v>45169</v>
      </c>
      <c r="F2035" s="246"/>
      <c r="G2035" s="246"/>
      <c r="H2035" s="246"/>
      <c r="I2035" s="245"/>
      <c r="J2035" s="245"/>
      <c r="K2035" s="245"/>
    </row>
    <row r="2036" spans="1:11" s="29" customFormat="1" ht="13.8" x14ac:dyDescent="0.25">
      <c r="A2036" s="247" t="s">
        <v>707</v>
      </c>
      <c r="B2036" s="248" t="s">
        <v>1774</v>
      </c>
      <c r="C2036" s="246" t="s">
        <v>2656</v>
      </c>
      <c r="D2036" s="246" t="s">
        <v>2814</v>
      </c>
      <c r="E2036" s="249">
        <v>45169</v>
      </c>
      <c r="F2036" s="246"/>
      <c r="G2036" s="246"/>
      <c r="H2036" s="246"/>
      <c r="I2036" s="245"/>
      <c r="J2036" s="245"/>
      <c r="K2036" s="245"/>
    </row>
    <row r="2037" spans="1:11" s="29" customFormat="1" ht="13.8" x14ac:dyDescent="0.25">
      <c r="A2037" s="247" t="s">
        <v>2790</v>
      </c>
      <c r="B2037" s="248" t="s">
        <v>1774</v>
      </c>
      <c r="C2037" s="246" t="s">
        <v>2656</v>
      </c>
      <c r="D2037" s="246" t="s">
        <v>2814</v>
      </c>
      <c r="E2037" s="249">
        <v>45169</v>
      </c>
      <c r="F2037" s="246"/>
      <c r="G2037" s="246"/>
      <c r="H2037" s="246"/>
      <c r="I2037" s="245"/>
      <c r="J2037" s="245"/>
      <c r="K2037" s="245"/>
    </row>
    <row r="2038" spans="1:11" s="29" customFormat="1" ht="13.8" x14ac:dyDescent="0.25">
      <c r="A2038" s="247" t="s">
        <v>2829</v>
      </c>
      <c r="B2038" s="248" t="s">
        <v>2840</v>
      </c>
      <c r="C2038" s="246" t="s">
        <v>2663</v>
      </c>
      <c r="D2038" s="246" t="s">
        <v>2814</v>
      </c>
      <c r="E2038" s="249">
        <v>45169</v>
      </c>
      <c r="F2038" s="246"/>
      <c r="G2038" s="246"/>
      <c r="H2038" s="246"/>
      <c r="I2038" s="245"/>
      <c r="J2038" s="245"/>
      <c r="K2038" s="245"/>
    </row>
    <row r="2039" spans="1:11" s="29" customFormat="1" ht="13.8" x14ac:dyDescent="0.25">
      <c r="A2039" s="247" t="s">
        <v>2791</v>
      </c>
      <c r="B2039" s="248" t="s">
        <v>1774</v>
      </c>
      <c r="C2039" s="246" t="s">
        <v>2656</v>
      </c>
      <c r="D2039" s="246" t="s">
        <v>2814</v>
      </c>
      <c r="E2039" s="249">
        <v>45169</v>
      </c>
      <c r="F2039" s="246"/>
      <c r="G2039" s="246"/>
      <c r="H2039" s="246"/>
      <c r="I2039" s="245"/>
      <c r="J2039" s="245"/>
      <c r="K2039" s="245"/>
    </row>
    <row r="2040" spans="1:11" s="29" customFormat="1" ht="13.8" x14ac:dyDescent="0.25">
      <c r="A2040" s="247" t="s">
        <v>2792</v>
      </c>
      <c r="B2040" s="248" t="s">
        <v>1774</v>
      </c>
      <c r="C2040" s="246" t="s">
        <v>2656</v>
      </c>
      <c r="D2040" s="246" t="s">
        <v>2814</v>
      </c>
      <c r="E2040" s="249">
        <v>45169</v>
      </c>
      <c r="F2040" s="246"/>
      <c r="G2040" s="246"/>
      <c r="H2040" s="246"/>
      <c r="I2040" s="245"/>
      <c r="J2040" s="245"/>
      <c r="K2040" s="245"/>
    </row>
    <row r="2041" spans="1:11" s="29" customFormat="1" ht="13.8" x14ac:dyDescent="0.25">
      <c r="A2041" s="247" t="s">
        <v>2830</v>
      </c>
      <c r="B2041" s="248" t="s">
        <v>2840</v>
      </c>
      <c r="C2041" s="246" t="s">
        <v>2663</v>
      </c>
      <c r="D2041" s="246" t="s">
        <v>2814</v>
      </c>
      <c r="E2041" s="249">
        <v>45169</v>
      </c>
      <c r="F2041" s="246"/>
      <c r="G2041" s="246"/>
      <c r="H2041" s="246"/>
      <c r="I2041" s="245"/>
      <c r="J2041" s="245"/>
      <c r="K2041" s="245"/>
    </row>
    <row r="2042" spans="1:11" s="29" customFormat="1" ht="13.8" x14ac:dyDescent="0.25">
      <c r="A2042" s="247" t="s">
        <v>2831</v>
      </c>
      <c r="B2042" s="248" t="s">
        <v>2840</v>
      </c>
      <c r="C2042" s="246" t="s">
        <v>2663</v>
      </c>
      <c r="D2042" s="246" t="s">
        <v>2814</v>
      </c>
      <c r="E2042" s="249">
        <v>45169</v>
      </c>
      <c r="F2042" s="246"/>
      <c r="G2042" s="246"/>
      <c r="H2042" s="246"/>
      <c r="I2042" s="245"/>
      <c r="J2042" s="245"/>
      <c r="K2042" s="245"/>
    </row>
    <row r="2043" spans="1:11" s="29" customFormat="1" ht="13.8" x14ac:dyDescent="0.25">
      <c r="A2043" s="247" t="s">
        <v>2832</v>
      </c>
      <c r="B2043" s="248" t="s">
        <v>2840</v>
      </c>
      <c r="C2043" s="246" t="s">
        <v>2663</v>
      </c>
      <c r="D2043" s="246" t="s">
        <v>2814</v>
      </c>
      <c r="E2043" s="249">
        <v>45169</v>
      </c>
      <c r="F2043" s="246"/>
      <c r="G2043" s="246"/>
      <c r="H2043" s="246"/>
      <c r="I2043" s="245"/>
      <c r="J2043" s="245"/>
      <c r="K2043" s="245"/>
    </row>
    <row r="2044" spans="1:11" s="29" customFormat="1" ht="13.8" x14ac:dyDescent="0.25">
      <c r="A2044" s="247" t="s">
        <v>2833</v>
      </c>
      <c r="B2044" s="248" t="s">
        <v>2840</v>
      </c>
      <c r="C2044" s="246" t="s">
        <v>2663</v>
      </c>
      <c r="D2044" s="246" t="s">
        <v>2814</v>
      </c>
      <c r="E2044" s="249">
        <v>45169</v>
      </c>
      <c r="F2044" s="246"/>
      <c r="G2044" s="246"/>
      <c r="H2044" s="246"/>
      <c r="I2044" s="245"/>
      <c r="J2044" s="245"/>
      <c r="K2044" s="245"/>
    </row>
    <row r="2045" spans="1:11" s="29" customFormat="1" ht="13.8" x14ac:dyDescent="0.25">
      <c r="A2045" s="250" t="s">
        <v>1033</v>
      </c>
      <c r="B2045" s="248" t="s">
        <v>2659</v>
      </c>
      <c r="C2045" s="246" t="s">
        <v>2815</v>
      </c>
      <c r="D2045" s="246" t="s">
        <v>2814</v>
      </c>
      <c r="E2045" s="249">
        <v>45169</v>
      </c>
      <c r="F2045" s="246"/>
      <c r="G2045" s="246"/>
      <c r="H2045" s="246"/>
      <c r="I2045" s="245"/>
      <c r="J2045" s="245"/>
      <c r="K2045" s="245"/>
    </row>
    <row r="2046" spans="1:11" s="29" customFormat="1" ht="13.8" x14ac:dyDescent="0.25">
      <c r="A2046" s="250" t="s">
        <v>2159</v>
      </c>
      <c r="B2046" s="248" t="s">
        <v>2659</v>
      </c>
      <c r="C2046" s="246" t="s">
        <v>2815</v>
      </c>
      <c r="D2046" s="246" t="s">
        <v>2814</v>
      </c>
      <c r="E2046" s="249">
        <v>45169</v>
      </c>
      <c r="F2046" s="246"/>
      <c r="G2046" s="246"/>
      <c r="H2046" s="246"/>
      <c r="I2046" s="245"/>
      <c r="J2046" s="245"/>
      <c r="K2046" s="245"/>
    </row>
    <row r="2047" spans="1:11" s="29" customFormat="1" ht="13.8" x14ac:dyDescent="0.25">
      <c r="A2047" s="250" t="s">
        <v>2859</v>
      </c>
      <c r="B2047" s="248" t="s">
        <v>2659</v>
      </c>
      <c r="C2047" s="246" t="s">
        <v>2815</v>
      </c>
      <c r="D2047" s="246" t="s">
        <v>2814</v>
      </c>
      <c r="E2047" s="249">
        <v>45169</v>
      </c>
      <c r="F2047" s="246"/>
      <c r="G2047" s="246"/>
      <c r="H2047" s="246"/>
      <c r="I2047" s="245"/>
      <c r="J2047" s="245"/>
      <c r="K2047" s="245"/>
    </row>
    <row r="2048" spans="1:11" s="29" customFormat="1" ht="13.8" x14ac:dyDescent="0.25">
      <c r="A2048" s="247" t="s">
        <v>2794</v>
      </c>
      <c r="B2048" s="248" t="s">
        <v>1774</v>
      </c>
      <c r="C2048" s="246" t="s">
        <v>2656</v>
      </c>
      <c r="D2048" s="246" t="s">
        <v>2814</v>
      </c>
      <c r="E2048" s="249">
        <v>45169</v>
      </c>
      <c r="F2048" s="246"/>
      <c r="G2048" s="246"/>
      <c r="H2048" s="246"/>
      <c r="I2048" s="245"/>
      <c r="J2048" s="245"/>
      <c r="K2048" s="245"/>
    </row>
    <row r="2049" spans="1:11" s="29" customFormat="1" ht="13.8" x14ac:dyDescent="0.25">
      <c r="A2049" s="247" t="s">
        <v>2794</v>
      </c>
      <c r="B2049" s="248" t="s">
        <v>2840</v>
      </c>
      <c r="C2049" s="246" t="s">
        <v>2663</v>
      </c>
      <c r="D2049" s="246" t="s">
        <v>2814</v>
      </c>
      <c r="E2049" s="249">
        <v>45169</v>
      </c>
      <c r="F2049" s="246"/>
      <c r="G2049" s="246"/>
      <c r="H2049" s="246"/>
      <c r="I2049" s="245"/>
      <c r="J2049" s="245"/>
      <c r="K2049" s="245"/>
    </row>
    <row r="2050" spans="1:11" s="29" customFormat="1" ht="13.8" x14ac:dyDescent="0.25">
      <c r="A2050" s="250" t="s">
        <v>2860</v>
      </c>
      <c r="B2050" s="248" t="s">
        <v>2659</v>
      </c>
      <c r="C2050" s="246" t="s">
        <v>2815</v>
      </c>
      <c r="D2050" s="246" t="s">
        <v>2814</v>
      </c>
      <c r="E2050" s="249">
        <v>45169</v>
      </c>
      <c r="F2050" s="246"/>
      <c r="G2050" s="246"/>
      <c r="H2050" s="246"/>
      <c r="I2050" s="245"/>
      <c r="J2050" s="245"/>
      <c r="K2050" s="245"/>
    </row>
    <row r="2051" spans="1:11" s="29" customFormat="1" ht="13.8" x14ac:dyDescent="0.25">
      <c r="A2051" s="250" t="s">
        <v>2861</v>
      </c>
      <c r="B2051" s="248" t="s">
        <v>2659</v>
      </c>
      <c r="C2051" s="246" t="s">
        <v>2815</v>
      </c>
      <c r="D2051" s="246" t="s">
        <v>2814</v>
      </c>
      <c r="E2051" s="249">
        <v>45169</v>
      </c>
      <c r="F2051" s="246"/>
      <c r="G2051" s="246"/>
      <c r="H2051" s="246"/>
      <c r="I2051" s="245"/>
      <c r="J2051" s="245"/>
      <c r="K2051" s="245"/>
    </row>
    <row r="2052" spans="1:11" s="29" customFormat="1" ht="13.8" x14ac:dyDescent="0.25">
      <c r="A2052" s="247" t="s">
        <v>2795</v>
      </c>
      <c r="B2052" s="248" t="s">
        <v>1774</v>
      </c>
      <c r="C2052" s="246" t="s">
        <v>2656</v>
      </c>
      <c r="D2052" s="246" t="s">
        <v>2814</v>
      </c>
      <c r="E2052" s="249">
        <v>45169</v>
      </c>
      <c r="F2052" s="246"/>
      <c r="G2052" s="246"/>
      <c r="H2052" s="246"/>
      <c r="I2052" s="245"/>
      <c r="J2052" s="245"/>
      <c r="K2052" s="245"/>
    </row>
    <row r="2053" spans="1:11" s="29" customFormat="1" ht="13.8" x14ac:dyDescent="0.25">
      <c r="A2053" s="247" t="s">
        <v>2795</v>
      </c>
      <c r="B2053" s="248" t="s">
        <v>2840</v>
      </c>
      <c r="C2053" s="246" t="s">
        <v>2663</v>
      </c>
      <c r="D2053" s="246" t="s">
        <v>2814</v>
      </c>
      <c r="E2053" s="249">
        <v>45169</v>
      </c>
      <c r="F2053" s="246"/>
      <c r="G2053" s="246"/>
      <c r="H2053" s="246"/>
      <c r="I2053" s="245"/>
      <c r="J2053" s="245"/>
      <c r="K2053" s="245"/>
    </row>
    <row r="2054" spans="1:11" s="29" customFormat="1" ht="13.8" x14ac:dyDescent="0.25">
      <c r="A2054" s="250" t="s">
        <v>2862</v>
      </c>
      <c r="B2054" s="248" t="s">
        <v>2659</v>
      </c>
      <c r="C2054" s="246" t="s">
        <v>2815</v>
      </c>
      <c r="D2054" s="246" t="s">
        <v>2814</v>
      </c>
      <c r="E2054" s="249">
        <v>45169</v>
      </c>
      <c r="F2054" s="246"/>
      <c r="G2054" s="246"/>
      <c r="H2054" s="246"/>
      <c r="I2054" s="245"/>
      <c r="J2054" s="245"/>
      <c r="K2054" s="245"/>
    </row>
    <row r="2055" spans="1:11" s="29" customFormat="1" ht="13.8" x14ac:dyDescent="0.25">
      <c r="A2055" s="247" t="s">
        <v>2796</v>
      </c>
      <c r="B2055" s="248" t="s">
        <v>1774</v>
      </c>
      <c r="C2055" s="246" t="s">
        <v>2656</v>
      </c>
      <c r="D2055" s="246" t="s">
        <v>2814</v>
      </c>
      <c r="E2055" s="249">
        <v>45169</v>
      </c>
      <c r="F2055" s="246"/>
      <c r="G2055" s="246"/>
      <c r="H2055" s="246"/>
      <c r="I2055" s="245"/>
      <c r="J2055" s="245"/>
      <c r="K2055" s="245"/>
    </row>
    <row r="2056" spans="1:11" s="29" customFormat="1" ht="13.8" x14ac:dyDescent="0.25">
      <c r="A2056" s="247" t="s">
        <v>2834</v>
      </c>
      <c r="B2056" s="248" t="s">
        <v>2840</v>
      </c>
      <c r="C2056" s="246" t="s">
        <v>2663</v>
      </c>
      <c r="D2056" s="246" t="s">
        <v>2814</v>
      </c>
      <c r="E2056" s="249">
        <v>45169</v>
      </c>
      <c r="F2056" s="246"/>
      <c r="G2056" s="246"/>
      <c r="H2056" s="246"/>
      <c r="I2056" s="245"/>
      <c r="J2056" s="245"/>
      <c r="K2056" s="245"/>
    </row>
    <row r="2057" spans="1:11" s="29" customFormat="1" ht="13.8" x14ac:dyDescent="0.25">
      <c r="A2057" s="247" t="s">
        <v>2797</v>
      </c>
      <c r="B2057" s="248" t="s">
        <v>1774</v>
      </c>
      <c r="C2057" s="246" t="s">
        <v>2656</v>
      </c>
      <c r="D2057" s="246" t="s">
        <v>2814</v>
      </c>
      <c r="E2057" s="249">
        <v>45169</v>
      </c>
      <c r="F2057" s="246"/>
      <c r="G2057" s="246"/>
      <c r="H2057" s="246"/>
      <c r="I2057" s="245"/>
      <c r="J2057" s="245"/>
      <c r="K2057" s="245"/>
    </row>
    <row r="2058" spans="1:11" s="29" customFormat="1" ht="13.8" x14ac:dyDescent="0.25">
      <c r="A2058" s="247" t="s">
        <v>2798</v>
      </c>
      <c r="B2058" s="248" t="s">
        <v>1774</v>
      </c>
      <c r="C2058" s="246" t="s">
        <v>2656</v>
      </c>
      <c r="D2058" s="246" t="s">
        <v>2814</v>
      </c>
      <c r="E2058" s="249">
        <v>45169</v>
      </c>
      <c r="F2058" s="246"/>
      <c r="G2058" s="246"/>
      <c r="H2058" s="246"/>
      <c r="I2058" s="245"/>
      <c r="J2058" s="245"/>
      <c r="K2058" s="245"/>
    </row>
    <row r="2059" spans="1:11" s="29" customFormat="1" ht="13.8" x14ac:dyDescent="0.25">
      <c r="A2059" s="250" t="s">
        <v>2863</v>
      </c>
      <c r="B2059" s="248" t="s">
        <v>2659</v>
      </c>
      <c r="C2059" s="246" t="s">
        <v>2815</v>
      </c>
      <c r="D2059" s="246" t="s">
        <v>2814</v>
      </c>
      <c r="E2059" s="249">
        <v>45169</v>
      </c>
      <c r="F2059" s="246"/>
      <c r="G2059" s="246"/>
      <c r="H2059" s="246"/>
      <c r="I2059" s="245"/>
      <c r="J2059" s="245"/>
      <c r="K2059" s="245"/>
    </row>
    <row r="2060" spans="1:11" s="29" customFormat="1" ht="13.8" x14ac:dyDescent="0.25">
      <c r="A2060" s="250" t="s">
        <v>1345</v>
      </c>
      <c r="B2060" s="248" t="s">
        <v>2659</v>
      </c>
      <c r="C2060" s="246" t="s">
        <v>2815</v>
      </c>
      <c r="D2060" s="246" t="s">
        <v>2814</v>
      </c>
      <c r="E2060" s="249">
        <v>45169</v>
      </c>
      <c r="F2060" s="246"/>
      <c r="G2060" s="246"/>
      <c r="H2060" s="246"/>
      <c r="I2060" s="245"/>
      <c r="J2060" s="245"/>
      <c r="K2060" s="245"/>
    </row>
    <row r="2061" spans="1:11" s="29" customFormat="1" ht="13.8" x14ac:dyDescent="0.25">
      <c r="A2061" s="250" t="s">
        <v>2864</v>
      </c>
      <c r="B2061" s="248" t="s">
        <v>2659</v>
      </c>
      <c r="C2061" s="246" t="s">
        <v>2815</v>
      </c>
      <c r="D2061" s="246" t="s">
        <v>2814</v>
      </c>
      <c r="E2061" s="249">
        <v>45169</v>
      </c>
      <c r="F2061" s="246"/>
      <c r="G2061" s="246"/>
      <c r="H2061" s="246"/>
      <c r="I2061" s="245"/>
      <c r="J2061" s="245"/>
      <c r="K2061" s="245"/>
    </row>
    <row r="2062" spans="1:11" s="29" customFormat="1" ht="13.8" x14ac:dyDescent="0.25">
      <c r="A2062" s="247" t="s">
        <v>2835</v>
      </c>
      <c r="B2062" s="248" t="s">
        <v>2840</v>
      </c>
      <c r="C2062" s="246" t="s">
        <v>2663</v>
      </c>
      <c r="D2062" s="246" t="s">
        <v>2814</v>
      </c>
      <c r="E2062" s="249">
        <v>45169</v>
      </c>
      <c r="F2062" s="246"/>
      <c r="G2062" s="246"/>
      <c r="H2062" s="246"/>
      <c r="I2062" s="245"/>
      <c r="J2062" s="245"/>
      <c r="K2062" s="245"/>
    </row>
    <row r="2063" spans="1:11" s="29" customFormat="1" ht="13.8" x14ac:dyDescent="0.25">
      <c r="A2063" s="247" t="s">
        <v>2799</v>
      </c>
      <c r="B2063" s="248" t="s">
        <v>2840</v>
      </c>
      <c r="C2063" s="246" t="s">
        <v>2663</v>
      </c>
      <c r="D2063" s="246" t="s">
        <v>2814</v>
      </c>
      <c r="E2063" s="249">
        <v>45169</v>
      </c>
      <c r="F2063" s="246"/>
      <c r="G2063" s="246"/>
      <c r="H2063" s="246"/>
      <c r="I2063" s="245"/>
      <c r="J2063" s="245"/>
      <c r="K2063" s="245"/>
    </row>
    <row r="2064" spans="1:11" s="29" customFormat="1" ht="13.8" x14ac:dyDescent="0.25">
      <c r="A2064" s="247" t="s">
        <v>2799</v>
      </c>
      <c r="B2064" s="248" t="s">
        <v>1774</v>
      </c>
      <c r="C2064" s="246" t="s">
        <v>2656</v>
      </c>
      <c r="D2064" s="246" t="s">
        <v>2814</v>
      </c>
      <c r="E2064" s="249">
        <v>45169</v>
      </c>
      <c r="F2064" s="246"/>
      <c r="G2064" s="246"/>
      <c r="H2064" s="246"/>
      <c r="I2064" s="245"/>
      <c r="J2064" s="245"/>
      <c r="K2064" s="245"/>
    </row>
    <row r="2065" spans="1:11" s="29" customFormat="1" ht="13.8" x14ac:dyDescent="0.25">
      <c r="A2065" s="250" t="s">
        <v>2865</v>
      </c>
      <c r="B2065" s="248" t="s">
        <v>2659</v>
      </c>
      <c r="C2065" s="246" t="s">
        <v>2815</v>
      </c>
      <c r="D2065" s="246" t="s">
        <v>2814</v>
      </c>
      <c r="E2065" s="249">
        <v>45169</v>
      </c>
      <c r="F2065" s="246"/>
      <c r="G2065" s="246"/>
      <c r="H2065" s="246"/>
      <c r="I2065" s="245"/>
      <c r="J2065" s="245"/>
      <c r="K2065" s="245"/>
    </row>
    <row r="2066" spans="1:11" s="29" customFormat="1" ht="13.8" x14ac:dyDescent="0.25">
      <c r="A2066" s="250" t="s">
        <v>2866</v>
      </c>
      <c r="B2066" s="248" t="s">
        <v>2659</v>
      </c>
      <c r="C2066" s="246" t="s">
        <v>2815</v>
      </c>
      <c r="D2066" s="246" t="s">
        <v>2814</v>
      </c>
      <c r="E2066" s="249">
        <v>45169</v>
      </c>
      <c r="F2066" s="246"/>
      <c r="G2066" s="246"/>
      <c r="H2066" s="246"/>
      <c r="I2066" s="245"/>
      <c r="J2066" s="245"/>
      <c r="K2066" s="245"/>
    </row>
    <row r="2067" spans="1:11" s="29" customFormat="1" ht="13.8" x14ac:dyDescent="0.25">
      <c r="A2067" s="250" t="s">
        <v>2867</v>
      </c>
      <c r="B2067" s="248" t="s">
        <v>2659</v>
      </c>
      <c r="C2067" s="246" t="s">
        <v>2815</v>
      </c>
      <c r="D2067" s="246" t="s">
        <v>2814</v>
      </c>
      <c r="E2067" s="249">
        <v>45169</v>
      </c>
      <c r="F2067" s="246"/>
      <c r="G2067" s="246"/>
      <c r="H2067" s="246"/>
      <c r="I2067" s="245"/>
      <c r="J2067" s="245"/>
      <c r="K2067" s="245"/>
    </row>
    <row r="2068" spans="1:11" s="29" customFormat="1" ht="13.8" x14ac:dyDescent="0.25">
      <c r="A2068" s="250" t="s">
        <v>2868</v>
      </c>
      <c r="B2068" s="248" t="s">
        <v>2659</v>
      </c>
      <c r="C2068" s="246" t="s">
        <v>2815</v>
      </c>
      <c r="D2068" s="246" t="s">
        <v>2814</v>
      </c>
      <c r="E2068" s="249">
        <v>45169</v>
      </c>
      <c r="F2068" s="246"/>
      <c r="G2068" s="246"/>
      <c r="H2068" s="246"/>
      <c r="I2068" s="245"/>
      <c r="J2068" s="245"/>
      <c r="K2068" s="245"/>
    </row>
    <row r="2069" spans="1:11" s="29" customFormat="1" ht="13.8" x14ac:dyDescent="0.25">
      <c r="A2069" s="247" t="s">
        <v>2800</v>
      </c>
      <c r="B2069" s="248" t="s">
        <v>1774</v>
      </c>
      <c r="C2069" s="246" t="s">
        <v>2656</v>
      </c>
      <c r="D2069" s="246" t="s">
        <v>2814</v>
      </c>
      <c r="E2069" s="249">
        <v>45169</v>
      </c>
      <c r="F2069" s="246"/>
      <c r="G2069" s="246"/>
      <c r="H2069" s="246"/>
      <c r="I2069" s="245"/>
      <c r="J2069" s="245"/>
      <c r="K2069" s="245"/>
    </row>
    <row r="2070" spans="1:11" s="29" customFormat="1" ht="13.8" x14ac:dyDescent="0.25">
      <c r="A2070" s="250" t="s">
        <v>2869</v>
      </c>
      <c r="B2070" s="248" t="s">
        <v>2659</v>
      </c>
      <c r="C2070" s="246" t="s">
        <v>2815</v>
      </c>
      <c r="D2070" s="246" t="s">
        <v>2814</v>
      </c>
      <c r="E2070" s="249">
        <v>45169</v>
      </c>
      <c r="F2070" s="246"/>
      <c r="G2070" s="246"/>
      <c r="H2070" s="246"/>
      <c r="I2070" s="245"/>
      <c r="J2070" s="245"/>
      <c r="K2070" s="245"/>
    </row>
    <row r="2071" spans="1:11" s="29" customFormat="1" ht="13.8" x14ac:dyDescent="0.25">
      <c r="A2071" s="250" t="s">
        <v>2870</v>
      </c>
      <c r="B2071" s="248" t="s">
        <v>2659</v>
      </c>
      <c r="C2071" s="246" t="s">
        <v>2815</v>
      </c>
      <c r="D2071" s="246" t="s">
        <v>2814</v>
      </c>
      <c r="E2071" s="249">
        <v>45169</v>
      </c>
      <c r="F2071" s="246"/>
      <c r="G2071" s="246"/>
      <c r="H2071" s="246"/>
      <c r="I2071" s="245"/>
      <c r="J2071" s="245"/>
      <c r="K2071" s="245"/>
    </row>
    <row r="2072" spans="1:11" s="29" customFormat="1" ht="13.8" x14ac:dyDescent="0.25">
      <c r="A2072" s="250" t="s">
        <v>2315</v>
      </c>
      <c r="B2072" s="248" t="s">
        <v>2659</v>
      </c>
      <c r="C2072" s="246" t="s">
        <v>2815</v>
      </c>
      <c r="D2072" s="246" t="s">
        <v>2814</v>
      </c>
      <c r="E2072" s="249">
        <v>45169</v>
      </c>
      <c r="F2072" s="246"/>
      <c r="G2072" s="246"/>
      <c r="H2072" s="246"/>
      <c r="I2072" s="245"/>
      <c r="J2072" s="245"/>
      <c r="K2072" s="245"/>
    </row>
    <row r="2073" spans="1:11" s="29" customFormat="1" ht="13.8" x14ac:dyDescent="0.25">
      <c r="A2073" s="250" t="s">
        <v>2871</v>
      </c>
      <c r="B2073" s="248" t="s">
        <v>2659</v>
      </c>
      <c r="C2073" s="246" t="s">
        <v>2815</v>
      </c>
      <c r="D2073" s="246" t="s">
        <v>2814</v>
      </c>
      <c r="E2073" s="249">
        <v>45169</v>
      </c>
      <c r="F2073" s="246"/>
      <c r="G2073" s="246"/>
      <c r="H2073" s="246"/>
      <c r="I2073" s="245"/>
      <c r="J2073" s="245"/>
      <c r="K2073" s="245"/>
    </row>
    <row r="2074" spans="1:11" s="29" customFormat="1" ht="13.8" x14ac:dyDescent="0.25">
      <c r="A2074" s="250" t="s">
        <v>2872</v>
      </c>
      <c r="B2074" s="248" t="s">
        <v>2659</v>
      </c>
      <c r="C2074" s="246" t="s">
        <v>2815</v>
      </c>
      <c r="D2074" s="246" t="s">
        <v>2814</v>
      </c>
      <c r="E2074" s="249">
        <v>45169</v>
      </c>
      <c r="F2074" s="246"/>
      <c r="G2074" s="246"/>
      <c r="H2074" s="246"/>
      <c r="I2074" s="245"/>
      <c r="J2074" s="245"/>
      <c r="K2074" s="245"/>
    </row>
    <row r="2075" spans="1:11" s="29" customFormat="1" ht="13.8" x14ac:dyDescent="0.25">
      <c r="A2075" s="247" t="s">
        <v>2801</v>
      </c>
      <c r="B2075" s="248" t="s">
        <v>1774</v>
      </c>
      <c r="C2075" s="246" t="s">
        <v>2656</v>
      </c>
      <c r="D2075" s="246" t="s">
        <v>2814</v>
      </c>
      <c r="E2075" s="249">
        <v>45169</v>
      </c>
      <c r="F2075" s="246"/>
      <c r="G2075" s="246"/>
      <c r="H2075" s="246"/>
      <c r="I2075" s="245"/>
      <c r="J2075" s="245"/>
      <c r="K2075" s="245"/>
    </row>
    <row r="2076" spans="1:11" s="29" customFormat="1" ht="13.8" x14ac:dyDescent="0.25">
      <c r="A2076" s="250" t="s">
        <v>2873</v>
      </c>
      <c r="B2076" s="248" t="s">
        <v>2659</v>
      </c>
      <c r="C2076" s="246" t="s">
        <v>2815</v>
      </c>
      <c r="D2076" s="246" t="s">
        <v>2814</v>
      </c>
      <c r="E2076" s="249">
        <v>45169</v>
      </c>
      <c r="F2076" s="246"/>
      <c r="G2076" s="246"/>
      <c r="H2076" s="246"/>
      <c r="I2076" s="245"/>
      <c r="J2076" s="245"/>
      <c r="K2076" s="245"/>
    </row>
    <row r="2077" spans="1:11" s="29" customFormat="1" ht="13.8" x14ac:dyDescent="0.25">
      <c r="A2077" s="247" t="s">
        <v>2802</v>
      </c>
      <c r="B2077" s="248" t="s">
        <v>1774</v>
      </c>
      <c r="C2077" s="246" t="s">
        <v>2656</v>
      </c>
      <c r="D2077" s="246" t="s">
        <v>2814</v>
      </c>
      <c r="E2077" s="249">
        <v>45169</v>
      </c>
      <c r="F2077" s="246"/>
      <c r="G2077" s="246"/>
      <c r="H2077" s="246"/>
      <c r="I2077" s="245"/>
      <c r="J2077" s="245"/>
      <c r="K2077" s="245"/>
    </row>
    <row r="2078" spans="1:11" s="29" customFormat="1" ht="13.8" x14ac:dyDescent="0.25">
      <c r="A2078" s="250" t="s">
        <v>2874</v>
      </c>
      <c r="B2078" s="248" t="s">
        <v>2659</v>
      </c>
      <c r="C2078" s="246" t="s">
        <v>2815</v>
      </c>
      <c r="D2078" s="246" t="s">
        <v>2814</v>
      </c>
      <c r="E2078" s="249">
        <v>45169</v>
      </c>
      <c r="F2078" s="246"/>
      <c r="G2078" s="246"/>
      <c r="H2078" s="246"/>
      <c r="I2078" s="245"/>
      <c r="J2078" s="245"/>
      <c r="K2078" s="245"/>
    </row>
    <row r="2079" spans="1:11" s="29" customFormat="1" ht="13.8" x14ac:dyDescent="0.25">
      <c r="A2079" s="250" t="s">
        <v>45</v>
      </c>
      <c r="B2079" s="248" t="s">
        <v>2659</v>
      </c>
      <c r="C2079" s="246" t="s">
        <v>2815</v>
      </c>
      <c r="D2079" s="246" t="s">
        <v>2814</v>
      </c>
      <c r="E2079" s="249">
        <v>45169</v>
      </c>
      <c r="F2079" s="246"/>
      <c r="G2079" s="246"/>
      <c r="H2079" s="246"/>
      <c r="I2079" s="245"/>
      <c r="J2079" s="245"/>
      <c r="K2079" s="245"/>
    </row>
    <row r="2080" spans="1:11" s="29" customFormat="1" ht="13.8" x14ac:dyDescent="0.25">
      <c r="A2080" s="250" t="s">
        <v>2875</v>
      </c>
      <c r="B2080" s="248" t="s">
        <v>2659</v>
      </c>
      <c r="C2080" s="246" t="s">
        <v>2815</v>
      </c>
      <c r="D2080" s="246" t="s">
        <v>2814</v>
      </c>
      <c r="E2080" s="249">
        <v>45169</v>
      </c>
      <c r="F2080" s="246"/>
      <c r="G2080" s="246"/>
      <c r="H2080" s="246"/>
      <c r="I2080" s="245"/>
      <c r="J2080" s="245"/>
      <c r="K2080" s="245"/>
    </row>
    <row r="2081" spans="1:11" s="29" customFormat="1" ht="13.8" x14ac:dyDescent="0.25">
      <c r="A2081" s="250" t="s">
        <v>2876</v>
      </c>
      <c r="B2081" s="248" t="s">
        <v>2659</v>
      </c>
      <c r="C2081" s="246" t="s">
        <v>2815</v>
      </c>
      <c r="D2081" s="246" t="s">
        <v>2814</v>
      </c>
      <c r="E2081" s="249">
        <v>45169</v>
      </c>
      <c r="F2081" s="246"/>
      <c r="G2081" s="246"/>
      <c r="H2081" s="246"/>
      <c r="I2081" s="245"/>
      <c r="J2081" s="245"/>
      <c r="K2081" s="245"/>
    </row>
    <row r="2082" spans="1:11" s="29" customFormat="1" ht="13.8" x14ac:dyDescent="0.25">
      <c r="A2082" s="247" t="s">
        <v>2803</v>
      </c>
      <c r="B2082" s="248" t="s">
        <v>1774</v>
      </c>
      <c r="C2082" s="246" t="s">
        <v>2656</v>
      </c>
      <c r="D2082" s="246" t="s">
        <v>2814</v>
      </c>
      <c r="E2082" s="249">
        <v>45169</v>
      </c>
      <c r="F2082" s="246"/>
      <c r="G2082" s="246"/>
      <c r="H2082" s="246"/>
      <c r="I2082" s="245"/>
      <c r="J2082" s="245"/>
      <c r="K2082" s="245"/>
    </row>
    <row r="2083" spans="1:11" s="29" customFormat="1" ht="13.8" x14ac:dyDescent="0.25">
      <c r="A2083" s="247" t="s">
        <v>2804</v>
      </c>
      <c r="B2083" s="248" t="s">
        <v>1774</v>
      </c>
      <c r="C2083" s="246" t="s">
        <v>2656</v>
      </c>
      <c r="D2083" s="246" t="s">
        <v>2814</v>
      </c>
      <c r="E2083" s="249">
        <v>45169</v>
      </c>
      <c r="F2083" s="246"/>
      <c r="G2083" s="246"/>
      <c r="H2083" s="246"/>
      <c r="I2083" s="245"/>
      <c r="J2083" s="245"/>
      <c r="K2083" s="245"/>
    </row>
    <row r="2084" spans="1:11" s="29" customFormat="1" ht="13.8" x14ac:dyDescent="0.25">
      <c r="A2084" s="247" t="s">
        <v>2805</v>
      </c>
      <c r="B2084" s="248" t="s">
        <v>1774</v>
      </c>
      <c r="C2084" s="246" t="s">
        <v>2656</v>
      </c>
      <c r="D2084" s="246" t="s">
        <v>2814</v>
      </c>
      <c r="E2084" s="249">
        <v>45169</v>
      </c>
      <c r="F2084" s="246"/>
      <c r="G2084" s="246"/>
      <c r="H2084" s="246"/>
      <c r="I2084" s="245"/>
      <c r="J2084" s="245"/>
      <c r="K2084" s="245"/>
    </row>
    <row r="2085" spans="1:11" s="29" customFormat="1" ht="13.8" x14ac:dyDescent="0.25">
      <c r="A2085" s="247" t="s">
        <v>2805</v>
      </c>
      <c r="B2085" s="248" t="s">
        <v>2840</v>
      </c>
      <c r="C2085" s="246" t="s">
        <v>2663</v>
      </c>
      <c r="D2085" s="246" t="s">
        <v>2814</v>
      </c>
      <c r="E2085" s="249">
        <v>45169</v>
      </c>
      <c r="F2085" s="246"/>
      <c r="G2085" s="246"/>
      <c r="H2085" s="246"/>
      <c r="I2085" s="245"/>
      <c r="J2085" s="245"/>
      <c r="K2085" s="245"/>
    </row>
    <row r="2086" spans="1:11" s="29" customFormat="1" ht="13.8" x14ac:dyDescent="0.25">
      <c r="A2086" s="247" t="s">
        <v>828</v>
      </c>
      <c r="B2086" s="248" t="s">
        <v>1774</v>
      </c>
      <c r="C2086" s="246" t="s">
        <v>2656</v>
      </c>
      <c r="D2086" s="246" t="s">
        <v>2814</v>
      </c>
      <c r="E2086" s="249">
        <v>45169</v>
      </c>
      <c r="F2086" s="246"/>
      <c r="G2086" s="246"/>
      <c r="H2086" s="246"/>
      <c r="I2086" s="245"/>
      <c r="J2086" s="245"/>
      <c r="K2086" s="245"/>
    </row>
    <row r="2087" spans="1:11" s="29" customFormat="1" ht="13.8" x14ac:dyDescent="0.25">
      <c r="A2087" s="247" t="s">
        <v>828</v>
      </c>
      <c r="B2087" s="248" t="s">
        <v>2840</v>
      </c>
      <c r="C2087" s="246" t="s">
        <v>2663</v>
      </c>
      <c r="D2087" s="246" t="s">
        <v>2814</v>
      </c>
      <c r="E2087" s="249">
        <v>45169</v>
      </c>
      <c r="F2087" s="246"/>
      <c r="G2087" s="246"/>
      <c r="H2087" s="246"/>
      <c r="I2087" s="245"/>
      <c r="J2087" s="245"/>
      <c r="K2087" s="245"/>
    </row>
    <row r="2088" spans="1:11" s="29" customFormat="1" ht="13.8" x14ac:dyDescent="0.25">
      <c r="A2088" s="247" t="s">
        <v>2806</v>
      </c>
      <c r="B2088" s="248" t="s">
        <v>1774</v>
      </c>
      <c r="C2088" s="246" t="s">
        <v>2656</v>
      </c>
      <c r="D2088" s="246" t="s">
        <v>2814</v>
      </c>
      <c r="E2088" s="249">
        <v>45169</v>
      </c>
      <c r="F2088" s="246"/>
      <c r="G2088" s="246"/>
      <c r="H2088" s="246"/>
      <c r="I2088" s="245"/>
      <c r="J2088" s="245"/>
      <c r="K2088" s="245"/>
    </row>
    <row r="2089" spans="1:11" s="29" customFormat="1" ht="13.8" x14ac:dyDescent="0.25">
      <c r="A2089" s="247" t="s">
        <v>2807</v>
      </c>
      <c r="B2089" s="248" t="s">
        <v>1774</v>
      </c>
      <c r="C2089" s="246" t="s">
        <v>2656</v>
      </c>
      <c r="D2089" s="246" t="s">
        <v>2814</v>
      </c>
      <c r="E2089" s="249">
        <v>45169</v>
      </c>
      <c r="F2089" s="246"/>
      <c r="G2089" s="246"/>
      <c r="H2089" s="246"/>
      <c r="I2089" s="245"/>
      <c r="J2089" s="245"/>
      <c r="K2089" s="245"/>
    </row>
    <row r="2090" spans="1:11" s="29" customFormat="1" ht="13.8" x14ac:dyDescent="0.25">
      <c r="A2090" s="247" t="s">
        <v>2808</v>
      </c>
      <c r="B2090" s="248" t="s">
        <v>1774</v>
      </c>
      <c r="C2090" s="246" t="s">
        <v>2656</v>
      </c>
      <c r="D2090" s="246" t="s">
        <v>2814</v>
      </c>
      <c r="E2090" s="249">
        <v>45169</v>
      </c>
      <c r="F2090" s="246"/>
      <c r="G2090" s="246"/>
      <c r="H2090" s="246"/>
      <c r="I2090" s="245"/>
      <c r="J2090" s="245"/>
      <c r="K2090" s="245"/>
    </row>
    <row r="2091" spans="1:11" s="29" customFormat="1" ht="13.8" x14ac:dyDescent="0.25">
      <c r="A2091" s="250" t="s">
        <v>2808</v>
      </c>
      <c r="B2091" s="248" t="s">
        <v>2659</v>
      </c>
      <c r="C2091" s="246" t="s">
        <v>2815</v>
      </c>
      <c r="D2091" s="246" t="s">
        <v>2814</v>
      </c>
      <c r="E2091" s="249">
        <v>45169</v>
      </c>
      <c r="F2091" s="246"/>
      <c r="G2091" s="246"/>
      <c r="H2091" s="246"/>
      <c r="I2091" s="245"/>
      <c r="J2091" s="245"/>
      <c r="K2091" s="245"/>
    </row>
    <row r="2092" spans="1:11" s="29" customFormat="1" ht="13.8" x14ac:dyDescent="0.25">
      <c r="A2092" s="247" t="s">
        <v>2808</v>
      </c>
      <c r="B2092" s="248" t="s">
        <v>1774</v>
      </c>
      <c r="C2092" s="246" t="s">
        <v>2656</v>
      </c>
      <c r="D2092" s="246" t="s">
        <v>2814</v>
      </c>
      <c r="E2092" s="249">
        <v>45169</v>
      </c>
      <c r="F2092" s="246"/>
      <c r="G2092" s="246"/>
      <c r="H2092" s="246"/>
      <c r="I2092" s="245"/>
      <c r="J2092" s="245"/>
      <c r="K2092" s="245"/>
    </row>
    <row r="2093" spans="1:11" s="29" customFormat="1" ht="13.8" x14ac:dyDescent="0.25">
      <c r="A2093" s="247" t="s">
        <v>2808</v>
      </c>
      <c r="B2093" s="248" t="s">
        <v>2840</v>
      </c>
      <c r="C2093" s="246" t="s">
        <v>2663</v>
      </c>
      <c r="D2093" s="246" t="s">
        <v>2814</v>
      </c>
      <c r="E2093" s="249">
        <v>45169</v>
      </c>
      <c r="F2093" s="246"/>
      <c r="G2093" s="246"/>
      <c r="H2093" s="246"/>
      <c r="I2093" s="245"/>
      <c r="J2093" s="245"/>
      <c r="K2093" s="245"/>
    </row>
    <row r="2094" spans="1:11" s="29" customFormat="1" ht="13.8" x14ac:dyDescent="0.25">
      <c r="A2094" s="250" t="s">
        <v>2877</v>
      </c>
      <c r="B2094" s="248" t="s">
        <v>2659</v>
      </c>
      <c r="C2094" s="246" t="s">
        <v>2815</v>
      </c>
      <c r="D2094" s="246" t="s">
        <v>2814</v>
      </c>
      <c r="E2094" s="249">
        <v>45169</v>
      </c>
      <c r="F2094" s="246"/>
      <c r="G2094" s="246"/>
      <c r="H2094" s="246"/>
      <c r="I2094" s="245"/>
      <c r="J2094" s="245"/>
      <c r="K2094" s="245"/>
    </row>
    <row r="2095" spans="1:11" s="29" customFormat="1" ht="13.8" x14ac:dyDescent="0.25">
      <c r="A2095" s="247" t="s">
        <v>2837</v>
      </c>
      <c r="B2095" s="248" t="s">
        <v>2840</v>
      </c>
      <c r="C2095" s="246" t="s">
        <v>2663</v>
      </c>
      <c r="D2095" s="246" t="s">
        <v>2814</v>
      </c>
      <c r="E2095" s="249">
        <v>45169</v>
      </c>
      <c r="F2095" s="246"/>
      <c r="G2095" s="246"/>
      <c r="H2095" s="246"/>
      <c r="I2095" s="245"/>
      <c r="J2095" s="245"/>
      <c r="K2095" s="245"/>
    </row>
    <row r="2096" spans="1:11" s="29" customFormat="1" ht="13.8" x14ac:dyDescent="0.25">
      <c r="A2096" s="247" t="s">
        <v>2838</v>
      </c>
      <c r="B2096" s="248" t="s">
        <v>2840</v>
      </c>
      <c r="C2096" s="246" t="s">
        <v>2663</v>
      </c>
      <c r="D2096" s="246" t="s">
        <v>2814</v>
      </c>
      <c r="E2096" s="249">
        <v>45169</v>
      </c>
      <c r="F2096" s="246"/>
      <c r="G2096" s="246"/>
      <c r="H2096" s="246"/>
      <c r="I2096" s="245"/>
      <c r="J2096" s="245"/>
      <c r="K2096" s="245"/>
    </row>
    <row r="2097" spans="1:11" s="29" customFormat="1" ht="13.8" x14ac:dyDescent="0.25">
      <c r="A2097" s="250" t="s">
        <v>2878</v>
      </c>
      <c r="B2097" s="248" t="s">
        <v>2659</v>
      </c>
      <c r="C2097" s="246" t="s">
        <v>2815</v>
      </c>
      <c r="D2097" s="246" t="s">
        <v>2814</v>
      </c>
      <c r="E2097" s="249">
        <v>45169</v>
      </c>
      <c r="F2097" s="246"/>
      <c r="G2097" s="246"/>
      <c r="H2097" s="246"/>
      <c r="I2097" s="245"/>
      <c r="J2097" s="245"/>
      <c r="K2097" s="245"/>
    </row>
    <row r="2098" spans="1:11" s="29" customFormat="1" ht="13.8" x14ac:dyDescent="0.25">
      <c r="A2098" s="250" t="s">
        <v>1110</v>
      </c>
      <c r="B2098" s="248" t="s">
        <v>2659</v>
      </c>
      <c r="C2098" s="246" t="s">
        <v>2815</v>
      </c>
      <c r="D2098" s="246" t="s">
        <v>2814</v>
      </c>
      <c r="E2098" s="249">
        <v>45169</v>
      </c>
      <c r="F2098" s="246"/>
      <c r="G2098" s="246"/>
      <c r="H2098" s="246"/>
      <c r="I2098" s="245"/>
      <c r="J2098" s="245"/>
      <c r="K2098" s="245"/>
    </row>
    <row r="2099" spans="1:11" s="29" customFormat="1" ht="13.8" x14ac:dyDescent="0.25">
      <c r="A2099" s="250" t="s">
        <v>2879</v>
      </c>
      <c r="B2099" s="248" t="s">
        <v>2659</v>
      </c>
      <c r="C2099" s="246" t="s">
        <v>2815</v>
      </c>
      <c r="D2099" s="246" t="s">
        <v>2814</v>
      </c>
      <c r="E2099" s="249">
        <v>45169</v>
      </c>
      <c r="F2099" s="246"/>
      <c r="G2099" s="246"/>
      <c r="H2099" s="246"/>
      <c r="I2099" s="245"/>
      <c r="J2099" s="245"/>
      <c r="K2099" s="245"/>
    </row>
    <row r="2100" spans="1:11" s="29" customFormat="1" ht="13.8" x14ac:dyDescent="0.25">
      <c r="A2100" s="247" t="s">
        <v>2809</v>
      </c>
      <c r="B2100" s="248" t="s">
        <v>1774</v>
      </c>
      <c r="C2100" s="246" t="s">
        <v>2656</v>
      </c>
      <c r="D2100" s="246" t="s">
        <v>2814</v>
      </c>
      <c r="E2100" s="249">
        <v>45169</v>
      </c>
      <c r="F2100" s="246"/>
      <c r="G2100" s="246"/>
      <c r="H2100" s="246"/>
      <c r="I2100" s="245"/>
      <c r="J2100" s="245"/>
      <c r="K2100" s="245"/>
    </row>
    <row r="2101" spans="1:11" s="29" customFormat="1" ht="13.8" x14ac:dyDescent="0.25">
      <c r="A2101" s="247" t="s">
        <v>2809</v>
      </c>
      <c r="B2101" s="248" t="s">
        <v>2840</v>
      </c>
      <c r="C2101" s="246" t="s">
        <v>2663</v>
      </c>
      <c r="D2101" s="246" t="s">
        <v>2814</v>
      </c>
      <c r="E2101" s="249">
        <v>45169</v>
      </c>
      <c r="F2101" s="246"/>
      <c r="G2101" s="246"/>
      <c r="H2101" s="246"/>
      <c r="I2101" s="245"/>
      <c r="J2101" s="245"/>
      <c r="K2101" s="245"/>
    </row>
    <row r="2102" spans="1:11" s="29" customFormat="1" ht="13.8" x14ac:dyDescent="0.25">
      <c r="A2102" s="247" t="s">
        <v>2810</v>
      </c>
      <c r="B2102" s="248" t="s">
        <v>1774</v>
      </c>
      <c r="C2102" s="246" t="s">
        <v>2656</v>
      </c>
      <c r="D2102" s="246" t="s">
        <v>2814</v>
      </c>
      <c r="E2102" s="249">
        <v>45169</v>
      </c>
      <c r="F2102" s="246"/>
      <c r="G2102" s="246"/>
      <c r="H2102" s="246"/>
      <c r="I2102" s="245"/>
      <c r="J2102" s="245"/>
      <c r="K2102" s="245"/>
    </row>
    <row r="2103" spans="1:11" s="29" customFormat="1" ht="13.8" x14ac:dyDescent="0.25">
      <c r="A2103" s="250" t="s">
        <v>2517</v>
      </c>
      <c r="B2103" s="248" t="s">
        <v>2659</v>
      </c>
      <c r="C2103" s="246" t="s">
        <v>2815</v>
      </c>
      <c r="D2103" s="246" t="s">
        <v>2814</v>
      </c>
      <c r="E2103" s="249">
        <v>45169</v>
      </c>
      <c r="F2103" s="246"/>
      <c r="G2103" s="246"/>
      <c r="H2103" s="246"/>
      <c r="I2103" s="245"/>
      <c r="J2103" s="245"/>
      <c r="K2103" s="245"/>
    </row>
    <row r="2104" spans="1:11" s="29" customFormat="1" ht="13.8" x14ac:dyDescent="0.25">
      <c r="A2104" s="250" t="s">
        <v>2880</v>
      </c>
      <c r="B2104" s="248" t="s">
        <v>2659</v>
      </c>
      <c r="C2104" s="246" t="s">
        <v>2815</v>
      </c>
      <c r="D2104" s="246" t="s">
        <v>2814</v>
      </c>
      <c r="E2104" s="249">
        <v>45169</v>
      </c>
      <c r="F2104" s="246"/>
      <c r="G2104" s="246"/>
      <c r="H2104" s="246"/>
      <c r="I2104" s="245"/>
      <c r="J2104" s="245"/>
      <c r="K2104" s="245"/>
    </row>
    <row r="2105" spans="1:11" s="29" customFormat="1" ht="13.8" x14ac:dyDescent="0.25">
      <c r="A2105" s="250" t="s">
        <v>2881</v>
      </c>
      <c r="B2105" s="248" t="s">
        <v>2659</v>
      </c>
      <c r="C2105" s="246" t="s">
        <v>2815</v>
      </c>
      <c r="D2105" s="246" t="s">
        <v>2814</v>
      </c>
      <c r="E2105" s="249">
        <v>45169</v>
      </c>
      <c r="F2105" s="246"/>
      <c r="G2105" s="246"/>
      <c r="H2105" s="246"/>
      <c r="I2105" s="245"/>
      <c r="J2105" s="245"/>
      <c r="K2105" s="245"/>
    </row>
    <row r="2106" spans="1:11" s="29" customFormat="1" ht="13.8" x14ac:dyDescent="0.25">
      <c r="A2106" s="247" t="s">
        <v>2811</v>
      </c>
      <c r="B2106" s="248" t="s">
        <v>1774</v>
      </c>
      <c r="C2106" s="246" t="s">
        <v>2656</v>
      </c>
      <c r="D2106" s="246" t="s">
        <v>2814</v>
      </c>
      <c r="E2106" s="249">
        <v>45169</v>
      </c>
      <c r="F2106" s="246"/>
      <c r="G2106" s="246"/>
      <c r="H2106" s="246"/>
      <c r="I2106" s="245"/>
      <c r="J2106" s="245"/>
      <c r="K2106" s="245"/>
    </row>
    <row r="2107" spans="1:11" s="29" customFormat="1" ht="13.8" x14ac:dyDescent="0.25">
      <c r="A2107" s="250" t="s">
        <v>15</v>
      </c>
      <c r="B2107" s="248" t="s">
        <v>2659</v>
      </c>
      <c r="C2107" s="246" t="s">
        <v>2815</v>
      </c>
      <c r="D2107" s="246" t="s">
        <v>2814</v>
      </c>
      <c r="E2107" s="249">
        <v>45169</v>
      </c>
      <c r="F2107" s="246"/>
      <c r="G2107" s="246"/>
      <c r="H2107" s="246"/>
      <c r="I2107" s="245"/>
      <c r="J2107" s="245"/>
      <c r="K2107" s="245"/>
    </row>
    <row r="2108" spans="1:11" s="29" customFormat="1" ht="13.8" x14ac:dyDescent="0.25">
      <c r="A2108" s="247" t="s">
        <v>2839</v>
      </c>
      <c r="B2108" s="248" t="s">
        <v>2840</v>
      </c>
      <c r="C2108" s="246" t="s">
        <v>2663</v>
      </c>
      <c r="D2108" s="246" t="s">
        <v>2814</v>
      </c>
      <c r="E2108" s="249">
        <v>45169</v>
      </c>
      <c r="F2108" s="246"/>
      <c r="G2108" s="246"/>
      <c r="H2108" s="246"/>
      <c r="I2108" s="245"/>
      <c r="J2108" s="245"/>
      <c r="K2108" s="245"/>
    </row>
    <row r="2109" spans="1:11" s="29" customFormat="1" ht="13.8" x14ac:dyDescent="0.25">
      <c r="A2109" s="250" t="s">
        <v>2882</v>
      </c>
      <c r="B2109" s="248" t="s">
        <v>2659</v>
      </c>
      <c r="C2109" s="246" t="s">
        <v>2815</v>
      </c>
      <c r="D2109" s="246" t="s">
        <v>2814</v>
      </c>
      <c r="E2109" s="249">
        <v>45169</v>
      </c>
      <c r="F2109" s="246"/>
      <c r="G2109" s="246"/>
      <c r="H2109" s="246"/>
      <c r="I2109" s="245"/>
      <c r="J2109" s="245"/>
      <c r="K2109" s="245"/>
    </row>
    <row r="2110" spans="1:11" s="29" customFormat="1" ht="13.8" x14ac:dyDescent="0.25">
      <c r="A2110" s="247" t="s">
        <v>2673</v>
      </c>
      <c r="B2110" s="248" t="s">
        <v>1774</v>
      </c>
      <c r="C2110" s="246" t="s">
        <v>2656</v>
      </c>
      <c r="D2110" s="246" t="s">
        <v>2814</v>
      </c>
      <c r="E2110" s="249">
        <v>45169</v>
      </c>
      <c r="F2110" s="246"/>
      <c r="G2110" s="246"/>
      <c r="H2110" s="246"/>
      <c r="I2110" s="245"/>
      <c r="J2110" s="245"/>
      <c r="K2110" s="245"/>
    </row>
    <row r="2111" spans="1:11" s="29" customFormat="1" ht="13.8" x14ac:dyDescent="0.25">
      <c r="A2111" s="247" t="s">
        <v>2673</v>
      </c>
      <c r="B2111" s="248" t="s">
        <v>2840</v>
      </c>
      <c r="C2111" s="246" t="s">
        <v>2663</v>
      </c>
      <c r="D2111" s="246" t="s">
        <v>2814</v>
      </c>
      <c r="E2111" s="249">
        <v>45169</v>
      </c>
      <c r="F2111" s="246"/>
      <c r="G2111" s="246"/>
      <c r="H2111" s="246"/>
      <c r="I2111" s="245"/>
      <c r="J2111" s="245"/>
      <c r="K2111" s="245"/>
    </row>
    <row r="2112" spans="1:11" s="29" customFormat="1" ht="13.8" x14ac:dyDescent="0.25">
      <c r="A2112" s="247" t="s">
        <v>2812</v>
      </c>
      <c r="B2112" s="248" t="s">
        <v>1774</v>
      </c>
      <c r="C2112" s="246" t="s">
        <v>2656</v>
      </c>
      <c r="D2112" s="246" t="s">
        <v>2814</v>
      </c>
      <c r="E2112" s="249">
        <v>45169</v>
      </c>
      <c r="F2112" s="246"/>
      <c r="G2112" s="246"/>
      <c r="H2112" s="246"/>
      <c r="I2112" s="245"/>
      <c r="J2112" s="245"/>
      <c r="K2112" s="245"/>
    </row>
    <row r="2113" spans="1:11" s="29" customFormat="1" ht="13.8" x14ac:dyDescent="0.25">
      <c r="A2113" s="250" t="s">
        <v>2883</v>
      </c>
      <c r="B2113" s="248" t="s">
        <v>2659</v>
      </c>
      <c r="C2113" s="246" t="s">
        <v>2815</v>
      </c>
      <c r="D2113" s="246" t="s">
        <v>2814</v>
      </c>
      <c r="E2113" s="249">
        <v>45169</v>
      </c>
      <c r="F2113" s="246"/>
      <c r="G2113" s="246"/>
      <c r="H2113" s="246"/>
      <c r="I2113" s="245"/>
      <c r="J2113" s="245"/>
      <c r="K2113" s="245"/>
    </row>
    <row r="2114" spans="1:11" s="29" customFormat="1" ht="13.8" x14ac:dyDescent="0.25">
      <c r="A2114" s="250" t="s">
        <v>2884</v>
      </c>
      <c r="B2114" s="248" t="s">
        <v>2659</v>
      </c>
      <c r="C2114" s="246" t="s">
        <v>2815</v>
      </c>
      <c r="D2114" s="246" t="s">
        <v>2814</v>
      </c>
      <c r="E2114" s="249">
        <v>45169</v>
      </c>
      <c r="F2114" s="246"/>
      <c r="G2114" s="246"/>
      <c r="H2114" s="246"/>
      <c r="I2114" s="245"/>
      <c r="J2114" s="245"/>
      <c r="K2114" s="245"/>
    </row>
    <row r="2115" spans="1:11" s="29" customFormat="1" ht="13.8" x14ac:dyDescent="0.25">
      <c r="A2115" s="250" t="s">
        <v>72</v>
      </c>
      <c r="B2115" s="248" t="s">
        <v>2659</v>
      </c>
      <c r="C2115" s="246" t="s">
        <v>2815</v>
      </c>
      <c r="D2115" s="246" t="s">
        <v>2814</v>
      </c>
      <c r="E2115" s="249">
        <v>45169</v>
      </c>
      <c r="F2115" s="246"/>
      <c r="G2115" s="246"/>
      <c r="H2115" s="246"/>
      <c r="I2115" s="245"/>
      <c r="J2115" s="245"/>
      <c r="K2115" s="245"/>
    </row>
    <row r="2116" spans="1:11" s="29" customFormat="1" ht="13.8" x14ac:dyDescent="0.25">
      <c r="A2116" s="247" t="s">
        <v>901</v>
      </c>
      <c r="B2116" s="248" t="s">
        <v>1774</v>
      </c>
      <c r="C2116" s="246" t="s">
        <v>2656</v>
      </c>
      <c r="D2116" s="246" t="s">
        <v>2814</v>
      </c>
      <c r="E2116" s="249">
        <v>45169</v>
      </c>
      <c r="F2116" s="246"/>
      <c r="G2116" s="246"/>
      <c r="H2116" s="246"/>
      <c r="I2116" s="245"/>
      <c r="J2116" s="245"/>
      <c r="K2116" s="245"/>
    </row>
    <row r="2117" spans="1:11" s="29" customFormat="1" ht="13.8" x14ac:dyDescent="0.25">
      <c r="A2117" s="250" t="s">
        <v>553</v>
      </c>
      <c r="B2117" s="248" t="s">
        <v>2659</v>
      </c>
      <c r="C2117" s="246" t="s">
        <v>2815</v>
      </c>
      <c r="D2117" s="246" t="s">
        <v>2814</v>
      </c>
      <c r="E2117" s="249">
        <v>45169</v>
      </c>
      <c r="F2117" s="246"/>
      <c r="G2117" s="246"/>
      <c r="H2117" s="246"/>
      <c r="I2117" s="245"/>
      <c r="J2117" s="245"/>
      <c r="K2117" s="245"/>
    </row>
    <row r="2118" spans="1:11" s="29" customFormat="1" ht="13.8" x14ac:dyDescent="0.25">
      <c r="A2118" s="247" t="s">
        <v>2813</v>
      </c>
      <c r="B2118" s="248" t="s">
        <v>1774</v>
      </c>
      <c r="C2118" s="246" t="s">
        <v>2656</v>
      </c>
      <c r="D2118" s="246" t="s">
        <v>2814</v>
      </c>
      <c r="E2118" s="249">
        <v>45169</v>
      </c>
      <c r="F2118" s="246"/>
      <c r="G2118" s="246"/>
      <c r="H2118" s="246"/>
      <c r="I2118" s="245"/>
      <c r="J2118" s="245"/>
      <c r="K2118" s="245"/>
    </row>
    <row r="2119" spans="1:11" s="29" customFormat="1" ht="13.8" x14ac:dyDescent="0.25">
      <c r="A2119" s="250" t="s">
        <v>911</v>
      </c>
      <c r="B2119" s="248" t="s">
        <v>2659</v>
      </c>
      <c r="C2119" s="246" t="s">
        <v>2815</v>
      </c>
      <c r="D2119" s="246" t="s">
        <v>2814</v>
      </c>
      <c r="E2119" s="249">
        <v>45169</v>
      </c>
      <c r="F2119" s="246"/>
      <c r="G2119" s="246"/>
      <c r="H2119" s="246"/>
      <c r="I2119" s="245"/>
      <c r="J2119" s="245"/>
      <c r="K2119" s="245"/>
    </row>
    <row r="2120" spans="1:11" s="29" customFormat="1" ht="13.8" x14ac:dyDescent="0.25">
      <c r="A2120" s="250" t="s">
        <v>1691</v>
      </c>
      <c r="B2120" s="248" t="s">
        <v>2659</v>
      </c>
      <c r="C2120" s="246" t="s">
        <v>2815</v>
      </c>
      <c r="D2120" s="246" t="s">
        <v>2814</v>
      </c>
      <c r="E2120" s="249">
        <v>45169</v>
      </c>
      <c r="F2120" s="246"/>
      <c r="G2120" s="246"/>
      <c r="H2120" s="246"/>
      <c r="I2120" s="245"/>
      <c r="J2120" s="245"/>
      <c r="K2120" s="245"/>
    </row>
    <row r="2121" spans="1:11" s="29" customFormat="1" ht="13.8" x14ac:dyDescent="0.25">
      <c r="A2121" s="250" t="s">
        <v>2886</v>
      </c>
      <c r="B2121" s="248" t="s">
        <v>2659</v>
      </c>
      <c r="C2121" s="246" t="s">
        <v>2815</v>
      </c>
      <c r="D2121" s="246" t="s">
        <v>2814</v>
      </c>
      <c r="E2121" s="249">
        <v>45169</v>
      </c>
      <c r="F2121" s="246"/>
      <c r="G2121" s="246"/>
      <c r="H2121" s="246"/>
      <c r="I2121" s="245"/>
      <c r="J2121" s="245"/>
      <c r="K2121" s="245"/>
    </row>
    <row r="2122" spans="1:11" s="29" customFormat="1" ht="13.8" x14ac:dyDescent="0.25">
      <c r="A2122" s="250" t="s">
        <v>2631</v>
      </c>
      <c r="B2122" s="248" t="s">
        <v>2659</v>
      </c>
      <c r="C2122" s="246" t="s">
        <v>2815</v>
      </c>
      <c r="D2122" s="246" t="s">
        <v>2814</v>
      </c>
      <c r="E2122" s="249">
        <v>45169</v>
      </c>
      <c r="F2122" s="246"/>
      <c r="G2122" s="246"/>
      <c r="H2122" s="246"/>
      <c r="I2122" s="245"/>
      <c r="J2122" s="245"/>
      <c r="K2122" s="245"/>
    </row>
    <row r="2124" spans="1:11" s="29" customFormat="1" ht="13.8" x14ac:dyDescent="0.3">
      <c r="A2124" s="135" t="s">
        <v>4800</v>
      </c>
      <c r="B2124" s="131" t="s">
        <v>5664</v>
      </c>
      <c r="C2124" s="96" t="s">
        <v>2606</v>
      </c>
      <c r="D2124" s="96" t="s">
        <v>1721</v>
      </c>
      <c r="E2124" s="107">
        <v>45016</v>
      </c>
      <c r="F2124" s="93"/>
      <c r="G2124" s="93"/>
      <c r="H2124" s="93"/>
      <c r="I2124" s="99"/>
      <c r="J2124" s="99"/>
      <c r="K2124" s="99"/>
    </row>
  </sheetData>
  <protectedRanges>
    <protectedRange sqref="B551 B588 A558 B531 B542 A528:B530 A552:B557 A560 B558:B560 A561:B587 A543:B550 A532:B541" name="AllowSortFilter_13"/>
    <protectedRange sqref="C552:C558 C528:C530 C560:C587 C543:C550 C532:C541" name="AllowSortFilter_14"/>
    <protectedRange sqref="E565 E581:E588 E575:E579 E567:E573 E528:E563" name="AllowSortFilter_15"/>
    <protectedRange sqref="B1911" name="AllowSortFilter_1_1"/>
    <protectedRange sqref="E1911" name="AllowSortFilter_3_1"/>
  </protectedRanges>
  <hyperlinks>
    <hyperlink ref="A23" location="'ALERT SERVICES, INC.'!A1" tooltip="Click to go to ALERT SERVICES, INC. tab" display="ALERT SERVICES, INC." xr:uid="{427DE3A6-8905-4A01-9527-3CECFCA109A8}"/>
    <hyperlink ref="A116" location="'Audio Visual Aids'!A1" tooltip="Click to go to Audio Visual Aids tab" display="Audio Visual Aids" xr:uid="{8A7D8279-0A0C-4F6D-ACDE-2C659B911297}"/>
    <hyperlink ref="A202" location="'Branded1st.com'!A1" tooltip="Click to go to Branded1st.com tab" display="Branded1st.com" xr:uid="{15E54046-C156-4D2E-B1C6-717B1CDCDCC3}"/>
    <hyperlink ref="A359" location="'College Guidance Consultants'!A1" tooltip="Click to go to College Guidance Consultants tab" display="College Guidance Consultants" xr:uid="{79BEE527-D5AD-474D-9C1B-E8E47C5A2E80}"/>
    <hyperlink ref="A388" location="'Concote dba Insulfab'!A1" tooltip="Click to go to Concote dba Insulfab tab" display="Concote dba Insulfab" xr:uid="{B3356296-CC48-4736-B6D9-774ABDB535FB}"/>
    <hyperlink ref="A443" location="'Dailey Solutions'!A1" tooltip="Click to go to Dailey Solutions tab" display="Dailey Solutions" xr:uid="{C3815F2D-A7BB-48E0-A7DB-7ACC1501459D}"/>
    <hyperlink ref="A621" location="'Express Booksellers'!A1" tooltip="Click to go to Express Booksellers tab" display="Express Booksellers" xr:uid="{E572B9EC-3B73-4F6F-8D78-2B5C403E7E5B}"/>
    <hyperlink ref="A752" location="'Goodheart-Willcox Publisher'!A1" tooltip="Click to go to Goodheart-Willcox Publisher tab" display="Goodheart-Willcox Publisher" xr:uid="{521733EA-C485-41FC-8F8E-405F4A4AC477}"/>
    <hyperlink ref="A765" location="'Gray Technologies'!A1" tooltip="Click to go to Gray Technologies tab" display="Gray Technologies" xr:uid="{3E701D67-58C9-44D8-B399-CCAAD5187599}"/>
    <hyperlink ref="A968" location="'Kagan Publishing'!A1" tooltip="Click to go to Kagan Publishing tab" display="Kagan Publishing" xr:uid="{BE609E54-A361-4417-8542-BF05CD815420}"/>
    <hyperlink ref="A970" location="'KAMICO Instructional Media, In'!A1" tooltip="Click to go to KAMICO Instructional Media, In tab" display="KAMICO Instructional Media, In" xr:uid="{D9E5D3EA-CAA2-44E1-A906-87BF32C5BC80}"/>
    <hyperlink ref="A1001" location="'Knowledge Matters, Inc.'!A1" tooltip="Click to go to Knowledge Matters, Inc. tab" display="Knowledge Matters, Inc." xr:uid="{E17ED4CC-EF87-4FF2-91FA-EFAFC3D178DC}"/>
    <hyperlink ref="A1019" location="'LAKESHORE LEARNING MATERIALS'!A1" tooltip="Click to go to LAKESHORE LEARNING MATERIALS tab" display="LAKESHORE LEARNING MATERIALS" xr:uid="{E0D2BEE0-C033-4C12-A31E-F68A2C572856}"/>
    <hyperlink ref="A1140" location="'Maxi Aids Inc'!A1" tooltip="Click to go to Maxi Aids Inc tab" display="Maxi Aids Inc" xr:uid="{2541BE1C-A100-47D2-9966-4159BEA1CBDB}"/>
    <hyperlink ref="A1166" location="'Medco Supply Company'!A1" tooltip="Click to go to Medco Supply Company tab" display="Medco Supply Company" xr:uid="{51C51D8C-9365-4690-AC19-DFB3FACDD916}"/>
    <hyperlink ref="A1197" location="'MIDWEST TECHNOLOGY PRODUCTS'!A1" tooltip="Click to go to MIDWEST TECHNOLOGY PRODUCTS tab" display="MIDWEST TECHNOLOGY PRODUCTS" xr:uid="{F3CA29BA-06F2-4105-856C-5D272173398B}"/>
    <hyperlink ref="A1345" location="'Pitsco Education'!A1" tooltip="Click to go to Pitsco Education tab" display="Pitsco Education" xr:uid="{72A714A7-ADAA-4F2A-B37D-7A8988D4651F}"/>
    <hyperlink ref="A1374" location="'Premier Systems Inc'!A1" tooltip="Click to go to Premier Systems Inc tab" display="Premier Systems Inc" xr:uid="{2D0C12DF-9F26-4AE8-B21A-BA2D88F8DE34}"/>
    <hyperlink ref="A1467" location="'Renfro Industries'!A1" tooltip="Click to go to Renfro Industries tab" display="Renfro Industries" xr:uid="{CE942CBC-228F-466D-B65D-3F0EA9618E9B}"/>
    <hyperlink ref="A1565" location="'school health corporation'!A1" tooltip="Click to go to school health corporation tab" display="school health corporation" xr:uid="{B1869B99-5FFE-4A2A-A394-43088E06E537}"/>
    <hyperlink ref="A1676" location="'Sphero, Inc.'!A1" tooltip="Click to go to Sphero, Inc. tab" display="Sphero, Inc." xr:uid="{E1C69ABC-5794-4CBE-A581-03AFD5D0147A}"/>
    <hyperlink ref="A1762" location="'Technical Laboratory Systems, '!A1" tooltip="Click to go to Technical Laboratory Systems,  tab" display="Technical Laboratory Systems, " xr:uid="{365A72EB-935C-45C5-ACD8-F57D8304B97F}"/>
    <hyperlink ref="A1862" location="'Troxell Communications, Inc.'!A1" tooltip="Click to go to Troxell Communications, Inc. tab" display="Troxell Communications, Inc." xr:uid="{1C0380BE-9318-4809-A000-4C9A06F12B43}"/>
    <hyperlink ref="A115" location="'Audio Resource Group, Inc'!A1" tooltip="Click to go to Audio Resource Group, Inc tab" display="Audio Resource Group, Inc" xr:uid="{28AE28A1-80A2-46BF-98EF-CC1CBC8E1EA6}"/>
    <hyperlink ref="A149" location="'Bass Computers, Inc.'!A1" tooltip="Click to go to Bass Computers, Inc. tab" display="Bass Computers, Inc." xr:uid="{3A4EE3B4-00D7-4B05-ABAD-90DF1387BF28}"/>
    <hyperlink ref="A294" location="'CESCO, Inc.'!A1" tooltip="Click to go to CESCO, Inc. tab" display="CESCO, Inc." xr:uid="{129BAB08-5474-4D2A-9F66-EA81F626FA94}"/>
    <hyperlink ref="A322" location="'Cirkled In'!A1" tooltip="Click to go to Cirkled In tab" display="Cirkled In" xr:uid="{64F77E4E-D4E5-4221-A670-6EDAC1126720}"/>
    <hyperlink ref="A353" location="'Coastal Welding Supply, Inc.'!A1" tooltip="Click to go to Coastal Welding Supply, Inc. tab" display="Coastal Welding Supply, Inc." xr:uid="{22CE8182-E8A0-4E6D-87DE-46F6A5095722}"/>
    <hyperlink ref="A457" location="'Darvid, Inc DBA Security Solut'!A1" tooltip="Click to go to Darvid, Inc DBA Security Solut tab" display="Darvid, Inc DBA Security Solut" xr:uid="{0D40E310-5278-4C7F-BC3E-69D38B702A9E}"/>
    <hyperlink ref="A459" location="'DATA PROJECTIONS, INC'!A1" tooltip="Click to go to DATA PROJECTIONS, INC tab" display="DATA PROJECTIONS, INC" xr:uid="{714F7738-D04D-4E6F-A7A8-49D27DF928C7}"/>
    <hyperlink ref="A523" location="'Dream Ranch Office Supplies'!A1" tooltip="Click to go to Dream Ranch Office Supplies tab" display="Dream Ranch Office Supplies" xr:uid="{9B28A2C3-E788-4755-8FF0-CDCD7B1C2457}"/>
    <hyperlink ref="A563" location="'Eduthings, LLC'!A1" tooltip="Click to go to Eduthings, LLC tab" display="Eduthings, LLC" xr:uid="{2789AC1D-BDB3-448D-AA39-90B039EB4B5B}"/>
    <hyperlink ref="A614" location="'Exercise Buddy, LLC'!A1" tooltip="Click to go to Exercise Buddy, LLC tab" display="Exercise Buddy, LLC" xr:uid="{7C1F0571-BF3D-45F8-A649-E04D25BA7CFB}"/>
    <hyperlink ref="A782" location="'GTS Technology Solutions, Inc'!A1" tooltip="Click to go to GTS Technology Solutions, Inc tab" display="GTS Technology Solutions, Inc" xr:uid="{B6A9C325-B1D3-43EB-B598-9919B18A029E}"/>
    <hyperlink ref="A840" location="'Holt Anatomical, Inc.'!A1" tooltip="Click to go to Holt Anatomical, Inc. tab" display="Holt Anatomical, Inc." xr:uid="{47BBA782-9CF9-43DD-9FFB-2BC44D4F1F1F}"/>
    <hyperlink ref="A868" location="'IDSC Holdings LLC dba Snap-on '!A1" tooltip="Click to go to IDSC Holdings LLC dba Snap-on  tab" display="IDSC Holdings LLC dba Snap-on " xr:uid="{250F63EE-A778-4DBD-89FB-C8A095B0617A}"/>
    <hyperlink ref="A938" location="'Jet City Device Repair'!A1" tooltip="Click to go to Jet City Device Repair tab" display="Jet City Device Repair" xr:uid="{B10B1310-E726-4744-B448-6276AA351ED7}"/>
    <hyperlink ref="A1003" location="'Knowsys Educational Services, '!A1" tooltip="Click to go to Knowsys Educational Services,  tab" display="Knowsys Educational Services, " xr:uid="{BF81DB5A-C9DC-41EF-805D-5991EDCE6432}"/>
    <hyperlink ref="A1085" location="'LoganTech'!A1" tooltip="Click to go to LoganTech tab" display="LoganTech" xr:uid="{16E1E1B6-C7ED-4194-B1E6-D8855AE78D99}"/>
    <hyperlink ref="A1184" location="'METAL SUPERMARKETS - DALLAS'!A1" tooltip="Click to go to METAL SUPERMARKETS - DALLAS tab" display="METAL SUPERMARKETS - DALLAS" xr:uid="{398F595F-564A-4F2C-83E5-BAB4B5F9F1EA}"/>
    <hyperlink ref="A1294" location="'ONE WAY EDUCATION, LLC'!A1" tooltip="Click to go to ONE WAY EDUCATION, LLC tab" display="ONE WAY EDUCATION, LLC" xr:uid="{41E49E9C-D281-4E96-8F87-DA4F18EF80E5}"/>
    <hyperlink ref="A1339" location="'PIKES PEAK OF DALLAS'!A1" tooltip="Click to go to PIKES PEAK OF DALLAS tab" display="PIKES PEAK OF DALLAS" xr:uid="{4B5DB7B2-B922-46F7-AF31-74F99A138E23}"/>
    <hyperlink ref="A1355" location="'PopSmart Technologies, LLC'!A1" tooltip="Click to go to PopSmart Technologies, LLC tab" display="PopSmart Technologies, LLC" xr:uid="{BFE5D355-3DBF-429B-B473-823E075E2858}"/>
    <hyperlink ref="A1480" location="'Reveal Medical'!A1" tooltip="Click to go to Reveal Medical tab" display="Reveal Medical" xr:uid="{A1B5EFF4-5869-490A-82ED-99639553CEF6}"/>
    <hyperlink ref="A1587" location="'SchooLinks'!A1" tooltip="Click to go to SchooLinks tab" display="SchooLinks" xr:uid="{1DEA392A-7CB3-48FC-AE7D-8E1085008841}"/>
    <hyperlink ref="A1596" location="'Security Data Supply of Dallas'!A1" tooltip="Click to go to Security Data Supply of Dallas tab" display="Security Data Supply of Dallas" xr:uid="{640391BF-2F5A-43F7-9673-1FCDA8B71B6F}"/>
    <hyperlink ref="A1645" location="'Sound Productions'!A1" tooltip="Click to go to Sound Productions tab" display="Sound Productions" xr:uid="{3398250A-14AD-4BC1-AA5D-D0376A10790F}"/>
    <hyperlink ref="A1731" location="'Tarpley Music Company, Inc'!A1" tooltip="Click to go to Tarpley Music Company, Inc tab" display="Tarpley Music Company, Inc" xr:uid="{0DFB1B46-4D79-4ADE-BCB8-C1EEEDFF897F}"/>
    <hyperlink ref="A1753" location="'Teaching Systems, Inc.'!A1" tooltip="Click to go to Teaching Systems, Inc. tab" display="Teaching Systems, Inc." xr:uid="{E5B1D542-2D2E-4E9F-B8E5-C2BC28F52775}"/>
    <hyperlink ref="A1836" location="'TPS Publishing, Inc.'!A1" tooltip="Click to go to TPS Publishing, Inc. tab" display="TPS Publishing, Inc." xr:uid="{CE141F74-C49B-4219-828D-0FCF01414A33}"/>
    <hyperlink ref="A1849" location="'Travelvax _ Vaxanation'!A1" tooltip="Click to go to Travelvax _ Vaxanation tab" display="Travelvax _ Vaxanation" xr:uid="{A07A4627-96B9-4920-AF83-00D84F17C7E8}"/>
    <hyperlink ref="A1883" location="'Unipak Corp.'!A1" tooltip="Click to go to Unipak Corp. tab" display="Unipak Corp." xr:uid="{01DD43B9-298D-47AA-BBDE-CE2255F2D640}"/>
    <hyperlink ref="A1924" location="'VISUAL AV LLC'!A1" tooltip="Click to go to VISUAL AV LLC tab" display="VISUAL AV LLC" xr:uid="{C70AE2C6-A04F-42E6-9C0F-3B699E3429A3}"/>
    <hyperlink ref="A1968" location="'White Rock Cybersecurity'!A1" tooltip="Click to go to White Rock Cybersecurity tab" display="White Rock Cybersecurity" xr:uid="{DE4E25FD-91DB-471E-B075-47DF0F5AFD4C}"/>
    <hyperlink ref="A258" location="'Carousel Publishing, LLC'!A1" tooltip="Click to go to Carousel Publishing, LLC tab" display="Carousel Publishing, LLC" xr:uid="{47443C63-3850-4841-B25F-09FBD858AFD7}"/>
    <hyperlink ref="A610" location="'Excel RC'!A1" tooltip="Click to go to Excel RC tab" display="Excel RC" xr:uid="{78E4F505-948D-46CC-8A42-CCF5B69E49B1}"/>
    <hyperlink ref="A880" location="'Industrial Communications'!A1" tooltip="Click to go to Industrial Communications tab" display="Industrial Communications" xr:uid="{8A5BCC47-3E80-4332-AACB-08674CC63315}"/>
    <hyperlink ref="A1127" location="'Marianna Industries, Inc'!A1" tooltip="Click to go to Marianna Industries, Inc tab" display="Marianna Industries, Inc" xr:uid="{F70C32A7-525D-4266-9B28-FC5C43652548}"/>
    <hyperlink ref="A26" location="'All About Animals, LLC'!A1" tooltip="Click to go to All About Animals, LLC tab" display="All About Animals, LLC" xr:uid="{2AAE4CF9-A03F-4A03-818C-D0F823CF22DF}"/>
    <hyperlink ref="A66" location="'Anatomage Inc.'!A1" tooltip="Click to go to Anatomage Inc. tab" display="Anatomage Inc." xr:uid="{1A7A597B-37A0-4EA7-9A99-72143436FE9B}"/>
    <hyperlink ref="A121" location="'AVANTI ENTERPRISES INC.'!A1" tooltip="Click to go to AVANTI ENTERPRISES INC. tab" display="AVANTI ENTERPRISES INC." xr:uid="{E4DD01E8-E4A4-495F-98AC-70FF5E768DC5}"/>
    <hyperlink ref="A68" location="'Anchorage Medical Equipment &amp; '!A1" tooltip="Click to go to Anchorage Medical Equipment &amp;  tab" display="Anchorage Medical Equipment &amp; " xr:uid="{28FC281C-718B-4195-9513-071E0DADBFC9}"/>
    <hyperlink ref="A62" location="'AMPLYUS'!A1" tooltip="Click to go to AMPLYUS tab" display="AMPLYUS" xr:uid="{B4F7A723-DDA8-4E2A-8495-DA8D01019EC3}"/>
    <hyperlink ref="A398" location="'CookLearnGrow'!A1" tooltip="Click to go to CookLearnGrow tab" display="CookLearnGrow" xr:uid="{66CE9C4E-4364-4AEB-A35A-173E3132F031}"/>
    <hyperlink ref="A1338" location="'PIKES PEAK OF DALLAS'!A1" tooltip="Click to go to PIKES PEAK OF DALLAS tab" display="PIKES PEAK OF DALLAS" xr:uid="{5BDD8A98-7215-44F7-A83B-7772577E1262}"/>
    <hyperlink ref="A1384" location="'ProEd Consulting, LLC'!A1" tooltip="Click to go to ProEd Consulting, LLC tab" display="ProEd Consulting, LLC" xr:uid="{341FB4B5-BA9D-4901-B9E3-2BB91692AEC3}"/>
    <hyperlink ref="A767" location="'Great Books Foundation'!A1" tooltip="Click to go to Great Books Foundation tab" display="Great Books Foundation" xr:uid="{6821E685-7B93-422D-BF7A-E11286B314A8}"/>
    <hyperlink ref="A842" location="'Homework In a Cafe'!A1" tooltip="Click to go to Homework In a Cafe tab" display="Homework In a Cafe" xr:uid="{B580AF00-DA57-4633-B43B-D0534D24BB2B}"/>
    <hyperlink ref="A1100" location="'Lowman Consulting LLC'!A1" tooltip="Click to go to Lowman Consulting LLC tab" display="Lowman Consulting LLC" xr:uid="{BAEA0872-25AA-48AE-B56E-C23B9D34DE04}"/>
    <hyperlink ref="A157" location="'BELHAVEN CONSULTING INC'!A1" tooltip="Click to go to BELHAVEN CONSULTING INC tab" display="BELHAVEN CONSULTING INC" xr:uid="{36A1C4EA-C597-45AD-9AFA-91D457AEE844}"/>
    <hyperlink ref="A1755" location="'Team Affect Consultant'!A1" tooltip="Click to go to Team Affect Consultant tab" display="Team Affect Consultant" xr:uid="{CF232CA0-6C09-4CC4-A154-60D75F3BE064}"/>
    <hyperlink ref="A430" location="'Culturally Responsive Coaching'!A1" tooltip="Click to go to Culturally Responsive Coaching tab" display="Culturally Responsive Coaching" xr:uid="{65666400-FFE2-4EE7-944B-F8AFED572615}"/>
    <hyperlink ref="A788" location="'GW Implementation Solutions LLC'!A1" tooltip="Click to go to GW Implementation Solutions LLC tab" display="GW Implementation Solutions LLC" xr:uid="{7F840F1C-C420-4519-B4F8-C1DADBDB6F81}"/>
    <hyperlink ref="A239" location="'C.A. Community Services'!A1" tooltip="Click to go to C.A. Community Services tab" display="C.A. Community Services" xr:uid="{D819989E-6845-48F8-A35E-CFDD7819C704}"/>
    <hyperlink ref="A1877" location="'UnboundEd Learning, Inc.'!A1" tooltip="Click to go to UnboundEd Learning, Inc. tab" display="UnboundEd Learning, Inc." xr:uid="{C47F32F7-E16C-49B5-8C3E-9CD08494C210}"/>
    <hyperlink ref="A1454" location="'Red Panda ADR'!A1" tooltip="Click to go to Red Panda ADR tab" display="Red Panda ADR" xr:uid="{5ED3D99B-E271-4507-82DB-730AF2C9B580}"/>
    <hyperlink ref="A1095" location="'The Love Initiative'!A1" tooltip="Click to go to The Love Initiative tab" display="The Love Initiative" xr:uid="{2FABDAF3-1F1F-455B-BC98-ABD865CAED2E}"/>
    <hyperlink ref="A1210" location="'Georgene W. Moon'!A1" tooltip="Click to go to Georgene W. Moon tab" display="Georgene W. Moon" xr:uid="{16983843-4A3F-4D01-B0DD-FDBC73ACE744}"/>
    <hyperlink ref="A1477" location="'Rett University a division of '!A1" tooltip="Click to go to Rett University a division of  tab" display="Rett University a division of " xr:uid="{D5EE4EE8-BD19-4680-8F26-C28F28351E5B}"/>
    <hyperlink ref="A853" location="'HOUSTON EDUCATION LEADERSHIP P'!A1" tooltip="Click to go to HOUSTON EDUCATION LEADERSHIP P tab" display="HOUSTON EDUCATION LEADERSHIP P" xr:uid="{3291D618-13A0-4D50-9402-72B79A855ACF}"/>
    <hyperlink ref="A1699" location="'STEM Revolution LLC'!A1" tooltip="Click to go to STEM Revolution LLC tab" display="STEM Revolution LLC" xr:uid="{94D67C73-05F2-422C-91E2-DFBF56C54EE4}"/>
    <hyperlink ref="A1532" location="'Saddleback Educational, Inc.'!A1" tooltip="Click to go to Saddleback Educational, Inc. tab" display="Saddleback Educational, Inc." xr:uid="{7B3E86EC-7FEC-48DA-9A99-7E2534C718B8}"/>
    <hyperlink ref="A1735" location="'Christina Taylor'!A1" tooltip="Click to go to Christina Taylor tab" display="Christina Taylor" xr:uid="{E46B32B9-AAAE-4ACE-B3D6-AE69BBF26F61}"/>
    <hyperlink ref="A241" location="'Cambridge Educational Services'!A1" tooltip="Click to go to Cambridge Educational Services tab" display="Cambridge Educational Services" xr:uid="{007F3514-8EAA-4B83-B569-6C19629B6FA6}"/>
    <hyperlink ref="A1362" location="'Practical Parent Education'!A1" tooltip="Click to go to Practical Parent Education tab" display="Practical Parent Education" xr:uid="{A72F15BC-71AE-4BEB-9449-6341ADBAC6ED}"/>
    <hyperlink ref="A309" location="'The Child Safety Collaborative'!A1" tooltip="Click to go to The Child Safety Collaborative tab" display="The Child Safety Collaborative" xr:uid="{8DA5C97D-A284-46BC-8E0D-F06A61C32E66}"/>
    <hyperlink ref="A1728" location="'TaJu Educational Solutions'!A1" tooltip="Click to go to TaJu Educational Solutions tab" display="TaJu Educational Solutions" xr:uid="{E1F698A4-9414-42D7-A367-2EB202698626}"/>
    <hyperlink ref="A1041" location="'The Learning Together Company'!A1" tooltip="Click to go to The Learning Together Company tab" display="The Learning Together Company" xr:uid="{3397522D-7360-4F4F-84E5-3C7629984055}"/>
    <hyperlink ref="A1246" location="'National Training Network, Inc.'!A1" tooltip="Click to go to National Training Network, Inc. tab" display="National Training Network, Inc." xr:uid="{C9970EA4-9A83-4DA2-A3F1-B1C9F414A59C}"/>
    <hyperlink ref="A205" location="'Lynette Breedlove, Ph.D.'!A1" tooltip="Click to go to Lynette Breedlove, Ph.D. tab" display="Lynette Breedlove, Ph.D." xr:uid="{B4FA5FB0-F8F9-403F-AC35-9FFC6BD75CD7}"/>
    <hyperlink ref="A1723" location="'Supporting Science, Inc.'!A1" tooltip="Click to go to Supporting Science, Inc. tab" display="Supporting Science, Inc." xr:uid="{BC04F521-1C47-46DC-A39B-1F0CA527C53B}"/>
    <hyperlink ref="A1232" location="'NAF'!A1" tooltip="Click to go to NAF tab" display="NAF" xr:uid="{AE957411-9DBF-4DB6-8118-90DAE2285567}"/>
    <hyperlink ref="A796" location="'Happy Chapters, LLC'!A1" tooltip="Click to go to Happy Chapters, LLC tab" display="Happy Chapters, LLC" xr:uid="{C6738969-3F31-47E0-97C9-0B6079507C88}"/>
    <hyperlink ref="A828" location="'HighScope Educational Research'!A1" tooltip="Click to go to HighScope Educational Research tab" display="HighScope Educational Research" xr:uid="{397D1186-F417-4D97-9B98-2102CBC3B17A}"/>
    <hyperlink ref="A1209" location="'Marilyn J Monteiro Phd, PC'!A1" tooltip="Click to go to Marilyn J Monteiro Phd, PC tab" display="Marilyn J Monteiro Phd, PC" xr:uid="{3FA3C966-22F0-4F97-B976-DE2B08D9D88F}"/>
    <hyperlink ref="A1220" location="'Trevor Muir'!A1" tooltip="Click to go to Trevor Muir tab" display="Trevor Muir" xr:uid="{7EF49965-31C3-4815-8D09-FD0573F57A58}"/>
    <hyperlink ref="A1827" location="'thinkLaw'!A1" tooltip="Click to go to thinkLaw tab" display="thinkLaw" xr:uid="{EB31E8E0-1397-49A7-BDF8-68120956B7A5}"/>
    <hyperlink ref="A1476" location="'Rethink Autism, Inc.'!A1" tooltip="Click to go to Rethink Autism, Inc. tab" display="Rethink Autism, Inc." xr:uid="{C1B23785-8480-4153-86E0-9B7BCDE3F8F8}"/>
    <hyperlink ref="A1558" location="'Scholastic Inc.'!A1" tooltip="Click to go to Scholastic Inc. tab" display="Scholastic Inc." xr:uid="{0DC8EADA-81C0-4F3B-99C5-69679ED3A89B}"/>
    <hyperlink ref="A1359" location="'PowerSchool Group LLC'!A1" tooltip="Click to go to PowerSchool Group LLC tab" display="PowerSchool Group LLC" xr:uid="{A4FAE0F1-320F-4CAD-AF73-8B1E1657D6A6}"/>
    <hyperlink ref="A1182" location="'Mentoring Minds, L.P.'!A1" tooltip="Click to go to Mentoring Minds, L.P. tab" display="Mentoring Minds, L.P." xr:uid="{C2BD2939-3CAC-40F1-A679-3C1F40FCB336}"/>
    <hyperlink ref="A791" location="'H3Diversity'!A1" tooltip="Click to go to H3Diversity tab" display="H3Diversity" xr:uid="{81AC47E8-92F5-4D43-B0B2-E38642AD63EA}"/>
    <hyperlink ref="A613" location="'Executive Speakers Bureau'!A1" tooltip="Click to go to Executive Speakers Bureau tab" display="Executive Speakers Bureau" xr:uid="{8E8A0541-5E35-4931-A150-BDEBCF2B35A2}"/>
    <hyperlink ref="A1776" location="'Texas Instruments'!A1" tooltip="Click to go to Texas Instruments tab" display="Texas Instruments" xr:uid="{5CB098BA-1798-4A10-9F32-8453D4D81845}"/>
    <hyperlink ref="A1942" location="'Warren Instructional Network'!A1" tooltip="Click to go to Warren Instructional Network tab" display="Warren Instructional Network" xr:uid="{6AD70C54-A14C-4880-A536-6143BDDDFF36}"/>
    <hyperlink ref="A1931" location="'Voyager Sopris Learning, Inc.'!A1" tooltip="Click to go to Voyager Sopris Learning, Inc. tab" display="Voyager Sopris Learning, Inc." xr:uid="{BAFE5A2B-8316-4395-816E-A3E8D61FFC0D}"/>
    <hyperlink ref="A1745" location="'Teacher Created Materials'!A1" tooltip="Click to go to Teacher Created Materials tab" display="Teacher Created Materials" xr:uid="{5A7C9169-F6C9-4284-9E69-1D7177D45524}"/>
    <hyperlink ref="A1642" location="'Solution Tree Inc'!A1" tooltip="Click to go to Solution Tree Inc tab" display="Solution Tree Inc" xr:uid="{34C14CD6-442C-4B05-92C6-D835C7739401}"/>
    <hyperlink ref="A1600" location="'Seidlitz Education'!A1" tooltip="Click to go to Seidlitz Education tab" display="Seidlitz Education" xr:uid="{3F941ADB-50E5-4C7C-A871-B9BDBA92067F}"/>
    <hyperlink ref="A1582" location="'School Specialty, Inc.'!A1" tooltip="Click to go to School Specialty, Inc. tab" display="School Specialty, Inc." xr:uid="{2030A4BA-49CF-44EC-9AAC-5AC29B8A8BA7}"/>
    <hyperlink ref="A1392" location="'Project Lead The Way, Inc'!A1" tooltip="Click to go to Project Lead The Way, Inc tab" display="Project Lead The Way, Inc" xr:uid="{91162E25-9BA3-46FA-ACCF-DBD1A9EDF7E2}"/>
    <hyperlink ref="A1243" location="'National Math and Science Init'!A1" tooltip="Click to go to National Math and Science Init tab" display="National Math and Science Init" xr:uid="{FF50F45D-B4E5-4D05-AA36-A4158F709531}"/>
    <hyperlink ref="A1241" location="'National Inventors Hall of FAme'!A1" tooltip="Click to go to National Inventors Hall of FAme tab" display="National Inventors Hall of FAme" xr:uid="{122356C3-159E-4320-B0DB-00133F0B58C0}"/>
    <hyperlink ref="A1131" location="'Marzano Resources, LLC'!A1" tooltip="Click to go to Marzano Resources, LLC tab" display="Marzano Resources, LLC" xr:uid="{26719580-0292-4FA4-B65E-8697E52AC365}"/>
    <hyperlink ref="A1043" location="'Learning Without Tears'!A1" tooltip="Click to go to Learning Without Tears tab" display="Learning Without Tears" xr:uid="{3AA5B505-70C1-41C4-BC63-F1D7372665FE}"/>
    <hyperlink ref="A1039" location="'Learning Forward Texas'!A1" tooltip="Click to go to Learning Forward Texas tab" display="Learning Forward Texas" xr:uid="{273A7C4B-B03E-49B4-A94F-2491C5954F16}"/>
    <hyperlink ref="A1033" location="'lead4ward, LLC'!A1" tooltip="Click to go to lead4ward, LLC tab" display="lead4ward, LLC" xr:uid="{0EAF8541-2DB2-45D6-BCE6-33F5843AF40D}"/>
    <hyperlink ref="A802" location="'Lagayla Robyn Hartzell'!A1" tooltip="Click to go to Lagayla Robyn Hartzell tab" display="Lagayla Robyn Hartzell" xr:uid="{395F3A42-CFA1-4271-A6F5-3CAD217E2EB0}"/>
    <hyperlink ref="A966" location="'Kagan Professional Development'!A1" tooltip="Click to go to Kagan Professional Development tab" display="Kagan Professional Development" xr:uid="{9A95F738-706C-4264-A4AB-F07EC3C8D37C}"/>
    <hyperlink ref="A893" location="'Instructional Coaching Group'!A1" tooltip="Click to go to Instructional Coaching Group tab" display="Instructional Coaching Group" xr:uid="{AC92E8B2-4742-41C0-B18D-9FF3D63F83FA}"/>
    <hyperlink ref="A849" location="'Houghton Mifflin Harcourt Publ'!A1" tooltip="Click to go to Houghton Mifflin Harcourt Publ tab" display="Houghton Mifflin Harcourt Publ" xr:uid="{A4D0958F-08FB-45F1-976F-BF14A7BF54F4}"/>
    <hyperlink ref="A746" location="'GlobaLingo Ed Consulting, LLC'!A1" tooltip="Click to go to GlobaLingo Ed Consulting, LLC tab" display="GlobaLingo Ed Consulting, LLC" xr:uid="{107060C5-660F-4AA1-8FAD-D74ADC5117B4}"/>
    <hyperlink ref="A696" location="'Frog Street Press'!A1" tooltip="Click to go to Frog Street Press tab" display="Frog Street Press" xr:uid="{71E35C0F-7BAF-4945-A927-B68F2E8CA56B}"/>
    <hyperlink ref="A451" location="'Dana Center'!A1" tooltip="Click to go to Dana Center tab" display="Dana Center" xr:uid="{958F77BD-788C-4683-8EFA-7400570727BF}"/>
    <hyperlink ref="A428" location="'Cultural Intelligence Center'!A1" tooltip="Click to go to Cultural Intelligence Center tab" display="Cultural Intelligence Center" xr:uid="{33868AAF-0D7B-485E-809D-A0415F9A3498}"/>
    <hyperlink ref="A409" location="'Corwin Press Inc'!A1" tooltip="Click to go to Corwin Press Inc tab" display="Corwin Press Inc" xr:uid="{0AB75360-3B8D-4F7C-9119-F7D1B3354513}"/>
    <hyperlink ref="A358" location="'College Board'!A1" tooltip="Click to go to College Board tab" display="College Board" xr:uid="{C35BD75B-209B-41E0-A10E-2D5B69CC9D85}"/>
    <hyperlink ref="A249" location="'Capturing Kids Hearts'!A1" tooltip="Click to go to Capturing Kids Hearts tab" display="Capturing Kids Hearts" xr:uid="{A5A858E3-A0FE-4585-B8E1-390E6C6F1B22}"/>
    <hyperlink ref="A1739" r:id="rId1" display="https://programs.esc20.net/page/pace.TDI" xr:uid="{E81F95A8-E367-4C10-BBE2-6DF2DB84A122}"/>
    <hyperlink ref="A1978" location="'A V Pro, Inc.'!A1" tooltip="Click to go to A V Pro, Inc. tab" display="A V Pro, Inc." xr:uid="{C04B8861-CC6F-4DF3-A696-51B0698271D3}"/>
    <hyperlink ref="A1980" location="'Academic Superstore'!A1" tooltip="Click to go to Academic Superstore tab" display="Academic Superstore" xr:uid="{69A64D0F-5808-4B84-AB23-0802D7EE18BD}"/>
    <hyperlink ref="A1981" location="'ACP Direct'!A1" tooltip="Click to go to ACP Direct tab" display="ACP Direct" xr:uid="{C76A46E0-6200-449D-9144-86966CD30900}"/>
    <hyperlink ref="A1982" location="'ALERT SERVICES, INC.'!A1" tooltip="Click to go to ALERT SERVICES, INC. tab" display="ALERT SERVICES, INC." xr:uid="{8C2FCE41-8329-4370-A49B-5B97D4D2B418}"/>
    <hyperlink ref="A1983" location="'All About Animals, LLC'!A1" tooltip="Click to go to All About Animals, LLC tab" display="All About Animals, LLC" xr:uid="{E2B31577-D901-4292-B089-2C887A7F41FB}"/>
    <hyperlink ref="A1984" location="'AMPLYUS'!A1" tooltip="Click to go to AMPLYUS tab" display="AMPLYUS" xr:uid="{C443F2A1-7092-4615-BEDB-BD9B423E4070}"/>
    <hyperlink ref="A1985" location="'Anatomage Inc.'!A1" tooltip="Click to go to Anatomage Inc. tab" display="Anatomage Inc." xr:uid="{D276CF96-98BB-4040-9297-87AD5060FBF6}"/>
    <hyperlink ref="A1987" location="'Anchorage Medical Equipment &amp; '!A1" tooltip="Click to go to Anchorage Medical Equipment &amp;  tab" display="Anchorage Medical Equipment &amp; " xr:uid="{07600A53-FBBC-4163-A752-851039A3B598}"/>
    <hyperlink ref="A1990" location="'Audio Resource Group, Inc'!A1" tooltip="Click to go to Audio Resource Group, Inc tab" display="Audio Resource Group, Inc" xr:uid="{4FB65FB2-877C-45CC-B0A9-899329F4CB3D}"/>
    <hyperlink ref="A1991" location="'Audio Visual Aids'!A1" tooltip="Click to go to Audio Visual Aids tab" display="Audio Visual Aids" xr:uid="{68230CB8-00D7-4BB0-9DAF-B1ABAF3D2135}"/>
    <hyperlink ref="A1992" location="'AVANTI ENTERPRISES INC.'!A1" tooltip="Click to go to AVANTI ENTERPRISES INC. tab" display="AVANTI ENTERPRISES INC." xr:uid="{5F7B2ABB-A7C1-415B-AAB8-8B65536880B8}"/>
    <hyperlink ref="A1997" location="'Bass Computers, Inc.'!A1" tooltip="Click to go to Bass Computers, Inc. tab" display="Bass Computers, Inc." xr:uid="{C7542C4B-55C9-4945-9728-BAED7D614D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All Vendor List</vt:lpstr>
      <vt:lpstr>Coop Links</vt:lpstr>
      <vt:lpstr>24-45-737 Printed Apparel</vt:lpstr>
      <vt:lpstr>25-62-737 Award, Trophy, Promo</vt:lpstr>
      <vt:lpstr>22-65-737 Onsite Campus</vt:lpstr>
      <vt:lpstr>25-31-883 CTE</vt:lpstr>
      <vt:lpstr>IISD 23-05-914 Furniture</vt:lpstr>
      <vt:lpstr>25-29-872 Speakers, Prof, Consu</vt:lpstr>
      <vt:lpstr>Charter Bus Service</vt:lpstr>
      <vt:lpstr>26-18-737 General Services</vt:lpstr>
      <vt:lpstr>Fine Arts</vt:lpstr>
      <vt:lpstr>PPE</vt:lpstr>
      <vt:lpstr>Exprired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Rogers</dc:creator>
  <cp:lastModifiedBy>Jennifer Bryan</cp:lastModifiedBy>
  <cp:lastPrinted>2023-06-06T21:24:36Z</cp:lastPrinted>
  <dcterms:created xsi:type="dcterms:W3CDTF">2019-05-14T12:47:00Z</dcterms:created>
  <dcterms:modified xsi:type="dcterms:W3CDTF">2026-10-06T14:14:44Z</dcterms:modified>
</cp:coreProperties>
</file>